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D\루저스클럽\ERP\"/>
    </mc:Choice>
  </mc:AlternateContent>
  <xr:revisionPtr revIDLastSave="0" documentId="8_{79198A9E-6E02-44AB-8E53-83E1ECBDB4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일별,주차별(무신사)" sheetId="1" r:id="rId1"/>
    <sheet name="블랙프라이데이 광고비 증액 스케쥴" sheetId="2" r:id="rId2"/>
    <sheet name="일별,주차별(플랫폼)" sheetId="3" r:id="rId3"/>
    <sheet name="일별,주차별(자사몰)" sheetId="4" r:id="rId4"/>
    <sheet name="무신사 메타 광고" sheetId="5" r:id="rId5"/>
    <sheet name="자사몰 메타 광고" sheetId="6" r:id="rId6"/>
    <sheet name="장바구니 및 구매 내역" sheetId="7" r:id="rId7"/>
    <sheet name="무신사 상품광고" sheetId="8" r:id="rId8"/>
    <sheet name="29CM 상품광고" sheetId="9" r:id="rId9"/>
    <sheet name="소재별 통계" sheetId="10" r:id="rId10"/>
    <sheet name="월별 통계" sheetId="11" state="hidden" r:id="rId11"/>
    <sheet name="QUERY·일별추이·무신사" sheetId="12" r:id="rId12"/>
  </sheets>
  <definedNames>
    <definedName name="_xlnm._FilterDatabase" localSheetId="4" hidden="1">'무신사 메타 광고'!$B$2:$Y$1163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0" i="12" l="1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I892" i="12"/>
  <c r="I874" i="12"/>
  <c r="I847" i="12"/>
  <c r="I831" i="12"/>
  <c r="I808" i="12"/>
  <c r="I794" i="12"/>
  <c r="I770" i="12"/>
  <c r="I755" i="12"/>
  <c r="I732" i="12"/>
  <c r="I718" i="12"/>
  <c r="I702" i="12"/>
  <c r="I690" i="12"/>
  <c r="I674" i="12"/>
  <c r="I660" i="12"/>
  <c r="I644" i="12"/>
  <c r="I632" i="12"/>
  <c r="I616" i="12"/>
  <c r="I604" i="12"/>
  <c r="I588" i="12"/>
  <c r="I575" i="12"/>
  <c r="I559" i="12"/>
  <c r="I547" i="12"/>
  <c r="I531" i="12"/>
  <c r="I519" i="12"/>
  <c r="I503" i="12"/>
  <c r="I490" i="12"/>
  <c r="I474" i="12"/>
  <c r="I462" i="12"/>
  <c r="I446" i="12"/>
  <c r="I434" i="12"/>
  <c r="I418" i="12"/>
  <c r="I410" i="12"/>
  <c r="I399" i="12"/>
  <c r="I391" i="12"/>
  <c r="I378" i="12"/>
  <c r="I372" i="12"/>
  <c r="I360" i="12"/>
  <c r="I354" i="12"/>
  <c r="I343" i="12"/>
  <c r="I334" i="12"/>
  <c r="I322" i="12"/>
  <c r="I316" i="12"/>
  <c r="I303" i="12"/>
  <c r="I296" i="12"/>
  <c r="I286" i="12"/>
  <c r="I276" i="12"/>
  <c r="I264" i="12"/>
  <c r="I259" i="12"/>
  <c r="I247" i="12"/>
  <c r="I239" i="12"/>
  <c r="I228" i="12"/>
  <c r="I220" i="12"/>
  <c r="I210" i="12"/>
  <c r="I206" i="12"/>
  <c r="I197" i="12"/>
  <c r="I192" i="12"/>
  <c r="I184" i="12"/>
  <c r="I177" i="12"/>
  <c r="I168" i="12"/>
  <c r="I164" i="12"/>
  <c r="I154" i="12"/>
  <c r="I149" i="12"/>
  <c r="I141" i="12"/>
  <c r="I134" i="12"/>
  <c r="I125" i="12"/>
  <c r="I121" i="12"/>
  <c r="I112" i="12"/>
  <c r="I106" i="12"/>
  <c r="I98" i="12"/>
  <c r="I92" i="12"/>
  <c r="I82" i="12"/>
  <c r="I78" i="12"/>
  <c r="I69" i="12"/>
  <c r="I64" i="12"/>
  <c r="I56" i="12"/>
  <c r="I49" i="12"/>
  <c r="I40" i="12"/>
  <c r="I36" i="12"/>
  <c r="I26" i="12"/>
  <c r="I21" i="12"/>
  <c r="I13" i="12"/>
  <c r="I6" i="12"/>
  <c r="I5" i="12" a="1"/>
  <c r="I863" i="12" s="1"/>
  <c r="H5" i="12" a="1"/>
  <c r="H867" i="12" s="1"/>
  <c r="G2" i="12"/>
  <c r="F2" i="12"/>
  <c r="E2" i="12"/>
  <c r="D2" i="12"/>
  <c r="C2" i="12"/>
  <c r="B2" i="12"/>
  <c r="M1" i="12"/>
  <c r="E3" i="9"/>
  <c r="D3" i="9"/>
  <c r="C3" i="9"/>
  <c r="E3" i="8"/>
  <c r="D3" i="8"/>
  <c r="C3" i="8"/>
  <c r="C2549" i="7"/>
  <c r="B2549" i="7"/>
  <c r="C2548" i="7"/>
  <c r="B2548" i="7"/>
  <c r="C2547" i="7"/>
  <c r="B2547" i="7"/>
  <c r="C2546" i="7"/>
  <c r="B2546" i="7"/>
  <c r="C2545" i="7"/>
  <c r="B2545" i="7"/>
  <c r="C2544" i="7"/>
  <c r="B2544" i="7"/>
  <c r="C2543" i="7"/>
  <c r="B2543" i="7"/>
  <c r="C2542" i="7"/>
  <c r="B2542" i="7"/>
  <c r="C2541" i="7"/>
  <c r="B2541" i="7"/>
  <c r="C2540" i="7"/>
  <c r="B2540" i="7"/>
  <c r="C2539" i="7"/>
  <c r="B2539" i="7"/>
  <c r="C2538" i="7"/>
  <c r="B2538" i="7"/>
  <c r="C2537" i="7"/>
  <c r="B2537" i="7"/>
  <c r="C2536" i="7"/>
  <c r="B2536" i="7"/>
  <c r="C2535" i="7"/>
  <c r="B2535" i="7"/>
  <c r="C2534" i="7"/>
  <c r="B2534" i="7"/>
  <c r="C2533" i="7"/>
  <c r="B2533" i="7"/>
  <c r="C2532" i="7"/>
  <c r="B2532" i="7"/>
  <c r="C2531" i="7"/>
  <c r="B2531" i="7"/>
  <c r="C2530" i="7"/>
  <c r="B2530" i="7"/>
  <c r="C2529" i="7"/>
  <c r="B2529" i="7"/>
  <c r="C2528" i="7"/>
  <c r="B2528" i="7"/>
  <c r="C2527" i="7"/>
  <c r="B2527" i="7"/>
  <c r="C2526" i="7"/>
  <c r="B2526" i="7"/>
  <c r="C2525" i="7"/>
  <c r="B2525" i="7"/>
  <c r="C2524" i="7"/>
  <c r="B2524" i="7"/>
  <c r="C2523" i="7"/>
  <c r="B2523" i="7"/>
  <c r="C2522" i="7"/>
  <c r="B2522" i="7"/>
  <c r="C2521" i="7"/>
  <c r="B2521" i="7"/>
  <c r="C2520" i="7"/>
  <c r="B2520" i="7"/>
  <c r="C2519" i="7"/>
  <c r="B2519" i="7"/>
  <c r="C2518" i="7"/>
  <c r="B2518" i="7"/>
  <c r="C2517" i="7"/>
  <c r="B2517" i="7"/>
  <c r="C2516" i="7"/>
  <c r="B2516" i="7"/>
  <c r="C2515" i="7"/>
  <c r="B2515" i="7"/>
  <c r="C2514" i="7"/>
  <c r="B2514" i="7"/>
  <c r="C2513" i="7"/>
  <c r="B2513" i="7"/>
  <c r="C2512" i="7"/>
  <c r="B2512" i="7"/>
  <c r="C2511" i="7"/>
  <c r="B2511" i="7"/>
  <c r="C2510" i="7"/>
  <c r="B2510" i="7"/>
  <c r="C2509" i="7"/>
  <c r="B2509" i="7"/>
  <c r="C2508" i="7"/>
  <c r="B2508" i="7"/>
  <c r="C2507" i="7"/>
  <c r="B2507" i="7"/>
  <c r="C2506" i="7"/>
  <c r="B2506" i="7"/>
  <c r="C2505" i="7"/>
  <c r="B2505" i="7"/>
  <c r="C2504" i="7"/>
  <c r="B2504" i="7"/>
  <c r="C2503" i="7"/>
  <c r="B2503" i="7"/>
  <c r="C2502" i="7"/>
  <c r="B2502" i="7"/>
  <c r="C2501" i="7"/>
  <c r="B2501" i="7"/>
  <c r="C2500" i="7"/>
  <c r="B2500" i="7"/>
  <c r="C2499" i="7"/>
  <c r="B2499" i="7"/>
  <c r="C2498" i="7"/>
  <c r="B2498" i="7"/>
  <c r="C2497" i="7"/>
  <c r="B2497" i="7"/>
  <c r="C2496" i="7"/>
  <c r="B2496" i="7"/>
  <c r="C2495" i="7"/>
  <c r="B2495" i="7"/>
  <c r="C2494" i="7"/>
  <c r="B2494" i="7"/>
  <c r="C2493" i="7"/>
  <c r="B2493" i="7"/>
  <c r="C2492" i="7"/>
  <c r="B2492" i="7"/>
  <c r="C2491" i="7"/>
  <c r="B2491" i="7"/>
  <c r="C2490" i="7"/>
  <c r="B2490" i="7"/>
  <c r="C2489" i="7"/>
  <c r="B2489" i="7"/>
  <c r="C2488" i="7"/>
  <c r="B2488" i="7"/>
  <c r="C2487" i="7"/>
  <c r="B2487" i="7"/>
  <c r="C2486" i="7"/>
  <c r="B2486" i="7"/>
  <c r="C2485" i="7"/>
  <c r="B2485" i="7"/>
  <c r="C2484" i="7"/>
  <c r="B2484" i="7"/>
  <c r="C2483" i="7"/>
  <c r="B2483" i="7"/>
  <c r="C2482" i="7"/>
  <c r="B2482" i="7"/>
  <c r="C2481" i="7"/>
  <c r="B2481" i="7"/>
  <c r="C2480" i="7"/>
  <c r="B2480" i="7"/>
  <c r="C2479" i="7"/>
  <c r="B2479" i="7"/>
  <c r="C2478" i="7"/>
  <c r="B2478" i="7"/>
  <c r="C2477" i="7"/>
  <c r="B2477" i="7"/>
  <c r="C2476" i="7"/>
  <c r="B2476" i="7"/>
  <c r="C2475" i="7"/>
  <c r="B2475" i="7"/>
  <c r="C2474" i="7"/>
  <c r="B2474" i="7"/>
  <c r="C2473" i="7"/>
  <c r="B2473" i="7"/>
  <c r="C2472" i="7"/>
  <c r="B2472" i="7"/>
  <c r="C2471" i="7"/>
  <c r="B2471" i="7"/>
  <c r="C2470" i="7"/>
  <c r="B2470" i="7"/>
  <c r="C2469" i="7"/>
  <c r="B2469" i="7"/>
  <c r="C2468" i="7"/>
  <c r="B2468" i="7"/>
  <c r="C2467" i="7"/>
  <c r="B2467" i="7"/>
  <c r="C2466" i="7"/>
  <c r="B2466" i="7"/>
  <c r="C2465" i="7"/>
  <c r="B2465" i="7"/>
  <c r="C2464" i="7"/>
  <c r="B2464" i="7"/>
  <c r="C2463" i="7"/>
  <c r="B2463" i="7"/>
  <c r="C2462" i="7"/>
  <c r="B2462" i="7"/>
  <c r="C2461" i="7"/>
  <c r="B2461" i="7"/>
  <c r="C2460" i="7"/>
  <c r="B2460" i="7"/>
  <c r="C2459" i="7"/>
  <c r="B2459" i="7"/>
  <c r="C2458" i="7"/>
  <c r="B2458" i="7"/>
  <c r="C2457" i="7"/>
  <c r="B2457" i="7"/>
  <c r="C2456" i="7"/>
  <c r="B2456" i="7"/>
  <c r="C2455" i="7"/>
  <c r="B2455" i="7"/>
  <c r="C2454" i="7"/>
  <c r="B2454" i="7"/>
  <c r="C2453" i="7"/>
  <c r="B2453" i="7"/>
  <c r="C2452" i="7"/>
  <c r="B2452" i="7"/>
  <c r="C2451" i="7"/>
  <c r="B2451" i="7"/>
  <c r="C2450" i="7"/>
  <c r="B2450" i="7"/>
  <c r="C2449" i="7"/>
  <c r="B2449" i="7"/>
  <c r="C2448" i="7"/>
  <c r="B2448" i="7"/>
  <c r="C2447" i="7"/>
  <c r="B2447" i="7"/>
  <c r="C2446" i="7"/>
  <c r="B2446" i="7"/>
  <c r="C2445" i="7"/>
  <c r="B2445" i="7"/>
  <c r="C2444" i="7"/>
  <c r="B2444" i="7"/>
  <c r="C2443" i="7"/>
  <c r="B2443" i="7"/>
  <c r="C2442" i="7"/>
  <c r="B2442" i="7"/>
  <c r="C2441" i="7"/>
  <c r="B2441" i="7"/>
  <c r="C2440" i="7"/>
  <c r="B2440" i="7"/>
  <c r="C2439" i="7"/>
  <c r="B2439" i="7"/>
  <c r="C2438" i="7"/>
  <c r="B2438" i="7"/>
  <c r="C2437" i="7"/>
  <c r="B2437" i="7"/>
  <c r="C2436" i="7"/>
  <c r="B2436" i="7"/>
  <c r="C2435" i="7"/>
  <c r="B2435" i="7"/>
  <c r="C2434" i="7"/>
  <c r="B2434" i="7"/>
  <c r="C2433" i="7"/>
  <c r="B2433" i="7"/>
  <c r="C2432" i="7"/>
  <c r="B2432" i="7"/>
  <c r="C2431" i="7"/>
  <c r="B2431" i="7"/>
  <c r="C2430" i="7"/>
  <c r="B2430" i="7"/>
  <c r="C2429" i="7"/>
  <c r="B2429" i="7"/>
  <c r="C2428" i="7"/>
  <c r="B2428" i="7"/>
  <c r="C2427" i="7"/>
  <c r="B2427" i="7"/>
  <c r="C2426" i="7"/>
  <c r="B2426" i="7"/>
  <c r="C2425" i="7"/>
  <c r="B2425" i="7"/>
  <c r="C2424" i="7"/>
  <c r="B2424" i="7"/>
  <c r="C2423" i="7"/>
  <c r="B2423" i="7"/>
  <c r="C2422" i="7"/>
  <c r="B2422" i="7"/>
  <c r="C2421" i="7"/>
  <c r="B2421" i="7"/>
  <c r="C2420" i="7"/>
  <c r="B2420" i="7"/>
  <c r="C2419" i="7"/>
  <c r="B2419" i="7"/>
  <c r="C2418" i="7"/>
  <c r="B2418" i="7"/>
  <c r="C2417" i="7"/>
  <c r="B2417" i="7"/>
  <c r="C2416" i="7"/>
  <c r="B2416" i="7"/>
  <c r="C2415" i="7"/>
  <c r="B2415" i="7"/>
  <c r="C2414" i="7"/>
  <c r="B2414" i="7"/>
  <c r="C2413" i="7"/>
  <c r="B2413" i="7"/>
  <c r="C2412" i="7"/>
  <c r="B2412" i="7"/>
  <c r="C2411" i="7"/>
  <c r="B2411" i="7"/>
  <c r="C2410" i="7"/>
  <c r="B2410" i="7"/>
  <c r="C2409" i="7"/>
  <c r="B2409" i="7"/>
  <c r="C2408" i="7"/>
  <c r="B2408" i="7"/>
  <c r="C2407" i="7"/>
  <c r="B2407" i="7"/>
  <c r="C2406" i="7"/>
  <c r="B2406" i="7"/>
  <c r="C2405" i="7"/>
  <c r="B2405" i="7"/>
  <c r="C2404" i="7"/>
  <c r="B2404" i="7"/>
  <c r="C2403" i="7"/>
  <c r="B2403" i="7"/>
  <c r="C2402" i="7"/>
  <c r="B2402" i="7"/>
  <c r="C2401" i="7"/>
  <c r="B2401" i="7"/>
  <c r="C2400" i="7"/>
  <c r="B2400" i="7"/>
  <c r="C2399" i="7"/>
  <c r="B2399" i="7"/>
  <c r="C2398" i="7"/>
  <c r="B2398" i="7"/>
  <c r="C2397" i="7"/>
  <c r="B2397" i="7"/>
  <c r="C2396" i="7"/>
  <c r="B2396" i="7"/>
  <c r="C2395" i="7"/>
  <c r="B2395" i="7"/>
  <c r="C2394" i="7"/>
  <c r="B2394" i="7"/>
  <c r="C2393" i="7"/>
  <c r="B2393" i="7"/>
  <c r="C2392" i="7"/>
  <c r="B2392" i="7"/>
  <c r="C2391" i="7"/>
  <c r="B2391" i="7"/>
  <c r="C2390" i="7"/>
  <c r="B2390" i="7"/>
  <c r="C2389" i="7"/>
  <c r="B2389" i="7"/>
  <c r="C2388" i="7"/>
  <c r="B2388" i="7"/>
  <c r="C2387" i="7"/>
  <c r="B2387" i="7"/>
  <c r="C2386" i="7"/>
  <c r="B2386" i="7"/>
  <c r="C2385" i="7"/>
  <c r="B2385" i="7"/>
  <c r="C2384" i="7"/>
  <c r="B2384" i="7"/>
  <c r="C2383" i="7"/>
  <c r="B2383" i="7"/>
  <c r="C2382" i="7"/>
  <c r="B2382" i="7"/>
  <c r="C2381" i="7"/>
  <c r="B2381" i="7"/>
  <c r="C2380" i="7"/>
  <c r="B2380" i="7"/>
  <c r="C2379" i="7"/>
  <c r="B2379" i="7"/>
  <c r="C2378" i="7"/>
  <c r="B2378" i="7"/>
  <c r="C2377" i="7"/>
  <c r="B2377" i="7"/>
  <c r="C2376" i="7"/>
  <c r="B2376" i="7"/>
  <c r="C2375" i="7"/>
  <c r="B2375" i="7"/>
  <c r="C2374" i="7"/>
  <c r="B2374" i="7"/>
  <c r="C2373" i="7"/>
  <c r="B2373" i="7"/>
  <c r="C2372" i="7"/>
  <c r="B2372" i="7"/>
  <c r="C2371" i="7"/>
  <c r="B2371" i="7"/>
  <c r="C2370" i="7"/>
  <c r="B2370" i="7"/>
  <c r="C2369" i="7"/>
  <c r="B2369" i="7"/>
  <c r="C2368" i="7"/>
  <c r="B2368" i="7"/>
  <c r="C2367" i="7"/>
  <c r="B2367" i="7"/>
  <c r="C2366" i="7"/>
  <c r="B2366" i="7"/>
  <c r="C2365" i="7"/>
  <c r="B2365" i="7"/>
  <c r="C2364" i="7"/>
  <c r="B2364" i="7"/>
  <c r="C2363" i="7"/>
  <c r="B2363" i="7"/>
  <c r="C2362" i="7"/>
  <c r="B2362" i="7"/>
  <c r="C2361" i="7"/>
  <c r="B2361" i="7"/>
  <c r="C2360" i="7"/>
  <c r="B2360" i="7"/>
  <c r="C2359" i="7"/>
  <c r="B2359" i="7"/>
  <c r="C2358" i="7"/>
  <c r="B2358" i="7"/>
  <c r="C2357" i="7"/>
  <c r="B2357" i="7"/>
  <c r="C2356" i="7"/>
  <c r="B2356" i="7"/>
  <c r="C2355" i="7"/>
  <c r="B2355" i="7"/>
  <c r="C2354" i="7"/>
  <c r="B2354" i="7"/>
  <c r="C2353" i="7"/>
  <c r="B2353" i="7"/>
  <c r="C2352" i="7"/>
  <c r="B2352" i="7"/>
  <c r="C2351" i="7"/>
  <c r="B2351" i="7"/>
  <c r="C2350" i="7"/>
  <c r="B2350" i="7"/>
  <c r="C2349" i="7"/>
  <c r="B2349" i="7"/>
  <c r="C2348" i="7"/>
  <c r="B2348" i="7"/>
  <c r="C2347" i="7"/>
  <c r="B2347" i="7"/>
  <c r="C2346" i="7"/>
  <c r="B2346" i="7"/>
  <c r="C2345" i="7"/>
  <c r="B2345" i="7"/>
  <c r="C2344" i="7"/>
  <c r="B2344" i="7"/>
  <c r="C2343" i="7"/>
  <c r="B2343" i="7"/>
  <c r="C2342" i="7"/>
  <c r="B2342" i="7"/>
  <c r="C2341" i="7"/>
  <c r="B2341" i="7"/>
  <c r="C2340" i="7"/>
  <c r="B2340" i="7"/>
  <c r="C2339" i="7"/>
  <c r="B2339" i="7"/>
  <c r="C2338" i="7"/>
  <c r="B2338" i="7"/>
  <c r="C2337" i="7"/>
  <c r="B2337" i="7"/>
  <c r="C2336" i="7"/>
  <c r="B2336" i="7"/>
  <c r="C2335" i="7"/>
  <c r="B2335" i="7"/>
  <c r="C2334" i="7"/>
  <c r="B2334" i="7"/>
  <c r="C2333" i="7"/>
  <c r="B2333" i="7"/>
  <c r="C2332" i="7"/>
  <c r="B2332" i="7"/>
  <c r="C2331" i="7"/>
  <c r="B2331" i="7"/>
  <c r="C2330" i="7"/>
  <c r="B2330" i="7"/>
  <c r="C2329" i="7"/>
  <c r="B2329" i="7"/>
  <c r="C2328" i="7"/>
  <c r="B2328" i="7"/>
  <c r="C2327" i="7"/>
  <c r="B2327" i="7"/>
  <c r="C2326" i="7"/>
  <c r="B2326" i="7"/>
  <c r="C2325" i="7"/>
  <c r="B2325" i="7"/>
  <c r="C2324" i="7"/>
  <c r="B2324" i="7"/>
  <c r="C2323" i="7"/>
  <c r="B2323" i="7"/>
  <c r="C2322" i="7"/>
  <c r="B2322" i="7"/>
  <c r="C2321" i="7"/>
  <c r="B2321" i="7"/>
  <c r="C2320" i="7"/>
  <c r="B2320" i="7"/>
  <c r="C2319" i="7"/>
  <c r="B2319" i="7"/>
  <c r="C2318" i="7"/>
  <c r="B2318" i="7"/>
  <c r="C2317" i="7"/>
  <c r="B2317" i="7"/>
  <c r="C2316" i="7"/>
  <c r="B2316" i="7"/>
  <c r="C2315" i="7"/>
  <c r="B2315" i="7"/>
  <c r="C2314" i="7"/>
  <c r="B2314" i="7"/>
  <c r="C2313" i="7"/>
  <c r="B2313" i="7"/>
  <c r="C2312" i="7"/>
  <c r="B2312" i="7"/>
  <c r="C2311" i="7"/>
  <c r="B2311" i="7"/>
  <c r="C2310" i="7"/>
  <c r="B2310" i="7"/>
  <c r="C2309" i="7"/>
  <c r="B2309" i="7"/>
  <c r="C2308" i="7"/>
  <c r="B2308" i="7"/>
  <c r="C2307" i="7"/>
  <c r="B2307" i="7"/>
  <c r="C2306" i="7"/>
  <c r="B2306" i="7"/>
  <c r="C2305" i="7"/>
  <c r="B2305" i="7"/>
  <c r="C2304" i="7"/>
  <c r="B2304" i="7"/>
  <c r="C2303" i="7"/>
  <c r="B2303" i="7"/>
  <c r="C2302" i="7"/>
  <c r="B2302" i="7"/>
  <c r="C2301" i="7"/>
  <c r="B2301" i="7"/>
  <c r="C2300" i="7"/>
  <c r="B2300" i="7"/>
  <c r="C2299" i="7"/>
  <c r="B2299" i="7"/>
  <c r="C2298" i="7"/>
  <c r="B2298" i="7"/>
  <c r="C2297" i="7"/>
  <c r="B2297" i="7"/>
  <c r="C2296" i="7"/>
  <c r="B2296" i="7"/>
  <c r="C2295" i="7"/>
  <c r="B2295" i="7"/>
  <c r="C2294" i="7"/>
  <c r="B2294" i="7"/>
  <c r="C2293" i="7"/>
  <c r="B2293" i="7"/>
  <c r="C2292" i="7"/>
  <c r="B2292" i="7"/>
  <c r="C2291" i="7"/>
  <c r="B2291" i="7"/>
  <c r="C2290" i="7"/>
  <c r="B2290" i="7"/>
  <c r="C2289" i="7"/>
  <c r="B2289" i="7"/>
  <c r="C2288" i="7"/>
  <c r="B2288" i="7"/>
  <c r="C2287" i="7"/>
  <c r="B2287" i="7"/>
  <c r="C2286" i="7"/>
  <c r="B2286" i="7"/>
  <c r="C2285" i="7"/>
  <c r="B2285" i="7"/>
  <c r="C2284" i="7"/>
  <c r="B2284" i="7"/>
  <c r="C2283" i="7"/>
  <c r="B2283" i="7"/>
  <c r="C2282" i="7"/>
  <c r="B2282" i="7"/>
  <c r="C2281" i="7"/>
  <c r="B2281" i="7"/>
  <c r="C2280" i="7"/>
  <c r="B2280" i="7"/>
  <c r="C2279" i="7"/>
  <c r="B2279" i="7"/>
  <c r="C2278" i="7"/>
  <c r="B2278" i="7"/>
  <c r="C2277" i="7"/>
  <c r="B2277" i="7"/>
  <c r="C2276" i="7"/>
  <c r="B2276" i="7"/>
  <c r="C2275" i="7"/>
  <c r="B2275" i="7"/>
  <c r="C2274" i="7"/>
  <c r="B2274" i="7"/>
  <c r="C2273" i="7"/>
  <c r="B2273" i="7"/>
  <c r="C2272" i="7"/>
  <c r="B2272" i="7"/>
  <c r="C2271" i="7"/>
  <c r="B2271" i="7"/>
  <c r="C2270" i="7"/>
  <c r="B2270" i="7"/>
  <c r="C2269" i="7"/>
  <c r="B2269" i="7"/>
  <c r="C2268" i="7"/>
  <c r="B2268" i="7"/>
  <c r="C2267" i="7"/>
  <c r="B2267" i="7"/>
  <c r="C2266" i="7"/>
  <c r="B2266" i="7"/>
  <c r="C2265" i="7"/>
  <c r="B2265" i="7"/>
  <c r="C2264" i="7"/>
  <c r="B2264" i="7"/>
  <c r="C2263" i="7"/>
  <c r="B2263" i="7"/>
  <c r="C2262" i="7"/>
  <c r="B2262" i="7"/>
  <c r="C2261" i="7"/>
  <c r="B2261" i="7"/>
  <c r="C2260" i="7"/>
  <c r="B2260" i="7"/>
  <c r="C2259" i="7"/>
  <c r="B2259" i="7"/>
  <c r="C2258" i="7"/>
  <c r="B2258" i="7"/>
  <c r="C2257" i="7"/>
  <c r="B2257" i="7"/>
  <c r="C2256" i="7"/>
  <c r="B2256" i="7"/>
  <c r="C2255" i="7"/>
  <c r="B2255" i="7"/>
  <c r="C2254" i="7"/>
  <c r="B2254" i="7"/>
  <c r="C2253" i="7"/>
  <c r="B2253" i="7"/>
  <c r="C2252" i="7"/>
  <c r="B2252" i="7"/>
  <c r="C2251" i="7"/>
  <c r="B2251" i="7"/>
  <c r="C2250" i="7"/>
  <c r="B2250" i="7"/>
  <c r="C2249" i="7"/>
  <c r="B2249" i="7"/>
  <c r="C2248" i="7"/>
  <c r="B2248" i="7"/>
  <c r="C2247" i="7"/>
  <c r="B2247" i="7"/>
  <c r="C2246" i="7"/>
  <c r="B2246" i="7"/>
  <c r="C2245" i="7"/>
  <c r="B2245" i="7"/>
  <c r="C2244" i="7"/>
  <c r="B2244" i="7"/>
  <c r="C2243" i="7"/>
  <c r="B2243" i="7"/>
  <c r="C2242" i="7"/>
  <c r="B2242" i="7"/>
  <c r="C2241" i="7"/>
  <c r="B2241" i="7"/>
  <c r="C2240" i="7"/>
  <c r="B2240" i="7"/>
  <c r="C2239" i="7"/>
  <c r="B2239" i="7"/>
  <c r="C2238" i="7"/>
  <c r="B2238" i="7"/>
  <c r="C2237" i="7"/>
  <c r="B2237" i="7"/>
  <c r="C2236" i="7"/>
  <c r="B2236" i="7"/>
  <c r="C2235" i="7"/>
  <c r="B2235" i="7"/>
  <c r="C2234" i="7"/>
  <c r="B2234" i="7"/>
  <c r="C2233" i="7"/>
  <c r="B2233" i="7"/>
  <c r="C2232" i="7"/>
  <c r="B2232" i="7"/>
  <c r="C2231" i="7"/>
  <c r="B2231" i="7"/>
  <c r="C2230" i="7"/>
  <c r="B2230" i="7"/>
  <c r="C2229" i="7"/>
  <c r="B2229" i="7"/>
  <c r="C2228" i="7"/>
  <c r="B2228" i="7"/>
  <c r="C2227" i="7"/>
  <c r="B2227" i="7"/>
  <c r="C2226" i="7"/>
  <c r="B2226" i="7"/>
  <c r="C2225" i="7"/>
  <c r="B2225" i="7"/>
  <c r="C2224" i="7"/>
  <c r="B2224" i="7"/>
  <c r="C2223" i="7"/>
  <c r="B2223" i="7"/>
  <c r="C2222" i="7"/>
  <c r="B2222" i="7"/>
  <c r="C2221" i="7"/>
  <c r="B2221" i="7"/>
  <c r="C2220" i="7"/>
  <c r="B2220" i="7"/>
  <c r="C2219" i="7"/>
  <c r="B2219" i="7"/>
  <c r="C2218" i="7"/>
  <c r="B2218" i="7"/>
  <c r="C2217" i="7"/>
  <c r="B2217" i="7"/>
  <c r="C2216" i="7"/>
  <c r="B2216" i="7"/>
  <c r="C2215" i="7"/>
  <c r="B2215" i="7"/>
  <c r="C2214" i="7"/>
  <c r="B2214" i="7"/>
  <c r="C2213" i="7"/>
  <c r="B2213" i="7"/>
  <c r="C2212" i="7"/>
  <c r="B2212" i="7"/>
  <c r="C2211" i="7"/>
  <c r="B2211" i="7"/>
  <c r="C2210" i="7"/>
  <c r="B2210" i="7"/>
  <c r="C2209" i="7"/>
  <c r="B2209" i="7"/>
  <c r="C2208" i="7"/>
  <c r="B2208" i="7"/>
  <c r="C2207" i="7"/>
  <c r="B2207" i="7"/>
  <c r="C2206" i="7"/>
  <c r="B2206" i="7"/>
  <c r="C2205" i="7"/>
  <c r="B2205" i="7"/>
  <c r="C2204" i="7"/>
  <c r="B2204" i="7"/>
  <c r="C2203" i="7"/>
  <c r="B2203" i="7"/>
  <c r="C2202" i="7"/>
  <c r="B2202" i="7"/>
  <c r="C2201" i="7"/>
  <c r="B2201" i="7"/>
  <c r="C2200" i="7"/>
  <c r="B2200" i="7"/>
  <c r="C2199" i="7"/>
  <c r="B2199" i="7"/>
  <c r="C2198" i="7"/>
  <c r="B2198" i="7"/>
  <c r="C2197" i="7"/>
  <c r="B2197" i="7"/>
  <c r="C2196" i="7"/>
  <c r="B2196" i="7"/>
  <c r="C2195" i="7"/>
  <c r="B2195" i="7"/>
  <c r="C2194" i="7"/>
  <c r="B2194" i="7"/>
  <c r="C2193" i="7"/>
  <c r="B2193" i="7"/>
  <c r="C2192" i="7"/>
  <c r="B2192" i="7"/>
  <c r="C2191" i="7"/>
  <c r="B2191" i="7"/>
  <c r="C2190" i="7"/>
  <c r="B2190" i="7"/>
  <c r="C2189" i="7"/>
  <c r="B2189" i="7"/>
  <c r="C2188" i="7"/>
  <c r="B2188" i="7"/>
  <c r="C2187" i="7"/>
  <c r="B2187" i="7"/>
  <c r="C2186" i="7"/>
  <c r="B2186" i="7"/>
  <c r="C2185" i="7"/>
  <c r="B2185" i="7"/>
  <c r="C2184" i="7"/>
  <c r="B2184" i="7"/>
  <c r="C2183" i="7"/>
  <c r="B2183" i="7"/>
  <c r="C2182" i="7"/>
  <c r="B2182" i="7"/>
  <c r="C2181" i="7"/>
  <c r="B2181" i="7"/>
  <c r="C2180" i="7"/>
  <c r="B2180" i="7"/>
  <c r="C2179" i="7"/>
  <c r="B2179" i="7"/>
  <c r="C2178" i="7"/>
  <c r="B2178" i="7"/>
  <c r="C2177" i="7"/>
  <c r="B2177" i="7"/>
  <c r="C2176" i="7"/>
  <c r="B2176" i="7"/>
  <c r="C2175" i="7"/>
  <c r="B2175" i="7"/>
  <c r="C2174" i="7"/>
  <c r="B2174" i="7"/>
  <c r="C2173" i="7"/>
  <c r="B2173" i="7"/>
  <c r="C2172" i="7"/>
  <c r="B2172" i="7"/>
  <c r="C2171" i="7"/>
  <c r="B2171" i="7"/>
  <c r="C2170" i="7"/>
  <c r="B2170" i="7"/>
  <c r="C2169" i="7"/>
  <c r="B2169" i="7"/>
  <c r="C2168" i="7"/>
  <c r="B2168" i="7"/>
  <c r="C2167" i="7"/>
  <c r="B2167" i="7"/>
  <c r="C2166" i="7"/>
  <c r="B2166" i="7"/>
  <c r="C2165" i="7"/>
  <c r="B2165" i="7"/>
  <c r="C2164" i="7"/>
  <c r="B2164" i="7"/>
  <c r="C2163" i="7"/>
  <c r="B2163" i="7"/>
  <c r="C2162" i="7"/>
  <c r="B2162" i="7"/>
  <c r="C2161" i="7"/>
  <c r="B2161" i="7"/>
  <c r="C2160" i="7"/>
  <c r="B2160" i="7"/>
  <c r="C2159" i="7"/>
  <c r="B2159" i="7"/>
  <c r="C2158" i="7"/>
  <c r="B2158" i="7"/>
  <c r="C2157" i="7"/>
  <c r="B2157" i="7"/>
  <c r="C2156" i="7"/>
  <c r="B2156" i="7"/>
  <c r="C2155" i="7"/>
  <c r="B2155" i="7"/>
  <c r="C2154" i="7"/>
  <c r="B2154" i="7"/>
  <c r="C2153" i="7"/>
  <c r="B2153" i="7"/>
  <c r="C2152" i="7"/>
  <c r="B2152" i="7"/>
  <c r="C2151" i="7"/>
  <c r="B2151" i="7"/>
  <c r="C2150" i="7"/>
  <c r="B2150" i="7"/>
  <c r="C2149" i="7"/>
  <c r="B2149" i="7"/>
  <c r="C2148" i="7"/>
  <c r="B2148" i="7"/>
  <c r="C2147" i="7"/>
  <c r="B2147" i="7"/>
  <c r="C2146" i="7"/>
  <c r="B2146" i="7"/>
  <c r="C2145" i="7"/>
  <c r="B2145" i="7"/>
  <c r="C2144" i="7"/>
  <c r="B2144" i="7"/>
  <c r="C2143" i="7"/>
  <c r="B2143" i="7"/>
  <c r="C2142" i="7"/>
  <c r="B2142" i="7"/>
  <c r="C2141" i="7"/>
  <c r="B2141" i="7"/>
  <c r="C2140" i="7"/>
  <c r="B2140" i="7"/>
  <c r="C2139" i="7"/>
  <c r="B2139" i="7"/>
  <c r="C2138" i="7"/>
  <c r="B2138" i="7"/>
  <c r="C2137" i="7"/>
  <c r="B2137" i="7"/>
  <c r="C2136" i="7"/>
  <c r="B2136" i="7"/>
  <c r="C2135" i="7"/>
  <c r="B2135" i="7"/>
  <c r="C2134" i="7"/>
  <c r="B2134" i="7"/>
  <c r="C2133" i="7"/>
  <c r="B2133" i="7"/>
  <c r="C2132" i="7"/>
  <c r="B2132" i="7"/>
  <c r="C2131" i="7"/>
  <c r="B2131" i="7"/>
  <c r="C2130" i="7"/>
  <c r="B2130" i="7"/>
  <c r="C2129" i="7"/>
  <c r="B2129" i="7"/>
  <c r="C2128" i="7"/>
  <c r="B2128" i="7"/>
  <c r="C2127" i="7"/>
  <c r="B2127" i="7"/>
  <c r="C2126" i="7"/>
  <c r="B2126" i="7"/>
  <c r="C2125" i="7"/>
  <c r="B2125" i="7"/>
  <c r="C2124" i="7"/>
  <c r="B2124" i="7"/>
  <c r="C2123" i="7"/>
  <c r="B2123" i="7"/>
  <c r="C2122" i="7"/>
  <c r="B2122" i="7"/>
  <c r="C2121" i="7"/>
  <c r="B2121" i="7"/>
  <c r="C2120" i="7"/>
  <c r="B2120" i="7"/>
  <c r="C2119" i="7"/>
  <c r="B2119" i="7"/>
  <c r="C2118" i="7"/>
  <c r="B2118" i="7"/>
  <c r="C2117" i="7"/>
  <c r="B2117" i="7"/>
  <c r="C2116" i="7"/>
  <c r="B2116" i="7"/>
  <c r="C2115" i="7"/>
  <c r="B2115" i="7"/>
  <c r="C2114" i="7"/>
  <c r="B2114" i="7"/>
  <c r="C2113" i="7"/>
  <c r="B2113" i="7"/>
  <c r="C2112" i="7"/>
  <c r="B2112" i="7"/>
  <c r="C2111" i="7"/>
  <c r="B2111" i="7"/>
  <c r="C2110" i="7"/>
  <c r="B2110" i="7"/>
  <c r="C2109" i="7"/>
  <c r="B2109" i="7"/>
  <c r="C2108" i="7"/>
  <c r="B2108" i="7"/>
  <c r="C2107" i="7"/>
  <c r="B2107" i="7"/>
  <c r="C2106" i="7"/>
  <c r="B2106" i="7"/>
  <c r="C2105" i="7"/>
  <c r="B2105" i="7"/>
  <c r="C2104" i="7"/>
  <c r="B2104" i="7"/>
  <c r="C2103" i="7"/>
  <c r="B2103" i="7"/>
  <c r="C2102" i="7"/>
  <c r="B2102" i="7"/>
  <c r="C2101" i="7"/>
  <c r="B2101" i="7"/>
  <c r="C2100" i="7"/>
  <c r="B2100" i="7"/>
  <c r="C2099" i="7"/>
  <c r="B2099" i="7"/>
  <c r="C2098" i="7"/>
  <c r="B2098" i="7"/>
  <c r="C2097" i="7"/>
  <c r="B2097" i="7"/>
  <c r="C2096" i="7"/>
  <c r="B2096" i="7"/>
  <c r="C2095" i="7"/>
  <c r="B2095" i="7"/>
  <c r="C2094" i="7"/>
  <c r="B2094" i="7"/>
  <c r="C2093" i="7"/>
  <c r="B2093" i="7"/>
  <c r="C2092" i="7"/>
  <c r="B2092" i="7"/>
  <c r="C2091" i="7"/>
  <c r="B2091" i="7"/>
  <c r="C2090" i="7"/>
  <c r="B2090" i="7"/>
  <c r="C2089" i="7"/>
  <c r="B2089" i="7"/>
  <c r="C2088" i="7"/>
  <c r="B2088" i="7"/>
  <c r="C2087" i="7"/>
  <c r="B2087" i="7"/>
  <c r="C2086" i="7"/>
  <c r="B2086" i="7"/>
  <c r="C2085" i="7"/>
  <c r="B2085" i="7"/>
  <c r="C2084" i="7"/>
  <c r="B2084" i="7"/>
  <c r="C2083" i="7"/>
  <c r="B2083" i="7"/>
  <c r="C2082" i="7"/>
  <c r="B2082" i="7"/>
  <c r="C2081" i="7"/>
  <c r="B2081" i="7"/>
  <c r="C2080" i="7"/>
  <c r="B2080" i="7"/>
  <c r="C2079" i="7"/>
  <c r="B2079" i="7"/>
  <c r="C2078" i="7"/>
  <c r="B2078" i="7"/>
  <c r="C2077" i="7"/>
  <c r="B2077" i="7"/>
  <c r="C2076" i="7"/>
  <c r="B2076" i="7"/>
  <c r="C2075" i="7"/>
  <c r="B2075" i="7"/>
  <c r="C2074" i="7"/>
  <c r="B2074" i="7"/>
  <c r="C2073" i="7"/>
  <c r="B2073" i="7"/>
  <c r="C2072" i="7"/>
  <c r="B2072" i="7"/>
  <c r="C2071" i="7"/>
  <c r="B2071" i="7"/>
  <c r="C2070" i="7"/>
  <c r="B2070" i="7"/>
  <c r="C2069" i="7"/>
  <c r="B2069" i="7"/>
  <c r="C2068" i="7"/>
  <c r="B2068" i="7"/>
  <c r="C2067" i="7"/>
  <c r="B2067" i="7"/>
  <c r="C2066" i="7"/>
  <c r="B2066" i="7"/>
  <c r="C2065" i="7"/>
  <c r="B2065" i="7"/>
  <c r="C2064" i="7"/>
  <c r="B2064" i="7"/>
  <c r="C2063" i="7"/>
  <c r="B2063" i="7"/>
  <c r="C2062" i="7"/>
  <c r="B2062" i="7"/>
  <c r="C2061" i="7"/>
  <c r="B2061" i="7"/>
  <c r="C2060" i="7"/>
  <c r="B2060" i="7"/>
  <c r="C2059" i="7"/>
  <c r="B2059" i="7"/>
  <c r="C2058" i="7"/>
  <c r="B2058" i="7"/>
  <c r="C2057" i="7"/>
  <c r="B2057" i="7"/>
  <c r="C2056" i="7"/>
  <c r="B2056" i="7"/>
  <c r="C2055" i="7"/>
  <c r="B2055" i="7"/>
  <c r="C2054" i="7"/>
  <c r="B2054" i="7"/>
  <c r="C2053" i="7"/>
  <c r="B2053" i="7"/>
  <c r="C2052" i="7"/>
  <c r="B2052" i="7"/>
  <c r="C2051" i="7"/>
  <c r="B2051" i="7"/>
  <c r="C2050" i="7"/>
  <c r="B2050" i="7"/>
  <c r="C2049" i="7"/>
  <c r="B2049" i="7"/>
  <c r="C2048" i="7"/>
  <c r="B2048" i="7"/>
  <c r="C2047" i="7"/>
  <c r="B2047" i="7"/>
  <c r="C2046" i="7"/>
  <c r="B2046" i="7"/>
  <c r="C2045" i="7"/>
  <c r="B2045" i="7"/>
  <c r="C2044" i="7"/>
  <c r="B2044" i="7"/>
  <c r="C2043" i="7"/>
  <c r="B2043" i="7"/>
  <c r="C2042" i="7"/>
  <c r="B2042" i="7"/>
  <c r="C2041" i="7"/>
  <c r="B2041" i="7"/>
  <c r="C2040" i="7"/>
  <c r="B2040" i="7"/>
  <c r="C2039" i="7"/>
  <c r="B2039" i="7"/>
  <c r="C2038" i="7"/>
  <c r="B2038" i="7"/>
  <c r="C2037" i="7"/>
  <c r="B2037" i="7"/>
  <c r="C2036" i="7"/>
  <c r="B2036" i="7"/>
  <c r="C2035" i="7"/>
  <c r="B2035" i="7"/>
  <c r="C2034" i="7"/>
  <c r="B2034" i="7"/>
  <c r="C2033" i="7"/>
  <c r="B2033" i="7"/>
  <c r="C2032" i="7"/>
  <c r="B2032" i="7"/>
  <c r="C2031" i="7"/>
  <c r="B2031" i="7"/>
  <c r="C2030" i="7"/>
  <c r="B2030" i="7"/>
  <c r="C2029" i="7"/>
  <c r="B2029" i="7"/>
  <c r="C2028" i="7"/>
  <c r="B2028" i="7"/>
  <c r="C2027" i="7"/>
  <c r="B2027" i="7"/>
  <c r="C2026" i="7"/>
  <c r="B2026" i="7"/>
  <c r="C2025" i="7"/>
  <c r="B2025" i="7"/>
  <c r="C2024" i="7"/>
  <c r="B2024" i="7"/>
  <c r="C2023" i="7"/>
  <c r="B2023" i="7"/>
  <c r="C2022" i="7"/>
  <c r="B2022" i="7"/>
  <c r="C2021" i="7"/>
  <c r="B2021" i="7"/>
  <c r="C2020" i="7"/>
  <c r="B2020" i="7"/>
  <c r="C2019" i="7"/>
  <c r="B2019" i="7"/>
  <c r="C2018" i="7"/>
  <c r="B2018" i="7"/>
  <c r="C2017" i="7"/>
  <c r="B2017" i="7"/>
  <c r="C2016" i="7"/>
  <c r="B2016" i="7"/>
  <c r="C2015" i="7"/>
  <c r="B2015" i="7"/>
  <c r="C2014" i="7"/>
  <c r="B2014" i="7"/>
  <c r="C2013" i="7"/>
  <c r="B2013" i="7"/>
  <c r="C2012" i="7"/>
  <c r="B2012" i="7"/>
  <c r="C2011" i="7"/>
  <c r="B2011" i="7"/>
  <c r="C2010" i="7"/>
  <c r="B2010" i="7"/>
  <c r="C2009" i="7"/>
  <c r="B2009" i="7"/>
  <c r="C2008" i="7"/>
  <c r="B2008" i="7"/>
  <c r="C2007" i="7"/>
  <c r="B2007" i="7"/>
  <c r="C2006" i="7"/>
  <c r="B2006" i="7"/>
  <c r="C2005" i="7"/>
  <c r="B2005" i="7"/>
  <c r="C2004" i="7"/>
  <c r="B2004" i="7"/>
  <c r="C2003" i="7"/>
  <c r="B2003" i="7"/>
  <c r="C2002" i="7"/>
  <c r="B2002" i="7"/>
  <c r="C2001" i="7"/>
  <c r="B2001" i="7"/>
  <c r="C2000" i="7"/>
  <c r="B2000" i="7"/>
  <c r="C1999" i="7"/>
  <c r="B1999" i="7"/>
  <c r="C1998" i="7"/>
  <c r="B1998" i="7"/>
  <c r="C1997" i="7"/>
  <c r="B1997" i="7"/>
  <c r="C1996" i="7"/>
  <c r="B1996" i="7"/>
  <c r="C1995" i="7"/>
  <c r="B1995" i="7"/>
  <c r="C1994" i="7"/>
  <c r="B1994" i="7"/>
  <c r="C1993" i="7"/>
  <c r="B1993" i="7"/>
  <c r="C1992" i="7"/>
  <c r="B1992" i="7"/>
  <c r="C1991" i="7"/>
  <c r="B1991" i="7"/>
  <c r="C1990" i="7"/>
  <c r="B1990" i="7"/>
  <c r="C1989" i="7"/>
  <c r="B1989" i="7"/>
  <c r="C1988" i="7"/>
  <c r="B1988" i="7"/>
  <c r="C1987" i="7"/>
  <c r="B1987" i="7"/>
  <c r="C1986" i="7"/>
  <c r="B1986" i="7"/>
  <c r="C1985" i="7"/>
  <c r="B1985" i="7"/>
  <c r="C1984" i="7"/>
  <c r="B1984" i="7"/>
  <c r="C1983" i="7"/>
  <c r="B1983" i="7"/>
  <c r="C1982" i="7"/>
  <c r="B1982" i="7"/>
  <c r="C1981" i="7"/>
  <c r="B1981" i="7"/>
  <c r="C1980" i="7"/>
  <c r="B1980" i="7"/>
  <c r="C1979" i="7"/>
  <c r="B1979" i="7"/>
  <c r="C1978" i="7"/>
  <c r="B1978" i="7"/>
  <c r="C1977" i="7"/>
  <c r="B1977" i="7"/>
  <c r="C1976" i="7"/>
  <c r="B1976" i="7"/>
  <c r="C1975" i="7"/>
  <c r="B1975" i="7"/>
  <c r="C1974" i="7"/>
  <c r="B1974" i="7"/>
  <c r="C1973" i="7"/>
  <c r="B1973" i="7"/>
  <c r="C1972" i="7"/>
  <c r="B1972" i="7"/>
  <c r="C1971" i="7"/>
  <c r="B1971" i="7"/>
  <c r="C1970" i="7"/>
  <c r="B1970" i="7"/>
  <c r="C1969" i="7"/>
  <c r="B1969" i="7"/>
  <c r="C1968" i="7"/>
  <c r="B1968" i="7"/>
  <c r="C1967" i="7"/>
  <c r="B1967" i="7"/>
  <c r="C1966" i="7"/>
  <c r="B1966" i="7"/>
  <c r="C1965" i="7"/>
  <c r="B1965" i="7"/>
  <c r="C1964" i="7"/>
  <c r="B1964" i="7"/>
  <c r="C1963" i="7"/>
  <c r="B1963" i="7"/>
  <c r="C1962" i="7"/>
  <c r="B1962" i="7"/>
  <c r="C1961" i="7"/>
  <c r="B1961" i="7"/>
  <c r="C1960" i="7"/>
  <c r="B1960" i="7"/>
  <c r="C1959" i="7"/>
  <c r="B1959" i="7"/>
  <c r="C1958" i="7"/>
  <c r="B1958" i="7"/>
  <c r="C1957" i="7"/>
  <c r="B1957" i="7"/>
  <c r="C1956" i="7"/>
  <c r="B1956" i="7"/>
  <c r="C1955" i="7"/>
  <c r="B1955" i="7"/>
  <c r="C1954" i="7"/>
  <c r="B1954" i="7"/>
  <c r="C1953" i="7"/>
  <c r="B1953" i="7"/>
  <c r="C1952" i="7"/>
  <c r="B1952" i="7"/>
  <c r="C1951" i="7"/>
  <c r="B1951" i="7"/>
  <c r="C1950" i="7"/>
  <c r="B1950" i="7"/>
  <c r="C1949" i="7"/>
  <c r="B1949" i="7"/>
  <c r="C1948" i="7"/>
  <c r="B1948" i="7"/>
  <c r="C1947" i="7"/>
  <c r="B1947" i="7"/>
  <c r="C1946" i="7"/>
  <c r="B1946" i="7"/>
  <c r="C1945" i="7"/>
  <c r="B1945" i="7"/>
  <c r="C1944" i="7"/>
  <c r="B1944" i="7"/>
  <c r="C1943" i="7"/>
  <c r="B1943" i="7"/>
  <c r="C1942" i="7"/>
  <c r="B1942" i="7"/>
  <c r="C1941" i="7"/>
  <c r="B1941" i="7"/>
  <c r="C1940" i="7"/>
  <c r="B1940" i="7"/>
  <c r="C1939" i="7"/>
  <c r="B1939" i="7"/>
  <c r="C1938" i="7"/>
  <c r="B1938" i="7"/>
  <c r="C1937" i="7"/>
  <c r="B1937" i="7"/>
  <c r="C1936" i="7"/>
  <c r="B1936" i="7"/>
  <c r="C1935" i="7"/>
  <c r="B1935" i="7"/>
  <c r="C1934" i="7"/>
  <c r="B1934" i="7"/>
  <c r="C1933" i="7"/>
  <c r="B1933" i="7"/>
  <c r="C1932" i="7"/>
  <c r="B1932" i="7"/>
  <c r="C1931" i="7"/>
  <c r="B1931" i="7"/>
  <c r="C1930" i="7"/>
  <c r="B1930" i="7"/>
  <c r="C1929" i="7"/>
  <c r="B1929" i="7"/>
  <c r="C1928" i="7"/>
  <c r="B1928" i="7"/>
  <c r="C1927" i="7"/>
  <c r="B1927" i="7"/>
  <c r="C1926" i="7"/>
  <c r="B1926" i="7"/>
  <c r="C1925" i="7"/>
  <c r="B1925" i="7"/>
  <c r="C1924" i="7"/>
  <c r="B1924" i="7"/>
  <c r="C1923" i="7"/>
  <c r="B1923" i="7"/>
  <c r="C1922" i="7"/>
  <c r="B1922" i="7"/>
  <c r="C1921" i="7"/>
  <c r="B1921" i="7"/>
  <c r="C1920" i="7"/>
  <c r="B1920" i="7"/>
  <c r="C1919" i="7"/>
  <c r="B1919" i="7"/>
  <c r="C1918" i="7"/>
  <c r="B1918" i="7"/>
  <c r="C1917" i="7"/>
  <c r="B1917" i="7"/>
  <c r="C1916" i="7"/>
  <c r="B1916" i="7"/>
  <c r="C1915" i="7"/>
  <c r="B1915" i="7"/>
  <c r="C1914" i="7"/>
  <c r="B1914" i="7"/>
  <c r="C1913" i="7"/>
  <c r="B1913" i="7"/>
  <c r="C1912" i="7"/>
  <c r="B1912" i="7"/>
  <c r="C1911" i="7"/>
  <c r="B1911" i="7"/>
  <c r="C1910" i="7"/>
  <c r="B1910" i="7"/>
  <c r="C1909" i="7"/>
  <c r="B1909" i="7"/>
  <c r="C1908" i="7"/>
  <c r="B1908" i="7"/>
  <c r="C1907" i="7"/>
  <c r="B1907" i="7"/>
  <c r="C1906" i="7"/>
  <c r="B1906" i="7"/>
  <c r="C1905" i="7"/>
  <c r="B1905" i="7"/>
  <c r="C1904" i="7"/>
  <c r="B1904" i="7"/>
  <c r="C1903" i="7"/>
  <c r="B1903" i="7"/>
  <c r="C1902" i="7"/>
  <c r="B1902" i="7"/>
  <c r="C1901" i="7"/>
  <c r="B1901" i="7"/>
  <c r="C1900" i="7"/>
  <c r="B1900" i="7"/>
  <c r="C1899" i="7"/>
  <c r="B1899" i="7"/>
  <c r="C1898" i="7"/>
  <c r="B1898" i="7"/>
  <c r="C1897" i="7"/>
  <c r="B1897" i="7"/>
  <c r="C1896" i="7"/>
  <c r="B1896" i="7"/>
  <c r="C1895" i="7"/>
  <c r="B1895" i="7"/>
  <c r="C1894" i="7"/>
  <c r="B1894" i="7"/>
  <c r="C1893" i="7"/>
  <c r="B1893" i="7"/>
  <c r="C1892" i="7"/>
  <c r="B1892" i="7"/>
  <c r="C1891" i="7"/>
  <c r="B1891" i="7"/>
  <c r="C1890" i="7"/>
  <c r="B1890" i="7"/>
  <c r="C1889" i="7"/>
  <c r="B1889" i="7"/>
  <c r="C1888" i="7"/>
  <c r="B1888" i="7"/>
  <c r="C1887" i="7"/>
  <c r="B1887" i="7"/>
  <c r="C1886" i="7"/>
  <c r="B1886" i="7"/>
  <c r="C1885" i="7"/>
  <c r="B1885" i="7"/>
  <c r="C1884" i="7"/>
  <c r="B1884" i="7"/>
  <c r="C1883" i="7"/>
  <c r="B1883" i="7"/>
  <c r="C1882" i="7"/>
  <c r="B1882" i="7"/>
  <c r="C1881" i="7"/>
  <c r="B1881" i="7"/>
  <c r="C1880" i="7"/>
  <c r="B1880" i="7"/>
  <c r="C1879" i="7"/>
  <c r="B1879" i="7"/>
  <c r="C1878" i="7"/>
  <c r="B1878" i="7"/>
  <c r="C1877" i="7"/>
  <c r="B1877" i="7"/>
  <c r="C1876" i="7"/>
  <c r="B1876" i="7"/>
  <c r="C1875" i="7"/>
  <c r="B1875" i="7"/>
  <c r="C1874" i="7"/>
  <c r="B1874" i="7"/>
  <c r="C1873" i="7"/>
  <c r="B1873" i="7"/>
  <c r="C1872" i="7"/>
  <c r="B1872" i="7"/>
  <c r="C1871" i="7"/>
  <c r="B1871" i="7"/>
  <c r="C1870" i="7"/>
  <c r="B1870" i="7"/>
  <c r="C1869" i="7"/>
  <c r="B1869" i="7"/>
  <c r="C1868" i="7"/>
  <c r="B1868" i="7"/>
  <c r="C1867" i="7"/>
  <c r="B1867" i="7"/>
  <c r="C1866" i="7"/>
  <c r="B1866" i="7"/>
  <c r="C1865" i="7"/>
  <c r="B1865" i="7"/>
  <c r="C1864" i="7"/>
  <c r="B1864" i="7"/>
  <c r="C1863" i="7"/>
  <c r="B1863" i="7"/>
  <c r="C1862" i="7"/>
  <c r="B1862" i="7"/>
  <c r="C1861" i="7"/>
  <c r="B1861" i="7"/>
  <c r="C1860" i="7"/>
  <c r="B1860" i="7"/>
  <c r="C1859" i="7"/>
  <c r="B1859" i="7"/>
  <c r="C1858" i="7"/>
  <c r="B1858" i="7"/>
  <c r="C1857" i="7"/>
  <c r="B1857" i="7"/>
  <c r="C1856" i="7"/>
  <c r="B1856" i="7"/>
  <c r="C1855" i="7"/>
  <c r="B1855" i="7"/>
  <c r="C1854" i="7"/>
  <c r="B1854" i="7"/>
  <c r="C1853" i="7"/>
  <c r="B1853" i="7"/>
  <c r="C1852" i="7"/>
  <c r="B1852" i="7"/>
  <c r="C1851" i="7"/>
  <c r="B1851" i="7"/>
  <c r="C1850" i="7"/>
  <c r="B1850" i="7"/>
  <c r="C1849" i="7"/>
  <c r="B1849" i="7"/>
  <c r="C1848" i="7"/>
  <c r="B1848" i="7"/>
  <c r="C1847" i="7"/>
  <c r="B1847" i="7"/>
  <c r="C1846" i="7"/>
  <c r="B1846" i="7"/>
  <c r="C1845" i="7"/>
  <c r="B1845" i="7"/>
  <c r="C1844" i="7"/>
  <c r="B1844" i="7"/>
  <c r="C1843" i="7"/>
  <c r="B1843" i="7"/>
  <c r="C1842" i="7"/>
  <c r="B1842" i="7"/>
  <c r="C1841" i="7"/>
  <c r="B1841" i="7"/>
  <c r="C1840" i="7"/>
  <c r="B1840" i="7"/>
  <c r="C1839" i="7"/>
  <c r="B1839" i="7"/>
  <c r="C1838" i="7"/>
  <c r="B1838" i="7"/>
  <c r="C1837" i="7"/>
  <c r="B1837" i="7"/>
  <c r="C1836" i="7"/>
  <c r="B1836" i="7"/>
  <c r="C1835" i="7"/>
  <c r="B1835" i="7"/>
  <c r="C1834" i="7"/>
  <c r="B1834" i="7"/>
  <c r="C1833" i="7"/>
  <c r="B1833" i="7"/>
  <c r="C1832" i="7"/>
  <c r="B1832" i="7"/>
  <c r="C1831" i="7"/>
  <c r="B1831" i="7"/>
  <c r="C1830" i="7"/>
  <c r="B1830" i="7"/>
  <c r="C1829" i="7"/>
  <c r="B1829" i="7"/>
  <c r="C1828" i="7"/>
  <c r="B1828" i="7"/>
  <c r="C1827" i="7"/>
  <c r="B1827" i="7"/>
  <c r="C1826" i="7"/>
  <c r="B1826" i="7"/>
  <c r="C1825" i="7"/>
  <c r="B1825" i="7"/>
  <c r="C1824" i="7"/>
  <c r="B1824" i="7"/>
  <c r="C1823" i="7"/>
  <c r="B1823" i="7"/>
  <c r="C1822" i="7"/>
  <c r="B1822" i="7"/>
  <c r="C1821" i="7"/>
  <c r="B1821" i="7"/>
  <c r="C1820" i="7"/>
  <c r="B1820" i="7"/>
  <c r="C1819" i="7"/>
  <c r="B1819" i="7"/>
  <c r="C1818" i="7"/>
  <c r="B1818" i="7"/>
  <c r="C1817" i="7"/>
  <c r="B1817" i="7"/>
  <c r="C1816" i="7"/>
  <c r="B1816" i="7"/>
  <c r="C1815" i="7"/>
  <c r="B1815" i="7"/>
  <c r="C1814" i="7"/>
  <c r="B1814" i="7"/>
  <c r="C1813" i="7"/>
  <c r="B1813" i="7"/>
  <c r="C1812" i="7"/>
  <c r="B1812" i="7"/>
  <c r="C1811" i="7"/>
  <c r="B1811" i="7"/>
  <c r="C1810" i="7"/>
  <c r="B1810" i="7"/>
  <c r="C1809" i="7"/>
  <c r="B1809" i="7"/>
  <c r="C1808" i="7"/>
  <c r="B1808" i="7"/>
  <c r="C1807" i="7"/>
  <c r="B1807" i="7"/>
  <c r="C1806" i="7"/>
  <c r="B1806" i="7"/>
  <c r="C1805" i="7"/>
  <c r="B1805" i="7"/>
  <c r="C1804" i="7"/>
  <c r="B1804" i="7"/>
  <c r="C1803" i="7"/>
  <c r="B1803" i="7"/>
  <c r="C1802" i="7"/>
  <c r="B1802" i="7"/>
  <c r="C1801" i="7"/>
  <c r="B1801" i="7"/>
  <c r="C1800" i="7"/>
  <c r="B1800" i="7"/>
  <c r="C1799" i="7"/>
  <c r="B1799" i="7"/>
  <c r="C1798" i="7"/>
  <c r="B1798" i="7"/>
  <c r="C1797" i="7"/>
  <c r="B1797" i="7"/>
  <c r="C1796" i="7"/>
  <c r="B1796" i="7"/>
  <c r="C1795" i="7"/>
  <c r="B1795" i="7"/>
  <c r="C1794" i="7"/>
  <c r="B1794" i="7"/>
  <c r="C1793" i="7"/>
  <c r="B1793" i="7"/>
  <c r="C1792" i="7"/>
  <c r="B1792" i="7"/>
  <c r="C1791" i="7"/>
  <c r="B1791" i="7"/>
  <c r="C1790" i="7"/>
  <c r="B1790" i="7"/>
  <c r="C1789" i="7"/>
  <c r="B1789" i="7"/>
  <c r="C1788" i="7"/>
  <c r="B1788" i="7"/>
  <c r="C1787" i="7"/>
  <c r="B1787" i="7"/>
  <c r="C1786" i="7"/>
  <c r="B1786" i="7"/>
  <c r="C1785" i="7"/>
  <c r="B1785" i="7"/>
  <c r="C1784" i="7"/>
  <c r="B1784" i="7"/>
  <c r="C1783" i="7"/>
  <c r="B1783" i="7"/>
  <c r="C1782" i="7"/>
  <c r="B1782" i="7"/>
  <c r="C1781" i="7"/>
  <c r="B1781" i="7"/>
  <c r="C1780" i="7"/>
  <c r="B1780" i="7"/>
  <c r="C1779" i="7"/>
  <c r="B1779" i="7"/>
  <c r="C1778" i="7"/>
  <c r="B1778" i="7"/>
  <c r="C1777" i="7"/>
  <c r="B1777" i="7"/>
  <c r="C1776" i="7"/>
  <c r="B1776" i="7"/>
  <c r="C1775" i="7"/>
  <c r="B1775" i="7"/>
  <c r="C1774" i="7"/>
  <c r="B1774" i="7"/>
  <c r="C1773" i="7"/>
  <c r="B1773" i="7"/>
  <c r="C1772" i="7"/>
  <c r="B1772" i="7"/>
  <c r="C1771" i="7"/>
  <c r="B1771" i="7"/>
  <c r="C1770" i="7"/>
  <c r="B1770" i="7"/>
  <c r="C1769" i="7"/>
  <c r="B1769" i="7"/>
  <c r="C1768" i="7"/>
  <c r="B1768" i="7"/>
  <c r="C1767" i="7"/>
  <c r="B1767" i="7"/>
  <c r="C1766" i="7"/>
  <c r="B1766" i="7"/>
  <c r="C1765" i="7"/>
  <c r="B1765" i="7"/>
  <c r="C1764" i="7"/>
  <c r="B1764" i="7"/>
  <c r="C1763" i="7"/>
  <c r="B1763" i="7"/>
  <c r="C1762" i="7"/>
  <c r="B1762" i="7"/>
  <c r="C1761" i="7"/>
  <c r="B1761" i="7"/>
  <c r="C1760" i="7"/>
  <c r="B1760" i="7"/>
  <c r="C1759" i="7"/>
  <c r="B1759" i="7"/>
  <c r="C1758" i="7"/>
  <c r="B1758" i="7"/>
  <c r="C1757" i="7"/>
  <c r="B1757" i="7"/>
  <c r="C1756" i="7"/>
  <c r="B1756" i="7"/>
  <c r="C1755" i="7"/>
  <c r="B1755" i="7"/>
  <c r="C1754" i="7"/>
  <c r="B1754" i="7"/>
  <c r="C1753" i="7"/>
  <c r="B1753" i="7"/>
  <c r="C1752" i="7"/>
  <c r="B1752" i="7"/>
  <c r="C1751" i="7"/>
  <c r="B1751" i="7"/>
  <c r="C1750" i="7"/>
  <c r="B1750" i="7"/>
  <c r="C1749" i="7"/>
  <c r="B1749" i="7"/>
  <c r="C1748" i="7"/>
  <c r="B1748" i="7"/>
  <c r="C1747" i="7"/>
  <c r="B1747" i="7"/>
  <c r="C1746" i="7"/>
  <c r="B1746" i="7"/>
  <c r="C1745" i="7"/>
  <c r="B1745" i="7"/>
  <c r="C1744" i="7"/>
  <c r="B1744" i="7"/>
  <c r="C1743" i="7"/>
  <c r="B1743" i="7"/>
  <c r="C1742" i="7"/>
  <c r="B1742" i="7"/>
  <c r="C1741" i="7"/>
  <c r="B1741" i="7"/>
  <c r="C1740" i="7"/>
  <c r="B1740" i="7"/>
  <c r="C1739" i="7"/>
  <c r="B1739" i="7"/>
  <c r="C1738" i="7"/>
  <c r="B1738" i="7"/>
  <c r="C1737" i="7"/>
  <c r="B1737" i="7"/>
  <c r="C1736" i="7"/>
  <c r="B1736" i="7"/>
  <c r="C1735" i="7"/>
  <c r="B1735" i="7"/>
  <c r="C1734" i="7"/>
  <c r="B1734" i="7"/>
  <c r="C1733" i="7"/>
  <c r="B1733" i="7"/>
  <c r="C1732" i="7"/>
  <c r="B1732" i="7"/>
  <c r="C1731" i="7"/>
  <c r="B1731" i="7"/>
  <c r="C1730" i="7"/>
  <c r="B1730" i="7"/>
  <c r="C1729" i="7"/>
  <c r="B1729" i="7"/>
  <c r="C1728" i="7"/>
  <c r="B1728" i="7"/>
  <c r="C1727" i="7"/>
  <c r="B1727" i="7"/>
  <c r="C1726" i="7"/>
  <c r="B1726" i="7"/>
  <c r="C1725" i="7"/>
  <c r="B1725" i="7"/>
  <c r="C1724" i="7"/>
  <c r="B1724" i="7"/>
  <c r="C1723" i="7"/>
  <c r="B1723" i="7"/>
  <c r="C1722" i="7"/>
  <c r="B1722" i="7"/>
  <c r="C1721" i="7"/>
  <c r="B1721" i="7"/>
  <c r="C1720" i="7"/>
  <c r="B1720" i="7"/>
  <c r="C1719" i="7"/>
  <c r="B1719" i="7"/>
  <c r="C1718" i="7"/>
  <c r="B1718" i="7"/>
  <c r="C1717" i="7"/>
  <c r="B1717" i="7"/>
  <c r="C1716" i="7"/>
  <c r="B1716" i="7"/>
  <c r="C1715" i="7"/>
  <c r="B1715" i="7"/>
  <c r="C1714" i="7"/>
  <c r="B1714" i="7"/>
  <c r="C1713" i="7"/>
  <c r="B1713" i="7"/>
  <c r="C1712" i="7"/>
  <c r="B1712" i="7"/>
  <c r="C1711" i="7"/>
  <c r="B1711" i="7"/>
  <c r="C1710" i="7"/>
  <c r="B1710" i="7"/>
  <c r="C1709" i="7"/>
  <c r="B1709" i="7"/>
  <c r="C1708" i="7"/>
  <c r="B1708" i="7"/>
  <c r="C1707" i="7"/>
  <c r="B1707" i="7"/>
  <c r="C1706" i="7"/>
  <c r="B1706" i="7"/>
  <c r="C1705" i="7"/>
  <c r="B1705" i="7"/>
  <c r="C1704" i="7"/>
  <c r="B1704" i="7"/>
  <c r="C1703" i="7"/>
  <c r="B1703" i="7"/>
  <c r="C1702" i="7"/>
  <c r="B1702" i="7"/>
  <c r="C1701" i="7"/>
  <c r="B1701" i="7"/>
  <c r="C1700" i="7"/>
  <c r="B1700" i="7"/>
  <c r="C1699" i="7"/>
  <c r="B1699" i="7"/>
  <c r="C1698" i="7"/>
  <c r="B1698" i="7"/>
  <c r="C1697" i="7"/>
  <c r="B1697" i="7"/>
  <c r="C1696" i="7"/>
  <c r="B1696" i="7"/>
  <c r="C1695" i="7"/>
  <c r="B1695" i="7"/>
  <c r="C1694" i="7"/>
  <c r="B1694" i="7"/>
  <c r="C1693" i="7"/>
  <c r="B1693" i="7"/>
  <c r="C1692" i="7"/>
  <c r="B1692" i="7"/>
  <c r="C1691" i="7"/>
  <c r="B1691" i="7"/>
  <c r="C1690" i="7"/>
  <c r="B1690" i="7"/>
  <c r="C1689" i="7"/>
  <c r="B1689" i="7"/>
  <c r="C1688" i="7"/>
  <c r="B1688" i="7"/>
  <c r="C1687" i="7"/>
  <c r="B1687" i="7"/>
  <c r="C1686" i="7"/>
  <c r="B1686" i="7"/>
  <c r="C1685" i="7"/>
  <c r="B1685" i="7"/>
  <c r="C1684" i="7"/>
  <c r="B1684" i="7"/>
  <c r="C1683" i="7"/>
  <c r="B1683" i="7"/>
  <c r="C1682" i="7"/>
  <c r="B1682" i="7"/>
  <c r="C1681" i="7"/>
  <c r="B1681" i="7"/>
  <c r="C1680" i="7"/>
  <c r="B1680" i="7"/>
  <c r="C1679" i="7"/>
  <c r="B1679" i="7"/>
  <c r="C1678" i="7"/>
  <c r="B1678" i="7"/>
  <c r="C1677" i="7"/>
  <c r="B1677" i="7"/>
  <c r="C1676" i="7"/>
  <c r="B1676" i="7"/>
  <c r="C1675" i="7"/>
  <c r="B1675" i="7"/>
  <c r="C1674" i="7"/>
  <c r="B1674" i="7"/>
  <c r="C1673" i="7"/>
  <c r="B1673" i="7"/>
  <c r="C1672" i="7"/>
  <c r="B1672" i="7"/>
  <c r="C1671" i="7"/>
  <c r="B1671" i="7"/>
  <c r="C1670" i="7"/>
  <c r="B1670" i="7"/>
  <c r="C1669" i="7"/>
  <c r="B1669" i="7"/>
  <c r="C1668" i="7"/>
  <c r="B1668" i="7"/>
  <c r="C1667" i="7"/>
  <c r="B1667" i="7"/>
  <c r="C1666" i="7"/>
  <c r="B1666" i="7"/>
  <c r="C1665" i="7"/>
  <c r="B1665" i="7"/>
  <c r="C1664" i="7"/>
  <c r="B1664" i="7"/>
  <c r="C1663" i="7"/>
  <c r="B1663" i="7"/>
  <c r="C1662" i="7"/>
  <c r="B1662" i="7"/>
  <c r="C1661" i="7"/>
  <c r="B1661" i="7"/>
  <c r="C1660" i="7"/>
  <c r="B1660" i="7"/>
  <c r="C1659" i="7"/>
  <c r="B1659" i="7"/>
  <c r="C1658" i="7"/>
  <c r="B1658" i="7"/>
  <c r="C1657" i="7"/>
  <c r="B1657" i="7"/>
  <c r="C1656" i="7"/>
  <c r="B1656" i="7"/>
  <c r="C1655" i="7"/>
  <c r="B1655" i="7"/>
  <c r="C1654" i="7"/>
  <c r="B1654" i="7"/>
  <c r="C1653" i="7"/>
  <c r="B1653" i="7"/>
  <c r="C1652" i="7"/>
  <c r="B1652" i="7"/>
  <c r="C1651" i="7"/>
  <c r="B1651" i="7"/>
  <c r="C1650" i="7"/>
  <c r="B1650" i="7"/>
  <c r="C1649" i="7"/>
  <c r="B1649" i="7"/>
  <c r="C1648" i="7"/>
  <c r="B1648" i="7"/>
  <c r="C1647" i="7"/>
  <c r="B1647" i="7"/>
  <c r="C1646" i="7"/>
  <c r="B1646" i="7"/>
  <c r="C1645" i="7"/>
  <c r="B1645" i="7"/>
  <c r="C1644" i="7"/>
  <c r="B1644" i="7"/>
  <c r="C1643" i="7"/>
  <c r="B1643" i="7"/>
  <c r="C1642" i="7"/>
  <c r="B1642" i="7"/>
  <c r="C1641" i="7"/>
  <c r="B1641" i="7"/>
  <c r="C1640" i="7"/>
  <c r="B1640" i="7"/>
  <c r="C1639" i="7"/>
  <c r="B1639" i="7"/>
  <c r="C1638" i="7"/>
  <c r="B1638" i="7"/>
  <c r="C1637" i="7"/>
  <c r="B1637" i="7"/>
  <c r="C1636" i="7"/>
  <c r="B1636" i="7"/>
  <c r="C1635" i="7"/>
  <c r="B1635" i="7"/>
  <c r="C1634" i="7"/>
  <c r="B1634" i="7"/>
  <c r="C1633" i="7"/>
  <c r="B1633" i="7"/>
  <c r="C1632" i="7"/>
  <c r="B1632" i="7"/>
  <c r="C1631" i="7"/>
  <c r="B1631" i="7"/>
  <c r="C1630" i="7"/>
  <c r="B1630" i="7"/>
  <c r="C1629" i="7"/>
  <c r="B1629" i="7"/>
  <c r="C1628" i="7"/>
  <c r="B1628" i="7"/>
  <c r="C1627" i="7"/>
  <c r="B1627" i="7"/>
  <c r="C1626" i="7"/>
  <c r="B1626" i="7"/>
  <c r="C1625" i="7"/>
  <c r="B1625" i="7"/>
  <c r="C1624" i="7"/>
  <c r="B1624" i="7"/>
  <c r="C1623" i="7"/>
  <c r="B1623" i="7"/>
  <c r="C1622" i="7"/>
  <c r="B1622" i="7"/>
  <c r="C1621" i="7"/>
  <c r="B1621" i="7"/>
  <c r="C1620" i="7"/>
  <c r="B1620" i="7"/>
  <c r="C1619" i="7"/>
  <c r="B1619" i="7"/>
  <c r="C1618" i="7"/>
  <c r="B1618" i="7"/>
  <c r="C1617" i="7"/>
  <c r="B1617" i="7"/>
  <c r="C1616" i="7"/>
  <c r="B1616" i="7"/>
  <c r="C1615" i="7"/>
  <c r="B1615" i="7"/>
  <c r="C1614" i="7"/>
  <c r="B1614" i="7"/>
  <c r="C1613" i="7"/>
  <c r="B1613" i="7"/>
  <c r="C1612" i="7"/>
  <c r="B1612" i="7"/>
  <c r="C1611" i="7"/>
  <c r="B1611" i="7"/>
  <c r="C1610" i="7"/>
  <c r="B1610" i="7"/>
  <c r="C1609" i="7"/>
  <c r="B1609" i="7"/>
  <c r="C1608" i="7"/>
  <c r="B1608" i="7"/>
  <c r="C1607" i="7"/>
  <c r="B1607" i="7"/>
  <c r="C1606" i="7"/>
  <c r="B1606" i="7"/>
  <c r="C1605" i="7"/>
  <c r="B1605" i="7"/>
  <c r="C1604" i="7"/>
  <c r="B1604" i="7"/>
  <c r="C1603" i="7"/>
  <c r="B1603" i="7"/>
  <c r="C1602" i="7"/>
  <c r="B1602" i="7"/>
  <c r="C1601" i="7"/>
  <c r="B1601" i="7"/>
  <c r="C1600" i="7"/>
  <c r="B1600" i="7"/>
  <c r="C1599" i="7"/>
  <c r="B1599" i="7"/>
  <c r="C1598" i="7"/>
  <c r="B1598" i="7"/>
  <c r="C1597" i="7"/>
  <c r="B1597" i="7"/>
  <c r="C1596" i="7"/>
  <c r="B1596" i="7"/>
  <c r="C1595" i="7"/>
  <c r="B1595" i="7"/>
  <c r="C1594" i="7"/>
  <c r="B1594" i="7"/>
  <c r="C1593" i="7"/>
  <c r="B1593" i="7"/>
  <c r="C1592" i="7"/>
  <c r="B1592" i="7"/>
  <c r="C1591" i="7"/>
  <c r="B1591" i="7"/>
  <c r="C1590" i="7"/>
  <c r="B1590" i="7"/>
  <c r="C1589" i="7"/>
  <c r="B1589" i="7"/>
  <c r="C1588" i="7"/>
  <c r="B1588" i="7"/>
  <c r="C1587" i="7"/>
  <c r="B1587" i="7"/>
  <c r="C1586" i="7"/>
  <c r="B1586" i="7"/>
  <c r="C1585" i="7"/>
  <c r="B1585" i="7"/>
  <c r="C1584" i="7"/>
  <c r="B1584" i="7"/>
  <c r="C1583" i="7"/>
  <c r="B1583" i="7"/>
  <c r="C1582" i="7"/>
  <c r="B1582" i="7"/>
  <c r="C1581" i="7"/>
  <c r="B1581" i="7"/>
  <c r="C1580" i="7"/>
  <c r="B1580" i="7"/>
  <c r="C1579" i="7"/>
  <c r="B1579" i="7"/>
  <c r="C1578" i="7"/>
  <c r="B1578" i="7"/>
  <c r="C1577" i="7"/>
  <c r="B1577" i="7"/>
  <c r="C1576" i="7"/>
  <c r="B1576" i="7"/>
  <c r="C1575" i="7"/>
  <c r="B1575" i="7"/>
  <c r="C1574" i="7"/>
  <c r="B1574" i="7"/>
  <c r="C1573" i="7"/>
  <c r="B1573" i="7"/>
  <c r="C1572" i="7"/>
  <c r="B1572" i="7"/>
  <c r="C1571" i="7"/>
  <c r="B1571" i="7"/>
  <c r="C1570" i="7"/>
  <c r="B1570" i="7"/>
  <c r="C1569" i="7"/>
  <c r="B1569" i="7"/>
  <c r="C1568" i="7"/>
  <c r="B1568" i="7"/>
  <c r="C1567" i="7"/>
  <c r="B1567" i="7"/>
  <c r="C1566" i="7"/>
  <c r="B1566" i="7"/>
  <c r="C1565" i="7"/>
  <c r="B1565" i="7"/>
  <c r="C1564" i="7"/>
  <c r="B1564" i="7"/>
  <c r="C1563" i="7"/>
  <c r="B1563" i="7"/>
  <c r="C1562" i="7"/>
  <c r="B1562" i="7"/>
  <c r="C1561" i="7"/>
  <c r="B1561" i="7"/>
  <c r="C1560" i="7"/>
  <c r="B1560" i="7"/>
  <c r="C1559" i="7"/>
  <c r="B1559" i="7"/>
  <c r="C1558" i="7"/>
  <c r="B1558" i="7"/>
  <c r="C1557" i="7"/>
  <c r="B1557" i="7"/>
  <c r="C1556" i="7"/>
  <c r="B1556" i="7"/>
  <c r="C1555" i="7"/>
  <c r="B1555" i="7"/>
  <c r="C1554" i="7"/>
  <c r="B1554" i="7"/>
  <c r="C1553" i="7"/>
  <c r="B1553" i="7"/>
  <c r="C1552" i="7"/>
  <c r="B1552" i="7"/>
  <c r="C1551" i="7"/>
  <c r="B1551" i="7"/>
  <c r="C1550" i="7"/>
  <c r="B1550" i="7"/>
  <c r="C1549" i="7"/>
  <c r="B1549" i="7"/>
  <c r="C1548" i="7"/>
  <c r="B1548" i="7"/>
  <c r="C1547" i="7"/>
  <c r="B1547" i="7"/>
  <c r="C1546" i="7"/>
  <c r="B1546" i="7"/>
  <c r="C1545" i="7"/>
  <c r="B1545" i="7"/>
  <c r="C1544" i="7"/>
  <c r="B1544" i="7"/>
  <c r="C1543" i="7"/>
  <c r="B1543" i="7"/>
  <c r="C1542" i="7"/>
  <c r="B1542" i="7"/>
  <c r="C1541" i="7"/>
  <c r="B1541" i="7"/>
  <c r="C1540" i="7"/>
  <c r="B1540" i="7"/>
  <c r="C1539" i="7"/>
  <c r="B1539" i="7"/>
  <c r="C1538" i="7"/>
  <c r="B1538" i="7"/>
  <c r="C1537" i="7"/>
  <c r="B1537" i="7"/>
  <c r="C1536" i="7"/>
  <c r="B1536" i="7"/>
  <c r="C1535" i="7"/>
  <c r="B1535" i="7"/>
  <c r="C1534" i="7"/>
  <c r="B1534" i="7"/>
  <c r="C1533" i="7"/>
  <c r="B1533" i="7"/>
  <c r="C1532" i="7"/>
  <c r="B1532" i="7"/>
  <c r="C1531" i="7"/>
  <c r="B1531" i="7"/>
  <c r="C1530" i="7"/>
  <c r="B1530" i="7"/>
  <c r="C1529" i="7"/>
  <c r="B1529" i="7"/>
  <c r="C1528" i="7"/>
  <c r="B1528" i="7"/>
  <c r="C1527" i="7"/>
  <c r="B1527" i="7"/>
  <c r="C1526" i="7"/>
  <c r="B1526" i="7"/>
  <c r="C1525" i="7"/>
  <c r="B1525" i="7"/>
  <c r="C1524" i="7"/>
  <c r="B1524" i="7"/>
  <c r="C1523" i="7"/>
  <c r="B1523" i="7"/>
  <c r="C1522" i="7"/>
  <c r="B1522" i="7"/>
  <c r="C1521" i="7"/>
  <c r="B1521" i="7"/>
  <c r="C1520" i="7"/>
  <c r="B1520" i="7"/>
  <c r="C1519" i="7"/>
  <c r="B1519" i="7"/>
  <c r="C1518" i="7"/>
  <c r="B1518" i="7"/>
  <c r="C1517" i="7"/>
  <c r="B1517" i="7"/>
  <c r="C1516" i="7"/>
  <c r="B1516" i="7"/>
  <c r="C1515" i="7"/>
  <c r="B1515" i="7"/>
  <c r="C1514" i="7"/>
  <c r="B1514" i="7"/>
  <c r="C1513" i="7"/>
  <c r="B1513" i="7"/>
  <c r="C1512" i="7"/>
  <c r="B1512" i="7"/>
  <c r="C1511" i="7"/>
  <c r="B1511" i="7"/>
  <c r="C1510" i="7"/>
  <c r="B1510" i="7"/>
  <c r="C1509" i="7"/>
  <c r="B1509" i="7"/>
  <c r="C1508" i="7"/>
  <c r="B1508" i="7"/>
  <c r="C1507" i="7"/>
  <c r="B1507" i="7"/>
  <c r="C1506" i="7"/>
  <c r="B1506" i="7"/>
  <c r="C1505" i="7"/>
  <c r="B1505" i="7"/>
  <c r="C1504" i="7"/>
  <c r="B1504" i="7"/>
  <c r="C1503" i="7"/>
  <c r="B1503" i="7"/>
  <c r="C1502" i="7"/>
  <c r="B1502" i="7"/>
  <c r="C1501" i="7"/>
  <c r="B1501" i="7"/>
  <c r="C1500" i="7"/>
  <c r="B1500" i="7"/>
  <c r="C1499" i="7"/>
  <c r="B1499" i="7"/>
  <c r="C1498" i="7"/>
  <c r="B1498" i="7"/>
  <c r="C1497" i="7"/>
  <c r="B1497" i="7"/>
  <c r="C1496" i="7"/>
  <c r="B1496" i="7"/>
  <c r="C1495" i="7"/>
  <c r="B1495" i="7"/>
  <c r="C1494" i="7"/>
  <c r="B1494" i="7"/>
  <c r="C1493" i="7"/>
  <c r="B1493" i="7"/>
  <c r="C1492" i="7"/>
  <c r="B1492" i="7"/>
  <c r="C1491" i="7"/>
  <c r="B1491" i="7"/>
  <c r="C1490" i="7"/>
  <c r="B1490" i="7"/>
  <c r="C1489" i="7"/>
  <c r="B1489" i="7"/>
  <c r="C1488" i="7"/>
  <c r="B1488" i="7"/>
  <c r="C1487" i="7"/>
  <c r="B1487" i="7"/>
  <c r="C1486" i="7"/>
  <c r="B1486" i="7"/>
  <c r="C1485" i="7"/>
  <c r="B1485" i="7"/>
  <c r="C1484" i="7"/>
  <c r="B1484" i="7"/>
  <c r="C1483" i="7"/>
  <c r="B1483" i="7"/>
  <c r="C1482" i="7"/>
  <c r="B1482" i="7"/>
  <c r="C1481" i="7"/>
  <c r="B1481" i="7"/>
  <c r="C1480" i="7"/>
  <c r="B1480" i="7"/>
  <c r="C1479" i="7"/>
  <c r="B1479" i="7"/>
  <c r="C1478" i="7"/>
  <c r="B1478" i="7"/>
  <c r="C1477" i="7"/>
  <c r="B1477" i="7"/>
  <c r="C1476" i="7"/>
  <c r="B1476" i="7"/>
  <c r="C1475" i="7"/>
  <c r="B1475" i="7"/>
  <c r="C1474" i="7"/>
  <c r="B1474" i="7"/>
  <c r="C1473" i="7"/>
  <c r="B1473" i="7"/>
  <c r="C1472" i="7"/>
  <c r="B1472" i="7"/>
  <c r="C1471" i="7"/>
  <c r="B1471" i="7"/>
  <c r="C1470" i="7"/>
  <c r="B1470" i="7"/>
  <c r="C1469" i="7"/>
  <c r="B1469" i="7"/>
  <c r="C1468" i="7"/>
  <c r="B1468" i="7"/>
  <c r="C1467" i="7"/>
  <c r="B1467" i="7"/>
  <c r="C1466" i="7"/>
  <c r="B1466" i="7"/>
  <c r="C1465" i="7"/>
  <c r="B1465" i="7"/>
  <c r="C1464" i="7"/>
  <c r="B1464" i="7"/>
  <c r="C1463" i="7"/>
  <c r="B1463" i="7"/>
  <c r="C1462" i="7"/>
  <c r="B1462" i="7"/>
  <c r="C1461" i="7"/>
  <c r="B1461" i="7"/>
  <c r="C1460" i="7"/>
  <c r="B1460" i="7"/>
  <c r="C1459" i="7"/>
  <c r="B1459" i="7"/>
  <c r="C1458" i="7"/>
  <c r="B1458" i="7"/>
  <c r="C1457" i="7"/>
  <c r="B1457" i="7"/>
  <c r="C1456" i="7"/>
  <c r="B1456" i="7"/>
  <c r="C1455" i="7"/>
  <c r="B1455" i="7"/>
  <c r="C1454" i="7"/>
  <c r="B1454" i="7"/>
  <c r="C1453" i="7"/>
  <c r="B1453" i="7"/>
  <c r="C1452" i="7"/>
  <c r="B1452" i="7"/>
  <c r="C1451" i="7"/>
  <c r="B1451" i="7"/>
  <c r="C1450" i="7"/>
  <c r="B1450" i="7"/>
  <c r="C1449" i="7"/>
  <c r="B1449" i="7"/>
  <c r="C1448" i="7"/>
  <c r="B1448" i="7"/>
  <c r="C1447" i="7"/>
  <c r="B1447" i="7"/>
  <c r="C1446" i="7"/>
  <c r="B1446" i="7"/>
  <c r="C1445" i="7"/>
  <c r="B1445" i="7"/>
  <c r="C1444" i="7"/>
  <c r="B1444" i="7"/>
  <c r="C1443" i="7"/>
  <c r="B1443" i="7"/>
  <c r="C1442" i="7"/>
  <c r="B1442" i="7"/>
  <c r="C1441" i="7"/>
  <c r="B1441" i="7"/>
  <c r="C1440" i="7"/>
  <c r="B1440" i="7"/>
  <c r="C1439" i="7"/>
  <c r="B1439" i="7"/>
  <c r="C1438" i="7"/>
  <c r="B1438" i="7"/>
  <c r="C1437" i="7"/>
  <c r="B1437" i="7"/>
  <c r="C1436" i="7"/>
  <c r="B1436" i="7"/>
  <c r="C1435" i="7"/>
  <c r="B1435" i="7"/>
  <c r="C1434" i="7"/>
  <c r="B1434" i="7"/>
  <c r="C1433" i="7"/>
  <c r="B1433" i="7"/>
  <c r="C1432" i="7"/>
  <c r="B1432" i="7"/>
  <c r="C1431" i="7"/>
  <c r="B1431" i="7"/>
  <c r="C1430" i="7"/>
  <c r="B1430" i="7"/>
  <c r="C1429" i="7"/>
  <c r="B1429" i="7"/>
  <c r="C1428" i="7"/>
  <c r="B1428" i="7"/>
  <c r="C1427" i="7"/>
  <c r="B1427" i="7"/>
  <c r="C1426" i="7"/>
  <c r="B1426" i="7"/>
  <c r="C1425" i="7"/>
  <c r="B1425" i="7"/>
  <c r="C1424" i="7"/>
  <c r="B1424" i="7"/>
  <c r="C1423" i="7"/>
  <c r="B1423" i="7"/>
  <c r="C1422" i="7"/>
  <c r="B1422" i="7"/>
  <c r="C1421" i="7"/>
  <c r="B1421" i="7"/>
  <c r="C1420" i="7"/>
  <c r="B1420" i="7"/>
  <c r="C1419" i="7"/>
  <c r="B1419" i="7"/>
  <c r="C1418" i="7"/>
  <c r="B1418" i="7"/>
  <c r="C1417" i="7"/>
  <c r="B1417" i="7"/>
  <c r="C1416" i="7"/>
  <c r="B1416" i="7"/>
  <c r="C1415" i="7"/>
  <c r="B1415" i="7"/>
  <c r="C1414" i="7"/>
  <c r="B1414" i="7"/>
  <c r="C1413" i="7"/>
  <c r="B1413" i="7"/>
  <c r="C1412" i="7"/>
  <c r="B1412" i="7"/>
  <c r="C1411" i="7"/>
  <c r="B1411" i="7"/>
  <c r="C1410" i="7"/>
  <c r="B1410" i="7"/>
  <c r="C1409" i="7"/>
  <c r="B1409" i="7"/>
  <c r="C1408" i="7"/>
  <c r="B1408" i="7"/>
  <c r="C1407" i="7"/>
  <c r="B1407" i="7"/>
  <c r="C1406" i="7"/>
  <c r="B1406" i="7"/>
  <c r="C1405" i="7"/>
  <c r="B1405" i="7"/>
  <c r="C1404" i="7"/>
  <c r="B1404" i="7"/>
  <c r="C1403" i="7"/>
  <c r="B1403" i="7"/>
  <c r="C1402" i="7"/>
  <c r="B1402" i="7"/>
  <c r="C1401" i="7"/>
  <c r="B1401" i="7"/>
  <c r="C1400" i="7"/>
  <c r="B1400" i="7"/>
  <c r="C1399" i="7"/>
  <c r="B1399" i="7"/>
  <c r="C1398" i="7"/>
  <c r="B1398" i="7"/>
  <c r="C1397" i="7"/>
  <c r="B1397" i="7"/>
  <c r="C1396" i="7"/>
  <c r="B1396" i="7"/>
  <c r="C1395" i="7"/>
  <c r="B1395" i="7"/>
  <c r="C1394" i="7"/>
  <c r="B1394" i="7"/>
  <c r="C1393" i="7"/>
  <c r="B1393" i="7"/>
  <c r="C1392" i="7"/>
  <c r="B1392" i="7"/>
  <c r="C1391" i="7"/>
  <c r="B1391" i="7"/>
  <c r="C1390" i="7"/>
  <c r="B1390" i="7"/>
  <c r="C1389" i="7"/>
  <c r="B1389" i="7"/>
  <c r="C1388" i="7"/>
  <c r="B1388" i="7"/>
  <c r="C1387" i="7"/>
  <c r="B1387" i="7"/>
  <c r="C1386" i="7"/>
  <c r="B1386" i="7"/>
  <c r="C1385" i="7"/>
  <c r="B1385" i="7"/>
  <c r="C1384" i="7"/>
  <c r="B1384" i="7"/>
  <c r="C1383" i="7"/>
  <c r="B1383" i="7"/>
  <c r="C1382" i="7"/>
  <c r="B1382" i="7"/>
  <c r="C1381" i="7"/>
  <c r="B1381" i="7"/>
  <c r="C1380" i="7"/>
  <c r="B1380" i="7"/>
  <c r="C1379" i="7"/>
  <c r="B1379" i="7"/>
  <c r="C1378" i="7"/>
  <c r="B1378" i="7"/>
  <c r="C1377" i="7"/>
  <c r="B1377" i="7"/>
  <c r="C1376" i="7"/>
  <c r="B1376" i="7"/>
  <c r="C1375" i="7"/>
  <c r="B1375" i="7"/>
  <c r="C1374" i="7"/>
  <c r="B1374" i="7"/>
  <c r="C1373" i="7"/>
  <c r="B1373" i="7"/>
  <c r="C1372" i="7"/>
  <c r="B1372" i="7"/>
  <c r="C1371" i="7"/>
  <c r="B1371" i="7"/>
  <c r="C1370" i="7"/>
  <c r="B1370" i="7"/>
  <c r="C1369" i="7"/>
  <c r="B1369" i="7"/>
  <c r="C1368" i="7"/>
  <c r="B1368" i="7"/>
  <c r="C1367" i="7"/>
  <c r="B1367" i="7"/>
  <c r="C1366" i="7"/>
  <c r="B1366" i="7"/>
  <c r="C1365" i="7"/>
  <c r="B1365" i="7"/>
  <c r="C1364" i="7"/>
  <c r="B1364" i="7"/>
  <c r="C1363" i="7"/>
  <c r="B1363" i="7"/>
  <c r="C1362" i="7"/>
  <c r="B1362" i="7"/>
  <c r="C1361" i="7"/>
  <c r="B1361" i="7"/>
  <c r="C1360" i="7"/>
  <c r="B1360" i="7"/>
  <c r="C1359" i="7"/>
  <c r="B1359" i="7"/>
  <c r="C1358" i="7"/>
  <c r="B1358" i="7"/>
  <c r="C1357" i="7"/>
  <c r="B1357" i="7"/>
  <c r="C1356" i="7"/>
  <c r="B1356" i="7"/>
  <c r="C1355" i="7"/>
  <c r="B1355" i="7"/>
  <c r="C1354" i="7"/>
  <c r="B1354" i="7"/>
  <c r="C1353" i="7"/>
  <c r="B1353" i="7"/>
  <c r="C1352" i="7"/>
  <c r="B1352" i="7"/>
  <c r="C1351" i="7"/>
  <c r="B1351" i="7"/>
  <c r="C1350" i="7"/>
  <c r="B1350" i="7"/>
  <c r="C1349" i="7"/>
  <c r="B1349" i="7"/>
  <c r="C1348" i="7"/>
  <c r="B1348" i="7"/>
  <c r="C1347" i="7"/>
  <c r="B1347" i="7"/>
  <c r="C1346" i="7"/>
  <c r="B1346" i="7"/>
  <c r="C1345" i="7"/>
  <c r="B1345" i="7"/>
  <c r="C1344" i="7"/>
  <c r="B1344" i="7"/>
  <c r="C1343" i="7"/>
  <c r="B1343" i="7"/>
  <c r="C1342" i="7"/>
  <c r="B1342" i="7"/>
  <c r="C1341" i="7"/>
  <c r="B1341" i="7"/>
  <c r="C1340" i="7"/>
  <c r="B1340" i="7"/>
  <c r="C1339" i="7"/>
  <c r="B1339" i="7"/>
  <c r="C1338" i="7"/>
  <c r="B1338" i="7"/>
  <c r="C1337" i="7"/>
  <c r="B1337" i="7"/>
  <c r="C1336" i="7"/>
  <c r="B1336" i="7"/>
  <c r="C1335" i="7"/>
  <c r="B1335" i="7"/>
  <c r="C1334" i="7"/>
  <c r="B1334" i="7"/>
  <c r="C1333" i="7"/>
  <c r="B1333" i="7"/>
  <c r="C1332" i="7"/>
  <c r="B1332" i="7"/>
  <c r="C1331" i="7"/>
  <c r="B1331" i="7"/>
  <c r="C1330" i="7"/>
  <c r="B1330" i="7"/>
  <c r="C1329" i="7"/>
  <c r="B1329" i="7"/>
  <c r="C1328" i="7"/>
  <c r="B1328" i="7"/>
  <c r="C1327" i="7"/>
  <c r="B1327" i="7"/>
  <c r="C1326" i="7"/>
  <c r="B1326" i="7"/>
  <c r="C1325" i="7"/>
  <c r="B1325" i="7"/>
  <c r="C1324" i="7"/>
  <c r="B1324" i="7"/>
  <c r="C1323" i="7"/>
  <c r="B1323" i="7"/>
  <c r="C1322" i="7"/>
  <c r="B1322" i="7"/>
  <c r="C1321" i="7"/>
  <c r="B1321" i="7"/>
  <c r="C1320" i="7"/>
  <c r="B1320" i="7"/>
  <c r="C1319" i="7"/>
  <c r="B1319" i="7"/>
  <c r="C1318" i="7"/>
  <c r="B1318" i="7"/>
  <c r="C1317" i="7"/>
  <c r="B1317" i="7"/>
  <c r="C1316" i="7"/>
  <c r="B1316" i="7"/>
  <c r="C1315" i="7"/>
  <c r="B1315" i="7"/>
  <c r="C1314" i="7"/>
  <c r="B1314" i="7"/>
  <c r="C1313" i="7"/>
  <c r="B1313" i="7"/>
  <c r="C1312" i="7"/>
  <c r="B1312" i="7"/>
  <c r="C1311" i="7"/>
  <c r="B1311" i="7"/>
  <c r="C1310" i="7"/>
  <c r="B1310" i="7"/>
  <c r="C1309" i="7"/>
  <c r="B1309" i="7"/>
  <c r="C1308" i="7"/>
  <c r="B1308" i="7"/>
  <c r="C1307" i="7"/>
  <c r="B1307" i="7"/>
  <c r="C1306" i="7"/>
  <c r="B1306" i="7"/>
  <c r="C1305" i="7"/>
  <c r="B1305" i="7"/>
  <c r="C1304" i="7"/>
  <c r="B1304" i="7"/>
  <c r="C1303" i="7"/>
  <c r="B1303" i="7"/>
  <c r="C1302" i="7"/>
  <c r="B1302" i="7"/>
  <c r="C1301" i="7"/>
  <c r="B1301" i="7"/>
  <c r="C1300" i="7"/>
  <c r="B1300" i="7"/>
  <c r="C1299" i="7"/>
  <c r="B1299" i="7"/>
  <c r="C1298" i="7"/>
  <c r="B1298" i="7"/>
  <c r="C1297" i="7"/>
  <c r="B1297" i="7"/>
  <c r="C1296" i="7"/>
  <c r="B1296" i="7"/>
  <c r="C1295" i="7"/>
  <c r="B1295" i="7"/>
  <c r="C1294" i="7"/>
  <c r="B1294" i="7"/>
  <c r="C1293" i="7"/>
  <c r="B1293" i="7"/>
  <c r="C1292" i="7"/>
  <c r="B1292" i="7"/>
  <c r="C1291" i="7"/>
  <c r="B1291" i="7"/>
  <c r="C1290" i="7"/>
  <c r="B1290" i="7"/>
  <c r="C1289" i="7"/>
  <c r="B1289" i="7"/>
  <c r="C1288" i="7"/>
  <c r="B1288" i="7"/>
  <c r="C1287" i="7"/>
  <c r="B1287" i="7"/>
  <c r="C1286" i="7"/>
  <c r="B1286" i="7"/>
  <c r="C1285" i="7"/>
  <c r="B1285" i="7"/>
  <c r="C1284" i="7"/>
  <c r="B1284" i="7"/>
  <c r="C1283" i="7"/>
  <c r="B1283" i="7"/>
  <c r="C1282" i="7"/>
  <c r="B1282" i="7"/>
  <c r="C1281" i="7"/>
  <c r="B1281" i="7"/>
  <c r="C1280" i="7"/>
  <c r="B1280" i="7"/>
  <c r="C1279" i="7"/>
  <c r="B1279" i="7"/>
  <c r="C1278" i="7"/>
  <c r="B1278" i="7"/>
  <c r="C1277" i="7"/>
  <c r="B1277" i="7"/>
  <c r="C1276" i="7"/>
  <c r="B1276" i="7"/>
  <c r="C1275" i="7"/>
  <c r="B1275" i="7"/>
  <c r="C1274" i="7"/>
  <c r="B1274" i="7"/>
  <c r="C1273" i="7"/>
  <c r="B1273" i="7"/>
  <c r="C1272" i="7"/>
  <c r="B1272" i="7"/>
  <c r="C1271" i="7"/>
  <c r="B1271" i="7"/>
  <c r="C1270" i="7"/>
  <c r="B1270" i="7"/>
  <c r="C1269" i="7"/>
  <c r="B1269" i="7"/>
  <c r="C1268" i="7"/>
  <c r="B1268" i="7"/>
  <c r="C1267" i="7"/>
  <c r="B1267" i="7"/>
  <c r="C1266" i="7"/>
  <c r="B1266" i="7"/>
  <c r="C1265" i="7"/>
  <c r="B1265" i="7"/>
  <c r="C1264" i="7"/>
  <c r="B1264" i="7"/>
  <c r="C1263" i="7"/>
  <c r="B1263" i="7"/>
  <c r="C1262" i="7"/>
  <c r="B1262" i="7"/>
  <c r="C1261" i="7"/>
  <c r="B1261" i="7"/>
  <c r="C1260" i="7"/>
  <c r="B1260" i="7"/>
  <c r="C1259" i="7"/>
  <c r="B1259" i="7"/>
  <c r="C1258" i="7"/>
  <c r="B1258" i="7"/>
  <c r="C1257" i="7"/>
  <c r="B1257" i="7"/>
  <c r="C1256" i="7"/>
  <c r="B1256" i="7"/>
  <c r="C1255" i="7"/>
  <c r="B1255" i="7"/>
  <c r="C1254" i="7"/>
  <c r="B1254" i="7"/>
  <c r="C1253" i="7"/>
  <c r="B1253" i="7"/>
  <c r="C1252" i="7"/>
  <c r="B1252" i="7"/>
  <c r="C1251" i="7"/>
  <c r="B1251" i="7"/>
  <c r="C1250" i="7"/>
  <c r="B1250" i="7"/>
  <c r="C1249" i="7"/>
  <c r="B1249" i="7"/>
  <c r="C1248" i="7"/>
  <c r="B1248" i="7"/>
  <c r="C1247" i="7"/>
  <c r="B1247" i="7"/>
  <c r="C1246" i="7"/>
  <c r="B1246" i="7"/>
  <c r="C1245" i="7"/>
  <c r="B1245" i="7"/>
  <c r="C1244" i="7"/>
  <c r="B1244" i="7"/>
  <c r="C1243" i="7"/>
  <c r="B1243" i="7"/>
  <c r="C1242" i="7"/>
  <c r="B1242" i="7"/>
  <c r="C1241" i="7"/>
  <c r="B1241" i="7"/>
  <c r="C1240" i="7"/>
  <c r="B1240" i="7"/>
  <c r="C1239" i="7"/>
  <c r="B1239" i="7"/>
  <c r="C1238" i="7"/>
  <c r="B1238" i="7"/>
  <c r="C1237" i="7"/>
  <c r="B1237" i="7"/>
  <c r="C1236" i="7"/>
  <c r="B1236" i="7"/>
  <c r="C1235" i="7"/>
  <c r="B1235" i="7"/>
  <c r="C1234" i="7"/>
  <c r="B1234" i="7"/>
  <c r="C1233" i="7"/>
  <c r="B1233" i="7"/>
  <c r="C1232" i="7"/>
  <c r="B1232" i="7"/>
  <c r="C1231" i="7"/>
  <c r="B1231" i="7"/>
  <c r="C1230" i="7"/>
  <c r="B1230" i="7"/>
  <c r="C1229" i="7"/>
  <c r="B1229" i="7"/>
  <c r="C1228" i="7"/>
  <c r="B1228" i="7"/>
  <c r="C1227" i="7"/>
  <c r="B1227" i="7"/>
  <c r="C1226" i="7"/>
  <c r="B1226" i="7"/>
  <c r="C1225" i="7"/>
  <c r="B1225" i="7"/>
  <c r="C1224" i="7"/>
  <c r="B1224" i="7"/>
  <c r="C1223" i="7"/>
  <c r="B1223" i="7"/>
  <c r="C1222" i="7"/>
  <c r="B1222" i="7"/>
  <c r="C1221" i="7"/>
  <c r="B1221" i="7"/>
  <c r="C1220" i="7"/>
  <c r="B1220" i="7"/>
  <c r="C1219" i="7"/>
  <c r="B1219" i="7"/>
  <c r="C1218" i="7"/>
  <c r="B1218" i="7"/>
  <c r="C1217" i="7"/>
  <c r="B1217" i="7"/>
  <c r="C1216" i="7"/>
  <c r="B1216" i="7"/>
  <c r="C1215" i="7"/>
  <c r="B1215" i="7"/>
  <c r="C1214" i="7"/>
  <c r="B1214" i="7"/>
  <c r="C1213" i="7"/>
  <c r="B1213" i="7"/>
  <c r="C1212" i="7"/>
  <c r="B1212" i="7"/>
  <c r="C1211" i="7"/>
  <c r="B1211" i="7"/>
  <c r="C1210" i="7"/>
  <c r="B1210" i="7"/>
  <c r="C1209" i="7"/>
  <c r="B1209" i="7"/>
  <c r="C1208" i="7"/>
  <c r="B1208" i="7"/>
  <c r="C1207" i="7"/>
  <c r="B1207" i="7"/>
  <c r="C1206" i="7"/>
  <c r="B1206" i="7"/>
  <c r="C1205" i="7"/>
  <c r="B1205" i="7"/>
  <c r="C1204" i="7"/>
  <c r="B1204" i="7"/>
  <c r="C1203" i="7"/>
  <c r="B1203" i="7"/>
  <c r="C1202" i="7"/>
  <c r="B1202" i="7"/>
  <c r="C1201" i="7"/>
  <c r="B1201" i="7"/>
  <c r="C1200" i="7"/>
  <c r="B1200" i="7"/>
  <c r="C1199" i="7"/>
  <c r="B1199" i="7"/>
  <c r="C1198" i="7"/>
  <c r="B1198" i="7"/>
  <c r="C1197" i="7"/>
  <c r="B1197" i="7"/>
  <c r="C1196" i="7"/>
  <c r="B1196" i="7"/>
  <c r="C1195" i="7"/>
  <c r="B1195" i="7"/>
  <c r="C1194" i="7"/>
  <c r="B1194" i="7"/>
  <c r="C1193" i="7"/>
  <c r="B1193" i="7"/>
  <c r="C1192" i="7"/>
  <c r="B1192" i="7"/>
  <c r="C1191" i="7"/>
  <c r="B1191" i="7"/>
  <c r="C1190" i="7"/>
  <c r="B1190" i="7"/>
  <c r="C1189" i="7"/>
  <c r="B1189" i="7"/>
  <c r="C1188" i="7"/>
  <c r="B1188" i="7"/>
  <c r="C1187" i="7"/>
  <c r="B1187" i="7"/>
  <c r="C1186" i="7"/>
  <c r="B1186" i="7"/>
  <c r="C1185" i="7"/>
  <c r="B1185" i="7"/>
  <c r="C1184" i="7"/>
  <c r="B1184" i="7"/>
  <c r="C1183" i="7"/>
  <c r="B1183" i="7"/>
  <c r="C1182" i="7"/>
  <c r="B1182" i="7"/>
  <c r="C1181" i="7"/>
  <c r="B1181" i="7"/>
  <c r="C1180" i="7"/>
  <c r="B1180" i="7"/>
  <c r="C1179" i="7"/>
  <c r="B1179" i="7"/>
  <c r="C1178" i="7"/>
  <c r="B1178" i="7"/>
  <c r="C1177" i="7"/>
  <c r="B1177" i="7"/>
  <c r="C1176" i="7"/>
  <c r="B1176" i="7"/>
  <c r="C1175" i="7"/>
  <c r="B1175" i="7"/>
  <c r="C1174" i="7"/>
  <c r="B1174" i="7"/>
  <c r="C1173" i="7"/>
  <c r="B1173" i="7"/>
  <c r="C1172" i="7"/>
  <c r="B1172" i="7"/>
  <c r="C1171" i="7"/>
  <c r="B1171" i="7"/>
  <c r="C1170" i="7"/>
  <c r="B1170" i="7"/>
  <c r="C1169" i="7"/>
  <c r="B1169" i="7"/>
  <c r="C1168" i="7"/>
  <c r="B1168" i="7"/>
  <c r="C1167" i="7"/>
  <c r="B1167" i="7"/>
  <c r="C1166" i="7"/>
  <c r="B1166" i="7"/>
  <c r="C1165" i="7"/>
  <c r="B1165" i="7"/>
  <c r="C1164" i="7"/>
  <c r="B1164" i="7"/>
  <c r="C1163" i="7"/>
  <c r="B1163" i="7"/>
  <c r="C1162" i="7"/>
  <c r="B1162" i="7"/>
  <c r="C1161" i="7"/>
  <c r="B1161" i="7"/>
  <c r="C1160" i="7"/>
  <c r="B1160" i="7"/>
  <c r="C1159" i="7"/>
  <c r="B1159" i="7"/>
  <c r="C1158" i="7"/>
  <c r="B1158" i="7"/>
  <c r="C1157" i="7"/>
  <c r="B1157" i="7"/>
  <c r="C1156" i="7"/>
  <c r="B1156" i="7"/>
  <c r="C1155" i="7"/>
  <c r="B1155" i="7"/>
  <c r="C1154" i="7"/>
  <c r="B1154" i="7"/>
  <c r="C1153" i="7"/>
  <c r="B1153" i="7"/>
  <c r="C1152" i="7"/>
  <c r="B1152" i="7"/>
  <c r="C1151" i="7"/>
  <c r="B1151" i="7"/>
  <c r="C1150" i="7"/>
  <c r="B1150" i="7"/>
  <c r="C1149" i="7"/>
  <c r="B1149" i="7"/>
  <c r="C1148" i="7"/>
  <c r="B1148" i="7"/>
  <c r="C1147" i="7"/>
  <c r="B1147" i="7"/>
  <c r="C1146" i="7"/>
  <c r="B1146" i="7"/>
  <c r="C1145" i="7"/>
  <c r="B1145" i="7"/>
  <c r="C1144" i="7"/>
  <c r="B1144" i="7"/>
  <c r="C1143" i="7"/>
  <c r="B1143" i="7"/>
  <c r="C1142" i="7"/>
  <c r="B1142" i="7"/>
  <c r="C1141" i="7"/>
  <c r="B1141" i="7"/>
  <c r="C1140" i="7"/>
  <c r="B1140" i="7"/>
  <c r="C1139" i="7"/>
  <c r="B1139" i="7"/>
  <c r="C1138" i="7"/>
  <c r="B1138" i="7"/>
  <c r="C1137" i="7"/>
  <c r="B1137" i="7"/>
  <c r="C1136" i="7"/>
  <c r="B1136" i="7"/>
  <c r="C1135" i="7"/>
  <c r="B1135" i="7"/>
  <c r="C1134" i="7"/>
  <c r="B1134" i="7"/>
  <c r="C1133" i="7"/>
  <c r="B1133" i="7"/>
  <c r="C1132" i="7"/>
  <c r="B1132" i="7"/>
  <c r="C1131" i="7"/>
  <c r="B1131" i="7"/>
  <c r="C1130" i="7"/>
  <c r="B1130" i="7"/>
  <c r="C1129" i="7"/>
  <c r="B1129" i="7"/>
  <c r="C1128" i="7"/>
  <c r="B1128" i="7"/>
  <c r="C1127" i="7"/>
  <c r="B1127" i="7"/>
  <c r="C1126" i="7"/>
  <c r="B1126" i="7"/>
  <c r="C1125" i="7"/>
  <c r="B1125" i="7"/>
  <c r="C1124" i="7"/>
  <c r="B1124" i="7"/>
  <c r="C1123" i="7"/>
  <c r="B1123" i="7"/>
  <c r="C1122" i="7"/>
  <c r="B1122" i="7"/>
  <c r="C1121" i="7"/>
  <c r="B1121" i="7"/>
  <c r="C1120" i="7"/>
  <c r="B1120" i="7"/>
  <c r="C1119" i="7"/>
  <c r="B1119" i="7"/>
  <c r="C1118" i="7"/>
  <c r="B1118" i="7"/>
  <c r="C1117" i="7"/>
  <c r="B1117" i="7"/>
  <c r="C1116" i="7"/>
  <c r="B1116" i="7"/>
  <c r="C1115" i="7"/>
  <c r="B1115" i="7"/>
  <c r="C1114" i="7"/>
  <c r="B1114" i="7"/>
  <c r="C1113" i="7"/>
  <c r="B1113" i="7"/>
  <c r="C1112" i="7"/>
  <c r="B1112" i="7"/>
  <c r="C1111" i="7"/>
  <c r="B1111" i="7"/>
  <c r="C1110" i="7"/>
  <c r="B1110" i="7"/>
  <c r="C1109" i="7"/>
  <c r="B1109" i="7"/>
  <c r="C1108" i="7"/>
  <c r="B1108" i="7"/>
  <c r="C1107" i="7"/>
  <c r="B1107" i="7"/>
  <c r="C1106" i="7"/>
  <c r="B1106" i="7"/>
  <c r="C1105" i="7"/>
  <c r="B1105" i="7"/>
  <c r="C1104" i="7"/>
  <c r="B1104" i="7"/>
  <c r="C1103" i="7"/>
  <c r="B1103" i="7"/>
  <c r="C1102" i="7"/>
  <c r="B1102" i="7"/>
  <c r="C1101" i="7"/>
  <c r="B1101" i="7"/>
  <c r="C1100" i="7"/>
  <c r="B1100" i="7"/>
  <c r="C1099" i="7"/>
  <c r="B1099" i="7"/>
  <c r="C1098" i="7"/>
  <c r="B1098" i="7"/>
  <c r="C1097" i="7"/>
  <c r="B1097" i="7"/>
  <c r="C1096" i="7"/>
  <c r="B1096" i="7"/>
  <c r="C1095" i="7"/>
  <c r="B1095" i="7"/>
  <c r="C1094" i="7"/>
  <c r="B1094" i="7"/>
  <c r="C1093" i="7"/>
  <c r="B1093" i="7"/>
  <c r="C1092" i="7"/>
  <c r="B1092" i="7"/>
  <c r="C1091" i="7"/>
  <c r="B1091" i="7"/>
  <c r="C1090" i="7"/>
  <c r="B1090" i="7"/>
  <c r="C1089" i="7"/>
  <c r="B1089" i="7"/>
  <c r="C1088" i="7"/>
  <c r="B1088" i="7"/>
  <c r="C1087" i="7"/>
  <c r="B1087" i="7"/>
  <c r="C1086" i="7"/>
  <c r="B1086" i="7"/>
  <c r="C1085" i="7"/>
  <c r="B1085" i="7"/>
  <c r="C1084" i="7"/>
  <c r="B1084" i="7"/>
  <c r="C1083" i="7"/>
  <c r="B1083" i="7"/>
  <c r="C1082" i="7"/>
  <c r="B1082" i="7"/>
  <c r="C1081" i="7"/>
  <c r="B1081" i="7"/>
  <c r="C1080" i="7"/>
  <c r="B1080" i="7"/>
  <c r="C1079" i="7"/>
  <c r="B1079" i="7"/>
  <c r="C1078" i="7"/>
  <c r="B1078" i="7"/>
  <c r="C1077" i="7"/>
  <c r="B1077" i="7"/>
  <c r="C1076" i="7"/>
  <c r="B1076" i="7"/>
  <c r="C1075" i="7"/>
  <c r="B1075" i="7"/>
  <c r="C1074" i="7"/>
  <c r="B1074" i="7"/>
  <c r="C1073" i="7"/>
  <c r="B1073" i="7"/>
  <c r="C1072" i="7"/>
  <c r="B1072" i="7"/>
  <c r="C1071" i="7"/>
  <c r="B1071" i="7"/>
  <c r="C1070" i="7"/>
  <c r="B1070" i="7"/>
  <c r="C1069" i="7"/>
  <c r="B1069" i="7"/>
  <c r="C1068" i="7"/>
  <c r="B1068" i="7"/>
  <c r="C1067" i="7"/>
  <c r="B1067" i="7"/>
  <c r="C1066" i="7"/>
  <c r="B1066" i="7"/>
  <c r="C1065" i="7"/>
  <c r="B1065" i="7"/>
  <c r="C1064" i="7"/>
  <c r="B1064" i="7"/>
  <c r="C1063" i="7"/>
  <c r="B1063" i="7"/>
  <c r="C1062" i="7"/>
  <c r="B1062" i="7"/>
  <c r="C1061" i="7"/>
  <c r="B1061" i="7"/>
  <c r="C1060" i="7"/>
  <c r="B1060" i="7"/>
  <c r="C1059" i="7"/>
  <c r="B1059" i="7"/>
  <c r="C1058" i="7"/>
  <c r="B1058" i="7"/>
  <c r="C1057" i="7"/>
  <c r="B1057" i="7"/>
  <c r="C1056" i="7"/>
  <c r="B1056" i="7"/>
  <c r="C1055" i="7"/>
  <c r="B1055" i="7"/>
  <c r="C1054" i="7"/>
  <c r="B1054" i="7"/>
  <c r="C1053" i="7"/>
  <c r="B1053" i="7"/>
  <c r="C1052" i="7"/>
  <c r="B1052" i="7"/>
  <c r="C1051" i="7"/>
  <c r="B1051" i="7"/>
  <c r="C1050" i="7"/>
  <c r="B1050" i="7"/>
  <c r="C1049" i="7"/>
  <c r="B1049" i="7"/>
  <c r="C1048" i="7"/>
  <c r="B1048" i="7"/>
  <c r="C1047" i="7"/>
  <c r="B1047" i="7"/>
  <c r="C1046" i="7"/>
  <c r="B1046" i="7"/>
  <c r="C1045" i="7"/>
  <c r="B1045" i="7"/>
  <c r="C1044" i="7"/>
  <c r="B1044" i="7"/>
  <c r="C1043" i="7"/>
  <c r="B1043" i="7"/>
  <c r="C1042" i="7"/>
  <c r="B1042" i="7"/>
  <c r="C1041" i="7"/>
  <c r="B1041" i="7"/>
  <c r="C1040" i="7"/>
  <c r="B1040" i="7"/>
  <c r="C1039" i="7"/>
  <c r="B1039" i="7"/>
  <c r="C1038" i="7"/>
  <c r="B1038" i="7"/>
  <c r="C1037" i="7"/>
  <c r="B1037" i="7"/>
  <c r="C1036" i="7"/>
  <c r="B1036" i="7"/>
  <c r="C1035" i="7"/>
  <c r="B1035" i="7"/>
  <c r="C1034" i="7"/>
  <c r="B1034" i="7"/>
  <c r="C1033" i="7"/>
  <c r="B1033" i="7"/>
  <c r="C1032" i="7"/>
  <c r="B1032" i="7"/>
  <c r="C1031" i="7"/>
  <c r="B1031" i="7"/>
  <c r="C1030" i="7"/>
  <c r="B1030" i="7"/>
  <c r="C1029" i="7"/>
  <c r="B1029" i="7"/>
  <c r="C1028" i="7"/>
  <c r="B1028" i="7"/>
  <c r="C1027" i="7"/>
  <c r="B1027" i="7"/>
  <c r="C1026" i="7"/>
  <c r="B1026" i="7"/>
  <c r="C1025" i="7"/>
  <c r="B1025" i="7"/>
  <c r="C1024" i="7"/>
  <c r="B1024" i="7"/>
  <c r="C1023" i="7"/>
  <c r="B1023" i="7"/>
  <c r="C1022" i="7"/>
  <c r="B1022" i="7"/>
  <c r="C1021" i="7"/>
  <c r="B1021" i="7"/>
  <c r="C1020" i="7"/>
  <c r="B1020" i="7"/>
  <c r="C1019" i="7"/>
  <c r="B1019" i="7"/>
  <c r="C1018" i="7"/>
  <c r="B1018" i="7"/>
  <c r="C1017" i="7"/>
  <c r="B1017" i="7"/>
  <c r="C1016" i="7"/>
  <c r="B1016" i="7"/>
  <c r="C1015" i="7"/>
  <c r="B1015" i="7"/>
  <c r="C1014" i="7"/>
  <c r="B1014" i="7"/>
  <c r="C1013" i="7"/>
  <c r="B1013" i="7"/>
  <c r="C1012" i="7"/>
  <c r="B1012" i="7"/>
  <c r="C1011" i="7"/>
  <c r="B1011" i="7"/>
  <c r="C1010" i="7"/>
  <c r="B1010" i="7"/>
  <c r="C1009" i="7"/>
  <c r="B1009" i="7"/>
  <c r="C1008" i="7"/>
  <c r="B1008" i="7"/>
  <c r="C1007" i="7"/>
  <c r="B1007" i="7"/>
  <c r="C1006" i="7"/>
  <c r="B1006" i="7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5" i="7"/>
  <c r="B505" i="7"/>
  <c r="C504" i="7"/>
  <c r="B504" i="7"/>
  <c r="C503" i="7"/>
  <c r="B503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C1265" i="6"/>
  <c r="B1265" i="6"/>
  <c r="C1264" i="6"/>
  <c r="B1264" i="6"/>
  <c r="C1263" i="6"/>
  <c r="B1263" i="6"/>
  <c r="C1262" i="6"/>
  <c r="B1262" i="6"/>
  <c r="C1261" i="6"/>
  <c r="B1261" i="6"/>
  <c r="C1260" i="6"/>
  <c r="B1260" i="6"/>
  <c r="C1259" i="6"/>
  <c r="B1259" i="6"/>
  <c r="C1258" i="6"/>
  <c r="B1258" i="6"/>
  <c r="C1257" i="6"/>
  <c r="B1257" i="6"/>
  <c r="C1256" i="6"/>
  <c r="B1256" i="6"/>
  <c r="C1255" i="6"/>
  <c r="B1255" i="6"/>
  <c r="C1254" i="6"/>
  <c r="B1254" i="6"/>
  <c r="C1253" i="6"/>
  <c r="B1253" i="6"/>
  <c r="C1252" i="6"/>
  <c r="B1252" i="6"/>
  <c r="C1251" i="6"/>
  <c r="B1251" i="6"/>
  <c r="C1250" i="6"/>
  <c r="B1250" i="6"/>
  <c r="C1249" i="6"/>
  <c r="B1249" i="6"/>
  <c r="C1248" i="6"/>
  <c r="B1248" i="6"/>
  <c r="C1247" i="6"/>
  <c r="B1247" i="6"/>
  <c r="C1246" i="6"/>
  <c r="B1246" i="6"/>
  <c r="C1245" i="6"/>
  <c r="B1245" i="6"/>
  <c r="C1244" i="6"/>
  <c r="B1244" i="6"/>
  <c r="C1243" i="6"/>
  <c r="B1243" i="6"/>
  <c r="C1242" i="6"/>
  <c r="B1242" i="6"/>
  <c r="C1241" i="6"/>
  <c r="B1241" i="6"/>
  <c r="C1240" i="6"/>
  <c r="B1240" i="6"/>
  <c r="C1239" i="6"/>
  <c r="B1239" i="6"/>
  <c r="C1238" i="6"/>
  <c r="B1238" i="6"/>
  <c r="C1237" i="6"/>
  <c r="B1237" i="6"/>
  <c r="C1236" i="6"/>
  <c r="B1236" i="6"/>
  <c r="C1235" i="6"/>
  <c r="B1235" i="6"/>
  <c r="C1234" i="6"/>
  <c r="B1234" i="6"/>
  <c r="C1233" i="6"/>
  <c r="B1233" i="6"/>
  <c r="C1232" i="6"/>
  <c r="B1232" i="6"/>
  <c r="C1231" i="6"/>
  <c r="B1231" i="6"/>
  <c r="C1230" i="6"/>
  <c r="B1230" i="6"/>
  <c r="C1229" i="6"/>
  <c r="B1229" i="6"/>
  <c r="C1228" i="6"/>
  <c r="B1228" i="6"/>
  <c r="C1227" i="6"/>
  <c r="B1227" i="6"/>
  <c r="C1226" i="6"/>
  <c r="B1226" i="6"/>
  <c r="C1225" i="6"/>
  <c r="B1225" i="6"/>
  <c r="C1224" i="6"/>
  <c r="B1224" i="6"/>
  <c r="C1223" i="6"/>
  <c r="B1223" i="6"/>
  <c r="C1222" i="6"/>
  <c r="B1222" i="6"/>
  <c r="C1221" i="6"/>
  <c r="B1221" i="6"/>
  <c r="C1220" i="6"/>
  <c r="B1220" i="6"/>
  <c r="C1219" i="6"/>
  <c r="B1219" i="6"/>
  <c r="C1218" i="6"/>
  <c r="B1218" i="6"/>
  <c r="C1217" i="6"/>
  <c r="B1217" i="6"/>
  <c r="C1216" i="6"/>
  <c r="B1216" i="6"/>
  <c r="C1215" i="6"/>
  <c r="B1215" i="6"/>
  <c r="C1214" i="6"/>
  <c r="B1214" i="6"/>
  <c r="C1213" i="6"/>
  <c r="B1213" i="6"/>
  <c r="C1212" i="6"/>
  <c r="B1212" i="6"/>
  <c r="C1211" i="6"/>
  <c r="B1211" i="6"/>
  <c r="C1210" i="6"/>
  <c r="B1210" i="6"/>
  <c r="C1209" i="6"/>
  <c r="B1209" i="6"/>
  <c r="C1208" i="6"/>
  <c r="B1208" i="6"/>
  <c r="C1207" i="6"/>
  <c r="B1207" i="6"/>
  <c r="C1206" i="6"/>
  <c r="B1206" i="6"/>
  <c r="C1205" i="6"/>
  <c r="B1205" i="6"/>
  <c r="C1204" i="6"/>
  <c r="B1204" i="6"/>
  <c r="C1203" i="6"/>
  <c r="B1203" i="6"/>
  <c r="C1202" i="6"/>
  <c r="B1202" i="6"/>
  <c r="C1201" i="6"/>
  <c r="B1201" i="6"/>
  <c r="C1200" i="6"/>
  <c r="B1200" i="6"/>
  <c r="C1199" i="6"/>
  <c r="B1199" i="6"/>
  <c r="C1198" i="6"/>
  <c r="B1198" i="6"/>
  <c r="C1197" i="6"/>
  <c r="B1197" i="6"/>
  <c r="C1196" i="6"/>
  <c r="B1196" i="6"/>
  <c r="C1195" i="6"/>
  <c r="B1195" i="6"/>
  <c r="C1194" i="6"/>
  <c r="B1194" i="6"/>
  <c r="C1193" i="6"/>
  <c r="B1193" i="6"/>
  <c r="C1192" i="6"/>
  <c r="B1192" i="6"/>
  <c r="C1191" i="6"/>
  <c r="B1191" i="6"/>
  <c r="C1190" i="6"/>
  <c r="B1190" i="6"/>
  <c r="C1189" i="6"/>
  <c r="B1189" i="6"/>
  <c r="C1188" i="6"/>
  <c r="B1188" i="6"/>
  <c r="C1187" i="6"/>
  <c r="B1187" i="6"/>
  <c r="C1186" i="6"/>
  <c r="B1186" i="6"/>
  <c r="C1185" i="6"/>
  <c r="B1185" i="6"/>
  <c r="C1184" i="6"/>
  <c r="B1184" i="6"/>
  <c r="C1183" i="6"/>
  <c r="B1183" i="6"/>
  <c r="C1182" i="6"/>
  <c r="B1182" i="6"/>
  <c r="C1181" i="6"/>
  <c r="B1181" i="6"/>
  <c r="C1180" i="6"/>
  <c r="B1180" i="6"/>
  <c r="C1179" i="6"/>
  <c r="B1179" i="6"/>
  <c r="C1178" i="6"/>
  <c r="B1178" i="6"/>
  <c r="C1177" i="6"/>
  <c r="B1177" i="6"/>
  <c r="C1176" i="6"/>
  <c r="B1176" i="6"/>
  <c r="C1175" i="6"/>
  <c r="B1175" i="6"/>
  <c r="C1174" i="6"/>
  <c r="B1174" i="6"/>
  <c r="C1173" i="6"/>
  <c r="B1173" i="6"/>
  <c r="C1172" i="6"/>
  <c r="B1172" i="6"/>
  <c r="C1171" i="6"/>
  <c r="B1171" i="6"/>
  <c r="C1170" i="6"/>
  <c r="B1170" i="6"/>
  <c r="C1169" i="6"/>
  <c r="B1169" i="6"/>
  <c r="C1168" i="6"/>
  <c r="B1168" i="6"/>
  <c r="C1167" i="6"/>
  <c r="B1167" i="6"/>
  <c r="C1166" i="6"/>
  <c r="B1166" i="6"/>
  <c r="C1165" i="6"/>
  <c r="B1165" i="6"/>
  <c r="C1164" i="6"/>
  <c r="B1164" i="6"/>
  <c r="C1163" i="6"/>
  <c r="B1163" i="6"/>
  <c r="C1162" i="6"/>
  <c r="B1162" i="6"/>
  <c r="C1161" i="6"/>
  <c r="B1161" i="6"/>
  <c r="C1160" i="6"/>
  <c r="B1160" i="6"/>
  <c r="C1159" i="6"/>
  <c r="B1159" i="6"/>
  <c r="C1158" i="6"/>
  <c r="B1158" i="6"/>
  <c r="C1157" i="6"/>
  <c r="B1157" i="6"/>
  <c r="C1156" i="6"/>
  <c r="B1156" i="6"/>
  <c r="C1155" i="6"/>
  <c r="B1155" i="6"/>
  <c r="C1154" i="6"/>
  <c r="B1154" i="6"/>
  <c r="C1153" i="6"/>
  <c r="B1153" i="6"/>
  <c r="C1152" i="6"/>
  <c r="B1152" i="6"/>
  <c r="C1151" i="6"/>
  <c r="B1151" i="6"/>
  <c r="C1150" i="6"/>
  <c r="B1150" i="6"/>
  <c r="C1149" i="6"/>
  <c r="B1149" i="6"/>
  <c r="C1148" i="6"/>
  <c r="B1148" i="6"/>
  <c r="C1147" i="6"/>
  <c r="B1147" i="6"/>
  <c r="C1146" i="6"/>
  <c r="B1146" i="6"/>
  <c r="C1145" i="6"/>
  <c r="B1145" i="6"/>
  <c r="C1144" i="6"/>
  <c r="B1144" i="6"/>
  <c r="C1143" i="6"/>
  <c r="B1143" i="6"/>
  <c r="C1142" i="6"/>
  <c r="B1142" i="6"/>
  <c r="C1141" i="6"/>
  <c r="B1141" i="6"/>
  <c r="C1140" i="6"/>
  <c r="B1140" i="6"/>
  <c r="C1139" i="6"/>
  <c r="B1139" i="6"/>
  <c r="C1138" i="6"/>
  <c r="B1138" i="6"/>
  <c r="C1137" i="6"/>
  <c r="B1137" i="6"/>
  <c r="C1136" i="6"/>
  <c r="B1136" i="6"/>
  <c r="C1135" i="6"/>
  <c r="B1135" i="6"/>
  <c r="C1134" i="6"/>
  <c r="B1134" i="6"/>
  <c r="C1133" i="6"/>
  <c r="B1133" i="6"/>
  <c r="C1132" i="6"/>
  <c r="B1132" i="6"/>
  <c r="C1131" i="6"/>
  <c r="B1131" i="6"/>
  <c r="C1130" i="6"/>
  <c r="B1130" i="6"/>
  <c r="C1129" i="6"/>
  <c r="B1129" i="6"/>
  <c r="C1128" i="6"/>
  <c r="B1128" i="6"/>
  <c r="C1127" i="6"/>
  <c r="B1127" i="6"/>
  <c r="C1126" i="6"/>
  <c r="B1126" i="6"/>
  <c r="C1125" i="6"/>
  <c r="B1125" i="6"/>
  <c r="C1124" i="6"/>
  <c r="B1124" i="6"/>
  <c r="C1123" i="6"/>
  <c r="B1123" i="6"/>
  <c r="C1122" i="6"/>
  <c r="B1122" i="6"/>
  <c r="C1121" i="6"/>
  <c r="B1121" i="6"/>
  <c r="C1120" i="6"/>
  <c r="B1120" i="6"/>
  <c r="C1119" i="6"/>
  <c r="B1119" i="6"/>
  <c r="C1118" i="6"/>
  <c r="B1118" i="6"/>
  <c r="C1117" i="6"/>
  <c r="B1117" i="6"/>
  <c r="C1116" i="6"/>
  <c r="B1116" i="6"/>
  <c r="C1115" i="6"/>
  <c r="B1115" i="6"/>
  <c r="C1114" i="6"/>
  <c r="B1114" i="6"/>
  <c r="C1113" i="6"/>
  <c r="B1113" i="6"/>
  <c r="C1112" i="6"/>
  <c r="B1112" i="6"/>
  <c r="C1111" i="6"/>
  <c r="B1111" i="6"/>
  <c r="C1110" i="6"/>
  <c r="B1110" i="6"/>
  <c r="C1109" i="6"/>
  <c r="B1109" i="6"/>
  <c r="C1108" i="6"/>
  <c r="B1108" i="6"/>
  <c r="C1107" i="6"/>
  <c r="B1107" i="6"/>
  <c r="C1106" i="6"/>
  <c r="B1106" i="6"/>
  <c r="C1105" i="6"/>
  <c r="B1105" i="6"/>
  <c r="C1104" i="6"/>
  <c r="B1104" i="6"/>
  <c r="C1103" i="6"/>
  <c r="B1103" i="6"/>
  <c r="C1102" i="6"/>
  <c r="B1102" i="6"/>
  <c r="C1101" i="6"/>
  <c r="B1101" i="6"/>
  <c r="C1100" i="6"/>
  <c r="B1100" i="6"/>
  <c r="C1099" i="6"/>
  <c r="B1099" i="6"/>
  <c r="C1098" i="6"/>
  <c r="B1098" i="6"/>
  <c r="C1097" i="6"/>
  <c r="B1097" i="6"/>
  <c r="C1096" i="6"/>
  <c r="B1096" i="6"/>
  <c r="C1095" i="6"/>
  <c r="B1095" i="6"/>
  <c r="C1094" i="6"/>
  <c r="B1094" i="6"/>
  <c r="C1093" i="6"/>
  <c r="B1093" i="6"/>
  <c r="C1092" i="6"/>
  <c r="B1092" i="6"/>
  <c r="C1091" i="6"/>
  <c r="B1091" i="6"/>
  <c r="C1090" i="6"/>
  <c r="B1090" i="6"/>
  <c r="C1089" i="6"/>
  <c r="B1089" i="6"/>
  <c r="C1088" i="6"/>
  <c r="B1088" i="6"/>
  <c r="C1087" i="6"/>
  <c r="B1087" i="6"/>
  <c r="C1086" i="6"/>
  <c r="B1086" i="6"/>
  <c r="C1085" i="6"/>
  <c r="B1085" i="6"/>
  <c r="C1084" i="6"/>
  <c r="B1084" i="6"/>
  <c r="C1083" i="6"/>
  <c r="B1083" i="6"/>
  <c r="C1082" i="6"/>
  <c r="B1082" i="6"/>
  <c r="C1081" i="6"/>
  <c r="B1081" i="6"/>
  <c r="C1080" i="6"/>
  <c r="B1080" i="6"/>
  <c r="C1079" i="6"/>
  <c r="B1079" i="6"/>
  <c r="C1078" i="6"/>
  <c r="B1078" i="6"/>
  <c r="C1077" i="6"/>
  <c r="B1077" i="6"/>
  <c r="C1076" i="6"/>
  <c r="B1076" i="6"/>
  <c r="C1075" i="6"/>
  <c r="B1075" i="6"/>
  <c r="C1074" i="6"/>
  <c r="B1074" i="6"/>
  <c r="C1073" i="6"/>
  <c r="B1073" i="6"/>
  <c r="C1072" i="6"/>
  <c r="B1072" i="6"/>
  <c r="C1071" i="6"/>
  <c r="B1071" i="6"/>
  <c r="C1070" i="6"/>
  <c r="B1070" i="6"/>
  <c r="C1069" i="6"/>
  <c r="B1069" i="6"/>
  <c r="C1068" i="6"/>
  <c r="B1068" i="6"/>
  <c r="C1067" i="6"/>
  <c r="B1067" i="6"/>
  <c r="C1066" i="6"/>
  <c r="B1066" i="6"/>
  <c r="C1065" i="6"/>
  <c r="B1065" i="6"/>
  <c r="C1064" i="6"/>
  <c r="B1064" i="6"/>
  <c r="C1063" i="6"/>
  <c r="B1063" i="6"/>
  <c r="C1062" i="6"/>
  <c r="B1062" i="6"/>
  <c r="C1061" i="6"/>
  <c r="B1061" i="6"/>
  <c r="C1060" i="6"/>
  <c r="B1060" i="6"/>
  <c r="C1059" i="6"/>
  <c r="B1059" i="6"/>
  <c r="C1058" i="6"/>
  <c r="B1058" i="6"/>
  <c r="C1057" i="6"/>
  <c r="B1057" i="6"/>
  <c r="C1056" i="6"/>
  <c r="B1056" i="6"/>
  <c r="C1055" i="6"/>
  <c r="B1055" i="6"/>
  <c r="C1054" i="6"/>
  <c r="B1054" i="6"/>
  <c r="C1053" i="6"/>
  <c r="B1053" i="6"/>
  <c r="C1052" i="6"/>
  <c r="B1052" i="6"/>
  <c r="C1051" i="6"/>
  <c r="B1051" i="6"/>
  <c r="C1050" i="6"/>
  <c r="B1050" i="6"/>
  <c r="C1049" i="6"/>
  <c r="B1049" i="6"/>
  <c r="C1048" i="6"/>
  <c r="B1048" i="6"/>
  <c r="C1047" i="6"/>
  <c r="B1047" i="6"/>
  <c r="C1046" i="6"/>
  <c r="B1046" i="6"/>
  <c r="C1045" i="6"/>
  <c r="B1045" i="6"/>
  <c r="C1044" i="6"/>
  <c r="B1044" i="6"/>
  <c r="C1043" i="6"/>
  <c r="B1043" i="6"/>
  <c r="C1042" i="6"/>
  <c r="B1042" i="6"/>
  <c r="C1041" i="6"/>
  <c r="B1041" i="6"/>
  <c r="C1040" i="6"/>
  <c r="B1040" i="6"/>
  <c r="C1039" i="6"/>
  <c r="B1039" i="6"/>
  <c r="C1038" i="6"/>
  <c r="B1038" i="6"/>
  <c r="C1037" i="6"/>
  <c r="B1037" i="6"/>
  <c r="C1036" i="6"/>
  <c r="B1036" i="6"/>
  <c r="C1035" i="6"/>
  <c r="B1035" i="6"/>
  <c r="C1034" i="6"/>
  <c r="B1034" i="6"/>
  <c r="C1033" i="6"/>
  <c r="B1033" i="6"/>
  <c r="C1032" i="6"/>
  <c r="B1032" i="6"/>
  <c r="C1031" i="6"/>
  <c r="B1031" i="6"/>
  <c r="C1030" i="6"/>
  <c r="B1030" i="6"/>
  <c r="C1029" i="6"/>
  <c r="B1029" i="6"/>
  <c r="C1028" i="6"/>
  <c r="B1028" i="6"/>
  <c r="C1027" i="6"/>
  <c r="B1027" i="6"/>
  <c r="C1026" i="6"/>
  <c r="B1026" i="6"/>
  <c r="C1025" i="6"/>
  <c r="B1025" i="6"/>
  <c r="C1024" i="6"/>
  <c r="B1024" i="6"/>
  <c r="C1023" i="6"/>
  <c r="B1023" i="6"/>
  <c r="C1022" i="6"/>
  <c r="B1022" i="6"/>
  <c r="C1021" i="6"/>
  <c r="B1021" i="6"/>
  <c r="C1020" i="6"/>
  <c r="B1020" i="6"/>
  <c r="C1019" i="6"/>
  <c r="B1019" i="6"/>
  <c r="C1018" i="6"/>
  <c r="B1018" i="6"/>
  <c r="C1017" i="6"/>
  <c r="B1017" i="6"/>
  <c r="C1016" i="6"/>
  <c r="B1016" i="6"/>
  <c r="C1015" i="6"/>
  <c r="B1015" i="6"/>
  <c r="C1014" i="6"/>
  <c r="B1014" i="6"/>
  <c r="C1013" i="6"/>
  <c r="B1013" i="6"/>
  <c r="C1012" i="6"/>
  <c r="B1012" i="6"/>
  <c r="C1011" i="6"/>
  <c r="B1011" i="6"/>
  <c r="C1010" i="6"/>
  <c r="B1010" i="6"/>
  <c r="C1009" i="6"/>
  <c r="B1009" i="6"/>
  <c r="C1008" i="6"/>
  <c r="B1008" i="6"/>
  <c r="C1007" i="6"/>
  <c r="B1007" i="6"/>
  <c r="C1006" i="6"/>
  <c r="B1006" i="6"/>
  <c r="C1005" i="6"/>
  <c r="B1005" i="6"/>
  <c r="C1004" i="6"/>
  <c r="B1004" i="6"/>
  <c r="C1003" i="6"/>
  <c r="B1003" i="6"/>
  <c r="C1002" i="6"/>
  <c r="B1002" i="6"/>
  <c r="C1001" i="6"/>
  <c r="B1001" i="6"/>
  <c r="C1000" i="6"/>
  <c r="B1000" i="6"/>
  <c r="C999" i="6"/>
  <c r="B999" i="6"/>
  <c r="C998" i="6"/>
  <c r="B998" i="6"/>
  <c r="C997" i="6"/>
  <c r="B997" i="6"/>
  <c r="C996" i="6"/>
  <c r="B996" i="6"/>
  <c r="C995" i="6"/>
  <c r="B995" i="6"/>
  <c r="C994" i="6"/>
  <c r="B994" i="6"/>
  <c r="C993" i="6"/>
  <c r="B993" i="6"/>
  <c r="C992" i="6"/>
  <c r="B992" i="6"/>
  <c r="C991" i="6"/>
  <c r="B991" i="6"/>
  <c r="C990" i="6"/>
  <c r="B990" i="6"/>
  <c r="C989" i="6"/>
  <c r="B989" i="6"/>
  <c r="C988" i="6"/>
  <c r="B988" i="6"/>
  <c r="C987" i="6"/>
  <c r="B987" i="6"/>
  <c r="C986" i="6"/>
  <c r="B986" i="6"/>
  <c r="C985" i="6"/>
  <c r="B985" i="6"/>
  <c r="C984" i="6"/>
  <c r="B984" i="6"/>
  <c r="C983" i="6"/>
  <c r="B983" i="6"/>
  <c r="C982" i="6"/>
  <c r="B982" i="6"/>
  <c r="C981" i="6"/>
  <c r="B981" i="6"/>
  <c r="C980" i="6"/>
  <c r="B980" i="6"/>
  <c r="C979" i="6"/>
  <c r="B979" i="6"/>
  <c r="C978" i="6"/>
  <c r="B978" i="6"/>
  <c r="C977" i="6"/>
  <c r="B977" i="6"/>
  <c r="C976" i="6"/>
  <c r="B976" i="6"/>
  <c r="C975" i="6"/>
  <c r="B975" i="6"/>
  <c r="C974" i="6"/>
  <c r="B974" i="6"/>
  <c r="C973" i="6"/>
  <c r="B973" i="6"/>
  <c r="C972" i="6"/>
  <c r="B972" i="6"/>
  <c r="C971" i="6"/>
  <c r="B971" i="6"/>
  <c r="C970" i="6"/>
  <c r="B970" i="6"/>
  <c r="C969" i="6"/>
  <c r="B969" i="6"/>
  <c r="C968" i="6"/>
  <c r="B968" i="6"/>
  <c r="C967" i="6"/>
  <c r="B967" i="6"/>
  <c r="C966" i="6"/>
  <c r="B966" i="6"/>
  <c r="C965" i="6"/>
  <c r="B965" i="6"/>
  <c r="C964" i="6"/>
  <c r="B964" i="6"/>
  <c r="C963" i="6"/>
  <c r="B963" i="6"/>
  <c r="C962" i="6"/>
  <c r="B962" i="6"/>
  <c r="C961" i="6"/>
  <c r="B961" i="6"/>
  <c r="C960" i="6"/>
  <c r="B960" i="6"/>
  <c r="C959" i="6"/>
  <c r="B959" i="6"/>
  <c r="C958" i="6"/>
  <c r="B958" i="6"/>
  <c r="C957" i="6"/>
  <c r="B957" i="6"/>
  <c r="C956" i="6"/>
  <c r="B956" i="6"/>
  <c r="C955" i="6"/>
  <c r="B955" i="6"/>
  <c r="C954" i="6"/>
  <c r="B954" i="6"/>
  <c r="C953" i="6"/>
  <c r="B953" i="6"/>
  <c r="C952" i="6"/>
  <c r="B952" i="6"/>
  <c r="C951" i="6"/>
  <c r="B951" i="6"/>
  <c r="C950" i="6"/>
  <c r="B950" i="6"/>
  <c r="C949" i="6"/>
  <c r="B949" i="6"/>
  <c r="C948" i="6"/>
  <c r="B948" i="6"/>
  <c r="C947" i="6"/>
  <c r="B947" i="6"/>
  <c r="C946" i="6"/>
  <c r="B946" i="6"/>
  <c r="C945" i="6"/>
  <c r="B945" i="6"/>
  <c r="C944" i="6"/>
  <c r="B944" i="6"/>
  <c r="C943" i="6"/>
  <c r="B943" i="6"/>
  <c r="C942" i="6"/>
  <c r="B942" i="6"/>
  <c r="C941" i="6"/>
  <c r="B941" i="6"/>
  <c r="C940" i="6"/>
  <c r="B940" i="6"/>
  <c r="C939" i="6"/>
  <c r="B939" i="6"/>
  <c r="C938" i="6"/>
  <c r="B938" i="6"/>
  <c r="C937" i="6"/>
  <c r="B937" i="6"/>
  <c r="C936" i="6"/>
  <c r="B936" i="6"/>
  <c r="C935" i="6"/>
  <c r="B935" i="6"/>
  <c r="C934" i="6"/>
  <c r="B934" i="6"/>
  <c r="C933" i="6"/>
  <c r="B933" i="6"/>
  <c r="C932" i="6"/>
  <c r="B932" i="6"/>
  <c r="C931" i="6"/>
  <c r="B931" i="6"/>
  <c r="C930" i="6"/>
  <c r="B930" i="6"/>
  <c r="C929" i="6"/>
  <c r="B929" i="6"/>
  <c r="C928" i="6"/>
  <c r="B928" i="6"/>
  <c r="C927" i="6"/>
  <c r="B927" i="6"/>
  <c r="C926" i="6"/>
  <c r="B926" i="6"/>
  <c r="C925" i="6"/>
  <c r="B925" i="6"/>
  <c r="C924" i="6"/>
  <c r="B924" i="6"/>
  <c r="C923" i="6"/>
  <c r="B923" i="6"/>
  <c r="C922" i="6"/>
  <c r="B922" i="6"/>
  <c r="C921" i="6"/>
  <c r="B921" i="6"/>
  <c r="C920" i="6"/>
  <c r="B920" i="6"/>
  <c r="C919" i="6"/>
  <c r="B919" i="6"/>
  <c r="C918" i="6"/>
  <c r="B918" i="6"/>
  <c r="C917" i="6"/>
  <c r="B917" i="6"/>
  <c r="C916" i="6"/>
  <c r="B916" i="6"/>
  <c r="C915" i="6"/>
  <c r="B915" i="6"/>
  <c r="C914" i="6"/>
  <c r="B914" i="6"/>
  <c r="C913" i="6"/>
  <c r="B913" i="6"/>
  <c r="C912" i="6"/>
  <c r="B912" i="6"/>
  <c r="C911" i="6"/>
  <c r="B911" i="6"/>
  <c r="C910" i="6"/>
  <c r="B910" i="6"/>
  <c r="C909" i="6"/>
  <c r="B909" i="6"/>
  <c r="C908" i="6"/>
  <c r="B908" i="6"/>
  <c r="C907" i="6"/>
  <c r="B907" i="6"/>
  <c r="C906" i="6"/>
  <c r="B906" i="6"/>
  <c r="C905" i="6"/>
  <c r="B905" i="6"/>
  <c r="C904" i="6"/>
  <c r="B904" i="6"/>
  <c r="C903" i="6"/>
  <c r="B903" i="6"/>
  <c r="C902" i="6"/>
  <c r="B902" i="6"/>
  <c r="C901" i="6"/>
  <c r="B901" i="6"/>
  <c r="C900" i="6"/>
  <c r="B900" i="6"/>
  <c r="C899" i="6"/>
  <c r="B899" i="6"/>
  <c r="C898" i="6"/>
  <c r="B898" i="6"/>
  <c r="C897" i="6"/>
  <c r="B897" i="6"/>
  <c r="C896" i="6"/>
  <c r="B896" i="6"/>
  <c r="C895" i="6"/>
  <c r="B895" i="6"/>
  <c r="C894" i="6"/>
  <c r="B894" i="6"/>
  <c r="C893" i="6"/>
  <c r="B893" i="6"/>
  <c r="C892" i="6"/>
  <c r="B892" i="6"/>
  <c r="C891" i="6"/>
  <c r="B891" i="6"/>
  <c r="C890" i="6"/>
  <c r="B890" i="6"/>
  <c r="C889" i="6"/>
  <c r="B889" i="6"/>
  <c r="C888" i="6"/>
  <c r="B888" i="6"/>
  <c r="C887" i="6"/>
  <c r="B887" i="6"/>
  <c r="C886" i="6"/>
  <c r="B886" i="6"/>
  <c r="C885" i="6"/>
  <c r="B885" i="6"/>
  <c r="C884" i="6"/>
  <c r="B884" i="6"/>
  <c r="C883" i="6"/>
  <c r="B883" i="6"/>
  <c r="C882" i="6"/>
  <c r="B882" i="6"/>
  <c r="C881" i="6"/>
  <c r="B881" i="6"/>
  <c r="C880" i="6"/>
  <c r="B880" i="6"/>
  <c r="C879" i="6"/>
  <c r="B879" i="6"/>
  <c r="C878" i="6"/>
  <c r="B878" i="6"/>
  <c r="C877" i="6"/>
  <c r="B877" i="6"/>
  <c r="C876" i="6"/>
  <c r="B876" i="6"/>
  <c r="C875" i="6"/>
  <c r="B875" i="6"/>
  <c r="C874" i="6"/>
  <c r="B874" i="6"/>
  <c r="C873" i="6"/>
  <c r="B873" i="6"/>
  <c r="C872" i="6"/>
  <c r="B872" i="6"/>
  <c r="C871" i="6"/>
  <c r="B871" i="6"/>
  <c r="C870" i="6"/>
  <c r="B870" i="6"/>
  <c r="C869" i="6"/>
  <c r="B869" i="6"/>
  <c r="C868" i="6"/>
  <c r="B868" i="6"/>
  <c r="C867" i="6"/>
  <c r="B867" i="6"/>
  <c r="C866" i="6"/>
  <c r="B866" i="6"/>
  <c r="C865" i="6"/>
  <c r="B865" i="6"/>
  <c r="C864" i="6"/>
  <c r="B864" i="6"/>
  <c r="C863" i="6"/>
  <c r="B863" i="6"/>
  <c r="C862" i="6"/>
  <c r="B862" i="6"/>
  <c r="C861" i="6"/>
  <c r="B861" i="6"/>
  <c r="C860" i="6"/>
  <c r="B860" i="6"/>
  <c r="C859" i="6"/>
  <c r="B859" i="6"/>
  <c r="C858" i="6"/>
  <c r="B858" i="6"/>
  <c r="C857" i="6"/>
  <c r="B857" i="6"/>
  <c r="C856" i="6"/>
  <c r="B856" i="6"/>
  <c r="C855" i="6"/>
  <c r="B855" i="6"/>
  <c r="C854" i="6"/>
  <c r="B854" i="6"/>
  <c r="C853" i="6"/>
  <c r="B853" i="6"/>
  <c r="C852" i="6"/>
  <c r="B852" i="6"/>
  <c r="C851" i="6"/>
  <c r="B851" i="6"/>
  <c r="C850" i="6"/>
  <c r="B850" i="6"/>
  <c r="C849" i="6"/>
  <c r="B849" i="6"/>
  <c r="C848" i="6"/>
  <c r="B848" i="6"/>
  <c r="C847" i="6"/>
  <c r="B847" i="6"/>
  <c r="C846" i="6"/>
  <c r="B846" i="6"/>
  <c r="C845" i="6"/>
  <c r="B845" i="6"/>
  <c r="C844" i="6"/>
  <c r="B844" i="6"/>
  <c r="C843" i="6"/>
  <c r="B843" i="6"/>
  <c r="C842" i="6"/>
  <c r="B842" i="6"/>
  <c r="C841" i="6"/>
  <c r="B841" i="6"/>
  <c r="C840" i="6"/>
  <c r="B840" i="6"/>
  <c r="C839" i="6"/>
  <c r="B839" i="6"/>
  <c r="C838" i="6"/>
  <c r="B838" i="6"/>
  <c r="C837" i="6"/>
  <c r="B837" i="6"/>
  <c r="C836" i="6"/>
  <c r="B836" i="6"/>
  <c r="C835" i="6"/>
  <c r="B835" i="6"/>
  <c r="C834" i="6"/>
  <c r="B834" i="6"/>
  <c r="C833" i="6"/>
  <c r="B833" i="6"/>
  <c r="C832" i="6"/>
  <c r="B832" i="6"/>
  <c r="C831" i="6"/>
  <c r="B831" i="6"/>
  <c r="C830" i="6"/>
  <c r="B830" i="6"/>
  <c r="C829" i="6"/>
  <c r="B829" i="6"/>
  <c r="C828" i="6"/>
  <c r="B828" i="6"/>
  <c r="C827" i="6"/>
  <c r="B827" i="6"/>
  <c r="C826" i="6"/>
  <c r="B826" i="6"/>
  <c r="C825" i="6"/>
  <c r="B825" i="6"/>
  <c r="C824" i="6"/>
  <c r="B824" i="6"/>
  <c r="C823" i="6"/>
  <c r="B823" i="6"/>
  <c r="C822" i="6"/>
  <c r="B822" i="6"/>
  <c r="C821" i="6"/>
  <c r="B821" i="6"/>
  <c r="C820" i="6"/>
  <c r="B820" i="6"/>
  <c r="C819" i="6"/>
  <c r="B819" i="6"/>
  <c r="C818" i="6"/>
  <c r="B818" i="6"/>
  <c r="C817" i="6"/>
  <c r="B817" i="6"/>
  <c r="C816" i="6"/>
  <c r="B816" i="6"/>
  <c r="C815" i="6"/>
  <c r="B815" i="6"/>
  <c r="C814" i="6"/>
  <c r="B814" i="6"/>
  <c r="C813" i="6"/>
  <c r="B813" i="6"/>
  <c r="C812" i="6"/>
  <c r="B812" i="6"/>
  <c r="C811" i="6"/>
  <c r="B811" i="6"/>
  <c r="C810" i="6"/>
  <c r="B810" i="6"/>
  <c r="C809" i="6"/>
  <c r="B809" i="6"/>
  <c r="C808" i="6"/>
  <c r="B808" i="6"/>
  <c r="C807" i="6"/>
  <c r="B807" i="6"/>
  <c r="C806" i="6"/>
  <c r="B806" i="6"/>
  <c r="C805" i="6"/>
  <c r="B805" i="6"/>
  <c r="C804" i="6"/>
  <c r="B804" i="6"/>
  <c r="C803" i="6"/>
  <c r="B803" i="6"/>
  <c r="C802" i="6"/>
  <c r="B802" i="6"/>
  <c r="C801" i="6"/>
  <c r="B801" i="6"/>
  <c r="C800" i="6"/>
  <c r="B800" i="6"/>
  <c r="C799" i="6"/>
  <c r="B799" i="6"/>
  <c r="C798" i="6"/>
  <c r="B798" i="6"/>
  <c r="C797" i="6"/>
  <c r="B797" i="6"/>
  <c r="C796" i="6"/>
  <c r="B796" i="6"/>
  <c r="C795" i="6"/>
  <c r="B795" i="6"/>
  <c r="C794" i="6"/>
  <c r="B794" i="6"/>
  <c r="C793" i="6"/>
  <c r="B793" i="6"/>
  <c r="C792" i="6"/>
  <c r="B792" i="6"/>
  <c r="C791" i="6"/>
  <c r="B791" i="6"/>
  <c r="C790" i="6"/>
  <c r="B790" i="6"/>
  <c r="C789" i="6"/>
  <c r="B789" i="6"/>
  <c r="C788" i="6"/>
  <c r="B788" i="6"/>
  <c r="C787" i="6"/>
  <c r="B787" i="6"/>
  <c r="C786" i="6"/>
  <c r="B786" i="6"/>
  <c r="C785" i="6"/>
  <c r="B785" i="6"/>
  <c r="C784" i="6"/>
  <c r="B784" i="6"/>
  <c r="C783" i="6"/>
  <c r="B783" i="6"/>
  <c r="C782" i="6"/>
  <c r="B782" i="6"/>
  <c r="C781" i="6"/>
  <c r="B781" i="6"/>
  <c r="C780" i="6"/>
  <c r="B780" i="6"/>
  <c r="C779" i="6"/>
  <c r="B779" i="6"/>
  <c r="C778" i="6"/>
  <c r="B778" i="6"/>
  <c r="C777" i="6"/>
  <c r="B777" i="6"/>
  <c r="C776" i="6"/>
  <c r="B776" i="6"/>
  <c r="C775" i="6"/>
  <c r="B775" i="6"/>
  <c r="C774" i="6"/>
  <c r="B774" i="6"/>
  <c r="C773" i="6"/>
  <c r="B773" i="6"/>
  <c r="C772" i="6"/>
  <c r="B772" i="6"/>
  <c r="C771" i="6"/>
  <c r="B771" i="6"/>
  <c r="C770" i="6"/>
  <c r="B770" i="6"/>
  <c r="C769" i="6"/>
  <c r="B769" i="6"/>
  <c r="C768" i="6"/>
  <c r="B768" i="6"/>
  <c r="C767" i="6"/>
  <c r="B767" i="6"/>
  <c r="C766" i="6"/>
  <c r="B766" i="6"/>
  <c r="C765" i="6"/>
  <c r="B765" i="6"/>
  <c r="C764" i="6"/>
  <c r="B764" i="6"/>
  <c r="C763" i="6"/>
  <c r="B763" i="6"/>
  <c r="C762" i="6"/>
  <c r="B762" i="6"/>
  <c r="C761" i="6"/>
  <c r="B761" i="6"/>
  <c r="C760" i="6"/>
  <c r="B760" i="6"/>
  <c r="C759" i="6"/>
  <c r="B759" i="6"/>
  <c r="C758" i="6"/>
  <c r="B758" i="6"/>
  <c r="C757" i="6"/>
  <c r="B757" i="6"/>
  <c r="C756" i="6"/>
  <c r="B756" i="6"/>
  <c r="C755" i="6"/>
  <c r="B755" i="6"/>
  <c r="C754" i="6"/>
  <c r="B754" i="6"/>
  <c r="C753" i="6"/>
  <c r="B753" i="6"/>
  <c r="C752" i="6"/>
  <c r="B752" i="6"/>
  <c r="C751" i="6"/>
  <c r="B751" i="6"/>
  <c r="C750" i="6"/>
  <c r="B750" i="6"/>
  <c r="C749" i="6"/>
  <c r="B749" i="6"/>
  <c r="C748" i="6"/>
  <c r="B748" i="6"/>
  <c r="C747" i="6"/>
  <c r="B747" i="6"/>
  <c r="C746" i="6"/>
  <c r="B746" i="6"/>
  <c r="C745" i="6"/>
  <c r="B745" i="6"/>
  <c r="C744" i="6"/>
  <c r="B744" i="6"/>
  <c r="C743" i="6"/>
  <c r="B743" i="6"/>
  <c r="C742" i="6"/>
  <c r="B742" i="6"/>
  <c r="C741" i="6"/>
  <c r="B741" i="6"/>
  <c r="C740" i="6"/>
  <c r="B740" i="6"/>
  <c r="C739" i="6"/>
  <c r="B739" i="6"/>
  <c r="C738" i="6"/>
  <c r="B738" i="6"/>
  <c r="C737" i="6"/>
  <c r="B737" i="6"/>
  <c r="C736" i="6"/>
  <c r="B736" i="6"/>
  <c r="C735" i="6"/>
  <c r="B735" i="6"/>
  <c r="C734" i="6"/>
  <c r="B734" i="6"/>
  <c r="C733" i="6"/>
  <c r="B733" i="6"/>
  <c r="C732" i="6"/>
  <c r="B732" i="6"/>
  <c r="C731" i="6"/>
  <c r="B731" i="6"/>
  <c r="C730" i="6"/>
  <c r="B730" i="6"/>
  <c r="C729" i="6"/>
  <c r="B729" i="6"/>
  <c r="C728" i="6"/>
  <c r="B728" i="6"/>
  <c r="C727" i="6"/>
  <c r="B727" i="6"/>
  <c r="C726" i="6"/>
  <c r="B726" i="6"/>
  <c r="C725" i="6"/>
  <c r="B725" i="6"/>
  <c r="C724" i="6"/>
  <c r="B724" i="6"/>
  <c r="C723" i="6"/>
  <c r="B723" i="6"/>
  <c r="C722" i="6"/>
  <c r="B722" i="6"/>
  <c r="C721" i="6"/>
  <c r="B721" i="6"/>
  <c r="C720" i="6"/>
  <c r="B720" i="6"/>
  <c r="C719" i="6"/>
  <c r="B719" i="6"/>
  <c r="C718" i="6"/>
  <c r="B718" i="6"/>
  <c r="C717" i="6"/>
  <c r="B717" i="6"/>
  <c r="C716" i="6"/>
  <c r="B716" i="6"/>
  <c r="C715" i="6"/>
  <c r="B715" i="6"/>
  <c r="C714" i="6"/>
  <c r="B714" i="6"/>
  <c r="C713" i="6"/>
  <c r="B713" i="6"/>
  <c r="C712" i="6"/>
  <c r="B712" i="6"/>
  <c r="C711" i="6"/>
  <c r="B711" i="6"/>
  <c r="C710" i="6"/>
  <c r="B710" i="6"/>
  <c r="C709" i="6"/>
  <c r="B709" i="6"/>
  <c r="C708" i="6"/>
  <c r="B708" i="6"/>
  <c r="C707" i="6"/>
  <c r="B707" i="6"/>
  <c r="C706" i="6"/>
  <c r="B706" i="6"/>
  <c r="C705" i="6"/>
  <c r="B705" i="6"/>
  <c r="C704" i="6"/>
  <c r="B704" i="6"/>
  <c r="C703" i="6"/>
  <c r="B703" i="6"/>
  <c r="C702" i="6"/>
  <c r="B702" i="6"/>
  <c r="C701" i="6"/>
  <c r="B701" i="6"/>
  <c r="C700" i="6"/>
  <c r="B700" i="6"/>
  <c r="C699" i="6"/>
  <c r="B699" i="6"/>
  <c r="C698" i="6"/>
  <c r="B698" i="6"/>
  <c r="C697" i="6"/>
  <c r="B697" i="6"/>
  <c r="C696" i="6"/>
  <c r="B696" i="6"/>
  <c r="C695" i="6"/>
  <c r="B695" i="6"/>
  <c r="C694" i="6"/>
  <c r="B694" i="6"/>
  <c r="C693" i="6"/>
  <c r="B693" i="6"/>
  <c r="C692" i="6"/>
  <c r="B692" i="6"/>
  <c r="C691" i="6"/>
  <c r="B691" i="6"/>
  <c r="C690" i="6"/>
  <c r="B690" i="6"/>
  <c r="C689" i="6"/>
  <c r="B689" i="6"/>
  <c r="C688" i="6"/>
  <c r="B688" i="6"/>
  <c r="C687" i="6"/>
  <c r="B687" i="6"/>
  <c r="C686" i="6"/>
  <c r="B686" i="6"/>
  <c r="C685" i="6"/>
  <c r="B685" i="6"/>
  <c r="C684" i="6"/>
  <c r="B684" i="6"/>
  <c r="C683" i="6"/>
  <c r="B683" i="6"/>
  <c r="C682" i="6"/>
  <c r="B682" i="6"/>
  <c r="C681" i="6"/>
  <c r="B681" i="6"/>
  <c r="C680" i="6"/>
  <c r="B680" i="6"/>
  <c r="C679" i="6"/>
  <c r="B679" i="6"/>
  <c r="C678" i="6"/>
  <c r="B678" i="6"/>
  <c r="C677" i="6"/>
  <c r="B677" i="6"/>
  <c r="C676" i="6"/>
  <c r="B676" i="6"/>
  <c r="C675" i="6"/>
  <c r="B675" i="6"/>
  <c r="C674" i="6"/>
  <c r="B674" i="6"/>
  <c r="C673" i="6"/>
  <c r="B673" i="6"/>
  <c r="C672" i="6"/>
  <c r="B672" i="6"/>
  <c r="C671" i="6"/>
  <c r="B671" i="6"/>
  <c r="C670" i="6"/>
  <c r="B670" i="6"/>
  <c r="C669" i="6"/>
  <c r="B669" i="6"/>
  <c r="C668" i="6"/>
  <c r="B668" i="6"/>
  <c r="C667" i="6"/>
  <c r="B667" i="6"/>
  <c r="C666" i="6"/>
  <c r="B666" i="6"/>
  <c r="C665" i="6"/>
  <c r="B665" i="6"/>
  <c r="C664" i="6"/>
  <c r="B664" i="6"/>
  <c r="C663" i="6"/>
  <c r="B663" i="6"/>
  <c r="C662" i="6"/>
  <c r="B662" i="6"/>
  <c r="C661" i="6"/>
  <c r="B661" i="6"/>
  <c r="C660" i="6"/>
  <c r="B660" i="6"/>
  <c r="C659" i="6"/>
  <c r="B659" i="6"/>
  <c r="C658" i="6"/>
  <c r="B658" i="6"/>
  <c r="C657" i="6"/>
  <c r="B657" i="6"/>
  <c r="C656" i="6"/>
  <c r="B656" i="6"/>
  <c r="C655" i="6"/>
  <c r="B655" i="6"/>
  <c r="C654" i="6"/>
  <c r="B654" i="6"/>
  <c r="C653" i="6"/>
  <c r="B653" i="6"/>
  <c r="C652" i="6"/>
  <c r="B652" i="6"/>
  <c r="C651" i="6"/>
  <c r="B651" i="6"/>
  <c r="C650" i="6"/>
  <c r="B650" i="6"/>
  <c r="C649" i="6"/>
  <c r="B649" i="6"/>
  <c r="C648" i="6"/>
  <c r="B648" i="6"/>
  <c r="C647" i="6"/>
  <c r="B647" i="6"/>
  <c r="C646" i="6"/>
  <c r="B646" i="6"/>
  <c r="C645" i="6"/>
  <c r="B645" i="6"/>
  <c r="C644" i="6"/>
  <c r="B644" i="6"/>
  <c r="C643" i="6"/>
  <c r="B643" i="6"/>
  <c r="C642" i="6"/>
  <c r="B642" i="6"/>
  <c r="C641" i="6"/>
  <c r="B641" i="6"/>
  <c r="C640" i="6"/>
  <c r="B640" i="6"/>
  <c r="C639" i="6"/>
  <c r="B639" i="6"/>
  <c r="C638" i="6"/>
  <c r="B638" i="6"/>
  <c r="C637" i="6"/>
  <c r="B637" i="6"/>
  <c r="C636" i="6"/>
  <c r="B636" i="6"/>
  <c r="C635" i="6"/>
  <c r="B635" i="6"/>
  <c r="C634" i="6"/>
  <c r="B634" i="6"/>
  <c r="C633" i="6"/>
  <c r="B633" i="6"/>
  <c r="C632" i="6"/>
  <c r="B632" i="6"/>
  <c r="C631" i="6"/>
  <c r="B631" i="6"/>
  <c r="C630" i="6"/>
  <c r="B630" i="6"/>
  <c r="C629" i="6"/>
  <c r="B629" i="6"/>
  <c r="C628" i="6"/>
  <c r="B628" i="6"/>
  <c r="C627" i="6"/>
  <c r="B627" i="6"/>
  <c r="C626" i="6"/>
  <c r="B626" i="6"/>
  <c r="C625" i="6"/>
  <c r="B625" i="6"/>
  <c r="C624" i="6"/>
  <c r="B624" i="6"/>
  <c r="C623" i="6"/>
  <c r="B623" i="6"/>
  <c r="C622" i="6"/>
  <c r="B622" i="6"/>
  <c r="C621" i="6"/>
  <c r="B621" i="6"/>
  <c r="C620" i="6"/>
  <c r="B620" i="6"/>
  <c r="C619" i="6"/>
  <c r="B619" i="6"/>
  <c r="C618" i="6"/>
  <c r="B618" i="6"/>
  <c r="C617" i="6"/>
  <c r="B617" i="6"/>
  <c r="C616" i="6"/>
  <c r="B616" i="6"/>
  <c r="C615" i="6"/>
  <c r="B615" i="6"/>
  <c r="C614" i="6"/>
  <c r="B614" i="6"/>
  <c r="C613" i="6"/>
  <c r="B613" i="6"/>
  <c r="C612" i="6"/>
  <c r="B612" i="6"/>
  <c r="C611" i="6"/>
  <c r="B611" i="6"/>
  <c r="C610" i="6"/>
  <c r="B610" i="6"/>
  <c r="C609" i="6"/>
  <c r="B609" i="6"/>
  <c r="C608" i="6"/>
  <c r="B608" i="6"/>
  <c r="C607" i="6"/>
  <c r="B607" i="6"/>
  <c r="C606" i="6"/>
  <c r="B606" i="6"/>
  <c r="C605" i="6"/>
  <c r="B605" i="6"/>
  <c r="C604" i="6"/>
  <c r="B604" i="6"/>
  <c r="C603" i="6"/>
  <c r="B603" i="6"/>
  <c r="C602" i="6"/>
  <c r="B602" i="6"/>
  <c r="C601" i="6"/>
  <c r="B601" i="6"/>
  <c r="C600" i="6"/>
  <c r="B600" i="6"/>
  <c r="C599" i="6"/>
  <c r="B599" i="6"/>
  <c r="C598" i="6"/>
  <c r="B598" i="6"/>
  <c r="C597" i="6"/>
  <c r="B597" i="6"/>
  <c r="C596" i="6"/>
  <c r="B596" i="6"/>
  <c r="C595" i="6"/>
  <c r="B595" i="6"/>
  <c r="C594" i="6"/>
  <c r="B594" i="6"/>
  <c r="C593" i="6"/>
  <c r="B593" i="6"/>
  <c r="C592" i="6"/>
  <c r="B592" i="6"/>
  <c r="C591" i="6"/>
  <c r="B591" i="6"/>
  <c r="C590" i="6"/>
  <c r="B590" i="6"/>
  <c r="C589" i="6"/>
  <c r="B589" i="6"/>
  <c r="C588" i="6"/>
  <c r="B588" i="6"/>
  <c r="C587" i="6"/>
  <c r="B587" i="6"/>
  <c r="C586" i="6"/>
  <c r="B586" i="6"/>
  <c r="C585" i="6"/>
  <c r="B585" i="6"/>
  <c r="C584" i="6"/>
  <c r="B584" i="6"/>
  <c r="C583" i="6"/>
  <c r="B583" i="6"/>
  <c r="C582" i="6"/>
  <c r="B582" i="6"/>
  <c r="C581" i="6"/>
  <c r="B581" i="6"/>
  <c r="C580" i="6"/>
  <c r="B580" i="6"/>
  <c r="C579" i="6"/>
  <c r="B579" i="6"/>
  <c r="C578" i="6"/>
  <c r="B578" i="6"/>
  <c r="C577" i="6"/>
  <c r="B577" i="6"/>
  <c r="C576" i="6"/>
  <c r="B576" i="6"/>
  <c r="C575" i="6"/>
  <c r="B575" i="6"/>
  <c r="C574" i="6"/>
  <c r="B574" i="6"/>
  <c r="C573" i="6"/>
  <c r="B573" i="6"/>
  <c r="C572" i="6"/>
  <c r="B572" i="6"/>
  <c r="C571" i="6"/>
  <c r="B571" i="6"/>
  <c r="C570" i="6"/>
  <c r="B570" i="6"/>
  <c r="C569" i="6"/>
  <c r="B569" i="6"/>
  <c r="C568" i="6"/>
  <c r="B568" i="6"/>
  <c r="C567" i="6"/>
  <c r="B567" i="6"/>
  <c r="C566" i="6"/>
  <c r="B566" i="6"/>
  <c r="C565" i="6"/>
  <c r="B565" i="6"/>
  <c r="C564" i="6"/>
  <c r="B564" i="6"/>
  <c r="C563" i="6"/>
  <c r="B563" i="6"/>
  <c r="C562" i="6"/>
  <c r="B562" i="6"/>
  <c r="C561" i="6"/>
  <c r="B561" i="6"/>
  <c r="C560" i="6"/>
  <c r="B560" i="6"/>
  <c r="C559" i="6"/>
  <c r="B559" i="6"/>
  <c r="C558" i="6"/>
  <c r="B558" i="6"/>
  <c r="C557" i="6"/>
  <c r="B557" i="6"/>
  <c r="C556" i="6"/>
  <c r="B556" i="6"/>
  <c r="C555" i="6"/>
  <c r="B555" i="6"/>
  <c r="C554" i="6"/>
  <c r="B554" i="6"/>
  <c r="C553" i="6"/>
  <c r="B553" i="6"/>
  <c r="C552" i="6"/>
  <c r="B552" i="6"/>
  <c r="C551" i="6"/>
  <c r="B551" i="6"/>
  <c r="C550" i="6"/>
  <c r="B550" i="6"/>
  <c r="C549" i="6"/>
  <c r="B549" i="6"/>
  <c r="C548" i="6"/>
  <c r="B548" i="6"/>
  <c r="C547" i="6"/>
  <c r="B547" i="6"/>
  <c r="C546" i="6"/>
  <c r="B546" i="6"/>
  <c r="C545" i="6"/>
  <c r="B545" i="6"/>
  <c r="C544" i="6"/>
  <c r="B544" i="6"/>
  <c r="C543" i="6"/>
  <c r="B543" i="6"/>
  <c r="C542" i="6"/>
  <c r="B542" i="6"/>
  <c r="C541" i="6"/>
  <c r="B541" i="6"/>
  <c r="C540" i="6"/>
  <c r="B540" i="6"/>
  <c r="C539" i="6"/>
  <c r="B539" i="6"/>
  <c r="C538" i="6"/>
  <c r="B538" i="6"/>
  <c r="C537" i="6"/>
  <c r="B537" i="6"/>
  <c r="C536" i="6"/>
  <c r="B536" i="6"/>
  <c r="C535" i="6"/>
  <c r="B535" i="6"/>
  <c r="C534" i="6"/>
  <c r="B534" i="6"/>
  <c r="C533" i="6"/>
  <c r="B533" i="6"/>
  <c r="C532" i="6"/>
  <c r="B532" i="6"/>
  <c r="C531" i="6"/>
  <c r="B531" i="6"/>
  <c r="C530" i="6"/>
  <c r="B530" i="6"/>
  <c r="C529" i="6"/>
  <c r="B529" i="6"/>
  <c r="C528" i="6"/>
  <c r="B528" i="6"/>
  <c r="C527" i="6"/>
  <c r="B527" i="6"/>
  <c r="C526" i="6"/>
  <c r="B526" i="6"/>
  <c r="C525" i="6"/>
  <c r="B525" i="6"/>
  <c r="C524" i="6"/>
  <c r="B524" i="6"/>
  <c r="C523" i="6"/>
  <c r="B523" i="6"/>
  <c r="C522" i="6"/>
  <c r="B522" i="6"/>
  <c r="C521" i="6"/>
  <c r="B521" i="6"/>
  <c r="C520" i="6"/>
  <c r="B520" i="6"/>
  <c r="C519" i="6"/>
  <c r="B519" i="6"/>
  <c r="C518" i="6"/>
  <c r="B518" i="6"/>
  <c r="C517" i="6"/>
  <c r="B517" i="6"/>
  <c r="C516" i="6"/>
  <c r="B516" i="6"/>
  <c r="C515" i="6"/>
  <c r="B515" i="6"/>
  <c r="C514" i="6"/>
  <c r="B514" i="6"/>
  <c r="C513" i="6"/>
  <c r="B513" i="6"/>
  <c r="C512" i="6"/>
  <c r="B512" i="6"/>
  <c r="C511" i="6"/>
  <c r="B511" i="6"/>
  <c r="C510" i="6"/>
  <c r="B510" i="6"/>
  <c r="C509" i="6"/>
  <c r="B509" i="6"/>
  <c r="C508" i="6"/>
  <c r="B508" i="6"/>
  <c r="C507" i="6"/>
  <c r="B507" i="6"/>
  <c r="C506" i="6"/>
  <c r="B506" i="6"/>
  <c r="C505" i="6"/>
  <c r="B505" i="6"/>
  <c r="C504" i="6"/>
  <c r="B504" i="6"/>
  <c r="C503" i="6"/>
  <c r="B503" i="6"/>
  <c r="C502" i="6"/>
  <c r="B502" i="6"/>
  <c r="C501" i="6"/>
  <c r="B501" i="6"/>
  <c r="C500" i="6"/>
  <c r="B500" i="6"/>
  <c r="C499" i="6"/>
  <c r="B499" i="6"/>
  <c r="C498" i="6"/>
  <c r="B498" i="6"/>
  <c r="C497" i="6"/>
  <c r="B497" i="6"/>
  <c r="C496" i="6"/>
  <c r="B496" i="6"/>
  <c r="C495" i="6"/>
  <c r="B495" i="6"/>
  <c r="C494" i="6"/>
  <c r="B494" i="6"/>
  <c r="C493" i="6"/>
  <c r="B493" i="6"/>
  <c r="C492" i="6"/>
  <c r="B492" i="6"/>
  <c r="C491" i="6"/>
  <c r="B491" i="6"/>
  <c r="C490" i="6"/>
  <c r="B490" i="6"/>
  <c r="C489" i="6"/>
  <c r="B489" i="6"/>
  <c r="C488" i="6"/>
  <c r="B488" i="6"/>
  <c r="C487" i="6"/>
  <c r="B487" i="6"/>
  <c r="C486" i="6"/>
  <c r="B486" i="6"/>
  <c r="C485" i="6"/>
  <c r="B485" i="6"/>
  <c r="C484" i="6"/>
  <c r="B484" i="6"/>
  <c r="C483" i="6"/>
  <c r="B483" i="6"/>
  <c r="C482" i="6"/>
  <c r="B482" i="6"/>
  <c r="C481" i="6"/>
  <c r="B481" i="6"/>
  <c r="C480" i="6"/>
  <c r="B480" i="6"/>
  <c r="C479" i="6"/>
  <c r="B479" i="6"/>
  <c r="C478" i="6"/>
  <c r="B478" i="6"/>
  <c r="C477" i="6"/>
  <c r="B477" i="6"/>
  <c r="C476" i="6"/>
  <c r="B476" i="6"/>
  <c r="C475" i="6"/>
  <c r="B475" i="6"/>
  <c r="C474" i="6"/>
  <c r="B474" i="6"/>
  <c r="C473" i="6"/>
  <c r="B473" i="6"/>
  <c r="C472" i="6"/>
  <c r="B472" i="6"/>
  <c r="C471" i="6"/>
  <c r="B471" i="6"/>
  <c r="C470" i="6"/>
  <c r="B470" i="6"/>
  <c r="C469" i="6"/>
  <c r="B469" i="6"/>
  <c r="C468" i="6"/>
  <c r="B468" i="6"/>
  <c r="C467" i="6"/>
  <c r="B467" i="6"/>
  <c r="C466" i="6"/>
  <c r="B466" i="6"/>
  <c r="C465" i="6"/>
  <c r="B465" i="6"/>
  <c r="C464" i="6"/>
  <c r="B464" i="6"/>
  <c r="C463" i="6"/>
  <c r="B463" i="6"/>
  <c r="C462" i="6"/>
  <c r="B462" i="6"/>
  <c r="C461" i="6"/>
  <c r="B461" i="6"/>
  <c r="C460" i="6"/>
  <c r="B460" i="6"/>
  <c r="C459" i="6"/>
  <c r="B459" i="6"/>
  <c r="C458" i="6"/>
  <c r="B458" i="6"/>
  <c r="C457" i="6"/>
  <c r="B457" i="6"/>
  <c r="C456" i="6"/>
  <c r="B456" i="6"/>
  <c r="C455" i="6"/>
  <c r="B455" i="6"/>
  <c r="C454" i="6"/>
  <c r="B454" i="6"/>
  <c r="C453" i="6"/>
  <c r="B453" i="6"/>
  <c r="C452" i="6"/>
  <c r="B452" i="6"/>
  <c r="C451" i="6"/>
  <c r="B451" i="6"/>
  <c r="C450" i="6"/>
  <c r="B450" i="6"/>
  <c r="C449" i="6"/>
  <c r="B449" i="6"/>
  <c r="C448" i="6"/>
  <c r="B448" i="6"/>
  <c r="C447" i="6"/>
  <c r="B447" i="6"/>
  <c r="C446" i="6"/>
  <c r="B446" i="6"/>
  <c r="C445" i="6"/>
  <c r="B445" i="6"/>
  <c r="C444" i="6"/>
  <c r="B444" i="6"/>
  <c r="C443" i="6"/>
  <c r="B443" i="6"/>
  <c r="C442" i="6"/>
  <c r="B442" i="6"/>
  <c r="C441" i="6"/>
  <c r="B441" i="6"/>
  <c r="C440" i="6"/>
  <c r="B440" i="6"/>
  <c r="C439" i="6"/>
  <c r="B439" i="6"/>
  <c r="C438" i="6"/>
  <c r="B438" i="6"/>
  <c r="C437" i="6"/>
  <c r="B437" i="6"/>
  <c r="C436" i="6"/>
  <c r="B436" i="6"/>
  <c r="C435" i="6"/>
  <c r="B435" i="6"/>
  <c r="C434" i="6"/>
  <c r="B434" i="6"/>
  <c r="C433" i="6"/>
  <c r="B433" i="6"/>
  <c r="C432" i="6"/>
  <c r="B432" i="6"/>
  <c r="C431" i="6"/>
  <c r="B431" i="6"/>
  <c r="C430" i="6"/>
  <c r="B430" i="6"/>
  <c r="C429" i="6"/>
  <c r="B429" i="6"/>
  <c r="C428" i="6"/>
  <c r="B428" i="6"/>
  <c r="C427" i="6"/>
  <c r="B427" i="6"/>
  <c r="C426" i="6"/>
  <c r="B426" i="6"/>
  <c r="C425" i="6"/>
  <c r="B425" i="6"/>
  <c r="C424" i="6"/>
  <c r="B424" i="6"/>
  <c r="C423" i="6"/>
  <c r="B423" i="6"/>
  <c r="C422" i="6"/>
  <c r="B422" i="6"/>
  <c r="C421" i="6"/>
  <c r="B421" i="6"/>
  <c r="C420" i="6"/>
  <c r="B420" i="6"/>
  <c r="C419" i="6"/>
  <c r="B419" i="6"/>
  <c r="C418" i="6"/>
  <c r="B418" i="6"/>
  <c r="C417" i="6"/>
  <c r="B417" i="6"/>
  <c r="C416" i="6"/>
  <c r="B416" i="6"/>
  <c r="C415" i="6"/>
  <c r="B415" i="6"/>
  <c r="C414" i="6"/>
  <c r="B414" i="6"/>
  <c r="C413" i="6"/>
  <c r="B413" i="6"/>
  <c r="C412" i="6"/>
  <c r="B412" i="6"/>
  <c r="C411" i="6"/>
  <c r="B411" i="6"/>
  <c r="C410" i="6"/>
  <c r="B410" i="6"/>
  <c r="C409" i="6"/>
  <c r="B409" i="6"/>
  <c r="C408" i="6"/>
  <c r="B408" i="6"/>
  <c r="C407" i="6"/>
  <c r="B407" i="6"/>
  <c r="C406" i="6"/>
  <c r="B406" i="6"/>
  <c r="C405" i="6"/>
  <c r="B405" i="6"/>
  <c r="C404" i="6"/>
  <c r="B404" i="6"/>
  <c r="C403" i="6"/>
  <c r="B403" i="6"/>
  <c r="C402" i="6"/>
  <c r="B402" i="6"/>
  <c r="C401" i="6"/>
  <c r="B401" i="6"/>
  <c r="C400" i="6"/>
  <c r="B400" i="6"/>
  <c r="C399" i="6"/>
  <c r="B399" i="6"/>
  <c r="C398" i="6"/>
  <c r="B398" i="6"/>
  <c r="C397" i="6"/>
  <c r="B397" i="6"/>
  <c r="C396" i="6"/>
  <c r="B396" i="6"/>
  <c r="C395" i="6"/>
  <c r="B395" i="6"/>
  <c r="C394" i="6"/>
  <c r="B394" i="6"/>
  <c r="C393" i="6"/>
  <c r="B393" i="6"/>
  <c r="C392" i="6"/>
  <c r="B392" i="6"/>
  <c r="C391" i="6"/>
  <c r="B391" i="6"/>
  <c r="C390" i="6"/>
  <c r="B390" i="6"/>
  <c r="C389" i="6"/>
  <c r="B389" i="6"/>
  <c r="C388" i="6"/>
  <c r="B388" i="6"/>
  <c r="C387" i="6"/>
  <c r="B387" i="6"/>
  <c r="C386" i="6"/>
  <c r="B386" i="6"/>
  <c r="C385" i="6"/>
  <c r="B385" i="6"/>
  <c r="C384" i="6"/>
  <c r="B384" i="6"/>
  <c r="C383" i="6"/>
  <c r="B383" i="6"/>
  <c r="C382" i="6"/>
  <c r="B382" i="6"/>
  <c r="C381" i="6"/>
  <c r="B381" i="6"/>
  <c r="C380" i="6"/>
  <c r="B380" i="6"/>
  <c r="C379" i="6"/>
  <c r="B379" i="6"/>
  <c r="C378" i="6"/>
  <c r="B378" i="6"/>
  <c r="C377" i="6"/>
  <c r="B377" i="6"/>
  <c r="C376" i="6"/>
  <c r="B376" i="6"/>
  <c r="C375" i="6"/>
  <c r="B375" i="6"/>
  <c r="C374" i="6"/>
  <c r="B374" i="6"/>
  <c r="C373" i="6"/>
  <c r="B373" i="6"/>
  <c r="C372" i="6"/>
  <c r="B372" i="6"/>
  <c r="C371" i="6"/>
  <c r="B371" i="6"/>
  <c r="C370" i="6"/>
  <c r="B370" i="6"/>
  <c r="C369" i="6"/>
  <c r="B369" i="6"/>
  <c r="C368" i="6"/>
  <c r="B368" i="6"/>
  <c r="C367" i="6"/>
  <c r="B367" i="6"/>
  <c r="C366" i="6"/>
  <c r="B366" i="6"/>
  <c r="C365" i="6"/>
  <c r="B365" i="6"/>
  <c r="C364" i="6"/>
  <c r="B364" i="6"/>
  <c r="C363" i="6"/>
  <c r="B363" i="6"/>
  <c r="C362" i="6"/>
  <c r="B362" i="6"/>
  <c r="C361" i="6"/>
  <c r="B361" i="6"/>
  <c r="C360" i="6"/>
  <c r="B360" i="6"/>
  <c r="C359" i="6"/>
  <c r="B359" i="6"/>
  <c r="C358" i="6"/>
  <c r="B358" i="6"/>
  <c r="C357" i="6"/>
  <c r="B357" i="6"/>
  <c r="C356" i="6"/>
  <c r="B356" i="6"/>
  <c r="C355" i="6"/>
  <c r="B355" i="6"/>
  <c r="C354" i="6"/>
  <c r="B354" i="6"/>
  <c r="C353" i="6"/>
  <c r="B353" i="6"/>
  <c r="C352" i="6"/>
  <c r="B352" i="6"/>
  <c r="C351" i="6"/>
  <c r="B351" i="6"/>
  <c r="C350" i="6"/>
  <c r="B350" i="6"/>
  <c r="C349" i="6"/>
  <c r="B349" i="6"/>
  <c r="C348" i="6"/>
  <c r="B348" i="6"/>
  <c r="C347" i="6"/>
  <c r="B347" i="6"/>
  <c r="C346" i="6"/>
  <c r="B346" i="6"/>
  <c r="C345" i="6"/>
  <c r="B345" i="6"/>
  <c r="C344" i="6"/>
  <c r="B344" i="6"/>
  <c r="C343" i="6"/>
  <c r="B343" i="6"/>
  <c r="C342" i="6"/>
  <c r="B342" i="6"/>
  <c r="C341" i="6"/>
  <c r="B341" i="6"/>
  <c r="C340" i="6"/>
  <c r="B340" i="6"/>
  <c r="C339" i="6"/>
  <c r="B339" i="6"/>
  <c r="C338" i="6"/>
  <c r="B338" i="6"/>
  <c r="C337" i="6"/>
  <c r="B337" i="6"/>
  <c r="C336" i="6"/>
  <c r="B336" i="6"/>
  <c r="C335" i="6"/>
  <c r="B335" i="6"/>
  <c r="C334" i="6"/>
  <c r="B334" i="6"/>
  <c r="C333" i="6"/>
  <c r="B333" i="6"/>
  <c r="C332" i="6"/>
  <c r="B332" i="6"/>
  <c r="C331" i="6"/>
  <c r="B331" i="6"/>
  <c r="C330" i="6"/>
  <c r="B330" i="6"/>
  <c r="C329" i="6"/>
  <c r="B329" i="6"/>
  <c r="C328" i="6"/>
  <c r="B328" i="6"/>
  <c r="C327" i="6"/>
  <c r="B327" i="6"/>
  <c r="C326" i="6"/>
  <c r="B326" i="6"/>
  <c r="C325" i="6"/>
  <c r="B325" i="6"/>
  <c r="C324" i="6"/>
  <c r="B324" i="6"/>
  <c r="C323" i="6"/>
  <c r="B323" i="6"/>
  <c r="C322" i="6"/>
  <c r="B322" i="6"/>
  <c r="C321" i="6"/>
  <c r="B321" i="6"/>
  <c r="C320" i="6"/>
  <c r="B320" i="6"/>
  <c r="C319" i="6"/>
  <c r="B319" i="6"/>
  <c r="C318" i="6"/>
  <c r="B318" i="6"/>
  <c r="C317" i="6"/>
  <c r="B317" i="6"/>
  <c r="C316" i="6"/>
  <c r="B316" i="6"/>
  <c r="C315" i="6"/>
  <c r="B315" i="6"/>
  <c r="C314" i="6"/>
  <c r="B314" i="6"/>
  <c r="C313" i="6"/>
  <c r="B313" i="6"/>
  <c r="C312" i="6"/>
  <c r="B312" i="6"/>
  <c r="C311" i="6"/>
  <c r="B311" i="6"/>
  <c r="C310" i="6"/>
  <c r="B310" i="6"/>
  <c r="C309" i="6"/>
  <c r="B309" i="6"/>
  <c r="C308" i="6"/>
  <c r="B308" i="6"/>
  <c r="C307" i="6"/>
  <c r="B307" i="6"/>
  <c r="C306" i="6"/>
  <c r="B306" i="6"/>
  <c r="C305" i="6"/>
  <c r="B305" i="6"/>
  <c r="C304" i="6"/>
  <c r="B304" i="6"/>
  <c r="C303" i="6"/>
  <c r="B303" i="6"/>
  <c r="C302" i="6"/>
  <c r="B302" i="6"/>
  <c r="C301" i="6"/>
  <c r="B301" i="6"/>
  <c r="C300" i="6"/>
  <c r="B300" i="6"/>
  <c r="C299" i="6"/>
  <c r="B299" i="6"/>
  <c r="C298" i="6"/>
  <c r="B298" i="6"/>
  <c r="C297" i="6"/>
  <c r="B297" i="6"/>
  <c r="C296" i="6"/>
  <c r="B296" i="6"/>
  <c r="C295" i="6"/>
  <c r="B295" i="6"/>
  <c r="C294" i="6"/>
  <c r="B294" i="6"/>
  <c r="C293" i="6"/>
  <c r="B293" i="6"/>
  <c r="C292" i="6"/>
  <c r="B292" i="6"/>
  <c r="C291" i="6"/>
  <c r="B291" i="6"/>
  <c r="C290" i="6"/>
  <c r="B290" i="6"/>
  <c r="C289" i="6"/>
  <c r="B289" i="6"/>
  <c r="C288" i="6"/>
  <c r="B288" i="6"/>
  <c r="C287" i="6"/>
  <c r="B287" i="6"/>
  <c r="C286" i="6"/>
  <c r="B286" i="6"/>
  <c r="C285" i="6"/>
  <c r="B285" i="6"/>
  <c r="C284" i="6"/>
  <c r="B284" i="6"/>
  <c r="C283" i="6"/>
  <c r="B283" i="6"/>
  <c r="C282" i="6"/>
  <c r="B282" i="6"/>
  <c r="C281" i="6"/>
  <c r="B281" i="6"/>
  <c r="C280" i="6"/>
  <c r="B280" i="6"/>
  <c r="C279" i="6"/>
  <c r="B279" i="6"/>
  <c r="C278" i="6"/>
  <c r="B278" i="6"/>
  <c r="C277" i="6"/>
  <c r="B277" i="6"/>
  <c r="C276" i="6"/>
  <c r="B276" i="6"/>
  <c r="C275" i="6"/>
  <c r="B275" i="6"/>
  <c r="C274" i="6"/>
  <c r="B274" i="6"/>
  <c r="C273" i="6"/>
  <c r="B273" i="6"/>
  <c r="C272" i="6"/>
  <c r="B272" i="6"/>
  <c r="C271" i="6"/>
  <c r="B271" i="6"/>
  <c r="C270" i="6"/>
  <c r="B270" i="6"/>
  <c r="C269" i="6"/>
  <c r="B269" i="6"/>
  <c r="C268" i="6"/>
  <c r="B268" i="6"/>
  <c r="C267" i="6"/>
  <c r="B267" i="6"/>
  <c r="C266" i="6"/>
  <c r="B266" i="6"/>
  <c r="C265" i="6"/>
  <c r="B265" i="6"/>
  <c r="C264" i="6"/>
  <c r="B264" i="6"/>
  <c r="C263" i="6"/>
  <c r="B263" i="6"/>
  <c r="C262" i="6"/>
  <c r="B262" i="6"/>
  <c r="C261" i="6"/>
  <c r="B261" i="6"/>
  <c r="C260" i="6"/>
  <c r="B260" i="6"/>
  <c r="C259" i="6"/>
  <c r="B259" i="6"/>
  <c r="C258" i="6"/>
  <c r="B258" i="6"/>
  <c r="C257" i="6"/>
  <c r="B257" i="6"/>
  <c r="C256" i="6"/>
  <c r="B256" i="6"/>
  <c r="C255" i="6"/>
  <c r="B255" i="6"/>
  <c r="C254" i="6"/>
  <c r="B254" i="6"/>
  <c r="C253" i="6"/>
  <c r="B253" i="6"/>
  <c r="C252" i="6"/>
  <c r="B252" i="6"/>
  <c r="C251" i="6"/>
  <c r="B251" i="6"/>
  <c r="C250" i="6"/>
  <c r="B250" i="6"/>
  <c r="C249" i="6"/>
  <c r="B249" i="6"/>
  <c r="C248" i="6"/>
  <c r="B248" i="6"/>
  <c r="C247" i="6"/>
  <c r="B247" i="6"/>
  <c r="C246" i="6"/>
  <c r="B246" i="6"/>
  <c r="C245" i="6"/>
  <c r="B245" i="6"/>
  <c r="C244" i="6"/>
  <c r="B244" i="6"/>
  <c r="C243" i="6"/>
  <c r="B243" i="6"/>
  <c r="C242" i="6"/>
  <c r="B242" i="6"/>
  <c r="C241" i="6"/>
  <c r="B241" i="6"/>
  <c r="C240" i="6"/>
  <c r="B240" i="6"/>
  <c r="C239" i="6"/>
  <c r="B239" i="6"/>
  <c r="C238" i="6"/>
  <c r="B238" i="6"/>
  <c r="C237" i="6"/>
  <c r="B237" i="6"/>
  <c r="C236" i="6"/>
  <c r="B236" i="6"/>
  <c r="C235" i="6"/>
  <c r="B235" i="6"/>
  <c r="C234" i="6"/>
  <c r="B234" i="6"/>
  <c r="C233" i="6"/>
  <c r="B233" i="6"/>
  <c r="C232" i="6"/>
  <c r="B232" i="6"/>
  <c r="C231" i="6"/>
  <c r="B231" i="6"/>
  <c r="C230" i="6"/>
  <c r="B230" i="6"/>
  <c r="C229" i="6"/>
  <c r="B229" i="6"/>
  <c r="C228" i="6"/>
  <c r="B228" i="6"/>
  <c r="C227" i="6"/>
  <c r="B227" i="6"/>
  <c r="C226" i="6"/>
  <c r="B226" i="6"/>
  <c r="C225" i="6"/>
  <c r="B225" i="6"/>
  <c r="C224" i="6"/>
  <c r="B224" i="6"/>
  <c r="C223" i="6"/>
  <c r="B223" i="6"/>
  <c r="C222" i="6"/>
  <c r="B222" i="6"/>
  <c r="C221" i="6"/>
  <c r="B221" i="6"/>
  <c r="C220" i="6"/>
  <c r="B220" i="6"/>
  <c r="C219" i="6"/>
  <c r="B219" i="6"/>
  <c r="C218" i="6"/>
  <c r="B218" i="6"/>
  <c r="C217" i="6"/>
  <c r="B217" i="6"/>
  <c r="C216" i="6"/>
  <c r="B216" i="6"/>
  <c r="C215" i="6"/>
  <c r="B215" i="6"/>
  <c r="C214" i="6"/>
  <c r="B214" i="6"/>
  <c r="C213" i="6"/>
  <c r="B213" i="6"/>
  <c r="C212" i="6"/>
  <c r="B212" i="6"/>
  <c r="C211" i="6"/>
  <c r="B211" i="6"/>
  <c r="C210" i="6"/>
  <c r="B210" i="6"/>
  <c r="C209" i="6"/>
  <c r="B209" i="6"/>
  <c r="C208" i="6"/>
  <c r="B208" i="6"/>
  <c r="C207" i="6"/>
  <c r="B207" i="6"/>
  <c r="C206" i="6"/>
  <c r="B206" i="6"/>
  <c r="C205" i="6"/>
  <c r="B205" i="6"/>
  <c r="C204" i="6"/>
  <c r="B204" i="6"/>
  <c r="C203" i="6"/>
  <c r="B203" i="6"/>
  <c r="C202" i="6"/>
  <c r="B202" i="6"/>
  <c r="C201" i="6"/>
  <c r="B201" i="6"/>
  <c r="C200" i="6"/>
  <c r="B200" i="6"/>
  <c r="C199" i="6"/>
  <c r="B199" i="6"/>
  <c r="C198" i="6"/>
  <c r="B198" i="6"/>
  <c r="C197" i="6"/>
  <c r="B197" i="6"/>
  <c r="C196" i="6"/>
  <c r="B196" i="6"/>
  <c r="C195" i="6"/>
  <c r="B195" i="6"/>
  <c r="C194" i="6"/>
  <c r="B194" i="6"/>
  <c r="C193" i="6"/>
  <c r="B193" i="6"/>
  <c r="C192" i="6"/>
  <c r="B192" i="6"/>
  <c r="C191" i="6"/>
  <c r="B191" i="6"/>
  <c r="C190" i="6"/>
  <c r="B190" i="6"/>
  <c r="C189" i="6"/>
  <c r="B189" i="6"/>
  <c r="C188" i="6"/>
  <c r="B188" i="6"/>
  <c r="C187" i="6"/>
  <c r="B187" i="6"/>
  <c r="C186" i="6"/>
  <c r="B186" i="6"/>
  <c r="C185" i="6"/>
  <c r="B185" i="6"/>
  <c r="C184" i="6"/>
  <c r="B184" i="6"/>
  <c r="C183" i="6"/>
  <c r="B183" i="6"/>
  <c r="C182" i="6"/>
  <c r="B182" i="6"/>
  <c r="C181" i="6"/>
  <c r="B181" i="6"/>
  <c r="C180" i="6"/>
  <c r="B180" i="6"/>
  <c r="C179" i="6"/>
  <c r="B179" i="6"/>
  <c r="C178" i="6"/>
  <c r="B178" i="6"/>
  <c r="C177" i="6"/>
  <c r="B177" i="6"/>
  <c r="C176" i="6"/>
  <c r="B176" i="6"/>
  <c r="C175" i="6"/>
  <c r="B175" i="6"/>
  <c r="C174" i="6"/>
  <c r="B174" i="6"/>
  <c r="C173" i="6"/>
  <c r="B173" i="6"/>
  <c r="C172" i="6"/>
  <c r="B172" i="6"/>
  <c r="C171" i="6"/>
  <c r="B171" i="6"/>
  <c r="C170" i="6"/>
  <c r="B170" i="6"/>
  <c r="C169" i="6"/>
  <c r="B169" i="6"/>
  <c r="C168" i="6"/>
  <c r="B168" i="6"/>
  <c r="C167" i="6"/>
  <c r="B167" i="6"/>
  <c r="C166" i="6"/>
  <c r="B166" i="6"/>
  <c r="C165" i="6"/>
  <c r="B165" i="6"/>
  <c r="C164" i="6"/>
  <c r="B164" i="6"/>
  <c r="C163" i="6"/>
  <c r="B163" i="6"/>
  <c r="C162" i="6"/>
  <c r="B162" i="6"/>
  <c r="C161" i="6"/>
  <c r="B161" i="6"/>
  <c r="C160" i="6"/>
  <c r="B160" i="6"/>
  <c r="C159" i="6"/>
  <c r="B159" i="6"/>
  <c r="C158" i="6"/>
  <c r="B158" i="6"/>
  <c r="C157" i="6"/>
  <c r="B157" i="6"/>
  <c r="C156" i="6"/>
  <c r="B156" i="6"/>
  <c r="C155" i="6"/>
  <c r="B155" i="6"/>
  <c r="C154" i="6"/>
  <c r="B154" i="6"/>
  <c r="C153" i="6"/>
  <c r="B153" i="6"/>
  <c r="C152" i="6"/>
  <c r="B152" i="6"/>
  <c r="C151" i="6"/>
  <c r="B151" i="6"/>
  <c r="C150" i="6"/>
  <c r="B150" i="6"/>
  <c r="C149" i="6"/>
  <c r="B149" i="6"/>
  <c r="C148" i="6"/>
  <c r="B148" i="6"/>
  <c r="C147" i="6"/>
  <c r="B147" i="6"/>
  <c r="C146" i="6"/>
  <c r="B146" i="6"/>
  <c r="C145" i="6"/>
  <c r="B145" i="6"/>
  <c r="C144" i="6"/>
  <c r="B144" i="6"/>
  <c r="C143" i="6"/>
  <c r="B143" i="6"/>
  <c r="C142" i="6"/>
  <c r="B142" i="6"/>
  <c r="C141" i="6"/>
  <c r="B141" i="6"/>
  <c r="C140" i="6"/>
  <c r="B140" i="6"/>
  <c r="C139" i="6"/>
  <c r="B139" i="6"/>
  <c r="C138" i="6"/>
  <c r="B138" i="6"/>
  <c r="C137" i="6"/>
  <c r="B137" i="6"/>
  <c r="C136" i="6"/>
  <c r="B136" i="6"/>
  <c r="C135" i="6"/>
  <c r="B135" i="6"/>
  <c r="C134" i="6"/>
  <c r="B134" i="6"/>
  <c r="C133" i="6"/>
  <c r="B133" i="6"/>
  <c r="C132" i="6"/>
  <c r="B132" i="6"/>
  <c r="C131" i="6"/>
  <c r="B131" i="6"/>
  <c r="C130" i="6"/>
  <c r="B130" i="6"/>
  <c r="C129" i="6"/>
  <c r="B129" i="6"/>
  <c r="C128" i="6"/>
  <c r="B128" i="6"/>
  <c r="C127" i="6"/>
  <c r="B127" i="6"/>
  <c r="C126" i="6"/>
  <c r="B126" i="6"/>
  <c r="C125" i="6"/>
  <c r="B125" i="6"/>
  <c r="C124" i="6"/>
  <c r="B124" i="6"/>
  <c r="C123" i="6"/>
  <c r="B123" i="6"/>
  <c r="C122" i="6"/>
  <c r="B122" i="6"/>
  <c r="C121" i="6"/>
  <c r="B121" i="6"/>
  <c r="C120" i="6"/>
  <c r="B120" i="6"/>
  <c r="C119" i="6"/>
  <c r="B119" i="6"/>
  <c r="C118" i="6"/>
  <c r="B118" i="6"/>
  <c r="C117" i="6"/>
  <c r="B117" i="6"/>
  <c r="C116" i="6"/>
  <c r="B116" i="6"/>
  <c r="C115" i="6"/>
  <c r="B115" i="6"/>
  <c r="C114" i="6"/>
  <c r="B114" i="6"/>
  <c r="C113" i="6"/>
  <c r="B113" i="6"/>
  <c r="C112" i="6"/>
  <c r="B112" i="6"/>
  <c r="C111" i="6"/>
  <c r="B111" i="6"/>
  <c r="C110" i="6"/>
  <c r="B110" i="6"/>
  <c r="C109" i="6"/>
  <c r="B109" i="6"/>
  <c r="C108" i="6"/>
  <c r="B108" i="6"/>
  <c r="C107" i="6"/>
  <c r="B107" i="6"/>
  <c r="C106" i="6"/>
  <c r="B106" i="6"/>
  <c r="C105" i="6"/>
  <c r="B105" i="6"/>
  <c r="C104" i="6"/>
  <c r="B104" i="6"/>
  <c r="C103" i="6"/>
  <c r="B103" i="6"/>
  <c r="C102" i="6"/>
  <c r="B102" i="6"/>
  <c r="C101" i="6"/>
  <c r="B101" i="6"/>
  <c r="C100" i="6"/>
  <c r="B100" i="6"/>
  <c r="C99" i="6"/>
  <c r="B99" i="6"/>
  <c r="C98" i="6"/>
  <c r="B98" i="6"/>
  <c r="C97" i="6"/>
  <c r="B97" i="6"/>
  <c r="C96" i="6"/>
  <c r="B96" i="6"/>
  <c r="C95" i="6"/>
  <c r="B95" i="6"/>
  <c r="C94" i="6"/>
  <c r="B94" i="6"/>
  <c r="C93" i="6"/>
  <c r="B93" i="6"/>
  <c r="C92" i="6"/>
  <c r="B92" i="6"/>
  <c r="C91" i="6"/>
  <c r="B91" i="6"/>
  <c r="C90" i="6"/>
  <c r="B90" i="6"/>
  <c r="C89" i="6"/>
  <c r="B89" i="6"/>
  <c r="C88" i="6"/>
  <c r="B88" i="6"/>
  <c r="C87" i="6"/>
  <c r="B87" i="6"/>
  <c r="C86" i="6"/>
  <c r="B86" i="6"/>
  <c r="C85" i="6"/>
  <c r="B85" i="6"/>
  <c r="C84" i="6"/>
  <c r="B84" i="6"/>
  <c r="C83" i="6"/>
  <c r="B83" i="6"/>
  <c r="C82" i="6"/>
  <c r="B82" i="6"/>
  <c r="C81" i="6"/>
  <c r="B81" i="6"/>
  <c r="C80" i="6"/>
  <c r="B80" i="6"/>
  <c r="C79" i="6"/>
  <c r="B79" i="6"/>
  <c r="C78" i="6"/>
  <c r="B78" i="6"/>
  <c r="C77" i="6"/>
  <c r="B77" i="6"/>
  <c r="C76" i="6"/>
  <c r="B76" i="6"/>
  <c r="C75" i="6"/>
  <c r="B75" i="6"/>
  <c r="C74" i="6"/>
  <c r="B74" i="6"/>
  <c r="C73" i="6"/>
  <c r="B73" i="6"/>
  <c r="C72" i="6"/>
  <c r="B72" i="6"/>
  <c r="C71" i="6"/>
  <c r="B71" i="6"/>
  <c r="C70" i="6"/>
  <c r="B70" i="6"/>
  <c r="C69" i="6"/>
  <c r="B69" i="6"/>
  <c r="C68" i="6"/>
  <c r="B68" i="6"/>
  <c r="C67" i="6"/>
  <c r="B67" i="6"/>
  <c r="C66" i="6"/>
  <c r="B66" i="6"/>
  <c r="C65" i="6"/>
  <c r="B65" i="6"/>
  <c r="C64" i="6"/>
  <c r="B64" i="6"/>
  <c r="C63" i="6"/>
  <c r="B63" i="6"/>
  <c r="C62" i="6"/>
  <c r="B62" i="6"/>
  <c r="C61" i="6"/>
  <c r="B61" i="6"/>
  <c r="C60" i="6"/>
  <c r="B60" i="6"/>
  <c r="C59" i="6"/>
  <c r="B59" i="6"/>
  <c r="C58" i="6"/>
  <c r="B58" i="6"/>
  <c r="C57" i="6"/>
  <c r="B57" i="6"/>
  <c r="C56" i="6"/>
  <c r="B56" i="6"/>
  <c r="C55" i="6"/>
  <c r="B55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B4" i="6"/>
  <c r="C3" i="6"/>
  <c r="B3" i="6"/>
  <c r="C1163" i="5"/>
  <c r="B1163" i="5"/>
  <c r="C1162" i="5"/>
  <c r="B1162" i="5"/>
  <c r="C1161" i="5"/>
  <c r="B1161" i="5"/>
  <c r="C1160" i="5"/>
  <c r="B1160" i="5"/>
  <c r="C1159" i="5"/>
  <c r="B1159" i="5"/>
  <c r="C1158" i="5"/>
  <c r="B1158" i="5"/>
  <c r="C1157" i="5"/>
  <c r="B1157" i="5"/>
  <c r="C1156" i="5"/>
  <c r="B1156" i="5"/>
  <c r="C1155" i="5"/>
  <c r="B1155" i="5"/>
  <c r="C1154" i="5"/>
  <c r="B1154" i="5"/>
  <c r="C1153" i="5"/>
  <c r="B1153" i="5"/>
  <c r="C1152" i="5"/>
  <c r="B1152" i="5"/>
  <c r="C1151" i="5"/>
  <c r="B1151" i="5"/>
  <c r="C1150" i="5"/>
  <c r="B1150" i="5"/>
  <c r="C1149" i="5"/>
  <c r="B1149" i="5"/>
  <c r="C1148" i="5"/>
  <c r="B1148" i="5"/>
  <c r="C1147" i="5"/>
  <c r="B1147" i="5"/>
  <c r="C1146" i="5"/>
  <c r="B1146" i="5"/>
  <c r="C1145" i="5"/>
  <c r="B1145" i="5"/>
  <c r="C1144" i="5"/>
  <c r="B1144" i="5"/>
  <c r="C1143" i="5"/>
  <c r="B1143" i="5"/>
  <c r="C1142" i="5"/>
  <c r="B1142" i="5"/>
  <c r="C1141" i="5"/>
  <c r="B1141" i="5"/>
  <c r="C1140" i="5"/>
  <c r="B1140" i="5"/>
  <c r="C1139" i="5"/>
  <c r="B1139" i="5"/>
  <c r="C1138" i="5"/>
  <c r="B1138" i="5"/>
  <c r="C1137" i="5"/>
  <c r="B1137" i="5"/>
  <c r="C1136" i="5"/>
  <c r="B1136" i="5"/>
  <c r="C1135" i="5"/>
  <c r="B1135" i="5"/>
  <c r="C1134" i="5"/>
  <c r="B1134" i="5"/>
  <c r="C1133" i="5"/>
  <c r="B1133" i="5"/>
  <c r="C1132" i="5"/>
  <c r="B1132" i="5"/>
  <c r="C1131" i="5"/>
  <c r="B1131" i="5"/>
  <c r="C1130" i="5"/>
  <c r="B1130" i="5"/>
  <c r="C1129" i="5"/>
  <c r="B1129" i="5"/>
  <c r="C1128" i="5"/>
  <c r="B1128" i="5"/>
  <c r="C1127" i="5"/>
  <c r="B1127" i="5"/>
  <c r="C1126" i="5"/>
  <c r="B1126" i="5"/>
  <c r="C1125" i="5"/>
  <c r="B1125" i="5"/>
  <c r="C1124" i="5"/>
  <c r="B1124" i="5"/>
  <c r="C1123" i="5"/>
  <c r="B1123" i="5"/>
  <c r="C1122" i="5"/>
  <c r="B1122" i="5"/>
  <c r="C1121" i="5"/>
  <c r="B1121" i="5"/>
  <c r="C1120" i="5"/>
  <c r="B1120" i="5"/>
  <c r="C1119" i="5"/>
  <c r="B1119" i="5"/>
  <c r="C1118" i="5"/>
  <c r="B1118" i="5"/>
  <c r="C1117" i="5"/>
  <c r="B1117" i="5"/>
  <c r="C1116" i="5"/>
  <c r="B1116" i="5"/>
  <c r="C1115" i="5"/>
  <c r="B1115" i="5"/>
  <c r="C1114" i="5"/>
  <c r="B1114" i="5"/>
  <c r="C1113" i="5"/>
  <c r="B1113" i="5"/>
  <c r="C1112" i="5"/>
  <c r="B1112" i="5"/>
  <c r="C1111" i="5"/>
  <c r="B1111" i="5"/>
  <c r="C1110" i="5"/>
  <c r="B1110" i="5"/>
  <c r="C1109" i="5"/>
  <c r="B1109" i="5"/>
  <c r="C1108" i="5"/>
  <c r="B1108" i="5"/>
  <c r="C1107" i="5"/>
  <c r="B1107" i="5"/>
  <c r="C1106" i="5"/>
  <c r="B1106" i="5"/>
  <c r="C1105" i="5"/>
  <c r="B1105" i="5"/>
  <c r="C1104" i="5"/>
  <c r="B1104" i="5"/>
  <c r="C1103" i="5"/>
  <c r="B1103" i="5"/>
  <c r="C1102" i="5"/>
  <c r="B1102" i="5"/>
  <c r="C1101" i="5"/>
  <c r="B1101" i="5"/>
  <c r="C1100" i="5"/>
  <c r="B1100" i="5"/>
  <c r="C1099" i="5"/>
  <c r="B1099" i="5"/>
  <c r="C1098" i="5"/>
  <c r="B1098" i="5"/>
  <c r="C1097" i="5"/>
  <c r="B1097" i="5"/>
  <c r="C1096" i="5"/>
  <c r="B1096" i="5"/>
  <c r="C1095" i="5"/>
  <c r="B1095" i="5"/>
  <c r="C1094" i="5"/>
  <c r="B1094" i="5"/>
  <c r="C1093" i="5"/>
  <c r="B1093" i="5"/>
  <c r="C1092" i="5"/>
  <c r="B1092" i="5"/>
  <c r="C1091" i="5"/>
  <c r="B1091" i="5"/>
  <c r="C1090" i="5"/>
  <c r="B1090" i="5"/>
  <c r="C1089" i="5"/>
  <c r="B1089" i="5"/>
  <c r="C1088" i="5"/>
  <c r="B1088" i="5"/>
  <c r="C1087" i="5"/>
  <c r="B1087" i="5"/>
  <c r="C1086" i="5"/>
  <c r="B1086" i="5"/>
  <c r="C1085" i="5"/>
  <c r="B1085" i="5"/>
  <c r="C1084" i="5"/>
  <c r="B1084" i="5"/>
  <c r="C1083" i="5"/>
  <c r="B1083" i="5"/>
  <c r="C1082" i="5"/>
  <c r="B1082" i="5"/>
  <c r="C1081" i="5"/>
  <c r="B1081" i="5"/>
  <c r="C1080" i="5"/>
  <c r="B1080" i="5"/>
  <c r="C1079" i="5"/>
  <c r="B1079" i="5"/>
  <c r="C1078" i="5"/>
  <c r="B1078" i="5"/>
  <c r="C1077" i="5"/>
  <c r="B1077" i="5"/>
  <c r="C1076" i="5"/>
  <c r="B1076" i="5"/>
  <c r="C1075" i="5"/>
  <c r="B1075" i="5"/>
  <c r="C1074" i="5"/>
  <c r="B1074" i="5"/>
  <c r="C1073" i="5"/>
  <c r="B1073" i="5"/>
  <c r="C1072" i="5"/>
  <c r="B1072" i="5"/>
  <c r="C1071" i="5"/>
  <c r="B1071" i="5"/>
  <c r="C1070" i="5"/>
  <c r="B1070" i="5"/>
  <c r="C1069" i="5"/>
  <c r="B1069" i="5"/>
  <c r="C1068" i="5"/>
  <c r="B1068" i="5"/>
  <c r="C1067" i="5"/>
  <c r="B1067" i="5"/>
  <c r="C1066" i="5"/>
  <c r="B1066" i="5"/>
  <c r="C1065" i="5"/>
  <c r="B1065" i="5"/>
  <c r="C1064" i="5"/>
  <c r="B1064" i="5"/>
  <c r="C1063" i="5"/>
  <c r="B1063" i="5"/>
  <c r="C1062" i="5"/>
  <c r="B1062" i="5"/>
  <c r="C1061" i="5"/>
  <c r="B1061" i="5"/>
  <c r="C1060" i="5"/>
  <c r="B1060" i="5"/>
  <c r="C1059" i="5"/>
  <c r="B1059" i="5"/>
  <c r="C1058" i="5"/>
  <c r="B1058" i="5"/>
  <c r="C1057" i="5"/>
  <c r="B1057" i="5"/>
  <c r="C1056" i="5"/>
  <c r="B1056" i="5"/>
  <c r="C1055" i="5"/>
  <c r="B1055" i="5"/>
  <c r="C1054" i="5"/>
  <c r="B1054" i="5"/>
  <c r="C1053" i="5"/>
  <c r="B1053" i="5"/>
  <c r="C1052" i="5"/>
  <c r="B1052" i="5"/>
  <c r="C1051" i="5"/>
  <c r="B1051" i="5"/>
  <c r="C1050" i="5"/>
  <c r="B1050" i="5"/>
  <c r="C1049" i="5"/>
  <c r="B1049" i="5"/>
  <c r="C1048" i="5"/>
  <c r="B1048" i="5"/>
  <c r="C1047" i="5"/>
  <c r="B1047" i="5"/>
  <c r="C1046" i="5"/>
  <c r="B1046" i="5"/>
  <c r="C1045" i="5"/>
  <c r="B1045" i="5"/>
  <c r="C1044" i="5"/>
  <c r="B1044" i="5"/>
  <c r="C1043" i="5"/>
  <c r="B1043" i="5"/>
  <c r="C1042" i="5"/>
  <c r="B1042" i="5"/>
  <c r="C1041" i="5"/>
  <c r="B1041" i="5"/>
  <c r="C1040" i="5"/>
  <c r="B1040" i="5"/>
  <c r="C1039" i="5"/>
  <c r="B1039" i="5"/>
  <c r="C1038" i="5"/>
  <c r="B1038" i="5"/>
  <c r="C1037" i="5"/>
  <c r="B1037" i="5"/>
  <c r="C1036" i="5"/>
  <c r="B1036" i="5"/>
  <c r="C1035" i="5"/>
  <c r="B1035" i="5"/>
  <c r="C1034" i="5"/>
  <c r="B1034" i="5"/>
  <c r="C1033" i="5"/>
  <c r="B1033" i="5"/>
  <c r="C1032" i="5"/>
  <c r="B1032" i="5"/>
  <c r="C1031" i="5"/>
  <c r="B1031" i="5"/>
  <c r="C1030" i="5"/>
  <c r="B1030" i="5"/>
  <c r="C1029" i="5"/>
  <c r="B1029" i="5"/>
  <c r="C1028" i="5"/>
  <c r="B1028" i="5"/>
  <c r="C1027" i="5"/>
  <c r="B1027" i="5"/>
  <c r="C1026" i="5"/>
  <c r="B1026" i="5"/>
  <c r="C1025" i="5"/>
  <c r="B1025" i="5"/>
  <c r="C1024" i="5"/>
  <c r="B1024" i="5"/>
  <c r="C1023" i="5"/>
  <c r="B1023" i="5"/>
  <c r="C1022" i="5"/>
  <c r="B1022" i="5"/>
  <c r="C1021" i="5"/>
  <c r="B1021" i="5"/>
  <c r="C1020" i="5"/>
  <c r="B1020" i="5"/>
  <c r="C1019" i="5"/>
  <c r="B1019" i="5"/>
  <c r="C1018" i="5"/>
  <c r="B1018" i="5"/>
  <c r="C1017" i="5"/>
  <c r="B1017" i="5"/>
  <c r="C1016" i="5"/>
  <c r="B1016" i="5"/>
  <c r="C1015" i="5"/>
  <c r="B1015" i="5"/>
  <c r="C1014" i="5"/>
  <c r="B1014" i="5"/>
  <c r="C1013" i="5"/>
  <c r="B1013" i="5"/>
  <c r="C1012" i="5"/>
  <c r="B1012" i="5"/>
  <c r="C1011" i="5"/>
  <c r="B1011" i="5"/>
  <c r="C1010" i="5"/>
  <c r="B1010" i="5"/>
  <c r="C1009" i="5"/>
  <c r="B1009" i="5"/>
  <c r="C1008" i="5"/>
  <c r="B1008" i="5"/>
  <c r="C1007" i="5"/>
  <c r="B1007" i="5"/>
  <c r="C1006" i="5"/>
  <c r="B1006" i="5"/>
  <c r="C1005" i="5"/>
  <c r="B1005" i="5"/>
  <c r="C1004" i="5"/>
  <c r="B1004" i="5"/>
  <c r="C1003" i="5"/>
  <c r="B1003" i="5"/>
  <c r="C1002" i="5"/>
  <c r="B1002" i="5"/>
  <c r="C1001" i="5"/>
  <c r="B1001" i="5"/>
  <c r="C1000" i="5"/>
  <c r="B1000" i="5"/>
  <c r="C999" i="5"/>
  <c r="B999" i="5"/>
  <c r="C998" i="5"/>
  <c r="B998" i="5"/>
  <c r="C997" i="5"/>
  <c r="B997" i="5"/>
  <c r="C996" i="5"/>
  <c r="B996" i="5"/>
  <c r="C995" i="5"/>
  <c r="B995" i="5"/>
  <c r="C994" i="5"/>
  <c r="B994" i="5"/>
  <c r="C993" i="5"/>
  <c r="B993" i="5"/>
  <c r="C992" i="5"/>
  <c r="B992" i="5"/>
  <c r="C991" i="5"/>
  <c r="B991" i="5"/>
  <c r="C990" i="5"/>
  <c r="B990" i="5"/>
  <c r="C989" i="5"/>
  <c r="B989" i="5"/>
  <c r="C988" i="5"/>
  <c r="B988" i="5"/>
  <c r="C987" i="5"/>
  <c r="B987" i="5"/>
  <c r="C986" i="5"/>
  <c r="B986" i="5"/>
  <c r="C985" i="5"/>
  <c r="B985" i="5"/>
  <c r="C984" i="5"/>
  <c r="B984" i="5"/>
  <c r="C983" i="5"/>
  <c r="B983" i="5"/>
  <c r="C982" i="5"/>
  <c r="B982" i="5"/>
  <c r="C981" i="5"/>
  <c r="B981" i="5"/>
  <c r="C980" i="5"/>
  <c r="B980" i="5"/>
  <c r="C979" i="5"/>
  <c r="B979" i="5"/>
  <c r="C978" i="5"/>
  <c r="B978" i="5"/>
  <c r="C977" i="5"/>
  <c r="B977" i="5"/>
  <c r="C976" i="5"/>
  <c r="B976" i="5"/>
  <c r="C975" i="5"/>
  <c r="B975" i="5"/>
  <c r="C974" i="5"/>
  <c r="B974" i="5"/>
  <c r="C973" i="5"/>
  <c r="B973" i="5"/>
  <c r="C972" i="5"/>
  <c r="B972" i="5"/>
  <c r="C971" i="5"/>
  <c r="B971" i="5"/>
  <c r="C970" i="5"/>
  <c r="B970" i="5"/>
  <c r="C969" i="5"/>
  <c r="B969" i="5"/>
  <c r="C968" i="5"/>
  <c r="B968" i="5"/>
  <c r="C967" i="5"/>
  <c r="B967" i="5"/>
  <c r="C966" i="5"/>
  <c r="B966" i="5"/>
  <c r="C965" i="5"/>
  <c r="B965" i="5"/>
  <c r="C964" i="5"/>
  <c r="B964" i="5"/>
  <c r="C963" i="5"/>
  <c r="B963" i="5"/>
  <c r="C962" i="5"/>
  <c r="B962" i="5"/>
  <c r="C961" i="5"/>
  <c r="B961" i="5"/>
  <c r="C960" i="5"/>
  <c r="B960" i="5"/>
  <c r="C959" i="5"/>
  <c r="B959" i="5"/>
  <c r="C958" i="5"/>
  <c r="B958" i="5"/>
  <c r="C957" i="5"/>
  <c r="B957" i="5"/>
  <c r="C956" i="5"/>
  <c r="B956" i="5"/>
  <c r="C955" i="5"/>
  <c r="B955" i="5"/>
  <c r="C954" i="5"/>
  <c r="B954" i="5"/>
  <c r="C953" i="5"/>
  <c r="B953" i="5"/>
  <c r="C952" i="5"/>
  <c r="B952" i="5"/>
  <c r="C951" i="5"/>
  <c r="B951" i="5"/>
  <c r="C950" i="5"/>
  <c r="B950" i="5"/>
  <c r="C949" i="5"/>
  <c r="B949" i="5"/>
  <c r="C948" i="5"/>
  <c r="B948" i="5"/>
  <c r="C947" i="5"/>
  <c r="B947" i="5"/>
  <c r="C946" i="5"/>
  <c r="B946" i="5"/>
  <c r="C945" i="5"/>
  <c r="B945" i="5"/>
  <c r="C944" i="5"/>
  <c r="B944" i="5"/>
  <c r="C943" i="5"/>
  <c r="B943" i="5"/>
  <c r="C942" i="5"/>
  <c r="B942" i="5"/>
  <c r="C941" i="5"/>
  <c r="B941" i="5"/>
  <c r="C940" i="5"/>
  <c r="B940" i="5"/>
  <c r="C939" i="5"/>
  <c r="B939" i="5"/>
  <c r="C938" i="5"/>
  <c r="B938" i="5"/>
  <c r="C937" i="5"/>
  <c r="B937" i="5"/>
  <c r="C936" i="5"/>
  <c r="B936" i="5"/>
  <c r="C935" i="5"/>
  <c r="B935" i="5"/>
  <c r="C934" i="5"/>
  <c r="B934" i="5"/>
  <c r="C933" i="5"/>
  <c r="B933" i="5"/>
  <c r="C932" i="5"/>
  <c r="B932" i="5"/>
  <c r="C931" i="5"/>
  <c r="B931" i="5"/>
  <c r="C930" i="5"/>
  <c r="B930" i="5"/>
  <c r="C929" i="5"/>
  <c r="B929" i="5"/>
  <c r="C928" i="5"/>
  <c r="B928" i="5"/>
  <c r="C927" i="5"/>
  <c r="B927" i="5"/>
  <c r="C926" i="5"/>
  <c r="B926" i="5"/>
  <c r="C925" i="5"/>
  <c r="B925" i="5"/>
  <c r="C924" i="5"/>
  <c r="B924" i="5"/>
  <c r="C923" i="5"/>
  <c r="B923" i="5"/>
  <c r="C922" i="5"/>
  <c r="B922" i="5"/>
  <c r="C921" i="5"/>
  <c r="B921" i="5"/>
  <c r="C920" i="5"/>
  <c r="B920" i="5"/>
  <c r="C919" i="5"/>
  <c r="B919" i="5"/>
  <c r="C918" i="5"/>
  <c r="B918" i="5"/>
  <c r="C917" i="5"/>
  <c r="B917" i="5"/>
  <c r="C916" i="5"/>
  <c r="B916" i="5"/>
  <c r="C915" i="5"/>
  <c r="B915" i="5"/>
  <c r="C914" i="5"/>
  <c r="B914" i="5"/>
  <c r="C913" i="5"/>
  <c r="B913" i="5"/>
  <c r="C912" i="5"/>
  <c r="B912" i="5"/>
  <c r="C911" i="5"/>
  <c r="B911" i="5"/>
  <c r="C910" i="5"/>
  <c r="B910" i="5"/>
  <c r="C909" i="5"/>
  <c r="B909" i="5"/>
  <c r="C908" i="5"/>
  <c r="B908" i="5"/>
  <c r="C907" i="5"/>
  <c r="B907" i="5"/>
  <c r="C906" i="5"/>
  <c r="B906" i="5"/>
  <c r="C905" i="5"/>
  <c r="B905" i="5"/>
  <c r="C904" i="5"/>
  <c r="B904" i="5"/>
  <c r="C903" i="5"/>
  <c r="B903" i="5"/>
  <c r="C902" i="5"/>
  <c r="B902" i="5"/>
  <c r="C901" i="5"/>
  <c r="B901" i="5"/>
  <c r="C900" i="5"/>
  <c r="B900" i="5"/>
  <c r="C899" i="5"/>
  <c r="B899" i="5"/>
  <c r="C898" i="5"/>
  <c r="B898" i="5"/>
  <c r="C897" i="5"/>
  <c r="B897" i="5"/>
  <c r="C896" i="5"/>
  <c r="B896" i="5"/>
  <c r="C895" i="5"/>
  <c r="B895" i="5"/>
  <c r="C894" i="5"/>
  <c r="B894" i="5"/>
  <c r="C893" i="5"/>
  <c r="B893" i="5"/>
  <c r="C892" i="5"/>
  <c r="B892" i="5"/>
  <c r="C891" i="5"/>
  <c r="B891" i="5"/>
  <c r="C890" i="5"/>
  <c r="B890" i="5"/>
  <c r="C889" i="5"/>
  <c r="B889" i="5"/>
  <c r="C888" i="5"/>
  <c r="B888" i="5"/>
  <c r="C887" i="5"/>
  <c r="B887" i="5"/>
  <c r="C886" i="5"/>
  <c r="B886" i="5"/>
  <c r="C885" i="5"/>
  <c r="B885" i="5"/>
  <c r="C884" i="5"/>
  <c r="B884" i="5"/>
  <c r="C883" i="5"/>
  <c r="B883" i="5"/>
  <c r="C882" i="5"/>
  <c r="B882" i="5"/>
  <c r="C881" i="5"/>
  <c r="B881" i="5"/>
  <c r="C880" i="5"/>
  <c r="B880" i="5"/>
  <c r="C879" i="5"/>
  <c r="B879" i="5"/>
  <c r="C878" i="5"/>
  <c r="B878" i="5"/>
  <c r="C877" i="5"/>
  <c r="B877" i="5"/>
  <c r="C876" i="5"/>
  <c r="B876" i="5"/>
  <c r="C875" i="5"/>
  <c r="B875" i="5"/>
  <c r="C874" i="5"/>
  <c r="B874" i="5"/>
  <c r="C873" i="5"/>
  <c r="B873" i="5"/>
  <c r="C872" i="5"/>
  <c r="B872" i="5"/>
  <c r="C871" i="5"/>
  <c r="B871" i="5"/>
  <c r="C870" i="5"/>
  <c r="B870" i="5"/>
  <c r="C869" i="5"/>
  <c r="B869" i="5"/>
  <c r="C868" i="5"/>
  <c r="B868" i="5"/>
  <c r="C867" i="5"/>
  <c r="B867" i="5"/>
  <c r="C866" i="5"/>
  <c r="B866" i="5"/>
  <c r="C865" i="5"/>
  <c r="B865" i="5"/>
  <c r="C864" i="5"/>
  <c r="B864" i="5"/>
  <c r="C863" i="5"/>
  <c r="B863" i="5"/>
  <c r="C862" i="5"/>
  <c r="B862" i="5"/>
  <c r="C861" i="5"/>
  <c r="B861" i="5"/>
  <c r="C860" i="5"/>
  <c r="B860" i="5"/>
  <c r="C859" i="5"/>
  <c r="B859" i="5"/>
  <c r="C858" i="5"/>
  <c r="B858" i="5"/>
  <c r="C857" i="5"/>
  <c r="B857" i="5"/>
  <c r="C856" i="5"/>
  <c r="B856" i="5"/>
  <c r="C855" i="5"/>
  <c r="B855" i="5"/>
  <c r="C854" i="5"/>
  <c r="B854" i="5"/>
  <c r="C853" i="5"/>
  <c r="B853" i="5"/>
  <c r="C852" i="5"/>
  <c r="B852" i="5"/>
  <c r="C851" i="5"/>
  <c r="B851" i="5"/>
  <c r="C850" i="5"/>
  <c r="B850" i="5"/>
  <c r="C849" i="5"/>
  <c r="B849" i="5"/>
  <c r="C848" i="5"/>
  <c r="B848" i="5"/>
  <c r="C847" i="5"/>
  <c r="B847" i="5"/>
  <c r="C846" i="5"/>
  <c r="B846" i="5"/>
  <c r="C845" i="5"/>
  <c r="B845" i="5"/>
  <c r="C844" i="5"/>
  <c r="B844" i="5"/>
  <c r="C843" i="5"/>
  <c r="B843" i="5"/>
  <c r="C842" i="5"/>
  <c r="B842" i="5"/>
  <c r="C841" i="5"/>
  <c r="B841" i="5"/>
  <c r="C840" i="5"/>
  <c r="B840" i="5"/>
  <c r="C839" i="5"/>
  <c r="B839" i="5"/>
  <c r="C838" i="5"/>
  <c r="B838" i="5"/>
  <c r="C837" i="5"/>
  <c r="B837" i="5"/>
  <c r="C836" i="5"/>
  <c r="B836" i="5"/>
  <c r="C835" i="5"/>
  <c r="B835" i="5"/>
  <c r="C834" i="5"/>
  <c r="B834" i="5"/>
  <c r="C833" i="5"/>
  <c r="B833" i="5"/>
  <c r="C832" i="5"/>
  <c r="B832" i="5"/>
  <c r="C831" i="5"/>
  <c r="B831" i="5"/>
  <c r="C830" i="5"/>
  <c r="B830" i="5"/>
  <c r="C829" i="5"/>
  <c r="B829" i="5"/>
  <c r="C828" i="5"/>
  <c r="B828" i="5"/>
  <c r="C827" i="5"/>
  <c r="B827" i="5"/>
  <c r="C826" i="5"/>
  <c r="B826" i="5"/>
  <c r="C825" i="5"/>
  <c r="B825" i="5"/>
  <c r="C824" i="5"/>
  <c r="B824" i="5"/>
  <c r="C823" i="5"/>
  <c r="B823" i="5"/>
  <c r="C822" i="5"/>
  <c r="B822" i="5"/>
  <c r="C821" i="5"/>
  <c r="B821" i="5"/>
  <c r="C820" i="5"/>
  <c r="B820" i="5"/>
  <c r="C819" i="5"/>
  <c r="B819" i="5"/>
  <c r="C818" i="5"/>
  <c r="B818" i="5"/>
  <c r="C817" i="5"/>
  <c r="B817" i="5"/>
  <c r="C816" i="5"/>
  <c r="B816" i="5"/>
  <c r="C815" i="5"/>
  <c r="B815" i="5"/>
  <c r="C814" i="5"/>
  <c r="B814" i="5"/>
  <c r="C813" i="5"/>
  <c r="B813" i="5"/>
  <c r="C812" i="5"/>
  <c r="B812" i="5"/>
  <c r="C811" i="5"/>
  <c r="B811" i="5"/>
  <c r="C810" i="5"/>
  <c r="B810" i="5"/>
  <c r="C809" i="5"/>
  <c r="B809" i="5"/>
  <c r="C808" i="5"/>
  <c r="B808" i="5"/>
  <c r="C807" i="5"/>
  <c r="B807" i="5"/>
  <c r="C806" i="5"/>
  <c r="B806" i="5"/>
  <c r="C805" i="5"/>
  <c r="B805" i="5"/>
  <c r="C804" i="5"/>
  <c r="B804" i="5"/>
  <c r="C803" i="5"/>
  <c r="B803" i="5"/>
  <c r="C802" i="5"/>
  <c r="B802" i="5"/>
  <c r="C801" i="5"/>
  <c r="B801" i="5"/>
  <c r="C800" i="5"/>
  <c r="B800" i="5"/>
  <c r="C799" i="5"/>
  <c r="B799" i="5"/>
  <c r="C798" i="5"/>
  <c r="B798" i="5"/>
  <c r="C797" i="5"/>
  <c r="B797" i="5"/>
  <c r="C796" i="5"/>
  <c r="B796" i="5"/>
  <c r="C795" i="5"/>
  <c r="B795" i="5"/>
  <c r="C794" i="5"/>
  <c r="B794" i="5"/>
  <c r="C793" i="5"/>
  <c r="B793" i="5"/>
  <c r="C792" i="5"/>
  <c r="B792" i="5"/>
  <c r="C791" i="5"/>
  <c r="B791" i="5"/>
  <c r="C790" i="5"/>
  <c r="B790" i="5"/>
  <c r="C789" i="5"/>
  <c r="B789" i="5"/>
  <c r="C788" i="5"/>
  <c r="B788" i="5"/>
  <c r="C787" i="5"/>
  <c r="B787" i="5"/>
  <c r="C786" i="5"/>
  <c r="B786" i="5"/>
  <c r="C785" i="5"/>
  <c r="B785" i="5"/>
  <c r="C784" i="5"/>
  <c r="B784" i="5"/>
  <c r="C783" i="5"/>
  <c r="B783" i="5"/>
  <c r="C782" i="5"/>
  <c r="B782" i="5"/>
  <c r="C781" i="5"/>
  <c r="B781" i="5"/>
  <c r="C780" i="5"/>
  <c r="B780" i="5"/>
  <c r="C779" i="5"/>
  <c r="B779" i="5"/>
  <c r="C778" i="5"/>
  <c r="B778" i="5"/>
  <c r="C777" i="5"/>
  <c r="B777" i="5"/>
  <c r="C776" i="5"/>
  <c r="B776" i="5"/>
  <c r="C775" i="5"/>
  <c r="B775" i="5"/>
  <c r="C774" i="5"/>
  <c r="B774" i="5"/>
  <c r="C773" i="5"/>
  <c r="B773" i="5"/>
  <c r="C772" i="5"/>
  <c r="B772" i="5"/>
  <c r="C771" i="5"/>
  <c r="B771" i="5"/>
  <c r="C770" i="5"/>
  <c r="B770" i="5"/>
  <c r="C769" i="5"/>
  <c r="B769" i="5"/>
  <c r="C768" i="5"/>
  <c r="B768" i="5"/>
  <c r="C767" i="5"/>
  <c r="B767" i="5"/>
  <c r="C766" i="5"/>
  <c r="B766" i="5"/>
  <c r="C765" i="5"/>
  <c r="B765" i="5"/>
  <c r="C764" i="5"/>
  <c r="B764" i="5"/>
  <c r="C763" i="5"/>
  <c r="B763" i="5"/>
  <c r="C762" i="5"/>
  <c r="B762" i="5"/>
  <c r="C761" i="5"/>
  <c r="B761" i="5"/>
  <c r="C760" i="5"/>
  <c r="B760" i="5"/>
  <c r="C759" i="5"/>
  <c r="B759" i="5"/>
  <c r="C758" i="5"/>
  <c r="B758" i="5"/>
  <c r="C757" i="5"/>
  <c r="B757" i="5"/>
  <c r="C756" i="5"/>
  <c r="B756" i="5"/>
  <c r="C755" i="5"/>
  <c r="B755" i="5"/>
  <c r="C754" i="5"/>
  <c r="B754" i="5"/>
  <c r="C753" i="5"/>
  <c r="B753" i="5"/>
  <c r="C752" i="5"/>
  <c r="B752" i="5"/>
  <c r="C751" i="5"/>
  <c r="B751" i="5"/>
  <c r="C750" i="5"/>
  <c r="B750" i="5"/>
  <c r="C749" i="5"/>
  <c r="B749" i="5"/>
  <c r="C748" i="5"/>
  <c r="B748" i="5"/>
  <c r="C747" i="5"/>
  <c r="B747" i="5"/>
  <c r="C746" i="5"/>
  <c r="B746" i="5"/>
  <c r="C745" i="5"/>
  <c r="B745" i="5"/>
  <c r="C744" i="5"/>
  <c r="B744" i="5"/>
  <c r="C743" i="5"/>
  <c r="B743" i="5"/>
  <c r="C742" i="5"/>
  <c r="B742" i="5"/>
  <c r="C741" i="5"/>
  <c r="B741" i="5"/>
  <c r="C740" i="5"/>
  <c r="B740" i="5"/>
  <c r="C739" i="5"/>
  <c r="B739" i="5"/>
  <c r="C738" i="5"/>
  <c r="B738" i="5"/>
  <c r="C737" i="5"/>
  <c r="B737" i="5"/>
  <c r="C736" i="5"/>
  <c r="B736" i="5"/>
  <c r="C735" i="5"/>
  <c r="B735" i="5"/>
  <c r="C734" i="5"/>
  <c r="B734" i="5"/>
  <c r="C733" i="5"/>
  <c r="B733" i="5"/>
  <c r="C732" i="5"/>
  <c r="B732" i="5"/>
  <c r="C731" i="5"/>
  <c r="B731" i="5"/>
  <c r="C730" i="5"/>
  <c r="B730" i="5"/>
  <c r="C729" i="5"/>
  <c r="B729" i="5"/>
  <c r="C728" i="5"/>
  <c r="B728" i="5"/>
  <c r="C727" i="5"/>
  <c r="B727" i="5"/>
  <c r="C726" i="5"/>
  <c r="B726" i="5"/>
  <c r="C725" i="5"/>
  <c r="B725" i="5"/>
  <c r="C724" i="5"/>
  <c r="B724" i="5"/>
  <c r="C723" i="5"/>
  <c r="B723" i="5"/>
  <c r="C722" i="5"/>
  <c r="B722" i="5"/>
  <c r="C721" i="5"/>
  <c r="B721" i="5"/>
  <c r="C720" i="5"/>
  <c r="B720" i="5"/>
  <c r="C719" i="5"/>
  <c r="B719" i="5"/>
  <c r="C718" i="5"/>
  <c r="B718" i="5"/>
  <c r="C717" i="5"/>
  <c r="B717" i="5"/>
  <c r="C716" i="5"/>
  <c r="B716" i="5"/>
  <c r="C715" i="5"/>
  <c r="B715" i="5"/>
  <c r="C714" i="5"/>
  <c r="B714" i="5"/>
  <c r="C713" i="5"/>
  <c r="B713" i="5"/>
  <c r="C712" i="5"/>
  <c r="B712" i="5"/>
  <c r="C711" i="5"/>
  <c r="B711" i="5"/>
  <c r="C710" i="5"/>
  <c r="B710" i="5"/>
  <c r="C709" i="5"/>
  <c r="B709" i="5"/>
  <c r="C708" i="5"/>
  <c r="B708" i="5"/>
  <c r="C707" i="5"/>
  <c r="B707" i="5"/>
  <c r="C706" i="5"/>
  <c r="B706" i="5"/>
  <c r="C705" i="5"/>
  <c r="B705" i="5"/>
  <c r="C704" i="5"/>
  <c r="B704" i="5"/>
  <c r="C703" i="5"/>
  <c r="B703" i="5"/>
  <c r="C702" i="5"/>
  <c r="B702" i="5"/>
  <c r="C701" i="5"/>
  <c r="B701" i="5"/>
  <c r="C700" i="5"/>
  <c r="B700" i="5"/>
  <c r="C699" i="5"/>
  <c r="B699" i="5"/>
  <c r="C698" i="5"/>
  <c r="B698" i="5"/>
  <c r="C697" i="5"/>
  <c r="B697" i="5"/>
  <c r="C696" i="5"/>
  <c r="B696" i="5"/>
  <c r="C695" i="5"/>
  <c r="B695" i="5"/>
  <c r="C694" i="5"/>
  <c r="B694" i="5"/>
  <c r="C693" i="5"/>
  <c r="B693" i="5"/>
  <c r="C692" i="5"/>
  <c r="B692" i="5"/>
  <c r="C691" i="5"/>
  <c r="B691" i="5"/>
  <c r="C690" i="5"/>
  <c r="B690" i="5"/>
  <c r="C689" i="5"/>
  <c r="B689" i="5"/>
  <c r="C688" i="5"/>
  <c r="B688" i="5"/>
  <c r="C687" i="5"/>
  <c r="B687" i="5"/>
  <c r="C686" i="5"/>
  <c r="B686" i="5"/>
  <c r="C685" i="5"/>
  <c r="B685" i="5"/>
  <c r="C684" i="5"/>
  <c r="B684" i="5"/>
  <c r="C683" i="5"/>
  <c r="B683" i="5"/>
  <c r="C682" i="5"/>
  <c r="B682" i="5"/>
  <c r="C681" i="5"/>
  <c r="B681" i="5"/>
  <c r="C680" i="5"/>
  <c r="B680" i="5"/>
  <c r="C679" i="5"/>
  <c r="B679" i="5"/>
  <c r="C678" i="5"/>
  <c r="B678" i="5"/>
  <c r="C677" i="5"/>
  <c r="B677" i="5"/>
  <c r="C676" i="5"/>
  <c r="B676" i="5"/>
  <c r="C675" i="5"/>
  <c r="B675" i="5"/>
  <c r="C674" i="5"/>
  <c r="B674" i="5"/>
  <c r="C673" i="5"/>
  <c r="B673" i="5"/>
  <c r="C672" i="5"/>
  <c r="B672" i="5"/>
  <c r="C671" i="5"/>
  <c r="B671" i="5"/>
  <c r="C670" i="5"/>
  <c r="B670" i="5"/>
  <c r="C669" i="5"/>
  <c r="B669" i="5"/>
  <c r="C668" i="5"/>
  <c r="B668" i="5"/>
  <c r="C667" i="5"/>
  <c r="B667" i="5"/>
  <c r="C666" i="5"/>
  <c r="B666" i="5"/>
  <c r="C665" i="5"/>
  <c r="B665" i="5"/>
  <c r="C664" i="5"/>
  <c r="B664" i="5"/>
  <c r="C663" i="5"/>
  <c r="B663" i="5"/>
  <c r="C662" i="5"/>
  <c r="B662" i="5"/>
  <c r="C661" i="5"/>
  <c r="B661" i="5"/>
  <c r="C660" i="5"/>
  <c r="B660" i="5"/>
  <c r="C659" i="5"/>
  <c r="B659" i="5"/>
  <c r="C658" i="5"/>
  <c r="B658" i="5"/>
  <c r="C657" i="5"/>
  <c r="B657" i="5"/>
  <c r="C656" i="5"/>
  <c r="B656" i="5"/>
  <c r="C655" i="5"/>
  <c r="B655" i="5"/>
  <c r="C654" i="5"/>
  <c r="B654" i="5"/>
  <c r="C653" i="5"/>
  <c r="B653" i="5"/>
  <c r="C652" i="5"/>
  <c r="B652" i="5"/>
  <c r="C651" i="5"/>
  <c r="B651" i="5"/>
  <c r="C650" i="5"/>
  <c r="B650" i="5"/>
  <c r="C649" i="5"/>
  <c r="B649" i="5"/>
  <c r="C648" i="5"/>
  <c r="B648" i="5"/>
  <c r="C647" i="5"/>
  <c r="B647" i="5"/>
  <c r="C646" i="5"/>
  <c r="B646" i="5"/>
  <c r="C645" i="5"/>
  <c r="B645" i="5"/>
  <c r="C644" i="5"/>
  <c r="B644" i="5"/>
  <c r="C643" i="5"/>
  <c r="B643" i="5"/>
  <c r="C642" i="5"/>
  <c r="B642" i="5"/>
  <c r="C641" i="5"/>
  <c r="B641" i="5"/>
  <c r="C640" i="5"/>
  <c r="B640" i="5"/>
  <c r="C639" i="5"/>
  <c r="B639" i="5"/>
  <c r="C638" i="5"/>
  <c r="B638" i="5"/>
  <c r="C637" i="5"/>
  <c r="B637" i="5"/>
  <c r="C636" i="5"/>
  <c r="B636" i="5"/>
  <c r="C635" i="5"/>
  <c r="B635" i="5"/>
  <c r="C634" i="5"/>
  <c r="B634" i="5"/>
  <c r="C633" i="5"/>
  <c r="B633" i="5"/>
  <c r="C632" i="5"/>
  <c r="B632" i="5"/>
  <c r="C631" i="5"/>
  <c r="B631" i="5"/>
  <c r="C630" i="5"/>
  <c r="B630" i="5"/>
  <c r="C629" i="5"/>
  <c r="B629" i="5"/>
  <c r="C628" i="5"/>
  <c r="B628" i="5"/>
  <c r="C627" i="5"/>
  <c r="B627" i="5"/>
  <c r="C626" i="5"/>
  <c r="B626" i="5"/>
  <c r="C625" i="5"/>
  <c r="B625" i="5"/>
  <c r="C624" i="5"/>
  <c r="B624" i="5"/>
  <c r="C623" i="5"/>
  <c r="B623" i="5"/>
  <c r="C622" i="5"/>
  <c r="B622" i="5"/>
  <c r="C621" i="5"/>
  <c r="B621" i="5"/>
  <c r="C620" i="5"/>
  <c r="B620" i="5"/>
  <c r="C619" i="5"/>
  <c r="B619" i="5"/>
  <c r="C618" i="5"/>
  <c r="B618" i="5"/>
  <c r="C617" i="5"/>
  <c r="B617" i="5"/>
  <c r="C616" i="5"/>
  <c r="B616" i="5"/>
  <c r="C615" i="5"/>
  <c r="B615" i="5"/>
  <c r="C614" i="5"/>
  <c r="B614" i="5"/>
  <c r="C613" i="5"/>
  <c r="B613" i="5"/>
  <c r="C612" i="5"/>
  <c r="B612" i="5"/>
  <c r="C611" i="5"/>
  <c r="B611" i="5"/>
  <c r="C610" i="5"/>
  <c r="B610" i="5"/>
  <c r="C609" i="5"/>
  <c r="B609" i="5"/>
  <c r="C608" i="5"/>
  <c r="B608" i="5"/>
  <c r="C607" i="5"/>
  <c r="B607" i="5"/>
  <c r="C606" i="5"/>
  <c r="B606" i="5"/>
  <c r="C605" i="5"/>
  <c r="B605" i="5"/>
  <c r="C604" i="5"/>
  <c r="B604" i="5"/>
  <c r="C603" i="5"/>
  <c r="B603" i="5"/>
  <c r="C602" i="5"/>
  <c r="B602" i="5"/>
  <c r="C601" i="5"/>
  <c r="B601" i="5"/>
  <c r="C600" i="5"/>
  <c r="B600" i="5"/>
  <c r="C599" i="5"/>
  <c r="B599" i="5"/>
  <c r="C598" i="5"/>
  <c r="B598" i="5"/>
  <c r="C597" i="5"/>
  <c r="B597" i="5"/>
  <c r="C596" i="5"/>
  <c r="B596" i="5"/>
  <c r="C595" i="5"/>
  <c r="B595" i="5"/>
  <c r="C594" i="5"/>
  <c r="B594" i="5"/>
  <c r="C593" i="5"/>
  <c r="B593" i="5"/>
  <c r="C592" i="5"/>
  <c r="B592" i="5"/>
  <c r="C591" i="5"/>
  <c r="B591" i="5"/>
  <c r="C590" i="5"/>
  <c r="B590" i="5"/>
  <c r="C589" i="5"/>
  <c r="B589" i="5"/>
  <c r="C588" i="5"/>
  <c r="B588" i="5"/>
  <c r="C587" i="5"/>
  <c r="B587" i="5"/>
  <c r="C586" i="5"/>
  <c r="B586" i="5"/>
  <c r="C585" i="5"/>
  <c r="B585" i="5"/>
  <c r="C584" i="5"/>
  <c r="B584" i="5"/>
  <c r="C583" i="5"/>
  <c r="B583" i="5"/>
  <c r="C582" i="5"/>
  <c r="B582" i="5"/>
  <c r="C581" i="5"/>
  <c r="B581" i="5"/>
  <c r="C580" i="5"/>
  <c r="B580" i="5"/>
  <c r="C579" i="5"/>
  <c r="B579" i="5"/>
  <c r="C578" i="5"/>
  <c r="B578" i="5"/>
  <c r="C577" i="5"/>
  <c r="B577" i="5"/>
  <c r="C576" i="5"/>
  <c r="B576" i="5"/>
  <c r="C575" i="5"/>
  <c r="B575" i="5"/>
  <c r="C574" i="5"/>
  <c r="B574" i="5"/>
  <c r="C573" i="5"/>
  <c r="B573" i="5"/>
  <c r="C572" i="5"/>
  <c r="B572" i="5"/>
  <c r="C571" i="5"/>
  <c r="B571" i="5"/>
  <c r="C570" i="5"/>
  <c r="B570" i="5"/>
  <c r="C569" i="5"/>
  <c r="B569" i="5"/>
  <c r="C568" i="5"/>
  <c r="B568" i="5"/>
  <c r="C567" i="5"/>
  <c r="B567" i="5"/>
  <c r="C566" i="5"/>
  <c r="B566" i="5"/>
  <c r="C565" i="5"/>
  <c r="B565" i="5"/>
  <c r="C564" i="5"/>
  <c r="B564" i="5"/>
  <c r="C563" i="5"/>
  <c r="B563" i="5"/>
  <c r="C562" i="5"/>
  <c r="B562" i="5"/>
  <c r="C561" i="5"/>
  <c r="B561" i="5"/>
  <c r="C560" i="5"/>
  <c r="B560" i="5"/>
  <c r="C559" i="5"/>
  <c r="B559" i="5"/>
  <c r="C558" i="5"/>
  <c r="B558" i="5"/>
  <c r="C557" i="5"/>
  <c r="B557" i="5"/>
  <c r="C556" i="5"/>
  <c r="B556" i="5"/>
  <c r="C555" i="5"/>
  <c r="B555" i="5"/>
  <c r="C554" i="5"/>
  <c r="B554" i="5"/>
  <c r="C553" i="5"/>
  <c r="B553" i="5"/>
  <c r="C552" i="5"/>
  <c r="B552" i="5"/>
  <c r="C551" i="5"/>
  <c r="B551" i="5"/>
  <c r="C550" i="5"/>
  <c r="B550" i="5"/>
  <c r="C549" i="5"/>
  <c r="B549" i="5"/>
  <c r="C548" i="5"/>
  <c r="B548" i="5"/>
  <c r="C547" i="5"/>
  <c r="B547" i="5"/>
  <c r="C546" i="5"/>
  <c r="B546" i="5"/>
  <c r="C545" i="5"/>
  <c r="B545" i="5"/>
  <c r="C544" i="5"/>
  <c r="B544" i="5"/>
  <c r="C543" i="5"/>
  <c r="B543" i="5"/>
  <c r="C542" i="5"/>
  <c r="B542" i="5"/>
  <c r="C541" i="5"/>
  <c r="B541" i="5"/>
  <c r="C540" i="5"/>
  <c r="B540" i="5"/>
  <c r="C539" i="5"/>
  <c r="B539" i="5"/>
  <c r="C538" i="5"/>
  <c r="B538" i="5"/>
  <c r="C537" i="5"/>
  <c r="B537" i="5"/>
  <c r="C536" i="5"/>
  <c r="B536" i="5"/>
  <c r="C535" i="5"/>
  <c r="B535" i="5"/>
  <c r="C534" i="5"/>
  <c r="B534" i="5"/>
  <c r="C533" i="5"/>
  <c r="B533" i="5"/>
  <c r="C532" i="5"/>
  <c r="B532" i="5"/>
  <c r="C531" i="5"/>
  <c r="B531" i="5"/>
  <c r="C530" i="5"/>
  <c r="B530" i="5"/>
  <c r="C529" i="5"/>
  <c r="B529" i="5"/>
  <c r="C528" i="5"/>
  <c r="B528" i="5"/>
  <c r="C527" i="5"/>
  <c r="B527" i="5"/>
  <c r="C526" i="5"/>
  <c r="B526" i="5"/>
  <c r="C525" i="5"/>
  <c r="B525" i="5"/>
  <c r="C524" i="5"/>
  <c r="B524" i="5"/>
  <c r="C523" i="5"/>
  <c r="B523" i="5"/>
  <c r="C522" i="5"/>
  <c r="B522" i="5"/>
  <c r="C521" i="5"/>
  <c r="B521" i="5"/>
  <c r="C520" i="5"/>
  <c r="B520" i="5"/>
  <c r="C519" i="5"/>
  <c r="B519" i="5"/>
  <c r="C518" i="5"/>
  <c r="B518" i="5"/>
  <c r="C517" i="5"/>
  <c r="B517" i="5"/>
  <c r="C516" i="5"/>
  <c r="B516" i="5"/>
  <c r="C515" i="5"/>
  <c r="B515" i="5"/>
  <c r="C514" i="5"/>
  <c r="B514" i="5"/>
  <c r="C513" i="5"/>
  <c r="B513" i="5"/>
  <c r="C512" i="5"/>
  <c r="B512" i="5"/>
  <c r="C511" i="5"/>
  <c r="B511" i="5"/>
  <c r="C510" i="5"/>
  <c r="B510" i="5"/>
  <c r="C509" i="5"/>
  <c r="B509" i="5"/>
  <c r="C508" i="5"/>
  <c r="B508" i="5"/>
  <c r="C507" i="5"/>
  <c r="B507" i="5"/>
  <c r="C506" i="5"/>
  <c r="B506" i="5"/>
  <c r="C505" i="5"/>
  <c r="B505" i="5"/>
  <c r="C504" i="5"/>
  <c r="B504" i="5"/>
  <c r="C503" i="5"/>
  <c r="B503" i="5"/>
  <c r="C502" i="5"/>
  <c r="B502" i="5"/>
  <c r="C501" i="5"/>
  <c r="B501" i="5"/>
  <c r="C500" i="5"/>
  <c r="B500" i="5"/>
  <c r="C499" i="5"/>
  <c r="B499" i="5"/>
  <c r="C498" i="5"/>
  <c r="B498" i="5"/>
  <c r="C497" i="5"/>
  <c r="B497" i="5"/>
  <c r="C496" i="5"/>
  <c r="B496" i="5"/>
  <c r="C495" i="5"/>
  <c r="B495" i="5"/>
  <c r="C494" i="5"/>
  <c r="B494" i="5"/>
  <c r="C493" i="5"/>
  <c r="B493" i="5"/>
  <c r="C492" i="5"/>
  <c r="B492" i="5"/>
  <c r="C491" i="5"/>
  <c r="B491" i="5"/>
  <c r="C490" i="5"/>
  <c r="B490" i="5"/>
  <c r="C489" i="5"/>
  <c r="B489" i="5"/>
  <c r="C488" i="5"/>
  <c r="B488" i="5"/>
  <c r="C487" i="5"/>
  <c r="B487" i="5"/>
  <c r="C486" i="5"/>
  <c r="B486" i="5"/>
  <c r="C485" i="5"/>
  <c r="B485" i="5"/>
  <c r="C484" i="5"/>
  <c r="B484" i="5"/>
  <c r="C483" i="5"/>
  <c r="B483" i="5"/>
  <c r="C482" i="5"/>
  <c r="B482" i="5"/>
  <c r="C481" i="5"/>
  <c r="B481" i="5"/>
  <c r="C480" i="5"/>
  <c r="B480" i="5"/>
  <c r="C479" i="5"/>
  <c r="B479" i="5"/>
  <c r="C478" i="5"/>
  <c r="B478" i="5"/>
  <c r="C477" i="5"/>
  <c r="B477" i="5"/>
  <c r="C476" i="5"/>
  <c r="B476" i="5"/>
  <c r="C475" i="5"/>
  <c r="B475" i="5"/>
  <c r="C474" i="5"/>
  <c r="B474" i="5"/>
  <c r="C473" i="5"/>
  <c r="B473" i="5"/>
  <c r="C472" i="5"/>
  <c r="B472" i="5"/>
  <c r="C471" i="5"/>
  <c r="B471" i="5"/>
  <c r="C470" i="5"/>
  <c r="B470" i="5"/>
  <c r="C469" i="5"/>
  <c r="B469" i="5"/>
  <c r="C468" i="5"/>
  <c r="B468" i="5"/>
  <c r="C467" i="5"/>
  <c r="B467" i="5"/>
  <c r="C466" i="5"/>
  <c r="B466" i="5"/>
  <c r="C465" i="5"/>
  <c r="B465" i="5"/>
  <c r="C464" i="5"/>
  <c r="B464" i="5"/>
  <c r="C463" i="5"/>
  <c r="B463" i="5"/>
  <c r="C462" i="5"/>
  <c r="B462" i="5"/>
  <c r="C461" i="5"/>
  <c r="B461" i="5"/>
  <c r="C460" i="5"/>
  <c r="B460" i="5"/>
  <c r="C459" i="5"/>
  <c r="B459" i="5"/>
  <c r="C458" i="5"/>
  <c r="B458" i="5"/>
  <c r="C457" i="5"/>
  <c r="B457" i="5"/>
  <c r="C456" i="5"/>
  <c r="B456" i="5"/>
  <c r="C455" i="5"/>
  <c r="B455" i="5"/>
  <c r="C454" i="5"/>
  <c r="B454" i="5"/>
  <c r="C453" i="5"/>
  <c r="B453" i="5"/>
  <c r="C452" i="5"/>
  <c r="B452" i="5"/>
  <c r="C451" i="5"/>
  <c r="B451" i="5"/>
  <c r="C450" i="5"/>
  <c r="B450" i="5"/>
  <c r="C449" i="5"/>
  <c r="B449" i="5"/>
  <c r="C448" i="5"/>
  <c r="B448" i="5"/>
  <c r="C447" i="5"/>
  <c r="B447" i="5"/>
  <c r="C446" i="5"/>
  <c r="B446" i="5"/>
  <c r="C445" i="5"/>
  <c r="B445" i="5"/>
  <c r="C444" i="5"/>
  <c r="B444" i="5"/>
  <c r="C443" i="5"/>
  <c r="B443" i="5"/>
  <c r="C442" i="5"/>
  <c r="B442" i="5"/>
  <c r="C441" i="5"/>
  <c r="B441" i="5"/>
  <c r="C440" i="5"/>
  <c r="B440" i="5"/>
  <c r="C439" i="5"/>
  <c r="B439" i="5"/>
  <c r="C438" i="5"/>
  <c r="B438" i="5"/>
  <c r="C437" i="5"/>
  <c r="B437" i="5"/>
  <c r="C436" i="5"/>
  <c r="B436" i="5"/>
  <c r="C435" i="5"/>
  <c r="B435" i="5"/>
  <c r="C434" i="5"/>
  <c r="B434" i="5"/>
  <c r="C433" i="5"/>
  <c r="B433" i="5"/>
  <c r="C432" i="5"/>
  <c r="B432" i="5"/>
  <c r="C431" i="5"/>
  <c r="B431" i="5"/>
  <c r="C430" i="5"/>
  <c r="B430" i="5"/>
  <c r="C429" i="5"/>
  <c r="B429" i="5"/>
  <c r="C428" i="5"/>
  <c r="B428" i="5"/>
  <c r="C427" i="5"/>
  <c r="B427" i="5"/>
  <c r="C426" i="5"/>
  <c r="B426" i="5"/>
  <c r="C425" i="5"/>
  <c r="B425" i="5"/>
  <c r="C424" i="5"/>
  <c r="B424" i="5"/>
  <c r="C423" i="5"/>
  <c r="B423" i="5"/>
  <c r="C422" i="5"/>
  <c r="B422" i="5"/>
  <c r="C421" i="5"/>
  <c r="B421" i="5"/>
  <c r="C420" i="5"/>
  <c r="B420" i="5"/>
  <c r="C419" i="5"/>
  <c r="B419" i="5"/>
  <c r="C418" i="5"/>
  <c r="B418" i="5"/>
  <c r="C417" i="5"/>
  <c r="B417" i="5"/>
  <c r="C416" i="5"/>
  <c r="B416" i="5"/>
  <c r="C415" i="5"/>
  <c r="B415" i="5"/>
  <c r="C414" i="5"/>
  <c r="B414" i="5"/>
  <c r="C413" i="5"/>
  <c r="B413" i="5"/>
  <c r="C412" i="5"/>
  <c r="B412" i="5"/>
  <c r="C411" i="5"/>
  <c r="B411" i="5"/>
  <c r="C410" i="5"/>
  <c r="B410" i="5"/>
  <c r="C409" i="5"/>
  <c r="B409" i="5"/>
  <c r="C408" i="5"/>
  <c r="B408" i="5"/>
  <c r="C407" i="5"/>
  <c r="B407" i="5"/>
  <c r="C406" i="5"/>
  <c r="B406" i="5"/>
  <c r="C405" i="5"/>
  <c r="B405" i="5"/>
  <c r="C404" i="5"/>
  <c r="B404" i="5"/>
  <c r="C403" i="5"/>
  <c r="B403" i="5"/>
  <c r="C402" i="5"/>
  <c r="B402" i="5"/>
  <c r="C401" i="5"/>
  <c r="B401" i="5"/>
  <c r="C400" i="5"/>
  <c r="B400" i="5"/>
  <c r="C399" i="5"/>
  <c r="B399" i="5"/>
  <c r="C398" i="5"/>
  <c r="B398" i="5"/>
  <c r="C397" i="5"/>
  <c r="B397" i="5"/>
  <c r="C396" i="5"/>
  <c r="B396" i="5"/>
  <c r="C395" i="5"/>
  <c r="B395" i="5"/>
  <c r="C394" i="5"/>
  <c r="B394" i="5"/>
  <c r="C393" i="5"/>
  <c r="B393" i="5"/>
  <c r="C392" i="5"/>
  <c r="B392" i="5"/>
  <c r="C391" i="5"/>
  <c r="B391" i="5"/>
  <c r="C390" i="5"/>
  <c r="B390" i="5"/>
  <c r="C389" i="5"/>
  <c r="B389" i="5"/>
  <c r="C388" i="5"/>
  <c r="B388" i="5"/>
  <c r="C387" i="5"/>
  <c r="B387" i="5"/>
  <c r="C386" i="5"/>
  <c r="B386" i="5"/>
  <c r="C385" i="5"/>
  <c r="B385" i="5"/>
  <c r="C384" i="5"/>
  <c r="B384" i="5"/>
  <c r="C383" i="5"/>
  <c r="B383" i="5"/>
  <c r="C382" i="5"/>
  <c r="B382" i="5"/>
  <c r="C381" i="5"/>
  <c r="B381" i="5"/>
  <c r="C380" i="5"/>
  <c r="B380" i="5"/>
  <c r="C379" i="5"/>
  <c r="B379" i="5"/>
  <c r="C378" i="5"/>
  <c r="B378" i="5"/>
  <c r="C377" i="5"/>
  <c r="B377" i="5"/>
  <c r="C376" i="5"/>
  <c r="B376" i="5"/>
  <c r="C375" i="5"/>
  <c r="B375" i="5"/>
  <c r="C374" i="5"/>
  <c r="B374" i="5"/>
  <c r="C373" i="5"/>
  <c r="B373" i="5"/>
  <c r="C372" i="5"/>
  <c r="B372" i="5"/>
  <c r="C371" i="5"/>
  <c r="B371" i="5"/>
  <c r="C370" i="5"/>
  <c r="B370" i="5"/>
  <c r="C369" i="5"/>
  <c r="B369" i="5"/>
  <c r="C368" i="5"/>
  <c r="B368" i="5"/>
  <c r="C367" i="5"/>
  <c r="B367" i="5"/>
  <c r="C366" i="5"/>
  <c r="B366" i="5"/>
  <c r="C365" i="5"/>
  <c r="B365" i="5"/>
  <c r="C364" i="5"/>
  <c r="B364" i="5"/>
  <c r="C363" i="5"/>
  <c r="B363" i="5"/>
  <c r="C362" i="5"/>
  <c r="B362" i="5"/>
  <c r="C361" i="5"/>
  <c r="B361" i="5"/>
  <c r="C360" i="5"/>
  <c r="B360" i="5"/>
  <c r="C359" i="5"/>
  <c r="B359" i="5"/>
  <c r="C358" i="5"/>
  <c r="B358" i="5"/>
  <c r="C357" i="5"/>
  <c r="B357" i="5"/>
  <c r="C356" i="5"/>
  <c r="B356" i="5"/>
  <c r="C355" i="5"/>
  <c r="B355" i="5"/>
  <c r="C354" i="5"/>
  <c r="B354" i="5"/>
  <c r="C353" i="5"/>
  <c r="B353" i="5"/>
  <c r="C352" i="5"/>
  <c r="B352" i="5"/>
  <c r="C351" i="5"/>
  <c r="B351" i="5"/>
  <c r="C350" i="5"/>
  <c r="B350" i="5"/>
  <c r="C349" i="5"/>
  <c r="B349" i="5"/>
  <c r="C348" i="5"/>
  <c r="B348" i="5"/>
  <c r="C347" i="5"/>
  <c r="B347" i="5"/>
  <c r="C346" i="5"/>
  <c r="B346" i="5"/>
  <c r="C345" i="5"/>
  <c r="B345" i="5"/>
  <c r="C344" i="5"/>
  <c r="B344" i="5"/>
  <c r="C343" i="5"/>
  <c r="B343" i="5"/>
  <c r="C342" i="5"/>
  <c r="B342" i="5"/>
  <c r="C341" i="5"/>
  <c r="B341" i="5"/>
  <c r="C340" i="5"/>
  <c r="B340" i="5"/>
  <c r="C339" i="5"/>
  <c r="B339" i="5"/>
  <c r="C338" i="5"/>
  <c r="B338" i="5"/>
  <c r="C337" i="5"/>
  <c r="B337" i="5"/>
  <c r="C336" i="5"/>
  <c r="B336" i="5"/>
  <c r="C335" i="5"/>
  <c r="B335" i="5"/>
  <c r="C334" i="5"/>
  <c r="B334" i="5"/>
  <c r="C333" i="5"/>
  <c r="B333" i="5"/>
  <c r="C332" i="5"/>
  <c r="B332" i="5"/>
  <c r="C331" i="5"/>
  <c r="B331" i="5"/>
  <c r="C330" i="5"/>
  <c r="B330" i="5"/>
  <c r="C329" i="5"/>
  <c r="B329" i="5"/>
  <c r="C328" i="5"/>
  <c r="B328" i="5"/>
  <c r="C327" i="5"/>
  <c r="B327" i="5"/>
  <c r="C326" i="5"/>
  <c r="B326" i="5"/>
  <c r="C325" i="5"/>
  <c r="B325" i="5"/>
  <c r="C324" i="5"/>
  <c r="B324" i="5"/>
  <c r="C323" i="5"/>
  <c r="B323" i="5"/>
  <c r="C322" i="5"/>
  <c r="B322" i="5"/>
  <c r="C321" i="5"/>
  <c r="B321" i="5"/>
  <c r="C320" i="5"/>
  <c r="B320" i="5"/>
  <c r="C319" i="5"/>
  <c r="B319" i="5"/>
  <c r="C318" i="5"/>
  <c r="B318" i="5"/>
  <c r="C317" i="5"/>
  <c r="B317" i="5"/>
  <c r="C316" i="5"/>
  <c r="B316" i="5"/>
  <c r="C315" i="5"/>
  <c r="B315" i="5"/>
  <c r="C314" i="5"/>
  <c r="B314" i="5"/>
  <c r="C313" i="5"/>
  <c r="B313" i="5"/>
  <c r="C312" i="5"/>
  <c r="B312" i="5"/>
  <c r="C311" i="5"/>
  <c r="B311" i="5"/>
  <c r="C310" i="5"/>
  <c r="B310" i="5"/>
  <c r="C309" i="5"/>
  <c r="B309" i="5"/>
  <c r="C308" i="5"/>
  <c r="B308" i="5"/>
  <c r="C307" i="5"/>
  <c r="B307" i="5"/>
  <c r="C306" i="5"/>
  <c r="B306" i="5"/>
  <c r="C305" i="5"/>
  <c r="B305" i="5"/>
  <c r="C304" i="5"/>
  <c r="B304" i="5"/>
  <c r="C303" i="5"/>
  <c r="B303" i="5"/>
  <c r="C302" i="5"/>
  <c r="B302" i="5"/>
  <c r="C301" i="5"/>
  <c r="B301" i="5"/>
  <c r="C300" i="5"/>
  <c r="B300" i="5"/>
  <c r="C299" i="5"/>
  <c r="B299" i="5"/>
  <c r="C298" i="5"/>
  <c r="B298" i="5"/>
  <c r="C297" i="5"/>
  <c r="B297" i="5"/>
  <c r="C296" i="5"/>
  <c r="B296" i="5"/>
  <c r="C295" i="5"/>
  <c r="B295" i="5"/>
  <c r="C294" i="5"/>
  <c r="B294" i="5"/>
  <c r="C293" i="5"/>
  <c r="B293" i="5"/>
  <c r="C292" i="5"/>
  <c r="B292" i="5"/>
  <c r="C291" i="5"/>
  <c r="B291" i="5"/>
  <c r="C290" i="5"/>
  <c r="B290" i="5"/>
  <c r="C289" i="5"/>
  <c r="B289" i="5"/>
  <c r="C288" i="5"/>
  <c r="B288" i="5"/>
  <c r="C287" i="5"/>
  <c r="B287" i="5"/>
  <c r="C286" i="5"/>
  <c r="B286" i="5"/>
  <c r="C285" i="5"/>
  <c r="B285" i="5"/>
  <c r="C284" i="5"/>
  <c r="B284" i="5"/>
  <c r="C283" i="5"/>
  <c r="B283" i="5"/>
  <c r="C282" i="5"/>
  <c r="B282" i="5"/>
  <c r="C281" i="5"/>
  <c r="B281" i="5"/>
  <c r="C280" i="5"/>
  <c r="B280" i="5"/>
  <c r="C279" i="5"/>
  <c r="B279" i="5"/>
  <c r="C278" i="5"/>
  <c r="B278" i="5"/>
  <c r="C277" i="5"/>
  <c r="B277" i="5"/>
  <c r="C276" i="5"/>
  <c r="B276" i="5"/>
  <c r="C275" i="5"/>
  <c r="B275" i="5"/>
  <c r="C274" i="5"/>
  <c r="B274" i="5"/>
  <c r="C273" i="5"/>
  <c r="B273" i="5"/>
  <c r="C272" i="5"/>
  <c r="B272" i="5"/>
  <c r="C271" i="5"/>
  <c r="B271" i="5"/>
  <c r="C270" i="5"/>
  <c r="B270" i="5"/>
  <c r="C269" i="5"/>
  <c r="B269" i="5"/>
  <c r="C268" i="5"/>
  <c r="B268" i="5"/>
  <c r="C267" i="5"/>
  <c r="B267" i="5"/>
  <c r="C266" i="5"/>
  <c r="B266" i="5"/>
  <c r="C265" i="5"/>
  <c r="B265" i="5"/>
  <c r="C264" i="5"/>
  <c r="B264" i="5"/>
  <c r="C263" i="5"/>
  <c r="B263" i="5"/>
  <c r="C262" i="5"/>
  <c r="B262" i="5"/>
  <c r="C261" i="5"/>
  <c r="B261" i="5"/>
  <c r="C260" i="5"/>
  <c r="B260" i="5"/>
  <c r="C259" i="5"/>
  <c r="B259" i="5"/>
  <c r="C258" i="5"/>
  <c r="B258" i="5"/>
  <c r="C257" i="5"/>
  <c r="B257" i="5"/>
  <c r="C256" i="5"/>
  <c r="B256" i="5"/>
  <c r="C255" i="5"/>
  <c r="B255" i="5"/>
  <c r="C254" i="5"/>
  <c r="B254" i="5"/>
  <c r="C253" i="5"/>
  <c r="B253" i="5"/>
  <c r="C252" i="5"/>
  <c r="B252" i="5"/>
  <c r="C251" i="5"/>
  <c r="B251" i="5"/>
  <c r="C250" i="5"/>
  <c r="B250" i="5"/>
  <c r="C249" i="5"/>
  <c r="B249" i="5"/>
  <c r="C248" i="5"/>
  <c r="B248" i="5"/>
  <c r="C247" i="5"/>
  <c r="B247" i="5"/>
  <c r="C246" i="5"/>
  <c r="B246" i="5"/>
  <c r="C245" i="5"/>
  <c r="B245" i="5"/>
  <c r="C244" i="5"/>
  <c r="B244" i="5"/>
  <c r="C243" i="5"/>
  <c r="B243" i="5"/>
  <c r="C242" i="5"/>
  <c r="B242" i="5"/>
  <c r="C241" i="5"/>
  <c r="B241" i="5"/>
  <c r="C240" i="5"/>
  <c r="B240" i="5"/>
  <c r="C239" i="5"/>
  <c r="B239" i="5"/>
  <c r="C238" i="5"/>
  <c r="B238" i="5"/>
  <c r="C237" i="5"/>
  <c r="B237" i="5"/>
  <c r="C236" i="5"/>
  <c r="B236" i="5"/>
  <c r="C235" i="5"/>
  <c r="B235" i="5"/>
  <c r="C234" i="5"/>
  <c r="B234" i="5"/>
  <c r="C233" i="5"/>
  <c r="B233" i="5"/>
  <c r="C232" i="5"/>
  <c r="B232" i="5"/>
  <c r="C231" i="5"/>
  <c r="B231" i="5"/>
  <c r="C230" i="5"/>
  <c r="B230" i="5"/>
  <c r="C229" i="5"/>
  <c r="B229" i="5"/>
  <c r="C228" i="5"/>
  <c r="B228" i="5"/>
  <c r="C227" i="5"/>
  <c r="B227" i="5"/>
  <c r="C226" i="5"/>
  <c r="B226" i="5"/>
  <c r="C225" i="5"/>
  <c r="B225" i="5"/>
  <c r="C224" i="5"/>
  <c r="B224" i="5"/>
  <c r="C223" i="5"/>
  <c r="B223" i="5"/>
  <c r="C222" i="5"/>
  <c r="B222" i="5"/>
  <c r="C221" i="5"/>
  <c r="B221" i="5"/>
  <c r="C220" i="5"/>
  <c r="B220" i="5"/>
  <c r="C219" i="5"/>
  <c r="B219" i="5"/>
  <c r="C218" i="5"/>
  <c r="B218" i="5"/>
  <c r="C217" i="5"/>
  <c r="B217" i="5"/>
  <c r="C216" i="5"/>
  <c r="B216" i="5"/>
  <c r="C215" i="5"/>
  <c r="B215" i="5"/>
  <c r="C214" i="5"/>
  <c r="B214" i="5"/>
  <c r="C213" i="5"/>
  <c r="B213" i="5"/>
  <c r="C212" i="5"/>
  <c r="B212" i="5"/>
  <c r="C211" i="5"/>
  <c r="B211" i="5"/>
  <c r="C210" i="5"/>
  <c r="B210" i="5"/>
  <c r="C209" i="5"/>
  <c r="B209" i="5"/>
  <c r="C208" i="5"/>
  <c r="B208" i="5"/>
  <c r="C207" i="5"/>
  <c r="B207" i="5"/>
  <c r="C206" i="5"/>
  <c r="B206" i="5"/>
  <c r="C205" i="5"/>
  <c r="B205" i="5"/>
  <c r="C204" i="5"/>
  <c r="B204" i="5"/>
  <c r="C203" i="5"/>
  <c r="B203" i="5"/>
  <c r="C202" i="5"/>
  <c r="B202" i="5"/>
  <c r="C201" i="5"/>
  <c r="B201" i="5"/>
  <c r="C200" i="5"/>
  <c r="B200" i="5"/>
  <c r="C199" i="5"/>
  <c r="B199" i="5"/>
  <c r="C198" i="5"/>
  <c r="B198" i="5"/>
  <c r="C197" i="5"/>
  <c r="B197" i="5"/>
  <c r="C196" i="5"/>
  <c r="B196" i="5"/>
  <c r="C195" i="5"/>
  <c r="B195" i="5"/>
  <c r="C194" i="5"/>
  <c r="B194" i="5"/>
  <c r="C193" i="5"/>
  <c r="B193" i="5"/>
  <c r="C192" i="5"/>
  <c r="B192" i="5"/>
  <c r="C191" i="5"/>
  <c r="B191" i="5"/>
  <c r="C190" i="5"/>
  <c r="B190" i="5"/>
  <c r="C189" i="5"/>
  <c r="B189" i="5"/>
  <c r="C188" i="5"/>
  <c r="B188" i="5"/>
  <c r="C187" i="5"/>
  <c r="B187" i="5"/>
  <c r="C186" i="5"/>
  <c r="B186" i="5"/>
  <c r="C185" i="5"/>
  <c r="B185" i="5"/>
  <c r="C184" i="5"/>
  <c r="B184" i="5"/>
  <c r="C183" i="5"/>
  <c r="B183" i="5"/>
  <c r="C182" i="5"/>
  <c r="B182" i="5"/>
  <c r="C181" i="5"/>
  <c r="B181" i="5"/>
  <c r="C180" i="5"/>
  <c r="B180" i="5"/>
  <c r="C179" i="5"/>
  <c r="B179" i="5"/>
  <c r="C178" i="5"/>
  <c r="B178" i="5"/>
  <c r="C177" i="5"/>
  <c r="B177" i="5"/>
  <c r="C176" i="5"/>
  <c r="B176" i="5"/>
  <c r="C175" i="5"/>
  <c r="B175" i="5"/>
  <c r="C174" i="5"/>
  <c r="B174" i="5"/>
  <c r="C173" i="5"/>
  <c r="B173" i="5"/>
  <c r="C172" i="5"/>
  <c r="B172" i="5"/>
  <c r="C171" i="5"/>
  <c r="B171" i="5"/>
  <c r="C170" i="5"/>
  <c r="B170" i="5"/>
  <c r="C169" i="5"/>
  <c r="B169" i="5"/>
  <c r="C168" i="5"/>
  <c r="B168" i="5"/>
  <c r="C167" i="5"/>
  <c r="B167" i="5"/>
  <c r="C166" i="5"/>
  <c r="B166" i="5"/>
  <c r="C165" i="5"/>
  <c r="B165" i="5"/>
  <c r="C164" i="5"/>
  <c r="B164" i="5"/>
  <c r="C163" i="5"/>
  <c r="B163" i="5"/>
  <c r="C162" i="5"/>
  <c r="B162" i="5"/>
  <c r="C161" i="5"/>
  <c r="B161" i="5"/>
  <c r="C160" i="5"/>
  <c r="B160" i="5"/>
  <c r="C159" i="5"/>
  <c r="B159" i="5"/>
  <c r="C158" i="5"/>
  <c r="B158" i="5"/>
  <c r="C157" i="5"/>
  <c r="B157" i="5"/>
  <c r="C156" i="5"/>
  <c r="B156" i="5"/>
  <c r="C155" i="5"/>
  <c r="B155" i="5"/>
  <c r="C154" i="5"/>
  <c r="B154" i="5"/>
  <c r="C153" i="5"/>
  <c r="B153" i="5"/>
  <c r="C152" i="5"/>
  <c r="B152" i="5"/>
  <c r="C151" i="5"/>
  <c r="B151" i="5"/>
  <c r="C150" i="5"/>
  <c r="B150" i="5"/>
  <c r="C149" i="5"/>
  <c r="B149" i="5"/>
  <c r="C148" i="5"/>
  <c r="B148" i="5"/>
  <c r="C147" i="5"/>
  <c r="B147" i="5"/>
  <c r="C146" i="5"/>
  <c r="B146" i="5"/>
  <c r="C145" i="5"/>
  <c r="B145" i="5"/>
  <c r="C144" i="5"/>
  <c r="B144" i="5"/>
  <c r="C143" i="5"/>
  <c r="B143" i="5"/>
  <c r="C142" i="5"/>
  <c r="B142" i="5"/>
  <c r="C141" i="5"/>
  <c r="B141" i="5"/>
  <c r="C140" i="5"/>
  <c r="B140" i="5"/>
  <c r="C139" i="5"/>
  <c r="B139" i="5"/>
  <c r="C138" i="5"/>
  <c r="B138" i="5"/>
  <c r="C137" i="5"/>
  <c r="B137" i="5"/>
  <c r="C136" i="5"/>
  <c r="B136" i="5"/>
  <c r="C135" i="5"/>
  <c r="B135" i="5"/>
  <c r="C134" i="5"/>
  <c r="B134" i="5"/>
  <c r="C133" i="5"/>
  <c r="B133" i="5"/>
  <c r="C132" i="5"/>
  <c r="B132" i="5"/>
  <c r="C131" i="5"/>
  <c r="B131" i="5"/>
  <c r="C130" i="5"/>
  <c r="B130" i="5"/>
  <c r="C129" i="5"/>
  <c r="B129" i="5"/>
  <c r="C128" i="5"/>
  <c r="B128" i="5"/>
  <c r="C127" i="5"/>
  <c r="B127" i="5"/>
  <c r="C126" i="5"/>
  <c r="B126" i="5"/>
  <c r="C125" i="5"/>
  <c r="B125" i="5"/>
  <c r="C124" i="5"/>
  <c r="B124" i="5"/>
  <c r="C123" i="5"/>
  <c r="B123" i="5"/>
  <c r="C122" i="5"/>
  <c r="B122" i="5"/>
  <c r="C121" i="5"/>
  <c r="B121" i="5"/>
  <c r="C120" i="5"/>
  <c r="B120" i="5"/>
  <c r="C119" i="5"/>
  <c r="B119" i="5"/>
  <c r="C118" i="5"/>
  <c r="B118" i="5"/>
  <c r="C117" i="5"/>
  <c r="B117" i="5"/>
  <c r="C116" i="5"/>
  <c r="B116" i="5"/>
  <c r="C115" i="5"/>
  <c r="B115" i="5"/>
  <c r="C114" i="5"/>
  <c r="B114" i="5"/>
  <c r="C113" i="5"/>
  <c r="B113" i="5"/>
  <c r="C112" i="5"/>
  <c r="B112" i="5"/>
  <c r="C111" i="5"/>
  <c r="B111" i="5"/>
  <c r="C110" i="5"/>
  <c r="B110" i="5"/>
  <c r="C109" i="5"/>
  <c r="B109" i="5"/>
  <c r="C108" i="5"/>
  <c r="B108" i="5"/>
  <c r="C107" i="5"/>
  <c r="B107" i="5"/>
  <c r="C106" i="5"/>
  <c r="B106" i="5"/>
  <c r="C105" i="5"/>
  <c r="B105" i="5"/>
  <c r="C104" i="5"/>
  <c r="B104" i="5"/>
  <c r="C103" i="5"/>
  <c r="B103" i="5"/>
  <c r="C102" i="5"/>
  <c r="B102" i="5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N19" i="10" s="1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N18" i="10" s="1"/>
  <c r="AB978" i="4"/>
  <c r="N978" i="4"/>
  <c r="I978" i="4"/>
  <c r="H978" i="4"/>
  <c r="G978" i="4"/>
  <c r="D978" i="4"/>
  <c r="E978" i="4" s="1"/>
  <c r="C978" i="4"/>
  <c r="AB977" i="4"/>
  <c r="N977" i="4"/>
  <c r="I977" i="4"/>
  <c r="H977" i="4"/>
  <c r="G977" i="4"/>
  <c r="D977" i="4"/>
  <c r="E977" i="4" s="1"/>
  <c r="F978" i="4" s="1"/>
  <c r="C977" i="4"/>
  <c r="AB976" i="4"/>
  <c r="N976" i="4"/>
  <c r="I976" i="4"/>
  <c r="H976" i="4"/>
  <c r="G976" i="4"/>
  <c r="D976" i="4"/>
  <c r="E976" i="4" s="1"/>
  <c r="F977" i="4" s="1"/>
  <c r="C976" i="4"/>
  <c r="AB975" i="4"/>
  <c r="O975" i="4"/>
  <c r="N975" i="4"/>
  <c r="I975" i="4"/>
  <c r="H975" i="4"/>
  <c r="G975" i="4"/>
  <c r="D975" i="4"/>
  <c r="E975" i="4" s="1"/>
  <c r="F976" i="4" s="1"/>
  <c r="C975" i="4"/>
  <c r="AB974" i="4"/>
  <c r="N974" i="4"/>
  <c r="I974" i="4"/>
  <c r="H974" i="4"/>
  <c r="G974" i="4"/>
  <c r="D974" i="4"/>
  <c r="E974" i="4" s="1"/>
  <c r="F975" i="4" s="1"/>
  <c r="C974" i="4"/>
  <c r="AB973" i="4"/>
  <c r="N973" i="4"/>
  <c r="I973" i="4"/>
  <c r="H973" i="4"/>
  <c r="G973" i="4"/>
  <c r="D973" i="4"/>
  <c r="E973" i="4" s="1"/>
  <c r="F974" i="4" s="1"/>
  <c r="C973" i="4"/>
  <c r="AB972" i="4"/>
  <c r="N972" i="4"/>
  <c r="I972" i="4"/>
  <c r="H972" i="4"/>
  <c r="G972" i="4"/>
  <c r="D972" i="4"/>
  <c r="E972" i="4" s="1"/>
  <c r="F973" i="4" s="1"/>
  <c r="C972" i="4"/>
  <c r="AB971" i="4"/>
  <c r="N971" i="4"/>
  <c r="I971" i="4"/>
  <c r="H971" i="4"/>
  <c r="G971" i="4"/>
  <c r="D971" i="4"/>
  <c r="E971" i="4" s="1"/>
  <c r="F972" i="4" s="1"/>
  <c r="C971" i="4"/>
  <c r="AB970" i="4"/>
  <c r="N970" i="4"/>
  <c r="I970" i="4"/>
  <c r="H970" i="4"/>
  <c r="G970" i="4"/>
  <c r="D970" i="4"/>
  <c r="E970" i="4" s="1"/>
  <c r="F971" i="4" s="1"/>
  <c r="C970" i="4"/>
  <c r="AB969" i="4"/>
  <c r="N969" i="4"/>
  <c r="I969" i="4"/>
  <c r="H969" i="4"/>
  <c r="G969" i="4"/>
  <c r="D969" i="4"/>
  <c r="E969" i="4" s="1"/>
  <c r="F970" i="4" s="1"/>
  <c r="C969" i="4"/>
  <c r="AB968" i="4"/>
  <c r="N968" i="4"/>
  <c r="I968" i="4"/>
  <c r="H968" i="4"/>
  <c r="G968" i="4"/>
  <c r="D968" i="4"/>
  <c r="E968" i="4" s="1"/>
  <c r="F969" i="4" s="1"/>
  <c r="C968" i="4"/>
  <c r="AB967" i="4"/>
  <c r="O967" i="4"/>
  <c r="N967" i="4"/>
  <c r="I967" i="4"/>
  <c r="H967" i="4"/>
  <c r="G967" i="4"/>
  <c r="D967" i="4"/>
  <c r="E967" i="4" s="1"/>
  <c r="F968" i="4" s="1"/>
  <c r="C967" i="4"/>
  <c r="AB966" i="4"/>
  <c r="N966" i="4"/>
  <c r="I966" i="4"/>
  <c r="H966" i="4"/>
  <c r="G966" i="4"/>
  <c r="D966" i="4"/>
  <c r="E966" i="4" s="1"/>
  <c r="F967" i="4" s="1"/>
  <c r="C966" i="4"/>
  <c r="AB965" i="4"/>
  <c r="N965" i="4"/>
  <c r="I965" i="4"/>
  <c r="H965" i="4"/>
  <c r="G965" i="4"/>
  <c r="D965" i="4"/>
  <c r="E965" i="4" s="1"/>
  <c r="F966" i="4" s="1"/>
  <c r="C965" i="4"/>
  <c r="AB964" i="4"/>
  <c r="N964" i="4"/>
  <c r="I964" i="4"/>
  <c r="H964" i="4"/>
  <c r="G964" i="4"/>
  <c r="D964" i="4"/>
  <c r="E964" i="4" s="1"/>
  <c r="F965" i="4" s="1"/>
  <c r="C964" i="4"/>
  <c r="AB963" i="4"/>
  <c r="N963" i="4"/>
  <c r="I963" i="4"/>
  <c r="H963" i="4"/>
  <c r="G963" i="4"/>
  <c r="D963" i="4"/>
  <c r="E963" i="4" s="1"/>
  <c r="F964" i="4" s="1"/>
  <c r="C963" i="4"/>
  <c r="AB962" i="4"/>
  <c r="N962" i="4"/>
  <c r="I962" i="4"/>
  <c r="H962" i="4"/>
  <c r="G962" i="4"/>
  <c r="D962" i="4"/>
  <c r="E962" i="4" s="1"/>
  <c r="F963" i="4" s="1"/>
  <c r="C962" i="4"/>
  <c r="AB961" i="4"/>
  <c r="N961" i="4"/>
  <c r="I961" i="4"/>
  <c r="H961" i="4"/>
  <c r="G961" i="4"/>
  <c r="D961" i="4"/>
  <c r="E961" i="4" s="1"/>
  <c r="F962" i="4" s="1"/>
  <c r="C961" i="4"/>
  <c r="AB960" i="4"/>
  <c r="N960" i="4"/>
  <c r="I960" i="4"/>
  <c r="H960" i="4"/>
  <c r="G960" i="4"/>
  <c r="D960" i="4"/>
  <c r="E960" i="4" s="1"/>
  <c r="F961" i="4" s="1"/>
  <c r="C960" i="4"/>
  <c r="AB959" i="4"/>
  <c r="O959" i="4"/>
  <c r="N959" i="4"/>
  <c r="I959" i="4"/>
  <c r="H959" i="4"/>
  <c r="G959" i="4"/>
  <c r="D959" i="4"/>
  <c r="E959" i="4" s="1"/>
  <c r="F960" i="4" s="1"/>
  <c r="C959" i="4"/>
  <c r="AB958" i="4"/>
  <c r="N958" i="4"/>
  <c r="I958" i="4"/>
  <c r="H958" i="4"/>
  <c r="G958" i="4"/>
  <c r="D958" i="4"/>
  <c r="E958" i="4" s="1"/>
  <c r="F959" i="4" s="1"/>
  <c r="C958" i="4"/>
  <c r="AB957" i="4"/>
  <c r="N957" i="4"/>
  <c r="I957" i="4"/>
  <c r="H957" i="4"/>
  <c r="G957" i="4"/>
  <c r="D957" i="4"/>
  <c r="E957" i="4" s="1"/>
  <c r="F958" i="4" s="1"/>
  <c r="C957" i="4"/>
  <c r="AB956" i="4"/>
  <c r="N956" i="4"/>
  <c r="I956" i="4"/>
  <c r="H956" i="4"/>
  <c r="G956" i="4"/>
  <c r="D956" i="4"/>
  <c r="E956" i="4" s="1"/>
  <c r="F957" i="4" s="1"/>
  <c r="C956" i="4"/>
  <c r="AB955" i="4"/>
  <c r="N955" i="4"/>
  <c r="I955" i="4"/>
  <c r="H955" i="4"/>
  <c r="G955" i="4"/>
  <c r="D955" i="4"/>
  <c r="E955" i="4" s="1"/>
  <c r="F956" i="4" s="1"/>
  <c r="C955" i="4"/>
  <c r="AB954" i="4"/>
  <c r="N954" i="4"/>
  <c r="I954" i="4"/>
  <c r="H954" i="4"/>
  <c r="G954" i="4"/>
  <c r="D954" i="4"/>
  <c r="E954" i="4" s="1"/>
  <c r="F955" i="4" s="1"/>
  <c r="C954" i="4"/>
  <c r="AB953" i="4"/>
  <c r="N953" i="4"/>
  <c r="I953" i="4"/>
  <c r="H953" i="4"/>
  <c r="G953" i="4"/>
  <c r="D953" i="4"/>
  <c r="E953" i="4" s="1"/>
  <c r="F954" i="4" s="1"/>
  <c r="C953" i="4"/>
  <c r="AB952" i="4"/>
  <c r="O952" i="4"/>
  <c r="N952" i="4"/>
  <c r="I952" i="4"/>
  <c r="H952" i="4"/>
  <c r="G952" i="4"/>
  <c r="D952" i="4"/>
  <c r="E952" i="4" s="1"/>
  <c r="F953" i="4" s="1"/>
  <c r="C952" i="4"/>
  <c r="AB951" i="4"/>
  <c r="O951" i="4"/>
  <c r="N951" i="4"/>
  <c r="I951" i="4"/>
  <c r="H951" i="4"/>
  <c r="G951" i="4"/>
  <c r="D951" i="4"/>
  <c r="E951" i="4" s="1"/>
  <c r="F952" i="4" s="1"/>
  <c r="C951" i="4"/>
  <c r="AB950" i="4"/>
  <c r="N950" i="4"/>
  <c r="I950" i="4"/>
  <c r="H950" i="4"/>
  <c r="G950" i="4"/>
  <c r="D950" i="4"/>
  <c r="E950" i="4" s="1"/>
  <c r="F951" i="4" s="1"/>
  <c r="C950" i="4"/>
  <c r="AB949" i="4"/>
  <c r="N949" i="4"/>
  <c r="L949" i="4"/>
  <c r="I949" i="4"/>
  <c r="H949" i="4"/>
  <c r="G949" i="4"/>
  <c r="D949" i="4"/>
  <c r="E949" i="4" s="1"/>
  <c r="F950" i="4" s="1"/>
  <c r="C949" i="4"/>
  <c r="AB948" i="4"/>
  <c r="O948" i="4"/>
  <c r="N948" i="4"/>
  <c r="J948" i="4"/>
  <c r="I948" i="4"/>
  <c r="H948" i="4"/>
  <c r="K948" i="4" s="1"/>
  <c r="G948" i="4"/>
  <c r="D948" i="4"/>
  <c r="E948" i="4" s="1"/>
  <c r="F949" i="4" s="1"/>
  <c r="C948" i="4"/>
  <c r="AB947" i="4"/>
  <c r="N947" i="4"/>
  <c r="J947" i="4"/>
  <c r="I947" i="4"/>
  <c r="H947" i="4"/>
  <c r="G947" i="4"/>
  <c r="D947" i="4"/>
  <c r="C947" i="4"/>
  <c r="AB946" i="4"/>
  <c r="N946" i="4"/>
  <c r="O946" i="4" s="1"/>
  <c r="J946" i="4"/>
  <c r="I946" i="4"/>
  <c r="H946" i="4"/>
  <c r="K946" i="4" s="1"/>
  <c r="L947" i="4" s="1"/>
  <c r="G946" i="4"/>
  <c r="F946" i="4"/>
  <c r="D946" i="4"/>
  <c r="E946" i="4" s="1"/>
  <c r="F947" i="4" s="1"/>
  <c r="C946" i="4"/>
  <c r="AB945" i="4"/>
  <c r="N945" i="4"/>
  <c r="K945" i="4"/>
  <c r="L946" i="4" s="1"/>
  <c r="J945" i="4"/>
  <c r="I945" i="4"/>
  <c r="H945" i="4"/>
  <c r="G945" i="4"/>
  <c r="F945" i="4"/>
  <c r="D945" i="4"/>
  <c r="E945" i="4" s="1"/>
  <c r="C945" i="4"/>
  <c r="AB944" i="4"/>
  <c r="N944" i="4"/>
  <c r="J944" i="4"/>
  <c r="I944" i="4"/>
  <c r="H944" i="4"/>
  <c r="K944" i="4" s="1"/>
  <c r="L945" i="4" s="1"/>
  <c r="G944" i="4"/>
  <c r="F944" i="4"/>
  <c r="D944" i="4"/>
  <c r="E944" i="4" s="1"/>
  <c r="C944" i="4"/>
  <c r="AB943" i="4"/>
  <c r="O943" i="4"/>
  <c r="N943" i="4"/>
  <c r="I943" i="4"/>
  <c r="H943" i="4"/>
  <c r="G943" i="4"/>
  <c r="D943" i="4"/>
  <c r="E943" i="4" s="1"/>
  <c r="C943" i="4"/>
  <c r="AB942" i="4"/>
  <c r="N942" i="4"/>
  <c r="O942" i="4" s="1"/>
  <c r="I942" i="4"/>
  <c r="H942" i="4"/>
  <c r="K942" i="4" s="1"/>
  <c r="L943" i="4" s="1"/>
  <c r="G942" i="4"/>
  <c r="E942" i="4"/>
  <c r="F943" i="4" s="1"/>
  <c r="D942" i="4"/>
  <c r="C942" i="4"/>
  <c r="AB941" i="4"/>
  <c r="N941" i="4"/>
  <c r="L941" i="4"/>
  <c r="I941" i="4"/>
  <c r="H941" i="4"/>
  <c r="J941" i="4" s="1"/>
  <c r="G941" i="4"/>
  <c r="D941" i="4"/>
  <c r="C941" i="4"/>
  <c r="AB940" i="4"/>
  <c r="N940" i="4"/>
  <c r="I940" i="4"/>
  <c r="J940" i="4" s="1"/>
  <c r="H940" i="4"/>
  <c r="K940" i="4" s="1"/>
  <c r="G940" i="4"/>
  <c r="D940" i="4"/>
  <c r="C940" i="4"/>
  <c r="AB939" i="4"/>
  <c r="N939" i="4"/>
  <c r="L939" i="4"/>
  <c r="J939" i="4"/>
  <c r="I939" i="4"/>
  <c r="H939" i="4"/>
  <c r="G939" i="4"/>
  <c r="F939" i="4"/>
  <c r="D939" i="4"/>
  <c r="E939" i="4" s="1"/>
  <c r="F940" i="4" s="1"/>
  <c r="C939" i="4"/>
  <c r="AB938" i="4"/>
  <c r="N938" i="4"/>
  <c r="L938" i="4"/>
  <c r="J938" i="4"/>
  <c r="I938" i="4"/>
  <c r="H938" i="4"/>
  <c r="K938" i="4" s="1"/>
  <c r="G938" i="4"/>
  <c r="D938" i="4"/>
  <c r="E938" i="4" s="1"/>
  <c r="C938" i="4"/>
  <c r="AB937" i="4"/>
  <c r="N937" i="4"/>
  <c r="K937" i="4"/>
  <c r="J937" i="4"/>
  <c r="I937" i="4"/>
  <c r="H937" i="4"/>
  <c r="G937" i="4"/>
  <c r="F937" i="4"/>
  <c r="D937" i="4"/>
  <c r="E937" i="4" s="1"/>
  <c r="F938" i="4" s="1"/>
  <c r="C937" i="4"/>
  <c r="AB936" i="4"/>
  <c r="N936" i="4"/>
  <c r="I936" i="4"/>
  <c r="H936" i="4"/>
  <c r="G936" i="4"/>
  <c r="F936" i="4"/>
  <c r="D936" i="4"/>
  <c r="E936" i="4" s="1"/>
  <c r="C936" i="4"/>
  <c r="AB935" i="4"/>
  <c r="N935" i="4"/>
  <c r="I935" i="4"/>
  <c r="H935" i="4"/>
  <c r="G935" i="4"/>
  <c r="D935" i="4"/>
  <c r="E935" i="4" s="1"/>
  <c r="C935" i="4"/>
  <c r="AB934" i="4"/>
  <c r="N934" i="4"/>
  <c r="J934" i="4"/>
  <c r="I934" i="4"/>
  <c r="H934" i="4"/>
  <c r="K934" i="4" s="1"/>
  <c r="L935" i="4" s="1"/>
  <c r="G934" i="4"/>
  <c r="D934" i="4"/>
  <c r="C934" i="4"/>
  <c r="AB933" i="4"/>
  <c r="N933" i="4"/>
  <c r="I933" i="4"/>
  <c r="H933" i="4"/>
  <c r="J933" i="4" s="1"/>
  <c r="G933" i="4"/>
  <c r="D933" i="4"/>
  <c r="C933" i="4"/>
  <c r="AB932" i="4"/>
  <c r="O932" i="4"/>
  <c r="N932" i="4"/>
  <c r="J932" i="4"/>
  <c r="I932" i="4"/>
  <c r="H932" i="4"/>
  <c r="K932" i="4" s="1"/>
  <c r="L933" i="4" s="1"/>
  <c r="G932" i="4"/>
  <c r="D932" i="4"/>
  <c r="E932" i="4" s="1"/>
  <c r="F933" i="4" s="1"/>
  <c r="C932" i="4"/>
  <c r="AB931" i="4"/>
  <c r="N931" i="4"/>
  <c r="L931" i="4"/>
  <c r="J931" i="4"/>
  <c r="I931" i="4"/>
  <c r="H931" i="4"/>
  <c r="G931" i="4"/>
  <c r="D931" i="4"/>
  <c r="C931" i="4"/>
  <c r="AB930" i="4"/>
  <c r="N930" i="4"/>
  <c r="L930" i="4"/>
  <c r="J930" i="4"/>
  <c r="I930" i="4"/>
  <c r="H930" i="4"/>
  <c r="K930" i="4" s="1"/>
  <c r="G930" i="4"/>
  <c r="D930" i="4"/>
  <c r="E930" i="4" s="1"/>
  <c r="F931" i="4" s="1"/>
  <c r="C930" i="4"/>
  <c r="AB929" i="4"/>
  <c r="O929" i="4"/>
  <c r="N929" i="4"/>
  <c r="K929" i="4"/>
  <c r="J929" i="4"/>
  <c r="I929" i="4"/>
  <c r="H929" i="4"/>
  <c r="G929" i="4"/>
  <c r="F929" i="4"/>
  <c r="D929" i="4"/>
  <c r="C929" i="4"/>
  <c r="AB928" i="4"/>
  <c r="N928" i="4"/>
  <c r="I928" i="4"/>
  <c r="H928" i="4"/>
  <c r="G928" i="4"/>
  <c r="D928" i="4"/>
  <c r="E928" i="4" s="1"/>
  <c r="C928" i="4"/>
  <c r="AB927" i="4"/>
  <c r="N927" i="4"/>
  <c r="I927" i="4"/>
  <c r="H927" i="4"/>
  <c r="G927" i="4"/>
  <c r="D927" i="4"/>
  <c r="C927" i="4"/>
  <c r="AB926" i="4"/>
  <c r="N926" i="4"/>
  <c r="O926" i="4" s="1"/>
  <c r="I926" i="4"/>
  <c r="H926" i="4"/>
  <c r="K926" i="4" s="1"/>
  <c r="L927" i="4" s="1"/>
  <c r="G926" i="4"/>
  <c r="E926" i="4"/>
  <c r="F927" i="4" s="1"/>
  <c r="D926" i="4"/>
  <c r="C926" i="4"/>
  <c r="AB925" i="4"/>
  <c r="N925" i="4"/>
  <c r="K925" i="4"/>
  <c r="L926" i="4" s="1"/>
  <c r="I925" i="4"/>
  <c r="H925" i="4"/>
  <c r="J925" i="4" s="1"/>
  <c r="G925" i="4"/>
  <c r="D925" i="4"/>
  <c r="C925" i="4"/>
  <c r="AB924" i="4"/>
  <c r="N924" i="4"/>
  <c r="J924" i="4"/>
  <c r="I924" i="4"/>
  <c r="H924" i="4"/>
  <c r="K924" i="4" s="1"/>
  <c r="L925" i="4" s="1"/>
  <c r="G924" i="4"/>
  <c r="F924" i="4"/>
  <c r="D924" i="4"/>
  <c r="E924" i="4" s="1"/>
  <c r="F925" i="4" s="1"/>
  <c r="C924" i="4"/>
  <c r="AB923" i="4"/>
  <c r="N923" i="4"/>
  <c r="J923" i="4"/>
  <c r="I923" i="4"/>
  <c r="H923" i="4"/>
  <c r="G923" i="4"/>
  <c r="D923" i="4"/>
  <c r="E923" i="4" s="1"/>
  <c r="C923" i="4"/>
  <c r="AB922" i="4"/>
  <c r="N922" i="4"/>
  <c r="J922" i="4"/>
  <c r="I922" i="4"/>
  <c r="H922" i="4"/>
  <c r="K922" i="4" s="1"/>
  <c r="L923" i="4" s="1"/>
  <c r="G922" i="4"/>
  <c r="F922" i="4"/>
  <c r="D922" i="4"/>
  <c r="E922" i="4" s="1"/>
  <c r="F923" i="4" s="1"/>
  <c r="C922" i="4"/>
  <c r="AB921" i="4"/>
  <c r="N921" i="4"/>
  <c r="J921" i="4"/>
  <c r="I921" i="4"/>
  <c r="H921" i="4"/>
  <c r="K921" i="4" s="1"/>
  <c r="L922" i="4" s="1"/>
  <c r="G921" i="4"/>
  <c r="F921" i="4"/>
  <c r="D921" i="4"/>
  <c r="E921" i="4" s="1"/>
  <c r="C921" i="4"/>
  <c r="AB920" i="4"/>
  <c r="N920" i="4"/>
  <c r="I920" i="4"/>
  <c r="H920" i="4"/>
  <c r="K920" i="4" s="1"/>
  <c r="L921" i="4" s="1"/>
  <c r="G920" i="4"/>
  <c r="D920" i="4"/>
  <c r="E920" i="4" s="1"/>
  <c r="C920" i="4"/>
  <c r="AB919" i="4"/>
  <c r="N919" i="4"/>
  <c r="J919" i="4"/>
  <c r="I919" i="4"/>
  <c r="H919" i="4"/>
  <c r="K919" i="4" s="1"/>
  <c r="L920" i="4" s="1"/>
  <c r="G919" i="4"/>
  <c r="D919" i="4"/>
  <c r="C919" i="4"/>
  <c r="AB918" i="4"/>
  <c r="O918" i="4"/>
  <c r="N918" i="4"/>
  <c r="I918" i="4"/>
  <c r="H918" i="4"/>
  <c r="K918" i="4" s="1"/>
  <c r="L919" i="4" s="1"/>
  <c r="G918" i="4"/>
  <c r="E918" i="4"/>
  <c r="F919" i="4" s="1"/>
  <c r="D918" i="4"/>
  <c r="C918" i="4"/>
  <c r="AB917" i="4"/>
  <c r="N917" i="4"/>
  <c r="K917" i="4"/>
  <c r="L918" i="4" s="1"/>
  <c r="I917" i="4"/>
  <c r="H917" i="4"/>
  <c r="J917" i="4" s="1"/>
  <c r="G917" i="4"/>
  <c r="F917" i="4"/>
  <c r="D917" i="4"/>
  <c r="C917" i="4"/>
  <c r="AB916" i="4"/>
  <c r="X916" i="4"/>
  <c r="O916" i="4"/>
  <c r="N916" i="4"/>
  <c r="J916" i="4"/>
  <c r="I916" i="4"/>
  <c r="H916" i="4"/>
  <c r="K916" i="4" s="1"/>
  <c r="L917" i="4" s="1"/>
  <c r="G916" i="4"/>
  <c r="F916" i="4"/>
  <c r="D916" i="4"/>
  <c r="E916" i="4" s="1"/>
  <c r="C916" i="4"/>
  <c r="AB915" i="4"/>
  <c r="N915" i="4"/>
  <c r="I915" i="4"/>
  <c r="H915" i="4"/>
  <c r="G915" i="4"/>
  <c r="F915" i="4"/>
  <c r="D915" i="4"/>
  <c r="E915" i="4" s="1"/>
  <c r="C915" i="4"/>
  <c r="AB914" i="4"/>
  <c r="N914" i="4"/>
  <c r="O914" i="4" s="1"/>
  <c r="J914" i="4"/>
  <c r="I914" i="4"/>
  <c r="H914" i="4"/>
  <c r="K914" i="4" s="1"/>
  <c r="L915" i="4" s="1"/>
  <c r="G914" i="4"/>
  <c r="D914" i="4"/>
  <c r="E914" i="4" s="1"/>
  <c r="C914" i="4"/>
  <c r="AB913" i="4"/>
  <c r="N913" i="4"/>
  <c r="K913" i="4"/>
  <c r="L914" i="4" s="1"/>
  <c r="J913" i="4"/>
  <c r="I913" i="4"/>
  <c r="H913" i="4"/>
  <c r="G913" i="4"/>
  <c r="D913" i="4"/>
  <c r="C913" i="4"/>
  <c r="AB912" i="4"/>
  <c r="O912" i="4"/>
  <c r="N912" i="4"/>
  <c r="I912" i="4"/>
  <c r="H912" i="4"/>
  <c r="K912" i="4" s="1"/>
  <c r="L913" i="4" s="1"/>
  <c r="G912" i="4"/>
  <c r="D912" i="4"/>
  <c r="E912" i="4" s="1"/>
  <c r="F913" i="4" s="1"/>
  <c r="C912" i="4"/>
  <c r="AB911" i="4"/>
  <c r="O911" i="4"/>
  <c r="N911" i="4"/>
  <c r="I911" i="4"/>
  <c r="H911" i="4"/>
  <c r="G911" i="4"/>
  <c r="D911" i="4"/>
  <c r="E911" i="4" s="1"/>
  <c r="F912" i="4" s="1"/>
  <c r="C911" i="4"/>
  <c r="AB910" i="4"/>
  <c r="N910" i="4"/>
  <c r="J910" i="4"/>
  <c r="I910" i="4"/>
  <c r="H910" i="4"/>
  <c r="K910" i="4" s="1"/>
  <c r="L911" i="4" s="1"/>
  <c r="G910" i="4"/>
  <c r="D910" i="4"/>
  <c r="C910" i="4"/>
  <c r="AB909" i="4"/>
  <c r="N909" i="4"/>
  <c r="L909" i="4"/>
  <c r="I909" i="4"/>
  <c r="H909" i="4"/>
  <c r="K909" i="4" s="1"/>
  <c r="L910" i="4" s="1"/>
  <c r="G909" i="4"/>
  <c r="D909" i="4"/>
  <c r="C909" i="4"/>
  <c r="AB908" i="4"/>
  <c r="O908" i="4"/>
  <c r="N908" i="4"/>
  <c r="I908" i="4"/>
  <c r="J908" i="4" s="1"/>
  <c r="H908" i="4"/>
  <c r="K908" i="4" s="1"/>
  <c r="G908" i="4"/>
  <c r="D908" i="4"/>
  <c r="E908" i="4" s="1"/>
  <c r="F909" i="4" s="1"/>
  <c r="C908" i="4"/>
  <c r="AB907" i="4"/>
  <c r="N907" i="4"/>
  <c r="L907" i="4"/>
  <c r="J907" i="4"/>
  <c r="I907" i="4"/>
  <c r="H907" i="4"/>
  <c r="G907" i="4"/>
  <c r="D907" i="4"/>
  <c r="C907" i="4"/>
  <c r="AB906" i="4"/>
  <c r="O906" i="4"/>
  <c r="N906" i="4"/>
  <c r="I906" i="4"/>
  <c r="H906" i="4"/>
  <c r="K906" i="4" s="1"/>
  <c r="G906" i="4"/>
  <c r="E906" i="4"/>
  <c r="F907" i="4" s="1"/>
  <c r="D906" i="4"/>
  <c r="C906" i="4"/>
  <c r="AB905" i="4"/>
  <c r="N905" i="4"/>
  <c r="K905" i="4"/>
  <c r="L906" i="4" s="1"/>
  <c r="J905" i="4"/>
  <c r="I905" i="4"/>
  <c r="H905" i="4"/>
  <c r="G905" i="4"/>
  <c r="F905" i="4"/>
  <c r="D905" i="4"/>
  <c r="E905" i="4" s="1"/>
  <c r="F906" i="4" s="1"/>
  <c r="C905" i="4"/>
  <c r="AB904" i="4"/>
  <c r="N904" i="4"/>
  <c r="I904" i="4"/>
  <c r="J904" i="4" s="1"/>
  <c r="H904" i="4"/>
  <c r="K904" i="4" s="1"/>
  <c r="L905" i="4" s="1"/>
  <c r="G904" i="4"/>
  <c r="D904" i="4"/>
  <c r="E904" i="4" s="1"/>
  <c r="C904" i="4"/>
  <c r="AB903" i="4"/>
  <c r="O903" i="4"/>
  <c r="N903" i="4"/>
  <c r="L903" i="4"/>
  <c r="J903" i="4"/>
  <c r="I903" i="4"/>
  <c r="H903" i="4"/>
  <c r="G903" i="4"/>
  <c r="D903" i="4"/>
  <c r="E903" i="4" s="1"/>
  <c r="F904" i="4" s="1"/>
  <c r="C903" i="4"/>
  <c r="AB902" i="4"/>
  <c r="N902" i="4"/>
  <c r="O902" i="4" s="1"/>
  <c r="I902" i="4"/>
  <c r="H902" i="4"/>
  <c r="K902" i="4" s="1"/>
  <c r="G902" i="4"/>
  <c r="D902" i="4"/>
  <c r="E902" i="4" s="1"/>
  <c r="F903" i="4" s="1"/>
  <c r="C902" i="4"/>
  <c r="AB901" i="4"/>
  <c r="O901" i="4"/>
  <c r="N901" i="4"/>
  <c r="L901" i="4"/>
  <c r="K901" i="4"/>
  <c r="L902" i="4" s="1"/>
  <c r="I901" i="4"/>
  <c r="H901" i="4"/>
  <c r="J901" i="4" s="1"/>
  <c r="G901" i="4"/>
  <c r="D901" i="4"/>
  <c r="C901" i="4"/>
  <c r="AB900" i="4"/>
  <c r="N900" i="4"/>
  <c r="J900" i="4"/>
  <c r="I900" i="4"/>
  <c r="H900" i="4"/>
  <c r="K900" i="4" s="1"/>
  <c r="G900" i="4"/>
  <c r="D900" i="4"/>
  <c r="C900" i="4"/>
  <c r="AB899" i="4"/>
  <c r="N899" i="4"/>
  <c r="L899" i="4"/>
  <c r="J899" i="4"/>
  <c r="I899" i="4"/>
  <c r="H899" i="4"/>
  <c r="K899" i="4" s="1"/>
  <c r="L900" i="4" s="1"/>
  <c r="G899" i="4"/>
  <c r="D899" i="4"/>
  <c r="E899" i="4" s="1"/>
  <c r="F900" i="4" s="1"/>
  <c r="C899" i="4"/>
  <c r="AB898" i="4"/>
  <c r="N898" i="4"/>
  <c r="I898" i="4"/>
  <c r="H898" i="4"/>
  <c r="K898" i="4" s="1"/>
  <c r="G898" i="4"/>
  <c r="D898" i="4"/>
  <c r="C898" i="4"/>
  <c r="AB897" i="4"/>
  <c r="O897" i="4"/>
  <c r="N897" i="4"/>
  <c r="L897" i="4"/>
  <c r="I897" i="4"/>
  <c r="H897" i="4"/>
  <c r="K897" i="4" s="1"/>
  <c r="L898" i="4" s="1"/>
  <c r="G897" i="4"/>
  <c r="F897" i="4"/>
  <c r="D897" i="4"/>
  <c r="C897" i="4"/>
  <c r="AB896" i="4"/>
  <c r="O896" i="4"/>
  <c r="N896" i="4"/>
  <c r="L896" i="4"/>
  <c r="I896" i="4"/>
  <c r="J896" i="4" s="1"/>
  <c r="H896" i="4"/>
  <c r="K896" i="4" s="1"/>
  <c r="G896" i="4"/>
  <c r="D896" i="4"/>
  <c r="E896" i="4" s="1"/>
  <c r="C896" i="4"/>
  <c r="AB895" i="4"/>
  <c r="S895" i="4"/>
  <c r="N895" i="4"/>
  <c r="L895" i="4"/>
  <c r="I895" i="4"/>
  <c r="H895" i="4"/>
  <c r="K895" i="4" s="1"/>
  <c r="G895" i="4"/>
  <c r="D895" i="4"/>
  <c r="E895" i="4" s="1"/>
  <c r="F896" i="4" s="1"/>
  <c r="C895" i="4"/>
  <c r="AB894" i="4"/>
  <c r="N894" i="4"/>
  <c r="O894" i="4" s="1"/>
  <c r="J894" i="4"/>
  <c r="I894" i="4"/>
  <c r="H894" i="4"/>
  <c r="K894" i="4" s="1"/>
  <c r="G894" i="4"/>
  <c r="E894" i="4"/>
  <c r="F895" i="4" s="1"/>
  <c r="D894" i="4"/>
  <c r="C894" i="4"/>
  <c r="AB893" i="4"/>
  <c r="N893" i="4"/>
  <c r="L893" i="4"/>
  <c r="I893" i="4"/>
  <c r="H893" i="4"/>
  <c r="K893" i="4" s="1"/>
  <c r="L894" i="4" s="1"/>
  <c r="G893" i="4"/>
  <c r="D893" i="4"/>
  <c r="E893" i="4" s="1"/>
  <c r="F894" i="4" s="1"/>
  <c r="C893" i="4"/>
  <c r="AB892" i="4"/>
  <c r="N892" i="4"/>
  <c r="I892" i="4"/>
  <c r="J892" i="4" s="1"/>
  <c r="H892" i="4"/>
  <c r="K892" i="4" s="1"/>
  <c r="G892" i="4"/>
  <c r="F892" i="4"/>
  <c r="D892" i="4"/>
  <c r="C892" i="4"/>
  <c r="AB891" i="4"/>
  <c r="N891" i="4"/>
  <c r="J891" i="4"/>
  <c r="I891" i="4"/>
  <c r="H891" i="4"/>
  <c r="K891" i="4" s="1"/>
  <c r="L892" i="4" s="1"/>
  <c r="G891" i="4"/>
  <c r="F891" i="4"/>
  <c r="D891" i="4"/>
  <c r="E891" i="4" s="1"/>
  <c r="C891" i="4"/>
  <c r="AB890" i="4"/>
  <c r="O890" i="4"/>
  <c r="N890" i="4"/>
  <c r="L890" i="4"/>
  <c r="J890" i="4"/>
  <c r="I890" i="4"/>
  <c r="H890" i="4"/>
  <c r="K890" i="4" s="1"/>
  <c r="L891" i="4" s="1"/>
  <c r="G890" i="4"/>
  <c r="E890" i="4"/>
  <c r="D890" i="4"/>
  <c r="C890" i="4"/>
  <c r="AB889" i="4"/>
  <c r="O889" i="4"/>
  <c r="N889" i="4"/>
  <c r="L889" i="4"/>
  <c r="J889" i="4"/>
  <c r="I889" i="4"/>
  <c r="H889" i="4"/>
  <c r="K889" i="4" s="1"/>
  <c r="G889" i="4"/>
  <c r="F889" i="4"/>
  <c r="D889" i="4"/>
  <c r="C889" i="4"/>
  <c r="AB888" i="4"/>
  <c r="O888" i="4"/>
  <c r="N888" i="4"/>
  <c r="L888" i="4"/>
  <c r="I888" i="4"/>
  <c r="J888" i="4" s="1"/>
  <c r="H888" i="4"/>
  <c r="K888" i="4" s="1"/>
  <c r="G888" i="4"/>
  <c r="F888" i="4"/>
  <c r="D888" i="4"/>
  <c r="E888" i="4" s="1"/>
  <c r="C888" i="4"/>
  <c r="AB887" i="4"/>
  <c r="N887" i="4"/>
  <c r="J887" i="4"/>
  <c r="I887" i="4"/>
  <c r="H887" i="4"/>
  <c r="K887" i="4" s="1"/>
  <c r="G887" i="4"/>
  <c r="F887" i="4"/>
  <c r="D887" i="4"/>
  <c r="E887" i="4" s="1"/>
  <c r="C887" i="4"/>
  <c r="AB886" i="4"/>
  <c r="O886" i="4"/>
  <c r="N886" i="4"/>
  <c r="L886" i="4"/>
  <c r="I886" i="4"/>
  <c r="H886" i="4"/>
  <c r="K886" i="4" s="1"/>
  <c r="L887" i="4" s="1"/>
  <c r="G886" i="4"/>
  <c r="E886" i="4"/>
  <c r="D886" i="4"/>
  <c r="C886" i="4"/>
  <c r="AB885" i="4"/>
  <c r="O885" i="4"/>
  <c r="N885" i="4"/>
  <c r="L885" i="4"/>
  <c r="J885" i="4"/>
  <c r="I885" i="4"/>
  <c r="H885" i="4"/>
  <c r="K885" i="4" s="1"/>
  <c r="G885" i="4"/>
  <c r="D885" i="4"/>
  <c r="C885" i="4"/>
  <c r="AB884" i="4"/>
  <c r="N884" i="4"/>
  <c r="L884" i="4"/>
  <c r="I884" i="4"/>
  <c r="J884" i="4" s="1"/>
  <c r="H884" i="4"/>
  <c r="K884" i="4" s="1"/>
  <c r="G884" i="4"/>
  <c r="D884" i="4"/>
  <c r="E884" i="4" s="1"/>
  <c r="F885" i="4" s="1"/>
  <c r="C884" i="4"/>
  <c r="AB883" i="4"/>
  <c r="N883" i="4"/>
  <c r="I883" i="4"/>
  <c r="H883" i="4"/>
  <c r="K883" i="4" s="1"/>
  <c r="G883" i="4"/>
  <c r="D883" i="4"/>
  <c r="E883" i="4" s="1"/>
  <c r="F884" i="4" s="1"/>
  <c r="C883" i="4"/>
  <c r="AB882" i="4"/>
  <c r="O882" i="4"/>
  <c r="N882" i="4"/>
  <c r="I882" i="4"/>
  <c r="H882" i="4"/>
  <c r="K882" i="4" s="1"/>
  <c r="L883" i="4" s="1"/>
  <c r="G882" i="4"/>
  <c r="E882" i="4"/>
  <c r="F883" i="4" s="1"/>
  <c r="D882" i="4"/>
  <c r="C882" i="4"/>
  <c r="AB881" i="4"/>
  <c r="X881" i="4"/>
  <c r="O881" i="4"/>
  <c r="N881" i="4"/>
  <c r="L881" i="4"/>
  <c r="I881" i="4"/>
  <c r="H881" i="4"/>
  <c r="G881" i="4"/>
  <c r="F881" i="4"/>
  <c r="D881" i="4"/>
  <c r="C881" i="4"/>
  <c r="AB880" i="4"/>
  <c r="O880" i="4"/>
  <c r="N880" i="4"/>
  <c r="I880" i="4"/>
  <c r="J880" i="4" s="1"/>
  <c r="H880" i="4"/>
  <c r="K880" i="4" s="1"/>
  <c r="G880" i="4"/>
  <c r="D880" i="4"/>
  <c r="E880" i="4" s="1"/>
  <c r="C880" i="4"/>
  <c r="AB879" i="4"/>
  <c r="N879" i="4"/>
  <c r="L879" i="4"/>
  <c r="I879" i="4"/>
  <c r="H879" i="4"/>
  <c r="K879" i="4" s="1"/>
  <c r="L880" i="4" s="1"/>
  <c r="G879" i="4"/>
  <c r="F879" i="4"/>
  <c r="D879" i="4"/>
  <c r="E879" i="4" s="1"/>
  <c r="F880" i="4" s="1"/>
  <c r="C879" i="4"/>
  <c r="AB878" i="4"/>
  <c r="O878" i="4"/>
  <c r="N878" i="4"/>
  <c r="L878" i="4"/>
  <c r="J878" i="4"/>
  <c r="I878" i="4"/>
  <c r="H878" i="4"/>
  <c r="K878" i="4" s="1"/>
  <c r="G878" i="4"/>
  <c r="E878" i="4"/>
  <c r="D878" i="4"/>
  <c r="C878" i="4"/>
  <c r="AB877" i="4"/>
  <c r="O877" i="4"/>
  <c r="N877" i="4"/>
  <c r="J877" i="4"/>
  <c r="I877" i="4"/>
  <c r="H877" i="4"/>
  <c r="K877" i="4" s="1"/>
  <c r="G877" i="4"/>
  <c r="D877" i="4"/>
  <c r="C877" i="4"/>
  <c r="AB876" i="4"/>
  <c r="O876" i="4"/>
  <c r="N876" i="4"/>
  <c r="L876" i="4"/>
  <c r="I876" i="4"/>
  <c r="H876" i="4"/>
  <c r="G876" i="4"/>
  <c r="F876" i="4"/>
  <c r="D876" i="4"/>
  <c r="C876" i="4"/>
  <c r="AB875" i="4"/>
  <c r="N875" i="4"/>
  <c r="I875" i="4"/>
  <c r="H875" i="4"/>
  <c r="K875" i="4" s="1"/>
  <c r="G875" i="4"/>
  <c r="D875" i="4"/>
  <c r="E875" i="4" s="1"/>
  <c r="C875" i="4"/>
  <c r="AB874" i="4"/>
  <c r="N874" i="4"/>
  <c r="O874" i="4" s="1"/>
  <c r="I874" i="4"/>
  <c r="H874" i="4"/>
  <c r="G874" i="4"/>
  <c r="D874" i="4"/>
  <c r="E874" i="4" s="1"/>
  <c r="F875" i="4" s="1"/>
  <c r="C874" i="4"/>
  <c r="AB873" i="4"/>
  <c r="N873" i="4"/>
  <c r="L873" i="4"/>
  <c r="I873" i="4"/>
  <c r="H873" i="4"/>
  <c r="K873" i="4" s="1"/>
  <c r="L874" i="4" s="1"/>
  <c r="G873" i="4"/>
  <c r="D873" i="4"/>
  <c r="E873" i="4" s="1"/>
  <c r="F874" i="4" s="1"/>
  <c r="C873" i="4"/>
  <c r="AB872" i="4"/>
  <c r="O872" i="4"/>
  <c r="N872" i="4"/>
  <c r="J872" i="4"/>
  <c r="I872" i="4"/>
  <c r="H872" i="4"/>
  <c r="K872" i="4" s="1"/>
  <c r="G872" i="4"/>
  <c r="D872" i="4"/>
  <c r="C872" i="4"/>
  <c r="AB871" i="4"/>
  <c r="N871" i="4"/>
  <c r="K871" i="4"/>
  <c r="L872" i="4" s="1"/>
  <c r="I871" i="4"/>
  <c r="J871" i="4" s="1"/>
  <c r="H871" i="4"/>
  <c r="G871" i="4"/>
  <c r="D871" i="4"/>
  <c r="C871" i="4"/>
  <c r="AB870" i="4"/>
  <c r="N870" i="4"/>
  <c r="O870" i="4" s="1"/>
  <c r="I870" i="4"/>
  <c r="H870" i="4"/>
  <c r="K870" i="4" s="1"/>
  <c r="L871" i="4" s="1"/>
  <c r="G870" i="4"/>
  <c r="D870" i="4"/>
  <c r="E870" i="4" s="1"/>
  <c r="F871" i="4" s="1"/>
  <c r="C870" i="4"/>
  <c r="AB869" i="4"/>
  <c r="N869" i="4"/>
  <c r="O869" i="4" s="1"/>
  <c r="K869" i="4"/>
  <c r="L870" i="4" s="1"/>
  <c r="I869" i="4"/>
  <c r="J869" i="4" s="1"/>
  <c r="H869" i="4"/>
  <c r="G869" i="4"/>
  <c r="D869" i="4"/>
  <c r="C869" i="4"/>
  <c r="E869" i="4" s="1"/>
  <c r="F870" i="4" s="1"/>
  <c r="AB868" i="4"/>
  <c r="N868" i="4"/>
  <c r="O868" i="4" s="1"/>
  <c r="K868" i="4"/>
  <c r="L869" i="4" s="1"/>
  <c r="I868" i="4"/>
  <c r="J868" i="4" s="1"/>
  <c r="H868" i="4"/>
  <c r="G868" i="4"/>
  <c r="E868" i="4"/>
  <c r="F869" i="4" s="1"/>
  <c r="D868" i="4"/>
  <c r="C868" i="4"/>
  <c r="AB867" i="4"/>
  <c r="N867" i="4"/>
  <c r="O867" i="4" s="1"/>
  <c r="K867" i="4"/>
  <c r="L868" i="4" s="1"/>
  <c r="I867" i="4"/>
  <c r="J867" i="4" s="1"/>
  <c r="H867" i="4"/>
  <c r="G867" i="4"/>
  <c r="D867" i="4"/>
  <c r="C867" i="4"/>
  <c r="E867" i="4" s="1"/>
  <c r="F868" i="4" s="1"/>
  <c r="AB866" i="4"/>
  <c r="N866" i="4"/>
  <c r="O866" i="4" s="1"/>
  <c r="I866" i="4"/>
  <c r="J866" i="4" s="1"/>
  <c r="H866" i="4"/>
  <c r="G866" i="4"/>
  <c r="K866" i="4" s="1"/>
  <c r="L867" i="4" s="1"/>
  <c r="D866" i="4"/>
  <c r="C866" i="4"/>
  <c r="E866" i="4" s="1"/>
  <c r="F867" i="4" s="1"/>
  <c r="AB865" i="4"/>
  <c r="N865" i="4"/>
  <c r="O865" i="4" s="1"/>
  <c r="K865" i="4"/>
  <c r="L866" i="4" s="1"/>
  <c r="I865" i="4"/>
  <c r="J865" i="4" s="1"/>
  <c r="H865" i="4"/>
  <c r="G865" i="4"/>
  <c r="D865" i="4"/>
  <c r="C865" i="4"/>
  <c r="E865" i="4" s="1"/>
  <c r="F866" i="4" s="1"/>
  <c r="AB864" i="4"/>
  <c r="N864" i="4"/>
  <c r="O864" i="4" s="1"/>
  <c r="I864" i="4"/>
  <c r="J864" i="4" s="1"/>
  <c r="H864" i="4"/>
  <c r="G864" i="4"/>
  <c r="K864" i="4" s="1"/>
  <c r="L865" i="4" s="1"/>
  <c r="E864" i="4"/>
  <c r="F865" i="4" s="1"/>
  <c r="D864" i="4"/>
  <c r="C864" i="4"/>
  <c r="AB863" i="4"/>
  <c r="N863" i="4"/>
  <c r="K863" i="4"/>
  <c r="L864" i="4" s="1"/>
  <c r="I863" i="4"/>
  <c r="J863" i="4" s="1"/>
  <c r="H863" i="4"/>
  <c r="G863" i="4"/>
  <c r="F863" i="4"/>
  <c r="D863" i="4"/>
  <c r="C863" i="4"/>
  <c r="AB862" i="4"/>
  <c r="S862" i="4"/>
  <c r="N862" i="4"/>
  <c r="J862" i="4"/>
  <c r="I862" i="4"/>
  <c r="H862" i="4"/>
  <c r="G862" i="4"/>
  <c r="K862" i="4" s="1"/>
  <c r="L863" i="4" s="1"/>
  <c r="E862" i="4"/>
  <c r="D862" i="4"/>
  <c r="C862" i="4"/>
  <c r="AB861" i="4"/>
  <c r="N861" i="4"/>
  <c r="O861" i="4" s="1"/>
  <c r="I861" i="4"/>
  <c r="H861" i="4"/>
  <c r="K861" i="4" s="1"/>
  <c r="L862" i="4" s="1"/>
  <c r="G861" i="4"/>
  <c r="D861" i="4"/>
  <c r="C861" i="4"/>
  <c r="E861" i="4" s="1"/>
  <c r="F862" i="4" s="1"/>
  <c r="AB860" i="4"/>
  <c r="O860" i="4"/>
  <c r="N860" i="4"/>
  <c r="K860" i="4"/>
  <c r="L861" i="4" s="1"/>
  <c r="I860" i="4"/>
  <c r="H860" i="4"/>
  <c r="G860" i="4"/>
  <c r="F860" i="4"/>
  <c r="E860" i="4"/>
  <c r="F861" i="4" s="1"/>
  <c r="D860" i="4"/>
  <c r="C860" i="4"/>
  <c r="AB859" i="4"/>
  <c r="N859" i="4"/>
  <c r="L859" i="4"/>
  <c r="K859" i="4"/>
  <c r="L860" i="4" s="1"/>
  <c r="I859" i="4"/>
  <c r="J859" i="4" s="1"/>
  <c r="H859" i="4"/>
  <c r="G859" i="4"/>
  <c r="D859" i="4"/>
  <c r="E859" i="4" s="1"/>
  <c r="C859" i="4"/>
  <c r="AB858" i="4"/>
  <c r="N858" i="4"/>
  <c r="O858" i="4" s="1"/>
  <c r="K858" i="4"/>
  <c r="J858" i="4"/>
  <c r="I858" i="4"/>
  <c r="H858" i="4"/>
  <c r="G858" i="4"/>
  <c r="D858" i="4"/>
  <c r="E858" i="4" s="1"/>
  <c r="F859" i="4" s="1"/>
  <c r="C858" i="4"/>
  <c r="AB857" i="4"/>
  <c r="N857" i="4"/>
  <c r="O857" i="4" s="1"/>
  <c r="K857" i="4"/>
  <c r="L858" i="4" s="1"/>
  <c r="I857" i="4"/>
  <c r="J857" i="4" s="1"/>
  <c r="H857" i="4"/>
  <c r="G857" i="4"/>
  <c r="E857" i="4"/>
  <c r="F858" i="4" s="1"/>
  <c r="D857" i="4"/>
  <c r="C857" i="4"/>
  <c r="AB856" i="4"/>
  <c r="T856" i="4"/>
  <c r="O856" i="4"/>
  <c r="N856" i="4"/>
  <c r="I856" i="4"/>
  <c r="H856" i="4"/>
  <c r="G856" i="4"/>
  <c r="K856" i="4" s="1"/>
  <c r="L857" i="4" s="1"/>
  <c r="D856" i="4"/>
  <c r="C856" i="4"/>
  <c r="E856" i="4" s="1"/>
  <c r="F857" i="4" s="1"/>
  <c r="AB855" i="4"/>
  <c r="N855" i="4"/>
  <c r="K855" i="4"/>
  <c r="L856" i="4" s="1"/>
  <c r="J855" i="4"/>
  <c r="I855" i="4"/>
  <c r="H855" i="4"/>
  <c r="G855" i="4"/>
  <c r="D855" i="4"/>
  <c r="C855" i="4"/>
  <c r="AB854" i="4"/>
  <c r="N854" i="4"/>
  <c r="J854" i="4"/>
  <c r="I854" i="4"/>
  <c r="H854" i="4"/>
  <c r="G854" i="4"/>
  <c r="D854" i="4"/>
  <c r="C854" i="4"/>
  <c r="E854" i="4" s="1"/>
  <c r="F855" i="4" s="1"/>
  <c r="AB853" i="4"/>
  <c r="N853" i="4"/>
  <c r="K853" i="4"/>
  <c r="L854" i="4" s="1"/>
  <c r="J853" i="4"/>
  <c r="I853" i="4"/>
  <c r="H853" i="4"/>
  <c r="G853" i="4"/>
  <c r="D853" i="4"/>
  <c r="C853" i="4"/>
  <c r="AB852" i="4"/>
  <c r="N852" i="4"/>
  <c r="J852" i="4"/>
  <c r="I852" i="4"/>
  <c r="H852" i="4"/>
  <c r="K852" i="4" s="1"/>
  <c r="L853" i="4" s="1"/>
  <c r="G852" i="4"/>
  <c r="D852" i="4"/>
  <c r="E852" i="4" s="1"/>
  <c r="F853" i="4" s="1"/>
  <c r="C852" i="4"/>
  <c r="AB851" i="4"/>
  <c r="N851" i="4"/>
  <c r="J851" i="4"/>
  <c r="I851" i="4"/>
  <c r="H851" i="4"/>
  <c r="G851" i="4"/>
  <c r="D851" i="4"/>
  <c r="C851" i="4"/>
  <c r="AB850" i="4"/>
  <c r="N850" i="4"/>
  <c r="O850" i="4" s="1"/>
  <c r="I850" i="4"/>
  <c r="H850" i="4"/>
  <c r="K850" i="4" s="1"/>
  <c r="L851" i="4" s="1"/>
  <c r="G850" i="4"/>
  <c r="D850" i="4"/>
  <c r="E850" i="4" s="1"/>
  <c r="F851" i="4" s="1"/>
  <c r="C850" i="4"/>
  <c r="AB849" i="4"/>
  <c r="N849" i="4"/>
  <c r="K849" i="4"/>
  <c r="L850" i="4" s="1"/>
  <c r="I849" i="4"/>
  <c r="H849" i="4"/>
  <c r="J849" i="4" s="1"/>
  <c r="G849" i="4"/>
  <c r="F849" i="4"/>
  <c r="D849" i="4"/>
  <c r="C849" i="4"/>
  <c r="AB848" i="4"/>
  <c r="T848" i="4"/>
  <c r="N848" i="4"/>
  <c r="I848" i="4"/>
  <c r="H848" i="4"/>
  <c r="K848" i="4" s="1"/>
  <c r="L849" i="4" s="1"/>
  <c r="G848" i="4"/>
  <c r="F848" i="4"/>
  <c r="D848" i="4"/>
  <c r="E848" i="4" s="1"/>
  <c r="C848" i="4"/>
  <c r="AB847" i="4"/>
  <c r="O847" i="4"/>
  <c r="N847" i="4"/>
  <c r="L847" i="4"/>
  <c r="J847" i="4"/>
  <c r="I847" i="4"/>
  <c r="H847" i="4"/>
  <c r="G847" i="4"/>
  <c r="D847" i="4"/>
  <c r="E847" i="4" s="1"/>
  <c r="C847" i="4"/>
  <c r="AB846" i="4"/>
  <c r="N846" i="4"/>
  <c r="I846" i="4"/>
  <c r="H846" i="4"/>
  <c r="K846" i="4" s="1"/>
  <c r="G846" i="4"/>
  <c r="D846" i="4"/>
  <c r="E846" i="4" s="1"/>
  <c r="F847" i="4" s="1"/>
  <c r="C846" i="4"/>
  <c r="AB845" i="4"/>
  <c r="N845" i="4"/>
  <c r="K845" i="4"/>
  <c r="L846" i="4" s="1"/>
  <c r="I845" i="4"/>
  <c r="H845" i="4"/>
  <c r="J845" i="4" s="1"/>
  <c r="G845" i="4"/>
  <c r="F845" i="4"/>
  <c r="D845" i="4"/>
  <c r="C845" i="4"/>
  <c r="AB844" i="4"/>
  <c r="N844" i="4"/>
  <c r="J844" i="4"/>
  <c r="I844" i="4"/>
  <c r="H844" i="4"/>
  <c r="K844" i="4" s="1"/>
  <c r="L845" i="4" s="1"/>
  <c r="G844" i="4"/>
  <c r="D844" i="4"/>
  <c r="E844" i="4" s="1"/>
  <c r="C844" i="4"/>
  <c r="AB843" i="4"/>
  <c r="N843" i="4"/>
  <c r="I843" i="4"/>
  <c r="H843" i="4"/>
  <c r="J843" i="4" s="1"/>
  <c r="G843" i="4"/>
  <c r="D843" i="4"/>
  <c r="E843" i="4" s="1"/>
  <c r="F844" i="4" s="1"/>
  <c r="C843" i="4"/>
  <c r="AB842" i="4"/>
  <c r="N842" i="4"/>
  <c r="J842" i="4"/>
  <c r="I842" i="4"/>
  <c r="H842" i="4"/>
  <c r="K842" i="4" s="1"/>
  <c r="L843" i="4" s="1"/>
  <c r="G842" i="4"/>
  <c r="D842" i="4"/>
  <c r="E842" i="4" s="1"/>
  <c r="F843" i="4" s="1"/>
  <c r="C842" i="4"/>
  <c r="AB841" i="4"/>
  <c r="N841" i="4"/>
  <c r="K841" i="4"/>
  <c r="L842" i="4" s="1"/>
  <c r="J841" i="4"/>
  <c r="I841" i="4"/>
  <c r="H841" i="4"/>
  <c r="G841" i="4"/>
  <c r="D841" i="4"/>
  <c r="C841" i="4"/>
  <c r="AB840" i="4"/>
  <c r="N840" i="4"/>
  <c r="J840" i="4"/>
  <c r="I840" i="4"/>
  <c r="H840" i="4"/>
  <c r="K840" i="4" s="1"/>
  <c r="L841" i="4" s="1"/>
  <c r="G840" i="4"/>
  <c r="D840" i="4"/>
  <c r="E840" i="4" s="1"/>
  <c r="F841" i="4" s="1"/>
  <c r="C840" i="4"/>
  <c r="AB839" i="4"/>
  <c r="T839" i="4"/>
  <c r="N839" i="4"/>
  <c r="I839" i="4"/>
  <c r="H839" i="4"/>
  <c r="G839" i="4"/>
  <c r="D839" i="4"/>
  <c r="E839" i="4" s="1"/>
  <c r="F840" i="4" s="1"/>
  <c r="C839" i="4"/>
  <c r="AB838" i="4"/>
  <c r="X838" i="4"/>
  <c r="N838" i="4"/>
  <c r="O838" i="4" s="1"/>
  <c r="J838" i="4"/>
  <c r="I838" i="4"/>
  <c r="H838" i="4"/>
  <c r="K838" i="4" s="1"/>
  <c r="L839" i="4" s="1"/>
  <c r="G838" i="4"/>
  <c r="D838" i="4"/>
  <c r="E838" i="4" s="1"/>
  <c r="F839" i="4" s="1"/>
  <c r="C838" i="4"/>
  <c r="AC837" i="4"/>
  <c r="AB837" i="4"/>
  <c r="T837" i="4"/>
  <c r="N837" i="4"/>
  <c r="K837" i="4"/>
  <c r="L838" i="4" s="1"/>
  <c r="J837" i="4"/>
  <c r="I837" i="4"/>
  <c r="H837" i="4"/>
  <c r="G837" i="4"/>
  <c r="D837" i="4"/>
  <c r="C837" i="4"/>
  <c r="AB836" i="4"/>
  <c r="N836" i="4"/>
  <c r="J836" i="4"/>
  <c r="I836" i="4"/>
  <c r="H836" i="4"/>
  <c r="K836" i="4" s="1"/>
  <c r="L837" i="4" s="1"/>
  <c r="G836" i="4"/>
  <c r="D836" i="4"/>
  <c r="E836" i="4" s="1"/>
  <c r="F837" i="4" s="1"/>
  <c r="C836" i="4"/>
  <c r="AB835" i="4"/>
  <c r="N835" i="4"/>
  <c r="J835" i="4"/>
  <c r="I835" i="4"/>
  <c r="H835" i="4"/>
  <c r="G835" i="4"/>
  <c r="D835" i="4"/>
  <c r="C835" i="4"/>
  <c r="AB834" i="4"/>
  <c r="T834" i="4"/>
  <c r="N834" i="4"/>
  <c r="J834" i="4"/>
  <c r="I834" i="4"/>
  <c r="H834" i="4"/>
  <c r="K834" i="4" s="1"/>
  <c r="L835" i="4" s="1"/>
  <c r="G834" i="4"/>
  <c r="D834" i="4"/>
  <c r="E834" i="4" s="1"/>
  <c r="F835" i="4" s="1"/>
  <c r="C834" i="4"/>
  <c r="AB833" i="4"/>
  <c r="W833" i="4"/>
  <c r="N833" i="4"/>
  <c r="K833" i="4"/>
  <c r="L834" i="4" s="1"/>
  <c r="I833" i="4"/>
  <c r="H833" i="4"/>
  <c r="J833" i="4" s="1"/>
  <c r="G833" i="4"/>
  <c r="F833" i="4"/>
  <c r="D833" i="4"/>
  <c r="C833" i="4"/>
  <c r="AB832" i="4"/>
  <c r="N832" i="4"/>
  <c r="J832" i="4"/>
  <c r="I832" i="4"/>
  <c r="H832" i="4"/>
  <c r="K832" i="4" s="1"/>
  <c r="L833" i="4" s="1"/>
  <c r="G832" i="4"/>
  <c r="F832" i="4"/>
  <c r="D832" i="4"/>
  <c r="E832" i="4" s="1"/>
  <c r="C832" i="4"/>
  <c r="AB831" i="4"/>
  <c r="X831" i="4"/>
  <c r="O831" i="4"/>
  <c r="N831" i="4"/>
  <c r="L831" i="4"/>
  <c r="J831" i="4"/>
  <c r="I831" i="4"/>
  <c r="H831" i="4"/>
  <c r="G831" i="4"/>
  <c r="D831" i="4"/>
  <c r="E831" i="4" s="1"/>
  <c r="C831" i="4"/>
  <c r="AB830" i="4"/>
  <c r="N830" i="4"/>
  <c r="O830" i="4" s="1"/>
  <c r="J830" i="4"/>
  <c r="I830" i="4"/>
  <c r="H830" i="4"/>
  <c r="K830" i="4" s="1"/>
  <c r="G830" i="4"/>
  <c r="D830" i="4"/>
  <c r="E830" i="4" s="1"/>
  <c r="F831" i="4" s="1"/>
  <c r="C830" i="4"/>
  <c r="AB829" i="4"/>
  <c r="N829" i="4"/>
  <c r="K829" i="4"/>
  <c r="L830" i="4" s="1"/>
  <c r="I829" i="4"/>
  <c r="H829" i="4"/>
  <c r="J829" i="4" s="1"/>
  <c r="G829" i="4"/>
  <c r="F829" i="4"/>
  <c r="D829" i="4"/>
  <c r="C829" i="4"/>
  <c r="AB828" i="4"/>
  <c r="N828" i="4"/>
  <c r="J828" i="4"/>
  <c r="I828" i="4"/>
  <c r="H828" i="4"/>
  <c r="K828" i="4" s="1"/>
  <c r="L829" i="4" s="1"/>
  <c r="G828" i="4"/>
  <c r="D828" i="4"/>
  <c r="E828" i="4" s="1"/>
  <c r="C828" i="4"/>
  <c r="AB827" i="4"/>
  <c r="N827" i="4"/>
  <c r="I827" i="4"/>
  <c r="H827" i="4"/>
  <c r="J827" i="4" s="1"/>
  <c r="G827" i="4"/>
  <c r="D827" i="4"/>
  <c r="E827" i="4" s="1"/>
  <c r="F828" i="4" s="1"/>
  <c r="C827" i="4"/>
  <c r="AB826" i="4"/>
  <c r="N826" i="4"/>
  <c r="J826" i="4"/>
  <c r="I826" i="4"/>
  <c r="H826" i="4"/>
  <c r="K826" i="4" s="1"/>
  <c r="L827" i="4" s="1"/>
  <c r="G826" i="4"/>
  <c r="D826" i="4"/>
  <c r="E826" i="4" s="1"/>
  <c r="F827" i="4" s="1"/>
  <c r="C826" i="4"/>
  <c r="AB825" i="4"/>
  <c r="N825" i="4"/>
  <c r="K825" i="4"/>
  <c r="L826" i="4" s="1"/>
  <c r="J825" i="4"/>
  <c r="I825" i="4"/>
  <c r="H825" i="4"/>
  <c r="G825" i="4"/>
  <c r="D825" i="4"/>
  <c r="C825" i="4"/>
  <c r="AB824" i="4"/>
  <c r="N824" i="4"/>
  <c r="J824" i="4"/>
  <c r="I824" i="4"/>
  <c r="H824" i="4"/>
  <c r="K824" i="4" s="1"/>
  <c r="L825" i="4" s="1"/>
  <c r="G824" i="4"/>
  <c r="F824" i="4"/>
  <c r="D824" i="4"/>
  <c r="E824" i="4" s="1"/>
  <c r="F825" i="4" s="1"/>
  <c r="C824" i="4"/>
  <c r="AB823" i="4"/>
  <c r="AC823" i="4" s="1"/>
  <c r="T823" i="4"/>
  <c r="N823" i="4"/>
  <c r="L823" i="4"/>
  <c r="I823" i="4"/>
  <c r="H823" i="4"/>
  <c r="G823" i="4"/>
  <c r="D823" i="4"/>
  <c r="E823" i="4" s="1"/>
  <c r="C823" i="4"/>
  <c r="AB822" i="4"/>
  <c r="N822" i="4"/>
  <c r="J822" i="4"/>
  <c r="I822" i="4"/>
  <c r="H822" i="4"/>
  <c r="K822" i="4" s="1"/>
  <c r="G822" i="4"/>
  <c r="D822" i="4"/>
  <c r="E822" i="4" s="1"/>
  <c r="F823" i="4" s="1"/>
  <c r="C822" i="4"/>
  <c r="AB821" i="4"/>
  <c r="N821" i="4"/>
  <c r="K821" i="4"/>
  <c r="L822" i="4" s="1"/>
  <c r="J821" i="4"/>
  <c r="I821" i="4"/>
  <c r="H821" i="4"/>
  <c r="G821" i="4"/>
  <c r="D821" i="4"/>
  <c r="C821" i="4"/>
  <c r="AB820" i="4"/>
  <c r="N820" i="4"/>
  <c r="I820" i="4"/>
  <c r="H820" i="4"/>
  <c r="K820" i="4" s="1"/>
  <c r="L821" i="4" s="1"/>
  <c r="G820" i="4"/>
  <c r="D820" i="4"/>
  <c r="E820" i="4" s="1"/>
  <c r="F821" i="4" s="1"/>
  <c r="C820" i="4"/>
  <c r="AB819" i="4"/>
  <c r="N819" i="4"/>
  <c r="J819" i="4"/>
  <c r="I819" i="4"/>
  <c r="H819" i="4"/>
  <c r="G819" i="4"/>
  <c r="D819" i="4"/>
  <c r="C819" i="4"/>
  <c r="AB818" i="4"/>
  <c r="N818" i="4"/>
  <c r="I818" i="4"/>
  <c r="H818" i="4"/>
  <c r="K818" i="4" s="1"/>
  <c r="L819" i="4" s="1"/>
  <c r="G818" i="4"/>
  <c r="D818" i="4"/>
  <c r="E818" i="4" s="1"/>
  <c r="F819" i="4" s="1"/>
  <c r="C818" i="4"/>
  <c r="AB817" i="4"/>
  <c r="N817" i="4"/>
  <c r="K817" i="4"/>
  <c r="L818" i="4" s="1"/>
  <c r="I817" i="4"/>
  <c r="H817" i="4"/>
  <c r="J817" i="4" s="1"/>
  <c r="G817" i="4"/>
  <c r="F817" i="4"/>
  <c r="D817" i="4"/>
  <c r="C817" i="4"/>
  <c r="AB816" i="4"/>
  <c r="T816" i="4"/>
  <c r="N816" i="4"/>
  <c r="J816" i="4"/>
  <c r="I816" i="4"/>
  <c r="H816" i="4"/>
  <c r="K816" i="4" s="1"/>
  <c r="L817" i="4" s="1"/>
  <c r="G816" i="4"/>
  <c r="F816" i="4"/>
  <c r="D816" i="4"/>
  <c r="E816" i="4" s="1"/>
  <c r="C816" i="4"/>
  <c r="AB815" i="4"/>
  <c r="O815" i="4"/>
  <c r="N815" i="4"/>
  <c r="L815" i="4"/>
  <c r="J815" i="4"/>
  <c r="I815" i="4"/>
  <c r="H815" i="4"/>
  <c r="G815" i="4"/>
  <c r="D815" i="4"/>
  <c r="E815" i="4" s="1"/>
  <c r="C815" i="4"/>
  <c r="AB814" i="4"/>
  <c r="N814" i="4"/>
  <c r="I814" i="4"/>
  <c r="H814" i="4"/>
  <c r="K814" i="4" s="1"/>
  <c r="G814" i="4"/>
  <c r="D814" i="4"/>
  <c r="E814" i="4" s="1"/>
  <c r="F815" i="4" s="1"/>
  <c r="C814" i="4"/>
  <c r="AB813" i="4"/>
  <c r="N813" i="4"/>
  <c r="K813" i="4"/>
  <c r="L814" i="4" s="1"/>
  <c r="I813" i="4"/>
  <c r="H813" i="4"/>
  <c r="J813" i="4" s="1"/>
  <c r="G813" i="4"/>
  <c r="F813" i="4"/>
  <c r="D813" i="4"/>
  <c r="C813" i="4"/>
  <c r="AB812" i="4"/>
  <c r="N812" i="4"/>
  <c r="J812" i="4"/>
  <c r="I812" i="4"/>
  <c r="H812" i="4"/>
  <c r="K812" i="4" s="1"/>
  <c r="L813" i="4" s="1"/>
  <c r="G812" i="4"/>
  <c r="F812" i="4"/>
  <c r="D812" i="4"/>
  <c r="E812" i="4" s="1"/>
  <c r="C812" i="4"/>
  <c r="AB811" i="4"/>
  <c r="T811" i="4"/>
  <c r="N811" i="4"/>
  <c r="L811" i="4"/>
  <c r="I811" i="4"/>
  <c r="H811" i="4"/>
  <c r="J811" i="4" s="1"/>
  <c r="G811" i="4"/>
  <c r="D811" i="4"/>
  <c r="E811" i="4" s="1"/>
  <c r="C811" i="4"/>
  <c r="AB810" i="4"/>
  <c r="N810" i="4"/>
  <c r="O810" i="4" s="1"/>
  <c r="J810" i="4"/>
  <c r="I810" i="4"/>
  <c r="H810" i="4"/>
  <c r="K810" i="4" s="1"/>
  <c r="G810" i="4"/>
  <c r="D810" i="4"/>
  <c r="E810" i="4" s="1"/>
  <c r="F811" i="4" s="1"/>
  <c r="C810" i="4"/>
  <c r="AB809" i="4"/>
  <c r="N809" i="4"/>
  <c r="K809" i="4"/>
  <c r="L810" i="4" s="1"/>
  <c r="J809" i="4"/>
  <c r="I809" i="4"/>
  <c r="H809" i="4"/>
  <c r="G809" i="4"/>
  <c r="D809" i="4"/>
  <c r="C809" i="4"/>
  <c r="AB808" i="4"/>
  <c r="N808" i="4"/>
  <c r="I808" i="4"/>
  <c r="H808" i="4"/>
  <c r="K808" i="4" s="1"/>
  <c r="L809" i="4" s="1"/>
  <c r="G808" i="4"/>
  <c r="F808" i="4"/>
  <c r="D808" i="4"/>
  <c r="E808" i="4" s="1"/>
  <c r="F809" i="4" s="1"/>
  <c r="C808" i="4"/>
  <c r="AB807" i="4"/>
  <c r="O807" i="4"/>
  <c r="N807" i="4"/>
  <c r="I807" i="4"/>
  <c r="H807" i="4"/>
  <c r="G807" i="4"/>
  <c r="D807" i="4"/>
  <c r="E807" i="4" s="1"/>
  <c r="C807" i="4"/>
  <c r="AB806" i="4"/>
  <c r="X806" i="4"/>
  <c r="N806" i="4"/>
  <c r="I806" i="4"/>
  <c r="H806" i="4"/>
  <c r="K806" i="4" s="1"/>
  <c r="L807" i="4" s="1"/>
  <c r="G806" i="4"/>
  <c r="D806" i="4"/>
  <c r="E806" i="4" s="1"/>
  <c r="F807" i="4" s="1"/>
  <c r="C806" i="4"/>
  <c r="AB805" i="4"/>
  <c r="N805" i="4"/>
  <c r="K805" i="4"/>
  <c r="L806" i="4" s="1"/>
  <c r="J805" i="4"/>
  <c r="I805" i="4"/>
  <c r="H805" i="4"/>
  <c r="G805" i="4"/>
  <c r="D805" i="4"/>
  <c r="C805" i="4"/>
  <c r="AB804" i="4"/>
  <c r="N804" i="4"/>
  <c r="J804" i="4"/>
  <c r="I804" i="4"/>
  <c r="H804" i="4"/>
  <c r="K804" i="4" s="1"/>
  <c r="L805" i="4" s="1"/>
  <c r="G804" i="4"/>
  <c r="D804" i="4"/>
  <c r="E804" i="4" s="1"/>
  <c r="F805" i="4" s="1"/>
  <c r="C804" i="4"/>
  <c r="AB803" i="4"/>
  <c r="T803" i="4"/>
  <c r="N803" i="4"/>
  <c r="J803" i="4"/>
  <c r="I803" i="4"/>
  <c r="H803" i="4"/>
  <c r="G803" i="4"/>
  <c r="D803" i="4"/>
  <c r="C803" i="4"/>
  <c r="AC802" i="4"/>
  <c r="AB802" i="4"/>
  <c r="T802" i="4"/>
  <c r="N802" i="4"/>
  <c r="O802" i="4" s="1"/>
  <c r="J802" i="4"/>
  <c r="I802" i="4"/>
  <c r="H802" i="4"/>
  <c r="K802" i="4" s="1"/>
  <c r="L803" i="4" s="1"/>
  <c r="G802" i="4"/>
  <c r="D802" i="4"/>
  <c r="E802" i="4" s="1"/>
  <c r="F803" i="4" s="1"/>
  <c r="C802" i="4"/>
  <c r="AB801" i="4"/>
  <c r="N801" i="4"/>
  <c r="K801" i="4"/>
  <c r="L802" i="4" s="1"/>
  <c r="I801" i="4"/>
  <c r="H801" i="4"/>
  <c r="J801" i="4" s="1"/>
  <c r="G801" i="4"/>
  <c r="F801" i="4"/>
  <c r="D801" i="4"/>
  <c r="C801" i="4"/>
  <c r="AB800" i="4"/>
  <c r="T800" i="4"/>
  <c r="N800" i="4"/>
  <c r="J800" i="4"/>
  <c r="I800" i="4"/>
  <c r="H800" i="4"/>
  <c r="K800" i="4" s="1"/>
  <c r="L801" i="4" s="1"/>
  <c r="G800" i="4"/>
  <c r="F800" i="4"/>
  <c r="D800" i="4"/>
  <c r="E800" i="4" s="1"/>
  <c r="C800" i="4"/>
  <c r="AB799" i="4"/>
  <c r="X799" i="4"/>
  <c r="O799" i="4"/>
  <c r="N799" i="4"/>
  <c r="L799" i="4"/>
  <c r="J799" i="4"/>
  <c r="I799" i="4"/>
  <c r="H799" i="4"/>
  <c r="G799" i="4"/>
  <c r="D799" i="4"/>
  <c r="E799" i="4" s="1"/>
  <c r="C799" i="4"/>
  <c r="AB798" i="4"/>
  <c r="N798" i="4"/>
  <c r="O798" i="4" s="1"/>
  <c r="J798" i="4"/>
  <c r="I798" i="4"/>
  <c r="H798" i="4"/>
  <c r="K798" i="4" s="1"/>
  <c r="G798" i="4"/>
  <c r="D798" i="4"/>
  <c r="E798" i="4" s="1"/>
  <c r="F799" i="4" s="1"/>
  <c r="C798" i="4"/>
  <c r="AB797" i="4"/>
  <c r="T797" i="4"/>
  <c r="O797" i="4"/>
  <c r="N797" i="4"/>
  <c r="I797" i="4"/>
  <c r="H797" i="4"/>
  <c r="K797" i="4" s="1"/>
  <c r="L798" i="4" s="1"/>
  <c r="G797" i="4"/>
  <c r="F797" i="4"/>
  <c r="D797" i="4"/>
  <c r="C797" i="4"/>
  <c r="AB796" i="4"/>
  <c r="O796" i="4"/>
  <c r="N796" i="4"/>
  <c r="I796" i="4"/>
  <c r="J796" i="4" s="1"/>
  <c r="H796" i="4"/>
  <c r="G796" i="4"/>
  <c r="E796" i="4"/>
  <c r="D796" i="4"/>
  <c r="C796" i="4"/>
  <c r="AB795" i="4"/>
  <c r="O795" i="4"/>
  <c r="N795" i="4"/>
  <c r="L795" i="4"/>
  <c r="I795" i="4"/>
  <c r="H795" i="4"/>
  <c r="K795" i="4" s="1"/>
  <c r="L796" i="4" s="1"/>
  <c r="G795" i="4"/>
  <c r="D795" i="4"/>
  <c r="E795" i="4" s="1"/>
  <c r="F796" i="4" s="1"/>
  <c r="C795" i="4"/>
  <c r="AB794" i="4"/>
  <c r="N794" i="4"/>
  <c r="O794" i="4" s="1"/>
  <c r="K794" i="4"/>
  <c r="I794" i="4"/>
  <c r="J794" i="4" s="1"/>
  <c r="H794" i="4"/>
  <c r="G794" i="4"/>
  <c r="E794" i="4"/>
  <c r="F795" i="4" s="1"/>
  <c r="D794" i="4"/>
  <c r="C794" i="4"/>
  <c r="AB793" i="4"/>
  <c r="O793" i="4"/>
  <c r="N793" i="4"/>
  <c r="I793" i="4"/>
  <c r="H793" i="4"/>
  <c r="K793" i="4" s="1"/>
  <c r="L794" i="4" s="1"/>
  <c r="G793" i="4"/>
  <c r="D793" i="4"/>
  <c r="C793" i="4"/>
  <c r="AB792" i="4"/>
  <c r="O792" i="4"/>
  <c r="N792" i="4"/>
  <c r="I792" i="4"/>
  <c r="J792" i="4" s="1"/>
  <c r="H792" i="4"/>
  <c r="G792" i="4"/>
  <c r="E792" i="4"/>
  <c r="F793" i="4" s="1"/>
  <c r="D792" i="4"/>
  <c r="C792" i="4"/>
  <c r="AB791" i="4"/>
  <c r="T791" i="4"/>
  <c r="N791" i="4"/>
  <c r="J791" i="4"/>
  <c r="I791" i="4"/>
  <c r="H791" i="4"/>
  <c r="K791" i="4" s="1"/>
  <c r="L792" i="4" s="1"/>
  <c r="G791" i="4"/>
  <c r="D791" i="4"/>
  <c r="E791" i="4" s="1"/>
  <c r="F792" i="4" s="1"/>
  <c r="C791" i="4"/>
  <c r="AB790" i="4"/>
  <c r="N790" i="4"/>
  <c r="O790" i="4" s="1"/>
  <c r="K790" i="4"/>
  <c r="L791" i="4" s="1"/>
  <c r="I790" i="4"/>
  <c r="J790" i="4" s="1"/>
  <c r="H790" i="4"/>
  <c r="G790" i="4"/>
  <c r="D790" i="4"/>
  <c r="C790" i="4"/>
  <c r="E790" i="4" s="1"/>
  <c r="F791" i="4" s="1"/>
  <c r="AB789" i="4"/>
  <c r="X789" i="4"/>
  <c r="T789" i="4"/>
  <c r="O789" i="4"/>
  <c r="N789" i="4"/>
  <c r="I789" i="4"/>
  <c r="H789" i="4"/>
  <c r="K789" i="4" s="1"/>
  <c r="L790" i="4" s="1"/>
  <c r="G789" i="4"/>
  <c r="F789" i="4"/>
  <c r="D789" i="4"/>
  <c r="C789" i="4"/>
  <c r="AB788" i="4"/>
  <c r="T788" i="4"/>
  <c r="O788" i="4"/>
  <c r="N788" i="4"/>
  <c r="I788" i="4"/>
  <c r="J788" i="4" s="1"/>
  <c r="H788" i="4"/>
  <c r="G788" i="4"/>
  <c r="E788" i="4"/>
  <c r="D788" i="4"/>
  <c r="C788" i="4"/>
  <c r="AB787" i="4"/>
  <c r="O787" i="4"/>
  <c r="N787" i="4"/>
  <c r="L787" i="4"/>
  <c r="J787" i="4"/>
  <c r="I787" i="4"/>
  <c r="H787" i="4"/>
  <c r="K787" i="4" s="1"/>
  <c r="L788" i="4" s="1"/>
  <c r="G787" i="4"/>
  <c r="D787" i="4"/>
  <c r="E787" i="4" s="1"/>
  <c r="F788" i="4" s="1"/>
  <c r="C787" i="4"/>
  <c r="AB786" i="4"/>
  <c r="N786" i="4"/>
  <c r="O786" i="4" s="1"/>
  <c r="K786" i="4"/>
  <c r="I786" i="4"/>
  <c r="J786" i="4" s="1"/>
  <c r="H786" i="4"/>
  <c r="G786" i="4"/>
  <c r="D786" i="4"/>
  <c r="C786" i="4"/>
  <c r="E786" i="4" s="1"/>
  <c r="F787" i="4" s="1"/>
  <c r="AB785" i="4"/>
  <c r="O785" i="4"/>
  <c r="N785" i="4"/>
  <c r="J785" i="4"/>
  <c r="I785" i="4"/>
  <c r="H785" i="4"/>
  <c r="K785" i="4" s="1"/>
  <c r="L786" i="4" s="1"/>
  <c r="G785" i="4"/>
  <c r="D785" i="4"/>
  <c r="C785" i="4"/>
  <c r="AB784" i="4"/>
  <c r="O784" i="4"/>
  <c r="N784" i="4"/>
  <c r="I784" i="4"/>
  <c r="J784" i="4" s="1"/>
  <c r="H784" i="4"/>
  <c r="G784" i="4"/>
  <c r="E784" i="4"/>
  <c r="F785" i="4" s="1"/>
  <c r="D784" i="4"/>
  <c r="C784" i="4"/>
  <c r="AB783" i="4"/>
  <c r="N783" i="4"/>
  <c r="I783" i="4"/>
  <c r="H783" i="4"/>
  <c r="K783" i="4" s="1"/>
  <c r="L784" i="4" s="1"/>
  <c r="G783" i="4"/>
  <c r="D783" i="4"/>
  <c r="E783" i="4" s="1"/>
  <c r="F784" i="4" s="1"/>
  <c r="C783" i="4"/>
  <c r="AB782" i="4"/>
  <c r="T782" i="4"/>
  <c r="N782" i="4"/>
  <c r="O782" i="4" s="1"/>
  <c r="K782" i="4"/>
  <c r="L783" i="4" s="1"/>
  <c r="I782" i="4"/>
  <c r="J782" i="4" s="1"/>
  <c r="H782" i="4"/>
  <c r="G782" i="4"/>
  <c r="D782" i="4"/>
  <c r="C782" i="4"/>
  <c r="E782" i="4" s="1"/>
  <c r="F783" i="4" s="1"/>
  <c r="AB781" i="4"/>
  <c r="X781" i="4"/>
  <c r="O781" i="4"/>
  <c r="N781" i="4"/>
  <c r="I781" i="4"/>
  <c r="H781" i="4"/>
  <c r="K781" i="4" s="1"/>
  <c r="L782" i="4" s="1"/>
  <c r="G781" i="4"/>
  <c r="F781" i="4"/>
  <c r="D781" i="4"/>
  <c r="C781" i="4"/>
  <c r="AB780" i="4"/>
  <c r="O780" i="4"/>
  <c r="N780" i="4"/>
  <c r="I780" i="4"/>
  <c r="J780" i="4" s="1"/>
  <c r="H780" i="4"/>
  <c r="G780" i="4"/>
  <c r="E780" i="4"/>
  <c r="D780" i="4"/>
  <c r="C780" i="4"/>
  <c r="AC779" i="4"/>
  <c r="AB779" i="4"/>
  <c r="T779" i="4"/>
  <c r="N779" i="4"/>
  <c r="L779" i="4"/>
  <c r="I779" i="4"/>
  <c r="H779" i="4"/>
  <c r="J779" i="4" s="1"/>
  <c r="G779" i="4"/>
  <c r="D779" i="4"/>
  <c r="E779" i="4" s="1"/>
  <c r="F780" i="4" s="1"/>
  <c r="C779" i="4"/>
  <c r="AB778" i="4"/>
  <c r="X778" i="4"/>
  <c r="T778" i="4"/>
  <c r="N778" i="4"/>
  <c r="K778" i="4"/>
  <c r="I778" i="4"/>
  <c r="J778" i="4" s="1"/>
  <c r="H778" i="4"/>
  <c r="G778" i="4"/>
  <c r="D778" i="4"/>
  <c r="E778" i="4" s="1"/>
  <c r="F779" i="4" s="1"/>
  <c r="C778" i="4"/>
  <c r="AB777" i="4"/>
  <c r="AC777" i="4" s="1"/>
  <c r="T777" i="4"/>
  <c r="O777" i="4"/>
  <c r="N777" i="4"/>
  <c r="I777" i="4"/>
  <c r="H777" i="4"/>
  <c r="K777" i="4" s="1"/>
  <c r="L778" i="4" s="1"/>
  <c r="G777" i="4"/>
  <c r="D777" i="4"/>
  <c r="C777" i="4"/>
  <c r="AB776" i="4"/>
  <c r="O776" i="4"/>
  <c r="N776" i="4"/>
  <c r="I776" i="4"/>
  <c r="J776" i="4" s="1"/>
  <c r="H776" i="4"/>
  <c r="G776" i="4"/>
  <c r="D776" i="4"/>
  <c r="C776" i="4"/>
  <c r="E776" i="4" s="1"/>
  <c r="F777" i="4" s="1"/>
  <c r="AB775" i="4"/>
  <c r="N775" i="4"/>
  <c r="O775" i="4" s="1"/>
  <c r="I775" i="4"/>
  <c r="J775" i="4" s="1"/>
  <c r="H775" i="4"/>
  <c r="G775" i="4"/>
  <c r="K775" i="4" s="1"/>
  <c r="L776" i="4" s="1"/>
  <c r="D775" i="4"/>
  <c r="C775" i="4"/>
  <c r="E775" i="4" s="1"/>
  <c r="F776" i="4" s="1"/>
  <c r="AB774" i="4"/>
  <c r="S774" i="4"/>
  <c r="N774" i="4"/>
  <c r="O774" i="4" s="1"/>
  <c r="K774" i="4"/>
  <c r="L775" i="4" s="1"/>
  <c r="I774" i="4"/>
  <c r="H774" i="4"/>
  <c r="G774" i="4"/>
  <c r="D774" i="4"/>
  <c r="C774" i="4"/>
  <c r="E774" i="4" s="1"/>
  <c r="F775" i="4" s="1"/>
  <c r="AB773" i="4"/>
  <c r="W773" i="4"/>
  <c r="N773" i="4"/>
  <c r="O773" i="4" s="1"/>
  <c r="I773" i="4"/>
  <c r="J773" i="4" s="1"/>
  <c r="H773" i="4"/>
  <c r="G773" i="4"/>
  <c r="K773" i="4" s="1"/>
  <c r="L774" i="4" s="1"/>
  <c r="E773" i="4"/>
  <c r="F774" i="4" s="1"/>
  <c r="D773" i="4"/>
  <c r="C773" i="4"/>
  <c r="AB772" i="4"/>
  <c r="S772" i="4"/>
  <c r="N772" i="4"/>
  <c r="L772" i="4"/>
  <c r="I772" i="4"/>
  <c r="J772" i="4" s="1"/>
  <c r="H772" i="4"/>
  <c r="G772" i="4"/>
  <c r="K772" i="4" s="1"/>
  <c r="L773" i="4" s="1"/>
  <c r="D772" i="4"/>
  <c r="E772" i="4" s="1"/>
  <c r="F773" i="4" s="1"/>
  <c r="C772" i="4"/>
  <c r="AB771" i="4"/>
  <c r="W771" i="4"/>
  <c r="N771" i="4"/>
  <c r="O771" i="4" s="1"/>
  <c r="J771" i="4"/>
  <c r="I771" i="4"/>
  <c r="H771" i="4"/>
  <c r="G771" i="4"/>
  <c r="K771" i="4" s="1"/>
  <c r="D771" i="4"/>
  <c r="C771" i="4"/>
  <c r="E771" i="4" s="1"/>
  <c r="F772" i="4" s="1"/>
  <c r="AB770" i="4"/>
  <c r="W770" i="4"/>
  <c r="N770" i="4"/>
  <c r="O770" i="4" s="1"/>
  <c r="I770" i="4"/>
  <c r="J770" i="4" s="1"/>
  <c r="H770" i="4"/>
  <c r="G770" i="4"/>
  <c r="E770" i="4"/>
  <c r="F771" i="4" s="1"/>
  <c r="D770" i="4"/>
  <c r="C770" i="4"/>
  <c r="AB769" i="4"/>
  <c r="O769" i="4"/>
  <c r="N769" i="4"/>
  <c r="K769" i="4"/>
  <c r="L770" i="4" s="1"/>
  <c r="I769" i="4"/>
  <c r="J769" i="4" s="1"/>
  <c r="H769" i="4"/>
  <c r="G769" i="4"/>
  <c r="E769" i="4"/>
  <c r="F770" i="4" s="1"/>
  <c r="D769" i="4"/>
  <c r="C769" i="4"/>
  <c r="AB768" i="4"/>
  <c r="N768" i="4"/>
  <c r="O768" i="4" s="1"/>
  <c r="K768" i="4"/>
  <c r="L769" i="4" s="1"/>
  <c r="I768" i="4"/>
  <c r="J768" i="4" s="1"/>
  <c r="H768" i="4"/>
  <c r="G768" i="4"/>
  <c r="E768" i="4"/>
  <c r="F769" i="4" s="1"/>
  <c r="D768" i="4"/>
  <c r="C768" i="4"/>
  <c r="AB767" i="4"/>
  <c r="S767" i="4"/>
  <c r="N767" i="4"/>
  <c r="O767" i="4" s="1"/>
  <c r="K767" i="4"/>
  <c r="L768" i="4" s="1"/>
  <c r="I767" i="4"/>
  <c r="J767" i="4" s="1"/>
  <c r="H767" i="4"/>
  <c r="G767" i="4"/>
  <c r="E767" i="4"/>
  <c r="F768" i="4" s="1"/>
  <c r="D767" i="4"/>
  <c r="C767" i="4"/>
  <c r="AB766" i="4"/>
  <c r="N766" i="4"/>
  <c r="O766" i="4" s="1"/>
  <c r="I766" i="4"/>
  <c r="H766" i="4"/>
  <c r="K766" i="4" s="1"/>
  <c r="L767" i="4" s="1"/>
  <c r="G766" i="4"/>
  <c r="E766" i="4"/>
  <c r="F767" i="4" s="1"/>
  <c r="D766" i="4"/>
  <c r="C766" i="4"/>
  <c r="AB765" i="4"/>
  <c r="W765" i="4"/>
  <c r="S765" i="4"/>
  <c r="N765" i="4"/>
  <c r="O765" i="4" s="1"/>
  <c r="I765" i="4"/>
  <c r="J765" i="4" s="1"/>
  <c r="H765" i="4"/>
  <c r="G765" i="4"/>
  <c r="K765" i="4" s="1"/>
  <c r="L766" i="4" s="1"/>
  <c r="D765" i="4"/>
  <c r="C765" i="4"/>
  <c r="E765" i="4" s="1"/>
  <c r="F766" i="4" s="1"/>
  <c r="AB764" i="4"/>
  <c r="O764" i="4"/>
  <c r="N764" i="4"/>
  <c r="I764" i="4"/>
  <c r="J764" i="4" s="1"/>
  <c r="H764" i="4"/>
  <c r="G764" i="4"/>
  <c r="K764" i="4" s="1"/>
  <c r="L765" i="4" s="1"/>
  <c r="E764" i="4"/>
  <c r="F765" i="4" s="1"/>
  <c r="D764" i="4"/>
  <c r="C764" i="4"/>
  <c r="AB763" i="4"/>
  <c r="W763" i="4"/>
  <c r="N763" i="4"/>
  <c r="O763" i="4" s="1"/>
  <c r="I763" i="4"/>
  <c r="J763" i="4" s="1"/>
  <c r="H763" i="4"/>
  <c r="G763" i="4"/>
  <c r="K763" i="4" s="1"/>
  <c r="L764" i="4" s="1"/>
  <c r="D763" i="4"/>
  <c r="E763" i="4" s="1"/>
  <c r="F764" i="4" s="1"/>
  <c r="C763" i="4"/>
  <c r="AB762" i="4"/>
  <c r="N762" i="4"/>
  <c r="O762" i="4" s="1"/>
  <c r="I762" i="4"/>
  <c r="H762" i="4"/>
  <c r="K762" i="4" s="1"/>
  <c r="L763" i="4" s="1"/>
  <c r="G762" i="4"/>
  <c r="D762" i="4"/>
  <c r="C762" i="4"/>
  <c r="E762" i="4" s="1"/>
  <c r="F763" i="4" s="1"/>
  <c r="AB761" i="4"/>
  <c r="S761" i="4"/>
  <c r="N761" i="4"/>
  <c r="O761" i="4" s="1"/>
  <c r="I761" i="4"/>
  <c r="H761" i="4"/>
  <c r="K761" i="4" s="1"/>
  <c r="L762" i="4" s="1"/>
  <c r="G761" i="4"/>
  <c r="D761" i="4"/>
  <c r="E761" i="4" s="1"/>
  <c r="F762" i="4" s="1"/>
  <c r="C761" i="4"/>
  <c r="AB760" i="4"/>
  <c r="W760" i="4"/>
  <c r="N760" i="4"/>
  <c r="L760" i="4"/>
  <c r="J760" i="4"/>
  <c r="I760" i="4"/>
  <c r="H760" i="4"/>
  <c r="G760" i="4"/>
  <c r="K760" i="4" s="1"/>
  <c r="L761" i="4" s="1"/>
  <c r="D760" i="4"/>
  <c r="E760" i="4" s="1"/>
  <c r="F761" i="4" s="1"/>
  <c r="C760" i="4"/>
  <c r="AB759" i="4"/>
  <c r="N759" i="4"/>
  <c r="L759" i="4"/>
  <c r="J759" i="4"/>
  <c r="I759" i="4"/>
  <c r="H759" i="4"/>
  <c r="K759" i="4" s="1"/>
  <c r="G759" i="4"/>
  <c r="D759" i="4"/>
  <c r="E759" i="4" s="1"/>
  <c r="F760" i="4" s="1"/>
  <c r="C759" i="4"/>
  <c r="AB758" i="4"/>
  <c r="N758" i="4"/>
  <c r="L758" i="4"/>
  <c r="J758" i="4"/>
  <c r="I758" i="4"/>
  <c r="H758" i="4"/>
  <c r="K758" i="4" s="1"/>
  <c r="G758" i="4"/>
  <c r="D758" i="4"/>
  <c r="E758" i="4" s="1"/>
  <c r="F759" i="4" s="1"/>
  <c r="C758" i="4"/>
  <c r="AB757" i="4"/>
  <c r="N757" i="4"/>
  <c r="L757" i="4"/>
  <c r="J757" i="4"/>
  <c r="I757" i="4"/>
  <c r="H757" i="4"/>
  <c r="K757" i="4" s="1"/>
  <c r="G757" i="4"/>
  <c r="D757" i="4"/>
  <c r="E757" i="4" s="1"/>
  <c r="F758" i="4" s="1"/>
  <c r="C757" i="4"/>
  <c r="AB756" i="4"/>
  <c r="N756" i="4"/>
  <c r="L756" i="4"/>
  <c r="J756" i="4"/>
  <c r="I756" i="4"/>
  <c r="H756" i="4"/>
  <c r="K756" i="4" s="1"/>
  <c r="G756" i="4"/>
  <c r="D756" i="4"/>
  <c r="E756" i="4" s="1"/>
  <c r="F757" i="4" s="1"/>
  <c r="C756" i="4"/>
  <c r="AB755" i="4"/>
  <c r="N755" i="4"/>
  <c r="L755" i="4"/>
  <c r="J755" i="4"/>
  <c r="I755" i="4"/>
  <c r="H755" i="4"/>
  <c r="K755" i="4" s="1"/>
  <c r="G755" i="4"/>
  <c r="D755" i="4"/>
  <c r="E755" i="4" s="1"/>
  <c r="F756" i="4" s="1"/>
  <c r="C755" i="4"/>
  <c r="AB754" i="4"/>
  <c r="N754" i="4"/>
  <c r="L754" i="4"/>
  <c r="J754" i="4"/>
  <c r="I754" i="4"/>
  <c r="H754" i="4"/>
  <c r="K754" i="4" s="1"/>
  <c r="G754" i="4"/>
  <c r="D754" i="4"/>
  <c r="E754" i="4" s="1"/>
  <c r="F755" i="4" s="1"/>
  <c r="C754" i="4"/>
  <c r="AB753" i="4"/>
  <c r="N753" i="4"/>
  <c r="L753" i="4"/>
  <c r="J753" i="4"/>
  <c r="I753" i="4"/>
  <c r="H753" i="4"/>
  <c r="K753" i="4" s="1"/>
  <c r="G753" i="4"/>
  <c r="D753" i="4"/>
  <c r="E753" i="4" s="1"/>
  <c r="F754" i="4" s="1"/>
  <c r="C753" i="4"/>
  <c r="AB752" i="4"/>
  <c r="N752" i="4"/>
  <c r="L752" i="4"/>
  <c r="J752" i="4"/>
  <c r="I752" i="4"/>
  <c r="H752" i="4"/>
  <c r="K752" i="4" s="1"/>
  <c r="G752" i="4"/>
  <c r="D752" i="4"/>
  <c r="E752" i="4" s="1"/>
  <c r="F753" i="4" s="1"/>
  <c r="C752" i="4"/>
  <c r="AB751" i="4"/>
  <c r="N751" i="4"/>
  <c r="L751" i="4"/>
  <c r="J751" i="4"/>
  <c r="I751" i="4"/>
  <c r="H751" i="4"/>
  <c r="K751" i="4" s="1"/>
  <c r="G751" i="4"/>
  <c r="D751" i="4"/>
  <c r="E751" i="4" s="1"/>
  <c r="F752" i="4" s="1"/>
  <c r="C751" i="4"/>
  <c r="AB750" i="4"/>
  <c r="N750" i="4"/>
  <c r="L750" i="4"/>
  <c r="J750" i="4"/>
  <c r="I750" i="4"/>
  <c r="H750" i="4"/>
  <c r="K750" i="4" s="1"/>
  <c r="G750" i="4"/>
  <c r="D750" i="4"/>
  <c r="E750" i="4" s="1"/>
  <c r="F751" i="4" s="1"/>
  <c r="C750" i="4"/>
  <c r="AB749" i="4"/>
  <c r="N749" i="4"/>
  <c r="L749" i="4"/>
  <c r="J749" i="4"/>
  <c r="I749" i="4"/>
  <c r="H749" i="4"/>
  <c r="K749" i="4" s="1"/>
  <c r="G749" i="4"/>
  <c r="D749" i="4"/>
  <c r="E749" i="4" s="1"/>
  <c r="F750" i="4" s="1"/>
  <c r="C749" i="4"/>
  <c r="AB748" i="4"/>
  <c r="N748" i="4"/>
  <c r="L748" i="4"/>
  <c r="J748" i="4"/>
  <c r="I748" i="4"/>
  <c r="H748" i="4"/>
  <c r="K748" i="4" s="1"/>
  <c r="G748" i="4"/>
  <c r="D748" i="4"/>
  <c r="E748" i="4" s="1"/>
  <c r="F749" i="4" s="1"/>
  <c r="C748" i="4"/>
  <c r="AB747" i="4"/>
  <c r="N747" i="4"/>
  <c r="L747" i="4"/>
  <c r="J747" i="4"/>
  <c r="I747" i="4"/>
  <c r="H747" i="4"/>
  <c r="K747" i="4" s="1"/>
  <c r="G747" i="4"/>
  <c r="D747" i="4"/>
  <c r="E747" i="4" s="1"/>
  <c r="F748" i="4" s="1"/>
  <c r="C747" i="4"/>
  <c r="AB746" i="4"/>
  <c r="N746" i="4"/>
  <c r="L746" i="4"/>
  <c r="J746" i="4"/>
  <c r="I746" i="4"/>
  <c r="H746" i="4"/>
  <c r="K746" i="4" s="1"/>
  <c r="G746" i="4"/>
  <c r="D746" i="4"/>
  <c r="E746" i="4" s="1"/>
  <c r="F747" i="4" s="1"/>
  <c r="C746" i="4"/>
  <c r="AB745" i="4"/>
  <c r="N745" i="4"/>
  <c r="L745" i="4"/>
  <c r="J745" i="4"/>
  <c r="I745" i="4"/>
  <c r="H745" i="4"/>
  <c r="K745" i="4" s="1"/>
  <c r="G745" i="4"/>
  <c r="D745" i="4"/>
  <c r="E745" i="4" s="1"/>
  <c r="F746" i="4" s="1"/>
  <c r="C745" i="4"/>
  <c r="AB744" i="4"/>
  <c r="N744" i="4"/>
  <c r="L744" i="4"/>
  <c r="J744" i="4"/>
  <c r="I744" i="4"/>
  <c r="H744" i="4"/>
  <c r="K744" i="4" s="1"/>
  <c r="G744" i="4"/>
  <c r="D744" i="4"/>
  <c r="E744" i="4" s="1"/>
  <c r="F745" i="4" s="1"/>
  <c r="C744" i="4"/>
  <c r="AB743" i="4"/>
  <c r="N743" i="4"/>
  <c r="L743" i="4"/>
  <c r="J743" i="4"/>
  <c r="I743" i="4"/>
  <c r="H743" i="4"/>
  <c r="K743" i="4" s="1"/>
  <c r="G743" i="4"/>
  <c r="D743" i="4"/>
  <c r="E743" i="4" s="1"/>
  <c r="F744" i="4" s="1"/>
  <c r="C743" i="4"/>
  <c r="AB742" i="4"/>
  <c r="N742" i="4"/>
  <c r="L742" i="4"/>
  <c r="J742" i="4"/>
  <c r="I742" i="4"/>
  <c r="H742" i="4"/>
  <c r="K742" i="4" s="1"/>
  <c r="G742" i="4"/>
  <c r="D742" i="4"/>
  <c r="E742" i="4" s="1"/>
  <c r="F743" i="4" s="1"/>
  <c r="C742" i="4"/>
  <c r="AB741" i="4"/>
  <c r="N741" i="4"/>
  <c r="L741" i="4"/>
  <c r="J741" i="4"/>
  <c r="I741" i="4"/>
  <c r="H741" i="4"/>
  <c r="K741" i="4" s="1"/>
  <c r="G741" i="4"/>
  <c r="D741" i="4"/>
  <c r="E741" i="4" s="1"/>
  <c r="F742" i="4" s="1"/>
  <c r="C741" i="4"/>
  <c r="AB740" i="4"/>
  <c r="N740" i="4"/>
  <c r="L740" i="4"/>
  <c r="J740" i="4"/>
  <c r="I740" i="4"/>
  <c r="H740" i="4"/>
  <c r="K740" i="4" s="1"/>
  <c r="G740" i="4"/>
  <c r="D740" i="4"/>
  <c r="E740" i="4" s="1"/>
  <c r="F741" i="4" s="1"/>
  <c r="C740" i="4"/>
  <c r="AB739" i="4"/>
  <c r="N739" i="4"/>
  <c r="L739" i="4"/>
  <c r="J739" i="4"/>
  <c r="I739" i="4"/>
  <c r="H739" i="4"/>
  <c r="K739" i="4" s="1"/>
  <c r="G739" i="4"/>
  <c r="D739" i="4"/>
  <c r="E739" i="4" s="1"/>
  <c r="F740" i="4" s="1"/>
  <c r="C739" i="4"/>
  <c r="AB738" i="4"/>
  <c r="N738" i="4"/>
  <c r="L738" i="4"/>
  <c r="J738" i="4"/>
  <c r="I738" i="4"/>
  <c r="H738" i="4"/>
  <c r="K738" i="4" s="1"/>
  <c r="G738" i="4"/>
  <c r="D738" i="4"/>
  <c r="E738" i="4" s="1"/>
  <c r="F739" i="4" s="1"/>
  <c r="C738" i="4"/>
  <c r="AB737" i="4"/>
  <c r="N737" i="4"/>
  <c r="L737" i="4"/>
  <c r="J737" i="4"/>
  <c r="I737" i="4"/>
  <c r="H737" i="4"/>
  <c r="K737" i="4" s="1"/>
  <c r="G737" i="4"/>
  <c r="D737" i="4"/>
  <c r="E737" i="4" s="1"/>
  <c r="F738" i="4" s="1"/>
  <c r="C737" i="4"/>
  <c r="AB736" i="4"/>
  <c r="N736" i="4"/>
  <c r="L736" i="4"/>
  <c r="J736" i="4"/>
  <c r="I736" i="4"/>
  <c r="H736" i="4"/>
  <c r="K736" i="4" s="1"/>
  <c r="G736" i="4"/>
  <c r="D736" i="4"/>
  <c r="E736" i="4" s="1"/>
  <c r="F737" i="4" s="1"/>
  <c r="C736" i="4"/>
  <c r="AB735" i="4"/>
  <c r="N735" i="4"/>
  <c r="J735" i="4"/>
  <c r="I735" i="4"/>
  <c r="H735" i="4"/>
  <c r="K735" i="4" s="1"/>
  <c r="G735" i="4"/>
  <c r="D735" i="4"/>
  <c r="E735" i="4" s="1"/>
  <c r="F736" i="4" s="1"/>
  <c r="C735" i="4"/>
  <c r="AB734" i="4"/>
  <c r="O734" i="4"/>
  <c r="N734" i="4"/>
  <c r="L734" i="4"/>
  <c r="K734" i="4"/>
  <c r="L735" i="4" s="1"/>
  <c r="J734" i="4"/>
  <c r="I734" i="4"/>
  <c r="H734" i="4"/>
  <c r="G734" i="4"/>
  <c r="D734" i="4"/>
  <c r="C734" i="4"/>
  <c r="AB733" i="4"/>
  <c r="X733" i="4"/>
  <c r="N733" i="4"/>
  <c r="L733" i="4"/>
  <c r="I733" i="4"/>
  <c r="J733" i="4" s="1"/>
  <c r="H733" i="4"/>
  <c r="K733" i="4" s="1"/>
  <c r="G733" i="4"/>
  <c r="D733" i="4"/>
  <c r="E733" i="4" s="1"/>
  <c r="F734" i="4" s="1"/>
  <c r="C733" i="4"/>
  <c r="AB732" i="4"/>
  <c r="S732" i="4"/>
  <c r="N732" i="4"/>
  <c r="L732" i="4"/>
  <c r="J732" i="4"/>
  <c r="I732" i="4"/>
  <c r="H732" i="4"/>
  <c r="K732" i="4" s="1"/>
  <c r="G732" i="4"/>
  <c r="D732" i="4"/>
  <c r="E732" i="4" s="1"/>
  <c r="F733" i="4" s="1"/>
  <c r="C732" i="4"/>
  <c r="AB731" i="4"/>
  <c r="T731" i="4"/>
  <c r="O731" i="4"/>
  <c r="N731" i="4"/>
  <c r="J731" i="4"/>
  <c r="I731" i="4"/>
  <c r="H731" i="4"/>
  <c r="K731" i="4" s="1"/>
  <c r="G731" i="4"/>
  <c r="E731" i="4"/>
  <c r="F732" i="4" s="1"/>
  <c r="D731" i="4"/>
  <c r="C731" i="4"/>
  <c r="AB730" i="4"/>
  <c r="X730" i="4"/>
  <c r="W730" i="4"/>
  <c r="O730" i="4"/>
  <c r="N730" i="4"/>
  <c r="L730" i="4"/>
  <c r="I730" i="4"/>
  <c r="H730" i="4"/>
  <c r="K730" i="4" s="1"/>
  <c r="L731" i="4" s="1"/>
  <c r="G730" i="4"/>
  <c r="F730" i="4"/>
  <c r="D730" i="4"/>
  <c r="C730" i="4"/>
  <c r="AB729" i="4"/>
  <c r="X729" i="4"/>
  <c r="N729" i="4"/>
  <c r="I729" i="4"/>
  <c r="J729" i="4" s="1"/>
  <c r="H729" i="4"/>
  <c r="K729" i="4" s="1"/>
  <c r="G729" i="4"/>
  <c r="F729" i="4"/>
  <c r="D729" i="4"/>
  <c r="E729" i="4" s="1"/>
  <c r="C729" i="4"/>
  <c r="AB728" i="4"/>
  <c r="S728" i="4"/>
  <c r="N728" i="4"/>
  <c r="L728" i="4"/>
  <c r="J728" i="4"/>
  <c r="I728" i="4"/>
  <c r="H728" i="4"/>
  <c r="K728" i="4" s="1"/>
  <c r="L729" i="4" s="1"/>
  <c r="G728" i="4"/>
  <c r="D728" i="4"/>
  <c r="E728" i="4" s="1"/>
  <c r="C728" i="4"/>
  <c r="AB727" i="4"/>
  <c r="N727" i="4"/>
  <c r="O727" i="4" s="1"/>
  <c r="J727" i="4"/>
  <c r="I727" i="4"/>
  <c r="H727" i="4"/>
  <c r="K727" i="4" s="1"/>
  <c r="G727" i="4"/>
  <c r="D727" i="4"/>
  <c r="E727" i="4" s="1"/>
  <c r="F728" i="4" s="1"/>
  <c r="C727" i="4"/>
  <c r="AB726" i="4"/>
  <c r="X726" i="4"/>
  <c r="T726" i="4"/>
  <c r="O726" i="4"/>
  <c r="N726" i="4"/>
  <c r="I726" i="4"/>
  <c r="H726" i="4"/>
  <c r="K726" i="4" s="1"/>
  <c r="L727" i="4" s="1"/>
  <c r="G726" i="4"/>
  <c r="F726" i="4"/>
  <c r="D726" i="4"/>
  <c r="C726" i="4"/>
  <c r="AB725" i="4"/>
  <c r="X725" i="4"/>
  <c r="N725" i="4"/>
  <c r="I725" i="4"/>
  <c r="J725" i="4" s="1"/>
  <c r="H725" i="4"/>
  <c r="K725" i="4" s="1"/>
  <c r="L726" i="4" s="1"/>
  <c r="G725" i="4"/>
  <c r="F725" i="4"/>
  <c r="D725" i="4"/>
  <c r="E725" i="4" s="1"/>
  <c r="C725" i="4"/>
  <c r="AB724" i="4"/>
  <c r="X724" i="4"/>
  <c r="S724" i="4"/>
  <c r="N724" i="4"/>
  <c r="I724" i="4"/>
  <c r="H724" i="4"/>
  <c r="K724" i="4" s="1"/>
  <c r="L725" i="4" s="1"/>
  <c r="G724" i="4"/>
  <c r="F724" i="4"/>
  <c r="D724" i="4"/>
  <c r="E724" i="4" s="1"/>
  <c r="C724" i="4"/>
  <c r="AB723" i="4"/>
  <c r="O723" i="4"/>
  <c r="N723" i="4"/>
  <c r="J723" i="4"/>
  <c r="I723" i="4"/>
  <c r="H723" i="4"/>
  <c r="K723" i="4" s="1"/>
  <c r="L724" i="4" s="1"/>
  <c r="G723" i="4"/>
  <c r="E723" i="4"/>
  <c r="D723" i="4"/>
  <c r="C723" i="4"/>
  <c r="AB722" i="4"/>
  <c r="X722" i="4"/>
  <c r="N722" i="4"/>
  <c r="L722" i="4"/>
  <c r="J722" i="4"/>
  <c r="I722" i="4"/>
  <c r="H722" i="4"/>
  <c r="K722" i="4" s="1"/>
  <c r="L723" i="4" s="1"/>
  <c r="G722" i="4"/>
  <c r="D722" i="4"/>
  <c r="C722" i="4"/>
  <c r="AB721" i="4"/>
  <c r="X721" i="4"/>
  <c r="T721" i="4"/>
  <c r="AC721" i="4" s="1"/>
  <c r="O721" i="4"/>
  <c r="N721" i="4"/>
  <c r="I721" i="4"/>
  <c r="J721" i="4" s="1"/>
  <c r="H721" i="4"/>
  <c r="K721" i="4" s="1"/>
  <c r="G721" i="4"/>
  <c r="E721" i="4"/>
  <c r="F722" i="4" s="1"/>
  <c r="D721" i="4"/>
  <c r="C721" i="4"/>
  <c r="AB720" i="4"/>
  <c r="X720" i="4"/>
  <c r="W720" i="4"/>
  <c r="S720" i="4"/>
  <c r="O720" i="4"/>
  <c r="N720" i="4"/>
  <c r="J720" i="4"/>
  <c r="I720" i="4"/>
  <c r="H720" i="4"/>
  <c r="G720" i="4"/>
  <c r="K720" i="4" s="1"/>
  <c r="L721" i="4" s="1"/>
  <c r="D720" i="4"/>
  <c r="C720" i="4"/>
  <c r="E720" i="4" s="1"/>
  <c r="F721" i="4" s="1"/>
  <c r="AB719" i="4"/>
  <c r="W719" i="4"/>
  <c r="T719" i="4"/>
  <c r="O719" i="4"/>
  <c r="N719" i="4"/>
  <c r="I719" i="4"/>
  <c r="H719" i="4"/>
  <c r="K719" i="4" s="1"/>
  <c r="L720" i="4" s="1"/>
  <c r="G719" i="4"/>
  <c r="D719" i="4"/>
  <c r="E719" i="4" s="1"/>
  <c r="F720" i="4" s="1"/>
  <c r="C719" i="4"/>
  <c r="AB718" i="4"/>
  <c r="X718" i="4"/>
  <c r="Y718" i="4" s="1"/>
  <c r="Z719" i="4" s="1"/>
  <c r="W718" i="4"/>
  <c r="S718" i="4"/>
  <c r="N718" i="4"/>
  <c r="K718" i="4"/>
  <c r="L719" i="4" s="1"/>
  <c r="I718" i="4"/>
  <c r="J718" i="4" s="1"/>
  <c r="H718" i="4"/>
  <c r="G718" i="4"/>
  <c r="D718" i="4"/>
  <c r="C718" i="4"/>
  <c r="AB717" i="4"/>
  <c r="X717" i="4"/>
  <c r="T717" i="4"/>
  <c r="U717" i="4" s="1"/>
  <c r="V718" i="4" s="1"/>
  <c r="S717" i="4"/>
  <c r="N717" i="4"/>
  <c r="O717" i="4" s="1"/>
  <c r="I717" i="4"/>
  <c r="H717" i="4"/>
  <c r="G717" i="4"/>
  <c r="D717" i="4"/>
  <c r="E717" i="4" s="1"/>
  <c r="F718" i="4" s="1"/>
  <c r="C717" i="4"/>
  <c r="AB716" i="4"/>
  <c r="X716" i="4"/>
  <c r="S716" i="4"/>
  <c r="N716" i="4"/>
  <c r="O716" i="4" s="1"/>
  <c r="K716" i="4"/>
  <c r="L717" i="4" s="1"/>
  <c r="J716" i="4"/>
  <c r="I716" i="4"/>
  <c r="H716" i="4"/>
  <c r="G716" i="4"/>
  <c r="D716" i="4"/>
  <c r="E716" i="4" s="1"/>
  <c r="F717" i="4" s="1"/>
  <c r="C716" i="4"/>
  <c r="AB715" i="4"/>
  <c r="W715" i="4"/>
  <c r="O715" i="4"/>
  <c r="N715" i="4"/>
  <c r="I715" i="4"/>
  <c r="J715" i="4" s="1"/>
  <c r="H715" i="4"/>
  <c r="K715" i="4" s="1"/>
  <c r="L716" i="4" s="1"/>
  <c r="G715" i="4"/>
  <c r="D715" i="4"/>
  <c r="E715" i="4" s="1"/>
  <c r="F716" i="4" s="1"/>
  <c r="C715" i="4"/>
  <c r="AB714" i="4"/>
  <c r="W714" i="4"/>
  <c r="S714" i="4"/>
  <c r="O714" i="4"/>
  <c r="N714" i="4"/>
  <c r="K714" i="4"/>
  <c r="L715" i="4" s="1"/>
  <c r="I714" i="4"/>
  <c r="J714" i="4" s="1"/>
  <c r="H714" i="4"/>
  <c r="G714" i="4"/>
  <c r="D714" i="4"/>
  <c r="E714" i="4" s="1"/>
  <c r="F715" i="4" s="1"/>
  <c r="C714" i="4"/>
  <c r="AB713" i="4"/>
  <c r="X713" i="4"/>
  <c r="S713" i="4"/>
  <c r="N713" i="4"/>
  <c r="O713" i="4" s="1"/>
  <c r="I713" i="4"/>
  <c r="J713" i="4" s="1"/>
  <c r="H713" i="4"/>
  <c r="K713" i="4" s="1"/>
  <c r="L714" i="4" s="1"/>
  <c r="G713" i="4"/>
  <c r="D713" i="4"/>
  <c r="E713" i="4" s="1"/>
  <c r="F714" i="4" s="1"/>
  <c r="C713" i="4"/>
  <c r="AB712" i="4"/>
  <c r="X712" i="4"/>
  <c r="S712" i="4"/>
  <c r="O712" i="4"/>
  <c r="N712" i="4"/>
  <c r="K712" i="4"/>
  <c r="L713" i="4" s="1"/>
  <c r="J712" i="4"/>
  <c r="I712" i="4"/>
  <c r="H712" i="4"/>
  <c r="G712" i="4"/>
  <c r="E712" i="4"/>
  <c r="F713" i="4" s="1"/>
  <c r="D712" i="4"/>
  <c r="C712" i="4"/>
  <c r="AB711" i="4"/>
  <c r="X711" i="4"/>
  <c r="Y711" i="4" s="1"/>
  <c r="Z712" i="4" s="1"/>
  <c r="W711" i="4"/>
  <c r="N711" i="4"/>
  <c r="K711" i="4"/>
  <c r="L712" i="4" s="1"/>
  <c r="J711" i="4"/>
  <c r="I711" i="4"/>
  <c r="H711" i="4"/>
  <c r="G711" i="4"/>
  <c r="D711" i="4"/>
  <c r="O711" i="4" s="1"/>
  <c r="C711" i="4"/>
  <c r="AB710" i="4"/>
  <c r="W710" i="4"/>
  <c r="T710" i="4"/>
  <c r="S710" i="4"/>
  <c r="N710" i="4"/>
  <c r="I710" i="4"/>
  <c r="J710" i="4" s="1"/>
  <c r="H710" i="4"/>
  <c r="K710" i="4" s="1"/>
  <c r="L711" i="4" s="1"/>
  <c r="G710" i="4"/>
  <c r="D710" i="4"/>
  <c r="E710" i="4" s="1"/>
  <c r="F711" i="4" s="1"/>
  <c r="C710" i="4"/>
  <c r="AB709" i="4"/>
  <c r="X709" i="4"/>
  <c r="T709" i="4"/>
  <c r="N709" i="4"/>
  <c r="J709" i="4"/>
  <c r="I709" i="4"/>
  <c r="H709" i="4"/>
  <c r="K709" i="4" s="1"/>
  <c r="L710" i="4" s="1"/>
  <c r="G709" i="4"/>
  <c r="E709" i="4"/>
  <c r="F710" i="4" s="1"/>
  <c r="D709" i="4"/>
  <c r="C709" i="4"/>
  <c r="AB708" i="4"/>
  <c r="X708" i="4"/>
  <c r="W708" i="4"/>
  <c r="T708" i="4"/>
  <c r="N708" i="4"/>
  <c r="K708" i="4"/>
  <c r="L709" i="4" s="1"/>
  <c r="J708" i="4"/>
  <c r="I708" i="4"/>
  <c r="H708" i="4"/>
  <c r="G708" i="4"/>
  <c r="D708" i="4"/>
  <c r="O708" i="4" s="1"/>
  <c r="C708" i="4"/>
  <c r="AC707" i="4"/>
  <c r="AB707" i="4"/>
  <c r="X707" i="4"/>
  <c r="T707" i="4"/>
  <c r="O707" i="4"/>
  <c r="N707" i="4"/>
  <c r="I707" i="4"/>
  <c r="J707" i="4" s="1"/>
  <c r="H707" i="4"/>
  <c r="K707" i="4" s="1"/>
  <c r="L708" i="4" s="1"/>
  <c r="G707" i="4"/>
  <c r="D707" i="4"/>
  <c r="E707" i="4" s="1"/>
  <c r="F708" i="4" s="1"/>
  <c r="C707" i="4"/>
  <c r="AB706" i="4"/>
  <c r="AC706" i="4" s="1"/>
  <c r="X706" i="4"/>
  <c r="T706" i="4"/>
  <c r="U706" i="4" s="1"/>
  <c r="V707" i="4" s="1"/>
  <c r="S706" i="4"/>
  <c r="O706" i="4"/>
  <c r="N706" i="4"/>
  <c r="I706" i="4"/>
  <c r="H706" i="4"/>
  <c r="G706" i="4"/>
  <c r="D706" i="4"/>
  <c r="E706" i="4" s="1"/>
  <c r="F707" i="4" s="1"/>
  <c r="C706" i="4"/>
  <c r="AB705" i="4"/>
  <c r="X705" i="4"/>
  <c r="T705" i="4"/>
  <c r="N705" i="4"/>
  <c r="O705" i="4" s="1"/>
  <c r="L705" i="4"/>
  <c r="J705" i="4"/>
  <c r="I705" i="4"/>
  <c r="H705" i="4"/>
  <c r="K705" i="4" s="1"/>
  <c r="L706" i="4" s="1"/>
  <c r="G705" i="4"/>
  <c r="D705" i="4"/>
  <c r="E705" i="4" s="1"/>
  <c r="F706" i="4" s="1"/>
  <c r="C705" i="4"/>
  <c r="AB704" i="4"/>
  <c r="X704" i="4"/>
  <c r="Y704" i="4" s="1"/>
  <c r="Z705" i="4" s="1"/>
  <c r="W704" i="4"/>
  <c r="T704" i="4"/>
  <c r="N704" i="4"/>
  <c r="K704" i="4"/>
  <c r="J704" i="4"/>
  <c r="I704" i="4"/>
  <c r="H704" i="4"/>
  <c r="G704" i="4"/>
  <c r="D704" i="4"/>
  <c r="O704" i="4" s="1"/>
  <c r="C704" i="4"/>
  <c r="AB703" i="4"/>
  <c r="X703" i="4"/>
  <c r="T703" i="4"/>
  <c r="AC703" i="4" s="1"/>
  <c r="O703" i="4"/>
  <c r="N703" i="4"/>
  <c r="I703" i="4"/>
  <c r="H703" i="4"/>
  <c r="K703" i="4" s="1"/>
  <c r="L704" i="4" s="1"/>
  <c r="G703" i="4"/>
  <c r="D703" i="4"/>
  <c r="E703" i="4" s="1"/>
  <c r="F704" i="4" s="1"/>
  <c r="C703" i="4"/>
  <c r="AB702" i="4"/>
  <c r="AC702" i="4" s="1"/>
  <c r="X702" i="4"/>
  <c r="T702" i="4"/>
  <c r="S702" i="4"/>
  <c r="O702" i="4"/>
  <c r="N702" i="4"/>
  <c r="I702" i="4"/>
  <c r="H702" i="4"/>
  <c r="K702" i="4" s="1"/>
  <c r="L703" i="4" s="1"/>
  <c r="G702" i="4"/>
  <c r="D702" i="4"/>
  <c r="E702" i="4" s="1"/>
  <c r="F703" i="4" s="1"/>
  <c r="C702" i="4"/>
  <c r="AB701" i="4"/>
  <c r="X701" i="4"/>
  <c r="T701" i="4"/>
  <c r="N701" i="4"/>
  <c r="J701" i="4"/>
  <c r="I701" i="4"/>
  <c r="H701" i="4"/>
  <c r="K701" i="4" s="1"/>
  <c r="L702" i="4" s="1"/>
  <c r="G701" i="4"/>
  <c r="D701" i="4"/>
  <c r="E701" i="4" s="1"/>
  <c r="F702" i="4" s="1"/>
  <c r="C701" i="4"/>
  <c r="AB700" i="4"/>
  <c r="X700" i="4"/>
  <c r="W700" i="4"/>
  <c r="T700" i="4"/>
  <c r="N700" i="4"/>
  <c r="K700" i="4"/>
  <c r="L701" i="4" s="1"/>
  <c r="J700" i="4"/>
  <c r="I700" i="4"/>
  <c r="H700" i="4"/>
  <c r="G700" i="4"/>
  <c r="D700" i="4"/>
  <c r="O700" i="4" s="1"/>
  <c r="C700" i="4"/>
  <c r="AC699" i="4"/>
  <c r="AB699" i="4"/>
  <c r="X699" i="4"/>
  <c r="T699" i="4"/>
  <c r="O699" i="4"/>
  <c r="N699" i="4"/>
  <c r="I699" i="4"/>
  <c r="H699" i="4"/>
  <c r="K699" i="4" s="1"/>
  <c r="L700" i="4" s="1"/>
  <c r="G699" i="4"/>
  <c r="D699" i="4"/>
  <c r="E699" i="4" s="1"/>
  <c r="F700" i="4" s="1"/>
  <c r="C699" i="4"/>
  <c r="AB698" i="4"/>
  <c r="AC698" i="4" s="1"/>
  <c r="X698" i="4"/>
  <c r="T698" i="4"/>
  <c r="S698" i="4"/>
  <c r="O698" i="4"/>
  <c r="N698" i="4"/>
  <c r="I698" i="4"/>
  <c r="H698" i="4"/>
  <c r="G698" i="4"/>
  <c r="D698" i="4"/>
  <c r="E698" i="4" s="1"/>
  <c r="F699" i="4" s="1"/>
  <c r="C698" i="4"/>
  <c r="AB697" i="4"/>
  <c r="X697" i="4"/>
  <c r="T697" i="4"/>
  <c r="N697" i="4"/>
  <c r="O697" i="4" s="1"/>
  <c r="J697" i="4"/>
  <c r="I697" i="4"/>
  <c r="H697" i="4"/>
  <c r="K697" i="4" s="1"/>
  <c r="L698" i="4" s="1"/>
  <c r="G697" i="4"/>
  <c r="D697" i="4"/>
  <c r="E697" i="4" s="1"/>
  <c r="F698" i="4" s="1"/>
  <c r="C697" i="4"/>
  <c r="AB696" i="4"/>
  <c r="X696" i="4"/>
  <c r="W696" i="4"/>
  <c r="T696" i="4"/>
  <c r="N696" i="4"/>
  <c r="K696" i="4"/>
  <c r="L697" i="4" s="1"/>
  <c r="J696" i="4"/>
  <c r="I696" i="4"/>
  <c r="H696" i="4"/>
  <c r="G696" i="4"/>
  <c r="D696" i="4"/>
  <c r="O696" i="4" s="1"/>
  <c r="C696" i="4"/>
  <c r="AB695" i="4"/>
  <c r="X695" i="4"/>
  <c r="T695" i="4"/>
  <c r="AC695" i="4" s="1"/>
  <c r="O695" i="4"/>
  <c r="N695" i="4"/>
  <c r="I695" i="4"/>
  <c r="J695" i="4" s="1"/>
  <c r="H695" i="4"/>
  <c r="K695" i="4" s="1"/>
  <c r="L696" i="4" s="1"/>
  <c r="G695" i="4"/>
  <c r="D695" i="4"/>
  <c r="E695" i="4" s="1"/>
  <c r="F696" i="4" s="1"/>
  <c r="C695" i="4"/>
  <c r="AB694" i="4"/>
  <c r="AC694" i="4" s="1"/>
  <c r="Z694" i="4"/>
  <c r="X694" i="4"/>
  <c r="T694" i="4"/>
  <c r="U694" i="4" s="1"/>
  <c r="V695" i="4" s="1"/>
  <c r="S694" i="4"/>
  <c r="O694" i="4"/>
  <c r="N694" i="4"/>
  <c r="I694" i="4"/>
  <c r="H694" i="4"/>
  <c r="G694" i="4"/>
  <c r="D694" i="4"/>
  <c r="E694" i="4" s="1"/>
  <c r="F695" i="4" s="1"/>
  <c r="C694" i="4"/>
  <c r="AB693" i="4"/>
  <c r="Y693" i="4"/>
  <c r="X693" i="4"/>
  <c r="W693" i="4"/>
  <c r="T693" i="4"/>
  <c r="N693" i="4"/>
  <c r="O693" i="4" s="1"/>
  <c r="J693" i="4"/>
  <c r="I693" i="4"/>
  <c r="H693" i="4"/>
  <c r="K693" i="4" s="1"/>
  <c r="L694" i="4" s="1"/>
  <c r="G693" i="4"/>
  <c r="D693" i="4"/>
  <c r="E693" i="4" s="1"/>
  <c r="F694" i="4" s="1"/>
  <c r="C693" i="4"/>
  <c r="AB692" i="4"/>
  <c r="X692" i="4"/>
  <c r="W692" i="4"/>
  <c r="T692" i="4"/>
  <c r="N692" i="4"/>
  <c r="K692" i="4"/>
  <c r="L693" i="4" s="1"/>
  <c r="J692" i="4"/>
  <c r="I692" i="4"/>
  <c r="H692" i="4"/>
  <c r="G692" i="4"/>
  <c r="D692" i="4"/>
  <c r="O692" i="4" s="1"/>
  <c r="C692" i="4"/>
  <c r="AB691" i="4"/>
  <c r="X691" i="4"/>
  <c r="T691" i="4"/>
  <c r="U691" i="4" s="1"/>
  <c r="V692" i="4" s="1"/>
  <c r="S691" i="4"/>
  <c r="O691" i="4"/>
  <c r="N691" i="4"/>
  <c r="I691" i="4"/>
  <c r="H691" i="4"/>
  <c r="K691" i="4" s="1"/>
  <c r="L692" i="4" s="1"/>
  <c r="G691" i="4"/>
  <c r="D691" i="4"/>
  <c r="E691" i="4" s="1"/>
  <c r="F692" i="4" s="1"/>
  <c r="C691" i="4"/>
  <c r="AB690" i="4"/>
  <c r="AC690" i="4" s="1"/>
  <c r="X690" i="4"/>
  <c r="T690" i="4"/>
  <c r="U690" i="4" s="1"/>
  <c r="V691" i="4" s="1"/>
  <c r="S690" i="4"/>
  <c r="N690" i="4"/>
  <c r="L690" i="4"/>
  <c r="I690" i="4"/>
  <c r="H690" i="4"/>
  <c r="G690" i="4"/>
  <c r="D690" i="4"/>
  <c r="E690" i="4" s="1"/>
  <c r="F691" i="4" s="1"/>
  <c r="C690" i="4"/>
  <c r="AB689" i="4"/>
  <c r="Y689" i="4"/>
  <c r="Z690" i="4" s="1"/>
  <c r="X689" i="4"/>
  <c r="W689" i="4"/>
  <c r="T689" i="4"/>
  <c r="N689" i="4"/>
  <c r="J689" i="4"/>
  <c r="I689" i="4"/>
  <c r="H689" i="4"/>
  <c r="K689" i="4" s="1"/>
  <c r="G689" i="4"/>
  <c r="D689" i="4"/>
  <c r="E689" i="4" s="1"/>
  <c r="F690" i="4" s="1"/>
  <c r="C689" i="4"/>
  <c r="AB688" i="4"/>
  <c r="X688" i="4"/>
  <c r="W688" i="4"/>
  <c r="T688" i="4"/>
  <c r="N688" i="4"/>
  <c r="K688" i="4"/>
  <c r="L689" i="4" s="1"/>
  <c r="I688" i="4"/>
  <c r="H688" i="4"/>
  <c r="J688" i="4" s="1"/>
  <c r="G688" i="4"/>
  <c r="D688" i="4"/>
  <c r="O688" i="4" s="1"/>
  <c r="C688" i="4"/>
  <c r="AC687" i="4"/>
  <c r="AB687" i="4"/>
  <c r="X687" i="4"/>
  <c r="T687" i="4"/>
  <c r="U687" i="4" s="1"/>
  <c r="V688" i="4" s="1"/>
  <c r="S687" i="4"/>
  <c r="O687" i="4"/>
  <c r="N687" i="4"/>
  <c r="I687" i="4"/>
  <c r="J687" i="4" s="1"/>
  <c r="H687" i="4"/>
  <c r="K687" i="4" s="1"/>
  <c r="L688" i="4" s="1"/>
  <c r="G687" i="4"/>
  <c r="D687" i="4"/>
  <c r="E687" i="4" s="1"/>
  <c r="F688" i="4" s="1"/>
  <c r="C687" i="4"/>
  <c r="AB686" i="4"/>
  <c r="AC686" i="4" s="1"/>
  <c r="X686" i="4"/>
  <c r="T686" i="4"/>
  <c r="S686" i="4"/>
  <c r="N686" i="4"/>
  <c r="I686" i="4"/>
  <c r="H686" i="4"/>
  <c r="K686" i="4" s="1"/>
  <c r="L687" i="4" s="1"/>
  <c r="G686" i="4"/>
  <c r="D686" i="4"/>
  <c r="E686" i="4" s="1"/>
  <c r="F687" i="4" s="1"/>
  <c r="C686" i="4"/>
  <c r="AB685" i="4"/>
  <c r="X685" i="4"/>
  <c r="Y685" i="4" s="1"/>
  <c r="Z686" i="4" s="1"/>
  <c r="W685" i="4"/>
  <c r="T685" i="4"/>
  <c r="N685" i="4"/>
  <c r="O685" i="4" s="1"/>
  <c r="J685" i="4"/>
  <c r="I685" i="4"/>
  <c r="H685" i="4"/>
  <c r="K685" i="4" s="1"/>
  <c r="L686" i="4" s="1"/>
  <c r="G685" i="4"/>
  <c r="E685" i="4"/>
  <c r="F686" i="4" s="1"/>
  <c r="D685" i="4"/>
  <c r="C685" i="4"/>
  <c r="AB684" i="4"/>
  <c r="X684" i="4"/>
  <c r="W684" i="4"/>
  <c r="T684" i="4"/>
  <c r="AC684" i="4" s="1"/>
  <c r="N684" i="4"/>
  <c r="I684" i="4"/>
  <c r="H684" i="4"/>
  <c r="K684" i="4" s="1"/>
  <c r="L685" i="4" s="1"/>
  <c r="G684" i="4"/>
  <c r="D684" i="4"/>
  <c r="C684" i="4"/>
  <c r="AB683" i="4"/>
  <c r="X683" i="4"/>
  <c r="U683" i="4"/>
  <c r="V684" i="4" s="1"/>
  <c r="T683" i="4"/>
  <c r="AC683" i="4" s="1"/>
  <c r="S683" i="4"/>
  <c r="O683" i="4"/>
  <c r="N683" i="4"/>
  <c r="I683" i="4"/>
  <c r="H683" i="4"/>
  <c r="K683" i="4" s="1"/>
  <c r="L684" i="4" s="1"/>
  <c r="G683" i="4"/>
  <c r="D683" i="4"/>
  <c r="E683" i="4" s="1"/>
  <c r="F684" i="4" s="1"/>
  <c r="C683" i="4"/>
  <c r="AB682" i="4"/>
  <c r="AC682" i="4" s="1"/>
  <c r="X682" i="4"/>
  <c r="T682" i="4"/>
  <c r="U682" i="4" s="1"/>
  <c r="V683" i="4" s="1"/>
  <c r="S682" i="4"/>
  <c r="N682" i="4"/>
  <c r="I682" i="4"/>
  <c r="H682" i="4"/>
  <c r="G682" i="4"/>
  <c r="D682" i="4"/>
  <c r="E682" i="4" s="1"/>
  <c r="F683" i="4" s="1"/>
  <c r="C682" i="4"/>
  <c r="AB681" i="4"/>
  <c r="Y681" i="4"/>
  <c r="Z682" i="4" s="1"/>
  <c r="X681" i="4"/>
  <c r="W681" i="4"/>
  <c r="T681" i="4"/>
  <c r="N681" i="4"/>
  <c r="O681" i="4" s="1"/>
  <c r="J681" i="4"/>
  <c r="I681" i="4"/>
  <c r="H681" i="4"/>
  <c r="K681" i="4" s="1"/>
  <c r="L682" i="4" s="1"/>
  <c r="G681" i="4"/>
  <c r="F681" i="4"/>
  <c r="D681" i="4"/>
  <c r="E681" i="4" s="1"/>
  <c r="F682" i="4" s="1"/>
  <c r="C681" i="4"/>
  <c r="AB680" i="4"/>
  <c r="X680" i="4"/>
  <c r="Y680" i="4" s="1"/>
  <c r="Z681" i="4" s="1"/>
  <c r="W680" i="4"/>
  <c r="T680" i="4"/>
  <c r="AC680" i="4" s="1"/>
  <c r="N680" i="4"/>
  <c r="L680" i="4"/>
  <c r="K680" i="4"/>
  <c r="L681" i="4" s="1"/>
  <c r="J680" i="4"/>
  <c r="I680" i="4"/>
  <c r="H680" i="4"/>
  <c r="G680" i="4"/>
  <c r="D680" i="4"/>
  <c r="E680" i="4" s="1"/>
  <c r="C680" i="4"/>
  <c r="AC679" i="4"/>
  <c r="AB679" i="4"/>
  <c r="X679" i="4"/>
  <c r="T679" i="4"/>
  <c r="U679" i="4" s="1"/>
  <c r="V680" i="4" s="1"/>
  <c r="S679" i="4"/>
  <c r="N679" i="4"/>
  <c r="L679" i="4"/>
  <c r="I679" i="4"/>
  <c r="J679" i="4" s="1"/>
  <c r="H679" i="4"/>
  <c r="K679" i="4" s="1"/>
  <c r="G679" i="4"/>
  <c r="D679" i="4"/>
  <c r="E679" i="4" s="1"/>
  <c r="F680" i="4" s="1"/>
  <c r="C679" i="4"/>
  <c r="AC678" i="4"/>
  <c r="AB678" i="4"/>
  <c r="X678" i="4"/>
  <c r="T678" i="4"/>
  <c r="S678" i="4"/>
  <c r="N678" i="4"/>
  <c r="I678" i="4"/>
  <c r="H678" i="4"/>
  <c r="K678" i="4" s="1"/>
  <c r="G678" i="4"/>
  <c r="D678" i="4"/>
  <c r="E678" i="4" s="1"/>
  <c r="F679" i="4" s="1"/>
  <c r="C678" i="4"/>
  <c r="AB677" i="4"/>
  <c r="X677" i="4"/>
  <c r="Y677" i="4" s="1"/>
  <c r="Z678" i="4" s="1"/>
  <c r="W677" i="4"/>
  <c r="V677" i="4"/>
  <c r="T677" i="4"/>
  <c r="AC677" i="4" s="1"/>
  <c r="N677" i="4"/>
  <c r="O677" i="4" s="1"/>
  <c r="I677" i="4"/>
  <c r="H677" i="4"/>
  <c r="K677" i="4" s="1"/>
  <c r="L678" i="4" s="1"/>
  <c r="G677" i="4"/>
  <c r="D677" i="4"/>
  <c r="E677" i="4" s="1"/>
  <c r="F678" i="4" s="1"/>
  <c r="C677" i="4"/>
  <c r="AB676" i="4"/>
  <c r="X676" i="4"/>
  <c r="Y676" i="4" s="1"/>
  <c r="Z677" i="4" s="1"/>
  <c r="W676" i="4"/>
  <c r="T676" i="4"/>
  <c r="U676" i="4" s="1"/>
  <c r="S676" i="4"/>
  <c r="N676" i="4"/>
  <c r="L676" i="4"/>
  <c r="K676" i="4"/>
  <c r="L677" i="4" s="1"/>
  <c r="J676" i="4"/>
  <c r="I676" i="4"/>
  <c r="H676" i="4"/>
  <c r="G676" i="4"/>
  <c r="D676" i="4"/>
  <c r="C676" i="4"/>
  <c r="AC675" i="4"/>
  <c r="AB675" i="4"/>
  <c r="X675" i="4"/>
  <c r="T675" i="4"/>
  <c r="U675" i="4" s="1"/>
  <c r="V676" i="4" s="1"/>
  <c r="S675" i="4"/>
  <c r="N675" i="4"/>
  <c r="J675" i="4"/>
  <c r="I675" i="4"/>
  <c r="H675" i="4"/>
  <c r="K675" i="4" s="1"/>
  <c r="G675" i="4"/>
  <c r="F675" i="4"/>
  <c r="D675" i="4"/>
  <c r="E675" i="4" s="1"/>
  <c r="F676" i="4" s="1"/>
  <c r="C675" i="4"/>
  <c r="AB674" i="4"/>
  <c r="AC674" i="4" s="1"/>
  <c r="X674" i="4"/>
  <c r="Y674" i="4" s="1"/>
  <c r="Z675" i="4" s="1"/>
  <c r="W674" i="4"/>
  <c r="T674" i="4"/>
  <c r="U674" i="4" s="1"/>
  <c r="V675" i="4" s="1"/>
  <c r="S674" i="4"/>
  <c r="N674" i="4"/>
  <c r="I674" i="4"/>
  <c r="H674" i="4"/>
  <c r="G674" i="4"/>
  <c r="D674" i="4"/>
  <c r="E674" i="4" s="1"/>
  <c r="C674" i="4"/>
  <c r="AB673" i="4"/>
  <c r="X673" i="4"/>
  <c r="Y673" i="4" s="1"/>
  <c r="Z674" i="4" s="1"/>
  <c r="W673" i="4"/>
  <c r="T673" i="4"/>
  <c r="AC673" i="4" s="1"/>
  <c r="N673" i="4"/>
  <c r="O673" i="4" s="1"/>
  <c r="J673" i="4"/>
  <c r="I673" i="4"/>
  <c r="H673" i="4"/>
  <c r="K673" i="4" s="1"/>
  <c r="L674" i="4" s="1"/>
  <c r="G673" i="4"/>
  <c r="D673" i="4"/>
  <c r="E673" i="4" s="1"/>
  <c r="F674" i="4" s="1"/>
  <c r="C673" i="4"/>
  <c r="AC672" i="4"/>
  <c r="AB672" i="4"/>
  <c r="X672" i="4"/>
  <c r="W672" i="4"/>
  <c r="T672" i="4"/>
  <c r="U672" i="4" s="1"/>
  <c r="V673" i="4" s="1"/>
  <c r="S672" i="4"/>
  <c r="N672" i="4"/>
  <c r="J672" i="4"/>
  <c r="I672" i="4"/>
  <c r="H672" i="4"/>
  <c r="K672" i="4" s="1"/>
  <c r="L673" i="4" s="1"/>
  <c r="G672" i="4"/>
  <c r="F672" i="4"/>
  <c r="D672" i="4"/>
  <c r="E672" i="4" s="1"/>
  <c r="F673" i="4" s="1"/>
  <c r="C672" i="4"/>
  <c r="AB671" i="4"/>
  <c r="X671" i="4"/>
  <c r="T671" i="4"/>
  <c r="AC671" i="4" s="1"/>
  <c r="S671" i="4"/>
  <c r="N671" i="4"/>
  <c r="I671" i="4"/>
  <c r="H671" i="4"/>
  <c r="K671" i="4" s="1"/>
  <c r="L672" i="4" s="1"/>
  <c r="G671" i="4"/>
  <c r="F671" i="4"/>
  <c r="D671" i="4"/>
  <c r="E671" i="4" s="1"/>
  <c r="C671" i="4"/>
  <c r="AB670" i="4"/>
  <c r="AC670" i="4" s="1"/>
  <c r="X670" i="4"/>
  <c r="Y670" i="4" s="1"/>
  <c r="Z671" i="4" s="1"/>
  <c r="W670" i="4"/>
  <c r="T670" i="4"/>
  <c r="S670" i="4"/>
  <c r="N670" i="4"/>
  <c r="J670" i="4"/>
  <c r="I670" i="4"/>
  <c r="H670" i="4"/>
  <c r="K670" i="4" s="1"/>
  <c r="L671" i="4" s="1"/>
  <c r="G670" i="4"/>
  <c r="D670" i="4"/>
  <c r="E670" i="4" s="1"/>
  <c r="C670" i="4"/>
  <c r="AB669" i="4"/>
  <c r="Y669" i="4"/>
  <c r="Z670" i="4" s="1"/>
  <c r="X669" i="4"/>
  <c r="W669" i="4"/>
  <c r="T669" i="4"/>
  <c r="AC669" i="4" s="1"/>
  <c r="N669" i="4"/>
  <c r="O669" i="4" s="1"/>
  <c r="J669" i="4"/>
  <c r="I669" i="4"/>
  <c r="H669" i="4"/>
  <c r="K669" i="4" s="1"/>
  <c r="L670" i="4" s="1"/>
  <c r="G669" i="4"/>
  <c r="D669" i="4"/>
  <c r="E669" i="4" s="1"/>
  <c r="F670" i="4" s="1"/>
  <c r="C669" i="4"/>
  <c r="AB668" i="4"/>
  <c r="X668" i="4"/>
  <c r="W668" i="4"/>
  <c r="T668" i="4"/>
  <c r="U668" i="4" s="1"/>
  <c r="V669" i="4" s="1"/>
  <c r="S668" i="4"/>
  <c r="O668" i="4"/>
  <c r="N668" i="4"/>
  <c r="I668" i="4"/>
  <c r="H668" i="4"/>
  <c r="K668" i="4" s="1"/>
  <c r="L669" i="4" s="1"/>
  <c r="G668" i="4"/>
  <c r="F668" i="4"/>
  <c r="D668" i="4"/>
  <c r="C668" i="4"/>
  <c r="AB667" i="4"/>
  <c r="X667" i="4"/>
  <c r="U667" i="4"/>
  <c r="V668" i="4" s="1"/>
  <c r="T667" i="4"/>
  <c r="AC667" i="4" s="1"/>
  <c r="S667" i="4"/>
  <c r="N667" i="4"/>
  <c r="I667" i="4"/>
  <c r="J667" i="4" s="1"/>
  <c r="H667" i="4"/>
  <c r="K667" i="4" s="1"/>
  <c r="L668" i="4" s="1"/>
  <c r="G667" i="4"/>
  <c r="F667" i="4"/>
  <c r="D667" i="4"/>
  <c r="E667" i="4" s="1"/>
  <c r="C667" i="4"/>
  <c r="AB666" i="4"/>
  <c r="AC666" i="4" s="1"/>
  <c r="Z666" i="4"/>
  <c r="X666" i="4"/>
  <c r="Y666" i="4" s="1"/>
  <c r="Z667" i="4" s="1"/>
  <c r="W666" i="4"/>
  <c r="T666" i="4"/>
  <c r="S666" i="4"/>
  <c r="N666" i="4"/>
  <c r="L666" i="4"/>
  <c r="J666" i="4"/>
  <c r="I666" i="4"/>
  <c r="H666" i="4"/>
  <c r="K666" i="4" s="1"/>
  <c r="L667" i="4" s="1"/>
  <c r="G666" i="4"/>
  <c r="D666" i="4"/>
  <c r="E666" i="4" s="1"/>
  <c r="C666" i="4"/>
  <c r="AB665" i="4"/>
  <c r="Y665" i="4"/>
  <c r="X665" i="4"/>
  <c r="W665" i="4"/>
  <c r="T665" i="4"/>
  <c r="U665" i="4" s="1"/>
  <c r="V666" i="4" s="1"/>
  <c r="S665" i="4"/>
  <c r="O665" i="4"/>
  <c r="N665" i="4"/>
  <c r="I665" i="4"/>
  <c r="H665" i="4"/>
  <c r="K665" i="4" s="1"/>
  <c r="G665" i="4"/>
  <c r="F665" i="4"/>
  <c r="E665" i="4"/>
  <c r="F666" i="4" s="1"/>
  <c r="D665" i="4"/>
  <c r="C665" i="4"/>
  <c r="AB664" i="4"/>
  <c r="X664" i="4"/>
  <c r="Y664" i="4" s="1"/>
  <c r="Z665" i="4" s="1"/>
  <c r="W664" i="4"/>
  <c r="V664" i="4"/>
  <c r="T664" i="4"/>
  <c r="U664" i="4" s="1"/>
  <c r="V665" i="4" s="1"/>
  <c r="S664" i="4"/>
  <c r="N664" i="4"/>
  <c r="K664" i="4"/>
  <c r="L665" i="4" s="1"/>
  <c r="J664" i="4"/>
  <c r="I664" i="4"/>
  <c r="H664" i="4"/>
  <c r="G664" i="4"/>
  <c r="D664" i="4"/>
  <c r="E664" i="4" s="1"/>
  <c r="C664" i="4"/>
  <c r="AC663" i="4"/>
  <c r="AB663" i="4"/>
  <c r="Z663" i="4"/>
  <c r="X663" i="4"/>
  <c r="Y663" i="4" s="1"/>
  <c r="Z664" i="4" s="1"/>
  <c r="W663" i="4"/>
  <c r="U663" i="4"/>
  <c r="T663" i="4"/>
  <c r="S663" i="4"/>
  <c r="N663" i="4"/>
  <c r="I663" i="4"/>
  <c r="H663" i="4"/>
  <c r="K663" i="4" s="1"/>
  <c r="L664" i="4" s="1"/>
  <c r="G663" i="4"/>
  <c r="F663" i="4"/>
  <c r="D663" i="4"/>
  <c r="E663" i="4" s="1"/>
  <c r="F664" i="4" s="1"/>
  <c r="C663" i="4"/>
  <c r="AB662" i="4"/>
  <c r="AC662" i="4" s="1"/>
  <c r="X662" i="4"/>
  <c r="Y662" i="4" s="1"/>
  <c r="W662" i="4"/>
  <c r="V662" i="4"/>
  <c r="T662" i="4"/>
  <c r="U662" i="4" s="1"/>
  <c r="V663" i="4" s="1"/>
  <c r="S662" i="4"/>
  <c r="N662" i="4"/>
  <c r="I662" i="4"/>
  <c r="H662" i="4"/>
  <c r="G662" i="4"/>
  <c r="F662" i="4"/>
  <c r="D662" i="4"/>
  <c r="E662" i="4" s="1"/>
  <c r="C662" i="4"/>
  <c r="AB661" i="4"/>
  <c r="X661" i="4"/>
  <c r="Y661" i="4" s="1"/>
  <c r="Z662" i="4" s="1"/>
  <c r="W661" i="4"/>
  <c r="T661" i="4"/>
  <c r="U661" i="4" s="1"/>
  <c r="S661" i="4"/>
  <c r="O661" i="4"/>
  <c r="N661" i="4"/>
  <c r="L661" i="4"/>
  <c r="J661" i="4"/>
  <c r="I661" i="4"/>
  <c r="H661" i="4"/>
  <c r="K661" i="4" s="1"/>
  <c r="L662" i="4" s="1"/>
  <c r="G661" i="4"/>
  <c r="E661" i="4"/>
  <c r="D661" i="4"/>
  <c r="C661" i="4"/>
  <c r="AC660" i="4"/>
  <c r="AB660" i="4"/>
  <c r="X660" i="4"/>
  <c r="Y660" i="4" s="1"/>
  <c r="Z661" i="4" s="1"/>
  <c r="W660" i="4"/>
  <c r="T660" i="4"/>
  <c r="U660" i="4" s="1"/>
  <c r="V661" i="4" s="1"/>
  <c r="S660" i="4"/>
  <c r="O660" i="4"/>
  <c r="N660" i="4"/>
  <c r="K660" i="4"/>
  <c r="I660" i="4"/>
  <c r="H660" i="4"/>
  <c r="J660" i="4" s="1"/>
  <c r="G660" i="4"/>
  <c r="F660" i="4"/>
  <c r="D660" i="4"/>
  <c r="E660" i="4" s="1"/>
  <c r="F661" i="4" s="1"/>
  <c r="C660" i="4"/>
  <c r="AC659" i="4"/>
  <c r="AB659" i="4"/>
  <c r="X659" i="4"/>
  <c r="Y659" i="4" s="1"/>
  <c r="Z660" i="4" s="1"/>
  <c r="W659" i="4"/>
  <c r="U659" i="4"/>
  <c r="V660" i="4" s="1"/>
  <c r="T659" i="4"/>
  <c r="S659" i="4"/>
  <c r="N659" i="4"/>
  <c r="I659" i="4"/>
  <c r="J659" i="4" s="1"/>
  <c r="H659" i="4"/>
  <c r="K659" i="4" s="1"/>
  <c r="L660" i="4" s="1"/>
  <c r="G659" i="4"/>
  <c r="D659" i="4"/>
  <c r="E659" i="4" s="1"/>
  <c r="C659" i="4"/>
  <c r="AB658" i="4"/>
  <c r="AC658" i="4" s="1"/>
  <c r="X658" i="4"/>
  <c r="Y658" i="4" s="1"/>
  <c r="Z659" i="4" s="1"/>
  <c r="W658" i="4"/>
  <c r="T658" i="4"/>
  <c r="S658" i="4"/>
  <c r="N658" i="4"/>
  <c r="K658" i="4"/>
  <c r="L659" i="4" s="1"/>
  <c r="J658" i="4"/>
  <c r="I658" i="4"/>
  <c r="H658" i="4"/>
  <c r="G658" i="4"/>
  <c r="D658" i="4"/>
  <c r="C658" i="4"/>
  <c r="AB657" i="4"/>
  <c r="X657" i="4"/>
  <c r="Y657" i="4" s="1"/>
  <c r="Z658" i="4" s="1"/>
  <c r="W657" i="4"/>
  <c r="U657" i="4"/>
  <c r="V658" i="4" s="1"/>
  <c r="T657" i="4"/>
  <c r="AC657" i="4" s="1"/>
  <c r="S657" i="4"/>
  <c r="O657" i="4"/>
  <c r="N657" i="4"/>
  <c r="I657" i="4"/>
  <c r="J657" i="4" s="1"/>
  <c r="H657" i="4"/>
  <c r="K657" i="4" s="1"/>
  <c r="L658" i="4" s="1"/>
  <c r="G657" i="4"/>
  <c r="E657" i="4"/>
  <c r="F658" i="4" s="1"/>
  <c r="D657" i="4"/>
  <c r="C657" i="4"/>
  <c r="AB656" i="4"/>
  <c r="AC656" i="4" s="1"/>
  <c r="X656" i="4"/>
  <c r="Y656" i="4" s="1"/>
  <c r="Z657" i="4" s="1"/>
  <c r="W656" i="4"/>
  <c r="T656" i="4"/>
  <c r="S656" i="4"/>
  <c r="N656" i="4"/>
  <c r="K656" i="4"/>
  <c r="L657" i="4" s="1"/>
  <c r="J656" i="4"/>
  <c r="I656" i="4"/>
  <c r="H656" i="4"/>
  <c r="G656" i="4"/>
  <c r="D656" i="4"/>
  <c r="C656" i="4"/>
  <c r="AB655" i="4"/>
  <c r="X655" i="4"/>
  <c r="Y655" i="4" s="1"/>
  <c r="Z656" i="4" s="1"/>
  <c r="W655" i="4"/>
  <c r="U655" i="4"/>
  <c r="V656" i="4" s="1"/>
  <c r="T655" i="4"/>
  <c r="AC655" i="4" s="1"/>
  <c r="S655" i="4"/>
  <c r="O655" i="4"/>
  <c r="N655" i="4"/>
  <c r="I655" i="4"/>
  <c r="J655" i="4" s="1"/>
  <c r="H655" i="4"/>
  <c r="K655" i="4" s="1"/>
  <c r="L656" i="4" s="1"/>
  <c r="G655" i="4"/>
  <c r="E655" i="4"/>
  <c r="F656" i="4" s="1"/>
  <c r="D655" i="4"/>
  <c r="C655" i="4"/>
  <c r="AB654" i="4"/>
  <c r="AC654" i="4" s="1"/>
  <c r="X654" i="4"/>
  <c r="Y654" i="4" s="1"/>
  <c r="Z655" i="4" s="1"/>
  <c r="W654" i="4"/>
  <c r="T654" i="4"/>
  <c r="S654" i="4"/>
  <c r="N654" i="4"/>
  <c r="K654" i="4"/>
  <c r="L655" i="4" s="1"/>
  <c r="J654" i="4"/>
  <c r="I654" i="4"/>
  <c r="H654" i="4"/>
  <c r="G654" i="4"/>
  <c r="D654" i="4"/>
  <c r="C654" i="4"/>
  <c r="AB653" i="4"/>
  <c r="X653" i="4"/>
  <c r="Y653" i="4" s="1"/>
  <c r="Z654" i="4" s="1"/>
  <c r="W653" i="4"/>
  <c r="U653" i="4"/>
  <c r="V654" i="4" s="1"/>
  <c r="T653" i="4"/>
  <c r="AC653" i="4" s="1"/>
  <c r="S653" i="4"/>
  <c r="O653" i="4"/>
  <c r="N653" i="4"/>
  <c r="I653" i="4"/>
  <c r="J653" i="4" s="1"/>
  <c r="H653" i="4"/>
  <c r="K653" i="4" s="1"/>
  <c r="L654" i="4" s="1"/>
  <c r="G653" i="4"/>
  <c r="E653" i="4"/>
  <c r="F654" i="4" s="1"/>
  <c r="D653" i="4"/>
  <c r="C653" i="4"/>
  <c r="AB652" i="4"/>
  <c r="AC652" i="4" s="1"/>
  <c r="X652" i="4"/>
  <c r="Y652" i="4" s="1"/>
  <c r="Z653" i="4" s="1"/>
  <c r="W652" i="4"/>
  <c r="T652" i="4"/>
  <c r="S652" i="4"/>
  <c r="N652" i="4"/>
  <c r="K652" i="4"/>
  <c r="L653" i="4" s="1"/>
  <c r="J652" i="4"/>
  <c r="I652" i="4"/>
  <c r="H652" i="4"/>
  <c r="G652" i="4"/>
  <c r="D652" i="4"/>
  <c r="C652" i="4"/>
  <c r="AB651" i="4"/>
  <c r="X651" i="4"/>
  <c r="Y651" i="4" s="1"/>
  <c r="Z652" i="4" s="1"/>
  <c r="W651" i="4"/>
  <c r="T651" i="4"/>
  <c r="AC651" i="4" s="1"/>
  <c r="S651" i="4"/>
  <c r="N651" i="4"/>
  <c r="O651" i="4" s="1"/>
  <c r="I651" i="4"/>
  <c r="J651" i="4" s="1"/>
  <c r="H651" i="4"/>
  <c r="K651" i="4" s="1"/>
  <c r="L652" i="4" s="1"/>
  <c r="G651" i="4"/>
  <c r="D651" i="4"/>
  <c r="E651" i="4" s="1"/>
  <c r="F652" i="4" s="1"/>
  <c r="C651" i="4"/>
  <c r="AB650" i="4"/>
  <c r="AC650" i="4" s="1"/>
  <c r="X650" i="4"/>
  <c r="Y650" i="4" s="1"/>
  <c r="Z651" i="4" s="1"/>
  <c r="W650" i="4"/>
  <c r="T650" i="4"/>
  <c r="S650" i="4"/>
  <c r="N650" i="4"/>
  <c r="K650" i="4"/>
  <c r="L651" i="4" s="1"/>
  <c r="I650" i="4"/>
  <c r="H650" i="4"/>
  <c r="J650" i="4" s="1"/>
  <c r="G650" i="4"/>
  <c r="D650" i="4"/>
  <c r="C650" i="4"/>
  <c r="AB649" i="4"/>
  <c r="X649" i="4"/>
  <c r="Y649" i="4" s="1"/>
  <c r="Z650" i="4" s="1"/>
  <c r="W649" i="4"/>
  <c r="T649" i="4"/>
  <c r="AC649" i="4" s="1"/>
  <c r="S649" i="4"/>
  <c r="N649" i="4"/>
  <c r="O649" i="4" s="1"/>
  <c r="I649" i="4"/>
  <c r="J649" i="4" s="1"/>
  <c r="H649" i="4"/>
  <c r="K649" i="4" s="1"/>
  <c r="L650" i="4" s="1"/>
  <c r="G649" i="4"/>
  <c r="D649" i="4"/>
  <c r="E649" i="4" s="1"/>
  <c r="F650" i="4" s="1"/>
  <c r="C649" i="4"/>
  <c r="AB648" i="4"/>
  <c r="AC648" i="4" s="1"/>
  <c r="X648" i="4"/>
  <c r="Y648" i="4" s="1"/>
  <c r="Z649" i="4" s="1"/>
  <c r="W648" i="4"/>
  <c r="T648" i="4"/>
  <c r="S648" i="4"/>
  <c r="N648" i="4"/>
  <c r="K648" i="4"/>
  <c r="L649" i="4" s="1"/>
  <c r="I648" i="4"/>
  <c r="H648" i="4"/>
  <c r="J648" i="4" s="1"/>
  <c r="G648" i="4"/>
  <c r="D648" i="4"/>
  <c r="C648" i="4"/>
  <c r="AB647" i="4"/>
  <c r="X647" i="4"/>
  <c r="Y647" i="4" s="1"/>
  <c r="Z648" i="4" s="1"/>
  <c r="W647" i="4"/>
  <c r="T647" i="4"/>
  <c r="AC647" i="4" s="1"/>
  <c r="S647" i="4"/>
  <c r="N647" i="4"/>
  <c r="O647" i="4" s="1"/>
  <c r="I647" i="4"/>
  <c r="J647" i="4" s="1"/>
  <c r="H647" i="4"/>
  <c r="K647" i="4" s="1"/>
  <c r="L648" i="4" s="1"/>
  <c r="G647" i="4"/>
  <c r="D647" i="4"/>
  <c r="E647" i="4" s="1"/>
  <c r="F648" i="4" s="1"/>
  <c r="C647" i="4"/>
  <c r="AB646" i="4"/>
  <c r="AC646" i="4" s="1"/>
  <c r="X646" i="4"/>
  <c r="Y646" i="4" s="1"/>
  <c r="Z647" i="4" s="1"/>
  <c r="W646" i="4"/>
  <c r="T646" i="4"/>
  <c r="S646" i="4"/>
  <c r="N646" i="4"/>
  <c r="O646" i="4" s="1"/>
  <c r="K646" i="4"/>
  <c r="L647" i="4" s="1"/>
  <c r="I646" i="4"/>
  <c r="H646" i="4"/>
  <c r="J646" i="4" s="1"/>
  <c r="G646" i="4"/>
  <c r="D646" i="4"/>
  <c r="E646" i="4" s="1"/>
  <c r="F647" i="4" s="1"/>
  <c r="C646" i="4"/>
  <c r="AB645" i="4"/>
  <c r="Y645" i="4"/>
  <c r="Z646" i="4" s="1"/>
  <c r="X645" i="4"/>
  <c r="W645" i="4"/>
  <c r="U645" i="4"/>
  <c r="V646" i="4" s="1"/>
  <c r="T645" i="4"/>
  <c r="AC645" i="4" s="1"/>
  <c r="S645" i="4"/>
  <c r="N645" i="4"/>
  <c r="O645" i="4" s="1"/>
  <c r="K645" i="4"/>
  <c r="L646" i="4" s="1"/>
  <c r="I645" i="4"/>
  <c r="J645" i="4" s="1"/>
  <c r="H645" i="4"/>
  <c r="G645" i="4"/>
  <c r="E645" i="4"/>
  <c r="F646" i="4" s="1"/>
  <c r="D645" i="4"/>
  <c r="C645" i="4"/>
  <c r="AB644" i="4"/>
  <c r="AC644" i="4" s="1"/>
  <c r="X644" i="4"/>
  <c r="W644" i="4"/>
  <c r="T644" i="4"/>
  <c r="U644" i="4" s="1"/>
  <c r="V645" i="4" s="1"/>
  <c r="S644" i="4"/>
  <c r="O644" i="4"/>
  <c r="N644" i="4"/>
  <c r="J644" i="4"/>
  <c r="I644" i="4"/>
  <c r="H644" i="4"/>
  <c r="K644" i="4" s="1"/>
  <c r="L645" i="4" s="1"/>
  <c r="G644" i="4"/>
  <c r="D644" i="4"/>
  <c r="E644" i="4" s="1"/>
  <c r="F645" i="4" s="1"/>
  <c r="C644" i="4"/>
  <c r="AB643" i="4"/>
  <c r="AC643" i="4" s="1"/>
  <c r="X643" i="4"/>
  <c r="Y643" i="4" s="1"/>
  <c r="Z644" i="4" s="1"/>
  <c r="W643" i="4"/>
  <c r="T643" i="4"/>
  <c r="U643" i="4" s="1"/>
  <c r="V644" i="4" s="1"/>
  <c r="S643" i="4"/>
  <c r="N643" i="4"/>
  <c r="O643" i="4" s="1"/>
  <c r="J643" i="4"/>
  <c r="I643" i="4"/>
  <c r="H643" i="4"/>
  <c r="G643" i="4"/>
  <c r="D643" i="4"/>
  <c r="E643" i="4" s="1"/>
  <c r="F644" i="4" s="1"/>
  <c r="C643" i="4"/>
  <c r="AC642" i="4"/>
  <c r="AB642" i="4"/>
  <c r="X642" i="4"/>
  <c r="Y642" i="4" s="1"/>
  <c r="Z643" i="4" s="1"/>
  <c r="W642" i="4"/>
  <c r="T642" i="4"/>
  <c r="S642" i="4"/>
  <c r="N642" i="4"/>
  <c r="L642" i="4"/>
  <c r="I642" i="4"/>
  <c r="H642" i="4"/>
  <c r="J642" i="4" s="1"/>
  <c r="G642" i="4"/>
  <c r="K642" i="4" s="1"/>
  <c r="L643" i="4" s="1"/>
  <c r="D642" i="4"/>
  <c r="O642" i="4" s="1"/>
  <c r="C642" i="4"/>
  <c r="AB641" i="4"/>
  <c r="Y641" i="4"/>
  <c r="Z642" i="4" s="1"/>
  <c r="X641" i="4"/>
  <c r="W641" i="4"/>
  <c r="U641" i="4"/>
  <c r="V642" i="4" s="1"/>
  <c r="T641" i="4"/>
  <c r="AC641" i="4" s="1"/>
  <c r="S641" i="4"/>
  <c r="N641" i="4"/>
  <c r="O641" i="4" s="1"/>
  <c r="K641" i="4"/>
  <c r="I641" i="4"/>
  <c r="J641" i="4" s="1"/>
  <c r="H641" i="4"/>
  <c r="G641" i="4"/>
  <c r="E641" i="4"/>
  <c r="F642" i="4" s="1"/>
  <c r="D641" i="4"/>
  <c r="C641" i="4"/>
  <c r="AB640" i="4"/>
  <c r="AC640" i="4" s="1"/>
  <c r="X640" i="4"/>
  <c r="W640" i="4"/>
  <c r="T640" i="4"/>
  <c r="S640" i="4"/>
  <c r="U640" i="4" s="1"/>
  <c r="V641" i="4" s="1"/>
  <c r="O640" i="4"/>
  <c r="N640" i="4"/>
  <c r="K640" i="4"/>
  <c r="L641" i="4" s="1"/>
  <c r="J640" i="4"/>
  <c r="I640" i="4"/>
  <c r="H640" i="4"/>
  <c r="G640" i="4"/>
  <c r="F640" i="4"/>
  <c r="D640" i="4"/>
  <c r="C640" i="4"/>
  <c r="AB639" i="4"/>
  <c r="AC639" i="4" s="1"/>
  <c r="X639" i="4"/>
  <c r="Y639" i="4" s="1"/>
  <c r="Z640" i="4" s="1"/>
  <c r="W639" i="4"/>
  <c r="T639" i="4"/>
  <c r="U639" i="4" s="1"/>
  <c r="V640" i="4" s="1"/>
  <c r="S639" i="4"/>
  <c r="O639" i="4"/>
  <c r="N639" i="4"/>
  <c r="J639" i="4"/>
  <c r="I639" i="4"/>
  <c r="H639" i="4"/>
  <c r="G639" i="4"/>
  <c r="E639" i="4"/>
  <c r="D639" i="4"/>
  <c r="C639" i="4"/>
  <c r="AC638" i="4"/>
  <c r="AB638" i="4"/>
  <c r="X638" i="4"/>
  <c r="Y638" i="4" s="1"/>
  <c r="Z639" i="4" s="1"/>
  <c r="W638" i="4"/>
  <c r="T638" i="4"/>
  <c r="S638" i="4"/>
  <c r="N638" i="4"/>
  <c r="O638" i="4" s="1"/>
  <c r="L638" i="4"/>
  <c r="K638" i="4"/>
  <c r="L639" i="4" s="1"/>
  <c r="I638" i="4"/>
  <c r="H638" i="4"/>
  <c r="J638" i="4" s="1"/>
  <c r="G638" i="4"/>
  <c r="D638" i="4"/>
  <c r="E638" i="4" s="1"/>
  <c r="F639" i="4" s="1"/>
  <c r="C638" i="4"/>
  <c r="AB637" i="4"/>
  <c r="Y637" i="4"/>
  <c r="Z638" i="4" s="1"/>
  <c r="X637" i="4"/>
  <c r="W637" i="4"/>
  <c r="U637" i="4"/>
  <c r="V638" i="4" s="1"/>
  <c r="T637" i="4"/>
  <c r="AC637" i="4" s="1"/>
  <c r="S637" i="4"/>
  <c r="N637" i="4"/>
  <c r="O637" i="4" s="1"/>
  <c r="K637" i="4"/>
  <c r="I637" i="4"/>
  <c r="J637" i="4" s="1"/>
  <c r="H637" i="4"/>
  <c r="G637" i="4"/>
  <c r="F637" i="4"/>
  <c r="E637" i="4"/>
  <c r="F638" i="4" s="1"/>
  <c r="D637" i="4"/>
  <c r="C637" i="4"/>
  <c r="AB636" i="4"/>
  <c r="AC636" i="4" s="1"/>
  <c r="X636" i="4"/>
  <c r="W636" i="4"/>
  <c r="T636" i="4"/>
  <c r="U636" i="4" s="1"/>
  <c r="V637" i="4" s="1"/>
  <c r="S636" i="4"/>
  <c r="O636" i="4"/>
  <c r="N636" i="4"/>
  <c r="J636" i="4"/>
  <c r="I636" i="4"/>
  <c r="H636" i="4"/>
  <c r="K636" i="4" s="1"/>
  <c r="L637" i="4" s="1"/>
  <c r="G636" i="4"/>
  <c r="D636" i="4"/>
  <c r="E636" i="4" s="1"/>
  <c r="C636" i="4"/>
  <c r="AB635" i="4"/>
  <c r="AC635" i="4" s="1"/>
  <c r="X635" i="4"/>
  <c r="Y635" i="4" s="1"/>
  <c r="Z636" i="4" s="1"/>
  <c r="W635" i="4"/>
  <c r="T635" i="4"/>
  <c r="U635" i="4" s="1"/>
  <c r="V636" i="4" s="1"/>
  <c r="S635" i="4"/>
  <c r="N635" i="4"/>
  <c r="O635" i="4" s="1"/>
  <c r="J635" i="4"/>
  <c r="I635" i="4"/>
  <c r="H635" i="4"/>
  <c r="G635" i="4"/>
  <c r="D635" i="4"/>
  <c r="E635" i="4" s="1"/>
  <c r="F636" i="4" s="1"/>
  <c r="C635" i="4"/>
  <c r="AB634" i="4"/>
  <c r="X634" i="4"/>
  <c r="Y634" i="4" s="1"/>
  <c r="Z635" i="4" s="1"/>
  <c r="W634" i="4"/>
  <c r="T634" i="4"/>
  <c r="S634" i="4"/>
  <c r="N634" i="4"/>
  <c r="L634" i="4"/>
  <c r="I634" i="4"/>
  <c r="H634" i="4"/>
  <c r="J634" i="4" s="1"/>
  <c r="G634" i="4"/>
  <c r="K634" i="4" s="1"/>
  <c r="L635" i="4" s="1"/>
  <c r="D634" i="4"/>
  <c r="O634" i="4" s="1"/>
  <c r="C634" i="4"/>
  <c r="AB633" i="4"/>
  <c r="Y633" i="4"/>
  <c r="Z634" i="4" s="1"/>
  <c r="X633" i="4"/>
  <c r="W633" i="4"/>
  <c r="U633" i="4"/>
  <c r="V634" i="4" s="1"/>
  <c r="T633" i="4"/>
  <c r="AC633" i="4" s="1"/>
  <c r="S633" i="4"/>
  <c r="N633" i="4"/>
  <c r="O633" i="4" s="1"/>
  <c r="K633" i="4"/>
  <c r="I633" i="4"/>
  <c r="J633" i="4" s="1"/>
  <c r="H633" i="4"/>
  <c r="G633" i="4"/>
  <c r="E633" i="4"/>
  <c r="F634" i="4" s="1"/>
  <c r="D633" i="4"/>
  <c r="C633" i="4"/>
  <c r="AB632" i="4"/>
  <c r="AC632" i="4" s="1"/>
  <c r="X632" i="4"/>
  <c r="W632" i="4"/>
  <c r="T632" i="4"/>
  <c r="S632" i="4"/>
  <c r="U632" i="4" s="1"/>
  <c r="V633" i="4" s="1"/>
  <c r="O632" i="4"/>
  <c r="N632" i="4"/>
  <c r="K632" i="4"/>
  <c r="L633" i="4" s="1"/>
  <c r="J632" i="4"/>
  <c r="I632" i="4"/>
  <c r="H632" i="4"/>
  <c r="G632" i="4"/>
  <c r="F632" i="4"/>
  <c r="D632" i="4"/>
  <c r="C632" i="4"/>
  <c r="AB631" i="4"/>
  <c r="X631" i="4"/>
  <c r="Y631" i="4" s="1"/>
  <c r="Z632" i="4" s="1"/>
  <c r="W631" i="4"/>
  <c r="T631" i="4"/>
  <c r="U631" i="4" s="1"/>
  <c r="V632" i="4" s="1"/>
  <c r="S631" i="4"/>
  <c r="O631" i="4"/>
  <c r="N631" i="4"/>
  <c r="J631" i="4"/>
  <c r="I631" i="4"/>
  <c r="H631" i="4"/>
  <c r="G631" i="4"/>
  <c r="E631" i="4"/>
  <c r="D631" i="4"/>
  <c r="C631" i="4"/>
  <c r="AC630" i="4"/>
  <c r="AB630" i="4"/>
  <c r="X630" i="4"/>
  <c r="Y630" i="4" s="1"/>
  <c r="Z631" i="4" s="1"/>
  <c r="W630" i="4"/>
  <c r="T630" i="4"/>
  <c r="S630" i="4"/>
  <c r="N630" i="4"/>
  <c r="O630" i="4" s="1"/>
  <c r="L630" i="4"/>
  <c r="K630" i="4"/>
  <c r="L631" i="4" s="1"/>
  <c r="I630" i="4"/>
  <c r="H630" i="4"/>
  <c r="J630" i="4" s="1"/>
  <c r="G630" i="4"/>
  <c r="D630" i="4"/>
  <c r="E630" i="4" s="1"/>
  <c r="F631" i="4" s="1"/>
  <c r="C630" i="4"/>
  <c r="AB629" i="4"/>
  <c r="Y629" i="4"/>
  <c r="Z630" i="4" s="1"/>
  <c r="X629" i="4"/>
  <c r="W629" i="4"/>
  <c r="U629" i="4"/>
  <c r="V630" i="4" s="1"/>
  <c r="T629" i="4"/>
  <c r="AC629" i="4" s="1"/>
  <c r="S629" i="4"/>
  <c r="N629" i="4"/>
  <c r="O629" i="4" s="1"/>
  <c r="K629" i="4"/>
  <c r="I629" i="4"/>
  <c r="J629" i="4" s="1"/>
  <c r="H629" i="4"/>
  <c r="G629" i="4"/>
  <c r="F629" i="4"/>
  <c r="E629" i="4"/>
  <c r="F630" i="4" s="1"/>
  <c r="D629" i="4"/>
  <c r="C629" i="4"/>
  <c r="AB628" i="4"/>
  <c r="AC628" i="4" s="1"/>
  <c r="X628" i="4"/>
  <c r="W628" i="4"/>
  <c r="T628" i="4"/>
  <c r="U628" i="4" s="1"/>
  <c r="V629" i="4" s="1"/>
  <c r="S628" i="4"/>
  <c r="O628" i="4"/>
  <c r="N628" i="4"/>
  <c r="J628" i="4"/>
  <c r="I628" i="4"/>
  <c r="H628" i="4"/>
  <c r="K628" i="4" s="1"/>
  <c r="L629" i="4" s="1"/>
  <c r="G628" i="4"/>
  <c r="D628" i="4"/>
  <c r="E628" i="4" s="1"/>
  <c r="C628" i="4"/>
  <c r="AB627" i="4"/>
  <c r="AC627" i="4" s="1"/>
  <c r="X627" i="4"/>
  <c r="Y627" i="4" s="1"/>
  <c r="Z628" i="4" s="1"/>
  <c r="W627" i="4"/>
  <c r="T627" i="4"/>
  <c r="U627" i="4" s="1"/>
  <c r="V628" i="4" s="1"/>
  <c r="S627" i="4"/>
  <c r="N627" i="4"/>
  <c r="O627" i="4" s="1"/>
  <c r="J627" i="4"/>
  <c r="I627" i="4"/>
  <c r="H627" i="4"/>
  <c r="G627" i="4"/>
  <c r="D627" i="4"/>
  <c r="E627" i="4" s="1"/>
  <c r="F628" i="4" s="1"/>
  <c r="C627" i="4"/>
  <c r="AB626" i="4"/>
  <c r="X626" i="4"/>
  <c r="Y626" i="4" s="1"/>
  <c r="Z627" i="4" s="1"/>
  <c r="W626" i="4"/>
  <c r="T626" i="4"/>
  <c r="U626" i="4" s="1"/>
  <c r="V627" i="4" s="1"/>
  <c r="S626" i="4"/>
  <c r="N626" i="4"/>
  <c r="L626" i="4"/>
  <c r="I626" i="4"/>
  <c r="H626" i="4"/>
  <c r="K626" i="4" s="1"/>
  <c r="L627" i="4" s="1"/>
  <c r="G626" i="4"/>
  <c r="D626" i="4"/>
  <c r="O626" i="4" s="1"/>
  <c r="C626" i="4"/>
  <c r="AB625" i="4"/>
  <c r="Y625" i="4"/>
  <c r="Z626" i="4" s="1"/>
  <c r="X625" i="4"/>
  <c r="W625" i="4"/>
  <c r="U625" i="4"/>
  <c r="V626" i="4" s="1"/>
  <c r="T625" i="4"/>
  <c r="AC625" i="4" s="1"/>
  <c r="S625" i="4"/>
  <c r="O625" i="4"/>
  <c r="N625" i="4"/>
  <c r="K625" i="4"/>
  <c r="I625" i="4"/>
  <c r="J625" i="4" s="1"/>
  <c r="H625" i="4"/>
  <c r="G625" i="4"/>
  <c r="E625" i="4"/>
  <c r="F626" i="4" s="1"/>
  <c r="D625" i="4"/>
  <c r="C625" i="4"/>
  <c r="AB624" i="4"/>
  <c r="AC624" i="4" s="1"/>
  <c r="X624" i="4"/>
  <c r="W624" i="4"/>
  <c r="T624" i="4"/>
  <c r="S624" i="4"/>
  <c r="U624" i="4" s="1"/>
  <c r="V625" i="4" s="1"/>
  <c r="O624" i="4"/>
  <c r="N624" i="4"/>
  <c r="K624" i="4"/>
  <c r="L625" i="4" s="1"/>
  <c r="J624" i="4"/>
  <c r="I624" i="4"/>
  <c r="H624" i="4"/>
  <c r="G624" i="4"/>
  <c r="F624" i="4"/>
  <c r="D624" i="4"/>
  <c r="C624" i="4"/>
  <c r="AB623" i="4"/>
  <c r="X623" i="4"/>
  <c r="Y623" i="4" s="1"/>
  <c r="Z624" i="4" s="1"/>
  <c r="W623" i="4"/>
  <c r="T623" i="4"/>
  <c r="U623" i="4" s="1"/>
  <c r="V624" i="4" s="1"/>
  <c r="S623" i="4"/>
  <c r="O623" i="4"/>
  <c r="N623" i="4"/>
  <c r="J623" i="4"/>
  <c r="I623" i="4"/>
  <c r="H623" i="4"/>
  <c r="G623" i="4"/>
  <c r="E623" i="4"/>
  <c r="D623" i="4"/>
  <c r="C623" i="4"/>
  <c r="AC622" i="4"/>
  <c r="AB622" i="4"/>
  <c r="Y622" i="4"/>
  <c r="Z623" i="4" s="1"/>
  <c r="X622" i="4"/>
  <c r="W622" i="4"/>
  <c r="T622" i="4"/>
  <c r="S622" i="4"/>
  <c r="N622" i="4"/>
  <c r="O622" i="4" s="1"/>
  <c r="L622" i="4"/>
  <c r="K622" i="4"/>
  <c r="L623" i="4" s="1"/>
  <c r="I622" i="4"/>
  <c r="H622" i="4"/>
  <c r="J622" i="4" s="1"/>
  <c r="G622" i="4"/>
  <c r="D622" i="4"/>
  <c r="E622" i="4" s="1"/>
  <c r="F623" i="4" s="1"/>
  <c r="C622" i="4"/>
  <c r="AB621" i="4"/>
  <c r="Y621" i="4"/>
  <c r="Z622" i="4" s="1"/>
  <c r="X621" i="4"/>
  <c r="W621" i="4"/>
  <c r="U621" i="4"/>
  <c r="V622" i="4" s="1"/>
  <c r="T621" i="4"/>
  <c r="AC621" i="4" s="1"/>
  <c r="S621" i="4"/>
  <c r="N621" i="4"/>
  <c r="O621" i="4" s="1"/>
  <c r="K621" i="4"/>
  <c r="J621" i="4"/>
  <c r="I621" i="4"/>
  <c r="H621" i="4"/>
  <c r="G621" i="4"/>
  <c r="F621" i="4"/>
  <c r="E621" i="4"/>
  <c r="F622" i="4" s="1"/>
  <c r="D621" i="4"/>
  <c r="C621" i="4"/>
  <c r="AC620" i="4"/>
  <c r="AB620" i="4"/>
  <c r="X620" i="4"/>
  <c r="W620" i="4"/>
  <c r="T620" i="4"/>
  <c r="U620" i="4" s="1"/>
  <c r="V621" i="4" s="1"/>
  <c r="S620" i="4"/>
  <c r="O620" i="4"/>
  <c r="N620" i="4"/>
  <c r="J620" i="4"/>
  <c r="I620" i="4"/>
  <c r="H620" i="4"/>
  <c r="K620" i="4" s="1"/>
  <c r="L621" i="4" s="1"/>
  <c r="G620" i="4"/>
  <c r="D620" i="4"/>
  <c r="E620" i="4" s="1"/>
  <c r="C620" i="4"/>
  <c r="AB619" i="4"/>
  <c r="AC619" i="4" s="1"/>
  <c r="X619" i="4"/>
  <c r="Y619" i="4" s="1"/>
  <c r="Z620" i="4" s="1"/>
  <c r="W619" i="4"/>
  <c r="T619" i="4"/>
  <c r="U619" i="4" s="1"/>
  <c r="V620" i="4" s="1"/>
  <c r="S619" i="4"/>
  <c r="N619" i="4"/>
  <c r="O619" i="4" s="1"/>
  <c r="J619" i="4"/>
  <c r="I619" i="4"/>
  <c r="H619" i="4"/>
  <c r="G619" i="4"/>
  <c r="D619" i="4"/>
  <c r="E619" i="4" s="1"/>
  <c r="F620" i="4" s="1"/>
  <c r="C619" i="4"/>
  <c r="AB618" i="4"/>
  <c r="X618" i="4"/>
  <c r="Y618" i="4" s="1"/>
  <c r="Z619" i="4" s="1"/>
  <c r="W618" i="4"/>
  <c r="T618" i="4"/>
  <c r="U618" i="4" s="1"/>
  <c r="V619" i="4" s="1"/>
  <c r="S618" i="4"/>
  <c r="N618" i="4"/>
  <c r="L618" i="4"/>
  <c r="I618" i="4"/>
  <c r="H618" i="4"/>
  <c r="K618" i="4" s="1"/>
  <c r="L619" i="4" s="1"/>
  <c r="G618" i="4"/>
  <c r="D618" i="4"/>
  <c r="O618" i="4" s="1"/>
  <c r="C618" i="4"/>
  <c r="AB617" i="4"/>
  <c r="Y617" i="4"/>
  <c r="Z618" i="4" s="1"/>
  <c r="X617" i="4"/>
  <c r="W617" i="4"/>
  <c r="U617" i="4"/>
  <c r="V618" i="4" s="1"/>
  <c r="T617" i="4"/>
  <c r="AC617" i="4" s="1"/>
  <c r="S617" i="4"/>
  <c r="O617" i="4"/>
  <c r="N617" i="4"/>
  <c r="K617" i="4"/>
  <c r="I617" i="4"/>
  <c r="J617" i="4" s="1"/>
  <c r="H617" i="4"/>
  <c r="G617" i="4"/>
  <c r="E617" i="4"/>
  <c r="F618" i="4" s="1"/>
  <c r="D617" i="4"/>
  <c r="C617" i="4"/>
  <c r="AB616" i="4"/>
  <c r="AC616" i="4" s="1"/>
  <c r="X616" i="4"/>
  <c r="W616" i="4"/>
  <c r="T616" i="4"/>
  <c r="S616" i="4"/>
  <c r="U616" i="4" s="1"/>
  <c r="V617" i="4" s="1"/>
  <c r="O616" i="4"/>
  <c r="N616" i="4"/>
  <c r="K616" i="4"/>
  <c r="L617" i="4" s="1"/>
  <c r="J616" i="4"/>
  <c r="I616" i="4"/>
  <c r="H616" i="4"/>
  <c r="G616" i="4"/>
  <c r="F616" i="4"/>
  <c r="D616" i="4"/>
  <c r="C616" i="4"/>
  <c r="AB615" i="4"/>
  <c r="X615" i="4"/>
  <c r="Y615" i="4" s="1"/>
  <c r="Z616" i="4" s="1"/>
  <c r="W615" i="4"/>
  <c r="T615" i="4"/>
  <c r="U615" i="4" s="1"/>
  <c r="V616" i="4" s="1"/>
  <c r="S615" i="4"/>
  <c r="O615" i="4"/>
  <c r="N615" i="4"/>
  <c r="J615" i="4"/>
  <c r="I615" i="4"/>
  <c r="H615" i="4"/>
  <c r="G615" i="4"/>
  <c r="E615" i="4"/>
  <c r="D615" i="4"/>
  <c r="C615" i="4"/>
  <c r="AC614" i="4"/>
  <c r="AB614" i="4"/>
  <c r="Y614" i="4"/>
  <c r="Z615" i="4" s="1"/>
  <c r="X614" i="4"/>
  <c r="W614" i="4"/>
  <c r="T614" i="4"/>
  <c r="S614" i="4"/>
  <c r="N614" i="4"/>
  <c r="L614" i="4"/>
  <c r="K614" i="4"/>
  <c r="L615" i="4" s="1"/>
  <c r="I614" i="4"/>
  <c r="H614" i="4"/>
  <c r="J614" i="4" s="1"/>
  <c r="G614" i="4"/>
  <c r="D614" i="4"/>
  <c r="E614" i="4" s="1"/>
  <c r="F615" i="4" s="1"/>
  <c r="C614" i="4"/>
  <c r="AB613" i="4"/>
  <c r="Y613" i="4"/>
  <c r="Z614" i="4" s="1"/>
  <c r="X613" i="4"/>
  <c r="W613" i="4"/>
  <c r="U613" i="4"/>
  <c r="V614" i="4" s="1"/>
  <c r="T613" i="4"/>
  <c r="AC613" i="4" s="1"/>
  <c r="S613" i="4"/>
  <c r="N613" i="4"/>
  <c r="O613" i="4" s="1"/>
  <c r="K613" i="4"/>
  <c r="J613" i="4"/>
  <c r="I613" i="4"/>
  <c r="H613" i="4"/>
  <c r="G613" i="4"/>
  <c r="E613" i="4"/>
  <c r="F614" i="4" s="1"/>
  <c r="D613" i="4"/>
  <c r="C613" i="4"/>
  <c r="AB612" i="4"/>
  <c r="X612" i="4"/>
  <c r="Y612" i="4" s="1"/>
  <c r="Z613" i="4" s="1"/>
  <c r="W612" i="4"/>
  <c r="T612" i="4"/>
  <c r="U612" i="4" s="1"/>
  <c r="V613" i="4" s="1"/>
  <c r="S612" i="4"/>
  <c r="N612" i="4"/>
  <c r="I612" i="4"/>
  <c r="H612" i="4"/>
  <c r="K612" i="4" s="1"/>
  <c r="L613" i="4" s="1"/>
  <c r="G612" i="4"/>
  <c r="D612" i="4"/>
  <c r="O612" i="4" s="1"/>
  <c r="C612" i="4"/>
  <c r="AB611" i="4"/>
  <c r="AC611" i="4" s="1"/>
  <c r="Y611" i="4"/>
  <c r="Z612" i="4" s="1"/>
  <c r="X611" i="4"/>
  <c r="W611" i="4"/>
  <c r="U611" i="4"/>
  <c r="V612" i="4" s="1"/>
  <c r="T611" i="4"/>
  <c r="S611" i="4"/>
  <c r="O611" i="4"/>
  <c r="N611" i="4"/>
  <c r="I611" i="4"/>
  <c r="J611" i="4" s="1"/>
  <c r="H611" i="4"/>
  <c r="G611" i="4"/>
  <c r="K611" i="4" s="1"/>
  <c r="L612" i="4" s="1"/>
  <c r="E611" i="4"/>
  <c r="F612" i="4" s="1"/>
  <c r="D611" i="4"/>
  <c r="C611" i="4"/>
  <c r="AB610" i="4"/>
  <c r="AC610" i="4" s="1"/>
  <c r="X610" i="4"/>
  <c r="Y610" i="4" s="1"/>
  <c r="Z611" i="4" s="1"/>
  <c r="W610" i="4"/>
  <c r="T610" i="4"/>
  <c r="U610" i="4" s="1"/>
  <c r="V611" i="4" s="1"/>
  <c r="S610" i="4"/>
  <c r="N610" i="4"/>
  <c r="L610" i="4"/>
  <c r="K610" i="4"/>
  <c r="L611" i="4" s="1"/>
  <c r="I610" i="4"/>
  <c r="H610" i="4"/>
  <c r="J610" i="4" s="1"/>
  <c r="G610" i="4"/>
  <c r="D610" i="4"/>
  <c r="E610" i="4" s="1"/>
  <c r="F611" i="4" s="1"/>
  <c r="C610" i="4"/>
  <c r="AB609" i="4"/>
  <c r="Y609" i="4"/>
  <c r="Z610" i="4" s="1"/>
  <c r="X609" i="4"/>
  <c r="W609" i="4"/>
  <c r="U609" i="4"/>
  <c r="V610" i="4" s="1"/>
  <c r="T609" i="4"/>
  <c r="AC609" i="4" s="1"/>
  <c r="S609" i="4"/>
  <c r="N609" i="4"/>
  <c r="O609" i="4" s="1"/>
  <c r="K609" i="4"/>
  <c r="J609" i="4"/>
  <c r="I609" i="4"/>
  <c r="H609" i="4"/>
  <c r="G609" i="4"/>
  <c r="E609" i="4"/>
  <c r="F610" i="4" s="1"/>
  <c r="D609" i="4"/>
  <c r="C609" i="4"/>
  <c r="AB608" i="4"/>
  <c r="AC608" i="4" s="1"/>
  <c r="X608" i="4"/>
  <c r="Y608" i="4" s="1"/>
  <c r="Z609" i="4" s="1"/>
  <c r="W608" i="4"/>
  <c r="T608" i="4"/>
  <c r="S608" i="4"/>
  <c r="N608" i="4"/>
  <c r="I608" i="4"/>
  <c r="H608" i="4"/>
  <c r="K608" i="4" s="1"/>
  <c r="L609" i="4" s="1"/>
  <c r="G608" i="4"/>
  <c r="D608" i="4"/>
  <c r="O608" i="4" s="1"/>
  <c r="C608" i="4"/>
  <c r="AB607" i="4"/>
  <c r="AC607" i="4" s="1"/>
  <c r="Y607" i="4"/>
  <c r="Z608" i="4" s="1"/>
  <c r="X607" i="4"/>
  <c r="W607" i="4"/>
  <c r="U607" i="4"/>
  <c r="V608" i="4" s="1"/>
  <c r="T607" i="4"/>
  <c r="S607" i="4"/>
  <c r="O607" i="4"/>
  <c r="N607" i="4"/>
  <c r="I607" i="4"/>
  <c r="J607" i="4" s="1"/>
  <c r="H607" i="4"/>
  <c r="G607" i="4"/>
  <c r="K607" i="4" s="1"/>
  <c r="L608" i="4" s="1"/>
  <c r="E607" i="4"/>
  <c r="F608" i="4" s="1"/>
  <c r="D607" i="4"/>
  <c r="C607" i="4"/>
  <c r="AB606" i="4"/>
  <c r="AC606" i="4" s="1"/>
  <c r="X606" i="4"/>
  <c r="Y606" i="4" s="1"/>
  <c r="Z607" i="4" s="1"/>
  <c r="W606" i="4"/>
  <c r="T606" i="4"/>
  <c r="S606" i="4"/>
  <c r="N606" i="4"/>
  <c r="L606" i="4"/>
  <c r="K606" i="4"/>
  <c r="L607" i="4" s="1"/>
  <c r="I606" i="4"/>
  <c r="H606" i="4"/>
  <c r="J606" i="4" s="1"/>
  <c r="G606" i="4"/>
  <c r="D606" i="4"/>
  <c r="C606" i="4"/>
  <c r="AB605" i="4"/>
  <c r="Y605" i="4"/>
  <c r="Z606" i="4" s="1"/>
  <c r="X605" i="4"/>
  <c r="W605" i="4"/>
  <c r="U605" i="4"/>
  <c r="V606" i="4" s="1"/>
  <c r="T605" i="4"/>
  <c r="AC605" i="4" s="1"/>
  <c r="S605" i="4"/>
  <c r="N605" i="4"/>
  <c r="O605" i="4" s="1"/>
  <c r="K605" i="4"/>
  <c r="J605" i="4"/>
  <c r="I605" i="4"/>
  <c r="H605" i="4"/>
  <c r="G605" i="4"/>
  <c r="E605" i="4"/>
  <c r="F606" i="4" s="1"/>
  <c r="D605" i="4"/>
  <c r="C605" i="4"/>
  <c r="AB604" i="4"/>
  <c r="AC604" i="4" s="1"/>
  <c r="X604" i="4"/>
  <c r="W604" i="4"/>
  <c r="T604" i="4"/>
  <c r="U604" i="4" s="1"/>
  <c r="V605" i="4" s="1"/>
  <c r="S604" i="4"/>
  <c r="N604" i="4"/>
  <c r="I604" i="4"/>
  <c r="H604" i="4"/>
  <c r="K604" i="4" s="1"/>
  <c r="L605" i="4" s="1"/>
  <c r="G604" i="4"/>
  <c r="D604" i="4"/>
  <c r="C604" i="4"/>
  <c r="AB603" i="4"/>
  <c r="AC603" i="4" s="1"/>
  <c r="Y603" i="4"/>
  <c r="Z604" i="4" s="1"/>
  <c r="X603" i="4"/>
  <c r="W603" i="4"/>
  <c r="U603" i="4"/>
  <c r="V604" i="4" s="1"/>
  <c r="T603" i="4"/>
  <c r="S603" i="4"/>
  <c r="N603" i="4"/>
  <c r="O603" i="4" s="1"/>
  <c r="I603" i="4"/>
  <c r="J603" i="4" s="1"/>
  <c r="H603" i="4"/>
  <c r="G603" i="4"/>
  <c r="K603" i="4" s="1"/>
  <c r="L604" i="4" s="1"/>
  <c r="E603" i="4"/>
  <c r="F604" i="4" s="1"/>
  <c r="D603" i="4"/>
  <c r="C603" i="4"/>
  <c r="AB602" i="4"/>
  <c r="AC602" i="4" s="1"/>
  <c r="X602" i="4"/>
  <c r="Y602" i="4" s="1"/>
  <c r="Z603" i="4" s="1"/>
  <c r="W602" i="4"/>
  <c r="T602" i="4"/>
  <c r="U602" i="4" s="1"/>
  <c r="V603" i="4" s="1"/>
  <c r="S602" i="4"/>
  <c r="N602" i="4"/>
  <c r="I602" i="4"/>
  <c r="H602" i="4"/>
  <c r="J602" i="4" s="1"/>
  <c r="G602" i="4"/>
  <c r="E602" i="4"/>
  <c r="F603" i="4" s="1"/>
  <c r="D602" i="4"/>
  <c r="C602" i="4"/>
  <c r="AB601" i="4"/>
  <c r="X601" i="4"/>
  <c r="W601" i="4"/>
  <c r="Y601" i="4" s="1"/>
  <c r="Z602" i="4" s="1"/>
  <c r="U601" i="4"/>
  <c r="V602" i="4" s="1"/>
  <c r="T601" i="4"/>
  <c r="AC601" i="4" s="1"/>
  <c r="S601" i="4"/>
  <c r="O601" i="4"/>
  <c r="N601" i="4"/>
  <c r="K601" i="4"/>
  <c r="L602" i="4" s="1"/>
  <c r="J601" i="4"/>
  <c r="I601" i="4"/>
  <c r="H601" i="4"/>
  <c r="G601" i="4"/>
  <c r="D601" i="4"/>
  <c r="C601" i="4"/>
  <c r="E601" i="4" s="1"/>
  <c r="F602" i="4" s="1"/>
  <c r="AC600" i="4"/>
  <c r="AB600" i="4"/>
  <c r="X600" i="4"/>
  <c r="Y600" i="4" s="1"/>
  <c r="Z601" i="4" s="1"/>
  <c r="W600" i="4"/>
  <c r="T600" i="4"/>
  <c r="U600" i="4" s="1"/>
  <c r="V601" i="4" s="1"/>
  <c r="S600" i="4"/>
  <c r="N600" i="4"/>
  <c r="L600" i="4"/>
  <c r="K600" i="4"/>
  <c r="L601" i="4" s="1"/>
  <c r="I600" i="4"/>
  <c r="J600" i="4" s="1"/>
  <c r="H600" i="4"/>
  <c r="G600" i="4"/>
  <c r="D600" i="4"/>
  <c r="C600" i="4"/>
  <c r="AB599" i="4"/>
  <c r="AC599" i="4" s="1"/>
  <c r="Y599" i="4"/>
  <c r="Z600" i="4" s="1"/>
  <c r="X599" i="4"/>
  <c r="W599" i="4"/>
  <c r="T599" i="4"/>
  <c r="S599" i="4"/>
  <c r="U599" i="4" s="1"/>
  <c r="V600" i="4" s="1"/>
  <c r="O599" i="4"/>
  <c r="N599" i="4"/>
  <c r="J599" i="4"/>
  <c r="I599" i="4"/>
  <c r="H599" i="4"/>
  <c r="G599" i="4"/>
  <c r="K599" i="4" s="1"/>
  <c r="E599" i="4"/>
  <c r="F600" i="4" s="1"/>
  <c r="D599" i="4"/>
  <c r="C599" i="4"/>
  <c r="AB598" i="4"/>
  <c r="X598" i="4"/>
  <c r="Y598" i="4" s="1"/>
  <c r="Z599" i="4" s="1"/>
  <c r="W598" i="4"/>
  <c r="T598" i="4"/>
  <c r="U598" i="4" s="1"/>
  <c r="V599" i="4" s="1"/>
  <c r="S598" i="4"/>
  <c r="N598" i="4"/>
  <c r="I598" i="4"/>
  <c r="H598" i="4"/>
  <c r="J598" i="4" s="1"/>
  <c r="G598" i="4"/>
  <c r="E598" i="4"/>
  <c r="F599" i="4" s="1"/>
  <c r="D598" i="4"/>
  <c r="C598" i="4"/>
  <c r="AB597" i="4"/>
  <c r="X597" i="4"/>
  <c r="W597" i="4"/>
  <c r="Y597" i="4" s="1"/>
  <c r="Z598" i="4" s="1"/>
  <c r="U597" i="4"/>
  <c r="V598" i="4" s="1"/>
  <c r="T597" i="4"/>
  <c r="AC597" i="4" s="1"/>
  <c r="S597" i="4"/>
  <c r="O597" i="4"/>
  <c r="N597" i="4"/>
  <c r="K597" i="4"/>
  <c r="L598" i="4" s="1"/>
  <c r="I597" i="4"/>
  <c r="J597" i="4" s="1"/>
  <c r="H597" i="4"/>
  <c r="G597" i="4"/>
  <c r="D597" i="4"/>
  <c r="C597" i="4"/>
  <c r="E597" i="4" s="1"/>
  <c r="F598" i="4" s="1"/>
  <c r="AB596" i="4"/>
  <c r="AC596" i="4" s="1"/>
  <c r="X596" i="4"/>
  <c r="Y596" i="4" s="1"/>
  <c r="Z597" i="4" s="1"/>
  <c r="W596" i="4"/>
  <c r="T596" i="4"/>
  <c r="U596" i="4" s="1"/>
  <c r="V597" i="4" s="1"/>
  <c r="S596" i="4"/>
  <c r="N596" i="4"/>
  <c r="L596" i="4"/>
  <c r="K596" i="4"/>
  <c r="L597" i="4" s="1"/>
  <c r="I596" i="4"/>
  <c r="J596" i="4" s="1"/>
  <c r="H596" i="4"/>
  <c r="G596" i="4"/>
  <c r="D596" i="4"/>
  <c r="C596" i="4"/>
  <c r="AB595" i="4"/>
  <c r="AC595" i="4" s="1"/>
  <c r="Y595" i="4"/>
  <c r="Z596" i="4" s="1"/>
  <c r="X595" i="4"/>
  <c r="W595" i="4"/>
  <c r="T595" i="4"/>
  <c r="S595" i="4"/>
  <c r="U595" i="4" s="1"/>
  <c r="V596" i="4" s="1"/>
  <c r="N595" i="4"/>
  <c r="O595" i="4" s="1"/>
  <c r="J595" i="4"/>
  <c r="I595" i="4"/>
  <c r="H595" i="4"/>
  <c r="G595" i="4"/>
  <c r="K595" i="4" s="1"/>
  <c r="E595" i="4"/>
  <c r="F596" i="4" s="1"/>
  <c r="D595" i="4"/>
  <c r="C595" i="4"/>
  <c r="AC594" i="4"/>
  <c r="AB594" i="4"/>
  <c r="X594" i="4"/>
  <c r="Y594" i="4" s="1"/>
  <c r="Z595" i="4" s="1"/>
  <c r="W594" i="4"/>
  <c r="T594" i="4"/>
  <c r="U594" i="4" s="1"/>
  <c r="V595" i="4" s="1"/>
  <c r="S594" i="4"/>
  <c r="N594" i="4"/>
  <c r="O594" i="4" s="1"/>
  <c r="L594" i="4"/>
  <c r="I594" i="4"/>
  <c r="H594" i="4"/>
  <c r="J594" i="4" s="1"/>
  <c r="G594" i="4"/>
  <c r="E594" i="4"/>
  <c r="F595" i="4" s="1"/>
  <c r="D594" i="4"/>
  <c r="C594" i="4"/>
  <c r="AB593" i="4"/>
  <c r="X593" i="4"/>
  <c r="W593" i="4"/>
  <c r="Y593" i="4" s="1"/>
  <c r="Z594" i="4" s="1"/>
  <c r="U593" i="4"/>
  <c r="V594" i="4" s="1"/>
  <c r="T593" i="4"/>
  <c r="AC593" i="4" s="1"/>
  <c r="S593" i="4"/>
  <c r="O593" i="4"/>
  <c r="N593" i="4"/>
  <c r="K593" i="4"/>
  <c r="I593" i="4"/>
  <c r="J593" i="4" s="1"/>
  <c r="H593" i="4"/>
  <c r="G593" i="4"/>
  <c r="D593" i="4"/>
  <c r="C593" i="4"/>
  <c r="E593" i="4" s="1"/>
  <c r="F594" i="4" s="1"/>
  <c r="AB592" i="4"/>
  <c r="AC592" i="4" s="1"/>
  <c r="X592" i="4"/>
  <c r="W592" i="4"/>
  <c r="U592" i="4"/>
  <c r="V593" i="4" s="1"/>
  <c r="T592" i="4"/>
  <c r="S592" i="4"/>
  <c r="N592" i="4"/>
  <c r="I592" i="4"/>
  <c r="H592" i="4"/>
  <c r="K592" i="4" s="1"/>
  <c r="L593" i="4" s="1"/>
  <c r="G592" i="4"/>
  <c r="D592" i="4"/>
  <c r="C592" i="4"/>
  <c r="AB591" i="4"/>
  <c r="AC591" i="4" s="1"/>
  <c r="Y591" i="4"/>
  <c r="Z592" i="4" s="1"/>
  <c r="X591" i="4"/>
  <c r="W591" i="4"/>
  <c r="T591" i="4"/>
  <c r="S591" i="4"/>
  <c r="U591" i="4" s="1"/>
  <c r="V592" i="4" s="1"/>
  <c r="N591" i="4"/>
  <c r="O591" i="4" s="1"/>
  <c r="J591" i="4"/>
  <c r="I591" i="4"/>
  <c r="H591" i="4"/>
  <c r="G591" i="4"/>
  <c r="K591" i="4" s="1"/>
  <c r="L592" i="4" s="1"/>
  <c r="D591" i="4"/>
  <c r="E591" i="4" s="1"/>
  <c r="F592" i="4" s="1"/>
  <c r="C591" i="4"/>
  <c r="AB590" i="4"/>
  <c r="X590" i="4"/>
  <c r="W590" i="4"/>
  <c r="Y590" i="4" s="1"/>
  <c r="Z591" i="4" s="1"/>
  <c r="T590" i="4"/>
  <c r="U590" i="4" s="1"/>
  <c r="V591" i="4" s="1"/>
  <c r="S590" i="4"/>
  <c r="N590" i="4"/>
  <c r="J590" i="4"/>
  <c r="I590" i="4"/>
  <c r="H590" i="4"/>
  <c r="G590" i="4"/>
  <c r="K590" i="4" s="1"/>
  <c r="L591" i="4" s="1"/>
  <c r="D590" i="4"/>
  <c r="E590" i="4" s="1"/>
  <c r="F591" i="4" s="1"/>
  <c r="C590" i="4"/>
  <c r="AB589" i="4"/>
  <c r="X589" i="4"/>
  <c r="W589" i="4"/>
  <c r="Y589" i="4" s="1"/>
  <c r="Z590" i="4" s="1"/>
  <c r="U589" i="4"/>
  <c r="V590" i="4" s="1"/>
  <c r="T589" i="4"/>
  <c r="AC589" i="4" s="1"/>
  <c r="S589" i="4"/>
  <c r="O589" i="4"/>
  <c r="N589" i="4"/>
  <c r="K589" i="4"/>
  <c r="L590" i="4" s="1"/>
  <c r="J589" i="4"/>
  <c r="I589" i="4"/>
  <c r="H589" i="4"/>
  <c r="G589" i="4"/>
  <c r="D589" i="4"/>
  <c r="C589" i="4"/>
  <c r="E589" i="4" s="1"/>
  <c r="F590" i="4" s="1"/>
  <c r="AB588" i="4"/>
  <c r="AC588" i="4" s="1"/>
  <c r="X588" i="4"/>
  <c r="Y588" i="4" s="1"/>
  <c r="Z589" i="4" s="1"/>
  <c r="W588" i="4"/>
  <c r="T588" i="4"/>
  <c r="S588" i="4"/>
  <c r="U588" i="4" s="1"/>
  <c r="V589" i="4" s="1"/>
  <c r="N588" i="4"/>
  <c r="K588" i="4"/>
  <c r="L589" i="4" s="1"/>
  <c r="I588" i="4"/>
  <c r="H588" i="4"/>
  <c r="G588" i="4"/>
  <c r="D588" i="4"/>
  <c r="O588" i="4" s="1"/>
  <c r="C588" i="4"/>
  <c r="AB587" i="4"/>
  <c r="AC587" i="4" s="1"/>
  <c r="X587" i="4"/>
  <c r="W587" i="4"/>
  <c r="Y587" i="4" s="1"/>
  <c r="Z588" i="4" s="1"/>
  <c r="T587" i="4"/>
  <c r="S587" i="4"/>
  <c r="U587" i="4" s="1"/>
  <c r="V588" i="4" s="1"/>
  <c r="N587" i="4"/>
  <c r="O587" i="4" s="1"/>
  <c r="K587" i="4"/>
  <c r="L588" i="4" s="1"/>
  <c r="I587" i="4"/>
  <c r="J587" i="4" s="1"/>
  <c r="H587" i="4"/>
  <c r="G587" i="4"/>
  <c r="D587" i="4"/>
  <c r="C587" i="4"/>
  <c r="E587" i="4" s="1"/>
  <c r="F588" i="4" s="1"/>
  <c r="AB586" i="4"/>
  <c r="AC586" i="4" s="1"/>
  <c r="X586" i="4"/>
  <c r="Y586" i="4" s="1"/>
  <c r="Z587" i="4" s="1"/>
  <c r="W586" i="4"/>
  <c r="T586" i="4"/>
  <c r="U586" i="4" s="1"/>
  <c r="V587" i="4" s="1"/>
  <c r="S586" i="4"/>
  <c r="N586" i="4"/>
  <c r="I586" i="4"/>
  <c r="J586" i="4" s="1"/>
  <c r="H586" i="4"/>
  <c r="G586" i="4"/>
  <c r="K586" i="4" s="1"/>
  <c r="L587" i="4" s="1"/>
  <c r="E586" i="4"/>
  <c r="F587" i="4" s="1"/>
  <c r="D586" i="4"/>
  <c r="C586" i="4"/>
  <c r="AB585" i="4"/>
  <c r="X585" i="4"/>
  <c r="W585" i="4"/>
  <c r="Y585" i="4" s="1"/>
  <c r="Z586" i="4" s="1"/>
  <c r="T585" i="4"/>
  <c r="U585" i="4" s="1"/>
  <c r="V586" i="4" s="1"/>
  <c r="S585" i="4"/>
  <c r="O585" i="4"/>
  <c r="N585" i="4"/>
  <c r="K585" i="4"/>
  <c r="L586" i="4" s="1"/>
  <c r="J585" i="4"/>
  <c r="I585" i="4"/>
  <c r="H585" i="4"/>
  <c r="G585" i="4"/>
  <c r="D585" i="4"/>
  <c r="C585" i="4"/>
  <c r="E585" i="4" s="1"/>
  <c r="F586" i="4" s="1"/>
  <c r="AB584" i="4"/>
  <c r="Y584" i="4"/>
  <c r="Z585" i="4" s="1"/>
  <c r="X584" i="4"/>
  <c r="W584" i="4"/>
  <c r="T584" i="4"/>
  <c r="U584" i="4" s="1"/>
  <c r="V585" i="4" s="1"/>
  <c r="S584" i="4"/>
  <c r="O584" i="4"/>
  <c r="N584" i="4"/>
  <c r="I584" i="4"/>
  <c r="J584" i="4" s="1"/>
  <c r="H584" i="4"/>
  <c r="G584" i="4"/>
  <c r="K584" i="4" s="1"/>
  <c r="L585" i="4" s="1"/>
  <c r="D584" i="4"/>
  <c r="C584" i="4"/>
  <c r="E584" i="4" s="1"/>
  <c r="F585" i="4" s="1"/>
  <c r="AB583" i="4"/>
  <c r="AC583" i="4" s="1"/>
  <c r="X583" i="4"/>
  <c r="Y583" i="4" s="1"/>
  <c r="Z584" i="4" s="1"/>
  <c r="W583" i="4"/>
  <c r="T583" i="4"/>
  <c r="S583" i="4"/>
  <c r="U583" i="4" s="1"/>
  <c r="V584" i="4" s="1"/>
  <c r="N583" i="4"/>
  <c r="K583" i="4"/>
  <c r="L584" i="4" s="1"/>
  <c r="J583" i="4"/>
  <c r="I583" i="4"/>
  <c r="H583" i="4"/>
  <c r="G583" i="4"/>
  <c r="D583" i="4"/>
  <c r="O583" i="4" s="1"/>
  <c r="C583" i="4"/>
  <c r="AB582" i="4"/>
  <c r="X582" i="4"/>
  <c r="Y582" i="4" s="1"/>
  <c r="Z583" i="4" s="1"/>
  <c r="W582" i="4"/>
  <c r="U582" i="4"/>
  <c r="V583" i="4" s="1"/>
  <c r="T582" i="4"/>
  <c r="AC582" i="4" s="1"/>
  <c r="S582" i="4"/>
  <c r="N582" i="4"/>
  <c r="O582" i="4" s="1"/>
  <c r="I582" i="4"/>
  <c r="J582" i="4" s="1"/>
  <c r="H582" i="4"/>
  <c r="K582" i="4" s="1"/>
  <c r="L583" i="4" s="1"/>
  <c r="G582" i="4"/>
  <c r="D582" i="4"/>
  <c r="E582" i="4" s="1"/>
  <c r="F583" i="4" s="1"/>
  <c r="C582" i="4"/>
  <c r="AB581" i="4"/>
  <c r="AC581" i="4" s="1"/>
  <c r="X581" i="4"/>
  <c r="W581" i="4"/>
  <c r="Y581" i="4" s="1"/>
  <c r="Z582" i="4" s="1"/>
  <c r="T581" i="4"/>
  <c r="S581" i="4"/>
  <c r="U581" i="4" s="1"/>
  <c r="V582" i="4" s="1"/>
  <c r="O581" i="4"/>
  <c r="N581" i="4"/>
  <c r="J581" i="4"/>
  <c r="I581" i="4"/>
  <c r="H581" i="4"/>
  <c r="G581" i="4"/>
  <c r="K581" i="4" s="1"/>
  <c r="L582" i="4" s="1"/>
  <c r="D581" i="4"/>
  <c r="C581" i="4"/>
  <c r="E581" i="4" s="1"/>
  <c r="F582" i="4" s="1"/>
  <c r="AB580" i="4"/>
  <c r="Y580" i="4"/>
  <c r="Z581" i="4" s="1"/>
  <c r="X580" i="4"/>
  <c r="W580" i="4"/>
  <c r="T580" i="4"/>
  <c r="AC580" i="4" s="1"/>
  <c r="S580" i="4"/>
  <c r="N580" i="4"/>
  <c r="O580" i="4" s="1"/>
  <c r="I580" i="4"/>
  <c r="J580" i="4" s="1"/>
  <c r="H580" i="4"/>
  <c r="K580" i="4" s="1"/>
  <c r="L581" i="4" s="1"/>
  <c r="G580" i="4"/>
  <c r="E580" i="4"/>
  <c r="F581" i="4" s="1"/>
  <c r="D580" i="4"/>
  <c r="C580" i="4"/>
  <c r="AB579" i="4"/>
  <c r="AC579" i="4" s="1"/>
  <c r="X579" i="4"/>
  <c r="W579" i="4"/>
  <c r="Y579" i="4" s="1"/>
  <c r="Z580" i="4" s="1"/>
  <c r="T579" i="4"/>
  <c r="S579" i="4"/>
  <c r="U579" i="4" s="1"/>
  <c r="V580" i="4" s="1"/>
  <c r="O579" i="4"/>
  <c r="N579" i="4"/>
  <c r="K579" i="4"/>
  <c r="L580" i="4" s="1"/>
  <c r="J579" i="4"/>
  <c r="I579" i="4"/>
  <c r="H579" i="4"/>
  <c r="G579" i="4"/>
  <c r="D579" i="4"/>
  <c r="C579" i="4"/>
  <c r="E579" i="4" s="1"/>
  <c r="F580" i="4" s="1"/>
  <c r="AB578" i="4"/>
  <c r="X578" i="4"/>
  <c r="Y578" i="4" s="1"/>
  <c r="Z579" i="4" s="1"/>
  <c r="W578" i="4"/>
  <c r="U578" i="4"/>
  <c r="V579" i="4" s="1"/>
  <c r="T578" i="4"/>
  <c r="AC578" i="4" s="1"/>
  <c r="S578" i="4"/>
  <c r="N578" i="4"/>
  <c r="O578" i="4" s="1"/>
  <c r="I578" i="4"/>
  <c r="J578" i="4" s="1"/>
  <c r="H578" i="4"/>
  <c r="K578" i="4" s="1"/>
  <c r="L579" i="4" s="1"/>
  <c r="G578" i="4"/>
  <c r="D578" i="4"/>
  <c r="E578" i="4" s="1"/>
  <c r="F579" i="4" s="1"/>
  <c r="C578" i="4"/>
  <c r="AB577" i="4"/>
  <c r="AC577" i="4" s="1"/>
  <c r="X577" i="4"/>
  <c r="W577" i="4"/>
  <c r="Y577" i="4" s="1"/>
  <c r="Z578" i="4" s="1"/>
  <c r="T577" i="4"/>
  <c r="S577" i="4"/>
  <c r="U577" i="4" s="1"/>
  <c r="V578" i="4" s="1"/>
  <c r="O577" i="4"/>
  <c r="N577" i="4"/>
  <c r="J577" i="4"/>
  <c r="I577" i="4"/>
  <c r="H577" i="4"/>
  <c r="G577" i="4"/>
  <c r="K577" i="4" s="1"/>
  <c r="L578" i="4" s="1"/>
  <c r="D577" i="4"/>
  <c r="C577" i="4"/>
  <c r="E577" i="4" s="1"/>
  <c r="F578" i="4" s="1"/>
  <c r="AB576" i="4"/>
  <c r="Y576" i="4"/>
  <c r="Z577" i="4" s="1"/>
  <c r="X576" i="4"/>
  <c r="W576" i="4"/>
  <c r="U576" i="4"/>
  <c r="V577" i="4" s="1"/>
  <c r="T576" i="4"/>
  <c r="AC576" i="4" s="1"/>
  <c r="S576" i="4"/>
  <c r="N576" i="4"/>
  <c r="O576" i="4" s="1"/>
  <c r="I576" i="4"/>
  <c r="J576" i="4" s="1"/>
  <c r="H576" i="4"/>
  <c r="K576" i="4" s="1"/>
  <c r="L577" i="4" s="1"/>
  <c r="G576" i="4"/>
  <c r="E576" i="4"/>
  <c r="F577" i="4" s="1"/>
  <c r="D576" i="4"/>
  <c r="C576" i="4"/>
  <c r="AB575" i="4"/>
  <c r="AC575" i="4" s="1"/>
  <c r="X575" i="4"/>
  <c r="W575" i="4"/>
  <c r="Y575" i="4" s="1"/>
  <c r="Z576" i="4" s="1"/>
  <c r="T575" i="4"/>
  <c r="S575" i="4"/>
  <c r="U575" i="4" s="1"/>
  <c r="V576" i="4" s="1"/>
  <c r="O575" i="4"/>
  <c r="N575" i="4"/>
  <c r="K575" i="4"/>
  <c r="L576" i="4" s="1"/>
  <c r="J575" i="4"/>
  <c r="I575" i="4"/>
  <c r="H575" i="4"/>
  <c r="G575" i="4"/>
  <c r="D575" i="4"/>
  <c r="C575" i="4"/>
  <c r="E575" i="4" s="1"/>
  <c r="F576" i="4" s="1"/>
  <c r="AB574" i="4"/>
  <c r="Y574" i="4"/>
  <c r="Z575" i="4" s="1"/>
  <c r="X574" i="4"/>
  <c r="W574" i="4"/>
  <c r="U574" i="4"/>
  <c r="V575" i="4" s="1"/>
  <c r="T574" i="4"/>
  <c r="AC574" i="4" s="1"/>
  <c r="S574" i="4"/>
  <c r="N574" i="4"/>
  <c r="O574" i="4" s="1"/>
  <c r="I574" i="4"/>
  <c r="J574" i="4" s="1"/>
  <c r="H574" i="4"/>
  <c r="K574" i="4" s="1"/>
  <c r="L575" i="4" s="1"/>
  <c r="G574" i="4"/>
  <c r="E574" i="4"/>
  <c r="F575" i="4" s="1"/>
  <c r="D574" i="4"/>
  <c r="C574" i="4"/>
  <c r="AB573" i="4"/>
  <c r="AC573" i="4" s="1"/>
  <c r="X573" i="4"/>
  <c r="W573" i="4"/>
  <c r="Y573" i="4" s="1"/>
  <c r="Z574" i="4" s="1"/>
  <c r="T573" i="4"/>
  <c r="S573" i="4"/>
  <c r="U573" i="4" s="1"/>
  <c r="V574" i="4" s="1"/>
  <c r="O573" i="4"/>
  <c r="N573" i="4"/>
  <c r="J573" i="4"/>
  <c r="I573" i="4"/>
  <c r="H573" i="4"/>
  <c r="G573" i="4"/>
  <c r="K573" i="4" s="1"/>
  <c r="L574" i="4" s="1"/>
  <c r="D573" i="4"/>
  <c r="C573" i="4"/>
  <c r="E573" i="4" s="1"/>
  <c r="F574" i="4" s="1"/>
  <c r="AB572" i="4"/>
  <c r="Y572" i="4"/>
  <c r="Z573" i="4" s="1"/>
  <c r="X572" i="4"/>
  <c r="W572" i="4"/>
  <c r="U572" i="4"/>
  <c r="V573" i="4" s="1"/>
  <c r="T572" i="4"/>
  <c r="AC572" i="4" s="1"/>
  <c r="S572" i="4"/>
  <c r="N572" i="4"/>
  <c r="O572" i="4" s="1"/>
  <c r="I572" i="4"/>
  <c r="J572" i="4" s="1"/>
  <c r="H572" i="4"/>
  <c r="K572" i="4" s="1"/>
  <c r="L573" i="4" s="1"/>
  <c r="G572" i="4"/>
  <c r="E572" i="4"/>
  <c r="F573" i="4" s="1"/>
  <c r="D572" i="4"/>
  <c r="C572" i="4"/>
  <c r="AB571" i="4"/>
  <c r="AC571" i="4" s="1"/>
  <c r="X571" i="4"/>
  <c r="W571" i="4"/>
  <c r="Y571" i="4" s="1"/>
  <c r="Z572" i="4" s="1"/>
  <c r="T571" i="4"/>
  <c r="S571" i="4"/>
  <c r="U571" i="4" s="1"/>
  <c r="V572" i="4" s="1"/>
  <c r="O571" i="4"/>
  <c r="N571" i="4"/>
  <c r="K571" i="4"/>
  <c r="L572" i="4" s="1"/>
  <c r="J571" i="4"/>
  <c r="I571" i="4"/>
  <c r="H571" i="4"/>
  <c r="G571" i="4"/>
  <c r="D571" i="4"/>
  <c r="C571" i="4"/>
  <c r="E571" i="4" s="1"/>
  <c r="F572" i="4" s="1"/>
  <c r="AB570" i="4"/>
  <c r="Y570" i="4"/>
  <c r="Z571" i="4" s="1"/>
  <c r="X570" i="4"/>
  <c r="W570" i="4"/>
  <c r="U570" i="4"/>
  <c r="V571" i="4" s="1"/>
  <c r="T570" i="4"/>
  <c r="AC570" i="4" s="1"/>
  <c r="S570" i="4"/>
  <c r="N570" i="4"/>
  <c r="O570" i="4" s="1"/>
  <c r="I570" i="4"/>
  <c r="J570" i="4" s="1"/>
  <c r="H570" i="4"/>
  <c r="K570" i="4" s="1"/>
  <c r="L571" i="4" s="1"/>
  <c r="G570" i="4"/>
  <c r="E570" i="4"/>
  <c r="F571" i="4" s="1"/>
  <c r="D570" i="4"/>
  <c r="C570" i="4"/>
  <c r="AB569" i="4"/>
  <c r="AC569" i="4" s="1"/>
  <c r="X569" i="4"/>
  <c r="W569" i="4"/>
  <c r="Y569" i="4" s="1"/>
  <c r="Z570" i="4" s="1"/>
  <c r="T569" i="4"/>
  <c r="S569" i="4"/>
  <c r="U569" i="4" s="1"/>
  <c r="V570" i="4" s="1"/>
  <c r="O569" i="4"/>
  <c r="N569" i="4"/>
  <c r="J569" i="4"/>
  <c r="I569" i="4"/>
  <c r="H569" i="4"/>
  <c r="G569" i="4"/>
  <c r="K569" i="4" s="1"/>
  <c r="L570" i="4" s="1"/>
  <c r="D569" i="4"/>
  <c r="C569" i="4"/>
  <c r="E569" i="4" s="1"/>
  <c r="F570" i="4" s="1"/>
  <c r="AB568" i="4"/>
  <c r="Y568" i="4"/>
  <c r="Z569" i="4" s="1"/>
  <c r="X568" i="4"/>
  <c r="W568" i="4"/>
  <c r="U568" i="4"/>
  <c r="V569" i="4" s="1"/>
  <c r="T568" i="4"/>
  <c r="AC568" i="4" s="1"/>
  <c r="S568" i="4"/>
  <c r="N568" i="4"/>
  <c r="O568" i="4" s="1"/>
  <c r="I568" i="4"/>
  <c r="J568" i="4" s="1"/>
  <c r="H568" i="4"/>
  <c r="K568" i="4" s="1"/>
  <c r="L569" i="4" s="1"/>
  <c r="G568" i="4"/>
  <c r="E568" i="4"/>
  <c r="F569" i="4" s="1"/>
  <c r="D568" i="4"/>
  <c r="C568" i="4"/>
  <c r="AB567" i="4"/>
  <c r="AC567" i="4" s="1"/>
  <c r="X567" i="4"/>
  <c r="W567" i="4"/>
  <c r="Y567" i="4" s="1"/>
  <c r="Z568" i="4" s="1"/>
  <c r="T567" i="4"/>
  <c r="S567" i="4"/>
  <c r="U567" i="4" s="1"/>
  <c r="V568" i="4" s="1"/>
  <c r="O567" i="4"/>
  <c r="N567" i="4"/>
  <c r="K567" i="4"/>
  <c r="L568" i="4" s="1"/>
  <c r="J567" i="4"/>
  <c r="I567" i="4"/>
  <c r="H567" i="4"/>
  <c r="G567" i="4"/>
  <c r="D567" i="4"/>
  <c r="C567" i="4"/>
  <c r="E567" i="4" s="1"/>
  <c r="F568" i="4" s="1"/>
  <c r="AB566" i="4"/>
  <c r="Y566" i="4"/>
  <c r="Z567" i="4" s="1"/>
  <c r="X566" i="4"/>
  <c r="W566" i="4"/>
  <c r="U566" i="4"/>
  <c r="V567" i="4" s="1"/>
  <c r="T566" i="4"/>
  <c r="AC566" i="4" s="1"/>
  <c r="S566" i="4"/>
  <c r="N566" i="4"/>
  <c r="O566" i="4" s="1"/>
  <c r="I566" i="4"/>
  <c r="J566" i="4" s="1"/>
  <c r="H566" i="4"/>
  <c r="K566" i="4" s="1"/>
  <c r="L567" i="4" s="1"/>
  <c r="G566" i="4"/>
  <c r="E566" i="4"/>
  <c r="F567" i="4" s="1"/>
  <c r="D566" i="4"/>
  <c r="C566" i="4"/>
  <c r="AB565" i="4"/>
  <c r="AC565" i="4" s="1"/>
  <c r="X565" i="4"/>
  <c r="W565" i="4"/>
  <c r="Y565" i="4" s="1"/>
  <c r="Z566" i="4" s="1"/>
  <c r="T565" i="4"/>
  <c r="S565" i="4"/>
  <c r="U565" i="4" s="1"/>
  <c r="V566" i="4" s="1"/>
  <c r="O565" i="4"/>
  <c r="N565" i="4"/>
  <c r="J565" i="4"/>
  <c r="I565" i="4"/>
  <c r="H565" i="4"/>
  <c r="G565" i="4"/>
  <c r="K565" i="4" s="1"/>
  <c r="L566" i="4" s="1"/>
  <c r="D565" i="4"/>
  <c r="C565" i="4"/>
  <c r="E565" i="4" s="1"/>
  <c r="F566" i="4" s="1"/>
  <c r="AB564" i="4"/>
  <c r="AC564" i="4" s="1"/>
  <c r="Y564" i="4"/>
  <c r="Z565" i="4" s="1"/>
  <c r="X564" i="4"/>
  <c r="W564" i="4"/>
  <c r="U564" i="4"/>
  <c r="V565" i="4" s="1"/>
  <c r="T564" i="4"/>
  <c r="S564" i="4"/>
  <c r="N564" i="4"/>
  <c r="O564" i="4" s="1"/>
  <c r="K564" i="4"/>
  <c r="L565" i="4" s="1"/>
  <c r="I564" i="4"/>
  <c r="J564" i="4" s="1"/>
  <c r="H564" i="4"/>
  <c r="G564" i="4"/>
  <c r="E564" i="4"/>
  <c r="F565" i="4" s="1"/>
  <c r="D564" i="4"/>
  <c r="C564" i="4"/>
  <c r="AB563" i="4"/>
  <c r="AC563" i="4" s="1"/>
  <c r="X563" i="4"/>
  <c r="W563" i="4"/>
  <c r="Y563" i="4" s="1"/>
  <c r="Z564" i="4" s="1"/>
  <c r="T563" i="4"/>
  <c r="S563" i="4"/>
  <c r="U563" i="4" s="1"/>
  <c r="V564" i="4" s="1"/>
  <c r="N563" i="4"/>
  <c r="O563" i="4" s="1"/>
  <c r="K563" i="4"/>
  <c r="L564" i="4" s="1"/>
  <c r="J563" i="4"/>
  <c r="I563" i="4"/>
  <c r="H563" i="4"/>
  <c r="G563" i="4"/>
  <c r="D563" i="4"/>
  <c r="C563" i="4"/>
  <c r="E563" i="4" s="1"/>
  <c r="F564" i="4" s="1"/>
  <c r="AB562" i="4"/>
  <c r="Y562" i="4"/>
  <c r="Z563" i="4" s="1"/>
  <c r="X562" i="4"/>
  <c r="W562" i="4"/>
  <c r="U562" i="4"/>
  <c r="V563" i="4" s="1"/>
  <c r="T562" i="4"/>
  <c r="AC562" i="4" s="1"/>
  <c r="S562" i="4"/>
  <c r="N562" i="4"/>
  <c r="O562" i="4" s="1"/>
  <c r="I562" i="4"/>
  <c r="J562" i="4" s="1"/>
  <c r="H562" i="4"/>
  <c r="K562" i="4" s="1"/>
  <c r="L563" i="4" s="1"/>
  <c r="G562" i="4"/>
  <c r="E562" i="4"/>
  <c r="F563" i="4" s="1"/>
  <c r="D562" i="4"/>
  <c r="C562" i="4"/>
  <c r="AB561" i="4"/>
  <c r="AC561" i="4" s="1"/>
  <c r="X561" i="4"/>
  <c r="W561" i="4"/>
  <c r="Y561" i="4" s="1"/>
  <c r="Z562" i="4" s="1"/>
  <c r="T561" i="4"/>
  <c r="S561" i="4"/>
  <c r="U561" i="4" s="1"/>
  <c r="V562" i="4" s="1"/>
  <c r="O561" i="4"/>
  <c r="N561" i="4"/>
  <c r="I561" i="4"/>
  <c r="J561" i="4" s="1"/>
  <c r="H561" i="4"/>
  <c r="G561" i="4"/>
  <c r="K561" i="4" s="1"/>
  <c r="L562" i="4" s="1"/>
  <c r="D561" i="4"/>
  <c r="C561" i="4"/>
  <c r="E561" i="4" s="1"/>
  <c r="F562" i="4" s="1"/>
  <c r="AB560" i="4"/>
  <c r="AC560" i="4" s="1"/>
  <c r="Y560" i="4"/>
  <c r="Z561" i="4" s="1"/>
  <c r="X560" i="4"/>
  <c r="W560" i="4"/>
  <c r="U560" i="4"/>
  <c r="V561" i="4" s="1"/>
  <c r="T560" i="4"/>
  <c r="S560" i="4"/>
  <c r="N560" i="4"/>
  <c r="O560" i="4" s="1"/>
  <c r="K560" i="4"/>
  <c r="L561" i="4" s="1"/>
  <c r="I560" i="4"/>
  <c r="J560" i="4" s="1"/>
  <c r="H560" i="4"/>
  <c r="G560" i="4"/>
  <c r="E560" i="4"/>
  <c r="F561" i="4" s="1"/>
  <c r="D560" i="4"/>
  <c r="C560" i="4"/>
  <c r="AB559" i="4"/>
  <c r="AC559" i="4" s="1"/>
  <c r="X559" i="4"/>
  <c r="W559" i="4"/>
  <c r="Y559" i="4" s="1"/>
  <c r="Z560" i="4" s="1"/>
  <c r="T559" i="4"/>
  <c r="S559" i="4"/>
  <c r="U559" i="4" s="1"/>
  <c r="V560" i="4" s="1"/>
  <c r="N559" i="4"/>
  <c r="O559" i="4" s="1"/>
  <c r="K559" i="4"/>
  <c r="L560" i="4" s="1"/>
  <c r="J559" i="4"/>
  <c r="I559" i="4"/>
  <c r="H559" i="4"/>
  <c r="G559" i="4"/>
  <c r="D559" i="4"/>
  <c r="C559" i="4"/>
  <c r="E559" i="4" s="1"/>
  <c r="F560" i="4" s="1"/>
  <c r="AB558" i="4"/>
  <c r="Y558" i="4"/>
  <c r="Z559" i="4" s="1"/>
  <c r="X558" i="4"/>
  <c r="W558" i="4"/>
  <c r="U558" i="4"/>
  <c r="V559" i="4" s="1"/>
  <c r="T558" i="4"/>
  <c r="AC558" i="4" s="1"/>
  <c r="S558" i="4"/>
  <c r="N558" i="4"/>
  <c r="O558" i="4" s="1"/>
  <c r="I558" i="4"/>
  <c r="J558" i="4" s="1"/>
  <c r="H558" i="4"/>
  <c r="K558" i="4" s="1"/>
  <c r="L559" i="4" s="1"/>
  <c r="G558" i="4"/>
  <c r="E558" i="4"/>
  <c r="F559" i="4" s="1"/>
  <c r="D558" i="4"/>
  <c r="C558" i="4"/>
  <c r="AB557" i="4"/>
  <c r="AC557" i="4" s="1"/>
  <c r="X557" i="4"/>
  <c r="W557" i="4"/>
  <c r="Y557" i="4" s="1"/>
  <c r="Z558" i="4" s="1"/>
  <c r="T557" i="4"/>
  <c r="S557" i="4"/>
  <c r="U557" i="4" s="1"/>
  <c r="V558" i="4" s="1"/>
  <c r="O557" i="4"/>
  <c r="N557" i="4"/>
  <c r="I557" i="4"/>
  <c r="J557" i="4" s="1"/>
  <c r="H557" i="4"/>
  <c r="G557" i="4"/>
  <c r="K557" i="4" s="1"/>
  <c r="L558" i="4" s="1"/>
  <c r="D557" i="4"/>
  <c r="C557" i="4"/>
  <c r="E557" i="4" s="1"/>
  <c r="F558" i="4" s="1"/>
  <c r="AB556" i="4"/>
  <c r="AC556" i="4" s="1"/>
  <c r="Y556" i="4"/>
  <c r="Z557" i="4" s="1"/>
  <c r="X556" i="4"/>
  <c r="W556" i="4"/>
  <c r="U556" i="4"/>
  <c r="V557" i="4" s="1"/>
  <c r="T556" i="4"/>
  <c r="S556" i="4"/>
  <c r="N556" i="4"/>
  <c r="O556" i="4" s="1"/>
  <c r="K556" i="4"/>
  <c r="L557" i="4" s="1"/>
  <c r="I556" i="4"/>
  <c r="J556" i="4" s="1"/>
  <c r="H556" i="4"/>
  <c r="G556" i="4"/>
  <c r="E556" i="4"/>
  <c r="F557" i="4" s="1"/>
  <c r="D556" i="4"/>
  <c r="C556" i="4"/>
  <c r="AB555" i="4"/>
  <c r="AC555" i="4" s="1"/>
  <c r="X555" i="4"/>
  <c r="W555" i="4"/>
  <c r="Y555" i="4" s="1"/>
  <c r="Z556" i="4" s="1"/>
  <c r="T555" i="4"/>
  <c r="S555" i="4"/>
  <c r="U555" i="4" s="1"/>
  <c r="V556" i="4" s="1"/>
  <c r="N555" i="4"/>
  <c r="O555" i="4" s="1"/>
  <c r="K555" i="4"/>
  <c r="L556" i="4" s="1"/>
  <c r="J555" i="4"/>
  <c r="I555" i="4"/>
  <c r="H555" i="4"/>
  <c r="G555" i="4"/>
  <c r="D555" i="4"/>
  <c r="C555" i="4"/>
  <c r="E555" i="4" s="1"/>
  <c r="F556" i="4" s="1"/>
  <c r="AB554" i="4"/>
  <c r="Y554" i="4"/>
  <c r="Z555" i="4" s="1"/>
  <c r="X554" i="4"/>
  <c r="W554" i="4"/>
  <c r="U554" i="4"/>
  <c r="V555" i="4" s="1"/>
  <c r="T554" i="4"/>
  <c r="AC554" i="4" s="1"/>
  <c r="S554" i="4"/>
  <c r="N554" i="4"/>
  <c r="O554" i="4" s="1"/>
  <c r="I554" i="4"/>
  <c r="J554" i="4" s="1"/>
  <c r="H554" i="4"/>
  <c r="K554" i="4" s="1"/>
  <c r="L555" i="4" s="1"/>
  <c r="G554" i="4"/>
  <c r="E554" i="4"/>
  <c r="F555" i="4" s="1"/>
  <c r="D554" i="4"/>
  <c r="C554" i="4"/>
  <c r="AB553" i="4"/>
  <c r="AC553" i="4" s="1"/>
  <c r="X553" i="4"/>
  <c r="W553" i="4"/>
  <c r="Y553" i="4" s="1"/>
  <c r="Z554" i="4" s="1"/>
  <c r="T553" i="4"/>
  <c r="S553" i="4"/>
  <c r="U553" i="4" s="1"/>
  <c r="V554" i="4" s="1"/>
  <c r="O553" i="4"/>
  <c r="N553" i="4"/>
  <c r="I553" i="4"/>
  <c r="J553" i="4" s="1"/>
  <c r="H553" i="4"/>
  <c r="G553" i="4"/>
  <c r="K553" i="4" s="1"/>
  <c r="L554" i="4" s="1"/>
  <c r="D553" i="4"/>
  <c r="C553" i="4"/>
  <c r="E553" i="4" s="1"/>
  <c r="F554" i="4" s="1"/>
  <c r="AB552" i="4"/>
  <c r="AC552" i="4" s="1"/>
  <c r="Y552" i="4"/>
  <c r="Z553" i="4" s="1"/>
  <c r="X552" i="4"/>
  <c r="W552" i="4"/>
  <c r="U552" i="4"/>
  <c r="V553" i="4" s="1"/>
  <c r="T552" i="4"/>
  <c r="S552" i="4"/>
  <c r="N552" i="4"/>
  <c r="O552" i="4" s="1"/>
  <c r="K552" i="4"/>
  <c r="L553" i="4" s="1"/>
  <c r="I552" i="4"/>
  <c r="J552" i="4" s="1"/>
  <c r="H552" i="4"/>
  <c r="G552" i="4"/>
  <c r="E552" i="4"/>
  <c r="F553" i="4" s="1"/>
  <c r="D552" i="4"/>
  <c r="C552" i="4"/>
  <c r="AB551" i="4"/>
  <c r="AC551" i="4" s="1"/>
  <c r="X551" i="4"/>
  <c r="W551" i="4"/>
  <c r="Y551" i="4" s="1"/>
  <c r="Z552" i="4" s="1"/>
  <c r="T551" i="4"/>
  <c r="S551" i="4"/>
  <c r="U551" i="4" s="1"/>
  <c r="V552" i="4" s="1"/>
  <c r="N551" i="4"/>
  <c r="O551" i="4" s="1"/>
  <c r="K551" i="4"/>
  <c r="L552" i="4" s="1"/>
  <c r="J551" i="4"/>
  <c r="I551" i="4"/>
  <c r="H551" i="4"/>
  <c r="G551" i="4"/>
  <c r="D551" i="4"/>
  <c r="C551" i="4"/>
  <c r="E551" i="4" s="1"/>
  <c r="F552" i="4" s="1"/>
  <c r="AB550" i="4"/>
  <c r="AC550" i="4" s="1"/>
  <c r="Y550" i="4"/>
  <c r="Z551" i="4" s="1"/>
  <c r="X550" i="4"/>
  <c r="W550" i="4"/>
  <c r="U550" i="4"/>
  <c r="V551" i="4" s="1"/>
  <c r="T550" i="4"/>
  <c r="S550" i="4"/>
  <c r="N550" i="4"/>
  <c r="O550" i="4" s="1"/>
  <c r="I550" i="4"/>
  <c r="J550" i="4" s="1"/>
  <c r="H550" i="4"/>
  <c r="K550" i="4" s="1"/>
  <c r="L551" i="4" s="1"/>
  <c r="G550" i="4"/>
  <c r="E550" i="4"/>
  <c r="F551" i="4" s="1"/>
  <c r="D550" i="4"/>
  <c r="C550" i="4"/>
  <c r="AB549" i="4"/>
  <c r="AC549" i="4" s="1"/>
  <c r="X549" i="4"/>
  <c r="W549" i="4"/>
  <c r="Y549" i="4" s="1"/>
  <c r="Z550" i="4" s="1"/>
  <c r="T549" i="4"/>
  <c r="S549" i="4"/>
  <c r="U549" i="4" s="1"/>
  <c r="V550" i="4" s="1"/>
  <c r="N549" i="4"/>
  <c r="O549" i="4" s="1"/>
  <c r="I549" i="4"/>
  <c r="J549" i="4" s="1"/>
  <c r="H549" i="4"/>
  <c r="G549" i="4"/>
  <c r="K549" i="4" s="1"/>
  <c r="L550" i="4" s="1"/>
  <c r="D549" i="4"/>
  <c r="C549" i="4"/>
  <c r="E549" i="4" s="1"/>
  <c r="F550" i="4" s="1"/>
  <c r="AB548" i="4"/>
  <c r="AC548" i="4" s="1"/>
  <c r="Y548" i="4"/>
  <c r="Z549" i="4" s="1"/>
  <c r="X548" i="4"/>
  <c r="W548" i="4"/>
  <c r="U548" i="4"/>
  <c r="V549" i="4" s="1"/>
  <c r="T548" i="4"/>
  <c r="S548" i="4"/>
  <c r="N548" i="4"/>
  <c r="O548" i="4" s="1"/>
  <c r="K548" i="4"/>
  <c r="L549" i="4" s="1"/>
  <c r="I548" i="4"/>
  <c r="J548" i="4" s="1"/>
  <c r="H548" i="4"/>
  <c r="G548" i="4"/>
  <c r="E548" i="4"/>
  <c r="F549" i="4" s="1"/>
  <c r="D548" i="4"/>
  <c r="C548" i="4"/>
  <c r="AB547" i="4"/>
  <c r="AC547" i="4" s="1"/>
  <c r="X547" i="4"/>
  <c r="W547" i="4"/>
  <c r="Y547" i="4" s="1"/>
  <c r="Z548" i="4" s="1"/>
  <c r="T547" i="4"/>
  <c r="S547" i="4"/>
  <c r="U547" i="4" s="1"/>
  <c r="V548" i="4" s="1"/>
  <c r="N547" i="4"/>
  <c r="O547" i="4" s="1"/>
  <c r="K547" i="4"/>
  <c r="L548" i="4" s="1"/>
  <c r="I547" i="4"/>
  <c r="J547" i="4" s="1"/>
  <c r="H547" i="4"/>
  <c r="G547" i="4"/>
  <c r="D547" i="4"/>
  <c r="C547" i="4"/>
  <c r="E547" i="4" s="1"/>
  <c r="F548" i="4" s="1"/>
  <c r="AB546" i="4"/>
  <c r="AC546" i="4" s="1"/>
  <c r="Y546" i="4"/>
  <c r="Z547" i="4" s="1"/>
  <c r="X546" i="4"/>
  <c r="W546" i="4"/>
  <c r="U546" i="4"/>
  <c r="V547" i="4" s="1"/>
  <c r="T546" i="4"/>
  <c r="S546" i="4"/>
  <c r="N546" i="4"/>
  <c r="O546" i="4" s="1"/>
  <c r="I546" i="4"/>
  <c r="J546" i="4" s="1"/>
  <c r="H546" i="4"/>
  <c r="K546" i="4" s="1"/>
  <c r="L547" i="4" s="1"/>
  <c r="G546" i="4"/>
  <c r="E546" i="4"/>
  <c r="F547" i="4" s="1"/>
  <c r="D546" i="4"/>
  <c r="C546" i="4"/>
  <c r="AB545" i="4"/>
  <c r="AC545" i="4" s="1"/>
  <c r="X545" i="4"/>
  <c r="W545" i="4"/>
  <c r="Y545" i="4" s="1"/>
  <c r="Z546" i="4" s="1"/>
  <c r="T545" i="4"/>
  <c r="S545" i="4"/>
  <c r="U545" i="4" s="1"/>
  <c r="V546" i="4" s="1"/>
  <c r="N545" i="4"/>
  <c r="O545" i="4" s="1"/>
  <c r="I545" i="4"/>
  <c r="J545" i="4" s="1"/>
  <c r="H545" i="4"/>
  <c r="G545" i="4"/>
  <c r="K545" i="4" s="1"/>
  <c r="L546" i="4" s="1"/>
  <c r="D545" i="4"/>
  <c r="C545" i="4"/>
  <c r="E545" i="4" s="1"/>
  <c r="F546" i="4" s="1"/>
  <c r="AB544" i="4"/>
  <c r="AC544" i="4" s="1"/>
  <c r="Y544" i="4"/>
  <c r="Z545" i="4" s="1"/>
  <c r="X544" i="4"/>
  <c r="W544" i="4"/>
  <c r="U544" i="4"/>
  <c r="V545" i="4" s="1"/>
  <c r="T544" i="4"/>
  <c r="S544" i="4"/>
  <c r="N544" i="4"/>
  <c r="O544" i="4" s="1"/>
  <c r="K544" i="4"/>
  <c r="L545" i="4" s="1"/>
  <c r="I544" i="4"/>
  <c r="J544" i="4" s="1"/>
  <c r="H544" i="4"/>
  <c r="G544" i="4"/>
  <c r="E544" i="4"/>
  <c r="F545" i="4" s="1"/>
  <c r="D544" i="4"/>
  <c r="C544" i="4"/>
  <c r="AB543" i="4"/>
  <c r="AC543" i="4" s="1"/>
  <c r="X543" i="4"/>
  <c r="W543" i="4"/>
  <c r="Y543" i="4" s="1"/>
  <c r="Z544" i="4" s="1"/>
  <c r="T543" i="4"/>
  <c r="S543" i="4"/>
  <c r="U543" i="4" s="1"/>
  <c r="V544" i="4" s="1"/>
  <c r="N543" i="4"/>
  <c r="O543" i="4" s="1"/>
  <c r="K543" i="4"/>
  <c r="L544" i="4" s="1"/>
  <c r="I543" i="4"/>
  <c r="J543" i="4" s="1"/>
  <c r="H543" i="4"/>
  <c r="G543" i="4"/>
  <c r="D543" i="4"/>
  <c r="C543" i="4"/>
  <c r="E543" i="4" s="1"/>
  <c r="F544" i="4" s="1"/>
  <c r="AB542" i="4"/>
  <c r="AC542" i="4" s="1"/>
  <c r="Y542" i="4"/>
  <c r="Z543" i="4" s="1"/>
  <c r="X542" i="4"/>
  <c r="W542" i="4"/>
  <c r="U542" i="4"/>
  <c r="V543" i="4" s="1"/>
  <c r="T542" i="4"/>
  <c r="S542" i="4"/>
  <c r="N542" i="4"/>
  <c r="O542" i="4" s="1"/>
  <c r="I542" i="4"/>
  <c r="J542" i="4" s="1"/>
  <c r="H542" i="4"/>
  <c r="K542" i="4" s="1"/>
  <c r="L543" i="4" s="1"/>
  <c r="G542" i="4"/>
  <c r="E542" i="4"/>
  <c r="F543" i="4" s="1"/>
  <c r="D542" i="4"/>
  <c r="C542" i="4"/>
  <c r="AB541" i="4"/>
  <c r="AC541" i="4" s="1"/>
  <c r="X541" i="4"/>
  <c r="W541" i="4"/>
  <c r="Y541" i="4" s="1"/>
  <c r="Z542" i="4" s="1"/>
  <c r="T541" i="4"/>
  <c r="S541" i="4"/>
  <c r="U541" i="4" s="1"/>
  <c r="V542" i="4" s="1"/>
  <c r="N541" i="4"/>
  <c r="O541" i="4" s="1"/>
  <c r="I541" i="4"/>
  <c r="J541" i="4" s="1"/>
  <c r="H541" i="4"/>
  <c r="G541" i="4"/>
  <c r="K541" i="4" s="1"/>
  <c r="L542" i="4" s="1"/>
  <c r="D541" i="4"/>
  <c r="C541" i="4"/>
  <c r="E541" i="4" s="1"/>
  <c r="F542" i="4" s="1"/>
  <c r="AB540" i="4"/>
  <c r="AC540" i="4" s="1"/>
  <c r="Y540" i="4"/>
  <c r="Z541" i="4" s="1"/>
  <c r="X540" i="4"/>
  <c r="W540" i="4"/>
  <c r="U540" i="4"/>
  <c r="V541" i="4" s="1"/>
  <c r="T540" i="4"/>
  <c r="S540" i="4"/>
  <c r="N540" i="4"/>
  <c r="O540" i="4" s="1"/>
  <c r="K540" i="4"/>
  <c r="L541" i="4" s="1"/>
  <c r="I540" i="4"/>
  <c r="J540" i="4" s="1"/>
  <c r="H540" i="4"/>
  <c r="G540" i="4"/>
  <c r="E540" i="4"/>
  <c r="F541" i="4" s="1"/>
  <c r="D540" i="4"/>
  <c r="C540" i="4"/>
  <c r="AB539" i="4"/>
  <c r="AC539" i="4" s="1"/>
  <c r="X539" i="4"/>
  <c r="W539" i="4"/>
  <c r="Y539" i="4" s="1"/>
  <c r="Z540" i="4" s="1"/>
  <c r="T539" i="4"/>
  <c r="S539" i="4"/>
  <c r="U539" i="4" s="1"/>
  <c r="V540" i="4" s="1"/>
  <c r="N539" i="4"/>
  <c r="O539" i="4" s="1"/>
  <c r="K539" i="4"/>
  <c r="L540" i="4" s="1"/>
  <c r="I539" i="4"/>
  <c r="J539" i="4" s="1"/>
  <c r="H539" i="4"/>
  <c r="G539" i="4"/>
  <c r="D539" i="4"/>
  <c r="C539" i="4"/>
  <c r="E539" i="4" s="1"/>
  <c r="F540" i="4" s="1"/>
  <c r="AB538" i="4"/>
  <c r="AC538" i="4" s="1"/>
  <c r="Y538" i="4"/>
  <c r="Z539" i="4" s="1"/>
  <c r="X538" i="4"/>
  <c r="W538" i="4"/>
  <c r="U538" i="4"/>
  <c r="V539" i="4" s="1"/>
  <c r="T538" i="4"/>
  <c r="S538" i="4"/>
  <c r="N538" i="4"/>
  <c r="O538" i="4" s="1"/>
  <c r="I538" i="4"/>
  <c r="J538" i="4" s="1"/>
  <c r="H538" i="4"/>
  <c r="G538" i="4"/>
  <c r="K538" i="4" s="1"/>
  <c r="L539" i="4" s="1"/>
  <c r="E538" i="4"/>
  <c r="F539" i="4" s="1"/>
  <c r="D538" i="4"/>
  <c r="C538" i="4"/>
  <c r="AB537" i="4"/>
  <c r="AC537" i="4" s="1"/>
  <c r="X537" i="4"/>
  <c r="W537" i="4"/>
  <c r="Y537" i="4" s="1"/>
  <c r="Z538" i="4" s="1"/>
  <c r="T537" i="4"/>
  <c r="S537" i="4"/>
  <c r="U537" i="4" s="1"/>
  <c r="V538" i="4" s="1"/>
  <c r="N537" i="4"/>
  <c r="O537" i="4" s="1"/>
  <c r="I537" i="4"/>
  <c r="J537" i="4" s="1"/>
  <c r="H537" i="4"/>
  <c r="G537" i="4"/>
  <c r="K537" i="4" s="1"/>
  <c r="L538" i="4" s="1"/>
  <c r="D537" i="4"/>
  <c r="C537" i="4"/>
  <c r="E537" i="4" s="1"/>
  <c r="F538" i="4" s="1"/>
  <c r="AB536" i="4"/>
  <c r="AC536" i="4" s="1"/>
  <c r="Y536" i="4"/>
  <c r="Z537" i="4" s="1"/>
  <c r="X536" i="4"/>
  <c r="W536" i="4"/>
  <c r="U536" i="4"/>
  <c r="V537" i="4" s="1"/>
  <c r="T536" i="4"/>
  <c r="S536" i="4"/>
  <c r="N536" i="4"/>
  <c r="O536" i="4" s="1"/>
  <c r="K536" i="4"/>
  <c r="L537" i="4" s="1"/>
  <c r="I536" i="4"/>
  <c r="J536" i="4" s="1"/>
  <c r="H536" i="4"/>
  <c r="G536" i="4"/>
  <c r="E536" i="4"/>
  <c r="F537" i="4" s="1"/>
  <c r="D536" i="4"/>
  <c r="C536" i="4"/>
  <c r="AB535" i="4"/>
  <c r="AC535" i="4" s="1"/>
  <c r="X535" i="4"/>
  <c r="W535" i="4"/>
  <c r="Y535" i="4" s="1"/>
  <c r="Z536" i="4" s="1"/>
  <c r="T535" i="4"/>
  <c r="S535" i="4"/>
  <c r="U535" i="4" s="1"/>
  <c r="V536" i="4" s="1"/>
  <c r="N535" i="4"/>
  <c r="O535" i="4" s="1"/>
  <c r="K535" i="4"/>
  <c r="L536" i="4" s="1"/>
  <c r="I535" i="4"/>
  <c r="J535" i="4" s="1"/>
  <c r="H535" i="4"/>
  <c r="G535" i="4"/>
  <c r="D535" i="4"/>
  <c r="C535" i="4"/>
  <c r="E535" i="4" s="1"/>
  <c r="F536" i="4" s="1"/>
  <c r="AB534" i="4"/>
  <c r="AC534" i="4" s="1"/>
  <c r="Y534" i="4"/>
  <c r="Z535" i="4" s="1"/>
  <c r="X534" i="4"/>
  <c r="W534" i="4"/>
  <c r="U534" i="4"/>
  <c r="V535" i="4" s="1"/>
  <c r="T534" i="4"/>
  <c r="S534" i="4"/>
  <c r="N534" i="4"/>
  <c r="O534" i="4" s="1"/>
  <c r="I534" i="4"/>
  <c r="J534" i="4" s="1"/>
  <c r="H534" i="4"/>
  <c r="G534" i="4"/>
  <c r="K534" i="4" s="1"/>
  <c r="L535" i="4" s="1"/>
  <c r="E534" i="4"/>
  <c r="F535" i="4" s="1"/>
  <c r="D534" i="4"/>
  <c r="C534" i="4"/>
  <c r="AB533" i="4"/>
  <c r="AC533" i="4" s="1"/>
  <c r="X533" i="4"/>
  <c r="W533" i="4"/>
  <c r="Y533" i="4" s="1"/>
  <c r="Z534" i="4" s="1"/>
  <c r="T533" i="4"/>
  <c r="S533" i="4"/>
  <c r="U533" i="4" s="1"/>
  <c r="V534" i="4" s="1"/>
  <c r="N533" i="4"/>
  <c r="O533" i="4" s="1"/>
  <c r="I533" i="4"/>
  <c r="J533" i="4" s="1"/>
  <c r="H533" i="4"/>
  <c r="G533" i="4"/>
  <c r="K533" i="4" s="1"/>
  <c r="L534" i="4" s="1"/>
  <c r="D533" i="4"/>
  <c r="C533" i="4"/>
  <c r="E533" i="4" s="1"/>
  <c r="F534" i="4" s="1"/>
  <c r="AB532" i="4"/>
  <c r="AC532" i="4" s="1"/>
  <c r="Y532" i="4"/>
  <c r="Z533" i="4" s="1"/>
  <c r="X532" i="4"/>
  <c r="W532" i="4"/>
  <c r="U532" i="4"/>
  <c r="V533" i="4" s="1"/>
  <c r="T532" i="4"/>
  <c r="S532" i="4"/>
  <c r="N532" i="4"/>
  <c r="O532" i="4" s="1"/>
  <c r="K532" i="4"/>
  <c r="L533" i="4" s="1"/>
  <c r="I532" i="4"/>
  <c r="J532" i="4" s="1"/>
  <c r="H532" i="4"/>
  <c r="G532" i="4"/>
  <c r="E532" i="4"/>
  <c r="F533" i="4" s="1"/>
  <c r="D532" i="4"/>
  <c r="C532" i="4"/>
  <c r="AB531" i="4"/>
  <c r="AC531" i="4" s="1"/>
  <c r="X531" i="4"/>
  <c r="W531" i="4"/>
  <c r="Y531" i="4" s="1"/>
  <c r="Z532" i="4" s="1"/>
  <c r="T531" i="4"/>
  <c r="S531" i="4"/>
  <c r="U531" i="4" s="1"/>
  <c r="V532" i="4" s="1"/>
  <c r="N531" i="4"/>
  <c r="O531" i="4" s="1"/>
  <c r="K531" i="4"/>
  <c r="L532" i="4" s="1"/>
  <c r="I531" i="4"/>
  <c r="J531" i="4" s="1"/>
  <c r="H531" i="4"/>
  <c r="G531" i="4"/>
  <c r="D531" i="4"/>
  <c r="C531" i="4"/>
  <c r="E531" i="4" s="1"/>
  <c r="F532" i="4" s="1"/>
  <c r="AB530" i="4"/>
  <c r="AC530" i="4" s="1"/>
  <c r="Y530" i="4"/>
  <c r="Z531" i="4" s="1"/>
  <c r="X530" i="4"/>
  <c r="W530" i="4"/>
  <c r="U530" i="4"/>
  <c r="V531" i="4" s="1"/>
  <c r="T530" i="4"/>
  <c r="S530" i="4"/>
  <c r="N530" i="4"/>
  <c r="O530" i="4" s="1"/>
  <c r="I530" i="4"/>
  <c r="J530" i="4" s="1"/>
  <c r="H530" i="4"/>
  <c r="G530" i="4"/>
  <c r="K530" i="4" s="1"/>
  <c r="L531" i="4" s="1"/>
  <c r="E530" i="4"/>
  <c r="F531" i="4" s="1"/>
  <c r="D530" i="4"/>
  <c r="C530" i="4"/>
  <c r="AB529" i="4"/>
  <c r="AC529" i="4" s="1"/>
  <c r="X529" i="4"/>
  <c r="W529" i="4"/>
  <c r="Y529" i="4" s="1"/>
  <c r="Z530" i="4" s="1"/>
  <c r="T529" i="4"/>
  <c r="S529" i="4"/>
  <c r="U529" i="4" s="1"/>
  <c r="V530" i="4" s="1"/>
  <c r="N529" i="4"/>
  <c r="O529" i="4" s="1"/>
  <c r="I529" i="4"/>
  <c r="J529" i="4" s="1"/>
  <c r="H529" i="4"/>
  <c r="G529" i="4"/>
  <c r="K529" i="4" s="1"/>
  <c r="L530" i="4" s="1"/>
  <c r="D529" i="4"/>
  <c r="C529" i="4"/>
  <c r="E529" i="4" s="1"/>
  <c r="F530" i="4" s="1"/>
  <c r="AB528" i="4"/>
  <c r="AC528" i="4" s="1"/>
  <c r="Y528" i="4"/>
  <c r="Z529" i="4" s="1"/>
  <c r="X528" i="4"/>
  <c r="W528" i="4"/>
  <c r="U528" i="4"/>
  <c r="V529" i="4" s="1"/>
  <c r="T528" i="4"/>
  <c r="S528" i="4"/>
  <c r="N528" i="4"/>
  <c r="O528" i="4" s="1"/>
  <c r="K528" i="4"/>
  <c r="L529" i="4" s="1"/>
  <c r="I528" i="4"/>
  <c r="J528" i="4" s="1"/>
  <c r="H528" i="4"/>
  <c r="G528" i="4"/>
  <c r="E528" i="4"/>
  <c r="F529" i="4" s="1"/>
  <c r="D528" i="4"/>
  <c r="C528" i="4"/>
  <c r="AB527" i="4"/>
  <c r="AC527" i="4" s="1"/>
  <c r="X527" i="4"/>
  <c r="W527" i="4"/>
  <c r="Y527" i="4" s="1"/>
  <c r="Z528" i="4" s="1"/>
  <c r="T527" i="4"/>
  <c r="S527" i="4"/>
  <c r="U527" i="4" s="1"/>
  <c r="V528" i="4" s="1"/>
  <c r="N527" i="4"/>
  <c r="O527" i="4" s="1"/>
  <c r="K527" i="4"/>
  <c r="L528" i="4" s="1"/>
  <c r="I527" i="4"/>
  <c r="J527" i="4" s="1"/>
  <c r="H527" i="4"/>
  <c r="G527" i="4"/>
  <c r="D527" i="4"/>
  <c r="C527" i="4"/>
  <c r="E527" i="4" s="1"/>
  <c r="F528" i="4" s="1"/>
  <c r="AB526" i="4"/>
  <c r="AC526" i="4" s="1"/>
  <c r="Y526" i="4"/>
  <c r="Z527" i="4" s="1"/>
  <c r="X526" i="4"/>
  <c r="W526" i="4"/>
  <c r="U526" i="4"/>
  <c r="V527" i="4" s="1"/>
  <c r="T526" i="4"/>
  <c r="S526" i="4"/>
  <c r="N526" i="4"/>
  <c r="O526" i="4" s="1"/>
  <c r="I526" i="4"/>
  <c r="J526" i="4" s="1"/>
  <c r="H526" i="4"/>
  <c r="G526" i="4"/>
  <c r="K526" i="4" s="1"/>
  <c r="L527" i="4" s="1"/>
  <c r="E526" i="4"/>
  <c r="F527" i="4" s="1"/>
  <c r="D526" i="4"/>
  <c r="C526" i="4"/>
  <c r="AB525" i="4"/>
  <c r="AC525" i="4" s="1"/>
  <c r="X525" i="4"/>
  <c r="W525" i="4"/>
  <c r="Y525" i="4" s="1"/>
  <c r="Z526" i="4" s="1"/>
  <c r="T525" i="4"/>
  <c r="S525" i="4"/>
  <c r="U525" i="4" s="1"/>
  <c r="V526" i="4" s="1"/>
  <c r="N525" i="4"/>
  <c r="O525" i="4" s="1"/>
  <c r="I525" i="4"/>
  <c r="J525" i="4" s="1"/>
  <c r="H525" i="4"/>
  <c r="G525" i="4"/>
  <c r="K525" i="4" s="1"/>
  <c r="L526" i="4" s="1"/>
  <c r="D525" i="4"/>
  <c r="C525" i="4"/>
  <c r="E525" i="4" s="1"/>
  <c r="F526" i="4" s="1"/>
  <c r="AB524" i="4"/>
  <c r="AC524" i="4" s="1"/>
  <c r="Y524" i="4"/>
  <c r="Z525" i="4" s="1"/>
  <c r="X524" i="4"/>
  <c r="W524" i="4"/>
  <c r="U524" i="4"/>
  <c r="V525" i="4" s="1"/>
  <c r="T524" i="4"/>
  <c r="S524" i="4"/>
  <c r="N524" i="4"/>
  <c r="O524" i="4" s="1"/>
  <c r="K524" i="4"/>
  <c r="L525" i="4" s="1"/>
  <c r="I524" i="4"/>
  <c r="J524" i="4" s="1"/>
  <c r="H524" i="4"/>
  <c r="G524" i="4"/>
  <c r="E524" i="4"/>
  <c r="F525" i="4" s="1"/>
  <c r="D524" i="4"/>
  <c r="C524" i="4"/>
  <c r="AB523" i="4"/>
  <c r="AC523" i="4" s="1"/>
  <c r="X523" i="4"/>
  <c r="W523" i="4"/>
  <c r="Y523" i="4" s="1"/>
  <c r="Z524" i="4" s="1"/>
  <c r="T523" i="4"/>
  <c r="S523" i="4"/>
  <c r="U523" i="4" s="1"/>
  <c r="V524" i="4" s="1"/>
  <c r="N523" i="4"/>
  <c r="O523" i="4" s="1"/>
  <c r="K523" i="4"/>
  <c r="L524" i="4" s="1"/>
  <c r="I523" i="4"/>
  <c r="J523" i="4" s="1"/>
  <c r="H523" i="4"/>
  <c r="G523" i="4"/>
  <c r="D523" i="4"/>
  <c r="C523" i="4"/>
  <c r="E523" i="4" s="1"/>
  <c r="F524" i="4" s="1"/>
  <c r="AB522" i="4"/>
  <c r="AC522" i="4" s="1"/>
  <c r="Y522" i="4"/>
  <c r="Z523" i="4" s="1"/>
  <c r="X522" i="4"/>
  <c r="W522" i="4"/>
  <c r="U522" i="4"/>
  <c r="V523" i="4" s="1"/>
  <c r="T522" i="4"/>
  <c r="S522" i="4"/>
  <c r="N522" i="4"/>
  <c r="O522" i="4" s="1"/>
  <c r="I522" i="4"/>
  <c r="J522" i="4" s="1"/>
  <c r="H522" i="4"/>
  <c r="G522" i="4"/>
  <c r="K522" i="4" s="1"/>
  <c r="L523" i="4" s="1"/>
  <c r="E522" i="4"/>
  <c r="F523" i="4" s="1"/>
  <c r="D522" i="4"/>
  <c r="C522" i="4"/>
  <c r="AB521" i="4"/>
  <c r="AC521" i="4" s="1"/>
  <c r="X521" i="4"/>
  <c r="W521" i="4"/>
  <c r="Y521" i="4" s="1"/>
  <c r="Z522" i="4" s="1"/>
  <c r="T521" i="4"/>
  <c r="S521" i="4"/>
  <c r="U521" i="4" s="1"/>
  <c r="V522" i="4" s="1"/>
  <c r="N521" i="4"/>
  <c r="O521" i="4" s="1"/>
  <c r="I521" i="4"/>
  <c r="J521" i="4" s="1"/>
  <c r="H521" i="4"/>
  <c r="G521" i="4"/>
  <c r="K521" i="4" s="1"/>
  <c r="L522" i="4" s="1"/>
  <c r="D521" i="4"/>
  <c r="C521" i="4"/>
  <c r="E521" i="4" s="1"/>
  <c r="F522" i="4" s="1"/>
  <c r="AB520" i="4"/>
  <c r="AC520" i="4" s="1"/>
  <c r="Y520" i="4"/>
  <c r="Z521" i="4" s="1"/>
  <c r="X520" i="4"/>
  <c r="W520" i="4"/>
  <c r="U520" i="4"/>
  <c r="V521" i="4" s="1"/>
  <c r="T520" i="4"/>
  <c r="S520" i="4"/>
  <c r="N520" i="4"/>
  <c r="O520" i="4" s="1"/>
  <c r="K520" i="4"/>
  <c r="L521" i="4" s="1"/>
  <c r="I520" i="4"/>
  <c r="J520" i="4" s="1"/>
  <c r="H520" i="4"/>
  <c r="G520" i="4"/>
  <c r="E520" i="4"/>
  <c r="F521" i="4" s="1"/>
  <c r="D520" i="4"/>
  <c r="C520" i="4"/>
  <c r="AB519" i="4"/>
  <c r="AC519" i="4" s="1"/>
  <c r="X519" i="4"/>
  <c r="W519" i="4"/>
  <c r="Y519" i="4" s="1"/>
  <c r="Z520" i="4" s="1"/>
  <c r="T519" i="4"/>
  <c r="S519" i="4"/>
  <c r="U519" i="4" s="1"/>
  <c r="V520" i="4" s="1"/>
  <c r="N519" i="4"/>
  <c r="O519" i="4" s="1"/>
  <c r="K519" i="4"/>
  <c r="L520" i="4" s="1"/>
  <c r="I519" i="4"/>
  <c r="J519" i="4" s="1"/>
  <c r="H519" i="4"/>
  <c r="G519" i="4"/>
  <c r="D519" i="4"/>
  <c r="C519" i="4"/>
  <c r="E519" i="4" s="1"/>
  <c r="F520" i="4" s="1"/>
  <c r="AB518" i="4"/>
  <c r="AC518" i="4" s="1"/>
  <c r="Y518" i="4"/>
  <c r="Z519" i="4" s="1"/>
  <c r="X518" i="4"/>
  <c r="W518" i="4"/>
  <c r="U518" i="4"/>
  <c r="V519" i="4" s="1"/>
  <c r="T518" i="4"/>
  <c r="S518" i="4"/>
  <c r="N518" i="4"/>
  <c r="O518" i="4" s="1"/>
  <c r="I518" i="4"/>
  <c r="J518" i="4" s="1"/>
  <c r="H518" i="4"/>
  <c r="G518" i="4"/>
  <c r="K518" i="4" s="1"/>
  <c r="L519" i="4" s="1"/>
  <c r="E518" i="4"/>
  <c r="F519" i="4" s="1"/>
  <c r="D518" i="4"/>
  <c r="C518" i="4"/>
  <c r="AB517" i="4"/>
  <c r="AC517" i="4" s="1"/>
  <c r="X517" i="4"/>
  <c r="W517" i="4"/>
  <c r="Y517" i="4" s="1"/>
  <c r="Z518" i="4" s="1"/>
  <c r="T517" i="4"/>
  <c r="S517" i="4"/>
  <c r="U517" i="4" s="1"/>
  <c r="V518" i="4" s="1"/>
  <c r="N517" i="4"/>
  <c r="O517" i="4" s="1"/>
  <c r="I517" i="4"/>
  <c r="J517" i="4" s="1"/>
  <c r="H517" i="4"/>
  <c r="G517" i="4"/>
  <c r="K517" i="4" s="1"/>
  <c r="L518" i="4" s="1"/>
  <c r="D517" i="4"/>
  <c r="C517" i="4"/>
  <c r="E517" i="4" s="1"/>
  <c r="F518" i="4" s="1"/>
  <c r="AB516" i="4"/>
  <c r="AC516" i="4" s="1"/>
  <c r="Y516" i="4"/>
  <c r="Z517" i="4" s="1"/>
  <c r="X516" i="4"/>
  <c r="W516" i="4"/>
  <c r="U516" i="4"/>
  <c r="V517" i="4" s="1"/>
  <c r="T516" i="4"/>
  <c r="S516" i="4"/>
  <c r="N516" i="4"/>
  <c r="O516" i="4" s="1"/>
  <c r="K516" i="4"/>
  <c r="L517" i="4" s="1"/>
  <c r="I516" i="4"/>
  <c r="J516" i="4" s="1"/>
  <c r="H516" i="4"/>
  <c r="G516" i="4"/>
  <c r="E516" i="4"/>
  <c r="F517" i="4" s="1"/>
  <c r="D516" i="4"/>
  <c r="C516" i="4"/>
  <c r="AB515" i="4"/>
  <c r="AC515" i="4" s="1"/>
  <c r="X515" i="4"/>
  <c r="W515" i="4"/>
  <c r="Y515" i="4" s="1"/>
  <c r="Z516" i="4" s="1"/>
  <c r="T515" i="4"/>
  <c r="S515" i="4"/>
  <c r="U515" i="4" s="1"/>
  <c r="V516" i="4" s="1"/>
  <c r="N515" i="4"/>
  <c r="O515" i="4" s="1"/>
  <c r="K515" i="4"/>
  <c r="L516" i="4" s="1"/>
  <c r="I515" i="4"/>
  <c r="J515" i="4" s="1"/>
  <c r="H515" i="4"/>
  <c r="G515" i="4"/>
  <c r="D515" i="4"/>
  <c r="C515" i="4"/>
  <c r="E515" i="4" s="1"/>
  <c r="F516" i="4" s="1"/>
  <c r="AB514" i="4"/>
  <c r="AC514" i="4" s="1"/>
  <c r="Y514" i="4"/>
  <c r="Z515" i="4" s="1"/>
  <c r="X514" i="4"/>
  <c r="W514" i="4"/>
  <c r="U514" i="4"/>
  <c r="V515" i="4" s="1"/>
  <c r="T514" i="4"/>
  <c r="S514" i="4"/>
  <c r="N514" i="4"/>
  <c r="O514" i="4" s="1"/>
  <c r="I514" i="4"/>
  <c r="J514" i="4" s="1"/>
  <c r="H514" i="4"/>
  <c r="G514" i="4"/>
  <c r="K514" i="4" s="1"/>
  <c r="L515" i="4" s="1"/>
  <c r="E514" i="4"/>
  <c r="F515" i="4" s="1"/>
  <c r="D514" i="4"/>
  <c r="C514" i="4"/>
  <c r="AB513" i="4"/>
  <c r="AC513" i="4" s="1"/>
  <c r="X513" i="4"/>
  <c r="W513" i="4"/>
  <c r="Y513" i="4" s="1"/>
  <c r="Z514" i="4" s="1"/>
  <c r="T513" i="4"/>
  <c r="S513" i="4"/>
  <c r="U513" i="4" s="1"/>
  <c r="V514" i="4" s="1"/>
  <c r="N513" i="4"/>
  <c r="O513" i="4" s="1"/>
  <c r="I513" i="4"/>
  <c r="J513" i="4" s="1"/>
  <c r="H513" i="4"/>
  <c r="G513" i="4"/>
  <c r="K513" i="4" s="1"/>
  <c r="L514" i="4" s="1"/>
  <c r="D513" i="4"/>
  <c r="C513" i="4"/>
  <c r="E513" i="4" s="1"/>
  <c r="F514" i="4" s="1"/>
  <c r="AB512" i="4"/>
  <c r="AC512" i="4" s="1"/>
  <c r="Y512" i="4"/>
  <c r="Z513" i="4" s="1"/>
  <c r="X512" i="4"/>
  <c r="W512" i="4"/>
  <c r="U512" i="4"/>
  <c r="V513" i="4" s="1"/>
  <c r="T512" i="4"/>
  <c r="S512" i="4"/>
  <c r="N512" i="4"/>
  <c r="O512" i="4" s="1"/>
  <c r="K512" i="4"/>
  <c r="L513" i="4" s="1"/>
  <c r="I512" i="4"/>
  <c r="J512" i="4" s="1"/>
  <c r="H512" i="4"/>
  <c r="G512" i="4"/>
  <c r="E512" i="4"/>
  <c r="F513" i="4" s="1"/>
  <c r="D512" i="4"/>
  <c r="C512" i="4"/>
  <c r="AB511" i="4"/>
  <c r="AC511" i="4" s="1"/>
  <c r="X511" i="4"/>
  <c r="W511" i="4"/>
  <c r="Y511" i="4" s="1"/>
  <c r="Z512" i="4" s="1"/>
  <c r="T511" i="4"/>
  <c r="S511" i="4"/>
  <c r="U511" i="4" s="1"/>
  <c r="V512" i="4" s="1"/>
  <c r="N511" i="4"/>
  <c r="O511" i="4" s="1"/>
  <c r="K511" i="4"/>
  <c r="L512" i="4" s="1"/>
  <c r="I511" i="4"/>
  <c r="J511" i="4" s="1"/>
  <c r="H511" i="4"/>
  <c r="G511" i="4"/>
  <c r="D511" i="4"/>
  <c r="C511" i="4"/>
  <c r="E511" i="4" s="1"/>
  <c r="F512" i="4" s="1"/>
  <c r="AB510" i="4"/>
  <c r="AC510" i="4" s="1"/>
  <c r="Y510" i="4"/>
  <c r="Z511" i="4" s="1"/>
  <c r="X510" i="4"/>
  <c r="W510" i="4"/>
  <c r="U510" i="4"/>
  <c r="V511" i="4" s="1"/>
  <c r="T510" i="4"/>
  <c r="S510" i="4"/>
  <c r="N510" i="4"/>
  <c r="O510" i="4" s="1"/>
  <c r="I510" i="4"/>
  <c r="J510" i="4" s="1"/>
  <c r="H510" i="4"/>
  <c r="G510" i="4"/>
  <c r="K510" i="4" s="1"/>
  <c r="L511" i="4" s="1"/>
  <c r="E510" i="4"/>
  <c r="F511" i="4" s="1"/>
  <c r="D510" i="4"/>
  <c r="C510" i="4"/>
  <c r="AB509" i="4"/>
  <c r="AC509" i="4" s="1"/>
  <c r="X509" i="4"/>
  <c r="W509" i="4"/>
  <c r="Y509" i="4" s="1"/>
  <c r="Z510" i="4" s="1"/>
  <c r="T509" i="4"/>
  <c r="S509" i="4"/>
  <c r="U509" i="4" s="1"/>
  <c r="V510" i="4" s="1"/>
  <c r="N509" i="4"/>
  <c r="O509" i="4" s="1"/>
  <c r="I509" i="4"/>
  <c r="J509" i="4" s="1"/>
  <c r="H509" i="4"/>
  <c r="G509" i="4"/>
  <c r="K509" i="4" s="1"/>
  <c r="L510" i="4" s="1"/>
  <c r="D509" i="4"/>
  <c r="C509" i="4"/>
  <c r="E509" i="4" s="1"/>
  <c r="F510" i="4" s="1"/>
  <c r="AB508" i="4"/>
  <c r="AC508" i="4" s="1"/>
  <c r="Y508" i="4"/>
  <c r="Z509" i="4" s="1"/>
  <c r="X508" i="4"/>
  <c r="W508" i="4"/>
  <c r="U508" i="4"/>
  <c r="V509" i="4" s="1"/>
  <c r="T508" i="4"/>
  <c r="S508" i="4"/>
  <c r="N508" i="4"/>
  <c r="O508" i="4" s="1"/>
  <c r="K508" i="4"/>
  <c r="L509" i="4" s="1"/>
  <c r="I508" i="4"/>
  <c r="J508" i="4" s="1"/>
  <c r="H508" i="4"/>
  <c r="G508" i="4"/>
  <c r="E508" i="4"/>
  <c r="F509" i="4" s="1"/>
  <c r="D508" i="4"/>
  <c r="C508" i="4"/>
  <c r="AB507" i="4"/>
  <c r="AC507" i="4" s="1"/>
  <c r="X507" i="4"/>
  <c r="W507" i="4"/>
  <c r="Y507" i="4" s="1"/>
  <c r="Z508" i="4" s="1"/>
  <c r="T507" i="4"/>
  <c r="S507" i="4"/>
  <c r="U507" i="4" s="1"/>
  <c r="V508" i="4" s="1"/>
  <c r="N507" i="4"/>
  <c r="O507" i="4" s="1"/>
  <c r="K507" i="4"/>
  <c r="L508" i="4" s="1"/>
  <c r="I507" i="4"/>
  <c r="J507" i="4" s="1"/>
  <c r="H507" i="4"/>
  <c r="G507" i="4"/>
  <c r="D507" i="4"/>
  <c r="C507" i="4"/>
  <c r="E507" i="4" s="1"/>
  <c r="F508" i="4" s="1"/>
  <c r="AB506" i="4"/>
  <c r="AC506" i="4" s="1"/>
  <c r="Y506" i="4"/>
  <c r="Z507" i="4" s="1"/>
  <c r="X506" i="4"/>
  <c r="W506" i="4"/>
  <c r="U506" i="4"/>
  <c r="V507" i="4" s="1"/>
  <c r="T506" i="4"/>
  <c r="S506" i="4"/>
  <c r="N506" i="4"/>
  <c r="O506" i="4" s="1"/>
  <c r="I506" i="4"/>
  <c r="J506" i="4" s="1"/>
  <c r="H506" i="4"/>
  <c r="G506" i="4"/>
  <c r="K506" i="4" s="1"/>
  <c r="L507" i="4" s="1"/>
  <c r="E506" i="4"/>
  <c r="F507" i="4" s="1"/>
  <c r="D506" i="4"/>
  <c r="C506" i="4"/>
  <c r="AB505" i="4"/>
  <c r="AC505" i="4" s="1"/>
  <c r="X505" i="4"/>
  <c r="W505" i="4"/>
  <c r="Y505" i="4" s="1"/>
  <c r="Z506" i="4" s="1"/>
  <c r="T505" i="4"/>
  <c r="S505" i="4"/>
  <c r="U505" i="4" s="1"/>
  <c r="V506" i="4" s="1"/>
  <c r="N505" i="4"/>
  <c r="O505" i="4" s="1"/>
  <c r="I505" i="4"/>
  <c r="J505" i="4" s="1"/>
  <c r="H505" i="4"/>
  <c r="G505" i="4"/>
  <c r="K505" i="4" s="1"/>
  <c r="L506" i="4" s="1"/>
  <c r="D505" i="4"/>
  <c r="C505" i="4"/>
  <c r="E505" i="4" s="1"/>
  <c r="F506" i="4" s="1"/>
  <c r="AB504" i="4"/>
  <c r="AC504" i="4" s="1"/>
  <c r="Y504" i="4"/>
  <c r="Z505" i="4" s="1"/>
  <c r="X504" i="4"/>
  <c r="W504" i="4"/>
  <c r="U504" i="4"/>
  <c r="V505" i="4" s="1"/>
  <c r="T504" i="4"/>
  <c r="S504" i="4"/>
  <c r="N504" i="4"/>
  <c r="O504" i="4" s="1"/>
  <c r="K504" i="4"/>
  <c r="L505" i="4" s="1"/>
  <c r="I504" i="4"/>
  <c r="J504" i="4" s="1"/>
  <c r="H504" i="4"/>
  <c r="G504" i="4"/>
  <c r="E504" i="4"/>
  <c r="F505" i="4" s="1"/>
  <c r="D504" i="4"/>
  <c r="C504" i="4"/>
  <c r="AB503" i="4"/>
  <c r="AC503" i="4" s="1"/>
  <c r="X503" i="4"/>
  <c r="W503" i="4"/>
  <c r="Y503" i="4" s="1"/>
  <c r="Z504" i="4" s="1"/>
  <c r="T503" i="4"/>
  <c r="S503" i="4"/>
  <c r="U503" i="4" s="1"/>
  <c r="V504" i="4" s="1"/>
  <c r="N503" i="4"/>
  <c r="O503" i="4" s="1"/>
  <c r="K503" i="4"/>
  <c r="L504" i="4" s="1"/>
  <c r="I503" i="4"/>
  <c r="J503" i="4" s="1"/>
  <c r="H503" i="4"/>
  <c r="G503" i="4"/>
  <c r="D503" i="4"/>
  <c r="C503" i="4"/>
  <c r="E503" i="4" s="1"/>
  <c r="F504" i="4" s="1"/>
  <c r="AB502" i="4"/>
  <c r="AC502" i="4" s="1"/>
  <c r="Y502" i="4"/>
  <c r="Z503" i="4" s="1"/>
  <c r="X502" i="4"/>
  <c r="W502" i="4"/>
  <c r="U502" i="4"/>
  <c r="V503" i="4" s="1"/>
  <c r="T502" i="4"/>
  <c r="S502" i="4"/>
  <c r="N502" i="4"/>
  <c r="O502" i="4" s="1"/>
  <c r="I502" i="4"/>
  <c r="J502" i="4" s="1"/>
  <c r="H502" i="4"/>
  <c r="G502" i="4"/>
  <c r="K502" i="4" s="1"/>
  <c r="L503" i="4" s="1"/>
  <c r="E502" i="4"/>
  <c r="F503" i="4" s="1"/>
  <c r="D502" i="4"/>
  <c r="C502" i="4"/>
  <c r="AB501" i="4"/>
  <c r="AC501" i="4" s="1"/>
  <c r="X501" i="4"/>
  <c r="W501" i="4"/>
  <c r="Y501" i="4" s="1"/>
  <c r="Z502" i="4" s="1"/>
  <c r="T501" i="4"/>
  <c r="S501" i="4"/>
  <c r="U501" i="4" s="1"/>
  <c r="V502" i="4" s="1"/>
  <c r="N501" i="4"/>
  <c r="O501" i="4" s="1"/>
  <c r="I501" i="4"/>
  <c r="J501" i="4" s="1"/>
  <c r="H501" i="4"/>
  <c r="G501" i="4"/>
  <c r="K501" i="4" s="1"/>
  <c r="L502" i="4" s="1"/>
  <c r="D501" i="4"/>
  <c r="C501" i="4"/>
  <c r="E501" i="4" s="1"/>
  <c r="F502" i="4" s="1"/>
  <c r="AB500" i="4"/>
  <c r="AC500" i="4" s="1"/>
  <c r="Y500" i="4"/>
  <c r="Z501" i="4" s="1"/>
  <c r="X500" i="4"/>
  <c r="W500" i="4"/>
  <c r="U500" i="4"/>
  <c r="V501" i="4" s="1"/>
  <c r="T500" i="4"/>
  <c r="S500" i="4"/>
  <c r="N500" i="4"/>
  <c r="O500" i="4" s="1"/>
  <c r="K500" i="4"/>
  <c r="L501" i="4" s="1"/>
  <c r="I500" i="4"/>
  <c r="J500" i="4" s="1"/>
  <c r="H500" i="4"/>
  <c r="G500" i="4"/>
  <c r="E500" i="4"/>
  <c r="F501" i="4" s="1"/>
  <c r="D500" i="4"/>
  <c r="C500" i="4"/>
  <c r="AB499" i="4"/>
  <c r="AC499" i="4" s="1"/>
  <c r="X499" i="4"/>
  <c r="W499" i="4"/>
  <c r="Y499" i="4" s="1"/>
  <c r="Z500" i="4" s="1"/>
  <c r="T499" i="4"/>
  <c r="S499" i="4"/>
  <c r="U499" i="4" s="1"/>
  <c r="V500" i="4" s="1"/>
  <c r="N499" i="4"/>
  <c r="O499" i="4" s="1"/>
  <c r="K499" i="4"/>
  <c r="L500" i="4" s="1"/>
  <c r="I499" i="4"/>
  <c r="J499" i="4" s="1"/>
  <c r="H499" i="4"/>
  <c r="G499" i="4"/>
  <c r="D499" i="4"/>
  <c r="C499" i="4"/>
  <c r="E499" i="4" s="1"/>
  <c r="F500" i="4" s="1"/>
  <c r="AB498" i="4"/>
  <c r="AC498" i="4" s="1"/>
  <c r="Y498" i="4"/>
  <c r="Z499" i="4" s="1"/>
  <c r="X498" i="4"/>
  <c r="W498" i="4"/>
  <c r="U498" i="4"/>
  <c r="V499" i="4" s="1"/>
  <c r="T498" i="4"/>
  <c r="S498" i="4"/>
  <c r="N498" i="4"/>
  <c r="O498" i="4" s="1"/>
  <c r="I498" i="4"/>
  <c r="J498" i="4" s="1"/>
  <c r="H498" i="4"/>
  <c r="G498" i="4"/>
  <c r="K498" i="4" s="1"/>
  <c r="L499" i="4" s="1"/>
  <c r="E498" i="4"/>
  <c r="F499" i="4" s="1"/>
  <c r="D498" i="4"/>
  <c r="C498" i="4"/>
  <c r="AB497" i="4"/>
  <c r="AC497" i="4" s="1"/>
  <c r="X497" i="4"/>
  <c r="W497" i="4"/>
  <c r="Y497" i="4" s="1"/>
  <c r="Z498" i="4" s="1"/>
  <c r="T497" i="4"/>
  <c r="S497" i="4"/>
  <c r="U497" i="4" s="1"/>
  <c r="V498" i="4" s="1"/>
  <c r="N497" i="4"/>
  <c r="O497" i="4" s="1"/>
  <c r="I497" i="4"/>
  <c r="J497" i="4" s="1"/>
  <c r="H497" i="4"/>
  <c r="G497" i="4"/>
  <c r="K497" i="4" s="1"/>
  <c r="L498" i="4" s="1"/>
  <c r="D497" i="4"/>
  <c r="C497" i="4"/>
  <c r="E497" i="4" s="1"/>
  <c r="F498" i="4" s="1"/>
  <c r="AB496" i="4"/>
  <c r="AC496" i="4" s="1"/>
  <c r="Y496" i="4"/>
  <c r="Z497" i="4" s="1"/>
  <c r="X496" i="4"/>
  <c r="W496" i="4"/>
  <c r="U496" i="4"/>
  <c r="V497" i="4" s="1"/>
  <c r="T496" i="4"/>
  <c r="S496" i="4"/>
  <c r="N496" i="4"/>
  <c r="O496" i="4" s="1"/>
  <c r="K496" i="4"/>
  <c r="L497" i="4" s="1"/>
  <c r="I496" i="4"/>
  <c r="J496" i="4" s="1"/>
  <c r="H496" i="4"/>
  <c r="G496" i="4"/>
  <c r="E496" i="4"/>
  <c r="F497" i="4" s="1"/>
  <c r="D496" i="4"/>
  <c r="C496" i="4"/>
  <c r="AB495" i="4"/>
  <c r="AC495" i="4" s="1"/>
  <c r="X495" i="4"/>
  <c r="W495" i="4"/>
  <c r="Y495" i="4" s="1"/>
  <c r="Z496" i="4" s="1"/>
  <c r="T495" i="4"/>
  <c r="S495" i="4"/>
  <c r="U495" i="4" s="1"/>
  <c r="V496" i="4" s="1"/>
  <c r="N495" i="4"/>
  <c r="O495" i="4" s="1"/>
  <c r="K495" i="4"/>
  <c r="L496" i="4" s="1"/>
  <c r="I495" i="4"/>
  <c r="J495" i="4" s="1"/>
  <c r="H495" i="4"/>
  <c r="G495" i="4"/>
  <c r="D495" i="4"/>
  <c r="C495" i="4"/>
  <c r="E495" i="4" s="1"/>
  <c r="F496" i="4" s="1"/>
  <c r="AB494" i="4"/>
  <c r="AC494" i="4" s="1"/>
  <c r="Y494" i="4"/>
  <c r="Z495" i="4" s="1"/>
  <c r="X494" i="4"/>
  <c r="W494" i="4"/>
  <c r="U494" i="4"/>
  <c r="V495" i="4" s="1"/>
  <c r="T494" i="4"/>
  <c r="S494" i="4"/>
  <c r="N494" i="4"/>
  <c r="O494" i="4" s="1"/>
  <c r="I494" i="4"/>
  <c r="J494" i="4" s="1"/>
  <c r="H494" i="4"/>
  <c r="G494" i="4"/>
  <c r="K494" i="4" s="1"/>
  <c r="L495" i="4" s="1"/>
  <c r="E494" i="4"/>
  <c r="F495" i="4" s="1"/>
  <c r="D494" i="4"/>
  <c r="C494" i="4"/>
  <c r="AB493" i="4"/>
  <c r="AC493" i="4" s="1"/>
  <c r="X493" i="4"/>
  <c r="W493" i="4"/>
  <c r="Y493" i="4" s="1"/>
  <c r="Z494" i="4" s="1"/>
  <c r="T493" i="4"/>
  <c r="S493" i="4"/>
  <c r="U493" i="4" s="1"/>
  <c r="V494" i="4" s="1"/>
  <c r="N493" i="4"/>
  <c r="O493" i="4" s="1"/>
  <c r="I493" i="4"/>
  <c r="J493" i="4" s="1"/>
  <c r="H493" i="4"/>
  <c r="G493" i="4"/>
  <c r="K493" i="4" s="1"/>
  <c r="L494" i="4" s="1"/>
  <c r="D493" i="4"/>
  <c r="C493" i="4"/>
  <c r="E493" i="4" s="1"/>
  <c r="F494" i="4" s="1"/>
  <c r="AB492" i="4"/>
  <c r="AC492" i="4" s="1"/>
  <c r="Y492" i="4"/>
  <c r="Z493" i="4" s="1"/>
  <c r="X492" i="4"/>
  <c r="W492" i="4"/>
  <c r="U492" i="4"/>
  <c r="V493" i="4" s="1"/>
  <c r="T492" i="4"/>
  <c r="S492" i="4"/>
  <c r="N492" i="4"/>
  <c r="O492" i="4" s="1"/>
  <c r="K492" i="4"/>
  <c r="L493" i="4" s="1"/>
  <c r="I492" i="4"/>
  <c r="J492" i="4" s="1"/>
  <c r="H492" i="4"/>
  <c r="G492" i="4"/>
  <c r="E492" i="4"/>
  <c r="F493" i="4" s="1"/>
  <c r="D492" i="4"/>
  <c r="C492" i="4"/>
  <c r="AB491" i="4"/>
  <c r="AC491" i="4" s="1"/>
  <c r="X491" i="4"/>
  <c r="W491" i="4"/>
  <c r="Y491" i="4" s="1"/>
  <c r="Z492" i="4" s="1"/>
  <c r="T491" i="4"/>
  <c r="S491" i="4"/>
  <c r="U491" i="4" s="1"/>
  <c r="V492" i="4" s="1"/>
  <c r="N491" i="4"/>
  <c r="O491" i="4" s="1"/>
  <c r="K491" i="4"/>
  <c r="L492" i="4" s="1"/>
  <c r="I491" i="4"/>
  <c r="J491" i="4" s="1"/>
  <c r="H491" i="4"/>
  <c r="G491" i="4"/>
  <c r="D491" i="4"/>
  <c r="C491" i="4"/>
  <c r="E491" i="4" s="1"/>
  <c r="F492" i="4" s="1"/>
  <c r="AB490" i="4"/>
  <c r="AC490" i="4" s="1"/>
  <c r="Y490" i="4"/>
  <c r="Z491" i="4" s="1"/>
  <c r="X490" i="4"/>
  <c r="W490" i="4"/>
  <c r="U490" i="4"/>
  <c r="V491" i="4" s="1"/>
  <c r="T490" i="4"/>
  <c r="S490" i="4"/>
  <c r="N490" i="4"/>
  <c r="O490" i="4" s="1"/>
  <c r="I490" i="4"/>
  <c r="J490" i="4" s="1"/>
  <c r="H490" i="4"/>
  <c r="G490" i="4"/>
  <c r="K490" i="4" s="1"/>
  <c r="L491" i="4" s="1"/>
  <c r="E490" i="4"/>
  <c r="F491" i="4" s="1"/>
  <c r="D490" i="4"/>
  <c r="C490" i="4"/>
  <c r="AB489" i="4"/>
  <c r="AC489" i="4" s="1"/>
  <c r="X489" i="4"/>
  <c r="W489" i="4"/>
  <c r="Y489" i="4" s="1"/>
  <c r="Z490" i="4" s="1"/>
  <c r="T489" i="4"/>
  <c r="S489" i="4"/>
  <c r="U489" i="4" s="1"/>
  <c r="V490" i="4" s="1"/>
  <c r="N489" i="4"/>
  <c r="O489" i="4" s="1"/>
  <c r="I489" i="4"/>
  <c r="J489" i="4" s="1"/>
  <c r="H489" i="4"/>
  <c r="G489" i="4"/>
  <c r="K489" i="4" s="1"/>
  <c r="L490" i="4" s="1"/>
  <c r="D489" i="4"/>
  <c r="C489" i="4"/>
  <c r="E489" i="4" s="1"/>
  <c r="F490" i="4" s="1"/>
  <c r="AB488" i="4"/>
  <c r="AC488" i="4" s="1"/>
  <c r="Y488" i="4"/>
  <c r="Z489" i="4" s="1"/>
  <c r="X488" i="4"/>
  <c r="W488" i="4"/>
  <c r="U488" i="4"/>
  <c r="V489" i="4" s="1"/>
  <c r="T488" i="4"/>
  <c r="S488" i="4"/>
  <c r="N488" i="4"/>
  <c r="O488" i="4" s="1"/>
  <c r="K488" i="4"/>
  <c r="L489" i="4" s="1"/>
  <c r="I488" i="4"/>
  <c r="J488" i="4" s="1"/>
  <c r="H488" i="4"/>
  <c r="G488" i="4"/>
  <c r="E488" i="4"/>
  <c r="F489" i="4" s="1"/>
  <c r="D488" i="4"/>
  <c r="C488" i="4"/>
  <c r="AB487" i="4"/>
  <c r="AC487" i="4" s="1"/>
  <c r="X487" i="4"/>
  <c r="W487" i="4"/>
  <c r="Y487" i="4" s="1"/>
  <c r="Z488" i="4" s="1"/>
  <c r="T487" i="4"/>
  <c r="S487" i="4"/>
  <c r="U487" i="4" s="1"/>
  <c r="V488" i="4" s="1"/>
  <c r="N487" i="4"/>
  <c r="O487" i="4" s="1"/>
  <c r="K487" i="4"/>
  <c r="L488" i="4" s="1"/>
  <c r="I487" i="4"/>
  <c r="J487" i="4" s="1"/>
  <c r="H487" i="4"/>
  <c r="G487" i="4"/>
  <c r="D487" i="4"/>
  <c r="C487" i="4"/>
  <c r="E487" i="4" s="1"/>
  <c r="F488" i="4" s="1"/>
  <c r="AB486" i="4"/>
  <c r="AC486" i="4" s="1"/>
  <c r="Y486" i="4"/>
  <c r="Z487" i="4" s="1"/>
  <c r="X486" i="4"/>
  <c r="W486" i="4"/>
  <c r="U486" i="4"/>
  <c r="V487" i="4" s="1"/>
  <c r="T486" i="4"/>
  <c r="S486" i="4"/>
  <c r="N486" i="4"/>
  <c r="O486" i="4" s="1"/>
  <c r="I486" i="4"/>
  <c r="J486" i="4" s="1"/>
  <c r="H486" i="4"/>
  <c r="G486" i="4"/>
  <c r="K486" i="4" s="1"/>
  <c r="L487" i="4" s="1"/>
  <c r="E486" i="4"/>
  <c r="F487" i="4" s="1"/>
  <c r="D486" i="4"/>
  <c r="C486" i="4"/>
  <c r="AB485" i="4"/>
  <c r="AC485" i="4" s="1"/>
  <c r="X485" i="4"/>
  <c r="W485" i="4"/>
  <c r="Y485" i="4" s="1"/>
  <c r="Z486" i="4" s="1"/>
  <c r="T485" i="4"/>
  <c r="S485" i="4"/>
  <c r="U485" i="4" s="1"/>
  <c r="V486" i="4" s="1"/>
  <c r="N485" i="4"/>
  <c r="O485" i="4" s="1"/>
  <c r="I485" i="4"/>
  <c r="J485" i="4" s="1"/>
  <c r="H485" i="4"/>
  <c r="G485" i="4"/>
  <c r="K485" i="4" s="1"/>
  <c r="L486" i="4" s="1"/>
  <c r="D485" i="4"/>
  <c r="C485" i="4"/>
  <c r="E485" i="4" s="1"/>
  <c r="F486" i="4" s="1"/>
  <c r="AB484" i="4"/>
  <c r="AC484" i="4" s="1"/>
  <c r="Y484" i="4"/>
  <c r="Z485" i="4" s="1"/>
  <c r="X484" i="4"/>
  <c r="W484" i="4"/>
  <c r="U484" i="4"/>
  <c r="V485" i="4" s="1"/>
  <c r="T484" i="4"/>
  <c r="S484" i="4"/>
  <c r="N484" i="4"/>
  <c r="O484" i="4" s="1"/>
  <c r="K484" i="4"/>
  <c r="L485" i="4" s="1"/>
  <c r="I484" i="4"/>
  <c r="J484" i="4" s="1"/>
  <c r="H484" i="4"/>
  <c r="G484" i="4"/>
  <c r="E484" i="4"/>
  <c r="F485" i="4" s="1"/>
  <c r="D484" i="4"/>
  <c r="C484" i="4"/>
  <c r="AB483" i="4"/>
  <c r="AC483" i="4" s="1"/>
  <c r="X483" i="4"/>
  <c r="W483" i="4"/>
  <c r="Y483" i="4" s="1"/>
  <c r="Z484" i="4" s="1"/>
  <c r="T483" i="4"/>
  <c r="S483" i="4"/>
  <c r="U483" i="4" s="1"/>
  <c r="V484" i="4" s="1"/>
  <c r="N483" i="4"/>
  <c r="O483" i="4" s="1"/>
  <c r="K483" i="4"/>
  <c r="L484" i="4" s="1"/>
  <c r="I483" i="4"/>
  <c r="J483" i="4" s="1"/>
  <c r="H483" i="4"/>
  <c r="G483" i="4"/>
  <c r="D483" i="4"/>
  <c r="C483" i="4"/>
  <c r="E483" i="4" s="1"/>
  <c r="F484" i="4" s="1"/>
  <c r="AB482" i="4"/>
  <c r="AC482" i="4" s="1"/>
  <c r="Y482" i="4"/>
  <c r="Z483" i="4" s="1"/>
  <c r="X482" i="4"/>
  <c r="W482" i="4"/>
  <c r="U482" i="4"/>
  <c r="V483" i="4" s="1"/>
  <c r="T482" i="4"/>
  <c r="S482" i="4"/>
  <c r="N482" i="4"/>
  <c r="O482" i="4" s="1"/>
  <c r="I482" i="4"/>
  <c r="J482" i="4" s="1"/>
  <c r="H482" i="4"/>
  <c r="G482" i="4"/>
  <c r="K482" i="4" s="1"/>
  <c r="L483" i="4" s="1"/>
  <c r="E482" i="4"/>
  <c r="F483" i="4" s="1"/>
  <c r="D482" i="4"/>
  <c r="C482" i="4"/>
  <c r="AB481" i="4"/>
  <c r="AC481" i="4" s="1"/>
  <c r="X481" i="4"/>
  <c r="W481" i="4"/>
  <c r="Y481" i="4" s="1"/>
  <c r="Z482" i="4" s="1"/>
  <c r="T481" i="4"/>
  <c r="S481" i="4"/>
  <c r="U481" i="4" s="1"/>
  <c r="V482" i="4" s="1"/>
  <c r="N481" i="4"/>
  <c r="O481" i="4" s="1"/>
  <c r="I481" i="4"/>
  <c r="J481" i="4" s="1"/>
  <c r="H481" i="4"/>
  <c r="G481" i="4"/>
  <c r="K481" i="4" s="1"/>
  <c r="L482" i="4" s="1"/>
  <c r="D481" i="4"/>
  <c r="C481" i="4"/>
  <c r="E481" i="4" s="1"/>
  <c r="F482" i="4" s="1"/>
  <c r="AB480" i="4"/>
  <c r="AC480" i="4" s="1"/>
  <c r="Y480" i="4"/>
  <c r="Z481" i="4" s="1"/>
  <c r="X480" i="4"/>
  <c r="W480" i="4"/>
  <c r="U480" i="4"/>
  <c r="V481" i="4" s="1"/>
  <c r="T480" i="4"/>
  <c r="S480" i="4"/>
  <c r="N480" i="4"/>
  <c r="O480" i="4" s="1"/>
  <c r="K480" i="4"/>
  <c r="L481" i="4" s="1"/>
  <c r="I480" i="4"/>
  <c r="J480" i="4" s="1"/>
  <c r="H480" i="4"/>
  <c r="G480" i="4"/>
  <c r="E480" i="4"/>
  <c r="F481" i="4" s="1"/>
  <c r="D480" i="4"/>
  <c r="C480" i="4"/>
  <c r="AB479" i="4"/>
  <c r="AC479" i="4" s="1"/>
  <c r="X479" i="4"/>
  <c r="W479" i="4"/>
  <c r="Y479" i="4" s="1"/>
  <c r="Z480" i="4" s="1"/>
  <c r="T479" i="4"/>
  <c r="S479" i="4"/>
  <c r="U479" i="4" s="1"/>
  <c r="V480" i="4" s="1"/>
  <c r="N479" i="4"/>
  <c r="O479" i="4" s="1"/>
  <c r="K479" i="4"/>
  <c r="L480" i="4" s="1"/>
  <c r="I479" i="4"/>
  <c r="J479" i="4" s="1"/>
  <c r="H479" i="4"/>
  <c r="G479" i="4"/>
  <c r="D479" i="4"/>
  <c r="C479" i="4"/>
  <c r="E479" i="4" s="1"/>
  <c r="F480" i="4" s="1"/>
  <c r="AB478" i="4"/>
  <c r="AC478" i="4" s="1"/>
  <c r="Y478" i="4"/>
  <c r="Z479" i="4" s="1"/>
  <c r="X478" i="4"/>
  <c r="W478" i="4"/>
  <c r="U478" i="4"/>
  <c r="V479" i="4" s="1"/>
  <c r="T478" i="4"/>
  <c r="S478" i="4"/>
  <c r="N478" i="4"/>
  <c r="O478" i="4" s="1"/>
  <c r="I478" i="4"/>
  <c r="J478" i="4" s="1"/>
  <c r="H478" i="4"/>
  <c r="G478" i="4"/>
  <c r="K478" i="4" s="1"/>
  <c r="L479" i="4" s="1"/>
  <c r="E478" i="4"/>
  <c r="F479" i="4" s="1"/>
  <c r="D478" i="4"/>
  <c r="C478" i="4"/>
  <c r="AB477" i="4"/>
  <c r="AC477" i="4" s="1"/>
  <c r="X477" i="4"/>
  <c r="W477" i="4"/>
  <c r="Y477" i="4" s="1"/>
  <c r="Z478" i="4" s="1"/>
  <c r="T477" i="4"/>
  <c r="S477" i="4"/>
  <c r="U477" i="4" s="1"/>
  <c r="V478" i="4" s="1"/>
  <c r="N477" i="4"/>
  <c r="O477" i="4" s="1"/>
  <c r="I477" i="4"/>
  <c r="J477" i="4" s="1"/>
  <c r="H477" i="4"/>
  <c r="G477" i="4"/>
  <c r="K477" i="4" s="1"/>
  <c r="L478" i="4" s="1"/>
  <c r="D477" i="4"/>
  <c r="C477" i="4"/>
  <c r="E477" i="4" s="1"/>
  <c r="F478" i="4" s="1"/>
  <c r="AB476" i="4"/>
  <c r="AC476" i="4" s="1"/>
  <c r="Y476" i="4"/>
  <c r="Z477" i="4" s="1"/>
  <c r="X476" i="4"/>
  <c r="W476" i="4"/>
  <c r="U476" i="4"/>
  <c r="V477" i="4" s="1"/>
  <c r="T476" i="4"/>
  <c r="S476" i="4"/>
  <c r="N476" i="4"/>
  <c r="O476" i="4" s="1"/>
  <c r="K476" i="4"/>
  <c r="L477" i="4" s="1"/>
  <c r="I476" i="4"/>
  <c r="J476" i="4" s="1"/>
  <c r="H476" i="4"/>
  <c r="G476" i="4"/>
  <c r="E476" i="4"/>
  <c r="F477" i="4" s="1"/>
  <c r="D476" i="4"/>
  <c r="C476" i="4"/>
  <c r="AB475" i="4"/>
  <c r="AC475" i="4" s="1"/>
  <c r="X475" i="4"/>
  <c r="W475" i="4"/>
  <c r="Y475" i="4" s="1"/>
  <c r="Z476" i="4" s="1"/>
  <c r="T475" i="4"/>
  <c r="S475" i="4"/>
  <c r="U475" i="4" s="1"/>
  <c r="V476" i="4" s="1"/>
  <c r="N475" i="4"/>
  <c r="O475" i="4" s="1"/>
  <c r="K475" i="4"/>
  <c r="L476" i="4" s="1"/>
  <c r="I475" i="4"/>
  <c r="J475" i="4" s="1"/>
  <c r="H475" i="4"/>
  <c r="G475" i="4"/>
  <c r="D475" i="4"/>
  <c r="C475" i="4"/>
  <c r="E475" i="4" s="1"/>
  <c r="F476" i="4" s="1"/>
  <c r="AB474" i="4"/>
  <c r="AC474" i="4" s="1"/>
  <c r="Y474" i="4"/>
  <c r="Z475" i="4" s="1"/>
  <c r="X474" i="4"/>
  <c r="W474" i="4"/>
  <c r="U474" i="4"/>
  <c r="V475" i="4" s="1"/>
  <c r="T474" i="4"/>
  <c r="S474" i="4"/>
  <c r="N474" i="4"/>
  <c r="O474" i="4" s="1"/>
  <c r="I474" i="4"/>
  <c r="J474" i="4" s="1"/>
  <c r="H474" i="4"/>
  <c r="G474" i="4"/>
  <c r="K474" i="4" s="1"/>
  <c r="L475" i="4" s="1"/>
  <c r="E474" i="4"/>
  <c r="F475" i="4" s="1"/>
  <c r="D474" i="4"/>
  <c r="C474" i="4"/>
  <c r="AB473" i="4"/>
  <c r="AC473" i="4" s="1"/>
  <c r="X473" i="4"/>
  <c r="W473" i="4"/>
  <c r="Y473" i="4" s="1"/>
  <c r="Z474" i="4" s="1"/>
  <c r="T473" i="4"/>
  <c r="S473" i="4"/>
  <c r="U473" i="4" s="1"/>
  <c r="V474" i="4" s="1"/>
  <c r="N473" i="4"/>
  <c r="O473" i="4" s="1"/>
  <c r="I473" i="4"/>
  <c r="J473" i="4" s="1"/>
  <c r="H473" i="4"/>
  <c r="G473" i="4"/>
  <c r="K473" i="4" s="1"/>
  <c r="L474" i="4" s="1"/>
  <c r="D473" i="4"/>
  <c r="C473" i="4"/>
  <c r="E473" i="4" s="1"/>
  <c r="F474" i="4" s="1"/>
  <c r="AB472" i="4"/>
  <c r="AC472" i="4" s="1"/>
  <c r="Y472" i="4"/>
  <c r="Z473" i="4" s="1"/>
  <c r="X472" i="4"/>
  <c r="W472" i="4"/>
  <c r="U472" i="4"/>
  <c r="V473" i="4" s="1"/>
  <c r="T472" i="4"/>
  <c r="S472" i="4"/>
  <c r="N472" i="4"/>
  <c r="O472" i="4" s="1"/>
  <c r="K472" i="4"/>
  <c r="L473" i="4" s="1"/>
  <c r="I472" i="4"/>
  <c r="J472" i="4" s="1"/>
  <c r="H472" i="4"/>
  <c r="G472" i="4"/>
  <c r="E472" i="4"/>
  <c r="F473" i="4" s="1"/>
  <c r="D472" i="4"/>
  <c r="C472" i="4"/>
  <c r="AB471" i="4"/>
  <c r="AC471" i="4" s="1"/>
  <c r="X471" i="4"/>
  <c r="W471" i="4"/>
  <c r="Y471" i="4" s="1"/>
  <c r="Z472" i="4" s="1"/>
  <c r="T471" i="4"/>
  <c r="S471" i="4"/>
  <c r="U471" i="4" s="1"/>
  <c r="V472" i="4" s="1"/>
  <c r="N471" i="4"/>
  <c r="O471" i="4" s="1"/>
  <c r="K471" i="4"/>
  <c r="L472" i="4" s="1"/>
  <c r="I471" i="4"/>
  <c r="J471" i="4" s="1"/>
  <c r="H471" i="4"/>
  <c r="G471" i="4"/>
  <c r="D471" i="4"/>
  <c r="C471" i="4"/>
  <c r="E471" i="4" s="1"/>
  <c r="F472" i="4" s="1"/>
  <c r="AB470" i="4"/>
  <c r="AC470" i="4" s="1"/>
  <c r="Y470" i="4"/>
  <c r="Z471" i="4" s="1"/>
  <c r="X470" i="4"/>
  <c r="W470" i="4"/>
  <c r="U470" i="4"/>
  <c r="V471" i="4" s="1"/>
  <c r="T470" i="4"/>
  <c r="S470" i="4"/>
  <c r="N470" i="4"/>
  <c r="O470" i="4" s="1"/>
  <c r="I470" i="4"/>
  <c r="J470" i="4" s="1"/>
  <c r="H470" i="4"/>
  <c r="G470" i="4"/>
  <c r="K470" i="4" s="1"/>
  <c r="L471" i="4" s="1"/>
  <c r="E470" i="4"/>
  <c r="F471" i="4" s="1"/>
  <c r="D470" i="4"/>
  <c r="C470" i="4"/>
  <c r="AB469" i="4"/>
  <c r="AC469" i="4" s="1"/>
  <c r="X469" i="4"/>
  <c r="W469" i="4"/>
  <c r="Y469" i="4" s="1"/>
  <c r="Z470" i="4" s="1"/>
  <c r="T469" i="4"/>
  <c r="S469" i="4"/>
  <c r="U469" i="4" s="1"/>
  <c r="V470" i="4" s="1"/>
  <c r="N469" i="4"/>
  <c r="O469" i="4" s="1"/>
  <c r="I469" i="4"/>
  <c r="J469" i="4" s="1"/>
  <c r="H469" i="4"/>
  <c r="G469" i="4"/>
  <c r="K469" i="4" s="1"/>
  <c r="L470" i="4" s="1"/>
  <c r="D469" i="4"/>
  <c r="C469" i="4"/>
  <c r="E469" i="4" s="1"/>
  <c r="F470" i="4" s="1"/>
  <c r="AB468" i="4"/>
  <c r="AC468" i="4" s="1"/>
  <c r="Y468" i="4"/>
  <c r="Z469" i="4" s="1"/>
  <c r="X468" i="4"/>
  <c r="W468" i="4"/>
  <c r="U468" i="4"/>
  <c r="V469" i="4" s="1"/>
  <c r="T468" i="4"/>
  <c r="S468" i="4"/>
  <c r="N468" i="4"/>
  <c r="O468" i="4" s="1"/>
  <c r="K468" i="4"/>
  <c r="L469" i="4" s="1"/>
  <c r="I468" i="4"/>
  <c r="J468" i="4" s="1"/>
  <c r="H468" i="4"/>
  <c r="G468" i="4"/>
  <c r="E468" i="4"/>
  <c r="F469" i="4" s="1"/>
  <c r="D468" i="4"/>
  <c r="C468" i="4"/>
  <c r="AB467" i="4"/>
  <c r="AC467" i="4" s="1"/>
  <c r="X467" i="4"/>
  <c r="W467" i="4"/>
  <c r="Y467" i="4" s="1"/>
  <c r="Z468" i="4" s="1"/>
  <c r="T467" i="4"/>
  <c r="S467" i="4"/>
  <c r="U467" i="4" s="1"/>
  <c r="V468" i="4" s="1"/>
  <c r="N467" i="4"/>
  <c r="O467" i="4" s="1"/>
  <c r="K467" i="4"/>
  <c r="L468" i="4" s="1"/>
  <c r="I467" i="4"/>
  <c r="J467" i="4" s="1"/>
  <c r="H467" i="4"/>
  <c r="G467" i="4"/>
  <c r="D467" i="4"/>
  <c r="C467" i="4"/>
  <c r="E467" i="4" s="1"/>
  <c r="F468" i="4" s="1"/>
  <c r="AB466" i="4"/>
  <c r="AC466" i="4" s="1"/>
  <c r="Y466" i="4"/>
  <c r="Z467" i="4" s="1"/>
  <c r="X466" i="4"/>
  <c r="W466" i="4"/>
  <c r="U466" i="4"/>
  <c r="V467" i="4" s="1"/>
  <c r="T466" i="4"/>
  <c r="S466" i="4"/>
  <c r="N466" i="4"/>
  <c r="O466" i="4" s="1"/>
  <c r="I466" i="4"/>
  <c r="J466" i="4" s="1"/>
  <c r="H466" i="4"/>
  <c r="G466" i="4"/>
  <c r="K466" i="4" s="1"/>
  <c r="L467" i="4" s="1"/>
  <c r="E466" i="4"/>
  <c r="F467" i="4" s="1"/>
  <c r="D466" i="4"/>
  <c r="C466" i="4"/>
  <c r="AB465" i="4"/>
  <c r="AC465" i="4" s="1"/>
  <c r="X465" i="4"/>
  <c r="W465" i="4"/>
  <c r="Y465" i="4" s="1"/>
  <c r="Z466" i="4" s="1"/>
  <c r="T465" i="4"/>
  <c r="S465" i="4"/>
  <c r="U465" i="4" s="1"/>
  <c r="V466" i="4" s="1"/>
  <c r="N465" i="4"/>
  <c r="O465" i="4" s="1"/>
  <c r="I465" i="4"/>
  <c r="J465" i="4" s="1"/>
  <c r="H465" i="4"/>
  <c r="G465" i="4"/>
  <c r="K465" i="4" s="1"/>
  <c r="L466" i="4" s="1"/>
  <c r="D465" i="4"/>
  <c r="C465" i="4"/>
  <c r="E465" i="4" s="1"/>
  <c r="F466" i="4" s="1"/>
  <c r="AB464" i="4"/>
  <c r="AC464" i="4" s="1"/>
  <c r="Y464" i="4"/>
  <c r="Z465" i="4" s="1"/>
  <c r="X464" i="4"/>
  <c r="W464" i="4"/>
  <c r="U464" i="4"/>
  <c r="V465" i="4" s="1"/>
  <c r="T464" i="4"/>
  <c r="S464" i="4"/>
  <c r="N464" i="4"/>
  <c r="O464" i="4" s="1"/>
  <c r="K464" i="4"/>
  <c r="L465" i="4" s="1"/>
  <c r="I464" i="4"/>
  <c r="J464" i="4" s="1"/>
  <c r="H464" i="4"/>
  <c r="G464" i="4"/>
  <c r="E464" i="4"/>
  <c r="F465" i="4" s="1"/>
  <c r="D464" i="4"/>
  <c r="C464" i="4"/>
  <c r="AB463" i="4"/>
  <c r="AC463" i="4" s="1"/>
  <c r="X463" i="4"/>
  <c r="W463" i="4"/>
  <c r="Y463" i="4" s="1"/>
  <c r="Z464" i="4" s="1"/>
  <c r="T463" i="4"/>
  <c r="S463" i="4"/>
  <c r="U463" i="4" s="1"/>
  <c r="V464" i="4" s="1"/>
  <c r="N463" i="4"/>
  <c r="O463" i="4" s="1"/>
  <c r="K463" i="4"/>
  <c r="L464" i="4" s="1"/>
  <c r="I463" i="4"/>
  <c r="J463" i="4" s="1"/>
  <c r="H463" i="4"/>
  <c r="G463" i="4"/>
  <c r="D463" i="4"/>
  <c r="C463" i="4"/>
  <c r="E463" i="4" s="1"/>
  <c r="F464" i="4" s="1"/>
  <c r="AB462" i="4"/>
  <c r="AC462" i="4" s="1"/>
  <c r="Y462" i="4"/>
  <c r="Z463" i="4" s="1"/>
  <c r="X462" i="4"/>
  <c r="W462" i="4"/>
  <c r="U462" i="4"/>
  <c r="V463" i="4" s="1"/>
  <c r="T462" i="4"/>
  <c r="S462" i="4"/>
  <c r="N462" i="4"/>
  <c r="O462" i="4" s="1"/>
  <c r="I462" i="4"/>
  <c r="J462" i="4" s="1"/>
  <c r="H462" i="4"/>
  <c r="G462" i="4"/>
  <c r="K462" i="4" s="1"/>
  <c r="L463" i="4" s="1"/>
  <c r="E462" i="4"/>
  <c r="F463" i="4" s="1"/>
  <c r="D462" i="4"/>
  <c r="C462" i="4"/>
  <c r="AB461" i="4"/>
  <c r="AC461" i="4" s="1"/>
  <c r="X461" i="4"/>
  <c r="W461" i="4"/>
  <c r="Y461" i="4" s="1"/>
  <c r="Z462" i="4" s="1"/>
  <c r="T461" i="4"/>
  <c r="S461" i="4"/>
  <c r="U461" i="4" s="1"/>
  <c r="V462" i="4" s="1"/>
  <c r="N461" i="4"/>
  <c r="O461" i="4" s="1"/>
  <c r="I461" i="4"/>
  <c r="J461" i="4" s="1"/>
  <c r="H461" i="4"/>
  <c r="G461" i="4"/>
  <c r="K461" i="4" s="1"/>
  <c r="L462" i="4" s="1"/>
  <c r="D461" i="4"/>
  <c r="C461" i="4"/>
  <c r="E461" i="4" s="1"/>
  <c r="F462" i="4" s="1"/>
  <c r="AB460" i="4"/>
  <c r="AC460" i="4" s="1"/>
  <c r="Y460" i="4"/>
  <c r="Z461" i="4" s="1"/>
  <c r="X460" i="4"/>
  <c r="W460" i="4"/>
  <c r="U460" i="4"/>
  <c r="V461" i="4" s="1"/>
  <c r="T460" i="4"/>
  <c r="S460" i="4"/>
  <c r="N460" i="4"/>
  <c r="O460" i="4" s="1"/>
  <c r="K460" i="4"/>
  <c r="L461" i="4" s="1"/>
  <c r="I460" i="4"/>
  <c r="J460" i="4" s="1"/>
  <c r="H460" i="4"/>
  <c r="G460" i="4"/>
  <c r="E460" i="4"/>
  <c r="F461" i="4" s="1"/>
  <c r="D460" i="4"/>
  <c r="C460" i="4"/>
  <c r="AB459" i="4"/>
  <c r="AC459" i="4" s="1"/>
  <c r="X459" i="4"/>
  <c r="W459" i="4"/>
  <c r="Y459" i="4" s="1"/>
  <c r="Z460" i="4" s="1"/>
  <c r="T459" i="4"/>
  <c r="S459" i="4"/>
  <c r="U459" i="4" s="1"/>
  <c r="V460" i="4" s="1"/>
  <c r="N459" i="4"/>
  <c r="O459" i="4" s="1"/>
  <c r="K459" i="4"/>
  <c r="L460" i="4" s="1"/>
  <c r="I459" i="4"/>
  <c r="J459" i="4" s="1"/>
  <c r="H459" i="4"/>
  <c r="G459" i="4"/>
  <c r="D459" i="4"/>
  <c r="C459" i="4"/>
  <c r="E459" i="4" s="1"/>
  <c r="F460" i="4" s="1"/>
  <c r="AB458" i="4"/>
  <c r="AC458" i="4" s="1"/>
  <c r="Y458" i="4"/>
  <c r="Z459" i="4" s="1"/>
  <c r="X458" i="4"/>
  <c r="W458" i="4"/>
  <c r="U458" i="4"/>
  <c r="V459" i="4" s="1"/>
  <c r="T458" i="4"/>
  <c r="S458" i="4"/>
  <c r="N458" i="4"/>
  <c r="O458" i="4" s="1"/>
  <c r="I458" i="4"/>
  <c r="J458" i="4" s="1"/>
  <c r="H458" i="4"/>
  <c r="G458" i="4"/>
  <c r="K458" i="4" s="1"/>
  <c r="L459" i="4" s="1"/>
  <c r="E458" i="4"/>
  <c r="F459" i="4" s="1"/>
  <c r="D458" i="4"/>
  <c r="C458" i="4"/>
  <c r="AB457" i="4"/>
  <c r="AC457" i="4" s="1"/>
  <c r="X457" i="4"/>
  <c r="W457" i="4"/>
  <c r="Y457" i="4" s="1"/>
  <c r="Z458" i="4" s="1"/>
  <c r="T457" i="4"/>
  <c r="S457" i="4"/>
  <c r="U457" i="4" s="1"/>
  <c r="V458" i="4" s="1"/>
  <c r="N457" i="4"/>
  <c r="O457" i="4" s="1"/>
  <c r="I457" i="4"/>
  <c r="J457" i="4" s="1"/>
  <c r="H457" i="4"/>
  <c r="G457" i="4"/>
  <c r="K457" i="4" s="1"/>
  <c r="L458" i="4" s="1"/>
  <c r="D457" i="4"/>
  <c r="C457" i="4"/>
  <c r="E457" i="4" s="1"/>
  <c r="F458" i="4" s="1"/>
  <c r="AB456" i="4"/>
  <c r="AC456" i="4" s="1"/>
  <c r="Y456" i="4"/>
  <c r="Z457" i="4" s="1"/>
  <c r="X456" i="4"/>
  <c r="W456" i="4"/>
  <c r="U456" i="4"/>
  <c r="V457" i="4" s="1"/>
  <c r="T456" i="4"/>
  <c r="S456" i="4"/>
  <c r="N456" i="4"/>
  <c r="O456" i="4" s="1"/>
  <c r="K456" i="4"/>
  <c r="L457" i="4" s="1"/>
  <c r="I456" i="4"/>
  <c r="J456" i="4" s="1"/>
  <c r="H456" i="4"/>
  <c r="G456" i="4"/>
  <c r="E456" i="4"/>
  <c r="F457" i="4" s="1"/>
  <c r="D456" i="4"/>
  <c r="C456" i="4"/>
  <c r="AB455" i="4"/>
  <c r="AC455" i="4" s="1"/>
  <c r="X455" i="4"/>
  <c r="W455" i="4"/>
  <c r="Y455" i="4" s="1"/>
  <c r="Z456" i="4" s="1"/>
  <c r="T455" i="4"/>
  <c r="S455" i="4"/>
  <c r="U455" i="4" s="1"/>
  <c r="V456" i="4" s="1"/>
  <c r="N455" i="4"/>
  <c r="O455" i="4" s="1"/>
  <c r="K455" i="4"/>
  <c r="L456" i="4" s="1"/>
  <c r="I455" i="4"/>
  <c r="J455" i="4" s="1"/>
  <c r="H455" i="4"/>
  <c r="G455" i="4"/>
  <c r="D455" i="4"/>
  <c r="C455" i="4"/>
  <c r="E455" i="4" s="1"/>
  <c r="F456" i="4" s="1"/>
  <c r="AB454" i="4"/>
  <c r="AC454" i="4" s="1"/>
  <c r="Y454" i="4"/>
  <c r="Z455" i="4" s="1"/>
  <c r="X454" i="4"/>
  <c r="W454" i="4"/>
  <c r="U454" i="4"/>
  <c r="V455" i="4" s="1"/>
  <c r="T454" i="4"/>
  <c r="S454" i="4"/>
  <c r="N454" i="4"/>
  <c r="O454" i="4" s="1"/>
  <c r="I454" i="4"/>
  <c r="J454" i="4" s="1"/>
  <c r="H454" i="4"/>
  <c r="G454" i="4"/>
  <c r="K454" i="4" s="1"/>
  <c r="L455" i="4" s="1"/>
  <c r="E454" i="4"/>
  <c r="F455" i="4" s="1"/>
  <c r="D454" i="4"/>
  <c r="C454" i="4"/>
  <c r="AB453" i="4"/>
  <c r="AC453" i="4" s="1"/>
  <c r="X453" i="4"/>
  <c r="W453" i="4"/>
  <c r="Y453" i="4" s="1"/>
  <c r="Z454" i="4" s="1"/>
  <c r="T453" i="4"/>
  <c r="S453" i="4"/>
  <c r="U453" i="4" s="1"/>
  <c r="V454" i="4" s="1"/>
  <c r="N453" i="4"/>
  <c r="O453" i="4" s="1"/>
  <c r="I453" i="4"/>
  <c r="J453" i="4" s="1"/>
  <c r="H453" i="4"/>
  <c r="G453" i="4"/>
  <c r="K453" i="4" s="1"/>
  <c r="L454" i="4" s="1"/>
  <c r="D453" i="4"/>
  <c r="C453" i="4"/>
  <c r="E453" i="4" s="1"/>
  <c r="F454" i="4" s="1"/>
  <c r="AB452" i="4"/>
  <c r="AC452" i="4" s="1"/>
  <c r="Y452" i="4"/>
  <c r="Z453" i="4" s="1"/>
  <c r="X452" i="4"/>
  <c r="W452" i="4"/>
  <c r="U452" i="4"/>
  <c r="V453" i="4" s="1"/>
  <c r="T452" i="4"/>
  <c r="S452" i="4"/>
  <c r="N452" i="4"/>
  <c r="O452" i="4" s="1"/>
  <c r="K452" i="4"/>
  <c r="L453" i="4" s="1"/>
  <c r="I452" i="4"/>
  <c r="J452" i="4" s="1"/>
  <c r="H452" i="4"/>
  <c r="G452" i="4"/>
  <c r="E452" i="4"/>
  <c r="F453" i="4" s="1"/>
  <c r="D452" i="4"/>
  <c r="C452" i="4"/>
  <c r="AB451" i="4"/>
  <c r="AC451" i="4" s="1"/>
  <c r="X451" i="4"/>
  <c r="W451" i="4"/>
  <c r="Y451" i="4" s="1"/>
  <c r="Z452" i="4" s="1"/>
  <c r="T451" i="4"/>
  <c r="S451" i="4"/>
  <c r="U451" i="4" s="1"/>
  <c r="V452" i="4" s="1"/>
  <c r="N451" i="4"/>
  <c r="O451" i="4" s="1"/>
  <c r="K451" i="4"/>
  <c r="L452" i="4" s="1"/>
  <c r="I451" i="4"/>
  <c r="J451" i="4" s="1"/>
  <c r="H451" i="4"/>
  <c r="G451" i="4"/>
  <c r="D451" i="4"/>
  <c r="C451" i="4"/>
  <c r="E451" i="4" s="1"/>
  <c r="F452" i="4" s="1"/>
  <c r="AB450" i="4"/>
  <c r="AC450" i="4" s="1"/>
  <c r="Y450" i="4"/>
  <c r="Z451" i="4" s="1"/>
  <c r="X450" i="4"/>
  <c r="W450" i="4"/>
  <c r="U450" i="4"/>
  <c r="V451" i="4" s="1"/>
  <c r="T450" i="4"/>
  <c r="S450" i="4"/>
  <c r="N450" i="4"/>
  <c r="O450" i="4" s="1"/>
  <c r="I450" i="4"/>
  <c r="J450" i="4" s="1"/>
  <c r="H450" i="4"/>
  <c r="G450" i="4"/>
  <c r="K450" i="4" s="1"/>
  <c r="L451" i="4" s="1"/>
  <c r="E450" i="4"/>
  <c r="F451" i="4" s="1"/>
  <c r="D450" i="4"/>
  <c r="C450" i="4"/>
  <c r="AB449" i="4"/>
  <c r="AC449" i="4" s="1"/>
  <c r="X449" i="4"/>
  <c r="W449" i="4"/>
  <c r="Y449" i="4" s="1"/>
  <c r="Z450" i="4" s="1"/>
  <c r="T449" i="4"/>
  <c r="S449" i="4"/>
  <c r="U449" i="4" s="1"/>
  <c r="V450" i="4" s="1"/>
  <c r="N449" i="4"/>
  <c r="O449" i="4" s="1"/>
  <c r="I449" i="4"/>
  <c r="J449" i="4" s="1"/>
  <c r="H449" i="4"/>
  <c r="G449" i="4"/>
  <c r="K449" i="4" s="1"/>
  <c r="L450" i="4" s="1"/>
  <c r="D449" i="4"/>
  <c r="C449" i="4"/>
  <c r="E449" i="4" s="1"/>
  <c r="F450" i="4" s="1"/>
  <c r="AB448" i="4"/>
  <c r="AC448" i="4" s="1"/>
  <c r="Y448" i="4"/>
  <c r="Z449" i="4" s="1"/>
  <c r="X448" i="4"/>
  <c r="W448" i="4"/>
  <c r="U448" i="4"/>
  <c r="V449" i="4" s="1"/>
  <c r="T448" i="4"/>
  <c r="S448" i="4"/>
  <c r="N448" i="4"/>
  <c r="O448" i="4" s="1"/>
  <c r="K448" i="4"/>
  <c r="L449" i="4" s="1"/>
  <c r="I448" i="4"/>
  <c r="J448" i="4" s="1"/>
  <c r="H448" i="4"/>
  <c r="G448" i="4"/>
  <c r="E448" i="4"/>
  <c r="F449" i="4" s="1"/>
  <c r="D448" i="4"/>
  <c r="C448" i="4"/>
  <c r="AB447" i="4"/>
  <c r="AC447" i="4" s="1"/>
  <c r="X447" i="4"/>
  <c r="W447" i="4"/>
  <c r="Y447" i="4" s="1"/>
  <c r="Z448" i="4" s="1"/>
  <c r="T447" i="4"/>
  <c r="S447" i="4"/>
  <c r="U447" i="4" s="1"/>
  <c r="V448" i="4" s="1"/>
  <c r="N447" i="4"/>
  <c r="O447" i="4" s="1"/>
  <c r="K447" i="4"/>
  <c r="L448" i="4" s="1"/>
  <c r="I447" i="4"/>
  <c r="J447" i="4" s="1"/>
  <c r="H447" i="4"/>
  <c r="G447" i="4"/>
  <c r="D447" i="4"/>
  <c r="C447" i="4"/>
  <c r="E447" i="4" s="1"/>
  <c r="F448" i="4" s="1"/>
  <c r="AB446" i="4"/>
  <c r="AC446" i="4" s="1"/>
  <c r="Y446" i="4"/>
  <c r="Z447" i="4" s="1"/>
  <c r="X446" i="4"/>
  <c r="W446" i="4"/>
  <c r="U446" i="4"/>
  <c r="V447" i="4" s="1"/>
  <c r="T446" i="4"/>
  <c r="S446" i="4"/>
  <c r="N446" i="4"/>
  <c r="O446" i="4" s="1"/>
  <c r="I446" i="4"/>
  <c r="J446" i="4" s="1"/>
  <c r="H446" i="4"/>
  <c r="G446" i="4"/>
  <c r="K446" i="4" s="1"/>
  <c r="L447" i="4" s="1"/>
  <c r="E446" i="4"/>
  <c r="F447" i="4" s="1"/>
  <c r="D446" i="4"/>
  <c r="C446" i="4"/>
  <c r="AB445" i="4"/>
  <c r="AC445" i="4" s="1"/>
  <c r="X445" i="4"/>
  <c r="W445" i="4"/>
  <c r="Y445" i="4" s="1"/>
  <c r="Z446" i="4" s="1"/>
  <c r="T445" i="4"/>
  <c r="S445" i="4"/>
  <c r="U445" i="4" s="1"/>
  <c r="V446" i="4" s="1"/>
  <c r="N445" i="4"/>
  <c r="O445" i="4" s="1"/>
  <c r="I445" i="4"/>
  <c r="J445" i="4" s="1"/>
  <c r="H445" i="4"/>
  <c r="G445" i="4"/>
  <c r="K445" i="4" s="1"/>
  <c r="L446" i="4" s="1"/>
  <c r="D445" i="4"/>
  <c r="C445" i="4"/>
  <c r="E445" i="4" s="1"/>
  <c r="F446" i="4" s="1"/>
  <c r="AB444" i="4"/>
  <c r="AC444" i="4" s="1"/>
  <c r="Y444" i="4"/>
  <c r="Z445" i="4" s="1"/>
  <c r="X444" i="4"/>
  <c r="W444" i="4"/>
  <c r="U444" i="4"/>
  <c r="V445" i="4" s="1"/>
  <c r="T444" i="4"/>
  <c r="S444" i="4"/>
  <c r="N444" i="4"/>
  <c r="O444" i="4" s="1"/>
  <c r="K444" i="4"/>
  <c r="L445" i="4" s="1"/>
  <c r="I444" i="4"/>
  <c r="J444" i="4" s="1"/>
  <c r="H444" i="4"/>
  <c r="G444" i="4"/>
  <c r="E444" i="4"/>
  <c r="F445" i="4" s="1"/>
  <c r="D444" i="4"/>
  <c r="C444" i="4"/>
  <c r="AB443" i="4"/>
  <c r="AC443" i="4" s="1"/>
  <c r="X443" i="4"/>
  <c r="W443" i="4"/>
  <c r="Y443" i="4" s="1"/>
  <c r="Z444" i="4" s="1"/>
  <c r="T443" i="4"/>
  <c r="S443" i="4"/>
  <c r="U443" i="4" s="1"/>
  <c r="V444" i="4" s="1"/>
  <c r="N443" i="4"/>
  <c r="O443" i="4" s="1"/>
  <c r="K443" i="4"/>
  <c r="L444" i="4" s="1"/>
  <c r="I443" i="4"/>
  <c r="J443" i="4" s="1"/>
  <c r="H443" i="4"/>
  <c r="G443" i="4"/>
  <c r="D443" i="4"/>
  <c r="C443" i="4"/>
  <c r="E443" i="4" s="1"/>
  <c r="F444" i="4" s="1"/>
  <c r="AB442" i="4"/>
  <c r="AC442" i="4" s="1"/>
  <c r="Y442" i="4"/>
  <c r="Z443" i="4" s="1"/>
  <c r="X442" i="4"/>
  <c r="W442" i="4"/>
  <c r="U442" i="4"/>
  <c r="V443" i="4" s="1"/>
  <c r="T442" i="4"/>
  <c r="S442" i="4"/>
  <c r="N442" i="4"/>
  <c r="O442" i="4" s="1"/>
  <c r="I442" i="4"/>
  <c r="J442" i="4" s="1"/>
  <c r="H442" i="4"/>
  <c r="G442" i="4"/>
  <c r="K442" i="4" s="1"/>
  <c r="L443" i="4" s="1"/>
  <c r="E442" i="4"/>
  <c r="F443" i="4" s="1"/>
  <c r="D442" i="4"/>
  <c r="C442" i="4"/>
  <c r="AB441" i="4"/>
  <c r="AC441" i="4" s="1"/>
  <c r="X441" i="4"/>
  <c r="W441" i="4"/>
  <c r="Y441" i="4" s="1"/>
  <c r="Z442" i="4" s="1"/>
  <c r="T441" i="4"/>
  <c r="S441" i="4"/>
  <c r="U441" i="4" s="1"/>
  <c r="V442" i="4" s="1"/>
  <c r="N441" i="4"/>
  <c r="O441" i="4" s="1"/>
  <c r="I441" i="4"/>
  <c r="J441" i="4" s="1"/>
  <c r="H441" i="4"/>
  <c r="G441" i="4"/>
  <c r="K441" i="4" s="1"/>
  <c r="L442" i="4" s="1"/>
  <c r="D441" i="4"/>
  <c r="C441" i="4"/>
  <c r="E441" i="4" s="1"/>
  <c r="F442" i="4" s="1"/>
  <c r="AB440" i="4"/>
  <c r="AC440" i="4" s="1"/>
  <c r="Y440" i="4"/>
  <c r="Z441" i="4" s="1"/>
  <c r="X440" i="4"/>
  <c r="W440" i="4"/>
  <c r="U440" i="4"/>
  <c r="V441" i="4" s="1"/>
  <c r="T440" i="4"/>
  <c r="S440" i="4"/>
  <c r="N440" i="4"/>
  <c r="O440" i="4" s="1"/>
  <c r="K440" i="4"/>
  <c r="L441" i="4" s="1"/>
  <c r="I440" i="4"/>
  <c r="J440" i="4" s="1"/>
  <c r="H440" i="4"/>
  <c r="G440" i="4"/>
  <c r="E440" i="4"/>
  <c r="F441" i="4" s="1"/>
  <c r="D440" i="4"/>
  <c r="C440" i="4"/>
  <c r="AB439" i="4"/>
  <c r="AC439" i="4" s="1"/>
  <c r="X439" i="4"/>
  <c r="W439" i="4"/>
  <c r="Y439" i="4" s="1"/>
  <c r="Z440" i="4" s="1"/>
  <c r="T439" i="4"/>
  <c r="S439" i="4"/>
  <c r="U439" i="4" s="1"/>
  <c r="V440" i="4" s="1"/>
  <c r="N439" i="4"/>
  <c r="O439" i="4" s="1"/>
  <c r="K439" i="4"/>
  <c r="L440" i="4" s="1"/>
  <c r="I439" i="4"/>
  <c r="J439" i="4" s="1"/>
  <c r="H439" i="4"/>
  <c r="G439" i="4"/>
  <c r="D439" i="4"/>
  <c r="C439" i="4"/>
  <c r="E439" i="4" s="1"/>
  <c r="F440" i="4" s="1"/>
  <c r="AB438" i="4"/>
  <c r="AC438" i="4" s="1"/>
  <c r="X438" i="4"/>
  <c r="W438" i="4"/>
  <c r="Y438" i="4" s="1"/>
  <c r="Z439" i="4" s="1"/>
  <c r="U438" i="4"/>
  <c r="V439" i="4" s="1"/>
  <c r="T438" i="4"/>
  <c r="S438" i="4"/>
  <c r="N438" i="4"/>
  <c r="O438" i="4" s="1"/>
  <c r="K438" i="4"/>
  <c r="L439" i="4" s="1"/>
  <c r="I438" i="4"/>
  <c r="J438" i="4" s="1"/>
  <c r="H438" i="4"/>
  <c r="G438" i="4"/>
  <c r="D438" i="4"/>
  <c r="C438" i="4"/>
  <c r="E438" i="4" s="1"/>
  <c r="F439" i="4" s="1"/>
  <c r="AB437" i="4"/>
  <c r="AC437" i="4" s="1"/>
  <c r="X437" i="4"/>
  <c r="W437" i="4"/>
  <c r="Y437" i="4" s="1"/>
  <c r="Z438" i="4" s="1"/>
  <c r="U437" i="4"/>
  <c r="V438" i="4" s="1"/>
  <c r="T437" i="4"/>
  <c r="S437" i="4"/>
  <c r="N437" i="4"/>
  <c r="O437" i="4" s="1"/>
  <c r="I437" i="4"/>
  <c r="J437" i="4" s="1"/>
  <c r="H437" i="4"/>
  <c r="G437" i="4"/>
  <c r="K437" i="4" s="1"/>
  <c r="L438" i="4" s="1"/>
  <c r="D437" i="4"/>
  <c r="C437" i="4"/>
  <c r="E437" i="4" s="1"/>
  <c r="F438" i="4" s="1"/>
  <c r="AB436" i="4"/>
  <c r="AC436" i="4" s="1"/>
  <c r="Y436" i="4"/>
  <c r="Z437" i="4" s="1"/>
  <c r="X436" i="4"/>
  <c r="W436" i="4"/>
  <c r="T436" i="4"/>
  <c r="S436" i="4"/>
  <c r="U436" i="4" s="1"/>
  <c r="V437" i="4" s="1"/>
  <c r="N436" i="4"/>
  <c r="O436" i="4" s="1"/>
  <c r="I436" i="4"/>
  <c r="J436" i="4" s="1"/>
  <c r="H436" i="4"/>
  <c r="G436" i="4"/>
  <c r="K436" i="4" s="1"/>
  <c r="L437" i="4" s="1"/>
  <c r="E436" i="4"/>
  <c r="F437" i="4" s="1"/>
  <c r="D436" i="4"/>
  <c r="C436" i="4"/>
  <c r="AB435" i="4"/>
  <c r="AC435" i="4" s="1"/>
  <c r="Y435" i="4"/>
  <c r="Z436" i="4" s="1"/>
  <c r="X435" i="4"/>
  <c r="W435" i="4"/>
  <c r="T435" i="4"/>
  <c r="S435" i="4"/>
  <c r="U435" i="4" s="1"/>
  <c r="V436" i="4" s="1"/>
  <c r="N435" i="4"/>
  <c r="O435" i="4" s="1"/>
  <c r="K435" i="4"/>
  <c r="L436" i="4" s="1"/>
  <c r="I435" i="4"/>
  <c r="J435" i="4" s="1"/>
  <c r="H435" i="4"/>
  <c r="G435" i="4"/>
  <c r="E435" i="4"/>
  <c r="F436" i="4" s="1"/>
  <c r="D435" i="4"/>
  <c r="C435" i="4"/>
  <c r="AB434" i="4"/>
  <c r="AC434" i="4" s="1"/>
  <c r="X434" i="4"/>
  <c r="W434" i="4"/>
  <c r="Y434" i="4" s="1"/>
  <c r="Z435" i="4" s="1"/>
  <c r="U434" i="4"/>
  <c r="V435" i="4" s="1"/>
  <c r="T434" i="4"/>
  <c r="S434" i="4"/>
  <c r="N434" i="4"/>
  <c r="O434" i="4" s="1"/>
  <c r="K434" i="4"/>
  <c r="L435" i="4" s="1"/>
  <c r="I434" i="4"/>
  <c r="J434" i="4" s="1"/>
  <c r="H434" i="4"/>
  <c r="G434" i="4"/>
  <c r="D434" i="4"/>
  <c r="C434" i="4"/>
  <c r="E434" i="4" s="1"/>
  <c r="F435" i="4" s="1"/>
  <c r="AB433" i="4"/>
  <c r="AC433" i="4" s="1"/>
  <c r="X433" i="4"/>
  <c r="W433" i="4"/>
  <c r="Y433" i="4" s="1"/>
  <c r="Z434" i="4" s="1"/>
  <c r="T433" i="4"/>
  <c r="S433" i="4"/>
  <c r="U433" i="4" s="1"/>
  <c r="V434" i="4" s="1"/>
  <c r="N433" i="4"/>
  <c r="O433" i="4" s="1"/>
  <c r="K433" i="4"/>
  <c r="L434" i="4" s="1"/>
  <c r="I433" i="4"/>
  <c r="J433" i="4" s="1"/>
  <c r="H433" i="4"/>
  <c r="G433" i="4"/>
  <c r="D433" i="4"/>
  <c r="C433" i="4"/>
  <c r="E433" i="4" s="1"/>
  <c r="F434" i="4" s="1"/>
  <c r="AB432" i="4"/>
  <c r="AC432" i="4" s="1"/>
  <c r="Y432" i="4"/>
  <c r="Z433" i="4" s="1"/>
  <c r="X432" i="4"/>
  <c r="W432" i="4"/>
  <c r="T432" i="4"/>
  <c r="S432" i="4"/>
  <c r="U432" i="4" s="1"/>
  <c r="V433" i="4" s="1"/>
  <c r="N432" i="4"/>
  <c r="O432" i="4" s="1"/>
  <c r="K432" i="4"/>
  <c r="L433" i="4" s="1"/>
  <c r="I432" i="4"/>
  <c r="J432" i="4" s="1"/>
  <c r="H432" i="4"/>
  <c r="G432" i="4"/>
  <c r="D432" i="4"/>
  <c r="C432" i="4"/>
  <c r="E432" i="4" s="1"/>
  <c r="F433" i="4" s="1"/>
  <c r="AB431" i="4"/>
  <c r="AC431" i="4" s="1"/>
  <c r="Y431" i="4"/>
  <c r="Z432" i="4" s="1"/>
  <c r="X431" i="4"/>
  <c r="W431" i="4"/>
  <c r="T431" i="4"/>
  <c r="S431" i="4"/>
  <c r="U431" i="4" s="1"/>
  <c r="V432" i="4" s="1"/>
  <c r="N431" i="4"/>
  <c r="O431" i="4" s="1"/>
  <c r="I431" i="4"/>
  <c r="J431" i="4" s="1"/>
  <c r="H431" i="4"/>
  <c r="G431" i="4"/>
  <c r="K431" i="4" s="1"/>
  <c r="L432" i="4" s="1"/>
  <c r="D431" i="4"/>
  <c r="C431" i="4"/>
  <c r="E431" i="4" s="1"/>
  <c r="F432" i="4" s="1"/>
  <c r="AB430" i="4"/>
  <c r="AC430" i="4" s="1"/>
  <c r="X430" i="4"/>
  <c r="W430" i="4"/>
  <c r="Y430" i="4" s="1"/>
  <c r="Z431" i="4" s="1"/>
  <c r="U430" i="4"/>
  <c r="V431" i="4" s="1"/>
  <c r="T430" i="4"/>
  <c r="S430" i="4"/>
  <c r="N430" i="4"/>
  <c r="O430" i="4" s="1"/>
  <c r="K430" i="4"/>
  <c r="L431" i="4" s="1"/>
  <c r="I430" i="4"/>
  <c r="J430" i="4" s="1"/>
  <c r="H430" i="4"/>
  <c r="G430" i="4"/>
  <c r="E430" i="4"/>
  <c r="F431" i="4" s="1"/>
  <c r="D430" i="4"/>
  <c r="C430" i="4"/>
  <c r="AB429" i="4"/>
  <c r="AC429" i="4" s="1"/>
  <c r="X429" i="4"/>
  <c r="W429" i="4"/>
  <c r="Y429" i="4" s="1"/>
  <c r="Z430" i="4" s="1"/>
  <c r="T429" i="4"/>
  <c r="S429" i="4"/>
  <c r="U429" i="4" s="1"/>
  <c r="V430" i="4" s="1"/>
  <c r="N429" i="4"/>
  <c r="O429" i="4" s="1"/>
  <c r="I429" i="4"/>
  <c r="J429" i="4" s="1"/>
  <c r="H429" i="4"/>
  <c r="G429" i="4"/>
  <c r="K429" i="4" s="1"/>
  <c r="L430" i="4" s="1"/>
  <c r="D429" i="4"/>
  <c r="C429" i="4"/>
  <c r="E429" i="4" s="1"/>
  <c r="F430" i="4" s="1"/>
  <c r="AB428" i="4"/>
  <c r="AC428" i="4" s="1"/>
  <c r="Y428" i="4"/>
  <c r="Z429" i="4" s="1"/>
  <c r="X428" i="4"/>
  <c r="W428" i="4"/>
  <c r="U428" i="4"/>
  <c r="V429" i="4" s="1"/>
  <c r="T428" i="4"/>
  <c r="S428" i="4"/>
  <c r="N428" i="4"/>
  <c r="O428" i="4" s="1"/>
  <c r="K428" i="4"/>
  <c r="L429" i="4" s="1"/>
  <c r="I428" i="4"/>
  <c r="J428" i="4" s="1"/>
  <c r="H428" i="4"/>
  <c r="G428" i="4"/>
  <c r="E428" i="4"/>
  <c r="F429" i="4" s="1"/>
  <c r="D428" i="4"/>
  <c r="C428" i="4"/>
  <c r="AB427" i="4"/>
  <c r="AC427" i="4" s="1"/>
  <c r="X427" i="4"/>
  <c r="W427" i="4"/>
  <c r="Y427" i="4" s="1"/>
  <c r="Z428" i="4" s="1"/>
  <c r="T427" i="4"/>
  <c r="S427" i="4"/>
  <c r="U427" i="4" s="1"/>
  <c r="V428" i="4" s="1"/>
  <c r="N427" i="4"/>
  <c r="O427" i="4" s="1"/>
  <c r="I427" i="4"/>
  <c r="J427" i="4" s="1"/>
  <c r="H427" i="4"/>
  <c r="G427" i="4"/>
  <c r="K427" i="4" s="1"/>
  <c r="L428" i="4" s="1"/>
  <c r="D427" i="4"/>
  <c r="C427" i="4"/>
  <c r="E427" i="4" s="1"/>
  <c r="F428" i="4" s="1"/>
  <c r="AB426" i="4"/>
  <c r="AC426" i="4" s="1"/>
  <c r="X426" i="4"/>
  <c r="W426" i="4"/>
  <c r="Y426" i="4" s="1"/>
  <c r="Z427" i="4" s="1"/>
  <c r="T426" i="4"/>
  <c r="S426" i="4"/>
  <c r="U426" i="4" s="1"/>
  <c r="V427" i="4" s="1"/>
  <c r="N426" i="4"/>
  <c r="O426" i="4" s="1"/>
  <c r="I426" i="4"/>
  <c r="J426" i="4" s="1"/>
  <c r="H426" i="4"/>
  <c r="G426" i="4"/>
  <c r="K426" i="4" s="1"/>
  <c r="L427" i="4" s="1"/>
  <c r="D426" i="4"/>
  <c r="C426" i="4"/>
  <c r="E426" i="4" s="1"/>
  <c r="F427" i="4" s="1"/>
  <c r="AB425" i="4"/>
  <c r="AC425" i="4" s="1"/>
  <c r="Y425" i="4"/>
  <c r="Z426" i="4" s="1"/>
  <c r="X425" i="4"/>
  <c r="W425" i="4"/>
  <c r="U425" i="4"/>
  <c r="V426" i="4" s="1"/>
  <c r="T425" i="4"/>
  <c r="S425" i="4"/>
  <c r="N425" i="4"/>
  <c r="O425" i="4" s="1"/>
  <c r="I425" i="4"/>
  <c r="J425" i="4" s="1"/>
  <c r="H425" i="4"/>
  <c r="G425" i="4"/>
  <c r="K425" i="4" s="1"/>
  <c r="L426" i="4" s="1"/>
  <c r="E425" i="4"/>
  <c r="F426" i="4" s="1"/>
  <c r="D425" i="4"/>
  <c r="C425" i="4"/>
  <c r="AB424" i="4"/>
  <c r="AC424" i="4" s="1"/>
  <c r="X424" i="4"/>
  <c r="W424" i="4"/>
  <c r="Y424" i="4" s="1"/>
  <c r="Z425" i="4" s="1"/>
  <c r="T424" i="4"/>
  <c r="S424" i="4"/>
  <c r="U424" i="4" s="1"/>
  <c r="V425" i="4" s="1"/>
  <c r="N424" i="4"/>
  <c r="O424" i="4" s="1"/>
  <c r="K424" i="4"/>
  <c r="L425" i="4" s="1"/>
  <c r="I424" i="4"/>
  <c r="J424" i="4" s="1"/>
  <c r="H424" i="4"/>
  <c r="G424" i="4"/>
  <c r="D424" i="4"/>
  <c r="C424" i="4"/>
  <c r="E424" i="4" s="1"/>
  <c r="F425" i="4" s="1"/>
  <c r="AB423" i="4"/>
  <c r="AC423" i="4" s="1"/>
  <c r="Y423" i="4"/>
  <c r="Z424" i="4" s="1"/>
  <c r="X423" i="4"/>
  <c r="W423" i="4"/>
  <c r="T423" i="4"/>
  <c r="S423" i="4"/>
  <c r="U423" i="4" s="1"/>
  <c r="V424" i="4" s="1"/>
  <c r="N423" i="4"/>
  <c r="O423" i="4" s="1"/>
  <c r="I423" i="4"/>
  <c r="J423" i="4" s="1"/>
  <c r="H423" i="4"/>
  <c r="G423" i="4"/>
  <c r="K423" i="4" s="1"/>
  <c r="L424" i="4" s="1"/>
  <c r="D423" i="4"/>
  <c r="C423" i="4"/>
  <c r="E423" i="4" s="1"/>
  <c r="F424" i="4" s="1"/>
  <c r="AB422" i="4"/>
  <c r="AC422" i="4" s="1"/>
  <c r="X422" i="4"/>
  <c r="W422" i="4"/>
  <c r="Y422" i="4" s="1"/>
  <c r="Z423" i="4" s="1"/>
  <c r="U422" i="4"/>
  <c r="V423" i="4" s="1"/>
  <c r="T422" i="4"/>
  <c r="S422" i="4"/>
  <c r="N422" i="4"/>
  <c r="O422" i="4" s="1"/>
  <c r="K422" i="4"/>
  <c r="L423" i="4" s="1"/>
  <c r="I422" i="4"/>
  <c r="J422" i="4" s="1"/>
  <c r="H422" i="4"/>
  <c r="G422" i="4"/>
  <c r="E422" i="4"/>
  <c r="F423" i="4" s="1"/>
  <c r="D422" i="4"/>
  <c r="C422" i="4"/>
  <c r="AB421" i="4"/>
  <c r="AC421" i="4" s="1"/>
  <c r="X421" i="4"/>
  <c r="W421" i="4"/>
  <c r="Y421" i="4" s="1"/>
  <c r="Z422" i="4" s="1"/>
  <c r="T421" i="4"/>
  <c r="S421" i="4"/>
  <c r="U421" i="4" s="1"/>
  <c r="V422" i="4" s="1"/>
  <c r="N421" i="4"/>
  <c r="O421" i="4" s="1"/>
  <c r="I421" i="4"/>
  <c r="J421" i="4" s="1"/>
  <c r="H421" i="4"/>
  <c r="G421" i="4"/>
  <c r="K421" i="4" s="1"/>
  <c r="L422" i="4" s="1"/>
  <c r="D421" i="4"/>
  <c r="C421" i="4"/>
  <c r="E421" i="4" s="1"/>
  <c r="F422" i="4" s="1"/>
  <c r="AB420" i="4"/>
  <c r="AC420" i="4" s="1"/>
  <c r="Y420" i="4"/>
  <c r="Z421" i="4" s="1"/>
  <c r="X420" i="4"/>
  <c r="W420" i="4"/>
  <c r="U420" i="4"/>
  <c r="V421" i="4" s="1"/>
  <c r="T420" i="4"/>
  <c r="S420" i="4"/>
  <c r="N420" i="4"/>
  <c r="O420" i="4" s="1"/>
  <c r="K420" i="4"/>
  <c r="L421" i="4" s="1"/>
  <c r="I420" i="4"/>
  <c r="J420" i="4" s="1"/>
  <c r="H420" i="4"/>
  <c r="G420" i="4"/>
  <c r="E420" i="4"/>
  <c r="F421" i="4" s="1"/>
  <c r="D420" i="4"/>
  <c r="C420" i="4"/>
  <c r="AB419" i="4"/>
  <c r="AC419" i="4" s="1"/>
  <c r="X419" i="4"/>
  <c r="W419" i="4"/>
  <c r="Y419" i="4" s="1"/>
  <c r="Z420" i="4" s="1"/>
  <c r="T419" i="4"/>
  <c r="S419" i="4"/>
  <c r="U419" i="4" s="1"/>
  <c r="V420" i="4" s="1"/>
  <c r="N419" i="4"/>
  <c r="O419" i="4" s="1"/>
  <c r="I419" i="4"/>
  <c r="J419" i="4" s="1"/>
  <c r="H419" i="4"/>
  <c r="G419" i="4"/>
  <c r="K419" i="4" s="1"/>
  <c r="L420" i="4" s="1"/>
  <c r="D419" i="4"/>
  <c r="C419" i="4"/>
  <c r="E419" i="4" s="1"/>
  <c r="F420" i="4" s="1"/>
  <c r="AB418" i="4"/>
  <c r="AC418" i="4" s="1"/>
  <c r="X418" i="4"/>
  <c r="W418" i="4"/>
  <c r="Y418" i="4" s="1"/>
  <c r="Z419" i="4" s="1"/>
  <c r="T418" i="4"/>
  <c r="S418" i="4"/>
  <c r="U418" i="4" s="1"/>
  <c r="V419" i="4" s="1"/>
  <c r="N418" i="4"/>
  <c r="O418" i="4" s="1"/>
  <c r="I418" i="4"/>
  <c r="J418" i="4" s="1"/>
  <c r="H418" i="4"/>
  <c r="G418" i="4"/>
  <c r="K418" i="4" s="1"/>
  <c r="L419" i="4" s="1"/>
  <c r="D418" i="4"/>
  <c r="C418" i="4"/>
  <c r="E418" i="4" s="1"/>
  <c r="F419" i="4" s="1"/>
  <c r="AB417" i="4"/>
  <c r="AC417" i="4" s="1"/>
  <c r="X417" i="4"/>
  <c r="W417" i="4"/>
  <c r="Y417" i="4" s="1"/>
  <c r="Z418" i="4" s="1"/>
  <c r="U417" i="4"/>
  <c r="V418" i="4" s="1"/>
  <c r="T417" i="4"/>
  <c r="S417" i="4"/>
  <c r="N417" i="4"/>
  <c r="O417" i="4" s="1"/>
  <c r="I417" i="4"/>
  <c r="J417" i="4" s="1"/>
  <c r="H417" i="4"/>
  <c r="G417" i="4"/>
  <c r="K417" i="4" s="1"/>
  <c r="L418" i="4" s="1"/>
  <c r="E417" i="4"/>
  <c r="F418" i="4" s="1"/>
  <c r="D417" i="4"/>
  <c r="C417" i="4"/>
  <c r="AB416" i="4"/>
  <c r="AC416" i="4" s="1"/>
  <c r="X416" i="4"/>
  <c r="W416" i="4"/>
  <c r="Y416" i="4" s="1"/>
  <c r="Z417" i="4" s="1"/>
  <c r="T416" i="4"/>
  <c r="S416" i="4"/>
  <c r="U416" i="4" s="1"/>
  <c r="V417" i="4" s="1"/>
  <c r="N416" i="4"/>
  <c r="O416" i="4" s="1"/>
  <c r="K416" i="4"/>
  <c r="L417" i="4" s="1"/>
  <c r="I416" i="4"/>
  <c r="J416" i="4" s="1"/>
  <c r="H416" i="4"/>
  <c r="G416" i="4"/>
  <c r="D416" i="4"/>
  <c r="C416" i="4"/>
  <c r="E416" i="4" s="1"/>
  <c r="F417" i="4" s="1"/>
  <c r="AB415" i="4"/>
  <c r="AC415" i="4" s="1"/>
  <c r="Y415" i="4"/>
  <c r="Z416" i="4" s="1"/>
  <c r="X415" i="4"/>
  <c r="W415" i="4"/>
  <c r="T415" i="4"/>
  <c r="S415" i="4"/>
  <c r="U415" i="4" s="1"/>
  <c r="V416" i="4" s="1"/>
  <c r="N415" i="4"/>
  <c r="O415" i="4" s="1"/>
  <c r="I415" i="4"/>
  <c r="J415" i="4" s="1"/>
  <c r="H415" i="4"/>
  <c r="G415" i="4"/>
  <c r="K415" i="4" s="1"/>
  <c r="L416" i="4" s="1"/>
  <c r="D415" i="4"/>
  <c r="C415" i="4"/>
  <c r="E415" i="4" s="1"/>
  <c r="F416" i="4" s="1"/>
  <c r="AB414" i="4"/>
  <c r="AC414" i="4" s="1"/>
  <c r="X414" i="4"/>
  <c r="W414" i="4"/>
  <c r="Y414" i="4" s="1"/>
  <c r="Z415" i="4" s="1"/>
  <c r="U414" i="4"/>
  <c r="V415" i="4" s="1"/>
  <c r="T414" i="4"/>
  <c r="S414" i="4"/>
  <c r="N414" i="4"/>
  <c r="O414" i="4" s="1"/>
  <c r="K414" i="4"/>
  <c r="L415" i="4" s="1"/>
  <c r="I414" i="4"/>
  <c r="J414" i="4" s="1"/>
  <c r="H414" i="4"/>
  <c r="G414" i="4"/>
  <c r="D414" i="4"/>
  <c r="C414" i="4"/>
  <c r="E414" i="4" s="1"/>
  <c r="F415" i="4" s="1"/>
  <c r="AB413" i="4"/>
  <c r="AC413" i="4" s="1"/>
  <c r="X413" i="4"/>
  <c r="W413" i="4"/>
  <c r="Y413" i="4" s="1"/>
  <c r="Z414" i="4" s="1"/>
  <c r="T413" i="4"/>
  <c r="S413" i="4"/>
  <c r="U413" i="4" s="1"/>
  <c r="V414" i="4" s="1"/>
  <c r="N413" i="4"/>
  <c r="O413" i="4" s="1"/>
  <c r="I413" i="4"/>
  <c r="J413" i="4" s="1"/>
  <c r="H413" i="4"/>
  <c r="G413" i="4"/>
  <c r="K413" i="4" s="1"/>
  <c r="L414" i="4" s="1"/>
  <c r="D413" i="4"/>
  <c r="C413" i="4"/>
  <c r="E413" i="4" s="1"/>
  <c r="F414" i="4" s="1"/>
  <c r="AB412" i="4"/>
  <c r="AC412" i="4" s="1"/>
  <c r="Y412" i="4"/>
  <c r="Z413" i="4" s="1"/>
  <c r="X412" i="4"/>
  <c r="W412" i="4"/>
  <c r="U412" i="4"/>
  <c r="V413" i="4" s="1"/>
  <c r="T412" i="4"/>
  <c r="S412" i="4"/>
  <c r="N412" i="4"/>
  <c r="L412" i="4"/>
  <c r="I412" i="4"/>
  <c r="J412" i="4" s="1"/>
  <c r="H412" i="4"/>
  <c r="G412" i="4"/>
  <c r="K412" i="4" s="1"/>
  <c r="L413" i="4" s="1"/>
  <c r="D412" i="4"/>
  <c r="E412" i="4" s="1"/>
  <c r="F413" i="4" s="1"/>
  <c r="C412" i="4"/>
  <c r="AB411" i="4"/>
  <c r="AC411" i="4" s="1"/>
  <c r="X411" i="4"/>
  <c r="W411" i="4"/>
  <c r="Y411" i="4" s="1"/>
  <c r="Z412" i="4" s="1"/>
  <c r="T411" i="4"/>
  <c r="S411" i="4"/>
  <c r="U411" i="4" s="1"/>
  <c r="V412" i="4" s="1"/>
  <c r="N411" i="4"/>
  <c r="O411" i="4" s="1"/>
  <c r="K411" i="4"/>
  <c r="J411" i="4"/>
  <c r="I411" i="4"/>
  <c r="H411" i="4"/>
  <c r="G411" i="4"/>
  <c r="E411" i="4"/>
  <c r="F412" i="4" s="1"/>
  <c r="D411" i="4"/>
  <c r="C411" i="4"/>
  <c r="AB410" i="4"/>
  <c r="AC410" i="4" s="1"/>
  <c r="X410" i="4"/>
  <c r="W410" i="4"/>
  <c r="Y410" i="4" s="1"/>
  <c r="Z411" i="4" s="1"/>
  <c r="T410" i="4"/>
  <c r="U410" i="4" s="1"/>
  <c r="V411" i="4" s="1"/>
  <c r="S410" i="4"/>
  <c r="N410" i="4"/>
  <c r="O410" i="4" s="1"/>
  <c r="I410" i="4"/>
  <c r="H410" i="4"/>
  <c r="K410" i="4" s="1"/>
  <c r="L411" i="4" s="1"/>
  <c r="G410" i="4"/>
  <c r="D410" i="4"/>
  <c r="C410" i="4"/>
  <c r="E410" i="4" s="1"/>
  <c r="F411" i="4" s="1"/>
  <c r="AB409" i="4"/>
  <c r="AC409" i="4" s="1"/>
  <c r="X409" i="4"/>
  <c r="W409" i="4"/>
  <c r="Y409" i="4" s="1"/>
  <c r="Z410" i="4" s="1"/>
  <c r="T409" i="4"/>
  <c r="S409" i="4"/>
  <c r="U409" i="4" s="1"/>
  <c r="V410" i="4" s="1"/>
  <c r="N409" i="4"/>
  <c r="O409" i="4" s="1"/>
  <c r="K409" i="4"/>
  <c r="L410" i="4" s="1"/>
  <c r="I409" i="4"/>
  <c r="J409" i="4" s="1"/>
  <c r="H409" i="4"/>
  <c r="G409" i="4"/>
  <c r="D409" i="4"/>
  <c r="E409" i="4" s="1"/>
  <c r="F410" i="4" s="1"/>
  <c r="C409" i="4"/>
  <c r="AB408" i="4"/>
  <c r="AC408" i="4" s="1"/>
  <c r="X408" i="4"/>
  <c r="Y408" i="4" s="1"/>
  <c r="Z409" i="4" s="1"/>
  <c r="W408" i="4"/>
  <c r="T408" i="4"/>
  <c r="S408" i="4"/>
  <c r="U408" i="4" s="1"/>
  <c r="V409" i="4" s="1"/>
  <c r="N408" i="4"/>
  <c r="K408" i="4"/>
  <c r="L409" i="4" s="1"/>
  <c r="J408" i="4"/>
  <c r="I408" i="4"/>
  <c r="H408" i="4"/>
  <c r="G408" i="4"/>
  <c r="D408" i="4"/>
  <c r="E408" i="4" s="1"/>
  <c r="F409" i="4" s="1"/>
  <c r="C408" i="4"/>
  <c r="AB407" i="4"/>
  <c r="AC407" i="4" s="1"/>
  <c r="X407" i="4"/>
  <c r="W407" i="4"/>
  <c r="Y407" i="4" s="1"/>
  <c r="Z408" i="4" s="1"/>
  <c r="T407" i="4"/>
  <c r="U407" i="4" s="1"/>
  <c r="V408" i="4" s="1"/>
  <c r="S407" i="4"/>
  <c r="O407" i="4"/>
  <c r="N407" i="4"/>
  <c r="I407" i="4"/>
  <c r="J407" i="4" s="1"/>
  <c r="H407" i="4"/>
  <c r="K407" i="4" s="1"/>
  <c r="L408" i="4" s="1"/>
  <c r="G407" i="4"/>
  <c r="E407" i="4"/>
  <c r="F408" i="4" s="1"/>
  <c r="D407" i="4"/>
  <c r="C407" i="4"/>
  <c r="AB406" i="4"/>
  <c r="AC406" i="4" s="1"/>
  <c r="X406" i="4"/>
  <c r="Y406" i="4" s="1"/>
  <c r="Z407" i="4" s="1"/>
  <c r="W406" i="4"/>
  <c r="T406" i="4"/>
  <c r="U406" i="4" s="1"/>
  <c r="V407" i="4" s="1"/>
  <c r="S406" i="4"/>
  <c r="O406" i="4"/>
  <c r="N406" i="4"/>
  <c r="K406" i="4"/>
  <c r="L407" i="4" s="1"/>
  <c r="I406" i="4"/>
  <c r="J406" i="4" s="1"/>
  <c r="H406" i="4"/>
  <c r="G406" i="4"/>
  <c r="E406" i="4"/>
  <c r="F407" i="4" s="1"/>
  <c r="D406" i="4"/>
  <c r="C406" i="4"/>
  <c r="AB405" i="4"/>
  <c r="AC405" i="4" s="1"/>
  <c r="X405" i="4"/>
  <c r="Y405" i="4" s="1"/>
  <c r="Z406" i="4" s="1"/>
  <c r="W405" i="4"/>
  <c r="T405" i="4"/>
  <c r="S405" i="4"/>
  <c r="U405" i="4" s="1"/>
  <c r="V406" i="4" s="1"/>
  <c r="O405" i="4"/>
  <c r="N405" i="4"/>
  <c r="K405" i="4"/>
  <c r="L406" i="4" s="1"/>
  <c r="J405" i="4"/>
  <c r="I405" i="4"/>
  <c r="H405" i="4"/>
  <c r="G405" i="4"/>
  <c r="D405" i="4"/>
  <c r="E405" i="4" s="1"/>
  <c r="F406" i="4" s="1"/>
  <c r="C405" i="4"/>
  <c r="AC404" i="4"/>
  <c r="AB404" i="4"/>
  <c r="X404" i="4"/>
  <c r="Y404" i="4" s="1"/>
  <c r="Z405" i="4" s="1"/>
  <c r="W404" i="4"/>
  <c r="T404" i="4"/>
  <c r="U404" i="4" s="1"/>
  <c r="V405" i="4" s="1"/>
  <c r="S404" i="4"/>
  <c r="N404" i="4"/>
  <c r="J404" i="4"/>
  <c r="I404" i="4"/>
  <c r="H404" i="4"/>
  <c r="G404" i="4"/>
  <c r="K404" i="4" s="1"/>
  <c r="L405" i="4" s="1"/>
  <c r="E404" i="4"/>
  <c r="F405" i="4" s="1"/>
  <c r="D404" i="4"/>
  <c r="C404" i="4"/>
  <c r="AB403" i="4"/>
  <c r="X403" i="4"/>
  <c r="Y403" i="4" s="1"/>
  <c r="Z404" i="4" s="1"/>
  <c r="W403" i="4"/>
  <c r="T403" i="4"/>
  <c r="U403" i="4" s="1"/>
  <c r="V404" i="4" s="1"/>
  <c r="S403" i="4"/>
  <c r="N403" i="4"/>
  <c r="O403" i="4" s="1"/>
  <c r="K403" i="4"/>
  <c r="L404" i="4" s="1"/>
  <c r="I403" i="4"/>
  <c r="J403" i="4" s="1"/>
  <c r="H403" i="4"/>
  <c r="G403" i="4"/>
  <c r="D403" i="4"/>
  <c r="E403" i="4" s="1"/>
  <c r="F404" i="4" s="1"/>
  <c r="C403" i="4"/>
  <c r="AB402" i="4"/>
  <c r="AC402" i="4" s="1"/>
  <c r="Y402" i="4"/>
  <c r="Z403" i="4" s="1"/>
  <c r="X402" i="4"/>
  <c r="W402" i="4"/>
  <c r="U402" i="4"/>
  <c r="V403" i="4" s="1"/>
  <c r="T402" i="4"/>
  <c r="S402" i="4"/>
  <c r="O402" i="4"/>
  <c r="N402" i="4"/>
  <c r="I402" i="4"/>
  <c r="J402" i="4" s="1"/>
  <c r="H402" i="4"/>
  <c r="G402" i="4"/>
  <c r="K402" i="4" s="1"/>
  <c r="L403" i="4" s="1"/>
  <c r="E402" i="4"/>
  <c r="F403" i="4" s="1"/>
  <c r="D402" i="4"/>
  <c r="C402" i="4"/>
  <c r="AB401" i="4"/>
  <c r="AC401" i="4" s="1"/>
  <c r="X401" i="4"/>
  <c r="Y401" i="4" s="1"/>
  <c r="Z402" i="4" s="1"/>
  <c r="W401" i="4"/>
  <c r="T401" i="4"/>
  <c r="U401" i="4" s="1"/>
  <c r="V402" i="4" s="1"/>
  <c r="S401" i="4"/>
  <c r="N401" i="4"/>
  <c r="O401" i="4" s="1"/>
  <c r="L401" i="4"/>
  <c r="I401" i="4"/>
  <c r="J401" i="4" s="1"/>
  <c r="H401" i="4"/>
  <c r="K401" i="4" s="1"/>
  <c r="L402" i="4" s="1"/>
  <c r="G401" i="4"/>
  <c r="D401" i="4"/>
  <c r="E401" i="4" s="1"/>
  <c r="F402" i="4" s="1"/>
  <c r="C401" i="4"/>
  <c r="AB400" i="4"/>
  <c r="AC400" i="4" s="1"/>
  <c r="Y400" i="4"/>
  <c r="Z401" i="4" s="1"/>
  <c r="X400" i="4"/>
  <c r="W400" i="4"/>
  <c r="U400" i="4"/>
  <c r="V401" i="4" s="1"/>
  <c r="T400" i="4"/>
  <c r="S400" i="4"/>
  <c r="N400" i="4"/>
  <c r="O400" i="4" s="1"/>
  <c r="K400" i="4"/>
  <c r="J400" i="4"/>
  <c r="I400" i="4"/>
  <c r="H400" i="4"/>
  <c r="G400" i="4"/>
  <c r="E400" i="4"/>
  <c r="F401" i="4" s="1"/>
  <c r="D400" i="4"/>
  <c r="C400" i="4"/>
  <c r="AB399" i="4"/>
  <c r="X399" i="4"/>
  <c r="Y399" i="4" s="1"/>
  <c r="Z400" i="4" s="1"/>
  <c r="W399" i="4"/>
  <c r="T399" i="4"/>
  <c r="U399" i="4" s="1"/>
  <c r="V400" i="4" s="1"/>
  <c r="S399" i="4"/>
  <c r="N399" i="4"/>
  <c r="O399" i="4" s="1"/>
  <c r="K399" i="4"/>
  <c r="L400" i="4" s="1"/>
  <c r="I399" i="4"/>
  <c r="J399" i="4" s="1"/>
  <c r="H399" i="4"/>
  <c r="G399" i="4"/>
  <c r="D399" i="4"/>
  <c r="E399" i="4" s="1"/>
  <c r="F400" i="4" s="1"/>
  <c r="C399" i="4"/>
  <c r="AB398" i="4"/>
  <c r="AC398" i="4" s="1"/>
  <c r="Y398" i="4"/>
  <c r="Z399" i="4" s="1"/>
  <c r="X398" i="4"/>
  <c r="W398" i="4"/>
  <c r="U398" i="4"/>
  <c r="V399" i="4" s="1"/>
  <c r="T398" i="4"/>
  <c r="S398" i="4"/>
  <c r="O398" i="4"/>
  <c r="N398" i="4"/>
  <c r="I398" i="4"/>
  <c r="J398" i="4" s="1"/>
  <c r="H398" i="4"/>
  <c r="G398" i="4"/>
  <c r="K398" i="4" s="1"/>
  <c r="L399" i="4" s="1"/>
  <c r="E398" i="4"/>
  <c r="F399" i="4" s="1"/>
  <c r="D398" i="4"/>
  <c r="C398" i="4"/>
  <c r="AB397" i="4"/>
  <c r="AC397" i="4" s="1"/>
  <c r="X397" i="4"/>
  <c r="Y397" i="4" s="1"/>
  <c r="Z398" i="4" s="1"/>
  <c r="W397" i="4"/>
  <c r="T397" i="4"/>
  <c r="U397" i="4" s="1"/>
  <c r="V398" i="4" s="1"/>
  <c r="S397" i="4"/>
  <c r="N397" i="4"/>
  <c r="O397" i="4" s="1"/>
  <c r="I397" i="4"/>
  <c r="J397" i="4" s="1"/>
  <c r="H397" i="4"/>
  <c r="K397" i="4" s="1"/>
  <c r="L398" i="4" s="1"/>
  <c r="G397" i="4"/>
  <c r="D397" i="4"/>
  <c r="E397" i="4" s="1"/>
  <c r="F398" i="4" s="1"/>
  <c r="C397" i="4"/>
  <c r="AB396" i="4"/>
  <c r="AC396" i="4" s="1"/>
  <c r="Y396" i="4"/>
  <c r="Z397" i="4" s="1"/>
  <c r="X396" i="4"/>
  <c r="W396" i="4"/>
  <c r="U396" i="4"/>
  <c r="V397" i="4" s="1"/>
  <c r="T396" i="4"/>
  <c r="S396" i="4"/>
  <c r="N396" i="4"/>
  <c r="O396" i="4" s="1"/>
  <c r="J396" i="4"/>
  <c r="I396" i="4"/>
  <c r="H396" i="4"/>
  <c r="G396" i="4"/>
  <c r="K396" i="4" s="1"/>
  <c r="L397" i="4" s="1"/>
  <c r="E396" i="4"/>
  <c r="F397" i="4" s="1"/>
  <c r="D396" i="4"/>
  <c r="C396" i="4"/>
  <c r="AB395" i="4"/>
  <c r="X395" i="4"/>
  <c r="Y395" i="4" s="1"/>
  <c r="Z396" i="4" s="1"/>
  <c r="W395" i="4"/>
  <c r="T395" i="4"/>
  <c r="U395" i="4" s="1"/>
  <c r="V396" i="4" s="1"/>
  <c r="S395" i="4"/>
  <c r="N395" i="4"/>
  <c r="O395" i="4" s="1"/>
  <c r="K395" i="4"/>
  <c r="L396" i="4" s="1"/>
  <c r="I395" i="4"/>
  <c r="J395" i="4" s="1"/>
  <c r="H395" i="4"/>
  <c r="G395" i="4"/>
  <c r="D395" i="4"/>
  <c r="E395" i="4" s="1"/>
  <c r="F396" i="4" s="1"/>
  <c r="C395" i="4"/>
  <c r="AB394" i="4"/>
  <c r="AC394" i="4" s="1"/>
  <c r="Y394" i="4"/>
  <c r="Z395" i="4" s="1"/>
  <c r="X394" i="4"/>
  <c r="W394" i="4"/>
  <c r="U394" i="4"/>
  <c r="V395" i="4" s="1"/>
  <c r="T394" i="4"/>
  <c r="S394" i="4"/>
  <c r="O394" i="4"/>
  <c r="N394" i="4"/>
  <c r="I394" i="4"/>
  <c r="J394" i="4" s="1"/>
  <c r="H394" i="4"/>
  <c r="G394" i="4"/>
  <c r="K394" i="4" s="1"/>
  <c r="L395" i="4" s="1"/>
  <c r="E394" i="4"/>
  <c r="F395" i="4" s="1"/>
  <c r="D394" i="4"/>
  <c r="C394" i="4"/>
  <c r="AB393" i="4"/>
  <c r="AC393" i="4" s="1"/>
  <c r="X393" i="4"/>
  <c r="Y393" i="4" s="1"/>
  <c r="Z394" i="4" s="1"/>
  <c r="W393" i="4"/>
  <c r="T393" i="4"/>
  <c r="U393" i="4" s="1"/>
  <c r="V394" i="4" s="1"/>
  <c r="S393" i="4"/>
  <c r="N393" i="4"/>
  <c r="O393" i="4" s="1"/>
  <c r="I393" i="4"/>
  <c r="J393" i="4" s="1"/>
  <c r="H393" i="4"/>
  <c r="K393" i="4" s="1"/>
  <c r="L394" i="4" s="1"/>
  <c r="G393" i="4"/>
  <c r="D393" i="4"/>
  <c r="E393" i="4" s="1"/>
  <c r="F394" i="4" s="1"/>
  <c r="C393" i="4"/>
  <c r="AB392" i="4"/>
  <c r="AC392" i="4" s="1"/>
  <c r="Y392" i="4"/>
  <c r="Z393" i="4" s="1"/>
  <c r="X392" i="4"/>
  <c r="W392" i="4"/>
  <c r="U392" i="4"/>
  <c r="V393" i="4" s="1"/>
  <c r="T392" i="4"/>
  <c r="S392" i="4"/>
  <c r="N392" i="4"/>
  <c r="O392" i="4" s="1"/>
  <c r="J392" i="4"/>
  <c r="I392" i="4"/>
  <c r="H392" i="4"/>
  <c r="G392" i="4"/>
  <c r="K392" i="4" s="1"/>
  <c r="L393" i="4" s="1"/>
  <c r="E392" i="4"/>
  <c r="F393" i="4" s="1"/>
  <c r="D392" i="4"/>
  <c r="C392" i="4"/>
  <c r="AB391" i="4"/>
  <c r="X391" i="4"/>
  <c r="Y391" i="4" s="1"/>
  <c r="Z392" i="4" s="1"/>
  <c r="W391" i="4"/>
  <c r="T391" i="4"/>
  <c r="U391" i="4" s="1"/>
  <c r="V392" i="4" s="1"/>
  <c r="S391" i="4"/>
  <c r="N391" i="4"/>
  <c r="O391" i="4" s="1"/>
  <c r="K391" i="4"/>
  <c r="L392" i="4" s="1"/>
  <c r="I391" i="4"/>
  <c r="J391" i="4" s="1"/>
  <c r="H391" i="4"/>
  <c r="G391" i="4"/>
  <c r="D391" i="4"/>
  <c r="E391" i="4" s="1"/>
  <c r="F392" i="4" s="1"/>
  <c r="C391" i="4"/>
  <c r="AB390" i="4"/>
  <c r="AC390" i="4" s="1"/>
  <c r="Y390" i="4"/>
  <c r="Z391" i="4" s="1"/>
  <c r="X390" i="4"/>
  <c r="W390" i="4"/>
  <c r="U390" i="4"/>
  <c r="V391" i="4" s="1"/>
  <c r="T390" i="4"/>
  <c r="S390" i="4"/>
  <c r="O390" i="4"/>
  <c r="N390" i="4"/>
  <c r="I390" i="4"/>
  <c r="J390" i="4" s="1"/>
  <c r="H390" i="4"/>
  <c r="G390" i="4"/>
  <c r="K390" i="4" s="1"/>
  <c r="L391" i="4" s="1"/>
  <c r="E390" i="4"/>
  <c r="F391" i="4" s="1"/>
  <c r="D390" i="4"/>
  <c r="C390" i="4"/>
  <c r="AB389" i="4"/>
  <c r="AC389" i="4" s="1"/>
  <c r="X389" i="4"/>
  <c r="Y389" i="4" s="1"/>
  <c r="Z390" i="4" s="1"/>
  <c r="W389" i="4"/>
  <c r="T389" i="4"/>
  <c r="U389" i="4" s="1"/>
  <c r="V390" i="4" s="1"/>
  <c r="S389" i="4"/>
  <c r="N389" i="4"/>
  <c r="O389" i="4" s="1"/>
  <c r="L389" i="4"/>
  <c r="I389" i="4"/>
  <c r="J389" i="4" s="1"/>
  <c r="H389" i="4"/>
  <c r="K389" i="4" s="1"/>
  <c r="L390" i="4" s="1"/>
  <c r="G389" i="4"/>
  <c r="D389" i="4"/>
  <c r="E389" i="4" s="1"/>
  <c r="F390" i="4" s="1"/>
  <c r="C389" i="4"/>
  <c r="AB388" i="4"/>
  <c r="AC388" i="4" s="1"/>
  <c r="Y388" i="4"/>
  <c r="Z389" i="4" s="1"/>
  <c r="X388" i="4"/>
  <c r="W388" i="4"/>
  <c r="U388" i="4"/>
  <c r="V389" i="4" s="1"/>
  <c r="T388" i="4"/>
  <c r="S388" i="4"/>
  <c r="N388" i="4"/>
  <c r="O388" i="4" s="1"/>
  <c r="K388" i="4"/>
  <c r="J388" i="4"/>
  <c r="I388" i="4"/>
  <c r="H388" i="4"/>
  <c r="G388" i="4"/>
  <c r="E388" i="4"/>
  <c r="F389" i="4" s="1"/>
  <c r="D388" i="4"/>
  <c r="C388" i="4"/>
  <c r="AB387" i="4"/>
  <c r="X387" i="4"/>
  <c r="Y387" i="4" s="1"/>
  <c r="Z388" i="4" s="1"/>
  <c r="W387" i="4"/>
  <c r="T387" i="4"/>
  <c r="U387" i="4" s="1"/>
  <c r="V388" i="4" s="1"/>
  <c r="S387" i="4"/>
  <c r="N387" i="4"/>
  <c r="O387" i="4" s="1"/>
  <c r="K387" i="4"/>
  <c r="L388" i="4" s="1"/>
  <c r="I387" i="4"/>
  <c r="J387" i="4" s="1"/>
  <c r="H387" i="4"/>
  <c r="G387" i="4"/>
  <c r="D387" i="4"/>
  <c r="E387" i="4" s="1"/>
  <c r="F388" i="4" s="1"/>
  <c r="C387" i="4"/>
  <c r="AB386" i="4"/>
  <c r="AC386" i="4" s="1"/>
  <c r="Y386" i="4"/>
  <c r="Z387" i="4" s="1"/>
  <c r="X386" i="4"/>
  <c r="W386" i="4"/>
  <c r="U386" i="4"/>
  <c r="V387" i="4" s="1"/>
  <c r="T386" i="4"/>
  <c r="S386" i="4"/>
  <c r="O386" i="4"/>
  <c r="N386" i="4"/>
  <c r="I386" i="4"/>
  <c r="J386" i="4" s="1"/>
  <c r="H386" i="4"/>
  <c r="G386" i="4"/>
  <c r="K386" i="4" s="1"/>
  <c r="L387" i="4" s="1"/>
  <c r="E386" i="4"/>
  <c r="F387" i="4" s="1"/>
  <c r="D386" i="4"/>
  <c r="C386" i="4"/>
  <c r="AB385" i="4"/>
  <c r="AC385" i="4" s="1"/>
  <c r="X385" i="4"/>
  <c r="Y385" i="4" s="1"/>
  <c r="Z386" i="4" s="1"/>
  <c r="W385" i="4"/>
  <c r="T385" i="4"/>
  <c r="U385" i="4" s="1"/>
  <c r="V386" i="4" s="1"/>
  <c r="S385" i="4"/>
  <c r="N385" i="4"/>
  <c r="O385" i="4" s="1"/>
  <c r="L385" i="4"/>
  <c r="I385" i="4"/>
  <c r="J385" i="4" s="1"/>
  <c r="H385" i="4"/>
  <c r="K385" i="4" s="1"/>
  <c r="L386" i="4" s="1"/>
  <c r="G385" i="4"/>
  <c r="D385" i="4"/>
  <c r="E385" i="4" s="1"/>
  <c r="F386" i="4" s="1"/>
  <c r="C385" i="4"/>
  <c r="AB384" i="4"/>
  <c r="AC384" i="4" s="1"/>
  <c r="Y384" i="4"/>
  <c r="Z385" i="4" s="1"/>
  <c r="X384" i="4"/>
  <c r="W384" i="4"/>
  <c r="U384" i="4"/>
  <c r="V385" i="4" s="1"/>
  <c r="T384" i="4"/>
  <c r="S384" i="4"/>
  <c r="N384" i="4"/>
  <c r="O384" i="4" s="1"/>
  <c r="K384" i="4"/>
  <c r="J384" i="4"/>
  <c r="I384" i="4"/>
  <c r="H384" i="4"/>
  <c r="G384" i="4"/>
  <c r="E384" i="4"/>
  <c r="F385" i="4" s="1"/>
  <c r="D384" i="4"/>
  <c r="C384" i="4"/>
  <c r="AB383" i="4"/>
  <c r="X383" i="4"/>
  <c r="Y383" i="4" s="1"/>
  <c r="Z384" i="4" s="1"/>
  <c r="W383" i="4"/>
  <c r="T383" i="4"/>
  <c r="U383" i="4" s="1"/>
  <c r="V384" i="4" s="1"/>
  <c r="S383" i="4"/>
  <c r="N383" i="4"/>
  <c r="O383" i="4" s="1"/>
  <c r="K383" i="4"/>
  <c r="L384" i="4" s="1"/>
  <c r="I383" i="4"/>
  <c r="J383" i="4" s="1"/>
  <c r="H383" i="4"/>
  <c r="G383" i="4"/>
  <c r="D383" i="4"/>
  <c r="E383" i="4" s="1"/>
  <c r="F384" i="4" s="1"/>
  <c r="C383" i="4"/>
  <c r="AB382" i="4"/>
  <c r="AC382" i="4" s="1"/>
  <c r="Y382" i="4"/>
  <c r="Z383" i="4" s="1"/>
  <c r="X382" i="4"/>
  <c r="W382" i="4"/>
  <c r="U382" i="4"/>
  <c r="V383" i="4" s="1"/>
  <c r="T382" i="4"/>
  <c r="S382" i="4"/>
  <c r="O382" i="4"/>
  <c r="N382" i="4"/>
  <c r="I382" i="4"/>
  <c r="J382" i="4" s="1"/>
  <c r="H382" i="4"/>
  <c r="G382" i="4"/>
  <c r="K382" i="4" s="1"/>
  <c r="L383" i="4" s="1"/>
  <c r="E382" i="4"/>
  <c r="F383" i="4" s="1"/>
  <c r="D382" i="4"/>
  <c r="C382" i="4"/>
  <c r="AB381" i="4"/>
  <c r="AC381" i="4" s="1"/>
  <c r="X381" i="4"/>
  <c r="Y381" i="4" s="1"/>
  <c r="Z382" i="4" s="1"/>
  <c r="W381" i="4"/>
  <c r="T381" i="4"/>
  <c r="U381" i="4" s="1"/>
  <c r="V382" i="4" s="1"/>
  <c r="S381" i="4"/>
  <c r="N381" i="4"/>
  <c r="O381" i="4" s="1"/>
  <c r="L381" i="4"/>
  <c r="I381" i="4"/>
  <c r="J381" i="4" s="1"/>
  <c r="H381" i="4"/>
  <c r="K381" i="4" s="1"/>
  <c r="L382" i="4" s="1"/>
  <c r="G381" i="4"/>
  <c r="D381" i="4"/>
  <c r="E381" i="4" s="1"/>
  <c r="F382" i="4" s="1"/>
  <c r="C381" i="4"/>
  <c r="AB380" i="4"/>
  <c r="AC380" i="4" s="1"/>
  <c r="Y380" i="4"/>
  <c r="Z381" i="4" s="1"/>
  <c r="X380" i="4"/>
  <c r="W380" i="4"/>
  <c r="U380" i="4"/>
  <c r="V381" i="4" s="1"/>
  <c r="T380" i="4"/>
  <c r="S380" i="4"/>
  <c r="N380" i="4"/>
  <c r="O380" i="4" s="1"/>
  <c r="K380" i="4"/>
  <c r="J380" i="4"/>
  <c r="I380" i="4"/>
  <c r="H380" i="4"/>
  <c r="G380" i="4"/>
  <c r="E380" i="4"/>
  <c r="F381" i="4" s="1"/>
  <c r="D380" i="4"/>
  <c r="C380" i="4"/>
  <c r="AB379" i="4"/>
  <c r="X379" i="4"/>
  <c r="Y379" i="4" s="1"/>
  <c r="Z380" i="4" s="1"/>
  <c r="W379" i="4"/>
  <c r="T379" i="4"/>
  <c r="U379" i="4" s="1"/>
  <c r="V380" i="4" s="1"/>
  <c r="S379" i="4"/>
  <c r="N379" i="4"/>
  <c r="O379" i="4" s="1"/>
  <c r="K379" i="4"/>
  <c r="L380" i="4" s="1"/>
  <c r="I379" i="4"/>
  <c r="J379" i="4" s="1"/>
  <c r="H379" i="4"/>
  <c r="G379" i="4"/>
  <c r="D379" i="4"/>
  <c r="E379" i="4" s="1"/>
  <c r="F380" i="4" s="1"/>
  <c r="C379" i="4"/>
  <c r="AB378" i="4"/>
  <c r="AC378" i="4" s="1"/>
  <c r="Y378" i="4"/>
  <c r="Z379" i="4" s="1"/>
  <c r="X378" i="4"/>
  <c r="W378" i="4"/>
  <c r="U378" i="4"/>
  <c r="V379" i="4" s="1"/>
  <c r="T378" i="4"/>
  <c r="S378" i="4"/>
  <c r="O378" i="4"/>
  <c r="N378" i="4"/>
  <c r="I378" i="4"/>
  <c r="J378" i="4" s="1"/>
  <c r="H378" i="4"/>
  <c r="G378" i="4"/>
  <c r="K378" i="4" s="1"/>
  <c r="L379" i="4" s="1"/>
  <c r="E378" i="4"/>
  <c r="F379" i="4" s="1"/>
  <c r="D378" i="4"/>
  <c r="C378" i="4"/>
  <c r="AB377" i="4"/>
  <c r="AC377" i="4" s="1"/>
  <c r="X377" i="4"/>
  <c r="Y377" i="4" s="1"/>
  <c r="Z378" i="4" s="1"/>
  <c r="W377" i="4"/>
  <c r="T377" i="4"/>
  <c r="U377" i="4" s="1"/>
  <c r="V378" i="4" s="1"/>
  <c r="S377" i="4"/>
  <c r="N377" i="4"/>
  <c r="O377" i="4" s="1"/>
  <c r="L377" i="4"/>
  <c r="I377" i="4"/>
  <c r="J377" i="4" s="1"/>
  <c r="H377" i="4"/>
  <c r="K377" i="4" s="1"/>
  <c r="L378" i="4" s="1"/>
  <c r="G377" i="4"/>
  <c r="D377" i="4"/>
  <c r="E377" i="4" s="1"/>
  <c r="F378" i="4" s="1"/>
  <c r="C377" i="4"/>
  <c r="AB376" i="4"/>
  <c r="AC376" i="4" s="1"/>
  <c r="Y376" i="4"/>
  <c r="Z377" i="4" s="1"/>
  <c r="X376" i="4"/>
  <c r="W376" i="4"/>
  <c r="U376" i="4"/>
  <c r="V377" i="4" s="1"/>
  <c r="T376" i="4"/>
  <c r="S376" i="4"/>
  <c r="N376" i="4"/>
  <c r="O376" i="4" s="1"/>
  <c r="K376" i="4"/>
  <c r="J376" i="4"/>
  <c r="I376" i="4"/>
  <c r="H376" i="4"/>
  <c r="G376" i="4"/>
  <c r="E376" i="4"/>
  <c r="F377" i="4" s="1"/>
  <c r="D376" i="4"/>
  <c r="C376" i="4"/>
  <c r="AB375" i="4"/>
  <c r="X375" i="4"/>
  <c r="Y375" i="4" s="1"/>
  <c r="Z376" i="4" s="1"/>
  <c r="W375" i="4"/>
  <c r="T375" i="4"/>
  <c r="U375" i="4" s="1"/>
  <c r="V376" i="4" s="1"/>
  <c r="S375" i="4"/>
  <c r="N375" i="4"/>
  <c r="O375" i="4" s="1"/>
  <c r="K375" i="4"/>
  <c r="L376" i="4" s="1"/>
  <c r="I375" i="4"/>
  <c r="J375" i="4" s="1"/>
  <c r="H375" i="4"/>
  <c r="G375" i="4"/>
  <c r="D375" i="4"/>
  <c r="E375" i="4" s="1"/>
  <c r="F376" i="4" s="1"/>
  <c r="C375" i="4"/>
  <c r="AB374" i="4"/>
  <c r="AC374" i="4" s="1"/>
  <c r="Y374" i="4"/>
  <c r="Z375" i="4" s="1"/>
  <c r="X374" i="4"/>
  <c r="W374" i="4"/>
  <c r="U374" i="4"/>
  <c r="V375" i="4" s="1"/>
  <c r="T374" i="4"/>
  <c r="S374" i="4"/>
  <c r="O374" i="4"/>
  <c r="N374" i="4"/>
  <c r="I374" i="4"/>
  <c r="J374" i="4" s="1"/>
  <c r="H374" i="4"/>
  <c r="G374" i="4"/>
  <c r="K374" i="4" s="1"/>
  <c r="L375" i="4" s="1"/>
  <c r="E374" i="4"/>
  <c r="F375" i="4" s="1"/>
  <c r="D374" i="4"/>
  <c r="C374" i="4"/>
  <c r="AB373" i="4"/>
  <c r="AC373" i="4" s="1"/>
  <c r="X373" i="4"/>
  <c r="Y373" i="4" s="1"/>
  <c r="Z374" i="4" s="1"/>
  <c r="W373" i="4"/>
  <c r="T373" i="4"/>
  <c r="U373" i="4" s="1"/>
  <c r="V374" i="4" s="1"/>
  <c r="S373" i="4"/>
  <c r="N373" i="4"/>
  <c r="O373" i="4" s="1"/>
  <c r="L373" i="4"/>
  <c r="I373" i="4"/>
  <c r="J373" i="4" s="1"/>
  <c r="H373" i="4"/>
  <c r="K373" i="4" s="1"/>
  <c r="L374" i="4" s="1"/>
  <c r="G373" i="4"/>
  <c r="D373" i="4"/>
  <c r="E373" i="4" s="1"/>
  <c r="F374" i="4" s="1"/>
  <c r="C373" i="4"/>
  <c r="AB372" i="4"/>
  <c r="AC372" i="4" s="1"/>
  <c r="Y372" i="4"/>
  <c r="Z373" i="4" s="1"/>
  <c r="X372" i="4"/>
  <c r="W372" i="4"/>
  <c r="U372" i="4"/>
  <c r="V373" i="4" s="1"/>
  <c r="T372" i="4"/>
  <c r="S372" i="4"/>
  <c r="N372" i="4"/>
  <c r="O372" i="4" s="1"/>
  <c r="K372" i="4"/>
  <c r="J372" i="4"/>
  <c r="I372" i="4"/>
  <c r="H372" i="4"/>
  <c r="G372" i="4"/>
  <c r="E372" i="4"/>
  <c r="F373" i="4" s="1"/>
  <c r="D372" i="4"/>
  <c r="C372" i="4"/>
  <c r="AB371" i="4"/>
  <c r="X371" i="4"/>
  <c r="Y371" i="4" s="1"/>
  <c r="Z372" i="4" s="1"/>
  <c r="W371" i="4"/>
  <c r="T371" i="4"/>
  <c r="U371" i="4" s="1"/>
  <c r="V372" i="4" s="1"/>
  <c r="S371" i="4"/>
  <c r="N371" i="4"/>
  <c r="O371" i="4" s="1"/>
  <c r="K371" i="4"/>
  <c r="L372" i="4" s="1"/>
  <c r="I371" i="4"/>
  <c r="J371" i="4" s="1"/>
  <c r="H371" i="4"/>
  <c r="G371" i="4"/>
  <c r="D371" i="4"/>
  <c r="E371" i="4" s="1"/>
  <c r="F372" i="4" s="1"/>
  <c r="C371" i="4"/>
  <c r="AB370" i="4"/>
  <c r="AC370" i="4" s="1"/>
  <c r="Y370" i="4"/>
  <c r="Z371" i="4" s="1"/>
  <c r="X370" i="4"/>
  <c r="W370" i="4"/>
  <c r="U370" i="4"/>
  <c r="V371" i="4" s="1"/>
  <c r="T370" i="4"/>
  <c r="S370" i="4"/>
  <c r="O370" i="4"/>
  <c r="N370" i="4"/>
  <c r="I370" i="4"/>
  <c r="J370" i="4" s="1"/>
  <c r="H370" i="4"/>
  <c r="G370" i="4"/>
  <c r="K370" i="4" s="1"/>
  <c r="L371" i="4" s="1"/>
  <c r="E370" i="4"/>
  <c r="F371" i="4" s="1"/>
  <c r="D370" i="4"/>
  <c r="C370" i="4"/>
  <c r="AB369" i="4"/>
  <c r="AC369" i="4" s="1"/>
  <c r="X369" i="4"/>
  <c r="Y369" i="4" s="1"/>
  <c r="Z370" i="4" s="1"/>
  <c r="W369" i="4"/>
  <c r="T369" i="4"/>
  <c r="U369" i="4" s="1"/>
  <c r="V370" i="4" s="1"/>
  <c r="S369" i="4"/>
  <c r="N369" i="4"/>
  <c r="O369" i="4" s="1"/>
  <c r="L369" i="4"/>
  <c r="I369" i="4"/>
  <c r="J369" i="4" s="1"/>
  <c r="H369" i="4"/>
  <c r="K369" i="4" s="1"/>
  <c r="L370" i="4" s="1"/>
  <c r="G369" i="4"/>
  <c r="D369" i="4"/>
  <c r="E369" i="4" s="1"/>
  <c r="F370" i="4" s="1"/>
  <c r="C369" i="4"/>
  <c r="AB368" i="4"/>
  <c r="AC368" i="4" s="1"/>
  <c r="Y368" i="4"/>
  <c r="Z369" i="4" s="1"/>
  <c r="X368" i="4"/>
  <c r="W368" i="4"/>
  <c r="U368" i="4"/>
  <c r="V369" i="4" s="1"/>
  <c r="T368" i="4"/>
  <c r="S368" i="4"/>
  <c r="N368" i="4"/>
  <c r="O368" i="4" s="1"/>
  <c r="K368" i="4"/>
  <c r="I368" i="4"/>
  <c r="J368" i="4" s="1"/>
  <c r="H368" i="4"/>
  <c r="G368" i="4"/>
  <c r="E368" i="4"/>
  <c r="F369" i="4" s="1"/>
  <c r="D368" i="4"/>
  <c r="C368" i="4"/>
  <c r="AB367" i="4"/>
  <c r="AC367" i="4" s="1"/>
  <c r="X367" i="4"/>
  <c r="Y367" i="4" s="1"/>
  <c r="Z368" i="4" s="1"/>
  <c r="W367" i="4"/>
  <c r="T367" i="4"/>
  <c r="U367" i="4" s="1"/>
  <c r="V368" i="4" s="1"/>
  <c r="S367" i="4"/>
  <c r="N367" i="4"/>
  <c r="O367" i="4" s="1"/>
  <c r="K367" i="4"/>
  <c r="L368" i="4" s="1"/>
  <c r="I367" i="4"/>
  <c r="J367" i="4" s="1"/>
  <c r="H367" i="4"/>
  <c r="G367" i="4"/>
  <c r="D367" i="4"/>
  <c r="E367" i="4" s="1"/>
  <c r="F368" i="4" s="1"/>
  <c r="C367" i="4"/>
  <c r="AB366" i="4"/>
  <c r="AC366" i="4" s="1"/>
  <c r="Y366" i="4"/>
  <c r="Z367" i="4" s="1"/>
  <c r="X366" i="4"/>
  <c r="W366" i="4"/>
  <c r="U366" i="4"/>
  <c r="V367" i="4" s="1"/>
  <c r="T366" i="4"/>
  <c r="S366" i="4"/>
  <c r="N366" i="4"/>
  <c r="O366" i="4" s="1"/>
  <c r="I366" i="4"/>
  <c r="J366" i="4" s="1"/>
  <c r="H366" i="4"/>
  <c r="G366" i="4"/>
  <c r="K366" i="4" s="1"/>
  <c r="L367" i="4" s="1"/>
  <c r="E366" i="4"/>
  <c r="F367" i="4" s="1"/>
  <c r="D366" i="4"/>
  <c r="C366" i="4"/>
  <c r="AB365" i="4"/>
  <c r="AC365" i="4" s="1"/>
  <c r="X365" i="4"/>
  <c r="Y365" i="4" s="1"/>
  <c r="Z366" i="4" s="1"/>
  <c r="W365" i="4"/>
  <c r="T365" i="4"/>
  <c r="U365" i="4" s="1"/>
  <c r="V366" i="4" s="1"/>
  <c r="S365" i="4"/>
  <c r="N365" i="4"/>
  <c r="O365" i="4" s="1"/>
  <c r="L365" i="4"/>
  <c r="I365" i="4"/>
  <c r="J365" i="4" s="1"/>
  <c r="H365" i="4"/>
  <c r="K365" i="4" s="1"/>
  <c r="L366" i="4" s="1"/>
  <c r="G365" i="4"/>
  <c r="D365" i="4"/>
  <c r="E365" i="4" s="1"/>
  <c r="F366" i="4" s="1"/>
  <c r="C365" i="4"/>
  <c r="AB364" i="4"/>
  <c r="AC364" i="4" s="1"/>
  <c r="Y364" i="4"/>
  <c r="Z365" i="4" s="1"/>
  <c r="X364" i="4"/>
  <c r="W364" i="4"/>
  <c r="U364" i="4"/>
  <c r="V365" i="4" s="1"/>
  <c r="T364" i="4"/>
  <c r="S364" i="4"/>
  <c r="N364" i="4"/>
  <c r="O364" i="4" s="1"/>
  <c r="K364" i="4"/>
  <c r="I364" i="4"/>
  <c r="J364" i="4" s="1"/>
  <c r="H364" i="4"/>
  <c r="G364" i="4"/>
  <c r="E364" i="4"/>
  <c r="F365" i="4" s="1"/>
  <c r="D364" i="4"/>
  <c r="C364" i="4"/>
  <c r="AB363" i="4"/>
  <c r="AC363" i="4" s="1"/>
  <c r="X363" i="4"/>
  <c r="Y363" i="4" s="1"/>
  <c r="Z364" i="4" s="1"/>
  <c r="W363" i="4"/>
  <c r="T363" i="4"/>
  <c r="U363" i="4" s="1"/>
  <c r="V364" i="4" s="1"/>
  <c r="S363" i="4"/>
  <c r="N363" i="4"/>
  <c r="O363" i="4" s="1"/>
  <c r="K363" i="4"/>
  <c r="L364" i="4" s="1"/>
  <c r="I363" i="4"/>
  <c r="J363" i="4" s="1"/>
  <c r="H363" i="4"/>
  <c r="G363" i="4"/>
  <c r="D363" i="4"/>
  <c r="E363" i="4" s="1"/>
  <c r="F364" i="4" s="1"/>
  <c r="C363" i="4"/>
  <c r="AB362" i="4"/>
  <c r="AC362" i="4" s="1"/>
  <c r="Y362" i="4"/>
  <c r="Z363" i="4" s="1"/>
  <c r="X362" i="4"/>
  <c r="W362" i="4"/>
  <c r="U362" i="4"/>
  <c r="V363" i="4" s="1"/>
  <c r="T362" i="4"/>
  <c r="S362" i="4"/>
  <c r="N362" i="4"/>
  <c r="O362" i="4" s="1"/>
  <c r="I362" i="4"/>
  <c r="J362" i="4" s="1"/>
  <c r="H362" i="4"/>
  <c r="G362" i="4"/>
  <c r="K362" i="4" s="1"/>
  <c r="L363" i="4" s="1"/>
  <c r="E362" i="4"/>
  <c r="F363" i="4" s="1"/>
  <c r="D362" i="4"/>
  <c r="C362" i="4"/>
  <c r="AB361" i="4"/>
  <c r="AC361" i="4" s="1"/>
  <c r="X361" i="4"/>
  <c r="Y361" i="4" s="1"/>
  <c r="Z362" i="4" s="1"/>
  <c r="W361" i="4"/>
  <c r="T361" i="4"/>
  <c r="U361" i="4" s="1"/>
  <c r="V362" i="4" s="1"/>
  <c r="S361" i="4"/>
  <c r="N361" i="4"/>
  <c r="O361" i="4" s="1"/>
  <c r="I361" i="4"/>
  <c r="J361" i="4" s="1"/>
  <c r="H361" i="4"/>
  <c r="K361" i="4" s="1"/>
  <c r="L362" i="4" s="1"/>
  <c r="G361" i="4"/>
  <c r="D361" i="4"/>
  <c r="E361" i="4" s="1"/>
  <c r="F362" i="4" s="1"/>
  <c r="C361" i="4"/>
  <c r="AB360" i="4"/>
  <c r="AC360" i="4" s="1"/>
  <c r="Y360" i="4"/>
  <c r="Z361" i="4" s="1"/>
  <c r="X360" i="4"/>
  <c r="W360" i="4"/>
  <c r="U360" i="4"/>
  <c r="V361" i="4" s="1"/>
  <c r="T360" i="4"/>
  <c r="S360" i="4"/>
  <c r="N360" i="4"/>
  <c r="O360" i="4" s="1"/>
  <c r="K360" i="4"/>
  <c r="L361" i="4" s="1"/>
  <c r="I360" i="4"/>
  <c r="J360" i="4" s="1"/>
  <c r="H360" i="4"/>
  <c r="G360" i="4"/>
  <c r="E360" i="4"/>
  <c r="F361" i="4" s="1"/>
  <c r="D360" i="4"/>
  <c r="C360" i="4"/>
  <c r="AB359" i="4"/>
  <c r="AC359" i="4" s="1"/>
  <c r="X359" i="4"/>
  <c r="Y359" i="4" s="1"/>
  <c r="Z360" i="4" s="1"/>
  <c r="W359" i="4"/>
  <c r="T359" i="4"/>
  <c r="U359" i="4" s="1"/>
  <c r="V360" i="4" s="1"/>
  <c r="S359" i="4"/>
  <c r="N359" i="4"/>
  <c r="O359" i="4" s="1"/>
  <c r="K359" i="4"/>
  <c r="L360" i="4" s="1"/>
  <c r="I359" i="4"/>
  <c r="J359" i="4" s="1"/>
  <c r="H359" i="4"/>
  <c r="G359" i="4"/>
  <c r="D359" i="4"/>
  <c r="E359" i="4" s="1"/>
  <c r="F360" i="4" s="1"/>
  <c r="C359" i="4"/>
  <c r="AB358" i="4"/>
  <c r="AC358" i="4" s="1"/>
  <c r="Y358" i="4"/>
  <c r="Z359" i="4" s="1"/>
  <c r="X358" i="4"/>
  <c r="W358" i="4"/>
  <c r="U358" i="4"/>
  <c r="V359" i="4" s="1"/>
  <c r="T358" i="4"/>
  <c r="S358" i="4"/>
  <c r="N358" i="4"/>
  <c r="O358" i="4" s="1"/>
  <c r="I358" i="4"/>
  <c r="J358" i="4" s="1"/>
  <c r="H358" i="4"/>
  <c r="G358" i="4"/>
  <c r="K358" i="4" s="1"/>
  <c r="L359" i="4" s="1"/>
  <c r="E358" i="4"/>
  <c r="F359" i="4" s="1"/>
  <c r="D358" i="4"/>
  <c r="C358" i="4"/>
  <c r="AB357" i="4"/>
  <c r="AC357" i="4" s="1"/>
  <c r="X357" i="4"/>
  <c r="Y357" i="4" s="1"/>
  <c r="Z358" i="4" s="1"/>
  <c r="W357" i="4"/>
  <c r="T357" i="4"/>
  <c r="U357" i="4" s="1"/>
  <c r="V358" i="4" s="1"/>
  <c r="S357" i="4"/>
  <c r="N357" i="4"/>
  <c r="O357" i="4" s="1"/>
  <c r="I357" i="4"/>
  <c r="J357" i="4" s="1"/>
  <c r="H357" i="4"/>
  <c r="K357" i="4" s="1"/>
  <c r="L358" i="4" s="1"/>
  <c r="G357" i="4"/>
  <c r="D357" i="4"/>
  <c r="E357" i="4" s="1"/>
  <c r="F358" i="4" s="1"/>
  <c r="C357" i="4"/>
  <c r="AB356" i="4"/>
  <c r="AC356" i="4" s="1"/>
  <c r="Y356" i="4"/>
  <c r="Z357" i="4" s="1"/>
  <c r="X356" i="4"/>
  <c r="W356" i="4"/>
  <c r="U356" i="4"/>
  <c r="V357" i="4" s="1"/>
  <c r="T356" i="4"/>
  <c r="S356" i="4"/>
  <c r="N356" i="4"/>
  <c r="O356" i="4" s="1"/>
  <c r="K356" i="4"/>
  <c r="L357" i="4" s="1"/>
  <c r="I356" i="4"/>
  <c r="J356" i="4" s="1"/>
  <c r="H356" i="4"/>
  <c r="G356" i="4"/>
  <c r="E356" i="4"/>
  <c r="F357" i="4" s="1"/>
  <c r="D356" i="4"/>
  <c r="C356" i="4"/>
  <c r="AB355" i="4"/>
  <c r="AC355" i="4" s="1"/>
  <c r="X355" i="4"/>
  <c r="Y355" i="4" s="1"/>
  <c r="Z356" i="4" s="1"/>
  <c r="W355" i="4"/>
  <c r="T355" i="4"/>
  <c r="U355" i="4" s="1"/>
  <c r="V356" i="4" s="1"/>
  <c r="S355" i="4"/>
  <c r="N355" i="4"/>
  <c r="O355" i="4" s="1"/>
  <c r="K355" i="4"/>
  <c r="L356" i="4" s="1"/>
  <c r="I355" i="4"/>
  <c r="J355" i="4" s="1"/>
  <c r="H355" i="4"/>
  <c r="G355" i="4"/>
  <c r="D355" i="4"/>
  <c r="E355" i="4" s="1"/>
  <c r="F356" i="4" s="1"/>
  <c r="C355" i="4"/>
  <c r="AB354" i="4"/>
  <c r="AC354" i="4" s="1"/>
  <c r="Y354" i="4"/>
  <c r="Z355" i="4" s="1"/>
  <c r="X354" i="4"/>
  <c r="W354" i="4"/>
  <c r="U354" i="4"/>
  <c r="V355" i="4" s="1"/>
  <c r="T354" i="4"/>
  <c r="S354" i="4"/>
  <c r="N354" i="4"/>
  <c r="O354" i="4" s="1"/>
  <c r="I354" i="4"/>
  <c r="J354" i="4" s="1"/>
  <c r="H354" i="4"/>
  <c r="G354" i="4"/>
  <c r="K354" i="4" s="1"/>
  <c r="L355" i="4" s="1"/>
  <c r="E354" i="4"/>
  <c r="F355" i="4" s="1"/>
  <c r="D354" i="4"/>
  <c r="C354" i="4"/>
  <c r="AB353" i="4"/>
  <c r="AC353" i="4" s="1"/>
  <c r="X353" i="4"/>
  <c r="W353" i="4"/>
  <c r="Y353" i="4" s="1"/>
  <c r="Z354" i="4" s="1"/>
  <c r="T353" i="4"/>
  <c r="U353" i="4" s="1"/>
  <c r="V354" i="4" s="1"/>
  <c r="S353" i="4"/>
  <c r="N353" i="4"/>
  <c r="O353" i="4" s="1"/>
  <c r="I353" i="4"/>
  <c r="J353" i="4" s="1"/>
  <c r="H353" i="4"/>
  <c r="G353" i="4"/>
  <c r="K353" i="4" s="1"/>
  <c r="L354" i="4" s="1"/>
  <c r="D353" i="4"/>
  <c r="E353" i="4" s="1"/>
  <c r="F354" i="4" s="1"/>
  <c r="C353" i="4"/>
  <c r="AB352" i="4"/>
  <c r="AC352" i="4" s="1"/>
  <c r="Y352" i="4"/>
  <c r="Z353" i="4" s="1"/>
  <c r="X352" i="4"/>
  <c r="W352" i="4"/>
  <c r="U352" i="4"/>
  <c r="V353" i="4" s="1"/>
  <c r="T352" i="4"/>
  <c r="S352" i="4"/>
  <c r="N352" i="4"/>
  <c r="O352" i="4" s="1"/>
  <c r="K352" i="4"/>
  <c r="L353" i="4" s="1"/>
  <c r="I352" i="4"/>
  <c r="J352" i="4" s="1"/>
  <c r="H352" i="4"/>
  <c r="G352" i="4"/>
  <c r="E352" i="4"/>
  <c r="F353" i="4" s="1"/>
  <c r="D352" i="4"/>
  <c r="C352" i="4"/>
  <c r="AB351" i="4"/>
  <c r="AC351" i="4" s="1"/>
  <c r="X351" i="4"/>
  <c r="Y351" i="4" s="1"/>
  <c r="Z352" i="4" s="1"/>
  <c r="W351" i="4"/>
  <c r="T351" i="4"/>
  <c r="S351" i="4"/>
  <c r="U351" i="4" s="1"/>
  <c r="V352" i="4" s="1"/>
  <c r="N351" i="4"/>
  <c r="O351" i="4" s="1"/>
  <c r="K351" i="4"/>
  <c r="L352" i="4" s="1"/>
  <c r="I351" i="4"/>
  <c r="J351" i="4" s="1"/>
  <c r="H351" i="4"/>
  <c r="G351" i="4"/>
  <c r="D351" i="4"/>
  <c r="E351" i="4" s="1"/>
  <c r="F352" i="4" s="1"/>
  <c r="C351" i="4"/>
  <c r="AB350" i="4"/>
  <c r="AC350" i="4" s="1"/>
  <c r="Y350" i="4"/>
  <c r="Z351" i="4" s="1"/>
  <c r="X350" i="4"/>
  <c r="W350" i="4"/>
  <c r="U350" i="4"/>
  <c r="V351" i="4" s="1"/>
  <c r="T350" i="4"/>
  <c r="S350" i="4"/>
  <c r="N350" i="4"/>
  <c r="O350" i="4" s="1"/>
  <c r="I350" i="4"/>
  <c r="J350" i="4" s="1"/>
  <c r="H350" i="4"/>
  <c r="G350" i="4"/>
  <c r="K350" i="4" s="1"/>
  <c r="L351" i="4" s="1"/>
  <c r="E350" i="4"/>
  <c r="F351" i="4" s="1"/>
  <c r="D350" i="4"/>
  <c r="C350" i="4"/>
  <c r="AB349" i="4"/>
  <c r="AC349" i="4" s="1"/>
  <c r="X349" i="4"/>
  <c r="W349" i="4"/>
  <c r="Y349" i="4" s="1"/>
  <c r="Z350" i="4" s="1"/>
  <c r="T349" i="4"/>
  <c r="S349" i="4"/>
  <c r="N349" i="4"/>
  <c r="O349" i="4" s="1"/>
  <c r="I349" i="4"/>
  <c r="J349" i="4" s="1"/>
  <c r="H349" i="4"/>
  <c r="G349" i="4"/>
  <c r="K349" i="4" s="1"/>
  <c r="L350" i="4" s="1"/>
  <c r="D349" i="4"/>
  <c r="C349" i="4"/>
  <c r="E349" i="4" s="1"/>
  <c r="F350" i="4" s="1"/>
  <c r="AB348" i="4"/>
  <c r="AC348" i="4" s="1"/>
  <c r="Y348" i="4"/>
  <c r="Z349" i="4" s="1"/>
  <c r="X348" i="4"/>
  <c r="W348" i="4"/>
  <c r="U348" i="4"/>
  <c r="V349" i="4" s="1"/>
  <c r="T348" i="4"/>
  <c r="S348" i="4"/>
  <c r="N348" i="4"/>
  <c r="O348" i="4" s="1"/>
  <c r="K348" i="4"/>
  <c r="L349" i="4" s="1"/>
  <c r="I348" i="4"/>
  <c r="J348" i="4" s="1"/>
  <c r="H348" i="4"/>
  <c r="G348" i="4"/>
  <c r="E348" i="4"/>
  <c r="F349" i="4" s="1"/>
  <c r="D348" i="4"/>
  <c r="C348" i="4"/>
  <c r="AB347" i="4"/>
  <c r="AC347" i="4" s="1"/>
  <c r="X347" i="4"/>
  <c r="W347" i="4"/>
  <c r="T347" i="4"/>
  <c r="S347" i="4"/>
  <c r="U347" i="4" s="1"/>
  <c r="V348" i="4" s="1"/>
  <c r="N347" i="4"/>
  <c r="O347" i="4" s="1"/>
  <c r="K347" i="4"/>
  <c r="L348" i="4" s="1"/>
  <c r="I347" i="4"/>
  <c r="J347" i="4" s="1"/>
  <c r="H347" i="4"/>
  <c r="G347" i="4"/>
  <c r="D347" i="4"/>
  <c r="E347" i="4" s="1"/>
  <c r="F348" i="4" s="1"/>
  <c r="C347" i="4"/>
  <c r="AB346" i="4"/>
  <c r="AC346" i="4" s="1"/>
  <c r="Y346" i="4"/>
  <c r="Z347" i="4" s="1"/>
  <c r="X346" i="4"/>
  <c r="W346" i="4"/>
  <c r="U346" i="4"/>
  <c r="V347" i="4" s="1"/>
  <c r="T346" i="4"/>
  <c r="S346" i="4"/>
  <c r="N346" i="4"/>
  <c r="O346" i="4" s="1"/>
  <c r="I346" i="4"/>
  <c r="J346" i="4" s="1"/>
  <c r="H346" i="4"/>
  <c r="G346" i="4"/>
  <c r="K346" i="4" s="1"/>
  <c r="L347" i="4" s="1"/>
  <c r="E346" i="4"/>
  <c r="F347" i="4" s="1"/>
  <c r="D346" i="4"/>
  <c r="C346" i="4"/>
  <c r="AB345" i="4"/>
  <c r="AC345" i="4" s="1"/>
  <c r="X345" i="4"/>
  <c r="W345" i="4"/>
  <c r="Y345" i="4" s="1"/>
  <c r="Z346" i="4" s="1"/>
  <c r="T345" i="4"/>
  <c r="S345" i="4"/>
  <c r="N345" i="4"/>
  <c r="O345" i="4" s="1"/>
  <c r="I345" i="4"/>
  <c r="J345" i="4" s="1"/>
  <c r="H345" i="4"/>
  <c r="G345" i="4"/>
  <c r="K345" i="4" s="1"/>
  <c r="L346" i="4" s="1"/>
  <c r="D345" i="4"/>
  <c r="C345" i="4"/>
  <c r="E345" i="4" s="1"/>
  <c r="F346" i="4" s="1"/>
  <c r="AB344" i="4"/>
  <c r="AC344" i="4" s="1"/>
  <c r="Y344" i="4"/>
  <c r="Z345" i="4" s="1"/>
  <c r="X344" i="4"/>
  <c r="W344" i="4"/>
  <c r="U344" i="4"/>
  <c r="V345" i="4" s="1"/>
  <c r="T344" i="4"/>
  <c r="S344" i="4"/>
  <c r="N344" i="4"/>
  <c r="O344" i="4" s="1"/>
  <c r="K344" i="4"/>
  <c r="L345" i="4" s="1"/>
  <c r="I344" i="4"/>
  <c r="J344" i="4" s="1"/>
  <c r="H344" i="4"/>
  <c r="G344" i="4"/>
  <c r="E344" i="4"/>
  <c r="F345" i="4" s="1"/>
  <c r="D344" i="4"/>
  <c r="C344" i="4"/>
  <c r="AB343" i="4"/>
  <c r="AC343" i="4" s="1"/>
  <c r="X343" i="4"/>
  <c r="W343" i="4"/>
  <c r="T343" i="4"/>
  <c r="S343" i="4"/>
  <c r="U343" i="4" s="1"/>
  <c r="V344" i="4" s="1"/>
  <c r="N343" i="4"/>
  <c r="O343" i="4" s="1"/>
  <c r="K343" i="4"/>
  <c r="L344" i="4" s="1"/>
  <c r="I343" i="4"/>
  <c r="J343" i="4" s="1"/>
  <c r="H343" i="4"/>
  <c r="G343" i="4"/>
  <c r="D343" i="4"/>
  <c r="E343" i="4" s="1"/>
  <c r="F344" i="4" s="1"/>
  <c r="C343" i="4"/>
  <c r="AB342" i="4"/>
  <c r="AC342" i="4" s="1"/>
  <c r="Y342" i="4"/>
  <c r="Z343" i="4" s="1"/>
  <c r="X342" i="4"/>
  <c r="W342" i="4"/>
  <c r="U342" i="4"/>
  <c r="V343" i="4" s="1"/>
  <c r="T342" i="4"/>
  <c r="S342" i="4"/>
  <c r="N342" i="4"/>
  <c r="O342" i="4" s="1"/>
  <c r="I342" i="4"/>
  <c r="J342" i="4" s="1"/>
  <c r="H342" i="4"/>
  <c r="G342" i="4"/>
  <c r="K342" i="4" s="1"/>
  <c r="L343" i="4" s="1"/>
  <c r="E342" i="4"/>
  <c r="F343" i="4" s="1"/>
  <c r="D342" i="4"/>
  <c r="C342" i="4"/>
  <c r="AB341" i="4"/>
  <c r="AC341" i="4" s="1"/>
  <c r="X341" i="4"/>
  <c r="W341" i="4"/>
  <c r="Y341" i="4" s="1"/>
  <c r="Z342" i="4" s="1"/>
  <c r="T341" i="4"/>
  <c r="S341" i="4"/>
  <c r="N341" i="4"/>
  <c r="O341" i="4" s="1"/>
  <c r="I341" i="4"/>
  <c r="J341" i="4" s="1"/>
  <c r="H341" i="4"/>
  <c r="G341" i="4"/>
  <c r="K341" i="4" s="1"/>
  <c r="L342" i="4" s="1"/>
  <c r="D341" i="4"/>
  <c r="C341" i="4"/>
  <c r="E341" i="4" s="1"/>
  <c r="F342" i="4" s="1"/>
  <c r="AB340" i="4"/>
  <c r="AC340" i="4" s="1"/>
  <c r="Y340" i="4"/>
  <c r="Z341" i="4" s="1"/>
  <c r="X340" i="4"/>
  <c r="W340" i="4"/>
  <c r="U340" i="4"/>
  <c r="V341" i="4" s="1"/>
  <c r="T340" i="4"/>
  <c r="S340" i="4"/>
  <c r="N340" i="4"/>
  <c r="O340" i="4" s="1"/>
  <c r="K340" i="4"/>
  <c r="L341" i="4" s="1"/>
  <c r="I340" i="4"/>
  <c r="J340" i="4" s="1"/>
  <c r="H340" i="4"/>
  <c r="G340" i="4"/>
  <c r="E340" i="4"/>
  <c r="F341" i="4" s="1"/>
  <c r="D340" i="4"/>
  <c r="C340" i="4"/>
  <c r="AB339" i="4"/>
  <c r="AC339" i="4" s="1"/>
  <c r="X339" i="4"/>
  <c r="W339" i="4"/>
  <c r="T339" i="4"/>
  <c r="S339" i="4"/>
  <c r="U339" i="4" s="1"/>
  <c r="V340" i="4" s="1"/>
  <c r="N339" i="4"/>
  <c r="O339" i="4" s="1"/>
  <c r="K339" i="4"/>
  <c r="L340" i="4" s="1"/>
  <c r="I339" i="4"/>
  <c r="J339" i="4" s="1"/>
  <c r="H339" i="4"/>
  <c r="G339" i="4"/>
  <c r="D339" i="4"/>
  <c r="E339" i="4" s="1"/>
  <c r="F340" i="4" s="1"/>
  <c r="C339" i="4"/>
  <c r="AB338" i="4"/>
  <c r="AC338" i="4" s="1"/>
  <c r="Y338" i="4"/>
  <c r="Z339" i="4" s="1"/>
  <c r="X338" i="4"/>
  <c r="W338" i="4"/>
  <c r="U338" i="4"/>
  <c r="V339" i="4" s="1"/>
  <c r="T338" i="4"/>
  <c r="S338" i="4"/>
  <c r="N338" i="4"/>
  <c r="O338" i="4" s="1"/>
  <c r="I338" i="4"/>
  <c r="J338" i="4" s="1"/>
  <c r="H338" i="4"/>
  <c r="G338" i="4"/>
  <c r="K338" i="4" s="1"/>
  <c r="L339" i="4" s="1"/>
  <c r="E338" i="4"/>
  <c r="F339" i="4" s="1"/>
  <c r="D338" i="4"/>
  <c r="C338" i="4"/>
  <c r="AB337" i="4"/>
  <c r="AC337" i="4" s="1"/>
  <c r="X337" i="4"/>
  <c r="W337" i="4"/>
  <c r="Y337" i="4" s="1"/>
  <c r="Z338" i="4" s="1"/>
  <c r="T337" i="4"/>
  <c r="S337" i="4"/>
  <c r="N337" i="4"/>
  <c r="O337" i="4" s="1"/>
  <c r="I337" i="4"/>
  <c r="J337" i="4" s="1"/>
  <c r="H337" i="4"/>
  <c r="G337" i="4"/>
  <c r="K337" i="4" s="1"/>
  <c r="L338" i="4" s="1"/>
  <c r="D337" i="4"/>
  <c r="C337" i="4"/>
  <c r="E337" i="4" s="1"/>
  <c r="F338" i="4" s="1"/>
  <c r="AB336" i="4"/>
  <c r="AC336" i="4" s="1"/>
  <c r="Y336" i="4"/>
  <c r="Z337" i="4" s="1"/>
  <c r="X336" i="4"/>
  <c r="W336" i="4"/>
  <c r="U336" i="4"/>
  <c r="V337" i="4" s="1"/>
  <c r="T336" i="4"/>
  <c r="S336" i="4"/>
  <c r="N336" i="4"/>
  <c r="O336" i="4" s="1"/>
  <c r="K336" i="4"/>
  <c r="L337" i="4" s="1"/>
  <c r="I336" i="4"/>
  <c r="J336" i="4" s="1"/>
  <c r="H336" i="4"/>
  <c r="G336" i="4"/>
  <c r="E336" i="4"/>
  <c r="F337" i="4" s="1"/>
  <c r="D336" i="4"/>
  <c r="C336" i="4"/>
  <c r="AB335" i="4"/>
  <c r="AC335" i="4" s="1"/>
  <c r="X335" i="4"/>
  <c r="W335" i="4"/>
  <c r="T335" i="4"/>
  <c r="S335" i="4"/>
  <c r="U335" i="4" s="1"/>
  <c r="V336" i="4" s="1"/>
  <c r="N335" i="4"/>
  <c r="O335" i="4" s="1"/>
  <c r="K335" i="4"/>
  <c r="L336" i="4" s="1"/>
  <c r="I335" i="4"/>
  <c r="J335" i="4" s="1"/>
  <c r="H335" i="4"/>
  <c r="G335" i="4"/>
  <c r="D335" i="4"/>
  <c r="E335" i="4" s="1"/>
  <c r="F336" i="4" s="1"/>
  <c r="C335" i="4"/>
  <c r="AB334" i="4"/>
  <c r="AC334" i="4" s="1"/>
  <c r="Y334" i="4"/>
  <c r="Z335" i="4" s="1"/>
  <c r="X334" i="4"/>
  <c r="W334" i="4"/>
  <c r="U334" i="4"/>
  <c r="V335" i="4" s="1"/>
  <c r="T334" i="4"/>
  <c r="S334" i="4"/>
  <c r="N334" i="4"/>
  <c r="O334" i="4" s="1"/>
  <c r="I334" i="4"/>
  <c r="J334" i="4" s="1"/>
  <c r="H334" i="4"/>
  <c r="G334" i="4"/>
  <c r="K334" i="4" s="1"/>
  <c r="L335" i="4" s="1"/>
  <c r="E334" i="4"/>
  <c r="F335" i="4" s="1"/>
  <c r="D334" i="4"/>
  <c r="C334" i="4"/>
  <c r="AB333" i="4"/>
  <c r="AC333" i="4" s="1"/>
  <c r="X333" i="4"/>
  <c r="W333" i="4"/>
  <c r="Y333" i="4" s="1"/>
  <c r="Z334" i="4" s="1"/>
  <c r="T333" i="4"/>
  <c r="S333" i="4"/>
  <c r="N333" i="4"/>
  <c r="O333" i="4" s="1"/>
  <c r="I333" i="4"/>
  <c r="J333" i="4" s="1"/>
  <c r="H333" i="4"/>
  <c r="G333" i="4"/>
  <c r="K333" i="4" s="1"/>
  <c r="L334" i="4" s="1"/>
  <c r="D333" i="4"/>
  <c r="C333" i="4"/>
  <c r="E333" i="4" s="1"/>
  <c r="F334" i="4" s="1"/>
  <c r="AB332" i="4"/>
  <c r="AC332" i="4" s="1"/>
  <c r="Y332" i="4"/>
  <c r="Z333" i="4" s="1"/>
  <c r="X332" i="4"/>
  <c r="W332" i="4"/>
  <c r="U332" i="4"/>
  <c r="V333" i="4" s="1"/>
  <c r="T332" i="4"/>
  <c r="S332" i="4"/>
  <c r="N332" i="4"/>
  <c r="O332" i="4" s="1"/>
  <c r="K332" i="4"/>
  <c r="L333" i="4" s="1"/>
  <c r="I332" i="4"/>
  <c r="J332" i="4" s="1"/>
  <c r="H332" i="4"/>
  <c r="G332" i="4"/>
  <c r="E332" i="4"/>
  <c r="F333" i="4" s="1"/>
  <c r="D332" i="4"/>
  <c r="C332" i="4"/>
  <c r="AB331" i="4"/>
  <c r="AC331" i="4" s="1"/>
  <c r="X331" i="4"/>
  <c r="W331" i="4"/>
  <c r="T331" i="4"/>
  <c r="S331" i="4"/>
  <c r="U331" i="4" s="1"/>
  <c r="V332" i="4" s="1"/>
  <c r="N331" i="4"/>
  <c r="O331" i="4" s="1"/>
  <c r="K331" i="4"/>
  <c r="L332" i="4" s="1"/>
  <c r="I331" i="4"/>
  <c r="J331" i="4" s="1"/>
  <c r="H331" i="4"/>
  <c r="G331" i="4"/>
  <c r="D331" i="4"/>
  <c r="E331" i="4" s="1"/>
  <c r="F332" i="4" s="1"/>
  <c r="C331" i="4"/>
  <c r="AB330" i="4"/>
  <c r="AC330" i="4" s="1"/>
  <c r="Y330" i="4"/>
  <c r="Z331" i="4" s="1"/>
  <c r="X330" i="4"/>
  <c r="W330" i="4"/>
  <c r="U330" i="4"/>
  <c r="V331" i="4" s="1"/>
  <c r="T330" i="4"/>
  <c r="S330" i="4"/>
  <c r="N330" i="4"/>
  <c r="O330" i="4" s="1"/>
  <c r="I330" i="4"/>
  <c r="J330" i="4" s="1"/>
  <c r="H330" i="4"/>
  <c r="G330" i="4"/>
  <c r="K330" i="4" s="1"/>
  <c r="L331" i="4" s="1"/>
  <c r="E330" i="4"/>
  <c r="F331" i="4" s="1"/>
  <c r="D330" i="4"/>
  <c r="C330" i="4"/>
  <c r="AB329" i="4"/>
  <c r="AC329" i="4" s="1"/>
  <c r="X329" i="4"/>
  <c r="W329" i="4"/>
  <c r="Y329" i="4" s="1"/>
  <c r="Z330" i="4" s="1"/>
  <c r="T329" i="4"/>
  <c r="S329" i="4"/>
  <c r="N329" i="4"/>
  <c r="O329" i="4" s="1"/>
  <c r="I329" i="4"/>
  <c r="J329" i="4" s="1"/>
  <c r="H329" i="4"/>
  <c r="G329" i="4"/>
  <c r="K329" i="4" s="1"/>
  <c r="L330" i="4" s="1"/>
  <c r="D329" i="4"/>
  <c r="C329" i="4"/>
  <c r="E329" i="4" s="1"/>
  <c r="F330" i="4" s="1"/>
  <c r="AB328" i="4"/>
  <c r="AC328" i="4" s="1"/>
  <c r="Y328" i="4"/>
  <c r="Z329" i="4" s="1"/>
  <c r="X328" i="4"/>
  <c r="W328" i="4"/>
  <c r="U328" i="4"/>
  <c r="V329" i="4" s="1"/>
  <c r="T328" i="4"/>
  <c r="S328" i="4"/>
  <c r="N328" i="4"/>
  <c r="O328" i="4" s="1"/>
  <c r="K328" i="4"/>
  <c r="L329" i="4" s="1"/>
  <c r="I328" i="4"/>
  <c r="J328" i="4" s="1"/>
  <c r="H328" i="4"/>
  <c r="G328" i="4"/>
  <c r="E328" i="4"/>
  <c r="F329" i="4" s="1"/>
  <c r="D328" i="4"/>
  <c r="C328" i="4"/>
  <c r="AB327" i="4"/>
  <c r="AC327" i="4" s="1"/>
  <c r="X327" i="4"/>
  <c r="W327" i="4"/>
  <c r="T327" i="4"/>
  <c r="S327" i="4"/>
  <c r="U327" i="4" s="1"/>
  <c r="V328" i="4" s="1"/>
  <c r="N327" i="4"/>
  <c r="O327" i="4" s="1"/>
  <c r="K327" i="4"/>
  <c r="L328" i="4" s="1"/>
  <c r="I327" i="4"/>
  <c r="J327" i="4" s="1"/>
  <c r="H327" i="4"/>
  <c r="G327" i="4"/>
  <c r="D327" i="4"/>
  <c r="E327" i="4" s="1"/>
  <c r="F328" i="4" s="1"/>
  <c r="C327" i="4"/>
  <c r="AB326" i="4"/>
  <c r="AC326" i="4" s="1"/>
  <c r="Y326" i="4"/>
  <c r="Z327" i="4" s="1"/>
  <c r="X326" i="4"/>
  <c r="W326" i="4"/>
  <c r="U326" i="4"/>
  <c r="V327" i="4" s="1"/>
  <c r="T326" i="4"/>
  <c r="S326" i="4"/>
  <c r="N326" i="4"/>
  <c r="O326" i="4" s="1"/>
  <c r="I326" i="4"/>
  <c r="J326" i="4" s="1"/>
  <c r="H326" i="4"/>
  <c r="G326" i="4"/>
  <c r="K326" i="4" s="1"/>
  <c r="L327" i="4" s="1"/>
  <c r="E326" i="4"/>
  <c r="F327" i="4" s="1"/>
  <c r="D326" i="4"/>
  <c r="C326" i="4"/>
  <c r="AB325" i="4"/>
  <c r="AC325" i="4" s="1"/>
  <c r="X325" i="4"/>
  <c r="W325" i="4"/>
  <c r="Y325" i="4" s="1"/>
  <c r="Z326" i="4" s="1"/>
  <c r="T325" i="4"/>
  <c r="S325" i="4"/>
  <c r="U325" i="4" s="1"/>
  <c r="V326" i="4" s="1"/>
  <c r="N325" i="4"/>
  <c r="O325" i="4" s="1"/>
  <c r="I325" i="4"/>
  <c r="J325" i="4" s="1"/>
  <c r="H325" i="4"/>
  <c r="G325" i="4"/>
  <c r="K325" i="4" s="1"/>
  <c r="L326" i="4" s="1"/>
  <c r="D325" i="4"/>
  <c r="C325" i="4"/>
  <c r="E325" i="4" s="1"/>
  <c r="F326" i="4" s="1"/>
  <c r="AB324" i="4"/>
  <c r="AC324" i="4" s="1"/>
  <c r="Y324" i="4"/>
  <c r="Z325" i="4" s="1"/>
  <c r="X324" i="4"/>
  <c r="W324" i="4"/>
  <c r="U324" i="4"/>
  <c r="V325" i="4" s="1"/>
  <c r="T324" i="4"/>
  <c r="S324" i="4"/>
  <c r="N324" i="4"/>
  <c r="O324" i="4" s="1"/>
  <c r="K324" i="4"/>
  <c r="L325" i="4" s="1"/>
  <c r="I324" i="4"/>
  <c r="J324" i="4" s="1"/>
  <c r="H324" i="4"/>
  <c r="G324" i="4"/>
  <c r="E324" i="4"/>
  <c r="F325" i="4" s="1"/>
  <c r="D324" i="4"/>
  <c r="C324" i="4"/>
  <c r="AB323" i="4"/>
  <c r="AC323" i="4" s="1"/>
  <c r="X323" i="4"/>
  <c r="W323" i="4"/>
  <c r="Y323" i="4" s="1"/>
  <c r="Z324" i="4" s="1"/>
  <c r="T323" i="4"/>
  <c r="S323" i="4"/>
  <c r="U323" i="4" s="1"/>
  <c r="V324" i="4" s="1"/>
  <c r="N323" i="4"/>
  <c r="O323" i="4" s="1"/>
  <c r="K323" i="4"/>
  <c r="L324" i="4" s="1"/>
  <c r="I323" i="4"/>
  <c r="J323" i="4" s="1"/>
  <c r="H323" i="4"/>
  <c r="G323" i="4"/>
  <c r="D323" i="4"/>
  <c r="C323" i="4"/>
  <c r="E323" i="4" s="1"/>
  <c r="F324" i="4" s="1"/>
  <c r="AB322" i="4"/>
  <c r="AC322" i="4" s="1"/>
  <c r="Y322" i="4"/>
  <c r="Z323" i="4" s="1"/>
  <c r="X322" i="4"/>
  <c r="W322" i="4"/>
  <c r="U322" i="4"/>
  <c r="V323" i="4" s="1"/>
  <c r="T322" i="4"/>
  <c r="S322" i="4"/>
  <c r="N322" i="4"/>
  <c r="O322" i="4" s="1"/>
  <c r="I322" i="4"/>
  <c r="J322" i="4" s="1"/>
  <c r="H322" i="4"/>
  <c r="G322" i="4"/>
  <c r="K322" i="4" s="1"/>
  <c r="L323" i="4" s="1"/>
  <c r="E322" i="4"/>
  <c r="F323" i="4" s="1"/>
  <c r="D322" i="4"/>
  <c r="C322" i="4"/>
  <c r="AB321" i="4"/>
  <c r="AC321" i="4" s="1"/>
  <c r="X321" i="4"/>
  <c r="W321" i="4"/>
  <c r="Y321" i="4" s="1"/>
  <c r="Z322" i="4" s="1"/>
  <c r="T321" i="4"/>
  <c r="S321" i="4"/>
  <c r="U321" i="4" s="1"/>
  <c r="V322" i="4" s="1"/>
  <c r="N321" i="4"/>
  <c r="O321" i="4" s="1"/>
  <c r="I321" i="4"/>
  <c r="J321" i="4" s="1"/>
  <c r="H321" i="4"/>
  <c r="G321" i="4"/>
  <c r="K321" i="4" s="1"/>
  <c r="L322" i="4" s="1"/>
  <c r="D321" i="4"/>
  <c r="C321" i="4"/>
  <c r="E321" i="4" s="1"/>
  <c r="F322" i="4" s="1"/>
  <c r="AB320" i="4"/>
  <c r="AC320" i="4" s="1"/>
  <c r="Y320" i="4"/>
  <c r="Z321" i="4" s="1"/>
  <c r="X320" i="4"/>
  <c r="W320" i="4"/>
  <c r="U320" i="4"/>
  <c r="V321" i="4" s="1"/>
  <c r="T320" i="4"/>
  <c r="S320" i="4"/>
  <c r="N320" i="4"/>
  <c r="O320" i="4" s="1"/>
  <c r="K320" i="4"/>
  <c r="L321" i="4" s="1"/>
  <c r="I320" i="4"/>
  <c r="J320" i="4" s="1"/>
  <c r="H320" i="4"/>
  <c r="G320" i="4"/>
  <c r="E320" i="4"/>
  <c r="F321" i="4" s="1"/>
  <c r="D320" i="4"/>
  <c r="C320" i="4"/>
  <c r="AB319" i="4"/>
  <c r="AC319" i="4" s="1"/>
  <c r="X319" i="4"/>
  <c r="W319" i="4"/>
  <c r="Y319" i="4" s="1"/>
  <c r="Z320" i="4" s="1"/>
  <c r="T319" i="4"/>
  <c r="S319" i="4"/>
  <c r="U319" i="4" s="1"/>
  <c r="V320" i="4" s="1"/>
  <c r="N319" i="4"/>
  <c r="O319" i="4" s="1"/>
  <c r="K319" i="4"/>
  <c r="L320" i="4" s="1"/>
  <c r="I319" i="4"/>
  <c r="J319" i="4" s="1"/>
  <c r="H319" i="4"/>
  <c r="G319" i="4"/>
  <c r="D319" i="4"/>
  <c r="C319" i="4"/>
  <c r="E319" i="4" s="1"/>
  <c r="F320" i="4" s="1"/>
  <c r="AB318" i="4"/>
  <c r="AC318" i="4" s="1"/>
  <c r="Y318" i="4"/>
  <c r="Z319" i="4" s="1"/>
  <c r="X318" i="4"/>
  <c r="W318" i="4"/>
  <c r="U318" i="4"/>
  <c r="V319" i="4" s="1"/>
  <c r="T318" i="4"/>
  <c r="S318" i="4"/>
  <c r="N318" i="4"/>
  <c r="O318" i="4" s="1"/>
  <c r="I318" i="4"/>
  <c r="J318" i="4" s="1"/>
  <c r="H318" i="4"/>
  <c r="G318" i="4"/>
  <c r="K318" i="4" s="1"/>
  <c r="L319" i="4" s="1"/>
  <c r="E318" i="4"/>
  <c r="F319" i="4" s="1"/>
  <c r="D318" i="4"/>
  <c r="C318" i="4"/>
  <c r="AB317" i="4"/>
  <c r="AC317" i="4" s="1"/>
  <c r="X317" i="4"/>
  <c r="W317" i="4"/>
  <c r="Y317" i="4" s="1"/>
  <c r="Z318" i="4" s="1"/>
  <c r="T317" i="4"/>
  <c r="S317" i="4"/>
  <c r="U317" i="4" s="1"/>
  <c r="V318" i="4" s="1"/>
  <c r="N317" i="4"/>
  <c r="O317" i="4" s="1"/>
  <c r="I317" i="4"/>
  <c r="J317" i="4" s="1"/>
  <c r="H317" i="4"/>
  <c r="G317" i="4"/>
  <c r="K317" i="4" s="1"/>
  <c r="L318" i="4" s="1"/>
  <c r="D317" i="4"/>
  <c r="C317" i="4"/>
  <c r="E317" i="4" s="1"/>
  <c r="F318" i="4" s="1"/>
  <c r="AB316" i="4"/>
  <c r="AC316" i="4" s="1"/>
  <c r="Y316" i="4"/>
  <c r="Z317" i="4" s="1"/>
  <c r="X316" i="4"/>
  <c r="W316" i="4"/>
  <c r="U316" i="4"/>
  <c r="V317" i="4" s="1"/>
  <c r="T316" i="4"/>
  <c r="S316" i="4"/>
  <c r="N316" i="4"/>
  <c r="O316" i="4" s="1"/>
  <c r="K316" i="4"/>
  <c r="L317" i="4" s="1"/>
  <c r="I316" i="4"/>
  <c r="J316" i="4" s="1"/>
  <c r="H316" i="4"/>
  <c r="G316" i="4"/>
  <c r="E316" i="4"/>
  <c r="F317" i="4" s="1"/>
  <c r="D316" i="4"/>
  <c r="C316" i="4"/>
  <c r="AB315" i="4"/>
  <c r="AC315" i="4" s="1"/>
  <c r="X315" i="4"/>
  <c r="W315" i="4"/>
  <c r="Y315" i="4" s="1"/>
  <c r="Z316" i="4" s="1"/>
  <c r="T315" i="4"/>
  <c r="S315" i="4"/>
  <c r="U315" i="4" s="1"/>
  <c r="V316" i="4" s="1"/>
  <c r="N315" i="4"/>
  <c r="O315" i="4" s="1"/>
  <c r="K315" i="4"/>
  <c r="L316" i="4" s="1"/>
  <c r="I315" i="4"/>
  <c r="J315" i="4" s="1"/>
  <c r="H315" i="4"/>
  <c r="G315" i="4"/>
  <c r="D315" i="4"/>
  <c r="C315" i="4"/>
  <c r="E315" i="4" s="1"/>
  <c r="F316" i="4" s="1"/>
  <c r="AB314" i="4"/>
  <c r="AC314" i="4" s="1"/>
  <c r="Y314" i="4"/>
  <c r="Z315" i="4" s="1"/>
  <c r="X314" i="4"/>
  <c r="W314" i="4"/>
  <c r="U314" i="4"/>
  <c r="V315" i="4" s="1"/>
  <c r="T314" i="4"/>
  <c r="S314" i="4"/>
  <c r="N314" i="4"/>
  <c r="O314" i="4" s="1"/>
  <c r="I314" i="4"/>
  <c r="J314" i="4" s="1"/>
  <c r="H314" i="4"/>
  <c r="G314" i="4"/>
  <c r="K314" i="4" s="1"/>
  <c r="L315" i="4" s="1"/>
  <c r="E314" i="4"/>
  <c r="F315" i="4" s="1"/>
  <c r="D314" i="4"/>
  <c r="C314" i="4"/>
  <c r="AB313" i="4"/>
  <c r="AC313" i="4" s="1"/>
  <c r="X313" i="4"/>
  <c r="W313" i="4"/>
  <c r="Y313" i="4" s="1"/>
  <c r="Z314" i="4" s="1"/>
  <c r="T313" i="4"/>
  <c r="S313" i="4"/>
  <c r="U313" i="4" s="1"/>
  <c r="V314" i="4" s="1"/>
  <c r="N313" i="4"/>
  <c r="O313" i="4" s="1"/>
  <c r="I313" i="4"/>
  <c r="J313" i="4" s="1"/>
  <c r="H313" i="4"/>
  <c r="G313" i="4"/>
  <c r="K313" i="4" s="1"/>
  <c r="L314" i="4" s="1"/>
  <c r="D313" i="4"/>
  <c r="C313" i="4"/>
  <c r="E313" i="4" s="1"/>
  <c r="F314" i="4" s="1"/>
  <c r="AB312" i="4"/>
  <c r="AC312" i="4" s="1"/>
  <c r="Y312" i="4"/>
  <c r="Z313" i="4" s="1"/>
  <c r="X312" i="4"/>
  <c r="W312" i="4"/>
  <c r="U312" i="4"/>
  <c r="V313" i="4" s="1"/>
  <c r="T312" i="4"/>
  <c r="S312" i="4"/>
  <c r="N312" i="4"/>
  <c r="O312" i="4" s="1"/>
  <c r="K312" i="4"/>
  <c r="L313" i="4" s="1"/>
  <c r="I312" i="4"/>
  <c r="J312" i="4" s="1"/>
  <c r="H312" i="4"/>
  <c r="G312" i="4"/>
  <c r="E312" i="4"/>
  <c r="F313" i="4" s="1"/>
  <c r="D312" i="4"/>
  <c r="C312" i="4"/>
  <c r="AB311" i="4"/>
  <c r="AC311" i="4" s="1"/>
  <c r="X311" i="4"/>
  <c r="W311" i="4"/>
  <c r="Y311" i="4" s="1"/>
  <c r="Z312" i="4" s="1"/>
  <c r="T311" i="4"/>
  <c r="S311" i="4"/>
  <c r="U311" i="4" s="1"/>
  <c r="V312" i="4" s="1"/>
  <c r="N311" i="4"/>
  <c r="O311" i="4" s="1"/>
  <c r="K311" i="4"/>
  <c r="L312" i="4" s="1"/>
  <c r="I311" i="4"/>
  <c r="J311" i="4" s="1"/>
  <c r="H311" i="4"/>
  <c r="G311" i="4"/>
  <c r="D311" i="4"/>
  <c r="C311" i="4"/>
  <c r="E311" i="4" s="1"/>
  <c r="F312" i="4" s="1"/>
  <c r="AB310" i="4"/>
  <c r="AC310" i="4" s="1"/>
  <c r="Y310" i="4"/>
  <c r="Z311" i="4" s="1"/>
  <c r="X310" i="4"/>
  <c r="W310" i="4"/>
  <c r="U310" i="4"/>
  <c r="V311" i="4" s="1"/>
  <c r="T310" i="4"/>
  <c r="S310" i="4"/>
  <c r="N310" i="4"/>
  <c r="O310" i="4" s="1"/>
  <c r="I310" i="4"/>
  <c r="J310" i="4" s="1"/>
  <c r="H310" i="4"/>
  <c r="G310" i="4"/>
  <c r="K310" i="4" s="1"/>
  <c r="L311" i="4" s="1"/>
  <c r="E310" i="4"/>
  <c r="F311" i="4" s="1"/>
  <c r="D310" i="4"/>
  <c r="C310" i="4"/>
  <c r="AB309" i="4"/>
  <c r="AC309" i="4" s="1"/>
  <c r="X309" i="4"/>
  <c r="W309" i="4"/>
  <c r="Y309" i="4" s="1"/>
  <c r="Z310" i="4" s="1"/>
  <c r="T309" i="4"/>
  <c r="S309" i="4"/>
  <c r="U309" i="4" s="1"/>
  <c r="V310" i="4" s="1"/>
  <c r="N309" i="4"/>
  <c r="O309" i="4" s="1"/>
  <c r="K309" i="4"/>
  <c r="L310" i="4" s="1"/>
  <c r="I309" i="4"/>
  <c r="J309" i="4" s="1"/>
  <c r="H309" i="4"/>
  <c r="G309" i="4"/>
  <c r="D309" i="4"/>
  <c r="C309" i="4"/>
  <c r="E309" i="4" s="1"/>
  <c r="F310" i="4" s="1"/>
  <c r="AB308" i="4"/>
  <c r="AC308" i="4" s="1"/>
  <c r="Y308" i="4"/>
  <c r="Z309" i="4" s="1"/>
  <c r="X308" i="4"/>
  <c r="W308" i="4"/>
  <c r="U308" i="4"/>
  <c r="V309" i="4" s="1"/>
  <c r="T308" i="4"/>
  <c r="S308" i="4"/>
  <c r="N308" i="4"/>
  <c r="O308" i="4" s="1"/>
  <c r="K308" i="4"/>
  <c r="L309" i="4" s="1"/>
  <c r="I308" i="4"/>
  <c r="J308" i="4" s="1"/>
  <c r="H308" i="4"/>
  <c r="G308" i="4"/>
  <c r="E308" i="4"/>
  <c r="F309" i="4" s="1"/>
  <c r="D308" i="4"/>
  <c r="C308" i="4"/>
  <c r="AB307" i="4"/>
  <c r="AC307" i="4" s="1"/>
  <c r="X307" i="4"/>
  <c r="W307" i="4"/>
  <c r="Y307" i="4" s="1"/>
  <c r="Z308" i="4" s="1"/>
  <c r="T307" i="4"/>
  <c r="S307" i="4"/>
  <c r="U307" i="4" s="1"/>
  <c r="V308" i="4" s="1"/>
  <c r="N307" i="4"/>
  <c r="O307" i="4" s="1"/>
  <c r="K307" i="4"/>
  <c r="L308" i="4" s="1"/>
  <c r="I307" i="4"/>
  <c r="J307" i="4" s="1"/>
  <c r="H307" i="4"/>
  <c r="G307" i="4"/>
  <c r="D307" i="4"/>
  <c r="C307" i="4"/>
  <c r="E307" i="4" s="1"/>
  <c r="F308" i="4" s="1"/>
  <c r="AB306" i="4"/>
  <c r="AC306" i="4" s="1"/>
  <c r="Y306" i="4"/>
  <c r="Z307" i="4" s="1"/>
  <c r="X306" i="4"/>
  <c r="W306" i="4"/>
  <c r="U306" i="4"/>
  <c r="V307" i="4" s="1"/>
  <c r="T306" i="4"/>
  <c r="S306" i="4"/>
  <c r="N306" i="4"/>
  <c r="O306" i="4" s="1"/>
  <c r="K306" i="4"/>
  <c r="L307" i="4" s="1"/>
  <c r="I306" i="4"/>
  <c r="J306" i="4" s="1"/>
  <c r="H306" i="4"/>
  <c r="G306" i="4"/>
  <c r="E306" i="4"/>
  <c r="F307" i="4" s="1"/>
  <c r="D306" i="4"/>
  <c r="C306" i="4"/>
  <c r="AB305" i="4"/>
  <c r="AC305" i="4" s="1"/>
  <c r="Y305" i="4"/>
  <c r="Z306" i="4" s="1"/>
  <c r="X305" i="4"/>
  <c r="W305" i="4"/>
  <c r="T305" i="4"/>
  <c r="S305" i="4"/>
  <c r="U305" i="4" s="1"/>
  <c r="V306" i="4" s="1"/>
  <c r="N305" i="4"/>
  <c r="O305" i="4" s="1"/>
  <c r="I305" i="4"/>
  <c r="J305" i="4" s="1"/>
  <c r="H305" i="4"/>
  <c r="G305" i="4"/>
  <c r="K305" i="4" s="1"/>
  <c r="L306" i="4" s="1"/>
  <c r="D305" i="4"/>
  <c r="C305" i="4"/>
  <c r="E305" i="4" s="1"/>
  <c r="F306" i="4" s="1"/>
  <c r="AB304" i="4"/>
  <c r="AC304" i="4" s="1"/>
  <c r="X304" i="4"/>
  <c r="W304" i="4"/>
  <c r="Y304" i="4" s="1"/>
  <c r="Z305" i="4" s="1"/>
  <c r="T304" i="4"/>
  <c r="S304" i="4"/>
  <c r="U304" i="4" s="1"/>
  <c r="V305" i="4" s="1"/>
  <c r="N304" i="4"/>
  <c r="O304" i="4" s="1"/>
  <c r="K304" i="4"/>
  <c r="L305" i="4" s="1"/>
  <c r="I304" i="4"/>
  <c r="J304" i="4" s="1"/>
  <c r="H304" i="4"/>
  <c r="G304" i="4"/>
  <c r="D304" i="4"/>
  <c r="C304" i="4"/>
  <c r="E304" i="4" s="1"/>
  <c r="F305" i="4" s="1"/>
  <c r="AB303" i="4"/>
  <c r="AC303" i="4" s="1"/>
  <c r="X303" i="4"/>
  <c r="W303" i="4"/>
  <c r="Y303" i="4" s="1"/>
  <c r="Z304" i="4" s="1"/>
  <c r="U303" i="4"/>
  <c r="V304" i="4" s="1"/>
  <c r="T303" i="4"/>
  <c r="S303" i="4"/>
  <c r="N303" i="4"/>
  <c r="O303" i="4" s="1"/>
  <c r="I303" i="4"/>
  <c r="J303" i="4" s="1"/>
  <c r="H303" i="4"/>
  <c r="G303" i="4"/>
  <c r="K303" i="4" s="1"/>
  <c r="L304" i="4" s="1"/>
  <c r="E303" i="4"/>
  <c r="F304" i="4" s="1"/>
  <c r="D303" i="4"/>
  <c r="C303" i="4"/>
  <c r="AB302" i="4"/>
  <c r="AC302" i="4" s="1"/>
  <c r="Y302" i="4"/>
  <c r="Z303" i="4" s="1"/>
  <c r="X302" i="4"/>
  <c r="W302" i="4"/>
  <c r="T302" i="4"/>
  <c r="S302" i="4"/>
  <c r="U302" i="4" s="1"/>
  <c r="V303" i="4" s="1"/>
  <c r="N302" i="4"/>
  <c r="O302" i="4" s="1"/>
  <c r="K302" i="4"/>
  <c r="L303" i="4" s="1"/>
  <c r="J302" i="4"/>
  <c r="I302" i="4"/>
  <c r="H302" i="4"/>
  <c r="G302" i="4"/>
  <c r="D302" i="4"/>
  <c r="C302" i="4"/>
  <c r="E302" i="4" s="1"/>
  <c r="F303" i="4" s="1"/>
  <c r="AB301" i="4"/>
  <c r="X301" i="4"/>
  <c r="W301" i="4"/>
  <c r="Y301" i="4" s="1"/>
  <c r="Z302" i="4" s="1"/>
  <c r="T301" i="4"/>
  <c r="U301" i="4" s="1"/>
  <c r="V302" i="4" s="1"/>
  <c r="S301" i="4"/>
  <c r="N301" i="4"/>
  <c r="O301" i="4" s="1"/>
  <c r="I301" i="4"/>
  <c r="H301" i="4"/>
  <c r="K301" i="4" s="1"/>
  <c r="L302" i="4" s="1"/>
  <c r="G301" i="4"/>
  <c r="D301" i="4"/>
  <c r="C301" i="4"/>
  <c r="E301" i="4" s="1"/>
  <c r="F302" i="4" s="1"/>
  <c r="AB300" i="4"/>
  <c r="AC300" i="4" s="1"/>
  <c r="X300" i="4"/>
  <c r="W300" i="4"/>
  <c r="Y300" i="4" s="1"/>
  <c r="Z301" i="4" s="1"/>
  <c r="T300" i="4"/>
  <c r="S300" i="4"/>
  <c r="U300" i="4" s="1"/>
  <c r="V301" i="4" s="1"/>
  <c r="O300" i="4"/>
  <c r="N300" i="4"/>
  <c r="I300" i="4"/>
  <c r="J300" i="4" s="1"/>
  <c r="H300" i="4"/>
  <c r="G300" i="4"/>
  <c r="K300" i="4" s="1"/>
  <c r="L301" i="4" s="1"/>
  <c r="E300" i="4"/>
  <c r="F301" i="4" s="1"/>
  <c r="D300" i="4"/>
  <c r="C300" i="4"/>
  <c r="AB299" i="4"/>
  <c r="AC299" i="4" s="1"/>
  <c r="X299" i="4"/>
  <c r="Y299" i="4" s="1"/>
  <c r="Z300" i="4" s="1"/>
  <c r="W299" i="4"/>
  <c r="U299" i="4"/>
  <c r="V300" i="4" s="1"/>
  <c r="T299" i="4"/>
  <c r="S299" i="4"/>
  <c r="N299" i="4"/>
  <c r="L299" i="4"/>
  <c r="I299" i="4"/>
  <c r="J299" i="4" s="1"/>
  <c r="H299" i="4"/>
  <c r="K299" i="4" s="1"/>
  <c r="L300" i="4" s="1"/>
  <c r="G299" i="4"/>
  <c r="E299" i="4"/>
  <c r="F300" i="4" s="1"/>
  <c r="D299" i="4"/>
  <c r="C299" i="4"/>
  <c r="AB298" i="4"/>
  <c r="AC298" i="4" s="1"/>
  <c r="X298" i="4"/>
  <c r="W298" i="4"/>
  <c r="Y298" i="4" s="1"/>
  <c r="Z299" i="4" s="1"/>
  <c r="T298" i="4"/>
  <c r="S298" i="4"/>
  <c r="U298" i="4" s="1"/>
  <c r="V299" i="4" s="1"/>
  <c r="N298" i="4"/>
  <c r="O298" i="4" s="1"/>
  <c r="K298" i="4"/>
  <c r="J298" i="4"/>
  <c r="I298" i="4"/>
  <c r="H298" i="4"/>
  <c r="G298" i="4"/>
  <c r="D298" i="4"/>
  <c r="C298" i="4"/>
  <c r="E298" i="4" s="1"/>
  <c r="F299" i="4" s="1"/>
  <c r="AC297" i="4"/>
  <c r="AB297" i="4"/>
  <c r="X297" i="4"/>
  <c r="W297" i="4"/>
  <c r="Y297" i="4" s="1"/>
  <c r="Z298" i="4" s="1"/>
  <c r="T297" i="4"/>
  <c r="U297" i="4" s="1"/>
  <c r="V298" i="4" s="1"/>
  <c r="S297" i="4"/>
  <c r="N297" i="4"/>
  <c r="O297" i="4" s="1"/>
  <c r="I297" i="4"/>
  <c r="H297" i="4"/>
  <c r="K297" i="4" s="1"/>
  <c r="L298" i="4" s="1"/>
  <c r="G297" i="4"/>
  <c r="D297" i="4"/>
  <c r="E297" i="4" s="1"/>
  <c r="F298" i="4" s="1"/>
  <c r="C297" i="4"/>
  <c r="AB296" i="4"/>
  <c r="AC296" i="4" s="1"/>
  <c r="X296" i="4"/>
  <c r="W296" i="4"/>
  <c r="Y296" i="4" s="1"/>
  <c r="Z297" i="4" s="1"/>
  <c r="U296" i="4"/>
  <c r="V297" i="4" s="1"/>
  <c r="T296" i="4"/>
  <c r="S296" i="4"/>
  <c r="O296" i="4"/>
  <c r="N296" i="4"/>
  <c r="I296" i="4"/>
  <c r="J296" i="4" s="1"/>
  <c r="H296" i="4"/>
  <c r="G296" i="4"/>
  <c r="K296" i="4" s="1"/>
  <c r="L297" i="4" s="1"/>
  <c r="D296" i="4"/>
  <c r="C296" i="4"/>
  <c r="E296" i="4" s="1"/>
  <c r="F297" i="4" s="1"/>
  <c r="AB295" i="4"/>
  <c r="AC295" i="4" s="1"/>
  <c r="X295" i="4"/>
  <c r="Y295" i="4" s="1"/>
  <c r="Z296" i="4" s="1"/>
  <c r="W295" i="4"/>
  <c r="T295" i="4"/>
  <c r="U295" i="4" s="1"/>
  <c r="V296" i="4" s="1"/>
  <c r="S295" i="4"/>
  <c r="N295" i="4"/>
  <c r="I295" i="4"/>
  <c r="J295" i="4" s="1"/>
  <c r="H295" i="4"/>
  <c r="K295" i="4" s="1"/>
  <c r="L296" i="4" s="1"/>
  <c r="G295" i="4"/>
  <c r="D295" i="4"/>
  <c r="E295" i="4" s="1"/>
  <c r="F296" i="4" s="1"/>
  <c r="C295" i="4"/>
  <c r="AB294" i="4"/>
  <c r="AC294" i="4" s="1"/>
  <c r="Y294" i="4"/>
  <c r="Z295" i="4" s="1"/>
  <c r="X294" i="4"/>
  <c r="W294" i="4"/>
  <c r="U294" i="4"/>
  <c r="V295" i="4" s="1"/>
  <c r="T294" i="4"/>
  <c r="S294" i="4"/>
  <c r="N294" i="4"/>
  <c r="O294" i="4" s="1"/>
  <c r="K294" i="4"/>
  <c r="L295" i="4" s="1"/>
  <c r="J294" i="4"/>
  <c r="I294" i="4"/>
  <c r="H294" i="4"/>
  <c r="G294" i="4"/>
  <c r="D294" i="4"/>
  <c r="C294" i="4"/>
  <c r="E294" i="4" s="1"/>
  <c r="F295" i="4" s="1"/>
  <c r="AB293" i="4"/>
  <c r="Y293" i="4"/>
  <c r="Z294" i="4" s="1"/>
  <c r="X293" i="4"/>
  <c r="W293" i="4"/>
  <c r="T293" i="4"/>
  <c r="U293" i="4" s="1"/>
  <c r="V294" i="4" s="1"/>
  <c r="S293" i="4"/>
  <c r="N293" i="4"/>
  <c r="K293" i="4"/>
  <c r="L294" i="4" s="1"/>
  <c r="I293" i="4"/>
  <c r="H293" i="4"/>
  <c r="G293" i="4"/>
  <c r="E293" i="4"/>
  <c r="F294" i="4" s="1"/>
  <c r="D293" i="4"/>
  <c r="C293" i="4"/>
  <c r="AB292" i="4"/>
  <c r="AC292" i="4" s="1"/>
  <c r="Y292" i="4"/>
  <c r="Z293" i="4" s="1"/>
  <c r="X292" i="4"/>
  <c r="W292" i="4"/>
  <c r="U292" i="4"/>
  <c r="V293" i="4" s="1"/>
  <c r="T292" i="4"/>
  <c r="S292" i="4"/>
  <c r="O292" i="4"/>
  <c r="N292" i="4"/>
  <c r="K292" i="4"/>
  <c r="L293" i="4" s="1"/>
  <c r="J292" i="4"/>
  <c r="I292" i="4"/>
  <c r="H292" i="4"/>
  <c r="G292" i="4"/>
  <c r="D292" i="4"/>
  <c r="E292" i="4" s="1"/>
  <c r="F293" i="4" s="1"/>
  <c r="C292" i="4"/>
  <c r="AC291" i="4"/>
  <c r="AB291" i="4"/>
  <c r="X291" i="4"/>
  <c r="Y291" i="4" s="1"/>
  <c r="Z292" i="4" s="1"/>
  <c r="W291" i="4"/>
  <c r="T291" i="4"/>
  <c r="S291" i="4"/>
  <c r="U291" i="4" s="1"/>
  <c r="V292" i="4" s="1"/>
  <c r="N291" i="4"/>
  <c r="J291" i="4"/>
  <c r="I291" i="4"/>
  <c r="H291" i="4"/>
  <c r="K291" i="4" s="1"/>
  <c r="L292" i="4" s="1"/>
  <c r="G291" i="4"/>
  <c r="E291" i="4"/>
  <c r="F292" i="4" s="1"/>
  <c r="D291" i="4"/>
  <c r="C291" i="4"/>
  <c r="AB290" i="4"/>
  <c r="AC290" i="4" s="1"/>
  <c r="X290" i="4"/>
  <c r="W290" i="4"/>
  <c r="Y290" i="4" s="1"/>
  <c r="Z291" i="4" s="1"/>
  <c r="T290" i="4"/>
  <c r="U290" i="4" s="1"/>
  <c r="V291" i="4" s="1"/>
  <c r="S290" i="4"/>
  <c r="N290" i="4"/>
  <c r="O290" i="4" s="1"/>
  <c r="K290" i="4"/>
  <c r="L291" i="4" s="1"/>
  <c r="J290" i="4"/>
  <c r="I290" i="4"/>
  <c r="H290" i="4"/>
  <c r="G290" i="4"/>
  <c r="F290" i="4"/>
  <c r="D290" i="4"/>
  <c r="C290" i="4"/>
  <c r="E290" i="4" s="1"/>
  <c r="F291" i="4" s="1"/>
  <c r="AC289" i="4"/>
  <c r="AB289" i="4"/>
  <c r="X289" i="4"/>
  <c r="Y289" i="4" s="1"/>
  <c r="Z290" i="4" s="1"/>
  <c r="W289" i="4"/>
  <c r="T289" i="4"/>
  <c r="U289" i="4" s="1"/>
  <c r="V290" i="4" s="1"/>
  <c r="S289" i="4"/>
  <c r="O289" i="4"/>
  <c r="N289" i="4"/>
  <c r="K289" i="4"/>
  <c r="L290" i="4" s="1"/>
  <c r="I289" i="4"/>
  <c r="H289" i="4"/>
  <c r="G289" i="4"/>
  <c r="E289" i="4"/>
  <c r="D289" i="4"/>
  <c r="C289" i="4"/>
  <c r="AB288" i="4"/>
  <c r="AC288" i="4" s="1"/>
  <c r="X288" i="4"/>
  <c r="Y288" i="4" s="1"/>
  <c r="Z289" i="4" s="1"/>
  <c r="W288" i="4"/>
  <c r="T288" i="4"/>
  <c r="S288" i="4"/>
  <c r="U288" i="4" s="1"/>
  <c r="V289" i="4" s="1"/>
  <c r="N288" i="4"/>
  <c r="O288" i="4" s="1"/>
  <c r="J288" i="4"/>
  <c r="I288" i="4"/>
  <c r="H288" i="4"/>
  <c r="G288" i="4"/>
  <c r="K288" i="4" s="1"/>
  <c r="L289" i="4" s="1"/>
  <c r="D288" i="4"/>
  <c r="E288" i="4" s="1"/>
  <c r="F289" i="4" s="1"/>
  <c r="C288" i="4"/>
  <c r="AB287" i="4"/>
  <c r="X287" i="4"/>
  <c r="Y287" i="4" s="1"/>
  <c r="Z288" i="4" s="1"/>
  <c r="W287" i="4"/>
  <c r="T287" i="4"/>
  <c r="U287" i="4" s="1"/>
  <c r="V288" i="4" s="1"/>
  <c r="S287" i="4"/>
  <c r="N287" i="4"/>
  <c r="K287" i="4"/>
  <c r="L288" i="4" s="1"/>
  <c r="I287" i="4"/>
  <c r="H287" i="4"/>
  <c r="J287" i="4" s="1"/>
  <c r="G287" i="4"/>
  <c r="E287" i="4"/>
  <c r="F288" i="4" s="1"/>
  <c r="D287" i="4"/>
  <c r="C287" i="4"/>
  <c r="AB286" i="4"/>
  <c r="X286" i="4"/>
  <c r="W286" i="4"/>
  <c r="Y286" i="4" s="1"/>
  <c r="Z287" i="4" s="1"/>
  <c r="T286" i="4"/>
  <c r="U286" i="4" s="1"/>
  <c r="V287" i="4" s="1"/>
  <c r="S286" i="4"/>
  <c r="N286" i="4"/>
  <c r="O286" i="4" s="1"/>
  <c r="J286" i="4"/>
  <c r="I286" i="4"/>
  <c r="H286" i="4"/>
  <c r="G286" i="4"/>
  <c r="K286" i="4" s="1"/>
  <c r="L287" i="4" s="1"/>
  <c r="D286" i="4"/>
  <c r="C286" i="4"/>
  <c r="E286" i="4" s="1"/>
  <c r="F287" i="4" s="1"/>
  <c r="AB285" i="4"/>
  <c r="Y285" i="4"/>
  <c r="Z286" i="4" s="1"/>
  <c r="X285" i="4"/>
  <c r="W285" i="4"/>
  <c r="T285" i="4"/>
  <c r="U285" i="4" s="1"/>
  <c r="V286" i="4" s="1"/>
  <c r="S285" i="4"/>
  <c r="N285" i="4"/>
  <c r="O285" i="4" s="1"/>
  <c r="I285" i="4"/>
  <c r="H285" i="4"/>
  <c r="G285" i="4"/>
  <c r="K285" i="4" s="1"/>
  <c r="L286" i="4" s="1"/>
  <c r="D285" i="4"/>
  <c r="E285" i="4" s="1"/>
  <c r="F286" i="4" s="1"/>
  <c r="C285" i="4"/>
  <c r="AB284" i="4"/>
  <c r="AC284" i="4" s="1"/>
  <c r="X284" i="4"/>
  <c r="Y284" i="4" s="1"/>
  <c r="Z285" i="4" s="1"/>
  <c r="W284" i="4"/>
  <c r="T284" i="4"/>
  <c r="S284" i="4"/>
  <c r="U284" i="4" s="1"/>
  <c r="V285" i="4" s="1"/>
  <c r="N284" i="4"/>
  <c r="O284" i="4" s="1"/>
  <c r="L284" i="4"/>
  <c r="I284" i="4"/>
  <c r="J284" i="4" s="1"/>
  <c r="H284" i="4"/>
  <c r="K284" i="4" s="1"/>
  <c r="L285" i="4" s="1"/>
  <c r="G284" i="4"/>
  <c r="D284" i="4"/>
  <c r="E284" i="4" s="1"/>
  <c r="F285" i="4" s="1"/>
  <c r="C284" i="4"/>
  <c r="AB283" i="4"/>
  <c r="AC283" i="4" s="1"/>
  <c r="Y283" i="4"/>
  <c r="Z284" i="4" s="1"/>
  <c r="X283" i="4"/>
  <c r="W283" i="4"/>
  <c r="U283" i="4"/>
  <c r="V284" i="4" s="1"/>
  <c r="T283" i="4"/>
  <c r="S283" i="4"/>
  <c r="O283" i="4"/>
  <c r="N283" i="4"/>
  <c r="K283" i="4"/>
  <c r="J283" i="4"/>
  <c r="I283" i="4"/>
  <c r="H283" i="4"/>
  <c r="G283" i="4"/>
  <c r="E283" i="4"/>
  <c r="F284" i="4" s="1"/>
  <c r="D283" i="4"/>
  <c r="C283" i="4"/>
  <c r="AB282" i="4"/>
  <c r="X282" i="4"/>
  <c r="Y282" i="4" s="1"/>
  <c r="Z283" i="4" s="1"/>
  <c r="W282" i="4"/>
  <c r="T282" i="4"/>
  <c r="U282" i="4" s="1"/>
  <c r="V283" i="4" s="1"/>
  <c r="S282" i="4"/>
  <c r="N282" i="4"/>
  <c r="O282" i="4" s="1"/>
  <c r="I282" i="4"/>
  <c r="J282" i="4" s="1"/>
  <c r="H282" i="4"/>
  <c r="K282" i="4" s="1"/>
  <c r="L283" i="4" s="1"/>
  <c r="G282" i="4"/>
  <c r="D282" i="4"/>
  <c r="E282" i="4" s="1"/>
  <c r="F283" i="4" s="1"/>
  <c r="C282" i="4"/>
  <c r="AB281" i="4"/>
  <c r="AC281" i="4" s="1"/>
  <c r="Y281" i="4"/>
  <c r="Z282" i="4" s="1"/>
  <c r="X281" i="4"/>
  <c r="W281" i="4"/>
  <c r="U281" i="4"/>
  <c r="V282" i="4" s="1"/>
  <c r="T281" i="4"/>
  <c r="S281" i="4"/>
  <c r="O281" i="4"/>
  <c r="N281" i="4"/>
  <c r="J281" i="4"/>
  <c r="I281" i="4"/>
  <c r="H281" i="4"/>
  <c r="K281" i="4" s="1"/>
  <c r="L282" i="4" s="1"/>
  <c r="G281" i="4"/>
  <c r="E281" i="4"/>
  <c r="F282" i="4" s="1"/>
  <c r="D281" i="4"/>
  <c r="C281" i="4"/>
  <c r="AB280" i="4"/>
  <c r="X280" i="4"/>
  <c r="Y280" i="4" s="1"/>
  <c r="Z281" i="4" s="1"/>
  <c r="W280" i="4"/>
  <c r="T280" i="4"/>
  <c r="U280" i="4" s="1"/>
  <c r="V281" i="4" s="1"/>
  <c r="S280" i="4"/>
  <c r="N280" i="4"/>
  <c r="O280" i="4" s="1"/>
  <c r="L280" i="4"/>
  <c r="I280" i="4"/>
  <c r="J280" i="4" s="1"/>
  <c r="H280" i="4"/>
  <c r="K280" i="4" s="1"/>
  <c r="L281" i="4" s="1"/>
  <c r="G280" i="4"/>
  <c r="D280" i="4"/>
  <c r="E280" i="4" s="1"/>
  <c r="F281" i="4" s="1"/>
  <c r="C280" i="4"/>
  <c r="AB279" i="4"/>
  <c r="AC279" i="4" s="1"/>
  <c r="Y279" i="4"/>
  <c r="Z280" i="4" s="1"/>
  <c r="X279" i="4"/>
  <c r="W279" i="4"/>
  <c r="U279" i="4"/>
  <c r="V280" i="4" s="1"/>
  <c r="T279" i="4"/>
  <c r="S279" i="4"/>
  <c r="O279" i="4"/>
  <c r="N279" i="4"/>
  <c r="K279" i="4"/>
  <c r="J279" i="4"/>
  <c r="I279" i="4"/>
  <c r="H279" i="4"/>
  <c r="G279" i="4"/>
  <c r="E279" i="4"/>
  <c r="F280" i="4" s="1"/>
  <c r="D279" i="4"/>
  <c r="C279" i="4"/>
  <c r="AB278" i="4"/>
  <c r="X278" i="4"/>
  <c r="Y278" i="4" s="1"/>
  <c r="Z279" i="4" s="1"/>
  <c r="W278" i="4"/>
  <c r="T278" i="4"/>
  <c r="U278" i="4" s="1"/>
  <c r="V279" i="4" s="1"/>
  <c r="S278" i="4"/>
  <c r="N278" i="4"/>
  <c r="O278" i="4" s="1"/>
  <c r="I278" i="4"/>
  <c r="J278" i="4" s="1"/>
  <c r="H278" i="4"/>
  <c r="K278" i="4" s="1"/>
  <c r="L279" i="4" s="1"/>
  <c r="G278" i="4"/>
  <c r="D278" i="4"/>
  <c r="E278" i="4" s="1"/>
  <c r="F279" i="4" s="1"/>
  <c r="C278" i="4"/>
  <c r="AB277" i="4"/>
  <c r="AC277" i="4" s="1"/>
  <c r="Y277" i="4"/>
  <c r="Z278" i="4" s="1"/>
  <c r="X277" i="4"/>
  <c r="W277" i="4"/>
  <c r="U277" i="4"/>
  <c r="V278" i="4" s="1"/>
  <c r="T277" i="4"/>
  <c r="S277" i="4"/>
  <c r="O277" i="4"/>
  <c r="N277" i="4"/>
  <c r="J277" i="4"/>
  <c r="I277" i="4"/>
  <c r="H277" i="4"/>
  <c r="K277" i="4" s="1"/>
  <c r="L278" i="4" s="1"/>
  <c r="G277" i="4"/>
  <c r="E277" i="4"/>
  <c r="F278" i="4" s="1"/>
  <c r="D277" i="4"/>
  <c r="C277" i="4"/>
  <c r="AB276" i="4"/>
  <c r="X276" i="4"/>
  <c r="Y276" i="4" s="1"/>
  <c r="Z277" i="4" s="1"/>
  <c r="W276" i="4"/>
  <c r="T276" i="4"/>
  <c r="U276" i="4" s="1"/>
  <c r="V277" i="4" s="1"/>
  <c r="S276" i="4"/>
  <c r="N276" i="4"/>
  <c r="O276" i="4" s="1"/>
  <c r="L276" i="4"/>
  <c r="I276" i="4"/>
  <c r="J276" i="4" s="1"/>
  <c r="H276" i="4"/>
  <c r="K276" i="4" s="1"/>
  <c r="L277" i="4" s="1"/>
  <c r="G276" i="4"/>
  <c r="D276" i="4"/>
  <c r="E276" i="4" s="1"/>
  <c r="F277" i="4" s="1"/>
  <c r="C276" i="4"/>
  <c r="AB275" i="4"/>
  <c r="AC275" i="4" s="1"/>
  <c r="Y275" i="4"/>
  <c r="Z276" i="4" s="1"/>
  <c r="X275" i="4"/>
  <c r="W275" i="4"/>
  <c r="U275" i="4"/>
  <c r="V276" i="4" s="1"/>
  <c r="T275" i="4"/>
  <c r="S275" i="4"/>
  <c r="O275" i="4"/>
  <c r="N275" i="4"/>
  <c r="K275" i="4"/>
  <c r="J275" i="4"/>
  <c r="I275" i="4"/>
  <c r="H275" i="4"/>
  <c r="G275" i="4"/>
  <c r="E275" i="4"/>
  <c r="F276" i="4" s="1"/>
  <c r="D275" i="4"/>
  <c r="C275" i="4"/>
  <c r="AB274" i="4"/>
  <c r="X274" i="4"/>
  <c r="Y274" i="4" s="1"/>
  <c r="Z275" i="4" s="1"/>
  <c r="W274" i="4"/>
  <c r="T274" i="4"/>
  <c r="U274" i="4" s="1"/>
  <c r="V275" i="4" s="1"/>
  <c r="S274" i="4"/>
  <c r="N274" i="4"/>
  <c r="O274" i="4" s="1"/>
  <c r="I274" i="4"/>
  <c r="J274" i="4" s="1"/>
  <c r="H274" i="4"/>
  <c r="K274" i="4" s="1"/>
  <c r="L275" i="4" s="1"/>
  <c r="G274" i="4"/>
  <c r="D274" i="4"/>
  <c r="E274" i="4" s="1"/>
  <c r="F275" i="4" s="1"/>
  <c r="C274" i="4"/>
  <c r="AB273" i="4"/>
  <c r="AC273" i="4" s="1"/>
  <c r="Y273" i="4"/>
  <c r="Z274" i="4" s="1"/>
  <c r="X273" i="4"/>
  <c r="W273" i="4"/>
  <c r="U273" i="4"/>
  <c r="V274" i="4" s="1"/>
  <c r="T273" i="4"/>
  <c r="S273" i="4"/>
  <c r="O273" i="4"/>
  <c r="N273" i="4"/>
  <c r="J273" i="4"/>
  <c r="I273" i="4"/>
  <c r="H273" i="4"/>
  <c r="K273" i="4" s="1"/>
  <c r="L274" i="4" s="1"/>
  <c r="G273" i="4"/>
  <c r="E273" i="4"/>
  <c r="F274" i="4" s="1"/>
  <c r="D273" i="4"/>
  <c r="C273" i="4"/>
  <c r="AB272" i="4"/>
  <c r="X272" i="4"/>
  <c r="Y272" i="4" s="1"/>
  <c r="Z273" i="4" s="1"/>
  <c r="W272" i="4"/>
  <c r="T272" i="4"/>
  <c r="U272" i="4" s="1"/>
  <c r="V273" i="4" s="1"/>
  <c r="S272" i="4"/>
  <c r="N272" i="4"/>
  <c r="O272" i="4" s="1"/>
  <c r="L272" i="4"/>
  <c r="I272" i="4"/>
  <c r="J272" i="4" s="1"/>
  <c r="H272" i="4"/>
  <c r="K272" i="4" s="1"/>
  <c r="L273" i="4" s="1"/>
  <c r="G272" i="4"/>
  <c r="D272" i="4"/>
  <c r="E272" i="4" s="1"/>
  <c r="F273" i="4" s="1"/>
  <c r="C272" i="4"/>
  <c r="AB271" i="4"/>
  <c r="AC271" i="4" s="1"/>
  <c r="Y271" i="4"/>
  <c r="Z272" i="4" s="1"/>
  <c r="X271" i="4"/>
  <c r="W271" i="4"/>
  <c r="U271" i="4"/>
  <c r="V272" i="4" s="1"/>
  <c r="T271" i="4"/>
  <c r="S271" i="4"/>
  <c r="O271" i="4"/>
  <c r="N271" i="4"/>
  <c r="K271" i="4"/>
  <c r="J271" i="4"/>
  <c r="I271" i="4"/>
  <c r="H271" i="4"/>
  <c r="G271" i="4"/>
  <c r="E271" i="4"/>
  <c r="F272" i="4" s="1"/>
  <c r="D271" i="4"/>
  <c r="C271" i="4"/>
  <c r="AB270" i="4"/>
  <c r="X270" i="4"/>
  <c r="Y270" i="4" s="1"/>
  <c r="Z271" i="4" s="1"/>
  <c r="W270" i="4"/>
  <c r="T270" i="4"/>
  <c r="U270" i="4" s="1"/>
  <c r="V271" i="4" s="1"/>
  <c r="S270" i="4"/>
  <c r="N270" i="4"/>
  <c r="O270" i="4" s="1"/>
  <c r="I270" i="4"/>
  <c r="J270" i="4" s="1"/>
  <c r="H270" i="4"/>
  <c r="K270" i="4" s="1"/>
  <c r="L271" i="4" s="1"/>
  <c r="G270" i="4"/>
  <c r="D270" i="4"/>
  <c r="E270" i="4" s="1"/>
  <c r="F271" i="4" s="1"/>
  <c r="C270" i="4"/>
  <c r="AB269" i="4"/>
  <c r="AC269" i="4" s="1"/>
  <c r="Y269" i="4"/>
  <c r="Z270" i="4" s="1"/>
  <c r="X269" i="4"/>
  <c r="W269" i="4"/>
  <c r="U269" i="4"/>
  <c r="V270" i="4" s="1"/>
  <c r="T269" i="4"/>
  <c r="S269" i="4"/>
  <c r="O269" i="4"/>
  <c r="N269" i="4"/>
  <c r="J269" i="4"/>
  <c r="I269" i="4"/>
  <c r="H269" i="4"/>
  <c r="K269" i="4" s="1"/>
  <c r="L270" i="4" s="1"/>
  <c r="G269" i="4"/>
  <c r="E269" i="4"/>
  <c r="F270" i="4" s="1"/>
  <c r="D269" i="4"/>
  <c r="C269" i="4"/>
  <c r="AB268" i="4"/>
  <c r="X268" i="4"/>
  <c r="Y268" i="4" s="1"/>
  <c r="Z269" i="4" s="1"/>
  <c r="W268" i="4"/>
  <c r="T268" i="4"/>
  <c r="U268" i="4" s="1"/>
  <c r="V269" i="4" s="1"/>
  <c r="S268" i="4"/>
  <c r="N268" i="4"/>
  <c r="O268" i="4" s="1"/>
  <c r="L268" i="4"/>
  <c r="I268" i="4"/>
  <c r="J268" i="4" s="1"/>
  <c r="H268" i="4"/>
  <c r="K268" i="4" s="1"/>
  <c r="L269" i="4" s="1"/>
  <c r="G268" i="4"/>
  <c r="D268" i="4"/>
  <c r="E268" i="4" s="1"/>
  <c r="F269" i="4" s="1"/>
  <c r="C268" i="4"/>
  <c r="AB267" i="4"/>
  <c r="AC267" i="4" s="1"/>
  <c r="Y267" i="4"/>
  <c r="Z268" i="4" s="1"/>
  <c r="X267" i="4"/>
  <c r="W267" i="4"/>
  <c r="U267" i="4"/>
  <c r="V268" i="4" s="1"/>
  <c r="T267" i="4"/>
  <c r="S267" i="4"/>
  <c r="O267" i="4"/>
  <c r="N267" i="4"/>
  <c r="K267" i="4"/>
  <c r="J267" i="4"/>
  <c r="I267" i="4"/>
  <c r="H267" i="4"/>
  <c r="G267" i="4"/>
  <c r="E267" i="4"/>
  <c r="F268" i="4" s="1"/>
  <c r="D267" i="4"/>
  <c r="C267" i="4"/>
  <c r="AB266" i="4"/>
  <c r="X266" i="4"/>
  <c r="Y266" i="4" s="1"/>
  <c r="Z267" i="4" s="1"/>
  <c r="W266" i="4"/>
  <c r="T266" i="4"/>
  <c r="U266" i="4" s="1"/>
  <c r="V267" i="4" s="1"/>
  <c r="S266" i="4"/>
  <c r="N266" i="4"/>
  <c r="O266" i="4" s="1"/>
  <c r="I266" i="4"/>
  <c r="J266" i="4" s="1"/>
  <c r="H266" i="4"/>
  <c r="K266" i="4" s="1"/>
  <c r="L267" i="4" s="1"/>
  <c r="G266" i="4"/>
  <c r="D266" i="4"/>
  <c r="E266" i="4" s="1"/>
  <c r="F267" i="4" s="1"/>
  <c r="C266" i="4"/>
  <c r="AB265" i="4"/>
  <c r="AC265" i="4" s="1"/>
  <c r="Y265" i="4"/>
  <c r="Z266" i="4" s="1"/>
  <c r="X265" i="4"/>
  <c r="W265" i="4"/>
  <c r="U265" i="4"/>
  <c r="V266" i="4" s="1"/>
  <c r="T265" i="4"/>
  <c r="S265" i="4"/>
  <c r="O265" i="4"/>
  <c r="N265" i="4"/>
  <c r="J265" i="4"/>
  <c r="I265" i="4"/>
  <c r="H265" i="4"/>
  <c r="G265" i="4"/>
  <c r="K265" i="4" s="1"/>
  <c r="L266" i="4" s="1"/>
  <c r="E265" i="4"/>
  <c r="F266" i="4" s="1"/>
  <c r="D265" i="4"/>
  <c r="C265" i="4"/>
  <c r="AB264" i="4"/>
  <c r="X264" i="4"/>
  <c r="Y264" i="4" s="1"/>
  <c r="Z265" i="4" s="1"/>
  <c r="W264" i="4"/>
  <c r="T264" i="4"/>
  <c r="U264" i="4" s="1"/>
  <c r="V265" i="4" s="1"/>
  <c r="S264" i="4"/>
  <c r="N264" i="4"/>
  <c r="O264" i="4" s="1"/>
  <c r="L264" i="4"/>
  <c r="I264" i="4"/>
  <c r="J264" i="4" s="1"/>
  <c r="H264" i="4"/>
  <c r="K264" i="4" s="1"/>
  <c r="L265" i="4" s="1"/>
  <c r="G264" i="4"/>
  <c r="D264" i="4"/>
  <c r="E264" i="4" s="1"/>
  <c r="F265" i="4" s="1"/>
  <c r="C264" i="4"/>
  <c r="AB263" i="4"/>
  <c r="AC263" i="4" s="1"/>
  <c r="Y263" i="4"/>
  <c r="Z264" i="4" s="1"/>
  <c r="X263" i="4"/>
  <c r="W263" i="4"/>
  <c r="U263" i="4"/>
  <c r="V264" i="4" s="1"/>
  <c r="T263" i="4"/>
  <c r="S263" i="4"/>
  <c r="O263" i="4"/>
  <c r="N263" i="4"/>
  <c r="K263" i="4"/>
  <c r="J263" i="4"/>
  <c r="I263" i="4"/>
  <c r="H263" i="4"/>
  <c r="G263" i="4"/>
  <c r="E263" i="4"/>
  <c r="F264" i="4" s="1"/>
  <c r="D263" i="4"/>
  <c r="C263" i="4"/>
  <c r="AB262" i="4"/>
  <c r="X262" i="4"/>
  <c r="Y262" i="4" s="1"/>
  <c r="Z263" i="4" s="1"/>
  <c r="W262" i="4"/>
  <c r="T262" i="4"/>
  <c r="U262" i="4" s="1"/>
  <c r="V263" i="4" s="1"/>
  <c r="S262" i="4"/>
  <c r="N262" i="4"/>
  <c r="O262" i="4" s="1"/>
  <c r="I262" i="4"/>
  <c r="J262" i="4" s="1"/>
  <c r="H262" i="4"/>
  <c r="K262" i="4" s="1"/>
  <c r="L263" i="4" s="1"/>
  <c r="G262" i="4"/>
  <c r="D262" i="4"/>
  <c r="E262" i="4" s="1"/>
  <c r="F263" i="4" s="1"/>
  <c r="C262" i="4"/>
  <c r="AB261" i="4"/>
  <c r="AC261" i="4" s="1"/>
  <c r="Y261" i="4"/>
  <c r="Z262" i="4" s="1"/>
  <c r="X261" i="4"/>
  <c r="W261" i="4"/>
  <c r="U261" i="4"/>
  <c r="V262" i="4" s="1"/>
  <c r="T261" i="4"/>
  <c r="S261" i="4"/>
  <c r="O261" i="4"/>
  <c r="N261" i="4"/>
  <c r="J261" i="4"/>
  <c r="I261" i="4"/>
  <c r="H261" i="4"/>
  <c r="G261" i="4"/>
  <c r="K261" i="4" s="1"/>
  <c r="L262" i="4" s="1"/>
  <c r="E261" i="4"/>
  <c r="F262" i="4" s="1"/>
  <c r="D261" i="4"/>
  <c r="C261" i="4"/>
  <c r="AB260" i="4"/>
  <c r="X260" i="4"/>
  <c r="Y260" i="4" s="1"/>
  <c r="Z261" i="4" s="1"/>
  <c r="W260" i="4"/>
  <c r="T260" i="4"/>
  <c r="U260" i="4" s="1"/>
  <c r="V261" i="4" s="1"/>
  <c r="S260" i="4"/>
  <c r="N260" i="4"/>
  <c r="O260" i="4" s="1"/>
  <c r="L260" i="4"/>
  <c r="I260" i="4"/>
  <c r="J260" i="4" s="1"/>
  <c r="H260" i="4"/>
  <c r="K260" i="4" s="1"/>
  <c r="L261" i="4" s="1"/>
  <c r="G260" i="4"/>
  <c r="D260" i="4"/>
  <c r="E260" i="4" s="1"/>
  <c r="F261" i="4" s="1"/>
  <c r="C260" i="4"/>
  <c r="AB259" i="4"/>
  <c r="AC259" i="4" s="1"/>
  <c r="Y259" i="4"/>
  <c r="Z260" i="4" s="1"/>
  <c r="X259" i="4"/>
  <c r="W259" i="4"/>
  <c r="U259" i="4"/>
  <c r="V260" i="4" s="1"/>
  <c r="T259" i="4"/>
  <c r="S259" i="4"/>
  <c r="O259" i="4"/>
  <c r="N259" i="4"/>
  <c r="K259" i="4"/>
  <c r="J259" i="4"/>
  <c r="I259" i="4"/>
  <c r="H259" i="4"/>
  <c r="G259" i="4"/>
  <c r="E259" i="4"/>
  <c r="F260" i="4" s="1"/>
  <c r="D259" i="4"/>
  <c r="C259" i="4"/>
  <c r="AB258" i="4"/>
  <c r="X258" i="4"/>
  <c r="Y258" i="4" s="1"/>
  <c r="Z259" i="4" s="1"/>
  <c r="W258" i="4"/>
  <c r="T258" i="4"/>
  <c r="U258" i="4" s="1"/>
  <c r="V259" i="4" s="1"/>
  <c r="S258" i="4"/>
  <c r="N258" i="4"/>
  <c r="O258" i="4" s="1"/>
  <c r="I258" i="4"/>
  <c r="J258" i="4" s="1"/>
  <c r="H258" i="4"/>
  <c r="K258" i="4" s="1"/>
  <c r="L259" i="4" s="1"/>
  <c r="G258" i="4"/>
  <c r="D258" i="4"/>
  <c r="E258" i="4" s="1"/>
  <c r="F259" i="4" s="1"/>
  <c r="C258" i="4"/>
  <c r="AB257" i="4"/>
  <c r="AC257" i="4" s="1"/>
  <c r="Y257" i="4"/>
  <c r="Z258" i="4" s="1"/>
  <c r="X257" i="4"/>
  <c r="W257" i="4"/>
  <c r="U257" i="4"/>
  <c r="V258" i="4" s="1"/>
  <c r="T257" i="4"/>
  <c r="S257" i="4"/>
  <c r="O257" i="4"/>
  <c r="N257" i="4"/>
  <c r="J257" i="4"/>
  <c r="I257" i="4"/>
  <c r="H257" i="4"/>
  <c r="G257" i="4"/>
  <c r="K257" i="4" s="1"/>
  <c r="L258" i="4" s="1"/>
  <c r="E257" i="4"/>
  <c r="F258" i="4" s="1"/>
  <c r="D257" i="4"/>
  <c r="C257" i="4"/>
  <c r="AB256" i="4"/>
  <c r="X256" i="4"/>
  <c r="Y256" i="4" s="1"/>
  <c r="Z257" i="4" s="1"/>
  <c r="W256" i="4"/>
  <c r="T256" i="4"/>
  <c r="U256" i="4" s="1"/>
  <c r="V257" i="4" s="1"/>
  <c r="S256" i="4"/>
  <c r="N256" i="4"/>
  <c r="O256" i="4" s="1"/>
  <c r="L256" i="4"/>
  <c r="I256" i="4"/>
  <c r="J256" i="4" s="1"/>
  <c r="H256" i="4"/>
  <c r="K256" i="4" s="1"/>
  <c r="L257" i="4" s="1"/>
  <c r="G256" i="4"/>
  <c r="D256" i="4"/>
  <c r="E256" i="4" s="1"/>
  <c r="F257" i="4" s="1"/>
  <c r="C256" i="4"/>
  <c r="AB255" i="4"/>
  <c r="AC255" i="4" s="1"/>
  <c r="Y255" i="4"/>
  <c r="Z256" i="4" s="1"/>
  <c r="X255" i="4"/>
  <c r="W255" i="4"/>
  <c r="U255" i="4"/>
  <c r="V256" i="4" s="1"/>
  <c r="T255" i="4"/>
  <c r="S255" i="4"/>
  <c r="O255" i="4"/>
  <c r="N255" i="4"/>
  <c r="K255" i="4"/>
  <c r="J255" i="4"/>
  <c r="I255" i="4"/>
  <c r="H255" i="4"/>
  <c r="G255" i="4"/>
  <c r="E255" i="4"/>
  <c r="F256" i="4" s="1"/>
  <c r="D255" i="4"/>
  <c r="C255" i="4"/>
  <c r="AB254" i="4"/>
  <c r="X254" i="4"/>
  <c r="Y254" i="4" s="1"/>
  <c r="Z255" i="4" s="1"/>
  <c r="W254" i="4"/>
  <c r="T254" i="4"/>
  <c r="U254" i="4" s="1"/>
  <c r="V255" i="4" s="1"/>
  <c r="S254" i="4"/>
  <c r="N254" i="4"/>
  <c r="O254" i="4" s="1"/>
  <c r="I254" i="4"/>
  <c r="J254" i="4" s="1"/>
  <c r="H254" i="4"/>
  <c r="K254" i="4" s="1"/>
  <c r="L255" i="4" s="1"/>
  <c r="G254" i="4"/>
  <c r="D254" i="4"/>
  <c r="E254" i="4" s="1"/>
  <c r="F255" i="4" s="1"/>
  <c r="C254" i="4"/>
  <c r="AB253" i="4"/>
  <c r="AC253" i="4" s="1"/>
  <c r="Y253" i="4"/>
  <c r="Z254" i="4" s="1"/>
  <c r="X253" i="4"/>
  <c r="W253" i="4"/>
  <c r="U253" i="4"/>
  <c r="V254" i="4" s="1"/>
  <c r="T253" i="4"/>
  <c r="S253" i="4"/>
  <c r="O253" i="4"/>
  <c r="N253" i="4"/>
  <c r="J253" i="4"/>
  <c r="I253" i="4"/>
  <c r="H253" i="4"/>
  <c r="G253" i="4"/>
  <c r="K253" i="4" s="1"/>
  <c r="L254" i="4" s="1"/>
  <c r="E253" i="4"/>
  <c r="F254" i="4" s="1"/>
  <c r="D253" i="4"/>
  <c r="C253" i="4"/>
  <c r="AB252" i="4"/>
  <c r="X252" i="4"/>
  <c r="Y252" i="4" s="1"/>
  <c r="Z253" i="4" s="1"/>
  <c r="W252" i="4"/>
  <c r="T252" i="4"/>
  <c r="U252" i="4" s="1"/>
  <c r="V253" i="4" s="1"/>
  <c r="S252" i="4"/>
  <c r="N252" i="4"/>
  <c r="O252" i="4" s="1"/>
  <c r="L252" i="4"/>
  <c r="I252" i="4"/>
  <c r="J252" i="4" s="1"/>
  <c r="H252" i="4"/>
  <c r="K252" i="4" s="1"/>
  <c r="L253" i="4" s="1"/>
  <c r="G252" i="4"/>
  <c r="D252" i="4"/>
  <c r="E252" i="4" s="1"/>
  <c r="F253" i="4" s="1"/>
  <c r="C252" i="4"/>
  <c r="AB251" i="4"/>
  <c r="AC251" i="4" s="1"/>
  <c r="Y251" i="4"/>
  <c r="Z252" i="4" s="1"/>
  <c r="X251" i="4"/>
  <c r="W251" i="4"/>
  <c r="U251" i="4"/>
  <c r="V252" i="4" s="1"/>
  <c r="T251" i="4"/>
  <c r="S251" i="4"/>
  <c r="O251" i="4"/>
  <c r="N251" i="4"/>
  <c r="K251" i="4"/>
  <c r="J251" i="4"/>
  <c r="I251" i="4"/>
  <c r="H251" i="4"/>
  <c r="G251" i="4"/>
  <c r="E251" i="4"/>
  <c r="F252" i="4" s="1"/>
  <c r="D251" i="4"/>
  <c r="C251" i="4"/>
  <c r="AB250" i="4"/>
  <c r="X250" i="4"/>
  <c r="Y250" i="4" s="1"/>
  <c r="Z251" i="4" s="1"/>
  <c r="W250" i="4"/>
  <c r="T250" i="4"/>
  <c r="U250" i="4" s="1"/>
  <c r="V251" i="4" s="1"/>
  <c r="S250" i="4"/>
  <c r="N250" i="4"/>
  <c r="O250" i="4" s="1"/>
  <c r="I250" i="4"/>
  <c r="J250" i="4" s="1"/>
  <c r="H250" i="4"/>
  <c r="K250" i="4" s="1"/>
  <c r="L251" i="4" s="1"/>
  <c r="G250" i="4"/>
  <c r="D250" i="4"/>
  <c r="E250" i="4" s="1"/>
  <c r="F251" i="4" s="1"/>
  <c r="C250" i="4"/>
  <c r="AB249" i="4"/>
  <c r="AC249" i="4" s="1"/>
  <c r="Y249" i="4"/>
  <c r="Z250" i="4" s="1"/>
  <c r="X249" i="4"/>
  <c r="W249" i="4"/>
  <c r="U249" i="4"/>
  <c r="V250" i="4" s="1"/>
  <c r="T249" i="4"/>
  <c r="S249" i="4"/>
  <c r="O249" i="4"/>
  <c r="N249" i="4"/>
  <c r="J249" i="4"/>
  <c r="I249" i="4"/>
  <c r="H249" i="4"/>
  <c r="G249" i="4"/>
  <c r="K249" i="4" s="1"/>
  <c r="L250" i="4" s="1"/>
  <c r="E249" i="4"/>
  <c r="F250" i="4" s="1"/>
  <c r="D249" i="4"/>
  <c r="C249" i="4"/>
  <c r="AB248" i="4"/>
  <c r="X248" i="4"/>
  <c r="Y248" i="4" s="1"/>
  <c r="Z249" i="4" s="1"/>
  <c r="W248" i="4"/>
  <c r="T248" i="4"/>
  <c r="U248" i="4" s="1"/>
  <c r="V249" i="4" s="1"/>
  <c r="S248" i="4"/>
  <c r="N248" i="4"/>
  <c r="O248" i="4" s="1"/>
  <c r="L248" i="4"/>
  <c r="I248" i="4"/>
  <c r="J248" i="4" s="1"/>
  <c r="H248" i="4"/>
  <c r="K248" i="4" s="1"/>
  <c r="L249" i="4" s="1"/>
  <c r="G248" i="4"/>
  <c r="D248" i="4"/>
  <c r="E248" i="4" s="1"/>
  <c r="F249" i="4" s="1"/>
  <c r="C248" i="4"/>
  <c r="AB247" i="4"/>
  <c r="AC247" i="4" s="1"/>
  <c r="Y247" i="4"/>
  <c r="Z248" i="4" s="1"/>
  <c r="X247" i="4"/>
  <c r="W247" i="4"/>
  <c r="U247" i="4"/>
  <c r="V248" i="4" s="1"/>
  <c r="T247" i="4"/>
  <c r="S247" i="4"/>
  <c r="O247" i="4"/>
  <c r="N247" i="4"/>
  <c r="K247" i="4"/>
  <c r="J247" i="4"/>
  <c r="I247" i="4"/>
  <c r="H247" i="4"/>
  <c r="G247" i="4"/>
  <c r="E247" i="4"/>
  <c r="F248" i="4" s="1"/>
  <c r="D247" i="4"/>
  <c r="C247" i="4"/>
  <c r="AB246" i="4"/>
  <c r="X246" i="4"/>
  <c r="Y246" i="4" s="1"/>
  <c r="Z247" i="4" s="1"/>
  <c r="W246" i="4"/>
  <c r="T246" i="4"/>
  <c r="U246" i="4" s="1"/>
  <c r="V247" i="4" s="1"/>
  <c r="S246" i="4"/>
  <c r="N246" i="4"/>
  <c r="O246" i="4" s="1"/>
  <c r="I246" i="4"/>
  <c r="J246" i="4" s="1"/>
  <c r="H246" i="4"/>
  <c r="K246" i="4" s="1"/>
  <c r="L247" i="4" s="1"/>
  <c r="G246" i="4"/>
  <c r="D246" i="4"/>
  <c r="E246" i="4" s="1"/>
  <c r="F247" i="4" s="1"/>
  <c r="C246" i="4"/>
  <c r="AB245" i="4"/>
  <c r="AC245" i="4" s="1"/>
  <c r="Y245" i="4"/>
  <c r="Z246" i="4" s="1"/>
  <c r="X245" i="4"/>
  <c r="W245" i="4"/>
  <c r="U245" i="4"/>
  <c r="V246" i="4" s="1"/>
  <c r="T245" i="4"/>
  <c r="S245" i="4"/>
  <c r="O245" i="4"/>
  <c r="N245" i="4"/>
  <c r="J245" i="4"/>
  <c r="I245" i="4"/>
  <c r="H245" i="4"/>
  <c r="G245" i="4"/>
  <c r="K245" i="4" s="1"/>
  <c r="L246" i="4" s="1"/>
  <c r="E245" i="4"/>
  <c r="F246" i="4" s="1"/>
  <c r="D245" i="4"/>
  <c r="C245" i="4"/>
  <c r="AB244" i="4"/>
  <c r="X244" i="4"/>
  <c r="Y244" i="4" s="1"/>
  <c r="Z245" i="4" s="1"/>
  <c r="W244" i="4"/>
  <c r="T244" i="4"/>
  <c r="U244" i="4" s="1"/>
  <c r="V245" i="4" s="1"/>
  <c r="S244" i="4"/>
  <c r="N244" i="4"/>
  <c r="O244" i="4" s="1"/>
  <c r="L244" i="4"/>
  <c r="I244" i="4"/>
  <c r="J244" i="4" s="1"/>
  <c r="H244" i="4"/>
  <c r="K244" i="4" s="1"/>
  <c r="L245" i="4" s="1"/>
  <c r="G244" i="4"/>
  <c r="D244" i="4"/>
  <c r="E244" i="4" s="1"/>
  <c r="F245" i="4" s="1"/>
  <c r="C244" i="4"/>
  <c r="AB243" i="4"/>
  <c r="AC243" i="4" s="1"/>
  <c r="Y243" i="4"/>
  <c r="Z244" i="4" s="1"/>
  <c r="X243" i="4"/>
  <c r="W243" i="4"/>
  <c r="U243" i="4"/>
  <c r="V244" i="4" s="1"/>
  <c r="T243" i="4"/>
  <c r="S243" i="4"/>
  <c r="O243" i="4"/>
  <c r="N243" i="4"/>
  <c r="K243" i="4"/>
  <c r="J243" i="4"/>
  <c r="I243" i="4"/>
  <c r="H243" i="4"/>
  <c r="G243" i="4"/>
  <c r="E243" i="4"/>
  <c r="F244" i="4" s="1"/>
  <c r="D243" i="4"/>
  <c r="C243" i="4"/>
  <c r="AB242" i="4"/>
  <c r="X242" i="4"/>
  <c r="Y242" i="4" s="1"/>
  <c r="Z243" i="4" s="1"/>
  <c r="W242" i="4"/>
  <c r="T242" i="4"/>
  <c r="U242" i="4" s="1"/>
  <c r="V243" i="4" s="1"/>
  <c r="S242" i="4"/>
  <c r="N242" i="4"/>
  <c r="O242" i="4" s="1"/>
  <c r="I242" i="4"/>
  <c r="J242" i="4" s="1"/>
  <c r="H242" i="4"/>
  <c r="K242" i="4" s="1"/>
  <c r="L243" i="4" s="1"/>
  <c r="G242" i="4"/>
  <c r="D242" i="4"/>
  <c r="E242" i="4" s="1"/>
  <c r="F243" i="4" s="1"/>
  <c r="C242" i="4"/>
  <c r="AB241" i="4"/>
  <c r="AC241" i="4" s="1"/>
  <c r="Y241" i="4"/>
  <c r="Z242" i="4" s="1"/>
  <c r="X241" i="4"/>
  <c r="W241" i="4"/>
  <c r="U241" i="4"/>
  <c r="V242" i="4" s="1"/>
  <c r="T241" i="4"/>
  <c r="S241" i="4"/>
  <c r="O241" i="4"/>
  <c r="N241" i="4"/>
  <c r="J241" i="4"/>
  <c r="I241" i="4"/>
  <c r="H241" i="4"/>
  <c r="G241" i="4"/>
  <c r="K241" i="4" s="1"/>
  <c r="L242" i="4" s="1"/>
  <c r="E241" i="4"/>
  <c r="F242" i="4" s="1"/>
  <c r="D241" i="4"/>
  <c r="C241" i="4"/>
  <c r="AB240" i="4"/>
  <c r="X240" i="4"/>
  <c r="Y240" i="4" s="1"/>
  <c r="Z241" i="4" s="1"/>
  <c r="W240" i="4"/>
  <c r="T240" i="4"/>
  <c r="U240" i="4" s="1"/>
  <c r="V241" i="4" s="1"/>
  <c r="S240" i="4"/>
  <c r="N240" i="4"/>
  <c r="O240" i="4" s="1"/>
  <c r="L240" i="4"/>
  <c r="I240" i="4"/>
  <c r="J240" i="4" s="1"/>
  <c r="H240" i="4"/>
  <c r="K240" i="4" s="1"/>
  <c r="L241" i="4" s="1"/>
  <c r="G240" i="4"/>
  <c r="D240" i="4"/>
  <c r="E240" i="4" s="1"/>
  <c r="F241" i="4" s="1"/>
  <c r="C240" i="4"/>
  <c r="AB239" i="4"/>
  <c r="AC239" i="4" s="1"/>
  <c r="Y239" i="4"/>
  <c r="Z240" i="4" s="1"/>
  <c r="X239" i="4"/>
  <c r="W239" i="4"/>
  <c r="U239" i="4"/>
  <c r="V240" i="4" s="1"/>
  <c r="T239" i="4"/>
  <c r="S239" i="4"/>
  <c r="O239" i="4"/>
  <c r="N239" i="4"/>
  <c r="K239" i="4"/>
  <c r="J239" i="4"/>
  <c r="I239" i="4"/>
  <c r="H239" i="4"/>
  <c r="G239" i="4"/>
  <c r="E239" i="4"/>
  <c r="F240" i="4" s="1"/>
  <c r="D239" i="4"/>
  <c r="C239" i="4"/>
  <c r="AB238" i="4"/>
  <c r="X238" i="4"/>
  <c r="Y238" i="4" s="1"/>
  <c r="Z239" i="4" s="1"/>
  <c r="W238" i="4"/>
  <c r="T238" i="4"/>
  <c r="U238" i="4" s="1"/>
  <c r="V239" i="4" s="1"/>
  <c r="S238" i="4"/>
  <c r="N238" i="4"/>
  <c r="O238" i="4" s="1"/>
  <c r="I238" i="4"/>
  <c r="J238" i="4" s="1"/>
  <c r="H238" i="4"/>
  <c r="K238" i="4" s="1"/>
  <c r="L239" i="4" s="1"/>
  <c r="G238" i="4"/>
  <c r="D238" i="4"/>
  <c r="E238" i="4" s="1"/>
  <c r="F239" i="4" s="1"/>
  <c r="C238" i="4"/>
  <c r="AB237" i="4"/>
  <c r="AC237" i="4" s="1"/>
  <c r="Y237" i="4"/>
  <c r="Z238" i="4" s="1"/>
  <c r="X237" i="4"/>
  <c r="W237" i="4"/>
  <c r="U237" i="4"/>
  <c r="V238" i="4" s="1"/>
  <c r="T237" i="4"/>
  <c r="S237" i="4"/>
  <c r="O237" i="4"/>
  <c r="N237" i="4"/>
  <c r="J237" i="4"/>
  <c r="I237" i="4"/>
  <c r="H237" i="4"/>
  <c r="G237" i="4"/>
  <c r="K237" i="4" s="1"/>
  <c r="L238" i="4" s="1"/>
  <c r="E237" i="4"/>
  <c r="F238" i="4" s="1"/>
  <c r="D237" i="4"/>
  <c r="C237" i="4"/>
  <c r="AB236" i="4"/>
  <c r="X236" i="4"/>
  <c r="Y236" i="4" s="1"/>
  <c r="Z237" i="4" s="1"/>
  <c r="W236" i="4"/>
  <c r="T236" i="4"/>
  <c r="U236" i="4" s="1"/>
  <c r="V237" i="4" s="1"/>
  <c r="S236" i="4"/>
  <c r="N236" i="4"/>
  <c r="O236" i="4" s="1"/>
  <c r="L236" i="4"/>
  <c r="I236" i="4"/>
  <c r="J236" i="4" s="1"/>
  <c r="H236" i="4"/>
  <c r="K236" i="4" s="1"/>
  <c r="L237" i="4" s="1"/>
  <c r="G236" i="4"/>
  <c r="D236" i="4"/>
  <c r="E236" i="4" s="1"/>
  <c r="F237" i="4" s="1"/>
  <c r="C236" i="4"/>
  <c r="AB235" i="4"/>
  <c r="AC235" i="4" s="1"/>
  <c r="Y235" i="4"/>
  <c r="Z236" i="4" s="1"/>
  <c r="X235" i="4"/>
  <c r="W235" i="4"/>
  <c r="U235" i="4"/>
  <c r="V236" i="4" s="1"/>
  <c r="T235" i="4"/>
  <c r="S235" i="4"/>
  <c r="O235" i="4"/>
  <c r="N235" i="4"/>
  <c r="K235" i="4"/>
  <c r="J235" i="4"/>
  <c r="I235" i="4"/>
  <c r="H235" i="4"/>
  <c r="G235" i="4"/>
  <c r="E235" i="4"/>
  <c r="F236" i="4" s="1"/>
  <c r="D235" i="4"/>
  <c r="C235" i="4"/>
  <c r="AB234" i="4"/>
  <c r="X234" i="4"/>
  <c r="Y234" i="4" s="1"/>
  <c r="Z235" i="4" s="1"/>
  <c r="W234" i="4"/>
  <c r="T234" i="4"/>
  <c r="U234" i="4" s="1"/>
  <c r="V235" i="4" s="1"/>
  <c r="S234" i="4"/>
  <c r="N234" i="4"/>
  <c r="O234" i="4" s="1"/>
  <c r="I234" i="4"/>
  <c r="J234" i="4" s="1"/>
  <c r="H234" i="4"/>
  <c r="K234" i="4" s="1"/>
  <c r="L235" i="4" s="1"/>
  <c r="G234" i="4"/>
  <c r="D234" i="4"/>
  <c r="E234" i="4" s="1"/>
  <c r="F235" i="4" s="1"/>
  <c r="C234" i="4"/>
  <c r="AB233" i="4"/>
  <c r="AC233" i="4" s="1"/>
  <c r="Y233" i="4"/>
  <c r="Z234" i="4" s="1"/>
  <c r="X233" i="4"/>
  <c r="W233" i="4"/>
  <c r="U233" i="4"/>
  <c r="V234" i="4" s="1"/>
  <c r="T233" i="4"/>
  <c r="S233" i="4"/>
  <c r="O233" i="4"/>
  <c r="N233" i="4"/>
  <c r="J233" i="4"/>
  <c r="I233" i="4"/>
  <c r="H233" i="4"/>
  <c r="G233" i="4"/>
  <c r="K233" i="4" s="1"/>
  <c r="L234" i="4" s="1"/>
  <c r="E233" i="4"/>
  <c r="F234" i="4" s="1"/>
  <c r="D233" i="4"/>
  <c r="C233" i="4"/>
  <c r="AB232" i="4"/>
  <c r="X232" i="4"/>
  <c r="Y232" i="4" s="1"/>
  <c r="Z233" i="4" s="1"/>
  <c r="W232" i="4"/>
  <c r="T232" i="4"/>
  <c r="U232" i="4" s="1"/>
  <c r="V233" i="4" s="1"/>
  <c r="S232" i="4"/>
  <c r="N232" i="4"/>
  <c r="O232" i="4" s="1"/>
  <c r="L232" i="4"/>
  <c r="I232" i="4"/>
  <c r="J232" i="4" s="1"/>
  <c r="H232" i="4"/>
  <c r="K232" i="4" s="1"/>
  <c r="L233" i="4" s="1"/>
  <c r="G232" i="4"/>
  <c r="D232" i="4"/>
  <c r="E232" i="4" s="1"/>
  <c r="F233" i="4" s="1"/>
  <c r="C232" i="4"/>
  <c r="AB231" i="4"/>
  <c r="AC231" i="4" s="1"/>
  <c r="Y231" i="4"/>
  <c r="Z232" i="4" s="1"/>
  <c r="X231" i="4"/>
  <c r="W231" i="4"/>
  <c r="U231" i="4"/>
  <c r="V232" i="4" s="1"/>
  <c r="T231" i="4"/>
  <c r="S231" i="4"/>
  <c r="O231" i="4"/>
  <c r="N231" i="4"/>
  <c r="K231" i="4"/>
  <c r="J231" i="4"/>
  <c r="I231" i="4"/>
  <c r="H231" i="4"/>
  <c r="G231" i="4"/>
  <c r="E231" i="4"/>
  <c r="F232" i="4" s="1"/>
  <c r="D231" i="4"/>
  <c r="C231" i="4"/>
  <c r="AB230" i="4"/>
  <c r="X230" i="4"/>
  <c r="Y230" i="4" s="1"/>
  <c r="Z231" i="4" s="1"/>
  <c r="W230" i="4"/>
  <c r="T230" i="4"/>
  <c r="U230" i="4" s="1"/>
  <c r="V231" i="4" s="1"/>
  <c r="S230" i="4"/>
  <c r="N230" i="4"/>
  <c r="O230" i="4" s="1"/>
  <c r="I230" i="4"/>
  <c r="J230" i="4" s="1"/>
  <c r="H230" i="4"/>
  <c r="K230" i="4" s="1"/>
  <c r="L231" i="4" s="1"/>
  <c r="G230" i="4"/>
  <c r="D230" i="4"/>
  <c r="E230" i="4" s="1"/>
  <c r="F231" i="4" s="1"/>
  <c r="C230" i="4"/>
  <c r="AB229" i="4"/>
  <c r="AC229" i="4" s="1"/>
  <c r="Y229" i="4"/>
  <c r="Z230" i="4" s="1"/>
  <c r="X229" i="4"/>
  <c r="W229" i="4"/>
  <c r="U229" i="4"/>
  <c r="V230" i="4" s="1"/>
  <c r="T229" i="4"/>
  <c r="S229" i="4"/>
  <c r="O229" i="4"/>
  <c r="N229" i="4"/>
  <c r="J229" i="4"/>
  <c r="I229" i="4"/>
  <c r="H229" i="4"/>
  <c r="G229" i="4"/>
  <c r="K229" i="4" s="1"/>
  <c r="L230" i="4" s="1"/>
  <c r="E229" i="4"/>
  <c r="F230" i="4" s="1"/>
  <c r="D229" i="4"/>
  <c r="C229" i="4"/>
  <c r="AB228" i="4"/>
  <c r="X228" i="4"/>
  <c r="Y228" i="4" s="1"/>
  <c r="Z229" i="4" s="1"/>
  <c r="W228" i="4"/>
  <c r="T228" i="4"/>
  <c r="U228" i="4" s="1"/>
  <c r="V229" i="4" s="1"/>
  <c r="S228" i="4"/>
  <c r="N228" i="4"/>
  <c r="O228" i="4" s="1"/>
  <c r="L228" i="4"/>
  <c r="I228" i="4"/>
  <c r="J228" i="4" s="1"/>
  <c r="H228" i="4"/>
  <c r="K228" i="4" s="1"/>
  <c r="L229" i="4" s="1"/>
  <c r="G228" i="4"/>
  <c r="D228" i="4"/>
  <c r="E228" i="4" s="1"/>
  <c r="F229" i="4" s="1"/>
  <c r="C228" i="4"/>
  <c r="AB227" i="4"/>
  <c r="AC227" i="4" s="1"/>
  <c r="Y227" i="4"/>
  <c r="Z228" i="4" s="1"/>
  <c r="X227" i="4"/>
  <c r="W227" i="4"/>
  <c r="U227" i="4"/>
  <c r="V228" i="4" s="1"/>
  <c r="T227" i="4"/>
  <c r="S227" i="4"/>
  <c r="O227" i="4"/>
  <c r="N227" i="4"/>
  <c r="K227" i="4"/>
  <c r="J227" i="4"/>
  <c r="I227" i="4"/>
  <c r="H227" i="4"/>
  <c r="G227" i="4"/>
  <c r="E227" i="4"/>
  <c r="F228" i="4" s="1"/>
  <c r="D227" i="4"/>
  <c r="C227" i="4"/>
  <c r="AB226" i="4"/>
  <c r="X226" i="4"/>
  <c r="Y226" i="4" s="1"/>
  <c r="Z227" i="4" s="1"/>
  <c r="W226" i="4"/>
  <c r="T226" i="4"/>
  <c r="U226" i="4" s="1"/>
  <c r="V227" i="4" s="1"/>
  <c r="S226" i="4"/>
  <c r="N226" i="4"/>
  <c r="O226" i="4" s="1"/>
  <c r="I226" i="4"/>
  <c r="J226" i="4" s="1"/>
  <c r="H226" i="4"/>
  <c r="K226" i="4" s="1"/>
  <c r="L227" i="4" s="1"/>
  <c r="G226" i="4"/>
  <c r="D226" i="4"/>
  <c r="E226" i="4" s="1"/>
  <c r="F227" i="4" s="1"/>
  <c r="C226" i="4"/>
  <c r="AB225" i="4"/>
  <c r="AC225" i="4" s="1"/>
  <c r="Y225" i="4"/>
  <c r="Z226" i="4" s="1"/>
  <c r="X225" i="4"/>
  <c r="W225" i="4"/>
  <c r="U225" i="4"/>
  <c r="V226" i="4" s="1"/>
  <c r="T225" i="4"/>
  <c r="S225" i="4"/>
  <c r="O225" i="4"/>
  <c r="N225" i="4"/>
  <c r="J225" i="4"/>
  <c r="I225" i="4"/>
  <c r="H225" i="4"/>
  <c r="G225" i="4"/>
  <c r="K225" i="4" s="1"/>
  <c r="L226" i="4" s="1"/>
  <c r="E225" i="4"/>
  <c r="F226" i="4" s="1"/>
  <c r="D225" i="4"/>
  <c r="C225" i="4"/>
  <c r="AB224" i="4"/>
  <c r="X224" i="4"/>
  <c r="Y224" i="4" s="1"/>
  <c r="Z225" i="4" s="1"/>
  <c r="W224" i="4"/>
  <c r="T224" i="4"/>
  <c r="U224" i="4" s="1"/>
  <c r="V225" i="4" s="1"/>
  <c r="S224" i="4"/>
  <c r="N224" i="4"/>
  <c r="O224" i="4" s="1"/>
  <c r="L224" i="4"/>
  <c r="I224" i="4"/>
  <c r="J224" i="4" s="1"/>
  <c r="H224" i="4"/>
  <c r="K224" i="4" s="1"/>
  <c r="L225" i="4" s="1"/>
  <c r="G224" i="4"/>
  <c r="D224" i="4"/>
  <c r="E224" i="4" s="1"/>
  <c r="F225" i="4" s="1"/>
  <c r="C224" i="4"/>
  <c r="AB223" i="4"/>
  <c r="AC223" i="4" s="1"/>
  <c r="Y223" i="4"/>
  <c r="Z224" i="4" s="1"/>
  <c r="X223" i="4"/>
  <c r="W223" i="4"/>
  <c r="U223" i="4"/>
  <c r="V224" i="4" s="1"/>
  <c r="T223" i="4"/>
  <c r="S223" i="4"/>
  <c r="O223" i="4"/>
  <c r="N223" i="4"/>
  <c r="K223" i="4"/>
  <c r="J223" i="4"/>
  <c r="I223" i="4"/>
  <c r="H223" i="4"/>
  <c r="G223" i="4"/>
  <c r="E223" i="4"/>
  <c r="F224" i="4" s="1"/>
  <c r="D223" i="4"/>
  <c r="C223" i="4"/>
  <c r="AB222" i="4"/>
  <c r="X222" i="4"/>
  <c r="Y222" i="4" s="1"/>
  <c r="Z223" i="4" s="1"/>
  <c r="W222" i="4"/>
  <c r="T222" i="4"/>
  <c r="U222" i="4" s="1"/>
  <c r="V223" i="4" s="1"/>
  <c r="S222" i="4"/>
  <c r="N222" i="4"/>
  <c r="O222" i="4" s="1"/>
  <c r="I222" i="4"/>
  <c r="J222" i="4" s="1"/>
  <c r="H222" i="4"/>
  <c r="K222" i="4" s="1"/>
  <c r="L223" i="4" s="1"/>
  <c r="G222" i="4"/>
  <c r="D222" i="4"/>
  <c r="E222" i="4" s="1"/>
  <c r="F223" i="4" s="1"/>
  <c r="C222" i="4"/>
  <c r="AB221" i="4"/>
  <c r="AC221" i="4" s="1"/>
  <c r="Y221" i="4"/>
  <c r="Z222" i="4" s="1"/>
  <c r="X221" i="4"/>
  <c r="W221" i="4"/>
  <c r="U221" i="4"/>
  <c r="V222" i="4" s="1"/>
  <c r="T221" i="4"/>
  <c r="S221" i="4"/>
  <c r="O221" i="4"/>
  <c r="N221" i="4"/>
  <c r="J221" i="4"/>
  <c r="I221" i="4"/>
  <c r="H221" i="4"/>
  <c r="G221" i="4"/>
  <c r="K221" i="4" s="1"/>
  <c r="L222" i="4" s="1"/>
  <c r="E221" i="4"/>
  <c r="F222" i="4" s="1"/>
  <c r="D221" i="4"/>
  <c r="C221" i="4"/>
  <c r="AB220" i="4"/>
  <c r="X220" i="4"/>
  <c r="Y220" i="4" s="1"/>
  <c r="Z221" i="4" s="1"/>
  <c r="W220" i="4"/>
  <c r="T220" i="4"/>
  <c r="U220" i="4" s="1"/>
  <c r="V221" i="4" s="1"/>
  <c r="S220" i="4"/>
  <c r="N220" i="4"/>
  <c r="O220" i="4" s="1"/>
  <c r="L220" i="4"/>
  <c r="I220" i="4"/>
  <c r="J220" i="4" s="1"/>
  <c r="H220" i="4"/>
  <c r="K220" i="4" s="1"/>
  <c r="L221" i="4" s="1"/>
  <c r="G220" i="4"/>
  <c r="D220" i="4"/>
  <c r="E220" i="4" s="1"/>
  <c r="F221" i="4" s="1"/>
  <c r="C220" i="4"/>
  <c r="AB219" i="4"/>
  <c r="AC219" i="4" s="1"/>
  <c r="Y219" i="4"/>
  <c r="Z220" i="4" s="1"/>
  <c r="X219" i="4"/>
  <c r="W219" i="4"/>
  <c r="U219" i="4"/>
  <c r="V220" i="4" s="1"/>
  <c r="T219" i="4"/>
  <c r="S219" i="4"/>
  <c r="O219" i="4"/>
  <c r="N219" i="4"/>
  <c r="K219" i="4"/>
  <c r="J219" i="4"/>
  <c r="I219" i="4"/>
  <c r="H219" i="4"/>
  <c r="G219" i="4"/>
  <c r="E219" i="4"/>
  <c r="F220" i="4" s="1"/>
  <c r="D219" i="4"/>
  <c r="C219" i="4"/>
  <c r="AB218" i="4"/>
  <c r="X218" i="4"/>
  <c r="Y218" i="4" s="1"/>
  <c r="Z219" i="4" s="1"/>
  <c r="W218" i="4"/>
  <c r="T218" i="4"/>
  <c r="U218" i="4" s="1"/>
  <c r="V219" i="4" s="1"/>
  <c r="S218" i="4"/>
  <c r="N218" i="4"/>
  <c r="O218" i="4" s="1"/>
  <c r="I218" i="4"/>
  <c r="J218" i="4" s="1"/>
  <c r="H218" i="4"/>
  <c r="K218" i="4" s="1"/>
  <c r="L219" i="4" s="1"/>
  <c r="G218" i="4"/>
  <c r="D218" i="4"/>
  <c r="E218" i="4" s="1"/>
  <c r="F219" i="4" s="1"/>
  <c r="C218" i="4"/>
  <c r="AB217" i="4"/>
  <c r="AC217" i="4" s="1"/>
  <c r="Y217" i="4"/>
  <c r="Z218" i="4" s="1"/>
  <c r="X217" i="4"/>
  <c r="W217" i="4"/>
  <c r="U217" i="4"/>
  <c r="V218" i="4" s="1"/>
  <c r="T217" i="4"/>
  <c r="S217" i="4"/>
  <c r="O217" i="4"/>
  <c r="N217" i="4"/>
  <c r="J217" i="4"/>
  <c r="I217" i="4"/>
  <c r="H217" i="4"/>
  <c r="G217" i="4"/>
  <c r="K217" i="4" s="1"/>
  <c r="L218" i="4" s="1"/>
  <c r="E217" i="4"/>
  <c r="F218" i="4" s="1"/>
  <c r="D217" i="4"/>
  <c r="C217" i="4"/>
  <c r="AB216" i="4"/>
  <c r="X216" i="4"/>
  <c r="Y216" i="4" s="1"/>
  <c r="Z217" i="4" s="1"/>
  <c r="W216" i="4"/>
  <c r="T216" i="4"/>
  <c r="U216" i="4" s="1"/>
  <c r="V217" i="4" s="1"/>
  <c r="S216" i="4"/>
  <c r="N216" i="4"/>
  <c r="O216" i="4" s="1"/>
  <c r="L216" i="4"/>
  <c r="I216" i="4"/>
  <c r="J216" i="4" s="1"/>
  <c r="H216" i="4"/>
  <c r="K216" i="4" s="1"/>
  <c r="L217" i="4" s="1"/>
  <c r="G216" i="4"/>
  <c r="D216" i="4"/>
  <c r="E216" i="4" s="1"/>
  <c r="F217" i="4" s="1"/>
  <c r="C216" i="4"/>
  <c r="AB215" i="4"/>
  <c r="AC215" i="4" s="1"/>
  <c r="Y215" i="4"/>
  <c r="Z216" i="4" s="1"/>
  <c r="X215" i="4"/>
  <c r="W215" i="4"/>
  <c r="U215" i="4"/>
  <c r="V216" i="4" s="1"/>
  <c r="T215" i="4"/>
  <c r="S215" i="4"/>
  <c r="O215" i="4"/>
  <c r="N215" i="4"/>
  <c r="K215" i="4"/>
  <c r="J215" i="4"/>
  <c r="I215" i="4"/>
  <c r="H215" i="4"/>
  <c r="G215" i="4"/>
  <c r="E215" i="4"/>
  <c r="F216" i="4" s="1"/>
  <c r="D215" i="4"/>
  <c r="C215" i="4"/>
  <c r="AB214" i="4"/>
  <c r="X214" i="4"/>
  <c r="Y214" i="4" s="1"/>
  <c r="Z215" i="4" s="1"/>
  <c r="W214" i="4"/>
  <c r="T214" i="4"/>
  <c r="U214" i="4" s="1"/>
  <c r="V215" i="4" s="1"/>
  <c r="S214" i="4"/>
  <c r="N214" i="4"/>
  <c r="O214" i="4" s="1"/>
  <c r="I214" i="4"/>
  <c r="J214" i="4" s="1"/>
  <c r="H214" i="4"/>
  <c r="K214" i="4" s="1"/>
  <c r="L215" i="4" s="1"/>
  <c r="G214" i="4"/>
  <c r="D214" i="4"/>
  <c r="E214" i="4" s="1"/>
  <c r="F215" i="4" s="1"/>
  <c r="C214" i="4"/>
  <c r="AB213" i="4"/>
  <c r="AC213" i="4" s="1"/>
  <c r="Y213" i="4"/>
  <c r="Z214" i="4" s="1"/>
  <c r="X213" i="4"/>
  <c r="W213" i="4"/>
  <c r="U213" i="4"/>
  <c r="V214" i="4" s="1"/>
  <c r="T213" i="4"/>
  <c r="S213" i="4"/>
  <c r="O213" i="4"/>
  <c r="N213" i="4"/>
  <c r="J213" i="4"/>
  <c r="I213" i="4"/>
  <c r="H213" i="4"/>
  <c r="G213" i="4"/>
  <c r="K213" i="4" s="1"/>
  <c r="L214" i="4" s="1"/>
  <c r="E213" i="4"/>
  <c r="F214" i="4" s="1"/>
  <c r="D213" i="4"/>
  <c r="C213" i="4"/>
  <c r="AB212" i="4"/>
  <c r="X212" i="4"/>
  <c r="Y212" i="4" s="1"/>
  <c r="Z213" i="4" s="1"/>
  <c r="W212" i="4"/>
  <c r="T212" i="4"/>
  <c r="U212" i="4" s="1"/>
  <c r="V213" i="4" s="1"/>
  <c r="S212" i="4"/>
  <c r="N212" i="4"/>
  <c r="O212" i="4" s="1"/>
  <c r="L212" i="4"/>
  <c r="I212" i="4"/>
  <c r="J212" i="4" s="1"/>
  <c r="H212" i="4"/>
  <c r="K212" i="4" s="1"/>
  <c r="L213" i="4" s="1"/>
  <c r="G212" i="4"/>
  <c r="D212" i="4"/>
  <c r="E212" i="4" s="1"/>
  <c r="F213" i="4" s="1"/>
  <c r="C212" i="4"/>
  <c r="AB211" i="4"/>
  <c r="AC211" i="4" s="1"/>
  <c r="Y211" i="4"/>
  <c r="Z212" i="4" s="1"/>
  <c r="X211" i="4"/>
  <c r="W211" i="4"/>
  <c r="U211" i="4"/>
  <c r="V212" i="4" s="1"/>
  <c r="T211" i="4"/>
  <c r="S211" i="4"/>
  <c r="O211" i="4"/>
  <c r="N211" i="4"/>
  <c r="K211" i="4"/>
  <c r="J211" i="4"/>
  <c r="I211" i="4"/>
  <c r="H211" i="4"/>
  <c r="G211" i="4"/>
  <c r="E211" i="4"/>
  <c r="F212" i="4" s="1"/>
  <c r="D211" i="4"/>
  <c r="C211" i="4"/>
  <c r="AB210" i="4"/>
  <c r="X210" i="4"/>
  <c r="Y210" i="4" s="1"/>
  <c r="Z211" i="4" s="1"/>
  <c r="W210" i="4"/>
  <c r="T210" i="4"/>
  <c r="U210" i="4" s="1"/>
  <c r="V211" i="4" s="1"/>
  <c r="S210" i="4"/>
  <c r="N210" i="4"/>
  <c r="O210" i="4" s="1"/>
  <c r="I210" i="4"/>
  <c r="J210" i="4" s="1"/>
  <c r="H210" i="4"/>
  <c r="K210" i="4" s="1"/>
  <c r="L211" i="4" s="1"/>
  <c r="G210" i="4"/>
  <c r="D210" i="4"/>
  <c r="E210" i="4" s="1"/>
  <c r="F211" i="4" s="1"/>
  <c r="C210" i="4"/>
  <c r="AB209" i="4"/>
  <c r="AC209" i="4" s="1"/>
  <c r="Y209" i="4"/>
  <c r="Z210" i="4" s="1"/>
  <c r="X209" i="4"/>
  <c r="W209" i="4"/>
  <c r="U209" i="4"/>
  <c r="V210" i="4" s="1"/>
  <c r="T209" i="4"/>
  <c r="S209" i="4"/>
  <c r="O209" i="4"/>
  <c r="N209" i="4"/>
  <c r="J209" i="4"/>
  <c r="I209" i="4"/>
  <c r="H209" i="4"/>
  <c r="G209" i="4"/>
  <c r="K209" i="4" s="1"/>
  <c r="L210" i="4" s="1"/>
  <c r="E209" i="4"/>
  <c r="F210" i="4" s="1"/>
  <c r="D209" i="4"/>
  <c r="C209" i="4"/>
  <c r="AB208" i="4"/>
  <c r="X208" i="4"/>
  <c r="Y208" i="4" s="1"/>
  <c r="Z209" i="4" s="1"/>
  <c r="W208" i="4"/>
  <c r="T208" i="4"/>
  <c r="U208" i="4" s="1"/>
  <c r="V209" i="4" s="1"/>
  <c r="S208" i="4"/>
  <c r="N208" i="4"/>
  <c r="O208" i="4" s="1"/>
  <c r="L208" i="4"/>
  <c r="I208" i="4"/>
  <c r="J208" i="4" s="1"/>
  <c r="H208" i="4"/>
  <c r="K208" i="4" s="1"/>
  <c r="L209" i="4" s="1"/>
  <c r="G208" i="4"/>
  <c r="D208" i="4"/>
  <c r="E208" i="4" s="1"/>
  <c r="F209" i="4" s="1"/>
  <c r="C208" i="4"/>
  <c r="AB207" i="4"/>
  <c r="AC207" i="4" s="1"/>
  <c r="Y207" i="4"/>
  <c r="Z208" i="4" s="1"/>
  <c r="X207" i="4"/>
  <c r="W207" i="4"/>
  <c r="U207" i="4"/>
  <c r="V208" i="4" s="1"/>
  <c r="T207" i="4"/>
  <c r="S207" i="4"/>
  <c r="O207" i="4"/>
  <c r="N207" i="4"/>
  <c r="K207" i="4"/>
  <c r="J207" i="4"/>
  <c r="I207" i="4"/>
  <c r="H207" i="4"/>
  <c r="G207" i="4"/>
  <c r="E207" i="4"/>
  <c r="F208" i="4" s="1"/>
  <c r="D207" i="4"/>
  <c r="C207" i="4"/>
  <c r="AB206" i="4"/>
  <c r="X206" i="4"/>
  <c r="Y206" i="4" s="1"/>
  <c r="Z207" i="4" s="1"/>
  <c r="W206" i="4"/>
  <c r="T206" i="4"/>
  <c r="U206" i="4" s="1"/>
  <c r="V207" i="4" s="1"/>
  <c r="S206" i="4"/>
  <c r="N206" i="4"/>
  <c r="O206" i="4" s="1"/>
  <c r="I206" i="4"/>
  <c r="J206" i="4" s="1"/>
  <c r="H206" i="4"/>
  <c r="K206" i="4" s="1"/>
  <c r="L207" i="4" s="1"/>
  <c r="G206" i="4"/>
  <c r="D206" i="4"/>
  <c r="E206" i="4" s="1"/>
  <c r="F207" i="4" s="1"/>
  <c r="C206" i="4"/>
  <c r="AB205" i="4"/>
  <c r="AC205" i="4" s="1"/>
  <c r="Y205" i="4"/>
  <c r="Z206" i="4" s="1"/>
  <c r="X205" i="4"/>
  <c r="W205" i="4"/>
  <c r="U205" i="4"/>
  <c r="V206" i="4" s="1"/>
  <c r="T205" i="4"/>
  <c r="S205" i="4"/>
  <c r="O205" i="4"/>
  <c r="N205" i="4"/>
  <c r="J205" i="4"/>
  <c r="I205" i="4"/>
  <c r="H205" i="4"/>
  <c r="G205" i="4"/>
  <c r="K205" i="4" s="1"/>
  <c r="L206" i="4" s="1"/>
  <c r="E205" i="4"/>
  <c r="F206" i="4" s="1"/>
  <c r="D205" i="4"/>
  <c r="C205" i="4"/>
  <c r="AB204" i="4"/>
  <c r="X204" i="4"/>
  <c r="Y204" i="4" s="1"/>
  <c r="Z205" i="4" s="1"/>
  <c r="W204" i="4"/>
  <c r="T204" i="4"/>
  <c r="U204" i="4" s="1"/>
  <c r="V205" i="4" s="1"/>
  <c r="S204" i="4"/>
  <c r="N204" i="4"/>
  <c r="O204" i="4" s="1"/>
  <c r="L204" i="4"/>
  <c r="I204" i="4"/>
  <c r="J204" i="4" s="1"/>
  <c r="H204" i="4"/>
  <c r="K204" i="4" s="1"/>
  <c r="L205" i="4" s="1"/>
  <c r="G204" i="4"/>
  <c r="D204" i="4"/>
  <c r="E204" i="4" s="1"/>
  <c r="F205" i="4" s="1"/>
  <c r="C204" i="4"/>
  <c r="AB203" i="4"/>
  <c r="AC203" i="4" s="1"/>
  <c r="Y203" i="4"/>
  <c r="Z204" i="4" s="1"/>
  <c r="X203" i="4"/>
  <c r="W203" i="4"/>
  <c r="U203" i="4"/>
  <c r="V204" i="4" s="1"/>
  <c r="T203" i="4"/>
  <c r="S203" i="4"/>
  <c r="O203" i="4"/>
  <c r="N203" i="4"/>
  <c r="K203" i="4"/>
  <c r="J203" i="4"/>
  <c r="I203" i="4"/>
  <c r="H203" i="4"/>
  <c r="G203" i="4"/>
  <c r="E203" i="4"/>
  <c r="F204" i="4" s="1"/>
  <c r="D203" i="4"/>
  <c r="C203" i="4"/>
  <c r="AB202" i="4"/>
  <c r="X202" i="4"/>
  <c r="Y202" i="4" s="1"/>
  <c r="Z203" i="4" s="1"/>
  <c r="W202" i="4"/>
  <c r="T202" i="4"/>
  <c r="U202" i="4" s="1"/>
  <c r="V203" i="4" s="1"/>
  <c r="S202" i="4"/>
  <c r="N202" i="4"/>
  <c r="O202" i="4" s="1"/>
  <c r="I202" i="4"/>
  <c r="J202" i="4" s="1"/>
  <c r="H202" i="4"/>
  <c r="K202" i="4" s="1"/>
  <c r="L203" i="4" s="1"/>
  <c r="G202" i="4"/>
  <c r="D202" i="4"/>
  <c r="E202" i="4" s="1"/>
  <c r="F203" i="4" s="1"/>
  <c r="C202" i="4"/>
  <c r="AB201" i="4"/>
  <c r="AC201" i="4" s="1"/>
  <c r="Y201" i="4"/>
  <c r="Z202" i="4" s="1"/>
  <c r="X201" i="4"/>
  <c r="W201" i="4"/>
  <c r="U201" i="4"/>
  <c r="V202" i="4" s="1"/>
  <c r="T201" i="4"/>
  <c r="S201" i="4"/>
  <c r="O201" i="4"/>
  <c r="N201" i="4"/>
  <c r="J201" i="4"/>
  <c r="I201" i="4"/>
  <c r="H201" i="4"/>
  <c r="G201" i="4"/>
  <c r="K201" i="4" s="1"/>
  <c r="L202" i="4" s="1"/>
  <c r="E201" i="4"/>
  <c r="F202" i="4" s="1"/>
  <c r="D201" i="4"/>
  <c r="C201" i="4"/>
  <c r="AB200" i="4"/>
  <c r="X200" i="4"/>
  <c r="Y200" i="4" s="1"/>
  <c r="Z201" i="4" s="1"/>
  <c r="W200" i="4"/>
  <c r="T200" i="4"/>
  <c r="U200" i="4" s="1"/>
  <c r="V201" i="4" s="1"/>
  <c r="S200" i="4"/>
  <c r="N200" i="4"/>
  <c r="O200" i="4" s="1"/>
  <c r="L200" i="4"/>
  <c r="I200" i="4"/>
  <c r="J200" i="4" s="1"/>
  <c r="H200" i="4"/>
  <c r="K200" i="4" s="1"/>
  <c r="L201" i="4" s="1"/>
  <c r="G200" i="4"/>
  <c r="D200" i="4"/>
  <c r="E200" i="4" s="1"/>
  <c r="F201" i="4" s="1"/>
  <c r="C200" i="4"/>
  <c r="AB199" i="4"/>
  <c r="AC199" i="4" s="1"/>
  <c r="Y199" i="4"/>
  <c r="Z200" i="4" s="1"/>
  <c r="X199" i="4"/>
  <c r="W199" i="4"/>
  <c r="U199" i="4"/>
  <c r="V200" i="4" s="1"/>
  <c r="T199" i="4"/>
  <c r="S199" i="4"/>
  <c r="O199" i="4"/>
  <c r="N199" i="4"/>
  <c r="K199" i="4"/>
  <c r="J199" i="4"/>
  <c r="I199" i="4"/>
  <c r="H199" i="4"/>
  <c r="G199" i="4"/>
  <c r="E199" i="4"/>
  <c r="F200" i="4" s="1"/>
  <c r="D199" i="4"/>
  <c r="C199" i="4"/>
  <c r="AB198" i="4"/>
  <c r="X198" i="4"/>
  <c r="Y198" i="4" s="1"/>
  <c r="Z199" i="4" s="1"/>
  <c r="W198" i="4"/>
  <c r="T198" i="4"/>
  <c r="U198" i="4" s="1"/>
  <c r="V199" i="4" s="1"/>
  <c r="S198" i="4"/>
  <c r="N198" i="4"/>
  <c r="O198" i="4" s="1"/>
  <c r="I198" i="4"/>
  <c r="J198" i="4" s="1"/>
  <c r="H198" i="4"/>
  <c r="K198" i="4" s="1"/>
  <c r="L199" i="4" s="1"/>
  <c r="G198" i="4"/>
  <c r="D198" i="4"/>
  <c r="E198" i="4" s="1"/>
  <c r="F199" i="4" s="1"/>
  <c r="C198" i="4"/>
  <c r="AB197" i="4"/>
  <c r="AC197" i="4" s="1"/>
  <c r="Y197" i="4"/>
  <c r="Z198" i="4" s="1"/>
  <c r="X197" i="4"/>
  <c r="W197" i="4"/>
  <c r="U197" i="4"/>
  <c r="V198" i="4" s="1"/>
  <c r="T197" i="4"/>
  <c r="S197" i="4"/>
  <c r="O197" i="4"/>
  <c r="N197" i="4"/>
  <c r="J197" i="4"/>
  <c r="I197" i="4"/>
  <c r="H197" i="4"/>
  <c r="G197" i="4"/>
  <c r="K197" i="4" s="1"/>
  <c r="L198" i="4" s="1"/>
  <c r="E197" i="4"/>
  <c r="F198" i="4" s="1"/>
  <c r="D197" i="4"/>
  <c r="C197" i="4"/>
  <c r="AB196" i="4"/>
  <c r="X196" i="4"/>
  <c r="Y196" i="4" s="1"/>
  <c r="Z197" i="4" s="1"/>
  <c r="W196" i="4"/>
  <c r="T196" i="4"/>
  <c r="U196" i="4" s="1"/>
  <c r="V197" i="4" s="1"/>
  <c r="S196" i="4"/>
  <c r="N196" i="4"/>
  <c r="O196" i="4" s="1"/>
  <c r="L196" i="4"/>
  <c r="I196" i="4"/>
  <c r="J196" i="4" s="1"/>
  <c r="H196" i="4"/>
  <c r="K196" i="4" s="1"/>
  <c r="L197" i="4" s="1"/>
  <c r="G196" i="4"/>
  <c r="D196" i="4"/>
  <c r="E196" i="4" s="1"/>
  <c r="F197" i="4" s="1"/>
  <c r="C196" i="4"/>
  <c r="AB195" i="4"/>
  <c r="AC195" i="4" s="1"/>
  <c r="Y195" i="4"/>
  <c r="Z196" i="4" s="1"/>
  <c r="X195" i="4"/>
  <c r="W195" i="4"/>
  <c r="U195" i="4"/>
  <c r="V196" i="4" s="1"/>
  <c r="T195" i="4"/>
  <c r="S195" i="4"/>
  <c r="O195" i="4"/>
  <c r="N195" i="4"/>
  <c r="K195" i="4"/>
  <c r="J195" i="4"/>
  <c r="I195" i="4"/>
  <c r="H195" i="4"/>
  <c r="G195" i="4"/>
  <c r="E195" i="4"/>
  <c r="F196" i="4" s="1"/>
  <c r="D195" i="4"/>
  <c r="C195" i="4"/>
  <c r="AB194" i="4"/>
  <c r="X194" i="4"/>
  <c r="Y194" i="4" s="1"/>
  <c r="Z195" i="4" s="1"/>
  <c r="W194" i="4"/>
  <c r="T194" i="4"/>
  <c r="U194" i="4" s="1"/>
  <c r="V195" i="4" s="1"/>
  <c r="S194" i="4"/>
  <c r="N194" i="4"/>
  <c r="O194" i="4" s="1"/>
  <c r="I194" i="4"/>
  <c r="J194" i="4" s="1"/>
  <c r="H194" i="4"/>
  <c r="K194" i="4" s="1"/>
  <c r="L195" i="4" s="1"/>
  <c r="G194" i="4"/>
  <c r="D194" i="4"/>
  <c r="E194" i="4" s="1"/>
  <c r="F195" i="4" s="1"/>
  <c r="C194" i="4"/>
  <c r="AB193" i="4"/>
  <c r="AC193" i="4" s="1"/>
  <c r="Y193" i="4"/>
  <c r="Z194" i="4" s="1"/>
  <c r="X193" i="4"/>
  <c r="W193" i="4"/>
  <c r="U193" i="4"/>
  <c r="V194" i="4" s="1"/>
  <c r="T193" i="4"/>
  <c r="S193" i="4"/>
  <c r="O193" i="4"/>
  <c r="N193" i="4"/>
  <c r="J193" i="4"/>
  <c r="I193" i="4"/>
  <c r="H193" i="4"/>
  <c r="G193" i="4"/>
  <c r="K193" i="4" s="1"/>
  <c r="L194" i="4" s="1"/>
  <c r="E193" i="4"/>
  <c r="F194" i="4" s="1"/>
  <c r="D193" i="4"/>
  <c r="C193" i="4"/>
  <c r="AB192" i="4"/>
  <c r="X192" i="4"/>
  <c r="Y192" i="4" s="1"/>
  <c r="Z193" i="4" s="1"/>
  <c r="W192" i="4"/>
  <c r="T192" i="4"/>
  <c r="U192" i="4" s="1"/>
  <c r="V193" i="4" s="1"/>
  <c r="S192" i="4"/>
  <c r="N192" i="4"/>
  <c r="O192" i="4" s="1"/>
  <c r="L192" i="4"/>
  <c r="I192" i="4"/>
  <c r="J192" i="4" s="1"/>
  <c r="H192" i="4"/>
  <c r="K192" i="4" s="1"/>
  <c r="L193" i="4" s="1"/>
  <c r="G192" i="4"/>
  <c r="D192" i="4"/>
  <c r="E192" i="4" s="1"/>
  <c r="F193" i="4" s="1"/>
  <c r="C192" i="4"/>
  <c r="AB191" i="4"/>
  <c r="AC191" i="4" s="1"/>
  <c r="Y191" i="4"/>
  <c r="Z192" i="4" s="1"/>
  <c r="X191" i="4"/>
  <c r="W191" i="4"/>
  <c r="U191" i="4"/>
  <c r="V192" i="4" s="1"/>
  <c r="T191" i="4"/>
  <c r="S191" i="4"/>
  <c r="O191" i="4"/>
  <c r="N191" i="4"/>
  <c r="K191" i="4"/>
  <c r="J191" i="4"/>
  <c r="I191" i="4"/>
  <c r="H191" i="4"/>
  <c r="G191" i="4"/>
  <c r="E191" i="4"/>
  <c r="F192" i="4" s="1"/>
  <c r="D191" i="4"/>
  <c r="C191" i="4"/>
  <c r="AB190" i="4"/>
  <c r="X190" i="4"/>
  <c r="Y190" i="4" s="1"/>
  <c r="Z191" i="4" s="1"/>
  <c r="W190" i="4"/>
  <c r="T190" i="4"/>
  <c r="U190" i="4" s="1"/>
  <c r="V191" i="4" s="1"/>
  <c r="S190" i="4"/>
  <c r="N190" i="4"/>
  <c r="O190" i="4" s="1"/>
  <c r="I190" i="4"/>
  <c r="J190" i="4" s="1"/>
  <c r="H190" i="4"/>
  <c r="K190" i="4" s="1"/>
  <c r="L191" i="4" s="1"/>
  <c r="G190" i="4"/>
  <c r="D190" i="4"/>
  <c r="E190" i="4" s="1"/>
  <c r="F191" i="4" s="1"/>
  <c r="C190" i="4"/>
  <c r="AB189" i="4"/>
  <c r="AC189" i="4" s="1"/>
  <c r="Y189" i="4"/>
  <c r="Z190" i="4" s="1"/>
  <c r="X189" i="4"/>
  <c r="W189" i="4"/>
  <c r="U189" i="4"/>
  <c r="V190" i="4" s="1"/>
  <c r="T189" i="4"/>
  <c r="S189" i="4"/>
  <c r="O189" i="4"/>
  <c r="N189" i="4"/>
  <c r="J189" i="4"/>
  <c r="I189" i="4"/>
  <c r="H189" i="4"/>
  <c r="G189" i="4"/>
  <c r="K189" i="4" s="1"/>
  <c r="L190" i="4" s="1"/>
  <c r="E189" i="4"/>
  <c r="F190" i="4" s="1"/>
  <c r="D189" i="4"/>
  <c r="C189" i="4"/>
  <c r="AB188" i="4"/>
  <c r="X188" i="4"/>
  <c r="Y188" i="4" s="1"/>
  <c r="Z189" i="4" s="1"/>
  <c r="W188" i="4"/>
  <c r="T188" i="4"/>
  <c r="U188" i="4" s="1"/>
  <c r="V189" i="4" s="1"/>
  <c r="S188" i="4"/>
  <c r="N188" i="4"/>
  <c r="O188" i="4" s="1"/>
  <c r="L188" i="4"/>
  <c r="I188" i="4"/>
  <c r="J188" i="4" s="1"/>
  <c r="H188" i="4"/>
  <c r="K188" i="4" s="1"/>
  <c r="L189" i="4" s="1"/>
  <c r="G188" i="4"/>
  <c r="D188" i="4"/>
  <c r="E188" i="4" s="1"/>
  <c r="F189" i="4" s="1"/>
  <c r="C188" i="4"/>
  <c r="AB187" i="4"/>
  <c r="AC187" i="4" s="1"/>
  <c r="Y187" i="4"/>
  <c r="Z188" i="4" s="1"/>
  <c r="X187" i="4"/>
  <c r="W187" i="4"/>
  <c r="U187" i="4"/>
  <c r="V188" i="4" s="1"/>
  <c r="T187" i="4"/>
  <c r="S187" i="4"/>
  <c r="O187" i="4"/>
  <c r="N187" i="4"/>
  <c r="K187" i="4"/>
  <c r="J187" i="4"/>
  <c r="I187" i="4"/>
  <c r="H187" i="4"/>
  <c r="G187" i="4"/>
  <c r="E187" i="4"/>
  <c r="F188" i="4" s="1"/>
  <c r="D187" i="4"/>
  <c r="C187" i="4"/>
  <c r="AB186" i="4"/>
  <c r="X186" i="4"/>
  <c r="Y186" i="4" s="1"/>
  <c r="Z187" i="4" s="1"/>
  <c r="W186" i="4"/>
  <c r="T186" i="4"/>
  <c r="U186" i="4" s="1"/>
  <c r="V187" i="4" s="1"/>
  <c r="S186" i="4"/>
  <c r="N186" i="4"/>
  <c r="O186" i="4" s="1"/>
  <c r="I186" i="4"/>
  <c r="J186" i="4" s="1"/>
  <c r="H186" i="4"/>
  <c r="K186" i="4" s="1"/>
  <c r="L187" i="4" s="1"/>
  <c r="G186" i="4"/>
  <c r="D186" i="4"/>
  <c r="E186" i="4" s="1"/>
  <c r="F187" i="4" s="1"/>
  <c r="C186" i="4"/>
  <c r="AB185" i="4"/>
  <c r="AC185" i="4" s="1"/>
  <c r="Y185" i="4"/>
  <c r="Z186" i="4" s="1"/>
  <c r="X185" i="4"/>
  <c r="W185" i="4"/>
  <c r="U185" i="4"/>
  <c r="V186" i="4" s="1"/>
  <c r="T185" i="4"/>
  <c r="S185" i="4"/>
  <c r="O185" i="4"/>
  <c r="N185" i="4"/>
  <c r="J185" i="4"/>
  <c r="I185" i="4"/>
  <c r="H185" i="4"/>
  <c r="G185" i="4"/>
  <c r="K185" i="4" s="1"/>
  <c r="L186" i="4" s="1"/>
  <c r="E185" i="4"/>
  <c r="F186" i="4" s="1"/>
  <c r="D185" i="4"/>
  <c r="C185" i="4"/>
  <c r="AB184" i="4"/>
  <c r="X184" i="4"/>
  <c r="Y184" i="4" s="1"/>
  <c r="Z185" i="4" s="1"/>
  <c r="W184" i="4"/>
  <c r="T184" i="4"/>
  <c r="U184" i="4" s="1"/>
  <c r="V185" i="4" s="1"/>
  <c r="S184" i="4"/>
  <c r="N184" i="4"/>
  <c r="O184" i="4" s="1"/>
  <c r="L184" i="4"/>
  <c r="I184" i="4"/>
  <c r="J184" i="4" s="1"/>
  <c r="H184" i="4"/>
  <c r="K184" i="4" s="1"/>
  <c r="L185" i="4" s="1"/>
  <c r="G184" i="4"/>
  <c r="D184" i="4"/>
  <c r="E184" i="4" s="1"/>
  <c r="F185" i="4" s="1"/>
  <c r="C184" i="4"/>
  <c r="AB183" i="4"/>
  <c r="AC183" i="4" s="1"/>
  <c r="Y183" i="4"/>
  <c r="Z184" i="4" s="1"/>
  <c r="X183" i="4"/>
  <c r="W183" i="4"/>
  <c r="U183" i="4"/>
  <c r="V184" i="4" s="1"/>
  <c r="T183" i="4"/>
  <c r="S183" i="4"/>
  <c r="O183" i="4"/>
  <c r="N183" i="4"/>
  <c r="K183" i="4"/>
  <c r="J183" i="4"/>
  <c r="I183" i="4"/>
  <c r="H183" i="4"/>
  <c r="G183" i="4"/>
  <c r="E183" i="4"/>
  <c r="F184" i="4" s="1"/>
  <c r="D183" i="4"/>
  <c r="C183" i="4"/>
  <c r="AB182" i="4"/>
  <c r="X182" i="4"/>
  <c r="Y182" i="4" s="1"/>
  <c r="Z183" i="4" s="1"/>
  <c r="W182" i="4"/>
  <c r="T182" i="4"/>
  <c r="U182" i="4" s="1"/>
  <c r="V183" i="4" s="1"/>
  <c r="S182" i="4"/>
  <c r="N182" i="4"/>
  <c r="O182" i="4" s="1"/>
  <c r="I182" i="4"/>
  <c r="J182" i="4" s="1"/>
  <c r="H182" i="4"/>
  <c r="K182" i="4" s="1"/>
  <c r="L183" i="4" s="1"/>
  <c r="G182" i="4"/>
  <c r="D182" i="4"/>
  <c r="E182" i="4" s="1"/>
  <c r="F183" i="4" s="1"/>
  <c r="C182" i="4"/>
  <c r="AB181" i="4"/>
  <c r="AC181" i="4" s="1"/>
  <c r="Y181" i="4"/>
  <c r="Z182" i="4" s="1"/>
  <c r="X181" i="4"/>
  <c r="W181" i="4"/>
  <c r="U181" i="4"/>
  <c r="V182" i="4" s="1"/>
  <c r="T181" i="4"/>
  <c r="S181" i="4"/>
  <c r="O181" i="4"/>
  <c r="N181" i="4"/>
  <c r="J181" i="4"/>
  <c r="I181" i="4"/>
  <c r="H181" i="4"/>
  <c r="G181" i="4"/>
  <c r="K181" i="4" s="1"/>
  <c r="L182" i="4" s="1"/>
  <c r="E181" i="4"/>
  <c r="F182" i="4" s="1"/>
  <c r="D181" i="4"/>
  <c r="C181" i="4"/>
  <c r="AB180" i="4"/>
  <c r="X180" i="4"/>
  <c r="Y180" i="4" s="1"/>
  <c r="Z181" i="4" s="1"/>
  <c r="W180" i="4"/>
  <c r="T180" i="4"/>
  <c r="U180" i="4" s="1"/>
  <c r="V181" i="4" s="1"/>
  <c r="S180" i="4"/>
  <c r="N180" i="4"/>
  <c r="O180" i="4" s="1"/>
  <c r="L180" i="4"/>
  <c r="I180" i="4"/>
  <c r="J180" i="4" s="1"/>
  <c r="H180" i="4"/>
  <c r="K180" i="4" s="1"/>
  <c r="L181" i="4" s="1"/>
  <c r="G180" i="4"/>
  <c r="D180" i="4"/>
  <c r="E180" i="4" s="1"/>
  <c r="F181" i="4" s="1"/>
  <c r="C180" i="4"/>
  <c r="AB179" i="4"/>
  <c r="AC179" i="4" s="1"/>
  <c r="Y179" i="4"/>
  <c r="Z180" i="4" s="1"/>
  <c r="X179" i="4"/>
  <c r="W179" i="4"/>
  <c r="U179" i="4"/>
  <c r="V180" i="4" s="1"/>
  <c r="T179" i="4"/>
  <c r="S179" i="4"/>
  <c r="O179" i="4"/>
  <c r="N179" i="4"/>
  <c r="K179" i="4"/>
  <c r="J179" i="4"/>
  <c r="I179" i="4"/>
  <c r="H179" i="4"/>
  <c r="G179" i="4"/>
  <c r="E179" i="4"/>
  <c r="F180" i="4" s="1"/>
  <c r="D179" i="4"/>
  <c r="C179" i="4"/>
  <c r="AB178" i="4"/>
  <c r="X178" i="4"/>
  <c r="Y178" i="4" s="1"/>
  <c r="Z179" i="4" s="1"/>
  <c r="W178" i="4"/>
  <c r="T178" i="4"/>
  <c r="U178" i="4" s="1"/>
  <c r="V179" i="4" s="1"/>
  <c r="S178" i="4"/>
  <c r="N178" i="4"/>
  <c r="O178" i="4" s="1"/>
  <c r="I178" i="4"/>
  <c r="J178" i="4" s="1"/>
  <c r="H178" i="4"/>
  <c r="K178" i="4" s="1"/>
  <c r="L179" i="4" s="1"/>
  <c r="G178" i="4"/>
  <c r="D178" i="4"/>
  <c r="E178" i="4" s="1"/>
  <c r="F179" i="4" s="1"/>
  <c r="C178" i="4"/>
  <c r="AB177" i="4"/>
  <c r="AC177" i="4" s="1"/>
  <c r="Y177" i="4"/>
  <c r="Z178" i="4" s="1"/>
  <c r="X177" i="4"/>
  <c r="W177" i="4"/>
  <c r="U177" i="4"/>
  <c r="V178" i="4" s="1"/>
  <c r="T177" i="4"/>
  <c r="S177" i="4"/>
  <c r="O177" i="4"/>
  <c r="N177" i="4"/>
  <c r="J177" i="4"/>
  <c r="I177" i="4"/>
  <c r="H177" i="4"/>
  <c r="G177" i="4"/>
  <c r="K177" i="4" s="1"/>
  <c r="L178" i="4" s="1"/>
  <c r="E177" i="4"/>
  <c r="F178" i="4" s="1"/>
  <c r="D177" i="4"/>
  <c r="C177" i="4"/>
  <c r="AB176" i="4"/>
  <c r="X176" i="4"/>
  <c r="Y176" i="4" s="1"/>
  <c r="Z177" i="4" s="1"/>
  <c r="W176" i="4"/>
  <c r="T176" i="4"/>
  <c r="U176" i="4" s="1"/>
  <c r="V177" i="4" s="1"/>
  <c r="S176" i="4"/>
  <c r="N176" i="4"/>
  <c r="O176" i="4" s="1"/>
  <c r="L176" i="4"/>
  <c r="I176" i="4"/>
  <c r="J176" i="4" s="1"/>
  <c r="H176" i="4"/>
  <c r="K176" i="4" s="1"/>
  <c r="L177" i="4" s="1"/>
  <c r="G176" i="4"/>
  <c r="D176" i="4"/>
  <c r="E176" i="4" s="1"/>
  <c r="F177" i="4" s="1"/>
  <c r="C176" i="4"/>
  <c r="AB175" i="4"/>
  <c r="AC175" i="4" s="1"/>
  <c r="Y175" i="4"/>
  <c r="Z176" i="4" s="1"/>
  <c r="X175" i="4"/>
  <c r="W175" i="4"/>
  <c r="U175" i="4"/>
  <c r="V176" i="4" s="1"/>
  <c r="T175" i="4"/>
  <c r="S175" i="4"/>
  <c r="O175" i="4"/>
  <c r="N175" i="4"/>
  <c r="K175" i="4"/>
  <c r="J175" i="4"/>
  <c r="I175" i="4"/>
  <c r="H175" i="4"/>
  <c r="G175" i="4"/>
  <c r="E175" i="4"/>
  <c r="F176" i="4" s="1"/>
  <c r="D175" i="4"/>
  <c r="C175" i="4"/>
  <c r="AB174" i="4"/>
  <c r="X174" i="4"/>
  <c r="Y174" i="4" s="1"/>
  <c r="Z175" i="4" s="1"/>
  <c r="W174" i="4"/>
  <c r="T174" i="4"/>
  <c r="U174" i="4" s="1"/>
  <c r="V175" i="4" s="1"/>
  <c r="S174" i="4"/>
  <c r="N174" i="4"/>
  <c r="O174" i="4" s="1"/>
  <c r="I174" i="4"/>
  <c r="J174" i="4" s="1"/>
  <c r="H174" i="4"/>
  <c r="K174" i="4" s="1"/>
  <c r="L175" i="4" s="1"/>
  <c r="G174" i="4"/>
  <c r="D174" i="4"/>
  <c r="E174" i="4" s="1"/>
  <c r="F175" i="4" s="1"/>
  <c r="C174" i="4"/>
  <c r="AB173" i="4"/>
  <c r="AC173" i="4" s="1"/>
  <c r="Y173" i="4"/>
  <c r="Z174" i="4" s="1"/>
  <c r="X173" i="4"/>
  <c r="W173" i="4"/>
  <c r="U173" i="4"/>
  <c r="V174" i="4" s="1"/>
  <c r="T173" i="4"/>
  <c r="S173" i="4"/>
  <c r="O173" i="4"/>
  <c r="N173" i="4"/>
  <c r="J173" i="4"/>
  <c r="I173" i="4"/>
  <c r="H173" i="4"/>
  <c r="G173" i="4"/>
  <c r="K173" i="4" s="1"/>
  <c r="L174" i="4" s="1"/>
  <c r="E173" i="4"/>
  <c r="F174" i="4" s="1"/>
  <c r="D173" i="4"/>
  <c r="C173" i="4"/>
  <c r="AB172" i="4"/>
  <c r="X172" i="4"/>
  <c r="Y172" i="4" s="1"/>
  <c r="Z173" i="4" s="1"/>
  <c r="W172" i="4"/>
  <c r="T172" i="4"/>
  <c r="U172" i="4" s="1"/>
  <c r="V173" i="4" s="1"/>
  <c r="S172" i="4"/>
  <c r="N172" i="4"/>
  <c r="O172" i="4" s="1"/>
  <c r="L172" i="4"/>
  <c r="I172" i="4"/>
  <c r="J172" i="4" s="1"/>
  <c r="H172" i="4"/>
  <c r="K172" i="4" s="1"/>
  <c r="L173" i="4" s="1"/>
  <c r="G172" i="4"/>
  <c r="D172" i="4"/>
  <c r="E172" i="4" s="1"/>
  <c r="F173" i="4" s="1"/>
  <c r="C172" i="4"/>
  <c r="AB171" i="4"/>
  <c r="AC171" i="4" s="1"/>
  <c r="Y171" i="4"/>
  <c r="Z172" i="4" s="1"/>
  <c r="X171" i="4"/>
  <c r="W171" i="4"/>
  <c r="U171" i="4"/>
  <c r="V172" i="4" s="1"/>
  <c r="T171" i="4"/>
  <c r="S171" i="4"/>
  <c r="O171" i="4"/>
  <c r="N171" i="4"/>
  <c r="K171" i="4"/>
  <c r="J171" i="4"/>
  <c r="I171" i="4"/>
  <c r="H171" i="4"/>
  <c r="G171" i="4"/>
  <c r="E171" i="4"/>
  <c r="F172" i="4" s="1"/>
  <c r="D171" i="4"/>
  <c r="C171" i="4"/>
  <c r="AB170" i="4"/>
  <c r="X170" i="4"/>
  <c r="Y170" i="4" s="1"/>
  <c r="Z171" i="4" s="1"/>
  <c r="W170" i="4"/>
  <c r="T170" i="4"/>
  <c r="U170" i="4" s="1"/>
  <c r="V171" i="4" s="1"/>
  <c r="S170" i="4"/>
  <c r="N170" i="4"/>
  <c r="O170" i="4" s="1"/>
  <c r="I170" i="4"/>
  <c r="J170" i="4" s="1"/>
  <c r="H170" i="4"/>
  <c r="K170" i="4" s="1"/>
  <c r="L171" i="4" s="1"/>
  <c r="G170" i="4"/>
  <c r="D170" i="4"/>
  <c r="E170" i="4" s="1"/>
  <c r="F171" i="4" s="1"/>
  <c r="C170" i="4"/>
  <c r="AB169" i="4"/>
  <c r="AC169" i="4" s="1"/>
  <c r="Y169" i="4"/>
  <c r="Z170" i="4" s="1"/>
  <c r="X169" i="4"/>
  <c r="W169" i="4"/>
  <c r="U169" i="4"/>
  <c r="V170" i="4" s="1"/>
  <c r="T169" i="4"/>
  <c r="S169" i="4"/>
  <c r="O169" i="4"/>
  <c r="N169" i="4"/>
  <c r="J169" i="4"/>
  <c r="I169" i="4"/>
  <c r="H169" i="4"/>
  <c r="G169" i="4"/>
  <c r="K169" i="4" s="1"/>
  <c r="L170" i="4" s="1"/>
  <c r="E169" i="4"/>
  <c r="F170" i="4" s="1"/>
  <c r="D169" i="4"/>
  <c r="C169" i="4"/>
  <c r="AB168" i="4"/>
  <c r="X168" i="4"/>
  <c r="Y168" i="4" s="1"/>
  <c r="Z169" i="4" s="1"/>
  <c r="W168" i="4"/>
  <c r="T168" i="4"/>
  <c r="U168" i="4" s="1"/>
  <c r="V169" i="4" s="1"/>
  <c r="S168" i="4"/>
  <c r="N168" i="4"/>
  <c r="O168" i="4" s="1"/>
  <c r="L168" i="4"/>
  <c r="I168" i="4"/>
  <c r="H168" i="4"/>
  <c r="K168" i="4" s="1"/>
  <c r="L169" i="4" s="1"/>
  <c r="G168" i="4"/>
  <c r="D168" i="4"/>
  <c r="E168" i="4" s="1"/>
  <c r="F169" i="4" s="1"/>
  <c r="C168" i="4"/>
  <c r="AB167" i="4"/>
  <c r="AC167" i="4" s="1"/>
  <c r="Y167" i="4"/>
  <c r="Z168" i="4" s="1"/>
  <c r="X167" i="4"/>
  <c r="W167" i="4"/>
  <c r="U167" i="4"/>
  <c r="V168" i="4" s="1"/>
  <c r="T167" i="4"/>
  <c r="S167" i="4"/>
  <c r="O167" i="4"/>
  <c r="N167" i="4"/>
  <c r="K167" i="4"/>
  <c r="J167" i="4"/>
  <c r="I167" i="4"/>
  <c r="H167" i="4"/>
  <c r="G167" i="4"/>
  <c r="E167" i="4"/>
  <c r="F168" i="4" s="1"/>
  <c r="D167" i="4"/>
  <c r="C167" i="4"/>
  <c r="AB166" i="4"/>
  <c r="X166" i="4"/>
  <c r="Y166" i="4" s="1"/>
  <c r="Z167" i="4" s="1"/>
  <c r="W166" i="4"/>
  <c r="T166" i="4"/>
  <c r="U166" i="4" s="1"/>
  <c r="V167" i="4" s="1"/>
  <c r="S166" i="4"/>
  <c r="N166" i="4"/>
  <c r="O166" i="4" s="1"/>
  <c r="I166" i="4"/>
  <c r="J166" i="4" s="1"/>
  <c r="H166" i="4"/>
  <c r="K166" i="4" s="1"/>
  <c r="L167" i="4" s="1"/>
  <c r="G166" i="4"/>
  <c r="D166" i="4"/>
  <c r="E166" i="4" s="1"/>
  <c r="F167" i="4" s="1"/>
  <c r="C166" i="4"/>
  <c r="AB165" i="4"/>
  <c r="AC165" i="4" s="1"/>
  <c r="Y165" i="4"/>
  <c r="Z166" i="4" s="1"/>
  <c r="X165" i="4"/>
  <c r="W165" i="4"/>
  <c r="U165" i="4"/>
  <c r="V166" i="4" s="1"/>
  <c r="T165" i="4"/>
  <c r="S165" i="4"/>
  <c r="O165" i="4"/>
  <c r="N165" i="4"/>
  <c r="J165" i="4"/>
  <c r="I165" i="4"/>
  <c r="H165" i="4"/>
  <c r="G165" i="4"/>
  <c r="K165" i="4" s="1"/>
  <c r="L166" i="4" s="1"/>
  <c r="E165" i="4"/>
  <c r="F166" i="4" s="1"/>
  <c r="D165" i="4"/>
  <c r="C165" i="4"/>
  <c r="AC164" i="4"/>
  <c r="AB164" i="4"/>
  <c r="X164" i="4"/>
  <c r="Y164" i="4" s="1"/>
  <c r="Z165" i="4" s="1"/>
  <c r="W164" i="4"/>
  <c r="T164" i="4"/>
  <c r="U164" i="4" s="1"/>
  <c r="V165" i="4" s="1"/>
  <c r="S164" i="4"/>
  <c r="N164" i="4"/>
  <c r="O164" i="4" s="1"/>
  <c r="L164" i="4"/>
  <c r="I164" i="4"/>
  <c r="J164" i="4" s="1"/>
  <c r="H164" i="4"/>
  <c r="K164" i="4" s="1"/>
  <c r="L165" i="4" s="1"/>
  <c r="G164" i="4"/>
  <c r="D164" i="4"/>
  <c r="E164" i="4" s="1"/>
  <c r="F165" i="4" s="1"/>
  <c r="C164" i="4"/>
  <c r="AB163" i="4"/>
  <c r="AC163" i="4" s="1"/>
  <c r="Y163" i="4"/>
  <c r="Z164" i="4" s="1"/>
  <c r="X163" i="4"/>
  <c r="W163" i="4"/>
  <c r="U163" i="4"/>
  <c r="V164" i="4" s="1"/>
  <c r="T163" i="4"/>
  <c r="S163" i="4"/>
  <c r="O163" i="4"/>
  <c r="N163" i="4"/>
  <c r="K163" i="4"/>
  <c r="J163" i="4"/>
  <c r="I163" i="4"/>
  <c r="H163" i="4"/>
  <c r="G163" i="4"/>
  <c r="F163" i="4"/>
  <c r="E163" i="4"/>
  <c r="F164" i="4" s="1"/>
  <c r="D163" i="4"/>
  <c r="C163" i="4"/>
  <c r="AB162" i="4"/>
  <c r="X162" i="4"/>
  <c r="Y162" i="4" s="1"/>
  <c r="Z163" i="4" s="1"/>
  <c r="W162" i="4"/>
  <c r="T162" i="4"/>
  <c r="U162" i="4" s="1"/>
  <c r="V163" i="4" s="1"/>
  <c r="S162" i="4"/>
  <c r="N162" i="4"/>
  <c r="O162" i="4" s="1"/>
  <c r="I162" i="4"/>
  <c r="J162" i="4" s="1"/>
  <c r="H162" i="4"/>
  <c r="K162" i="4" s="1"/>
  <c r="L163" i="4" s="1"/>
  <c r="G162" i="4"/>
  <c r="D162" i="4"/>
  <c r="E162" i="4" s="1"/>
  <c r="C162" i="4"/>
  <c r="AB161" i="4"/>
  <c r="AC161" i="4" s="1"/>
  <c r="Y161" i="4"/>
  <c r="Z162" i="4" s="1"/>
  <c r="X161" i="4"/>
  <c r="W161" i="4"/>
  <c r="V161" i="4"/>
  <c r="U161" i="4"/>
  <c r="V162" i="4" s="1"/>
  <c r="T161" i="4"/>
  <c r="S161" i="4"/>
  <c r="O161" i="4"/>
  <c r="N161" i="4"/>
  <c r="J161" i="4"/>
  <c r="I161" i="4"/>
  <c r="H161" i="4"/>
  <c r="G161" i="4"/>
  <c r="K161" i="4" s="1"/>
  <c r="L162" i="4" s="1"/>
  <c r="E161" i="4"/>
  <c r="F162" i="4" s="1"/>
  <c r="D161" i="4"/>
  <c r="C161" i="4"/>
  <c r="AB160" i="4"/>
  <c r="X160" i="4"/>
  <c r="Y160" i="4" s="1"/>
  <c r="Z161" i="4" s="1"/>
  <c r="W160" i="4"/>
  <c r="T160" i="4"/>
  <c r="U160" i="4" s="1"/>
  <c r="S160" i="4"/>
  <c r="N160" i="4"/>
  <c r="O160" i="4" s="1"/>
  <c r="L160" i="4"/>
  <c r="I160" i="4"/>
  <c r="J160" i="4" s="1"/>
  <c r="H160" i="4"/>
  <c r="K160" i="4" s="1"/>
  <c r="L161" i="4" s="1"/>
  <c r="G160" i="4"/>
  <c r="D160" i="4"/>
  <c r="E160" i="4" s="1"/>
  <c r="F161" i="4" s="1"/>
  <c r="C160" i="4"/>
  <c r="AB159" i="4"/>
  <c r="AC159" i="4" s="1"/>
  <c r="Y159" i="4"/>
  <c r="Z160" i="4" s="1"/>
  <c r="X159" i="4"/>
  <c r="W159" i="4"/>
  <c r="U159" i="4"/>
  <c r="V160" i="4" s="1"/>
  <c r="T159" i="4"/>
  <c r="S159" i="4"/>
  <c r="O159" i="4"/>
  <c r="N159" i="4"/>
  <c r="K159" i="4"/>
  <c r="J159" i="4"/>
  <c r="I159" i="4"/>
  <c r="H159" i="4"/>
  <c r="G159" i="4"/>
  <c r="F159" i="4"/>
  <c r="E159" i="4"/>
  <c r="F160" i="4" s="1"/>
  <c r="D159" i="4"/>
  <c r="C159" i="4"/>
  <c r="AB158" i="4"/>
  <c r="X158" i="4"/>
  <c r="Y158" i="4" s="1"/>
  <c r="Z159" i="4" s="1"/>
  <c r="W158" i="4"/>
  <c r="T158" i="4"/>
  <c r="U158" i="4" s="1"/>
  <c r="V159" i="4" s="1"/>
  <c r="S158" i="4"/>
  <c r="N158" i="4"/>
  <c r="O158" i="4" s="1"/>
  <c r="I158" i="4"/>
  <c r="J158" i="4" s="1"/>
  <c r="H158" i="4"/>
  <c r="K158" i="4" s="1"/>
  <c r="L159" i="4" s="1"/>
  <c r="G158" i="4"/>
  <c r="D158" i="4"/>
  <c r="E158" i="4" s="1"/>
  <c r="C158" i="4"/>
  <c r="AB157" i="4"/>
  <c r="AC157" i="4" s="1"/>
  <c r="Y157" i="4"/>
  <c r="Z158" i="4" s="1"/>
  <c r="X157" i="4"/>
  <c r="W157" i="4"/>
  <c r="U157" i="4"/>
  <c r="V158" i="4" s="1"/>
  <c r="T157" i="4"/>
  <c r="S157" i="4"/>
  <c r="O157" i="4"/>
  <c r="N157" i="4"/>
  <c r="J157" i="4"/>
  <c r="I157" i="4"/>
  <c r="H157" i="4"/>
  <c r="G157" i="4"/>
  <c r="K157" i="4" s="1"/>
  <c r="L158" i="4" s="1"/>
  <c r="E157" i="4"/>
  <c r="F158" i="4" s="1"/>
  <c r="D157" i="4"/>
  <c r="C157" i="4"/>
  <c r="AB156" i="4"/>
  <c r="X156" i="4"/>
  <c r="Y156" i="4" s="1"/>
  <c r="Z157" i="4" s="1"/>
  <c r="W156" i="4"/>
  <c r="T156" i="4"/>
  <c r="U156" i="4" s="1"/>
  <c r="V157" i="4" s="1"/>
  <c r="S156" i="4"/>
  <c r="N156" i="4"/>
  <c r="O156" i="4" s="1"/>
  <c r="L156" i="4"/>
  <c r="I156" i="4"/>
  <c r="J156" i="4" s="1"/>
  <c r="H156" i="4"/>
  <c r="K156" i="4" s="1"/>
  <c r="L157" i="4" s="1"/>
  <c r="G156" i="4"/>
  <c r="D156" i="4"/>
  <c r="E156" i="4" s="1"/>
  <c r="F157" i="4" s="1"/>
  <c r="C156" i="4"/>
  <c r="AB155" i="4"/>
  <c r="AC155" i="4" s="1"/>
  <c r="Z155" i="4"/>
  <c r="Y155" i="4"/>
  <c r="Z156" i="4" s="1"/>
  <c r="X155" i="4"/>
  <c r="W155" i="4"/>
  <c r="U155" i="4"/>
  <c r="V156" i="4" s="1"/>
  <c r="T155" i="4"/>
  <c r="S155" i="4"/>
  <c r="O155" i="4"/>
  <c r="N155" i="4"/>
  <c r="K155" i="4"/>
  <c r="J155" i="4"/>
  <c r="I155" i="4"/>
  <c r="H155" i="4"/>
  <c r="G155" i="4"/>
  <c r="E155" i="4"/>
  <c r="F156" i="4" s="1"/>
  <c r="D155" i="4"/>
  <c r="C155" i="4"/>
  <c r="AB154" i="4"/>
  <c r="X154" i="4"/>
  <c r="Y154" i="4" s="1"/>
  <c r="W154" i="4"/>
  <c r="T154" i="4"/>
  <c r="U154" i="4" s="1"/>
  <c r="V155" i="4" s="1"/>
  <c r="S154" i="4"/>
  <c r="N154" i="4"/>
  <c r="L154" i="4"/>
  <c r="I154" i="4"/>
  <c r="J154" i="4" s="1"/>
  <c r="H154" i="4"/>
  <c r="K154" i="4" s="1"/>
  <c r="L155" i="4" s="1"/>
  <c r="G154" i="4"/>
  <c r="D154" i="4"/>
  <c r="E154" i="4" s="1"/>
  <c r="F155" i="4" s="1"/>
  <c r="C154" i="4"/>
  <c r="AB153" i="4"/>
  <c r="AC153" i="4" s="1"/>
  <c r="Y153" i="4"/>
  <c r="Z154" i="4" s="1"/>
  <c r="X153" i="4"/>
  <c r="W153" i="4"/>
  <c r="U153" i="4"/>
  <c r="V154" i="4" s="1"/>
  <c r="T153" i="4"/>
  <c r="S153" i="4"/>
  <c r="O153" i="4"/>
  <c r="N153" i="4"/>
  <c r="J153" i="4"/>
  <c r="I153" i="4"/>
  <c r="H153" i="4"/>
  <c r="G153" i="4"/>
  <c r="K153" i="4" s="1"/>
  <c r="E153" i="4"/>
  <c r="F154" i="4" s="1"/>
  <c r="D153" i="4"/>
  <c r="C153" i="4"/>
  <c r="AB152" i="4"/>
  <c r="X152" i="4"/>
  <c r="Y152" i="4" s="1"/>
  <c r="Z153" i="4" s="1"/>
  <c r="W152" i="4"/>
  <c r="T152" i="4"/>
  <c r="U152" i="4" s="1"/>
  <c r="V153" i="4" s="1"/>
  <c r="S152" i="4"/>
  <c r="N152" i="4"/>
  <c r="O152" i="4" s="1"/>
  <c r="L152" i="4"/>
  <c r="I152" i="4"/>
  <c r="H152" i="4"/>
  <c r="K152" i="4" s="1"/>
  <c r="L153" i="4" s="1"/>
  <c r="G152" i="4"/>
  <c r="D152" i="4"/>
  <c r="E152" i="4" s="1"/>
  <c r="F153" i="4" s="1"/>
  <c r="C152" i="4"/>
  <c r="AB151" i="4"/>
  <c r="AC151" i="4" s="1"/>
  <c r="Y151" i="4"/>
  <c r="Z152" i="4" s="1"/>
  <c r="X151" i="4"/>
  <c r="W151" i="4"/>
  <c r="U151" i="4"/>
  <c r="V152" i="4" s="1"/>
  <c r="T151" i="4"/>
  <c r="S151" i="4"/>
  <c r="O151" i="4"/>
  <c r="N151" i="4"/>
  <c r="K151" i="4"/>
  <c r="J151" i="4"/>
  <c r="I151" i="4"/>
  <c r="H151" i="4"/>
  <c r="G151" i="4"/>
  <c r="E151" i="4"/>
  <c r="F152" i="4" s="1"/>
  <c r="D151" i="4"/>
  <c r="C151" i="4"/>
  <c r="AB150" i="4"/>
  <c r="X150" i="4"/>
  <c r="Y150" i="4" s="1"/>
  <c r="Z151" i="4" s="1"/>
  <c r="W150" i="4"/>
  <c r="T150" i="4"/>
  <c r="U150" i="4" s="1"/>
  <c r="V151" i="4" s="1"/>
  <c r="S150" i="4"/>
  <c r="N150" i="4"/>
  <c r="O150" i="4" s="1"/>
  <c r="I150" i="4"/>
  <c r="J150" i="4" s="1"/>
  <c r="H150" i="4"/>
  <c r="K150" i="4" s="1"/>
  <c r="L151" i="4" s="1"/>
  <c r="G150" i="4"/>
  <c r="D150" i="4"/>
  <c r="E150" i="4" s="1"/>
  <c r="F151" i="4" s="1"/>
  <c r="C150" i="4"/>
  <c r="AB149" i="4"/>
  <c r="AC149" i="4" s="1"/>
  <c r="Y149" i="4"/>
  <c r="Z150" i="4" s="1"/>
  <c r="X149" i="4"/>
  <c r="W149" i="4"/>
  <c r="U149" i="4"/>
  <c r="V150" i="4" s="1"/>
  <c r="T149" i="4"/>
  <c r="S149" i="4"/>
  <c r="O149" i="4"/>
  <c r="N149" i="4"/>
  <c r="J149" i="4"/>
  <c r="I149" i="4"/>
  <c r="H149" i="4"/>
  <c r="G149" i="4"/>
  <c r="K149" i="4" s="1"/>
  <c r="L150" i="4" s="1"/>
  <c r="E149" i="4"/>
  <c r="F150" i="4" s="1"/>
  <c r="D149" i="4"/>
  <c r="C149" i="4"/>
  <c r="AB148" i="4"/>
  <c r="X148" i="4"/>
  <c r="Y148" i="4" s="1"/>
  <c r="Z149" i="4" s="1"/>
  <c r="W148" i="4"/>
  <c r="T148" i="4"/>
  <c r="U148" i="4" s="1"/>
  <c r="V149" i="4" s="1"/>
  <c r="S148" i="4"/>
  <c r="N148" i="4"/>
  <c r="O148" i="4" s="1"/>
  <c r="L148" i="4"/>
  <c r="I148" i="4"/>
  <c r="J148" i="4" s="1"/>
  <c r="H148" i="4"/>
  <c r="K148" i="4" s="1"/>
  <c r="L149" i="4" s="1"/>
  <c r="G148" i="4"/>
  <c r="D148" i="4"/>
  <c r="E148" i="4" s="1"/>
  <c r="F149" i="4" s="1"/>
  <c r="C148" i="4"/>
  <c r="AB147" i="4"/>
  <c r="AC147" i="4" s="1"/>
  <c r="Y147" i="4"/>
  <c r="Z148" i="4" s="1"/>
  <c r="X147" i="4"/>
  <c r="W147" i="4"/>
  <c r="U147" i="4"/>
  <c r="V148" i="4" s="1"/>
  <c r="T147" i="4"/>
  <c r="S147" i="4"/>
  <c r="O147" i="4"/>
  <c r="N147" i="4"/>
  <c r="K147" i="4"/>
  <c r="J147" i="4"/>
  <c r="I147" i="4"/>
  <c r="H147" i="4"/>
  <c r="G147" i="4"/>
  <c r="F147" i="4"/>
  <c r="E147" i="4"/>
  <c r="F148" i="4" s="1"/>
  <c r="D147" i="4"/>
  <c r="C147" i="4"/>
  <c r="AB146" i="4"/>
  <c r="X146" i="4"/>
  <c r="Y146" i="4" s="1"/>
  <c r="Z147" i="4" s="1"/>
  <c r="W146" i="4"/>
  <c r="T146" i="4"/>
  <c r="U146" i="4" s="1"/>
  <c r="V147" i="4" s="1"/>
  <c r="S146" i="4"/>
  <c r="N146" i="4"/>
  <c r="O146" i="4" s="1"/>
  <c r="I146" i="4"/>
  <c r="J146" i="4" s="1"/>
  <c r="H146" i="4"/>
  <c r="K146" i="4" s="1"/>
  <c r="L147" i="4" s="1"/>
  <c r="G146" i="4"/>
  <c r="D146" i="4"/>
  <c r="E146" i="4" s="1"/>
  <c r="C146" i="4"/>
  <c r="AB145" i="4"/>
  <c r="AC145" i="4" s="1"/>
  <c r="Y145" i="4"/>
  <c r="Z146" i="4" s="1"/>
  <c r="X145" i="4"/>
  <c r="W145" i="4"/>
  <c r="V145" i="4"/>
  <c r="U145" i="4"/>
  <c r="V146" i="4" s="1"/>
  <c r="T145" i="4"/>
  <c r="S145" i="4"/>
  <c r="O145" i="4"/>
  <c r="N145" i="4"/>
  <c r="J145" i="4"/>
  <c r="I145" i="4"/>
  <c r="H145" i="4"/>
  <c r="G145" i="4"/>
  <c r="K145" i="4" s="1"/>
  <c r="L146" i="4" s="1"/>
  <c r="E145" i="4"/>
  <c r="F146" i="4" s="1"/>
  <c r="D145" i="4"/>
  <c r="C145" i="4"/>
  <c r="AC144" i="4"/>
  <c r="AB144" i="4"/>
  <c r="X144" i="4"/>
  <c r="Y144" i="4" s="1"/>
  <c r="Z145" i="4" s="1"/>
  <c r="W144" i="4"/>
  <c r="T144" i="4"/>
  <c r="U144" i="4" s="1"/>
  <c r="S144" i="4"/>
  <c r="N144" i="4"/>
  <c r="O144" i="4" s="1"/>
  <c r="L144" i="4"/>
  <c r="I144" i="4"/>
  <c r="J144" i="4" s="1"/>
  <c r="H144" i="4"/>
  <c r="K144" i="4" s="1"/>
  <c r="L145" i="4" s="1"/>
  <c r="G144" i="4"/>
  <c r="D144" i="4"/>
  <c r="E144" i="4" s="1"/>
  <c r="F145" i="4" s="1"/>
  <c r="C144" i="4"/>
  <c r="AB143" i="4"/>
  <c r="AC143" i="4" s="1"/>
  <c r="Y143" i="4"/>
  <c r="Z144" i="4" s="1"/>
  <c r="X143" i="4"/>
  <c r="W143" i="4"/>
  <c r="U143" i="4"/>
  <c r="V144" i="4" s="1"/>
  <c r="T143" i="4"/>
  <c r="S143" i="4"/>
  <c r="O143" i="4"/>
  <c r="N143" i="4"/>
  <c r="K143" i="4"/>
  <c r="J143" i="4"/>
  <c r="I143" i="4"/>
  <c r="H143" i="4"/>
  <c r="G143" i="4"/>
  <c r="F143" i="4"/>
  <c r="E143" i="4"/>
  <c r="F144" i="4" s="1"/>
  <c r="D143" i="4"/>
  <c r="C143" i="4"/>
  <c r="AB142" i="4"/>
  <c r="X142" i="4"/>
  <c r="Y142" i="4" s="1"/>
  <c r="Z143" i="4" s="1"/>
  <c r="W142" i="4"/>
  <c r="T142" i="4"/>
  <c r="U142" i="4" s="1"/>
  <c r="V143" i="4" s="1"/>
  <c r="S142" i="4"/>
  <c r="N142" i="4"/>
  <c r="O142" i="4" s="1"/>
  <c r="I142" i="4"/>
  <c r="J142" i="4" s="1"/>
  <c r="H142" i="4"/>
  <c r="K142" i="4" s="1"/>
  <c r="L143" i="4" s="1"/>
  <c r="G142" i="4"/>
  <c r="D142" i="4"/>
  <c r="E142" i="4" s="1"/>
  <c r="C142" i="4"/>
  <c r="AB141" i="4"/>
  <c r="AC141" i="4" s="1"/>
  <c r="Y141" i="4"/>
  <c r="Z142" i="4" s="1"/>
  <c r="X141" i="4"/>
  <c r="W141" i="4"/>
  <c r="U141" i="4"/>
  <c r="V142" i="4" s="1"/>
  <c r="T141" i="4"/>
  <c r="S141" i="4"/>
  <c r="O141" i="4"/>
  <c r="N141" i="4"/>
  <c r="J141" i="4"/>
  <c r="I141" i="4"/>
  <c r="H141" i="4"/>
  <c r="G141" i="4"/>
  <c r="K141" i="4" s="1"/>
  <c r="L142" i="4" s="1"/>
  <c r="E141" i="4"/>
  <c r="F142" i="4" s="1"/>
  <c r="D141" i="4"/>
  <c r="C141" i="4"/>
  <c r="AB140" i="4"/>
  <c r="X140" i="4"/>
  <c r="Y140" i="4" s="1"/>
  <c r="Z141" i="4" s="1"/>
  <c r="W140" i="4"/>
  <c r="T140" i="4"/>
  <c r="U140" i="4" s="1"/>
  <c r="V141" i="4" s="1"/>
  <c r="S140" i="4"/>
  <c r="N140" i="4"/>
  <c r="O140" i="4" s="1"/>
  <c r="L140" i="4"/>
  <c r="I140" i="4"/>
  <c r="J140" i="4" s="1"/>
  <c r="H140" i="4"/>
  <c r="K140" i="4" s="1"/>
  <c r="L141" i="4" s="1"/>
  <c r="G140" i="4"/>
  <c r="D140" i="4"/>
  <c r="E140" i="4" s="1"/>
  <c r="F141" i="4" s="1"/>
  <c r="C140" i="4"/>
  <c r="AB139" i="4"/>
  <c r="AC139" i="4" s="1"/>
  <c r="Z139" i="4"/>
  <c r="Y139" i="4"/>
  <c r="Z140" i="4" s="1"/>
  <c r="X139" i="4"/>
  <c r="W139" i="4"/>
  <c r="U139" i="4"/>
  <c r="V140" i="4" s="1"/>
  <c r="T139" i="4"/>
  <c r="S139" i="4"/>
  <c r="O139" i="4"/>
  <c r="N139" i="4"/>
  <c r="K139" i="4"/>
  <c r="J139" i="4"/>
  <c r="I139" i="4"/>
  <c r="H139" i="4"/>
  <c r="G139" i="4"/>
  <c r="E139" i="4"/>
  <c r="F140" i="4" s="1"/>
  <c r="D139" i="4"/>
  <c r="C139" i="4"/>
  <c r="AB138" i="4"/>
  <c r="X138" i="4"/>
  <c r="Y138" i="4" s="1"/>
  <c r="W138" i="4"/>
  <c r="T138" i="4"/>
  <c r="U138" i="4" s="1"/>
  <c r="V139" i="4" s="1"/>
  <c r="S138" i="4"/>
  <c r="N138" i="4"/>
  <c r="L138" i="4"/>
  <c r="I138" i="4"/>
  <c r="J138" i="4" s="1"/>
  <c r="H138" i="4"/>
  <c r="K138" i="4" s="1"/>
  <c r="L139" i="4" s="1"/>
  <c r="G138" i="4"/>
  <c r="D138" i="4"/>
  <c r="E138" i="4" s="1"/>
  <c r="F139" i="4" s="1"/>
  <c r="C138" i="4"/>
  <c r="AB137" i="4"/>
  <c r="AC137" i="4" s="1"/>
  <c r="Y137" i="4"/>
  <c r="Z138" i="4" s="1"/>
  <c r="X137" i="4"/>
  <c r="W137" i="4"/>
  <c r="V137" i="4"/>
  <c r="U137" i="4"/>
  <c r="V138" i="4" s="1"/>
  <c r="T137" i="4"/>
  <c r="S137" i="4"/>
  <c r="O137" i="4"/>
  <c r="N137" i="4"/>
  <c r="J137" i="4"/>
  <c r="I137" i="4"/>
  <c r="H137" i="4"/>
  <c r="G137" i="4"/>
  <c r="K137" i="4" s="1"/>
  <c r="E137" i="4"/>
  <c r="F138" i="4" s="1"/>
  <c r="D137" i="4"/>
  <c r="C137" i="4"/>
  <c r="AC136" i="4"/>
  <c r="AB136" i="4"/>
  <c r="X136" i="4"/>
  <c r="Y136" i="4" s="1"/>
  <c r="Z137" i="4" s="1"/>
  <c r="W136" i="4"/>
  <c r="T136" i="4"/>
  <c r="U136" i="4" s="1"/>
  <c r="S136" i="4"/>
  <c r="N136" i="4"/>
  <c r="L136" i="4"/>
  <c r="I136" i="4"/>
  <c r="H136" i="4"/>
  <c r="K136" i="4" s="1"/>
  <c r="L137" i="4" s="1"/>
  <c r="G136" i="4"/>
  <c r="D136" i="4"/>
  <c r="C136" i="4"/>
  <c r="AB135" i="4"/>
  <c r="AC135" i="4" s="1"/>
  <c r="Y135" i="4"/>
  <c r="Z136" i="4" s="1"/>
  <c r="X135" i="4"/>
  <c r="W135" i="4"/>
  <c r="U135" i="4"/>
  <c r="V136" i="4" s="1"/>
  <c r="T135" i="4"/>
  <c r="S135" i="4"/>
  <c r="N135" i="4"/>
  <c r="O135" i="4" s="1"/>
  <c r="K135" i="4"/>
  <c r="I135" i="4"/>
  <c r="J135" i="4" s="1"/>
  <c r="H135" i="4"/>
  <c r="G135" i="4"/>
  <c r="E135" i="4"/>
  <c r="F136" i="4" s="1"/>
  <c r="D135" i="4"/>
  <c r="C135" i="4"/>
  <c r="AB134" i="4"/>
  <c r="AC134" i="4" s="1"/>
  <c r="X134" i="4"/>
  <c r="W134" i="4"/>
  <c r="T134" i="4"/>
  <c r="U134" i="4" s="1"/>
  <c r="V135" i="4" s="1"/>
  <c r="S134" i="4"/>
  <c r="N134" i="4"/>
  <c r="I134" i="4"/>
  <c r="H134" i="4"/>
  <c r="K134" i="4" s="1"/>
  <c r="L135" i="4" s="1"/>
  <c r="G134" i="4"/>
  <c r="D134" i="4"/>
  <c r="E134" i="4" s="1"/>
  <c r="F135" i="4" s="1"/>
  <c r="C134" i="4"/>
  <c r="AB133" i="4"/>
  <c r="AC133" i="4" s="1"/>
  <c r="Y133" i="4"/>
  <c r="Z134" i="4" s="1"/>
  <c r="X133" i="4"/>
  <c r="W133" i="4"/>
  <c r="V133" i="4"/>
  <c r="U133" i="4"/>
  <c r="V134" i="4" s="1"/>
  <c r="T133" i="4"/>
  <c r="S133" i="4"/>
  <c r="N133" i="4"/>
  <c r="O133" i="4" s="1"/>
  <c r="I133" i="4"/>
  <c r="J133" i="4" s="1"/>
  <c r="H133" i="4"/>
  <c r="G133" i="4"/>
  <c r="K133" i="4" s="1"/>
  <c r="L134" i="4" s="1"/>
  <c r="E133" i="4"/>
  <c r="F134" i="4" s="1"/>
  <c r="D133" i="4"/>
  <c r="C133" i="4"/>
  <c r="AB132" i="4"/>
  <c r="AC132" i="4" s="1"/>
  <c r="Y132" i="4"/>
  <c r="Z133" i="4" s="1"/>
  <c r="X132" i="4"/>
  <c r="W132" i="4"/>
  <c r="T132" i="4"/>
  <c r="U132" i="4" s="1"/>
  <c r="S132" i="4"/>
  <c r="N132" i="4"/>
  <c r="I132" i="4"/>
  <c r="J132" i="4" s="1"/>
  <c r="H132" i="4"/>
  <c r="K132" i="4" s="1"/>
  <c r="L133" i="4" s="1"/>
  <c r="G132" i="4"/>
  <c r="D132" i="4"/>
  <c r="E132" i="4" s="1"/>
  <c r="F133" i="4" s="1"/>
  <c r="C132" i="4"/>
  <c r="AB131" i="4"/>
  <c r="AC131" i="4" s="1"/>
  <c r="Y131" i="4"/>
  <c r="Z132" i="4" s="1"/>
  <c r="X131" i="4"/>
  <c r="W131" i="4"/>
  <c r="U131" i="4"/>
  <c r="V132" i="4" s="1"/>
  <c r="T131" i="4"/>
  <c r="S131" i="4"/>
  <c r="N131" i="4"/>
  <c r="O131" i="4" s="1"/>
  <c r="K131" i="4"/>
  <c r="L132" i="4" s="1"/>
  <c r="J131" i="4"/>
  <c r="I131" i="4"/>
  <c r="H131" i="4"/>
  <c r="G131" i="4"/>
  <c r="D131" i="4"/>
  <c r="C131" i="4"/>
  <c r="E131" i="4" s="1"/>
  <c r="F132" i="4" s="1"/>
  <c r="AC130" i="4"/>
  <c r="AB130" i="4"/>
  <c r="X130" i="4"/>
  <c r="Y130" i="4" s="1"/>
  <c r="Z131" i="4" s="1"/>
  <c r="W130" i="4"/>
  <c r="T130" i="4"/>
  <c r="U130" i="4" s="1"/>
  <c r="V131" i="4" s="1"/>
  <c r="S130" i="4"/>
  <c r="N130" i="4"/>
  <c r="I130" i="4"/>
  <c r="J130" i="4" s="1"/>
  <c r="H130" i="4"/>
  <c r="K130" i="4" s="1"/>
  <c r="L131" i="4" s="1"/>
  <c r="G130" i="4"/>
  <c r="D130" i="4"/>
  <c r="C130" i="4"/>
  <c r="AB129" i="4"/>
  <c r="AC129" i="4" s="1"/>
  <c r="Y129" i="4"/>
  <c r="Z130" i="4" s="1"/>
  <c r="X129" i="4"/>
  <c r="W129" i="4"/>
  <c r="T129" i="4"/>
  <c r="S129" i="4"/>
  <c r="U129" i="4" s="1"/>
  <c r="V130" i="4" s="1"/>
  <c r="O129" i="4"/>
  <c r="N129" i="4"/>
  <c r="J129" i="4"/>
  <c r="I129" i="4"/>
  <c r="H129" i="4"/>
  <c r="G129" i="4"/>
  <c r="K129" i="4" s="1"/>
  <c r="L130" i="4" s="1"/>
  <c r="F129" i="4"/>
  <c r="E129" i="4"/>
  <c r="F130" i="4" s="1"/>
  <c r="D129" i="4"/>
  <c r="C129" i="4"/>
  <c r="AB128" i="4"/>
  <c r="X128" i="4"/>
  <c r="Y128" i="4" s="1"/>
  <c r="Z129" i="4" s="1"/>
  <c r="W128" i="4"/>
  <c r="T128" i="4"/>
  <c r="AC128" i="4" s="1"/>
  <c r="S128" i="4"/>
  <c r="N128" i="4"/>
  <c r="I128" i="4"/>
  <c r="H128" i="4"/>
  <c r="K128" i="4" s="1"/>
  <c r="L129" i="4" s="1"/>
  <c r="G128" i="4"/>
  <c r="E128" i="4"/>
  <c r="D128" i="4"/>
  <c r="C128" i="4"/>
  <c r="AB127" i="4"/>
  <c r="AC127" i="4" s="1"/>
  <c r="X127" i="4"/>
  <c r="W127" i="4"/>
  <c r="Y127" i="4" s="1"/>
  <c r="Z128" i="4" s="1"/>
  <c r="T127" i="4"/>
  <c r="S127" i="4"/>
  <c r="U127" i="4" s="1"/>
  <c r="V128" i="4" s="1"/>
  <c r="N127" i="4"/>
  <c r="O127" i="4" s="1"/>
  <c r="K127" i="4"/>
  <c r="L128" i="4" s="1"/>
  <c r="J127" i="4"/>
  <c r="I127" i="4"/>
  <c r="H127" i="4"/>
  <c r="G127" i="4"/>
  <c r="D127" i="4"/>
  <c r="C127" i="4"/>
  <c r="E127" i="4" s="1"/>
  <c r="F128" i="4" s="1"/>
  <c r="AB126" i="4"/>
  <c r="X126" i="4"/>
  <c r="Y126" i="4" s="1"/>
  <c r="Z127" i="4" s="1"/>
  <c r="W126" i="4"/>
  <c r="T126" i="4"/>
  <c r="U126" i="4" s="1"/>
  <c r="V127" i="4" s="1"/>
  <c r="S126" i="4"/>
  <c r="N126" i="4"/>
  <c r="I126" i="4"/>
  <c r="J126" i="4" s="1"/>
  <c r="H126" i="4"/>
  <c r="K126" i="4" s="1"/>
  <c r="L127" i="4" s="1"/>
  <c r="G126" i="4"/>
  <c r="D126" i="4"/>
  <c r="E126" i="4" s="1"/>
  <c r="F127" i="4" s="1"/>
  <c r="C126" i="4"/>
  <c r="AB125" i="4"/>
  <c r="AC125" i="4" s="1"/>
  <c r="Y125" i="4"/>
  <c r="Z126" i="4" s="1"/>
  <c r="X125" i="4"/>
  <c r="W125" i="4"/>
  <c r="U125" i="4"/>
  <c r="V126" i="4" s="1"/>
  <c r="T125" i="4"/>
  <c r="S125" i="4"/>
  <c r="N125" i="4"/>
  <c r="O125" i="4" s="1"/>
  <c r="I125" i="4"/>
  <c r="J125" i="4" s="1"/>
  <c r="H125" i="4"/>
  <c r="G125" i="4"/>
  <c r="K125" i="4" s="1"/>
  <c r="L126" i="4" s="1"/>
  <c r="D125" i="4"/>
  <c r="C125" i="4"/>
  <c r="E125" i="4" s="1"/>
  <c r="F126" i="4" s="1"/>
  <c r="AB124" i="4"/>
  <c r="AC124" i="4" s="1"/>
  <c r="Y124" i="4"/>
  <c r="Z125" i="4" s="1"/>
  <c r="X124" i="4"/>
  <c r="W124" i="4"/>
  <c r="T124" i="4"/>
  <c r="U124" i="4" s="1"/>
  <c r="V125" i="4" s="1"/>
  <c r="S124" i="4"/>
  <c r="N124" i="4"/>
  <c r="K124" i="4"/>
  <c r="L125" i="4" s="1"/>
  <c r="I124" i="4"/>
  <c r="H124" i="4"/>
  <c r="G124" i="4"/>
  <c r="D124" i="4"/>
  <c r="E124" i="4" s="1"/>
  <c r="F125" i="4" s="1"/>
  <c r="C124" i="4"/>
  <c r="AB123" i="4"/>
  <c r="AC123" i="4" s="1"/>
  <c r="Y123" i="4"/>
  <c r="Z124" i="4" s="1"/>
  <c r="X123" i="4"/>
  <c r="W123" i="4"/>
  <c r="T123" i="4"/>
  <c r="S123" i="4"/>
  <c r="U123" i="4" s="1"/>
  <c r="V124" i="4" s="1"/>
  <c r="O123" i="4"/>
  <c r="N123" i="4"/>
  <c r="K123" i="4"/>
  <c r="L124" i="4" s="1"/>
  <c r="I123" i="4"/>
  <c r="J123" i="4" s="1"/>
  <c r="H123" i="4"/>
  <c r="G123" i="4"/>
  <c r="E123" i="4"/>
  <c r="F124" i="4" s="1"/>
  <c r="D123" i="4"/>
  <c r="C123" i="4"/>
  <c r="AB122" i="4"/>
  <c r="AC122" i="4" s="1"/>
  <c r="X122" i="4"/>
  <c r="W122" i="4"/>
  <c r="Y122" i="4" s="1"/>
  <c r="Z123" i="4" s="1"/>
  <c r="U122" i="4"/>
  <c r="V123" i="4" s="1"/>
  <c r="T122" i="4"/>
  <c r="S122" i="4"/>
  <c r="N122" i="4"/>
  <c r="I122" i="4"/>
  <c r="H122" i="4"/>
  <c r="K122" i="4" s="1"/>
  <c r="L123" i="4" s="1"/>
  <c r="G122" i="4"/>
  <c r="D122" i="4"/>
  <c r="E122" i="4" s="1"/>
  <c r="F123" i="4" s="1"/>
  <c r="C122" i="4"/>
  <c r="AB121" i="4"/>
  <c r="AC121" i="4" s="1"/>
  <c r="X121" i="4"/>
  <c r="W121" i="4"/>
  <c r="Y121" i="4" s="1"/>
  <c r="Z122" i="4" s="1"/>
  <c r="U121" i="4"/>
  <c r="V122" i="4" s="1"/>
  <c r="T121" i="4"/>
  <c r="S121" i="4"/>
  <c r="O121" i="4"/>
  <c r="N121" i="4"/>
  <c r="K121" i="4"/>
  <c r="L122" i="4" s="1"/>
  <c r="J121" i="4"/>
  <c r="I121" i="4"/>
  <c r="H121" i="4"/>
  <c r="G121" i="4"/>
  <c r="D121" i="4"/>
  <c r="C121" i="4"/>
  <c r="E121" i="4" s="1"/>
  <c r="F122" i="4" s="1"/>
  <c r="AC120" i="4"/>
  <c r="AB120" i="4"/>
  <c r="Y120" i="4"/>
  <c r="Z121" i="4" s="1"/>
  <c r="X120" i="4"/>
  <c r="W120" i="4"/>
  <c r="T120" i="4"/>
  <c r="S120" i="4"/>
  <c r="U120" i="4" s="1"/>
  <c r="V121" i="4" s="1"/>
  <c r="N120" i="4"/>
  <c r="O120" i="4" s="1"/>
  <c r="K120" i="4"/>
  <c r="L121" i="4" s="1"/>
  <c r="I120" i="4"/>
  <c r="H120" i="4"/>
  <c r="G120" i="4"/>
  <c r="D120" i="4"/>
  <c r="E120" i="4" s="1"/>
  <c r="F121" i="4" s="1"/>
  <c r="C120" i="4"/>
  <c r="AB119" i="4"/>
  <c r="AC119" i="4" s="1"/>
  <c r="X119" i="4"/>
  <c r="W119" i="4"/>
  <c r="Y119" i="4" s="1"/>
  <c r="Z120" i="4" s="1"/>
  <c r="U119" i="4"/>
  <c r="V120" i="4" s="1"/>
  <c r="T119" i="4"/>
  <c r="S119" i="4"/>
  <c r="O119" i="4"/>
  <c r="N119" i="4"/>
  <c r="J119" i="4"/>
  <c r="I119" i="4"/>
  <c r="H119" i="4"/>
  <c r="G119" i="4"/>
  <c r="K119" i="4" s="1"/>
  <c r="L120" i="4" s="1"/>
  <c r="D119" i="4"/>
  <c r="C119" i="4"/>
  <c r="E119" i="4" s="1"/>
  <c r="F120" i="4" s="1"/>
  <c r="AB118" i="4"/>
  <c r="X118" i="4"/>
  <c r="Y118" i="4" s="1"/>
  <c r="Z119" i="4" s="1"/>
  <c r="W118" i="4"/>
  <c r="T118" i="4"/>
  <c r="AC118" i="4" s="1"/>
  <c r="S118" i="4"/>
  <c r="U118" i="4" s="1"/>
  <c r="V119" i="4" s="1"/>
  <c r="N118" i="4"/>
  <c r="I118" i="4"/>
  <c r="J118" i="4" s="1"/>
  <c r="H118" i="4"/>
  <c r="K118" i="4" s="1"/>
  <c r="L119" i="4" s="1"/>
  <c r="G118" i="4"/>
  <c r="D118" i="4"/>
  <c r="E118" i="4" s="1"/>
  <c r="F119" i="4" s="1"/>
  <c r="C118" i="4"/>
  <c r="AB117" i="4"/>
  <c r="AC117" i="4" s="1"/>
  <c r="Z117" i="4"/>
  <c r="Y117" i="4"/>
  <c r="Z118" i="4" s="1"/>
  <c r="X117" i="4"/>
  <c r="W117" i="4"/>
  <c r="U117" i="4"/>
  <c r="V118" i="4" s="1"/>
  <c r="T117" i="4"/>
  <c r="S117" i="4"/>
  <c r="N117" i="4"/>
  <c r="O117" i="4" s="1"/>
  <c r="K117" i="4"/>
  <c r="L118" i="4" s="1"/>
  <c r="J117" i="4"/>
  <c r="I117" i="4"/>
  <c r="H117" i="4"/>
  <c r="G117" i="4"/>
  <c r="D117" i="4"/>
  <c r="C117" i="4"/>
  <c r="E117" i="4" s="1"/>
  <c r="F118" i="4" s="1"/>
  <c r="AB116" i="4"/>
  <c r="Y116" i="4"/>
  <c r="X116" i="4"/>
  <c r="W116" i="4"/>
  <c r="T116" i="4"/>
  <c r="AC116" i="4" s="1"/>
  <c r="S116" i="4"/>
  <c r="N116" i="4"/>
  <c r="I116" i="4"/>
  <c r="J116" i="4" s="1"/>
  <c r="H116" i="4"/>
  <c r="G116" i="4"/>
  <c r="K116" i="4" s="1"/>
  <c r="L117" i="4" s="1"/>
  <c r="E116" i="4"/>
  <c r="F117" i="4" s="1"/>
  <c r="D116" i="4"/>
  <c r="C116" i="4"/>
  <c r="AB115" i="4"/>
  <c r="AC115" i="4" s="1"/>
  <c r="X115" i="4"/>
  <c r="W115" i="4"/>
  <c r="Y115" i="4" s="1"/>
  <c r="Z116" i="4" s="1"/>
  <c r="U115" i="4"/>
  <c r="V116" i="4" s="1"/>
  <c r="T115" i="4"/>
  <c r="S115" i="4"/>
  <c r="O115" i="4"/>
  <c r="N115" i="4"/>
  <c r="I115" i="4"/>
  <c r="J115" i="4" s="1"/>
  <c r="H115" i="4"/>
  <c r="G115" i="4"/>
  <c r="K115" i="4" s="1"/>
  <c r="L116" i="4" s="1"/>
  <c r="E115" i="4"/>
  <c r="F116" i="4" s="1"/>
  <c r="D115" i="4"/>
  <c r="C115" i="4"/>
  <c r="AB114" i="4"/>
  <c r="AC114" i="4" s="1"/>
  <c r="Y114" i="4"/>
  <c r="Z115" i="4" s="1"/>
  <c r="X114" i="4"/>
  <c r="W114" i="4"/>
  <c r="T114" i="4"/>
  <c r="U114" i="4" s="1"/>
  <c r="V115" i="4" s="1"/>
  <c r="S114" i="4"/>
  <c r="N114" i="4"/>
  <c r="O114" i="4" s="1"/>
  <c r="K114" i="4"/>
  <c r="L115" i="4" s="1"/>
  <c r="I114" i="4"/>
  <c r="J114" i="4" s="1"/>
  <c r="H114" i="4"/>
  <c r="G114" i="4"/>
  <c r="D114" i="4"/>
  <c r="C114" i="4"/>
  <c r="E114" i="4" s="1"/>
  <c r="F115" i="4" s="1"/>
  <c r="AB113" i="4"/>
  <c r="AC113" i="4" s="1"/>
  <c r="Y113" i="4"/>
  <c r="Z114" i="4" s="1"/>
  <c r="X113" i="4"/>
  <c r="W113" i="4"/>
  <c r="T113" i="4"/>
  <c r="S113" i="4"/>
  <c r="U113" i="4" s="1"/>
  <c r="V114" i="4" s="1"/>
  <c r="O113" i="4"/>
  <c r="N113" i="4"/>
  <c r="J113" i="4"/>
  <c r="I113" i="4"/>
  <c r="H113" i="4"/>
  <c r="G113" i="4"/>
  <c r="K113" i="4" s="1"/>
  <c r="L114" i="4" s="1"/>
  <c r="F113" i="4"/>
  <c r="E113" i="4"/>
  <c r="F114" i="4" s="1"/>
  <c r="D113" i="4"/>
  <c r="C113" i="4"/>
  <c r="AB112" i="4"/>
  <c r="X112" i="4"/>
  <c r="Y112" i="4" s="1"/>
  <c r="Z113" i="4" s="1"/>
  <c r="W112" i="4"/>
  <c r="T112" i="4"/>
  <c r="AC112" i="4" s="1"/>
  <c r="S112" i="4"/>
  <c r="N112" i="4"/>
  <c r="I112" i="4"/>
  <c r="H112" i="4"/>
  <c r="K112" i="4" s="1"/>
  <c r="L113" i="4" s="1"/>
  <c r="G112" i="4"/>
  <c r="E112" i="4"/>
  <c r="D112" i="4"/>
  <c r="C112" i="4"/>
  <c r="AB111" i="4"/>
  <c r="AC111" i="4" s="1"/>
  <c r="X111" i="4"/>
  <c r="W111" i="4"/>
  <c r="Y111" i="4" s="1"/>
  <c r="Z112" i="4" s="1"/>
  <c r="T111" i="4"/>
  <c r="S111" i="4"/>
  <c r="U111" i="4" s="1"/>
  <c r="V112" i="4" s="1"/>
  <c r="N111" i="4"/>
  <c r="O111" i="4" s="1"/>
  <c r="K111" i="4"/>
  <c r="L112" i="4" s="1"/>
  <c r="J111" i="4"/>
  <c r="I111" i="4"/>
  <c r="H111" i="4"/>
  <c r="G111" i="4"/>
  <c r="D111" i="4"/>
  <c r="C111" i="4"/>
  <c r="E111" i="4" s="1"/>
  <c r="F112" i="4" s="1"/>
  <c r="AB110" i="4"/>
  <c r="X110" i="4"/>
  <c r="Y110" i="4" s="1"/>
  <c r="Z111" i="4" s="1"/>
  <c r="W110" i="4"/>
  <c r="T110" i="4"/>
  <c r="U110" i="4" s="1"/>
  <c r="V111" i="4" s="1"/>
  <c r="S110" i="4"/>
  <c r="N110" i="4"/>
  <c r="I110" i="4"/>
  <c r="J110" i="4" s="1"/>
  <c r="H110" i="4"/>
  <c r="K110" i="4" s="1"/>
  <c r="L111" i="4" s="1"/>
  <c r="G110" i="4"/>
  <c r="D110" i="4"/>
  <c r="E110" i="4" s="1"/>
  <c r="F111" i="4" s="1"/>
  <c r="C110" i="4"/>
  <c r="AB109" i="4"/>
  <c r="AC109" i="4" s="1"/>
  <c r="Y109" i="4"/>
  <c r="Z110" i="4" s="1"/>
  <c r="X109" i="4"/>
  <c r="W109" i="4"/>
  <c r="U109" i="4"/>
  <c r="V110" i="4" s="1"/>
  <c r="T109" i="4"/>
  <c r="S109" i="4"/>
  <c r="N109" i="4"/>
  <c r="O109" i="4" s="1"/>
  <c r="I109" i="4"/>
  <c r="J109" i="4" s="1"/>
  <c r="H109" i="4"/>
  <c r="G109" i="4"/>
  <c r="K109" i="4" s="1"/>
  <c r="L110" i="4" s="1"/>
  <c r="D109" i="4"/>
  <c r="C109" i="4"/>
  <c r="E109" i="4" s="1"/>
  <c r="F110" i="4" s="1"/>
  <c r="AB108" i="4"/>
  <c r="AC108" i="4" s="1"/>
  <c r="Y108" i="4"/>
  <c r="Z109" i="4" s="1"/>
  <c r="X108" i="4"/>
  <c r="W108" i="4"/>
  <c r="T108" i="4"/>
  <c r="U108" i="4" s="1"/>
  <c r="V109" i="4" s="1"/>
  <c r="S108" i="4"/>
  <c r="N108" i="4"/>
  <c r="K108" i="4"/>
  <c r="L109" i="4" s="1"/>
  <c r="I108" i="4"/>
  <c r="H108" i="4"/>
  <c r="G108" i="4"/>
  <c r="D108" i="4"/>
  <c r="E108" i="4" s="1"/>
  <c r="F109" i="4" s="1"/>
  <c r="C108" i="4"/>
  <c r="AB107" i="4"/>
  <c r="AC107" i="4" s="1"/>
  <c r="Y107" i="4"/>
  <c r="Z108" i="4" s="1"/>
  <c r="X107" i="4"/>
  <c r="W107" i="4"/>
  <c r="T107" i="4"/>
  <c r="S107" i="4"/>
  <c r="U107" i="4" s="1"/>
  <c r="V108" i="4" s="1"/>
  <c r="O107" i="4"/>
  <c r="N107" i="4"/>
  <c r="K107" i="4"/>
  <c r="L108" i="4" s="1"/>
  <c r="I107" i="4"/>
  <c r="J107" i="4" s="1"/>
  <c r="H107" i="4"/>
  <c r="G107" i="4"/>
  <c r="E107" i="4"/>
  <c r="F108" i="4" s="1"/>
  <c r="D107" i="4"/>
  <c r="C107" i="4"/>
  <c r="AB106" i="4"/>
  <c r="AC106" i="4" s="1"/>
  <c r="X106" i="4"/>
  <c r="W106" i="4"/>
  <c r="Y106" i="4" s="1"/>
  <c r="Z107" i="4" s="1"/>
  <c r="U106" i="4"/>
  <c r="V107" i="4" s="1"/>
  <c r="T106" i="4"/>
  <c r="S106" i="4"/>
  <c r="N106" i="4"/>
  <c r="I106" i="4"/>
  <c r="H106" i="4"/>
  <c r="K106" i="4" s="1"/>
  <c r="L107" i="4" s="1"/>
  <c r="G106" i="4"/>
  <c r="D106" i="4"/>
  <c r="E106" i="4" s="1"/>
  <c r="F107" i="4" s="1"/>
  <c r="C106" i="4"/>
  <c r="AB105" i="4"/>
  <c r="AC105" i="4" s="1"/>
  <c r="X105" i="4"/>
  <c r="W105" i="4"/>
  <c r="Y105" i="4" s="1"/>
  <c r="Z106" i="4" s="1"/>
  <c r="U105" i="4"/>
  <c r="V106" i="4" s="1"/>
  <c r="T105" i="4"/>
  <c r="S105" i="4"/>
  <c r="O105" i="4"/>
  <c r="N105" i="4"/>
  <c r="K105" i="4"/>
  <c r="L106" i="4" s="1"/>
  <c r="J105" i="4"/>
  <c r="I105" i="4"/>
  <c r="H105" i="4"/>
  <c r="G105" i="4"/>
  <c r="D105" i="4"/>
  <c r="C105" i="4"/>
  <c r="E105" i="4" s="1"/>
  <c r="F106" i="4" s="1"/>
  <c r="AC104" i="4"/>
  <c r="AB104" i="4"/>
  <c r="Y104" i="4"/>
  <c r="Z105" i="4" s="1"/>
  <c r="X104" i="4"/>
  <c r="W104" i="4"/>
  <c r="T104" i="4"/>
  <c r="S104" i="4"/>
  <c r="U104" i="4" s="1"/>
  <c r="V105" i="4" s="1"/>
  <c r="N104" i="4"/>
  <c r="O104" i="4" s="1"/>
  <c r="K104" i="4"/>
  <c r="L105" i="4" s="1"/>
  <c r="I104" i="4"/>
  <c r="H104" i="4"/>
  <c r="G104" i="4"/>
  <c r="D104" i="4"/>
  <c r="E104" i="4" s="1"/>
  <c r="F105" i="4" s="1"/>
  <c r="C104" i="4"/>
  <c r="AB103" i="4"/>
  <c r="AC103" i="4" s="1"/>
  <c r="X103" i="4"/>
  <c r="W103" i="4"/>
  <c r="Y103" i="4" s="1"/>
  <c r="Z104" i="4" s="1"/>
  <c r="T103" i="4"/>
  <c r="S103" i="4"/>
  <c r="U103" i="4" s="1"/>
  <c r="V104" i="4" s="1"/>
  <c r="O103" i="4"/>
  <c r="N103" i="4"/>
  <c r="I103" i="4"/>
  <c r="J103" i="4" s="1"/>
  <c r="H103" i="4"/>
  <c r="G103" i="4"/>
  <c r="K103" i="4" s="1"/>
  <c r="L104" i="4" s="1"/>
  <c r="D103" i="4"/>
  <c r="E103" i="4" s="1"/>
  <c r="F104" i="4" s="1"/>
  <c r="C103" i="4"/>
  <c r="AB102" i="4"/>
  <c r="AC102" i="4" s="1"/>
  <c r="Y102" i="4"/>
  <c r="Z103" i="4" s="1"/>
  <c r="X102" i="4"/>
  <c r="W102" i="4"/>
  <c r="U102" i="4"/>
  <c r="V103" i="4" s="1"/>
  <c r="T102" i="4"/>
  <c r="S102" i="4"/>
  <c r="N102" i="4"/>
  <c r="L102" i="4"/>
  <c r="K102" i="4"/>
  <c r="L103" i="4" s="1"/>
  <c r="J102" i="4"/>
  <c r="I102" i="4"/>
  <c r="H102" i="4"/>
  <c r="G102" i="4"/>
  <c r="D102" i="4"/>
  <c r="E102" i="4" s="1"/>
  <c r="F103" i="4" s="1"/>
  <c r="C102" i="4"/>
  <c r="AB101" i="4"/>
  <c r="X101" i="4"/>
  <c r="W101" i="4"/>
  <c r="Y101" i="4" s="1"/>
  <c r="Z102" i="4" s="1"/>
  <c r="U101" i="4"/>
  <c r="V102" i="4" s="1"/>
  <c r="T101" i="4"/>
  <c r="AC101" i="4" s="1"/>
  <c r="S101" i="4"/>
  <c r="O101" i="4"/>
  <c r="N101" i="4"/>
  <c r="K101" i="4"/>
  <c r="J101" i="4"/>
  <c r="I101" i="4"/>
  <c r="H101" i="4"/>
  <c r="G101" i="4"/>
  <c r="D101" i="4"/>
  <c r="C101" i="4"/>
  <c r="E101" i="4" s="1"/>
  <c r="F102" i="4" s="1"/>
  <c r="AB100" i="4"/>
  <c r="X100" i="4"/>
  <c r="Y100" i="4" s="1"/>
  <c r="Z101" i="4" s="1"/>
  <c r="W100" i="4"/>
  <c r="T100" i="4"/>
  <c r="U100" i="4" s="1"/>
  <c r="V101" i="4" s="1"/>
  <c r="S100" i="4"/>
  <c r="O100" i="4"/>
  <c r="N100" i="4"/>
  <c r="I100" i="4"/>
  <c r="J100" i="4" s="1"/>
  <c r="H100" i="4"/>
  <c r="K100" i="4" s="1"/>
  <c r="L101" i="4" s="1"/>
  <c r="G100" i="4"/>
  <c r="D100" i="4"/>
  <c r="E100" i="4" s="1"/>
  <c r="F101" i="4" s="1"/>
  <c r="C100" i="4"/>
  <c r="AB99" i="4"/>
  <c r="AC99" i="4" s="1"/>
  <c r="Y99" i="4"/>
  <c r="Z100" i="4" s="1"/>
  <c r="X99" i="4"/>
  <c r="W99" i="4"/>
  <c r="T99" i="4"/>
  <c r="S99" i="4"/>
  <c r="U99" i="4" s="1"/>
  <c r="V100" i="4" s="1"/>
  <c r="O99" i="4"/>
  <c r="N99" i="4"/>
  <c r="I99" i="4"/>
  <c r="J99" i="4" s="1"/>
  <c r="H99" i="4"/>
  <c r="G99" i="4"/>
  <c r="K99" i="4" s="1"/>
  <c r="L100" i="4" s="1"/>
  <c r="E99" i="4"/>
  <c r="F100" i="4" s="1"/>
  <c r="D99" i="4"/>
  <c r="C99" i="4"/>
  <c r="AB98" i="4"/>
  <c r="AC98" i="4" s="1"/>
  <c r="X98" i="4"/>
  <c r="Y98" i="4" s="1"/>
  <c r="Z99" i="4" s="1"/>
  <c r="W98" i="4"/>
  <c r="T98" i="4"/>
  <c r="U98" i="4" s="1"/>
  <c r="V99" i="4" s="1"/>
  <c r="S98" i="4"/>
  <c r="N98" i="4"/>
  <c r="O98" i="4" s="1"/>
  <c r="L98" i="4"/>
  <c r="K98" i="4"/>
  <c r="L99" i="4" s="1"/>
  <c r="J98" i="4"/>
  <c r="I98" i="4"/>
  <c r="H98" i="4"/>
  <c r="G98" i="4"/>
  <c r="D98" i="4"/>
  <c r="E98" i="4" s="1"/>
  <c r="F99" i="4" s="1"/>
  <c r="C98" i="4"/>
  <c r="AB97" i="4"/>
  <c r="X97" i="4"/>
  <c r="W97" i="4"/>
  <c r="Y97" i="4" s="1"/>
  <c r="Z98" i="4" s="1"/>
  <c r="U97" i="4"/>
  <c r="V98" i="4" s="1"/>
  <c r="T97" i="4"/>
  <c r="AC97" i="4" s="1"/>
  <c r="S97" i="4"/>
  <c r="N97" i="4"/>
  <c r="O97" i="4" s="1"/>
  <c r="K97" i="4"/>
  <c r="J97" i="4"/>
  <c r="I97" i="4"/>
  <c r="H97" i="4"/>
  <c r="G97" i="4"/>
  <c r="D97" i="4"/>
  <c r="C97" i="4"/>
  <c r="E97" i="4" s="1"/>
  <c r="F98" i="4" s="1"/>
  <c r="AB96" i="4"/>
  <c r="X96" i="4"/>
  <c r="Y96" i="4" s="1"/>
  <c r="Z97" i="4" s="1"/>
  <c r="W96" i="4"/>
  <c r="T96" i="4"/>
  <c r="U96" i="4" s="1"/>
  <c r="V97" i="4" s="1"/>
  <c r="S96" i="4"/>
  <c r="O96" i="4"/>
  <c r="N96" i="4"/>
  <c r="I96" i="4"/>
  <c r="J96" i="4" s="1"/>
  <c r="H96" i="4"/>
  <c r="K96" i="4" s="1"/>
  <c r="L97" i="4" s="1"/>
  <c r="G96" i="4"/>
  <c r="D96" i="4"/>
  <c r="E96" i="4" s="1"/>
  <c r="F97" i="4" s="1"/>
  <c r="C96" i="4"/>
  <c r="AB95" i="4"/>
  <c r="AC95" i="4" s="1"/>
  <c r="Y95" i="4"/>
  <c r="Z96" i="4" s="1"/>
  <c r="X95" i="4"/>
  <c r="W95" i="4"/>
  <c r="T95" i="4"/>
  <c r="S95" i="4"/>
  <c r="U95" i="4" s="1"/>
  <c r="V96" i="4" s="1"/>
  <c r="O95" i="4"/>
  <c r="N95" i="4"/>
  <c r="I95" i="4"/>
  <c r="J95" i="4" s="1"/>
  <c r="H95" i="4"/>
  <c r="G95" i="4"/>
  <c r="K95" i="4" s="1"/>
  <c r="L96" i="4" s="1"/>
  <c r="E95" i="4"/>
  <c r="F96" i="4" s="1"/>
  <c r="D95" i="4"/>
  <c r="C95" i="4"/>
  <c r="AB94" i="4"/>
  <c r="AC94" i="4" s="1"/>
  <c r="X94" i="4"/>
  <c r="Y94" i="4" s="1"/>
  <c r="Z95" i="4" s="1"/>
  <c r="W94" i="4"/>
  <c r="T94" i="4"/>
  <c r="U94" i="4" s="1"/>
  <c r="V95" i="4" s="1"/>
  <c r="S94" i="4"/>
  <c r="N94" i="4"/>
  <c r="O94" i="4" s="1"/>
  <c r="K94" i="4"/>
  <c r="L95" i="4" s="1"/>
  <c r="J94" i="4"/>
  <c r="I94" i="4"/>
  <c r="H94" i="4"/>
  <c r="G94" i="4"/>
  <c r="D94" i="4"/>
  <c r="E94" i="4" s="1"/>
  <c r="F95" i="4" s="1"/>
  <c r="C94" i="4"/>
  <c r="AB93" i="4"/>
  <c r="X93" i="4"/>
  <c r="W93" i="4"/>
  <c r="Y93" i="4" s="1"/>
  <c r="Z94" i="4" s="1"/>
  <c r="U93" i="4"/>
  <c r="V94" i="4" s="1"/>
  <c r="T93" i="4"/>
  <c r="AC93" i="4" s="1"/>
  <c r="S93" i="4"/>
  <c r="B93" i="4"/>
  <c r="H93" i="4" s="1"/>
  <c r="AB92" i="4"/>
  <c r="X92" i="4"/>
  <c r="Y92" i="4" s="1"/>
  <c r="Z93" i="4" s="1"/>
  <c r="W92" i="4"/>
  <c r="U92" i="4"/>
  <c r="V93" i="4" s="1"/>
  <c r="T92" i="4"/>
  <c r="AC92" i="4" s="1"/>
  <c r="S92" i="4"/>
  <c r="I92" i="4"/>
  <c r="J92" i="4" s="1"/>
  <c r="H92" i="4"/>
  <c r="K92" i="4" s="1"/>
  <c r="B92" i="4"/>
  <c r="G92" i="4" s="1"/>
  <c r="AB91" i="4"/>
  <c r="X91" i="4"/>
  <c r="Y91" i="4" s="1"/>
  <c r="Z92" i="4" s="1"/>
  <c r="W91" i="4"/>
  <c r="T91" i="4"/>
  <c r="U91" i="4" s="1"/>
  <c r="V92" i="4" s="1"/>
  <c r="S91" i="4"/>
  <c r="I91" i="4"/>
  <c r="J91" i="4" s="1"/>
  <c r="H91" i="4"/>
  <c r="K91" i="4" s="1"/>
  <c r="L92" i="4" s="1"/>
  <c r="G91" i="4"/>
  <c r="D91" i="4"/>
  <c r="C91" i="4"/>
  <c r="B91" i="4"/>
  <c r="N91" i="4" s="1"/>
  <c r="AB90" i="4"/>
  <c r="AC90" i="4" s="1"/>
  <c r="X90" i="4"/>
  <c r="W90" i="4"/>
  <c r="Y90" i="4" s="1"/>
  <c r="Z91" i="4" s="1"/>
  <c r="T90" i="4"/>
  <c r="U90" i="4" s="1"/>
  <c r="V91" i="4" s="1"/>
  <c r="S90" i="4"/>
  <c r="H90" i="4"/>
  <c r="G90" i="4"/>
  <c r="C90" i="4"/>
  <c r="B90" i="4"/>
  <c r="N90" i="4" s="1"/>
  <c r="AB89" i="4"/>
  <c r="AC89" i="4" s="1"/>
  <c r="Y89" i="4"/>
  <c r="Z90" i="4" s="1"/>
  <c r="X89" i="4"/>
  <c r="W89" i="4"/>
  <c r="T89" i="4"/>
  <c r="S89" i="4"/>
  <c r="U89" i="4" s="1"/>
  <c r="V90" i="4" s="1"/>
  <c r="N89" i="4"/>
  <c r="G89" i="4"/>
  <c r="B89" i="4"/>
  <c r="D89" i="4" s="1"/>
  <c r="AB88" i="4"/>
  <c r="Y88" i="4"/>
  <c r="Z89" i="4" s="1"/>
  <c r="X88" i="4"/>
  <c r="W88" i="4"/>
  <c r="U88" i="4"/>
  <c r="V89" i="4" s="1"/>
  <c r="T88" i="4"/>
  <c r="AC88" i="4" s="1"/>
  <c r="S88" i="4"/>
  <c r="I88" i="4"/>
  <c r="H88" i="4"/>
  <c r="K88" i="4" s="1"/>
  <c r="G88" i="4"/>
  <c r="D88" i="4"/>
  <c r="E88" i="4" s="1"/>
  <c r="F89" i="4" s="1"/>
  <c r="C88" i="4"/>
  <c r="B88" i="4"/>
  <c r="N88" i="4" s="1"/>
  <c r="O88" i="4" s="1"/>
  <c r="AB87" i="4"/>
  <c r="X87" i="4"/>
  <c r="Y87" i="4" s="1"/>
  <c r="Z88" i="4" s="1"/>
  <c r="W87" i="4"/>
  <c r="T87" i="4"/>
  <c r="U87" i="4" s="1"/>
  <c r="V88" i="4" s="1"/>
  <c r="S87" i="4"/>
  <c r="D87" i="4"/>
  <c r="E87" i="4" s="1"/>
  <c r="F88" i="4" s="1"/>
  <c r="C87" i="4"/>
  <c r="B87" i="4"/>
  <c r="I87" i="4" s="1"/>
  <c r="AB86" i="4"/>
  <c r="AC86" i="4" s="1"/>
  <c r="X86" i="4"/>
  <c r="Y86" i="4" s="1"/>
  <c r="Z87" i="4" s="1"/>
  <c r="W86" i="4"/>
  <c r="T86" i="4"/>
  <c r="S86" i="4"/>
  <c r="U86" i="4" s="1"/>
  <c r="V87" i="4" s="1"/>
  <c r="C86" i="4"/>
  <c r="B86" i="4"/>
  <c r="I86" i="4" s="1"/>
  <c r="AB85" i="4"/>
  <c r="X85" i="4"/>
  <c r="W85" i="4"/>
  <c r="Y85" i="4" s="1"/>
  <c r="Z86" i="4" s="1"/>
  <c r="U85" i="4"/>
  <c r="V86" i="4" s="1"/>
  <c r="T85" i="4"/>
  <c r="AC85" i="4" s="1"/>
  <c r="S85" i="4"/>
  <c r="B85" i="4"/>
  <c r="H85" i="4" s="1"/>
  <c r="AB84" i="4"/>
  <c r="Y84" i="4"/>
  <c r="Z85" i="4" s="1"/>
  <c r="X84" i="4"/>
  <c r="W84" i="4"/>
  <c r="U84" i="4"/>
  <c r="V85" i="4" s="1"/>
  <c r="T84" i="4"/>
  <c r="AC84" i="4" s="1"/>
  <c r="S84" i="4"/>
  <c r="I84" i="4"/>
  <c r="J84" i="4" s="1"/>
  <c r="H84" i="4"/>
  <c r="B84" i="4"/>
  <c r="G84" i="4" s="1"/>
  <c r="AB83" i="4"/>
  <c r="X83" i="4"/>
  <c r="Y83" i="4" s="1"/>
  <c r="Z84" i="4" s="1"/>
  <c r="W83" i="4"/>
  <c r="T83" i="4"/>
  <c r="U83" i="4" s="1"/>
  <c r="V84" i="4" s="1"/>
  <c r="S83" i="4"/>
  <c r="I83" i="4"/>
  <c r="J83" i="4" s="1"/>
  <c r="H83" i="4"/>
  <c r="K83" i="4" s="1"/>
  <c r="G83" i="4"/>
  <c r="C83" i="4"/>
  <c r="B83" i="4"/>
  <c r="N83" i="4" s="1"/>
  <c r="AB82" i="4"/>
  <c r="AC82" i="4" s="1"/>
  <c r="X82" i="4"/>
  <c r="W82" i="4"/>
  <c r="Y82" i="4" s="1"/>
  <c r="Z83" i="4" s="1"/>
  <c r="T82" i="4"/>
  <c r="U82" i="4" s="1"/>
  <c r="V83" i="4" s="1"/>
  <c r="S82" i="4"/>
  <c r="H82" i="4"/>
  <c r="G82" i="4"/>
  <c r="C82" i="4"/>
  <c r="B82" i="4"/>
  <c r="N82" i="4" s="1"/>
  <c r="AB81" i="4"/>
  <c r="AC81" i="4" s="1"/>
  <c r="Y81" i="4"/>
  <c r="Z82" i="4" s="1"/>
  <c r="X81" i="4"/>
  <c r="W81" i="4"/>
  <c r="T81" i="4"/>
  <c r="S81" i="4"/>
  <c r="U81" i="4" s="1"/>
  <c r="V82" i="4" s="1"/>
  <c r="N81" i="4"/>
  <c r="G81" i="4"/>
  <c r="B81" i="4"/>
  <c r="D81" i="4" s="1"/>
  <c r="AB80" i="4"/>
  <c r="Y80" i="4"/>
  <c r="Z81" i="4" s="1"/>
  <c r="X80" i="4"/>
  <c r="W80" i="4"/>
  <c r="U80" i="4"/>
  <c r="V81" i="4" s="1"/>
  <c r="T80" i="4"/>
  <c r="AC80" i="4" s="1"/>
  <c r="S80" i="4"/>
  <c r="I80" i="4"/>
  <c r="J80" i="4" s="1"/>
  <c r="H80" i="4"/>
  <c r="K80" i="4" s="1"/>
  <c r="G80" i="4"/>
  <c r="D80" i="4"/>
  <c r="E80" i="4" s="1"/>
  <c r="F81" i="4" s="1"/>
  <c r="C80" i="4"/>
  <c r="B80" i="4"/>
  <c r="N80" i="4" s="1"/>
  <c r="O80" i="4" s="1"/>
  <c r="AB79" i="4"/>
  <c r="X79" i="4"/>
  <c r="Y79" i="4" s="1"/>
  <c r="Z80" i="4" s="1"/>
  <c r="W79" i="4"/>
  <c r="T79" i="4"/>
  <c r="U79" i="4" s="1"/>
  <c r="V80" i="4" s="1"/>
  <c r="S79" i="4"/>
  <c r="D79" i="4"/>
  <c r="E79" i="4" s="1"/>
  <c r="F80" i="4" s="1"/>
  <c r="C79" i="4"/>
  <c r="B79" i="4"/>
  <c r="I79" i="4" s="1"/>
  <c r="AB78" i="4"/>
  <c r="AC78" i="4" s="1"/>
  <c r="X78" i="4"/>
  <c r="Y78" i="4" s="1"/>
  <c r="Z79" i="4" s="1"/>
  <c r="W78" i="4"/>
  <c r="T78" i="4"/>
  <c r="S78" i="4"/>
  <c r="U78" i="4" s="1"/>
  <c r="V79" i="4" s="1"/>
  <c r="C78" i="4"/>
  <c r="B78" i="4"/>
  <c r="I78" i="4" s="1"/>
  <c r="AB77" i="4"/>
  <c r="X77" i="4"/>
  <c r="W77" i="4"/>
  <c r="Y77" i="4" s="1"/>
  <c r="Z78" i="4" s="1"/>
  <c r="U77" i="4"/>
  <c r="V78" i="4" s="1"/>
  <c r="T77" i="4"/>
  <c r="AC77" i="4" s="1"/>
  <c r="S77" i="4"/>
  <c r="B77" i="4"/>
  <c r="H77" i="4" s="1"/>
  <c r="AB76" i="4"/>
  <c r="Y76" i="4"/>
  <c r="Z77" i="4" s="1"/>
  <c r="X76" i="4"/>
  <c r="W76" i="4"/>
  <c r="U76" i="4"/>
  <c r="V77" i="4" s="1"/>
  <c r="T76" i="4"/>
  <c r="AC76" i="4" s="1"/>
  <c r="S76" i="4"/>
  <c r="I76" i="4"/>
  <c r="J76" i="4" s="1"/>
  <c r="H76" i="4"/>
  <c r="B76" i="4"/>
  <c r="G76" i="4" s="1"/>
  <c r="AB75" i="4"/>
  <c r="X75" i="4"/>
  <c r="Y75" i="4" s="1"/>
  <c r="Z76" i="4" s="1"/>
  <c r="W75" i="4"/>
  <c r="T75" i="4"/>
  <c r="U75" i="4" s="1"/>
  <c r="V76" i="4" s="1"/>
  <c r="S75" i="4"/>
  <c r="I75" i="4"/>
  <c r="J75" i="4" s="1"/>
  <c r="H75" i="4"/>
  <c r="K75" i="4" s="1"/>
  <c r="G75" i="4"/>
  <c r="C75" i="4"/>
  <c r="B75" i="4"/>
  <c r="N75" i="4" s="1"/>
  <c r="AB74" i="4"/>
  <c r="AC74" i="4" s="1"/>
  <c r="X74" i="4"/>
  <c r="W74" i="4"/>
  <c r="Y74" i="4" s="1"/>
  <c r="Z75" i="4" s="1"/>
  <c r="T74" i="4"/>
  <c r="U74" i="4" s="1"/>
  <c r="V75" i="4" s="1"/>
  <c r="S74" i="4"/>
  <c r="G74" i="4"/>
  <c r="C74" i="4"/>
  <c r="B74" i="4"/>
  <c r="N74" i="4" s="1"/>
  <c r="AB73" i="4"/>
  <c r="AC73" i="4" s="1"/>
  <c r="Y73" i="4"/>
  <c r="Z74" i="4" s="1"/>
  <c r="X73" i="4"/>
  <c r="W73" i="4"/>
  <c r="T73" i="4"/>
  <c r="S73" i="4"/>
  <c r="U73" i="4" s="1"/>
  <c r="V74" i="4" s="1"/>
  <c r="N73" i="4"/>
  <c r="G73" i="4"/>
  <c r="B73" i="4"/>
  <c r="D73" i="4" s="1"/>
  <c r="AB72" i="4"/>
  <c r="Y72" i="4"/>
  <c r="Z73" i="4" s="1"/>
  <c r="X72" i="4"/>
  <c r="W72" i="4"/>
  <c r="U72" i="4"/>
  <c r="V73" i="4" s="1"/>
  <c r="T72" i="4"/>
  <c r="AC72" i="4" s="1"/>
  <c r="S72" i="4"/>
  <c r="N72" i="4"/>
  <c r="O72" i="4" s="1"/>
  <c r="I72" i="4"/>
  <c r="J72" i="4" s="1"/>
  <c r="H72" i="4"/>
  <c r="K72" i="4" s="1"/>
  <c r="G72" i="4"/>
  <c r="D72" i="4"/>
  <c r="E72" i="4" s="1"/>
  <c r="F73" i="4" s="1"/>
  <c r="C72" i="4"/>
  <c r="B72" i="4"/>
  <c r="AB71" i="4"/>
  <c r="X71" i="4"/>
  <c r="Y71" i="4" s="1"/>
  <c r="Z72" i="4" s="1"/>
  <c r="W71" i="4"/>
  <c r="T71" i="4"/>
  <c r="U71" i="4" s="1"/>
  <c r="V72" i="4" s="1"/>
  <c r="S71" i="4"/>
  <c r="G71" i="4"/>
  <c r="D71" i="4"/>
  <c r="E71" i="4" s="1"/>
  <c r="F72" i="4" s="1"/>
  <c r="C71" i="4"/>
  <c r="B71" i="4"/>
  <c r="I71" i="4" s="1"/>
  <c r="AB70" i="4"/>
  <c r="AC70" i="4" s="1"/>
  <c r="X70" i="4"/>
  <c r="Y70" i="4" s="1"/>
  <c r="Z71" i="4" s="1"/>
  <c r="W70" i="4"/>
  <c r="T70" i="4"/>
  <c r="S70" i="4"/>
  <c r="U70" i="4" s="1"/>
  <c r="V71" i="4" s="1"/>
  <c r="C70" i="4"/>
  <c r="B70" i="4"/>
  <c r="I70" i="4" s="1"/>
  <c r="AB69" i="4"/>
  <c r="X69" i="4"/>
  <c r="W69" i="4"/>
  <c r="Y69" i="4" s="1"/>
  <c r="Z70" i="4" s="1"/>
  <c r="U69" i="4"/>
  <c r="V70" i="4" s="1"/>
  <c r="T69" i="4"/>
  <c r="AC69" i="4" s="1"/>
  <c r="S69" i="4"/>
  <c r="B69" i="4"/>
  <c r="H69" i="4" s="1"/>
  <c r="AB68" i="4"/>
  <c r="Y68" i="4"/>
  <c r="Z69" i="4" s="1"/>
  <c r="X68" i="4"/>
  <c r="W68" i="4"/>
  <c r="U68" i="4"/>
  <c r="V69" i="4" s="1"/>
  <c r="T68" i="4"/>
  <c r="AC68" i="4" s="1"/>
  <c r="S68" i="4"/>
  <c r="I68" i="4"/>
  <c r="J68" i="4" s="1"/>
  <c r="H68" i="4"/>
  <c r="B68" i="4"/>
  <c r="G68" i="4" s="1"/>
  <c r="AB67" i="4"/>
  <c r="X67" i="4"/>
  <c r="Y67" i="4" s="1"/>
  <c r="Z68" i="4" s="1"/>
  <c r="W67" i="4"/>
  <c r="T67" i="4"/>
  <c r="U67" i="4" s="1"/>
  <c r="V68" i="4" s="1"/>
  <c r="S67" i="4"/>
  <c r="I67" i="4"/>
  <c r="J67" i="4" s="1"/>
  <c r="H67" i="4"/>
  <c r="B67" i="4"/>
  <c r="N67" i="4" s="1"/>
  <c r="AB66" i="4"/>
  <c r="AC66" i="4" s="1"/>
  <c r="X66" i="4"/>
  <c r="W66" i="4"/>
  <c r="Y66" i="4" s="1"/>
  <c r="Z67" i="4" s="1"/>
  <c r="T66" i="4"/>
  <c r="U66" i="4" s="1"/>
  <c r="V67" i="4" s="1"/>
  <c r="S66" i="4"/>
  <c r="G66" i="4"/>
  <c r="C66" i="4"/>
  <c r="B66" i="4"/>
  <c r="N66" i="4" s="1"/>
  <c r="AB65" i="4"/>
  <c r="AC65" i="4" s="1"/>
  <c r="Y65" i="4"/>
  <c r="Z66" i="4" s="1"/>
  <c r="X65" i="4"/>
  <c r="W65" i="4"/>
  <c r="T65" i="4"/>
  <c r="S65" i="4"/>
  <c r="U65" i="4" s="1"/>
  <c r="V66" i="4" s="1"/>
  <c r="B65" i="4"/>
  <c r="D65" i="4" s="1"/>
  <c r="AB64" i="4"/>
  <c r="Y64" i="4"/>
  <c r="Z65" i="4" s="1"/>
  <c r="X64" i="4"/>
  <c r="W64" i="4"/>
  <c r="U64" i="4"/>
  <c r="V65" i="4" s="1"/>
  <c r="T64" i="4"/>
  <c r="AC64" i="4" s="1"/>
  <c r="S64" i="4"/>
  <c r="N64" i="4"/>
  <c r="O64" i="4" s="1"/>
  <c r="I64" i="4"/>
  <c r="H64" i="4"/>
  <c r="K64" i="4" s="1"/>
  <c r="G64" i="4"/>
  <c r="D64" i="4"/>
  <c r="E64" i="4" s="1"/>
  <c r="C64" i="4"/>
  <c r="B64" i="4"/>
  <c r="AB63" i="4"/>
  <c r="X63" i="4"/>
  <c r="Y63" i="4" s="1"/>
  <c r="Z64" i="4" s="1"/>
  <c r="W63" i="4"/>
  <c r="T63" i="4"/>
  <c r="U63" i="4" s="1"/>
  <c r="V64" i="4" s="1"/>
  <c r="S63" i="4"/>
  <c r="G63" i="4"/>
  <c r="D63" i="4"/>
  <c r="E63" i="4" s="1"/>
  <c r="F64" i="4" s="1"/>
  <c r="C63" i="4"/>
  <c r="B63" i="4"/>
  <c r="I63" i="4" s="1"/>
  <c r="AB62" i="4"/>
  <c r="AC62" i="4" s="1"/>
  <c r="X62" i="4"/>
  <c r="Y62" i="4" s="1"/>
  <c r="Z63" i="4" s="1"/>
  <c r="W62" i="4"/>
  <c r="T62" i="4"/>
  <c r="S62" i="4"/>
  <c r="U62" i="4" s="1"/>
  <c r="V63" i="4" s="1"/>
  <c r="C62" i="4"/>
  <c r="B62" i="4"/>
  <c r="I62" i="4" s="1"/>
  <c r="AB61" i="4"/>
  <c r="X61" i="4"/>
  <c r="W61" i="4"/>
  <c r="Y61" i="4" s="1"/>
  <c r="Z62" i="4" s="1"/>
  <c r="U61" i="4"/>
  <c r="V62" i="4" s="1"/>
  <c r="T61" i="4"/>
  <c r="AC61" i="4" s="1"/>
  <c r="S61" i="4"/>
  <c r="B61" i="4"/>
  <c r="H61" i="4" s="1"/>
  <c r="AB60" i="4"/>
  <c r="Y60" i="4"/>
  <c r="Z61" i="4" s="1"/>
  <c r="X60" i="4"/>
  <c r="W60" i="4"/>
  <c r="U60" i="4"/>
  <c r="V61" i="4" s="1"/>
  <c r="T60" i="4"/>
  <c r="AC60" i="4" s="1"/>
  <c r="S60" i="4"/>
  <c r="I60" i="4"/>
  <c r="J60" i="4" s="1"/>
  <c r="H60" i="4"/>
  <c r="B60" i="4"/>
  <c r="G60" i="4" s="1"/>
  <c r="AB59" i="4"/>
  <c r="X59" i="4"/>
  <c r="Y59" i="4" s="1"/>
  <c r="Z60" i="4" s="1"/>
  <c r="W59" i="4"/>
  <c r="T59" i="4"/>
  <c r="U59" i="4" s="1"/>
  <c r="V60" i="4" s="1"/>
  <c r="S59" i="4"/>
  <c r="I59" i="4"/>
  <c r="J59" i="4" s="1"/>
  <c r="H59" i="4"/>
  <c r="K59" i="4" s="1"/>
  <c r="G59" i="4"/>
  <c r="B59" i="4"/>
  <c r="N59" i="4" s="1"/>
  <c r="AB58" i="4"/>
  <c r="AC58" i="4" s="1"/>
  <c r="X58" i="4"/>
  <c r="W58" i="4"/>
  <c r="Y58" i="4" s="1"/>
  <c r="Z59" i="4" s="1"/>
  <c r="T58" i="4"/>
  <c r="U58" i="4" s="1"/>
  <c r="V59" i="4" s="1"/>
  <c r="S58" i="4"/>
  <c r="G58" i="4"/>
  <c r="C58" i="4"/>
  <c r="B58" i="4"/>
  <c r="N58" i="4" s="1"/>
  <c r="AB57" i="4"/>
  <c r="AC57" i="4" s="1"/>
  <c r="Y57" i="4"/>
  <c r="Z58" i="4" s="1"/>
  <c r="X57" i="4"/>
  <c r="W57" i="4"/>
  <c r="T57" i="4"/>
  <c r="S57" i="4"/>
  <c r="U57" i="4" s="1"/>
  <c r="V58" i="4" s="1"/>
  <c r="B57" i="4"/>
  <c r="D57" i="4" s="1"/>
  <c r="AB56" i="4"/>
  <c r="Y56" i="4"/>
  <c r="Z57" i="4" s="1"/>
  <c r="X56" i="4"/>
  <c r="W56" i="4"/>
  <c r="U56" i="4"/>
  <c r="V57" i="4" s="1"/>
  <c r="T56" i="4"/>
  <c r="AC56" i="4" s="1"/>
  <c r="S56" i="4"/>
  <c r="N56" i="4"/>
  <c r="O56" i="4" s="1"/>
  <c r="I56" i="4"/>
  <c r="J56" i="4" s="1"/>
  <c r="H56" i="4"/>
  <c r="K56" i="4" s="1"/>
  <c r="G56" i="4"/>
  <c r="D56" i="4"/>
  <c r="E56" i="4" s="1"/>
  <c r="C56" i="4"/>
  <c r="B56" i="4"/>
  <c r="AB55" i="4"/>
  <c r="X55" i="4"/>
  <c r="Y55" i="4" s="1"/>
  <c r="Z56" i="4" s="1"/>
  <c r="W55" i="4"/>
  <c r="T55" i="4"/>
  <c r="U55" i="4" s="1"/>
  <c r="V56" i="4" s="1"/>
  <c r="S55" i="4"/>
  <c r="G55" i="4"/>
  <c r="D55" i="4"/>
  <c r="C55" i="4"/>
  <c r="B55" i="4"/>
  <c r="I55" i="4" s="1"/>
  <c r="AB54" i="4"/>
  <c r="AC54" i="4" s="1"/>
  <c r="X54" i="4"/>
  <c r="Y54" i="4" s="1"/>
  <c r="Z55" i="4" s="1"/>
  <c r="W54" i="4"/>
  <c r="T54" i="4"/>
  <c r="S54" i="4"/>
  <c r="U54" i="4" s="1"/>
  <c r="V55" i="4" s="1"/>
  <c r="B54" i="4"/>
  <c r="I54" i="4" s="1"/>
  <c r="AB53" i="4"/>
  <c r="X53" i="4"/>
  <c r="W53" i="4"/>
  <c r="Y53" i="4" s="1"/>
  <c r="Z54" i="4" s="1"/>
  <c r="U53" i="4"/>
  <c r="V54" i="4" s="1"/>
  <c r="T53" i="4"/>
  <c r="AC53" i="4" s="1"/>
  <c r="S53" i="4"/>
  <c r="B53" i="4"/>
  <c r="H53" i="4" s="1"/>
  <c r="AB52" i="4"/>
  <c r="Y52" i="4"/>
  <c r="Z53" i="4" s="1"/>
  <c r="X52" i="4"/>
  <c r="W52" i="4"/>
  <c r="U52" i="4"/>
  <c r="V53" i="4" s="1"/>
  <c r="T52" i="4"/>
  <c r="AC52" i="4" s="1"/>
  <c r="S52" i="4"/>
  <c r="I52" i="4"/>
  <c r="H52" i="4"/>
  <c r="B52" i="4"/>
  <c r="G52" i="4" s="1"/>
  <c r="AB51" i="4"/>
  <c r="X51" i="4"/>
  <c r="Y51" i="4" s="1"/>
  <c r="Z52" i="4" s="1"/>
  <c r="W51" i="4"/>
  <c r="T51" i="4"/>
  <c r="U51" i="4" s="1"/>
  <c r="V52" i="4" s="1"/>
  <c r="S51" i="4"/>
  <c r="I51" i="4"/>
  <c r="H51" i="4"/>
  <c r="K51" i="4" s="1"/>
  <c r="G51" i="4"/>
  <c r="B51" i="4"/>
  <c r="N51" i="4" s="1"/>
  <c r="AB50" i="4"/>
  <c r="AC50" i="4" s="1"/>
  <c r="X50" i="4"/>
  <c r="W50" i="4"/>
  <c r="Y50" i="4" s="1"/>
  <c r="Z51" i="4" s="1"/>
  <c r="T50" i="4"/>
  <c r="U50" i="4" s="1"/>
  <c r="V51" i="4" s="1"/>
  <c r="S50" i="4"/>
  <c r="G50" i="4"/>
  <c r="C50" i="4"/>
  <c r="B50" i="4"/>
  <c r="N50" i="4" s="1"/>
  <c r="AB49" i="4"/>
  <c r="AC49" i="4" s="1"/>
  <c r="Y49" i="4"/>
  <c r="Z50" i="4" s="1"/>
  <c r="X49" i="4"/>
  <c r="W49" i="4"/>
  <c r="T49" i="4"/>
  <c r="S49" i="4"/>
  <c r="U49" i="4" s="1"/>
  <c r="V50" i="4" s="1"/>
  <c r="B49" i="4"/>
  <c r="D49" i="4" s="1"/>
  <c r="AB48" i="4"/>
  <c r="Y48" i="4"/>
  <c r="Z49" i="4" s="1"/>
  <c r="X48" i="4"/>
  <c r="W48" i="4"/>
  <c r="U48" i="4"/>
  <c r="V49" i="4" s="1"/>
  <c r="T48" i="4"/>
  <c r="AC48" i="4" s="1"/>
  <c r="S48" i="4"/>
  <c r="N48" i="4"/>
  <c r="O48" i="4" s="1"/>
  <c r="I48" i="4"/>
  <c r="J48" i="4" s="1"/>
  <c r="H48" i="4"/>
  <c r="K48" i="4" s="1"/>
  <c r="G48" i="4"/>
  <c r="D48" i="4"/>
  <c r="E48" i="4" s="1"/>
  <c r="F49" i="4" s="1"/>
  <c r="C48" i="4"/>
  <c r="B48" i="4"/>
  <c r="AB47" i="4"/>
  <c r="X47" i="4"/>
  <c r="Y47" i="4" s="1"/>
  <c r="Z48" i="4" s="1"/>
  <c r="W47" i="4"/>
  <c r="T47" i="4"/>
  <c r="U47" i="4" s="1"/>
  <c r="V48" i="4" s="1"/>
  <c r="S47" i="4"/>
  <c r="G47" i="4"/>
  <c r="D47" i="4"/>
  <c r="C47" i="4"/>
  <c r="B47" i="4"/>
  <c r="I47" i="4" s="1"/>
  <c r="AB46" i="4"/>
  <c r="AC46" i="4" s="1"/>
  <c r="X46" i="4"/>
  <c r="Y46" i="4" s="1"/>
  <c r="Z47" i="4" s="1"/>
  <c r="W46" i="4"/>
  <c r="T46" i="4"/>
  <c r="S46" i="4"/>
  <c r="U46" i="4" s="1"/>
  <c r="V47" i="4" s="1"/>
  <c r="D46" i="4"/>
  <c r="C46" i="4"/>
  <c r="B46" i="4"/>
  <c r="I46" i="4" s="1"/>
  <c r="AB45" i="4"/>
  <c r="X45" i="4"/>
  <c r="W45" i="4"/>
  <c r="Y45" i="4" s="1"/>
  <c r="Z46" i="4" s="1"/>
  <c r="U45" i="4"/>
  <c r="V46" i="4" s="1"/>
  <c r="T45" i="4"/>
  <c r="AC45" i="4" s="1"/>
  <c r="S45" i="4"/>
  <c r="B45" i="4"/>
  <c r="H45" i="4" s="1"/>
  <c r="AB44" i="4"/>
  <c r="Y44" i="4"/>
  <c r="Z45" i="4" s="1"/>
  <c r="X44" i="4"/>
  <c r="W44" i="4"/>
  <c r="U44" i="4"/>
  <c r="V45" i="4" s="1"/>
  <c r="T44" i="4"/>
  <c r="AC44" i="4" s="1"/>
  <c r="S44" i="4"/>
  <c r="I44" i="4"/>
  <c r="B44" i="4"/>
  <c r="G44" i="4" s="1"/>
  <c r="AB43" i="4"/>
  <c r="X43" i="4"/>
  <c r="Y43" i="4" s="1"/>
  <c r="Z44" i="4" s="1"/>
  <c r="W43" i="4"/>
  <c r="T43" i="4"/>
  <c r="U43" i="4" s="1"/>
  <c r="V44" i="4" s="1"/>
  <c r="S43" i="4"/>
  <c r="I43" i="4"/>
  <c r="H43" i="4"/>
  <c r="K43" i="4" s="1"/>
  <c r="G43" i="4"/>
  <c r="B43" i="4"/>
  <c r="N43" i="4" s="1"/>
  <c r="AB42" i="4"/>
  <c r="AC42" i="4" s="1"/>
  <c r="X42" i="4"/>
  <c r="W42" i="4"/>
  <c r="Y42" i="4" s="1"/>
  <c r="Z43" i="4" s="1"/>
  <c r="T42" i="4"/>
  <c r="U42" i="4" s="1"/>
  <c r="V43" i="4" s="1"/>
  <c r="S42" i="4"/>
  <c r="G42" i="4"/>
  <c r="C42" i="4"/>
  <c r="B42" i="4"/>
  <c r="N42" i="4" s="1"/>
  <c r="AB41" i="4"/>
  <c r="AC41" i="4" s="1"/>
  <c r="Y41" i="4"/>
  <c r="Z42" i="4" s="1"/>
  <c r="X41" i="4"/>
  <c r="W41" i="4"/>
  <c r="T41" i="4"/>
  <c r="S41" i="4"/>
  <c r="U41" i="4" s="1"/>
  <c r="V42" i="4" s="1"/>
  <c r="B41" i="4"/>
  <c r="D41" i="4" s="1"/>
  <c r="AB40" i="4"/>
  <c r="Y40" i="4"/>
  <c r="Z41" i="4" s="1"/>
  <c r="X40" i="4"/>
  <c r="W40" i="4"/>
  <c r="U40" i="4"/>
  <c r="V41" i="4" s="1"/>
  <c r="T40" i="4"/>
  <c r="AC40" i="4" s="1"/>
  <c r="S40" i="4"/>
  <c r="N40" i="4"/>
  <c r="O40" i="4" s="1"/>
  <c r="I40" i="4"/>
  <c r="J40" i="4" s="1"/>
  <c r="H40" i="4"/>
  <c r="K40" i="4" s="1"/>
  <c r="G40" i="4"/>
  <c r="D40" i="4"/>
  <c r="E40" i="4" s="1"/>
  <c r="F41" i="4" s="1"/>
  <c r="C40" i="4"/>
  <c r="B40" i="4"/>
  <c r="AB39" i="4"/>
  <c r="X39" i="4"/>
  <c r="Y39" i="4" s="1"/>
  <c r="Z40" i="4" s="1"/>
  <c r="W39" i="4"/>
  <c r="T39" i="4"/>
  <c r="U39" i="4" s="1"/>
  <c r="V40" i="4" s="1"/>
  <c r="S39" i="4"/>
  <c r="G39" i="4"/>
  <c r="D39" i="4"/>
  <c r="E39" i="4" s="1"/>
  <c r="F40" i="4" s="1"/>
  <c r="C39" i="4"/>
  <c r="B39" i="4"/>
  <c r="I39" i="4" s="1"/>
  <c r="AB38" i="4"/>
  <c r="AC38" i="4" s="1"/>
  <c r="X38" i="4"/>
  <c r="Y38" i="4" s="1"/>
  <c r="Z39" i="4" s="1"/>
  <c r="W38" i="4"/>
  <c r="T38" i="4"/>
  <c r="S38" i="4"/>
  <c r="U38" i="4" s="1"/>
  <c r="V39" i="4" s="1"/>
  <c r="D38" i="4"/>
  <c r="E38" i="4" s="1"/>
  <c r="F39" i="4" s="1"/>
  <c r="C38" i="4"/>
  <c r="B38" i="4"/>
  <c r="I38" i="4" s="1"/>
  <c r="AB37" i="4"/>
  <c r="X37" i="4"/>
  <c r="W37" i="4"/>
  <c r="Y37" i="4" s="1"/>
  <c r="Z38" i="4" s="1"/>
  <c r="U37" i="4"/>
  <c r="V38" i="4" s="1"/>
  <c r="T37" i="4"/>
  <c r="AC37" i="4" s="1"/>
  <c r="S37" i="4"/>
  <c r="I37" i="4"/>
  <c r="B37" i="4"/>
  <c r="G37" i="4" s="1"/>
  <c r="AB36" i="4"/>
  <c r="X36" i="4"/>
  <c r="Y36" i="4" s="1"/>
  <c r="Z37" i="4" s="1"/>
  <c r="W36" i="4"/>
  <c r="T36" i="4"/>
  <c r="U36" i="4" s="1"/>
  <c r="V37" i="4" s="1"/>
  <c r="S36" i="4"/>
  <c r="I36" i="4"/>
  <c r="J36" i="4" s="1"/>
  <c r="H36" i="4"/>
  <c r="K36" i="4" s="1"/>
  <c r="G36" i="4"/>
  <c r="B36" i="4"/>
  <c r="N36" i="4" s="1"/>
  <c r="AB35" i="4"/>
  <c r="AC35" i="4" s="1"/>
  <c r="X35" i="4"/>
  <c r="W35" i="4"/>
  <c r="Y35" i="4" s="1"/>
  <c r="Z36" i="4" s="1"/>
  <c r="T35" i="4"/>
  <c r="U35" i="4" s="1"/>
  <c r="V36" i="4" s="1"/>
  <c r="S35" i="4"/>
  <c r="G35" i="4"/>
  <c r="C35" i="4"/>
  <c r="B35" i="4"/>
  <c r="N35" i="4" s="1"/>
  <c r="AB34" i="4"/>
  <c r="AC34" i="4" s="1"/>
  <c r="Y34" i="4"/>
  <c r="Z35" i="4" s="1"/>
  <c r="X34" i="4"/>
  <c r="W34" i="4"/>
  <c r="T34" i="4"/>
  <c r="S34" i="4"/>
  <c r="U34" i="4" s="1"/>
  <c r="V35" i="4" s="1"/>
  <c r="B34" i="4"/>
  <c r="D34" i="4" s="1"/>
  <c r="AB33" i="4"/>
  <c r="Y33" i="4"/>
  <c r="Z34" i="4" s="1"/>
  <c r="X33" i="4"/>
  <c r="W33" i="4"/>
  <c r="U33" i="4"/>
  <c r="V34" i="4" s="1"/>
  <c r="T33" i="4"/>
  <c r="AC33" i="4" s="1"/>
  <c r="S33" i="4"/>
  <c r="N33" i="4"/>
  <c r="O33" i="4" s="1"/>
  <c r="I33" i="4"/>
  <c r="J33" i="4" s="1"/>
  <c r="H33" i="4"/>
  <c r="K33" i="4" s="1"/>
  <c r="G33" i="4"/>
  <c r="D33" i="4"/>
  <c r="E33" i="4" s="1"/>
  <c r="F34" i="4" s="1"/>
  <c r="C33" i="4"/>
  <c r="B33" i="4"/>
  <c r="AB32" i="4"/>
  <c r="X32" i="4"/>
  <c r="Y32" i="4" s="1"/>
  <c r="Z33" i="4" s="1"/>
  <c r="W32" i="4"/>
  <c r="T32" i="4"/>
  <c r="U32" i="4" s="1"/>
  <c r="V33" i="4" s="1"/>
  <c r="S32" i="4"/>
  <c r="D32" i="4"/>
  <c r="E32" i="4" s="1"/>
  <c r="F33" i="4" s="1"/>
  <c r="C32" i="4"/>
  <c r="B32" i="4"/>
  <c r="I32" i="4" s="1"/>
  <c r="AB31" i="4"/>
  <c r="AC31" i="4" s="1"/>
  <c r="X31" i="4"/>
  <c r="Y31" i="4" s="1"/>
  <c r="Z32" i="4" s="1"/>
  <c r="W31" i="4"/>
  <c r="T31" i="4"/>
  <c r="S31" i="4"/>
  <c r="U31" i="4" s="1"/>
  <c r="V32" i="4" s="1"/>
  <c r="D31" i="4"/>
  <c r="E31" i="4" s="1"/>
  <c r="F32" i="4" s="1"/>
  <c r="C31" i="4"/>
  <c r="B31" i="4"/>
  <c r="I31" i="4" s="1"/>
  <c r="AB30" i="4"/>
  <c r="X30" i="4"/>
  <c r="W30" i="4"/>
  <c r="Y30" i="4" s="1"/>
  <c r="Z31" i="4" s="1"/>
  <c r="U30" i="4"/>
  <c r="V31" i="4" s="1"/>
  <c r="T30" i="4"/>
  <c r="AC30" i="4" s="1"/>
  <c r="S30" i="4"/>
  <c r="B30" i="4"/>
  <c r="H30" i="4" s="1"/>
  <c r="AB29" i="4"/>
  <c r="Y29" i="4"/>
  <c r="Z30" i="4" s="1"/>
  <c r="X29" i="4"/>
  <c r="W29" i="4"/>
  <c r="U29" i="4"/>
  <c r="V30" i="4" s="1"/>
  <c r="T29" i="4"/>
  <c r="AC29" i="4" s="1"/>
  <c r="S29" i="4"/>
  <c r="I29" i="4"/>
  <c r="B29" i="4"/>
  <c r="G29" i="4" s="1"/>
  <c r="AB28" i="4"/>
  <c r="X28" i="4"/>
  <c r="Y28" i="4" s="1"/>
  <c r="Z29" i="4" s="1"/>
  <c r="W28" i="4"/>
  <c r="T28" i="4"/>
  <c r="U28" i="4" s="1"/>
  <c r="V29" i="4" s="1"/>
  <c r="S28" i="4"/>
  <c r="I28" i="4"/>
  <c r="H28" i="4"/>
  <c r="K28" i="4" s="1"/>
  <c r="G28" i="4"/>
  <c r="B28" i="4"/>
  <c r="N28" i="4" s="1"/>
  <c r="AB27" i="4"/>
  <c r="AC27" i="4" s="1"/>
  <c r="X27" i="4"/>
  <c r="W27" i="4"/>
  <c r="Y27" i="4" s="1"/>
  <c r="Z28" i="4" s="1"/>
  <c r="T27" i="4"/>
  <c r="U27" i="4" s="1"/>
  <c r="V28" i="4" s="1"/>
  <c r="S27" i="4"/>
  <c r="G27" i="4"/>
  <c r="C27" i="4"/>
  <c r="B27" i="4"/>
  <c r="N27" i="4" s="1"/>
  <c r="AB26" i="4"/>
  <c r="AC26" i="4" s="1"/>
  <c r="Y26" i="4"/>
  <c r="Z27" i="4" s="1"/>
  <c r="X26" i="4"/>
  <c r="W26" i="4"/>
  <c r="T26" i="4"/>
  <c r="S26" i="4"/>
  <c r="U26" i="4" s="1"/>
  <c r="V27" i="4" s="1"/>
  <c r="B26" i="4"/>
  <c r="D26" i="4" s="1"/>
  <c r="AB25" i="4"/>
  <c r="Y25" i="4"/>
  <c r="Z26" i="4" s="1"/>
  <c r="X25" i="4"/>
  <c r="W25" i="4"/>
  <c r="U25" i="4"/>
  <c r="V26" i="4" s="1"/>
  <c r="T25" i="4"/>
  <c r="AC25" i="4" s="1"/>
  <c r="S25" i="4"/>
  <c r="N25" i="4"/>
  <c r="O25" i="4" s="1"/>
  <c r="I25" i="4"/>
  <c r="H25" i="4"/>
  <c r="K25" i="4" s="1"/>
  <c r="G25" i="4"/>
  <c r="D25" i="4"/>
  <c r="E25" i="4" s="1"/>
  <c r="F26" i="4" s="1"/>
  <c r="C25" i="4"/>
  <c r="B25" i="4"/>
  <c r="AB24" i="4"/>
  <c r="X24" i="4"/>
  <c r="Y24" i="4" s="1"/>
  <c r="Z25" i="4" s="1"/>
  <c r="W24" i="4"/>
  <c r="T24" i="4"/>
  <c r="U24" i="4" s="1"/>
  <c r="V25" i="4" s="1"/>
  <c r="S24" i="4"/>
  <c r="D24" i="4"/>
  <c r="E24" i="4" s="1"/>
  <c r="F25" i="4" s="1"/>
  <c r="C24" i="4"/>
  <c r="B24" i="4"/>
  <c r="I24" i="4" s="1"/>
  <c r="AB23" i="4"/>
  <c r="AC23" i="4" s="1"/>
  <c r="X23" i="4"/>
  <c r="Y23" i="4" s="1"/>
  <c r="Z24" i="4" s="1"/>
  <c r="W23" i="4"/>
  <c r="T23" i="4"/>
  <c r="S23" i="4"/>
  <c r="U23" i="4" s="1"/>
  <c r="V24" i="4" s="1"/>
  <c r="D23" i="4"/>
  <c r="E23" i="4" s="1"/>
  <c r="F24" i="4" s="1"/>
  <c r="C23" i="4"/>
  <c r="B23" i="4"/>
  <c r="I23" i="4" s="1"/>
  <c r="R22" i="4"/>
  <c r="T22" i="4" s="1"/>
  <c r="B22" i="4"/>
  <c r="I22" i="4" s="1"/>
  <c r="R21" i="4"/>
  <c r="T21" i="4" s="1"/>
  <c r="D21" i="4"/>
  <c r="B21" i="4"/>
  <c r="I21" i="4" s="1"/>
  <c r="W20" i="4"/>
  <c r="R20" i="4"/>
  <c r="T20" i="4" s="1"/>
  <c r="B20" i="4"/>
  <c r="W19" i="4"/>
  <c r="R19" i="4"/>
  <c r="T19" i="4" s="1"/>
  <c r="D19" i="4"/>
  <c r="C19" i="4"/>
  <c r="B19" i="4"/>
  <c r="I19" i="4" s="1"/>
  <c r="R18" i="4"/>
  <c r="D18" i="4"/>
  <c r="C18" i="4"/>
  <c r="B18" i="4"/>
  <c r="I18" i="4" s="1"/>
  <c r="R17" i="4"/>
  <c r="B17" i="4"/>
  <c r="W16" i="4"/>
  <c r="R16" i="4"/>
  <c r="T16" i="4" s="1"/>
  <c r="B16" i="4"/>
  <c r="R15" i="4"/>
  <c r="T15" i="4" s="1"/>
  <c r="D15" i="4"/>
  <c r="B15" i="4"/>
  <c r="I15" i="4" s="1"/>
  <c r="R14" i="4"/>
  <c r="T14" i="4" s="1"/>
  <c r="B14" i="4"/>
  <c r="R13" i="4"/>
  <c r="T13" i="4" s="1"/>
  <c r="D13" i="4"/>
  <c r="B13" i="4"/>
  <c r="W12" i="4"/>
  <c r="R12" i="4"/>
  <c r="T12" i="4" s="1"/>
  <c r="D12" i="4"/>
  <c r="C12" i="4"/>
  <c r="B12" i="4"/>
  <c r="I12" i="4" s="1"/>
  <c r="W11" i="4"/>
  <c r="R11" i="4"/>
  <c r="T11" i="4" s="1"/>
  <c r="D11" i="4"/>
  <c r="C11" i="4"/>
  <c r="B11" i="4"/>
  <c r="I11" i="4" s="1"/>
  <c r="R10" i="4"/>
  <c r="T10" i="4" s="1"/>
  <c r="D10" i="4"/>
  <c r="C10" i="4"/>
  <c r="B10" i="4"/>
  <c r="I10" i="4" s="1"/>
  <c r="R9" i="4"/>
  <c r="T9" i="4" s="1"/>
  <c r="B9" i="4"/>
  <c r="W8" i="4"/>
  <c r="R8" i="4"/>
  <c r="T8" i="4" s="1"/>
  <c r="B8" i="4"/>
  <c r="Z7" i="4"/>
  <c r="W7" i="4"/>
  <c r="V7" i="4"/>
  <c r="R7" i="4"/>
  <c r="T7" i="4" s="1"/>
  <c r="L7" i="4"/>
  <c r="F7" i="4"/>
  <c r="D7" i="4"/>
  <c r="C7" i="4"/>
  <c r="B7" i="4"/>
  <c r="I7" i="4" s="1"/>
  <c r="N5" i="4"/>
  <c r="AB978" i="3"/>
  <c r="AC978" i="3" s="1"/>
  <c r="X978" i="3"/>
  <c r="Y978" i="3" s="1"/>
  <c r="W978" i="3"/>
  <c r="T978" i="3"/>
  <c r="U978" i="3" s="1"/>
  <c r="S978" i="3"/>
  <c r="O978" i="3"/>
  <c r="N978" i="3"/>
  <c r="I978" i="3"/>
  <c r="H978" i="3"/>
  <c r="K978" i="3" s="1"/>
  <c r="G978" i="3"/>
  <c r="E978" i="3"/>
  <c r="D978" i="3"/>
  <c r="C978" i="3"/>
  <c r="AB977" i="3"/>
  <c r="AC977" i="3" s="1"/>
  <c r="Y977" i="3"/>
  <c r="Z978" i="3" s="1"/>
  <c r="X977" i="3"/>
  <c r="W977" i="3"/>
  <c r="T977" i="3"/>
  <c r="U977" i="3" s="1"/>
  <c r="V978" i="3" s="1"/>
  <c r="S977" i="3"/>
  <c r="N977" i="3"/>
  <c r="O977" i="3" s="1"/>
  <c r="I977" i="3"/>
  <c r="H977" i="3"/>
  <c r="J977" i="3" s="1"/>
  <c r="G977" i="3"/>
  <c r="E977" i="3"/>
  <c r="F978" i="3" s="1"/>
  <c r="D977" i="3"/>
  <c r="C977" i="3"/>
  <c r="AB976" i="3"/>
  <c r="AC976" i="3" s="1"/>
  <c r="X976" i="3"/>
  <c r="W976" i="3"/>
  <c r="Y976" i="3" s="1"/>
  <c r="Z977" i="3" s="1"/>
  <c r="T976" i="3"/>
  <c r="S976" i="3"/>
  <c r="U976" i="3" s="1"/>
  <c r="V977" i="3" s="1"/>
  <c r="O976" i="3"/>
  <c r="N976" i="3"/>
  <c r="K976" i="3"/>
  <c r="L977" i="3" s="1"/>
  <c r="J976" i="3"/>
  <c r="I976" i="3"/>
  <c r="H976" i="3"/>
  <c r="G976" i="3"/>
  <c r="D976" i="3"/>
  <c r="C976" i="3"/>
  <c r="E976" i="3" s="1"/>
  <c r="F977" i="3" s="1"/>
  <c r="AB975" i="3"/>
  <c r="X975" i="3"/>
  <c r="Y975" i="3" s="1"/>
  <c r="Z976" i="3" s="1"/>
  <c r="W975" i="3"/>
  <c r="U975" i="3"/>
  <c r="V976" i="3" s="1"/>
  <c r="T975" i="3"/>
  <c r="AC975" i="3" s="1"/>
  <c r="S975" i="3"/>
  <c r="N975" i="3"/>
  <c r="O975" i="3" s="1"/>
  <c r="I975" i="3"/>
  <c r="J975" i="3" s="1"/>
  <c r="H975" i="3"/>
  <c r="K975" i="3" s="1"/>
  <c r="L976" i="3" s="1"/>
  <c r="G975" i="3"/>
  <c r="D975" i="3"/>
  <c r="E975" i="3" s="1"/>
  <c r="F976" i="3" s="1"/>
  <c r="C975" i="3"/>
  <c r="AB974" i="3"/>
  <c r="AC974" i="3" s="1"/>
  <c r="Y974" i="3"/>
  <c r="Z975" i="3" s="1"/>
  <c r="X974" i="3"/>
  <c r="W974" i="3"/>
  <c r="T974" i="3"/>
  <c r="S974" i="3"/>
  <c r="U974" i="3" s="1"/>
  <c r="V975" i="3" s="1"/>
  <c r="O974" i="3"/>
  <c r="N974" i="3"/>
  <c r="J974" i="3"/>
  <c r="I974" i="3"/>
  <c r="H974" i="3"/>
  <c r="G974" i="3"/>
  <c r="K974" i="3" s="1"/>
  <c r="L975" i="3" s="1"/>
  <c r="E974" i="3"/>
  <c r="F975" i="3" s="1"/>
  <c r="D974" i="3"/>
  <c r="C974" i="3"/>
  <c r="AB973" i="3"/>
  <c r="Y973" i="3"/>
  <c r="Z974" i="3" s="1"/>
  <c r="X973" i="3"/>
  <c r="W973" i="3"/>
  <c r="T973" i="3"/>
  <c r="U973" i="3" s="1"/>
  <c r="V974" i="3" s="1"/>
  <c r="S973" i="3"/>
  <c r="N973" i="3"/>
  <c r="O973" i="3" s="1"/>
  <c r="I973" i="3"/>
  <c r="J973" i="3" s="1"/>
  <c r="H973" i="3"/>
  <c r="K973" i="3" s="1"/>
  <c r="L974" i="3" s="1"/>
  <c r="G973" i="3"/>
  <c r="E973" i="3"/>
  <c r="F974" i="3" s="1"/>
  <c r="D973" i="3"/>
  <c r="C973" i="3"/>
  <c r="AB972" i="3"/>
  <c r="AC972" i="3" s="1"/>
  <c r="X972" i="3"/>
  <c r="W972" i="3"/>
  <c r="Y972" i="3" s="1"/>
  <c r="Z973" i="3" s="1"/>
  <c r="T972" i="3"/>
  <c r="S972" i="3"/>
  <c r="U972" i="3" s="1"/>
  <c r="V973" i="3" s="1"/>
  <c r="O972" i="3"/>
  <c r="N972" i="3"/>
  <c r="K972" i="3"/>
  <c r="L973" i="3" s="1"/>
  <c r="J972" i="3"/>
  <c r="I972" i="3"/>
  <c r="H972" i="3"/>
  <c r="G972" i="3"/>
  <c r="D972" i="3"/>
  <c r="C972" i="3"/>
  <c r="E972" i="3" s="1"/>
  <c r="F973" i="3" s="1"/>
  <c r="AB971" i="3"/>
  <c r="X971" i="3"/>
  <c r="Y971" i="3" s="1"/>
  <c r="Z972" i="3" s="1"/>
  <c r="W971" i="3"/>
  <c r="U971" i="3"/>
  <c r="V972" i="3" s="1"/>
  <c r="T971" i="3"/>
  <c r="AC971" i="3" s="1"/>
  <c r="S971" i="3"/>
  <c r="N971" i="3"/>
  <c r="O971" i="3" s="1"/>
  <c r="I971" i="3"/>
  <c r="J971" i="3" s="1"/>
  <c r="H971" i="3"/>
  <c r="K971" i="3" s="1"/>
  <c r="L972" i="3" s="1"/>
  <c r="G971" i="3"/>
  <c r="D971" i="3"/>
  <c r="E971" i="3" s="1"/>
  <c r="F972" i="3" s="1"/>
  <c r="C971" i="3"/>
  <c r="AB970" i="3"/>
  <c r="AC970" i="3" s="1"/>
  <c r="Y970" i="3"/>
  <c r="Z971" i="3" s="1"/>
  <c r="X970" i="3"/>
  <c r="W970" i="3"/>
  <c r="T970" i="3"/>
  <c r="S970" i="3"/>
  <c r="U970" i="3" s="1"/>
  <c r="V971" i="3" s="1"/>
  <c r="O970" i="3"/>
  <c r="N970" i="3"/>
  <c r="J970" i="3"/>
  <c r="I970" i="3"/>
  <c r="H970" i="3"/>
  <c r="G970" i="3"/>
  <c r="K970" i="3" s="1"/>
  <c r="L971" i="3" s="1"/>
  <c r="E970" i="3"/>
  <c r="F971" i="3" s="1"/>
  <c r="D970" i="3"/>
  <c r="C970" i="3"/>
  <c r="AB969" i="3"/>
  <c r="Y969" i="3"/>
  <c r="Z970" i="3" s="1"/>
  <c r="X969" i="3"/>
  <c r="W969" i="3"/>
  <c r="T969" i="3"/>
  <c r="U969" i="3" s="1"/>
  <c r="V970" i="3" s="1"/>
  <c r="S969" i="3"/>
  <c r="N969" i="3"/>
  <c r="O969" i="3" s="1"/>
  <c r="I969" i="3"/>
  <c r="J969" i="3" s="1"/>
  <c r="H969" i="3"/>
  <c r="K969" i="3" s="1"/>
  <c r="L970" i="3" s="1"/>
  <c r="G969" i="3"/>
  <c r="E969" i="3"/>
  <c r="F970" i="3" s="1"/>
  <c r="D969" i="3"/>
  <c r="C969" i="3"/>
  <c r="AB968" i="3"/>
  <c r="AC968" i="3" s="1"/>
  <c r="X968" i="3"/>
  <c r="W968" i="3"/>
  <c r="Y968" i="3" s="1"/>
  <c r="Z969" i="3" s="1"/>
  <c r="T968" i="3"/>
  <c r="S968" i="3"/>
  <c r="U968" i="3" s="1"/>
  <c r="V969" i="3" s="1"/>
  <c r="O968" i="3"/>
  <c r="N968" i="3"/>
  <c r="K968" i="3"/>
  <c r="L969" i="3" s="1"/>
  <c r="J968" i="3"/>
  <c r="I968" i="3"/>
  <c r="H968" i="3"/>
  <c r="G968" i="3"/>
  <c r="D968" i="3"/>
  <c r="C968" i="3"/>
  <c r="E968" i="3" s="1"/>
  <c r="F969" i="3" s="1"/>
  <c r="AB967" i="3"/>
  <c r="X967" i="3"/>
  <c r="Y967" i="3" s="1"/>
  <c r="Z968" i="3" s="1"/>
  <c r="W967" i="3"/>
  <c r="U967" i="3"/>
  <c r="V968" i="3" s="1"/>
  <c r="T967" i="3"/>
  <c r="AC967" i="3" s="1"/>
  <c r="S967" i="3"/>
  <c r="N967" i="3"/>
  <c r="O967" i="3" s="1"/>
  <c r="I967" i="3"/>
  <c r="J967" i="3" s="1"/>
  <c r="H967" i="3"/>
  <c r="K967" i="3" s="1"/>
  <c r="L968" i="3" s="1"/>
  <c r="G967" i="3"/>
  <c r="D967" i="3"/>
  <c r="E967" i="3" s="1"/>
  <c r="F968" i="3" s="1"/>
  <c r="C967" i="3"/>
  <c r="AB966" i="3"/>
  <c r="AC966" i="3" s="1"/>
  <c r="Y966" i="3"/>
  <c r="Z967" i="3" s="1"/>
  <c r="X966" i="3"/>
  <c r="W966" i="3"/>
  <c r="T966" i="3"/>
  <c r="S966" i="3"/>
  <c r="U966" i="3" s="1"/>
  <c r="V967" i="3" s="1"/>
  <c r="O966" i="3"/>
  <c r="N966" i="3"/>
  <c r="J966" i="3"/>
  <c r="I966" i="3"/>
  <c r="H966" i="3"/>
  <c r="G966" i="3"/>
  <c r="K966" i="3" s="1"/>
  <c r="L967" i="3" s="1"/>
  <c r="E966" i="3"/>
  <c r="F967" i="3" s="1"/>
  <c r="D966" i="3"/>
  <c r="C966" i="3"/>
  <c r="AB965" i="3"/>
  <c r="Y965" i="3"/>
  <c r="Z966" i="3" s="1"/>
  <c r="X965" i="3"/>
  <c r="W965" i="3"/>
  <c r="T965" i="3"/>
  <c r="U965" i="3" s="1"/>
  <c r="V966" i="3" s="1"/>
  <c r="S965" i="3"/>
  <c r="N965" i="3"/>
  <c r="O965" i="3" s="1"/>
  <c r="I965" i="3"/>
  <c r="J965" i="3" s="1"/>
  <c r="H965" i="3"/>
  <c r="K965" i="3" s="1"/>
  <c r="L966" i="3" s="1"/>
  <c r="G965" i="3"/>
  <c r="E965" i="3"/>
  <c r="F966" i="3" s="1"/>
  <c r="D965" i="3"/>
  <c r="C965" i="3"/>
  <c r="AB964" i="3"/>
  <c r="AC964" i="3" s="1"/>
  <c r="X964" i="3"/>
  <c r="W964" i="3"/>
  <c r="Y964" i="3" s="1"/>
  <c r="Z965" i="3" s="1"/>
  <c r="T964" i="3"/>
  <c r="S964" i="3"/>
  <c r="U964" i="3" s="1"/>
  <c r="V965" i="3" s="1"/>
  <c r="O964" i="3"/>
  <c r="N964" i="3"/>
  <c r="K964" i="3"/>
  <c r="L965" i="3" s="1"/>
  <c r="J964" i="3"/>
  <c r="I964" i="3"/>
  <c r="H964" i="3"/>
  <c r="G964" i="3"/>
  <c r="D964" i="3"/>
  <c r="C964" i="3"/>
  <c r="E964" i="3" s="1"/>
  <c r="F965" i="3" s="1"/>
  <c r="AB963" i="3"/>
  <c r="AC963" i="3" s="1"/>
  <c r="X963" i="3"/>
  <c r="Y963" i="3" s="1"/>
  <c r="Z964" i="3" s="1"/>
  <c r="W963" i="3"/>
  <c r="U963" i="3"/>
  <c r="V964" i="3" s="1"/>
  <c r="T963" i="3"/>
  <c r="S963" i="3"/>
  <c r="N963" i="3"/>
  <c r="O963" i="3" s="1"/>
  <c r="I963" i="3"/>
  <c r="J963" i="3" s="1"/>
  <c r="H963" i="3"/>
  <c r="G963" i="3"/>
  <c r="K963" i="3" s="1"/>
  <c r="L964" i="3" s="1"/>
  <c r="D963" i="3"/>
  <c r="E963" i="3" s="1"/>
  <c r="F964" i="3" s="1"/>
  <c r="C963" i="3"/>
  <c r="AB962" i="3"/>
  <c r="AC962" i="3" s="1"/>
  <c r="Y962" i="3"/>
  <c r="Z963" i="3" s="1"/>
  <c r="X962" i="3"/>
  <c r="W962" i="3"/>
  <c r="T962" i="3"/>
  <c r="S962" i="3"/>
  <c r="U962" i="3" s="1"/>
  <c r="V963" i="3" s="1"/>
  <c r="N962" i="3"/>
  <c r="O962" i="3" s="1"/>
  <c r="J962" i="3"/>
  <c r="I962" i="3"/>
  <c r="H962" i="3"/>
  <c r="G962" i="3"/>
  <c r="K962" i="3" s="1"/>
  <c r="L963" i="3" s="1"/>
  <c r="E962" i="3"/>
  <c r="F963" i="3" s="1"/>
  <c r="D962" i="3"/>
  <c r="C962" i="3"/>
  <c r="AB961" i="3"/>
  <c r="Y961" i="3"/>
  <c r="Z962" i="3" s="1"/>
  <c r="X961" i="3"/>
  <c r="W961" i="3"/>
  <c r="T961" i="3"/>
  <c r="U961" i="3" s="1"/>
  <c r="V962" i="3" s="1"/>
  <c r="S961" i="3"/>
  <c r="N961" i="3"/>
  <c r="O961" i="3" s="1"/>
  <c r="I961" i="3"/>
  <c r="J961" i="3" s="1"/>
  <c r="H961" i="3"/>
  <c r="K961" i="3" s="1"/>
  <c r="L962" i="3" s="1"/>
  <c r="G961" i="3"/>
  <c r="E961" i="3"/>
  <c r="F962" i="3" s="1"/>
  <c r="D961" i="3"/>
  <c r="C961" i="3"/>
  <c r="AB960" i="3"/>
  <c r="AC960" i="3" s="1"/>
  <c r="X960" i="3"/>
  <c r="W960" i="3"/>
  <c r="Y960" i="3" s="1"/>
  <c r="Z961" i="3" s="1"/>
  <c r="T960" i="3"/>
  <c r="S960" i="3"/>
  <c r="U960" i="3" s="1"/>
  <c r="V961" i="3" s="1"/>
  <c r="O960" i="3"/>
  <c r="N960" i="3"/>
  <c r="K960" i="3"/>
  <c r="L961" i="3" s="1"/>
  <c r="I960" i="3"/>
  <c r="J960" i="3" s="1"/>
  <c r="H960" i="3"/>
  <c r="G960" i="3"/>
  <c r="D960" i="3"/>
  <c r="C960" i="3"/>
  <c r="E960" i="3" s="1"/>
  <c r="F961" i="3" s="1"/>
  <c r="AB959" i="3"/>
  <c r="AC959" i="3" s="1"/>
  <c r="X959" i="3"/>
  <c r="Y959" i="3" s="1"/>
  <c r="Z960" i="3" s="1"/>
  <c r="W959" i="3"/>
  <c r="U959" i="3"/>
  <c r="V960" i="3" s="1"/>
  <c r="T959" i="3"/>
  <c r="S959" i="3"/>
  <c r="N959" i="3"/>
  <c r="O959" i="3" s="1"/>
  <c r="I959" i="3"/>
  <c r="J959" i="3" s="1"/>
  <c r="H959" i="3"/>
  <c r="G959" i="3"/>
  <c r="K959" i="3" s="1"/>
  <c r="L960" i="3" s="1"/>
  <c r="D959" i="3"/>
  <c r="E959" i="3" s="1"/>
  <c r="F960" i="3" s="1"/>
  <c r="C959" i="3"/>
  <c r="AB958" i="3"/>
  <c r="AC958" i="3" s="1"/>
  <c r="Y958" i="3"/>
  <c r="Z959" i="3" s="1"/>
  <c r="X958" i="3"/>
  <c r="W958" i="3"/>
  <c r="T958" i="3"/>
  <c r="S958" i="3"/>
  <c r="U958" i="3" s="1"/>
  <c r="V959" i="3" s="1"/>
  <c r="N958" i="3"/>
  <c r="O958" i="3" s="1"/>
  <c r="J958" i="3"/>
  <c r="I958" i="3"/>
  <c r="H958" i="3"/>
  <c r="G958" i="3"/>
  <c r="K958" i="3" s="1"/>
  <c r="L959" i="3" s="1"/>
  <c r="E958" i="3"/>
  <c r="F959" i="3" s="1"/>
  <c r="D958" i="3"/>
  <c r="C958" i="3"/>
  <c r="AB957" i="3"/>
  <c r="Y957" i="3"/>
  <c r="Z958" i="3" s="1"/>
  <c r="X957" i="3"/>
  <c r="W957" i="3"/>
  <c r="T957" i="3"/>
  <c r="U957" i="3" s="1"/>
  <c r="V958" i="3" s="1"/>
  <c r="S957" i="3"/>
  <c r="N957" i="3"/>
  <c r="O957" i="3" s="1"/>
  <c r="I957" i="3"/>
  <c r="H957" i="3"/>
  <c r="K957" i="3" s="1"/>
  <c r="L958" i="3" s="1"/>
  <c r="G957" i="3"/>
  <c r="E957" i="3"/>
  <c r="F958" i="3" s="1"/>
  <c r="D957" i="3"/>
  <c r="C957" i="3"/>
  <c r="AB956" i="3"/>
  <c r="AC956" i="3" s="1"/>
  <c r="Z956" i="3"/>
  <c r="X956" i="3"/>
  <c r="W956" i="3"/>
  <c r="Y956" i="3" s="1"/>
  <c r="Z957" i="3" s="1"/>
  <c r="T956" i="3"/>
  <c r="S956" i="3"/>
  <c r="U956" i="3" s="1"/>
  <c r="V957" i="3" s="1"/>
  <c r="O956" i="3"/>
  <c r="N956" i="3"/>
  <c r="K956" i="3"/>
  <c r="L957" i="3" s="1"/>
  <c r="I956" i="3"/>
  <c r="J956" i="3" s="1"/>
  <c r="H956" i="3"/>
  <c r="G956" i="3"/>
  <c r="D956" i="3"/>
  <c r="C956" i="3"/>
  <c r="E956" i="3" s="1"/>
  <c r="F957" i="3" s="1"/>
  <c r="AB955" i="3"/>
  <c r="AC955" i="3" s="1"/>
  <c r="X955" i="3"/>
  <c r="Y955" i="3" s="1"/>
  <c r="W955" i="3"/>
  <c r="U955" i="3"/>
  <c r="V956" i="3" s="1"/>
  <c r="T955" i="3"/>
  <c r="S955" i="3"/>
  <c r="N955" i="3"/>
  <c r="I955" i="3"/>
  <c r="J955" i="3" s="1"/>
  <c r="H955" i="3"/>
  <c r="G955" i="3"/>
  <c r="K955" i="3" s="1"/>
  <c r="L956" i="3" s="1"/>
  <c r="D955" i="3"/>
  <c r="E955" i="3" s="1"/>
  <c r="F956" i="3" s="1"/>
  <c r="C955" i="3"/>
  <c r="AB954" i="3"/>
  <c r="AC954" i="3" s="1"/>
  <c r="Y954" i="3"/>
  <c r="Z955" i="3" s="1"/>
  <c r="X954" i="3"/>
  <c r="W954" i="3"/>
  <c r="T954" i="3"/>
  <c r="S954" i="3"/>
  <c r="U954" i="3" s="1"/>
  <c r="V955" i="3" s="1"/>
  <c r="N954" i="3"/>
  <c r="O954" i="3" s="1"/>
  <c r="J954" i="3"/>
  <c r="I954" i="3"/>
  <c r="H954" i="3"/>
  <c r="G954" i="3"/>
  <c r="K954" i="3" s="1"/>
  <c r="L955" i="3" s="1"/>
  <c r="E954" i="3"/>
  <c r="F955" i="3" s="1"/>
  <c r="D954" i="3"/>
  <c r="C954" i="3"/>
  <c r="AC953" i="3"/>
  <c r="AB953" i="3"/>
  <c r="Y953" i="3"/>
  <c r="Z954" i="3" s="1"/>
  <c r="X953" i="3"/>
  <c r="W953" i="3"/>
  <c r="T953" i="3"/>
  <c r="U953" i="3" s="1"/>
  <c r="V954" i="3" s="1"/>
  <c r="S953" i="3"/>
  <c r="N953" i="3"/>
  <c r="O953" i="3" s="1"/>
  <c r="I953" i="3"/>
  <c r="J953" i="3" s="1"/>
  <c r="H953" i="3"/>
  <c r="K953" i="3" s="1"/>
  <c r="L954" i="3" s="1"/>
  <c r="G953" i="3"/>
  <c r="E953" i="3"/>
  <c r="F954" i="3" s="1"/>
  <c r="D953" i="3"/>
  <c r="C953" i="3"/>
  <c r="AB952" i="3"/>
  <c r="AC952" i="3" s="1"/>
  <c r="X952" i="3"/>
  <c r="W952" i="3"/>
  <c r="Y952" i="3" s="1"/>
  <c r="Z953" i="3" s="1"/>
  <c r="T952" i="3"/>
  <c r="S952" i="3"/>
  <c r="U952" i="3" s="1"/>
  <c r="V953" i="3" s="1"/>
  <c r="O952" i="3"/>
  <c r="N952" i="3"/>
  <c r="K952" i="3"/>
  <c r="L953" i="3" s="1"/>
  <c r="I952" i="3"/>
  <c r="J952" i="3" s="1"/>
  <c r="H952" i="3"/>
  <c r="G952" i="3"/>
  <c r="D952" i="3"/>
  <c r="C952" i="3"/>
  <c r="E952" i="3" s="1"/>
  <c r="F953" i="3" s="1"/>
  <c r="AB951" i="3"/>
  <c r="AC951" i="3" s="1"/>
  <c r="X951" i="3"/>
  <c r="Y951" i="3" s="1"/>
  <c r="Z952" i="3" s="1"/>
  <c r="W951" i="3"/>
  <c r="U951" i="3"/>
  <c r="V952" i="3" s="1"/>
  <c r="T951" i="3"/>
  <c r="S951" i="3"/>
  <c r="N951" i="3"/>
  <c r="I951" i="3"/>
  <c r="J951" i="3" s="1"/>
  <c r="H951" i="3"/>
  <c r="G951" i="3"/>
  <c r="K951" i="3" s="1"/>
  <c r="L952" i="3" s="1"/>
  <c r="D951" i="3"/>
  <c r="E951" i="3" s="1"/>
  <c r="F952" i="3" s="1"/>
  <c r="C951" i="3"/>
  <c r="AB950" i="3"/>
  <c r="AC950" i="3" s="1"/>
  <c r="X950" i="3"/>
  <c r="W950" i="3"/>
  <c r="Y950" i="3" s="1"/>
  <c r="Z951" i="3" s="1"/>
  <c r="T950" i="3"/>
  <c r="S950" i="3"/>
  <c r="U950" i="3" s="1"/>
  <c r="V951" i="3" s="1"/>
  <c r="N950" i="3"/>
  <c r="O950" i="3" s="1"/>
  <c r="J950" i="3"/>
  <c r="I950" i="3"/>
  <c r="H950" i="3"/>
  <c r="G950" i="3"/>
  <c r="K950" i="3" s="1"/>
  <c r="L951" i="3" s="1"/>
  <c r="D950" i="3"/>
  <c r="C950" i="3"/>
  <c r="E950" i="3" s="1"/>
  <c r="F951" i="3" s="1"/>
  <c r="AC949" i="3"/>
  <c r="AB949" i="3"/>
  <c r="Y949" i="3"/>
  <c r="Z950" i="3" s="1"/>
  <c r="X949" i="3"/>
  <c r="W949" i="3"/>
  <c r="T949" i="3"/>
  <c r="U949" i="3" s="1"/>
  <c r="V950" i="3" s="1"/>
  <c r="S949" i="3"/>
  <c r="N949" i="3"/>
  <c r="O949" i="3" s="1"/>
  <c r="I949" i="3"/>
  <c r="H949" i="3"/>
  <c r="K949" i="3" s="1"/>
  <c r="L950" i="3" s="1"/>
  <c r="G949" i="3"/>
  <c r="E949" i="3"/>
  <c r="F950" i="3" s="1"/>
  <c r="D949" i="3"/>
  <c r="C949" i="3"/>
  <c r="AB948" i="3"/>
  <c r="AC948" i="3" s="1"/>
  <c r="Z948" i="3"/>
  <c r="X948" i="3"/>
  <c r="W948" i="3"/>
  <c r="Y948" i="3" s="1"/>
  <c r="Z949" i="3" s="1"/>
  <c r="T948" i="3"/>
  <c r="S948" i="3"/>
  <c r="U948" i="3" s="1"/>
  <c r="V949" i="3" s="1"/>
  <c r="O948" i="3"/>
  <c r="N948" i="3"/>
  <c r="K948" i="3"/>
  <c r="L949" i="3" s="1"/>
  <c r="I948" i="3"/>
  <c r="J948" i="3" s="1"/>
  <c r="H948" i="3"/>
  <c r="G948" i="3"/>
  <c r="D948" i="3"/>
  <c r="C948" i="3"/>
  <c r="E948" i="3" s="1"/>
  <c r="F949" i="3" s="1"/>
  <c r="AB947" i="3"/>
  <c r="AC947" i="3" s="1"/>
  <c r="X947" i="3"/>
  <c r="Y947" i="3" s="1"/>
  <c r="W947" i="3"/>
  <c r="U947" i="3"/>
  <c r="V948" i="3" s="1"/>
  <c r="T947" i="3"/>
  <c r="S947" i="3"/>
  <c r="N947" i="3"/>
  <c r="I947" i="3"/>
  <c r="J947" i="3" s="1"/>
  <c r="H947" i="3"/>
  <c r="G947" i="3"/>
  <c r="K947" i="3" s="1"/>
  <c r="L948" i="3" s="1"/>
  <c r="D947" i="3"/>
  <c r="E947" i="3" s="1"/>
  <c r="F948" i="3" s="1"/>
  <c r="C947" i="3"/>
  <c r="AB946" i="3"/>
  <c r="AC946" i="3" s="1"/>
  <c r="X946" i="3"/>
  <c r="W946" i="3"/>
  <c r="Y946" i="3" s="1"/>
  <c r="Z947" i="3" s="1"/>
  <c r="V946" i="3"/>
  <c r="T946" i="3"/>
  <c r="S946" i="3"/>
  <c r="U946" i="3" s="1"/>
  <c r="V947" i="3" s="1"/>
  <c r="N946" i="3"/>
  <c r="O946" i="3" s="1"/>
  <c r="J946" i="3"/>
  <c r="I946" i="3"/>
  <c r="H946" i="3"/>
  <c r="G946" i="3"/>
  <c r="K946" i="3" s="1"/>
  <c r="L947" i="3" s="1"/>
  <c r="D946" i="3"/>
  <c r="C946" i="3"/>
  <c r="E946" i="3" s="1"/>
  <c r="F947" i="3" s="1"/>
  <c r="AC945" i="3"/>
  <c r="AB945" i="3"/>
  <c r="Y945" i="3"/>
  <c r="Z946" i="3" s="1"/>
  <c r="X945" i="3"/>
  <c r="W945" i="3"/>
  <c r="T945" i="3"/>
  <c r="U945" i="3" s="1"/>
  <c r="S945" i="3"/>
  <c r="N945" i="3"/>
  <c r="O945" i="3" s="1"/>
  <c r="I945" i="3"/>
  <c r="J945" i="3" s="1"/>
  <c r="H945" i="3"/>
  <c r="K945" i="3" s="1"/>
  <c r="L946" i="3" s="1"/>
  <c r="G945" i="3"/>
  <c r="E945" i="3"/>
  <c r="F946" i="3" s="1"/>
  <c r="D945" i="3"/>
  <c r="C945" i="3"/>
  <c r="AB944" i="3"/>
  <c r="AC944" i="3" s="1"/>
  <c r="X944" i="3"/>
  <c r="W944" i="3"/>
  <c r="Y944" i="3" s="1"/>
  <c r="Z945" i="3" s="1"/>
  <c r="T944" i="3"/>
  <c r="S944" i="3"/>
  <c r="U944" i="3" s="1"/>
  <c r="V945" i="3" s="1"/>
  <c r="O944" i="3"/>
  <c r="N944" i="3"/>
  <c r="I944" i="3"/>
  <c r="J944" i="3" s="1"/>
  <c r="H944" i="3"/>
  <c r="G944" i="3"/>
  <c r="K944" i="3" s="1"/>
  <c r="L945" i="3" s="1"/>
  <c r="D944" i="3"/>
  <c r="C944" i="3"/>
  <c r="E944" i="3" s="1"/>
  <c r="F945" i="3" s="1"/>
  <c r="AB943" i="3"/>
  <c r="AC943" i="3" s="1"/>
  <c r="X943" i="3"/>
  <c r="Y943" i="3" s="1"/>
  <c r="Z944" i="3" s="1"/>
  <c r="W943" i="3"/>
  <c r="U943" i="3"/>
  <c r="V944" i="3" s="1"/>
  <c r="T943" i="3"/>
  <c r="S943" i="3"/>
  <c r="N943" i="3"/>
  <c r="I943" i="3"/>
  <c r="J943" i="3" s="1"/>
  <c r="H943" i="3"/>
  <c r="G943" i="3"/>
  <c r="K943" i="3" s="1"/>
  <c r="L944" i="3" s="1"/>
  <c r="D943" i="3"/>
  <c r="E943" i="3" s="1"/>
  <c r="F944" i="3" s="1"/>
  <c r="C943" i="3"/>
  <c r="AB942" i="3"/>
  <c r="AC942" i="3" s="1"/>
  <c r="X942" i="3"/>
  <c r="W942" i="3"/>
  <c r="Y942" i="3" s="1"/>
  <c r="Z943" i="3" s="1"/>
  <c r="T942" i="3"/>
  <c r="S942" i="3"/>
  <c r="U942" i="3" s="1"/>
  <c r="V943" i="3" s="1"/>
  <c r="N942" i="3"/>
  <c r="O942" i="3" s="1"/>
  <c r="J942" i="3"/>
  <c r="I942" i="3"/>
  <c r="H942" i="3"/>
  <c r="G942" i="3"/>
  <c r="K942" i="3" s="1"/>
  <c r="L943" i="3" s="1"/>
  <c r="D942" i="3"/>
  <c r="C942" i="3"/>
  <c r="E942" i="3" s="1"/>
  <c r="F943" i="3" s="1"/>
  <c r="AB941" i="3"/>
  <c r="Y941" i="3"/>
  <c r="Z942" i="3" s="1"/>
  <c r="X941" i="3"/>
  <c r="W941" i="3"/>
  <c r="T941" i="3"/>
  <c r="AC941" i="3" s="1"/>
  <c r="S941" i="3"/>
  <c r="N941" i="3"/>
  <c r="O941" i="3" s="1"/>
  <c r="I941" i="3"/>
  <c r="J941" i="3" s="1"/>
  <c r="H941" i="3"/>
  <c r="K941" i="3" s="1"/>
  <c r="L942" i="3" s="1"/>
  <c r="G941" i="3"/>
  <c r="E941" i="3"/>
  <c r="F942" i="3" s="1"/>
  <c r="D941" i="3"/>
  <c r="C941" i="3"/>
  <c r="AB940" i="3"/>
  <c r="AC940" i="3" s="1"/>
  <c r="Y940" i="3"/>
  <c r="Z941" i="3" s="1"/>
  <c r="X940" i="3"/>
  <c r="W940" i="3"/>
  <c r="T940" i="3"/>
  <c r="S940" i="3"/>
  <c r="U940" i="3" s="1"/>
  <c r="V941" i="3" s="1"/>
  <c r="N940" i="3"/>
  <c r="O940" i="3" s="1"/>
  <c r="K940" i="3"/>
  <c r="L941" i="3" s="1"/>
  <c r="I940" i="3"/>
  <c r="J940" i="3" s="1"/>
  <c r="H940" i="3"/>
  <c r="G940" i="3"/>
  <c r="D940" i="3"/>
  <c r="C940" i="3"/>
  <c r="E940" i="3" s="1"/>
  <c r="F941" i="3" s="1"/>
  <c r="AB939" i="3"/>
  <c r="AC939" i="3" s="1"/>
  <c r="X939" i="3"/>
  <c r="W939" i="3"/>
  <c r="Y939" i="3" s="1"/>
  <c r="Z940" i="3" s="1"/>
  <c r="T939" i="3"/>
  <c r="S939" i="3"/>
  <c r="U939" i="3" s="1"/>
  <c r="V940" i="3" s="1"/>
  <c r="N939" i="3"/>
  <c r="O939" i="3" s="1"/>
  <c r="I939" i="3"/>
  <c r="J939" i="3" s="1"/>
  <c r="H939" i="3"/>
  <c r="G939" i="3"/>
  <c r="K939" i="3" s="1"/>
  <c r="L940" i="3" s="1"/>
  <c r="D939" i="3"/>
  <c r="E939" i="3" s="1"/>
  <c r="F940" i="3" s="1"/>
  <c r="C939" i="3"/>
  <c r="AB938" i="3"/>
  <c r="AC938" i="3" s="1"/>
  <c r="X938" i="3"/>
  <c r="W938" i="3"/>
  <c r="Y938" i="3" s="1"/>
  <c r="Z939" i="3" s="1"/>
  <c r="T938" i="3"/>
  <c r="S938" i="3"/>
  <c r="U938" i="3" s="1"/>
  <c r="V939" i="3" s="1"/>
  <c r="N938" i="3"/>
  <c r="O938" i="3" s="1"/>
  <c r="I938" i="3"/>
  <c r="J938" i="3" s="1"/>
  <c r="H938" i="3"/>
  <c r="G938" i="3"/>
  <c r="K938" i="3" s="1"/>
  <c r="L939" i="3" s="1"/>
  <c r="E938" i="3"/>
  <c r="F939" i="3" s="1"/>
  <c r="D938" i="3"/>
  <c r="C938" i="3"/>
  <c r="AB937" i="3"/>
  <c r="AC937" i="3" s="1"/>
  <c r="X937" i="3"/>
  <c r="W937" i="3"/>
  <c r="Y937" i="3" s="1"/>
  <c r="Z938" i="3" s="1"/>
  <c r="T937" i="3"/>
  <c r="U937" i="3" s="1"/>
  <c r="V938" i="3" s="1"/>
  <c r="S937" i="3"/>
  <c r="N937" i="3"/>
  <c r="O937" i="3" s="1"/>
  <c r="I937" i="3"/>
  <c r="J937" i="3" s="1"/>
  <c r="H937" i="3"/>
  <c r="K937" i="3" s="1"/>
  <c r="L938" i="3" s="1"/>
  <c r="G937" i="3"/>
  <c r="D937" i="3"/>
  <c r="C937" i="3"/>
  <c r="E937" i="3" s="1"/>
  <c r="F938" i="3" s="1"/>
  <c r="AB936" i="3"/>
  <c r="AC936" i="3" s="1"/>
  <c r="X936" i="3"/>
  <c r="W936" i="3"/>
  <c r="Y936" i="3" s="1"/>
  <c r="Z937" i="3" s="1"/>
  <c r="T936" i="3"/>
  <c r="S936" i="3"/>
  <c r="U936" i="3" s="1"/>
  <c r="V937" i="3" s="1"/>
  <c r="O936" i="3"/>
  <c r="N936" i="3"/>
  <c r="I936" i="3"/>
  <c r="J936" i="3" s="1"/>
  <c r="H936" i="3"/>
  <c r="G936" i="3"/>
  <c r="K936" i="3" s="1"/>
  <c r="L937" i="3" s="1"/>
  <c r="F936" i="3"/>
  <c r="E936" i="3"/>
  <c r="F937" i="3" s="1"/>
  <c r="D936" i="3"/>
  <c r="C936" i="3"/>
  <c r="AB935" i="3"/>
  <c r="AC935" i="3" s="1"/>
  <c r="X935" i="3"/>
  <c r="Y935" i="3" s="1"/>
  <c r="Z936" i="3" s="1"/>
  <c r="W935" i="3"/>
  <c r="U935" i="3"/>
  <c r="V936" i="3" s="1"/>
  <c r="T935" i="3"/>
  <c r="S935" i="3"/>
  <c r="N935" i="3"/>
  <c r="I935" i="3"/>
  <c r="J935" i="3" s="1"/>
  <c r="H935" i="3"/>
  <c r="G935" i="3"/>
  <c r="K935" i="3" s="1"/>
  <c r="L936" i="3" s="1"/>
  <c r="E935" i="3"/>
  <c r="D935" i="3"/>
  <c r="C935" i="3"/>
  <c r="AB934" i="3"/>
  <c r="AC934" i="3" s="1"/>
  <c r="X934" i="3"/>
  <c r="W934" i="3"/>
  <c r="Y934" i="3" s="1"/>
  <c r="Z935" i="3" s="1"/>
  <c r="U934" i="3"/>
  <c r="V935" i="3" s="1"/>
  <c r="T934" i="3"/>
  <c r="S934" i="3"/>
  <c r="N934" i="3"/>
  <c r="O934" i="3" s="1"/>
  <c r="J934" i="3"/>
  <c r="I934" i="3"/>
  <c r="H934" i="3"/>
  <c r="G934" i="3"/>
  <c r="K934" i="3" s="1"/>
  <c r="L935" i="3" s="1"/>
  <c r="D934" i="3"/>
  <c r="C934" i="3"/>
  <c r="E934" i="3" s="1"/>
  <c r="F935" i="3" s="1"/>
  <c r="AB933" i="3"/>
  <c r="AC933" i="3" s="1"/>
  <c r="X933" i="3"/>
  <c r="W933" i="3"/>
  <c r="Y933" i="3" s="1"/>
  <c r="Z934" i="3" s="1"/>
  <c r="T933" i="3"/>
  <c r="U933" i="3" s="1"/>
  <c r="V934" i="3" s="1"/>
  <c r="S933" i="3"/>
  <c r="N933" i="3"/>
  <c r="O933" i="3" s="1"/>
  <c r="K933" i="3"/>
  <c r="L934" i="3" s="1"/>
  <c r="I933" i="3"/>
  <c r="H933" i="3"/>
  <c r="G933" i="3"/>
  <c r="D933" i="3"/>
  <c r="C933" i="3"/>
  <c r="E933" i="3" s="1"/>
  <c r="F934" i="3" s="1"/>
  <c r="AB932" i="3"/>
  <c r="AC932" i="3" s="1"/>
  <c r="X932" i="3"/>
  <c r="W932" i="3"/>
  <c r="Y932" i="3" s="1"/>
  <c r="Z933" i="3" s="1"/>
  <c r="T932" i="3"/>
  <c r="S932" i="3"/>
  <c r="U932" i="3" s="1"/>
  <c r="V933" i="3" s="1"/>
  <c r="N932" i="3"/>
  <c r="O932" i="3" s="1"/>
  <c r="K932" i="3"/>
  <c r="L933" i="3" s="1"/>
  <c r="I932" i="3"/>
  <c r="J932" i="3" s="1"/>
  <c r="H932" i="3"/>
  <c r="G932" i="3"/>
  <c r="D932" i="3"/>
  <c r="C932" i="3"/>
  <c r="E932" i="3" s="1"/>
  <c r="F933" i="3" s="1"/>
  <c r="AB931" i="3"/>
  <c r="AC931" i="3" s="1"/>
  <c r="X931" i="3"/>
  <c r="Y931" i="3" s="1"/>
  <c r="Z932" i="3" s="1"/>
  <c r="W931" i="3"/>
  <c r="T931" i="3"/>
  <c r="S931" i="3"/>
  <c r="U931" i="3" s="1"/>
  <c r="V932" i="3" s="1"/>
  <c r="N931" i="3"/>
  <c r="O931" i="3" s="1"/>
  <c r="L931" i="3"/>
  <c r="K931" i="3"/>
  <c r="L932" i="3" s="1"/>
  <c r="I931" i="3"/>
  <c r="J931" i="3" s="1"/>
  <c r="H931" i="3"/>
  <c r="G931" i="3"/>
  <c r="D931" i="3"/>
  <c r="C931" i="3"/>
  <c r="E931" i="3" s="1"/>
  <c r="F932" i="3" s="1"/>
  <c r="AB930" i="3"/>
  <c r="AC930" i="3" s="1"/>
  <c r="Y930" i="3"/>
  <c r="Z931" i="3" s="1"/>
  <c r="X930" i="3"/>
  <c r="W930" i="3"/>
  <c r="T930" i="3"/>
  <c r="S930" i="3"/>
  <c r="U930" i="3" s="1"/>
  <c r="V931" i="3" s="1"/>
  <c r="N930" i="3"/>
  <c r="O930" i="3" s="1"/>
  <c r="K930" i="3"/>
  <c r="J930" i="3"/>
  <c r="I930" i="3"/>
  <c r="H930" i="3"/>
  <c r="G930" i="3"/>
  <c r="D930" i="3"/>
  <c r="C930" i="3"/>
  <c r="E930" i="3" s="1"/>
  <c r="F931" i="3" s="1"/>
  <c r="AB929" i="3"/>
  <c r="AC929" i="3" s="1"/>
  <c r="X929" i="3"/>
  <c r="W929" i="3"/>
  <c r="Y929" i="3" s="1"/>
  <c r="Z930" i="3" s="1"/>
  <c r="T929" i="3"/>
  <c r="U929" i="3" s="1"/>
  <c r="V930" i="3" s="1"/>
  <c r="S929" i="3"/>
  <c r="N929" i="3"/>
  <c r="O929" i="3" s="1"/>
  <c r="K929" i="3"/>
  <c r="L930" i="3" s="1"/>
  <c r="I929" i="3"/>
  <c r="J929" i="3" s="1"/>
  <c r="H929" i="3"/>
  <c r="G929" i="3"/>
  <c r="D929" i="3"/>
  <c r="C929" i="3"/>
  <c r="E929" i="3" s="1"/>
  <c r="F930" i="3" s="1"/>
  <c r="AB928" i="3"/>
  <c r="AC928" i="3" s="1"/>
  <c r="X928" i="3"/>
  <c r="W928" i="3"/>
  <c r="Y928" i="3" s="1"/>
  <c r="Z929" i="3" s="1"/>
  <c r="T928" i="3"/>
  <c r="S928" i="3"/>
  <c r="U928" i="3" s="1"/>
  <c r="V929" i="3" s="1"/>
  <c r="N928" i="3"/>
  <c r="O928" i="3" s="1"/>
  <c r="I928" i="3"/>
  <c r="H928" i="3"/>
  <c r="K928" i="3" s="1"/>
  <c r="L929" i="3" s="1"/>
  <c r="G928" i="3"/>
  <c r="E928" i="3"/>
  <c r="F929" i="3" s="1"/>
  <c r="D928" i="3"/>
  <c r="C928" i="3"/>
  <c r="AB927" i="3"/>
  <c r="AC927" i="3" s="1"/>
  <c r="X927" i="3"/>
  <c r="W927" i="3"/>
  <c r="Y927" i="3" s="1"/>
  <c r="Z928" i="3" s="1"/>
  <c r="T927" i="3"/>
  <c r="S927" i="3"/>
  <c r="U927" i="3" s="1"/>
  <c r="V928" i="3" s="1"/>
  <c r="N927" i="3"/>
  <c r="I927" i="3"/>
  <c r="J927" i="3" s="1"/>
  <c r="H927" i="3"/>
  <c r="G927" i="3"/>
  <c r="K927" i="3" s="1"/>
  <c r="L928" i="3" s="1"/>
  <c r="D927" i="3"/>
  <c r="O927" i="3" s="1"/>
  <c r="C927" i="3"/>
  <c r="AB926" i="3"/>
  <c r="AC926" i="3" s="1"/>
  <c r="X926" i="3"/>
  <c r="Y926" i="3" s="1"/>
  <c r="Z927" i="3" s="1"/>
  <c r="W926" i="3"/>
  <c r="T926" i="3"/>
  <c r="S926" i="3"/>
  <c r="U926" i="3" s="1"/>
  <c r="V927" i="3" s="1"/>
  <c r="N926" i="3"/>
  <c r="K926" i="3"/>
  <c r="L927" i="3" s="1"/>
  <c r="I926" i="3"/>
  <c r="H926" i="3"/>
  <c r="J926" i="3" s="1"/>
  <c r="G926" i="3"/>
  <c r="D926" i="3"/>
  <c r="E926" i="3" s="1"/>
  <c r="F927" i="3" s="1"/>
  <c r="C926" i="3"/>
  <c r="AB925" i="3"/>
  <c r="X925" i="3"/>
  <c r="W925" i="3"/>
  <c r="Y925" i="3" s="1"/>
  <c r="Z926" i="3" s="1"/>
  <c r="T925" i="3"/>
  <c r="AC925" i="3" s="1"/>
  <c r="S925" i="3"/>
  <c r="N925" i="3"/>
  <c r="O925" i="3" s="1"/>
  <c r="I925" i="3"/>
  <c r="H925" i="3"/>
  <c r="K925" i="3" s="1"/>
  <c r="L926" i="3" s="1"/>
  <c r="G925" i="3"/>
  <c r="D925" i="3"/>
  <c r="C925" i="3"/>
  <c r="E925" i="3" s="1"/>
  <c r="F926" i="3" s="1"/>
  <c r="AB924" i="3"/>
  <c r="X924" i="3"/>
  <c r="W924" i="3"/>
  <c r="Y924" i="3" s="1"/>
  <c r="Z925" i="3" s="1"/>
  <c r="T924" i="3"/>
  <c r="U924" i="3" s="1"/>
  <c r="V925" i="3" s="1"/>
  <c r="S924" i="3"/>
  <c r="O924" i="3"/>
  <c r="N924" i="3"/>
  <c r="I924" i="3"/>
  <c r="J924" i="3" s="1"/>
  <c r="H924" i="3"/>
  <c r="K924" i="3" s="1"/>
  <c r="L925" i="3" s="1"/>
  <c r="G924" i="3"/>
  <c r="D924" i="3"/>
  <c r="C924" i="3"/>
  <c r="E924" i="3" s="1"/>
  <c r="F925" i="3" s="1"/>
  <c r="AB923" i="3"/>
  <c r="AC923" i="3" s="1"/>
  <c r="X923" i="3"/>
  <c r="Y923" i="3" s="1"/>
  <c r="Z924" i="3" s="1"/>
  <c r="W923" i="3"/>
  <c r="T923" i="3"/>
  <c r="S923" i="3"/>
  <c r="U923" i="3" s="1"/>
  <c r="V924" i="3" s="1"/>
  <c r="N923" i="3"/>
  <c r="I923" i="3"/>
  <c r="J923" i="3" s="1"/>
  <c r="H923" i="3"/>
  <c r="G923" i="3"/>
  <c r="K923" i="3" s="1"/>
  <c r="L924" i="3" s="1"/>
  <c r="D923" i="3"/>
  <c r="O923" i="3" s="1"/>
  <c r="C923" i="3"/>
  <c r="AB922" i="3"/>
  <c r="AC922" i="3" s="1"/>
  <c r="Y922" i="3"/>
  <c r="Z923" i="3" s="1"/>
  <c r="X922" i="3"/>
  <c r="W922" i="3"/>
  <c r="T922" i="3"/>
  <c r="S922" i="3"/>
  <c r="U922" i="3" s="1"/>
  <c r="V923" i="3" s="1"/>
  <c r="N922" i="3"/>
  <c r="O922" i="3" s="1"/>
  <c r="J922" i="3"/>
  <c r="I922" i="3"/>
  <c r="H922" i="3"/>
  <c r="G922" i="3"/>
  <c r="K922" i="3" s="1"/>
  <c r="L923" i="3" s="1"/>
  <c r="E922" i="3"/>
  <c r="F923" i="3" s="1"/>
  <c r="D922" i="3"/>
  <c r="C922" i="3"/>
  <c r="AB921" i="3"/>
  <c r="X921" i="3"/>
  <c r="W921" i="3"/>
  <c r="Y921" i="3" s="1"/>
  <c r="Z922" i="3" s="1"/>
  <c r="T921" i="3"/>
  <c r="AC921" i="3" s="1"/>
  <c r="S921" i="3"/>
  <c r="N921" i="3"/>
  <c r="O921" i="3" s="1"/>
  <c r="K921" i="3"/>
  <c r="L922" i="3" s="1"/>
  <c r="I921" i="3"/>
  <c r="H921" i="3"/>
  <c r="J921" i="3" s="1"/>
  <c r="G921" i="3"/>
  <c r="D921" i="3"/>
  <c r="C921" i="3"/>
  <c r="E921" i="3" s="1"/>
  <c r="F922" i="3" s="1"/>
  <c r="AB920" i="3"/>
  <c r="X920" i="3"/>
  <c r="W920" i="3"/>
  <c r="Y920" i="3" s="1"/>
  <c r="Z921" i="3" s="1"/>
  <c r="U920" i="3"/>
  <c r="V921" i="3" s="1"/>
  <c r="T920" i="3"/>
  <c r="AC920" i="3" s="1"/>
  <c r="S920" i="3"/>
  <c r="O920" i="3"/>
  <c r="N920" i="3"/>
  <c r="I920" i="3"/>
  <c r="J920" i="3" s="1"/>
  <c r="H920" i="3"/>
  <c r="K920" i="3" s="1"/>
  <c r="L921" i="3" s="1"/>
  <c r="G920" i="3"/>
  <c r="D920" i="3"/>
  <c r="C920" i="3"/>
  <c r="E920" i="3" s="1"/>
  <c r="F921" i="3" s="1"/>
  <c r="AB919" i="3"/>
  <c r="AC919" i="3" s="1"/>
  <c r="X919" i="3"/>
  <c r="Y919" i="3" s="1"/>
  <c r="Z920" i="3" s="1"/>
  <c r="W919" i="3"/>
  <c r="T919" i="3"/>
  <c r="S919" i="3"/>
  <c r="U919" i="3" s="1"/>
  <c r="V920" i="3" s="1"/>
  <c r="N919" i="3"/>
  <c r="I919" i="3"/>
  <c r="J919" i="3" s="1"/>
  <c r="H919" i="3"/>
  <c r="G919" i="3"/>
  <c r="K919" i="3" s="1"/>
  <c r="L920" i="3" s="1"/>
  <c r="D919" i="3"/>
  <c r="O919" i="3" s="1"/>
  <c r="C919" i="3"/>
  <c r="AB918" i="3"/>
  <c r="AC918" i="3" s="1"/>
  <c r="Y918" i="3"/>
  <c r="Z919" i="3" s="1"/>
  <c r="X918" i="3"/>
  <c r="W918" i="3"/>
  <c r="T918" i="3"/>
  <c r="S918" i="3"/>
  <c r="U918" i="3" s="1"/>
  <c r="V919" i="3" s="1"/>
  <c r="N918" i="3"/>
  <c r="O918" i="3" s="1"/>
  <c r="J918" i="3"/>
  <c r="I918" i="3"/>
  <c r="H918" i="3"/>
  <c r="G918" i="3"/>
  <c r="K918" i="3" s="1"/>
  <c r="L919" i="3" s="1"/>
  <c r="E918" i="3"/>
  <c r="F919" i="3" s="1"/>
  <c r="D918" i="3"/>
  <c r="C918" i="3"/>
  <c r="AB917" i="3"/>
  <c r="X917" i="3"/>
  <c r="W917" i="3"/>
  <c r="Y917" i="3" s="1"/>
  <c r="Z918" i="3" s="1"/>
  <c r="T917" i="3"/>
  <c r="AC917" i="3" s="1"/>
  <c r="S917" i="3"/>
  <c r="N917" i="3"/>
  <c r="O917" i="3" s="1"/>
  <c r="K917" i="3"/>
  <c r="L918" i="3" s="1"/>
  <c r="I917" i="3"/>
  <c r="H917" i="3"/>
  <c r="J917" i="3" s="1"/>
  <c r="G917" i="3"/>
  <c r="D917" i="3"/>
  <c r="C917" i="3"/>
  <c r="E917" i="3" s="1"/>
  <c r="F918" i="3" s="1"/>
  <c r="AB916" i="3"/>
  <c r="X916" i="3"/>
  <c r="W916" i="3"/>
  <c r="Y916" i="3" s="1"/>
  <c r="Z917" i="3" s="1"/>
  <c r="U916" i="3"/>
  <c r="V917" i="3" s="1"/>
  <c r="T916" i="3"/>
  <c r="AC916" i="3" s="1"/>
  <c r="S916" i="3"/>
  <c r="O916" i="3"/>
  <c r="N916" i="3"/>
  <c r="I916" i="3"/>
  <c r="J916" i="3" s="1"/>
  <c r="H916" i="3"/>
  <c r="K916" i="3" s="1"/>
  <c r="L917" i="3" s="1"/>
  <c r="G916" i="3"/>
  <c r="D916" i="3"/>
  <c r="C916" i="3"/>
  <c r="E916" i="3" s="1"/>
  <c r="F917" i="3" s="1"/>
  <c r="AB915" i="3"/>
  <c r="AC915" i="3" s="1"/>
  <c r="X915" i="3"/>
  <c r="Y915" i="3" s="1"/>
  <c r="Z916" i="3" s="1"/>
  <c r="W915" i="3"/>
  <c r="T915" i="3"/>
  <c r="S915" i="3"/>
  <c r="U915" i="3" s="1"/>
  <c r="V916" i="3" s="1"/>
  <c r="N915" i="3"/>
  <c r="I915" i="3"/>
  <c r="J915" i="3" s="1"/>
  <c r="H915" i="3"/>
  <c r="G915" i="3"/>
  <c r="K915" i="3" s="1"/>
  <c r="L916" i="3" s="1"/>
  <c r="D915" i="3"/>
  <c r="O915" i="3" s="1"/>
  <c r="C915" i="3"/>
  <c r="AB914" i="3"/>
  <c r="AC914" i="3" s="1"/>
  <c r="Y914" i="3"/>
  <c r="Z915" i="3" s="1"/>
  <c r="X914" i="3"/>
  <c r="W914" i="3"/>
  <c r="T914" i="3"/>
  <c r="S914" i="3"/>
  <c r="U914" i="3" s="1"/>
  <c r="V915" i="3" s="1"/>
  <c r="N914" i="3"/>
  <c r="O914" i="3" s="1"/>
  <c r="J914" i="3"/>
  <c r="I914" i="3"/>
  <c r="H914" i="3"/>
  <c r="G914" i="3"/>
  <c r="K914" i="3" s="1"/>
  <c r="L915" i="3" s="1"/>
  <c r="E914" i="3"/>
  <c r="F915" i="3" s="1"/>
  <c r="D914" i="3"/>
  <c r="C914" i="3"/>
  <c r="AB913" i="3"/>
  <c r="X913" i="3"/>
  <c r="W913" i="3"/>
  <c r="Y913" i="3" s="1"/>
  <c r="Z914" i="3" s="1"/>
  <c r="T913" i="3"/>
  <c r="AC913" i="3" s="1"/>
  <c r="S913" i="3"/>
  <c r="N913" i="3"/>
  <c r="O913" i="3" s="1"/>
  <c r="K913" i="3"/>
  <c r="L914" i="3" s="1"/>
  <c r="I913" i="3"/>
  <c r="H913" i="3"/>
  <c r="J913" i="3" s="1"/>
  <c r="G913" i="3"/>
  <c r="D913" i="3"/>
  <c r="C913" i="3"/>
  <c r="E913" i="3" s="1"/>
  <c r="F914" i="3" s="1"/>
  <c r="AB912" i="3"/>
  <c r="AC912" i="3" s="1"/>
  <c r="X912" i="3"/>
  <c r="W912" i="3"/>
  <c r="Y912" i="3" s="1"/>
  <c r="Z913" i="3" s="1"/>
  <c r="U912" i="3"/>
  <c r="V913" i="3" s="1"/>
  <c r="T912" i="3"/>
  <c r="S912" i="3"/>
  <c r="O912" i="3"/>
  <c r="N912" i="3"/>
  <c r="I912" i="3"/>
  <c r="J912" i="3" s="1"/>
  <c r="H912" i="3"/>
  <c r="G912" i="3"/>
  <c r="K912" i="3" s="1"/>
  <c r="L913" i="3" s="1"/>
  <c r="D912" i="3"/>
  <c r="C912" i="3"/>
  <c r="E912" i="3" s="1"/>
  <c r="F913" i="3" s="1"/>
  <c r="AB911" i="3"/>
  <c r="AC911" i="3" s="1"/>
  <c r="X911" i="3"/>
  <c r="Y911" i="3" s="1"/>
  <c r="Z912" i="3" s="1"/>
  <c r="W911" i="3"/>
  <c r="T911" i="3"/>
  <c r="S911" i="3"/>
  <c r="U911" i="3" s="1"/>
  <c r="V912" i="3" s="1"/>
  <c r="N911" i="3"/>
  <c r="O911" i="3" s="1"/>
  <c r="I911" i="3"/>
  <c r="J911" i="3" s="1"/>
  <c r="H911" i="3"/>
  <c r="G911" i="3"/>
  <c r="K911" i="3" s="1"/>
  <c r="L912" i="3" s="1"/>
  <c r="D911" i="3"/>
  <c r="E911" i="3" s="1"/>
  <c r="F912" i="3" s="1"/>
  <c r="C911" i="3"/>
  <c r="AB910" i="3"/>
  <c r="AC910" i="3" s="1"/>
  <c r="Y910" i="3"/>
  <c r="Z911" i="3" s="1"/>
  <c r="X910" i="3"/>
  <c r="W910" i="3"/>
  <c r="T910" i="3"/>
  <c r="S910" i="3"/>
  <c r="U910" i="3" s="1"/>
  <c r="V911" i="3" s="1"/>
  <c r="N910" i="3"/>
  <c r="O910" i="3" s="1"/>
  <c r="I910" i="3"/>
  <c r="J910" i="3" s="1"/>
  <c r="H910" i="3"/>
  <c r="G910" i="3"/>
  <c r="K910" i="3" s="1"/>
  <c r="L911" i="3" s="1"/>
  <c r="E910" i="3"/>
  <c r="F911" i="3" s="1"/>
  <c r="D910" i="3"/>
  <c r="C910" i="3"/>
  <c r="AB909" i="3"/>
  <c r="AC909" i="3" s="1"/>
  <c r="X909" i="3"/>
  <c r="W909" i="3"/>
  <c r="Y909" i="3" s="1"/>
  <c r="Z910" i="3" s="1"/>
  <c r="T909" i="3"/>
  <c r="U909" i="3" s="1"/>
  <c r="V910" i="3" s="1"/>
  <c r="S909" i="3"/>
  <c r="N909" i="3"/>
  <c r="O909" i="3" s="1"/>
  <c r="K909" i="3"/>
  <c r="L910" i="3" s="1"/>
  <c r="I909" i="3"/>
  <c r="J909" i="3" s="1"/>
  <c r="H909" i="3"/>
  <c r="G909" i="3"/>
  <c r="D909" i="3"/>
  <c r="C909" i="3"/>
  <c r="E909" i="3" s="1"/>
  <c r="F910" i="3" s="1"/>
  <c r="AB908" i="3"/>
  <c r="AC908" i="3" s="1"/>
  <c r="X908" i="3"/>
  <c r="W908" i="3"/>
  <c r="Y908" i="3" s="1"/>
  <c r="Z909" i="3" s="1"/>
  <c r="U908" i="3"/>
  <c r="V909" i="3" s="1"/>
  <c r="T908" i="3"/>
  <c r="S908" i="3"/>
  <c r="N908" i="3"/>
  <c r="O908" i="3" s="1"/>
  <c r="I908" i="3"/>
  <c r="J908" i="3" s="1"/>
  <c r="H908" i="3"/>
  <c r="G908" i="3"/>
  <c r="K908" i="3" s="1"/>
  <c r="L909" i="3" s="1"/>
  <c r="D908" i="3"/>
  <c r="C908" i="3"/>
  <c r="E908" i="3" s="1"/>
  <c r="F909" i="3" s="1"/>
  <c r="AB907" i="3"/>
  <c r="AC907" i="3" s="1"/>
  <c r="X907" i="3"/>
  <c r="W907" i="3"/>
  <c r="Y907" i="3" s="1"/>
  <c r="Z908" i="3" s="1"/>
  <c r="T907" i="3"/>
  <c r="S907" i="3"/>
  <c r="U907" i="3" s="1"/>
  <c r="V908" i="3" s="1"/>
  <c r="N907" i="3"/>
  <c r="O907" i="3" s="1"/>
  <c r="I907" i="3"/>
  <c r="J907" i="3" s="1"/>
  <c r="H907" i="3"/>
  <c r="G907" i="3"/>
  <c r="K907" i="3" s="1"/>
  <c r="L908" i="3" s="1"/>
  <c r="D907" i="3"/>
  <c r="C907" i="3"/>
  <c r="E907" i="3" s="1"/>
  <c r="F908" i="3" s="1"/>
  <c r="AB906" i="3"/>
  <c r="AC906" i="3" s="1"/>
  <c r="Y906" i="3"/>
  <c r="Z907" i="3" s="1"/>
  <c r="X906" i="3"/>
  <c r="W906" i="3"/>
  <c r="T906" i="3"/>
  <c r="S906" i="3"/>
  <c r="U906" i="3" s="1"/>
  <c r="V907" i="3" s="1"/>
  <c r="N906" i="3"/>
  <c r="O906" i="3" s="1"/>
  <c r="I906" i="3"/>
  <c r="J906" i="3" s="1"/>
  <c r="H906" i="3"/>
  <c r="G906" i="3"/>
  <c r="K906" i="3" s="1"/>
  <c r="L907" i="3" s="1"/>
  <c r="E906" i="3"/>
  <c r="F907" i="3" s="1"/>
  <c r="D906" i="3"/>
  <c r="C906" i="3"/>
  <c r="AB905" i="3"/>
  <c r="AC905" i="3" s="1"/>
  <c r="X905" i="3"/>
  <c r="W905" i="3"/>
  <c r="Y905" i="3" s="1"/>
  <c r="Z906" i="3" s="1"/>
  <c r="T905" i="3"/>
  <c r="S905" i="3"/>
  <c r="U905" i="3" s="1"/>
  <c r="V906" i="3" s="1"/>
  <c r="N905" i="3"/>
  <c r="O905" i="3" s="1"/>
  <c r="K905" i="3"/>
  <c r="L906" i="3" s="1"/>
  <c r="I905" i="3"/>
  <c r="J905" i="3" s="1"/>
  <c r="H905" i="3"/>
  <c r="G905" i="3"/>
  <c r="D905" i="3"/>
  <c r="C905" i="3"/>
  <c r="E905" i="3" s="1"/>
  <c r="F906" i="3" s="1"/>
  <c r="AB904" i="3"/>
  <c r="AC904" i="3" s="1"/>
  <c r="X904" i="3"/>
  <c r="W904" i="3"/>
  <c r="Y904" i="3" s="1"/>
  <c r="Z905" i="3" s="1"/>
  <c r="U904" i="3"/>
  <c r="V905" i="3" s="1"/>
  <c r="T904" i="3"/>
  <c r="S904" i="3"/>
  <c r="N904" i="3"/>
  <c r="O904" i="3" s="1"/>
  <c r="I904" i="3"/>
  <c r="J904" i="3" s="1"/>
  <c r="H904" i="3"/>
  <c r="G904" i="3"/>
  <c r="K904" i="3" s="1"/>
  <c r="L905" i="3" s="1"/>
  <c r="D904" i="3"/>
  <c r="C904" i="3"/>
  <c r="E904" i="3" s="1"/>
  <c r="F905" i="3" s="1"/>
  <c r="AB903" i="3"/>
  <c r="AC903" i="3" s="1"/>
  <c r="X903" i="3"/>
  <c r="W903" i="3"/>
  <c r="Y903" i="3" s="1"/>
  <c r="Z904" i="3" s="1"/>
  <c r="T903" i="3"/>
  <c r="S903" i="3"/>
  <c r="U903" i="3" s="1"/>
  <c r="V904" i="3" s="1"/>
  <c r="N903" i="3"/>
  <c r="O903" i="3" s="1"/>
  <c r="I903" i="3"/>
  <c r="J903" i="3" s="1"/>
  <c r="H903" i="3"/>
  <c r="G903" i="3"/>
  <c r="K903" i="3" s="1"/>
  <c r="L904" i="3" s="1"/>
  <c r="D903" i="3"/>
  <c r="C903" i="3"/>
  <c r="E903" i="3" s="1"/>
  <c r="F904" i="3" s="1"/>
  <c r="AB902" i="3"/>
  <c r="AC902" i="3" s="1"/>
  <c r="Y902" i="3"/>
  <c r="Z903" i="3" s="1"/>
  <c r="X902" i="3"/>
  <c r="W902" i="3"/>
  <c r="T902" i="3"/>
  <c r="S902" i="3"/>
  <c r="U902" i="3" s="1"/>
  <c r="V903" i="3" s="1"/>
  <c r="N902" i="3"/>
  <c r="O902" i="3" s="1"/>
  <c r="I902" i="3"/>
  <c r="J902" i="3" s="1"/>
  <c r="H902" i="3"/>
  <c r="G902" i="3"/>
  <c r="K902" i="3" s="1"/>
  <c r="L903" i="3" s="1"/>
  <c r="E902" i="3"/>
  <c r="F903" i="3" s="1"/>
  <c r="D902" i="3"/>
  <c r="C902" i="3"/>
  <c r="AB901" i="3"/>
  <c r="AC901" i="3" s="1"/>
  <c r="X901" i="3"/>
  <c r="W901" i="3"/>
  <c r="Y901" i="3" s="1"/>
  <c r="Z902" i="3" s="1"/>
  <c r="T901" i="3"/>
  <c r="S901" i="3"/>
  <c r="U901" i="3" s="1"/>
  <c r="V902" i="3" s="1"/>
  <c r="N901" i="3"/>
  <c r="O901" i="3" s="1"/>
  <c r="K901" i="3"/>
  <c r="L902" i="3" s="1"/>
  <c r="I901" i="3"/>
  <c r="J901" i="3" s="1"/>
  <c r="H901" i="3"/>
  <c r="G901" i="3"/>
  <c r="D901" i="3"/>
  <c r="C901" i="3"/>
  <c r="E901" i="3" s="1"/>
  <c r="F902" i="3" s="1"/>
  <c r="AB900" i="3"/>
  <c r="AC900" i="3" s="1"/>
  <c r="X900" i="3"/>
  <c r="W900" i="3"/>
  <c r="Y900" i="3" s="1"/>
  <c r="Z901" i="3" s="1"/>
  <c r="U900" i="3"/>
  <c r="V901" i="3" s="1"/>
  <c r="T900" i="3"/>
  <c r="S900" i="3"/>
  <c r="N900" i="3"/>
  <c r="O900" i="3" s="1"/>
  <c r="I900" i="3"/>
  <c r="J900" i="3" s="1"/>
  <c r="H900" i="3"/>
  <c r="G900" i="3"/>
  <c r="K900" i="3" s="1"/>
  <c r="L901" i="3" s="1"/>
  <c r="D900" i="3"/>
  <c r="C900" i="3"/>
  <c r="E900" i="3" s="1"/>
  <c r="F901" i="3" s="1"/>
  <c r="AB899" i="3"/>
  <c r="AC899" i="3" s="1"/>
  <c r="X899" i="3"/>
  <c r="W899" i="3"/>
  <c r="Y899" i="3" s="1"/>
  <c r="Z900" i="3" s="1"/>
  <c r="T899" i="3"/>
  <c r="S899" i="3"/>
  <c r="U899" i="3" s="1"/>
  <c r="V900" i="3" s="1"/>
  <c r="N899" i="3"/>
  <c r="O899" i="3" s="1"/>
  <c r="I899" i="3"/>
  <c r="J899" i="3" s="1"/>
  <c r="H899" i="3"/>
  <c r="G899" i="3"/>
  <c r="K899" i="3" s="1"/>
  <c r="L900" i="3" s="1"/>
  <c r="D899" i="3"/>
  <c r="C899" i="3"/>
  <c r="E899" i="3" s="1"/>
  <c r="F900" i="3" s="1"/>
  <c r="AB898" i="3"/>
  <c r="AC898" i="3" s="1"/>
  <c r="Y898" i="3"/>
  <c r="Z899" i="3" s="1"/>
  <c r="X898" i="3"/>
  <c r="W898" i="3"/>
  <c r="T898" i="3"/>
  <c r="S898" i="3"/>
  <c r="U898" i="3" s="1"/>
  <c r="V899" i="3" s="1"/>
  <c r="N898" i="3"/>
  <c r="O898" i="3" s="1"/>
  <c r="I898" i="3"/>
  <c r="J898" i="3" s="1"/>
  <c r="H898" i="3"/>
  <c r="G898" i="3"/>
  <c r="K898" i="3" s="1"/>
  <c r="L899" i="3" s="1"/>
  <c r="E898" i="3"/>
  <c r="F899" i="3" s="1"/>
  <c r="D898" i="3"/>
  <c r="C898" i="3"/>
  <c r="AB897" i="3"/>
  <c r="AC897" i="3" s="1"/>
  <c r="X897" i="3"/>
  <c r="W897" i="3"/>
  <c r="Y897" i="3" s="1"/>
  <c r="Z898" i="3" s="1"/>
  <c r="T897" i="3"/>
  <c r="S897" i="3"/>
  <c r="U897" i="3" s="1"/>
  <c r="V898" i="3" s="1"/>
  <c r="N897" i="3"/>
  <c r="O897" i="3" s="1"/>
  <c r="K897" i="3"/>
  <c r="L898" i="3" s="1"/>
  <c r="I897" i="3"/>
  <c r="J897" i="3" s="1"/>
  <c r="H897" i="3"/>
  <c r="G897" i="3"/>
  <c r="D897" i="3"/>
  <c r="C897" i="3"/>
  <c r="E897" i="3" s="1"/>
  <c r="F898" i="3" s="1"/>
  <c r="AB896" i="3"/>
  <c r="AC896" i="3" s="1"/>
  <c r="X896" i="3"/>
  <c r="W896" i="3"/>
  <c r="Y896" i="3" s="1"/>
  <c r="Z897" i="3" s="1"/>
  <c r="U896" i="3"/>
  <c r="V897" i="3" s="1"/>
  <c r="T896" i="3"/>
  <c r="S896" i="3"/>
  <c r="N896" i="3"/>
  <c r="O896" i="3" s="1"/>
  <c r="I896" i="3"/>
  <c r="J896" i="3" s="1"/>
  <c r="H896" i="3"/>
  <c r="G896" i="3"/>
  <c r="K896" i="3" s="1"/>
  <c r="L897" i="3" s="1"/>
  <c r="D896" i="3"/>
  <c r="C896" i="3"/>
  <c r="E896" i="3" s="1"/>
  <c r="F897" i="3" s="1"/>
  <c r="AB895" i="3"/>
  <c r="AC895" i="3" s="1"/>
  <c r="X895" i="3"/>
  <c r="W895" i="3"/>
  <c r="Y895" i="3" s="1"/>
  <c r="Z896" i="3" s="1"/>
  <c r="T895" i="3"/>
  <c r="S895" i="3"/>
  <c r="U895" i="3" s="1"/>
  <c r="V896" i="3" s="1"/>
  <c r="N895" i="3"/>
  <c r="O895" i="3" s="1"/>
  <c r="I895" i="3"/>
  <c r="J895" i="3" s="1"/>
  <c r="H895" i="3"/>
  <c r="G895" i="3"/>
  <c r="K895" i="3" s="1"/>
  <c r="L896" i="3" s="1"/>
  <c r="D895" i="3"/>
  <c r="C895" i="3"/>
  <c r="E895" i="3" s="1"/>
  <c r="F896" i="3" s="1"/>
  <c r="AB894" i="3"/>
  <c r="AC894" i="3" s="1"/>
  <c r="Y894" i="3"/>
  <c r="Z895" i="3" s="1"/>
  <c r="X894" i="3"/>
  <c r="W894" i="3"/>
  <c r="T894" i="3"/>
  <c r="S894" i="3"/>
  <c r="U894" i="3" s="1"/>
  <c r="V895" i="3" s="1"/>
  <c r="N894" i="3"/>
  <c r="O894" i="3" s="1"/>
  <c r="I894" i="3"/>
  <c r="J894" i="3" s="1"/>
  <c r="H894" i="3"/>
  <c r="G894" i="3"/>
  <c r="K894" i="3" s="1"/>
  <c r="L895" i="3" s="1"/>
  <c r="E894" i="3"/>
  <c r="F895" i="3" s="1"/>
  <c r="D894" i="3"/>
  <c r="C894" i="3"/>
  <c r="AB893" i="3"/>
  <c r="AC893" i="3" s="1"/>
  <c r="X893" i="3"/>
  <c r="W893" i="3"/>
  <c r="Y893" i="3" s="1"/>
  <c r="Z894" i="3" s="1"/>
  <c r="T893" i="3"/>
  <c r="S893" i="3"/>
  <c r="U893" i="3" s="1"/>
  <c r="V894" i="3" s="1"/>
  <c r="N893" i="3"/>
  <c r="O893" i="3" s="1"/>
  <c r="K893" i="3"/>
  <c r="L894" i="3" s="1"/>
  <c r="I893" i="3"/>
  <c r="J893" i="3" s="1"/>
  <c r="H893" i="3"/>
  <c r="G893" i="3"/>
  <c r="D893" i="3"/>
  <c r="C893" i="3"/>
  <c r="E893" i="3" s="1"/>
  <c r="F894" i="3" s="1"/>
  <c r="AB892" i="3"/>
  <c r="AC892" i="3" s="1"/>
  <c r="X892" i="3"/>
  <c r="W892" i="3"/>
  <c r="Y892" i="3" s="1"/>
  <c r="Z893" i="3" s="1"/>
  <c r="U892" i="3"/>
  <c r="V893" i="3" s="1"/>
  <c r="T892" i="3"/>
  <c r="S892" i="3"/>
  <c r="N892" i="3"/>
  <c r="O892" i="3" s="1"/>
  <c r="I892" i="3"/>
  <c r="J892" i="3" s="1"/>
  <c r="H892" i="3"/>
  <c r="G892" i="3"/>
  <c r="K892" i="3" s="1"/>
  <c r="L893" i="3" s="1"/>
  <c r="D892" i="3"/>
  <c r="C892" i="3"/>
  <c r="E892" i="3" s="1"/>
  <c r="F893" i="3" s="1"/>
  <c r="AB891" i="3"/>
  <c r="AC891" i="3" s="1"/>
  <c r="X891" i="3"/>
  <c r="W891" i="3"/>
  <c r="Y891" i="3" s="1"/>
  <c r="Z892" i="3" s="1"/>
  <c r="T891" i="3"/>
  <c r="S891" i="3"/>
  <c r="U891" i="3" s="1"/>
  <c r="V892" i="3" s="1"/>
  <c r="N891" i="3"/>
  <c r="O891" i="3" s="1"/>
  <c r="I891" i="3"/>
  <c r="J891" i="3" s="1"/>
  <c r="H891" i="3"/>
  <c r="G891" i="3"/>
  <c r="K891" i="3" s="1"/>
  <c r="L892" i="3" s="1"/>
  <c r="D891" i="3"/>
  <c r="C891" i="3"/>
  <c r="E891" i="3" s="1"/>
  <c r="F892" i="3" s="1"/>
  <c r="AB890" i="3"/>
  <c r="AC890" i="3" s="1"/>
  <c r="Y890" i="3"/>
  <c r="Z891" i="3" s="1"/>
  <c r="X890" i="3"/>
  <c r="W890" i="3"/>
  <c r="T890" i="3"/>
  <c r="S890" i="3"/>
  <c r="U890" i="3" s="1"/>
  <c r="V891" i="3" s="1"/>
  <c r="N890" i="3"/>
  <c r="O890" i="3" s="1"/>
  <c r="I890" i="3"/>
  <c r="J890" i="3" s="1"/>
  <c r="H890" i="3"/>
  <c r="G890" i="3"/>
  <c r="K890" i="3" s="1"/>
  <c r="L891" i="3" s="1"/>
  <c r="E890" i="3"/>
  <c r="F891" i="3" s="1"/>
  <c r="D890" i="3"/>
  <c r="C890" i="3"/>
  <c r="AB889" i="3"/>
  <c r="AC889" i="3" s="1"/>
  <c r="X889" i="3"/>
  <c r="W889" i="3"/>
  <c r="Y889" i="3" s="1"/>
  <c r="Z890" i="3" s="1"/>
  <c r="T889" i="3"/>
  <c r="S889" i="3"/>
  <c r="U889" i="3" s="1"/>
  <c r="V890" i="3" s="1"/>
  <c r="N889" i="3"/>
  <c r="O889" i="3" s="1"/>
  <c r="K889" i="3"/>
  <c r="L890" i="3" s="1"/>
  <c r="I889" i="3"/>
  <c r="J889" i="3" s="1"/>
  <c r="H889" i="3"/>
  <c r="G889" i="3"/>
  <c r="D889" i="3"/>
  <c r="C889" i="3"/>
  <c r="E889" i="3" s="1"/>
  <c r="F890" i="3" s="1"/>
  <c r="AB888" i="3"/>
  <c r="AC888" i="3" s="1"/>
  <c r="X888" i="3"/>
  <c r="W888" i="3"/>
  <c r="Y888" i="3" s="1"/>
  <c r="Z889" i="3" s="1"/>
  <c r="U888" i="3"/>
  <c r="V889" i="3" s="1"/>
  <c r="T888" i="3"/>
  <c r="S888" i="3"/>
  <c r="N888" i="3"/>
  <c r="O888" i="3" s="1"/>
  <c r="I888" i="3"/>
  <c r="J888" i="3" s="1"/>
  <c r="H888" i="3"/>
  <c r="G888" i="3"/>
  <c r="K888" i="3" s="1"/>
  <c r="L889" i="3" s="1"/>
  <c r="D888" i="3"/>
  <c r="C888" i="3"/>
  <c r="E888" i="3" s="1"/>
  <c r="F889" i="3" s="1"/>
  <c r="AB887" i="3"/>
  <c r="AC887" i="3" s="1"/>
  <c r="X887" i="3"/>
  <c r="W887" i="3"/>
  <c r="Y887" i="3" s="1"/>
  <c r="Z888" i="3" s="1"/>
  <c r="T887" i="3"/>
  <c r="S887" i="3"/>
  <c r="U887" i="3" s="1"/>
  <c r="V888" i="3" s="1"/>
  <c r="N887" i="3"/>
  <c r="O887" i="3" s="1"/>
  <c r="I887" i="3"/>
  <c r="J887" i="3" s="1"/>
  <c r="H887" i="3"/>
  <c r="G887" i="3"/>
  <c r="K887" i="3" s="1"/>
  <c r="L888" i="3" s="1"/>
  <c r="D887" i="3"/>
  <c r="C887" i="3"/>
  <c r="E887" i="3" s="1"/>
  <c r="F888" i="3" s="1"/>
  <c r="AB886" i="3"/>
  <c r="AC886" i="3" s="1"/>
  <c r="Y886" i="3"/>
  <c r="Z887" i="3" s="1"/>
  <c r="X886" i="3"/>
  <c r="W886" i="3"/>
  <c r="T886" i="3"/>
  <c r="S886" i="3"/>
  <c r="U886" i="3" s="1"/>
  <c r="V887" i="3" s="1"/>
  <c r="N886" i="3"/>
  <c r="O886" i="3" s="1"/>
  <c r="I886" i="3"/>
  <c r="J886" i="3" s="1"/>
  <c r="H886" i="3"/>
  <c r="G886" i="3"/>
  <c r="K886" i="3" s="1"/>
  <c r="L887" i="3" s="1"/>
  <c r="E886" i="3"/>
  <c r="F887" i="3" s="1"/>
  <c r="D886" i="3"/>
  <c r="C886" i="3"/>
  <c r="AB885" i="3"/>
  <c r="AC885" i="3" s="1"/>
  <c r="X885" i="3"/>
  <c r="W885" i="3"/>
  <c r="Y885" i="3" s="1"/>
  <c r="Z886" i="3" s="1"/>
  <c r="T885" i="3"/>
  <c r="S885" i="3"/>
  <c r="U885" i="3" s="1"/>
  <c r="V886" i="3" s="1"/>
  <c r="N885" i="3"/>
  <c r="O885" i="3" s="1"/>
  <c r="K885" i="3"/>
  <c r="L886" i="3" s="1"/>
  <c r="I885" i="3"/>
  <c r="J885" i="3" s="1"/>
  <c r="H885" i="3"/>
  <c r="G885" i="3"/>
  <c r="D885" i="3"/>
  <c r="C885" i="3"/>
  <c r="E885" i="3" s="1"/>
  <c r="F886" i="3" s="1"/>
  <c r="AB884" i="3"/>
  <c r="AC884" i="3" s="1"/>
  <c r="X884" i="3"/>
  <c r="W884" i="3"/>
  <c r="Y884" i="3" s="1"/>
  <c r="Z885" i="3" s="1"/>
  <c r="U884" i="3"/>
  <c r="V885" i="3" s="1"/>
  <c r="T884" i="3"/>
  <c r="S884" i="3"/>
  <c r="N884" i="3"/>
  <c r="O884" i="3" s="1"/>
  <c r="I884" i="3"/>
  <c r="J884" i="3" s="1"/>
  <c r="H884" i="3"/>
  <c r="G884" i="3"/>
  <c r="K884" i="3" s="1"/>
  <c r="L885" i="3" s="1"/>
  <c r="D884" i="3"/>
  <c r="C884" i="3"/>
  <c r="E884" i="3" s="1"/>
  <c r="F885" i="3" s="1"/>
  <c r="AB883" i="3"/>
  <c r="AC883" i="3" s="1"/>
  <c r="X883" i="3"/>
  <c r="W883" i="3"/>
  <c r="Y883" i="3" s="1"/>
  <c r="Z884" i="3" s="1"/>
  <c r="T883" i="3"/>
  <c r="S883" i="3"/>
  <c r="U883" i="3" s="1"/>
  <c r="V884" i="3" s="1"/>
  <c r="N883" i="3"/>
  <c r="O883" i="3" s="1"/>
  <c r="I883" i="3"/>
  <c r="J883" i="3" s="1"/>
  <c r="H883" i="3"/>
  <c r="G883" i="3"/>
  <c r="K883" i="3" s="1"/>
  <c r="L884" i="3" s="1"/>
  <c r="D883" i="3"/>
  <c r="C883" i="3"/>
  <c r="E883" i="3" s="1"/>
  <c r="F884" i="3" s="1"/>
  <c r="AB882" i="3"/>
  <c r="AC882" i="3" s="1"/>
  <c r="Y882" i="3"/>
  <c r="Z883" i="3" s="1"/>
  <c r="X882" i="3"/>
  <c r="W882" i="3"/>
  <c r="T882" i="3"/>
  <c r="S882" i="3"/>
  <c r="U882" i="3" s="1"/>
  <c r="V883" i="3" s="1"/>
  <c r="N882" i="3"/>
  <c r="O882" i="3" s="1"/>
  <c r="I882" i="3"/>
  <c r="J882" i="3" s="1"/>
  <c r="H882" i="3"/>
  <c r="G882" i="3"/>
  <c r="K882" i="3" s="1"/>
  <c r="L883" i="3" s="1"/>
  <c r="E882" i="3"/>
  <c r="F883" i="3" s="1"/>
  <c r="D882" i="3"/>
  <c r="C882" i="3"/>
  <c r="AB881" i="3"/>
  <c r="AC881" i="3" s="1"/>
  <c r="X881" i="3"/>
  <c r="W881" i="3"/>
  <c r="Y881" i="3" s="1"/>
  <c r="Z882" i="3" s="1"/>
  <c r="T881" i="3"/>
  <c r="S881" i="3"/>
  <c r="U881" i="3" s="1"/>
  <c r="V882" i="3" s="1"/>
  <c r="N881" i="3"/>
  <c r="O881" i="3" s="1"/>
  <c r="K881" i="3"/>
  <c r="L882" i="3" s="1"/>
  <c r="I881" i="3"/>
  <c r="J881" i="3" s="1"/>
  <c r="H881" i="3"/>
  <c r="G881" i="3"/>
  <c r="D881" i="3"/>
  <c r="C881" i="3"/>
  <c r="E881" i="3" s="1"/>
  <c r="F882" i="3" s="1"/>
  <c r="AB880" i="3"/>
  <c r="AC880" i="3" s="1"/>
  <c r="X880" i="3"/>
  <c r="W880" i="3"/>
  <c r="Y880" i="3" s="1"/>
  <c r="Z881" i="3" s="1"/>
  <c r="U880" i="3"/>
  <c r="V881" i="3" s="1"/>
  <c r="T880" i="3"/>
  <c r="S880" i="3"/>
  <c r="N880" i="3"/>
  <c r="O880" i="3" s="1"/>
  <c r="I880" i="3"/>
  <c r="J880" i="3" s="1"/>
  <c r="H880" i="3"/>
  <c r="G880" i="3"/>
  <c r="K880" i="3" s="1"/>
  <c r="L881" i="3" s="1"/>
  <c r="D880" i="3"/>
  <c r="C880" i="3"/>
  <c r="E880" i="3" s="1"/>
  <c r="F881" i="3" s="1"/>
  <c r="AB879" i="3"/>
  <c r="AC879" i="3" s="1"/>
  <c r="X879" i="3"/>
  <c r="W879" i="3"/>
  <c r="Y879" i="3" s="1"/>
  <c r="Z880" i="3" s="1"/>
  <c r="T879" i="3"/>
  <c r="S879" i="3"/>
  <c r="U879" i="3" s="1"/>
  <c r="V880" i="3" s="1"/>
  <c r="N879" i="3"/>
  <c r="O879" i="3" s="1"/>
  <c r="I879" i="3"/>
  <c r="J879" i="3" s="1"/>
  <c r="H879" i="3"/>
  <c r="G879" i="3"/>
  <c r="K879" i="3" s="1"/>
  <c r="L880" i="3" s="1"/>
  <c r="D879" i="3"/>
  <c r="C879" i="3"/>
  <c r="E879" i="3" s="1"/>
  <c r="F880" i="3" s="1"/>
  <c r="AB878" i="3"/>
  <c r="AC878" i="3" s="1"/>
  <c r="Y878" i="3"/>
  <c r="Z879" i="3" s="1"/>
  <c r="X878" i="3"/>
  <c r="W878" i="3"/>
  <c r="T878" i="3"/>
  <c r="S878" i="3"/>
  <c r="U878" i="3" s="1"/>
  <c r="V879" i="3" s="1"/>
  <c r="N878" i="3"/>
  <c r="O878" i="3" s="1"/>
  <c r="I878" i="3"/>
  <c r="J878" i="3" s="1"/>
  <c r="H878" i="3"/>
  <c r="G878" i="3"/>
  <c r="K878" i="3" s="1"/>
  <c r="L879" i="3" s="1"/>
  <c r="E878" i="3"/>
  <c r="F879" i="3" s="1"/>
  <c r="D878" i="3"/>
  <c r="C878" i="3"/>
  <c r="AB877" i="3"/>
  <c r="AC877" i="3" s="1"/>
  <c r="X877" i="3"/>
  <c r="W877" i="3"/>
  <c r="Y877" i="3" s="1"/>
  <c r="Z878" i="3" s="1"/>
  <c r="T877" i="3"/>
  <c r="S877" i="3"/>
  <c r="U877" i="3" s="1"/>
  <c r="V878" i="3" s="1"/>
  <c r="N877" i="3"/>
  <c r="O877" i="3" s="1"/>
  <c r="K877" i="3"/>
  <c r="L878" i="3" s="1"/>
  <c r="I877" i="3"/>
  <c r="J877" i="3" s="1"/>
  <c r="H877" i="3"/>
  <c r="G877" i="3"/>
  <c r="D877" i="3"/>
  <c r="C877" i="3"/>
  <c r="E877" i="3" s="1"/>
  <c r="F878" i="3" s="1"/>
  <c r="AB876" i="3"/>
  <c r="AC876" i="3" s="1"/>
  <c r="X876" i="3"/>
  <c r="W876" i="3"/>
  <c r="Y876" i="3" s="1"/>
  <c r="Z877" i="3" s="1"/>
  <c r="U876" i="3"/>
  <c r="V877" i="3" s="1"/>
  <c r="T876" i="3"/>
  <c r="S876" i="3"/>
  <c r="N876" i="3"/>
  <c r="O876" i="3" s="1"/>
  <c r="I876" i="3"/>
  <c r="J876" i="3" s="1"/>
  <c r="H876" i="3"/>
  <c r="G876" i="3"/>
  <c r="K876" i="3" s="1"/>
  <c r="L877" i="3" s="1"/>
  <c r="D876" i="3"/>
  <c r="C876" i="3"/>
  <c r="E876" i="3" s="1"/>
  <c r="F877" i="3" s="1"/>
  <c r="AB875" i="3"/>
  <c r="AC875" i="3" s="1"/>
  <c r="Y875" i="3"/>
  <c r="Z876" i="3" s="1"/>
  <c r="X875" i="3"/>
  <c r="W875" i="3"/>
  <c r="T875" i="3"/>
  <c r="S875" i="3"/>
  <c r="U875" i="3" s="1"/>
  <c r="V876" i="3" s="1"/>
  <c r="N875" i="3"/>
  <c r="O875" i="3" s="1"/>
  <c r="I875" i="3"/>
  <c r="J875" i="3" s="1"/>
  <c r="H875" i="3"/>
  <c r="G875" i="3"/>
  <c r="K875" i="3" s="1"/>
  <c r="L876" i="3" s="1"/>
  <c r="E875" i="3"/>
  <c r="F876" i="3" s="1"/>
  <c r="D875" i="3"/>
  <c r="C875" i="3"/>
  <c r="AB874" i="3"/>
  <c r="AC874" i="3" s="1"/>
  <c r="Y874" i="3"/>
  <c r="Z875" i="3" s="1"/>
  <c r="X874" i="3"/>
  <c r="W874" i="3"/>
  <c r="T874" i="3"/>
  <c r="S874" i="3"/>
  <c r="U874" i="3" s="1"/>
  <c r="V875" i="3" s="1"/>
  <c r="N874" i="3"/>
  <c r="O874" i="3" s="1"/>
  <c r="I874" i="3"/>
  <c r="J874" i="3" s="1"/>
  <c r="H874" i="3"/>
  <c r="G874" i="3"/>
  <c r="K874" i="3" s="1"/>
  <c r="L875" i="3" s="1"/>
  <c r="E874" i="3"/>
  <c r="F875" i="3" s="1"/>
  <c r="D874" i="3"/>
  <c r="C874" i="3"/>
  <c r="AB873" i="3"/>
  <c r="AC873" i="3" s="1"/>
  <c r="X873" i="3"/>
  <c r="W873" i="3"/>
  <c r="Y873" i="3" s="1"/>
  <c r="Z874" i="3" s="1"/>
  <c r="T873" i="3"/>
  <c r="S873" i="3"/>
  <c r="U873" i="3" s="1"/>
  <c r="V874" i="3" s="1"/>
  <c r="N873" i="3"/>
  <c r="O873" i="3" s="1"/>
  <c r="K873" i="3"/>
  <c r="L874" i="3" s="1"/>
  <c r="I873" i="3"/>
  <c r="J873" i="3" s="1"/>
  <c r="H873" i="3"/>
  <c r="G873" i="3"/>
  <c r="D873" i="3"/>
  <c r="C873" i="3"/>
  <c r="E873" i="3" s="1"/>
  <c r="F874" i="3" s="1"/>
  <c r="AB872" i="3"/>
  <c r="AC872" i="3" s="1"/>
  <c r="X872" i="3"/>
  <c r="W872" i="3"/>
  <c r="Y872" i="3" s="1"/>
  <c r="Z873" i="3" s="1"/>
  <c r="U872" i="3"/>
  <c r="V873" i="3" s="1"/>
  <c r="T872" i="3"/>
  <c r="S872" i="3"/>
  <c r="N872" i="3"/>
  <c r="O872" i="3" s="1"/>
  <c r="K872" i="3"/>
  <c r="L873" i="3" s="1"/>
  <c r="I872" i="3"/>
  <c r="J872" i="3" s="1"/>
  <c r="H872" i="3"/>
  <c r="G872" i="3"/>
  <c r="D872" i="3"/>
  <c r="C872" i="3"/>
  <c r="E872" i="3" s="1"/>
  <c r="F873" i="3" s="1"/>
  <c r="AB871" i="3"/>
  <c r="AC871" i="3" s="1"/>
  <c r="Y871" i="3"/>
  <c r="Z872" i="3" s="1"/>
  <c r="X871" i="3"/>
  <c r="W871" i="3"/>
  <c r="T871" i="3"/>
  <c r="S871" i="3"/>
  <c r="U871" i="3" s="1"/>
  <c r="V872" i="3" s="1"/>
  <c r="N871" i="3"/>
  <c r="O871" i="3" s="1"/>
  <c r="I871" i="3"/>
  <c r="J871" i="3" s="1"/>
  <c r="H871" i="3"/>
  <c r="G871" i="3"/>
  <c r="K871" i="3" s="1"/>
  <c r="L872" i="3" s="1"/>
  <c r="E871" i="3"/>
  <c r="F872" i="3" s="1"/>
  <c r="D871" i="3"/>
  <c r="C871" i="3"/>
  <c r="AB870" i="3"/>
  <c r="AC870" i="3" s="1"/>
  <c r="Y870" i="3"/>
  <c r="Z871" i="3" s="1"/>
  <c r="X870" i="3"/>
  <c r="W870" i="3"/>
  <c r="T870" i="3"/>
  <c r="S870" i="3"/>
  <c r="U870" i="3" s="1"/>
  <c r="V871" i="3" s="1"/>
  <c r="N870" i="3"/>
  <c r="O870" i="3" s="1"/>
  <c r="I870" i="3"/>
  <c r="J870" i="3" s="1"/>
  <c r="H870" i="3"/>
  <c r="G870" i="3"/>
  <c r="K870" i="3" s="1"/>
  <c r="L871" i="3" s="1"/>
  <c r="E870" i="3"/>
  <c r="F871" i="3" s="1"/>
  <c r="D870" i="3"/>
  <c r="C870" i="3"/>
  <c r="AB869" i="3"/>
  <c r="AC869" i="3" s="1"/>
  <c r="X869" i="3"/>
  <c r="W869" i="3"/>
  <c r="Y869" i="3" s="1"/>
  <c r="Z870" i="3" s="1"/>
  <c r="T869" i="3"/>
  <c r="S869" i="3"/>
  <c r="U869" i="3" s="1"/>
  <c r="V870" i="3" s="1"/>
  <c r="N869" i="3"/>
  <c r="O869" i="3" s="1"/>
  <c r="K869" i="3"/>
  <c r="L870" i="3" s="1"/>
  <c r="I869" i="3"/>
  <c r="J869" i="3" s="1"/>
  <c r="H869" i="3"/>
  <c r="G869" i="3"/>
  <c r="D869" i="3"/>
  <c r="C869" i="3"/>
  <c r="E869" i="3" s="1"/>
  <c r="F870" i="3" s="1"/>
  <c r="AB868" i="3"/>
  <c r="AC868" i="3" s="1"/>
  <c r="X868" i="3"/>
  <c r="W868" i="3"/>
  <c r="Y868" i="3" s="1"/>
  <c r="Z869" i="3" s="1"/>
  <c r="U868" i="3"/>
  <c r="V869" i="3" s="1"/>
  <c r="T868" i="3"/>
  <c r="S868" i="3"/>
  <c r="N868" i="3"/>
  <c r="O868" i="3" s="1"/>
  <c r="I868" i="3"/>
  <c r="J868" i="3" s="1"/>
  <c r="H868" i="3"/>
  <c r="G868" i="3"/>
  <c r="K868" i="3" s="1"/>
  <c r="L869" i="3" s="1"/>
  <c r="D868" i="3"/>
  <c r="C868" i="3"/>
  <c r="E868" i="3" s="1"/>
  <c r="F869" i="3" s="1"/>
  <c r="AB867" i="3"/>
  <c r="AC867" i="3" s="1"/>
  <c r="Y867" i="3"/>
  <c r="Z868" i="3" s="1"/>
  <c r="X867" i="3"/>
  <c r="W867" i="3"/>
  <c r="T867" i="3"/>
  <c r="S867" i="3"/>
  <c r="U867" i="3" s="1"/>
  <c r="V868" i="3" s="1"/>
  <c r="N867" i="3"/>
  <c r="O867" i="3" s="1"/>
  <c r="I867" i="3"/>
  <c r="J867" i="3" s="1"/>
  <c r="H867" i="3"/>
  <c r="G867" i="3"/>
  <c r="K867" i="3" s="1"/>
  <c r="L868" i="3" s="1"/>
  <c r="E867" i="3"/>
  <c r="F868" i="3" s="1"/>
  <c r="D867" i="3"/>
  <c r="C867" i="3"/>
  <c r="AB866" i="3"/>
  <c r="AC866" i="3" s="1"/>
  <c r="Y866" i="3"/>
  <c r="Z867" i="3" s="1"/>
  <c r="X866" i="3"/>
  <c r="W866" i="3"/>
  <c r="T866" i="3"/>
  <c r="S866" i="3"/>
  <c r="U866" i="3" s="1"/>
  <c r="V867" i="3" s="1"/>
  <c r="N866" i="3"/>
  <c r="O866" i="3" s="1"/>
  <c r="I866" i="3"/>
  <c r="J866" i="3" s="1"/>
  <c r="H866" i="3"/>
  <c r="G866" i="3"/>
  <c r="K866" i="3" s="1"/>
  <c r="L867" i="3" s="1"/>
  <c r="E866" i="3"/>
  <c r="F867" i="3" s="1"/>
  <c r="D866" i="3"/>
  <c r="C866" i="3"/>
  <c r="AB865" i="3"/>
  <c r="AC865" i="3" s="1"/>
  <c r="X865" i="3"/>
  <c r="W865" i="3"/>
  <c r="Y865" i="3" s="1"/>
  <c r="Z866" i="3" s="1"/>
  <c r="T865" i="3"/>
  <c r="S865" i="3"/>
  <c r="U865" i="3" s="1"/>
  <c r="V866" i="3" s="1"/>
  <c r="N865" i="3"/>
  <c r="O865" i="3" s="1"/>
  <c r="K865" i="3"/>
  <c r="L866" i="3" s="1"/>
  <c r="I865" i="3"/>
  <c r="J865" i="3" s="1"/>
  <c r="H865" i="3"/>
  <c r="G865" i="3"/>
  <c r="D865" i="3"/>
  <c r="C865" i="3"/>
  <c r="E865" i="3" s="1"/>
  <c r="F866" i="3" s="1"/>
  <c r="AB864" i="3"/>
  <c r="AC864" i="3" s="1"/>
  <c r="X864" i="3"/>
  <c r="W864" i="3"/>
  <c r="Y864" i="3" s="1"/>
  <c r="Z865" i="3" s="1"/>
  <c r="U864" i="3"/>
  <c r="V865" i="3" s="1"/>
  <c r="T864" i="3"/>
  <c r="S864" i="3"/>
  <c r="N864" i="3"/>
  <c r="O864" i="3" s="1"/>
  <c r="I864" i="3"/>
  <c r="J864" i="3" s="1"/>
  <c r="H864" i="3"/>
  <c r="G864" i="3"/>
  <c r="K864" i="3" s="1"/>
  <c r="L865" i="3" s="1"/>
  <c r="D864" i="3"/>
  <c r="C864" i="3"/>
  <c r="E864" i="3" s="1"/>
  <c r="F865" i="3" s="1"/>
  <c r="AB863" i="3"/>
  <c r="AC863" i="3" s="1"/>
  <c r="Y863" i="3"/>
  <c r="Z864" i="3" s="1"/>
  <c r="X863" i="3"/>
  <c r="W863" i="3"/>
  <c r="T863" i="3"/>
  <c r="S863" i="3"/>
  <c r="U863" i="3" s="1"/>
  <c r="V864" i="3" s="1"/>
  <c r="N863" i="3"/>
  <c r="O863" i="3" s="1"/>
  <c r="I863" i="3"/>
  <c r="J863" i="3" s="1"/>
  <c r="H863" i="3"/>
  <c r="G863" i="3"/>
  <c r="K863" i="3" s="1"/>
  <c r="L864" i="3" s="1"/>
  <c r="E863" i="3"/>
  <c r="F864" i="3" s="1"/>
  <c r="D863" i="3"/>
  <c r="C863" i="3"/>
  <c r="AB862" i="3"/>
  <c r="AC862" i="3" s="1"/>
  <c r="Y862" i="3"/>
  <c r="Z863" i="3" s="1"/>
  <c r="X862" i="3"/>
  <c r="W862" i="3"/>
  <c r="T862" i="3"/>
  <c r="S862" i="3"/>
  <c r="U862" i="3" s="1"/>
  <c r="V863" i="3" s="1"/>
  <c r="N862" i="3"/>
  <c r="O862" i="3" s="1"/>
  <c r="I862" i="3"/>
  <c r="J862" i="3" s="1"/>
  <c r="H862" i="3"/>
  <c r="G862" i="3"/>
  <c r="K862" i="3" s="1"/>
  <c r="L863" i="3" s="1"/>
  <c r="E862" i="3"/>
  <c r="F863" i="3" s="1"/>
  <c r="D862" i="3"/>
  <c r="C862" i="3"/>
  <c r="AB861" i="3"/>
  <c r="AC861" i="3" s="1"/>
  <c r="X861" i="3"/>
  <c r="W861" i="3"/>
  <c r="Y861" i="3" s="1"/>
  <c r="Z862" i="3" s="1"/>
  <c r="T861" i="3"/>
  <c r="S861" i="3"/>
  <c r="U861" i="3" s="1"/>
  <c r="V862" i="3" s="1"/>
  <c r="N861" i="3"/>
  <c r="O861" i="3" s="1"/>
  <c r="K861" i="3"/>
  <c r="L862" i="3" s="1"/>
  <c r="I861" i="3"/>
  <c r="J861" i="3" s="1"/>
  <c r="H861" i="3"/>
  <c r="G861" i="3"/>
  <c r="D861" i="3"/>
  <c r="C861" i="3"/>
  <c r="E861" i="3" s="1"/>
  <c r="F862" i="3" s="1"/>
  <c r="AB860" i="3"/>
  <c r="AC860" i="3" s="1"/>
  <c r="Y860" i="3"/>
  <c r="Z861" i="3" s="1"/>
  <c r="X860" i="3"/>
  <c r="W860" i="3"/>
  <c r="U860" i="3"/>
  <c r="V861" i="3" s="1"/>
  <c r="T860" i="3"/>
  <c r="S860" i="3"/>
  <c r="N860" i="3"/>
  <c r="O860" i="3" s="1"/>
  <c r="I860" i="3"/>
  <c r="J860" i="3" s="1"/>
  <c r="H860" i="3"/>
  <c r="G860" i="3"/>
  <c r="K860" i="3" s="1"/>
  <c r="L861" i="3" s="1"/>
  <c r="E860" i="3"/>
  <c r="F861" i="3" s="1"/>
  <c r="D860" i="3"/>
  <c r="C860" i="3"/>
  <c r="AB859" i="3"/>
  <c r="AC859" i="3" s="1"/>
  <c r="X859" i="3"/>
  <c r="W859" i="3"/>
  <c r="Y859" i="3" s="1"/>
  <c r="Z860" i="3" s="1"/>
  <c r="T859" i="3"/>
  <c r="S859" i="3"/>
  <c r="U859" i="3" s="1"/>
  <c r="V860" i="3" s="1"/>
  <c r="N859" i="3"/>
  <c r="O859" i="3" s="1"/>
  <c r="I859" i="3"/>
  <c r="J859" i="3" s="1"/>
  <c r="H859" i="3"/>
  <c r="G859" i="3"/>
  <c r="K859" i="3" s="1"/>
  <c r="L860" i="3" s="1"/>
  <c r="D859" i="3"/>
  <c r="C859" i="3"/>
  <c r="E859" i="3" s="1"/>
  <c r="F860" i="3" s="1"/>
  <c r="AB858" i="3"/>
  <c r="AC858" i="3" s="1"/>
  <c r="Y858" i="3"/>
  <c r="Z859" i="3" s="1"/>
  <c r="X858" i="3"/>
  <c r="W858" i="3"/>
  <c r="U858" i="3"/>
  <c r="V859" i="3" s="1"/>
  <c r="T858" i="3"/>
  <c r="S858" i="3"/>
  <c r="N858" i="3"/>
  <c r="O858" i="3" s="1"/>
  <c r="I858" i="3"/>
  <c r="J858" i="3" s="1"/>
  <c r="H858" i="3"/>
  <c r="G858" i="3"/>
  <c r="K858" i="3" s="1"/>
  <c r="L859" i="3" s="1"/>
  <c r="E858" i="3"/>
  <c r="F859" i="3" s="1"/>
  <c r="D858" i="3"/>
  <c r="C858" i="3"/>
  <c r="AB857" i="3"/>
  <c r="AC857" i="3" s="1"/>
  <c r="X857" i="3"/>
  <c r="W857" i="3"/>
  <c r="Y857" i="3" s="1"/>
  <c r="Z858" i="3" s="1"/>
  <c r="T857" i="3"/>
  <c r="S857" i="3"/>
  <c r="U857" i="3" s="1"/>
  <c r="V858" i="3" s="1"/>
  <c r="N857" i="3"/>
  <c r="O857" i="3" s="1"/>
  <c r="K857" i="3"/>
  <c r="L858" i="3" s="1"/>
  <c r="I857" i="3"/>
  <c r="J857" i="3" s="1"/>
  <c r="H857" i="3"/>
  <c r="G857" i="3"/>
  <c r="D857" i="3"/>
  <c r="C857" i="3"/>
  <c r="E857" i="3" s="1"/>
  <c r="F858" i="3" s="1"/>
  <c r="AB856" i="3"/>
  <c r="AC856" i="3" s="1"/>
  <c r="Y856" i="3"/>
  <c r="Z857" i="3" s="1"/>
  <c r="X856" i="3"/>
  <c r="W856" i="3"/>
  <c r="U856" i="3"/>
  <c r="V857" i="3" s="1"/>
  <c r="T856" i="3"/>
  <c r="S856" i="3"/>
  <c r="N856" i="3"/>
  <c r="O856" i="3" s="1"/>
  <c r="I856" i="3"/>
  <c r="J856" i="3" s="1"/>
  <c r="H856" i="3"/>
  <c r="G856" i="3"/>
  <c r="K856" i="3" s="1"/>
  <c r="L857" i="3" s="1"/>
  <c r="E856" i="3"/>
  <c r="F857" i="3" s="1"/>
  <c r="D856" i="3"/>
  <c r="C856" i="3"/>
  <c r="AB855" i="3"/>
  <c r="AC855" i="3" s="1"/>
  <c r="X855" i="3"/>
  <c r="W855" i="3"/>
  <c r="Y855" i="3" s="1"/>
  <c r="Z856" i="3" s="1"/>
  <c r="T855" i="3"/>
  <c r="S855" i="3"/>
  <c r="U855" i="3" s="1"/>
  <c r="V856" i="3" s="1"/>
  <c r="N855" i="3"/>
  <c r="O855" i="3" s="1"/>
  <c r="I855" i="3"/>
  <c r="J855" i="3" s="1"/>
  <c r="H855" i="3"/>
  <c r="G855" i="3"/>
  <c r="K855" i="3" s="1"/>
  <c r="L856" i="3" s="1"/>
  <c r="D855" i="3"/>
  <c r="C855" i="3"/>
  <c r="E855" i="3" s="1"/>
  <c r="F856" i="3" s="1"/>
  <c r="AB854" i="3"/>
  <c r="AC854" i="3" s="1"/>
  <c r="Y854" i="3"/>
  <c r="Z855" i="3" s="1"/>
  <c r="X854" i="3"/>
  <c r="W854" i="3"/>
  <c r="U854" i="3"/>
  <c r="V855" i="3" s="1"/>
  <c r="T854" i="3"/>
  <c r="S854" i="3"/>
  <c r="N854" i="3"/>
  <c r="O854" i="3" s="1"/>
  <c r="I854" i="3"/>
  <c r="J854" i="3" s="1"/>
  <c r="H854" i="3"/>
  <c r="G854" i="3"/>
  <c r="K854" i="3" s="1"/>
  <c r="L855" i="3" s="1"/>
  <c r="E854" i="3"/>
  <c r="F855" i="3" s="1"/>
  <c r="D854" i="3"/>
  <c r="C854" i="3"/>
  <c r="AB853" i="3"/>
  <c r="AC853" i="3" s="1"/>
  <c r="X853" i="3"/>
  <c r="W853" i="3"/>
  <c r="Y853" i="3" s="1"/>
  <c r="Z854" i="3" s="1"/>
  <c r="T853" i="3"/>
  <c r="S853" i="3"/>
  <c r="U853" i="3" s="1"/>
  <c r="V854" i="3" s="1"/>
  <c r="N853" i="3"/>
  <c r="O853" i="3" s="1"/>
  <c r="K853" i="3"/>
  <c r="L854" i="3" s="1"/>
  <c r="I853" i="3"/>
  <c r="J853" i="3" s="1"/>
  <c r="H853" i="3"/>
  <c r="G853" i="3"/>
  <c r="D853" i="3"/>
  <c r="C853" i="3"/>
  <c r="E853" i="3" s="1"/>
  <c r="F854" i="3" s="1"/>
  <c r="AB852" i="3"/>
  <c r="AC852" i="3" s="1"/>
  <c r="Y852" i="3"/>
  <c r="Z853" i="3" s="1"/>
  <c r="X852" i="3"/>
  <c r="W852" i="3"/>
  <c r="U852" i="3"/>
  <c r="V853" i="3" s="1"/>
  <c r="T852" i="3"/>
  <c r="S852" i="3"/>
  <c r="N852" i="3"/>
  <c r="O852" i="3" s="1"/>
  <c r="I852" i="3"/>
  <c r="J852" i="3" s="1"/>
  <c r="H852" i="3"/>
  <c r="G852" i="3"/>
  <c r="K852" i="3" s="1"/>
  <c r="L853" i="3" s="1"/>
  <c r="E852" i="3"/>
  <c r="F853" i="3" s="1"/>
  <c r="D852" i="3"/>
  <c r="C852" i="3"/>
  <c r="AB851" i="3"/>
  <c r="AC851" i="3" s="1"/>
  <c r="X851" i="3"/>
  <c r="W851" i="3"/>
  <c r="Y851" i="3" s="1"/>
  <c r="Z852" i="3" s="1"/>
  <c r="T851" i="3"/>
  <c r="S851" i="3"/>
  <c r="U851" i="3" s="1"/>
  <c r="V852" i="3" s="1"/>
  <c r="N851" i="3"/>
  <c r="O851" i="3" s="1"/>
  <c r="I851" i="3"/>
  <c r="J851" i="3" s="1"/>
  <c r="H851" i="3"/>
  <c r="G851" i="3"/>
  <c r="K851" i="3" s="1"/>
  <c r="L852" i="3" s="1"/>
  <c r="D851" i="3"/>
  <c r="C851" i="3"/>
  <c r="E851" i="3" s="1"/>
  <c r="F852" i="3" s="1"/>
  <c r="AB850" i="3"/>
  <c r="AC850" i="3" s="1"/>
  <c r="Y850" i="3"/>
  <c r="Z851" i="3" s="1"/>
  <c r="X850" i="3"/>
  <c r="W850" i="3"/>
  <c r="U850" i="3"/>
  <c r="V851" i="3" s="1"/>
  <c r="T850" i="3"/>
  <c r="S850" i="3"/>
  <c r="N850" i="3"/>
  <c r="O850" i="3" s="1"/>
  <c r="I850" i="3"/>
  <c r="J850" i="3" s="1"/>
  <c r="H850" i="3"/>
  <c r="G850" i="3"/>
  <c r="K850" i="3" s="1"/>
  <c r="L851" i="3" s="1"/>
  <c r="E850" i="3"/>
  <c r="F851" i="3" s="1"/>
  <c r="D850" i="3"/>
  <c r="C850" i="3"/>
  <c r="AB849" i="3"/>
  <c r="AC849" i="3" s="1"/>
  <c r="X849" i="3"/>
  <c r="W849" i="3"/>
  <c r="Y849" i="3" s="1"/>
  <c r="Z850" i="3" s="1"/>
  <c r="T849" i="3"/>
  <c r="S849" i="3"/>
  <c r="U849" i="3" s="1"/>
  <c r="V850" i="3" s="1"/>
  <c r="N849" i="3"/>
  <c r="O849" i="3" s="1"/>
  <c r="K849" i="3"/>
  <c r="L850" i="3" s="1"/>
  <c r="I849" i="3"/>
  <c r="J849" i="3" s="1"/>
  <c r="H849" i="3"/>
  <c r="G849" i="3"/>
  <c r="D849" i="3"/>
  <c r="C849" i="3"/>
  <c r="E849" i="3" s="1"/>
  <c r="F850" i="3" s="1"/>
  <c r="AB848" i="3"/>
  <c r="AC848" i="3" s="1"/>
  <c r="Y848" i="3"/>
  <c r="Z849" i="3" s="1"/>
  <c r="X848" i="3"/>
  <c r="W848" i="3"/>
  <c r="U848" i="3"/>
  <c r="V849" i="3" s="1"/>
  <c r="T848" i="3"/>
  <c r="S848" i="3"/>
  <c r="N848" i="3"/>
  <c r="O848" i="3" s="1"/>
  <c r="I848" i="3"/>
  <c r="J848" i="3" s="1"/>
  <c r="H848" i="3"/>
  <c r="G848" i="3"/>
  <c r="K848" i="3" s="1"/>
  <c r="L849" i="3" s="1"/>
  <c r="E848" i="3"/>
  <c r="F849" i="3" s="1"/>
  <c r="D848" i="3"/>
  <c r="C848" i="3"/>
  <c r="AB847" i="3"/>
  <c r="AC847" i="3" s="1"/>
  <c r="X847" i="3"/>
  <c r="W847" i="3"/>
  <c r="Y847" i="3" s="1"/>
  <c r="Z848" i="3" s="1"/>
  <c r="T847" i="3"/>
  <c r="S847" i="3"/>
  <c r="U847" i="3" s="1"/>
  <c r="V848" i="3" s="1"/>
  <c r="N847" i="3"/>
  <c r="O847" i="3" s="1"/>
  <c r="I847" i="3"/>
  <c r="J847" i="3" s="1"/>
  <c r="H847" i="3"/>
  <c r="G847" i="3"/>
  <c r="K847" i="3" s="1"/>
  <c r="L848" i="3" s="1"/>
  <c r="D847" i="3"/>
  <c r="C847" i="3"/>
  <c r="E847" i="3" s="1"/>
  <c r="F848" i="3" s="1"/>
  <c r="AB846" i="3"/>
  <c r="AC846" i="3" s="1"/>
  <c r="Y846" i="3"/>
  <c r="Z847" i="3" s="1"/>
  <c r="X846" i="3"/>
  <c r="W846" i="3"/>
  <c r="U846" i="3"/>
  <c r="V847" i="3" s="1"/>
  <c r="T846" i="3"/>
  <c r="S846" i="3"/>
  <c r="N846" i="3"/>
  <c r="O846" i="3" s="1"/>
  <c r="I846" i="3"/>
  <c r="J846" i="3" s="1"/>
  <c r="H846" i="3"/>
  <c r="G846" i="3"/>
  <c r="K846" i="3" s="1"/>
  <c r="L847" i="3" s="1"/>
  <c r="E846" i="3"/>
  <c r="F847" i="3" s="1"/>
  <c r="D846" i="3"/>
  <c r="C846" i="3"/>
  <c r="AB845" i="3"/>
  <c r="AC845" i="3" s="1"/>
  <c r="X845" i="3"/>
  <c r="W845" i="3"/>
  <c r="Y845" i="3" s="1"/>
  <c r="Z846" i="3" s="1"/>
  <c r="T845" i="3"/>
  <c r="S845" i="3"/>
  <c r="U845" i="3" s="1"/>
  <c r="V846" i="3" s="1"/>
  <c r="N845" i="3"/>
  <c r="O845" i="3" s="1"/>
  <c r="K845" i="3"/>
  <c r="L846" i="3" s="1"/>
  <c r="I845" i="3"/>
  <c r="J845" i="3" s="1"/>
  <c r="H845" i="3"/>
  <c r="G845" i="3"/>
  <c r="D845" i="3"/>
  <c r="C845" i="3"/>
  <c r="E845" i="3" s="1"/>
  <c r="F846" i="3" s="1"/>
  <c r="AB844" i="3"/>
  <c r="AC844" i="3" s="1"/>
  <c r="Y844" i="3"/>
  <c r="Z845" i="3" s="1"/>
  <c r="X844" i="3"/>
  <c r="W844" i="3"/>
  <c r="U844" i="3"/>
  <c r="V845" i="3" s="1"/>
  <c r="T844" i="3"/>
  <c r="S844" i="3"/>
  <c r="N844" i="3"/>
  <c r="O844" i="3" s="1"/>
  <c r="I844" i="3"/>
  <c r="J844" i="3" s="1"/>
  <c r="H844" i="3"/>
  <c r="G844" i="3"/>
  <c r="K844" i="3" s="1"/>
  <c r="L845" i="3" s="1"/>
  <c r="E844" i="3"/>
  <c r="F845" i="3" s="1"/>
  <c r="D844" i="3"/>
  <c r="C844" i="3"/>
  <c r="AB843" i="3"/>
  <c r="AC843" i="3" s="1"/>
  <c r="X843" i="3"/>
  <c r="W843" i="3"/>
  <c r="Y843" i="3" s="1"/>
  <c r="Z844" i="3" s="1"/>
  <c r="T843" i="3"/>
  <c r="S843" i="3"/>
  <c r="U843" i="3" s="1"/>
  <c r="V844" i="3" s="1"/>
  <c r="N843" i="3"/>
  <c r="O843" i="3" s="1"/>
  <c r="I843" i="3"/>
  <c r="J843" i="3" s="1"/>
  <c r="H843" i="3"/>
  <c r="G843" i="3"/>
  <c r="K843" i="3" s="1"/>
  <c r="L844" i="3" s="1"/>
  <c r="D843" i="3"/>
  <c r="C843" i="3"/>
  <c r="E843" i="3" s="1"/>
  <c r="F844" i="3" s="1"/>
  <c r="AB842" i="3"/>
  <c r="AC842" i="3" s="1"/>
  <c r="Y842" i="3"/>
  <c r="Z843" i="3" s="1"/>
  <c r="X842" i="3"/>
  <c r="W842" i="3"/>
  <c r="U842" i="3"/>
  <c r="V843" i="3" s="1"/>
  <c r="T842" i="3"/>
  <c r="S842" i="3"/>
  <c r="N842" i="3"/>
  <c r="O842" i="3" s="1"/>
  <c r="I842" i="3"/>
  <c r="J842" i="3" s="1"/>
  <c r="H842" i="3"/>
  <c r="G842" i="3"/>
  <c r="K842" i="3" s="1"/>
  <c r="L843" i="3" s="1"/>
  <c r="E842" i="3"/>
  <c r="F843" i="3" s="1"/>
  <c r="D842" i="3"/>
  <c r="C842" i="3"/>
  <c r="AB841" i="3"/>
  <c r="AC841" i="3" s="1"/>
  <c r="X841" i="3"/>
  <c r="W841" i="3"/>
  <c r="Y841" i="3" s="1"/>
  <c r="Z842" i="3" s="1"/>
  <c r="T841" i="3"/>
  <c r="S841" i="3"/>
  <c r="U841" i="3" s="1"/>
  <c r="V842" i="3" s="1"/>
  <c r="N841" i="3"/>
  <c r="O841" i="3" s="1"/>
  <c r="K841" i="3"/>
  <c r="L842" i="3" s="1"/>
  <c r="I841" i="3"/>
  <c r="J841" i="3" s="1"/>
  <c r="H841" i="3"/>
  <c r="G841" i="3"/>
  <c r="D841" i="3"/>
  <c r="C841" i="3"/>
  <c r="E841" i="3" s="1"/>
  <c r="F842" i="3" s="1"/>
  <c r="AB840" i="3"/>
  <c r="AC840" i="3" s="1"/>
  <c r="Y840" i="3"/>
  <c r="Z841" i="3" s="1"/>
  <c r="X840" i="3"/>
  <c r="W840" i="3"/>
  <c r="U840" i="3"/>
  <c r="V841" i="3" s="1"/>
  <c r="T840" i="3"/>
  <c r="S840" i="3"/>
  <c r="N840" i="3"/>
  <c r="O840" i="3" s="1"/>
  <c r="I840" i="3"/>
  <c r="J840" i="3" s="1"/>
  <c r="H840" i="3"/>
  <c r="G840" i="3"/>
  <c r="K840" i="3" s="1"/>
  <c r="L841" i="3" s="1"/>
  <c r="E840" i="3"/>
  <c r="F841" i="3" s="1"/>
  <c r="D840" i="3"/>
  <c r="C840" i="3"/>
  <c r="AB839" i="3"/>
  <c r="AC839" i="3" s="1"/>
  <c r="X839" i="3"/>
  <c r="W839" i="3"/>
  <c r="Y839" i="3" s="1"/>
  <c r="Z840" i="3" s="1"/>
  <c r="T839" i="3"/>
  <c r="S839" i="3"/>
  <c r="U839" i="3" s="1"/>
  <c r="V840" i="3" s="1"/>
  <c r="N839" i="3"/>
  <c r="O839" i="3" s="1"/>
  <c r="I839" i="3"/>
  <c r="J839" i="3" s="1"/>
  <c r="H839" i="3"/>
  <c r="G839" i="3"/>
  <c r="K839" i="3" s="1"/>
  <c r="L840" i="3" s="1"/>
  <c r="D839" i="3"/>
  <c r="C839" i="3"/>
  <c r="E839" i="3" s="1"/>
  <c r="F840" i="3" s="1"/>
  <c r="AB838" i="3"/>
  <c r="AC838" i="3" s="1"/>
  <c r="Y838" i="3"/>
  <c r="Z839" i="3" s="1"/>
  <c r="X838" i="3"/>
  <c r="W838" i="3"/>
  <c r="U838" i="3"/>
  <c r="V839" i="3" s="1"/>
  <c r="T838" i="3"/>
  <c r="S838" i="3"/>
  <c r="N838" i="3"/>
  <c r="O838" i="3" s="1"/>
  <c r="I838" i="3"/>
  <c r="J838" i="3" s="1"/>
  <c r="H838" i="3"/>
  <c r="G838" i="3"/>
  <c r="K838" i="3" s="1"/>
  <c r="L839" i="3" s="1"/>
  <c r="E838" i="3"/>
  <c r="F839" i="3" s="1"/>
  <c r="D838" i="3"/>
  <c r="C838" i="3"/>
  <c r="AB837" i="3"/>
  <c r="AC837" i="3" s="1"/>
  <c r="X837" i="3"/>
  <c r="W837" i="3"/>
  <c r="Y837" i="3" s="1"/>
  <c r="Z838" i="3" s="1"/>
  <c r="T837" i="3"/>
  <c r="S837" i="3"/>
  <c r="U837" i="3" s="1"/>
  <c r="V838" i="3" s="1"/>
  <c r="N837" i="3"/>
  <c r="O837" i="3" s="1"/>
  <c r="K837" i="3"/>
  <c r="L838" i="3" s="1"/>
  <c r="I837" i="3"/>
  <c r="J837" i="3" s="1"/>
  <c r="H837" i="3"/>
  <c r="G837" i="3"/>
  <c r="D837" i="3"/>
  <c r="C837" i="3"/>
  <c r="E837" i="3" s="1"/>
  <c r="F838" i="3" s="1"/>
  <c r="AB836" i="3"/>
  <c r="AC836" i="3" s="1"/>
  <c r="Y836" i="3"/>
  <c r="Z837" i="3" s="1"/>
  <c r="X836" i="3"/>
  <c r="W836" i="3"/>
  <c r="U836" i="3"/>
  <c r="V837" i="3" s="1"/>
  <c r="T836" i="3"/>
  <c r="S836" i="3"/>
  <c r="N836" i="3"/>
  <c r="O836" i="3" s="1"/>
  <c r="I836" i="3"/>
  <c r="J836" i="3" s="1"/>
  <c r="H836" i="3"/>
  <c r="G836" i="3"/>
  <c r="K836" i="3" s="1"/>
  <c r="L837" i="3" s="1"/>
  <c r="E836" i="3"/>
  <c r="F837" i="3" s="1"/>
  <c r="D836" i="3"/>
  <c r="C836" i="3"/>
  <c r="AB835" i="3"/>
  <c r="AC835" i="3" s="1"/>
  <c r="X835" i="3"/>
  <c r="W835" i="3"/>
  <c r="Y835" i="3" s="1"/>
  <c r="Z836" i="3" s="1"/>
  <c r="T835" i="3"/>
  <c r="S835" i="3"/>
  <c r="U835" i="3" s="1"/>
  <c r="V836" i="3" s="1"/>
  <c r="N835" i="3"/>
  <c r="O835" i="3" s="1"/>
  <c r="I835" i="3"/>
  <c r="J835" i="3" s="1"/>
  <c r="H835" i="3"/>
  <c r="G835" i="3"/>
  <c r="K835" i="3" s="1"/>
  <c r="L836" i="3" s="1"/>
  <c r="D835" i="3"/>
  <c r="C835" i="3"/>
  <c r="E835" i="3" s="1"/>
  <c r="F836" i="3" s="1"/>
  <c r="AB834" i="3"/>
  <c r="AC834" i="3" s="1"/>
  <c r="Y834" i="3"/>
  <c r="Z835" i="3" s="1"/>
  <c r="X834" i="3"/>
  <c r="W834" i="3"/>
  <c r="U834" i="3"/>
  <c r="V835" i="3" s="1"/>
  <c r="T834" i="3"/>
  <c r="S834" i="3"/>
  <c r="N834" i="3"/>
  <c r="O834" i="3" s="1"/>
  <c r="I834" i="3"/>
  <c r="J834" i="3" s="1"/>
  <c r="H834" i="3"/>
  <c r="G834" i="3"/>
  <c r="K834" i="3" s="1"/>
  <c r="L835" i="3" s="1"/>
  <c r="E834" i="3"/>
  <c r="F835" i="3" s="1"/>
  <c r="D834" i="3"/>
  <c r="C834" i="3"/>
  <c r="AB833" i="3"/>
  <c r="AC833" i="3" s="1"/>
  <c r="X833" i="3"/>
  <c r="W833" i="3"/>
  <c r="Y833" i="3" s="1"/>
  <c r="Z834" i="3" s="1"/>
  <c r="T833" i="3"/>
  <c r="S833" i="3"/>
  <c r="U833" i="3" s="1"/>
  <c r="V834" i="3" s="1"/>
  <c r="N833" i="3"/>
  <c r="O833" i="3" s="1"/>
  <c r="K833" i="3"/>
  <c r="L834" i="3" s="1"/>
  <c r="I833" i="3"/>
  <c r="J833" i="3" s="1"/>
  <c r="H833" i="3"/>
  <c r="G833" i="3"/>
  <c r="D833" i="3"/>
  <c r="C833" i="3"/>
  <c r="E833" i="3" s="1"/>
  <c r="F834" i="3" s="1"/>
  <c r="AB832" i="3"/>
  <c r="AC832" i="3" s="1"/>
  <c r="Y832" i="3"/>
  <c r="Z833" i="3" s="1"/>
  <c r="X832" i="3"/>
  <c r="W832" i="3"/>
  <c r="U832" i="3"/>
  <c r="V833" i="3" s="1"/>
  <c r="T832" i="3"/>
  <c r="S832" i="3"/>
  <c r="N832" i="3"/>
  <c r="O832" i="3" s="1"/>
  <c r="I832" i="3"/>
  <c r="J832" i="3" s="1"/>
  <c r="H832" i="3"/>
  <c r="G832" i="3"/>
  <c r="K832" i="3" s="1"/>
  <c r="L833" i="3" s="1"/>
  <c r="E832" i="3"/>
  <c r="F833" i="3" s="1"/>
  <c r="D832" i="3"/>
  <c r="C832" i="3"/>
  <c r="AB831" i="3"/>
  <c r="AC831" i="3" s="1"/>
  <c r="X831" i="3"/>
  <c r="W831" i="3"/>
  <c r="Y831" i="3" s="1"/>
  <c r="Z832" i="3" s="1"/>
  <c r="T831" i="3"/>
  <c r="S831" i="3"/>
  <c r="U831" i="3" s="1"/>
  <c r="V832" i="3" s="1"/>
  <c r="N831" i="3"/>
  <c r="O831" i="3" s="1"/>
  <c r="I831" i="3"/>
  <c r="J831" i="3" s="1"/>
  <c r="H831" i="3"/>
  <c r="G831" i="3"/>
  <c r="K831" i="3" s="1"/>
  <c r="L832" i="3" s="1"/>
  <c r="D831" i="3"/>
  <c r="C831" i="3"/>
  <c r="E831" i="3" s="1"/>
  <c r="F832" i="3" s="1"/>
  <c r="AB830" i="3"/>
  <c r="AC830" i="3" s="1"/>
  <c r="Y830" i="3"/>
  <c r="Z831" i="3" s="1"/>
  <c r="X830" i="3"/>
  <c r="W830" i="3"/>
  <c r="U830" i="3"/>
  <c r="V831" i="3" s="1"/>
  <c r="T830" i="3"/>
  <c r="S830" i="3"/>
  <c r="N830" i="3"/>
  <c r="O830" i="3" s="1"/>
  <c r="I830" i="3"/>
  <c r="J830" i="3" s="1"/>
  <c r="H830" i="3"/>
  <c r="G830" i="3"/>
  <c r="K830" i="3" s="1"/>
  <c r="L831" i="3" s="1"/>
  <c r="E830" i="3"/>
  <c r="F831" i="3" s="1"/>
  <c r="D830" i="3"/>
  <c r="C830" i="3"/>
  <c r="AB829" i="3"/>
  <c r="AC829" i="3" s="1"/>
  <c r="X829" i="3"/>
  <c r="W829" i="3"/>
  <c r="Y829" i="3" s="1"/>
  <c r="Z830" i="3" s="1"/>
  <c r="T829" i="3"/>
  <c r="S829" i="3"/>
  <c r="U829" i="3" s="1"/>
  <c r="V830" i="3" s="1"/>
  <c r="N829" i="3"/>
  <c r="O829" i="3" s="1"/>
  <c r="K829" i="3"/>
  <c r="L830" i="3" s="1"/>
  <c r="I829" i="3"/>
  <c r="J829" i="3" s="1"/>
  <c r="H829" i="3"/>
  <c r="G829" i="3"/>
  <c r="D829" i="3"/>
  <c r="C829" i="3"/>
  <c r="E829" i="3" s="1"/>
  <c r="F830" i="3" s="1"/>
  <c r="AB828" i="3"/>
  <c r="AC828" i="3" s="1"/>
  <c r="Y828" i="3"/>
  <c r="Z829" i="3" s="1"/>
  <c r="X828" i="3"/>
  <c r="W828" i="3"/>
  <c r="U828" i="3"/>
  <c r="V829" i="3" s="1"/>
  <c r="T828" i="3"/>
  <c r="S828" i="3"/>
  <c r="N828" i="3"/>
  <c r="O828" i="3" s="1"/>
  <c r="I828" i="3"/>
  <c r="J828" i="3" s="1"/>
  <c r="H828" i="3"/>
  <c r="G828" i="3"/>
  <c r="K828" i="3" s="1"/>
  <c r="L829" i="3" s="1"/>
  <c r="E828" i="3"/>
  <c r="F829" i="3" s="1"/>
  <c r="D828" i="3"/>
  <c r="C828" i="3"/>
  <c r="AB827" i="3"/>
  <c r="AC827" i="3" s="1"/>
  <c r="X827" i="3"/>
  <c r="W827" i="3"/>
  <c r="Y827" i="3" s="1"/>
  <c r="Z828" i="3" s="1"/>
  <c r="T827" i="3"/>
  <c r="S827" i="3"/>
  <c r="U827" i="3" s="1"/>
  <c r="V828" i="3" s="1"/>
  <c r="N827" i="3"/>
  <c r="O827" i="3" s="1"/>
  <c r="I827" i="3"/>
  <c r="J827" i="3" s="1"/>
  <c r="H827" i="3"/>
  <c r="G827" i="3"/>
  <c r="K827" i="3" s="1"/>
  <c r="L828" i="3" s="1"/>
  <c r="D827" i="3"/>
  <c r="C827" i="3"/>
  <c r="E827" i="3" s="1"/>
  <c r="F828" i="3" s="1"/>
  <c r="AB826" i="3"/>
  <c r="AC826" i="3" s="1"/>
  <c r="Y826" i="3"/>
  <c r="Z827" i="3" s="1"/>
  <c r="X826" i="3"/>
  <c r="W826" i="3"/>
  <c r="U826" i="3"/>
  <c r="V827" i="3" s="1"/>
  <c r="T826" i="3"/>
  <c r="S826" i="3"/>
  <c r="N826" i="3"/>
  <c r="O826" i="3" s="1"/>
  <c r="I826" i="3"/>
  <c r="J826" i="3" s="1"/>
  <c r="H826" i="3"/>
  <c r="G826" i="3"/>
  <c r="K826" i="3" s="1"/>
  <c r="L827" i="3" s="1"/>
  <c r="E826" i="3"/>
  <c r="F827" i="3" s="1"/>
  <c r="D826" i="3"/>
  <c r="C826" i="3"/>
  <c r="AB825" i="3"/>
  <c r="AC825" i="3" s="1"/>
  <c r="X825" i="3"/>
  <c r="W825" i="3"/>
  <c r="Y825" i="3" s="1"/>
  <c r="Z826" i="3" s="1"/>
  <c r="T825" i="3"/>
  <c r="S825" i="3"/>
  <c r="U825" i="3" s="1"/>
  <c r="V826" i="3" s="1"/>
  <c r="N825" i="3"/>
  <c r="O825" i="3" s="1"/>
  <c r="K825" i="3"/>
  <c r="L826" i="3" s="1"/>
  <c r="I825" i="3"/>
  <c r="J825" i="3" s="1"/>
  <c r="H825" i="3"/>
  <c r="G825" i="3"/>
  <c r="D825" i="3"/>
  <c r="C825" i="3"/>
  <c r="E825" i="3" s="1"/>
  <c r="F826" i="3" s="1"/>
  <c r="AB824" i="3"/>
  <c r="AC824" i="3" s="1"/>
  <c r="Y824" i="3"/>
  <c r="Z825" i="3" s="1"/>
  <c r="X824" i="3"/>
  <c r="W824" i="3"/>
  <c r="U824" i="3"/>
  <c r="V825" i="3" s="1"/>
  <c r="T824" i="3"/>
  <c r="S824" i="3"/>
  <c r="N824" i="3"/>
  <c r="O824" i="3" s="1"/>
  <c r="K824" i="3"/>
  <c r="L825" i="3" s="1"/>
  <c r="I824" i="3"/>
  <c r="J824" i="3" s="1"/>
  <c r="H824" i="3"/>
  <c r="G824" i="3"/>
  <c r="E824" i="3"/>
  <c r="F825" i="3" s="1"/>
  <c r="D824" i="3"/>
  <c r="C824" i="3"/>
  <c r="AB823" i="3"/>
  <c r="AC823" i="3" s="1"/>
  <c r="X823" i="3"/>
  <c r="W823" i="3"/>
  <c r="Y823" i="3" s="1"/>
  <c r="Z824" i="3" s="1"/>
  <c r="T823" i="3"/>
  <c r="S823" i="3"/>
  <c r="U823" i="3" s="1"/>
  <c r="V824" i="3" s="1"/>
  <c r="N823" i="3"/>
  <c r="O823" i="3" s="1"/>
  <c r="I823" i="3"/>
  <c r="J823" i="3" s="1"/>
  <c r="H823" i="3"/>
  <c r="G823" i="3"/>
  <c r="K823" i="3" s="1"/>
  <c r="L824" i="3" s="1"/>
  <c r="D823" i="3"/>
  <c r="C823" i="3"/>
  <c r="E823" i="3" s="1"/>
  <c r="F824" i="3" s="1"/>
  <c r="AB822" i="3"/>
  <c r="AC822" i="3" s="1"/>
  <c r="Y822" i="3"/>
  <c r="Z823" i="3" s="1"/>
  <c r="X822" i="3"/>
  <c r="W822" i="3"/>
  <c r="U822" i="3"/>
  <c r="V823" i="3" s="1"/>
  <c r="T822" i="3"/>
  <c r="S822" i="3"/>
  <c r="N822" i="3"/>
  <c r="O822" i="3" s="1"/>
  <c r="I822" i="3"/>
  <c r="J822" i="3" s="1"/>
  <c r="H822" i="3"/>
  <c r="G822" i="3"/>
  <c r="K822" i="3" s="1"/>
  <c r="L823" i="3" s="1"/>
  <c r="E822" i="3"/>
  <c r="F823" i="3" s="1"/>
  <c r="D822" i="3"/>
  <c r="C822" i="3"/>
  <c r="AB821" i="3"/>
  <c r="AC821" i="3" s="1"/>
  <c r="X821" i="3"/>
  <c r="W821" i="3"/>
  <c r="Y821" i="3" s="1"/>
  <c r="Z822" i="3" s="1"/>
  <c r="T821" i="3"/>
  <c r="S821" i="3"/>
  <c r="U821" i="3" s="1"/>
  <c r="V822" i="3" s="1"/>
  <c r="N821" i="3"/>
  <c r="O821" i="3" s="1"/>
  <c r="K821" i="3"/>
  <c r="L822" i="3" s="1"/>
  <c r="I821" i="3"/>
  <c r="J821" i="3" s="1"/>
  <c r="H821" i="3"/>
  <c r="G821" i="3"/>
  <c r="D821" i="3"/>
  <c r="C821" i="3"/>
  <c r="E821" i="3" s="1"/>
  <c r="F822" i="3" s="1"/>
  <c r="AB820" i="3"/>
  <c r="AC820" i="3" s="1"/>
  <c r="Y820" i="3"/>
  <c r="Z821" i="3" s="1"/>
  <c r="X820" i="3"/>
  <c r="W820" i="3"/>
  <c r="U820" i="3"/>
  <c r="V821" i="3" s="1"/>
  <c r="T820" i="3"/>
  <c r="S820" i="3"/>
  <c r="N820" i="3"/>
  <c r="O820" i="3" s="1"/>
  <c r="K820" i="3"/>
  <c r="L821" i="3" s="1"/>
  <c r="I820" i="3"/>
  <c r="J820" i="3" s="1"/>
  <c r="H820" i="3"/>
  <c r="G820" i="3"/>
  <c r="E820" i="3"/>
  <c r="F821" i="3" s="1"/>
  <c r="D820" i="3"/>
  <c r="C820" i="3"/>
  <c r="AB819" i="3"/>
  <c r="AC819" i="3" s="1"/>
  <c r="X819" i="3"/>
  <c r="W819" i="3"/>
  <c r="Y819" i="3" s="1"/>
  <c r="Z820" i="3" s="1"/>
  <c r="T819" i="3"/>
  <c r="S819" i="3"/>
  <c r="U819" i="3" s="1"/>
  <c r="V820" i="3" s="1"/>
  <c r="N819" i="3"/>
  <c r="O819" i="3" s="1"/>
  <c r="I819" i="3"/>
  <c r="J819" i="3" s="1"/>
  <c r="H819" i="3"/>
  <c r="G819" i="3"/>
  <c r="K819" i="3" s="1"/>
  <c r="L820" i="3" s="1"/>
  <c r="D819" i="3"/>
  <c r="C819" i="3"/>
  <c r="E819" i="3" s="1"/>
  <c r="F820" i="3" s="1"/>
  <c r="AB818" i="3"/>
  <c r="AC818" i="3" s="1"/>
  <c r="Y818" i="3"/>
  <c r="Z819" i="3" s="1"/>
  <c r="X818" i="3"/>
  <c r="W818" i="3"/>
  <c r="U818" i="3"/>
  <c r="V819" i="3" s="1"/>
  <c r="T818" i="3"/>
  <c r="S818" i="3"/>
  <c r="N818" i="3"/>
  <c r="O818" i="3" s="1"/>
  <c r="I818" i="3"/>
  <c r="J818" i="3" s="1"/>
  <c r="H818" i="3"/>
  <c r="G818" i="3"/>
  <c r="K818" i="3" s="1"/>
  <c r="L819" i="3" s="1"/>
  <c r="E818" i="3"/>
  <c r="F819" i="3" s="1"/>
  <c r="D818" i="3"/>
  <c r="C818" i="3"/>
  <c r="AB817" i="3"/>
  <c r="AC817" i="3" s="1"/>
  <c r="X817" i="3"/>
  <c r="W817" i="3"/>
  <c r="Y817" i="3" s="1"/>
  <c r="Z818" i="3" s="1"/>
  <c r="T817" i="3"/>
  <c r="S817" i="3"/>
  <c r="U817" i="3" s="1"/>
  <c r="V818" i="3" s="1"/>
  <c r="N817" i="3"/>
  <c r="O817" i="3" s="1"/>
  <c r="K817" i="3"/>
  <c r="L818" i="3" s="1"/>
  <c r="I817" i="3"/>
  <c r="J817" i="3" s="1"/>
  <c r="H817" i="3"/>
  <c r="G817" i="3"/>
  <c r="D817" i="3"/>
  <c r="C817" i="3"/>
  <c r="E817" i="3" s="1"/>
  <c r="F818" i="3" s="1"/>
  <c r="AB816" i="3"/>
  <c r="AC816" i="3" s="1"/>
  <c r="Y816" i="3"/>
  <c r="Z817" i="3" s="1"/>
  <c r="X816" i="3"/>
  <c r="W816" i="3"/>
  <c r="U816" i="3"/>
  <c r="V817" i="3" s="1"/>
  <c r="T816" i="3"/>
  <c r="S816" i="3"/>
  <c r="N816" i="3"/>
  <c r="O816" i="3" s="1"/>
  <c r="K816" i="3"/>
  <c r="L817" i="3" s="1"/>
  <c r="I816" i="3"/>
  <c r="J816" i="3" s="1"/>
  <c r="H816" i="3"/>
  <c r="G816" i="3"/>
  <c r="E816" i="3"/>
  <c r="F817" i="3" s="1"/>
  <c r="D816" i="3"/>
  <c r="C816" i="3"/>
  <c r="AB815" i="3"/>
  <c r="AC815" i="3" s="1"/>
  <c r="X815" i="3"/>
  <c r="W815" i="3"/>
  <c r="Y815" i="3" s="1"/>
  <c r="Z816" i="3" s="1"/>
  <c r="T815" i="3"/>
  <c r="S815" i="3"/>
  <c r="U815" i="3" s="1"/>
  <c r="V816" i="3" s="1"/>
  <c r="N815" i="3"/>
  <c r="O815" i="3" s="1"/>
  <c r="I815" i="3"/>
  <c r="J815" i="3" s="1"/>
  <c r="H815" i="3"/>
  <c r="G815" i="3"/>
  <c r="K815" i="3" s="1"/>
  <c r="L816" i="3" s="1"/>
  <c r="D815" i="3"/>
  <c r="C815" i="3"/>
  <c r="E815" i="3" s="1"/>
  <c r="F816" i="3" s="1"/>
  <c r="AB814" i="3"/>
  <c r="AC814" i="3" s="1"/>
  <c r="Y814" i="3"/>
  <c r="Z815" i="3" s="1"/>
  <c r="X814" i="3"/>
  <c r="W814" i="3"/>
  <c r="U814" i="3"/>
  <c r="V815" i="3" s="1"/>
  <c r="T814" i="3"/>
  <c r="S814" i="3"/>
  <c r="N814" i="3"/>
  <c r="O814" i="3" s="1"/>
  <c r="I814" i="3"/>
  <c r="J814" i="3" s="1"/>
  <c r="H814" i="3"/>
  <c r="G814" i="3"/>
  <c r="K814" i="3" s="1"/>
  <c r="L815" i="3" s="1"/>
  <c r="E814" i="3"/>
  <c r="F815" i="3" s="1"/>
  <c r="D814" i="3"/>
  <c r="C814" i="3"/>
  <c r="AB813" i="3"/>
  <c r="AC813" i="3" s="1"/>
  <c r="X813" i="3"/>
  <c r="W813" i="3"/>
  <c r="Y813" i="3" s="1"/>
  <c r="Z814" i="3" s="1"/>
  <c r="T813" i="3"/>
  <c r="S813" i="3"/>
  <c r="U813" i="3" s="1"/>
  <c r="V814" i="3" s="1"/>
  <c r="N813" i="3"/>
  <c r="O813" i="3" s="1"/>
  <c r="K813" i="3"/>
  <c r="L814" i="3" s="1"/>
  <c r="I813" i="3"/>
  <c r="J813" i="3" s="1"/>
  <c r="H813" i="3"/>
  <c r="G813" i="3"/>
  <c r="D813" i="3"/>
  <c r="C813" i="3"/>
  <c r="E813" i="3" s="1"/>
  <c r="F814" i="3" s="1"/>
  <c r="AB812" i="3"/>
  <c r="AC812" i="3" s="1"/>
  <c r="Y812" i="3"/>
  <c r="Z813" i="3" s="1"/>
  <c r="X812" i="3"/>
  <c r="W812" i="3"/>
  <c r="U812" i="3"/>
  <c r="V813" i="3" s="1"/>
  <c r="T812" i="3"/>
  <c r="S812" i="3"/>
  <c r="N812" i="3"/>
  <c r="O812" i="3" s="1"/>
  <c r="K812" i="3"/>
  <c r="L813" i="3" s="1"/>
  <c r="I812" i="3"/>
  <c r="J812" i="3" s="1"/>
  <c r="H812" i="3"/>
  <c r="G812" i="3"/>
  <c r="E812" i="3"/>
  <c r="F813" i="3" s="1"/>
  <c r="D812" i="3"/>
  <c r="C812" i="3"/>
  <c r="AB811" i="3"/>
  <c r="AC811" i="3" s="1"/>
  <c r="X811" i="3"/>
  <c r="W811" i="3"/>
  <c r="Y811" i="3" s="1"/>
  <c r="Z812" i="3" s="1"/>
  <c r="T811" i="3"/>
  <c r="S811" i="3"/>
  <c r="U811" i="3" s="1"/>
  <c r="V812" i="3" s="1"/>
  <c r="N811" i="3"/>
  <c r="O811" i="3" s="1"/>
  <c r="I811" i="3"/>
  <c r="J811" i="3" s="1"/>
  <c r="H811" i="3"/>
  <c r="G811" i="3"/>
  <c r="K811" i="3" s="1"/>
  <c r="L812" i="3" s="1"/>
  <c r="D811" i="3"/>
  <c r="C811" i="3"/>
  <c r="E811" i="3" s="1"/>
  <c r="F812" i="3" s="1"/>
  <c r="AB810" i="3"/>
  <c r="AC810" i="3" s="1"/>
  <c r="Y810" i="3"/>
  <c r="Z811" i="3" s="1"/>
  <c r="X810" i="3"/>
  <c r="W810" i="3"/>
  <c r="U810" i="3"/>
  <c r="V811" i="3" s="1"/>
  <c r="T810" i="3"/>
  <c r="S810" i="3"/>
  <c r="N810" i="3"/>
  <c r="O810" i="3" s="1"/>
  <c r="I810" i="3"/>
  <c r="J810" i="3" s="1"/>
  <c r="H810" i="3"/>
  <c r="G810" i="3"/>
  <c r="K810" i="3" s="1"/>
  <c r="L811" i="3" s="1"/>
  <c r="E810" i="3"/>
  <c r="F811" i="3" s="1"/>
  <c r="D810" i="3"/>
  <c r="C810" i="3"/>
  <c r="AB809" i="3"/>
  <c r="AC809" i="3" s="1"/>
  <c r="X809" i="3"/>
  <c r="W809" i="3"/>
  <c r="Y809" i="3" s="1"/>
  <c r="Z810" i="3" s="1"/>
  <c r="T809" i="3"/>
  <c r="S809" i="3"/>
  <c r="U809" i="3" s="1"/>
  <c r="V810" i="3" s="1"/>
  <c r="N809" i="3"/>
  <c r="O809" i="3" s="1"/>
  <c r="K809" i="3"/>
  <c r="L810" i="3" s="1"/>
  <c r="I809" i="3"/>
  <c r="J809" i="3" s="1"/>
  <c r="H809" i="3"/>
  <c r="G809" i="3"/>
  <c r="D809" i="3"/>
  <c r="C809" i="3"/>
  <c r="E809" i="3" s="1"/>
  <c r="F810" i="3" s="1"/>
  <c r="AB808" i="3"/>
  <c r="AC808" i="3" s="1"/>
  <c r="Y808" i="3"/>
  <c r="Z809" i="3" s="1"/>
  <c r="X808" i="3"/>
  <c r="W808" i="3"/>
  <c r="U808" i="3"/>
  <c r="V809" i="3" s="1"/>
  <c r="T808" i="3"/>
  <c r="S808" i="3"/>
  <c r="N808" i="3"/>
  <c r="O808" i="3" s="1"/>
  <c r="K808" i="3"/>
  <c r="L809" i="3" s="1"/>
  <c r="I808" i="3"/>
  <c r="J808" i="3" s="1"/>
  <c r="H808" i="3"/>
  <c r="G808" i="3"/>
  <c r="E808" i="3"/>
  <c r="F809" i="3" s="1"/>
  <c r="D808" i="3"/>
  <c r="C808" i="3"/>
  <c r="AB807" i="3"/>
  <c r="AC807" i="3" s="1"/>
  <c r="X807" i="3"/>
  <c r="W807" i="3"/>
  <c r="Y807" i="3" s="1"/>
  <c r="Z808" i="3" s="1"/>
  <c r="T807" i="3"/>
  <c r="S807" i="3"/>
  <c r="U807" i="3" s="1"/>
  <c r="V808" i="3" s="1"/>
  <c r="N807" i="3"/>
  <c r="O807" i="3" s="1"/>
  <c r="I807" i="3"/>
  <c r="J807" i="3" s="1"/>
  <c r="H807" i="3"/>
  <c r="G807" i="3"/>
  <c r="K807" i="3" s="1"/>
  <c r="L808" i="3" s="1"/>
  <c r="D807" i="3"/>
  <c r="C807" i="3"/>
  <c r="E807" i="3" s="1"/>
  <c r="F808" i="3" s="1"/>
  <c r="AB806" i="3"/>
  <c r="AC806" i="3" s="1"/>
  <c r="Y806" i="3"/>
  <c r="Z807" i="3" s="1"/>
  <c r="X806" i="3"/>
  <c r="W806" i="3"/>
  <c r="U806" i="3"/>
  <c r="V807" i="3" s="1"/>
  <c r="T806" i="3"/>
  <c r="S806" i="3"/>
  <c r="N806" i="3"/>
  <c r="O806" i="3" s="1"/>
  <c r="I806" i="3"/>
  <c r="J806" i="3" s="1"/>
  <c r="H806" i="3"/>
  <c r="G806" i="3"/>
  <c r="K806" i="3" s="1"/>
  <c r="L807" i="3" s="1"/>
  <c r="E806" i="3"/>
  <c r="F807" i="3" s="1"/>
  <c r="D806" i="3"/>
  <c r="C806" i="3"/>
  <c r="AB805" i="3"/>
  <c r="AC805" i="3" s="1"/>
  <c r="X805" i="3"/>
  <c r="W805" i="3"/>
  <c r="Y805" i="3" s="1"/>
  <c r="Z806" i="3" s="1"/>
  <c r="T805" i="3"/>
  <c r="S805" i="3"/>
  <c r="U805" i="3" s="1"/>
  <c r="V806" i="3" s="1"/>
  <c r="N805" i="3"/>
  <c r="O805" i="3" s="1"/>
  <c r="K805" i="3"/>
  <c r="L806" i="3" s="1"/>
  <c r="I805" i="3"/>
  <c r="J805" i="3" s="1"/>
  <c r="H805" i="3"/>
  <c r="G805" i="3"/>
  <c r="D805" i="3"/>
  <c r="C805" i="3"/>
  <c r="E805" i="3" s="1"/>
  <c r="F806" i="3" s="1"/>
  <c r="AB804" i="3"/>
  <c r="AC804" i="3" s="1"/>
  <c r="Y804" i="3"/>
  <c r="Z805" i="3" s="1"/>
  <c r="X804" i="3"/>
  <c r="W804" i="3"/>
  <c r="U804" i="3"/>
  <c r="V805" i="3" s="1"/>
  <c r="T804" i="3"/>
  <c r="S804" i="3"/>
  <c r="N804" i="3"/>
  <c r="O804" i="3" s="1"/>
  <c r="K804" i="3"/>
  <c r="L805" i="3" s="1"/>
  <c r="I804" i="3"/>
  <c r="J804" i="3" s="1"/>
  <c r="H804" i="3"/>
  <c r="G804" i="3"/>
  <c r="D804" i="3"/>
  <c r="C804" i="3"/>
  <c r="E804" i="3" s="1"/>
  <c r="F805" i="3" s="1"/>
  <c r="AB803" i="3"/>
  <c r="AC803" i="3" s="1"/>
  <c r="X803" i="3"/>
  <c r="W803" i="3"/>
  <c r="Y803" i="3" s="1"/>
  <c r="Z804" i="3" s="1"/>
  <c r="T803" i="3"/>
  <c r="S803" i="3"/>
  <c r="U803" i="3" s="1"/>
  <c r="V804" i="3" s="1"/>
  <c r="N803" i="3"/>
  <c r="O803" i="3" s="1"/>
  <c r="I803" i="3"/>
  <c r="J803" i="3" s="1"/>
  <c r="H803" i="3"/>
  <c r="G803" i="3"/>
  <c r="K803" i="3" s="1"/>
  <c r="L804" i="3" s="1"/>
  <c r="D803" i="3"/>
  <c r="C803" i="3"/>
  <c r="E803" i="3" s="1"/>
  <c r="F804" i="3" s="1"/>
  <c r="AB802" i="3"/>
  <c r="AC802" i="3" s="1"/>
  <c r="X802" i="3"/>
  <c r="W802" i="3"/>
  <c r="Y802" i="3" s="1"/>
  <c r="Z803" i="3" s="1"/>
  <c r="U802" i="3"/>
  <c r="V803" i="3" s="1"/>
  <c r="T802" i="3"/>
  <c r="S802" i="3"/>
  <c r="N802" i="3"/>
  <c r="O802" i="3" s="1"/>
  <c r="K802" i="3"/>
  <c r="L803" i="3" s="1"/>
  <c r="I802" i="3"/>
  <c r="J802" i="3" s="1"/>
  <c r="H802" i="3"/>
  <c r="G802" i="3"/>
  <c r="E802" i="3"/>
  <c r="F803" i="3" s="1"/>
  <c r="D802" i="3"/>
  <c r="C802" i="3"/>
  <c r="AB801" i="3"/>
  <c r="AC801" i="3" s="1"/>
  <c r="Y801" i="3"/>
  <c r="Z802" i="3" s="1"/>
  <c r="X801" i="3"/>
  <c r="W801" i="3"/>
  <c r="U801" i="3"/>
  <c r="V802" i="3" s="1"/>
  <c r="T801" i="3"/>
  <c r="S801" i="3"/>
  <c r="N801" i="3"/>
  <c r="O801" i="3" s="1"/>
  <c r="K801" i="3"/>
  <c r="L802" i="3" s="1"/>
  <c r="I801" i="3"/>
  <c r="J801" i="3" s="1"/>
  <c r="H801" i="3"/>
  <c r="G801" i="3"/>
  <c r="E801" i="3"/>
  <c r="F802" i="3" s="1"/>
  <c r="D801" i="3"/>
  <c r="C801" i="3"/>
  <c r="AB800" i="3"/>
  <c r="AC800" i="3" s="1"/>
  <c r="Y800" i="3"/>
  <c r="Z801" i="3" s="1"/>
  <c r="X800" i="3"/>
  <c r="W800" i="3"/>
  <c r="T800" i="3"/>
  <c r="S800" i="3"/>
  <c r="U800" i="3" s="1"/>
  <c r="V801" i="3" s="1"/>
  <c r="N800" i="3"/>
  <c r="O800" i="3" s="1"/>
  <c r="K800" i="3"/>
  <c r="L801" i="3" s="1"/>
  <c r="I800" i="3"/>
  <c r="J800" i="3" s="1"/>
  <c r="H800" i="3"/>
  <c r="G800" i="3"/>
  <c r="D800" i="3"/>
  <c r="C800" i="3"/>
  <c r="E800" i="3" s="1"/>
  <c r="F801" i="3" s="1"/>
  <c r="AB799" i="3"/>
  <c r="AC799" i="3" s="1"/>
  <c r="X799" i="3"/>
  <c r="W799" i="3"/>
  <c r="Y799" i="3" s="1"/>
  <c r="Z800" i="3" s="1"/>
  <c r="T799" i="3"/>
  <c r="S799" i="3"/>
  <c r="U799" i="3" s="1"/>
  <c r="V800" i="3" s="1"/>
  <c r="N799" i="3"/>
  <c r="O799" i="3" s="1"/>
  <c r="I799" i="3"/>
  <c r="J799" i="3" s="1"/>
  <c r="H799" i="3"/>
  <c r="G799" i="3"/>
  <c r="K799" i="3" s="1"/>
  <c r="L800" i="3" s="1"/>
  <c r="D799" i="3"/>
  <c r="C799" i="3"/>
  <c r="E799" i="3" s="1"/>
  <c r="F800" i="3" s="1"/>
  <c r="AB798" i="3"/>
  <c r="AC798" i="3" s="1"/>
  <c r="X798" i="3"/>
  <c r="W798" i="3"/>
  <c r="Y798" i="3" s="1"/>
  <c r="Z799" i="3" s="1"/>
  <c r="U798" i="3"/>
  <c r="V799" i="3" s="1"/>
  <c r="T798" i="3"/>
  <c r="S798" i="3"/>
  <c r="N798" i="3"/>
  <c r="O798" i="3" s="1"/>
  <c r="K798" i="3"/>
  <c r="L799" i="3" s="1"/>
  <c r="I798" i="3"/>
  <c r="J798" i="3" s="1"/>
  <c r="H798" i="3"/>
  <c r="G798" i="3"/>
  <c r="E798" i="3"/>
  <c r="F799" i="3" s="1"/>
  <c r="D798" i="3"/>
  <c r="C798" i="3"/>
  <c r="AB797" i="3"/>
  <c r="AC797" i="3" s="1"/>
  <c r="Y797" i="3"/>
  <c r="Z798" i="3" s="1"/>
  <c r="X797" i="3"/>
  <c r="W797" i="3"/>
  <c r="U797" i="3"/>
  <c r="V798" i="3" s="1"/>
  <c r="T797" i="3"/>
  <c r="S797" i="3"/>
  <c r="N797" i="3"/>
  <c r="O797" i="3" s="1"/>
  <c r="K797" i="3"/>
  <c r="L798" i="3" s="1"/>
  <c r="I797" i="3"/>
  <c r="J797" i="3" s="1"/>
  <c r="H797" i="3"/>
  <c r="G797" i="3"/>
  <c r="E797" i="3"/>
  <c r="F798" i="3" s="1"/>
  <c r="D797" i="3"/>
  <c r="C797" i="3"/>
  <c r="AB796" i="3"/>
  <c r="AC796" i="3" s="1"/>
  <c r="Y796" i="3"/>
  <c r="Z797" i="3" s="1"/>
  <c r="X796" i="3"/>
  <c r="W796" i="3"/>
  <c r="T796" i="3"/>
  <c r="S796" i="3"/>
  <c r="U796" i="3" s="1"/>
  <c r="V797" i="3" s="1"/>
  <c r="N796" i="3"/>
  <c r="O796" i="3" s="1"/>
  <c r="K796" i="3"/>
  <c r="L797" i="3" s="1"/>
  <c r="I796" i="3"/>
  <c r="J796" i="3" s="1"/>
  <c r="H796" i="3"/>
  <c r="G796" i="3"/>
  <c r="D796" i="3"/>
  <c r="C796" i="3"/>
  <c r="E796" i="3" s="1"/>
  <c r="F797" i="3" s="1"/>
  <c r="AB795" i="3"/>
  <c r="AC795" i="3" s="1"/>
  <c r="X795" i="3"/>
  <c r="W795" i="3"/>
  <c r="Y795" i="3" s="1"/>
  <c r="Z796" i="3" s="1"/>
  <c r="T795" i="3"/>
  <c r="S795" i="3"/>
  <c r="U795" i="3" s="1"/>
  <c r="V796" i="3" s="1"/>
  <c r="N795" i="3"/>
  <c r="O795" i="3" s="1"/>
  <c r="I795" i="3"/>
  <c r="J795" i="3" s="1"/>
  <c r="H795" i="3"/>
  <c r="G795" i="3"/>
  <c r="K795" i="3" s="1"/>
  <c r="L796" i="3" s="1"/>
  <c r="D795" i="3"/>
  <c r="C795" i="3"/>
  <c r="E795" i="3" s="1"/>
  <c r="F796" i="3" s="1"/>
  <c r="AB794" i="3"/>
  <c r="AC794" i="3" s="1"/>
  <c r="X794" i="3"/>
  <c r="W794" i="3"/>
  <c r="Y794" i="3" s="1"/>
  <c r="Z795" i="3" s="1"/>
  <c r="U794" i="3"/>
  <c r="V795" i="3" s="1"/>
  <c r="T794" i="3"/>
  <c r="S794" i="3"/>
  <c r="N794" i="3"/>
  <c r="O794" i="3" s="1"/>
  <c r="K794" i="3"/>
  <c r="L795" i="3" s="1"/>
  <c r="I794" i="3"/>
  <c r="J794" i="3" s="1"/>
  <c r="H794" i="3"/>
  <c r="G794" i="3"/>
  <c r="E794" i="3"/>
  <c r="F795" i="3" s="1"/>
  <c r="D794" i="3"/>
  <c r="C794" i="3"/>
  <c r="AB793" i="3"/>
  <c r="AC793" i="3" s="1"/>
  <c r="Y793" i="3"/>
  <c r="Z794" i="3" s="1"/>
  <c r="X793" i="3"/>
  <c r="W793" i="3"/>
  <c r="U793" i="3"/>
  <c r="V794" i="3" s="1"/>
  <c r="T793" i="3"/>
  <c r="S793" i="3"/>
  <c r="N793" i="3"/>
  <c r="O793" i="3" s="1"/>
  <c r="K793" i="3"/>
  <c r="L794" i="3" s="1"/>
  <c r="I793" i="3"/>
  <c r="J793" i="3" s="1"/>
  <c r="H793" i="3"/>
  <c r="G793" i="3"/>
  <c r="E793" i="3"/>
  <c r="F794" i="3" s="1"/>
  <c r="D793" i="3"/>
  <c r="C793" i="3"/>
  <c r="AB792" i="3"/>
  <c r="AC792" i="3" s="1"/>
  <c r="Y792" i="3"/>
  <c r="Z793" i="3" s="1"/>
  <c r="X792" i="3"/>
  <c r="W792" i="3"/>
  <c r="T792" i="3"/>
  <c r="S792" i="3"/>
  <c r="U792" i="3" s="1"/>
  <c r="V793" i="3" s="1"/>
  <c r="N792" i="3"/>
  <c r="O792" i="3" s="1"/>
  <c r="K792" i="3"/>
  <c r="L793" i="3" s="1"/>
  <c r="I792" i="3"/>
  <c r="J792" i="3" s="1"/>
  <c r="H792" i="3"/>
  <c r="G792" i="3"/>
  <c r="D792" i="3"/>
  <c r="C792" i="3"/>
  <c r="E792" i="3" s="1"/>
  <c r="F793" i="3" s="1"/>
  <c r="AB791" i="3"/>
  <c r="AC791" i="3" s="1"/>
  <c r="X791" i="3"/>
  <c r="W791" i="3"/>
  <c r="Y791" i="3" s="1"/>
  <c r="Z792" i="3" s="1"/>
  <c r="T791" i="3"/>
  <c r="S791" i="3"/>
  <c r="U791" i="3" s="1"/>
  <c r="V792" i="3" s="1"/>
  <c r="N791" i="3"/>
  <c r="O791" i="3" s="1"/>
  <c r="I791" i="3"/>
  <c r="J791" i="3" s="1"/>
  <c r="H791" i="3"/>
  <c r="G791" i="3"/>
  <c r="K791" i="3" s="1"/>
  <c r="L792" i="3" s="1"/>
  <c r="D791" i="3"/>
  <c r="C791" i="3"/>
  <c r="E791" i="3" s="1"/>
  <c r="F792" i="3" s="1"/>
  <c r="AB790" i="3"/>
  <c r="AC790" i="3" s="1"/>
  <c r="X790" i="3"/>
  <c r="W790" i="3"/>
  <c r="Y790" i="3" s="1"/>
  <c r="Z791" i="3" s="1"/>
  <c r="U790" i="3"/>
  <c r="V791" i="3" s="1"/>
  <c r="T790" i="3"/>
  <c r="S790" i="3"/>
  <c r="N790" i="3"/>
  <c r="O790" i="3" s="1"/>
  <c r="K790" i="3"/>
  <c r="L791" i="3" s="1"/>
  <c r="I790" i="3"/>
  <c r="J790" i="3" s="1"/>
  <c r="H790" i="3"/>
  <c r="G790" i="3"/>
  <c r="E790" i="3"/>
  <c r="F791" i="3" s="1"/>
  <c r="D790" i="3"/>
  <c r="C790" i="3"/>
  <c r="AB789" i="3"/>
  <c r="AC789" i="3" s="1"/>
  <c r="Y789" i="3"/>
  <c r="Z790" i="3" s="1"/>
  <c r="X789" i="3"/>
  <c r="W789" i="3"/>
  <c r="U789" i="3"/>
  <c r="V790" i="3" s="1"/>
  <c r="T789" i="3"/>
  <c r="S789" i="3"/>
  <c r="N789" i="3"/>
  <c r="O789" i="3" s="1"/>
  <c r="K789" i="3"/>
  <c r="L790" i="3" s="1"/>
  <c r="I789" i="3"/>
  <c r="J789" i="3" s="1"/>
  <c r="H789" i="3"/>
  <c r="G789" i="3"/>
  <c r="E789" i="3"/>
  <c r="F790" i="3" s="1"/>
  <c r="D789" i="3"/>
  <c r="C789" i="3"/>
  <c r="AB788" i="3"/>
  <c r="AC788" i="3" s="1"/>
  <c r="Y788" i="3"/>
  <c r="Z789" i="3" s="1"/>
  <c r="X788" i="3"/>
  <c r="W788" i="3"/>
  <c r="T788" i="3"/>
  <c r="S788" i="3"/>
  <c r="U788" i="3" s="1"/>
  <c r="V789" i="3" s="1"/>
  <c r="N788" i="3"/>
  <c r="O788" i="3" s="1"/>
  <c r="K788" i="3"/>
  <c r="L789" i="3" s="1"/>
  <c r="I788" i="3"/>
  <c r="J788" i="3" s="1"/>
  <c r="H788" i="3"/>
  <c r="G788" i="3"/>
  <c r="D788" i="3"/>
  <c r="C788" i="3"/>
  <c r="E788" i="3" s="1"/>
  <c r="F789" i="3" s="1"/>
  <c r="AB787" i="3"/>
  <c r="AC787" i="3" s="1"/>
  <c r="X787" i="3"/>
  <c r="W787" i="3"/>
  <c r="Y787" i="3" s="1"/>
  <c r="Z788" i="3" s="1"/>
  <c r="T787" i="3"/>
  <c r="S787" i="3"/>
  <c r="U787" i="3" s="1"/>
  <c r="V788" i="3" s="1"/>
  <c r="N787" i="3"/>
  <c r="O787" i="3" s="1"/>
  <c r="I787" i="3"/>
  <c r="J787" i="3" s="1"/>
  <c r="H787" i="3"/>
  <c r="G787" i="3"/>
  <c r="K787" i="3" s="1"/>
  <c r="L788" i="3" s="1"/>
  <c r="D787" i="3"/>
  <c r="C787" i="3"/>
  <c r="E787" i="3" s="1"/>
  <c r="F788" i="3" s="1"/>
  <c r="AB786" i="3"/>
  <c r="AC786" i="3" s="1"/>
  <c r="X786" i="3"/>
  <c r="W786" i="3"/>
  <c r="Y786" i="3" s="1"/>
  <c r="Z787" i="3" s="1"/>
  <c r="U786" i="3"/>
  <c r="V787" i="3" s="1"/>
  <c r="T786" i="3"/>
  <c r="S786" i="3"/>
  <c r="N786" i="3"/>
  <c r="O786" i="3" s="1"/>
  <c r="K786" i="3"/>
  <c r="L787" i="3" s="1"/>
  <c r="I786" i="3"/>
  <c r="J786" i="3" s="1"/>
  <c r="H786" i="3"/>
  <c r="G786" i="3"/>
  <c r="E786" i="3"/>
  <c r="F787" i="3" s="1"/>
  <c r="D786" i="3"/>
  <c r="C786" i="3"/>
  <c r="AB785" i="3"/>
  <c r="AC785" i="3" s="1"/>
  <c r="Y785" i="3"/>
  <c r="Z786" i="3" s="1"/>
  <c r="X785" i="3"/>
  <c r="W785" i="3"/>
  <c r="U785" i="3"/>
  <c r="V786" i="3" s="1"/>
  <c r="T785" i="3"/>
  <c r="S785" i="3"/>
  <c r="N785" i="3"/>
  <c r="O785" i="3" s="1"/>
  <c r="K785" i="3"/>
  <c r="L786" i="3" s="1"/>
  <c r="I785" i="3"/>
  <c r="J785" i="3" s="1"/>
  <c r="H785" i="3"/>
  <c r="G785" i="3"/>
  <c r="E785" i="3"/>
  <c r="F786" i="3" s="1"/>
  <c r="D785" i="3"/>
  <c r="C785" i="3"/>
  <c r="AB784" i="3"/>
  <c r="AC784" i="3" s="1"/>
  <c r="Y784" i="3"/>
  <c r="Z785" i="3" s="1"/>
  <c r="X784" i="3"/>
  <c r="W784" i="3"/>
  <c r="T784" i="3"/>
  <c r="S784" i="3"/>
  <c r="U784" i="3" s="1"/>
  <c r="V785" i="3" s="1"/>
  <c r="N784" i="3"/>
  <c r="O784" i="3" s="1"/>
  <c r="K784" i="3"/>
  <c r="L785" i="3" s="1"/>
  <c r="I784" i="3"/>
  <c r="J784" i="3" s="1"/>
  <c r="H784" i="3"/>
  <c r="G784" i="3"/>
  <c r="D784" i="3"/>
  <c r="C784" i="3"/>
  <c r="E784" i="3" s="1"/>
  <c r="F785" i="3" s="1"/>
  <c r="AB783" i="3"/>
  <c r="AC783" i="3" s="1"/>
  <c r="X783" i="3"/>
  <c r="W783" i="3"/>
  <c r="Y783" i="3" s="1"/>
  <c r="Z784" i="3" s="1"/>
  <c r="T783" i="3"/>
  <c r="S783" i="3"/>
  <c r="U783" i="3" s="1"/>
  <c r="V784" i="3" s="1"/>
  <c r="N783" i="3"/>
  <c r="O783" i="3" s="1"/>
  <c r="I783" i="3"/>
  <c r="J783" i="3" s="1"/>
  <c r="H783" i="3"/>
  <c r="G783" i="3"/>
  <c r="K783" i="3" s="1"/>
  <c r="L784" i="3" s="1"/>
  <c r="D783" i="3"/>
  <c r="C783" i="3"/>
  <c r="E783" i="3" s="1"/>
  <c r="F784" i="3" s="1"/>
  <c r="AB782" i="3"/>
  <c r="AC782" i="3" s="1"/>
  <c r="X782" i="3"/>
  <c r="W782" i="3"/>
  <c r="Y782" i="3" s="1"/>
  <c r="Z783" i="3" s="1"/>
  <c r="U782" i="3"/>
  <c r="V783" i="3" s="1"/>
  <c r="T782" i="3"/>
  <c r="S782" i="3"/>
  <c r="N782" i="3"/>
  <c r="O782" i="3" s="1"/>
  <c r="K782" i="3"/>
  <c r="L783" i="3" s="1"/>
  <c r="I782" i="3"/>
  <c r="J782" i="3" s="1"/>
  <c r="H782" i="3"/>
  <c r="G782" i="3"/>
  <c r="E782" i="3"/>
  <c r="F783" i="3" s="1"/>
  <c r="D782" i="3"/>
  <c r="C782" i="3"/>
  <c r="AB781" i="3"/>
  <c r="AC781" i="3" s="1"/>
  <c r="Y781" i="3"/>
  <c r="Z782" i="3" s="1"/>
  <c r="X781" i="3"/>
  <c r="W781" i="3"/>
  <c r="U781" i="3"/>
  <c r="V782" i="3" s="1"/>
  <c r="T781" i="3"/>
  <c r="S781" i="3"/>
  <c r="N781" i="3"/>
  <c r="O781" i="3" s="1"/>
  <c r="K781" i="3"/>
  <c r="L782" i="3" s="1"/>
  <c r="I781" i="3"/>
  <c r="J781" i="3" s="1"/>
  <c r="H781" i="3"/>
  <c r="G781" i="3"/>
  <c r="E781" i="3"/>
  <c r="F782" i="3" s="1"/>
  <c r="D781" i="3"/>
  <c r="C781" i="3"/>
  <c r="AB780" i="3"/>
  <c r="AC780" i="3" s="1"/>
  <c r="Y780" i="3"/>
  <c r="Z781" i="3" s="1"/>
  <c r="X780" i="3"/>
  <c r="W780" i="3"/>
  <c r="T780" i="3"/>
  <c r="S780" i="3"/>
  <c r="U780" i="3" s="1"/>
  <c r="V781" i="3" s="1"/>
  <c r="N780" i="3"/>
  <c r="O780" i="3" s="1"/>
  <c r="K780" i="3"/>
  <c r="L781" i="3" s="1"/>
  <c r="I780" i="3"/>
  <c r="J780" i="3" s="1"/>
  <c r="H780" i="3"/>
  <c r="G780" i="3"/>
  <c r="D780" i="3"/>
  <c r="C780" i="3"/>
  <c r="E780" i="3" s="1"/>
  <c r="F781" i="3" s="1"/>
  <c r="AB779" i="3"/>
  <c r="AC779" i="3" s="1"/>
  <c r="X779" i="3"/>
  <c r="W779" i="3"/>
  <c r="Y779" i="3" s="1"/>
  <c r="Z780" i="3" s="1"/>
  <c r="T779" i="3"/>
  <c r="S779" i="3"/>
  <c r="U779" i="3" s="1"/>
  <c r="V780" i="3" s="1"/>
  <c r="N779" i="3"/>
  <c r="O779" i="3" s="1"/>
  <c r="I779" i="3"/>
  <c r="J779" i="3" s="1"/>
  <c r="H779" i="3"/>
  <c r="G779" i="3"/>
  <c r="K779" i="3" s="1"/>
  <c r="L780" i="3" s="1"/>
  <c r="D779" i="3"/>
  <c r="C779" i="3"/>
  <c r="E779" i="3" s="1"/>
  <c r="F780" i="3" s="1"/>
  <c r="AB778" i="3"/>
  <c r="AC778" i="3" s="1"/>
  <c r="X778" i="3"/>
  <c r="W778" i="3"/>
  <c r="Y778" i="3" s="1"/>
  <c r="Z779" i="3" s="1"/>
  <c r="U778" i="3"/>
  <c r="V779" i="3" s="1"/>
  <c r="T778" i="3"/>
  <c r="S778" i="3"/>
  <c r="N778" i="3"/>
  <c r="O778" i="3" s="1"/>
  <c r="K778" i="3"/>
  <c r="L779" i="3" s="1"/>
  <c r="I778" i="3"/>
  <c r="J778" i="3" s="1"/>
  <c r="H778" i="3"/>
  <c r="G778" i="3"/>
  <c r="E778" i="3"/>
  <c r="F779" i="3" s="1"/>
  <c r="D778" i="3"/>
  <c r="C778" i="3"/>
  <c r="AB777" i="3"/>
  <c r="AC777" i="3" s="1"/>
  <c r="Y777" i="3"/>
  <c r="Z778" i="3" s="1"/>
  <c r="X777" i="3"/>
  <c r="W777" i="3"/>
  <c r="U777" i="3"/>
  <c r="V778" i="3" s="1"/>
  <c r="T777" i="3"/>
  <c r="S777" i="3"/>
  <c r="N777" i="3"/>
  <c r="O777" i="3" s="1"/>
  <c r="K777" i="3"/>
  <c r="L778" i="3" s="1"/>
  <c r="I777" i="3"/>
  <c r="J777" i="3" s="1"/>
  <c r="H777" i="3"/>
  <c r="G777" i="3"/>
  <c r="E777" i="3"/>
  <c r="F778" i="3" s="1"/>
  <c r="D777" i="3"/>
  <c r="C777" i="3"/>
  <c r="AB776" i="3"/>
  <c r="AC776" i="3" s="1"/>
  <c r="Y776" i="3"/>
  <c r="Z777" i="3" s="1"/>
  <c r="X776" i="3"/>
  <c r="W776" i="3"/>
  <c r="T776" i="3"/>
  <c r="S776" i="3"/>
  <c r="U776" i="3" s="1"/>
  <c r="V777" i="3" s="1"/>
  <c r="N776" i="3"/>
  <c r="O776" i="3" s="1"/>
  <c r="K776" i="3"/>
  <c r="L777" i="3" s="1"/>
  <c r="I776" i="3"/>
  <c r="J776" i="3" s="1"/>
  <c r="H776" i="3"/>
  <c r="G776" i="3"/>
  <c r="D776" i="3"/>
  <c r="C776" i="3"/>
  <c r="E776" i="3" s="1"/>
  <c r="F777" i="3" s="1"/>
  <c r="AB775" i="3"/>
  <c r="AC775" i="3" s="1"/>
  <c r="X775" i="3"/>
  <c r="W775" i="3"/>
  <c r="Y775" i="3" s="1"/>
  <c r="Z776" i="3" s="1"/>
  <c r="T775" i="3"/>
  <c r="S775" i="3"/>
  <c r="U775" i="3" s="1"/>
  <c r="V776" i="3" s="1"/>
  <c r="N775" i="3"/>
  <c r="O775" i="3" s="1"/>
  <c r="I775" i="3"/>
  <c r="J775" i="3" s="1"/>
  <c r="H775" i="3"/>
  <c r="G775" i="3"/>
  <c r="K775" i="3" s="1"/>
  <c r="L776" i="3" s="1"/>
  <c r="D775" i="3"/>
  <c r="C775" i="3"/>
  <c r="E775" i="3" s="1"/>
  <c r="F776" i="3" s="1"/>
  <c r="AB774" i="3"/>
  <c r="AC774" i="3" s="1"/>
  <c r="X774" i="3"/>
  <c r="W774" i="3"/>
  <c r="Y774" i="3" s="1"/>
  <c r="Z775" i="3" s="1"/>
  <c r="U774" i="3"/>
  <c r="V775" i="3" s="1"/>
  <c r="T774" i="3"/>
  <c r="S774" i="3"/>
  <c r="N774" i="3"/>
  <c r="O774" i="3" s="1"/>
  <c r="K774" i="3"/>
  <c r="L775" i="3" s="1"/>
  <c r="I774" i="3"/>
  <c r="J774" i="3" s="1"/>
  <c r="H774" i="3"/>
  <c r="G774" i="3"/>
  <c r="E774" i="3"/>
  <c r="F775" i="3" s="1"/>
  <c r="D774" i="3"/>
  <c r="C774" i="3"/>
  <c r="AB773" i="3"/>
  <c r="AC773" i="3" s="1"/>
  <c r="Y773" i="3"/>
  <c r="Z774" i="3" s="1"/>
  <c r="X773" i="3"/>
  <c r="W773" i="3"/>
  <c r="U773" i="3"/>
  <c r="V774" i="3" s="1"/>
  <c r="T773" i="3"/>
  <c r="S773" i="3"/>
  <c r="N773" i="3"/>
  <c r="O773" i="3" s="1"/>
  <c r="K773" i="3"/>
  <c r="L774" i="3" s="1"/>
  <c r="I773" i="3"/>
  <c r="J773" i="3" s="1"/>
  <c r="H773" i="3"/>
  <c r="G773" i="3"/>
  <c r="E773" i="3"/>
  <c r="F774" i="3" s="1"/>
  <c r="D773" i="3"/>
  <c r="C773" i="3"/>
  <c r="AB772" i="3"/>
  <c r="AC772" i="3" s="1"/>
  <c r="Y772" i="3"/>
  <c r="Z773" i="3" s="1"/>
  <c r="X772" i="3"/>
  <c r="W772" i="3"/>
  <c r="T772" i="3"/>
  <c r="S772" i="3"/>
  <c r="U772" i="3" s="1"/>
  <c r="V773" i="3" s="1"/>
  <c r="N772" i="3"/>
  <c r="O772" i="3" s="1"/>
  <c r="K772" i="3"/>
  <c r="L773" i="3" s="1"/>
  <c r="I772" i="3"/>
  <c r="J772" i="3" s="1"/>
  <c r="H772" i="3"/>
  <c r="G772" i="3"/>
  <c r="D772" i="3"/>
  <c r="C772" i="3"/>
  <c r="E772" i="3" s="1"/>
  <c r="F773" i="3" s="1"/>
  <c r="AB771" i="3"/>
  <c r="AC771" i="3" s="1"/>
  <c r="X771" i="3"/>
  <c r="W771" i="3"/>
  <c r="Y771" i="3" s="1"/>
  <c r="Z772" i="3" s="1"/>
  <c r="T771" i="3"/>
  <c r="S771" i="3"/>
  <c r="U771" i="3" s="1"/>
  <c r="V772" i="3" s="1"/>
  <c r="N771" i="3"/>
  <c r="O771" i="3" s="1"/>
  <c r="I771" i="3"/>
  <c r="J771" i="3" s="1"/>
  <c r="H771" i="3"/>
  <c r="G771" i="3"/>
  <c r="K771" i="3" s="1"/>
  <c r="L772" i="3" s="1"/>
  <c r="D771" i="3"/>
  <c r="C771" i="3"/>
  <c r="E771" i="3" s="1"/>
  <c r="F772" i="3" s="1"/>
  <c r="AB770" i="3"/>
  <c r="AC770" i="3" s="1"/>
  <c r="X770" i="3"/>
  <c r="W770" i="3"/>
  <c r="Y770" i="3" s="1"/>
  <c r="Z771" i="3" s="1"/>
  <c r="U770" i="3"/>
  <c r="V771" i="3" s="1"/>
  <c r="T770" i="3"/>
  <c r="S770" i="3"/>
  <c r="N770" i="3"/>
  <c r="O770" i="3" s="1"/>
  <c r="K770" i="3"/>
  <c r="L771" i="3" s="1"/>
  <c r="I770" i="3"/>
  <c r="J770" i="3" s="1"/>
  <c r="H770" i="3"/>
  <c r="G770" i="3"/>
  <c r="E770" i="3"/>
  <c r="F771" i="3" s="1"/>
  <c r="D770" i="3"/>
  <c r="C770" i="3"/>
  <c r="AB769" i="3"/>
  <c r="AC769" i="3" s="1"/>
  <c r="Y769" i="3"/>
  <c r="Z770" i="3" s="1"/>
  <c r="X769" i="3"/>
  <c r="W769" i="3"/>
  <c r="U769" i="3"/>
  <c r="V770" i="3" s="1"/>
  <c r="T769" i="3"/>
  <c r="S769" i="3"/>
  <c r="N769" i="3"/>
  <c r="O769" i="3" s="1"/>
  <c r="K769" i="3"/>
  <c r="L770" i="3" s="1"/>
  <c r="I769" i="3"/>
  <c r="J769" i="3" s="1"/>
  <c r="H769" i="3"/>
  <c r="G769" i="3"/>
  <c r="E769" i="3"/>
  <c r="F770" i="3" s="1"/>
  <c r="D769" i="3"/>
  <c r="C769" i="3"/>
  <c r="AB768" i="3"/>
  <c r="AC768" i="3" s="1"/>
  <c r="Y768" i="3"/>
  <c r="Z769" i="3" s="1"/>
  <c r="X768" i="3"/>
  <c r="W768" i="3"/>
  <c r="T768" i="3"/>
  <c r="S768" i="3"/>
  <c r="U768" i="3" s="1"/>
  <c r="V769" i="3" s="1"/>
  <c r="N768" i="3"/>
  <c r="O768" i="3" s="1"/>
  <c r="K768" i="3"/>
  <c r="L769" i="3" s="1"/>
  <c r="I768" i="3"/>
  <c r="J768" i="3" s="1"/>
  <c r="H768" i="3"/>
  <c r="G768" i="3"/>
  <c r="D768" i="3"/>
  <c r="C768" i="3"/>
  <c r="E768" i="3" s="1"/>
  <c r="F769" i="3" s="1"/>
  <c r="AB767" i="3"/>
  <c r="AC767" i="3" s="1"/>
  <c r="X767" i="3"/>
  <c r="W767" i="3"/>
  <c r="Y767" i="3" s="1"/>
  <c r="Z768" i="3" s="1"/>
  <c r="T767" i="3"/>
  <c r="S767" i="3"/>
  <c r="U767" i="3" s="1"/>
  <c r="V768" i="3" s="1"/>
  <c r="N767" i="3"/>
  <c r="O767" i="3" s="1"/>
  <c r="I767" i="3"/>
  <c r="J767" i="3" s="1"/>
  <c r="H767" i="3"/>
  <c r="G767" i="3"/>
  <c r="K767" i="3" s="1"/>
  <c r="L768" i="3" s="1"/>
  <c r="D767" i="3"/>
  <c r="C767" i="3"/>
  <c r="E767" i="3" s="1"/>
  <c r="F768" i="3" s="1"/>
  <c r="AB766" i="3"/>
  <c r="AC766" i="3" s="1"/>
  <c r="X766" i="3"/>
  <c r="W766" i="3"/>
  <c r="Y766" i="3" s="1"/>
  <c r="Z767" i="3" s="1"/>
  <c r="U766" i="3"/>
  <c r="V767" i="3" s="1"/>
  <c r="T766" i="3"/>
  <c r="S766" i="3"/>
  <c r="N766" i="3"/>
  <c r="O766" i="3" s="1"/>
  <c r="K766" i="3"/>
  <c r="L767" i="3" s="1"/>
  <c r="I766" i="3"/>
  <c r="J766" i="3" s="1"/>
  <c r="H766" i="3"/>
  <c r="G766" i="3"/>
  <c r="E766" i="3"/>
  <c r="F767" i="3" s="1"/>
  <c r="D766" i="3"/>
  <c r="C766" i="3"/>
  <c r="AB765" i="3"/>
  <c r="AC765" i="3" s="1"/>
  <c r="Y765" i="3"/>
  <c r="Z766" i="3" s="1"/>
  <c r="X765" i="3"/>
  <c r="W765" i="3"/>
  <c r="U765" i="3"/>
  <c r="V766" i="3" s="1"/>
  <c r="T765" i="3"/>
  <c r="S765" i="3"/>
  <c r="N765" i="3"/>
  <c r="O765" i="3" s="1"/>
  <c r="K765" i="3"/>
  <c r="L766" i="3" s="1"/>
  <c r="I765" i="3"/>
  <c r="J765" i="3" s="1"/>
  <c r="H765" i="3"/>
  <c r="G765" i="3"/>
  <c r="E765" i="3"/>
  <c r="F766" i="3" s="1"/>
  <c r="D765" i="3"/>
  <c r="C765" i="3"/>
  <c r="AB764" i="3"/>
  <c r="AC764" i="3" s="1"/>
  <c r="Y764" i="3"/>
  <c r="Z765" i="3" s="1"/>
  <c r="X764" i="3"/>
  <c r="W764" i="3"/>
  <c r="T764" i="3"/>
  <c r="S764" i="3"/>
  <c r="U764" i="3" s="1"/>
  <c r="V765" i="3" s="1"/>
  <c r="N764" i="3"/>
  <c r="O764" i="3" s="1"/>
  <c r="K764" i="3"/>
  <c r="L765" i="3" s="1"/>
  <c r="I764" i="3"/>
  <c r="J764" i="3" s="1"/>
  <c r="H764" i="3"/>
  <c r="G764" i="3"/>
  <c r="D764" i="3"/>
  <c r="C764" i="3"/>
  <c r="E764" i="3" s="1"/>
  <c r="F765" i="3" s="1"/>
  <c r="AB763" i="3"/>
  <c r="AC763" i="3" s="1"/>
  <c r="X763" i="3"/>
  <c r="W763" i="3"/>
  <c r="Y763" i="3" s="1"/>
  <c r="Z764" i="3" s="1"/>
  <c r="T763" i="3"/>
  <c r="S763" i="3"/>
  <c r="U763" i="3" s="1"/>
  <c r="V764" i="3" s="1"/>
  <c r="N763" i="3"/>
  <c r="O763" i="3" s="1"/>
  <c r="I763" i="3"/>
  <c r="J763" i="3" s="1"/>
  <c r="H763" i="3"/>
  <c r="G763" i="3"/>
  <c r="K763" i="3" s="1"/>
  <c r="L764" i="3" s="1"/>
  <c r="D763" i="3"/>
  <c r="C763" i="3"/>
  <c r="E763" i="3" s="1"/>
  <c r="F764" i="3" s="1"/>
  <c r="AB762" i="3"/>
  <c r="AC762" i="3" s="1"/>
  <c r="X762" i="3"/>
  <c r="W762" i="3"/>
  <c r="Y762" i="3" s="1"/>
  <c r="Z763" i="3" s="1"/>
  <c r="U762" i="3"/>
  <c r="V763" i="3" s="1"/>
  <c r="T762" i="3"/>
  <c r="S762" i="3"/>
  <c r="N762" i="3"/>
  <c r="O762" i="3" s="1"/>
  <c r="K762" i="3"/>
  <c r="L763" i="3" s="1"/>
  <c r="I762" i="3"/>
  <c r="J762" i="3" s="1"/>
  <c r="H762" i="3"/>
  <c r="G762" i="3"/>
  <c r="E762" i="3"/>
  <c r="F763" i="3" s="1"/>
  <c r="D762" i="3"/>
  <c r="C762" i="3"/>
  <c r="AB761" i="3"/>
  <c r="AC761" i="3" s="1"/>
  <c r="Y761" i="3"/>
  <c r="Z762" i="3" s="1"/>
  <c r="X761" i="3"/>
  <c r="W761" i="3"/>
  <c r="U761" i="3"/>
  <c r="V762" i="3" s="1"/>
  <c r="T761" i="3"/>
  <c r="S761" i="3"/>
  <c r="N761" i="3"/>
  <c r="O761" i="3" s="1"/>
  <c r="K761" i="3"/>
  <c r="L762" i="3" s="1"/>
  <c r="I761" i="3"/>
  <c r="J761" i="3" s="1"/>
  <c r="H761" i="3"/>
  <c r="G761" i="3"/>
  <c r="E761" i="3"/>
  <c r="F762" i="3" s="1"/>
  <c r="D761" i="3"/>
  <c r="C761" i="3"/>
  <c r="AB760" i="3"/>
  <c r="AC760" i="3" s="1"/>
  <c r="Y760" i="3"/>
  <c r="Z761" i="3" s="1"/>
  <c r="X760" i="3"/>
  <c r="W760" i="3"/>
  <c r="T760" i="3"/>
  <c r="S760" i="3"/>
  <c r="U760" i="3" s="1"/>
  <c r="V761" i="3" s="1"/>
  <c r="N760" i="3"/>
  <c r="O760" i="3" s="1"/>
  <c r="K760" i="3"/>
  <c r="L761" i="3" s="1"/>
  <c r="I760" i="3"/>
  <c r="J760" i="3" s="1"/>
  <c r="H760" i="3"/>
  <c r="G760" i="3"/>
  <c r="D760" i="3"/>
  <c r="C760" i="3"/>
  <c r="E760" i="3" s="1"/>
  <c r="F761" i="3" s="1"/>
  <c r="AB759" i="3"/>
  <c r="AC759" i="3" s="1"/>
  <c r="X759" i="3"/>
  <c r="W759" i="3"/>
  <c r="Y759" i="3" s="1"/>
  <c r="Z760" i="3" s="1"/>
  <c r="T759" i="3"/>
  <c r="S759" i="3"/>
  <c r="U759" i="3" s="1"/>
  <c r="V760" i="3" s="1"/>
  <c r="N759" i="3"/>
  <c r="O759" i="3" s="1"/>
  <c r="I759" i="3"/>
  <c r="J759" i="3" s="1"/>
  <c r="H759" i="3"/>
  <c r="G759" i="3"/>
  <c r="K759" i="3" s="1"/>
  <c r="L760" i="3" s="1"/>
  <c r="D759" i="3"/>
  <c r="C759" i="3"/>
  <c r="E759" i="3" s="1"/>
  <c r="F760" i="3" s="1"/>
  <c r="AB758" i="3"/>
  <c r="AC758" i="3" s="1"/>
  <c r="X758" i="3"/>
  <c r="W758" i="3"/>
  <c r="Y758" i="3" s="1"/>
  <c r="Z759" i="3" s="1"/>
  <c r="U758" i="3"/>
  <c r="V759" i="3" s="1"/>
  <c r="T758" i="3"/>
  <c r="S758" i="3"/>
  <c r="N758" i="3"/>
  <c r="O758" i="3" s="1"/>
  <c r="K758" i="3"/>
  <c r="L759" i="3" s="1"/>
  <c r="I758" i="3"/>
  <c r="J758" i="3" s="1"/>
  <c r="H758" i="3"/>
  <c r="G758" i="3"/>
  <c r="E758" i="3"/>
  <c r="F759" i="3" s="1"/>
  <c r="D758" i="3"/>
  <c r="C758" i="3"/>
  <c r="AB757" i="3"/>
  <c r="AC757" i="3" s="1"/>
  <c r="Y757" i="3"/>
  <c r="Z758" i="3" s="1"/>
  <c r="X757" i="3"/>
  <c r="W757" i="3"/>
  <c r="U757" i="3"/>
  <c r="V758" i="3" s="1"/>
  <c r="T757" i="3"/>
  <c r="S757" i="3"/>
  <c r="N757" i="3"/>
  <c r="O757" i="3" s="1"/>
  <c r="K757" i="3"/>
  <c r="L758" i="3" s="1"/>
  <c r="I757" i="3"/>
  <c r="J757" i="3" s="1"/>
  <c r="H757" i="3"/>
  <c r="G757" i="3"/>
  <c r="E757" i="3"/>
  <c r="F758" i="3" s="1"/>
  <c r="D757" i="3"/>
  <c r="C757" i="3"/>
  <c r="AB756" i="3"/>
  <c r="AC756" i="3" s="1"/>
  <c r="Y756" i="3"/>
  <c r="Z757" i="3" s="1"/>
  <c r="X756" i="3"/>
  <c r="W756" i="3"/>
  <c r="T756" i="3"/>
  <c r="S756" i="3"/>
  <c r="U756" i="3" s="1"/>
  <c r="V757" i="3" s="1"/>
  <c r="N756" i="3"/>
  <c r="O756" i="3" s="1"/>
  <c r="K756" i="3"/>
  <c r="L757" i="3" s="1"/>
  <c r="I756" i="3"/>
  <c r="J756" i="3" s="1"/>
  <c r="H756" i="3"/>
  <c r="G756" i="3"/>
  <c r="D756" i="3"/>
  <c r="C756" i="3"/>
  <c r="E756" i="3" s="1"/>
  <c r="F757" i="3" s="1"/>
  <c r="AB755" i="3"/>
  <c r="AC755" i="3" s="1"/>
  <c r="X755" i="3"/>
  <c r="W755" i="3"/>
  <c r="Y755" i="3" s="1"/>
  <c r="Z756" i="3" s="1"/>
  <c r="T755" i="3"/>
  <c r="S755" i="3"/>
  <c r="U755" i="3" s="1"/>
  <c r="V756" i="3" s="1"/>
  <c r="N755" i="3"/>
  <c r="O755" i="3" s="1"/>
  <c r="I755" i="3"/>
  <c r="J755" i="3" s="1"/>
  <c r="H755" i="3"/>
  <c r="G755" i="3"/>
  <c r="K755" i="3" s="1"/>
  <c r="L756" i="3" s="1"/>
  <c r="D755" i="3"/>
  <c r="C755" i="3"/>
  <c r="E755" i="3" s="1"/>
  <c r="F756" i="3" s="1"/>
  <c r="AB754" i="3"/>
  <c r="AC754" i="3" s="1"/>
  <c r="X754" i="3"/>
  <c r="W754" i="3"/>
  <c r="Y754" i="3" s="1"/>
  <c r="Z755" i="3" s="1"/>
  <c r="U754" i="3"/>
  <c r="V755" i="3" s="1"/>
  <c r="T754" i="3"/>
  <c r="S754" i="3"/>
  <c r="N754" i="3"/>
  <c r="O754" i="3" s="1"/>
  <c r="K754" i="3"/>
  <c r="L755" i="3" s="1"/>
  <c r="I754" i="3"/>
  <c r="J754" i="3" s="1"/>
  <c r="H754" i="3"/>
  <c r="G754" i="3"/>
  <c r="E754" i="3"/>
  <c r="F755" i="3" s="1"/>
  <c r="D754" i="3"/>
  <c r="C754" i="3"/>
  <c r="AB753" i="3"/>
  <c r="AC753" i="3" s="1"/>
  <c r="Y753" i="3"/>
  <c r="Z754" i="3" s="1"/>
  <c r="X753" i="3"/>
  <c r="W753" i="3"/>
  <c r="U753" i="3"/>
  <c r="V754" i="3" s="1"/>
  <c r="T753" i="3"/>
  <c r="S753" i="3"/>
  <c r="N753" i="3"/>
  <c r="O753" i="3" s="1"/>
  <c r="K753" i="3"/>
  <c r="L754" i="3" s="1"/>
  <c r="I753" i="3"/>
  <c r="J753" i="3" s="1"/>
  <c r="H753" i="3"/>
  <c r="G753" i="3"/>
  <c r="E753" i="3"/>
  <c r="F754" i="3" s="1"/>
  <c r="D753" i="3"/>
  <c r="C753" i="3"/>
  <c r="AB752" i="3"/>
  <c r="AC752" i="3" s="1"/>
  <c r="Y752" i="3"/>
  <c r="Z753" i="3" s="1"/>
  <c r="X752" i="3"/>
  <c r="W752" i="3"/>
  <c r="T752" i="3"/>
  <c r="S752" i="3"/>
  <c r="U752" i="3" s="1"/>
  <c r="V753" i="3" s="1"/>
  <c r="N752" i="3"/>
  <c r="K752" i="3"/>
  <c r="L753" i="3" s="1"/>
  <c r="I752" i="3"/>
  <c r="J752" i="3" s="1"/>
  <c r="H752" i="3"/>
  <c r="G752" i="3"/>
  <c r="D752" i="3"/>
  <c r="E752" i="3" s="1"/>
  <c r="F753" i="3" s="1"/>
  <c r="C752" i="3"/>
  <c r="AB751" i="3"/>
  <c r="AC751" i="3" s="1"/>
  <c r="Y751" i="3"/>
  <c r="Z752" i="3" s="1"/>
  <c r="X751" i="3"/>
  <c r="W751" i="3"/>
  <c r="U751" i="3"/>
  <c r="V752" i="3" s="1"/>
  <c r="T751" i="3"/>
  <c r="S751" i="3"/>
  <c r="N751" i="3"/>
  <c r="O751" i="3" s="1"/>
  <c r="K751" i="3"/>
  <c r="L752" i="3" s="1"/>
  <c r="J751" i="3"/>
  <c r="I751" i="3"/>
  <c r="H751" i="3"/>
  <c r="G751" i="3"/>
  <c r="E751" i="3"/>
  <c r="F752" i="3" s="1"/>
  <c r="D751" i="3"/>
  <c r="C751" i="3"/>
  <c r="AB750" i="3"/>
  <c r="AC750" i="3" s="1"/>
  <c r="X750" i="3"/>
  <c r="W750" i="3"/>
  <c r="Y750" i="3" s="1"/>
  <c r="Z751" i="3" s="1"/>
  <c r="U750" i="3"/>
  <c r="V751" i="3" s="1"/>
  <c r="T750" i="3"/>
  <c r="S750" i="3"/>
  <c r="N750" i="3"/>
  <c r="O750" i="3" s="1"/>
  <c r="K750" i="3"/>
  <c r="L751" i="3" s="1"/>
  <c r="I750" i="3"/>
  <c r="J750" i="3" s="1"/>
  <c r="H750" i="3"/>
  <c r="G750" i="3"/>
  <c r="E750" i="3"/>
  <c r="F751" i="3" s="1"/>
  <c r="D750" i="3"/>
  <c r="C750" i="3"/>
  <c r="AB749" i="3"/>
  <c r="AC749" i="3" s="1"/>
  <c r="X749" i="3"/>
  <c r="W749" i="3"/>
  <c r="Y749" i="3" s="1"/>
  <c r="Z750" i="3" s="1"/>
  <c r="U749" i="3"/>
  <c r="V750" i="3" s="1"/>
  <c r="T749" i="3"/>
  <c r="S749" i="3"/>
  <c r="N749" i="3"/>
  <c r="O749" i="3" s="1"/>
  <c r="I749" i="3"/>
  <c r="J749" i="3" s="1"/>
  <c r="H749" i="3"/>
  <c r="G749" i="3"/>
  <c r="K749" i="3" s="1"/>
  <c r="L750" i="3" s="1"/>
  <c r="D749" i="3"/>
  <c r="C749" i="3"/>
  <c r="E749" i="3" s="1"/>
  <c r="F750" i="3" s="1"/>
  <c r="AB748" i="3"/>
  <c r="AC748" i="3" s="1"/>
  <c r="X748" i="3"/>
  <c r="Y748" i="3" s="1"/>
  <c r="Z749" i="3" s="1"/>
  <c r="W748" i="3"/>
  <c r="T748" i="3"/>
  <c r="S748" i="3"/>
  <c r="U748" i="3" s="1"/>
  <c r="V749" i="3" s="1"/>
  <c r="N748" i="3"/>
  <c r="O748" i="3" s="1"/>
  <c r="I748" i="3"/>
  <c r="J748" i="3" s="1"/>
  <c r="H748" i="3"/>
  <c r="G748" i="3"/>
  <c r="K748" i="3" s="1"/>
  <c r="L749" i="3" s="1"/>
  <c r="D748" i="3"/>
  <c r="C748" i="3"/>
  <c r="E748" i="3" s="1"/>
  <c r="F749" i="3" s="1"/>
  <c r="AB747" i="3"/>
  <c r="AC747" i="3" s="1"/>
  <c r="X747" i="3"/>
  <c r="W747" i="3"/>
  <c r="Y747" i="3" s="1"/>
  <c r="Z748" i="3" s="1"/>
  <c r="T747" i="3"/>
  <c r="S747" i="3"/>
  <c r="U747" i="3" s="1"/>
  <c r="V748" i="3" s="1"/>
  <c r="N747" i="3"/>
  <c r="K747" i="3"/>
  <c r="L748" i="3" s="1"/>
  <c r="J747" i="3"/>
  <c r="I747" i="3"/>
  <c r="H747" i="3"/>
  <c r="G747" i="3"/>
  <c r="E747" i="3"/>
  <c r="F748" i="3" s="1"/>
  <c r="D747" i="3"/>
  <c r="C747" i="3"/>
  <c r="AB746" i="3"/>
  <c r="AC746" i="3" s="1"/>
  <c r="X746" i="3"/>
  <c r="W746" i="3"/>
  <c r="Y746" i="3" s="1"/>
  <c r="Z747" i="3" s="1"/>
  <c r="T746" i="3"/>
  <c r="S746" i="3"/>
  <c r="U746" i="3" s="1"/>
  <c r="V747" i="3" s="1"/>
  <c r="N746" i="3"/>
  <c r="O746" i="3" s="1"/>
  <c r="I746" i="3"/>
  <c r="J746" i="3" s="1"/>
  <c r="H746" i="3"/>
  <c r="K746" i="3" s="1"/>
  <c r="L747" i="3" s="1"/>
  <c r="G746" i="3"/>
  <c r="D746" i="3"/>
  <c r="C746" i="3"/>
  <c r="E746" i="3" s="1"/>
  <c r="F747" i="3" s="1"/>
  <c r="AB745" i="3"/>
  <c r="AC745" i="3" s="1"/>
  <c r="Y745" i="3"/>
  <c r="Z746" i="3" s="1"/>
  <c r="X745" i="3"/>
  <c r="W745" i="3"/>
  <c r="T745" i="3"/>
  <c r="U745" i="3" s="1"/>
  <c r="V746" i="3" s="1"/>
  <c r="S745" i="3"/>
  <c r="O745" i="3"/>
  <c r="N745" i="3"/>
  <c r="K745" i="3"/>
  <c r="L746" i="3" s="1"/>
  <c r="I745" i="3"/>
  <c r="J745" i="3" s="1"/>
  <c r="H745" i="3"/>
  <c r="G745" i="3"/>
  <c r="F745" i="3"/>
  <c r="D745" i="3"/>
  <c r="C745" i="3"/>
  <c r="E745" i="3" s="1"/>
  <c r="F746" i="3" s="1"/>
  <c r="AB744" i="3"/>
  <c r="AC744" i="3" s="1"/>
  <c r="X744" i="3"/>
  <c r="Y744" i="3" s="1"/>
  <c r="Z745" i="3" s="1"/>
  <c r="W744" i="3"/>
  <c r="T744" i="3"/>
  <c r="S744" i="3"/>
  <c r="U744" i="3" s="1"/>
  <c r="V745" i="3" s="1"/>
  <c r="O744" i="3"/>
  <c r="N744" i="3"/>
  <c r="K744" i="3"/>
  <c r="L745" i="3" s="1"/>
  <c r="I744" i="3"/>
  <c r="J744" i="3" s="1"/>
  <c r="H744" i="3"/>
  <c r="G744" i="3"/>
  <c r="E744" i="3"/>
  <c r="D744" i="3"/>
  <c r="C744" i="3"/>
  <c r="AB743" i="3"/>
  <c r="AC743" i="3" s="1"/>
  <c r="Y743" i="3"/>
  <c r="Z744" i="3" s="1"/>
  <c r="X743" i="3"/>
  <c r="W743" i="3"/>
  <c r="U743" i="3"/>
  <c r="V744" i="3" s="1"/>
  <c r="T743" i="3"/>
  <c r="S743" i="3"/>
  <c r="N743" i="3"/>
  <c r="K743" i="3"/>
  <c r="L744" i="3" s="1"/>
  <c r="I743" i="3"/>
  <c r="J743" i="3" s="1"/>
  <c r="H743" i="3"/>
  <c r="G743" i="3"/>
  <c r="D743" i="3"/>
  <c r="E743" i="3" s="1"/>
  <c r="F744" i="3" s="1"/>
  <c r="C743" i="3"/>
  <c r="AB742" i="3"/>
  <c r="AC742" i="3" s="1"/>
  <c r="Y742" i="3"/>
  <c r="Z743" i="3" s="1"/>
  <c r="X742" i="3"/>
  <c r="W742" i="3"/>
  <c r="T742" i="3"/>
  <c r="U742" i="3" s="1"/>
  <c r="V743" i="3" s="1"/>
  <c r="S742" i="3"/>
  <c r="N742" i="3"/>
  <c r="O742" i="3" s="1"/>
  <c r="J742" i="3"/>
  <c r="I742" i="3"/>
  <c r="H742" i="3"/>
  <c r="G742" i="3"/>
  <c r="K742" i="3" s="1"/>
  <c r="L743" i="3" s="1"/>
  <c r="E742" i="3"/>
  <c r="F743" i="3" s="1"/>
  <c r="D742" i="3"/>
  <c r="C742" i="3"/>
  <c r="AB741" i="3"/>
  <c r="AC741" i="3" s="1"/>
  <c r="X741" i="3"/>
  <c r="W741" i="3"/>
  <c r="Y741" i="3" s="1"/>
  <c r="Z742" i="3" s="1"/>
  <c r="T741" i="3"/>
  <c r="U741" i="3" s="1"/>
  <c r="V742" i="3" s="1"/>
  <c r="S741" i="3"/>
  <c r="O741" i="3"/>
  <c r="N741" i="3"/>
  <c r="I741" i="3"/>
  <c r="J741" i="3" s="1"/>
  <c r="H741" i="3"/>
  <c r="K741" i="3" s="1"/>
  <c r="L742" i="3" s="1"/>
  <c r="G741" i="3"/>
  <c r="E741" i="3"/>
  <c r="F742" i="3" s="1"/>
  <c r="D741" i="3"/>
  <c r="C741" i="3"/>
  <c r="AB740" i="3"/>
  <c r="AC740" i="3" s="1"/>
  <c r="X740" i="3"/>
  <c r="W740" i="3"/>
  <c r="Y740" i="3" s="1"/>
  <c r="Z741" i="3" s="1"/>
  <c r="T740" i="3"/>
  <c r="S740" i="3"/>
  <c r="U740" i="3" s="1"/>
  <c r="V741" i="3" s="1"/>
  <c r="O740" i="3"/>
  <c r="N740" i="3"/>
  <c r="K740" i="3"/>
  <c r="L741" i="3" s="1"/>
  <c r="I740" i="3"/>
  <c r="J740" i="3" s="1"/>
  <c r="H740" i="3"/>
  <c r="G740" i="3"/>
  <c r="E740" i="3"/>
  <c r="F741" i="3" s="1"/>
  <c r="D740" i="3"/>
  <c r="C740" i="3"/>
  <c r="AB739" i="3"/>
  <c r="AC739" i="3" s="1"/>
  <c r="X739" i="3"/>
  <c r="Y739" i="3" s="1"/>
  <c r="Z740" i="3" s="1"/>
  <c r="W739" i="3"/>
  <c r="T739" i="3"/>
  <c r="S739" i="3"/>
  <c r="U739" i="3" s="1"/>
  <c r="V740" i="3" s="1"/>
  <c r="O739" i="3"/>
  <c r="N739" i="3"/>
  <c r="J739" i="3"/>
  <c r="I739" i="3"/>
  <c r="H739" i="3"/>
  <c r="G739" i="3"/>
  <c r="K739" i="3" s="1"/>
  <c r="L740" i="3" s="1"/>
  <c r="D739" i="3"/>
  <c r="E739" i="3" s="1"/>
  <c r="F740" i="3" s="1"/>
  <c r="C739" i="3"/>
  <c r="AC738" i="3"/>
  <c r="AB738" i="3"/>
  <c r="X738" i="3"/>
  <c r="Y738" i="3" s="1"/>
  <c r="Z739" i="3" s="1"/>
  <c r="W738" i="3"/>
  <c r="T738" i="3"/>
  <c r="U738" i="3" s="1"/>
  <c r="V739" i="3" s="1"/>
  <c r="S738" i="3"/>
  <c r="N738" i="3"/>
  <c r="K738" i="3"/>
  <c r="L739" i="3" s="1"/>
  <c r="J738" i="3"/>
  <c r="I738" i="3"/>
  <c r="H738" i="3"/>
  <c r="G738" i="3"/>
  <c r="E738" i="3"/>
  <c r="F739" i="3" s="1"/>
  <c r="D738" i="3"/>
  <c r="C738" i="3"/>
  <c r="AB737" i="3"/>
  <c r="AC737" i="3" s="1"/>
  <c r="X737" i="3"/>
  <c r="W737" i="3"/>
  <c r="Y737" i="3" s="1"/>
  <c r="Z738" i="3" s="1"/>
  <c r="T737" i="3"/>
  <c r="U737" i="3" s="1"/>
  <c r="V738" i="3" s="1"/>
  <c r="S737" i="3"/>
  <c r="N737" i="3"/>
  <c r="O737" i="3" s="1"/>
  <c r="J737" i="3"/>
  <c r="I737" i="3"/>
  <c r="H737" i="3"/>
  <c r="G737" i="3"/>
  <c r="K737" i="3" s="1"/>
  <c r="L738" i="3" s="1"/>
  <c r="D737" i="3"/>
  <c r="C737" i="3"/>
  <c r="E737" i="3" s="1"/>
  <c r="F738" i="3" s="1"/>
  <c r="AC736" i="3"/>
  <c r="AB736" i="3"/>
  <c r="X736" i="3"/>
  <c r="Y736" i="3" s="1"/>
  <c r="Z737" i="3" s="1"/>
  <c r="W736" i="3"/>
  <c r="T736" i="3"/>
  <c r="U736" i="3" s="1"/>
  <c r="V737" i="3" s="1"/>
  <c r="S736" i="3"/>
  <c r="N736" i="3"/>
  <c r="O736" i="3" s="1"/>
  <c r="K736" i="3"/>
  <c r="L737" i="3" s="1"/>
  <c r="I736" i="3"/>
  <c r="J736" i="3" s="1"/>
  <c r="H736" i="3"/>
  <c r="G736" i="3"/>
  <c r="D736" i="3"/>
  <c r="E736" i="3" s="1"/>
  <c r="F737" i="3" s="1"/>
  <c r="C736" i="3"/>
  <c r="AB735" i="3"/>
  <c r="AC735" i="3" s="1"/>
  <c r="X735" i="3"/>
  <c r="Y735" i="3" s="1"/>
  <c r="Z736" i="3" s="1"/>
  <c r="W735" i="3"/>
  <c r="T735" i="3"/>
  <c r="S735" i="3"/>
  <c r="U735" i="3" s="1"/>
  <c r="V736" i="3" s="1"/>
  <c r="N735" i="3"/>
  <c r="K735" i="3"/>
  <c r="L736" i="3" s="1"/>
  <c r="I735" i="3"/>
  <c r="J735" i="3" s="1"/>
  <c r="H735" i="3"/>
  <c r="G735" i="3"/>
  <c r="D735" i="3"/>
  <c r="O735" i="3" s="1"/>
  <c r="C735" i="3"/>
  <c r="AB734" i="3"/>
  <c r="AC734" i="3" s="1"/>
  <c r="X734" i="3"/>
  <c r="Y734" i="3" s="1"/>
  <c r="Z735" i="3" s="1"/>
  <c r="W734" i="3"/>
  <c r="T734" i="3"/>
  <c r="U734" i="3" s="1"/>
  <c r="V735" i="3" s="1"/>
  <c r="S734" i="3"/>
  <c r="N734" i="3"/>
  <c r="I734" i="3"/>
  <c r="H734" i="3"/>
  <c r="J734" i="3" s="1"/>
  <c r="G734" i="3"/>
  <c r="K734" i="3" s="1"/>
  <c r="L735" i="3" s="1"/>
  <c r="D734" i="3"/>
  <c r="E734" i="3" s="1"/>
  <c r="F735" i="3" s="1"/>
  <c r="C734" i="3"/>
  <c r="AB733" i="3"/>
  <c r="Y733" i="3"/>
  <c r="Z734" i="3" s="1"/>
  <c r="X733" i="3"/>
  <c r="W733" i="3"/>
  <c r="T733" i="3"/>
  <c r="U733" i="3" s="1"/>
  <c r="V734" i="3" s="1"/>
  <c r="S733" i="3"/>
  <c r="N733" i="3"/>
  <c r="O733" i="3" s="1"/>
  <c r="I733" i="3"/>
  <c r="J733" i="3" s="1"/>
  <c r="H733" i="3"/>
  <c r="K733" i="3" s="1"/>
  <c r="L734" i="3" s="1"/>
  <c r="G733" i="3"/>
  <c r="D733" i="3"/>
  <c r="E733" i="3" s="1"/>
  <c r="F734" i="3" s="1"/>
  <c r="C733" i="3"/>
  <c r="AB732" i="3"/>
  <c r="AC732" i="3" s="1"/>
  <c r="X732" i="3"/>
  <c r="W732" i="3"/>
  <c r="Y732" i="3" s="1"/>
  <c r="Z733" i="3" s="1"/>
  <c r="T732" i="3"/>
  <c r="U732" i="3" s="1"/>
  <c r="V733" i="3" s="1"/>
  <c r="S732" i="3"/>
  <c r="O732" i="3"/>
  <c r="N732" i="3"/>
  <c r="J732" i="3"/>
  <c r="I732" i="3"/>
  <c r="H732" i="3"/>
  <c r="G732" i="3"/>
  <c r="K732" i="3" s="1"/>
  <c r="L733" i="3" s="1"/>
  <c r="D732" i="3"/>
  <c r="C732" i="3"/>
  <c r="E732" i="3" s="1"/>
  <c r="F733" i="3" s="1"/>
  <c r="AB731" i="3"/>
  <c r="X731" i="3"/>
  <c r="Y731" i="3" s="1"/>
  <c r="Z732" i="3" s="1"/>
  <c r="W731" i="3"/>
  <c r="T731" i="3"/>
  <c r="U731" i="3" s="1"/>
  <c r="V732" i="3" s="1"/>
  <c r="S731" i="3"/>
  <c r="N731" i="3"/>
  <c r="O731" i="3" s="1"/>
  <c r="I731" i="3"/>
  <c r="J731" i="3" s="1"/>
  <c r="H731" i="3"/>
  <c r="K731" i="3" s="1"/>
  <c r="L732" i="3" s="1"/>
  <c r="G731" i="3"/>
  <c r="D731" i="3"/>
  <c r="E731" i="3" s="1"/>
  <c r="F732" i="3" s="1"/>
  <c r="C731" i="3"/>
  <c r="AB730" i="3"/>
  <c r="AC730" i="3" s="1"/>
  <c r="X730" i="3"/>
  <c r="Y730" i="3" s="1"/>
  <c r="Z731" i="3" s="1"/>
  <c r="W730" i="3"/>
  <c r="T730" i="3"/>
  <c r="S730" i="3"/>
  <c r="U730" i="3" s="1"/>
  <c r="V731" i="3" s="1"/>
  <c r="O730" i="3"/>
  <c r="N730" i="3"/>
  <c r="J730" i="3"/>
  <c r="I730" i="3"/>
  <c r="H730" i="3"/>
  <c r="G730" i="3"/>
  <c r="K730" i="3" s="1"/>
  <c r="L731" i="3" s="1"/>
  <c r="D730" i="3"/>
  <c r="E730" i="3" s="1"/>
  <c r="F731" i="3" s="1"/>
  <c r="C730" i="3"/>
  <c r="AB729" i="3"/>
  <c r="X729" i="3"/>
  <c r="Y729" i="3" s="1"/>
  <c r="Z730" i="3" s="1"/>
  <c r="W729" i="3"/>
  <c r="T729" i="3"/>
  <c r="U729" i="3" s="1"/>
  <c r="V730" i="3" s="1"/>
  <c r="S729" i="3"/>
  <c r="N729" i="3"/>
  <c r="O729" i="3" s="1"/>
  <c r="I729" i="3"/>
  <c r="J729" i="3" s="1"/>
  <c r="H729" i="3"/>
  <c r="K729" i="3" s="1"/>
  <c r="L730" i="3" s="1"/>
  <c r="G729" i="3"/>
  <c r="D729" i="3"/>
  <c r="E729" i="3" s="1"/>
  <c r="F730" i="3" s="1"/>
  <c r="C729" i="3"/>
  <c r="AB728" i="3"/>
  <c r="AC728" i="3" s="1"/>
  <c r="X728" i="3"/>
  <c r="W728" i="3"/>
  <c r="Y728" i="3" s="1"/>
  <c r="Z729" i="3" s="1"/>
  <c r="T728" i="3"/>
  <c r="U728" i="3" s="1"/>
  <c r="V729" i="3" s="1"/>
  <c r="S728" i="3"/>
  <c r="O728" i="3"/>
  <c r="N728" i="3"/>
  <c r="J728" i="3"/>
  <c r="I728" i="3"/>
  <c r="H728" i="3"/>
  <c r="G728" i="3"/>
  <c r="K728" i="3" s="1"/>
  <c r="L729" i="3" s="1"/>
  <c r="D728" i="3"/>
  <c r="C728" i="3"/>
  <c r="E728" i="3" s="1"/>
  <c r="F729" i="3" s="1"/>
  <c r="AB727" i="3"/>
  <c r="X727" i="3"/>
  <c r="Y727" i="3" s="1"/>
  <c r="Z728" i="3" s="1"/>
  <c r="W727" i="3"/>
  <c r="T727" i="3"/>
  <c r="U727" i="3" s="1"/>
  <c r="V728" i="3" s="1"/>
  <c r="S727" i="3"/>
  <c r="N727" i="3"/>
  <c r="O727" i="3" s="1"/>
  <c r="I727" i="3"/>
  <c r="J727" i="3" s="1"/>
  <c r="H727" i="3"/>
  <c r="K727" i="3" s="1"/>
  <c r="L728" i="3" s="1"/>
  <c r="G727" i="3"/>
  <c r="D727" i="3"/>
  <c r="E727" i="3" s="1"/>
  <c r="F728" i="3" s="1"/>
  <c r="C727" i="3"/>
  <c r="AB726" i="3"/>
  <c r="AC726" i="3" s="1"/>
  <c r="X726" i="3"/>
  <c r="Y726" i="3" s="1"/>
  <c r="Z727" i="3" s="1"/>
  <c r="W726" i="3"/>
  <c r="T726" i="3"/>
  <c r="S726" i="3"/>
  <c r="U726" i="3" s="1"/>
  <c r="V727" i="3" s="1"/>
  <c r="O726" i="3"/>
  <c r="N726" i="3"/>
  <c r="J726" i="3"/>
  <c r="I726" i="3"/>
  <c r="H726" i="3"/>
  <c r="G726" i="3"/>
  <c r="K726" i="3" s="1"/>
  <c r="L727" i="3" s="1"/>
  <c r="D726" i="3"/>
  <c r="E726" i="3" s="1"/>
  <c r="F727" i="3" s="1"/>
  <c r="C726" i="3"/>
  <c r="AB725" i="3"/>
  <c r="X725" i="3"/>
  <c r="Y725" i="3" s="1"/>
  <c r="Z726" i="3" s="1"/>
  <c r="W725" i="3"/>
  <c r="T725" i="3"/>
  <c r="U725" i="3" s="1"/>
  <c r="V726" i="3" s="1"/>
  <c r="S725" i="3"/>
  <c r="N725" i="3"/>
  <c r="O725" i="3" s="1"/>
  <c r="I725" i="3"/>
  <c r="J725" i="3" s="1"/>
  <c r="H725" i="3"/>
  <c r="K725" i="3" s="1"/>
  <c r="L726" i="3" s="1"/>
  <c r="G725" i="3"/>
  <c r="D725" i="3"/>
  <c r="E725" i="3" s="1"/>
  <c r="F726" i="3" s="1"/>
  <c r="C725" i="3"/>
  <c r="AB724" i="3"/>
  <c r="AC724" i="3" s="1"/>
  <c r="X724" i="3"/>
  <c r="W724" i="3"/>
  <c r="Y724" i="3" s="1"/>
  <c r="Z725" i="3" s="1"/>
  <c r="T724" i="3"/>
  <c r="U724" i="3" s="1"/>
  <c r="V725" i="3" s="1"/>
  <c r="S724" i="3"/>
  <c r="O724" i="3"/>
  <c r="N724" i="3"/>
  <c r="J724" i="3"/>
  <c r="I724" i="3"/>
  <c r="H724" i="3"/>
  <c r="G724" i="3"/>
  <c r="K724" i="3" s="1"/>
  <c r="L725" i="3" s="1"/>
  <c r="D724" i="3"/>
  <c r="C724" i="3"/>
  <c r="E724" i="3" s="1"/>
  <c r="F725" i="3" s="1"/>
  <c r="AB723" i="3"/>
  <c r="X723" i="3"/>
  <c r="Y723" i="3" s="1"/>
  <c r="Z724" i="3" s="1"/>
  <c r="W723" i="3"/>
  <c r="T723" i="3"/>
  <c r="U723" i="3" s="1"/>
  <c r="V724" i="3" s="1"/>
  <c r="S723" i="3"/>
  <c r="N723" i="3"/>
  <c r="O723" i="3" s="1"/>
  <c r="I723" i="3"/>
  <c r="J723" i="3" s="1"/>
  <c r="H723" i="3"/>
  <c r="K723" i="3" s="1"/>
  <c r="L724" i="3" s="1"/>
  <c r="G723" i="3"/>
  <c r="D723" i="3"/>
  <c r="E723" i="3" s="1"/>
  <c r="F724" i="3" s="1"/>
  <c r="C723" i="3"/>
  <c r="AB722" i="3"/>
  <c r="AC722" i="3" s="1"/>
  <c r="X722" i="3"/>
  <c r="W722" i="3"/>
  <c r="Y722" i="3" s="1"/>
  <c r="Z723" i="3" s="1"/>
  <c r="T722" i="3"/>
  <c r="S722" i="3"/>
  <c r="U722" i="3" s="1"/>
  <c r="V723" i="3" s="1"/>
  <c r="O722" i="3"/>
  <c r="N722" i="3"/>
  <c r="J722" i="3"/>
  <c r="I722" i="3"/>
  <c r="H722" i="3"/>
  <c r="G722" i="3"/>
  <c r="K722" i="3" s="1"/>
  <c r="L723" i="3" s="1"/>
  <c r="D722" i="3"/>
  <c r="C722" i="3"/>
  <c r="E722" i="3" s="1"/>
  <c r="F723" i="3" s="1"/>
  <c r="AB721" i="3"/>
  <c r="X721" i="3"/>
  <c r="Y721" i="3" s="1"/>
  <c r="Z722" i="3" s="1"/>
  <c r="W721" i="3"/>
  <c r="T721" i="3"/>
  <c r="U721" i="3" s="1"/>
  <c r="V722" i="3" s="1"/>
  <c r="S721" i="3"/>
  <c r="N721" i="3"/>
  <c r="O721" i="3" s="1"/>
  <c r="I721" i="3"/>
  <c r="J721" i="3" s="1"/>
  <c r="H721" i="3"/>
  <c r="K721" i="3" s="1"/>
  <c r="L722" i="3" s="1"/>
  <c r="G721" i="3"/>
  <c r="D721" i="3"/>
  <c r="E721" i="3" s="1"/>
  <c r="F722" i="3" s="1"/>
  <c r="C721" i="3"/>
  <c r="AB720" i="3"/>
  <c r="AC720" i="3" s="1"/>
  <c r="X720" i="3"/>
  <c r="W720" i="3"/>
  <c r="Y720" i="3" s="1"/>
  <c r="Z721" i="3" s="1"/>
  <c r="T720" i="3"/>
  <c r="S720" i="3"/>
  <c r="U720" i="3" s="1"/>
  <c r="V721" i="3" s="1"/>
  <c r="O720" i="3"/>
  <c r="N720" i="3"/>
  <c r="J720" i="3"/>
  <c r="I720" i="3"/>
  <c r="H720" i="3"/>
  <c r="G720" i="3"/>
  <c r="K720" i="3" s="1"/>
  <c r="L721" i="3" s="1"/>
  <c r="D720" i="3"/>
  <c r="C720" i="3"/>
  <c r="E720" i="3" s="1"/>
  <c r="F721" i="3" s="1"/>
  <c r="AB719" i="3"/>
  <c r="X719" i="3"/>
  <c r="Y719" i="3" s="1"/>
  <c r="Z720" i="3" s="1"/>
  <c r="W719" i="3"/>
  <c r="T719" i="3"/>
  <c r="U719" i="3" s="1"/>
  <c r="V720" i="3" s="1"/>
  <c r="S719" i="3"/>
  <c r="N719" i="3"/>
  <c r="O719" i="3" s="1"/>
  <c r="I719" i="3"/>
  <c r="J719" i="3" s="1"/>
  <c r="H719" i="3"/>
  <c r="K719" i="3" s="1"/>
  <c r="L720" i="3" s="1"/>
  <c r="G719" i="3"/>
  <c r="D719" i="3"/>
  <c r="E719" i="3" s="1"/>
  <c r="F720" i="3" s="1"/>
  <c r="C719" i="3"/>
  <c r="AB718" i="3"/>
  <c r="AC718" i="3" s="1"/>
  <c r="X718" i="3"/>
  <c r="W718" i="3"/>
  <c r="Y718" i="3" s="1"/>
  <c r="Z719" i="3" s="1"/>
  <c r="T718" i="3"/>
  <c r="S718" i="3"/>
  <c r="U718" i="3" s="1"/>
  <c r="V719" i="3" s="1"/>
  <c r="O718" i="3"/>
  <c r="N718" i="3"/>
  <c r="J718" i="3"/>
  <c r="I718" i="3"/>
  <c r="H718" i="3"/>
  <c r="G718" i="3"/>
  <c r="K718" i="3" s="1"/>
  <c r="L719" i="3" s="1"/>
  <c r="D718" i="3"/>
  <c r="C718" i="3"/>
  <c r="E718" i="3" s="1"/>
  <c r="F719" i="3" s="1"/>
  <c r="AB717" i="3"/>
  <c r="X717" i="3"/>
  <c r="Y717" i="3" s="1"/>
  <c r="Z718" i="3" s="1"/>
  <c r="W717" i="3"/>
  <c r="T717" i="3"/>
  <c r="U717" i="3" s="1"/>
  <c r="V718" i="3" s="1"/>
  <c r="S717" i="3"/>
  <c r="N717" i="3"/>
  <c r="O717" i="3" s="1"/>
  <c r="I717" i="3"/>
  <c r="J717" i="3" s="1"/>
  <c r="H717" i="3"/>
  <c r="K717" i="3" s="1"/>
  <c r="L718" i="3" s="1"/>
  <c r="G717" i="3"/>
  <c r="D717" i="3"/>
  <c r="E717" i="3" s="1"/>
  <c r="F718" i="3" s="1"/>
  <c r="C717" i="3"/>
  <c r="AB716" i="3"/>
  <c r="AC716" i="3" s="1"/>
  <c r="X716" i="3"/>
  <c r="W716" i="3"/>
  <c r="Y716" i="3" s="1"/>
  <c r="Z717" i="3" s="1"/>
  <c r="T716" i="3"/>
  <c r="S716" i="3"/>
  <c r="U716" i="3" s="1"/>
  <c r="V717" i="3" s="1"/>
  <c r="O716" i="3"/>
  <c r="N716" i="3"/>
  <c r="J716" i="3"/>
  <c r="I716" i="3"/>
  <c r="H716" i="3"/>
  <c r="G716" i="3"/>
  <c r="K716" i="3" s="1"/>
  <c r="L717" i="3" s="1"/>
  <c r="D716" i="3"/>
  <c r="C716" i="3"/>
  <c r="E716" i="3" s="1"/>
  <c r="F717" i="3" s="1"/>
  <c r="AB715" i="3"/>
  <c r="X715" i="3"/>
  <c r="Y715" i="3" s="1"/>
  <c r="Z716" i="3" s="1"/>
  <c r="W715" i="3"/>
  <c r="T715" i="3"/>
  <c r="U715" i="3" s="1"/>
  <c r="V716" i="3" s="1"/>
  <c r="S715" i="3"/>
  <c r="N715" i="3"/>
  <c r="O715" i="3" s="1"/>
  <c r="I715" i="3"/>
  <c r="J715" i="3" s="1"/>
  <c r="H715" i="3"/>
  <c r="K715" i="3" s="1"/>
  <c r="L716" i="3" s="1"/>
  <c r="G715" i="3"/>
  <c r="D715" i="3"/>
  <c r="E715" i="3" s="1"/>
  <c r="F716" i="3" s="1"/>
  <c r="C715" i="3"/>
  <c r="AB714" i="3"/>
  <c r="AC714" i="3" s="1"/>
  <c r="X714" i="3"/>
  <c r="W714" i="3"/>
  <c r="Y714" i="3" s="1"/>
  <c r="Z715" i="3" s="1"/>
  <c r="T714" i="3"/>
  <c r="S714" i="3"/>
  <c r="U714" i="3" s="1"/>
  <c r="V715" i="3" s="1"/>
  <c r="O714" i="3"/>
  <c r="N714" i="3"/>
  <c r="J714" i="3"/>
  <c r="I714" i="3"/>
  <c r="H714" i="3"/>
  <c r="G714" i="3"/>
  <c r="K714" i="3" s="1"/>
  <c r="L715" i="3" s="1"/>
  <c r="D714" i="3"/>
  <c r="C714" i="3"/>
  <c r="E714" i="3" s="1"/>
  <c r="F715" i="3" s="1"/>
  <c r="AB713" i="3"/>
  <c r="Y713" i="3"/>
  <c r="Z714" i="3" s="1"/>
  <c r="X713" i="3"/>
  <c r="W713" i="3"/>
  <c r="U713" i="3"/>
  <c r="V714" i="3" s="1"/>
  <c r="T713" i="3"/>
  <c r="AC713" i="3" s="1"/>
  <c r="S713" i="3"/>
  <c r="N713" i="3"/>
  <c r="O713" i="3" s="1"/>
  <c r="I713" i="3"/>
  <c r="J713" i="3" s="1"/>
  <c r="H713" i="3"/>
  <c r="K713" i="3" s="1"/>
  <c r="L714" i="3" s="1"/>
  <c r="G713" i="3"/>
  <c r="E713" i="3"/>
  <c r="F714" i="3" s="1"/>
  <c r="D713" i="3"/>
  <c r="C713" i="3"/>
  <c r="AB712" i="3"/>
  <c r="AC712" i="3" s="1"/>
  <c r="X712" i="3"/>
  <c r="W712" i="3"/>
  <c r="Y712" i="3" s="1"/>
  <c r="Z713" i="3" s="1"/>
  <c r="T712" i="3"/>
  <c r="S712" i="3"/>
  <c r="U712" i="3" s="1"/>
  <c r="V713" i="3" s="1"/>
  <c r="O712" i="3"/>
  <c r="N712" i="3"/>
  <c r="J712" i="3"/>
  <c r="I712" i="3"/>
  <c r="H712" i="3"/>
  <c r="G712" i="3"/>
  <c r="K712" i="3" s="1"/>
  <c r="L713" i="3" s="1"/>
  <c r="D712" i="3"/>
  <c r="C712" i="3"/>
  <c r="E712" i="3" s="1"/>
  <c r="F713" i="3" s="1"/>
  <c r="AB711" i="3"/>
  <c r="Y711" i="3"/>
  <c r="Z712" i="3" s="1"/>
  <c r="X711" i="3"/>
  <c r="W711" i="3"/>
  <c r="U711" i="3"/>
  <c r="V712" i="3" s="1"/>
  <c r="T711" i="3"/>
  <c r="AC711" i="3" s="1"/>
  <c r="S711" i="3"/>
  <c r="N711" i="3"/>
  <c r="O711" i="3" s="1"/>
  <c r="I711" i="3"/>
  <c r="J711" i="3" s="1"/>
  <c r="H711" i="3"/>
  <c r="K711" i="3" s="1"/>
  <c r="L712" i="3" s="1"/>
  <c r="G711" i="3"/>
  <c r="E711" i="3"/>
  <c r="F712" i="3" s="1"/>
  <c r="D711" i="3"/>
  <c r="C711" i="3"/>
  <c r="AB710" i="3"/>
  <c r="AC710" i="3" s="1"/>
  <c r="X710" i="3"/>
  <c r="W710" i="3"/>
  <c r="Y710" i="3" s="1"/>
  <c r="Z711" i="3" s="1"/>
  <c r="T710" i="3"/>
  <c r="S710" i="3"/>
  <c r="U710" i="3" s="1"/>
  <c r="V711" i="3" s="1"/>
  <c r="O710" i="3"/>
  <c r="N710" i="3"/>
  <c r="J710" i="3"/>
  <c r="I710" i="3"/>
  <c r="H710" i="3"/>
  <c r="G710" i="3"/>
  <c r="K710" i="3" s="1"/>
  <c r="L711" i="3" s="1"/>
  <c r="D710" i="3"/>
  <c r="C710" i="3"/>
  <c r="E710" i="3" s="1"/>
  <c r="F711" i="3" s="1"/>
  <c r="AB709" i="3"/>
  <c r="Y709" i="3"/>
  <c r="Z710" i="3" s="1"/>
  <c r="X709" i="3"/>
  <c r="W709" i="3"/>
  <c r="U709" i="3"/>
  <c r="V710" i="3" s="1"/>
  <c r="T709" i="3"/>
  <c r="AC709" i="3" s="1"/>
  <c r="S709" i="3"/>
  <c r="N709" i="3"/>
  <c r="O709" i="3" s="1"/>
  <c r="I709" i="3"/>
  <c r="J709" i="3" s="1"/>
  <c r="H709" i="3"/>
  <c r="K709" i="3" s="1"/>
  <c r="L710" i="3" s="1"/>
  <c r="G709" i="3"/>
  <c r="E709" i="3"/>
  <c r="F710" i="3" s="1"/>
  <c r="D709" i="3"/>
  <c r="C709" i="3"/>
  <c r="AB708" i="3"/>
  <c r="AC708" i="3" s="1"/>
  <c r="X708" i="3"/>
  <c r="W708" i="3"/>
  <c r="Y708" i="3" s="1"/>
  <c r="Z709" i="3" s="1"/>
  <c r="T708" i="3"/>
  <c r="S708" i="3"/>
  <c r="U708" i="3" s="1"/>
  <c r="V709" i="3" s="1"/>
  <c r="O708" i="3"/>
  <c r="N708" i="3"/>
  <c r="J708" i="3"/>
  <c r="I708" i="3"/>
  <c r="H708" i="3"/>
  <c r="G708" i="3"/>
  <c r="K708" i="3" s="1"/>
  <c r="L709" i="3" s="1"/>
  <c r="D708" i="3"/>
  <c r="C708" i="3"/>
  <c r="E708" i="3" s="1"/>
  <c r="F709" i="3" s="1"/>
  <c r="AB707" i="3"/>
  <c r="Y707" i="3"/>
  <c r="Z708" i="3" s="1"/>
  <c r="X707" i="3"/>
  <c r="W707" i="3"/>
  <c r="U707" i="3"/>
  <c r="V708" i="3" s="1"/>
  <c r="T707" i="3"/>
  <c r="AC707" i="3" s="1"/>
  <c r="S707" i="3"/>
  <c r="N707" i="3"/>
  <c r="O707" i="3" s="1"/>
  <c r="I707" i="3"/>
  <c r="J707" i="3" s="1"/>
  <c r="H707" i="3"/>
  <c r="K707" i="3" s="1"/>
  <c r="L708" i="3" s="1"/>
  <c r="G707" i="3"/>
  <c r="E707" i="3"/>
  <c r="F708" i="3" s="1"/>
  <c r="D707" i="3"/>
  <c r="C707" i="3"/>
  <c r="AB706" i="3"/>
  <c r="AC706" i="3" s="1"/>
  <c r="X706" i="3"/>
  <c r="W706" i="3"/>
  <c r="Y706" i="3" s="1"/>
  <c r="Z707" i="3" s="1"/>
  <c r="T706" i="3"/>
  <c r="S706" i="3"/>
  <c r="U706" i="3" s="1"/>
  <c r="V707" i="3" s="1"/>
  <c r="O706" i="3"/>
  <c r="N706" i="3"/>
  <c r="J706" i="3"/>
  <c r="I706" i="3"/>
  <c r="H706" i="3"/>
  <c r="G706" i="3"/>
  <c r="K706" i="3" s="1"/>
  <c r="L707" i="3" s="1"/>
  <c r="D706" i="3"/>
  <c r="C706" i="3"/>
  <c r="E706" i="3" s="1"/>
  <c r="F707" i="3" s="1"/>
  <c r="AB705" i="3"/>
  <c r="Y705" i="3"/>
  <c r="Z706" i="3" s="1"/>
  <c r="X705" i="3"/>
  <c r="W705" i="3"/>
  <c r="U705" i="3"/>
  <c r="V706" i="3" s="1"/>
  <c r="T705" i="3"/>
  <c r="AC705" i="3" s="1"/>
  <c r="S705" i="3"/>
  <c r="N705" i="3"/>
  <c r="O705" i="3" s="1"/>
  <c r="I705" i="3"/>
  <c r="J705" i="3" s="1"/>
  <c r="H705" i="3"/>
  <c r="K705" i="3" s="1"/>
  <c r="L706" i="3" s="1"/>
  <c r="G705" i="3"/>
  <c r="E705" i="3"/>
  <c r="F706" i="3" s="1"/>
  <c r="D705" i="3"/>
  <c r="C705" i="3"/>
  <c r="AB704" i="3"/>
  <c r="AC704" i="3" s="1"/>
  <c r="X704" i="3"/>
  <c r="W704" i="3"/>
  <c r="Y704" i="3" s="1"/>
  <c r="Z705" i="3" s="1"/>
  <c r="T704" i="3"/>
  <c r="S704" i="3"/>
  <c r="U704" i="3" s="1"/>
  <c r="V705" i="3" s="1"/>
  <c r="O704" i="3"/>
  <c r="N704" i="3"/>
  <c r="J704" i="3"/>
  <c r="I704" i="3"/>
  <c r="H704" i="3"/>
  <c r="G704" i="3"/>
  <c r="K704" i="3" s="1"/>
  <c r="L705" i="3" s="1"/>
  <c r="D704" i="3"/>
  <c r="C704" i="3"/>
  <c r="E704" i="3" s="1"/>
  <c r="F705" i="3" s="1"/>
  <c r="AB703" i="3"/>
  <c r="Y703" i="3"/>
  <c r="Z704" i="3" s="1"/>
  <c r="X703" i="3"/>
  <c r="W703" i="3"/>
  <c r="U703" i="3"/>
  <c r="V704" i="3" s="1"/>
  <c r="T703" i="3"/>
  <c r="AC703" i="3" s="1"/>
  <c r="S703" i="3"/>
  <c r="N703" i="3"/>
  <c r="O703" i="3" s="1"/>
  <c r="I703" i="3"/>
  <c r="J703" i="3" s="1"/>
  <c r="H703" i="3"/>
  <c r="K703" i="3" s="1"/>
  <c r="L704" i="3" s="1"/>
  <c r="G703" i="3"/>
  <c r="E703" i="3"/>
  <c r="F704" i="3" s="1"/>
  <c r="D703" i="3"/>
  <c r="C703" i="3"/>
  <c r="AB702" i="3"/>
  <c r="AC702" i="3" s="1"/>
  <c r="X702" i="3"/>
  <c r="W702" i="3"/>
  <c r="Y702" i="3" s="1"/>
  <c r="Z703" i="3" s="1"/>
  <c r="T702" i="3"/>
  <c r="S702" i="3"/>
  <c r="U702" i="3" s="1"/>
  <c r="V703" i="3" s="1"/>
  <c r="O702" i="3"/>
  <c r="N702" i="3"/>
  <c r="J702" i="3"/>
  <c r="I702" i="3"/>
  <c r="H702" i="3"/>
  <c r="G702" i="3"/>
  <c r="K702" i="3" s="1"/>
  <c r="L703" i="3" s="1"/>
  <c r="D702" i="3"/>
  <c r="C702" i="3"/>
  <c r="E702" i="3" s="1"/>
  <c r="F703" i="3" s="1"/>
  <c r="AB701" i="3"/>
  <c r="AC701" i="3" s="1"/>
  <c r="Y701" i="3"/>
  <c r="Z702" i="3" s="1"/>
  <c r="X701" i="3"/>
  <c r="W701" i="3"/>
  <c r="U701" i="3"/>
  <c r="V702" i="3" s="1"/>
  <c r="T701" i="3"/>
  <c r="S701" i="3"/>
  <c r="N701" i="3"/>
  <c r="O701" i="3" s="1"/>
  <c r="I701" i="3"/>
  <c r="J701" i="3" s="1"/>
  <c r="H701" i="3"/>
  <c r="K701" i="3" s="1"/>
  <c r="L702" i="3" s="1"/>
  <c r="G701" i="3"/>
  <c r="E701" i="3"/>
  <c r="F702" i="3" s="1"/>
  <c r="D701" i="3"/>
  <c r="C701" i="3"/>
  <c r="AB700" i="3"/>
  <c r="AC700" i="3" s="1"/>
  <c r="X700" i="3"/>
  <c r="W700" i="3"/>
  <c r="Y700" i="3" s="1"/>
  <c r="Z701" i="3" s="1"/>
  <c r="T700" i="3"/>
  <c r="S700" i="3"/>
  <c r="U700" i="3" s="1"/>
  <c r="V701" i="3" s="1"/>
  <c r="N700" i="3"/>
  <c r="O700" i="3" s="1"/>
  <c r="J700" i="3"/>
  <c r="I700" i="3"/>
  <c r="H700" i="3"/>
  <c r="G700" i="3"/>
  <c r="K700" i="3" s="1"/>
  <c r="L701" i="3" s="1"/>
  <c r="D700" i="3"/>
  <c r="C700" i="3"/>
  <c r="E700" i="3" s="1"/>
  <c r="F701" i="3" s="1"/>
  <c r="AB699" i="3"/>
  <c r="AC699" i="3" s="1"/>
  <c r="Y699" i="3"/>
  <c r="Z700" i="3" s="1"/>
  <c r="X699" i="3"/>
  <c r="W699" i="3"/>
  <c r="U699" i="3"/>
  <c r="V700" i="3" s="1"/>
  <c r="T699" i="3"/>
  <c r="S699" i="3"/>
  <c r="N699" i="3"/>
  <c r="O699" i="3" s="1"/>
  <c r="I699" i="3"/>
  <c r="J699" i="3" s="1"/>
  <c r="H699" i="3"/>
  <c r="G699" i="3"/>
  <c r="K699" i="3" s="1"/>
  <c r="L700" i="3" s="1"/>
  <c r="E699" i="3"/>
  <c r="F700" i="3" s="1"/>
  <c r="D699" i="3"/>
  <c r="C699" i="3"/>
  <c r="AB698" i="3"/>
  <c r="AC698" i="3" s="1"/>
  <c r="X698" i="3"/>
  <c r="W698" i="3"/>
  <c r="Y698" i="3" s="1"/>
  <c r="Z699" i="3" s="1"/>
  <c r="T698" i="3"/>
  <c r="S698" i="3"/>
  <c r="U698" i="3" s="1"/>
  <c r="V699" i="3" s="1"/>
  <c r="N698" i="3"/>
  <c r="O698" i="3" s="1"/>
  <c r="I698" i="3"/>
  <c r="J698" i="3" s="1"/>
  <c r="H698" i="3"/>
  <c r="G698" i="3"/>
  <c r="K698" i="3" s="1"/>
  <c r="L699" i="3" s="1"/>
  <c r="D698" i="3"/>
  <c r="C698" i="3"/>
  <c r="E698" i="3" s="1"/>
  <c r="F699" i="3" s="1"/>
  <c r="AB697" i="3"/>
  <c r="AC697" i="3" s="1"/>
  <c r="Y697" i="3"/>
  <c r="Z698" i="3" s="1"/>
  <c r="X697" i="3"/>
  <c r="W697" i="3"/>
  <c r="U697" i="3"/>
  <c r="V698" i="3" s="1"/>
  <c r="T697" i="3"/>
  <c r="S697" i="3"/>
  <c r="N697" i="3"/>
  <c r="O697" i="3" s="1"/>
  <c r="I697" i="3"/>
  <c r="J697" i="3" s="1"/>
  <c r="H697" i="3"/>
  <c r="G697" i="3"/>
  <c r="K697" i="3" s="1"/>
  <c r="L698" i="3" s="1"/>
  <c r="E697" i="3"/>
  <c r="F698" i="3" s="1"/>
  <c r="D697" i="3"/>
  <c r="C697" i="3"/>
  <c r="AB696" i="3"/>
  <c r="AC696" i="3" s="1"/>
  <c r="X696" i="3"/>
  <c r="W696" i="3"/>
  <c r="Y696" i="3" s="1"/>
  <c r="Z697" i="3" s="1"/>
  <c r="T696" i="3"/>
  <c r="S696" i="3"/>
  <c r="U696" i="3" s="1"/>
  <c r="V697" i="3" s="1"/>
  <c r="N696" i="3"/>
  <c r="O696" i="3" s="1"/>
  <c r="I696" i="3"/>
  <c r="J696" i="3" s="1"/>
  <c r="H696" i="3"/>
  <c r="G696" i="3"/>
  <c r="K696" i="3" s="1"/>
  <c r="L697" i="3" s="1"/>
  <c r="D696" i="3"/>
  <c r="C696" i="3"/>
  <c r="E696" i="3" s="1"/>
  <c r="F697" i="3" s="1"/>
  <c r="AB695" i="3"/>
  <c r="AC695" i="3" s="1"/>
  <c r="Y695" i="3"/>
  <c r="Z696" i="3" s="1"/>
  <c r="X695" i="3"/>
  <c r="W695" i="3"/>
  <c r="U695" i="3"/>
  <c r="V696" i="3" s="1"/>
  <c r="T695" i="3"/>
  <c r="S695" i="3"/>
  <c r="N695" i="3"/>
  <c r="O695" i="3" s="1"/>
  <c r="I695" i="3"/>
  <c r="J695" i="3" s="1"/>
  <c r="H695" i="3"/>
  <c r="G695" i="3"/>
  <c r="K695" i="3" s="1"/>
  <c r="L696" i="3" s="1"/>
  <c r="E695" i="3"/>
  <c r="F696" i="3" s="1"/>
  <c r="D695" i="3"/>
  <c r="C695" i="3"/>
  <c r="AB694" i="3"/>
  <c r="AC694" i="3" s="1"/>
  <c r="X694" i="3"/>
  <c r="W694" i="3"/>
  <c r="Y694" i="3" s="1"/>
  <c r="Z695" i="3" s="1"/>
  <c r="T694" i="3"/>
  <c r="S694" i="3"/>
  <c r="U694" i="3" s="1"/>
  <c r="V695" i="3" s="1"/>
  <c r="N694" i="3"/>
  <c r="O694" i="3" s="1"/>
  <c r="I694" i="3"/>
  <c r="J694" i="3" s="1"/>
  <c r="H694" i="3"/>
  <c r="G694" i="3"/>
  <c r="K694" i="3" s="1"/>
  <c r="L695" i="3" s="1"/>
  <c r="D694" i="3"/>
  <c r="C694" i="3"/>
  <c r="E694" i="3" s="1"/>
  <c r="F695" i="3" s="1"/>
  <c r="AB693" i="3"/>
  <c r="AC693" i="3" s="1"/>
  <c r="Y693" i="3"/>
  <c r="Z694" i="3" s="1"/>
  <c r="X693" i="3"/>
  <c r="W693" i="3"/>
  <c r="U693" i="3"/>
  <c r="V694" i="3" s="1"/>
  <c r="T693" i="3"/>
  <c r="S693" i="3"/>
  <c r="N693" i="3"/>
  <c r="O693" i="3" s="1"/>
  <c r="I693" i="3"/>
  <c r="J693" i="3" s="1"/>
  <c r="H693" i="3"/>
  <c r="G693" i="3"/>
  <c r="K693" i="3" s="1"/>
  <c r="L694" i="3" s="1"/>
  <c r="E693" i="3"/>
  <c r="F694" i="3" s="1"/>
  <c r="D693" i="3"/>
  <c r="C693" i="3"/>
  <c r="AB692" i="3"/>
  <c r="AC692" i="3" s="1"/>
  <c r="X692" i="3"/>
  <c r="W692" i="3"/>
  <c r="Y692" i="3" s="1"/>
  <c r="Z693" i="3" s="1"/>
  <c r="T692" i="3"/>
  <c r="S692" i="3"/>
  <c r="U692" i="3" s="1"/>
  <c r="V693" i="3" s="1"/>
  <c r="N692" i="3"/>
  <c r="O692" i="3" s="1"/>
  <c r="I692" i="3"/>
  <c r="J692" i="3" s="1"/>
  <c r="H692" i="3"/>
  <c r="G692" i="3"/>
  <c r="K692" i="3" s="1"/>
  <c r="L693" i="3" s="1"/>
  <c r="D692" i="3"/>
  <c r="C692" i="3"/>
  <c r="E692" i="3" s="1"/>
  <c r="F693" i="3" s="1"/>
  <c r="AB691" i="3"/>
  <c r="AC691" i="3" s="1"/>
  <c r="Y691" i="3"/>
  <c r="Z692" i="3" s="1"/>
  <c r="X691" i="3"/>
  <c r="W691" i="3"/>
  <c r="U691" i="3"/>
  <c r="V692" i="3" s="1"/>
  <c r="T691" i="3"/>
  <c r="S691" i="3"/>
  <c r="N691" i="3"/>
  <c r="O691" i="3" s="1"/>
  <c r="I691" i="3"/>
  <c r="J691" i="3" s="1"/>
  <c r="H691" i="3"/>
  <c r="G691" i="3"/>
  <c r="K691" i="3" s="1"/>
  <c r="L692" i="3" s="1"/>
  <c r="E691" i="3"/>
  <c r="F692" i="3" s="1"/>
  <c r="D691" i="3"/>
  <c r="C691" i="3"/>
  <c r="AB690" i="3"/>
  <c r="AC690" i="3" s="1"/>
  <c r="X690" i="3"/>
  <c r="W690" i="3"/>
  <c r="Y690" i="3" s="1"/>
  <c r="Z691" i="3" s="1"/>
  <c r="T690" i="3"/>
  <c r="S690" i="3"/>
  <c r="U690" i="3" s="1"/>
  <c r="V691" i="3" s="1"/>
  <c r="N690" i="3"/>
  <c r="O690" i="3" s="1"/>
  <c r="I690" i="3"/>
  <c r="J690" i="3" s="1"/>
  <c r="H690" i="3"/>
  <c r="G690" i="3"/>
  <c r="K690" i="3" s="1"/>
  <c r="L691" i="3" s="1"/>
  <c r="D690" i="3"/>
  <c r="C690" i="3"/>
  <c r="E690" i="3" s="1"/>
  <c r="F691" i="3" s="1"/>
  <c r="AB689" i="3"/>
  <c r="AC689" i="3" s="1"/>
  <c r="Y689" i="3"/>
  <c r="Z690" i="3" s="1"/>
  <c r="X689" i="3"/>
  <c r="W689" i="3"/>
  <c r="U689" i="3"/>
  <c r="V690" i="3" s="1"/>
  <c r="T689" i="3"/>
  <c r="S689" i="3"/>
  <c r="N689" i="3"/>
  <c r="O689" i="3" s="1"/>
  <c r="I689" i="3"/>
  <c r="J689" i="3" s="1"/>
  <c r="H689" i="3"/>
  <c r="G689" i="3"/>
  <c r="K689" i="3" s="1"/>
  <c r="L690" i="3" s="1"/>
  <c r="E689" i="3"/>
  <c r="F690" i="3" s="1"/>
  <c r="D689" i="3"/>
  <c r="C689" i="3"/>
  <c r="AB688" i="3"/>
  <c r="AC688" i="3" s="1"/>
  <c r="X688" i="3"/>
  <c r="W688" i="3"/>
  <c r="Y688" i="3" s="1"/>
  <c r="Z689" i="3" s="1"/>
  <c r="T688" i="3"/>
  <c r="S688" i="3"/>
  <c r="U688" i="3" s="1"/>
  <c r="V689" i="3" s="1"/>
  <c r="N688" i="3"/>
  <c r="O688" i="3" s="1"/>
  <c r="I688" i="3"/>
  <c r="J688" i="3" s="1"/>
  <c r="H688" i="3"/>
  <c r="G688" i="3"/>
  <c r="K688" i="3" s="1"/>
  <c r="L689" i="3" s="1"/>
  <c r="D688" i="3"/>
  <c r="C688" i="3"/>
  <c r="E688" i="3" s="1"/>
  <c r="F689" i="3" s="1"/>
  <c r="AB687" i="3"/>
  <c r="AC687" i="3" s="1"/>
  <c r="Y687" i="3"/>
  <c r="Z688" i="3" s="1"/>
  <c r="X687" i="3"/>
  <c r="W687" i="3"/>
  <c r="U687" i="3"/>
  <c r="V688" i="3" s="1"/>
  <c r="T687" i="3"/>
  <c r="S687" i="3"/>
  <c r="N687" i="3"/>
  <c r="O687" i="3" s="1"/>
  <c r="I687" i="3"/>
  <c r="J687" i="3" s="1"/>
  <c r="H687" i="3"/>
  <c r="G687" i="3"/>
  <c r="K687" i="3" s="1"/>
  <c r="L688" i="3" s="1"/>
  <c r="E687" i="3"/>
  <c r="F688" i="3" s="1"/>
  <c r="D687" i="3"/>
  <c r="C687" i="3"/>
  <c r="AB686" i="3"/>
  <c r="AC686" i="3" s="1"/>
  <c r="X686" i="3"/>
  <c r="W686" i="3"/>
  <c r="Y686" i="3" s="1"/>
  <c r="Z687" i="3" s="1"/>
  <c r="T686" i="3"/>
  <c r="S686" i="3"/>
  <c r="U686" i="3" s="1"/>
  <c r="V687" i="3" s="1"/>
  <c r="N686" i="3"/>
  <c r="O686" i="3" s="1"/>
  <c r="I686" i="3"/>
  <c r="J686" i="3" s="1"/>
  <c r="H686" i="3"/>
  <c r="G686" i="3"/>
  <c r="K686" i="3" s="1"/>
  <c r="L687" i="3" s="1"/>
  <c r="D686" i="3"/>
  <c r="C686" i="3"/>
  <c r="E686" i="3" s="1"/>
  <c r="F687" i="3" s="1"/>
  <c r="AB685" i="3"/>
  <c r="AC685" i="3" s="1"/>
  <c r="Y685" i="3"/>
  <c r="Z686" i="3" s="1"/>
  <c r="X685" i="3"/>
  <c r="W685" i="3"/>
  <c r="U685" i="3"/>
  <c r="V686" i="3" s="1"/>
  <c r="T685" i="3"/>
  <c r="S685" i="3"/>
  <c r="N685" i="3"/>
  <c r="O685" i="3" s="1"/>
  <c r="I685" i="3"/>
  <c r="J685" i="3" s="1"/>
  <c r="H685" i="3"/>
  <c r="G685" i="3"/>
  <c r="K685" i="3" s="1"/>
  <c r="L686" i="3" s="1"/>
  <c r="E685" i="3"/>
  <c r="F686" i="3" s="1"/>
  <c r="D685" i="3"/>
  <c r="C685" i="3"/>
  <c r="AB684" i="3"/>
  <c r="AC684" i="3" s="1"/>
  <c r="X684" i="3"/>
  <c r="W684" i="3"/>
  <c r="Y684" i="3" s="1"/>
  <c r="Z685" i="3" s="1"/>
  <c r="T684" i="3"/>
  <c r="S684" i="3"/>
  <c r="U684" i="3" s="1"/>
  <c r="V685" i="3" s="1"/>
  <c r="N684" i="3"/>
  <c r="O684" i="3" s="1"/>
  <c r="I684" i="3"/>
  <c r="J684" i="3" s="1"/>
  <c r="H684" i="3"/>
  <c r="G684" i="3"/>
  <c r="K684" i="3" s="1"/>
  <c r="L685" i="3" s="1"/>
  <c r="D684" i="3"/>
  <c r="C684" i="3"/>
  <c r="E684" i="3" s="1"/>
  <c r="F685" i="3" s="1"/>
  <c r="AB683" i="3"/>
  <c r="AC683" i="3" s="1"/>
  <c r="Y683" i="3"/>
  <c r="Z684" i="3" s="1"/>
  <c r="X683" i="3"/>
  <c r="W683" i="3"/>
  <c r="U683" i="3"/>
  <c r="V684" i="3" s="1"/>
  <c r="T683" i="3"/>
  <c r="S683" i="3"/>
  <c r="N683" i="3"/>
  <c r="O683" i="3" s="1"/>
  <c r="I683" i="3"/>
  <c r="J683" i="3" s="1"/>
  <c r="H683" i="3"/>
  <c r="G683" i="3"/>
  <c r="K683" i="3" s="1"/>
  <c r="L684" i="3" s="1"/>
  <c r="E683" i="3"/>
  <c r="F684" i="3" s="1"/>
  <c r="D683" i="3"/>
  <c r="C683" i="3"/>
  <c r="AB682" i="3"/>
  <c r="AC682" i="3" s="1"/>
  <c r="X682" i="3"/>
  <c r="W682" i="3"/>
  <c r="Y682" i="3" s="1"/>
  <c r="Z683" i="3" s="1"/>
  <c r="T682" i="3"/>
  <c r="S682" i="3"/>
  <c r="U682" i="3" s="1"/>
  <c r="V683" i="3" s="1"/>
  <c r="N682" i="3"/>
  <c r="O682" i="3" s="1"/>
  <c r="I682" i="3"/>
  <c r="J682" i="3" s="1"/>
  <c r="H682" i="3"/>
  <c r="G682" i="3"/>
  <c r="K682" i="3" s="1"/>
  <c r="L683" i="3" s="1"/>
  <c r="D682" i="3"/>
  <c r="C682" i="3"/>
  <c r="E682" i="3" s="1"/>
  <c r="F683" i="3" s="1"/>
  <c r="AB681" i="3"/>
  <c r="AC681" i="3" s="1"/>
  <c r="Y681" i="3"/>
  <c r="Z682" i="3" s="1"/>
  <c r="X681" i="3"/>
  <c r="W681" i="3"/>
  <c r="U681" i="3"/>
  <c r="V682" i="3" s="1"/>
  <c r="T681" i="3"/>
  <c r="S681" i="3"/>
  <c r="N681" i="3"/>
  <c r="O681" i="3" s="1"/>
  <c r="I681" i="3"/>
  <c r="J681" i="3" s="1"/>
  <c r="H681" i="3"/>
  <c r="G681" i="3"/>
  <c r="K681" i="3" s="1"/>
  <c r="L682" i="3" s="1"/>
  <c r="E681" i="3"/>
  <c r="F682" i="3" s="1"/>
  <c r="D681" i="3"/>
  <c r="C681" i="3"/>
  <c r="AB680" i="3"/>
  <c r="AC680" i="3" s="1"/>
  <c r="X680" i="3"/>
  <c r="W680" i="3"/>
  <c r="Y680" i="3" s="1"/>
  <c r="Z681" i="3" s="1"/>
  <c r="T680" i="3"/>
  <c r="S680" i="3"/>
  <c r="U680" i="3" s="1"/>
  <c r="V681" i="3" s="1"/>
  <c r="N680" i="3"/>
  <c r="O680" i="3" s="1"/>
  <c r="I680" i="3"/>
  <c r="J680" i="3" s="1"/>
  <c r="H680" i="3"/>
  <c r="G680" i="3"/>
  <c r="K680" i="3" s="1"/>
  <c r="L681" i="3" s="1"/>
  <c r="D680" i="3"/>
  <c r="C680" i="3"/>
  <c r="E680" i="3" s="1"/>
  <c r="F681" i="3" s="1"/>
  <c r="AB679" i="3"/>
  <c r="AC679" i="3" s="1"/>
  <c r="Y679" i="3"/>
  <c r="Z680" i="3" s="1"/>
  <c r="X679" i="3"/>
  <c r="W679" i="3"/>
  <c r="U679" i="3"/>
  <c r="V680" i="3" s="1"/>
  <c r="T679" i="3"/>
  <c r="S679" i="3"/>
  <c r="N679" i="3"/>
  <c r="O679" i="3" s="1"/>
  <c r="I679" i="3"/>
  <c r="J679" i="3" s="1"/>
  <c r="H679" i="3"/>
  <c r="G679" i="3"/>
  <c r="K679" i="3" s="1"/>
  <c r="L680" i="3" s="1"/>
  <c r="E679" i="3"/>
  <c r="F680" i="3" s="1"/>
  <c r="D679" i="3"/>
  <c r="C679" i="3"/>
  <c r="AB678" i="3"/>
  <c r="AC678" i="3" s="1"/>
  <c r="X678" i="3"/>
  <c r="W678" i="3"/>
  <c r="Y678" i="3" s="1"/>
  <c r="Z679" i="3" s="1"/>
  <c r="T678" i="3"/>
  <c r="S678" i="3"/>
  <c r="U678" i="3" s="1"/>
  <c r="V679" i="3" s="1"/>
  <c r="N678" i="3"/>
  <c r="O678" i="3" s="1"/>
  <c r="I678" i="3"/>
  <c r="J678" i="3" s="1"/>
  <c r="H678" i="3"/>
  <c r="G678" i="3"/>
  <c r="K678" i="3" s="1"/>
  <c r="L679" i="3" s="1"/>
  <c r="D678" i="3"/>
  <c r="C678" i="3"/>
  <c r="E678" i="3" s="1"/>
  <c r="F679" i="3" s="1"/>
  <c r="AB677" i="3"/>
  <c r="AC677" i="3" s="1"/>
  <c r="Y677" i="3"/>
  <c r="Z678" i="3" s="1"/>
  <c r="X677" i="3"/>
  <c r="W677" i="3"/>
  <c r="U677" i="3"/>
  <c r="V678" i="3" s="1"/>
  <c r="T677" i="3"/>
  <c r="S677" i="3"/>
  <c r="N677" i="3"/>
  <c r="O677" i="3" s="1"/>
  <c r="I677" i="3"/>
  <c r="J677" i="3" s="1"/>
  <c r="H677" i="3"/>
  <c r="G677" i="3"/>
  <c r="K677" i="3" s="1"/>
  <c r="L678" i="3" s="1"/>
  <c r="E677" i="3"/>
  <c r="F678" i="3" s="1"/>
  <c r="D677" i="3"/>
  <c r="C677" i="3"/>
  <c r="AB676" i="3"/>
  <c r="AC676" i="3" s="1"/>
  <c r="X676" i="3"/>
  <c r="W676" i="3"/>
  <c r="Y676" i="3" s="1"/>
  <c r="Z677" i="3" s="1"/>
  <c r="T676" i="3"/>
  <c r="S676" i="3"/>
  <c r="U676" i="3" s="1"/>
  <c r="V677" i="3" s="1"/>
  <c r="N676" i="3"/>
  <c r="O676" i="3" s="1"/>
  <c r="I676" i="3"/>
  <c r="J676" i="3" s="1"/>
  <c r="H676" i="3"/>
  <c r="G676" i="3"/>
  <c r="K676" i="3" s="1"/>
  <c r="L677" i="3" s="1"/>
  <c r="D676" i="3"/>
  <c r="C676" i="3"/>
  <c r="E676" i="3" s="1"/>
  <c r="F677" i="3" s="1"/>
  <c r="AB675" i="3"/>
  <c r="AC675" i="3" s="1"/>
  <c r="Y675" i="3"/>
  <c r="Z676" i="3" s="1"/>
  <c r="X675" i="3"/>
  <c r="W675" i="3"/>
  <c r="U675" i="3"/>
  <c r="V676" i="3" s="1"/>
  <c r="T675" i="3"/>
  <c r="S675" i="3"/>
  <c r="N675" i="3"/>
  <c r="O675" i="3" s="1"/>
  <c r="I675" i="3"/>
  <c r="J675" i="3" s="1"/>
  <c r="H675" i="3"/>
  <c r="G675" i="3"/>
  <c r="K675" i="3" s="1"/>
  <c r="L676" i="3" s="1"/>
  <c r="E675" i="3"/>
  <c r="F676" i="3" s="1"/>
  <c r="D675" i="3"/>
  <c r="C675" i="3"/>
  <c r="AB674" i="3"/>
  <c r="AC674" i="3" s="1"/>
  <c r="X674" i="3"/>
  <c r="W674" i="3"/>
  <c r="Y674" i="3" s="1"/>
  <c r="Z675" i="3" s="1"/>
  <c r="T674" i="3"/>
  <c r="S674" i="3"/>
  <c r="U674" i="3" s="1"/>
  <c r="V675" i="3" s="1"/>
  <c r="N674" i="3"/>
  <c r="O674" i="3" s="1"/>
  <c r="I674" i="3"/>
  <c r="J674" i="3" s="1"/>
  <c r="H674" i="3"/>
  <c r="G674" i="3"/>
  <c r="K674" i="3" s="1"/>
  <c r="L675" i="3" s="1"/>
  <c r="D674" i="3"/>
  <c r="C674" i="3"/>
  <c r="E674" i="3" s="1"/>
  <c r="F675" i="3" s="1"/>
  <c r="AB673" i="3"/>
  <c r="AC673" i="3" s="1"/>
  <c r="Y673" i="3"/>
  <c r="Z674" i="3" s="1"/>
  <c r="X673" i="3"/>
  <c r="W673" i="3"/>
  <c r="U673" i="3"/>
  <c r="V674" i="3" s="1"/>
  <c r="T673" i="3"/>
  <c r="S673" i="3"/>
  <c r="N673" i="3"/>
  <c r="O673" i="3" s="1"/>
  <c r="I673" i="3"/>
  <c r="J673" i="3" s="1"/>
  <c r="H673" i="3"/>
  <c r="G673" i="3"/>
  <c r="K673" i="3" s="1"/>
  <c r="L674" i="3" s="1"/>
  <c r="E673" i="3"/>
  <c r="F674" i="3" s="1"/>
  <c r="D673" i="3"/>
  <c r="C673" i="3"/>
  <c r="AB672" i="3"/>
  <c r="AC672" i="3" s="1"/>
  <c r="X672" i="3"/>
  <c r="W672" i="3"/>
  <c r="Y672" i="3" s="1"/>
  <c r="Z673" i="3" s="1"/>
  <c r="T672" i="3"/>
  <c r="S672" i="3"/>
  <c r="U672" i="3" s="1"/>
  <c r="V673" i="3" s="1"/>
  <c r="N672" i="3"/>
  <c r="O672" i="3" s="1"/>
  <c r="I672" i="3"/>
  <c r="J672" i="3" s="1"/>
  <c r="H672" i="3"/>
  <c r="G672" i="3"/>
  <c r="K672" i="3" s="1"/>
  <c r="L673" i="3" s="1"/>
  <c r="D672" i="3"/>
  <c r="C672" i="3"/>
  <c r="E672" i="3" s="1"/>
  <c r="F673" i="3" s="1"/>
  <c r="AB671" i="3"/>
  <c r="AC671" i="3" s="1"/>
  <c r="Y671" i="3"/>
  <c r="Z672" i="3" s="1"/>
  <c r="X671" i="3"/>
  <c r="W671" i="3"/>
  <c r="U671" i="3"/>
  <c r="V672" i="3" s="1"/>
  <c r="T671" i="3"/>
  <c r="S671" i="3"/>
  <c r="N671" i="3"/>
  <c r="O671" i="3" s="1"/>
  <c r="I671" i="3"/>
  <c r="J671" i="3" s="1"/>
  <c r="H671" i="3"/>
  <c r="G671" i="3"/>
  <c r="K671" i="3" s="1"/>
  <c r="L672" i="3" s="1"/>
  <c r="E671" i="3"/>
  <c r="F672" i="3" s="1"/>
  <c r="D671" i="3"/>
  <c r="C671" i="3"/>
  <c r="AB670" i="3"/>
  <c r="AC670" i="3" s="1"/>
  <c r="X670" i="3"/>
  <c r="W670" i="3"/>
  <c r="Y670" i="3" s="1"/>
  <c r="Z671" i="3" s="1"/>
  <c r="T670" i="3"/>
  <c r="S670" i="3"/>
  <c r="U670" i="3" s="1"/>
  <c r="V671" i="3" s="1"/>
  <c r="N670" i="3"/>
  <c r="O670" i="3" s="1"/>
  <c r="I670" i="3"/>
  <c r="J670" i="3" s="1"/>
  <c r="H670" i="3"/>
  <c r="G670" i="3"/>
  <c r="K670" i="3" s="1"/>
  <c r="L671" i="3" s="1"/>
  <c r="D670" i="3"/>
  <c r="C670" i="3"/>
  <c r="E670" i="3" s="1"/>
  <c r="F671" i="3" s="1"/>
  <c r="AB669" i="3"/>
  <c r="AC669" i="3" s="1"/>
  <c r="Y669" i="3"/>
  <c r="Z670" i="3" s="1"/>
  <c r="X669" i="3"/>
  <c r="W669" i="3"/>
  <c r="U669" i="3"/>
  <c r="V670" i="3" s="1"/>
  <c r="T669" i="3"/>
  <c r="S669" i="3"/>
  <c r="N669" i="3"/>
  <c r="O669" i="3" s="1"/>
  <c r="I669" i="3"/>
  <c r="J669" i="3" s="1"/>
  <c r="H669" i="3"/>
  <c r="G669" i="3"/>
  <c r="K669" i="3" s="1"/>
  <c r="L670" i="3" s="1"/>
  <c r="E669" i="3"/>
  <c r="F670" i="3" s="1"/>
  <c r="D669" i="3"/>
  <c r="C669" i="3"/>
  <c r="AB668" i="3"/>
  <c r="AC668" i="3" s="1"/>
  <c r="X668" i="3"/>
  <c r="W668" i="3"/>
  <c r="Y668" i="3" s="1"/>
  <c r="Z669" i="3" s="1"/>
  <c r="T668" i="3"/>
  <c r="S668" i="3"/>
  <c r="U668" i="3" s="1"/>
  <c r="V669" i="3" s="1"/>
  <c r="N668" i="3"/>
  <c r="O668" i="3" s="1"/>
  <c r="I668" i="3"/>
  <c r="J668" i="3" s="1"/>
  <c r="H668" i="3"/>
  <c r="G668" i="3"/>
  <c r="K668" i="3" s="1"/>
  <c r="L669" i="3" s="1"/>
  <c r="D668" i="3"/>
  <c r="C668" i="3"/>
  <c r="E668" i="3" s="1"/>
  <c r="F669" i="3" s="1"/>
  <c r="AB667" i="3"/>
  <c r="AC667" i="3" s="1"/>
  <c r="Y667" i="3"/>
  <c r="Z668" i="3" s="1"/>
  <c r="X667" i="3"/>
  <c r="W667" i="3"/>
  <c r="U667" i="3"/>
  <c r="V668" i="3" s="1"/>
  <c r="T667" i="3"/>
  <c r="S667" i="3"/>
  <c r="N667" i="3"/>
  <c r="O667" i="3" s="1"/>
  <c r="I667" i="3"/>
  <c r="J667" i="3" s="1"/>
  <c r="H667" i="3"/>
  <c r="G667" i="3"/>
  <c r="K667" i="3" s="1"/>
  <c r="L668" i="3" s="1"/>
  <c r="E667" i="3"/>
  <c r="F668" i="3" s="1"/>
  <c r="D667" i="3"/>
  <c r="C667" i="3"/>
  <c r="AB666" i="3"/>
  <c r="AC666" i="3" s="1"/>
  <c r="X666" i="3"/>
  <c r="W666" i="3"/>
  <c r="Y666" i="3" s="1"/>
  <c r="Z667" i="3" s="1"/>
  <c r="T666" i="3"/>
  <c r="S666" i="3"/>
  <c r="U666" i="3" s="1"/>
  <c r="V667" i="3" s="1"/>
  <c r="N666" i="3"/>
  <c r="O666" i="3" s="1"/>
  <c r="I666" i="3"/>
  <c r="J666" i="3" s="1"/>
  <c r="H666" i="3"/>
  <c r="G666" i="3"/>
  <c r="K666" i="3" s="1"/>
  <c r="L667" i="3" s="1"/>
  <c r="D666" i="3"/>
  <c r="C666" i="3"/>
  <c r="E666" i="3" s="1"/>
  <c r="F667" i="3" s="1"/>
  <c r="AB665" i="3"/>
  <c r="AC665" i="3" s="1"/>
  <c r="Y665" i="3"/>
  <c r="Z666" i="3" s="1"/>
  <c r="X665" i="3"/>
  <c r="W665" i="3"/>
  <c r="U665" i="3"/>
  <c r="V666" i="3" s="1"/>
  <c r="T665" i="3"/>
  <c r="S665" i="3"/>
  <c r="N665" i="3"/>
  <c r="O665" i="3" s="1"/>
  <c r="I665" i="3"/>
  <c r="J665" i="3" s="1"/>
  <c r="H665" i="3"/>
  <c r="G665" i="3"/>
  <c r="K665" i="3" s="1"/>
  <c r="L666" i="3" s="1"/>
  <c r="E665" i="3"/>
  <c r="F666" i="3" s="1"/>
  <c r="D665" i="3"/>
  <c r="C665" i="3"/>
  <c r="AB664" i="3"/>
  <c r="AC664" i="3" s="1"/>
  <c r="X664" i="3"/>
  <c r="W664" i="3"/>
  <c r="Y664" i="3" s="1"/>
  <c r="Z665" i="3" s="1"/>
  <c r="T664" i="3"/>
  <c r="S664" i="3"/>
  <c r="U664" i="3" s="1"/>
  <c r="V665" i="3" s="1"/>
  <c r="N664" i="3"/>
  <c r="O664" i="3" s="1"/>
  <c r="I664" i="3"/>
  <c r="J664" i="3" s="1"/>
  <c r="H664" i="3"/>
  <c r="G664" i="3"/>
  <c r="K664" i="3" s="1"/>
  <c r="L665" i="3" s="1"/>
  <c r="D664" i="3"/>
  <c r="C664" i="3"/>
  <c r="E664" i="3" s="1"/>
  <c r="F665" i="3" s="1"/>
  <c r="AB663" i="3"/>
  <c r="AC663" i="3" s="1"/>
  <c r="Y663" i="3"/>
  <c r="Z664" i="3" s="1"/>
  <c r="X663" i="3"/>
  <c r="W663" i="3"/>
  <c r="U663" i="3"/>
  <c r="V664" i="3" s="1"/>
  <c r="T663" i="3"/>
  <c r="S663" i="3"/>
  <c r="N663" i="3"/>
  <c r="O663" i="3" s="1"/>
  <c r="I663" i="3"/>
  <c r="J663" i="3" s="1"/>
  <c r="H663" i="3"/>
  <c r="G663" i="3"/>
  <c r="K663" i="3" s="1"/>
  <c r="L664" i="3" s="1"/>
  <c r="E663" i="3"/>
  <c r="F664" i="3" s="1"/>
  <c r="D663" i="3"/>
  <c r="C663" i="3"/>
  <c r="AB662" i="3"/>
  <c r="AC662" i="3" s="1"/>
  <c r="X662" i="3"/>
  <c r="W662" i="3"/>
  <c r="Y662" i="3" s="1"/>
  <c r="Z663" i="3" s="1"/>
  <c r="T662" i="3"/>
  <c r="S662" i="3"/>
  <c r="U662" i="3" s="1"/>
  <c r="V663" i="3" s="1"/>
  <c r="N662" i="3"/>
  <c r="O662" i="3" s="1"/>
  <c r="I662" i="3"/>
  <c r="J662" i="3" s="1"/>
  <c r="H662" i="3"/>
  <c r="G662" i="3"/>
  <c r="K662" i="3" s="1"/>
  <c r="L663" i="3" s="1"/>
  <c r="D662" i="3"/>
  <c r="C662" i="3"/>
  <c r="E662" i="3" s="1"/>
  <c r="F663" i="3" s="1"/>
  <c r="AB661" i="3"/>
  <c r="AC661" i="3" s="1"/>
  <c r="Y661" i="3"/>
  <c r="Z662" i="3" s="1"/>
  <c r="X661" i="3"/>
  <c r="W661" i="3"/>
  <c r="U661" i="3"/>
  <c r="V662" i="3" s="1"/>
  <c r="T661" i="3"/>
  <c r="S661" i="3"/>
  <c r="N661" i="3"/>
  <c r="O661" i="3" s="1"/>
  <c r="I661" i="3"/>
  <c r="J661" i="3" s="1"/>
  <c r="H661" i="3"/>
  <c r="G661" i="3"/>
  <c r="K661" i="3" s="1"/>
  <c r="L662" i="3" s="1"/>
  <c r="E661" i="3"/>
  <c r="F662" i="3" s="1"/>
  <c r="D661" i="3"/>
  <c r="C661" i="3"/>
  <c r="AB660" i="3"/>
  <c r="AC660" i="3" s="1"/>
  <c r="X660" i="3"/>
  <c r="W660" i="3"/>
  <c r="Y660" i="3" s="1"/>
  <c r="Z661" i="3" s="1"/>
  <c r="T660" i="3"/>
  <c r="S660" i="3"/>
  <c r="U660" i="3" s="1"/>
  <c r="V661" i="3" s="1"/>
  <c r="N660" i="3"/>
  <c r="O660" i="3" s="1"/>
  <c r="I660" i="3"/>
  <c r="J660" i="3" s="1"/>
  <c r="H660" i="3"/>
  <c r="G660" i="3"/>
  <c r="K660" i="3" s="1"/>
  <c r="L661" i="3" s="1"/>
  <c r="D660" i="3"/>
  <c r="C660" i="3"/>
  <c r="E660" i="3" s="1"/>
  <c r="F661" i="3" s="1"/>
  <c r="AB659" i="3"/>
  <c r="AC659" i="3" s="1"/>
  <c r="Y659" i="3"/>
  <c r="Z660" i="3" s="1"/>
  <c r="X659" i="3"/>
  <c r="W659" i="3"/>
  <c r="U659" i="3"/>
  <c r="V660" i="3" s="1"/>
  <c r="T659" i="3"/>
  <c r="S659" i="3"/>
  <c r="N659" i="3"/>
  <c r="O659" i="3" s="1"/>
  <c r="I659" i="3"/>
  <c r="J659" i="3" s="1"/>
  <c r="H659" i="3"/>
  <c r="G659" i="3"/>
  <c r="K659" i="3" s="1"/>
  <c r="L660" i="3" s="1"/>
  <c r="E659" i="3"/>
  <c r="F660" i="3" s="1"/>
  <c r="D659" i="3"/>
  <c r="C659" i="3"/>
  <c r="AB658" i="3"/>
  <c r="AC658" i="3" s="1"/>
  <c r="X658" i="3"/>
  <c r="W658" i="3"/>
  <c r="Y658" i="3" s="1"/>
  <c r="Z659" i="3" s="1"/>
  <c r="T658" i="3"/>
  <c r="S658" i="3"/>
  <c r="U658" i="3" s="1"/>
  <c r="V659" i="3" s="1"/>
  <c r="N658" i="3"/>
  <c r="O658" i="3" s="1"/>
  <c r="I658" i="3"/>
  <c r="J658" i="3" s="1"/>
  <c r="H658" i="3"/>
  <c r="G658" i="3"/>
  <c r="K658" i="3" s="1"/>
  <c r="L659" i="3" s="1"/>
  <c r="D658" i="3"/>
  <c r="C658" i="3"/>
  <c r="E658" i="3" s="1"/>
  <c r="F659" i="3" s="1"/>
  <c r="AB657" i="3"/>
  <c r="AC657" i="3" s="1"/>
  <c r="Y657" i="3"/>
  <c r="Z658" i="3" s="1"/>
  <c r="X657" i="3"/>
  <c r="W657" i="3"/>
  <c r="U657" i="3"/>
  <c r="V658" i="3" s="1"/>
  <c r="T657" i="3"/>
  <c r="S657" i="3"/>
  <c r="N657" i="3"/>
  <c r="O657" i="3" s="1"/>
  <c r="I657" i="3"/>
  <c r="J657" i="3" s="1"/>
  <c r="H657" i="3"/>
  <c r="G657" i="3"/>
  <c r="K657" i="3" s="1"/>
  <c r="L658" i="3" s="1"/>
  <c r="E657" i="3"/>
  <c r="F658" i="3" s="1"/>
  <c r="D657" i="3"/>
  <c r="C657" i="3"/>
  <c r="AB656" i="3"/>
  <c r="AC656" i="3" s="1"/>
  <c r="X656" i="3"/>
  <c r="W656" i="3"/>
  <c r="Y656" i="3" s="1"/>
  <c r="Z657" i="3" s="1"/>
  <c r="T656" i="3"/>
  <c r="S656" i="3"/>
  <c r="U656" i="3" s="1"/>
  <c r="V657" i="3" s="1"/>
  <c r="N656" i="3"/>
  <c r="O656" i="3" s="1"/>
  <c r="I656" i="3"/>
  <c r="J656" i="3" s="1"/>
  <c r="H656" i="3"/>
  <c r="G656" i="3"/>
  <c r="K656" i="3" s="1"/>
  <c r="L657" i="3" s="1"/>
  <c r="D656" i="3"/>
  <c r="C656" i="3"/>
  <c r="E656" i="3" s="1"/>
  <c r="F657" i="3" s="1"/>
  <c r="AB655" i="3"/>
  <c r="AC655" i="3" s="1"/>
  <c r="Y655" i="3"/>
  <c r="Z656" i="3" s="1"/>
  <c r="X655" i="3"/>
  <c r="W655" i="3"/>
  <c r="U655" i="3"/>
  <c r="V656" i="3" s="1"/>
  <c r="T655" i="3"/>
  <c r="S655" i="3"/>
  <c r="N655" i="3"/>
  <c r="O655" i="3" s="1"/>
  <c r="I655" i="3"/>
  <c r="J655" i="3" s="1"/>
  <c r="H655" i="3"/>
  <c r="G655" i="3"/>
  <c r="K655" i="3" s="1"/>
  <c r="L656" i="3" s="1"/>
  <c r="E655" i="3"/>
  <c r="F656" i="3" s="1"/>
  <c r="D655" i="3"/>
  <c r="C655" i="3"/>
  <c r="AB654" i="3"/>
  <c r="AC654" i="3" s="1"/>
  <c r="X654" i="3"/>
  <c r="W654" i="3"/>
  <c r="Y654" i="3" s="1"/>
  <c r="Z655" i="3" s="1"/>
  <c r="T654" i="3"/>
  <c r="S654" i="3"/>
  <c r="U654" i="3" s="1"/>
  <c r="V655" i="3" s="1"/>
  <c r="N654" i="3"/>
  <c r="O654" i="3" s="1"/>
  <c r="I654" i="3"/>
  <c r="J654" i="3" s="1"/>
  <c r="H654" i="3"/>
  <c r="G654" i="3"/>
  <c r="K654" i="3" s="1"/>
  <c r="L655" i="3" s="1"/>
  <c r="D654" i="3"/>
  <c r="C654" i="3"/>
  <c r="E654" i="3" s="1"/>
  <c r="F655" i="3" s="1"/>
  <c r="AB653" i="3"/>
  <c r="AC653" i="3" s="1"/>
  <c r="Y653" i="3"/>
  <c r="Z654" i="3" s="1"/>
  <c r="X653" i="3"/>
  <c r="W653" i="3"/>
  <c r="U653" i="3"/>
  <c r="V654" i="3" s="1"/>
  <c r="T653" i="3"/>
  <c r="S653" i="3"/>
  <c r="N653" i="3"/>
  <c r="O653" i="3" s="1"/>
  <c r="I653" i="3"/>
  <c r="J653" i="3" s="1"/>
  <c r="H653" i="3"/>
  <c r="G653" i="3"/>
  <c r="K653" i="3" s="1"/>
  <c r="L654" i="3" s="1"/>
  <c r="E653" i="3"/>
  <c r="F654" i="3" s="1"/>
  <c r="D653" i="3"/>
  <c r="C653" i="3"/>
  <c r="AB652" i="3"/>
  <c r="AC652" i="3" s="1"/>
  <c r="X652" i="3"/>
  <c r="W652" i="3"/>
  <c r="Y652" i="3" s="1"/>
  <c r="Z653" i="3" s="1"/>
  <c r="T652" i="3"/>
  <c r="S652" i="3"/>
  <c r="U652" i="3" s="1"/>
  <c r="V653" i="3" s="1"/>
  <c r="N652" i="3"/>
  <c r="O652" i="3" s="1"/>
  <c r="K652" i="3"/>
  <c r="L653" i="3" s="1"/>
  <c r="I652" i="3"/>
  <c r="J652" i="3" s="1"/>
  <c r="H652" i="3"/>
  <c r="G652" i="3"/>
  <c r="D652" i="3"/>
  <c r="C652" i="3"/>
  <c r="E652" i="3" s="1"/>
  <c r="F653" i="3" s="1"/>
  <c r="AB651" i="3"/>
  <c r="AC651" i="3" s="1"/>
  <c r="Y651" i="3"/>
  <c r="Z652" i="3" s="1"/>
  <c r="X651" i="3"/>
  <c r="W651" i="3"/>
  <c r="U651" i="3"/>
  <c r="V652" i="3" s="1"/>
  <c r="T651" i="3"/>
  <c r="S651" i="3"/>
  <c r="N651" i="3"/>
  <c r="O651" i="3" s="1"/>
  <c r="I651" i="3"/>
  <c r="J651" i="3" s="1"/>
  <c r="H651" i="3"/>
  <c r="G651" i="3"/>
  <c r="K651" i="3" s="1"/>
  <c r="L652" i="3" s="1"/>
  <c r="E651" i="3"/>
  <c r="F652" i="3" s="1"/>
  <c r="D651" i="3"/>
  <c r="C651" i="3"/>
  <c r="AB650" i="3"/>
  <c r="AC650" i="3" s="1"/>
  <c r="X650" i="3"/>
  <c r="W650" i="3"/>
  <c r="Y650" i="3" s="1"/>
  <c r="Z651" i="3" s="1"/>
  <c r="T650" i="3"/>
  <c r="S650" i="3"/>
  <c r="U650" i="3" s="1"/>
  <c r="V651" i="3" s="1"/>
  <c r="N650" i="3"/>
  <c r="O650" i="3" s="1"/>
  <c r="I650" i="3"/>
  <c r="J650" i="3" s="1"/>
  <c r="H650" i="3"/>
  <c r="G650" i="3"/>
  <c r="K650" i="3" s="1"/>
  <c r="L651" i="3" s="1"/>
  <c r="D650" i="3"/>
  <c r="C650" i="3"/>
  <c r="E650" i="3" s="1"/>
  <c r="F651" i="3" s="1"/>
  <c r="AB649" i="3"/>
  <c r="AC649" i="3" s="1"/>
  <c r="Y649" i="3"/>
  <c r="Z650" i="3" s="1"/>
  <c r="X649" i="3"/>
  <c r="W649" i="3"/>
  <c r="U649" i="3"/>
  <c r="V650" i="3" s="1"/>
  <c r="T649" i="3"/>
  <c r="S649" i="3"/>
  <c r="N649" i="3"/>
  <c r="O649" i="3" s="1"/>
  <c r="I649" i="3"/>
  <c r="J649" i="3" s="1"/>
  <c r="H649" i="3"/>
  <c r="G649" i="3"/>
  <c r="K649" i="3" s="1"/>
  <c r="L650" i="3" s="1"/>
  <c r="E649" i="3"/>
  <c r="F650" i="3" s="1"/>
  <c r="D649" i="3"/>
  <c r="C649" i="3"/>
  <c r="AB648" i="3"/>
  <c r="AC648" i="3" s="1"/>
  <c r="X648" i="3"/>
  <c r="W648" i="3"/>
  <c r="Y648" i="3" s="1"/>
  <c r="Z649" i="3" s="1"/>
  <c r="T648" i="3"/>
  <c r="S648" i="3"/>
  <c r="U648" i="3" s="1"/>
  <c r="V649" i="3" s="1"/>
  <c r="N648" i="3"/>
  <c r="O648" i="3" s="1"/>
  <c r="K648" i="3"/>
  <c r="L649" i="3" s="1"/>
  <c r="I648" i="3"/>
  <c r="J648" i="3" s="1"/>
  <c r="H648" i="3"/>
  <c r="G648" i="3"/>
  <c r="D648" i="3"/>
  <c r="C648" i="3"/>
  <c r="E648" i="3" s="1"/>
  <c r="F649" i="3" s="1"/>
  <c r="AB647" i="3"/>
  <c r="AC647" i="3" s="1"/>
  <c r="Y647" i="3"/>
  <c r="Z648" i="3" s="1"/>
  <c r="X647" i="3"/>
  <c r="W647" i="3"/>
  <c r="U647" i="3"/>
  <c r="V648" i="3" s="1"/>
  <c r="T647" i="3"/>
  <c r="S647" i="3"/>
  <c r="N647" i="3"/>
  <c r="O647" i="3" s="1"/>
  <c r="I647" i="3"/>
  <c r="J647" i="3" s="1"/>
  <c r="H647" i="3"/>
  <c r="G647" i="3"/>
  <c r="K647" i="3" s="1"/>
  <c r="L648" i="3" s="1"/>
  <c r="E647" i="3"/>
  <c r="F648" i="3" s="1"/>
  <c r="D647" i="3"/>
  <c r="C647" i="3"/>
  <c r="AB646" i="3"/>
  <c r="AC646" i="3" s="1"/>
  <c r="X646" i="3"/>
  <c r="W646" i="3"/>
  <c r="Y646" i="3" s="1"/>
  <c r="Z647" i="3" s="1"/>
  <c r="T646" i="3"/>
  <c r="S646" i="3"/>
  <c r="U646" i="3" s="1"/>
  <c r="V647" i="3" s="1"/>
  <c r="N646" i="3"/>
  <c r="O646" i="3" s="1"/>
  <c r="I646" i="3"/>
  <c r="J646" i="3" s="1"/>
  <c r="H646" i="3"/>
  <c r="G646" i="3"/>
  <c r="K646" i="3" s="1"/>
  <c r="L647" i="3" s="1"/>
  <c r="D646" i="3"/>
  <c r="C646" i="3"/>
  <c r="E646" i="3" s="1"/>
  <c r="F647" i="3" s="1"/>
  <c r="AB645" i="3"/>
  <c r="AC645" i="3" s="1"/>
  <c r="Y645" i="3"/>
  <c r="Z646" i="3" s="1"/>
  <c r="X645" i="3"/>
  <c r="W645" i="3"/>
  <c r="U645" i="3"/>
  <c r="V646" i="3" s="1"/>
  <c r="T645" i="3"/>
  <c r="S645" i="3"/>
  <c r="N645" i="3"/>
  <c r="O645" i="3" s="1"/>
  <c r="I645" i="3"/>
  <c r="J645" i="3" s="1"/>
  <c r="H645" i="3"/>
  <c r="G645" i="3"/>
  <c r="K645" i="3" s="1"/>
  <c r="L646" i="3" s="1"/>
  <c r="E645" i="3"/>
  <c r="F646" i="3" s="1"/>
  <c r="D645" i="3"/>
  <c r="C645" i="3"/>
  <c r="AB644" i="3"/>
  <c r="AC644" i="3" s="1"/>
  <c r="X644" i="3"/>
  <c r="W644" i="3"/>
  <c r="Y644" i="3" s="1"/>
  <c r="Z645" i="3" s="1"/>
  <c r="T644" i="3"/>
  <c r="S644" i="3"/>
  <c r="U644" i="3" s="1"/>
  <c r="V645" i="3" s="1"/>
  <c r="N644" i="3"/>
  <c r="O644" i="3" s="1"/>
  <c r="K644" i="3"/>
  <c r="L645" i="3" s="1"/>
  <c r="I644" i="3"/>
  <c r="J644" i="3" s="1"/>
  <c r="H644" i="3"/>
  <c r="G644" i="3"/>
  <c r="D644" i="3"/>
  <c r="C644" i="3"/>
  <c r="E644" i="3" s="1"/>
  <c r="F645" i="3" s="1"/>
  <c r="AB643" i="3"/>
  <c r="AC643" i="3" s="1"/>
  <c r="Y643" i="3"/>
  <c r="Z644" i="3" s="1"/>
  <c r="X643" i="3"/>
  <c r="W643" i="3"/>
  <c r="U643" i="3"/>
  <c r="V644" i="3" s="1"/>
  <c r="T643" i="3"/>
  <c r="S643" i="3"/>
  <c r="N643" i="3"/>
  <c r="O643" i="3" s="1"/>
  <c r="I643" i="3"/>
  <c r="J643" i="3" s="1"/>
  <c r="H643" i="3"/>
  <c r="G643" i="3"/>
  <c r="K643" i="3" s="1"/>
  <c r="L644" i="3" s="1"/>
  <c r="E643" i="3"/>
  <c r="F644" i="3" s="1"/>
  <c r="D643" i="3"/>
  <c r="C643" i="3"/>
  <c r="AB642" i="3"/>
  <c r="AC642" i="3" s="1"/>
  <c r="X642" i="3"/>
  <c r="W642" i="3"/>
  <c r="Y642" i="3" s="1"/>
  <c r="Z643" i="3" s="1"/>
  <c r="T642" i="3"/>
  <c r="S642" i="3"/>
  <c r="U642" i="3" s="1"/>
  <c r="V643" i="3" s="1"/>
  <c r="N642" i="3"/>
  <c r="O642" i="3" s="1"/>
  <c r="I642" i="3"/>
  <c r="J642" i="3" s="1"/>
  <c r="H642" i="3"/>
  <c r="G642" i="3"/>
  <c r="K642" i="3" s="1"/>
  <c r="L643" i="3" s="1"/>
  <c r="D642" i="3"/>
  <c r="C642" i="3"/>
  <c r="E642" i="3" s="1"/>
  <c r="F643" i="3" s="1"/>
  <c r="AB641" i="3"/>
  <c r="AC641" i="3" s="1"/>
  <c r="Y641" i="3"/>
  <c r="Z642" i="3" s="1"/>
  <c r="X641" i="3"/>
  <c r="W641" i="3"/>
  <c r="U641" i="3"/>
  <c r="V642" i="3" s="1"/>
  <c r="T641" i="3"/>
  <c r="S641" i="3"/>
  <c r="N641" i="3"/>
  <c r="O641" i="3" s="1"/>
  <c r="I641" i="3"/>
  <c r="J641" i="3" s="1"/>
  <c r="H641" i="3"/>
  <c r="G641" i="3"/>
  <c r="K641" i="3" s="1"/>
  <c r="L642" i="3" s="1"/>
  <c r="E641" i="3"/>
  <c r="F642" i="3" s="1"/>
  <c r="D641" i="3"/>
  <c r="C641" i="3"/>
  <c r="AB640" i="3"/>
  <c r="AC640" i="3" s="1"/>
  <c r="X640" i="3"/>
  <c r="W640" i="3"/>
  <c r="Y640" i="3" s="1"/>
  <c r="Z641" i="3" s="1"/>
  <c r="T640" i="3"/>
  <c r="S640" i="3"/>
  <c r="U640" i="3" s="1"/>
  <c r="V641" i="3" s="1"/>
  <c r="N640" i="3"/>
  <c r="O640" i="3" s="1"/>
  <c r="K640" i="3"/>
  <c r="L641" i="3" s="1"/>
  <c r="I640" i="3"/>
  <c r="J640" i="3" s="1"/>
  <c r="H640" i="3"/>
  <c r="G640" i="3"/>
  <c r="D640" i="3"/>
  <c r="C640" i="3"/>
  <c r="E640" i="3" s="1"/>
  <c r="F641" i="3" s="1"/>
  <c r="AB639" i="3"/>
  <c r="AC639" i="3" s="1"/>
  <c r="Y639" i="3"/>
  <c r="Z640" i="3" s="1"/>
  <c r="X639" i="3"/>
  <c r="W639" i="3"/>
  <c r="U639" i="3"/>
  <c r="V640" i="3" s="1"/>
  <c r="T639" i="3"/>
  <c r="S639" i="3"/>
  <c r="N639" i="3"/>
  <c r="O639" i="3" s="1"/>
  <c r="I639" i="3"/>
  <c r="J639" i="3" s="1"/>
  <c r="H639" i="3"/>
  <c r="G639" i="3"/>
  <c r="K639" i="3" s="1"/>
  <c r="L640" i="3" s="1"/>
  <c r="E639" i="3"/>
  <c r="F640" i="3" s="1"/>
  <c r="D639" i="3"/>
  <c r="C639" i="3"/>
  <c r="AB638" i="3"/>
  <c r="AC638" i="3" s="1"/>
  <c r="X638" i="3"/>
  <c r="W638" i="3"/>
  <c r="Y638" i="3" s="1"/>
  <c r="Z639" i="3" s="1"/>
  <c r="T638" i="3"/>
  <c r="S638" i="3"/>
  <c r="U638" i="3" s="1"/>
  <c r="V639" i="3" s="1"/>
  <c r="N638" i="3"/>
  <c r="O638" i="3" s="1"/>
  <c r="I638" i="3"/>
  <c r="J638" i="3" s="1"/>
  <c r="H638" i="3"/>
  <c r="G638" i="3"/>
  <c r="K638" i="3" s="1"/>
  <c r="L639" i="3" s="1"/>
  <c r="D638" i="3"/>
  <c r="C638" i="3"/>
  <c r="E638" i="3" s="1"/>
  <c r="F639" i="3" s="1"/>
  <c r="AB637" i="3"/>
  <c r="AC637" i="3" s="1"/>
  <c r="Y637" i="3"/>
  <c r="Z638" i="3" s="1"/>
  <c r="X637" i="3"/>
  <c r="W637" i="3"/>
  <c r="U637" i="3"/>
  <c r="V638" i="3" s="1"/>
  <c r="T637" i="3"/>
  <c r="S637" i="3"/>
  <c r="N637" i="3"/>
  <c r="O637" i="3" s="1"/>
  <c r="I637" i="3"/>
  <c r="J637" i="3" s="1"/>
  <c r="H637" i="3"/>
  <c r="G637" i="3"/>
  <c r="K637" i="3" s="1"/>
  <c r="L638" i="3" s="1"/>
  <c r="E637" i="3"/>
  <c r="F638" i="3" s="1"/>
  <c r="D637" i="3"/>
  <c r="C637" i="3"/>
  <c r="AB636" i="3"/>
  <c r="AC636" i="3" s="1"/>
  <c r="X636" i="3"/>
  <c r="W636" i="3"/>
  <c r="Y636" i="3" s="1"/>
  <c r="Z637" i="3" s="1"/>
  <c r="T636" i="3"/>
  <c r="S636" i="3"/>
  <c r="U636" i="3" s="1"/>
  <c r="V637" i="3" s="1"/>
  <c r="N636" i="3"/>
  <c r="O636" i="3" s="1"/>
  <c r="K636" i="3"/>
  <c r="L637" i="3" s="1"/>
  <c r="I636" i="3"/>
  <c r="J636" i="3" s="1"/>
  <c r="H636" i="3"/>
  <c r="G636" i="3"/>
  <c r="D636" i="3"/>
  <c r="C636" i="3"/>
  <c r="E636" i="3" s="1"/>
  <c r="F637" i="3" s="1"/>
  <c r="AB635" i="3"/>
  <c r="AC635" i="3" s="1"/>
  <c r="Y635" i="3"/>
  <c r="Z636" i="3" s="1"/>
  <c r="X635" i="3"/>
  <c r="W635" i="3"/>
  <c r="U635" i="3"/>
  <c r="V636" i="3" s="1"/>
  <c r="T635" i="3"/>
  <c r="S635" i="3"/>
  <c r="N635" i="3"/>
  <c r="O635" i="3" s="1"/>
  <c r="I635" i="3"/>
  <c r="J635" i="3" s="1"/>
  <c r="H635" i="3"/>
  <c r="G635" i="3"/>
  <c r="K635" i="3" s="1"/>
  <c r="L636" i="3" s="1"/>
  <c r="E635" i="3"/>
  <c r="F636" i="3" s="1"/>
  <c r="D635" i="3"/>
  <c r="C635" i="3"/>
  <c r="AB634" i="3"/>
  <c r="AC634" i="3" s="1"/>
  <c r="X634" i="3"/>
  <c r="W634" i="3"/>
  <c r="Y634" i="3" s="1"/>
  <c r="Z635" i="3" s="1"/>
  <c r="T634" i="3"/>
  <c r="S634" i="3"/>
  <c r="U634" i="3" s="1"/>
  <c r="V635" i="3" s="1"/>
  <c r="N634" i="3"/>
  <c r="O634" i="3" s="1"/>
  <c r="I634" i="3"/>
  <c r="J634" i="3" s="1"/>
  <c r="H634" i="3"/>
  <c r="G634" i="3"/>
  <c r="K634" i="3" s="1"/>
  <c r="L635" i="3" s="1"/>
  <c r="D634" i="3"/>
  <c r="C634" i="3"/>
  <c r="E634" i="3" s="1"/>
  <c r="F635" i="3" s="1"/>
  <c r="AB633" i="3"/>
  <c r="AC633" i="3" s="1"/>
  <c r="Y633" i="3"/>
  <c r="Z634" i="3" s="1"/>
  <c r="X633" i="3"/>
  <c r="W633" i="3"/>
  <c r="U633" i="3"/>
  <c r="V634" i="3" s="1"/>
  <c r="T633" i="3"/>
  <c r="S633" i="3"/>
  <c r="N633" i="3"/>
  <c r="O633" i="3" s="1"/>
  <c r="I633" i="3"/>
  <c r="J633" i="3" s="1"/>
  <c r="H633" i="3"/>
  <c r="G633" i="3"/>
  <c r="K633" i="3" s="1"/>
  <c r="L634" i="3" s="1"/>
  <c r="E633" i="3"/>
  <c r="F634" i="3" s="1"/>
  <c r="D633" i="3"/>
  <c r="C633" i="3"/>
  <c r="AB632" i="3"/>
  <c r="AC632" i="3" s="1"/>
  <c r="X632" i="3"/>
  <c r="W632" i="3"/>
  <c r="Y632" i="3" s="1"/>
  <c r="Z633" i="3" s="1"/>
  <c r="T632" i="3"/>
  <c r="S632" i="3"/>
  <c r="U632" i="3" s="1"/>
  <c r="V633" i="3" s="1"/>
  <c r="N632" i="3"/>
  <c r="O632" i="3" s="1"/>
  <c r="K632" i="3"/>
  <c r="L633" i="3" s="1"/>
  <c r="I632" i="3"/>
  <c r="J632" i="3" s="1"/>
  <c r="H632" i="3"/>
  <c r="G632" i="3"/>
  <c r="D632" i="3"/>
  <c r="C632" i="3"/>
  <c r="E632" i="3" s="1"/>
  <c r="F633" i="3" s="1"/>
  <c r="AB631" i="3"/>
  <c r="AC631" i="3" s="1"/>
  <c r="Y631" i="3"/>
  <c r="Z632" i="3" s="1"/>
  <c r="X631" i="3"/>
  <c r="W631" i="3"/>
  <c r="U631" i="3"/>
  <c r="V632" i="3" s="1"/>
  <c r="T631" i="3"/>
  <c r="S631" i="3"/>
  <c r="N631" i="3"/>
  <c r="O631" i="3" s="1"/>
  <c r="I631" i="3"/>
  <c r="J631" i="3" s="1"/>
  <c r="H631" i="3"/>
  <c r="G631" i="3"/>
  <c r="K631" i="3" s="1"/>
  <c r="L632" i="3" s="1"/>
  <c r="E631" i="3"/>
  <c r="F632" i="3" s="1"/>
  <c r="D631" i="3"/>
  <c r="C631" i="3"/>
  <c r="AB630" i="3"/>
  <c r="AC630" i="3" s="1"/>
  <c r="X630" i="3"/>
  <c r="W630" i="3"/>
  <c r="Y630" i="3" s="1"/>
  <c r="Z631" i="3" s="1"/>
  <c r="T630" i="3"/>
  <c r="S630" i="3"/>
  <c r="U630" i="3" s="1"/>
  <c r="V631" i="3" s="1"/>
  <c r="N630" i="3"/>
  <c r="O630" i="3" s="1"/>
  <c r="I630" i="3"/>
  <c r="J630" i="3" s="1"/>
  <c r="H630" i="3"/>
  <c r="G630" i="3"/>
  <c r="K630" i="3" s="1"/>
  <c r="L631" i="3" s="1"/>
  <c r="D630" i="3"/>
  <c r="C630" i="3"/>
  <c r="E630" i="3" s="1"/>
  <c r="F631" i="3" s="1"/>
  <c r="AB629" i="3"/>
  <c r="AC629" i="3" s="1"/>
  <c r="Y629" i="3"/>
  <c r="Z630" i="3" s="1"/>
  <c r="X629" i="3"/>
  <c r="W629" i="3"/>
  <c r="U629" i="3"/>
  <c r="V630" i="3" s="1"/>
  <c r="T629" i="3"/>
  <c r="S629" i="3"/>
  <c r="N629" i="3"/>
  <c r="O629" i="3" s="1"/>
  <c r="I629" i="3"/>
  <c r="J629" i="3" s="1"/>
  <c r="H629" i="3"/>
  <c r="G629" i="3"/>
  <c r="K629" i="3" s="1"/>
  <c r="L630" i="3" s="1"/>
  <c r="E629" i="3"/>
  <c r="F630" i="3" s="1"/>
  <c r="D629" i="3"/>
  <c r="C629" i="3"/>
  <c r="AB628" i="3"/>
  <c r="AC628" i="3" s="1"/>
  <c r="X628" i="3"/>
  <c r="W628" i="3"/>
  <c r="Y628" i="3" s="1"/>
  <c r="Z629" i="3" s="1"/>
  <c r="T628" i="3"/>
  <c r="S628" i="3"/>
  <c r="U628" i="3" s="1"/>
  <c r="V629" i="3" s="1"/>
  <c r="N628" i="3"/>
  <c r="O628" i="3" s="1"/>
  <c r="K628" i="3"/>
  <c r="L629" i="3" s="1"/>
  <c r="I628" i="3"/>
  <c r="J628" i="3" s="1"/>
  <c r="H628" i="3"/>
  <c r="G628" i="3"/>
  <c r="D628" i="3"/>
  <c r="C628" i="3"/>
  <c r="E628" i="3" s="1"/>
  <c r="F629" i="3" s="1"/>
  <c r="AB627" i="3"/>
  <c r="AC627" i="3" s="1"/>
  <c r="Y627" i="3"/>
  <c r="Z628" i="3" s="1"/>
  <c r="X627" i="3"/>
  <c r="W627" i="3"/>
  <c r="U627" i="3"/>
  <c r="V628" i="3" s="1"/>
  <c r="T627" i="3"/>
  <c r="S627" i="3"/>
  <c r="N627" i="3"/>
  <c r="O627" i="3" s="1"/>
  <c r="I627" i="3"/>
  <c r="J627" i="3" s="1"/>
  <c r="H627" i="3"/>
  <c r="G627" i="3"/>
  <c r="K627" i="3" s="1"/>
  <c r="L628" i="3" s="1"/>
  <c r="E627" i="3"/>
  <c r="F628" i="3" s="1"/>
  <c r="D627" i="3"/>
  <c r="C627" i="3"/>
  <c r="AB626" i="3"/>
  <c r="AC626" i="3" s="1"/>
  <c r="X626" i="3"/>
  <c r="W626" i="3"/>
  <c r="Y626" i="3" s="1"/>
  <c r="Z627" i="3" s="1"/>
  <c r="T626" i="3"/>
  <c r="S626" i="3"/>
  <c r="U626" i="3" s="1"/>
  <c r="V627" i="3" s="1"/>
  <c r="N626" i="3"/>
  <c r="O626" i="3" s="1"/>
  <c r="I626" i="3"/>
  <c r="J626" i="3" s="1"/>
  <c r="H626" i="3"/>
  <c r="G626" i="3"/>
  <c r="K626" i="3" s="1"/>
  <c r="L627" i="3" s="1"/>
  <c r="D626" i="3"/>
  <c r="C626" i="3"/>
  <c r="E626" i="3" s="1"/>
  <c r="F627" i="3" s="1"/>
  <c r="AB625" i="3"/>
  <c r="AC625" i="3" s="1"/>
  <c r="Y625" i="3"/>
  <c r="Z626" i="3" s="1"/>
  <c r="X625" i="3"/>
  <c r="W625" i="3"/>
  <c r="T625" i="3"/>
  <c r="S625" i="3"/>
  <c r="U625" i="3" s="1"/>
  <c r="V626" i="3" s="1"/>
  <c r="N625" i="3"/>
  <c r="O625" i="3" s="1"/>
  <c r="I625" i="3"/>
  <c r="J625" i="3" s="1"/>
  <c r="H625" i="3"/>
  <c r="G625" i="3"/>
  <c r="K625" i="3" s="1"/>
  <c r="L626" i="3" s="1"/>
  <c r="E625" i="3"/>
  <c r="F626" i="3" s="1"/>
  <c r="D625" i="3"/>
  <c r="C625" i="3"/>
  <c r="AB624" i="3"/>
  <c r="AC624" i="3" s="1"/>
  <c r="X624" i="3"/>
  <c r="W624" i="3"/>
  <c r="Y624" i="3" s="1"/>
  <c r="Z625" i="3" s="1"/>
  <c r="T624" i="3"/>
  <c r="S624" i="3"/>
  <c r="U624" i="3" s="1"/>
  <c r="V625" i="3" s="1"/>
  <c r="N624" i="3"/>
  <c r="O624" i="3" s="1"/>
  <c r="I624" i="3"/>
  <c r="J624" i="3" s="1"/>
  <c r="H624" i="3"/>
  <c r="G624" i="3"/>
  <c r="K624" i="3" s="1"/>
  <c r="L625" i="3" s="1"/>
  <c r="D624" i="3"/>
  <c r="C624" i="3"/>
  <c r="E624" i="3" s="1"/>
  <c r="F625" i="3" s="1"/>
  <c r="AB623" i="3"/>
  <c r="AC623" i="3" s="1"/>
  <c r="Y623" i="3"/>
  <c r="Z624" i="3" s="1"/>
  <c r="X623" i="3"/>
  <c r="W623" i="3"/>
  <c r="U623" i="3"/>
  <c r="V624" i="3" s="1"/>
  <c r="T623" i="3"/>
  <c r="S623" i="3"/>
  <c r="N623" i="3"/>
  <c r="O623" i="3" s="1"/>
  <c r="I623" i="3"/>
  <c r="J623" i="3" s="1"/>
  <c r="H623" i="3"/>
  <c r="G623" i="3"/>
  <c r="K623" i="3" s="1"/>
  <c r="L624" i="3" s="1"/>
  <c r="E623" i="3"/>
  <c r="F624" i="3" s="1"/>
  <c r="D623" i="3"/>
  <c r="C623" i="3"/>
  <c r="AB622" i="3"/>
  <c r="AC622" i="3" s="1"/>
  <c r="X622" i="3"/>
  <c r="W622" i="3"/>
  <c r="Y622" i="3" s="1"/>
  <c r="Z623" i="3" s="1"/>
  <c r="U622" i="3"/>
  <c r="V623" i="3" s="1"/>
  <c r="T622" i="3"/>
  <c r="S622" i="3"/>
  <c r="N622" i="3"/>
  <c r="O622" i="3" s="1"/>
  <c r="K622" i="3"/>
  <c r="L623" i="3" s="1"/>
  <c r="I622" i="3"/>
  <c r="J622" i="3" s="1"/>
  <c r="H622" i="3"/>
  <c r="G622" i="3"/>
  <c r="E622" i="3"/>
  <c r="F623" i="3" s="1"/>
  <c r="D622" i="3"/>
  <c r="C622" i="3"/>
  <c r="AB621" i="3"/>
  <c r="AC621" i="3" s="1"/>
  <c r="Y621" i="3"/>
  <c r="Z622" i="3" s="1"/>
  <c r="X621" i="3"/>
  <c r="W621" i="3"/>
  <c r="T621" i="3"/>
  <c r="S621" i="3"/>
  <c r="U621" i="3" s="1"/>
  <c r="V622" i="3" s="1"/>
  <c r="N621" i="3"/>
  <c r="O621" i="3" s="1"/>
  <c r="K621" i="3"/>
  <c r="L622" i="3" s="1"/>
  <c r="I621" i="3"/>
  <c r="J621" i="3" s="1"/>
  <c r="H621" i="3"/>
  <c r="G621" i="3"/>
  <c r="D621" i="3"/>
  <c r="C621" i="3"/>
  <c r="E621" i="3" s="1"/>
  <c r="F622" i="3" s="1"/>
  <c r="AB620" i="3"/>
  <c r="AC620" i="3" s="1"/>
  <c r="Y620" i="3"/>
  <c r="Z621" i="3" s="1"/>
  <c r="X620" i="3"/>
  <c r="W620" i="3"/>
  <c r="T620" i="3"/>
  <c r="S620" i="3"/>
  <c r="U620" i="3" s="1"/>
  <c r="V621" i="3" s="1"/>
  <c r="N620" i="3"/>
  <c r="O620" i="3" s="1"/>
  <c r="K620" i="3"/>
  <c r="L621" i="3" s="1"/>
  <c r="I620" i="3"/>
  <c r="J620" i="3" s="1"/>
  <c r="H620" i="3"/>
  <c r="G620" i="3"/>
  <c r="D620" i="3"/>
  <c r="C620" i="3"/>
  <c r="E620" i="3" s="1"/>
  <c r="F621" i="3" s="1"/>
  <c r="AB619" i="3"/>
  <c r="AC619" i="3" s="1"/>
  <c r="X619" i="3"/>
  <c r="W619" i="3"/>
  <c r="Y619" i="3" s="1"/>
  <c r="Z620" i="3" s="1"/>
  <c r="T619" i="3"/>
  <c r="S619" i="3"/>
  <c r="U619" i="3" s="1"/>
  <c r="V620" i="3" s="1"/>
  <c r="N619" i="3"/>
  <c r="O619" i="3" s="1"/>
  <c r="K619" i="3"/>
  <c r="L620" i="3" s="1"/>
  <c r="I619" i="3"/>
  <c r="J619" i="3" s="1"/>
  <c r="H619" i="3"/>
  <c r="G619" i="3"/>
  <c r="D619" i="3"/>
  <c r="C619" i="3"/>
  <c r="E619" i="3" s="1"/>
  <c r="F620" i="3" s="1"/>
  <c r="AB618" i="3"/>
  <c r="AC618" i="3" s="1"/>
  <c r="Y618" i="3"/>
  <c r="Z619" i="3" s="1"/>
  <c r="X618" i="3"/>
  <c r="W618" i="3"/>
  <c r="U618" i="3"/>
  <c r="V619" i="3" s="1"/>
  <c r="T618" i="3"/>
  <c r="S618" i="3"/>
  <c r="N618" i="3"/>
  <c r="O618" i="3" s="1"/>
  <c r="I618" i="3"/>
  <c r="J618" i="3" s="1"/>
  <c r="H618" i="3"/>
  <c r="G618" i="3"/>
  <c r="K618" i="3" s="1"/>
  <c r="L619" i="3" s="1"/>
  <c r="E618" i="3"/>
  <c r="F619" i="3" s="1"/>
  <c r="D618" i="3"/>
  <c r="C618" i="3"/>
  <c r="AB617" i="3"/>
  <c r="AC617" i="3" s="1"/>
  <c r="Y617" i="3"/>
  <c r="Z618" i="3" s="1"/>
  <c r="X617" i="3"/>
  <c r="W617" i="3"/>
  <c r="U617" i="3"/>
  <c r="V618" i="3" s="1"/>
  <c r="T617" i="3"/>
  <c r="S617" i="3"/>
  <c r="N617" i="3"/>
  <c r="O617" i="3" s="1"/>
  <c r="I617" i="3"/>
  <c r="J617" i="3" s="1"/>
  <c r="H617" i="3"/>
  <c r="G617" i="3"/>
  <c r="K617" i="3" s="1"/>
  <c r="L618" i="3" s="1"/>
  <c r="E617" i="3"/>
  <c r="F618" i="3" s="1"/>
  <c r="D617" i="3"/>
  <c r="C617" i="3"/>
  <c r="AB616" i="3"/>
  <c r="AC616" i="3" s="1"/>
  <c r="X616" i="3"/>
  <c r="W616" i="3"/>
  <c r="Y616" i="3" s="1"/>
  <c r="Z617" i="3" s="1"/>
  <c r="T616" i="3"/>
  <c r="S616" i="3"/>
  <c r="U616" i="3" s="1"/>
  <c r="V617" i="3" s="1"/>
  <c r="N616" i="3"/>
  <c r="O616" i="3" s="1"/>
  <c r="I616" i="3"/>
  <c r="J616" i="3" s="1"/>
  <c r="H616" i="3"/>
  <c r="G616" i="3"/>
  <c r="K616" i="3" s="1"/>
  <c r="L617" i="3" s="1"/>
  <c r="D616" i="3"/>
  <c r="C616" i="3"/>
  <c r="E616" i="3" s="1"/>
  <c r="F617" i="3" s="1"/>
  <c r="AB615" i="3"/>
  <c r="AC615" i="3" s="1"/>
  <c r="X615" i="3"/>
  <c r="W615" i="3"/>
  <c r="Y615" i="3" s="1"/>
  <c r="Z616" i="3" s="1"/>
  <c r="U615" i="3"/>
  <c r="V616" i="3" s="1"/>
  <c r="T615" i="3"/>
  <c r="S615" i="3"/>
  <c r="N615" i="3"/>
  <c r="O615" i="3" s="1"/>
  <c r="I615" i="3"/>
  <c r="J615" i="3" s="1"/>
  <c r="H615" i="3"/>
  <c r="G615" i="3"/>
  <c r="K615" i="3" s="1"/>
  <c r="L616" i="3" s="1"/>
  <c r="E615" i="3"/>
  <c r="F616" i="3" s="1"/>
  <c r="D615" i="3"/>
  <c r="C615" i="3"/>
  <c r="AB614" i="3"/>
  <c r="AC614" i="3" s="1"/>
  <c r="X614" i="3"/>
  <c r="W614" i="3"/>
  <c r="Y614" i="3" s="1"/>
  <c r="Z615" i="3" s="1"/>
  <c r="U614" i="3"/>
  <c r="V615" i="3" s="1"/>
  <c r="T614" i="3"/>
  <c r="S614" i="3"/>
  <c r="N614" i="3"/>
  <c r="O614" i="3" s="1"/>
  <c r="K614" i="3"/>
  <c r="L615" i="3" s="1"/>
  <c r="I614" i="3"/>
  <c r="J614" i="3" s="1"/>
  <c r="H614" i="3"/>
  <c r="G614" i="3"/>
  <c r="D614" i="3"/>
  <c r="C614" i="3"/>
  <c r="E614" i="3" s="1"/>
  <c r="F615" i="3" s="1"/>
  <c r="AB613" i="3"/>
  <c r="AC613" i="3" s="1"/>
  <c r="Y613" i="3"/>
  <c r="Z614" i="3" s="1"/>
  <c r="X613" i="3"/>
  <c r="W613" i="3"/>
  <c r="T613" i="3"/>
  <c r="S613" i="3"/>
  <c r="U613" i="3" s="1"/>
  <c r="V614" i="3" s="1"/>
  <c r="N613" i="3"/>
  <c r="O613" i="3" s="1"/>
  <c r="K613" i="3"/>
  <c r="L614" i="3" s="1"/>
  <c r="I613" i="3"/>
  <c r="J613" i="3" s="1"/>
  <c r="H613" i="3"/>
  <c r="G613" i="3"/>
  <c r="D613" i="3"/>
  <c r="C613" i="3"/>
  <c r="E613" i="3" s="1"/>
  <c r="F614" i="3" s="1"/>
  <c r="AB612" i="3"/>
  <c r="AC612" i="3" s="1"/>
  <c r="Y612" i="3"/>
  <c r="Z613" i="3" s="1"/>
  <c r="X612" i="3"/>
  <c r="W612" i="3"/>
  <c r="T612" i="3"/>
  <c r="S612" i="3"/>
  <c r="U612" i="3" s="1"/>
  <c r="V613" i="3" s="1"/>
  <c r="N612" i="3"/>
  <c r="O612" i="3" s="1"/>
  <c r="K612" i="3"/>
  <c r="L613" i="3" s="1"/>
  <c r="I612" i="3"/>
  <c r="J612" i="3" s="1"/>
  <c r="H612" i="3"/>
  <c r="G612" i="3"/>
  <c r="D612" i="3"/>
  <c r="C612" i="3"/>
  <c r="E612" i="3" s="1"/>
  <c r="F613" i="3" s="1"/>
  <c r="AB611" i="3"/>
  <c r="AC611" i="3" s="1"/>
  <c r="X611" i="3"/>
  <c r="W611" i="3"/>
  <c r="Y611" i="3" s="1"/>
  <c r="Z612" i="3" s="1"/>
  <c r="T611" i="3"/>
  <c r="S611" i="3"/>
  <c r="U611" i="3" s="1"/>
  <c r="V612" i="3" s="1"/>
  <c r="N611" i="3"/>
  <c r="O611" i="3" s="1"/>
  <c r="K611" i="3"/>
  <c r="L612" i="3" s="1"/>
  <c r="I611" i="3"/>
  <c r="J611" i="3" s="1"/>
  <c r="H611" i="3"/>
  <c r="G611" i="3"/>
  <c r="D611" i="3"/>
  <c r="C611" i="3"/>
  <c r="E611" i="3" s="1"/>
  <c r="F612" i="3" s="1"/>
  <c r="AB610" i="3"/>
  <c r="AC610" i="3" s="1"/>
  <c r="Y610" i="3"/>
  <c r="Z611" i="3" s="1"/>
  <c r="X610" i="3"/>
  <c r="W610" i="3"/>
  <c r="U610" i="3"/>
  <c r="V611" i="3" s="1"/>
  <c r="T610" i="3"/>
  <c r="S610" i="3"/>
  <c r="N610" i="3"/>
  <c r="O610" i="3" s="1"/>
  <c r="I610" i="3"/>
  <c r="J610" i="3" s="1"/>
  <c r="H610" i="3"/>
  <c r="G610" i="3"/>
  <c r="K610" i="3" s="1"/>
  <c r="L611" i="3" s="1"/>
  <c r="E610" i="3"/>
  <c r="F611" i="3" s="1"/>
  <c r="D610" i="3"/>
  <c r="C610" i="3"/>
  <c r="AB609" i="3"/>
  <c r="AC609" i="3" s="1"/>
  <c r="X609" i="3"/>
  <c r="W609" i="3"/>
  <c r="Y609" i="3" s="1"/>
  <c r="Z610" i="3" s="1"/>
  <c r="U609" i="3"/>
  <c r="V610" i="3" s="1"/>
  <c r="T609" i="3"/>
  <c r="S609" i="3"/>
  <c r="N609" i="3"/>
  <c r="O609" i="3" s="1"/>
  <c r="I609" i="3"/>
  <c r="J609" i="3" s="1"/>
  <c r="H609" i="3"/>
  <c r="G609" i="3"/>
  <c r="K609" i="3" s="1"/>
  <c r="L610" i="3" s="1"/>
  <c r="E609" i="3"/>
  <c r="F610" i="3" s="1"/>
  <c r="D609" i="3"/>
  <c r="C609" i="3"/>
  <c r="AB608" i="3"/>
  <c r="AC608" i="3" s="1"/>
  <c r="X608" i="3"/>
  <c r="W608" i="3"/>
  <c r="Y608" i="3" s="1"/>
  <c r="Z609" i="3" s="1"/>
  <c r="T608" i="3"/>
  <c r="S608" i="3"/>
  <c r="U608" i="3" s="1"/>
  <c r="V609" i="3" s="1"/>
  <c r="N608" i="3"/>
  <c r="O608" i="3" s="1"/>
  <c r="I608" i="3"/>
  <c r="J608" i="3" s="1"/>
  <c r="H608" i="3"/>
  <c r="G608" i="3"/>
  <c r="K608" i="3" s="1"/>
  <c r="L609" i="3" s="1"/>
  <c r="D608" i="3"/>
  <c r="C608" i="3"/>
  <c r="E608" i="3" s="1"/>
  <c r="F609" i="3" s="1"/>
  <c r="AB607" i="3"/>
  <c r="AC607" i="3" s="1"/>
  <c r="X607" i="3"/>
  <c r="W607" i="3"/>
  <c r="Y607" i="3" s="1"/>
  <c r="Z608" i="3" s="1"/>
  <c r="U607" i="3"/>
  <c r="V608" i="3" s="1"/>
  <c r="T607" i="3"/>
  <c r="S607" i="3"/>
  <c r="N607" i="3"/>
  <c r="O607" i="3" s="1"/>
  <c r="I607" i="3"/>
  <c r="J607" i="3" s="1"/>
  <c r="H607" i="3"/>
  <c r="G607" i="3"/>
  <c r="K607" i="3" s="1"/>
  <c r="L608" i="3" s="1"/>
  <c r="E607" i="3"/>
  <c r="F608" i="3" s="1"/>
  <c r="D607" i="3"/>
  <c r="C607" i="3"/>
  <c r="AB606" i="3"/>
  <c r="AC606" i="3" s="1"/>
  <c r="X606" i="3"/>
  <c r="W606" i="3"/>
  <c r="Y606" i="3" s="1"/>
  <c r="Z607" i="3" s="1"/>
  <c r="U606" i="3"/>
  <c r="V607" i="3" s="1"/>
  <c r="T606" i="3"/>
  <c r="S606" i="3"/>
  <c r="N606" i="3"/>
  <c r="O606" i="3" s="1"/>
  <c r="K606" i="3"/>
  <c r="L607" i="3" s="1"/>
  <c r="I606" i="3"/>
  <c r="J606" i="3" s="1"/>
  <c r="H606" i="3"/>
  <c r="G606" i="3"/>
  <c r="D606" i="3"/>
  <c r="C606" i="3"/>
  <c r="E606" i="3" s="1"/>
  <c r="F607" i="3" s="1"/>
  <c r="AB605" i="3"/>
  <c r="AC605" i="3" s="1"/>
  <c r="Y605" i="3"/>
  <c r="Z606" i="3" s="1"/>
  <c r="X605" i="3"/>
  <c r="W605" i="3"/>
  <c r="T605" i="3"/>
  <c r="S605" i="3"/>
  <c r="U605" i="3" s="1"/>
  <c r="V606" i="3" s="1"/>
  <c r="N605" i="3"/>
  <c r="O605" i="3" s="1"/>
  <c r="K605" i="3"/>
  <c r="L606" i="3" s="1"/>
  <c r="I605" i="3"/>
  <c r="J605" i="3" s="1"/>
  <c r="H605" i="3"/>
  <c r="G605" i="3"/>
  <c r="D605" i="3"/>
  <c r="C605" i="3"/>
  <c r="E605" i="3" s="1"/>
  <c r="F606" i="3" s="1"/>
  <c r="AB604" i="3"/>
  <c r="AC604" i="3" s="1"/>
  <c r="Y604" i="3"/>
  <c r="Z605" i="3" s="1"/>
  <c r="X604" i="3"/>
  <c r="W604" i="3"/>
  <c r="T604" i="3"/>
  <c r="S604" i="3"/>
  <c r="U604" i="3" s="1"/>
  <c r="V605" i="3" s="1"/>
  <c r="N604" i="3"/>
  <c r="O604" i="3" s="1"/>
  <c r="K604" i="3"/>
  <c r="L605" i="3" s="1"/>
  <c r="I604" i="3"/>
  <c r="J604" i="3" s="1"/>
  <c r="H604" i="3"/>
  <c r="G604" i="3"/>
  <c r="D604" i="3"/>
  <c r="C604" i="3"/>
  <c r="E604" i="3" s="1"/>
  <c r="F605" i="3" s="1"/>
  <c r="AB603" i="3"/>
  <c r="AC603" i="3" s="1"/>
  <c r="X603" i="3"/>
  <c r="W603" i="3"/>
  <c r="Y603" i="3" s="1"/>
  <c r="Z604" i="3" s="1"/>
  <c r="T603" i="3"/>
  <c r="S603" i="3"/>
  <c r="U603" i="3" s="1"/>
  <c r="V604" i="3" s="1"/>
  <c r="N603" i="3"/>
  <c r="O603" i="3" s="1"/>
  <c r="K603" i="3"/>
  <c r="L604" i="3" s="1"/>
  <c r="I603" i="3"/>
  <c r="J603" i="3" s="1"/>
  <c r="H603" i="3"/>
  <c r="G603" i="3"/>
  <c r="D603" i="3"/>
  <c r="C603" i="3"/>
  <c r="E603" i="3" s="1"/>
  <c r="F604" i="3" s="1"/>
  <c r="AB602" i="3"/>
  <c r="AC602" i="3" s="1"/>
  <c r="Y602" i="3"/>
  <c r="Z603" i="3" s="1"/>
  <c r="X602" i="3"/>
  <c r="W602" i="3"/>
  <c r="U602" i="3"/>
  <c r="V603" i="3" s="1"/>
  <c r="T602" i="3"/>
  <c r="S602" i="3"/>
  <c r="N602" i="3"/>
  <c r="O602" i="3" s="1"/>
  <c r="I602" i="3"/>
  <c r="J602" i="3" s="1"/>
  <c r="H602" i="3"/>
  <c r="G602" i="3"/>
  <c r="K602" i="3" s="1"/>
  <c r="L603" i="3" s="1"/>
  <c r="E602" i="3"/>
  <c r="F603" i="3" s="1"/>
  <c r="D602" i="3"/>
  <c r="C602" i="3"/>
  <c r="AB601" i="3"/>
  <c r="AC601" i="3" s="1"/>
  <c r="X601" i="3"/>
  <c r="W601" i="3"/>
  <c r="Y601" i="3" s="1"/>
  <c r="Z602" i="3" s="1"/>
  <c r="U601" i="3"/>
  <c r="V602" i="3" s="1"/>
  <c r="T601" i="3"/>
  <c r="S601" i="3"/>
  <c r="N601" i="3"/>
  <c r="O601" i="3" s="1"/>
  <c r="I601" i="3"/>
  <c r="J601" i="3" s="1"/>
  <c r="H601" i="3"/>
  <c r="G601" i="3"/>
  <c r="K601" i="3" s="1"/>
  <c r="L602" i="3" s="1"/>
  <c r="E601" i="3"/>
  <c r="F602" i="3" s="1"/>
  <c r="D601" i="3"/>
  <c r="C601" i="3"/>
  <c r="AB600" i="3"/>
  <c r="AC600" i="3" s="1"/>
  <c r="X600" i="3"/>
  <c r="W600" i="3"/>
  <c r="Y600" i="3" s="1"/>
  <c r="Z601" i="3" s="1"/>
  <c r="T600" i="3"/>
  <c r="S600" i="3"/>
  <c r="U600" i="3" s="1"/>
  <c r="V601" i="3" s="1"/>
  <c r="N600" i="3"/>
  <c r="O600" i="3" s="1"/>
  <c r="I600" i="3"/>
  <c r="J600" i="3" s="1"/>
  <c r="H600" i="3"/>
  <c r="G600" i="3"/>
  <c r="K600" i="3" s="1"/>
  <c r="L601" i="3" s="1"/>
  <c r="D600" i="3"/>
  <c r="C600" i="3"/>
  <c r="E600" i="3" s="1"/>
  <c r="F601" i="3" s="1"/>
  <c r="AB599" i="3"/>
  <c r="AC599" i="3" s="1"/>
  <c r="X599" i="3"/>
  <c r="W599" i="3"/>
  <c r="Y599" i="3" s="1"/>
  <c r="Z600" i="3" s="1"/>
  <c r="U599" i="3"/>
  <c r="V600" i="3" s="1"/>
  <c r="T599" i="3"/>
  <c r="S599" i="3"/>
  <c r="N599" i="3"/>
  <c r="O599" i="3" s="1"/>
  <c r="I599" i="3"/>
  <c r="J599" i="3" s="1"/>
  <c r="H599" i="3"/>
  <c r="G599" i="3"/>
  <c r="K599" i="3" s="1"/>
  <c r="L600" i="3" s="1"/>
  <c r="E599" i="3"/>
  <c r="F600" i="3" s="1"/>
  <c r="D599" i="3"/>
  <c r="C599" i="3"/>
  <c r="AB598" i="3"/>
  <c r="AC598" i="3" s="1"/>
  <c r="X598" i="3"/>
  <c r="W598" i="3"/>
  <c r="Y598" i="3" s="1"/>
  <c r="Z599" i="3" s="1"/>
  <c r="T598" i="3"/>
  <c r="S598" i="3"/>
  <c r="U598" i="3" s="1"/>
  <c r="V599" i="3" s="1"/>
  <c r="N598" i="3"/>
  <c r="O598" i="3" s="1"/>
  <c r="K598" i="3"/>
  <c r="L599" i="3" s="1"/>
  <c r="I598" i="3"/>
  <c r="J598" i="3" s="1"/>
  <c r="H598" i="3"/>
  <c r="G598" i="3"/>
  <c r="D598" i="3"/>
  <c r="C598" i="3"/>
  <c r="E598" i="3" s="1"/>
  <c r="F599" i="3" s="1"/>
  <c r="AB597" i="3"/>
  <c r="AC597" i="3" s="1"/>
  <c r="Y597" i="3"/>
  <c r="Z598" i="3" s="1"/>
  <c r="X597" i="3"/>
  <c r="W597" i="3"/>
  <c r="T597" i="3"/>
  <c r="S597" i="3"/>
  <c r="U597" i="3" s="1"/>
  <c r="V598" i="3" s="1"/>
  <c r="N597" i="3"/>
  <c r="O597" i="3" s="1"/>
  <c r="K597" i="3"/>
  <c r="L598" i="3" s="1"/>
  <c r="I597" i="3"/>
  <c r="J597" i="3" s="1"/>
  <c r="H597" i="3"/>
  <c r="G597" i="3"/>
  <c r="D597" i="3"/>
  <c r="C597" i="3"/>
  <c r="E597" i="3" s="1"/>
  <c r="F598" i="3" s="1"/>
  <c r="AB596" i="3"/>
  <c r="AC596" i="3" s="1"/>
  <c r="Y596" i="3"/>
  <c r="Z597" i="3" s="1"/>
  <c r="X596" i="3"/>
  <c r="W596" i="3"/>
  <c r="T596" i="3"/>
  <c r="S596" i="3"/>
  <c r="U596" i="3" s="1"/>
  <c r="V597" i="3" s="1"/>
  <c r="N596" i="3"/>
  <c r="O596" i="3" s="1"/>
  <c r="K596" i="3"/>
  <c r="L597" i="3" s="1"/>
  <c r="I596" i="3"/>
  <c r="J596" i="3" s="1"/>
  <c r="H596" i="3"/>
  <c r="G596" i="3"/>
  <c r="D596" i="3"/>
  <c r="C596" i="3"/>
  <c r="E596" i="3" s="1"/>
  <c r="F597" i="3" s="1"/>
  <c r="AB595" i="3"/>
  <c r="AC595" i="3" s="1"/>
  <c r="X595" i="3"/>
  <c r="W595" i="3"/>
  <c r="Y595" i="3" s="1"/>
  <c r="Z596" i="3" s="1"/>
  <c r="T595" i="3"/>
  <c r="S595" i="3"/>
  <c r="U595" i="3" s="1"/>
  <c r="V596" i="3" s="1"/>
  <c r="N595" i="3"/>
  <c r="O595" i="3" s="1"/>
  <c r="K595" i="3"/>
  <c r="L596" i="3" s="1"/>
  <c r="I595" i="3"/>
  <c r="J595" i="3" s="1"/>
  <c r="H595" i="3"/>
  <c r="G595" i="3"/>
  <c r="D595" i="3"/>
  <c r="C595" i="3"/>
  <c r="E595" i="3" s="1"/>
  <c r="F596" i="3" s="1"/>
  <c r="AB594" i="3"/>
  <c r="AC594" i="3" s="1"/>
  <c r="Y594" i="3"/>
  <c r="Z595" i="3" s="1"/>
  <c r="X594" i="3"/>
  <c r="W594" i="3"/>
  <c r="U594" i="3"/>
  <c r="V595" i="3" s="1"/>
  <c r="T594" i="3"/>
  <c r="S594" i="3"/>
  <c r="N594" i="3"/>
  <c r="O594" i="3" s="1"/>
  <c r="I594" i="3"/>
  <c r="J594" i="3" s="1"/>
  <c r="H594" i="3"/>
  <c r="G594" i="3"/>
  <c r="K594" i="3" s="1"/>
  <c r="L595" i="3" s="1"/>
  <c r="E594" i="3"/>
  <c r="F595" i="3" s="1"/>
  <c r="D594" i="3"/>
  <c r="C594" i="3"/>
  <c r="AB593" i="3"/>
  <c r="AC593" i="3" s="1"/>
  <c r="X593" i="3"/>
  <c r="W593" i="3"/>
  <c r="Y593" i="3" s="1"/>
  <c r="Z594" i="3" s="1"/>
  <c r="U593" i="3"/>
  <c r="V594" i="3" s="1"/>
  <c r="T593" i="3"/>
  <c r="S593" i="3"/>
  <c r="N593" i="3"/>
  <c r="O593" i="3" s="1"/>
  <c r="I593" i="3"/>
  <c r="J593" i="3" s="1"/>
  <c r="H593" i="3"/>
  <c r="G593" i="3"/>
  <c r="K593" i="3" s="1"/>
  <c r="L594" i="3" s="1"/>
  <c r="E593" i="3"/>
  <c r="F594" i="3" s="1"/>
  <c r="D593" i="3"/>
  <c r="C593" i="3"/>
  <c r="AB592" i="3"/>
  <c r="AC592" i="3" s="1"/>
  <c r="X592" i="3"/>
  <c r="W592" i="3"/>
  <c r="Y592" i="3" s="1"/>
  <c r="Z593" i="3" s="1"/>
  <c r="T592" i="3"/>
  <c r="S592" i="3"/>
  <c r="U592" i="3" s="1"/>
  <c r="V593" i="3" s="1"/>
  <c r="N592" i="3"/>
  <c r="O592" i="3" s="1"/>
  <c r="I592" i="3"/>
  <c r="J592" i="3" s="1"/>
  <c r="H592" i="3"/>
  <c r="G592" i="3"/>
  <c r="K592" i="3" s="1"/>
  <c r="L593" i="3" s="1"/>
  <c r="D592" i="3"/>
  <c r="C592" i="3"/>
  <c r="E592" i="3" s="1"/>
  <c r="F593" i="3" s="1"/>
  <c r="AB591" i="3"/>
  <c r="AC591" i="3" s="1"/>
  <c r="X591" i="3"/>
  <c r="W591" i="3"/>
  <c r="Y591" i="3" s="1"/>
  <c r="Z592" i="3" s="1"/>
  <c r="U591" i="3"/>
  <c r="V592" i="3" s="1"/>
  <c r="T591" i="3"/>
  <c r="S591" i="3"/>
  <c r="N591" i="3"/>
  <c r="O591" i="3" s="1"/>
  <c r="I591" i="3"/>
  <c r="J591" i="3" s="1"/>
  <c r="H591" i="3"/>
  <c r="G591" i="3"/>
  <c r="K591" i="3" s="1"/>
  <c r="L592" i="3" s="1"/>
  <c r="E591" i="3"/>
  <c r="F592" i="3" s="1"/>
  <c r="D591" i="3"/>
  <c r="C591" i="3"/>
  <c r="AB590" i="3"/>
  <c r="AC590" i="3" s="1"/>
  <c r="X590" i="3"/>
  <c r="W590" i="3"/>
  <c r="Y590" i="3" s="1"/>
  <c r="Z591" i="3" s="1"/>
  <c r="T590" i="3"/>
  <c r="S590" i="3"/>
  <c r="U590" i="3" s="1"/>
  <c r="V591" i="3" s="1"/>
  <c r="N590" i="3"/>
  <c r="O590" i="3" s="1"/>
  <c r="K590" i="3"/>
  <c r="L591" i="3" s="1"/>
  <c r="I590" i="3"/>
  <c r="J590" i="3" s="1"/>
  <c r="H590" i="3"/>
  <c r="G590" i="3"/>
  <c r="D590" i="3"/>
  <c r="C590" i="3"/>
  <c r="E590" i="3" s="1"/>
  <c r="F591" i="3" s="1"/>
  <c r="AB589" i="3"/>
  <c r="AC589" i="3" s="1"/>
  <c r="Y589" i="3"/>
  <c r="Z590" i="3" s="1"/>
  <c r="X589" i="3"/>
  <c r="W589" i="3"/>
  <c r="T589" i="3"/>
  <c r="S589" i="3"/>
  <c r="U589" i="3" s="1"/>
  <c r="V590" i="3" s="1"/>
  <c r="N589" i="3"/>
  <c r="O589" i="3" s="1"/>
  <c r="K589" i="3"/>
  <c r="L590" i="3" s="1"/>
  <c r="I589" i="3"/>
  <c r="J589" i="3" s="1"/>
  <c r="H589" i="3"/>
  <c r="G589" i="3"/>
  <c r="D589" i="3"/>
  <c r="C589" i="3"/>
  <c r="E589" i="3" s="1"/>
  <c r="F590" i="3" s="1"/>
  <c r="AB588" i="3"/>
  <c r="AC588" i="3" s="1"/>
  <c r="Y588" i="3"/>
  <c r="Z589" i="3" s="1"/>
  <c r="X588" i="3"/>
  <c r="W588" i="3"/>
  <c r="T588" i="3"/>
  <c r="S588" i="3"/>
  <c r="U588" i="3" s="1"/>
  <c r="V589" i="3" s="1"/>
  <c r="N588" i="3"/>
  <c r="O588" i="3" s="1"/>
  <c r="K588" i="3"/>
  <c r="L589" i="3" s="1"/>
  <c r="I588" i="3"/>
  <c r="J588" i="3" s="1"/>
  <c r="H588" i="3"/>
  <c r="G588" i="3"/>
  <c r="D588" i="3"/>
  <c r="C588" i="3"/>
  <c r="E588" i="3" s="1"/>
  <c r="F589" i="3" s="1"/>
  <c r="AB587" i="3"/>
  <c r="AC587" i="3" s="1"/>
  <c r="X587" i="3"/>
  <c r="W587" i="3"/>
  <c r="Y587" i="3" s="1"/>
  <c r="Z588" i="3" s="1"/>
  <c r="T587" i="3"/>
  <c r="S587" i="3"/>
  <c r="U587" i="3" s="1"/>
  <c r="V588" i="3" s="1"/>
  <c r="N587" i="3"/>
  <c r="O587" i="3" s="1"/>
  <c r="K587" i="3"/>
  <c r="L588" i="3" s="1"/>
  <c r="I587" i="3"/>
  <c r="J587" i="3" s="1"/>
  <c r="H587" i="3"/>
  <c r="G587" i="3"/>
  <c r="D587" i="3"/>
  <c r="C587" i="3"/>
  <c r="E587" i="3" s="1"/>
  <c r="F588" i="3" s="1"/>
  <c r="AB586" i="3"/>
  <c r="AC586" i="3" s="1"/>
  <c r="Y586" i="3"/>
  <c r="Z587" i="3" s="1"/>
  <c r="X586" i="3"/>
  <c r="W586" i="3"/>
  <c r="U586" i="3"/>
  <c r="V587" i="3" s="1"/>
  <c r="T586" i="3"/>
  <c r="S586" i="3"/>
  <c r="N586" i="3"/>
  <c r="O586" i="3" s="1"/>
  <c r="I586" i="3"/>
  <c r="J586" i="3" s="1"/>
  <c r="H586" i="3"/>
  <c r="G586" i="3"/>
  <c r="K586" i="3" s="1"/>
  <c r="L587" i="3" s="1"/>
  <c r="E586" i="3"/>
  <c r="F587" i="3" s="1"/>
  <c r="D586" i="3"/>
  <c r="C586" i="3"/>
  <c r="AB585" i="3"/>
  <c r="AC585" i="3" s="1"/>
  <c r="X585" i="3"/>
  <c r="W585" i="3"/>
  <c r="Y585" i="3" s="1"/>
  <c r="Z586" i="3" s="1"/>
  <c r="U585" i="3"/>
  <c r="V586" i="3" s="1"/>
  <c r="T585" i="3"/>
  <c r="S585" i="3"/>
  <c r="N585" i="3"/>
  <c r="O585" i="3" s="1"/>
  <c r="I585" i="3"/>
  <c r="J585" i="3" s="1"/>
  <c r="H585" i="3"/>
  <c r="G585" i="3"/>
  <c r="K585" i="3" s="1"/>
  <c r="L586" i="3" s="1"/>
  <c r="E585" i="3"/>
  <c r="F586" i="3" s="1"/>
  <c r="D585" i="3"/>
  <c r="C585" i="3"/>
  <c r="AB584" i="3"/>
  <c r="AC584" i="3" s="1"/>
  <c r="X584" i="3"/>
  <c r="W584" i="3"/>
  <c r="Y584" i="3" s="1"/>
  <c r="Z585" i="3" s="1"/>
  <c r="T584" i="3"/>
  <c r="S584" i="3"/>
  <c r="U584" i="3" s="1"/>
  <c r="V585" i="3" s="1"/>
  <c r="N584" i="3"/>
  <c r="O584" i="3" s="1"/>
  <c r="I584" i="3"/>
  <c r="J584" i="3" s="1"/>
  <c r="H584" i="3"/>
  <c r="G584" i="3"/>
  <c r="K584" i="3" s="1"/>
  <c r="L585" i="3" s="1"/>
  <c r="D584" i="3"/>
  <c r="C584" i="3"/>
  <c r="E584" i="3" s="1"/>
  <c r="F585" i="3" s="1"/>
  <c r="AB583" i="3"/>
  <c r="AC583" i="3" s="1"/>
  <c r="X583" i="3"/>
  <c r="W583" i="3"/>
  <c r="Y583" i="3" s="1"/>
  <c r="Z584" i="3" s="1"/>
  <c r="U583" i="3"/>
  <c r="V584" i="3" s="1"/>
  <c r="T583" i="3"/>
  <c r="S583" i="3"/>
  <c r="N583" i="3"/>
  <c r="O583" i="3" s="1"/>
  <c r="I583" i="3"/>
  <c r="J583" i="3" s="1"/>
  <c r="H583" i="3"/>
  <c r="G583" i="3"/>
  <c r="K583" i="3" s="1"/>
  <c r="L584" i="3" s="1"/>
  <c r="E583" i="3"/>
  <c r="F584" i="3" s="1"/>
  <c r="D583" i="3"/>
  <c r="C583" i="3"/>
  <c r="AB582" i="3"/>
  <c r="AC582" i="3" s="1"/>
  <c r="X582" i="3"/>
  <c r="W582" i="3"/>
  <c r="Y582" i="3" s="1"/>
  <c r="Z583" i="3" s="1"/>
  <c r="T582" i="3"/>
  <c r="S582" i="3"/>
  <c r="U582" i="3" s="1"/>
  <c r="V583" i="3" s="1"/>
  <c r="N582" i="3"/>
  <c r="O582" i="3" s="1"/>
  <c r="K582" i="3"/>
  <c r="L583" i="3" s="1"/>
  <c r="I582" i="3"/>
  <c r="J582" i="3" s="1"/>
  <c r="H582" i="3"/>
  <c r="G582" i="3"/>
  <c r="D582" i="3"/>
  <c r="C582" i="3"/>
  <c r="E582" i="3" s="1"/>
  <c r="F583" i="3" s="1"/>
  <c r="AB581" i="3"/>
  <c r="AC581" i="3" s="1"/>
  <c r="Y581" i="3"/>
  <c r="Z582" i="3" s="1"/>
  <c r="X581" i="3"/>
  <c r="W581" i="3"/>
  <c r="T581" i="3"/>
  <c r="S581" i="3"/>
  <c r="U581" i="3" s="1"/>
  <c r="V582" i="3" s="1"/>
  <c r="N581" i="3"/>
  <c r="O581" i="3" s="1"/>
  <c r="K581" i="3"/>
  <c r="L582" i="3" s="1"/>
  <c r="I581" i="3"/>
  <c r="J581" i="3" s="1"/>
  <c r="H581" i="3"/>
  <c r="G581" i="3"/>
  <c r="D581" i="3"/>
  <c r="C581" i="3"/>
  <c r="E581" i="3" s="1"/>
  <c r="F582" i="3" s="1"/>
  <c r="AB580" i="3"/>
  <c r="AC580" i="3" s="1"/>
  <c r="Y580" i="3"/>
  <c r="Z581" i="3" s="1"/>
  <c r="X580" i="3"/>
  <c r="W580" i="3"/>
  <c r="T580" i="3"/>
  <c r="S580" i="3"/>
  <c r="U580" i="3" s="1"/>
  <c r="V581" i="3" s="1"/>
  <c r="N580" i="3"/>
  <c r="O580" i="3" s="1"/>
  <c r="K580" i="3"/>
  <c r="L581" i="3" s="1"/>
  <c r="J580" i="3"/>
  <c r="I580" i="3"/>
  <c r="H580" i="3"/>
  <c r="G580" i="3"/>
  <c r="D580" i="3"/>
  <c r="C580" i="3"/>
  <c r="E580" i="3" s="1"/>
  <c r="F581" i="3" s="1"/>
  <c r="AB579" i="3"/>
  <c r="X579" i="3"/>
  <c r="W579" i="3"/>
  <c r="Y579" i="3" s="1"/>
  <c r="Z580" i="3" s="1"/>
  <c r="T579" i="3"/>
  <c r="AC579" i="3" s="1"/>
  <c r="S579" i="3"/>
  <c r="N579" i="3"/>
  <c r="O579" i="3" s="1"/>
  <c r="I579" i="3"/>
  <c r="H579" i="3"/>
  <c r="K579" i="3" s="1"/>
  <c r="L580" i="3" s="1"/>
  <c r="G579" i="3"/>
  <c r="E579" i="3"/>
  <c r="F580" i="3" s="1"/>
  <c r="D579" i="3"/>
  <c r="C579" i="3"/>
  <c r="AB578" i="3"/>
  <c r="AC578" i="3" s="1"/>
  <c r="X578" i="3"/>
  <c r="W578" i="3"/>
  <c r="Y578" i="3" s="1"/>
  <c r="Z579" i="3" s="1"/>
  <c r="T578" i="3"/>
  <c r="S578" i="3"/>
  <c r="U578" i="3" s="1"/>
  <c r="V579" i="3" s="1"/>
  <c r="O578" i="3"/>
  <c r="N578" i="3"/>
  <c r="I578" i="3"/>
  <c r="J578" i="3" s="1"/>
  <c r="H578" i="3"/>
  <c r="G578" i="3"/>
  <c r="K578" i="3" s="1"/>
  <c r="L579" i="3" s="1"/>
  <c r="D578" i="3"/>
  <c r="C578" i="3"/>
  <c r="E578" i="3" s="1"/>
  <c r="F579" i="3" s="1"/>
  <c r="AB577" i="3"/>
  <c r="AC577" i="3" s="1"/>
  <c r="X577" i="3"/>
  <c r="Y577" i="3" s="1"/>
  <c r="Z578" i="3" s="1"/>
  <c r="W577" i="3"/>
  <c r="T577" i="3"/>
  <c r="U577" i="3" s="1"/>
  <c r="V578" i="3" s="1"/>
  <c r="S577" i="3"/>
  <c r="N577" i="3"/>
  <c r="L577" i="3"/>
  <c r="I577" i="3"/>
  <c r="J577" i="3" s="1"/>
  <c r="H577" i="3"/>
  <c r="K577" i="3" s="1"/>
  <c r="L578" i="3" s="1"/>
  <c r="G577" i="3"/>
  <c r="D577" i="3"/>
  <c r="E577" i="3" s="1"/>
  <c r="F578" i="3" s="1"/>
  <c r="C577" i="3"/>
  <c r="AB576" i="3"/>
  <c r="AC576" i="3" s="1"/>
  <c r="Y576" i="3"/>
  <c r="Z577" i="3" s="1"/>
  <c r="X576" i="3"/>
  <c r="W576" i="3"/>
  <c r="T576" i="3"/>
  <c r="S576" i="3"/>
  <c r="U576" i="3" s="1"/>
  <c r="V577" i="3" s="1"/>
  <c r="N576" i="3"/>
  <c r="O576" i="3" s="1"/>
  <c r="K576" i="3"/>
  <c r="J576" i="3"/>
  <c r="I576" i="3"/>
  <c r="H576" i="3"/>
  <c r="G576" i="3"/>
  <c r="F576" i="3"/>
  <c r="D576" i="3"/>
  <c r="C576" i="3"/>
  <c r="E576" i="3" s="1"/>
  <c r="F577" i="3" s="1"/>
  <c r="AB575" i="3"/>
  <c r="AC575" i="3" s="1"/>
  <c r="X575" i="3"/>
  <c r="W575" i="3"/>
  <c r="Y575" i="3" s="1"/>
  <c r="Z576" i="3" s="1"/>
  <c r="T575" i="3"/>
  <c r="U575" i="3" s="1"/>
  <c r="V576" i="3" s="1"/>
  <c r="S575" i="3"/>
  <c r="N575" i="3"/>
  <c r="I575" i="3"/>
  <c r="H575" i="3"/>
  <c r="K575" i="3" s="1"/>
  <c r="L576" i="3" s="1"/>
  <c r="G575" i="3"/>
  <c r="E575" i="3"/>
  <c r="D575" i="3"/>
  <c r="C575" i="3"/>
  <c r="AB574" i="3"/>
  <c r="AC574" i="3" s="1"/>
  <c r="X574" i="3"/>
  <c r="W574" i="3"/>
  <c r="Y574" i="3" s="1"/>
  <c r="Z575" i="3" s="1"/>
  <c r="U574" i="3"/>
  <c r="V575" i="3" s="1"/>
  <c r="T574" i="3"/>
  <c r="S574" i="3"/>
  <c r="N574" i="3"/>
  <c r="O574" i="3" s="1"/>
  <c r="K574" i="3"/>
  <c r="L575" i="3" s="1"/>
  <c r="I574" i="3"/>
  <c r="J574" i="3" s="1"/>
  <c r="H574" i="3"/>
  <c r="G574" i="3"/>
  <c r="D574" i="3"/>
  <c r="C574" i="3"/>
  <c r="E574" i="3" s="1"/>
  <c r="F575" i="3" s="1"/>
  <c r="AB573" i="3"/>
  <c r="AC573" i="3" s="1"/>
  <c r="Y573" i="3"/>
  <c r="Z574" i="3" s="1"/>
  <c r="X573" i="3"/>
  <c r="W573" i="3"/>
  <c r="T573" i="3"/>
  <c r="U573" i="3" s="1"/>
  <c r="V574" i="3" s="1"/>
  <c r="S573" i="3"/>
  <c r="N573" i="3"/>
  <c r="K573" i="3"/>
  <c r="L574" i="3" s="1"/>
  <c r="I573" i="3"/>
  <c r="H573" i="3"/>
  <c r="G573" i="3"/>
  <c r="D573" i="3"/>
  <c r="E573" i="3" s="1"/>
  <c r="F574" i="3" s="1"/>
  <c r="C573" i="3"/>
  <c r="AB572" i="3"/>
  <c r="AC572" i="3" s="1"/>
  <c r="X572" i="3"/>
  <c r="W572" i="3"/>
  <c r="Y572" i="3" s="1"/>
  <c r="Z573" i="3" s="1"/>
  <c r="U572" i="3"/>
  <c r="V573" i="3" s="1"/>
  <c r="T572" i="3"/>
  <c r="S572" i="3"/>
  <c r="O572" i="3"/>
  <c r="N572" i="3"/>
  <c r="I572" i="3"/>
  <c r="J572" i="3" s="1"/>
  <c r="H572" i="3"/>
  <c r="G572" i="3"/>
  <c r="K572" i="3" s="1"/>
  <c r="L573" i="3" s="1"/>
  <c r="E572" i="3"/>
  <c r="F573" i="3" s="1"/>
  <c r="D572" i="3"/>
  <c r="C572" i="3"/>
  <c r="AB571" i="3"/>
  <c r="AC571" i="3" s="1"/>
  <c r="Y571" i="3"/>
  <c r="Z572" i="3" s="1"/>
  <c r="X571" i="3"/>
  <c r="W571" i="3"/>
  <c r="U571" i="3"/>
  <c r="V572" i="3" s="1"/>
  <c r="T571" i="3"/>
  <c r="S571" i="3"/>
  <c r="N571" i="3"/>
  <c r="K571" i="3"/>
  <c r="L572" i="3" s="1"/>
  <c r="I571" i="3"/>
  <c r="H571" i="3"/>
  <c r="G571" i="3"/>
  <c r="D571" i="3"/>
  <c r="E571" i="3" s="1"/>
  <c r="F572" i="3" s="1"/>
  <c r="C571" i="3"/>
  <c r="AB570" i="3"/>
  <c r="AC570" i="3" s="1"/>
  <c r="X570" i="3"/>
  <c r="W570" i="3"/>
  <c r="Y570" i="3" s="1"/>
  <c r="Z571" i="3" s="1"/>
  <c r="T570" i="3"/>
  <c r="S570" i="3"/>
  <c r="U570" i="3" s="1"/>
  <c r="V571" i="3" s="1"/>
  <c r="O570" i="3"/>
  <c r="N570" i="3"/>
  <c r="K570" i="3"/>
  <c r="L571" i="3" s="1"/>
  <c r="J570" i="3"/>
  <c r="I570" i="3"/>
  <c r="H570" i="3"/>
  <c r="G570" i="3"/>
  <c r="E570" i="3"/>
  <c r="F571" i="3" s="1"/>
  <c r="D570" i="3"/>
  <c r="C570" i="3"/>
  <c r="AC569" i="3"/>
  <c r="AB569" i="3"/>
  <c r="X569" i="3"/>
  <c r="Y569" i="3" s="1"/>
  <c r="Z570" i="3" s="1"/>
  <c r="W569" i="3"/>
  <c r="U569" i="3"/>
  <c r="V570" i="3" s="1"/>
  <c r="T569" i="3"/>
  <c r="S569" i="3"/>
  <c r="N569" i="3"/>
  <c r="I569" i="3"/>
  <c r="H569" i="3"/>
  <c r="K569" i="3" s="1"/>
  <c r="L570" i="3" s="1"/>
  <c r="G569" i="3"/>
  <c r="D569" i="3"/>
  <c r="E569" i="3" s="1"/>
  <c r="F570" i="3" s="1"/>
  <c r="C569" i="3"/>
  <c r="AB568" i="3"/>
  <c r="AC568" i="3" s="1"/>
  <c r="X568" i="3"/>
  <c r="W568" i="3"/>
  <c r="Y568" i="3" s="1"/>
  <c r="Z569" i="3" s="1"/>
  <c r="U568" i="3"/>
  <c r="V569" i="3" s="1"/>
  <c r="T568" i="3"/>
  <c r="S568" i="3"/>
  <c r="N568" i="3"/>
  <c r="O568" i="3" s="1"/>
  <c r="J568" i="3"/>
  <c r="I568" i="3"/>
  <c r="H568" i="3"/>
  <c r="G568" i="3"/>
  <c r="K568" i="3" s="1"/>
  <c r="L569" i="3" s="1"/>
  <c r="D568" i="3"/>
  <c r="C568" i="3"/>
  <c r="E568" i="3" s="1"/>
  <c r="F569" i="3" s="1"/>
  <c r="AC567" i="3"/>
  <c r="AB567" i="3"/>
  <c r="Y567" i="3"/>
  <c r="Z568" i="3" s="1"/>
  <c r="X567" i="3"/>
  <c r="W567" i="3"/>
  <c r="T567" i="3"/>
  <c r="U567" i="3" s="1"/>
  <c r="V568" i="3" s="1"/>
  <c r="S567" i="3"/>
  <c r="N567" i="3"/>
  <c r="O567" i="3" s="1"/>
  <c r="K567" i="3"/>
  <c r="L568" i="3" s="1"/>
  <c r="I567" i="3"/>
  <c r="J567" i="3" s="1"/>
  <c r="H567" i="3"/>
  <c r="G567" i="3"/>
  <c r="D567" i="3"/>
  <c r="E567" i="3" s="1"/>
  <c r="F568" i="3" s="1"/>
  <c r="C567" i="3"/>
  <c r="AB566" i="3"/>
  <c r="AC566" i="3" s="1"/>
  <c r="Y566" i="3"/>
  <c r="Z567" i="3" s="1"/>
  <c r="X566" i="3"/>
  <c r="W566" i="3"/>
  <c r="T566" i="3"/>
  <c r="S566" i="3"/>
  <c r="U566" i="3" s="1"/>
  <c r="V567" i="3" s="1"/>
  <c r="O566" i="3"/>
  <c r="N566" i="3"/>
  <c r="I566" i="3"/>
  <c r="J566" i="3" s="1"/>
  <c r="H566" i="3"/>
  <c r="G566" i="3"/>
  <c r="K566" i="3" s="1"/>
  <c r="L567" i="3" s="1"/>
  <c r="E566" i="3"/>
  <c r="F567" i="3" s="1"/>
  <c r="D566" i="3"/>
  <c r="C566" i="3"/>
  <c r="AB565" i="3"/>
  <c r="AC565" i="3" s="1"/>
  <c r="X565" i="3"/>
  <c r="Y565" i="3" s="1"/>
  <c r="Z566" i="3" s="1"/>
  <c r="W565" i="3"/>
  <c r="U565" i="3"/>
  <c r="V566" i="3" s="1"/>
  <c r="T565" i="3"/>
  <c r="S565" i="3"/>
  <c r="N565" i="3"/>
  <c r="I565" i="3"/>
  <c r="J565" i="3" s="1"/>
  <c r="H565" i="3"/>
  <c r="K565" i="3" s="1"/>
  <c r="L566" i="3" s="1"/>
  <c r="G565" i="3"/>
  <c r="E565" i="3"/>
  <c r="F566" i="3" s="1"/>
  <c r="D565" i="3"/>
  <c r="C565" i="3"/>
  <c r="AB564" i="3"/>
  <c r="AC564" i="3" s="1"/>
  <c r="Y564" i="3"/>
  <c r="Z565" i="3" s="1"/>
  <c r="X564" i="3"/>
  <c r="W564" i="3"/>
  <c r="T564" i="3"/>
  <c r="S564" i="3"/>
  <c r="U564" i="3" s="1"/>
  <c r="V565" i="3" s="1"/>
  <c r="N564" i="3"/>
  <c r="O564" i="3" s="1"/>
  <c r="K564" i="3"/>
  <c r="L565" i="3" s="1"/>
  <c r="J564" i="3"/>
  <c r="I564" i="3"/>
  <c r="H564" i="3"/>
  <c r="G564" i="3"/>
  <c r="D564" i="3"/>
  <c r="C564" i="3"/>
  <c r="E564" i="3" s="1"/>
  <c r="F565" i="3" s="1"/>
  <c r="AC563" i="3"/>
  <c r="AB563" i="3"/>
  <c r="X563" i="3"/>
  <c r="Y563" i="3" s="1"/>
  <c r="Z564" i="3" s="1"/>
  <c r="W563" i="3"/>
  <c r="U563" i="3"/>
  <c r="V564" i="3" s="1"/>
  <c r="T563" i="3"/>
  <c r="S563" i="3"/>
  <c r="O563" i="3"/>
  <c r="N563" i="3"/>
  <c r="I563" i="3"/>
  <c r="H563" i="3"/>
  <c r="K563" i="3" s="1"/>
  <c r="L564" i="3" s="1"/>
  <c r="G563" i="3"/>
  <c r="E563" i="3"/>
  <c r="F564" i="3" s="1"/>
  <c r="D563" i="3"/>
  <c r="C563" i="3"/>
  <c r="AB562" i="3"/>
  <c r="AC562" i="3" s="1"/>
  <c r="Y562" i="3"/>
  <c r="Z563" i="3" s="1"/>
  <c r="X562" i="3"/>
  <c r="W562" i="3"/>
  <c r="T562" i="3"/>
  <c r="S562" i="3"/>
  <c r="U562" i="3" s="1"/>
  <c r="V563" i="3" s="1"/>
  <c r="N562" i="3"/>
  <c r="O562" i="3" s="1"/>
  <c r="K562" i="3"/>
  <c r="L563" i="3" s="1"/>
  <c r="J562" i="3"/>
  <c r="I562" i="3"/>
  <c r="H562" i="3"/>
  <c r="G562" i="3"/>
  <c r="E562" i="3"/>
  <c r="F563" i="3" s="1"/>
  <c r="D562" i="3"/>
  <c r="C562" i="3"/>
  <c r="AB561" i="3"/>
  <c r="X561" i="3"/>
  <c r="W561" i="3"/>
  <c r="Y561" i="3" s="1"/>
  <c r="Z562" i="3" s="1"/>
  <c r="U561" i="3"/>
  <c r="V562" i="3" s="1"/>
  <c r="T561" i="3"/>
  <c r="AC561" i="3" s="1"/>
  <c r="S561" i="3"/>
  <c r="N561" i="3"/>
  <c r="O561" i="3" s="1"/>
  <c r="K561" i="3"/>
  <c r="L562" i="3" s="1"/>
  <c r="I561" i="3"/>
  <c r="J561" i="3" s="1"/>
  <c r="H561" i="3"/>
  <c r="G561" i="3"/>
  <c r="D561" i="3"/>
  <c r="C561" i="3"/>
  <c r="E561" i="3" s="1"/>
  <c r="F562" i="3" s="1"/>
  <c r="AB560" i="3"/>
  <c r="AC560" i="3" s="1"/>
  <c r="X560" i="3"/>
  <c r="W560" i="3"/>
  <c r="Y560" i="3" s="1"/>
  <c r="Z561" i="3" s="1"/>
  <c r="U560" i="3"/>
  <c r="V561" i="3" s="1"/>
  <c r="T560" i="3"/>
  <c r="S560" i="3"/>
  <c r="O560" i="3"/>
  <c r="N560" i="3"/>
  <c r="I560" i="3"/>
  <c r="J560" i="3" s="1"/>
  <c r="H560" i="3"/>
  <c r="K560" i="3" s="1"/>
  <c r="L561" i="3" s="1"/>
  <c r="G560" i="3"/>
  <c r="D560" i="3"/>
  <c r="C560" i="3"/>
  <c r="E560" i="3" s="1"/>
  <c r="F561" i="3" s="1"/>
  <c r="AB559" i="3"/>
  <c r="AC559" i="3" s="1"/>
  <c r="Y559" i="3"/>
  <c r="Z560" i="3" s="1"/>
  <c r="X559" i="3"/>
  <c r="W559" i="3"/>
  <c r="T559" i="3"/>
  <c r="S559" i="3"/>
  <c r="U559" i="3" s="1"/>
  <c r="V560" i="3" s="1"/>
  <c r="N559" i="3"/>
  <c r="O559" i="3" s="1"/>
  <c r="I559" i="3"/>
  <c r="J559" i="3" s="1"/>
  <c r="H559" i="3"/>
  <c r="K559" i="3" s="1"/>
  <c r="L560" i="3" s="1"/>
  <c r="G559" i="3"/>
  <c r="E559" i="3"/>
  <c r="F560" i="3" s="1"/>
  <c r="D559" i="3"/>
  <c r="C559" i="3"/>
  <c r="AB558" i="3"/>
  <c r="AC558" i="3" s="1"/>
  <c r="Y558" i="3"/>
  <c r="Z559" i="3" s="1"/>
  <c r="X558" i="3"/>
  <c r="W558" i="3"/>
  <c r="T558" i="3"/>
  <c r="S558" i="3"/>
  <c r="U558" i="3" s="1"/>
  <c r="V559" i="3" s="1"/>
  <c r="N558" i="3"/>
  <c r="O558" i="3" s="1"/>
  <c r="K558" i="3"/>
  <c r="L559" i="3" s="1"/>
  <c r="J558" i="3"/>
  <c r="I558" i="3"/>
  <c r="H558" i="3"/>
  <c r="G558" i="3"/>
  <c r="E558" i="3"/>
  <c r="F559" i="3" s="1"/>
  <c r="D558" i="3"/>
  <c r="C558" i="3"/>
  <c r="AB557" i="3"/>
  <c r="X557" i="3"/>
  <c r="W557" i="3"/>
  <c r="Y557" i="3" s="1"/>
  <c r="Z558" i="3" s="1"/>
  <c r="U557" i="3"/>
  <c r="V558" i="3" s="1"/>
  <c r="T557" i="3"/>
  <c r="AC557" i="3" s="1"/>
  <c r="S557" i="3"/>
  <c r="N557" i="3"/>
  <c r="O557" i="3" s="1"/>
  <c r="K557" i="3"/>
  <c r="L558" i="3" s="1"/>
  <c r="I557" i="3"/>
  <c r="J557" i="3" s="1"/>
  <c r="H557" i="3"/>
  <c r="G557" i="3"/>
  <c r="D557" i="3"/>
  <c r="C557" i="3"/>
  <c r="E557" i="3" s="1"/>
  <c r="F558" i="3" s="1"/>
  <c r="AB556" i="3"/>
  <c r="AC556" i="3" s="1"/>
  <c r="X556" i="3"/>
  <c r="W556" i="3"/>
  <c r="Y556" i="3" s="1"/>
  <c r="Z557" i="3" s="1"/>
  <c r="U556" i="3"/>
  <c r="V557" i="3" s="1"/>
  <c r="T556" i="3"/>
  <c r="S556" i="3"/>
  <c r="O556" i="3"/>
  <c r="N556" i="3"/>
  <c r="I556" i="3"/>
  <c r="J556" i="3" s="1"/>
  <c r="H556" i="3"/>
  <c r="G556" i="3"/>
  <c r="K556" i="3" s="1"/>
  <c r="L557" i="3" s="1"/>
  <c r="D556" i="3"/>
  <c r="C556" i="3"/>
  <c r="E556" i="3" s="1"/>
  <c r="F557" i="3" s="1"/>
  <c r="AB555" i="3"/>
  <c r="AC555" i="3" s="1"/>
  <c r="Y555" i="3"/>
  <c r="Z556" i="3" s="1"/>
  <c r="X555" i="3"/>
  <c r="W555" i="3"/>
  <c r="T555" i="3"/>
  <c r="S555" i="3"/>
  <c r="U555" i="3" s="1"/>
  <c r="V556" i="3" s="1"/>
  <c r="N555" i="3"/>
  <c r="O555" i="3" s="1"/>
  <c r="I555" i="3"/>
  <c r="J555" i="3" s="1"/>
  <c r="H555" i="3"/>
  <c r="G555" i="3"/>
  <c r="K555" i="3" s="1"/>
  <c r="L556" i="3" s="1"/>
  <c r="E555" i="3"/>
  <c r="F556" i="3" s="1"/>
  <c r="D555" i="3"/>
  <c r="C555" i="3"/>
  <c r="AB554" i="3"/>
  <c r="AC554" i="3" s="1"/>
  <c r="Y554" i="3"/>
  <c r="Z555" i="3" s="1"/>
  <c r="X554" i="3"/>
  <c r="W554" i="3"/>
  <c r="T554" i="3"/>
  <c r="S554" i="3"/>
  <c r="U554" i="3" s="1"/>
  <c r="V555" i="3" s="1"/>
  <c r="N554" i="3"/>
  <c r="O554" i="3" s="1"/>
  <c r="K554" i="3"/>
  <c r="L555" i="3" s="1"/>
  <c r="J554" i="3"/>
  <c r="I554" i="3"/>
  <c r="H554" i="3"/>
  <c r="G554" i="3"/>
  <c r="E554" i="3"/>
  <c r="F555" i="3" s="1"/>
  <c r="D554" i="3"/>
  <c r="C554" i="3"/>
  <c r="AB553" i="3"/>
  <c r="AC553" i="3" s="1"/>
  <c r="X553" i="3"/>
  <c r="W553" i="3"/>
  <c r="Y553" i="3" s="1"/>
  <c r="Z554" i="3" s="1"/>
  <c r="U553" i="3"/>
  <c r="V554" i="3" s="1"/>
  <c r="T553" i="3"/>
  <c r="S553" i="3"/>
  <c r="N553" i="3"/>
  <c r="O553" i="3" s="1"/>
  <c r="K553" i="3"/>
  <c r="L554" i="3" s="1"/>
  <c r="I553" i="3"/>
  <c r="J553" i="3" s="1"/>
  <c r="H553" i="3"/>
  <c r="G553" i="3"/>
  <c r="D553" i="3"/>
  <c r="C553" i="3"/>
  <c r="E553" i="3" s="1"/>
  <c r="F554" i="3" s="1"/>
  <c r="AB552" i="3"/>
  <c r="AC552" i="3" s="1"/>
  <c r="X552" i="3"/>
  <c r="W552" i="3"/>
  <c r="Y552" i="3" s="1"/>
  <c r="Z553" i="3" s="1"/>
  <c r="U552" i="3"/>
  <c r="V553" i="3" s="1"/>
  <c r="T552" i="3"/>
  <c r="S552" i="3"/>
  <c r="N552" i="3"/>
  <c r="O552" i="3" s="1"/>
  <c r="I552" i="3"/>
  <c r="J552" i="3" s="1"/>
  <c r="H552" i="3"/>
  <c r="G552" i="3"/>
  <c r="K552" i="3" s="1"/>
  <c r="L553" i="3" s="1"/>
  <c r="D552" i="3"/>
  <c r="C552" i="3"/>
  <c r="E552" i="3" s="1"/>
  <c r="F553" i="3" s="1"/>
  <c r="AB551" i="3"/>
  <c r="AC551" i="3" s="1"/>
  <c r="Y551" i="3"/>
  <c r="Z552" i="3" s="1"/>
  <c r="X551" i="3"/>
  <c r="W551" i="3"/>
  <c r="T551" i="3"/>
  <c r="S551" i="3"/>
  <c r="U551" i="3" s="1"/>
  <c r="V552" i="3" s="1"/>
  <c r="N551" i="3"/>
  <c r="O551" i="3" s="1"/>
  <c r="I551" i="3"/>
  <c r="J551" i="3" s="1"/>
  <c r="H551" i="3"/>
  <c r="G551" i="3"/>
  <c r="K551" i="3" s="1"/>
  <c r="L552" i="3" s="1"/>
  <c r="E551" i="3"/>
  <c r="F552" i="3" s="1"/>
  <c r="D551" i="3"/>
  <c r="C551" i="3"/>
  <c r="AB550" i="3"/>
  <c r="AC550" i="3" s="1"/>
  <c r="Y550" i="3"/>
  <c r="Z551" i="3" s="1"/>
  <c r="X550" i="3"/>
  <c r="W550" i="3"/>
  <c r="T550" i="3"/>
  <c r="S550" i="3"/>
  <c r="U550" i="3" s="1"/>
  <c r="V551" i="3" s="1"/>
  <c r="N550" i="3"/>
  <c r="O550" i="3" s="1"/>
  <c r="K550" i="3"/>
  <c r="L551" i="3" s="1"/>
  <c r="I550" i="3"/>
  <c r="J550" i="3" s="1"/>
  <c r="H550" i="3"/>
  <c r="G550" i="3"/>
  <c r="E550" i="3"/>
  <c r="F551" i="3" s="1"/>
  <c r="D550" i="3"/>
  <c r="C550" i="3"/>
  <c r="AB549" i="3"/>
  <c r="AC549" i="3" s="1"/>
  <c r="X549" i="3"/>
  <c r="W549" i="3"/>
  <c r="Y549" i="3" s="1"/>
  <c r="Z550" i="3" s="1"/>
  <c r="U549" i="3"/>
  <c r="V550" i="3" s="1"/>
  <c r="T549" i="3"/>
  <c r="S549" i="3"/>
  <c r="N549" i="3"/>
  <c r="O549" i="3" s="1"/>
  <c r="K549" i="3"/>
  <c r="L550" i="3" s="1"/>
  <c r="I549" i="3"/>
  <c r="J549" i="3" s="1"/>
  <c r="H549" i="3"/>
  <c r="G549" i="3"/>
  <c r="D549" i="3"/>
  <c r="C549" i="3"/>
  <c r="E549" i="3" s="1"/>
  <c r="F550" i="3" s="1"/>
  <c r="AB548" i="3"/>
  <c r="AC548" i="3" s="1"/>
  <c r="X548" i="3"/>
  <c r="W548" i="3"/>
  <c r="Y548" i="3" s="1"/>
  <c r="Z549" i="3" s="1"/>
  <c r="U548" i="3"/>
  <c r="V549" i="3" s="1"/>
  <c r="T548" i="3"/>
  <c r="S548" i="3"/>
  <c r="N548" i="3"/>
  <c r="O548" i="3" s="1"/>
  <c r="I548" i="3"/>
  <c r="J548" i="3" s="1"/>
  <c r="H548" i="3"/>
  <c r="G548" i="3"/>
  <c r="K548" i="3" s="1"/>
  <c r="L549" i="3" s="1"/>
  <c r="D548" i="3"/>
  <c r="C548" i="3"/>
  <c r="E548" i="3" s="1"/>
  <c r="F549" i="3" s="1"/>
  <c r="AB547" i="3"/>
  <c r="AC547" i="3" s="1"/>
  <c r="Y547" i="3"/>
  <c r="Z548" i="3" s="1"/>
  <c r="X547" i="3"/>
  <c r="W547" i="3"/>
  <c r="T547" i="3"/>
  <c r="S547" i="3"/>
  <c r="U547" i="3" s="1"/>
  <c r="V548" i="3" s="1"/>
  <c r="N547" i="3"/>
  <c r="O547" i="3" s="1"/>
  <c r="I547" i="3"/>
  <c r="J547" i="3" s="1"/>
  <c r="H547" i="3"/>
  <c r="G547" i="3"/>
  <c r="K547" i="3" s="1"/>
  <c r="L548" i="3" s="1"/>
  <c r="E547" i="3"/>
  <c r="F548" i="3" s="1"/>
  <c r="D547" i="3"/>
  <c r="C547" i="3"/>
  <c r="AB546" i="3"/>
  <c r="AC546" i="3" s="1"/>
  <c r="Y546" i="3"/>
  <c r="Z547" i="3" s="1"/>
  <c r="X546" i="3"/>
  <c r="W546" i="3"/>
  <c r="T546" i="3"/>
  <c r="S546" i="3"/>
  <c r="U546" i="3" s="1"/>
  <c r="V547" i="3" s="1"/>
  <c r="N546" i="3"/>
  <c r="O546" i="3" s="1"/>
  <c r="K546" i="3"/>
  <c r="L547" i="3" s="1"/>
  <c r="I546" i="3"/>
  <c r="J546" i="3" s="1"/>
  <c r="H546" i="3"/>
  <c r="G546" i="3"/>
  <c r="E546" i="3"/>
  <c r="F547" i="3" s="1"/>
  <c r="D546" i="3"/>
  <c r="C546" i="3"/>
  <c r="AB545" i="3"/>
  <c r="AC545" i="3" s="1"/>
  <c r="X545" i="3"/>
  <c r="W545" i="3"/>
  <c r="Y545" i="3" s="1"/>
  <c r="Z546" i="3" s="1"/>
  <c r="U545" i="3"/>
  <c r="V546" i="3" s="1"/>
  <c r="T545" i="3"/>
  <c r="S545" i="3"/>
  <c r="N545" i="3"/>
  <c r="O545" i="3" s="1"/>
  <c r="K545" i="3"/>
  <c r="L546" i="3" s="1"/>
  <c r="I545" i="3"/>
  <c r="J545" i="3" s="1"/>
  <c r="H545" i="3"/>
  <c r="G545" i="3"/>
  <c r="D545" i="3"/>
  <c r="C545" i="3"/>
  <c r="E545" i="3" s="1"/>
  <c r="F546" i="3" s="1"/>
  <c r="AB544" i="3"/>
  <c r="AC544" i="3" s="1"/>
  <c r="X544" i="3"/>
  <c r="W544" i="3"/>
  <c r="Y544" i="3" s="1"/>
  <c r="Z545" i="3" s="1"/>
  <c r="U544" i="3"/>
  <c r="V545" i="3" s="1"/>
  <c r="T544" i="3"/>
  <c r="S544" i="3"/>
  <c r="N544" i="3"/>
  <c r="O544" i="3" s="1"/>
  <c r="I544" i="3"/>
  <c r="J544" i="3" s="1"/>
  <c r="H544" i="3"/>
  <c r="G544" i="3"/>
  <c r="K544" i="3" s="1"/>
  <c r="L545" i="3" s="1"/>
  <c r="D544" i="3"/>
  <c r="C544" i="3"/>
  <c r="E544" i="3" s="1"/>
  <c r="F545" i="3" s="1"/>
  <c r="AB543" i="3"/>
  <c r="AC543" i="3" s="1"/>
  <c r="Y543" i="3"/>
  <c r="Z544" i="3" s="1"/>
  <c r="X543" i="3"/>
  <c r="W543" i="3"/>
  <c r="T543" i="3"/>
  <c r="S543" i="3"/>
  <c r="U543" i="3" s="1"/>
  <c r="V544" i="3" s="1"/>
  <c r="N543" i="3"/>
  <c r="O543" i="3" s="1"/>
  <c r="I543" i="3"/>
  <c r="J543" i="3" s="1"/>
  <c r="H543" i="3"/>
  <c r="G543" i="3"/>
  <c r="K543" i="3" s="1"/>
  <c r="L544" i="3" s="1"/>
  <c r="E543" i="3"/>
  <c r="F544" i="3" s="1"/>
  <c r="D543" i="3"/>
  <c r="C543" i="3"/>
  <c r="AB542" i="3"/>
  <c r="AC542" i="3" s="1"/>
  <c r="Y542" i="3"/>
  <c r="Z543" i="3" s="1"/>
  <c r="X542" i="3"/>
  <c r="W542" i="3"/>
  <c r="T542" i="3"/>
  <c r="S542" i="3"/>
  <c r="U542" i="3" s="1"/>
  <c r="V543" i="3" s="1"/>
  <c r="N542" i="3"/>
  <c r="O542" i="3" s="1"/>
  <c r="K542" i="3"/>
  <c r="L543" i="3" s="1"/>
  <c r="I542" i="3"/>
  <c r="J542" i="3" s="1"/>
  <c r="H542" i="3"/>
  <c r="G542" i="3"/>
  <c r="E542" i="3"/>
  <c r="F543" i="3" s="1"/>
  <c r="D542" i="3"/>
  <c r="C542" i="3"/>
  <c r="AB541" i="3"/>
  <c r="AC541" i="3" s="1"/>
  <c r="X541" i="3"/>
  <c r="W541" i="3"/>
  <c r="Y541" i="3" s="1"/>
  <c r="Z542" i="3" s="1"/>
  <c r="U541" i="3"/>
  <c r="V542" i="3" s="1"/>
  <c r="T541" i="3"/>
  <c r="S541" i="3"/>
  <c r="N541" i="3"/>
  <c r="O541" i="3" s="1"/>
  <c r="K541" i="3"/>
  <c r="L542" i="3" s="1"/>
  <c r="I541" i="3"/>
  <c r="J541" i="3" s="1"/>
  <c r="H541" i="3"/>
  <c r="G541" i="3"/>
  <c r="D541" i="3"/>
  <c r="C541" i="3"/>
  <c r="E541" i="3" s="1"/>
  <c r="F542" i="3" s="1"/>
  <c r="AB540" i="3"/>
  <c r="AC540" i="3" s="1"/>
  <c r="X540" i="3"/>
  <c r="W540" i="3"/>
  <c r="Y540" i="3" s="1"/>
  <c r="Z541" i="3" s="1"/>
  <c r="U540" i="3"/>
  <c r="V541" i="3" s="1"/>
  <c r="T540" i="3"/>
  <c r="S540" i="3"/>
  <c r="N540" i="3"/>
  <c r="O540" i="3" s="1"/>
  <c r="I540" i="3"/>
  <c r="J540" i="3" s="1"/>
  <c r="H540" i="3"/>
  <c r="G540" i="3"/>
  <c r="K540" i="3" s="1"/>
  <c r="L541" i="3" s="1"/>
  <c r="D540" i="3"/>
  <c r="C540" i="3"/>
  <c r="E540" i="3" s="1"/>
  <c r="F541" i="3" s="1"/>
  <c r="AB539" i="3"/>
  <c r="AC539" i="3" s="1"/>
  <c r="Y539" i="3"/>
  <c r="Z540" i="3" s="1"/>
  <c r="X539" i="3"/>
  <c r="W539" i="3"/>
  <c r="T539" i="3"/>
  <c r="S539" i="3"/>
  <c r="U539" i="3" s="1"/>
  <c r="V540" i="3" s="1"/>
  <c r="N539" i="3"/>
  <c r="O539" i="3" s="1"/>
  <c r="I539" i="3"/>
  <c r="J539" i="3" s="1"/>
  <c r="H539" i="3"/>
  <c r="G539" i="3"/>
  <c r="K539" i="3" s="1"/>
  <c r="L540" i="3" s="1"/>
  <c r="E539" i="3"/>
  <c r="F540" i="3" s="1"/>
  <c r="D539" i="3"/>
  <c r="C539" i="3"/>
  <c r="AB538" i="3"/>
  <c r="AC538" i="3" s="1"/>
  <c r="Y538" i="3"/>
  <c r="Z539" i="3" s="1"/>
  <c r="X538" i="3"/>
  <c r="W538" i="3"/>
  <c r="T538" i="3"/>
  <c r="S538" i="3"/>
  <c r="U538" i="3" s="1"/>
  <c r="V539" i="3" s="1"/>
  <c r="N538" i="3"/>
  <c r="O538" i="3" s="1"/>
  <c r="K538" i="3"/>
  <c r="L539" i="3" s="1"/>
  <c r="I538" i="3"/>
  <c r="J538" i="3" s="1"/>
  <c r="H538" i="3"/>
  <c r="G538" i="3"/>
  <c r="E538" i="3"/>
  <c r="F539" i="3" s="1"/>
  <c r="D538" i="3"/>
  <c r="C538" i="3"/>
  <c r="AB537" i="3"/>
  <c r="AC537" i="3" s="1"/>
  <c r="X537" i="3"/>
  <c r="W537" i="3"/>
  <c r="Y537" i="3" s="1"/>
  <c r="Z538" i="3" s="1"/>
  <c r="U537" i="3"/>
  <c r="V538" i="3" s="1"/>
  <c r="T537" i="3"/>
  <c r="S537" i="3"/>
  <c r="N537" i="3"/>
  <c r="O537" i="3" s="1"/>
  <c r="K537" i="3"/>
  <c r="L538" i="3" s="1"/>
  <c r="I537" i="3"/>
  <c r="J537" i="3" s="1"/>
  <c r="H537" i="3"/>
  <c r="G537" i="3"/>
  <c r="D537" i="3"/>
  <c r="C537" i="3"/>
  <c r="E537" i="3" s="1"/>
  <c r="F538" i="3" s="1"/>
  <c r="AB536" i="3"/>
  <c r="AC536" i="3" s="1"/>
  <c r="X536" i="3"/>
  <c r="W536" i="3"/>
  <c r="Y536" i="3" s="1"/>
  <c r="Z537" i="3" s="1"/>
  <c r="U536" i="3"/>
  <c r="V537" i="3" s="1"/>
  <c r="T536" i="3"/>
  <c r="S536" i="3"/>
  <c r="N536" i="3"/>
  <c r="O536" i="3" s="1"/>
  <c r="I536" i="3"/>
  <c r="J536" i="3" s="1"/>
  <c r="H536" i="3"/>
  <c r="G536" i="3"/>
  <c r="K536" i="3" s="1"/>
  <c r="L537" i="3" s="1"/>
  <c r="D536" i="3"/>
  <c r="C536" i="3"/>
  <c r="E536" i="3" s="1"/>
  <c r="F537" i="3" s="1"/>
  <c r="AB535" i="3"/>
  <c r="AC535" i="3" s="1"/>
  <c r="Y535" i="3"/>
  <c r="Z536" i="3" s="1"/>
  <c r="X535" i="3"/>
  <c r="W535" i="3"/>
  <c r="T535" i="3"/>
  <c r="S535" i="3"/>
  <c r="U535" i="3" s="1"/>
  <c r="V536" i="3" s="1"/>
  <c r="N535" i="3"/>
  <c r="O535" i="3" s="1"/>
  <c r="I535" i="3"/>
  <c r="J535" i="3" s="1"/>
  <c r="H535" i="3"/>
  <c r="G535" i="3"/>
  <c r="K535" i="3" s="1"/>
  <c r="L536" i="3" s="1"/>
  <c r="E535" i="3"/>
  <c r="F536" i="3" s="1"/>
  <c r="D535" i="3"/>
  <c r="C535" i="3"/>
  <c r="AB534" i="3"/>
  <c r="AC534" i="3" s="1"/>
  <c r="Y534" i="3"/>
  <c r="Z535" i="3" s="1"/>
  <c r="X534" i="3"/>
  <c r="W534" i="3"/>
  <c r="T534" i="3"/>
  <c r="S534" i="3"/>
  <c r="U534" i="3" s="1"/>
  <c r="V535" i="3" s="1"/>
  <c r="N534" i="3"/>
  <c r="O534" i="3" s="1"/>
  <c r="K534" i="3"/>
  <c r="L535" i="3" s="1"/>
  <c r="I534" i="3"/>
  <c r="J534" i="3" s="1"/>
  <c r="H534" i="3"/>
  <c r="G534" i="3"/>
  <c r="E534" i="3"/>
  <c r="F535" i="3" s="1"/>
  <c r="D534" i="3"/>
  <c r="C534" i="3"/>
  <c r="AB533" i="3"/>
  <c r="AC533" i="3" s="1"/>
  <c r="X533" i="3"/>
  <c r="W533" i="3"/>
  <c r="Y533" i="3" s="1"/>
  <c r="Z534" i="3" s="1"/>
  <c r="U533" i="3"/>
  <c r="V534" i="3" s="1"/>
  <c r="T533" i="3"/>
  <c r="S533" i="3"/>
  <c r="N533" i="3"/>
  <c r="O533" i="3" s="1"/>
  <c r="K533" i="3"/>
  <c r="L534" i="3" s="1"/>
  <c r="I533" i="3"/>
  <c r="J533" i="3" s="1"/>
  <c r="H533" i="3"/>
  <c r="G533" i="3"/>
  <c r="D533" i="3"/>
  <c r="C533" i="3"/>
  <c r="E533" i="3" s="1"/>
  <c r="F534" i="3" s="1"/>
  <c r="AB532" i="3"/>
  <c r="AC532" i="3" s="1"/>
  <c r="X532" i="3"/>
  <c r="W532" i="3"/>
  <c r="Y532" i="3" s="1"/>
  <c r="Z533" i="3" s="1"/>
  <c r="U532" i="3"/>
  <c r="V533" i="3" s="1"/>
  <c r="T532" i="3"/>
  <c r="S532" i="3"/>
  <c r="N532" i="3"/>
  <c r="O532" i="3" s="1"/>
  <c r="I532" i="3"/>
  <c r="J532" i="3" s="1"/>
  <c r="H532" i="3"/>
  <c r="G532" i="3"/>
  <c r="K532" i="3" s="1"/>
  <c r="L533" i="3" s="1"/>
  <c r="D532" i="3"/>
  <c r="C532" i="3"/>
  <c r="E532" i="3" s="1"/>
  <c r="F533" i="3" s="1"/>
  <c r="AB531" i="3"/>
  <c r="AC531" i="3" s="1"/>
  <c r="Y531" i="3"/>
  <c r="Z532" i="3" s="1"/>
  <c r="X531" i="3"/>
  <c r="W531" i="3"/>
  <c r="T531" i="3"/>
  <c r="S531" i="3"/>
  <c r="U531" i="3" s="1"/>
  <c r="V532" i="3" s="1"/>
  <c r="N531" i="3"/>
  <c r="O531" i="3" s="1"/>
  <c r="I531" i="3"/>
  <c r="J531" i="3" s="1"/>
  <c r="H531" i="3"/>
  <c r="G531" i="3"/>
  <c r="K531" i="3" s="1"/>
  <c r="L532" i="3" s="1"/>
  <c r="E531" i="3"/>
  <c r="F532" i="3" s="1"/>
  <c r="D531" i="3"/>
  <c r="C531" i="3"/>
  <c r="AB530" i="3"/>
  <c r="AC530" i="3" s="1"/>
  <c r="Y530" i="3"/>
  <c r="Z531" i="3" s="1"/>
  <c r="X530" i="3"/>
  <c r="W530" i="3"/>
  <c r="T530" i="3"/>
  <c r="S530" i="3"/>
  <c r="U530" i="3" s="1"/>
  <c r="V531" i="3" s="1"/>
  <c r="N530" i="3"/>
  <c r="O530" i="3" s="1"/>
  <c r="K530" i="3"/>
  <c r="L531" i="3" s="1"/>
  <c r="I530" i="3"/>
  <c r="J530" i="3" s="1"/>
  <c r="H530" i="3"/>
  <c r="G530" i="3"/>
  <c r="E530" i="3"/>
  <c r="F531" i="3" s="1"/>
  <c r="D530" i="3"/>
  <c r="C530" i="3"/>
  <c r="AB529" i="3"/>
  <c r="AC529" i="3" s="1"/>
  <c r="X529" i="3"/>
  <c r="W529" i="3"/>
  <c r="Y529" i="3" s="1"/>
  <c r="Z530" i="3" s="1"/>
  <c r="U529" i="3"/>
  <c r="V530" i="3" s="1"/>
  <c r="T529" i="3"/>
  <c r="S529" i="3"/>
  <c r="N529" i="3"/>
  <c r="O529" i="3" s="1"/>
  <c r="K529" i="3"/>
  <c r="L530" i="3" s="1"/>
  <c r="I529" i="3"/>
  <c r="J529" i="3" s="1"/>
  <c r="H529" i="3"/>
  <c r="G529" i="3"/>
  <c r="D529" i="3"/>
  <c r="C529" i="3"/>
  <c r="E529" i="3" s="1"/>
  <c r="F530" i="3" s="1"/>
  <c r="AB528" i="3"/>
  <c r="AC528" i="3" s="1"/>
  <c r="X528" i="3"/>
  <c r="W528" i="3"/>
  <c r="Y528" i="3" s="1"/>
  <c r="Z529" i="3" s="1"/>
  <c r="U528" i="3"/>
  <c r="V529" i="3" s="1"/>
  <c r="T528" i="3"/>
  <c r="S528" i="3"/>
  <c r="N528" i="3"/>
  <c r="O528" i="3" s="1"/>
  <c r="I528" i="3"/>
  <c r="J528" i="3" s="1"/>
  <c r="H528" i="3"/>
  <c r="G528" i="3"/>
  <c r="K528" i="3" s="1"/>
  <c r="L529" i="3" s="1"/>
  <c r="D528" i="3"/>
  <c r="C528" i="3"/>
  <c r="E528" i="3" s="1"/>
  <c r="F529" i="3" s="1"/>
  <c r="AB527" i="3"/>
  <c r="AC527" i="3" s="1"/>
  <c r="Y527" i="3"/>
  <c r="Z528" i="3" s="1"/>
  <c r="X527" i="3"/>
  <c r="W527" i="3"/>
  <c r="T527" i="3"/>
  <c r="S527" i="3"/>
  <c r="U527" i="3" s="1"/>
  <c r="V528" i="3" s="1"/>
  <c r="N527" i="3"/>
  <c r="O527" i="3" s="1"/>
  <c r="I527" i="3"/>
  <c r="J527" i="3" s="1"/>
  <c r="H527" i="3"/>
  <c r="G527" i="3"/>
  <c r="K527" i="3" s="1"/>
  <c r="L528" i="3" s="1"/>
  <c r="E527" i="3"/>
  <c r="F528" i="3" s="1"/>
  <c r="D527" i="3"/>
  <c r="C527" i="3"/>
  <c r="AB526" i="3"/>
  <c r="AC526" i="3" s="1"/>
  <c r="Y526" i="3"/>
  <c r="Z527" i="3" s="1"/>
  <c r="X526" i="3"/>
  <c r="W526" i="3"/>
  <c r="T526" i="3"/>
  <c r="S526" i="3"/>
  <c r="U526" i="3" s="1"/>
  <c r="V527" i="3" s="1"/>
  <c r="N526" i="3"/>
  <c r="O526" i="3" s="1"/>
  <c r="K526" i="3"/>
  <c r="L527" i="3" s="1"/>
  <c r="I526" i="3"/>
  <c r="J526" i="3" s="1"/>
  <c r="H526" i="3"/>
  <c r="G526" i="3"/>
  <c r="E526" i="3"/>
  <c r="F527" i="3" s="1"/>
  <c r="D526" i="3"/>
  <c r="C526" i="3"/>
  <c r="AB525" i="3"/>
  <c r="AC525" i="3" s="1"/>
  <c r="X525" i="3"/>
  <c r="W525" i="3"/>
  <c r="Y525" i="3" s="1"/>
  <c r="Z526" i="3" s="1"/>
  <c r="U525" i="3"/>
  <c r="V526" i="3" s="1"/>
  <c r="T525" i="3"/>
  <c r="S525" i="3"/>
  <c r="N525" i="3"/>
  <c r="O525" i="3" s="1"/>
  <c r="K525" i="3"/>
  <c r="L526" i="3" s="1"/>
  <c r="I525" i="3"/>
  <c r="J525" i="3" s="1"/>
  <c r="H525" i="3"/>
  <c r="G525" i="3"/>
  <c r="D525" i="3"/>
  <c r="C525" i="3"/>
  <c r="E525" i="3" s="1"/>
  <c r="F526" i="3" s="1"/>
  <c r="AB524" i="3"/>
  <c r="AC524" i="3" s="1"/>
  <c r="X524" i="3"/>
  <c r="W524" i="3"/>
  <c r="Y524" i="3" s="1"/>
  <c r="Z525" i="3" s="1"/>
  <c r="U524" i="3"/>
  <c r="V525" i="3" s="1"/>
  <c r="T524" i="3"/>
  <c r="S524" i="3"/>
  <c r="N524" i="3"/>
  <c r="O524" i="3" s="1"/>
  <c r="I524" i="3"/>
  <c r="J524" i="3" s="1"/>
  <c r="H524" i="3"/>
  <c r="G524" i="3"/>
  <c r="K524" i="3" s="1"/>
  <c r="L525" i="3" s="1"/>
  <c r="D524" i="3"/>
  <c r="C524" i="3"/>
  <c r="E524" i="3" s="1"/>
  <c r="F525" i="3" s="1"/>
  <c r="AB523" i="3"/>
  <c r="AC523" i="3" s="1"/>
  <c r="Y523" i="3"/>
  <c r="Z524" i="3" s="1"/>
  <c r="X523" i="3"/>
  <c r="W523" i="3"/>
  <c r="T523" i="3"/>
  <c r="S523" i="3"/>
  <c r="U523" i="3" s="1"/>
  <c r="V524" i="3" s="1"/>
  <c r="N523" i="3"/>
  <c r="O523" i="3" s="1"/>
  <c r="I523" i="3"/>
  <c r="J523" i="3" s="1"/>
  <c r="H523" i="3"/>
  <c r="G523" i="3"/>
  <c r="K523" i="3" s="1"/>
  <c r="L524" i="3" s="1"/>
  <c r="E523" i="3"/>
  <c r="F524" i="3" s="1"/>
  <c r="D523" i="3"/>
  <c r="C523" i="3"/>
  <c r="AB522" i="3"/>
  <c r="AC522" i="3" s="1"/>
  <c r="Y522" i="3"/>
  <c r="Z523" i="3" s="1"/>
  <c r="X522" i="3"/>
  <c r="W522" i="3"/>
  <c r="T522" i="3"/>
  <c r="S522" i="3"/>
  <c r="U522" i="3" s="1"/>
  <c r="V523" i="3" s="1"/>
  <c r="N522" i="3"/>
  <c r="O522" i="3" s="1"/>
  <c r="K522" i="3"/>
  <c r="L523" i="3" s="1"/>
  <c r="I522" i="3"/>
  <c r="J522" i="3" s="1"/>
  <c r="H522" i="3"/>
  <c r="G522" i="3"/>
  <c r="E522" i="3"/>
  <c r="F523" i="3" s="1"/>
  <c r="D522" i="3"/>
  <c r="C522" i="3"/>
  <c r="AB521" i="3"/>
  <c r="AC521" i="3" s="1"/>
  <c r="X521" i="3"/>
  <c r="W521" i="3"/>
  <c r="Y521" i="3" s="1"/>
  <c r="Z522" i="3" s="1"/>
  <c r="U521" i="3"/>
  <c r="V522" i="3" s="1"/>
  <c r="T521" i="3"/>
  <c r="S521" i="3"/>
  <c r="N521" i="3"/>
  <c r="O521" i="3" s="1"/>
  <c r="K521" i="3"/>
  <c r="L522" i="3" s="1"/>
  <c r="I521" i="3"/>
  <c r="J521" i="3" s="1"/>
  <c r="H521" i="3"/>
  <c r="G521" i="3"/>
  <c r="D521" i="3"/>
  <c r="C521" i="3"/>
  <c r="E521" i="3" s="1"/>
  <c r="F522" i="3" s="1"/>
  <c r="AB520" i="3"/>
  <c r="AC520" i="3" s="1"/>
  <c r="X520" i="3"/>
  <c r="W520" i="3"/>
  <c r="Y520" i="3" s="1"/>
  <c r="Z521" i="3" s="1"/>
  <c r="U520" i="3"/>
  <c r="V521" i="3" s="1"/>
  <c r="T520" i="3"/>
  <c r="S520" i="3"/>
  <c r="N520" i="3"/>
  <c r="O520" i="3" s="1"/>
  <c r="I520" i="3"/>
  <c r="J520" i="3" s="1"/>
  <c r="H520" i="3"/>
  <c r="G520" i="3"/>
  <c r="K520" i="3" s="1"/>
  <c r="L521" i="3" s="1"/>
  <c r="D520" i="3"/>
  <c r="C520" i="3"/>
  <c r="E520" i="3" s="1"/>
  <c r="F521" i="3" s="1"/>
  <c r="AB519" i="3"/>
  <c r="AC519" i="3" s="1"/>
  <c r="Y519" i="3"/>
  <c r="Z520" i="3" s="1"/>
  <c r="X519" i="3"/>
  <c r="W519" i="3"/>
  <c r="T519" i="3"/>
  <c r="S519" i="3"/>
  <c r="U519" i="3" s="1"/>
  <c r="V520" i="3" s="1"/>
  <c r="N519" i="3"/>
  <c r="O519" i="3" s="1"/>
  <c r="I519" i="3"/>
  <c r="J519" i="3" s="1"/>
  <c r="H519" i="3"/>
  <c r="G519" i="3"/>
  <c r="K519" i="3" s="1"/>
  <c r="L520" i="3" s="1"/>
  <c r="E519" i="3"/>
  <c r="F520" i="3" s="1"/>
  <c r="D519" i="3"/>
  <c r="C519" i="3"/>
  <c r="AB518" i="3"/>
  <c r="AC518" i="3" s="1"/>
  <c r="Y518" i="3"/>
  <c r="Z519" i="3" s="1"/>
  <c r="X518" i="3"/>
  <c r="W518" i="3"/>
  <c r="T518" i="3"/>
  <c r="S518" i="3"/>
  <c r="U518" i="3" s="1"/>
  <c r="V519" i="3" s="1"/>
  <c r="N518" i="3"/>
  <c r="O518" i="3" s="1"/>
  <c r="K518" i="3"/>
  <c r="L519" i="3" s="1"/>
  <c r="I518" i="3"/>
  <c r="J518" i="3" s="1"/>
  <c r="H518" i="3"/>
  <c r="G518" i="3"/>
  <c r="E518" i="3"/>
  <c r="F519" i="3" s="1"/>
  <c r="D518" i="3"/>
  <c r="C518" i="3"/>
  <c r="AB517" i="3"/>
  <c r="AC517" i="3" s="1"/>
  <c r="X517" i="3"/>
  <c r="W517" i="3"/>
  <c r="Y517" i="3" s="1"/>
  <c r="Z518" i="3" s="1"/>
  <c r="U517" i="3"/>
  <c r="V518" i="3" s="1"/>
  <c r="T517" i="3"/>
  <c r="S517" i="3"/>
  <c r="N517" i="3"/>
  <c r="O517" i="3" s="1"/>
  <c r="K517" i="3"/>
  <c r="L518" i="3" s="1"/>
  <c r="I517" i="3"/>
  <c r="J517" i="3" s="1"/>
  <c r="H517" i="3"/>
  <c r="G517" i="3"/>
  <c r="D517" i="3"/>
  <c r="C517" i="3"/>
  <c r="E517" i="3" s="1"/>
  <c r="F518" i="3" s="1"/>
  <c r="AB516" i="3"/>
  <c r="AC516" i="3" s="1"/>
  <c r="X516" i="3"/>
  <c r="W516" i="3"/>
  <c r="Y516" i="3" s="1"/>
  <c r="Z517" i="3" s="1"/>
  <c r="U516" i="3"/>
  <c r="V517" i="3" s="1"/>
  <c r="T516" i="3"/>
  <c r="S516" i="3"/>
  <c r="N516" i="3"/>
  <c r="O516" i="3" s="1"/>
  <c r="I516" i="3"/>
  <c r="J516" i="3" s="1"/>
  <c r="H516" i="3"/>
  <c r="G516" i="3"/>
  <c r="K516" i="3" s="1"/>
  <c r="L517" i="3" s="1"/>
  <c r="D516" i="3"/>
  <c r="C516" i="3"/>
  <c r="E516" i="3" s="1"/>
  <c r="F517" i="3" s="1"/>
  <c r="AB515" i="3"/>
  <c r="AC515" i="3" s="1"/>
  <c r="Y515" i="3"/>
  <c r="Z516" i="3" s="1"/>
  <c r="X515" i="3"/>
  <c r="W515" i="3"/>
  <c r="T515" i="3"/>
  <c r="S515" i="3"/>
  <c r="U515" i="3" s="1"/>
  <c r="V516" i="3" s="1"/>
  <c r="N515" i="3"/>
  <c r="O515" i="3" s="1"/>
  <c r="I515" i="3"/>
  <c r="J515" i="3" s="1"/>
  <c r="H515" i="3"/>
  <c r="G515" i="3"/>
  <c r="K515" i="3" s="1"/>
  <c r="L516" i="3" s="1"/>
  <c r="E515" i="3"/>
  <c r="F516" i="3" s="1"/>
  <c r="D515" i="3"/>
  <c r="C515" i="3"/>
  <c r="AB514" i="3"/>
  <c r="AC514" i="3" s="1"/>
  <c r="Y514" i="3"/>
  <c r="Z515" i="3" s="1"/>
  <c r="X514" i="3"/>
  <c r="W514" i="3"/>
  <c r="T514" i="3"/>
  <c r="S514" i="3"/>
  <c r="U514" i="3" s="1"/>
  <c r="V515" i="3" s="1"/>
  <c r="N514" i="3"/>
  <c r="O514" i="3" s="1"/>
  <c r="K514" i="3"/>
  <c r="L515" i="3" s="1"/>
  <c r="I514" i="3"/>
  <c r="J514" i="3" s="1"/>
  <c r="H514" i="3"/>
  <c r="G514" i="3"/>
  <c r="E514" i="3"/>
  <c r="F515" i="3" s="1"/>
  <c r="D514" i="3"/>
  <c r="C514" i="3"/>
  <c r="AB513" i="3"/>
  <c r="AC513" i="3" s="1"/>
  <c r="X513" i="3"/>
  <c r="W513" i="3"/>
  <c r="Y513" i="3" s="1"/>
  <c r="Z514" i="3" s="1"/>
  <c r="U513" i="3"/>
  <c r="V514" i="3" s="1"/>
  <c r="T513" i="3"/>
  <c r="S513" i="3"/>
  <c r="N513" i="3"/>
  <c r="O513" i="3" s="1"/>
  <c r="K513" i="3"/>
  <c r="L514" i="3" s="1"/>
  <c r="I513" i="3"/>
  <c r="J513" i="3" s="1"/>
  <c r="H513" i="3"/>
  <c r="G513" i="3"/>
  <c r="D513" i="3"/>
  <c r="C513" i="3"/>
  <c r="E513" i="3" s="1"/>
  <c r="F514" i="3" s="1"/>
  <c r="AB512" i="3"/>
  <c r="AC512" i="3" s="1"/>
  <c r="X512" i="3"/>
  <c r="W512" i="3"/>
  <c r="Y512" i="3" s="1"/>
  <c r="Z513" i="3" s="1"/>
  <c r="U512" i="3"/>
  <c r="V513" i="3" s="1"/>
  <c r="T512" i="3"/>
  <c r="S512" i="3"/>
  <c r="N512" i="3"/>
  <c r="O512" i="3" s="1"/>
  <c r="I512" i="3"/>
  <c r="J512" i="3" s="1"/>
  <c r="H512" i="3"/>
  <c r="G512" i="3"/>
  <c r="K512" i="3" s="1"/>
  <c r="L513" i="3" s="1"/>
  <c r="D512" i="3"/>
  <c r="C512" i="3"/>
  <c r="E512" i="3" s="1"/>
  <c r="F513" i="3" s="1"/>
  <c r="AB511" i="3"/>
  <c r="AC511" i="3" s="1"/>
  <c r="Y511" i="3"/>
  <c r="Z512" i="3" s="1"/>
  <c r="X511" i="3"/>
  <c r="W511" i="3"/>
  <c r="T511" i="3"/>
  <c r="S511" i="3"/>
  <c r="U511" i="3" s="1"/>
  <c r="V512" i="3" s="1"/>
  <c r="N511" i="3"/>
  <c r="O511" i="3" s="1"/>
  <c r="I511" i="3"/>
  <c r="J511" i="3" s="1"/>
  <c r="H511" i="3"/>
  <c r="G511" i="3"/>
  <c r="K511" i="3" s="1"/>
  <c r="L512" i="3" s="1"/>
  <c r="E511" i="3"/>
  <c r="F512" i="3" s="1"/>
  <c r="D511" i="3"/>
  <c r="C511" i="3"/>
  <c r="AB510" i="3"/>
  <c r="AC510" i="3" s="1"/>
  <c r="Y510" i="3"/>
  <c r="Z511" i="3" s="1"/>
  <c r="X510" i="3"/>
  <c r="W510" i="3"/>
  <c r="T510" i="3"/>
  <c r="S510" i="3"/>
  <c r="U510" i="3" s="1"/>
  <c r="V511" i="3" s="1"/>
  <c r="N510" i="3"/>
  <c r="O510" i="3" s="1"/>
  <c r="K510" i="3"/>
  <c r="L511" i="3" s="1"/>
  <c r="I510" i="3"/>
  <c r="J510" i="3" s="1"/>
  <c r="H510" i="3"/>
  <c r="G510" i="3"/>
  <c r="E510" i="3"/>
  <c r="F511" i="3" s="1"/>
  <c r="D510" i="3"/>
  <c r="C510" i="3"/>
  <c r="AB509" i="3"/>
  <c r="AC509" i="3" s="1"/>
  <c r="X509" i="3"/>
  <c r="W509" i="3"/>
  <c r="Y509" i="3" s="1"/>
  <c r="Z510" i="3" s="1"/>
  <c r="U509" i="3"/>
  <c r="V510" i="3" s="1"/>
  <c r="T509" i="3"/>
  <c r="S509" i="3"/>
  <c r="N509" i="3"/>
  <c r="O509" i="3" s="1"/>
  <c r="K509" i="3"/>
  <c r="L510" i="3" s="1"/>
  <c r="I509" i="3"/>
  <c r="J509" i="3" s="1"/>
  <c r="H509" i="3"/>
  <c r="G509" i="3"/>
  <c r="D509" i="3"/>
  <c r="C509" i="3"/>
  <c r="E509" i="3" s="1"/>
  <c r="F510" i="3" s="1"/>
  <c r="AB508" i="3"/>
  <c r="AC508" i="3" s="1"/>
  <c r="X508" i="3"/>
  <c r="W508" i="3"/>
  <c r="Y508" i="3" s="1"/>
  <c r="Z509" i="3" s="1"/>
  <c r="U508" i="3"/>
  <c r="V509" i="3" s="1"/>
  <c r="T508" i="3"/>
  <c r="S508" i="3"/>
  <c r="N508" i="3"/>
  <c r="O508" i="3" s="1"/>
  <c r="I508" i="3"/>
  <c r="J508" i="3" s="1"/>
  <c r="H508" i="3"/>
  <c r="G508" i="3"/>
  <c r="K508" i="3" s="1"/>
  <c r="L509" i="3" s="1"/>
  <c r="D508" i="3"/>
  <c r="C508" i="3"/>
  <c r="E508" i="3" s="1"/>
  <c r="F509" i="3" s="1"/>
  <c r="AB507" i="3"/>
  <c r="AC507" i="3" s="1"/>
  <c r="Y507" i="3"/>
  <c r="Z508" i="3" s="1"/>
  <c r="X507" i="3"/>
  <c r="W507" i="3"/>
  <c r="T507" i="3"/>
  <c r="S507" i="3"/>
  <c r="U507" i="3" s="1"/>
  <c r="V508" i="3" s="1"/>
  <c r="N507" i="3"/>
  <c r="O507" i="3" s="1"/>
  <c r="I507" i="3"/>
  <c r="J507" i="3" s="1"/>
  <c r="H507" i="3"/>
  <c r="G507" i="3"/>
  <c r="K507" i="3" s="1"/>
  <c r="L508" i="3" s="1"/>
  <c r="E507" i="3"/>
  <c r="F508" i="3" s="1"/>
  <c r="D507" i="3"/>
  <c r="C507" i="3"/>
  <c r="AB506" i="3"/>
  <c r="AC506" i="3" s="1"/>
  <c r="Y506" i="3"/>
  <c r="Z507" i="3" s="1"/>
  <c r="X506" i="3"/>
  <c r="W506" i="3"/>
  <c r="T506" i="3"/>
  <c r="S506" i="3"/>
  <c r="U506" i="3" s="1"/>
  <c r="V507" i="3" s="1"/>
  <c r="N506" i="3"/>
  <c r="O506" i="3" s="1"/>
  <c r="K506" i="3"/>
  <c r="L507" i="3" s="1"/>
  <c r="I506" i="3"/>
  <c r="J506" i="3" s="1"/>
  <c r="H506" i="3"/>
  <c r="G506" i="3"/>
  <c r="E506" i="3"/>
  <c r="F507" i="3" s="1"/>
  <c r="D506" i="3"/>
  <c r="C506" i="3"/>
  <c r="AB505" i="3"/>
  <c r="AC505" i="3" s="1"/>
  <c r="X505" i="3"/>
  <c r="W505" i="3"/>
  <c r="Y505" i="3" s="1"/>
  <c r="Z506" i="3" s="1"/>
  <c r="U505" i="3"/>
  <c r="V506" i="3" s="1"/>
  <c r="T505" i="3"/>
  <c r="S505" i="3"/>
  <c r="N505" i="3"/>
  <c r="O505" i="3" s="1"/>
  <c r="K505" i="3"/>
  <c r="L506" i="3" s="1"/>
  <c r="I505" i="3"/>
  <c r="J505" i="3" s="1"/>
  <c r="H505" i="3"/>
  <c r="G505" i="3"/>
  <c r="D505" i="3"/>
  <c r="C505" i="3"/>
  <c r="E505" i="3" s="1"/>
  <c r="F506" i="3" s="1"/>
  <c r="AB504" i="3"/>
  <c r="AC504" i="3" s="1"/>
  <c r="X504" i="3"/>
  <c r="W504" i="3"/>
  <c r="Y504" i="3" s="1"/>
  <c r="Z505" i="3" s="1"/>
  <c r="U504" i="3"/>
  <c r="V505" i="3" s="1"/>
  <c r="T504" i="3"/>
  <c r="S504" i="3"/>
  <c r="N504" i="3"/>
  <c r="O504" i="3" s="1"/>
  <c r="I504" i="3"/>
  <c r="J504" i="3" s="1"/>
  <c r="H504" i="3"/>
  <c r="G504" i="3"/>
  <c r="K504" i="3" s="1"/>
  <c r="L505" i="3" s="1"/>
  <c r="D504" i="3"/>
  <c r="C504" i="3"/>
  <c r="E504" i="3" s="1"/>
  <c r="F505" i="3" s="1"/>
  <c r="AB503" i="3"/>
  <c r="AC503" i="3" s="1"/>
  <c r="Y503" i="3"/>
  <c r="Z504" i="3" s="1"/>
  <c r="X503" i="3"/>
  <c r="W503" i="3"/>
  <c r="T503" i="3"/>
  <c r="S503" i="3"/>
  <c r="U503" i="3" s="1"/>
  <c r="V504" i="3" s="1"/>
  <c r="N503" i="3"/>
  <c r="O503" i="3" s="1"/>
  <c r="I503" i="3"/>
  <c r="J503" i="3" s="1"/>
  <c r="H503" i="3"/>
  <c r="G503" i="3"/>
  <c r="K503" i="3" s="1"/>
  <c r="L504" i="3" s="1"/>
  <c r="E503" i="3"/>
  <c r="F504" i="3" s="1"/>
  <c r="D503" i="3"/>
  <c r="C503" i="3"/>
  <c r="AB502" i="3"/>
  <c r="AC502" i="3" s="1"/>
  <c r="Y502" i="3"/>
  <c r="Z503" i="3" s="1"/>
  <c r="X502" i="3"/>
  <c r="W502" i="3"/>
  <c r="T502" i="3"/>
  <c r="S502" i="3"/>
  <c r="U502" i="3" s="1"/>
  <c r="V503" i="3" s="1"/>
  <c r="N502" i="3"/>
  <c r="O502" i="3" s="1"/>
  <c r="K502" i="3"/>
  <c r="L503" i="3" s="1"/>
  <c r="I502" i="3"/>
  <c r="J502" i="3" s="1"/>
  <c r="H502" i="3"/>
  <c r="G502" i="3"/>
  <c r="E502" i="3"/>
  <c r="F503" i="3" s="1"/>
  <c r="D502" i="3"/>
  <c r="C502" i="3"/>
  <c r="AB501" i="3"/>
  <c r="AC501" i="3" s="1"/>
  <c r="X501" i="3"/>
  <c r="W501" i="3"/>
  <c r="Y501" i="3" s="1"/>
  <c r="Z502" i="3" s="1"/>
  <c r="U501" i="3"/>
  <c r="V502" i="3" s="1"/>
  <c r="T501" i="3"/>
  <c r="S501" i="3"/>
  <c r="N501" i="3"/>
  <c r="O501" i="3" s="1"/>
  <c r="K501" i="3"/>
  <c r="L502" i="3" s="1"/>
  <c r="I501" i="3"/>
  <c r="J501" i="3" s="1"/>
  <c r="H501" i="3"/>
  <c r="G501" i="3"/>
  <c r="D501" i="3"/>
  <c r="C501" i="3"/>
  <c r="E501" i="3" s="1"/>
  <c r="F502" i="3" s="1"/>
  <c r="AB500" i="3"/>
  <c r="AC500" i="3" s="1"/>
  <c r="X500" i="3"/>
  <c r="W500" i="3"/>
  <c r="Y500" i="3" s="1"/>
  <c r="Z501" i="3" s="1"/>
  <c r="U500" i="3"/>
  <c r="V501" i="3" s="1"/>
  <c r="T500" i="3"/>
  <c r="S500" i="3"/>
  <c r="N500" i="3"/>
  <c r="O500" i="3" s="1"/>
  <c r="I500" i="3"/>
  <c r="J500" i="3" s="1"/>
  <c r="H500" i="3"/>
  <c r="G500" i="3"/>
  <c r="K500" i="3" s="1"/>
  <c r="L501" i="3" s="1"/>
  <c r="D500" i="3"/>
  <c r="C500" i="3"/>
  <c r="E500" i="3" s="1"/>
  <c r="F501" i="3" s="1"/>
  <c r="AB499" i="3"/>
  <c r="AC499" i="3" s="1"/>
  <c r="Y499" i="3"/>
  <c r="Z500" i="3" s="1"/>
  <c r="X499" i="3"/>
  <c r="W499" i="3"/>
  <c r="T499" i="3"/>
  <c r="S499" i="3"/>
  <c r="U499" i="3" s="1"/>
  <c r="V500" i="3" s="1"/>
  <c r="N499" i="3"/>
  <c r="O499" i="3" s="1"/>
  <c r="I499" i="3"/>
  <c r="J499" i="3" s="1"/>
  <c r="H499" i="3"/>
  <c r="G499" i="3"/>
  <c r="K499" i="3" s="1"/>
  <c r="L500" i="3" s="1"/>
  <c r="E499" i="3"/>
  <c r="F500" i="3" s="1"/>
  <c r="D499" i="3"/>
  <c r="C499" i="3"/>
  <c r="AB498" i="3"/>
  <c r="AC498" i="3" s="1"/>
  <c r="Y498" i="3"/>
  <c r="Z499" i="3" s="1"/>
  <c r="X498" i="3"/>
  <c r="W498" i="3"/>
  <c r="T498" i="3"/>
  <c r="S498" i="3"/>
  <c r="U498" i="3" s="1"/>
  <c r="V499" i="3" s="1"/>
  <c r="N498" i="3"/>
  <c r="O498" i="3" s="1"/>
  <c r="K498" i="3"/>
  <c r="L499" i="3" s="1"/>
  <c r="I498" i="3"/>
  <c r="J498" i="3" s="1"/>
  <c r="H498" i="3"/>
  <c r="G498" i="3"/>
  <c r="E498" i="3"/>
  <c r="F499" i="3" s="1"/>
  <c r="D498" i="3"/>
  <c r="C498" i="3"/>
  <c r="AB497" i="3"/>
  <c r="AC497" i="3" s="1"/>
  <c r="X497" i="3"/>
  <c r="W497" i="3"/>
  <c r="Y497" i="3" s="1"/>
  <c r="Z498" i="3" s="1"/>
  <c r="U497" i="3"/>
  <c r="V498" i="3" s="1"/>
  <c r="T497" i="3"/>
  <c r="S497" i="3"/>
  <c r="N497" i="3"/>
  <c r="O497" i="3" s="1"/>
  <c r="K497" i="3"/>
  <c r="L498" i="3" s="1"/>
  <c r="I497" i="3"/>
  <c r="J497" i="3" s="1"/>
  <c r="H497" i="3"/>
  <c r="G497" i="3"/>
  <c r="D497" i="3"/>
  <c r="C497" i="3"/>
  <c r="E497" i="3" s="1"/>
  <c r="F498" i="3" s="1"/>
  <c r="AB496" i="3"/>
  <c r="AC496" i="3" s="1"/>
  <c r="X496" i="3"/>
  <c r="W496" i="3"/>
  <c r="Y496" i="3" s="1"/>
  <c r="Z497" i="3" s="1"/>
  <c r="U496" i="3"/>
  <c r="V497" i="3" s="1"/>
  <c r="T496" i="3"/>
  <c r="S496" i="3"/>
  <c r="N496" i="3"/>
  <c r="O496" i="3" s="1"/>
  <c r="I496" i="3"/>
  <c r="J496" i="3" s="1"/>
  <c r="H496" i="3"/>
  <c r="G496" i="3"/>
  <c r="K496" i="3" s="1"/>
  <c r="L497" i="3" s="1"/>
  <c r="D496" i="3"/>
  <c r="C496" i="3"/>
  <c r="E496" i="3" s="1"/>
  <c r="F497" i="3" s="1"/>
  <c r="AB495" i="3"/>
  <c r="AC495" i="3" s="1"/>
  <c r="Y495" i="3"/>
  <c r="Z496" i="3" s="1"/>
  <c r="X495" i="3"/>
  <c r="W495" i="3"/>
  <c r="T495" i="3"/>
  <c r="S495" i="3"/>
  <c r="U495" i="3" s="1"/>
  <c r="V496" i="3" s="1"/>
  <c r="N495" i="3"/>
  <c r="O495" i="3" s="1"/>
  <c r="I495" i="3"/>
  <c r="J495" i="3" s="1"/>
  <c r="H495" i="3"/>
  <c r="G495" i="3"/>
  <c r="K495" i="3" s="1"/>
  <c r="L496" i="3" s="1"/>
  <c r="E495" i="3"/>
  <c r="F496" i="3" s="1"/>
  <c r="D495" i="3"/>
  <c r="C495" i="3"/>
  <c r="AB494" i="3"/>
  <c r="AC494" i="3" s="1"/>
  <c r="Y494" i="3"/>
  <c r="Z495" i="3" s="1"/>
  <c r="X494" i="3"/>
  <c r="W494" i="3"/>
  <c r="T494" i="3"/>
  <c r="S494" i="3"/>
  <c r="U494" i="3" s="1"/>
  <c r="V495" i="3" s="1"/>
  <c r="N494" i="3"/>
  <c r="O494" i="3" s="1"/>
  <c r="K494" i="3"/>
  <c r="L495" i="3" s="1"/>
  <c r="I494" i="3"/>
  <c r="J494" i="3" s="1"/>
  <c r="H494" i="3"/>
  <c r="G494" i="3"/>
  <c r="E494" i="3"/>
  <c r="F495" i="3" s="1"/>
  <c r="D494" i="3"/>
  <c r="C494" i="3"/>
  <c r="AB493" i="3"/>
  <c r="AC493" i="3" s="1"/>
  <c r="X493" i="3"/>
  <c r="W493" i="3"/>
  <c r="Y493" i="3" s="1"/>
  <c r="Z494" i="3" s="1"/>
  <c r="U493" i="3"/>
  <c r="V494" i="3" s="1"/>
  <c r="T493" i="3"/>
  <c r="S493" i="3"/>
  <c r="N493" i="3"/>
  <c r="O493" i="3" s="1"/>
  <c r="K493" i="3"/>
  <c r="L494" i="3" s="1"/>
  <c r="I493" i="3"/>
  <c r="J493" i="3" s="1"/>
  <c r="H493" i="3"/>
  <c r="G493" i="3"/>
  <c r="D493" i="3"/>
  <c r="C493" i="3"/>
  <c r="E493" i="3" s="1"/>
  <c r="F494" i="3" s="1"/>
  <c r="AB492" i="3"/>
  <c r="AC492" i="3" s="1"/>
  <c r="X492" i="3"/>
  <c r="W492" i="3"/>
  <c r="Y492" i="3" s="1"/>
  <c r="Z493" i="3" s="1"/>
  <c r="U492" i="3"/>
  <c r="V493" i="3" s="1"/>
  <c r="T492" i="3"/>
  <c r="S492" i="3"/>
  <c r="N492" i="3"/>
  <c r="O492" i="3" s="1"/>
  <c r="I492" i="3"/>
  <c r="J492" i="3" s="1"/>
  <c r="H492" i="3"/>
  <c r="G492" i="3"/>
  <c r="K492" i="3" s="1"/>
  <c r="L493" i="3" s="1"/>
  <c r="D492" i="3"/>
  <c r="C492" i="3"/>
  <c r="E492" i="3" s="1"/>
  <c r="F493" i="3" s="1"/>
  <c r="AB491" i="3"/>
  <c r="AC491" i="3" s="1"/>
  <c r="Y491" i="3"/>
  <c r="Z492" i="3" s="1"/>
  <c r="X491" i="3"/>
  <c r="W491" i="3"/>
  <c r="T491" i="3"/>
  <c r="S491" i="3"/>
  <c r="U491" i="3" s="1"/>
  <c r="V492" i="3" s="1"/>
  <c r="N491" i="3"/>
  <c r="O491" i="3" s="1"/>
  <c r="I491" i="3"/>
  <c r="J491" i="3" s="1"/>
  <c r="H491" i="3"/>
  <c r="G491" i="3"/>
  <c r="K491" i="3" s="1"/>
  <c r="L492" i="3" s="1"/>
  <c r="E491" i="3"/>
  <c r="F492" i="3" s="1"/>
  <c r="D491" i="3"/>
  <c r="C491" i="3"/>
  <c r="AB490" i="3"/>
  <c r="AC490" i="3" s="1"/>
  <c r="Y490" i="3"/>
  <c r="Z491" i="3" s="1"/>
  <c r="X490" i="3"/>
  <c r="W490" i="3"/>
  <c r="T490" i="3"/>
  <c r="S490" i="3"/>
  <c r="U490" i="3" s="1"/>
  <c r="V491" i="3" s="1"/>
  <c r="N490" i="3"/>
  <c r="O490" i="3" s="1"/>
  <c r="K490" i="3"/>
  <c r="L491" i="3" s="1"/>
  <c r="I490" i="3"/>
  <c r="J490" i="3" s="1"/>
  <c r="H490" i="3"/>
  <c r="G490" i="3"/>
  <c r="E490" i="3"/>
  <c r="F491" i="3" s="1"/>
  <c r="D490" i="3"/>
  <c r="C490" i="3"/>
  <c r="AB489" i="3"/>
  <c r="AC489" i="3" s="1"/>
  <c r="X489" i="3"/>
  <c r="W489" i="3"/>
  <c r="Y489" i="3" s="1"/>
  <c r="Z490" i="3" s="1"/>
  <c r="U489" i="3"/>
  <c r="V490" i="3" s="1"/>
  <c r="T489" i="3"/>
  <c r="S489" i="3"/>
  <c r="N489" i="3"/>
  <c r="O489" i="3" s="1"/>
  <c r="K489" i="3"/>
  <c r="L490" i="3" s="1"/>
  <c r="I489" i="3"/>
  <c r="J489" i="3" s="1"/>
  <c r="H489" i="3"/>
  <c r="G489" i="3"/>
  <c r="D489" i="3"/>
  <c r="C489" i="3"/>
  <c r="E489" i="3" s="1"/>
  <c r="F490" i="3" s="1"/>
  <c r="AB488" i="3"/>
  <c r="AC488" i="3" s="1"/>
  <c r="X488" i="3"/>
  <c r="W488" i="3"/>
  <c r="Y488" i="3" s="1"/>
  <c r="Z489" i="3" s="1"/>
  <c r="U488" i="3"/>
  <c r="V489" i="3" s="1"/>
  <c r="T488" i="3"/>
  <c r="S488" i="3"/>
  <c r="N488" i="3"/>
  <c r="O488" i="3" s="1"/>
  <c r="I488" i="3"/>
  <c r="J488" i="3" s="1"/>
  <c r="H488" i="3"/>
  <c r="G488" i="3"/>
  <c r="K488" i="3" s="1"/>
  <c r="L489" i="3" s="1"/>
  <c r="D488" i="3"/>
  <c r="C488" i="3"/>
  <c r="E488" i="3" s="1"/>
  <c r="F489" i="3" s="1"/>
  <c r="AB487" i="3"/>
  <c r="AC487" i="3" s="1"/>
  <c r="Y487" i="3"/>
  <c r="Z488" i="3" s="1"/>
  <c r="X487" i="3"/>
  <c r="W487" i="3"/>
  <c r="T487" i="3"/>
  <c r="S487" i="3"/>
  <c r="U487" i="3" s="1"/>
  <c r="V488" i="3" s="1"/>
  <c r="N487" i="3"/>
  <c r="O487" i="3" s="1"/>
  <c r="I487" i="3"/>
  <c r="J487" i="3" s="1"/>
  <c r="H487" i="3"/>
  <c r="G487" i="3"/>
  <c r="K487" i="3" s="1"/>
  <c r="L488" i="3" s="1"/>
  <c r="E487" i="3"/>
  <c r="F488" i="3" s="1"/>
  <c r="D487" i="3"/>
  <c r="C487" i="3"/>
  <c r="AB486" i="3"/>
  <c r="AC486" i="3" s="1"/>
  <c r="Y486" i="3"/>
  <c r="Z487" i="3" s="1"/>
  <c r="X486" i="3"/>
  <c r="W486" i="3"/>
  <c r="T486" i="3"/>
  <c r="S486" i="3"/>
  <c r="U486" i="3" s="1"/>
  <c r="V487" i="3" s="1"/>
  <c r="N486" i="3"/>
  <c r="O486" i="3" s="1"/>
  <c r="K486" i="3"/>
  <c r="L487" i="3" s="1"/>
  <c r="I486" i="3"/>
  <c r="J486" i="3" s="1"/>
  <c r="H486" i="3"/>
  <c r="G486" i="3"/>
  <c r="E486" i="3"/>
  <c r="F487" i="3" s="1"/>
  <c r="D486" i="3"/>
  <c r="C486" i="3"/>
  <c r="AB485" i="3"/>
  <c r="AC485" i="3" s="1"/>
  <c r="X485" i="3"/>
  <c r="W485" i="3"/>
  <c r="Y485" i="3" s="1"/>
  <c r="Z486" i="3" s="1"/>
  <c r="U485" i="3"/>
  <c r="V486" i="3" s="1"/>
  <c r="T485" i="3"/>
  <c r="S485" i="3"/>
  <c r="N485" i="3"/>
  <c r="O485" i="3" s="1"/>
  <c r="K485" i="3"/>
  <c r="L486" i="3" s="1"/>
  <c r="I485" i="3"/>
  <c r="J485" i="3" s="1"/>
  <c r="H485" i="3"/>
  <c r="G485" i="3"/>
  <c r="D485" i="3"/>
  <c r="C485" i="3"/>
  <c r="E485" i="3" s="1"/>
  <c r="F486" i="3" s="1"/>
  <c r="AB484" i="3"/>
  <c r="AC484" i="3" s="1"/>
  <c r="X484" i="3"/>
  <c r="W484" i="3"/>
  <c r="Y484" i="3" s="1"/>
  <c r="Z485" i="3" s="1"/>
  <c r="U484" i="3"/>
  <c r="V485" i="3" s="1"/>
  <c r="T484" i="3"/>
  <c r="S484" i="3"/>
  <c r="N484" i="3"/>
  <c r="O484" i="3" s="1"/>
  <c r="I484" i="3"/>
  <c r="J484" i="3" s="1"/>
  <c r="H484" i="3"/>
  <c r="G484" i="3"/>
  <c r="K484" i="3" s="1"/>
  <c r="L485" i="3" s="1"/>
  <c r="D484" i="3"/>
  <c r="C484" i="3"/>
  <c r="E484" i="3" s="1"/>
  <c r="F485" i="3" s="1"/>
  <c r="AB483" i="3"/>
  <c r="AC483" i="3" s="1"/>
  <c r="Y483" i="3"/>
  <c r="Z484" i="3" s="1"/>
  <c r="X483" i="3"/>
  <c r="W483" i="3"/>
  <c r="T483" i="3"/>
  <c r="S483" i="3"/>
  <c r="U483" i="3" s="1"/>
  <c r="V484" i="3" s="1"/>
  <c r="N483" i="3"/>
  <c r="O483" i="3" s="1"/>
  <c r="I483" i="3"/>
  <c r="J483" i="3" s="1"/>
  <c r="H483" i="3"/>
  <c r="G483" i="3"/>
  <c r="K483" i="3" s="1"/>
  <c r="L484" i="3" s="1"/>
  <c r="E483" i="3"/>
  <c r="F484" i="3" s="1"/>
  <c r="D483" i="3"/>
  <c r="C483" i="3"/>
  <c r="AB482" i="3"/>
  <c r="AC482" i="3" s="1"/>
  <c r="Y482" i="3"/>
  <c r="Z483" i="3" s="1"/>
  <c r="X482" i="3"/>
  <c r="W482" i="3"/>
  <c r="T482" i="3"/>
  <c r="S482" i="3"/>
  <c r="U482" i="3" s="1"/>
  <c r="V483" i="3" s="1"/>
  <c r="N482" i="3"/>
  <c r="O482" i="3" s="1"/>
  <c r="K482" i="3"/>
  <c r="L483" i="3" s="1"/>
  <c r="I482" i="3"/>
  <c r="J482" i="3" s="1"/>
  <c r="H482" i="3"/>
  <c r="G482" i="3"/>
  <c r="E482" i="3"/>
  <c r="F483" i="3" s="1"/>
  <c r="D482" i="3"/>
  <c r="C482" i="3"/>
  <c r="AB481" i="3"/>
  <c r="AC481" i="3" s="1"/>
  <c r="X481" i="3"/>
  <c r="W481" i="3"/>
  <c r="Y481" i="3" s="1"/>
  <c r="Z482" i="3" s="1"/>
  <c r="U481" i="3"/>
  <c r="V482" i="3" s="1"/>
  <c r="T481" i="3"/>
  <c r="S481" i="3"/>
  <c r="N481" i="3"/>
  <c r="O481" i="3" s="1"/>
  <c r="K481" i="3"/>
  <c r="L482" i="3" s="1"/>
  <c r="I481" i="3"/>
  <c r="J481" i="3" s="1"/>
  <c r="H481" i="3"/>
  <c r="G481" i="3"/>
  <c r="D481" i="3"/>
  <c r="C481" i="3"/>
  <c r="E481" i="3" s="1"/>
  <c r="F482" i="3" s="1"/>
  <c r="AB480" i="3"/>
  <c r="AC480" i="3" s="1"/>
  <c r="X480" i="3"/>
  <c r="W480" i="3"/>
  <c r="Y480" i="3" s="1"/>
  <c r="Z481" i="3" s="1"/>
  <c r="U480" i="3"/>
  <c r="V481" i="3" s="1"/>
  <c r="T480" i="3"/>
  <c r="S480" i="3"/>
  <c r="N480" i="3"/>
  <c r="O480" i="3" s="1"/>
  <c r="I480" i="3"/>
  <c r="J480" i="3" s="1"/>
  <c r="H480" i="3"/>
  <c r="G480" i="3"/>
  <c r="K480" i="3" s="1"/>
  <c r="L481" i="3" s="1"/>
  <c r="D480" i="3"/>
  <c r="C480" i="3"/>
  <c r="E480" i="3" s="1"/>
  <c r="F481" i="3" s="1"/>
  <c r="AB479" i="3"/>
  <c r="AC479" i="3" s="1"/>
  <c r="Y479" i="3"/>
  <c r="Z480" i="3" s="1"/>
  <c r="X479" i="3"/>
  <c r="W479" i="3"/>
  <c r="T479" i="3"/>
  <c r="S479" i="3"/>
  <c r="U479" i="3" s="1"/>
  <c r="V480" i="3" s="1"/>
  <c r="N479" i="3"/>
  <c r="O479" i="3" s="1"/>
  <c r="I479" i="3"/>
  <c r="J479" i="3" s="1"/>
  <c r="H479" i="3"/>
  <c r="G479" i="3"/>
  <c r="K479" i="3" s="1"/>
  <c r="L480" i="3" s="1"/>
  <c r="E479" i="3"/>
  <c r="F480" i="3" s="1"/>
  <c r="D479" i="3"/>
  <c r="C479" i="3"/>
  <c r="AB478" i="3"/>
  <c r="AC478" i="3" s="1"/>
  <c r="Y478" i="3"/>
  <c r="Z479" i="3" s="1"/>
  <c r="X478" i="3"/>
  <c r="W478" i="3"/>
  <c r="T478" i="3"/>
  <c r="S478" i="3"/>
  <c r="U478" i="3" s="1"/>
  <c r="V479" i="3" s="1"/>
  <c r="N478" i="3"/>
  <c r="O478" i="3" s="1"/>
  <c r="K478" i="3"/>
  <c r="L479" i="3" s="1"/>
  <c r="I478" i="3"/>
  <c r="J478" i="3" s="1"/>
  <c r="H478" i="3"/>
  <c r="G478" i="3"/>
  <c r="E478" i="3"/>
  <c r="F479" i="3" s="1"/>
  <c r="D478" i="3"/>
  <c r="C478" i="3"/>
  <c r="AB477" i="3"/>
  <c r="AC477" i="3" s="1"/>
  <c r="X477" i="3"/>
  <c r="W477" i="3"/>
  <c r="Y477" i="3" s="1"/>
  <c r="Z478" i="3" s="1"/>
  <c r="U477" i="3"/>
  <c r="V478" i="3" s="1"/>
  <c r="T477" i="3"/>
  <c r="S477" i="3"/>
  <c r="N477" i="3"/>
  <c r="O477" i="3" s="1"/>
  <c r="K477" i="3"/>
  <c r="L478" i="3" s="1"/>
  <c r="I477" i="3"/>
  <c r="J477" i="3" s="1"/>
  <c r="H477" i="3"/>
  <c r="G477" i="3"/>
  <c r="D477" i="3"/>
  <c r="C477" i="3"/>
  <c r="E477" i="3" s="1"/>
  <c r="F478" i="3" s="1"/>
  <c r="AB476" i="3"/>
  <c r="AC476" i="3" s="1"/>
  <c r="X476" i="3"/>
  <c r="W476" i="3"/>
  <c r="Y476" i="3" s="1"/>
  <c r="Z477" i="3" s="1"/>
  <c r="U476" i="3"/>
  <c r="V477" i="3" s="1"/>
  <c r="T476" i="3"/>
  <c r="S476" i="3"/>
  <c r="N476" i="3"/>
  <c r="O476" i="3" s="1"/>
  <c r="I476" i="3"/>
  <c r="J476" i="3" s="1"/>
  <c r="H476" i="3"/>
  <c r="G476" i="3"/>
  <c r="K476" i="3" s="1"/>
  <c r="L477" i="3" s="1"/>
  <c r="D476" i="3"/>
  <c r="C476" i="3"/>
  <c r="E476" i="3" s="1"/>
  <c r="F477" i="3" s="1"/>
  <c r="AB475" i="3"/>
  <c r="AC475" i="3" s="1"/>
  <c r="Y475" i="3"/>
  <c r="Z476" i="3" s="1"/>
  <c r="X475" i="3"/>
  <c r="W475" i="3"/>
  <c r="T475" i="3"/>
  <c r="S475" i="3"/>
  <c r="U475" i="3" s="1"/>
  <c r="V476" i="3" s="1"/>
  <c r="N475" i="3"/>
  <c r="O475" i="3" s="1"/>
  <c r="I475" i="3"/>
  <c r="J475" i="3" s="1"/>
  <c r="H475" i="3"/>
  <c r="G475" i="3"/>
  <c r="K475" i="3" s="1"/>
  <c r="L476" i="3" s="1"/>
  <c r="E475" i="3"/>
  <c r="F476" i="3" s="1"/>
  <c r="D475" i="3"/>
  <c r="C475" i="3"/>
  <c r="AB474" i="3"/>
  <c r="AC474" i="3" s="1"/>
  <c r="Y474" i="3"/>
  <c r="Z475" i="3" s="1"/>
  <c r="X474" i="3"/>
  <c r="W474" i="3"/>
  <c r="T474" i="3"/>
  <c r="S474" i="3"/>
  <c r="U474" i="3" s="1"/>
  <c r="V475" i="3" s="1"/>
  <c r="N474" i="3"/>
  <c r="O474" i="3" s="1"/>
  <c r="K474" i="3"/>
  <c r="L475" i="3" s="1"/>
  <c r="I474" i="3"/>
  <c r="J474" i="3" s="1"/>
  <c r="H474" i="3"/>
  <c r="G474" i="3"/>
  <c r="E474" i="3"/>
  <c r="F475" i="3" s="1"/>
  <c r="D474" i="3"/>
  <c r="C474" i="3"/>
  <c r="AB473" i="3"/>
  <c r="AC473" i="3" s="1"/>
  <c r="X473" i="3"/>
  <c r="W473" i="3"/>
  <c r="Y473" i="3" s="1"/>
  <c r="Z474" i="3" s="1"/>
  <c r="U473" i="3"/>
  <c r="V474" i="3" s="1"/>
  <c r="T473" i="3"/>
  <c r="S473" i="3"/>
  <c r="N473" i="3"/>
  <c r="O473" i="3" s="1"/>
  <c r="K473" i="3"/>
  <c r="L474" i="3" s="1"/>
  <c r="I473" i="3"/>
  <c r="J473" i="3" s="1"/>
  <c r="H473" i="3"/>
  <c r="G473" i="3"/>
  <c r="D473" i="3"/>
  <c r="C473" i="3"/>
  <c r="E473" i="3" s="1"/>
  <c r="F474" i="3" s="1"/>
  <c r="AB472" i="3"/>
  <c r="AC472" i="3" s="1"/>
  <c r="X472" i="3"/>
  <c r="W472" i="3"/>
  <c r="Y472" i="3" s="1"/>
  <c r="Z473" i="3" s="1"/>
  <c r="U472" i="3"/>
  <c r="V473" i="3" s="1"/>
  <c r="T472" i="3"/>
  <c r="S472" i="3"/>
  <c r="N472" i="3"/>
  <c r="O472" i="3" s="1"/>
  <c r="I472" i="3"/>
  <c r="J472" i="3" s="1"/>
  <c r="H472" i="3"/>
  <c r="G472" i="3"/>
  <c r="K472" i="3" s="1"/>
  <c r="L473" i="3" s="1"/>
  <c r="D472" i="3"/>
  <c r="C472" i="3"/>
  <c r="E472" i="3" s="1"/>
  <c r="F473" i="3" s="1"/>
  <c r="AB471" i="3"/>
  <c r="AC471" i="3" s="1"/>
  <c r="Y471" i="3"/>
  <c r="Z472" i="3" s="1"/>
  <c r="X471" i="3"/>
  <c r="W471" i="3"/>
  <c r="T471" i="3"/>
  <c r="S471" i="3"/>
  <c r="U471" i="3" s="1"/>
  <c r="V472" i="3" s="1"/>
  <c r="N471" i="3"/>
  <c r="O471" i="3" s="1"/>
  <c r="I471" i="3"/>
  <c r="J471" i="3" s="1"/>
  <c r="H471" i="3"/>
  <c r="G471" i="3"/>
  <c r="K471" i="3" s="1"/>
  <c r="L472" i="3" s="1"/>
  <c r="E471" i="3"/>
  <c r="F472" i="3" s="1"/>
  <c r="D471" i="3"/>
  <c r="C471" i="3"/>
  <c r="AB470" i="3"/>
  <c r="AC470" i="3" s="1"/>
  <c r="Y470" i="3"/>
  <c r="Z471" i="3" s="1"/>
  <c r="X470" i="3"/>
  <c r="W470" i="3"/>
  <c r="T470" i="3"/>
  <c r="S470" i="3"/>
  <c r="U470" i="3" s="1"/>
  <c r="V471" i="3" s="1"/>
  <c r="N470" i="3"/>
  <c r="O470" i="3" s="1"/>
  <c r="K470" i="3"/>
  <c r="L471" i="3" s="1"/>
  <c r="I470" i="3"/>
  <c r="J470" i="3" s="1"/>
  <c r="H470" i="3"/>
  <c r="G470" i="3"/>
  <c r="E470" i="3"/>
  <c r="F471" i="3" s="1"/>
  <c r="D470" i="3"/>
  <c r="C470" i="3"/>
  <c r="AB469" i="3"/>
  <c r="AC469" i="3" s="1"/>
  <c r="X469" i="3"/>
  <c r="W469" i="3"/>
  <c r="Y469" i="3" s="1"/>
  <c r="Z470" i="3" s="1"/>
  <c r="U469" i="3"/>
  <c r="V470" i="3" s="1"/>
  <c r="T469" i="3"/>
  <c r="S469" i="3"/>
  <c r="N469" i="3"/>
  <c r="O469" i="3" s="1"/>
  <c r="K469" i="3"/>
  <c r="L470" i="3" s="1"/>
  <c r="I469" i="3"/>
  <c r="J469" i="3" s="1"/>
  <c r="H469" i="3"/>
  <c r="G469" i="3"/>
  <c r="D469" i="3"/>
  <c r="C469" i="3"/>
  <c r="E469" i="3" s="1"/>
  <c r="F470" i="3" s="1"/>
  <c r="AB468" i="3"/>
  <c r="AC468" i="3" s="1"/>
  <c r="X468" i="3"/>
  <c r="W468" i="3"/>
  <c r="Y468" i="3" s="1"/>
  <c r="Z469" i="3" s="1"/>
  <c r="U468" i="3"/>
  <c r="V469" i="3" s="1"/>
  <c r="T468" i="3"/>
  <c r="S468" i="3"/>
  <c r="N468" i="3"/>
  <c r="O468" i="3" s="1"/>
  <c r="I468" i="3"/>
  <c r="J468" i="3" s="1"/>
  <c r="H468" i="3"/>
  <c r="G468" i="3"/>
  <c r="K468" i="3" s="1"/>
  <c r="L469" i="3" s="1"/>
  <c r="D468" i="3"/>
  <c r="C468" i="3"/>
  <c r="E468" i="3" s="1"/>
  <c r="F469" i="3" s="1"/>
  <c r="AB467" i="3"/>
  <c r="AC467" i="3" s="1"/>
  <c r="Y467" i="3"/>
  <c r="Z468" i="3" s="1"/>
  <c r="X467" i="3"/>
  <c r="W467" i="3"/>
  <c r="T467" i="3"/>
  <c r="S467" i="3"/>
  <c r="U467" i="3" s="1"/>
  <c r="V468" i="3" s="1"/>
  <c r="N467" i="3"/>
  <c r="O467" i="3" s="1"/>
  <c r="I467" i="3"/>
  <c r="J467" i="3" s="1"/>
  <c r="H467" i="3"/>
  <c r="G467" i="3"/>
  <c r="K467" i="3" s="1"/>
  <c r="L468" i="3" s="1"/>
  <c r="E467" i="3"/>
  <c r="F468" i="3" s="1"/>
  <c r="D467" i="3"/>
  <c r="C467" i="3"/>
  <c r="AB466" i="3"/>
  <c r="AC466" i="3" s="1"/>
  <c r="Y466" i="3"/>
  <c r="Z467" i="3" s="1"/>
  <c r="X466" i="3"/>
  <c r="W466" i="3"/>
  <c r="T466" i="3"/>
  <c r="S466" i="3"/>
  <c r="U466" i="3" s="1"/>
  <c r="V467" i="3" s="1"/>
  <c r="N466" i="3"/>
  <c r="O466" i="3" s="1"/>
  <c r="K466" i="3"/>
  <c r="L467" i="3" s="1"/>
  <c r="I466" i="3"/>
  <c r="J466" i="3" s="1"/>
  <c r="H466" i="3"/>
  <c r="G466" i="3"/>
  <c r="E466" i="3"/>
  <c r="F467" i="3" s="1"/>
  <c r="D466" i="3"/>
  <c r="C466" i="3"/>
  <c r="AB465" i="3"/>
  <c r="AC465" i="3" s="1"/>
  <c r="X465" i="3"/>
  <c r="W465" i="3"/>
  <c r="Y465" i="3" s="1"/>
  <c r="Z466" i="3" s="1"/>
  <c r="U465" i="3"/>
  <c r="V466" i="3" s="1"/>
  <c r="T465" i="3"/>
  <c r="S465" i="3"/>
  <c r="N465" i="3"/>
  <c r="O465" i="3" s="1"/>
  <c r="K465" i="3"/>
  <c r="L466" i="3" s="1"/>
  <c r="I465" i="3"/>
  <c r="J465" i="3" s="1"/>
  <c r="H465" i="3"/>
  <c r="G465" i="3"/>
  <c r="D465" i="3"/>
  <c r="C465" i="3"/>
  <c r="E465" i="3" s="1"/>
  <c r="F466" i="3" s="1"/>
  <c r="AB464" i="3"/>
  <c r="AC464" i="3" s="1"/>
  <c r="X464" i="3"/>
  <c r="W464" i="3"/>
  <c r="Y464" i="3" s="1"/>
  <c r="Z465" i="3" s="1"/>
  <c r="U464" i="3"/>
  <c r="V465" i="3" s="1"/>
  <c r="T464" i="3"/>
  <c r="S464" i="3"/>
  <c r="N464" i="3"/>
  <c r="O464" i="3" s="1"/>
  <c r="I464" i="3"/>
  <c r="J464" i="3" s="1"/>
  <c r="H464" i="3"/>
  <c r="G464" i="3"/>
  <c r="K464" i="3" s="1"/>
  <c r="L465" i="3" s="1"/>
  <c r="D464" i="3"/>
  <c r="C464" i="3"/>
  <c r="E464" i="3" s="1"/>
  <c r="F465" i="3" s="1"/>
  <c r="AB463" i="3"/>
  <c r="AC463" i="3" s="1"/>
  <c r="Y463" i="3"/>
  <c r="Z464" i="3" s="1"/>
  <c r="X463" i="3"/>
  <c r="W463" i="3"/>
  <c r="T463" i="3"/>
  <c r="S463" i="3"/>
  <c r="U463" i="3" s="1"/>
  <c r="V464" i="3" s="1"/>
  <c r="N463" i="3"/>
  <c r="O463" i="3" s="1"/>
  <c r="I463" i="3"/>
  <c r="J463" i="3" s="1"/>
  <c r="H463" i="3"/>
  <c r="G463" i="3"/>
  <c r="K463" i="3" s="1"/>
  <c r="L464" i="3" s="1"/>
  <c r="E463" i="3"/>
  <c r="F464" i="3" s="1"/>
  <c r="D463" i="3"/>
  <c r="C463" i="3"/>
  <c r="AB462" i="3"/>
  <c r="AC462" i="3" s="1"/>
  <c r="X462" i="3"/>
  <c r="W462" i="3"/>
  <c r="Y462" i="3" s="1"/>
  <c r="Z463" i="3" s="1"/>
  <c r="T462" i="3"/>
  <c r="S462" i="3"/>
  <c r="U462" i="3" s="1"/>
  <c r="V463" i="3" s="1"/>
  <c r="N462" i="3"/>
  <c r="O462" i="3" s="1"/>
  <c r="K462" i="3"/>
  <c r="L463" i="3" s="1"/>
  <c r="I462" i="3"/>
  <c r="J462" i="3" s="1"/>
  <c r="H462" i="3"/>
  <c r="G462" i="3"/>
  <c r="E462" i="3"/>
  <c r="F463" i="3" s="1"/>
  <c r="D462" i="3"/>
  <c r="C462" i="3"/>
  <c r="AB461" i="3"/>
  <c r="AC461" i="3" s="1"/>
  <c r="X461" i="3"/>
  <c r="W461" i="3"/>
  <c r="Y461" i="3" s="1"/>
  <c r="Z462" i="3" s="1"/>
  <c r="U461" i="3"/>
  <c r="V462" i="3" s="1"/>
  <c r="T461" i="3"/>
  <c r="S461" i="3"/>
  <c r="N461" i="3"/>
  <c r="O461" i="3" s="1"/>
  <c r="K461" i="3"/>
  <c r="L462" i="3" s="1"/>
  <c r="I461" i="3"/>
  <c r="J461" i="3" s="1"/>
  <c r="H461" i="3"/>
  <c r="G461" i="3"/>
  <c r="D461" i="3"/>
  <c r="C461" i="3"/>
  <c r="E461" i="3" s="1"/>
  <c r="F462" i="3" s="1"/>
  <c r="AB460" i="3"/>
  <c r="AC460" i="3" s="1"/>
  <c r="X460" i="3"/>
  <c r="W460" i="3"/>
  <c r="Y460" i="3" s="1"/>
  <c r="Z461" i="3" s="1"/>
  <c r="T460" i="3"/>
  <c r="S460" i="3"/>
  <c r="U460" i="3" s="1"/>
  <c r="V461" i="3" s="1"/>
  <c r="N460" i="3"/>
  <c r="O460" i="3" s="1"/>
  <c r="I460" i="3"/>
  <c r="J460" i="3" s="1"/>
  <c r="H460" i="3"/>
  <c r="G460" i="3"/>
  <c r="K460" i="3" s="1"/>
  <c r="L461" i="3" s="1"/>
  <c r="D460" i="3"/>
  <c r="C460" i="3"/>
  <c r="E460" i="3" s="1"/>
  <c r="F461" i="3" s="1"/>
  <c r="AB459" i="3"/>
  <c r="AC459" i="3" s="1"/>
  <c r="Y459" i="3"/>
  <c r="Z460" i="3" s="1"/>
  <c r="X459" i="3"/>
  <c r="W459" i="3"/>
  <c r="T459" i="3"/>
  <c r="S459" i="3"/>
  <c r="U459" i="3" s="1"/>
  <c r="V460" i="3" s="1"/>
  <c r="N459" i="3"/>
  <c r="O459" i="3" s="1"/>
  <c r="I459" i="3"/>
  <c r="J459" i="3" s="1"/>
  <c r="H459" i="3"/>
  <c r="G459" i="3"/>
  <c r="K459" i="3" s="1"/>
  <c r="L460" i="3" s="1"/>
  <c r="E459" i="3"/>
  <c r="F460" i="3" s="1"/>
  <c r="D459" i="3"/>
  <c r="C459" i="3"/>
  <c r="AB458" i="3"/>
  <c r="AC458" i="3" s="1"/>
  <c r="X458" i="3"/>
  <c r="W458" i="3"/>
  <c r="Y458" i="3" s="1"/>
  <c r="Z459" i="3" s="1"/>
  <c r="T458" i="3"/>
  <c r="S458" i="3"/>
  <c r="U458" i="3" s="1"/>
  <c r="V459" i="3" s="1"/>
  <c r="N458" i="3"/>
  <c r="O458" i="3" s="1"/>
  <c r="K458" i="3"/>
  <c r="L459" i="3" s="1"/>
  <c r="I458" i="3"/>
  <c r="J458" i="3" s="1"/>
  <c r="H458" i="3"/>
  <c r="G458" i="3"/>
  <c r="E458" i="3"/>
  <c r="F459" i="3" s="1"/>
  <c r="D458" i="3"/>
  <c r="C458" i="3"/>
  <c r="AB457" i="3"/>
  <c r="AC457" i="3" s="1"/>
  <c r="X457" i="3"/>
  <c r="W457" i="3"/>
  <c r="Y457" i="3" s="1"/>
  <c r="Z458" i="3" s="1"/>
  <c r="U457" i="3"/>
  <c r="V458" i="3" s="1"/>
  <c r="T457" i="3"/>
  <c r="S457" i="3"/>
  <c r="N457" i="3"/>
  <c r="O457" i="3" s="1"/>
  <c r="K457" i="3"/>
  <c r="L458" i="3" s="1"/>
  <c r="I457" i="3"/>
  <c r="J457" i="3" s="1"/>
  <c r="H457" i="3"/>
  <c r="G457" i="3"/>
  <c r="D457" i="3"/>
  <c r="C457" i="3"/>
  <c r="E457" i="3" s="1"/>
  <c r="F458" i="3" s="1"/>
  <c r="AB456" i="3"/>
  <c r="AC456" i="3" s="1"/>
  <c r="X456" i="3"/>
  <c r="W456" i="3"/>
  <c r="Y456" i="3" s="1"/>
  <c r="Z457" i="3" s="1"/>
  <c r="T456" i="3"/>
  <c r="S456" i="3"/>
  <c r="U456" i="3" s="1"/>
  <c r="V457" i="3" s="1"/>
  <c r="N456" i="3"/>
  <c r="O456" i="3" s="1"/>
  <c r="I456" i="3"/>
  <c r="J456" i="3" s="1"/>
  <c r="H456" i="3"/>
  <c r="G456" i="3"/>
  <c r="K456" i="3" s="1"/>
  <c r="L457" i="3" s="1"/>
  <c r="D456" i="3"/>
  <c r="C456" i="3"/>
  <c r="E456" i="3" s="1"/>
  <c r="F457" i="3" s="1"/>
  <c r="AB455" i="3"/>
  <c r="AC455" i="3" s="1"/>
  <c r="Y455" i="3"/>
  <c r="Z456" i="3" s="1"/>
  <c r="X455" i="3"/>
  <c r="W455" i="3"/>
  <c r="U455" i="3"/>
  <c r="V456" i="3" s="1"/>
  <c r="T455" i="3"/>
  <c r="S455" i="3"/>
  <c r="N455" i="3"/>
  <c r="O455" i="3" s="1"/>
  <c r="I455" i="3"/>
  <c r="J455" i="3" s="1"/>
  <c r="H455" i="3"/>
  <c r="G455" i="3"/>
  <c r="K455" i="3" s="1"/>
  <c r="L456" i="3" s="1"/>
  <c r="E455" i="3"/>
  <c r="F456" i="3" s="1"/>
  <c r="D455" i="3"/>
  <c r="C455" i="3"/>
  <c r="AB454" i="3"/>
  <c r="AC454" i="3" s="1"/>
  <c r="Y454" i="3"/>
  <c r="Z455" i="3" s="1"/>
  <c r="X454" i="3"/>
  <c r="W454" i="3"/>
  <c r="T454" i="3"/>
  <c r="S454" i="3"/>
  <c r="U454" i="3" s="1"/>
  <c r="V455" i="3" s="1"/>
  <c r="N454" i="3"/>
  <c r="O454" i="3" s="1"/>
  <c r="I454" i="3"/>
  <c r="J454" i="3" s="1"/>
  <c r="H454" i="3"/>
  <c r="G454" i="3"/>
  <c r="K454" i="3" s="1"/>
  <c r="L455" i="3" s="1"/>
  <c r="D454" i="3"/>
  <c r="C454" i="3"/>
  <c r="E454" i="3" s="1"/>
  <c r="F455" i="3" s="1"/>
  <c r="AB453" i="3"/>
  <c r="AC453" i="3" s="1"/>
  <c r="X453" i="3"/>
  <c r="W453" i="3"/>
  <c r="Y453" i="3" s="1"/>
  <c r="Z454" i="3" s="1"/>
  <c r="U453" i="3"/>
  <c r="V454" i="3" s="1"/>
  <c r="T453" i="3"/>
  <c r="S453" i="3"/>
  <c r="N453" i="3"/>
  <c r="O453" i="3" s="1"/>
  <c r="I453" i="3"/>
  <c r="J453" i="3" s="1"/>
  <c r="H453" i="3"/>
  <c r="G453" i="3"/>
  <c r="K453" i="3" s="1"/>
  <c r="L454" i="3" s="1"/>
  <c r="E453" i="3"/>
  <c r="F454" i="3" s="1"/>
  <c r="D453" i="3"/>
  <c r="C453" i="3"/>
  <c r="AB452" i="3"/>
  <c r="AC452" i="3" s="1"/>
  <c r="Y452" i="3"/>
  <c r="Z453" i="3" s="1"/>
  <c r="X452" i="3"/>
  <c r="W452" i="3"/>
  <c r="U452" i="3"/>
  <c r="V453" i="3" s="1"/>
  <c r="T452" i="3"/>
  <c r="S452" i="3"/>
  <c r="N452" i="3"/>
  <c r="O452" i="3" s="1"/>
  <c r="K452" i="3"/>
  <c r="L453" i="3" s="1"/>
  <c r="I452" i="3"/>
  <c r="J452" i="3" s="1"/>
  <c r="H452" i="3"/>
  <c r="G452" i="3"/>
  <c r="E452" i="3"/>
  <c r="F453" i="3" s="1"/>
  <c r="D452" i="3"/>
  <c r="C452" i="3"/>
  <c r="AB451" i="3"/>
  <c r="AC451" i="3" s="1"/>
  <c r="Y451" i="3"/>
  <c r="Z452" i="3" s="1"/>
  <c r="X451" i="3"/>
  <c r="W451" i="3"/>
  <c r="T451" i="3"/>
  <c r="S451" i="3"/>
  <c r="U451" i="3" s="1"/>
  <c r="V452" i="3" s="1"/>
  <c r="N451" i="3"/>
  <c r="O451" i="3" s="1"/>
  <c r="K451" i="3"/>
  <c r="L452" i="3" s="1"/>
  <c r="I451" i="3"/>
  <c r="J451" i="3" s="1"/>
  <c r="H451" i="3"/>
  <c r="G451" i="3"/>
  <c r="D451" i="3"/>
  <c r="C451" i="3"/>
  <c r="E451" i="3" s="1"/>
  <c r="F452" i="3" s="1"/>
  <c r="AB450" i="3"/>
  <c r="AC450" i="3" s="1"/>
  <c r="X450" i="3"/>
  <c r="W450" i="3"/>
  <c r="Y450" i="3" s="1"/>
  <c r="Z451" i="3" s="1"/>
  <c r="T450" i="3"/>
  <c r="S450" i="3"/>
  <c r="U450" i="3" s="1"/>
  <c r="V451" i="3" s="1"/>
  <c r="N450" i="3"/>
  <c r="O450" i="3" s="1"/>
  <c r="I450" i="3"/>
  <c r="J450" i="3" s="1"/>
  <c r="H450" i="3"/>
  <c r="G450" i="3"/>
  <c r="K450" i="3" s="1"/>
  <c r="L451" i="3" s="1"/>
  <c r="D450" i="3"/>
  <c r="C450" i="3"/>
  <c r="E450" i="3" s="1"/>
  <c r="F451" i="3" s="1"/>
  <c r="AB449" i="3"/>
  <c r="AC449" i="3" s="1"/>
  <c r="X449" i="3"/>
  <c r="W449" i="3"/>
  <c r="Y449" i="3" s="1"/>
  <c r="Z450" i="3" s="1"/>
  <c r="U449" i="3"/>
  <c r="V450" i="3" s="1"/>
  <c r="T449" i="3"/>
  <c r="S449" i="3"/>
  <c r="N449" i="3"/>
  <c r="O449" i="3" s="1"/>
  <c r="K449" i="3"/>
  <c r="L450" i="3" s="1"/>
  <c r="I449" i="3"/>
  <c r="J449" i="3" s="1"/>
  <c r="H449" i="3"/>
  <c r="G449" i="3"/>
  <c r="E449" i="3"/>
  <c r="F450" i="3" s="1"/>
  <c r="D449" i="3"/>
  <c r="C449" i="3"/>
  <c r="AB448" i="3"/>
  <c r="AC448" i="3" s="1"/>
  <c r="Y448" i="3"/>
  <c r="Z449" i="3" s="1"/>
  <c r="X448" i="3"/>
  <c r="W448" i="3"/>
  <c r="U448" i="3"/>
  <c r="V449" i="3" s="1"/>
  <c r="T448" i="3"/>
  <c r="S448" i="3"/>
  <c r="N448" i="3"/>
  <c r="O448" i="3" s="1"/>
  <c r="K448" i="3"/>
  <c r="L449" i="3" s="1"/>
  <c r="I448" i="3"/>
  <c r="J448" i="3" s="1"/>
  <c r="H448" i="3"/>
  <c r="G448" i="3"/>
  <c r="E448" i="3"/>
  <c r="F449" i="3" s="1"/>
  <c r="D448" i="3"/>
  <c r="C448" i="3"/>
  <c r="AB447" i="3"/>
  <c r="AC447" i="3" s="1"/>
  <c r="Y447" i="3"/>
  <c r="Z448" i="3" s="1"/>
  <c r="X447" i="3"/>
  <c r="W447" i="3"/>
  <c r="T447" i="3"/>
  <c r="S447" i="3"/>
  <c r="U447" i="3" s="1"/>
  <c r="V448" i="3" s="1"/>
  <c r="N447" i="3"/>
  <c r="O447" i="3" s="1"/>
  <c r="K447" i="3"/>
  <c r="L448" i="3" s="1"/>
  <c r="I447" i="3"/>
  <c r="J447" i="3" s="1"/>
  <c r="H447" i="3"/>
  <c r="G447" i="3"/>
  <c r="D447" i="3"/>
  <c r="C447" i="3"/>
  <c r="E447" i="3" s="1"/>
  <c r="F448" i="3" s="1"/>
  <c r="AB446" i="3"/>
  <c r="AC446" i="3" s="1"/>
  <c r="X446" i="3"/>
  <c r="W446" i="3"/>
  <c r="Y446" i="3" s="1"/>
  <c r="Z447" i="3" s="1"/>
  <c r="T446" i="3"/>
  <c r="S446" i="3"/>
  <c r="U446" i="3" s="1"/>
  <c r="V447" i="3" s="1"/>
  <c r="N446" i="3"/>
  <c r="O446" i="3" s="1"/>
  <c r="I446" i="3"/>
  <c r="J446" i="3" s="1"/>
  <c r="H446" i="3"/>
  <c r="G446" i="3"/>
  <c r="K446" i="3" s="1"/>
  <c r="L447" i="3" s="1"/>
  <c r="D446" i="3"/>
  <c r="C446" i="3"/>
  <c r="E446" i="3" s="1"/>
  <c r="F447" i="3" s="1"/>
  <c r="AB445" i="3"/>
  <c r="AC445" i="3" s="1"/>
  <c r="X445" i="3"/>
  <c r="W445" i="3"/>
  <c r="Y445" i="3" s="1"/>
  <c r="Z446" i="3" s="1"/>
  <c r="U445" i="3"/>
  <c r="V446" i="3" s="1"/>
  <c r="T445" i="3"/>
  <c r="S445" i="3"/>
  <c r="N445" i="3"/>
  <c r="O445" i="3" s="1"/>
  <c r="I445" i="3"/>
  <c r="J445" i="3" s="1"/>
  <c r="H445" i="3"/>
  <c r="G445" i="3"/>
  <c r="K445" i="3" s="1"/>
  <c r="L446" i="3" s="1"/>
  <c r="E445" i="3"/>
  <c r="F446" i="3" s="1"/>
  <c r="D445" i="3"/>
  <c r="C445" i="3"/>
  <c r="AB444" i="3"/>
  <c r="AC444" i="3" s="1"/>
  <c r="Y444" i="3"/>
  <c r="Z445" i="3" s="1"/>
  <c r="X444" i="3"/>
  <c r="W444" i="3"/>
  <c r="U444" i="3"/>
  <c r="V445" i="3" s="1"/>
  <c r="T444" i="3"/>
  <c r="S444" i="3"/>
  <c r="N444" i="3"/>
  <c r="O444" i="3" s="1"/>
  <c r="K444" i="3"/>
  <c r="L445" i="3" s="1"/>
  <c r="I444" i="3"/>
  <c r="J444" i="3" s="1"/>
  <c r="H444" i="3"/>
  <c r="G444" i="3"/>
  <c r="E444" i="3"/>
  <c r="F445" i="3" s="1"/>
  <c r="D444" i="3"/>
  <c r="C444" i="3"/>
  <c r="AB443" i="3"/>
  <c r="AC443" i="3" s="1"/>
  <c r="Y443" i="3"/>
  <c r="Z444" i="3" s="1"/>
  <c r="X443" i="3"/>
  <c r="W443" i="3"/>
  <c r="T443" i="3"/>
  <c r="S443" i="3"/>
  <c r="U443" i="3" s="1"/>
  <c r="V444" i="3" s="1"/>
  <c r="N443" i="3"/>
  <c r="O443" i="3" s="1"/>
  <c r="K443" i="3"/>
  <c r="L444" i="3" s="1"/>
  <c r="I443" i="3"/>
  <c r="J443" i="3" s="1"/>
  <c r="H443" i="3"/>
  <c r="G443" i="3"/>
  <c r="D443" i="3"/>
  <c r="C443" i="3"/>
  <c r="E443" i="3" s="1"/>
  <c r="F444" i="3" s="1"/>
  <c r="AB442" i="3"/>
  <c r="AC442" i="3" s="1"/>
  <c r="X442" i="3"/>
  <c r="W442" i="3"/>
  <c r="Y442" i="3" s="1"/>
  <c r="Z443" i="3" s="1"/>
  <c r="T442" i="3"/>
  <c r="S442" i="3"/>
  <c r="U442" i="3" s="1"/>
  <c r="V443" i="3" s="1"/>
  <c r="N442" i="3"/>
  <c r="O442" i="3" s="1"/>
  <c r="I442" i="3"/>
  <c r="J442" i="3" s="1"/>
  <c r="H442" i="3"/>
  <c r="G442" i="3"/>
  <c r="K442" i="3" s="1"/>
  <c r="L443" i="3" s="1"/>
  <c r="D442" i="3"/>
  <c r="C442" i="3"/>
  <c r="E442" i="3" s="1"/>
  <c r="F443" i="3" s="1"/>
  <c r="AB441" i="3"/>
  <c r="AC441" i="3" s="1"/>
  <c r="X441" i="3"/>
  <c r="W441" i="3"/>
  <c r="Y441" i="3" s="1"/>
  <c r="Z442" i="3" s="1"/>
  <c r="U441" i="3"/>
  <c r="V442" i="3" s="1"/>
  <c r="T441" i="3"/>
  <c r="S441" i="3"/>
  <c r="N441" i="3"/>
  <c r="O441" i="3" s="1"/>
  <c r="K441" i="3"/>
  <c r="L442" i="3" s="1"/>
  <c r="I441" i="3"/>
  <c r="J441" i="3" s="1"/>
  <c r="H441" i="3"/>
  <c r="G441" i="3"/>
  <c r="E441" i="3"/>
  <c r="F442" i="3" s="1"/>
  <c r="D441" i="3"/>
  <c r="C441" i="3"/>
  <c r="AB440" i="3"/>
  <c r="AC440" i="3" s="1"/>
  <c r="Y440" i="3"/>
  <c r="Z441" i="3" s="1"/>
  <c r="X440" i="3"/>
  <c r="W440" i="3"/>
  <c r="U440" i="3"/>
  <c r="V441" i="3" s="1"/>
  <c r="T440" i="3"/>
  <c r="S440" i="3"/>
  <c r="N440" i="3"/>
  <c r="O440" i="3" s="1"/>
  <c r="K440" i="3"/>
  <c r="L441" i="3" s="1"/>
  <c r="I440" i="3"/>
  <c r="J440" i="3" s="1"/>
  <c r="H440" i="3"/>
  <c r="G440" i="3"/>
  <c r="E440" i="3"/>
  <c r="F441" i="3" s="1"/>
  <c r="D440" i="3"/>
  <c r="C440" i="3"/>
  <c r="AB439" i="3"/>
  <c r="AC439" i="3" s="1"/>
  <c r="Y439" i="3"/>
  <c r="Z440" i="3" s="1"/>
  <c r="X439" i="3"/>
  <c r="W439" i="3"/>
  <c r="T439" i="3"/>
  <c r="S439" i="3"/>
  <c r="U439" i="3" s="1"/>
  <c r="V440" i="3" s="1"/>
  <c r="N439" i="3"/>
  <c r="O439" i="3" s="1"/>
  <c r="K439" i="3"/>
  <c r="L440" i="3" s="1"/>
  <c r="I439" i="3"/>
  <c r="J439" i="3" s="1"/>
  <c r="H439" i="3"/>
  <c r="G439" i="3"/>
  <c r="D439" i="3"/>
  <c r="C439" i="3"/>
  <c r="E439" i="3" s="1"/>
  <c r="F440" i="3" s="1"/>
  <c r="AB438" i="3"/>
  <c r="AC438" i="3" s="1"/>
  <c r="X438" i="3"/>
  <c r="W438" i="3"/>
  <c r="Y438" i="3" s="1"/>
  <c r="Z439" i="3" s="1"/>
  <c r="T438" i="3"/>
  <c r="S438" i="3"/>
  <c r="U438" i="3" s="1"/>
  <c r="V439" i="3" s="1"/>
  <c r="N438" i="3"/>
  <c r="O438" i="3" s="1"/>
  <c r="I438" i="3"/>
  <c r="J438" i="3" s="1"/>
  <c r="H438" i="3"/>
  <c r="G438" i="3"/>
  <c r="K438" i="3" s="1"/>
  <c r="L439" i="3" s="1"/>
  <c r="D438" i="3"/>
  <c r="C438" i="3"/>
  <c r="E438" i="3" s="1"/>
  <c r="F439" i="3" s="1"/>
  <c r="AB437" i="3"/>
  <c r="AC437" i="3" s="1"/>
  <c r="X437" i="3"/>
  <c r="W437" i="3"/>
  <c r="Y437" i="3" s="1"/>
  <c r="Z438" i="3" s="1"/>
  <c r="U437" i="3"/>
  <c r="V438" i="3" s="1"/>
  <c r="T437" i="3"/>
  <c r="S437" i="3"/>
  <c r="N437" i="3"/>
  <c r="O437" i="3" s="1"/>
  <c r="I437" i="3"/>
  <c r="J437" i="3" s="1"/>
  <c r="H437" i="3"/>
  <c r="G437" i="3"/>
  <c r="K437" i="3" s="1"/>
  <c r="L438" i="3" s="1"/>
  <c r="E437" i="3"/>
  <c r="F438" i="3" s="1"/>
  <c r="D437" i="3"/>
  <c r="C437" i="3"/>
  <c r="AB436" i="3"/>
  <c r="AC436" i="3" s="1"/>
  <c r="X436" i="3"/>
  <c r="W436" i="3"/>
  <c r="Y436" i="3" s="1"/>
  <c r="Z437" i="3" s="1"/>
  <c r="U436" i="3"/>
  <c r="V437" i="3" s="1"/>
  <c r="T436" i="3"/>
  <c r="S436" i="3"/>
  <c r="N436" i="3"/>
  <c r="O436" i="3" s="1"/>
  <c r="K436" i="3"/>
  <c r="L437" i="3" s="1"/>
  <c r="I436" i="3"/>
  <c r="J436" i="3" s="1"/>
  <c r="H436" i="3"/>
  <c r="G436" i="3"/>
  <c r="E436" i="3"/>
  <c r="F437" i="3" s="1"/>
  <c r="D436" i="3"/>
  <c r="C436" i="3"/>
  <c r="AB435" i="3"/>
  <c r="AC435" i="3" s="1"/>
  <c r="Y435" i="3"/>
  <c r="Z436" i="3" s="1"/>
  <c r="X435" i="3"/>
  <c r="W435" i="3"/>
  <c r="T435" i="3"/>
  <c r="S435" i="3"/>
  <c r="U435" i="3" s="1"/>
  <c r="V436" i="3" s="1"/>
  <c r="N435" i="3"/>
  <c r="O435" i="3" s="1"/>
  <c r="K435" i="3"/>
  <c r="L436" i="3" s="1"/>
  <c r="I435" i="3"/>
  <c r="J435" i="3" s="1"/>
  <c r="H435" i="3"/>
  <c r="G435" i="3"/>
  <c r="D435" i="3"/>
  <c r="C435" i="3"/>
  <c r="E435" i="3" s="1"/>
  <c r="F436" i="3" s="1"/>
  <c r="AB434" i="3"/>
  <c r="AC434" i="3" s="1"/>
  <c r="X434" i="3"/>
  <c r="W434" i="3"/>
  <c r="Y434" i="3" s="1"/>
  <c r="Z435" i="3" s="1"/>
  <c r="T434" i="3"/>
  <c r="S434" i="3"/>
  <c r="U434" i="3" s="1"/>
  <c r="V435" i="3" s="1"/>
  <c r="N434" i="3"/>
  <c r="O434" i="3" s="1"/>
  <c r="I434" i="3"/>
  <c r="J434" i="3" s="1"/>
  <c r="H434" i="3"/>
  <c r="G434" i="3"/>
  <c r="K434" i="3" s="1"/>
  <c r="L435" i="3" s="1"/>
  <c r="D434" i="3"/>
  <c r="C434" i="3"/>
  <c r="E434" i="3" s="1"/>
  <c r="F435" i="3" s="1"/>
  <c r="AB433" i="3"/>
  <c r="AC433" i="3" s="1"/>
  <c r="X433" i="3"/>
  <c r="W433" i="3"/>
  <c r="Y433" i="3" s="1"/>
  <c r="Z434" i="3" s="1"/>
  <c r="U433" i="3"/>
  <c r="V434" i="3" s="1"/>
  <c r="T433" i="3"/>
  <c r="S433" i="3"/>
  <c r="N433" i="3"/>
  <c r="O433" i="3" s="1"/>
  <c r="K433" i="3"/>
  <c r="L434" i="3" s="1"/>
  <c r="I433" i="3"/>
  <c r="J433" i="3" s="1"/>
  <c r="H433" i="3"/>
  <c r="G433" i="3"/>
  <c r="E433" i="3"/>
  <c r="F434" i="3" s="1"/>
  <c r="D433" i="3"/>
  <c r="C433" i="3"/>
  <c r="AB432" i="3"/>
  <c r="AC432" i="3" s="1"/>
  <c r="Y432" i="3"/>
  <c r="Z433" i="3" s="1"/>
  <c r="X432" i="3"/>
  <c r="W432" i="3"/>
  <c r="U432" i="3"/>
  <c r="V433" i="3" s="1"/>
  <c r="T432" i="3"/>
  <c r="S432" i="3"/>
  <c r="N432" i="3"/>
  <c r="O432" i="3" s="1"/>
  <c r="K432" i="3"/>
  <c r="L433" i="3" s="1"/>
  <c r="I432" i="3"/>
  <c r="J432" i="3" s="1"/>
  <c r="H432" i="3"/>
  <c r="G432" i="3"/>
  <c r="E432" i="3"/>
  <c r="F433" i="3" s="1"/>
  <c r="D432" i="3"/>
  <c r="C432" i="3"/>
  <c r="AB431" i="3"/>
  <c r="AC431" i="3" s="1"/>
  <c r="Y431" i="3"/>
  <c r="Z432" i="3" s="1"/>
  <c r="X431" i="3"/>
  <c r="W431" i="3"/>
  <c r="T431" i="3"/>
  <c r="S431" i="3"/>
  <c r="U431" i="3" s="1"/>
  <c r="V432" i="3" s="1"/>
  <c r="N431" i="3"/>
  <c r="O431" i="3" s="1"/>
  <c r="K431" i="3"/>
  <c r="L432" i="3" s="1"/>
  <c r="I431" i="3"/>
  <c r="J431" i="3" s="1"/>
  <c r="H431" i="3"/>
  <c r="G431" i="3"/>
  <c r="D431" i="3"/>
  <c r="C431" i="3"/>
  <c r="E431" i="3" s="1"/>
  <c r="F432" i="3" s="1"/>
  <c r="AB430" i="3"/>
  <c r="AC430" i="3" s="1"/>
  <c r="X430" i="3"/>
  <c r="W430" i="3"/>
  <c r="Y430" i="3" s="1"/>
  <c r="Z431" i="3" s="1"/>
  <c r="T430" i="3"/>
  <c r="S430" i="3"/>
  <c r="U430" i="3" s="1"/>
  <c r="V431" i="3" s="1"/>
  <c r="N430" i="3"/>
  <c r="O430" i="3" s="1"/>
  <c r="I430" i="3"/>
  <c r="J430" i="3" s="1"/>
  <c r="H430" i="3"/>
  <c r="G430" i="3"/>
  <c r="K430" i="3" s="1"/>
  <c r="L431" i="3" s="1"/>
  <c r="D430" i="3"/>
  <c r="C430" i="3"/>
  <c r="E430" i="3" s="1"/>
  <c r="F431" i="3" s="1"/>
  <c r="AB429" i="3"/>
  <c r="AC429" i="3" s="1"/>
  <c r="X429" i="3"/>
  <c r="W429" i="3"/>
  <c r="Y429" i="3" s="1"/>
  <c r="Z430" i="3" s="1"/>
  <c r="U429" i="3"/>
  <c r="V430" i="3" s="1"/>
  <c r="T429" i="3"/>
  <c r="S429" i="3"/>
  <c r="N429" i="3"/>
  <c r="O429" i="3" s="1"/>
  <c r="I429" i="3"/>
  <c r="J429" i="3" s="1"/>
  <c r="H429" i="3"/>
  <c r="G429" i="3"/>
  <c r="K429" i="3" s="1"/>
  <c r="L430" i="3" s="1"/>
  <c r="E429" i="3"/>
  <c r="F430" i="3" s="1"/>
  <c r="D429" i="3"/>
  <c r="C429" i="3"/>
  <c r="AB428" i="3"/>
  <c r="AC428" i="3" s="1"/>
  <c r="X428" i="3"/>
  <c r="W428" i="3"/>
  <c r="Y428" i="3" s="1"/>
  <c r="Z429" i="3" s="1"/>
  <c r="U428" i="3"/>
  <c r="V429" i="3" s="1"/>
  <c r="T428" i="3"/>
  <c r="S428" i="3"/>
  <c r="N428" i="3"/>
  <c r="O428" i="3" s="1"/>
  <c r="K428" i="3"/>
  <c r="L429" i="3" s="1"/>
  <c r="I428" i="3"/>
  <c r="J428" i="3" s="1"/>
  <c r="H428" i="3"/>
  <c r="G428" i="3"/>
  <c r="E428" i="3"/>
  <c r="F429" i="3" s="1"/>
  <c r="D428" i="3"/>
  <c r="C428" i="3"/>
  <c r="AB427" i="3"/>
  <c r="AC427" i="3" s="1"/>
  <c r="Y427" i="3"/>
  <c r="Z428" i="3" s="1"/>
  <c r="X427" i="3"/>
  <c r="W427" i="3"/>
  <c r="T427" i="3"/>
  <c r="S427" i="3"/>
  <c r="U427" i="3" s="1"/>
  <c r="V428" i="3" s="1"/>
  <c r="N427" i="3"/>
  <c r="O427" i="3" s="1"/>
  <c r="K427" i="3"/>
  <c r="L428" i="3" s="1"/>
  <c r="I427" i="3"/>
  <c r="J427" i="3" s="1"/>
  <c r="H427" i="3"/>
  <c r="G427" i="3"/>
  <c r="D427" i="3"/>
  <c r="C427" i="3"/>
  <c r="E427" i="3" s="1"/>
  <c r="F428" i="3" s="1"/>
  <c r="AB426" i="3"/>
  <c r="AC426" i="3" s="1"/>
  <c r="X426" i="3"/>
  <c r="W426" i="3"/>
  <c r="Y426" i="3" s="1"/>
  <c r="Z427" i="3" s="1"/>
  <c r="T426" i="3"/>
  <c r="S426" i="3"/>
  <c r="U426" i="3" s="1"/>
  <c r="V427" i="3" s="1"/>
  <c r="N426" i="3"/>
  <c r="O426" i="3" s="1"/>
  <c r="I426" i="3"/>
  <c r="J426" i="3" s="1"/>
  <c r="H426" i="3"/>
  <c r="G426" i="3"/>
  <c r="K426" i="3" s="1"/>
  <c r="L427" i="3" s="1"/>
  <c r="D426" i="3"/>
  <c r="C426" i="3"/>
  <c r="E426" i="3" s="1"/>
  <c r="F427" i="3" s="1"/>
  <c r="AB425" i="3"/>
  <c r="AC425" i="3" s="1"/>
  <c r="X425" i="3"/>
  <c r="W425" i="3"/>
  <c r="Y425" i="3" s="1"/>
  <c r="Z426" i="3" s="1"/>
  <c r="U425" i="3"/>
  <c r="V426" i="3" s="1"/>
  <c r="T425" i="3"/>
  <c r="S425" i="3"/>
  <c r="N425" i="3"/>
  <c r="O425" i="3" s="1"/>
  <c r="K425" i="3"/>
  <c r="L426" i="3" s="1"/>
  <c r="I425" i="3"/>
  <c r="J425" i="3" s="1"/>
  <c r="H425" i="3"/>
  <c r="G425" i="3"/>
  <c r="D425" i="3"/>
  <c r="C425" i="3"/>
  <c r="E425" i="3" s="1"/>
  <c r="F426" i="3" s="1"/>
  <c r="AB424" i="3"/>
  <c r="AC424" i="3" s="1"/>
  <c r="Y424" i="3"/>
  <c r="Z425" i="3" s="1"/>
  <c r="X424" i="3"/>
  <c r="W424" i="3"/>
  <c r="U424" i="3"/>
  <c r="V425" i="3" s="1"/>
  <c r="T424" i="3"/>
  <c r="S424" i="3"/>
  <c r="N424" i="3"/>
  <c r="O424" i="3" s="1"/>
  <c r="K424" i="3"/>
  <c r="L425" i="3" s="1"/>
  <c r="I424" i="3"/>
  <c r="J424" i="3" s="1"/>
  <c r="H424" i="3"/>
  <c r="G424" i="3"/>
  <c r="E424" i="3"/>
  <c r="F425" i="3" s="1"/>
  <c r="D424" i="3"/>
  <c r="C424" i="3"/>
  <c r="AB423" i="3"/>
  <c r="AC423" i="3" s="1"/>
  <c r="Y423" i="3"/>
  <c r="Z424" i="3" s="1"/>
  <c r="X423" i="3"/>
  <c r="W423" i="3"/>
  <c r="T423" i="3"/>
  <c r="S423" i="3"/>
  <c r="U423" i="3" s="1"/>
  <c r="V424" i="3" s="1"/>
  <c r="N423" i="3"/>
  <c r="O423" i="3" s="1"/>
  <c r="K423" i="3"/>
  <c r="L424" i="3" s="1"/>
  <c r="I423" i="3"/>
  <c r="J423" i="3" s="1"/>
  <c r="H423" i="3"/>
  <c r="G423" i="3"/>
  <c r="D423" i="3"/>
  <c r="C423" i="3"/>
  <c r="E423" i="3" s="1"/>
  <c r="F424" i="3" s="1"/>
  <c r="AB422" i="3"/>
  <c r="AC422" i="3" s="1"/>
  <c r="X422" i="3"/>
  <c r="W422" i="3"/>
  <c r="Y422" i="3" s="1"/>
  <c r="Z423" i="3" s="1"/>
  <c r="T422" i="3"/>
  <c r="S422" i="3"/>
  <c r="U422" i="3" s="1"/>
  <c r="V423" i="3" s="1"/>
  <c r="N422" i="3"/>
  <c r="O422" i="3" s="1"/>
  <c r="I422" i="3"/>
  <c r="J422" i="3" s="1"/>
  <c r="H422" i="3"/>
  <c r="G422" i="3"/>
  <c r="K422" i="3" s="1"/>
  <c r="L423" i="3" s="1"/>
  <c r="D422" i="3"/>
  <c r="C422" i="3"/>
  <c r="E422" i="3" s="1"/>
  <c r="F423" i="3" s="1"/>
  <c r="AB421" i="3"/>
  <c r="AC421" i="3" s="1"/>
  <c r="X421" i="3"/>
  <c r="W421" i="3"/>
  <c r="Y421" i="3" s="1"/>
  <c r="Z422" i="3" s="1"/>
  <c r="U421" i="3"/>
  <c r="V422" i="3" s="1"/>
  <c r="T421" i="3"/>
  <c r="S421" i="3"/>
  <c r="N421" i="3"/>
  <c r="O421" i="3" s="1"/>
  <c r="I421" i="3"/>
  <c r="J421" i="3" s="1"/>
  <c r="H421" i="3"/>
  <c r="G421" i="3"/>
  <c r="K421" i="3" s="1"/>
  <c r="L422" i="3" s="1"/>
  <c r="E421" i="3"/>
  <c r="F422" i="3" s="1"/>
  <c r="D421" i="3"/>
  <c r="C421" i="3"/>
  <c r="AB420" i="3"/>
  <c r="AC420" i="3" s="1"/>
  <c r="Y420" i="3"/>
  <c r="Z421" i="3" s="1"/>
  <c r="X420" i="3"/>
  <c r="W420" i="3"/>
  <c r="U420" i="3"/>
  <c r="V421" i="3" s="1"/>
  <c r="T420" i="3"/>
  <c r="S420" i="3"/>
  <c r="N420" i="3"/>
  <c r="O420" i="3" s="1"/>
  <c r="K420" i="3"/>
  <c r="L421" i="3" s="1"/>
  <c r="I420" i="3"/>
  <c r="J420" i="3" s="1"/>
  <c r="H420" i="3"/>
  <c r="G420" i="3"/>
  <c r="E420" i="3"/>
  <c r="F421" i="3" s="1"/>
  <c r="D420" i="3"/>
  <c r="C420" i="3"/>
  <c r="AB419" i="3"/>
  <c r="AC419" i="3" s="1"/>
  <c r="Y419" i="3"/>
  <c r="Z420" i="3" s="1"/>
  <c r="X419" i="3"/>
  <c r="W419" i="3"/>
  <c r="T419" i="3"/>
  <c r="S419" i="3"/>
  <c r="U419" i="3" s="1"/>
  <c r="V420" i="3" s="1"/>
  <c r="N419" i="3"/>
  <c r="O419" i="3" s="1"/>
  <c r="K419" i="3"/>
  <c r="L420" i="3" s="1"/>
  <c r="I419" i="3"/>
  <c r="J419" i="3" s="1"/>
  <c r="H419" i="3"/>
  <c r="G419" i="3"/>
  <c r="D419" i="3"/>
  <c r="C419" i="3"/>
  <c r="E419" i="3" s="1"/>
  <c r="F420" i="3" s="1"/>
  <c r="AB418" i="3"/>
  <c r="AC418" i="3" s="1"/>
  <c r="X418" i="3"/>
  <c r="W418" i="3"/>
  <c r="Y418" i="3" s="1"/>
  <c r="Z419" i="3" s="1"/>
  <c r="T418" i="3"/>
  <c r="S418" i="3"/>
  <c r="U418" i="3" s="1"/>
  <c r="V419" i="3" s="1"/>
  <c r="N418" i="3"/>
  <c r="O418" i="3" s="1"/>
  <c r="I418" i="3"/>
  <c r="J418" i="3" s="1"/>
  <c r="H418" i="3"/>
  <c r="G418" i="3"/>
  <c r="K418" i="3" s="1"/>
  <c r="L419" i="3" s="1"/>
  <c r="D418" i="3"/>
  <c r="C418" i="3"/>
  <c r="E418" i="3" s="1"/>
  <c r="F419" i="3" s="1"/>
  <c r="AB417" i="3"/>
  <c r="AC417" i="3" s="1"/>
  <c r="X417" i="3"/>
  <c r="W417" i="3"/>
  <c r="Y417" i="3" s="1"/>
  <c r="Z418" i="3" s="1"/>
  <c r="U417" i="3"/>
  <c r="V418" i="3" s="1"/>
  <c r="T417" i="3"/>
  <c r="S417" i="3"/>
  <c r="N417" i="3"/>
  <c r="O417" i="3" s="1"/>
  <c r="K417" i="3"/>
  <c r="L418" i="3" s="1"/>
  <c r="I417" i="3"/>
  <c r="J417" i="3" s="1"/>
  <c r="H417" i="3"/>
  <c r="G417" i="3"/>
  <c r="E417" i="3"/>
  <c r="F418" i="3" s="1"/>
  <c r="D417" i="3"/>
  <c r="C417" i="3"/>
  <c r="AB416" i="3"/>
  <c r="AC416" i="3" s="1"/>
  <c r="Y416" i="3"/>
  <c r="Z417" i="3" s="1"/>
  <c r="X416" i="3"/>
  <c r="W416" i="3"/>
  <c r="U416" i="3"/>
  <c r="V417" i="3" s="1"/>
  <c r="T416" i="3"/>
  <c r="S416" i="3"/>
  <c r="N416" i="3"/>
  <c r="O416" i="3" s="1"/>
  <c r="K416" i="3"/>
  <c r="L417" i="3" s="1"/>
  <c r="I416" i="3"/>
  <c r="J416" i="3" s="1"/>
  <c r="H416" i="3"/>
  <c r="G416" i="3"/>
  <c r="E416" i="3"/>
  <c r="F417" i="3" s="1"/>
  <c r="D416" i="3"/>
  <c r="C416" i="3"/>
  <c r="AB415" i="3"/>
  <c r="AC415" i="3" s="1"/>
  <c r="Y415" i="3"/>
  <c r="Z416" i="3" s="1"/>
  <c r="X415" i="3"/>
  <c r="W415" i="3"/>
  <c r="T415" i="3"/>
  <c r="S415" i="3"/>
  <c r="U415" i="3" s="1"/>
  <c r="V416" i="3" s="1"/>
  <c r="N415" i="3"/>
  <c r="O415" i="3" s="1"/>
  <c r="K415" i="3"/>
  <c r="L416" i="3" s="1"/>
  <c r="I415" i="3"/>
  <c r="J415" i="3" s="1"/>
  <c r="H415" i="3"/>
  <c r="G415" i="3"/>
  <c r="D415" i="3"/>
  <c r="C415" i="3"/>
  <c r="E415" i="3" s="1"/>
  <c r="F416" i="3" s="1"/>
  <c r="AB414" i="3"/>
  <c r="AC414" i="3" s="1"/>
  <c r="X414" i="3"/>
  <c r="W414" i="3"/>
  <c r="Y414" i="3" s="1"/>
  <c r="Z415" i="3" s="1"/>
  <c r="T414" i="3"/>
  <c r="S414" i="3"/>
  <c r="U414" i="3" s="1"/>
  <c r="V415" i="3" s="1"/>
  <c r="N414" i="3"/>
  <c r="O414" i="3" s="1"/>
  <c r="I414" i="3"/>
  <c r="J414" i="3" s="1"/>
  <c r="H414" i="3"/>
  <c r="G414" i="3"/>
  <c r="K414" i="3" s="1"/>
  <c r="L415" i="3" s="1"/>
  <c r="D414" i="3"/>
  <c r="C414" i="3"/>
  <c r="E414" i="3" s="1"/>
  <c r="F415" i="3" s="1"/>
  <c r="AB413" i="3"/>
  <c r="AC413" i="3" s="1"/>
  <c r="X413" i="3"/>
  <c r="W413" i="3"/>
  <c r="Y413" i="3" s="1"/>
  <c r="Z414" i="3" s="1"/>
  <c r="U413" i="3"/>
  <c r="V414" i="3" s="1"/>
  <c r="T413" i="3"/>
  <c r="S413" i="3"/>
  <c r="N413" i="3"/>
  <c r="O413" i="3" s="1"/>
  <c r="I413" i="3"/>
  <c r="J413" i="3" s="1"/>
  <c r="H413" i="3"/>
  <c r="G413" i="3"/>
  <c r="K413" i="3" s="1"/>
  <c r="L414" i="3" s="1"/>
  <c r="E413" i="3"/>
  <c r="F414" i="3" s="1"/>
  <c r="D413" i="3"/>
  <c r="C413" i="3"/>
  <c r="AB412" i="3"/>
  <c r="AC412" i="3" s="1"/>
  <c r="Y412" i="3"/>
  <c r="Z413" i="3" s="1"/>
  <c r="X412" i="3"/>
  <c r="W412" i="3"/>
  <c r="U412" i="3"/>
  <c r="V413" i="3" s="1"/>
  <c r="T412" i="3"/>
  <c r="S412" i="3"/>
  <c r="N412" i="3"/>
  <c r="O412" i="3" s="1"/>
  <c r="K412" i="3"/>
  <c r="L413" i="3" s="1"/>
  <c r="I412" i="3"/>
  <c r="J412" i="3" s="1"/>
  <c r="H412" i="3"/>
  <c r="G412" i="3"/>
  <c r="E412" i="3"/>
  <c r="F413" i="3" s="1"/>
  <c r="D412" i="3"/>
  <c r="C412" i="3"/>
  <c r="AB411" i="3"/>
  <c r="AC411" i="3" s="1"/>
  <c r="Y411" i="3"/>
  <c r="Z412" i="3" s="1"/>
  <c r="X411" i="3"/>
  <c r="W411" i="3"/>
  <c r="T411" i="3"/>
  <c r="S411" i="3"/>
  <c r="U411" i="3" s="1"/>
  <c r="V412" i="3" s="1"/>
  <c r="N411" i="3"/>
  <c r="O411" i="3" s="1"/>
  <c r="K411" i="3"/>
  <c r="L412" i="3" s="1"/>
  <c r="I411" i="3"/>
  <c r="J411" i="3" s="1"/>
  <c r="H411" i="3"/>
  <c r="G411" i="3"/>
  <c r="D411" i="3"/>
  <c r="C411" i="3"/>
  <c r="E411" i="3" s="1"/>
  <c r="F412" i="3" s="1"/>
  <c r="AB410" i="3"/>
  <c r="AC410" i="3" s="1"/>
  <c r="X410" i="3"/>
  <c r="W410" i="3"/>
  <c r="Y410" i="3" s="1"/>
  <c r="Z411" i="3" s="1"/>
  <c r="T410" i="3"/>
  <c r="S410" i="3"/>
  <c r="U410" i="3" s="1"/>
  <c r="V411" i="3" s="1"/>
  <c r="N410" i="3"/>
  <c r="O410" i="3" s="1"/>
  <c r="I410" i="3"/>
  <c r="J410" i="3" s="1"/>
  <c r="H410" i="3"/>
  <c r="G410" i="3"/>
  <c r="K410" i="3" s="1"/>
  <c r="L411" i="3" s="1"/>
  <c r="D410" i="3"/>
  <c r="C410" i="3"/>
  <c r="E410" i="3" s="1"/>
  <c r="F411" i="3" s="1"/>
  <c r="AB409" i="3"/>
  <c r="AC409" i="3" s="1"/>
  <c r="X409" i="3"/>
  <c r="W409" i="3"/>
  <c r="Y409" i="3" s="1"/>
  <c r="Z410" i="3" s="1"/>
  <c r="U409" i="3"/>
  <c r="V410" i="3" s="1"/>
  <c r="T409" i="3"/>
  <c r="S409" i="3"/>
  <c r="N409" i="3"/>
  <c r="O409" i="3" s="1"/>
  <c r="K409" i="3"/>
  <c r="L410" i="3" s="1"/>
  <c r="I409" i="3"/>
  <c r="J409" i="3" s="1"/>
  <c r="H409" i="3"/>
  <c r="G409" i="3"/>
  <c r="E409" i="3"/>
  <c r="F410" i="3" s="1"/>
  <c r="D409" i="3"/>
  <c r="C409" i="3"/>
  <c r="AB408" i="3"/>
  <c r="AC408" i="3" s="1"/>
  <c r="Y408" i="3"/>
  <c r="Z409" i="3" s="1"/>
  <c r="X408" i="3"/>
  <c r="W408" i="3"/>
  <c r="U408" i="3"/>
  <c r="V409" i="3" s="1"/>
  <c r="T408" i="3"/>
  <c r="S408" i="3"/>
  <c r="N408" i="3"/>
  <c r="O408" i="3" s="1"/>
  <c r="K408" i="3"/>
  <c r="L409" i="3" s="1"/>
  <c r="I408" i="3"/>
  <c r="J408" i="3" s="1"/>
  <c r="H408" i="3"/>
  <c r="G408" i="3"/>
  <c r="E408" i="3"/>
  <c r="F409" i="3" s="1"/>
  <c r="D408" i="3"/>
  <c r="C408" i="3"/>
  <c r="AB407" i="3"/>
  <c r="AC407" i="3" s="1"/>
  <c r="Y407" i="3"/>
  <c r="Z408" i="3" s="1"/>
  <c r="X407" i="3"/>
  <c r="W407" i="3"/>
  <c r="T407" i="3"/>
  <c r="S407" i="3"/>
  <c r="U407" i="3" s="1"/>
  <c r="V408" i="3" s="1"/>
  <c r="N407" i="3"/>
  <c r="O407" i="3" s="1"/>
  <c r="K407" i="3"/>
  <c r="L408" i="3" s="1"/>
  <c r="I407" i="3"/>
  <c r="J407" i="3" s="1"/>
  <c r="H407" i="3"/>
  <c r="G407" i="3"/>
  <c r="D407" i="3"/>
  <c r="C407" i="3"/>
  <c r="E407" i="3" s="1"/>
  <c r="F408" i="3" s="1"/>
  <c r="AB406" i="3"/>
  <c r="AC406" i="3" s="1"/>
  <c r="X406" i="3"/>
  <c r="W406" i="3"/>
  <c r="Y406" i="3" s="1"/>
  <c r="Z407" i="3" s="1"/>
  <c r="T406" i="3"/>
  <c r="S406" i="3"/>
  <c r="U406" i="3" s="1"/>
  <c r="V407" i="3" s="1"/>
  <c r="N406" i="3"/>
  <c r="O406" i="3" s="1"/>
  <c r="I406" i="3"/>
  <c r="J406" i="3" s="1"/>
  <c r="H406" i="3"/>
  <c r="G406" i="3"/>
  <c r="K406" i="3" s="1"/>
  <c r="L407" i="3" s="1"/>
  <c r="D406" i="3"/>
  <c r="C406" i="3"/>
  <c r="E406" i="3" s="1"/>
  <c r="F407" i="3" s="1"/>
  <c r="AB405" i="3"/>
  <c r="AC405" i="3" s="1"/>
  <c r="X405" i="3"/>
  <c r="W405" i="3"/>
  <c r="Y405" i="3" s="1"/>
  <c r="Z406" i="3" s="1"/>
  <c r="U405" i="3"/>
  <c r="V406" i="3" s="1"/>
  <c r="T405" i="3"/>
  <c r="S405" i="3"/>
  <c r="N405" i="3"/>
  <c r="O405" i="3" s="1"/>
  <c r="I405" i="3"/>
  <c r="J405" i="3" s="1"/>
  <c r="H405" i="3"/>
  <c r="G405" i="3"/>
  <c r="K405" i="3" s="1"/>
  <c r="L406" i="3" s="1"/>
  <c r="E405" i="3"/>
  <c r="F406" i="3" s="1"/>
  <c r="D405" i="3"/>
  <c r="C405" i="3"/>
  <c r="AB404" i="3"/>
  <c r="AC404" i="3" s="1"/>
  <c r="Y404" i="3"/>
  <c r="Z405" i="3" s="1"/>
  <c r="X404" i="3"/>
  <c r="W404" i="3"/>
  <c r="U404" i="3"/>
  <c r="V405" i="3" s="1"/>
  <c r="T404" i="3"/>
  <c r="S404" i="3"/>
  <c r="N404" i="3"/>
  <c r="O404" i="3" s="1"/>
  <c r="K404" i="3"/>
  <c r="L405" i="3" s="1"/>
  <c r="I404" i="3"/>
  <c r="J404" i="3" s="1"/>
  <c r="H404" i="3"/>
  <c r="G404" i="3"/>
  <c r="E404" i="3"/>
  <c r="F405" i="3" s="1"/>
  <c r="D404" i="3"/>
  <c r="C404" i="3"/>
  <c r="AB403" i="3"/>
  <c r="AC403" i="3" s="1"/>
  <c r="Y403" i="3"/>
  <c r="Z404" i="3" s="1"/>
  <c r="X403" i="3"/>
  <c r="W403" i="3"/>
  <c r="T403" i="3"/>
  <c r="S403" i="3"/>
  <c r="U403" i="3" s="1"/>
  <c r="V404" i="3" s="1"/>
  <c r="N403" i="3"/>
  <c r="O403" i="3" s="1"/>
  <c r="K403" i="3"/>
  <c r="L404" i="3" s="1"/>
  <c r="I403" i="3"/>
  <c r="J403" i="3" s="1"/>
  <c r="H403" i="3"/>
  <c r="G403" i="3"/>
  <c r="D403" i="3"/>
  <c r="C403" i="3"/>
  <c r="E403" i="3" s="1"/>
  <c r="F404" i="3" s="1"/>
  <c r="AB402" i="3"/>
  <c r="AC402" i="3" s="1"/>
  <c r="X402" i="3"/>
  <c r="W402" i="3"/>
  <c r="Y402" i="3" s="1"/>
  <c r="Z403" i="3" s="1"/>
  <c r="T402" i="3"/>
  <c r="S402" i="3"/>
  <c r="U402" i="3" s="1"/>
  <c r="V403" i="3" s="1"/>
  <c r="N402" i="3"/>
  <c r="O402" i="3" s="1"/>
  <c r="I402" i="3"/>
  <c r="J402" i="3" s="1"/>
  <c r="H402" i="3"/>
  <c r="G402" i="3"/>
  <c r="K402" i="3" s="1"/>
  <c r="L403" i="3" s="1"/>
  <c r="D402" i="3"/>
  <c r="C402" i="3"/>
  <c r="E402" i="3" s="1"/>
  <c r="F403" i="3" s="1"/>
  <c r="AB401" i="3"/>
  <c r="AC401" i="3" s="1"/>
  <c r="X401" i="3"/>
  <c r="W401" i="3"/>
  <c r="Y401" i="3" s="1"/>
  <c r="Z402" i="3" s="1"/>
  <c r="T401" i="3"/>
  <c r="S401" i="3"/>
  <c r="U401" i="3" s="1"/>
  <c r="V402" i="3" s="1"/>
  <c r="N401" i="3"/>
  <c r="O401" i="3" s="1"/>
  <c r="K401" i="3"/>
  <c r="L402" i="3" s="1"/>
  <c r="I401" i="3"/>
  <c r="J401" i="3" s="1"/>
  <c r="H401" i="3"/>
  <c r="G401" i="3"/>
  <c r="D401" i="3"/>
  <c r="C401" i="3"/>
  <c r="E401" i="3" s="1"/>
  <c r="F402" i="3" s="1"/>
  <c r="AB400" i="3"/>
  <c r="AC400" i="3" s="1"/>
  <c r="Y400" i="3"/>
  <c r="Z401" i="3" s="1"/>
  <c r="X400" i="3"/>
  <c r="W400" i="3"/>
  <c r="U400" i="3"/>
  <c r="V401" i="3" s="1"/>
  <c r="T400" i="3"/>
  <c r="S400" i="3"/>
  <c r="N400" i="3"/>
  <c r="O400" i="3" s="1"/>
  <c r="K400" i="3"/>
  <c r="L401" i="3" s="1"/>
  <c r="I400" i="3"/>
  <c r="J400" i="3" s="1"/>
  <c r="H400" i="3"/>
  <c r="G400" i="3"/>
  <c r="E400" i="3"/>
  <c r="F401" i="3" s="1"/>
  <c r="D400" i="3"/>
  <c r="C400" i="3"/>
  <c r="AB399" i="3"/>
  <c r="AC399" i="3" s="1"/>
  <c r="Y399" i="3"/>
  <c r="Z400" i="3" s="1"/>
  <c r="X399" i="3"/>
  <c r="W399" i="3"/>
  <c r="U399" i="3"/>
  <c r="V400" i="3" s="1"/>
  <c r="T399" i="3"/>
  <c r="S399" i="3"/>
  <c r="N399" i="3"/>
  <c r="O399" i="3" s="1"/>
  <c r="K399" i="3"/>
  <c r="L400" i="3" s="1"/>
  <c r="I399" i="3"/>
  <c r="J399" i="3" s="1"/>
  <c r="H399" i="3"/>
  <c r="G399" i="3"/>
  <c r="D399" i="3"/>
  <c r="C399" i="3"/>
  <c r="E399" i="3" s="1"/>
  <c r="F400" i="3" s="1"/>
  <c r="AB398" i="3"/>
  <c r="AC398" i="3" s="1"/>
  <c r="X398" i="3"/>
  <c r="Y398" i="3" s="1"/>
  <c r="Z399" i="3" s="1"/>
  <c r="W398" i="3"/>
  <c r="T398" i="3"/>
  <c r="S398" i="3"/>
  <c r="U398" i="3" s="1"/>
  <c r="V399" i="3" s="1"/>
  <c r="N398" i="3"/>
  <c r="O398" i="3" s="1"/>
  <c r="I398" i="3"/>
  <c r="J398" i="3" s="1"/>
  <c r="H398" i="3"/>
  <c r="G398" i="3"/>
  <c r="K398" i="3" s="1"/>
  <c r="L399" i="3" s="1"/>
  <c r="D398" i="3"/>
  <c r="E398" i="3" s="1"/>
  <c r="F399" i="3" s="1"/>
  <c r="C398" i="3"/>
  <c r="AB397" i="3"/>
  <c r="AC397" i="3" s="1"/>
  <c r="X397" i="3"/>
  <c r="W397" i="3"/>
  <c r="Y397" i="3" s="1"/>
  <c r="Z398" i="3" s="1"/>
  <c r="T397" i="3"/>
  <c r="S397" i="3"/>
  <c r="U397" i="3" s="1"/>
  <c r="V398" i="3" s="1"/>
  <c r="N397" i="3"/>
  <c r="O397" i="3" s="1"/>
  <c r="I397" i="3"/>
  <c r="J397" i="3" s="1"/>
  <c r="H397" i="3"/>
  <c r="K397" i="3" s="1"/>
  <c r="L398" i="3" s="1"/>
  <c r="G397" i="3"/>
  <c r="D397" i="3"/>
  <c r="C397" i="3"/>
  <c r="E397" i="3" s="1"/>
  <c r="F398" i="3" s="1"/>
  <c r="AB396" i="3"/>
  <c r="AC396" i="3" s="1"/>
  <c r="X396" i="3"/>
  <c r="W396" i="3"/>
  <c r="Y396" i="3" s="1"/>
  <c r="Z397" i="3" s="1"/>
  <c r="U396" i="3"/>
  <c r="V397" i="3" s="1"/>
  <c r="T396" i="3"/>
  <c r="S396" i="3"/>
  <c r="N396" i="3"/>
  <c r="O396" i="3" s="1"/>
  <c r="I396" i="3"/>
  <c r="H396" i="3"/>
  <c r="K396" i="3" s="1"/>
  <c r="L397" i="3" s="1"/>
  <c r="G396" i="3"/>
  <c r="D396" i="3"/>
  <c r="C396" i="3"/>
  <c r="E396" i="3" s="1"/>
  <c r="F397" i="3" s="1"/>
  <c r="AB395" i="3"/>
  <c r="AC395" i="3" s="1"/>
  <c r="X395" i="3"/>
  <c r="Y395" i="3" s="1"/>
  <c r="Z396" i="3" s="1"/>
  <c r="W395" i="3"/>
  <c r="T395" i="3"/>
  <c r="S395" i="3"/>
  <c r="U395" i="3" s="1"/>
  <c r="V396" i="3" s="1"/>
  <c r="O395" i="3"/>
  <c r="N395" i="3"/>
  <c r="L395" i="3"/>
  <c r="K395" i="3"/>
  <c r="L396" i="3" s="1"/>
  <c r="I395" i="3"/>
  <c r="J395" i="3" s="1"/>
  <c r="H395" i="3"/>
  <c r="G395" i="3"/>
  <c r="D395" i="3"/>
  <c r="C395" i="3"/>
  <c r="E395" i="3" s="1"/>
  <c r="F396" i="3" s="1"/>
  <c r="AB394" i="3"/>
  <c r="AC394" i="3" s="1"/>
  <c r="Y394" i="3"/>
  <c r="Z395" i="3" s="1"/>
  <c r="X394" i="3"/>
  <c r="W394" i="3"/>
  <c r="T394" i="3"/>
  <c r="S394" i="3"/>
  <c r="U394" i="3" s="1"/>
  <c r="V395" i="3" s="1"/>
  <c r="N394" i="3"/>
  <c r="K394" i="3"/>
  <c r="I394" i="3"/>
  <c r="J394" i="3" s="1"/>
  <c r="H394" i="3"/>
  <c r="G394" i="3"/>
  <c r="D394" i="3"/>
  <c r="E394" i="3" s="1"/>
  <c r="F395" i="3" s="1"/>
  <c r="C394" i="3"/>
  <c r="AB393" i="3"/>
  <c r="AC393" i="3" s="1"/>
  <c r="Y393" i="3"/>
  <c r="Z394" i="3" s="1"/>
  <c r="X393" i="3"/>
  <c r="W393" i="3"/>
  <c r="U393" i="3"/>
  <c r="V394" i="3" s="1"/>
  <c r="T393" i="3"/>
  <c r="S393" i="3"/>
  <c r="N393" i="3"/>
  <c r="I393" i="3"/>
  <c r="J393" i="3" s="1"/>
  <c r="H393" i="3"/>
  <c r="K393" i="3" s="1"/>
  <c r="L394" i="3" s="1"/>
  <c r="G393" i="3"/>
  <c r="D393" i="3"/>
  <c r="E393" i="3" s="1"/>
  <c r="F394" i="3" s="1"/>
  <c r="C393" i="3"/>
  <c r="AB392" i="3"/>
  <c r="AC392" i="3" s="1"/>
  <c r="Y392" i="3"/>
  <c r="Z393" i="3" s="1"/>
  <c r="X392" i="3"/>
  <c r="W392" i="3"/>
  <c r="U392" i="3"/>
  <c r="V393" i="3" s="1"/>
  <c r="T392" i="3"/>
  <c r="S392" i="3"/>
  <c r="N392" i="3"/>
  <c r="O392" i="3" s="1"/>
  <c r="K392" i="3"/>
  <c r="L393" i="3" s="1"/>
  <c r="I392" i="3"/>
  <c r="J392" i="3" s="1"/>
  <c r="H392" i="3"/>
  <c r="G392" i="3"/>
  <c r="D392" i="3"/>
  <c r="C392" i="3"/>
  <c r="E392" i="3" s="1"/>
  <c r="F393" i="3" s="1"/>
  <c r="AB391" i="3"/>
  <c r="AC391" i="3" s="1"/>
  <c r="X391" i="3"/>
  <c r="Y391" i="3" s="1"/>
  <c r="Z392" i="3" s="1"/>
  <c r="W391" i="3"/>
  <c r="U391" i="3"/>
  <c r="V392" i="3" s="1"/>
  <c r="T391" i="3"/>
  <c r="S391" i="3"/>
  <c r="N391" i="3"/>
  <c r="O391" i="3" s="1"/>
  <c r="I391" i="3"/>
  <c r="H391" i="3"/>
  <c r="K391" i="3" s="1"/>
  <c r="L392" i="3" s="1"/>
  <c r="G391" i="3"/>
  <c r="D391" i="3"/>
  <c r="E391" i="3" s="1"/>
  <c r="F392" i="3" s="1"/>
  <c r="C391" i="3"/>
  <c r="AB390" i="3"/>
  <c r="AC390" i="3" s="1"/>
  <c r="Y390" i="3"/>
  <c r="Z391" i="3" s="1"/>
  <c r="X390" i="3"/>
  <c r="W390" i="3"/>
  <c r="T390" i="3"/>
  <c r="S390" i="3"/>
  <c r="U390" i="3" s="1"/>
  <c r="V391" i="3" s="1"/>
  <c r="N390" i="3"/>
  <c r="O390" i="3" s="1"/>
  <c r="I390" i="3"/>
  <c r="J390" i="3" s="1"/>
  <c r="H390" i="3"/>
  <c r="G390" i="3"/>
  <c r="K390" i="3" s="1"/>
  <c r="L391" i="3" s="1"/>
  <c r="E390" i="3"/>
  <c r="F391" i="3" s="1"/>
  <c r="D390" i="3"/>
  <c r="C390" i="3"/>
  <c r="AB389" i="3"/>
  <c r="AC389" i="3" s="1"/>
  <c r="X389" i="3"/>
  <c r="Y389" i="3" s="1"/>
  <c r="Z390" i="3" s="1"/>
  <c r="W389" i="3"/>
  <c r="T389" i="3"/>
  <c r="U389" i="3" s="1"/>
  <c r="V390" i="3" s="1"/>
  <c r="S389" i="3"/>
  <c r="N389" i="3"/>
  <c r="O389" i="3" s="1"/>
  <c r="K389" i="3"/>
  <c r="L390" i="3" s="1"/>
  <c r="J389" i="3"/>
  <c r="I389" i="3"/>
  <c r="H389" i="3"/>
  <c r="G389" i="3"/>
  <c r="D389" i="3"/>
  <c r="E389" i="3" s="1"/>
  <c r="F390" i="3" s="1"/>
  <c r="C389" i="3"/>
  <c r="AB388" i="3"/>
  <c r="Y388" i="3"/>
  <c r="Z389" i="3" s="1"/>
  <c r="X388" i="3"/>
  <c r="W388" i="3"/>
  <c r="U388" i="3"/>
  <c r="V389" i="3" s="1"/>
  <c r="T388" i="3"/>
  <c r="AC388" i="3" s="1"/>
  <c r="S388" i="3"/>
  <c r="N388" i="3"/>
  <c r="O388" i="3" s="1"/>
  <c r="I388" i="3"/>
  <c r="J388" i="3" s="1"/>
  <c r="H388" i="3"/>
  <c r="K388" i="3" s="1"/>
  <c r="L389" i="3" s="1"/>
  <c r="G388" i="3"/>
  <c r="E388" i="3"/>
  <c r="F389" i="3" s="1"/>
  <c r="D388" i="3"/>
  <c r="C388" i="3"/>
  <c r="AB387" i="3"/>
  <c r="AC387" i="3" s="1"/>
  <c r="X387" i="3"/>
  <c r="W387" i="3"/>
  <c r="Y387" i="3" s="1"/>
  <c r="Z388" i="3" s="1"/>
  <c r="T387" i="3"/>
  <c r="S387" i="3"/>
  <c r="U387" i="3" s="1"/>
  <c r="V388" i="3" s="1"/>
  <c r="O387" i="3"/>
  <c r="N387" i="3"/>
  <c r="I387" i="3"/>
  <c r="J387" i="3" s="1"/>
  <c r="H387" i="3"/>
  <c r="G387" i="3"/>
  <c r="K387" i="3" s="1"/>
  <c r="L388" i="3" s="1"/>
  <c r="D387" i="3"/>
  <c r="C387" i="3"/>
  <c r="E387" i="3" s="1"/>
  <c r="F388" i="3" s="1"/>
  <c r="AB386" i="3"/>
  <c r="AC386" i="3" s="1"/>
  <c r="Y386" i="3"/>
  <c r="Z387" i="3" s="1"/>
  <c r="X386" i="3"/>
  <c r="W386" i="3"/>
  <c r="T386" i="3"/>
  <c r="S386" i="3"/>
  <c r="U386" i="3" s="1"/>
  <c r="V387" i="3" s="1"/>
  <c r="N386" i="3"/>
  <c r="O386" i="3" s="1"/>
  <c r="I386" i="3"/>
  <c r="J386" i="3" s="1"/>
  <c r="H386" i="3"/>
  <c r="G386" i="3"/>
  <c r="K386" i="3" s="1"/>
  <c r="L387" i="3" s="1"/>
  <c r="E386" i="3"/>
  <c r="F387" i="3" s="1"/>
  <c r="D386" i="3"/>
  <c r="C386" i="3"/>
  <c r="AB385" i="3"/>
  <c r="AC385" i="3" s="1"/>
  <c r="X385" i="3"/>
  <c r="W385" i="3"/>
  <c r="Y385" i="3" s="1"/>
  <c r="Z386" i="3" s="1"/>
  <c r="T385" i="3"/>
  <c r="S385" i="3"/>
  <c r="U385" i="3" s="1"/>
  <c r="V386" i="3" s="1"/>
  <c r="N385" i="3"/>
  <c r="O385" i="3" s="1"/>
  <c r="K385" i="3"/>
  <c r="L386" i="3" s="1"/>
  <c r="J385" i="3"/>
  <c r="I385" i="3"/>
  <c r="H385" i="3"/>
  <c r="G385" i="3"/>
  <c r="D385" i="3"/>
  <c r="C385" i="3"/>
  <c r="E385" i="3" s="1"/>
  <c r="F386" i="3" s="1"/>
  <c r="AB384" i="3"/>
  <c r="Y384" i="3"/>
  <c r="Z385" i="3" s="1"/>
  <c r="X384" i="3"/>
  <c r="W384" i="3"/>
  <c r="U384" i="3"/>
  <c r="V385" i="3" s="1"/>
  <c r="T384" i="3"/>
  <c r="AC384" i="3" s="1"/>
  <c r="S384" i="3"/>
  <c r="N384" i="3"/>
  <c r="O384" i="3" s="1"/>
  <c r="I384" i="3"/>
  <c r="J384" i="3" s="1"/>
  <c r="H384" i="3"/>
  <c r="K384" i="3" s="1"/>
  <c r="L385" i="3" s="1"/>
  <c r="G384" i="3"/>
  <c r="E384" i="3"/>
  <c r="F385" i="3" s="1"/>
  <c r="D384" i="3"/>
  <c r="C384" i="3"/>
  <c r="AB383" i="3"/>
  <c r="AC383" i="3" s="1"/>
  <c r="X383" i="3"/>
  <c r="W383" i="3"/>
  <c r="Y383" i="3" s="1"/>
  <c r="Z384" i="3" s="1"/>
  <c r="T383" i="3"/>
  <c r="S383" i="3"/>
  <c r="U383" i="3" s="1"/>
  <c r="V384" i="3" s="1"/>
  <c r="O383" i="3"/>
  <c r="N383" i="3"/>
  <c r="I383" i="3"/>
  <c r="J383" i="3" s="1"/>
  <c r="H383" i="3"/>
  <c r="G383" i="3"/>
  <c r="K383" i="3" s="1"/>
  <c r="L384" i="3" s="1"/>
  <c r="D383" i="3"/>
  <c r="C383" i="3"/>
  <c r="E383" i="3" s="1"/>
  <c r="F384" i="3" s="1"/>
  <c r="AB382" i="3"/>
  <c r="AC382" i="3" s="1"/>
  <c r="Y382" i="3"/>
  <c r="Z383" i="3" s="1"/>
  <c r="X382" i="3"/>
  <c r="W382" i="3"/>
  <c r="U382" i="3"/>
  <c r="V383" i="3" s="1"/>
  <c r="T382" i="3"/>
  <c r="S382" i="3"/>
  <c r="N382" i="3"/>
  <c r="O382" i="3" s="1"/>
  <c r="I382" i="3"/>
  <c r="J382" i="3" s="1"/>
  <c r="H382" i="3"/>
  <c r="G382" i="3"/>
  <c r="K382" i="3" s="1"/>
  <c r="L383" i="3" s="1"/>
  <c r="E382" i="3"/>
  <c r="F383" i="3" s="1"/>
  <c r="D382" i="3"/>
  <c r="C382" i="3"/>
  <c r="AB381" i="3"/>
  <c r="AC381" i="3" s="1"/>
  <c r="X381" i="3"/>
  <c r="W381" i="3"/>
  <c r="Y381" i="3" s="1"/>
  <c r="Z382" i="3" s="1"/>
  <c r="T381" i="3"/>
  <c r="S381" i="3"/>
  <c r="U381" i="3" s="1"/>
  <c r="V382" i="3" s="1"/>
  <c r="N381" i="3"/>
  <c r="O381" i="3" s="1"/>
  <c r="K381" i="3"/>
  <c r="L382" i="3" s="1"/>
  <c r="J381" i="3"/>
  <c r="I381" i="3"/>
  <c r="H381" i="3"/>
  <c r="G381" i="3"/>
  <c r="D381" i="3"/>
  <c r="C381" i="3"/>
  <c r="E381" i="3" s="1"/>
  <c r="F382" i="3" s="1"/>
  <c r="AB380" i="3"/>
  <c r="Y380" i="3"/>
  <c r="Z381" i="3" s="1"/>
  <c r="X380" i="3"/>
  <c r="W380" i="3"/>
  <c r="U380" i="3"/>
  <c r="V381" i="3" s="1"/>
  <c r="T380" i="3"/>
  <c r="AC380" i="3" s="1"/>
  <c r="S380" i="3"/>
  <c r="N380" i="3"/>
  <c r="O380" i="3" s="1"/>
  <c r="I380" i="3"/>
  <c r="J380" i="3" s="1"/>
  <c r="H380" i="3"/>
  <c r="K380" i="3" s="1"/>
  <c r="L381" i="3" s="1"/>
  <c r="G380" i="3"/>
  <c r="E380" i="3"/>
  <c r="F381" i="3" s="1"/>
  <c r="D380" i="3"/>
  <c r="C380" i="3"/>
  <c r="AB379" i="3"/>
  <c r="AC379" i="3" s="1"/>
  <c r="X379" i="3"/>
  <c r="W379" i="3"/>
  <c r="Y379" i="3" s="1"/>
  <c r="Z380" i="3" s="1"/>
  <c r="T379" i="3"/>
  <c r="S379" i="3"/>
  <c r="U379" i="3" s="1"/>
  <c r="V380" i="3" s="1"/>
  <c r="O379" i="3"/>
  <c r="N379" i="3"/>
  <c r="I379" i="3"/>
  <c r="J379" i="3" s="1"/>
  <c r="H379" i="3"/>
  <c r="G379" i="3"/>
  <c r="K379" i="3" s="1"/>
  <c r="L380" i="3" s="1"/>
  <c r="D379" i="3"/>
  <c r="C379" i="3"/>
  <c r="E379" i="3" s="1"/>
  <c r="F380" i="3" s="1"/>
  <c r="AB378" i="3"/>
  <c r="AC378" i="3" s="1"/>
  <c r="Y378" i="3"/>
  <c r="Z379" i="3" s="1"/>
  <c r="X378" i="3"/>
  <c r="W378" i="3"/>
  <c r="U378" i="3"/>
  <c r="V379" i="3" s="1"/>
  <c r="T378" i="3"/>
  <c r="S378" i="3"/>
  <c r="N378" i="3"/>
  <c r="O378" i="3" s="1"/>
  <c r="I378" i="3"/>
  <c r="J378" i="3" s="1"/>
  <c r="H378" i="3"/>
  <c r="G378" i="3"/>
  <c r="K378" i="3" s="1"/>
  <c r="L379" i="3" s="1"/>
  <c r="E378" i="3"/>
  <c r="F379" i="3" s="1"/>
  <c r="D378" i="3"/>
  <c r="C378" i="3"/>
  <c r="AB377" i="3"/>
  <c r="AC377" i="3" s="1"/>
  <c r="X377" i="3"/>
  <c r="W377" i="3"/>
  <c r="Y377" i="3" s="1"/>
  <c r="Z378" i="3" s="1"/>
  <c r="T377" i="3"/>
  <c r="S377" i="3"/>
  <c r="U377" i="3" s="1"/>
  <c r="V378" i="3" s="1"/>
  <c r="N377" i="3"/>
  <c r="O377" i="3" s="1"/>
  <c r="K377" i="3"/>
  <c r="L378" i="3" s="1"/>
  <c r="J377" i="3"/>
  <c r="I377" i="3"/>
  <c r="H377" i="3"/>
  <c r="G377" i="3"/>
  <c r="D377" i="3"/>
  <c r="C377" i="3"/>
  <c r="E377" i="3" s="1"/>
  <c r="F378" i="3" s="1"/>
  <c r="AB376" i="3"/>
  <c r="Y376" i="3"/>
  <c r="Z377" i="3" s="1"/>
  <c r="X376" i="3"/>
  <c r="W376" i="3"/>
  <c r="U376" i="3"/>
  <c r="V377" i="3" s="1"/>
  <c r="T376" i="3"/>
  <c r="AC376" i="3" s="1"/>
  <c r="S376" i="3"/>
  <c r="N376" i="3"/>
  <c r="O376" i="3" s="1"/>
  <c r="I376" i="3"/>
  <c r="J376" i="3" s="1"/>
  <c r="H376" i="3"/>
  <c r="K376" i="3" s="1"/>
  <c r="L377" i="3" s="1"/>
  <c r="G376" i="3"/>
  <c r="E376" i="3"/>
  <c r="F377" i="3" s="1"/>
  <c r="D376" i="3"/>
  <c r="C376" i="3"/>
  <c r="AB375" i="3"/>
  <c r="AC375" i="3" s="1"/>
  <c r="X375" i="3"/>
  <c r="W375" i="3"/>
  <c r="Y375" i="3" s="1"/>
  <c r="Z376" i="3" s="1"/>
  <c r="T375" i="3"/>
  <c r="S375" i="3"/>
  <c r="U375" i="3" s="1"/>
  <c r="V376" i="3" s="1"/>
  <c r="O375" i="3"/>
  <c r="N375" i="3"/>
  <c r="I375" i="3"/>
  <c r="J375" i="3" s="1"/>
  <c r="H375" i="3"/>
  <c r="G375" i="3"/>
  <c r="K375" i="3" s="1"/>
  <c r="L376" i="3" s="1"/>
  <c r="D375" i="3"/>
  <c r="C375" i="3"/>
  <c r="E375" i="3" s="1"/>
  <c r="F376" i="3" s="1"/>
  <c r="AB374" i="3"/>
  <c r="AC374" i="3" s="1"/>
  <c r="Y374" i="3"/>
  <c r="Z375" i="3" s="1"/>
  <c r="X374" i="3"/>
  <c r="W374" i="3"/>
  <c r="U374" i="3"/>
  <c r="V375" i="3" s="1"/>
  <c r="T374" i="3"/>
  <c r="S374" i="3"/>
  <c r="N374" i="3"/>
  <c r="O374" i="3" s="1"/>
  <c r="I374" i="3"/>
  <c r="J374" i="3" s="1"/>
  <c r="H374" i="3"/>
  <c r="G374" i="3"/>
  <c r="K374" i="3" s="1"/>
  <c r="L375" i="3" s="1"/>
  <c r="E374" i="3"/>
  <c r="F375" i="3" s="1"/>
  <c r="D374" i="3"/>
  <c r="C374" i="3"/>
  <c r="AB373" i="3"/>
  <c r="AC373" i="3" s="1"/>
  <c r="X373" i="3"/>
  <c r="W373" i="3"/>
  <c r="Y373" i="3" s="1"/>
  <c r="Z374" i="3" s="1"/>
  <c r="T373" i="3"/>
  <c r="S373" i="3"/>
  <c r="U373" i="3" s="1"/>
  <c r="V374" i="3" s="1"/>
  <c r="N373" i="3"/>
  <c r="O373" i="3" s="1"/>
  <c r="K373" i="3"/>
  <c r="L374" i="3" s="1"/>
  <c r="J373" i="3"/>
  <c r="I373" i="3"/>
  <c r="H373" i="3"/>
  <c r="G373" i="3"/>
  <c r="D373" i="3"/>
  <c r="C373" i="3"/>
  <c r="E373" i="3" s="1"/>
  <c r="F374" i="3" s="1"/>
  <c r="AB372" i="3"/>
  <c r="AC372" i="3" s="1"/>
  <c r="Y372" i="3"/>
  <c r="Z373" i="3" s="1"/>
  <c r="X372" i="3"/>
  <c r="W372" i="3"/>
  <c r="U372" i="3"/>
  <c r="V373" i="3" s="1"/>
  <c r="T372" i="3"/>
  <c r="S372" i="3"/>
  <c r="N372" i="3"/>
  <c r="O372" i="3" s="1"/>
  <c r="I372" i="3"/>
  <c r="J372" i="3" s="1"/>
  <c r="H372" i="3"/>
  <c r="K372" i="3" s="1"/>
  <c r="L373" i="3" s="1"/>
  <c r="G372" i="3"/>
  <c r="E372" i="3"/>
  <c r="F373" i="3" s="1"/>
  <c r="D372" i="3"/>
  <c r="C372" i="3"/>
  <c r="AB371" i="3"/>
  <c r="AC371" i="3" s="1"/>
  <c r="X371" i="3"/>
  <c r="W371" i="3"/>
  <c r="Y371" i="3" s="1"/>
  <c r="Z372" i="3" s="1"/>
  <c r="T371" i="3"/>
  <c r="S371" i="3"/>
  <c r="U371" i="3" s="1"/>
  <c r="V372" i="3" s="1"/>
  <c r="O371" i="3"/>
  <c r="N371" i="3"/>
  <c r="I371" i="3"/>
  <c r="J371" i="3" s="1"/>
  <c r="H371" i="3"/>
  <c r="G371" i="3"/>
  <c r="K371" i="3" s="1"/>
  <c r="L372" i="3" s="1"/>
  <c r="D371" i="3"/>
  <c r="C371" i="3"/>
  <c r="E371" i="3" s="1"/>
  <c r="F372" i="3" s="1"/>
  <c r="AB370" i="3"/>
  <c r="AC370" i="3" s="1"/>
  <c r="Y370" i="3"/>
  <c r="Z371" i="3" s="1"/>
  <c r="X370" i="3"/>
  <c r="W370" i="3"/>
  <c r="U370" i="3"/>
  <c r="V371" i="3" s="1"/>
  <c r="T370" i="3"/>
  <c r="S370" i="3"/>
  <c r="N370" i="3"/>
  <c r="O370" i="3" s="1"/>
  <c r="I370" i="3"/>
  <c r="J370" i="3" s="1"/>
  <c r="H370" i="3"/>
  <c r="G370" i="3"/>
  <c r="K370" i="3" s="1"/>
  <c r="L371" i="3" s="1"/>
  <c r="E370" i="3"/>
  <c r="F371" i="3" s="1"/>
  <c r="D370" i="3"/>
  <c r="C370" i="3"/>
  <c r="AB369" i="3"/>
  <c r="AC369" i="3" s="1"/>
  <c r="X369" i="3"/>
  <c r="W369" i="3"/>
  <c r="Y369" i="3" s="1"/>
  <c r="Z370" i="3" s="1"/>
  <c r="T369" i="3"/>
  <c r="S369" i="3"/>
  <c r="U369" i="3" s="1"/>
  <c r="V370" i="3" s="1"/>
  <c r="N369" i="3"/>
  <c r="O369" i="3" s="1"/>
  <c r="K369" i="3"/>
  <c r="L370" i="3" s="1"/>
  <c r="J369" i="3"/>
  <c r="I369" i="3"/>
  <c r="H369" i="3"/>
  <c r="G369" i="3"/>
  <c r="D369" i="3"/>
  <c r="C369" i="3"/>
  <c r="E369" i="3" s="1"/>
  <c r="F370" i="3" s="1"/>
  <c r="AB368" i="3"/>
  <c r="AC368" i="3" s="1"/>
  <c r="Y368" i="3"/>
  <c r="Z369" i="3" s="1"/>
  <c r="X368" i="3"/>
  <c r="W368" i="3"/>
  <c r="U368" i="3"/>
  <c r="V369" i="3" s="1"/>
  <c r="T368" i="3"/>
  <c r="S368" i="3"/>
  <c r="N368" i="3"/>
  <c r="O368" i="3" s="1"/>
  <c r="K368" i="3"/>
  <c r="L369" i="3" s="1"/>
  <c r="I368" i="3"/>
  <c r="J368" i="3" s="1"/>
  <c r="H368" i="3"/>
  <c r="G368" i="3"/>
  <c r="E368" i="3"/>
  <c r="F369" i="3" s="1"/>
  <c r="D368" i="3"/>
  <c r="C368" i="3"/>
  <c r="AB367" i="3"/>
  <c r="AC367" i="3" s="1"/>
  <c r="X367" i="3"/>
  <c r="W367" i="3"/>
  <c r="Y367" i="3" s="1"/>
  <c r="Z368" i="3" s="1"/>
  <c r="T367" i="3"/>
  <c r="S367" i="3"/>
  <c r="U367" i="3" s="1"/>
  <c r="V368" i="3" s="1"/>
  <c r="N367" i="3"/>
  <c r="O367" i="3" s="1"/>
  <c r="I367" i="3"/>
  <c r="J367" i="3" s="1"/>
  <c r="H367" i="3"/>
  <c r="G367" i="3"/>
  <c r="K367" i="3" s="1"/>
  <c r="L368" i="3" s="1"/>
  <c r="D367" i="3"/>
  <c r="C367" i="3"/>
  <c r="E367" i="3" s="1"/>
  <c r="F368" i="3" s="1"/>
  <c r="AB366" i="3"/>
  <c r="AC366" i="3" s="1"/>
  <c r="Y366" i="3"/>
  <c r="Z367" i="3" s="1"/>
  <c r="X366" i="3"/>
  <c r="W366" i="3"/>
  <c r="U366" i="3"/>
  <c r="V367" i="3" s="1"/>
  <c r="T366" i="3"/>
  <c r="S366" i="3"/>
  <c r="N366" i="3"/>
  <c r="O366" i="3" s="1"/>
  <c r="I366" i="3"/>
  <c r="J366" i="3" s="1"/>
  <c r="H366" i="3"/>
  <c r="G366" i="3"/>
  <c r="K366" i="3" s="1"/>
  <c r="L367" i="3" s="1"/>
  <c r="E366" i="3"/>
  <c r="F367" i="3" s="1"/>
  <c r="D366" i="3"/>
  <c r="C366" i="3"/>
  <c r="AB365" i="3"/>
  <c r="AC365" i="3" s="1"/>
  <c r="X365" i="3"/>
  <c r="W365" i="3"/>
  <c r="Y365" i="3" s="1"/>
  <c r="Z366" i="3" s="1"/>
  <c r="T365" i="3"/>
  <c r="S365" i="3"/>
  <c r="U365" i="3" s="1"/>
  <c r="V366" i="3" s="1"/>
  <c r="N365" i="3"/>
  <c r="O365" i="3" s="1"/>
  <c r="K365" i="3"/>
  <c r="L366" i="3" s="1"/>
  <c r="I365" i="3"/>
  <c r="J365" i="3" s="1"/>
  <c r="H365" i="3"/>
  <c r="G365" i="3"/>
  <c r="D365" i="3"/>
  <c r="C365" i="3"/>
  <c r="E365" i="3" s="1"/>
  <c r="F366" i="3" s="1"/>
  <c r="AB364" i="3"/>
  <c r="AC364" i="3" s="1"/>
  <c r="Y364" i="3"/>
  <c r="Z365" i="3" s="1"/>
  <c r="X364" i="3"/>
  <c r="W364" i="3"/>
  <c r="U364" i="3"/>
  <c r="V365" i="3" s="1"/>
  <c r="T364" i="3"/>
  <c r="S364" i="3"/>
  <c r="N364" i="3"/>
  <c r="O364" i="3" s="1"/>
  <c r="K364" i="3"/>
  <c r="L365" i="3" s="1"/>
  <c r="I364" i="3"/>
  <c r="J364" i="3" s="1"/>
  <c r="H364" i="3"/>
  <c r="G364" i="3"/>
  <c r="E364" i="3"/>
  <c r="F365" i="3" s="1"/>
  <c r="D364" i="3"/>
  <c r="C364" i="3"/>
  <c r="AB363" i="3"/>
  <c r="AC363" i="3" s="1"/>
  <c r="X363" i="3"/>
  <c r="W363" i="3"/>
  <c r="Y363" i="3" s="1"/>
  <c r="Z364" i="3" s="1"/>
  <c r="T363" i="3"/>
  <c r="S363" i="3"/>
  <c r="U363" i="3" s="1"/>
  <c r="V364" i="3" s="1"/>
  <c r="N363" i="3"/>
  <c r="O363" i="3" s="1"/>
  <c r="I363" i="3"/>
  <c r="J363" i="3" s="1"/>
  <c r="H363" i="3"/>
  <c r="G363" i="3"/>
  <c r="K363" i="3" s="1"/>
  <c r="L364" i="3" s="1"/>
  <c r="D363" i="3"/>
  <c r="C363" i="3"/>
  <c r="E363" i="3" s="1"/>
  <c r="F364" i="3" s="1"/>
  <c r="AB362" i="3"/>
  <c r="AC362" i="3" s="1"/>
  <c r="Y362" i="3"/>
  <c r="Z363" i="3" s="1"/>
  <c r="X362" i="3"/>
  <c r="W362" i="3"/>
  <c r="U362" i="3"/>
  <c r="V363" i="3" s="1"/>
  <c r="T362" i="3"/>
  <c r="S362" i="3"/>
  <c r="N362" i="3"/>
  <c r="O362" i="3" s="1"/>
  <c r="I362" i="3"/>
  <c r="J362" i="3" s="1"/>
  <c r="H362" i="3"/>
  <c r="G362" i="3"/>
  <c r="K362" i="3" s="1"/>
  <c r="L363" i="3" s="1"/>
  <c r="E362" i="3"/>
  <c r="F363" i="3" s="1"/>
  <c r="D362" i="3"/>
  <c r="C362" i="3"/>
  <c r="AB361" i="3"/>
  <c r="AC361" i="3" s="1"/>
  <c r="X361" i="3"/>
  <c r="W361" i="3"/>
  <c r="Y361" i="3" s="1"/>
  <c r="Z362" i="3" s="1"/>
  <c r="T361" i="3"/>
  <c r="S361" i="3"/>
  <c r="U361" i="3" s="1"/>
  <c r="V362" i="3" s="1"/>
  <c r="N361" i="3"/>
  <c r="O361" i="3" s="1"/>
  <c r="K361" i="3"/>
  <c r="L362" i="3" s="1"/>
  <c r="I361" i="3"/>
  <c r="J361" i="3" s="1"/>
  <c r="H361" i="3"/>
  <c r="G361" i="3"/>
  <c r="D361" i="3"/>
  <c r="C361" i="3"/>
  <c r="E361" i="3" s="1"/>
  <c r="F362" i="3" s="1"/>
  <c r="AB360" i="3"/>
  <c r="AC360" i="3" s="1"/>
  <c r="Y360" i="3"/>
  <c r="Z361" i="3" s="1"/>
  <c r="X360" i="3"/>
  <c r="W360" i="3"/>
  <c r="U360" i="3"/>
  <c r="V361" i="3" s="1"/>
  <c r="T360" i="3"/>
  <c r="S360" i="3"/>
  <c r="N360" i="3"/>
  <c r="O360" i="3" s="1"/>
  <c r="K360" i="3"/>
  <c r="L361" i="3" s="1"/>
  <c r="I360" i="3"/>
  <c r="J360" i="3" s="1"/>
  <c r="H360" i="3"/>
  <c r="G360" i="3"/>
  <c r="E360" i="3"/>
  <c r="F361" i="3" s="1"/>
  <c r="D360" i="3"/>
  <c r="C360" i="3"/>
  <c r="AB359" i="3"/>
  <c r="AC359" i="3" s="1"/>
  <c r="X359" i="3"/>
  <c r="W359" i="3"/>
  <c r="Y359" i="3" s="1"/>
  <c r="Z360" i="3" s="1"/>
  <c r="T359" i="3"/>
  <c r="S359" i="3"/>
  <c r="U359" i="3" s="1"/>
  <c r="V360" i="3" s="1"/>
  <c r="N359" i="3"/>
  <c r="O359" i="3" s="1"/>
  <c r="I359" i="3"/>
  <c r="J359" i="3" s="1"/>
  <c r="H359" i="3"/>
  <c r="G359" i="3"/>
  <c r="K359" i="3" s="1"/>
  <c r="L360" i="3" s="1"/>
  <c r="D359" i="3"/>
  <c r="C359" i="3"/>
  <c r="E359" i="3" s="1"/>
  <c r="F360" i="3" s="1"/>
  <c r="AB358" i="3"/>
  <c r="AC358" i="3" s="1"/>
  <c r="Y358" i="3"/>
  <c r="Z359" i="3" s="1"/>
  <c r="X358" i="3"/>
  <c r="W358" i="3"/>
  <c r="U358" i="3"/>
  <c r="V359" i="3" s="1"/>
  <c r="T358" i="3"/>
  <c r="S358" i="3"/>
  <c r="N358" i="3"/>
  <c r="O358" i="3" s="1"/>
  <c r="I358" i="3"/>
  <c r="J358" i="3" s="1"/>
  <c r="H358" i="3"/>
  <c r="G358" i="3"/>
  <c r="K358" i="3" s="1"/>
  <c r="L359" i="3" s="1"/>
  <c r="E358" i="3"/>
  <c r="F359" i="3" s="1"/>
  <c r="D358" i="3"/>
  <c r="C358" i="3"/>
  <c r="AB357" i="3"/>
  <c r="AC357" i="3" s="1"/>
  <c r="X357" i="3"/>
  <c r="W357" i="3"/>
  <c r="Y357" i="3" s="1"/>
  <c r="Z358" i="3" s="1"/>
  <c r="T357" i="3"/>
  <c r="S357" i="3"/>
  <c r="U357" i="3" s="1"/>
  <c r="V358" i="3" s="1"/>
  <c r="N357" i="3"/>
  <c r="O357" i="3" s="1"/>
  <c r="K357" i="3"/>
  <c r="L358" i="3" s="1"/>
  <c r="I357" i="3"/>
  <c r="J357" i="3" s="1"/>
  <c r="H357" i="3"/>
  <c r="G357" i="3"/>
  <c r="D357" i="3"/>
  <c r="C357" i="3"/>
  <c r="E357" i="3" s="1"/>
  <c r="F358" i="3" s="1"/>
  <c r="AB356" i="3"/>
  <c r="AC356" i="3" s="1"/>
  <c r="Y356" i="3"/>
  <c r="Z357" i="3" s="1"/>
  <c r="X356" i="3"/>
  <c r="W356" i="3"/>
  <c r="U356" i="3"/>
  <c r="V357" i="3" s="1"/>
  <c r="T356" i="3"/>
  <c r="S356" i="3"/>
  <c r="N356" i="3"/>
  <c r="O356" i="3" s="1"/>
  <c r="K356" i="3"/>
  <c r="L357" i="3" s="1"/>
  <c r="I356" i="3"/>
  <c r="J356" i="3" s="1"/>
  <c r="H356" i="3"/>
  <c r="G356" i="3"/>
  <c r="E356" i="3"/>
  <c r="F357" i="3" s="1"/>
  <c r="D356" i="3"/>
  <c r="C356" i="3"/>
  <c r="AB355" i="3"/>
  <c r="AC355" i="3" s="1"/>
  <c r="X355" i="3"/>
  <c r="W355" i="3"/>
  <c r="Y355" i="3" s="1"/>
  <c r="Z356" i="3" s="1"/>
  <c r="T355" i="3"/>
  <c r="S355" i="3"/>
  <c r="U355" i="3" s="1"/>
  <c r="V356" i="3" s="1"/>
  <c r="N355" i="3"/>
  <c r="O355" i="3" s="1"/>
  <c r="I355" i="3"/>
  <c r="J355" i="3" s="1"/>
  <c r="H355" i="3"/>
  <c r="G355" i="3"/>
  <c r="K355" i="3" s="1"/>
  <c r="L356" i="3" s="1"/>
  <c r="D355" i="3"/>
  <c r="C355" i="3"/>
  <c r="E355" i="3" s="1"/>
  <c r="F356" i="3" s="1"/>
  <c r="AB354" i="3"/>
  <c r="AC354" i="3" s="1"/>
  <c r="Y354" i="3"/>
  <c r="Z355" i="3" s="1"/>
  <c r="X354" i="3"/>
  <c r="W354" i="3"/>
  <c r="U354" i="3"/>
  <c r="V355" i="3" s="1"/>
  <c r="T354" i="3"/>
  <c r="S354" i="3"/>
  <c r="N354" i="3"/>
  <c r="O354" i="3" s="1"/>
  <c r="I354" i="3"/>
  <c r="J354" i="3" s="1"/>
  <c r="H354" i="3"/>
  <c r="G354" i="3"/>
  <c r="K354" i="3" s="1"/>
  <c r="L355" i="3" s="1"/>
  <c r="E354" i="3"/>
  <c r="F355" i="3" s="1"/>
  <c r="D354" i="3"/>
  <c r="C354" i="3"/>
  <c r="AB353" i="3"/>
  <c r="AC353" i="3" s="1"/>
  <c r="X353" i="3"/>
  <c r="W353" i="3"/>
  <c r="Y353" i="3" s="1"/>
  <c r="Z354" i="3" s="1"/>
  <c r="T353" i="3"/>
  <c r="S353" i="3"/>
  <c r="U353" i="3" s="1"/>
  <c r="V354" i="3" s="1"/>
  <c r="N353" i="3"/>
  <c r="O353" i="3" s="1"/>
  <c r="K353" i="3"/>
  <c r="L354" i="3" s="1"/>
  <c r="I353" i="3"/>
  <c r="J353" i="3" s="1"/>
  <c r="H353" i="3"/>
  <c r="G353" i="3"/>
  <c r="D353" i="3"/>
  <c r="C353" i="3"/>
  <c r="E353" i="3" s="1"/>
  <c r="F354" i="3" s="1"/>
  <c r="AB352" i="3"/>
  <c r="AC352" i="3" s="1"/>
  <c r="Y352" i="3"/>
  <c r="Z353" i="3" s="1"/>
  <c r="X352" i="3"/>
  <c r="W352" i="3"/>
  <c r="U352" i="3"/>
  <c r="V353" i="3" s="1"/>
  <c r="T352" i="3"/>
  <c r="S352" i="3"/>
  <c r="N352" i="3"/>
  <c r="O352" i="3" s="1"/>
  <c r="K352" i="3"/>
  <c r="L353" i="3" s="1"/>
  <c r="I352" i="3"/>
  <c r="J352" i="3" s="1"/>
  <c r="H352" i="3"/>
  <c r="G352" i="3"/>
  <c r="E352" i="3"/>
  <c r="F353" i="3" s="1"/>
  <c r="D352" i="3"/>
  <c r="C352" i="3"/>
  <c r="AB351" i="3"/>
  <c r="AC351" i="3" s="1"/>
  <c r="X351" i="3"/>
  <c r="W351" i="3"/>
  <c r="Y351" i="3" s="1"/>
  <c r="Z352" i="3" s="1"/>
  <c r="T351" i="3"/>
  <c r="S351" i="3"/>
  <c r="U351" i="3" s="1"/>
  <c r="V352" i="3" s="1"/>
  <c r="N351" i="3"/>
  <c r="O351" i="3" s="1"/>
  <c r="I351" i="3"/>
  <c r="J351" i="3" s="1"/>
  <c r="H351" i="3"/>
  <c r="G351" i="3"/>
  <c r="K351" i="3" s="1"/>
  <c r="L352" i="3" s="1"/>
  <c r="D351" i="3"/>
  <c r="C351" i="3"/>
  <c r="E351" i="3" s="1"/>
  <c r="F352" i="3" s="1"/>
  <c r="AB350" i="3"/>
  <c r="AC350" i="3" s="1"/>
  <c r="Y350" i="3"/>
  <c r="Z351" i="3" s="1"/>
  <c r="X350" i="3"/>
  <c r="W350" i="3"/>
  <c r="U350" i="3"/>
  <c r="V351" i="3" s="1"/>
  <c r="T350" i="3"/>
  <c r="S350" i="3"/>
  <c r="N350" i="3"/>
  <c r="O350" i="3" s="1"/>
  <c r="I350" i="3"/>
  <c r="J350" i="3" s="1"/>
  <c r="H350" i="3"/>
  <c r="G350" i="3"/>
  <c r="K350" i="3" s="1"/>
  <c r="L351" i="3" s="1"/>
  <c r="E350" i="3"/>
  <c r="F351" i="3" s="1"/>
  <c r="D350" i="3"/>
  <c r="C350" i="3"/>
  <c r="AB349" i="3"/>
  <c r="AC349" i="3" s="1"/>
  <c r="X349" i="3"/>
  <c r="W349" i="3"/>
  <c r="Y349" i="3" s="1"/>
  <c r="Z350" i="3" s="1"/>
  <c r="T349" i="3"/>
  <c r="S349" i="3"/>
  <c r="U349" i="3" s="1"/>
  <c r="V350" i="3" s="1"/>
  <c r="N349" i="3"/>
  <c r="O349" i="3" s="1"/>
  <c r="K349" i="3"/>
  <c r="L350" i="3" s="1"/>
  <c r="I349" i="3"/>
  <c r="J349" i="3" s="1"/>
  <c r="H349" i="3"/>
  <c r="G349" i="3"/>
  <c r="D349" i="3"/>
  <c r="C349" i="3"/>
  <c r="E349" i="3" s="1"/>
  <c r="F350" i="3" s="1"/>
  <c r="AB348" i="3"/>
  <c r="AC348" i="3" s="1"/>
  <c r="Y348" i="3"/>
  <c r="Z349" i="3" s="1"/>
  <c r="X348" i="3"/>
  <c r="W348" i="3"/>
  <c r="U348" i="3"/>
  <c r="V349" i="3" s="1"/>
  <c r="T348" i="3"/>
  <c r="S348" i="3"/>
  <c r="N348" i="3"/>
  <c r="O348" i="3" s="1"/>
  <c r="K348" i="3"/>
  <c r="L349" i="3" s="1"/>
  <c r="I348" i="3"/>
  <c r="J348" i="3" s="1"/>
  <c r="H348" i="3"/>
  <c r="G348" i="3"/>
  <c r="E348" i="3"/>
  <c r="F349" i="3" s="1"/>
  <c r="D348" i="3"/>
  <c r="C348" i="3"/>
  <c r="AB347" i="3"/>
  <c r="AC347" i="3" s="1"/>
  <c r="X347" i="3"/>
  <c r="W347" i="3"/>
  <c r="Y347" i="3" s="1"/>
  <c r="Z348" i="3" s="1"/>
  <c r="T347" i="3"/>
  <c r="S347" i="3"/>
  <c r="U347" i="3" s="1"/>
  <c r="V348" i="3" s="1"/>
  <c r="N347" i="3"/>
  <c r="O347" i="3" s="1"/>
  <c r="I347" i="3"/>
  <c r="J347" i="3" s="1"/>
  <c r="H347" i="3"/>
  <c r="G347" i="3"/>
  <c r="K347" i="3" s="1"/>
  <c r="L348" i="3" s="1"/>
  <c r="D347" i="3"/>
  <c r="C347" i="3"/>
  <c r="E347" i="3" s="1"/>
  <c r="F348" i="3" s="1"/>
  <c r="AB346" i="3"/>
  <c r="AC346" i="3" s="1"/>
  <c r="Y346" i="3"/>
  <c r="Z347" i="3" s="1"/>
  <c r="X346" i="3"/>
  <c r="W346" i="3"/>
  <c r="U346" i="3"/>
  <c r="V347" i="3" s="1"/>
  <c r="T346" i="3"/>
  <c r="S346" i="3"/>
  <c r="N346" i="3"/>
  <c r="O346" i="3" s="1"/>
  <c r="I346" i="3"/>
  <c r="J346" i="3" s="1"/>
  <c r="H346" i="3"/>
  <c r="G346" i="3"/>
  <c r="K346" i="3" s="1"/>
  <c r="L347" i="3" s="1"/>
  <c r="E346" i="3"/>
  <c r="F347" i="3" s="1"/>
  <c r="D346" i="3"/>
  <c r="C346" i="3"/>
  <c r="AB345" i="3"/>
  <c r="AC345" i="3" s="1"/>
  <c r="X345" i="3"/>
  <c r="W345" i="3"/>
  <c r="Y345" i="3" s="1"/>
  <c r="Z346" i="3" s="1"/>
  <c r="T345" i="3"/>
  <c r="S345" i="3"/>
  <c r="U345" i="3" s="1"/>
  <c r="V346" i="3" s="1"/>
  <c r="N345" i="3"/>
  <c r="O345" i="3" s="1"/>
  <c r="K345" i="3"/>
  <c r="L346" i="3" s="1"/>
  <c r="I345" i="3"/>
  <c r="J345" i="3" s="1"/>
  <c r="H345" i="3"/>
  <c r="G345" i="3"/>
  <c r="D345" i="3"/>
  <c r="C345" i="3"/>
  <c r="E345" i="3" s="1"/>
  <c r="F346" i="3" s="1"/>
  <c r="AB344" i="3"/>
  <c r="AC344" i="3" s="1"/>
  <c r="Y344" i="3"/>
  <c r="Z345" i="3" s="1"/>
  <c r="X344" i="3"/>
  <c r="W344" i="3"/>
  <c r="U344" i="3"/>
  <c r="V345" i="3" s="1"/>
  <c r="T344" i="3"/>
  <c r="S344" i="3"/>
  <c r="N344" i="3"/>
  <c r="O344" i="3" s="1"/>
  <c r="K344" i="3"/>
  <c r="L345" i="3" s="1"/>
  <c r="I344" i="3"/>
  <c r="J344" i="3" s="1"/>
  <c r="H344" i="3"/>
  <c r="G344" i="3"/>
  <c r="E344" i="3"/>
  <c r="F345" i="3" s="1"/>
  <c r="D344" i="3"/>
  <c r="C344" i="3"/>
  <c r="AB343" i="3"/>
  <c r="AC343" i="3" s="1"/>
  <c r="X343" i="3"/>
  <c r="W343" i="3"/>
  <c r="Y343" i="3" s="1"/>
  <c r="Z344" i="3" s="1"/>
  <c r="T343" i="3"/>
  <c r="S343" i="3"/>
  <c r="U343" i="3" s="1"/>
  <c r="V344" i="3" s="1"/>
  <c r="N343" i="3"/>
  <c r="O343" i="3" s="1"/>
  <c r="I343" i="3"/>
  <c r="J343" i="3" s="1"/>
  <c r="H343" i="3"/>
  <c r="G343" i="3"/>
  <c r="K343" i="3" s="1"/>
  <c r="L344" i="3" s="1"/>
  <c r="D343" i="3"/>
  <c r="C343" i="3"/>
  <c r="E343" i="3" s="1"/>
  <c r="F344" i="3" s="1"/>
  <c r="AB342" i="3"/>
  <c r="AC342" i="3" s="1"/>
  <c r="Y342" i="3"/>
  <c r="Z343" i="3" s="1"/>
  <c r="X342" i="3"/>
  <c r="W342" i="3"/>
  <c r="U342" i="3"/>
  <c r="V343" i="3" s="1"/>
  <c r="T342" i="3"/>
  <c r="S342" i="3"/>
  <c r="N342" i="3"/>
  <c r="O342" i="3" s="1"/>
  <c r="I342" i="3"/>
  <c r="J342" i="3" s="1"/>
  <c r="H342" i="3"/>
  <c r="G342" i="3"/>
  <c r="K342" i="3" s="1"/>
  <c r="L343" i="3" s="1"/>
  <c r="E342" i="3"/>
  <c r="F343" i="3" s="1"/>
  <c r="D342" i="3"/>
  <c r="C342" i="3"/>
  <c r="AB341" i="3"/>
  <c r="AC341" i="3" s="1"/>
  <c r="X341" i="3"/>
  <c r="W341" i="3"/>
  <c r="Y341" i="3" s="1"/>
  <c r="Z342" i="3" s="1"/>
  <c r="T341" i="3"/>
  <c r="S341" i="3"/>
  <c r="U341" i="3" s="1"/>
  <c r="V342" i="3" s="1"/>
  <c r="N341" i="3"/>
  <c r="O341" i="3" s="1"/>
  <c r="K341" i="3"/>
  <c r="L342" i="3" s="1"/>
  <c r="I341" i="3"/>
  <c r="J341" i="3" s="1"/>
  <c r="H341" i="3"/>
  <c r="G341" i="3"/>
  <c r="D341" i="3"/>
  <c r="C341" i="3"/>
  <c r="E341" i="3" s="1"/>
  <c r="F342" i="3" s="1"/>
  <c r="AB340" i="3"/>
  <c r="AC340" i="3" s="1"/>
  <c r="Y340" i="3"/>
  <c r="Z341" i="3" s="1"/>
  <c r="X340" i="3"/>
  <c r="W340" i="3"/>
  <c r="U340" i="3"/>
  <c r="V341" i="3" s="1"/>
  <c r="T340" i="3"/>
  <c r="S340" i="3"/>
  <c r="N340" i="3"/>
  <c r="O340" i="3" s="1"/>
  <c r="K340" i="3"/>
  <c r="L341" i="3" s="1"/>
  <c r="I340" i="3"/>
  <c r="J340" i="3" s="1"/>
  <c r="H340" i="3"/>
  <c r="G340" i="3"/>
  <c r="E340" i="3"/>
  <c r="F341" i="3" s="1"/>
  <c r="D340" i="3"/>
  <c r="C340" i="3"/>
  <c r="AB339" i="3"/>
  <c r="AC339" i="3" s="1"/>
  <c r="X339" i="3"/>
  <c r="W339" i="3"/>
  <c r="Y339" i="3" s="1"/>
  <c r="Z340" i="3" s="1"/>
  <c r="T339" i="3"/>
  <c r="S339" i="3"/>
  <c r="U339" i="3" s="1"/>
  <c r="V340" i="3" s="1"/>
  <c r="N339" i="3"/>
  <c r="O339" i="3" s="1"/>
  <c r="I339" i="3"/>
  <c r="J339" i="3" s="1"/>
  <c r="H339" i="3"/>
  <c r="G339" i="3"/>
  <c r="K339" i="3" s="1"/>
  <c r="L340" i="3" s="1"/>
  <c r="D339" i="3"/>
  <c r="C339" i="3"/>
  <c r="E339" i="3" s="1"/>
  <c r="F340" i="3" s="1"/>
  <c r="AB338" i="3"/>
  <c r="AC338" i="3" s="1"/>
  <c r="Y338" i="3"/>
  <c r="Z339" i="3" s="1"/>
  <c r="X338" i="3"/>
  <c r="W338" i="3"/>
  <c r="U338" i="3"/>
  <c r="V339" i="3" s="1"/>
  <c r="T338" i="3"/>
  <c r="S338" i="3"/>
  <c r="N338" i="3"/>
  <c r="O338" i="3" s="1"/>
  <c r="I338" i="3"/>
  <c r="J338" i="3" s="1"/>
  <c r="H338" i="3"/>
  <c r="G338" i="3"/>
  <c r="K338" i="3" s="1"/>
  <c r="L339" i="3" s="1"/>
  <c r="E338" i="3"/>
  <c r="F339" i="3" s="1"/>
  <c r="D338" i="3"/>
  <c r="C338" i="3"/>
  <c r="AB337" i="3"/>
  <c r="AC337" i="3" s="1"/>
  <c r="X337" i="3"/>
  <c r="W337" i="3"/>
  <c r="Y337" i="3" s="1"/>
  <c r="Z338" i="3" s="1"/>
  <c r="T337" i="3"/>
  <c r="S337" i="3"/>
  <c r="U337" i="3" s="1"/>
  <c r="V338" i="3" s="1"/>
  <c r="N337" i="3"/>
  <c r="O337" i="3" s="1"/>
  <c r="K337" i="3"/>
  <c r="L338" i="3" s="1"/>
  <c r="I337" i="3"/>
  <c r="J337" i="3" s="1"/>
  <c r="H337" i="3"/>
  <c r="G337" i="3"/>
  <c r="D337" i="3"/>
  <c r="C337" i="3"/>
  <c r="E337" i="3" s="1"/>
  <c r="F338" i="3" s="1"/>
  <c r="AB336" i="3"/>
  <c r="AC336" i="3" s="1"/>
  <c r="Y336" i="3"/>
  <c r="Z337" i="3" s="1"/>
  <c r="X336" i="3"/>
  <c r="W336" i="3"/>
  <c r="U336" i="3"/>
  <c r="V337" i="3" s="1"/>
  <c r="T336" i="3"/>
  <c r="S336" i="3"/>
  <c r="N336" i="3"/>
  <c r="O336" i="3" s="1"/>
  <c r="K336" i="3"/>
  <c r="L337" i="3" s="1"/>
  <c r="I336" i="3"/>
  <c r="J336" i="3" s="1"/>
  <c r="H336" i="3"/>
  <c r="G336" i="3"/>
  <c r="E336" i="3"/>
  <c r="F337" i="3" s="1"/>
  <c r="D336" i="3"/>
  <c r="C336" i="3"/>
  <c r="AB335" i="3"/>
  <c r="AC335" i="3" s="1"/>
  <c r="X335" i="3"/>
  <c r="W335" i="3"/>
  <c r="Y335" i="3" s="1"/>
  <c r="Z336" i="3" s="1"/>
  <c r="T335" i="3"/>
  <c r="S335" i="3"/>
  <c r="U335" i="3" s="1"/>
  <c r="V336" i="3" s="1"/>
  <c r="N335" i="3"/>
  <c r="O335" i="3" s="1"/>
  <c r="I335" i="3"/>
  <c r="J335" i="3" s="1"/>
  <c r="H335" i="3"/>
  <c r="G335" i="3"/>
  <c r="K335" i="3" s="1"/>
  <c r="L336" i="3" s="1"/>
  <c r="D335" i="3"/>
  <c r="C335" i="3"/>
  <c r="E335" i="3" s="1"/>
  <c r="F336" i="3" s="1"/>
  <c r="AB334" i="3"/>
  <c r="AC334" i="3" s="1"/>
  <c r="Y334" i="3"/>
  <c r="Z335" i="3" s="1"/>
  <c r="X334" i="3"/>
  <c r="W334" i="3"/>
  <c r="U334" i="3"/>
  <c r="V335" i="3" s="1"/>
  <c r="T334" i="3"/>
  <c r="S334" i="3"/>
  <c r="N334" i="3"/>
  <c r="O334" i="3" s="1"/>
  <c r="I334" i="3"/>
  <c r="J334" i="3" s="1"/>
  <c r="H334" i="3"/>
  <c r="G334" i="3"/>
  <c r="K334" i="3" s="1"/>
  <c r="L335" i="3" s="1"/>
  <c r="E334" i="3"/>
  <c r="F335" i="3" s="1"/>
  <c r="D334" i="3"/>
  <c r="C334" i="3"/>
  <c r="AB333" i="3"/>
  <c r="AC333" i="3" s="1"/>
  <c r="X333" i="3"/>
  <c r="W333" i="3"/>
  <c r="Y333" i="3" s="1"/>
  <c r="Z334" i="3" s="1"/>
  <c r="T333" i="3"/>
  <c r="S333" i="3"/>
  <c r="U333" i="3" s="1"/>
  <c r="V334" i="3" s="1"/>
  <c r="N333" i="3"/>
  <c r="O333" i="3" s="1"/>
  <c r="K333" i="3"/>
  <c r="L334" i="3" s="1"/>
  <c r="I333" i="3"/>
  <c r="J333" i="3" s="1"/>
  <c r="H333" i="3"/>
  <c r="G333" i="3"/>
  <c r="D333" i="3"/>
  <c r="C333" i="3"/>
  <c r="E333" i="3" s="1"/>
  <c r="F334" i="3" s="1"/>
  <c r="AB332" i="3"/>
  <c r="AC332" i="3" s="1"/>
  <c r="Y332" i="3"/>
  <c r="Z333" i="3" s="1"/>
  <c r="X332" i="3"/>
  <c r="W332" i="3"/>
  <c r="U332" i="3"/>
  <c r="V333" i="3" s="1"/>
  <c r="T332" i="3"/>
  <c r="S332" i="3"/>
  <c r="N332" i="3"/>
  <c r="O332" i="3" s="1"/>
  <c r="K332" i="3"/>
  <c r="L333" i="3" s="1"/>
  <c r="I332" i="3"/>
  <c r="J332" i="3" s="1"/>
  <c r="H332" i="3"/>
  <c r="G332" i="3"/>
  <c r="E332" i="3"/>
  <c r="F333" i="3" s="1"/>
  <c r="D332" i="3"/>
  <c r="C332" i="3"/>
  <c r="AB331" i="3"/>
  <c r="AC331" i="3" s="1"/>
  <c r="X331" i="3"/>
  <c r="W331" i="3"/>
  <c r="Y331" i="3" s="1"/>
  <c r="Z332" i="3" s="1"/>
  <c r="T331" i="3"/>
  <c r="S331" i="3"/>
  <c r="U331" i="3" s="1"/>
  <c r="V332" i="3" s="1"/>
  <c r="N331" i="3"/>
  <c r="O331" i="3" s="1"/>
  <c r="I331" i="3"/>
  <c r="J331" i="3" s="1"/>
  <c r="H331" i="3"/>
  <c r="G331" i="3"/>
  <c r="K331" i="3" s="1"/>
  <c r="L332" i="3" s="1"/>
  <c r="D331" i="3"/>
  <c r="C331" i="3"/>
  <c r="E331" i="3" s="1"/>
  <c r="F332" i="3" s="1"/>
  <c r="AB330" i="3"/>
  <c r="AC330" i="3" s="1"/>
  <c r="Y330" i="3"/>
  <c r="Z331" i="3" s="1"/>
  <c r="X330" i="3"/>
  <c r="W330" i="3"/>
  <c r="U330" i="3"/>
  <c r="V331" i="3" s="1"/>
  <c r="T330" i="3"/>
  <c r="S330" i="3"/>
  <c r="N330" i="3"/>
  <c r="O330" i="3" s="1"/>
  <c r="I330" i="3"/>
  <c r="J330" i="3" s="1"/>
  <c r="H330" i="3"/>
  <c r="G330" i="3"/>
  <c r="K330" i="3" s="1"/>
  <c r="L331" i="3" s="1"/>
  <c r="E330" i="3"/>
  <c r="F331" i="3" s="1"/>
  <c r="D330" i="3"/>
  <c r="C330" i="3"/>
  <c r="AB329" i="3"/>
  <c r="AC329" i="3" s="1"/>
  <c r="X329" i="3"/>
  <c r="W329" i="3"/>
  <c r="Y329" i="3" s="1"/>
  <c r="Z330" i="3" s="1"/>
  <c r="T329" i="3"/>
  <c r="S329" i="3"/>
  <c r="U329" i="3" s="1"/>
  <c r="V330" i="3" s="1"/>
  <c r="N329" i="3"/>
  <c r="O329" i="3" s="1"/>
  <c r="K329" i="3"/>
  <c r="L330" i="3" s="1"/>
  <c r="I329" i="3"/>
  <c r="J329" i="3" s="1"/>
  <c r="H329" i="3"/>
  <c r="G329" i="3"/>
  <c r="D329" i="3"/>
  <c r="C329" i="3"/>
  <c r="E329" i="3" s="1"/>
  <c r="F330" i="3" s="1"/>
  <c r="AB328" i="3"/>
  <c r="AC328" i="3" s="1"/>
  <c r="Y328" i="3"/>
  <c r="Z329" i="3" s="1"/>
  <c r="X328" i="3"/>
  <c r="W328" i="3"/>
  <c r="U328" i="3"/>
  <c r="V329" i="3" s="1"/>
  <c r="T328" i="3"/>
  <c r="S328" i="3"/>
  <c r="N328" i="3"/>
  <c r="O328" i="3" s="1"/>
  <c r="K328" i="3"/>
  <c r="L329" i="3" s="1"/>
  <c r="I328" i="3"/>
  <c r="J328" i="3" s="1"/>
  <c r="H328" i="3"/>
  <c r="G328" i="3"/>
  <c r="E328" i="3"/>
  <c r="F329" i="3" s="1"/>
  <c r="D328" i="3"/>
  <c r="C328" i="3"/>
  <c r="AB327" i="3"/>
  <c r="AC327" i="3" s="1"/>
  <c r="X327" i="3"/>
  <c r="W327" i="3"/>
  <c r="Y327" i="3" s="1"/>
  <c r="Z328" i="3" s="1"/>
  <c r="T327" i="3"/>
  <c r="S327" i="3"/>
  <c r="U327" i="3" s="1"/>
  <c r="V328" i="3" s="1"/>
  <c r="N327" i="3"/>
  <c r="O327" i="3" s="1"/>
  <c r="I327" i="3"/>
  <c r="J327" i="3" s="1"/>
  <c r="H327" i="3"/>
  <c r="G327" i="3"/>
  <c r="K327" i="3" s="1"/>
  <c r="L328" i="3" s="1"/>
  <c r="D327" i="3"/>
  <c r="C327" i="3"/>
  <c r="E327" i="3" s="1"/>
  <c r="F328" i="3" s="1"/>
  <c r="AB326" i="3"/>
  <c r="AC326" i="3" s="1"/>
  <c r="Y326" i="3"/>
  <c r="Z327" i="3" s="1"/>
  <c r="X326" i="3"/>
  <c r="W326" i="3"/>
  <c r="U326" i="3"/>
  <c r="V327" i="3" s="1"/>
  <c r="T326" i="3"/>
  <c r="S326" i="3"/>
  <c r="N326" i="3"/>
  <c r="O326" i="3" s="1"/>
  <c r="I326" i="3"/>
  <c r="J326" i="3" s="1"/>
  <c r="H326" i="3"/>
  <c r="G326" i="3"/>
  <c r="K326" i="3" s="1"/>
  <c r="L327" i="3" s="1"/>
  <c r="E326" i="3"/>
  <c r="F327" i="3" s="1"/>
  <c r="D326" i="3"/>
  <c r="C326" i="3"/>
  <c r="AB325" i="3"/>
  <c r="AC325" i="3" s="1"/>
  <c r="X325" i="3"/>
  <c r="W325" i="3"/>
  <c r="Y325" i="3" s="1"/>
  <c r="Z326" i="3" s="1"/>
  <c r="T325" i="3"/>
  <c r="S325" i="3"/>
  <c r="U325" i="3" s="1"/>
  <c r="V326" i="3" s="1"/>
  <c r="N325" i="3"/>
  <c r="O325" i="3" s="1"/>
  <c r="K325" i="3"/>
  <c r="L326" i="3" s="1"/>
  <c r="I325" i="3"/>
  <c r="J325" i="3" s="1"/>
  <c r="H325" i="3"/>
  <c r="G325" i="3"/>
  <c r="D325" i="3"/>
  <c r="C325" i="3"/>
  <c r="E325" i="3" s="1"/>
  <c r="F326" i="3" s="1"/>
  <c r="AB324" i="3"/>
  <c r="AC324" i="3" s="1"/>
  <c r="Y324" i="3"/>
  <c r="Z325" i="3" s="1"/>
  <c r="X324" i="3"/>
  <c r="W324" i="3"/>
  <c r="U324" i="3"/>
  <c r="V325" i="3" s="1"/>
  <c r="T324" i="3"/>
  <c r="S324" i="3"/>
  <c r="N324" i="3"/>
  <c r="O324" i="3" s="1"/>
  <c r="K324" i="3"/>
  <c r="L325" i="3" s="1"/>
  <c r="I324" i="3"/>
  <c r="J324" i="3" s="1"/>
  <c r="H324" i="3"/>
  <c r="G324" i="3"/>
  <c r="E324" i="3"/>
  <c r="F325" i="3" s="1"/>
  <c r="D324" i="3"/>
  <c r="C324" i="3"/>
  <c r="AB323" i="3"/>
  <c r="AC323" i="3" s="1"/>
  <c r="X323" i="3"/>
  <c r="W323" i="3"/>
  <c r="Y323" i="3" s="1"/>
  <c r="Z324" i="3" s="1"/>
  <c r="T323" i="3"/>
  <c r="S323" i="3"/>
  <c r="U323" i="3" s="1"/>
  <c r="V324" i="3" s="1"/>
  <c r="N323" i="3"/>
  <c r="O323" i="3" s="1"/>
  <c r="I323" i="3"/>
  <c r="J323" i="3" s="1"/>
  <c r="H323" i="3"/>
  <c r="G323" i="3"/>
  <c r="K323" i="3" s="1"/>
  <c r="L324" i="3" s="1"/>
  <c r="D323" i="3"/>
  <c r="C323" i="3"/>
  <c r="E323" i="3" s="1"/>
  <c r="F324" i="3" s="1"/>
  <c r="AB322" i="3"/>
  <c r="AC322" i="3" s="1"/>
  <c r="Y322" i="3"/>
  <c r="Z323" i="3" s="1"/>
  <c r="X322" i="3"/>
  <c r="W322" i="3"/>
  <c r="U322" i="3"/>
  <c r="V323" i="3" s="1"/>
  <c r="T322" i="3"/>
  <c r="S322" i="3"/>
  <c r="N322" i="3"/>
  <c r="O322" i="3" s="1"/>
  <c r="I322" i="3"/>
  <c r="J322" i="3" s="1"/>
  <c r="H322" i="3"/>
  <c r="G322" i="3"/>
  <c r="K322" i="3" s="1"/>
  <c r="L323" i="3" s="1"/>
  <c r="E322" i="3"/>
  <c r="F323" i="3" s="1"/>
  <c r="D322" i="3"/>
  <c r="C322" i="3"/>
  <c r="AB321" i="3"/>
  <c r="AC321" i="3" s="1"/>
  <c r="X321" i="3"/>
  <c r="W321" i="3"/>
  <c r="Y321" i="3" s="1"/>
  <c r="Z322" i="3" s="1"/>
  <c r="T321" i="3"/>
  <c r="S321" i="3"/>
  <c r="U321" i="3" s="1"/>
  <c r="V322" i="3" s="1"/>
  <c r="N321" i="3"/>
  <c r="O321" i="3" s="1"/>
  <c r="K321" i="3"/>
  <c r="L322" i="3" s="1"/>
  <c r="I321" i="3"/>
  <c r="J321" i="3" s="1"/>
  <c r="H321" i="3"/>
  <c r="G321" i="3"/>
  <c r="D321" i="3"/>
  <c r="C321" i="3"/>
  <c r="E321" i="3" s="1"/>
  <c r="F322" i="3" s="1"/>
  <c r="AB320" i="3"/>
  <c r="AC320" i="3" s="1"/>
  <c r="Y320" i="3"/>
  <c r="Z321" i="3" s="1"/>
  <c r="X320" i="3"/>
  <c r="W320" i="3"/>
  <c r="U320" i="3"/>
  <c r="V321" i="3" s="1"/>
  <c r="T320" i="3"/>
  <c r="S320" i="3"/>
  <c r="N320" i="3"/>
  <c r="O320" i="3" s="1"/>
  <c r="K320" i="3"/>
  <c r="L321" i="3" s="1"/>
  <c r="I320" i="3"/>
  <c r="J320" i="3" s="1"/>
  <c r="H320" i="3"/>
  <c r="G320" i="3"/>
  <c r="E320" i="3"/>
  <c r="F321" i="3" s="1"/>
  <c r="D320" i="3"/>
  <c r="C320" i="3"/>
  <c r="AB319" i="3"/>
  <c r="AC319" i="3" s="1"/>
  <c r="X319" i="3"/>
  <c r="W319" i="3"/>
  <c r="Y319" i="3" s="1"/>
  <c r="Z320" i="3" s="1"/>
  <c r="T319" i="3"/>
  <c r="S319" i="3"/>
  <c r="U319" i="3" s="1"/>
  <c r="V320" i="3" s="1"/>
  <c r="N319" i="3"/>
  <c r="O319" i="3" s="1"/>
  <c r="I319" i="3"/>
  <c r="J319" i="3" s="1"/>
  <c r="H319" i="3"/>
  <c r="G319" i="3"/>
  <c r="K319" i="3" s="1"/>
  <c r="L320" i="3" s="1"/>
  <c r="D319" i="3"/>
  <c r="C319" i="3"/>
  <c r="E319" i="3" s="1"/>
  <c r="F320" i="3" s="1"/>
  <c r="AB318" i="3"/>
  <c r="AC318" i="3" s="1"/>
  <c r="Y318" i="3"/>
  <c r="Z319" i="3" s="1"/>
  <c r="X318" i="3"/>
  <c r="W318" i="3"/>
  <c r="U318" i="3"/>
  <c r="V319" i="3" s="1"/>
  <c r="T318" i="3"/>
  <c r="S318" i="3"/>
  <c r="N318" i="3"/>
  <c r="O318" i="3" s="1"/>
  <c r="I318" i="3"/>
  <c r="J318" i="3" s="1"/>
  <c r="H318" i="3"/>
  <c r="G318" i="3"/>
  <c r="K318" i="3" s="1"/>
  <c r="L319" i="3" s="1"/>
  <c r="E318" i="3"/>
  <c r="F319" i="3" s="1"/>
  <c r="D318" i="3"/>
  <c r="C318" i="3"/>
  <c r="AB317" i="3"/>
  <c r="AC317" i="3" s="1"/>
  <c r="X317" i="3"/>
  <c r="W317" i="3"/>
  <c r="Y317" i="3" s="1"/>
  <c r="Z318" i="3" s="1"/>
  <c r="T317" i="3"/>
  <c r="S317" i="3"/>
  <c r="U317" i="3" s="1"/>
  <c r="V318" i="3" s="1"/>
  <c r="N317" i="3"/>
  <c r="O317" i="3" s="1"/>
  <c r="K317" i="3"/>
  <c r="L318" i="3" s="1"/>
  <c r="I317" i="3"/>
  <c r="J317" i="3" s="1"/>
  <c r="H317" i="3"/>
  <c r="G317" i="3"/>
  <c r="D317" i="3"/>
  <c r="C317" i="3"/>
  <c r="E317" i="3" s="1"/>
  <c r="F318" i="3" s="1"/>
  <c r="AB316" i="3"/>
  <c r="AC316" i="3" s="1"/>
  <c r="Y316" i="3"/>
  <c r="Z317" i="3" s="1"/>
  <c r="X316" i="3"/>
  <c r="W316" i="3"/>
  <c r="U316" i="3"/>
  <c r="V317" i="3" s="1"/>
  <c r="T316" i="3"/>
  <c r="S316" i="3"/>
  <c r="N316" i="3"/>
  <c r="O316" i="3" s="1"/>
  <c r="K316" i="3"/>
  <c r="L317" i="3" s="1"/>
  <c r="I316" i="3"/>
  <c r="J316" i="3" s="1"/>
  <c r="H316" i="3"/>
  <c r="G316" i="3"/>
  <c r="E316" i="3"/>
  <c r="F317" i="3" s="1"/>
  <c r="D316" i="3"/>
  <c r="C316" i="3"/>
  <c r="AB315" i="3"/>
  <c r="AC315" i="3" s="1"/>
  <c r="X315" i="3"/>
  <c r="W315" i="3"/>
  <c r="Y315" i="3" s="1"/>
  <c r="Z316" i="3" s="1"/>
  <c r="T315" i="3"/>
  <c r="S315" i="3"/>
  <c r="U315" i="3" s="1"/>
  <c r="V316" i="3" s="1"/>
  <c r="N315" i="3"/>
  <c r="O315" i="3" s="1"/>
  <c r="I315" i="3"/>
  <c r="J315" i="3" s="1"/>
  <c r="H315" i="3"/>
  <c r="G315" i="3"/>
  <c r="K315" i="3" s="1"/>
  <c r="L316" i="3" s="1"/>
  <c r="D315" i="3"/>
  <c r="C315" i="3"/>
  <c r="E315" i="3" s="1"/>
  <c r="F316" i="3" s="1"/>
  <c r="AB314" i="3"/>
  <c r="AC314" i="3" s="1"/>
  <c r="Y314" i="3"/>
  <c r="Z315" i="3" s="1"/>
  <c r="X314" i="3"/>
  <c r="W314" i="3"/>
  <c r="U314" i="3"/>
  <c r="V315" i="3" s="1"/>
  <c r="T314" i="3"/>
  <c r="S314" i="3"/>
  <c r="N314" i="3"/>
  <c r="O314" i="3" s="1"/>
  <c r="I314" i="3"/>
  <c r="J314" i="3" s="1"/>
  <c r="H314" i="3"/>
  <c r="G314" i="3"/>
  <c r="K314" i="3" s="1"/>
  <c r="L315" i="3" s="1"/>
  <c r="E314" i="3"/>
  <c r="F315" i="3" s="1"/>
  <c r="D314" i="3"/>
  <c r="C314" i="3"/>
  <c r="AB313" i="3"/>
  <c r="AC313" i="3" s="1"/>
  <c r="X313" i="3"/>
  <c r="W313" i="3"/>
  <c r="Y313" i="3" s="1"/>
  <c r="Z314" i="3" s="1"/>
  <c r="T313" i="3"/>
  <c r="S313" i="3"/>
  <c r="U313" i="3" s="1"/>
  <c r="V314" i="3" s="1"/>
  <c r="N313" i="3"/>
  <c r="O313" i="3" s="1"/>
  <c r="K313" i="3"/>
  <c r="L314" i="3" s="1"/>
  <c r="I313" i="3"/>
  <c r="J313" i="3" s="1"/>
  <c r="H313" i="3"/>
  <c r="G313" i="3"/>
  <c r="D313" i="3"/>
  <c r="C313" i="3"/>
  <c r="E313" i="3" s="1"/>
  <c r="F314" i="3" s="1"/>
  <c r="AB312" i="3"/>
  <c r="AC312" i="3" s="1"/>
  <c r="Y312" i="3"/>
  <c r="Z313" i="3" s="1"/>
  <c r="X312" i="3"/>
  <c r="W312" i="3"/>
  <c r="U312" i="3"/>
  <c r="V313" i="3" s="1"/>
  <c r="T312" i="3"/>
  <c r="S312" i="3"/>
  <c r="N312" i="3"/>
  <c r="O312" i="3" s="1"/>
  <c r="K312" i="3"/>
  <c r="L313" i="3" s="1"/>
  <c r="I312" i="3"/>
  <c r="J312" i="3" s="1"/>
  <c r="H312" i="3"/>
  <c r="G312" i="3"/>
  <c r="E312" i="3"/>
  <c r="F313" i="3" s="1"/>
  <c r="D312" i="3"/>
  <c r="C312" i="3"/>
  <c r="AB311" i="3"/>
  <c r="AC311" i="3" s="1"/>
  <c r="X311" i="3"/>
  <c r="W311" i="3"/>
  <c r="Y311" i="3" s="1"/>
  <c r="Z312" i="3" s="1"/>
  <c r="T311" i="3"/>
  <c r="S311" i="3"/>
  <c r="U311" i="3" s="1"/>
  <c r="V312" i="3" s="1"/>
  <c r="N311" i="3"/>
  <c r="O311" i="3" s="1"/>
  <c r="I311" i="3"/>
  <c r="J311" i="3" s="1"/>
  <c r="H311" i="3"/>
  <c r="G311" i="3"/>
  <c r="K311" i="3" s="1"/>
  <c r="L312" i="3" s="1"/>
  <c r="D311" i="3"/>
  <c r="C311" i="3"/>
  <c r="E311" i="3" s="1"/>
  <c r="F312" i="3" s="1"/>
  <c r="AB310" i="3"/>
  <c r="AC310" i="3" s="1"/>
  <c r="Y310" i="3"/>
  <c r="Z311" i="3" s="1"/>
  <c r="X310" i="3"/>
  <c r="W310" i="3"/>
  <c r="U310" i="3"/>
  <c r="V311" i="3" s="1"/>
  <c r="T310" i="3"/>
  <c r="S310" i="3"/>
  <c r="N310" i="3"/>
  <c r="O310" i="3" s="1"/>
  <c r="I310" i="3"/>
  <c r="J310" i="3" s="1"/>
  <c r="H310" i="3"/>
  <c r="G310" i="3"/>
  <c r="K310" i="3" s="1"/>
  <c r="L311" i="3" s="1"/>
  <c r="E310" i="3"/>
  <c r="F311" i="3" s="1"/>
  <c r="D310" i="3"/>
  <c r="C310" i="3"/>
  <c r="AB309" i="3"/>
  <c r="AC309" i="3" s="1"/>
  <c r="X309" i="3"/>
  <c r="W309" i="3"/>
  <c r="Y309" i="3" s="1"/>
  <c r="Z310" i="3" s="1"/>
  <c r="T309" i="3"/>
  <c r="S309" i="3"/>
  <c r="U309" i="3" s="1"/>
  <c r="V310" i="3" s="1"/>
  <c r="N309" i="3"/>
  <c r="O309" i="3" s="1"/>
  <c r="K309" i="3"/>
  <c r="L310" i="3" s="1"/>
  <c r="I309" i="3"/>
  <c r="J309" i="3" s="1"/>
  <c r="H309" i="3"/>
  <c r="G309" i="3"/>
  <c r="D309" i="3"/>
  <c r="C309" i="3"/>
  <c r="E309" i="3" s="1"/>
  <c r="F310" i="3" s="1"/>
  <c r="AB308" i="3"/>
  <c r="AC308" i="3" s="1"/>
  <c r="Y308" i="3"/>
  <c r="Z309" i="3" s="1"/>
  <c r="X308" i="3"/>
  <c r="W308" i="3"/>
  <c r="U308" i="3"/>
  <c r="V309" i="3" s="1"/>
  <c r="T308" i="3"/>
  <c r="S308" i="3"/>
  <c r="N308" i="3"/>
  <c r="O308" i="3" s="1"/>
  <c r="K308" i="3"/>
  <c r="L309" i="3" s="1"/>
  <c r="I308" i="3"/>
  <c r="J308" i="3" s="1"/>
  <c r="H308" i="3"/>
  <c r="G308" i="3"/>
  <c r="E308" i="3"/>
  <c r="F309" i="3" s="1"/>
  <c r="D308" i="3"/>
  <c r="C308" i="3"/>
  <c r="AB307" i="3"/>
  <c r="AC307" i="3" s="1"/>
  <c r="X307" i="3"/>
  <c r="W307" i="3"/>
  <c r="Y307" i="3" s="1"/>
  <c r="Z308" i="3" s="1"/>
  <c r="T307" i="3"/>
  <c r="S307" i="3"/>
  <c r="U307" i="3" s="1"/>
  <c r="V308" i="3" s="1"/>
  <c r="N307" i="3"/>
  <c r="O307" i="3" s="1"/>
  <c r="I307" i="3"/>
  <c r="J307" i="3" s="1"/>
  <c r="H307" i="3"/>
  <c r="G307" i="3"/>
  <c r="K307" i="3" s="1"/>
  <c r="L308" i="3" s="1"/>
  <c r="D307" i="3"/>
  <c r="C307" i="3"/>
  <c r="E307" i="3" s="1"/>
  <c r="F308" i="3" s="1"/>
  <c r="AB306" i="3"/>
  <c r="AC306" i="3" s="1"/>
  <c r="Y306" i="3"/>
  <c r="Z307" i="3" s="1"/>
  <c r="X306" i="3"/>
  <c r="W306" i="3"/>
  <c r="U306" i="3"/>
  <c r="V307" i="3" s="1"/>
  <c r="T306" i="3"/>
  <c r="S306" i="3"/>
  <c r="N306" i="3"/>
  <c r="O306" i="3" s="1"/>
  <c r="I306" i="3"/>
  <c r="J306" i="3" s="1"/>
  <c r="H306" i="3"/>
  <c r="G306" i="3"/>
  <c r="K306" i="3" s="1"/>
  <c r="L307" i="3" s="1"/>
  <c r="E306" i="3"/>
  <c r="F307" i="3" s="1"/>
  <c r="D306" i="3"/>
  <c r="C306" i="3"/>
  <c r="AB305" i="3"/>
  <c r="AC305" i="3" s="1"/>
  <c r="X305" i="3"/>
  <c r="W305" i="3"/>
  <c r="Y305" i="3" s="1"/>
  <c r="Z306" i="3" s="1"/>
  <c r="T305" i="3"/>
  <c r="S305" i="3"/>
  <c r="U305" i="3" s="1"/>
  <c r="V306" i="3" s="1"/>
  <c r="N305" i="3"/>
  <c r="O305" i="3" s="1"/>
  <c r="K305" i="3"/>
  <c r="L306" i="3" s="1"/>
  <c r="I305" i="3"/>
  <c r="J305" i="3" s="1"/>
  <c r="H305" i="3"/>
  <c r="G305" i="3"/>
  <c r="D305" i="3"/>
  <c r="C305" i="3"/>
  <c r="E305" i="3" s="1"/>
  <c r="F306" i="3" s="1"/>
  <c r="AB304" i="3"/>
  <c r="AC304" i="3" s="1"/>
  <c r="Y304" i="3"/>
  <c r="Z305" i="3" s="1"/>
  <c r="X304" i="3"/>
  <c r="W304" i="3"/>
  <c r="U304" i="3"/>
  <c r="V305" i="3" s="1"/>
  <c r="T304" i="3"/>
  <c r="S304" i="3"/>
  <c r="N304" i="3"/>
  <c r="O304" i="3" s="1"/>
  <c r="K304" i="3"/>
  <c r="L305" i="3" s="1"/>
  <c r="I304" i="3"/>
  <c r="J304" i="3" s="1"/>
  <c r="H304" i="3"/>
  <c r="G304" i="3"/>
  <c r="E304" i="3"/>
  <c r="F305" i="3" s="1"/>
  <c r="D304" i="3"/>
  <c r="C304" i="3"/>
  <c r="AB303" i="3"/>
  <c r="AC303" i="3" s="1"/>
  <c r="X303" i="3"/>
  <c r="W303" i="3"/>
  <c r="Y303" i="3" s="1"/>
  <c r="Z304" i="3" s="1"/>
  <c r="T303" i="3"/>
  <c r="S303" i="3"/>
  <c r="U303" i="3" s="1"/>
  <c r="V304" i="3" s="1"/>
  <c r="N303" i="3"/>
  <c r="O303" i="3" s="1"/>
  <c r="I303" i="3"/>
  <c r="J303" i="3" s="1"/>
  <c r="H303" i="3"/>
  <c r="G303" i="3"/>
  <c r="K303" i="3" s="1"/>
  <c r="L304" i="3" s="1"/>
  <c r="D303" i="3"/>
  <c r="C303" i="3"/>
  <c r="E303" i="3" s="1"/>
  <c r="F304" i="3" s="1"/>
  <c r="AB302" i="3"/>
  <c r="AC302" i="3" s="1"/>
  <c r="Y302" i="3"/>
  <c r="Z303" i="3" s="1"/>
  <c r="X302" i="3"/>
  <c r="W302" i="3"/>
  <c r="U302" i="3"/>
  <c r="V303" i="3" s="1"/>
  <c r="T302" i="3"/>
  <c r="S302" i="3"/>
  <c r="N302" i="3"/>
  <c r="O302" i="3" s="1"/>
  <c r="I302" i="3"/>
  <c r="J302" i="3" s="1"/>
  <c r="H302" i="3"/>
  <c r="G302" i="3"/>
  <c r="K302" i="3" s="1"/>
  <c r="L303" i="3" s="1"/>
  <c r="E302" i="3"/>
  <c r="F303" i="3" s="1"/>
  <c r="D302" i="3"/>
  <c r="C302" i="3"/>
  <c r="AB301" i="3"/>
  <c r="AC301" i="3" s="1"/>
  <c r="X301" i="3"/>
  <c r="W301" i="3"/>
  <c r="Y301" i="3" s="1"/>
  <c r="Z302" i="3" s="1"/>
  <c r="T301" i="3"/>
  <c r="S301" i="3"/>
  <c r="U301" i="3" s="1"/>
  <c r="V302" i="3" s="1"/>
  <c r="N301" i="3"/>
  <c r="O301" i="3" s="1"/>
  <c r="K301" i="3"/>
  <c r="L302" i="3" s="1"/>
  <c r="I301" i="3"/>
  <c r="J301" i="3" s="1"/>
  <c r="H301" i="3"/>
  <c r="G301" i="3"/>
  <c r="D301" i="3"/>
  <c r="C301" i="3"/>
  <c r="E301" i="3" s="1"/>
  <c r="F302" i="3" s="1"/>
  <c r="AB300" i="3"/>
  <c r="AC300" i="3" s="1"/>
  <c r="Y300" i="3"/>
  <c r="Z301" i="3" s="1"/>
  <c r="X300" i="3"/>
  <c r="W300" i="3"/>
  <c r="U300" i="3"/>
  <c r="V301" i="3" s="1"/>
  <c r="T300" i="3"/>
  <c r="S300" i="3"/>
  <c r="N300" i="3"/>
  <c r="O300" i="3" s="1"/>
  <c r="K300" i="3"/>
  <c r="L301" i="3" s="1"/>
  <c r="I300" i="3"/>
  <c r="J300" i="3" s="1"/>
  <c r="H300" i="3"/>
  <c r="G300" i="3"/>
  <c r="E300" i="3"/>
  <c r="F301" i="3" s="1"/>
  <c r="D300" i="3"/>
  <c r="C300" i="3"/>
  <c r="AB299" i="3"/>
  <c r="AC299" i="3" s="1"/>
  <c r="X299" i="3"/>
  <c r="W299" i="3"/>
  <c r="Y299" i="3" s="1"/>
  <c r="Z300" i="3" s="1"/>
  <c r="T299" i="3"/>
  <c r="S299" i="3"/>
  <c r="U299" i="3" s="1"/>
  <c r="V300" i="3" s="1"/>
  <c r="N299" i="3"/>
  <c r="O299" i="3" s="1"/>
  <c r="I299" i="3"/>
  <c r="J299" i="3" s="1"/>
  <c r="H299" i="3"/>
  <c r="G299" i="3"/>
  <c r="K299" i="3" s="1"/>
  <c r="L300" i="3" s="1"/>
  <c r="D299" i="3"/>
  <c r="C299" i="3"/>
  <c r="E299" i="3" s="1"/>
  <c r="F300" i="3" s="1"/>
  <c r="AB298" i="3"/>
  <c r="AC298" i="3" s="1"/>
  <c r="Y298" i="3"/>
  <c r="Z299" i="3" s="1"/>
  <c r="X298" i="3"/>
  <c r="W298" i="3"/>
  <c r="U298" i="3"/>
  <c r="V299" i="3" s="1"/>
  <c r="T298" i="3"/>
  <c r="S298" i="3"/>
  <c r="N298" i="3"/>
  <c r="O298" i="3" s="1"/>
  <c r="I298" i="3"/>
  <c r="J298" i="3" s="1"/>
  <c r="H298" i="3"/>
  <c r="G298" i="3"/>
  <c r="K298" i="3" s="1"/>
  <c r="L299" i="3" s="1"/>
  <c r="E298" i="3"/>
  <c r="F299" i="3" s="1"/>
  <c r="D298" i="3"/>
  <c r="C298" i="3"/>
  <c r="AB297" i="3"/>
  <c r="AC297" i="3" s="1"/>
  <c r="X297" i="3"/>
  <c r="W297" i="3"/>
  <c r="Y297" i="3" s="1"/>
  <c r="Z298" i="3" s="1"/>
  <c r="T297" i="3"/>
  <c r="S297" i="3"/>
  <c r="U297" i="3" s="1"/>
  <c r="V298" i="3" s="1"/>
  <c r="N297" i="3"/>
  <c r="O297" i="3" s="1"/>
  <c r="K297" i="3"/>
  <c r="L298" i="3" s="1"/>
  <c r="I297" i="3"/>
  <c r="J297" i="3" s="1"/>
  <c r="H297" i="3"/>
  <c r="G297" i="3"/>
  <c r="D297" i="3"/>
  <c r="C297" i="3"/>
  <c r="E297" i="3" s="1"/>
  <c r="F298" i="3" s="1"/>
  <c r="AB296" i="3"/>
  <c r="AC296" i="3" s="1"/>
  <c r="Y296" i="3"/>
  <c r="Z297" i="3" s="1"/>
  <c r="X296" i="3"/>
  <c r="W296" i="3"/>
  <c r="U296" i="3"/>
  <c r="V297" i="3" s="1"/>
  <c r="T296" i="3"/>
  <c r="S296" i="3"/>
  <c r="N296" i="3"/>
  <c r="O296" i="3" s="1"/>
  <c r="K296" i="3"/>
  <c r="L297" i="3" s="1"/>
  <c r="I296" i="3"/>
  <c r="J296" i="3" s="1"/>
  <c r="H296" i="3"/>
  <c r="G296" i="3"/>
  <c r="E296" i="3"/>
  <c r="F297" i="3" s="1"/>
  <c r="D296" i="3"/>
  <c r="C296" i="3"/>
  <c r="AB295" i="3"/>
  <c r="AC295" i="3" s="1"/>
  <c r="X295" i="3"/>
  <c r="W295" i="3"/>
  <c r="Y295" i="3" s="1"/>
  <c r="Z296" i="3" s="1"/>
  <c r="T295" i="3"/>
  <c r="S295" i="3"/>
  <c r="U295" i="3" s="1"/>
  <c r="V296" i="3" s="1"/>
  <c r="N295" i="3"/>
  <c r="O295" i="3" s="1"/>
  <c r="I295" i="3"/>
  <c r="J295" i="3" s="1"/>
  <c r="H295" i="3"/>
  <c r="G295" i="3"/>
  <c r="K295" i="3" s="1"/>
  <c r="L296" i="3" s="1"/>
  <c r="D295" i="3"/>
  <c r="C295" i="3"/>
  <c r="E295" i="3" s="1"/>
  <c r="F296" i="3" s="1"/>
  <c r="AB294" i="3"/>
  <c r="AC294" i="3" s="1"/>
  <c r="Y294" i="3"/>
  <c r="Z295" i="3" s="1"/>
  <c r="X294" i="3"/>
  <c r="W294" i="3"/>
  <c r="U294" i="3"/>
  <c r="V295" i="3" s="1"/>
  <c r="T294" i="3"/>
  <c r="S294" i="3"/>
  <c r="N294" i="3"/>
  <c r="O294" i="3" s="1"/>
  <c r="I294" i="3"/>
  <c r="J294" i="3" s="1"/>
  <c r="H294" i="3"/>
  <c r="G294" i="3"/>
  <c r="K294" i="3" s="1"/>
  <c r="L295" i="3" s="1"/>
  <c r="E294" i="3"/>
  <c r="F295" i="3" s="1"/>
  <c r="D294" i="3"/>
  <c r="C294" i="3"/>
  <c r="AB293" i="3"/>
  <c r="AC293" i="3" s="1"/>
  <c r="X293" i="3"/>
  <c r="W293" i="3"/>
  <c r="Y293" i="3" s="1"/>
  <c r="Z294" i="3" s="1"/>
  <c r="T293" i="3"/>
  <c r="S293" i="3"/>
  <c r="U293" i="3" s="1"/>
  <c r="V294" i="3" s="1"/>
  <c r="N293" i="3"/>
  <c r="O293" i="3" s="1"/>
  <c r="K293" i="3"/>
  <c r="L294" i="3" s="1"/>
  <c r="I293" i="3"/>
  <c r="J293" i="3" s="1"/>
  <c r="H293" i="3"/>
  <c r="G293" i="3"/>
  <c r="D293" i="3"/>
  <c r="C293" i="3"/>
  <c r="E293" i="3" s="1"/>
  <c r="F294" i="3" s="1"/>
  <c r="AB292" i="3"/>
  <c r="AC292" i="3" s="1"/>
  <c r="Y292" i="3"/>
  <c r="Z293" i="3" s="1"/>
  <c r="X292" i="3"/>
  <c r="W292" i="3"/>
  <c r="U292" i="3"/>
  <c r="V293" i="3" s="1"/>
  <c r="T292" i="3"/>
  <c r="S292" i="3"/>
  <c r="N292" i="3"/>
  <c r="O292" i="3" s="1"/>
  <c r="K292" i="3"/>
  <c r="L293" i="3" s="1"/>
  <c r="I292" i="3"/>
  <c r="J292" i="3" s="1"/>
  <c r="H292" i="3"/>
  <c r="G292" i="3"/>
  <c r="E292" i="3"/>
  <c r="F293" i="3" s="1"/>
  <c r="D292" i="3"/>
  <c r="C292" i="3"/>
  <c r="AB291" i="3"/>
  <c r="AC291" i="3" s="1"/>
  <c r="X291" i="3"/>
  <c r="W291" i="3"/>
  <c r="Y291" i="3" s="1"/>
  <c r="Z292" i="3" s="1"/>
  <c r="T291" i="3"/>
  <c r="S291" i="3"/>
  <c r="U291" i="3" s="1"/>
  <c r="V292" i="3" s="1"/>
  <c r="N291" i="3"/>
  <c r="O291" i="3" s="1"/>
  <c r="I291" i="3"/>
  <c r="J291" i="3" s="1"/>
  <c r="H291" i="3"/>
  <c r="G291" i="3"/>
  <c r="K291" i="3" s="1"/>
  <c r="L292" i="3" s="1"/>
  <c r="D291" i="3"/>
  <c r="C291" i="3"/>
  <c r="E291" i="3" s="1"/>
  <c r="F292" i="3" s="1"/>
  <c r="AB290" i="3"/>
  <c r="AC290" i="3" s="1"/>
  <c r="Y290" i="3"/>
  <c r="Z291" i="3" s="1"/>
  <c r="X290" i="3"/>
  <c r="W290" i="3"/>
  <c r="U290" i="3"/>
  <c r="V291" i="3" s="1"/>
  <c r="T290" i="3"/>
  <c r="S290" i="3"/>
  <c r="N290" i="3"/>
  <c r="O290" i="3" s="1"/>
  <c r="I290" i="3"/>
  <c r="J290" i="3" s="1"/>
  <c r="H290" i="3"/>
  <c r="G290" i="3"/>
  <c r="K290" i="3" s="1"/>
  <c r="L291" i="3" s="1"/>
  <c r="E290" i="3"/>
  <c r="F291" i="3" s="1"/>
  <c r="D290" i="3"/>
  <c r="C290" i="3"/>
  <c r="AB289" i="3"/>
  <c r="AC289" i="3" s="1"/>
  <c r="X289" i="3"/>
  <c r="W289" i="3"/>
  <c r="Y289" i="3" s="1"/>
  <c r="Z290" i="3" s="1"/>
  <c r="T289" i="3"/>
  <c r="S289" i="3"/>
  <c r="U289" i="3" s="1"/>
  <c r="V290" i="3" s="1"/>
  <c r="N289" i="3"/>
  <c r="O289" i="3" s="1"/>
  <c r="K289" i="3"/>
  <c r="L290" i="3" s="1"/>
  <c r="I289" i="3"/>
  <c r="J289" i="3" s="1"/>
  <c r="H289" i="3"/>
  <c r="G289" i="3"/>
  <c r="D289" i="3"/>
  <c r="C289" i="3"/>
  <c r="E289" i="3" s="1"/>
  <c r="F290" i="3" s="1"/>
  <c r="AB288" i="3"/>
  <c r="AC288" i="3" s="1"/>
  <c r="Y288" i="3"/>
  <c r="Z289" i="3" s="1"/>
  <c r="X288" i="3"/>
  <c r="W288" i="3"/>
  <c r="U288" i="3"/>
  <c r="V289" i="3" s="1"/>
  <c r="T288" i="3"/>
  <c r="S288" i="3"/>
  <c r="N288" i="3"/>
  <c r="O288" i="3" s="1"/>
  <c r="K288" i="3"/>
  <c r="L289" i="3" s="1"/>
  <c r="I288" i="3"/>
  <c r="J288" i="3" s="1"/>
  <c r="H288" i="3"/>
  <c r="G288" i="3"/>
  <c r="E288" i="3"/>
  <c r="F289" i="3" s="1"/>
  <c r="D288" i="3"/>
  <c r="C288" i="3"/>
  <c r="AB287" i="3"/>
  <c r="AC287" i="3" s="1"/>
  <c r="X287" i="3"/>
  <c r="W287" i="3"/>
  <c r="Y287" i="3" s="1"/>
  <c r="Z288" i="3" s="1"/>
  <c r="T287" i="3"/>
  <c r="S287" i="3"/>
  <c r="U287" i="3" s="1"/>
  <c r="V288" i="3" s="1"/>
  <c r="N287" i="3"/>
  <c r="O287" i="3" s="1"/>
  <c r="I287" i="3"/>
  <c r="J287" i="3" s="1"/>
  <c r="H287" i="3"/>
  <c r="G287" i="3"/>
  <c r="K287" i="3" s="1"/>
  <c r="L288" i="3" s="1"/>
  <c r="D287" i="3"/>
  <c r="C287" i="3"/>
  <c r="E287" i="3" s="1"/>
  <c r="F288" i="3" s="1"/>
  <c r="AB286" i="3"/>
  <c r="AC286" i="3" s="1"/>
  <c r="Y286" i="3"/>
  <c r="Z287" i="3" s="1"/>
  <c r="X286" i="3"/>
  <c r="W286" i="3"/>
  <c r="U286" i="3"/>
  <c r="V287" i="3" s="1"/>
  <c r="T286" i="3"/>
  <c r="S286" i="3"/>
  <c r="N286" i="3"/>
  <c r="O286" i="3" s="1"/>
  <c r="I286" i="3"/>
  <c r="J286" i="3" s="1"/>
  <c r="H286" i="3"/>
  <c r="G286" i="3"/>
  <c r="K286" i="3" s="1"/>
  <c r="L287" i="3" s="1"/>
  <c r="E286" i="3"/>
  <c r="F287" i="3" s="1"/>
  <c r="D286" i="3"/>
  <c r="C286" i="3"/>
  <c r="AB285" i="3"/>
  <c r="AC285" i="3" s="1"/>
  <c r="X285" i="3"/>
  <c r="W285" i="3"/>
  <c r="Y285" i="3" s="1"/>
  <c r="Z286" i="3" s="1"/>
  <c r="T285" i="3"/>
  <c r="S285" i="3"/>
  <c r="U285" i="3" s="1"/>
  <c r="V286" i="3" s="1"/>
  <c r="N285" i="3"/>
  <c r="O285" i="3" s="1"/>
  <c r="K285" i="3"/>
  <c r="L286" i="3" s="1"/>
  <c r="I285" i="3"/>
  <c r="J285" i="3" s="1"/>
  <c r="H285" i="3"/>
  <c r="G285" i="3"/>
  <c r="D285" i="3"/>
  <c r="C285" i="3"/>
  <c r="E285" i="3" s="1"/>
  <c r="F286" i="3" s="1"/>
  <c r="AB284" i="3"/>
  <c r="AC284" i="3" s="1"/>
  <c r="Y284" i="3"/>
  <c r="Z285" i="3" s="1"/>
  <c r="X284" i="3"/>
  <c r="W284" i="3"/>
  <c r="U284" i="3"/>
  <c r="V285" i="3" s="1"/>
  <c r="T284" i="3"/>
  <c r="S284" i="3"/>
  <c r="N284" i="3"/>
  <c r="O284" i="3" s="1"/>
  <c r="K284" i="3"/>
  <c r="L285" i="3" s="1"/>
  <c r="I284" i="3"/>
  <c r="J284" i="3" s="1"/>
  <c r="H284" i="3"/>
  <c r="G284" i="3"/>
  <c r="E284" i="3"/>
  <c r="F285" i="3" s="1"/>
  <c r="D284" i="3"/>
  <c r="C284" i="3"/>
  <c r="AB283" i="3"/>
  <c r="AC283" i="3" s="1"/>
  <c r="X283" i="3"/>
  <c r="W283" i="3"/>
  <c r="Y283" i="3" s="1"/>
  <c r="Z284" i="3" s="1"/>
  <c r="T283" i="3"/>
  <c r="S283" i="3"/>
  <c r="U283" i="3" s="1"/>
  <c r="V284" i="3" s="1"/>
  <c r="N283" i="3"/>
  <c r="O283" i="3" s="1"/>
  <c r="I283" i="3"/>
  <c r="J283" i="3" s="1"/>
  <c r="H283" i="3"/>
  <c r="G283" i="3"/>
  <c r="K283" i="3" s="1"/>
  <c r="L284" i="3" s="1"/>
  <c r="D283" i="3"/>
  <c r="C283" i="3"/>
  <c r="E283" i="3" s="1"/>
  <c r="F284" i="3" s="1"/>
  <c r="AB282" i="3"/>
  <c r="AC282" i="3" s="1"/>
  <c r="Y282" i="3"/>
  <c r="Z283" i="3" s="1"/>
  <c r="X282" i="3"/>
  <c r="W282" i="3"/>
  <c r="U282" i="3"/>
  <c r="V283" i="3" s="1"/>
  <c r="T282" i="3"/>
  <c r="S282" i="3"/>
  <c r="N282" i="3"/>
  <c r="O282" i="3" s="1"/>
  <c r="I282" i="3"/>
  <c r="J282" i="3" s="1"/>
  <c r="H282" i="3"/>
  <c r="G282" i="3"/>
  <c r="K282" i="3" s="1"/>
  <c r="L283" i="3" s="1"/>
  <c r="E282" i="3"/>
  <c r="F283" i="3" s="1"/>
  <c r="D282" i="3"/>
  <c r="C282" i="3"/>
  <c r="AB281" i="3"/>
  <c r="AC281" i="3" s="1"/>
  <c r="X281" i="3"/>
  <c r="W281" i="3"/>
  <c r="Y281" i="3" s="1"/>
  <c r="Z282" i="3" s="1"/>
  <c r="T281" i="3"/>
  <c r="S281" i="3"/>
  <c r="U281" i="3" s="1"/>
  <c r="V282" i="3" s="1"/>
  <c r="N281" i="3"/>
  <c r="O281" i="3" s="1"/>
  <c r="I281" i="3"/>
  <c r="J281" i="3" s="1"/>
  <c r="H281" i="3"/>
  <c r="G281" i="3"/>
  <c r="K281" i="3" s="1"/>
  <c r="L282" i="3" s="1"/>
  <c r="D281" i="3"/>
  <c r="C281" i="3"/>
  <c r="E281" i="3" s="1"/>
  <c r="F282" i="3" s="1"/>
  <c r="AB280" i="3"/>
  <c r="AC280" i="3" s="1"/>
  <c r="Y280" i="3"/>
  <c r="Z281" i="3" s="1"/>
  <c r="X280" i="3"/>
  <c r="W280" i="3"/>
  <c r="U280" i="3"/>
  <c r="V281" i="3" s="1"/>
  <c r="T280" i="3"/>
  <c r="S280" i="3"/>
  <c r="N280" i="3"/>
  <c r="O280" i="3" s="1"/>
  <c r="K280" i="3"/>
  <c r="L281" i="3" s="1"/>
  <c r="I280" i="3"/>
  <c r="J280" i="3" s="1"/>
  <c r="H280" i="3"/>
  <c r="G280" i="3"/>
  <c r="E280" i="3"/>
  <c r="F281" i="3" s="1"/>
  <c r="D280" i="3"/>
  <c r="C280" i="3"/>
  <c r="AB279" i="3"/>
  <c r="AC279" i="3" s="1"/>
  <c r="X279" i="3"/>
  <c r="W279" i="3"/>
  <c r="Y279" i="3" s="1"/>
  <c r="Z280" i="3" s="1"/>
  <c r="T279" i="3"/>
  <c r="S279" i="3"/>
  <c r="U279" i="3" s="1"/>
  <c r="V280" i="3" s="1"/>
  <c r="N279" i="3"/>
  <c r="O279" i="3" s="1"/>
  <c r="K279" i="3"/>
  <c r="L280" i="3" s="1"/>
  <c r="I279" i="3"/>
  <c r="J279" i="3" s="1"/>
  <c r="H279" i="3"/>
  <c r="G279" i="3"/>
  <c r="D279" i="3"/>
  <c r="C279" i="3"/>
  <c r="E279" i="3" s="1"/>
  <c r="F280" i="3" s="1"/>
  <c r="AB278" i="3"/>
  <c r="AC278" i="3" s="1"/>
  <c r="Y278" i="3"/>
  <c r="Z279" i="3" s="1"/>
  <c r="X278" i="3"/>
  <c r="W278" i="3"/>
  <c r="U278" i="3"/>
  <c r="V279" i="3" s="1"/>
  <c r="T278" i="3"/>
  <c r="S278" i="3"/>
  <c r="N278" i="3"/>
  <c r="O278" i="3" s="1"/>
  <c r="I278" i="3"/>
  <c r="J278" i="3" s="1"/>
  <c r="H278" i="3"/>
  <c r="G278" i="3"/>
  <c r="K278" i="3" s="1"/>
  <c r="L279" i="3" s="1"/>
  <c r="E278" i="3"/>
  <c r="F279" i="3" s="1"/>
  <c r="D278" i="3"/>
  <c r="C278" i="3"/>
  <c r="AB277" i="3"/>
  <c r="AC277" i="3" s="1"/>
  <c r="X277" i="3"/>
  <c r="W277" i="3"/>
  <c r="Y277" i="3" s="1"/>
  <c r="Z278" i="3" s="1"/>
  <c r="T277" i="3"/>
  <c r="S277" i="3"/>
  <c r="U277" i="3" s="1"/>
  <c r="V278" i="3" s="1"/>
  <c r="N277" i="3"/>
  <c r="O277" i="3" s="1"/>
  <c r="K277" i="3"/>
  <c r="L278" i="3" s="1"/>
  <c r="I277" i="3"/>
  <c r="J277" i="3" s="1"/>
  <c r="H277" i="3"/>
  <c r="G277" i="3"/>
  <c r="D277" i="3"/>
  <c r="C277" i="3"/>
  <c r="E277" i="3" s="1"/>
  <c r="F278" i="3" s="1"/>
  <c r="AB276" i="3"/>
  <c r="AC276" i="3" s="1"/>
  <c r="Y276" i="3"/>
  <c r="Z277" i="3" s="1"/>
  <c r="X276" i="3"/>
  <c r="W276" i="3"/>
  <c r="U276" i="3"/>
  <c r="V277" i="3" s="1"/>
  <c r="T276" i="3"/>
  <c r="S276" i="3"/>
  <c r="N276" i="3"/>
  <c r="O276" i="3" s="1"/>
  <c r="K276" i="3"/>
  <c r="L277" i="3" s="1"/>
  <c r="I276" i="3"/>
  <c r="J276" i="3" s="1"/>
  <c r="H276" i="3"/>
  <c r="G276" i="3"/>
  <c r="E276" i="3"/>
  <c r="F277" i="3" s="1"/>
  <c r="D276" i="3"/>
  <c r="C276" i="3"/>
  <c r="AB275" i="3"/>
  <c r="AC275" i="3" s="1"/>
  <c r="X275" i="3"/>
  <c r="W275" i="3"/>
  <c r="Y275" i="3" s="1"/>
  <c r="Z276" i="3" s="1"/>
  <c r="T275" i="3"/>
  <c r="S275" i="3"/>
  <c r="U275" i="3" s="1"/>
  <c r="V276" i="3" s="1"/>
  <c r="N275" i="3"/>
  <c r="O275" i="3" s="1"/>
  <c r="I275" i="3"/>
  <c r="J275" i="3" s="1"/>
  <c r="H275" i="3"/>
  <c r="G275" i="3"/>
  <c r="K275" i="3" s="1"/>
  <c r="L276" i="3" s="1"/>
  <c r="D275" i="3"/>
  <c r="C275" i="3"/>
  <c r="E275" i="3" s="1"/>
  <c r="F276" i="3" s="1"/>
  <c r="AB274" i="3"/>
  <c r="AC274" i="3" s="1"/>
  <c r="Y274" i="3"/>
  <c r="Z275" i="3" s="1"/>
  <c r="X274" i="3"/>
  <c r="W274" i="3"/>
  <c r="T274" i="3"/>
  <c r="S274" i="3"/>
  <c r="U274" i="3" s="1"/>
  <c r="V275" i="3" s="1"/>
  <c r="N274" i="3"/>
  <c r="O274" i="3" s="1"/>
  <c r="I274" i="3"/>
  <c r="J274" i="3" s="1"/>
  <c r="H274" i="3"/>
  <c r="G274" i="3"/>
  <c r="K274" i="3" s="1"/>
  <c r="L275" i="3" s="1"/>
  <c r="E274" i="3"/>
  <c r="F275" i="3" s="1"/>
  <c r="D274" i="3"/>
  <c r="C274" i="3"/>
  <c r="AB273" i="3"/>
  <c r="AC273" i="3" s="1"/>
  <c r="X273" i="3"/>
  <c r="W273" i="3"/>
  <c r="Y273" i="3" s="1"/>
  <c r="Z274" i="3" s="1"/>
  <c r="T273" i="3"/>
  <c r="S273" i="3"/>
  <c r="U273" i="3" s="1"/>
  <c r="V274" i="3" s="1"/>
  <c r="N273" i="3"/>
  <c r="O273" i="3" s="1"/>
  <c r="I273" i="3"/>
  <c r="J273" i="3" s="1"/>
  <c r="H273" i="3"/>
  <c r="G273" i="3"/>
  <c r="K273" i="3" s="1"/>
  <c r="L274" i="3" s="1"/>
  <c r="D273" i="3"/>
  <c r="C273" i="3"/>
  <c r="E273" i="3" s="1"/>
  <c r="F274" i="3" s="1"/>
  <c r="AB272" i="3"/>
  <c r="AC272" i="3" s="1"/>
  <c r="Y272" i="3"/>
  <c r="Z273" i="3" s="1"/>
  <c r="X272" i="3"/>
  <c r="W272" i="3"/>
  <c r="U272" i="3"/>
  <c r="V273" i="3" s="1"/>
  <c r="T272" i="3"/>
  <c r="S272" i="3"/>
  <c r="N272" i="3"/>
  <c r="O272" i="3" s="1"/>
  <c r="K272" i="3"/>
  <c r="L273" i="3" s="1"/>
  <c r="I272" i="3"/>
  <c r="J272" i="3" s="1"/>
  <c r="H272" i="3"/>
  <c r="G272" i="3"/>
  <c r="E272" i="3"/>
  <c r="F273" i="3" s="1"/>
  <c r="D272" i="3"/>
  <c r="C272" i="3"/>
  <c r="AB271" i="3"/>
  <c r="AC271" i="3" s="1"/>
  <c r="Y271" i="3"/>
  <c r="Z272" i="3" s="1"/>
  <c r="X271" i="3"/>
  <c r="W271" i="3"/>
  <c r="U271" i="3"/>
  <c r="V272" i="3" s="1"/>
  <c r="T271" i="3"/>
  <c r="S271" i="3"/>
  <c r="N271" i="3"/>
  <c r="O271" i="3" s="1"/>
  <c r="K271" i="3"/>
  <c r="L272" i="3" s="1"/>
  <c r="I271" i="3"/>
  <c r="J271" i="3" s="1"/>
  <c r="H271" i="3"/>
  <c r="G271" i="3"/>
  <c r="E271" i="3"/>
  <c r="F272" i="3" s="1"/>
  <c r="D271" i="3"/>
  <c r="C271" i="3"/>
  <c r="AB270" i="3"/>
  <c r="AC270" i="3" s="1"/>
  <c r="X270" i="3"/>
  <c r="W270" i="3"/>
  <c r="Y270" i="3" s="1"/>
  <c r="Z271" i="3" s="1"/>
  <c r="T270" i="3"/>
  <c r="S270" i="3"/>
  <c r="U270" i="3" s="1"/>
  <c r="V271" i="3" s="1"/>
  <c r="N270" i="3"/>
  <c r="O270" i="3" s="1"/>
  <c r="I270" i="3"/>
  <c r="J270" i="3" s="1"/>
  <c r="H270" i="3"/>
  <c r="G270" i="3"/>
  <c r="K270" i="3" s="1"/>
  <c r="L271" i="3" s="1"/>
  <c r="D270" i="3"/>
  <c r="C270" i="3"/>
  <c r="E270" i="3" s="1"/>
  <c r="F271" i="3" s="1"/>
  <c r="AB269" i="3"/>
  <c r="AC269" i="3" s="1"/>
  <c r="X269" i="3"/>
  <c r="W269" i="3"/>
  <c r="Y269" i="3" s="1"/>
  <c r="Z270" i="3" s="1"/>
  <c r="U269" i="3"/>
  <c r="V270" i="3" s="1"/>
  <c r="T269" i="3"/>
  <c r="S269" i="3"/>
  <c r="N269" i="3"/>
  <c r="O269" i="3" s="1"/>
  <c r="I269" i="3"/>
  <c r="J269" i="3" s="1"/>
  <c r="H269" i="3"/>
  <c r="G269" i="3"/>
  <c r="K269" i="3" s="1"/>
  <c r="L270" i="3" s="1"/>
  <c r="E269" i="3"/>
  <c r="F270" i="3" s="1"/>
  <c r="D269" i="3"/>
  <c r="C269" i="3"/>
  <c r="AB268" i="3"/>
  <c r="AC268" i="3" s="1"/>
  <c r="X268" i="3"/>
  <c r="W268" i="3"/>
  <c r="Y268" i="3" s="1"/>
  <c r="Z269" i="3" s="1"/>
  <c r="U268" i="3"/>
  <c r="V269" i="3" s="1"/>
  <c r="T268" i="3"/>
  <c r="S268" i="3"/>
  <c r="N268" i="3"/>
  <c r="O268" i="3" s="1"/>
  <c r="K268" i="3"/>
  <c r="L269" i="3" s="1"/>
  <c r="I268" i="3"/>
  <c r="J268" i="3" s="1"/>
  <c r="H268" i="3"/>
  <c r="G268" i="3"/>
  <c r="E268" i="3"/>
  <c r="F269" i="3" s="1"/>
  <c r="D268" i="3"/>
  <c r="C268" i="3"/>
  <c r="AB267" i="3"/>
  <c r="AC267" i="3" s="1"/>
  <c r="Y267" i="3"/>
  <c r="Z268" i="3" s="1"/>
  <c r="X267" i="3"/>
  <c r="W267" i="3"/>
  <c r="T267" i="3"/>
  <c r="S267" i="3"/>
  <c r="U267" i="3" s="1"/>
  <c r="V268" i="3" s="1"/>
  <c r="N267" i="3"/>
  <c r="O267" i="3" s="1"/>
  <c r="I267" i="3"/>
  <c r="J267" i="3" s="1"/>
  <c r="H267" i="3"/>
  <c r="G267" i="3"/>
  <c r="K267" i="3" s="1"/>
  <c r="L268" i="3" s="1"/>
  <c r="D267" i="3"/>
  <c r="C267" i="3"/>
  <c r="E267" i="3" s="1"/>
  <c r="F268" i="3" s="1"/>
  <c r="AB266" i="3"/>
  <c r="AC266" i="3" s="1"/>
  <c r="Y266" i="3"/>
  <c r="Z267" i="3" s="1"/>
  <c r="X266" i="3"/>
  <c r="W266" i="3"/>
  <c r="T266" i="3"/>
  <c r="S266" i="3"/>
  <c r="U266" i="3" s="1"/>
  <c r="V267" i="3" s="1"/>
  <c r="N266" i="3"/>
  <c r="O266" i="3" s="1"/>
  <c r="K266" i="3"/>
  <c r="L267" i="3" s="1"/>
  <c r="I266" i="3"/>
  <c r="J266" i="3" s="1"/>
  <c r="H266" i="3"/>
  <c r="G266" i="3"/>
  <c r="D266" i="3"/>
  <c r="C266" i="3"/>
  <c r="E266" i="3" s="1"/>
  <c r="F267" i="3" s="1"/>
  <c r="AB265" i="3"/>
  <c r="AC265" i="3" s="1"/>
  <c r="X265" i="3"/>
  <c r="W265" i="3"/>
  <c r="Y265" i="3" s="1"/>
  <c r="Z266" i="3" s="1"/>
  <c r="T265" i="3"/>
  <c r="S265" i="3"/>
  <c r="U265" i="3" s="1"/>
  <c r="V266" i="3" s="1"/>
  <c r="N265" i="3"/>
  <c r="O265" i="3" s="1"/>
  <c r="I265" i="3"/>
  <c r="J265" i="3" s="1"/>
  <c r="H265" i="3"/>
  <c r="G265" i="3"/>
  <c r="K265" i="3" s="1"/>
  <c r="L266" i="3" s="1"/>
  <c r="D265" i="3"/>
  <c r="C265" i="3"/>
  <c r="E265" i="3" s="1"/>
  <c r="F266" i="3" s="1"/>
  <c r="AB264" i="3"/>
  <c r="AC264" i="3" s="1"/>
  <c r="Y264" i="3"/>
  <c r="Z265" i="3" s="1"/>
  <c r="X264" i="3"/>
  <c r="W264" i="3"/>
  <c r="U264" i="3"/>
  <c r="V265" i="3" s="1"/>
  <c r="T264" i="3"/>
  <c r="S264" i="3"/>
  <c r="N264" i="3"/>
  <c r="O264" i="3" s="1"/>
  <c r="K264" i="3"/>
  <c r="L265" i="3" s="1"/>
  <c r="I264" i="3"/>
  <c r="J264" i="3" s="1"/>
  <c r="H264" i="3"/>
  <c r="G264" i="3"/>
  <c r="E264" i="3"/>
  <c r="F265" i="3" s="1"/>
  <c r="D264" i="3"/>
  <c r="C264" i="3"/>
  <c r="AB263" i="3"/>
  <c r="AC263" i="3" s="1"/>
  <c r="Y263" i="3"/>
  <c r="Z264" i="3" s="1"/>
  <c r="X263" i="3"/>
  <c r="W263" i="3"/>
  <c r="U263" i="3"/>
  <c r="V264" i="3" s="1"/>
  <c r="T263" i="3"/>
  <c r="S263" i="3"/>
  <c r="N263" i="3"/>
  <c r="O263" i="3" s="1"/>
  <c r="K263" i="3"/>
  <c r="L264" i="3" s="1"/>
  <c r="I263" i="3"/>
  <c r="J263" i="3" s="1"/>
  <c r="H263" i="3"/>
  <c r="G263" i="3"/>
  <c r="E263" i="3"/>
  <c r="F264" i="3" s="1"/>
  <c r="D263" i="3"/>
  <c r="C263" i="3"/>
  <c r="AB262" i="3"/>
  <c r="AC262" i="3" s="1"/>
  <c r="X262" i="3"/>
  <c r="W262" i="3"/>
  <c r="Y262" i="3" s="1"/>
  <c r="Z263" i="3" s="1"/>
  <c r="T262" i="3"/>
  <c r="S262" i="3"/>
  <c r="U262" i="3" s="1"/>
  <c r="V263" i="3" s="1"/>
  <c r="N262" i="3"/>
  <c r="O262" i="3" s="1"/>
  <c r="I262" i="3"/>
  <c r="J262" i="3" s="1"/>
  <c r="H262" i="3"/>
  <c r="G262" i="3"/>
  <c r="K262" i="3" s="1"/>
  <c r="L263" i="3" s="1"/>
  <c r="D262" i="3"/>
  <c r="C262" i="3"/>
  <c r="E262" i="3" s="1"/>
  <c r="F263" i="3" s="1"/>
  <c r="AB261" i="3"/>
  <c r="AC261" i="3" s="1"/>
  <c r="X261" i="3"/>
  <c r="W261" i="3"/>
  <c r="Y261" i="3" s="1"/>
  <c r="Z262" i="3" s="1"/>
  <c r="U261" i="3"/>
  <c r="V262" i="3" s="1"/>
  <c r="T261" i="3"/>
  <c r="S261" i="3"/>
  <c r="N261" i="3"/>
  <c r="O261" i="3" s="1"/>
  <c r="I261" i="3"/>
  <c r="J261" i="3" s="1"/>
  <c r="H261" i="3"/>
  <c r="G261" i="3"/>
  <c r="K261" i="3" s="1"/>
  <c r="L262" i="3" s="1"/>
  <c r="E261" i="3"/>
  <c r="F262" i="3" s="1"/>
  <c r="D261" i="3"/>
  <c r="C261" i="3"/>
  <c r="AB260" i="3"/>
  <c r="AC260" i="3" s="1"/>
  <c r="X260" i="3"/>
  <c r="W260" i="3"/>
  <c r="Y260" i="3" s="1"/>
  <c r="Z261" i="3" s="1"/>
  <c r="U260" i="3"/>
  <c r="V261" i="3" s="1"/>
  <c r="T260" i="3"/>
  <c r="S260" i="3"/>
  <c r="N260" i="3"/>
  <c r="O260" i="3" s="1"/>
  <c r="K260" i="3"/>
  <c r="L261" i="3" s="1"/>
  <c r="I260" i="3"/>
  <c r="J260" i="3" s="1"/>
  <c r="H260" i="3"/>
  <c r="G260" i="3"/>
  <c r="E260" i="3"/>
  <c r="F261" i="3" s="1"/>
  <c r="D260" i="3"/>
  <c r="C260" i="3"/>
  <c r="AB259" i="3"/>
  <c r="AC259" i="3" s="1"/>
  <c r="Y259" i="3"/>
  <c r="Z260" i="3" s="1"/>
  <c r="X259" i="3"/>
  <c r="W259" i="3"/>
  <c r="T259" i="3"/>
  <c r="S259" i="3"/>
  <c r="U259" i="3" s="1"/>
  <c r="V260" i="3" s="1"/>
  <c r="N259" i="3"/>
  <c r="O259" i="3" s="1"/>
  <c r="I259" i="3"/>
  <c r="J259" i="3" s="1"/>
  <c r="H259" i="3"/>
  <c r="G259" i="3"/>
  <c r="K259" i="3" s="1"/>
  <c r="L260" i="3" s="1"/>
  <c r="D259" i="3"/>
  <c r="C259" i="3"/>
  <c r="E259" i="3" s="1"/>
  <c r="F260" i="3" s="1"/>
  <c r="AB258" i="3"/>
  <c r="AC258" i="3" s="1"/>
  <c r="Y258" i="3"/>
  <c r="Z259" i="3" s="1"/>
  <c r="X258" i="3"/>
  <c r="W258" i="3"/>
  <c r="T258" i="3"/>
  <c r="S258" i="3"/>
  <c r="U258" i="3" s="1"/>
  <c r="V259" i="3" s="1"/>
  <c r="N258" i="3"/>
  <c r="O258" i="3" s="1"/>
  <c r="K258" i="3"/>
  <c r="L259" i="3" s="1"/>
  <c r="I258" i="3"/>
  <c r="J258" i="3" s="1"/>
  <c r="H258" i="3"/>
  <c r="G258" i="3"/>
  <c r="D258" i="3"/>
  <c r="C258" i="3"/>
  <c r="E258" i="3" s="1"/>
  <c r="F259" i="3" s="1"/>
  <c r="AB257" i="3"/>
  <c r="AC257" i="3" s="1"/>
  <c r="X257" i="3"/>
  <c r="W257" i="3"/>
  <c r="Y257" i="3" s="1"/>
  <c r="Z258" i="3" s="1"/>
  <c r="T257" i="3"/>
  <c r="S257" i="3"/>
  <c r="U257" i="3" s="1"/>
  <c r="V258" i="3" s="1"/>
  <c r="N257" i="3"/>
  <c r="O257" i="3" s="1"/>
  <c r="I257" i="3"/>
  <c r="J257" i="3" s="1"/>
  <c r="H257" i="3"/>
  <c r="G257" i="3"/>
  <c r="K257" i="3" s="1"/>
  <c r="L258" i="3" s="1"/>
  <c r="D257" i="3"/>
  <c r="C257" i="3"/>
  <c r="E257" i="3" s="1"/>
  <c r="F258" i="3" s="1"/>
  <c r="AB256" i="3"/>
  <c r="AC256" i="3" s="1"/>
  <c r="Y256" i="3"/>
  <c r="Z257" i="3" s="1"/>
  <c r="X256" i="3"/>
  <c r="W256" i="3"/>
  <c r="U256" i="3"/>
  <c r="V257" i="3" s="1"/>
  <c r="T256" i="3"/>
  <c r="S256" i="3"/>
  <c r="N256" i="3"/>
  <c r="O256" i="3" s="1"/>
  <c r="K256" i="3"/>
  <c r="L257" i="3" s="1"/>
  <c r="I256" i="3"/>
  <c r="J256" i="3" s="1"/>
  <c r="H256" i="3"/>
  <c r="G256" i="3"/>
  <c r="E256" i="3"/>
  <c r="F257" i="3" s="1"/>
  <c r="D256" i="3"/>
  <c r="C256" i="3"/>
  <c r="AB255" i="3"/>
  <c r="AC255" i="3" s="1"/>
  <c r="Y255" i="3"/>
  <c r="Z256" i="3" s="1"/>
  <c r="X255" i="3"/>
  <c r="W255" i="3"/>
  <c r="U255" i="3"/>
  <c r="V256" i="3" s="1"/>
  <c r="T255" i="3"/>
  <c r="S255" i="3"/>
  <c r="N255" i="3"/>
  <c r="O255" i="3" s="1"/>
  <c r="K255" i="3"/>
  <c r="L256" i="3" s="1"/>
  <c r="I255" i="3"/>
  <c r="J255" i="3" s="1"/>
  <c r="H255" i="3"/>
  <c r="G255" i="3"/>
  <c r="E255" i="3"/>
  <c r="F256" i="3" s="1"/>
  <c r="D255" i="3"/>
  <c r="C255" i="3"/>
  <c r="AB254" i="3"/>
  <c r="AC254" i="3" s="1"/>
  <c r="X254" i="3"/>
  <c r="W254" i="3"/>
  <c r="Y254" i="3" s="1"/>
  <c r="Z255" i="3" s="1"/>
  <c r="T254" i="3"/>
  <c r="S254" i="3"/>
  <c r="U254" i="3" s="1"/>
  <c r="V255" i="3" s="1"/>
  <c r="N254" i="3"/>
  <c r="O254" i="3" s="1"/>
  <c r="I254" i="3"/>
  <c r="J254" i="3" s="1"/>
  <c r="H254" i="3"/>
  <c r="G254" i="3"/>
  <c r="K254" i="3" s="1"/>
  <c r="L255" i="3" s="1"/>
  <c r="D254" i="3"/>
  <c r="C254" i="3"/>
  <c r="E254" i="3" s="1"/>
  <c r="F255" i="3" s="1"/>
  <c r="AB253" i="3"/>
  <c r="AC253" i="3" s="1"/>
  <c r="X253" i="3"/>
  <c r="W253" i="3"/>
  <c r="Y253" i="3" s="1"/>
  <c r="Z254" i="3" s="1"/>
  <c r="U253" i="3"/>
  <c r="V254" i="3" s="1"/>
  <c r="T253" i="3"/>
  <c r="S253" i="3"/>
  <c r="N253" i="3"/>
  <c r="O253" i="3" s="1"/>
  <c r="I253" i="3"/>
  <c r="J253" i="3" s="1"/>
  <c r="H253" i="3"/>
  <c r="G253" i="3"/>
  <c r="K253" i="3" s="1"/>
  <c r="L254" i="3" s="1"/>
  <c r="E253" i="3"/>
  <c r="F254" i="3" s="1"/>
  <c r="D253" i="3"/>
  <c r="C253" i="3"/>
  <c r="AB252" i="3"/>
  <c r="AC252" i="3" s="1"/>
  <c r="X252" i="3"/>
  <c r="W252" i="3"/>
  <c r="Y252" i="3" s="1"/>
  <c r="Z253" i="3" s="1"/>
  <c r="U252" i="3"/>
  <c r="V253" i="3" s="1"/>
  <c r="T252" i="3"/>
  <c r="S252" i="3"/>
  <c r="N252" i="3"/>
  <c r="O252" i="3" s="1"/>
  <c r="K252" i="3"/>
  <c r="L253" i="3" s="1"/>
  <c r="I252" i="3"/>
  <c r="J252" i="3" s="1"/>
  <c r="H252" i="3"/>
  <c r="G252" i="3"/>
  <c r="E252" i="3"/>
  <c r="F253" i="3" s="1"/>
  <c r="D252" i="3"/>
  <c r="C252" i="3"/>
  <c r="AB251" i="3"/>
  <c r="AC251" i="3" s="1"/>
  <c r="Y251" i="3"/>
  <c r="Z252" i="3" s="1"/>
  <c r="X251" i="3"/>
  <c r="W251" i="3"/>
  <c r="T251" i="3"/>
  <c r="S251" i="3"/>
  <c r="U251" i="3" s="1"/>
  <c r="V252" i="3" s="1"/>
  <c r="N251" i="3"/>
  <c r="O251" i="3" s="1"/>
  <c r="I251" i="3"/>
  <c r="J251" i="3" s="1"/>
  <c r="H251" i="3"/>
  <c r="G251" i="3"/>
  <c r="K251" i="3" s="1"/>
  <c r="L252" i="3" s="1"/>
  <c r="D251" i="3"/>
  <c r="C251" i="3"/>
  <c r="E251" i="3" s="1"/>
  <c r="F252" i="3" s="1"/>
  <c r="AB250" i="3"/>
  <c r="AC250" i="3" s="1"/>
  <c r="Y250" i="3"/>
  <c r="Z251" i="3" s="1"/>
  <c r="X250" i="3"/>
  <c r="W250" i="3"/>
  <c r="T250" i="3"/>
  <c r="S250" i="3"/>
  <c r="U250" i="3" s="1"/>
  <c r="V251" i="3" s="1"/>
  <c r="N250" i="3"/>
  <c r="O250" i="3" s="1"/>
  <c r="K250" i="3"/>
  <c r="L251" i="3" s="1"/>
  <c r="I250" i="3"/>
  <c r="J250" i="3" s="1"/>
  <c r="H250" i="3"/>
  <c r="G250" i="3"/>
  <c r="D250" i="3"/>
  <c r="C250" i="3"/>
  <c r="E250" i="3" s="1"/>
  <c r="F251" i="3" s="1"/>
  <c r="AB249" i="3"/>
  <c r="AC249" i="3" s="1"/>
  <c r="X249" i="3"/>
  <c r="W249" i="3"/>
  <c r="Y249" i="3" s="1"/>
  <c r="Z250" i="3" s="1"/>
  <c r="T249" i="3"/>
  <c r="S249" i="3"/>
  <c r="U249" i="3" s="1"/>
  <c r="V250" i="3" s="1"/>
  <c r="N249" i="3"/>
  <c r="O249" i="3" s="1"/>
  <c r="I249" i="3"/>
  <c r="J249" i="3" s="1"/>
  <c r="H249" i="3"/>
  <c r="G249" i="3"/>
  <c r="K249" i="3" s="1"/>
  <c r="L250" i="3" s="1"/>
  <c r="D249" i="3"/>
  <c r="C249" i="3"/>
  <c r="E249" i="3" s="1"/>
  <c r="F250" i="3" s="1"/>
  <c r="AB248" i="3"/>
  <c r="AC248" i="3" s="1"/>
  <c r="Y248" i="3"/>
  <c r="Z249" i="3" s="1"/>
  <c r="X248" i="3"/>
  <c r="W248" i="3"/>
  <c r="U248" i="3"/>
  <c r="V249" i="3" s="1"/>
  <c r="T248" i="3"/>
  <c r="S248" i="3"/>
  <c r="N248" i="3"/>
  <c r="O248" i="3" s="1"/>
  <c r="K248" i="3"/>
  <c r="L249" i="3" s="1"/>
  <c r="I248" i="3"/>
  <c r="J248" i="3" s="1"/>
  <c r="H248" i="3"/>
  <c r="G248" i="3"/>
  <c r="E248" i="3"/>
  <c r="F249" i="3" s="1"/>
  <c r="D248" i="3"/>
  <c r="C248" i="3"/>
  <c r="AB247" i="3"/>
  <c r="AC247" i="3" s="1"/>
  <c r="Y247" i="3"/>
  <c r="Z248" i="3" s="1"/>
  <c r="X247" i="3"/>
  <c r="W247" i="3"/>
  <c r="U247" i="3"/>
  <c r="V248" i="3" s="1"/>
  <c r="T247" i="3"/>
  <c r="S247" i="3"/>
  <c r="N247" i="3"/>
  <c r="O247" i="3" s="1"/>
  <c r="K247" i="3"/>
  <c r="L248" i="3" s="1"/>
  <c r="I247" i="3"/>
  <c r="J247" i="3" s="1"/>
  <c r="H247" i="3"/>
  <c r="G247" i="3"/>
  <c r="E247" i="3"/>
  <c r="F248" i="3" s="1"/>
  <c r="D247" i="3"/>
  <c r="C247" i="3"/>
  <c r="AB246" i="3"/>
  <c r="AC246" i="3" s="1"/>
  <c r="X246" i="3"/>
  <c r="W246" i="3"/>
  <c r="Y246" i="3" s="1"/>
  <c r="Z247" i="3" s="1"/>
  <c r="T246" i="3"/>
  <c r="S246" i="3"/>
  <c r="U246" i="3" s="1"/>
  <c r="V247" i="3" s="1"/>
  <c r="N246" i="3"/>
  <c r="O246" i="3" s="1"/>
  <c r="I246" i="3"/>
  <c r="J246" i="3" s="1"/>
  <c r="H246" i="3"/>
  <c r="G246" i="3"/>
  <c r="K246" i="3" s="1"/>
  <c r="L247" i="3" s="1"/>
  <c r="D246" i="3"/>
  <c r="C246" i="3"/>
  <c r="E246" i="3" s="1"/>
  <c r="F247" i="3" s="1"/>
  <c r="AB245" i="3"/>
  <c r="AC245" i="3" s="1"/>
  <c r="X245" i="3"/>
  <c r="W245" i="3"/>
  <c r="Y245" i="3" s="1"/>
  <c r="Z246" i="3" s="1"/>
  <c r="U245" i="3"/>
  <c r="V246" i="3" s="1"/>
  <c r="T245" i="3"/>
  <c r="S245" i="3"/>
  <c r="N245" i="3"/>
  <c r="O245" i="3" s="1"/>
  <c r="I245" i="3"/>
  <c r="J245" i="3" s="1"/>
  <c r="H245" i="3"/>
  <c r="G245" i="3"/>
  <c r="K245" i="3" s="1"/>
  <c r="L246" i="3" s="1"/>
  <c r="E245" i="3"/>
  <c r="F246" i="3" s="1"/>
  <c r="D245" i="3"/>
  <c r="C245" i="3"/>
  <c r="AB244" i="3"/>
  <c r="AC244" i="3" s="1"/>
  <c r="X244" i="3"/>
  <c r="W244" i="3"/>
  <c r="Y244" i="3" s="1"/>
  <c r="Z245" i="3" s="1"/>
  <c r="U244" i="3"/>
  <c r="V245" i="3" s="1"/>
  <c r="T244" i="3"/>
  <c r="S244" i="3"/>
  <c r="N244" i="3"/>
  <c r="O244" i="3" s="1"/>
  <c r="K244" i="3"/>
  <c r="L245" i="3" s="1"/>
  <c r="I244" i="3"/>
  <c r="J244" i="3" s="1"/>
  <c r="H244" i="3"/>
  <c r="G244" i="3"/>
  <c r="E244" i="3"/>
  <c r="F245" i="3" s="1"/>
  <c r="D244" i="3"/>
  <c r="C244" i="3"/>
  <c r="AB243" i="3"/>
  <c r="AC243" i="3" s="1"/>
  <c r="Y243" i="3"/>
  <c r="Z244" i="3" s="1"/>
  <c r="X243" i="3"/>
  <c r="W243" i="3"/>
  <c r="T243" i="3"/>
  <c r="S243" i="3"/>
  <c r="U243" i="3" s="1"/>
  <c r="V244" i="3" s="1"/>
  <c r="N243" i="3"/>
  <c r="O243" i="3" s="1"/>
  <c r="I243" i="3"/>
  <c r="J243" i="3" s="1"/>
  <c r="H243" i="3"/>
  <c r="G243" i="3"/>
  <c r="K243" i="3" s="1"/>
  <c r="L244" i="3" s="1"/>
  <c r="D243" i="3"/>
  <c r="C243" i="3"/>
  <c r="E243" i="3" s="1"/>
  <c r="F244" i="3" s="1"/>
  <c r="AB242" i="3"/>
  <c r="AC242" i="3" s="1"/>
  <c r="Y242" i="3"/>
  <c r="Z243" i="3" s="1"/>
  <c r="X242" i="3"/>
  <c r="W242" i="3"/>
  <c r="T242" i="3"/>
  <c r="S242" i="3"/>
  <c r="U242" i="3" s="1"/>
  <c r="V243" i="3" s="1"/>
  <c r="N242" i="3"/>
  <c r="O242" i="3" s="1"/>
  <c r="K242" i="3"/>
  <c r="L243" i="3" s="1"/>
  <c r="I242" i="3"/>
  <c r="J242" i="3" s="1"/>
  <c r="H242" i="3"/>
  <c r="G242" i="3"/>
  <c r="D242" i="3"/>
  <c r="C242" i="3"/>
  <c r="E242" i="3" s="1"/>
  <c r="F243" i="3" s="1"/>
  <c r="AB241" i="3"/>
  <c r="AC241" i="3" s="1"/>
  <c r="X241" i="3"/>
  <c r="W241" i="3"/>
  <c r="Y241" i="3" s="1"/>
  <c r="Z242" i="3" s="1"/>
  <c r="T241" i="3"/>
  <c r="S241" i="3"/>
  <c r="U241" i="3" s="1"/>
  <c r="V242" i="3" s="1"/>
  <c r="N241" i="3"/>
  <c r="O241" i="3" s="1"/>
  <c r="I241" i="3"/>
  <c r="J241" i="3" s="1"/>
  <c r="H241" i="3"/>
  <c r="G241" i="3"/>
  <c r="K241" i="3" s="1"/>
  <c r="L242" i="3" s="1"/>
  <c r="D241" i="3"/>
  <c r="C241" i="3"/>
  <c r="E241" i="3" s="1"/>
  <c r="F242" i="3" s="1"/>
  <c r="AB240" i="3"/>
  <c r="AC240" i="3" s="1"/>
  <c r="Y240" i="3"/>
  <c r="Z241" i="3" s="1"/>
  <c r="X240" i="3"/>
  <c r="W240" i="3"/>
  <c r="U240" i="3"/>
  <c r="V241" i="3" s="1"/>
  <c r="T240" i="3"/>
  <c r="S240" i="3"/>
  <c r="N240" i="3"/>
  <c r="O240" i="3" s="1"/>
  <c r="K240" i="3"/>
  <c r="L241" i="3" s="1"/>
  <c r="I240" i="3"/>
  <c r="J240" i="3" s="1"/>
  <c r="H240" i="3"/>
  <c r="G240" i="3"/>
  <c r="E240" i="3"/>
  <c r="F241" i="3" s="1"/>
  <c r="D240" i="3"/>
  <c r="C240" i="3"/>
  <c r="AB239" i="3"/>
  <c r="AC239" i="3" s="1"/>
  <c r="Y239" i="3"/>
  <c r="Z240" i="3" s="1"/>
  <c r="X239" i="3"/>
  <c r="W239" i="3"/>
  <c r="U239" i="3"/>
  <c r="V240" i="3" s="1"/>
  <c r="T239" i="3"/>
  <c r="S239" i="3"/>
  <c r="N239" i="3"/>
  <c r="O239" i="3" s="1"/>
  <c r="K239" i="3"/>
  <c r="L240" i="3" s="1"/>
  <c r="I239" i="3"/>
  <c r="J239" i="3" s="1"/>
  <c r="H239" i="3"/>
  <c r="G239" i="3"/>
  <c r="E239" i="3"/>
  <c r="F240" i="3" s="1"/>
  <c r="D239" i="3"/>
  <c r="C239" i="3"/>
  <c r="AB238" i="3"/>
  <c r="AC238" i="3" s="1"/>
  <c r="X238" i="3"/>
  <c r="W238" i="3"/>
  <c r="Y238" i="3" s="1"/>
  <c r="Z239" i="3" s="1"/>
  <c r="T238" i="3"/>
  <c r="S238" i="3"/>
  <c r="U238" i="3" s="1"/>
  <c r="V239" i="3" s="1"/>
  <c r="N238" i="3"/>
  <c r="O238" i="3" s="1"/>
  <c r="I238" i="3"/>
  <c r="J238" i="3" s="1"/>
  <c r="H238" i="3"/>
  <c r="G238" i="3"/>
  <c r="K238" i="3" s="1"/>
  <c r="L239" i="3" s="1"/>
  <c r="D238" i="3"/>
  <c r="C238" i="3"/>
  <c r="E238" i="3" s="1"/>
  <c r="F239" i="3" s="1"/>
  <c r="AB237" i="3"/>
  <c r="AC237" i="3" s="1"/>
  <c r="X237" i="3"/>
  <c r="W237" i="3"/>
  <c r="Y237" i="3" s="1"/>
  <c r="Z238" i="3" s="1"/>
  <c r="U237" i="3"/>
  <c r="V238" i="3" s="1"/>
  <c r="T237" i="3"/>
  <c r="S237" i="3"/>
  <c r="N237" i="3"/>
  <c r="O237" i="3" s="1"/>
  <c r="I237" i="3"/>
  <c r="J237" i="3" s="1"/>
  <c r="H237" i="3"/>
  <c r="G237" i="3"/>
  <c r="K237" i="3" s="1"/>
  <c r="L238" i="3" s="1"/>
  <c r="E237" i="3"/>
  <c r="F238" i="3" s="1"/>
  <c r="D237" i="3"/>
  <c r="C237" i="3"/>
  <c r="AB236" i="3"/>
  <c r="AC236" i="3" s="1"/>
  <c r="X236" i="3"/>
  <c r="W236" i="3"/>
  <c r="Y236" i="3" s="1"/>
  <c r="Z237" i="3" s="1"/>
  <c r="U236" i="3"/>
  <c r="V237" i="3" s="1"/>
  <c r="T236" i="3"/>
  <c r="S236" i="3"/>
  <c r="N236" i="3"/>
  <c r="O236" i="3" s="1"/>
  <c r="K236" i="3"/>
  <c r="L237" i="3" s="1"/>
  <c r="I236" i="3"/>
  <c r="J236" i="3" s="1"/>
  <c r="H236" i="3"/>
  <c r="G236" i="3"/>
  <c r="E236" i="3"/>
  <c r="F237" i="3" s="1"/>
  <c r="D236" i="3"/>
  <c r="C236" i="3"/>
  <c r="AB235" i="3"/>
  <c r="AC235" i="3" s="1"/>
  <c r="Y235" i="3"/>
  <c r="Z236" i="3" s="1"/>
  <c r="X235" i="3"/>
  <c r="W235" i="3"/>
  <c r="T235" i="3"/>
  <c r="S235" i="3"/>
  <c r="U235" i="3" s="1"/>
  <c r="V236" i="3" s="1"/>
  <c r="N235" i="3"/>
  <c r="O235" i="3" s="1"/>
  <c r="K235" i="3"/>
  <c r="L236" i="3" s="1"/>
  <c r="I235" i="3"/>
  <c r="J235" i="3" s="1"/>
  <c r="H235" i="3"/>
  <c r="G235" i="3"/>
  <c r="D235" i="3"/>
  <c r="C235" i="3"/>
  <c r="E235" i="3" s="1"/>
  <c r="F236" i="3" s="1"/>
  <c r="AB234" i="3"/>
  <c r="AC234" i="3" s="1"/>
  <c r="Y234" i="3"/>
  <c r="Z235" i="3" s="1"/>
  <c r="X234" i="3"/>
  <c r="W234" i="3"/>
  <c r="T234" i="3"/>
  <c r="S234" i="3"/>
  <c r="U234" i="3" s="1"/>
  <c r="V235" i="3" s="1"/>
  <c r="N234" i="3"/>
  <c r="O234" i="3" s="1"/>
  <c r="K234" i="3"/>
  <c r="L235" i="3" s="1"/>
  <c r="I234" i="3"/>
  <c r="J234" i="3" s="1"/>
  <c r="H234" i="3"/>
  <c r="G234" i="3"/>
  <c r="D234" i="3"/>
  <c r="C234" i="3"/>
  <c r="E234" i="3" s="1"/>
  <c r="F235" i="3" s="1"/>
  <c r="AB233" i="3"/>
  <c r="AC233" i="3" s="1"/>
  <c r="X233" i="3"/>
  <c r="W233" i="3"/>
  <c r="Y233" i="3" s="1"/>
  <c r="Z234" i="3" s="1"/>
  <c r="T233" i="3"/>
  <c r="S233" i="3"/>
  <c r="U233" i="3" s="1"/>
  <c r="V234" i="3" s="1"/>
  <c r="N233" i="3"/>
  <c r="O233" i="3" s="1"/>
  <c r="I233" i="3"/>
  <c r="J233" i="3" s="1"/>
  <c r="H233" i="3"/>
  <c r="G233" i="3"/>
  <c r="K233" i="3" s="1"/>
  <c r="L234" i="3" s="1"/>
  <c r="D233" i="3"/>
  <c r="C233" i="3"/>
  <c r="E233" i="3" s="1"/>
  <c r="F234" i="3" s="1"/>
  <c r="AB232" i="3"/>
  <c r="AC232" i="3" s="1"/>
  <c r="Y232" i="3"/>
  <c r="Z233" i="3" s="1"/>
  <c r="X232" i="3"/>
  <c r="W232" i="3"/>
  <c r="U232" i="3"/>
  <c r="V233" i="3" s="1"/>
  <c r="T232" i="3"/>
  <c r="S232" i="3"/>
  <c r="N232" i="3"/>
  <c r="O232" i="3" s="1"/>
  <c r="K232" i="3"/>
  <c r="L233" i="3" s="1"/>
  <c r="I232" i="3"/>
  <c r="J232" i="3" s="1"/>
  <c r="H232" i="3"/>
  <c r="G232" i="3"/>
  <c r="E232" i="3"/>
  <c r="F233" i="3" s="1"/>
  <c r="D232" i="3"/>
  <c r="C232" i="3"/>
  <c r="AB231" i="3"/>
  <c r="AC231" i="3" s="1"/>
  <c r="Y231" i="3"/>
  <c r="Z232" i="3" s="1"/>
  <c r="X231" i="3"/>
  <c r="W231" i="3"/>
  <c r="U231" i="3"/>
  <c r="V232" i="3" s="1"/>
  <c r="T231" i="3"/>
  <c r="S231" i="3"/>
  <c r="N231" i="3"/>
  <c r="O231" i="3" s="1"/>
  <c r="K231" i="3"/>
  <c r="L232" i="3" s="1"/>
  <c r="I231" i="3"/>
  <c r="J231" i="3" s="1"/>
  <c r="H231" i="3"/>
  <c r="G231" i="3"/>
  <c r="E231" i="3"/>
  <c r="F232" i="3" s="1"/>
  <c r="D231" i="3"/>
  <c r="C231" i="3"/>
  <c r="AB230" i="3"/>
  <c r="AC230" i="3" s="1"/>
  <c r="X230" i="3"/>
  <c r="W230" i="3"/>
  <c r="Y230" i="3" s="1"/>
  <c r="Z231" i="3" s="1"/>
  <c r="T230" i="3"/>
  <c r="S230" i="3"/>
  <c r="U230" i="3" s="1"/>
  <c r="V231" i="3" s="1"/>
  <c r="N230" i="3"/>
  <c r="O230" i="3" s="1"/>
  <c r="I230" i="3"/>
  <c r="J230" i="3" s="1"/>
  <c r="H230" i="3"/>
  <c r="G230" i="3"/>
  <c r="K230" i="3" s="1"/>
  <c r="L231" i="3" s="1"/>
  <c r="D230" i="3"/>
  <c r="C230" i="3"/>
  <c r="E230" i="3" s="1"/>
  <c r="F231" i="3" s="1"/>
  <c r="AB229" i="3"/>
  <c r="AC229" i="3" s="1"/>
  <c r="X229" i="3"/>
  <c r="W229" i="3"/>
  <c r="Y229" i="3" s="1"/>
  <c r="Z230" i="3" s="1"/>
  <c r="U229" i="3"/>
  <c r="V230" i="3" s="1"/>
  <c r="T229" i="3"/>
  <c r="S229" i="3"/>
  <c r="N229" i="3"/>
  <c r="O229" i="3" s="1"/>
  <c r="I229" i="3"/>
  <c r="J229" i="3" s="1"/>
  <c r="H229" i="3"/>
  <c r="G229" i="3"/>
  <c r="K229" i="3" s="1"/>
  <c r="L230" i="3" s="1"/>
  <c r="E229" i="3"/>
  <c r="F230" i="3" s="1"/>
  <c r="D229" i="3"/>
  <c r="C229" i="3"/>
  <c r="AB228" i="3"/>
  <c r="AC228" i="3" s="1"/>
  <c r="X228" i="3"/>
  <c r="W228" i="3"/>
  <c r="Y228" i="3" s="1"/>
  <c r="Z229" i="3" s="1"/>
  <c r="U228" i="3"/>
  <c r="V229" i="3" s="1"/>
  <c r="T228" i="3"/>
  <c r="S228" i="3"/>
  <c r="N228" i="3"/>
  <c r="O228" i="3" s="1"/>
  <c r="K228" i="3"/>
  <c r="L229" i="3" s="1"/>
  <c r="I228" i="3"/>
  <c r="J228" i="3" s="1"/>
  <c r="H228" i="3"/>
  <c r="G228" i="3"/>
  <c r="E228" i="3"/>
  <c r="F229" i="3" s="1"/>
  <c r="D228" i="3"/>
  <c r="C228" i="3"/>
  <c r="AB227" i="3"/>
  <c r="AC227" i="3" s="1"/>
  <c r="Y227" i="3"/>
  <c r="Z228" i="3" s="1"/>
  <c r="X227" i="3"/>
  <c r="W227" i="3"/>
  <c r="T227" i="3"/>
  <c r="S227" i="3"/>
  <c r="U227" i="3" s="1"/>
  <c r="V228" i="3" s="1"/>
  <c r="N227" i="3"/>
  <c r="O227" i="3" s="1"/>
  <c r="K227" i="3"/>
  <c r="L228" i="3" s="1"/>
  <c r="I227" i="3"/>
  <c r="J227" i="3" s="1"/>
  <c r="H227" i="3"/>
  <c r="G227" i="3"/>
  <c r="D227" i="3"/>
  <c r="C227" i="3"/>
  <c r="E227" i="3" s="1"/>
  <c r="F228" i="3" s="1"/>
  <c r="AB226" i="3"/>
  <c r="AC226" i="3" s="1"/>
  <c r="Y226" i="3"/>
  <c r="Z227" i="3" s="1"/>
  <c r="X226" i="3"/>
  <c r="W226" i="3"/>
  <c r="T226" i="3"/>
  <c r="S226" i="3"/>
  <c r="U226" i="3" s="1"/>
  <c r="V227" i="3" s="1"/>
  <c r="N226" i="3"/>
  <c r="O226" i="3" s="1"/>
  <c r="K226" i="3"/>
  <c r="L227" i="3" s="1"/>
  <c r="I226" i="3"/>
  <c r="J226" i="3" s="1"/>
  <c r="H226" i="3"/>
  <c r="G226" i="3"/>
  <c r="D226" i="3"/>
  <c r="C226" i="3"/>
  <c r="E226" i="3" s="1"/>
  <c r="F227" i="3" s="1"/>
  <c r="AB225" i="3"/>
  <c r="AC225" i="3" s="1"/>
  <c r="X225" i="3"/>
  <c r="W225" i="3"/>
  <c r="Y225" i="3" s="1"/>
  <c r="Z226" i="3" s="1"/>
  <c r="T225" i="3"/>
  <c r="S225" i="3"/>
  <c r="U225" i="3" s="1"/>
  <c r="V226" i="3" s="1"/>
  <c r="N225" i="3"/>
  <c r="O225" i="3" s="1"/>
  <c r="I225" i="3"/>
  <c r="J225" i="3" s="1"/>
  <c r="H225" i="3"/>
  <c r="G225" i="3"/>
  <c r="K225" i="3" s="1"/>
  <c r="L226" i="3" s="1"/>
  <c r="D225" i="3"/>
  <c r="C225" i="3"/>
  <c r="E225" i="3" s="1"/>
  <c r="F226" i="3" s="1"/>
  <c r="AB224" i="3"/>
  <c r="AC224" i="3" s="1"/>
  <c r="Y224" i="3"/>
  <c r="Z225" i="3" s="1"/>
  <c r="X224" i="3"/>
  <c r="W224" i="3"/>
  <c r="U224" i="3"/>
  <c r="V225" i="3" s="1"/>
  <c r="T224" i="3"/>
  <c r="S224" i="3"/>
  <c r="N224" i="3"/>
  <c r="O224" i="3" s="1"/>
  <c r="K224" i="3"/>
  <c r="L225" i="3" s="1"/>
  <c r="I224" i="3"/>
  <c r="J224" i="3" s="1"/>
  <c r="H224" i="3"/>
  <c r="G224" i="3"/>
  <c r="E224" i="3"/>
  <c r="F225" i="3" s="1"/>
  <c r="D224" i="3"/>
  <c r="C224" i="3"/>
  <c r="AB223" i="3"/>
  <c r="AC223" i="3" s="1"/>
  <c r="Y223" i="3"/>
  <c r="Z224" i="3" s="1"/>
  <c r="X223" i="3"/>
  <c r="W223" i="3"/>
  <c r="U223" i="3"/>
  <c r="V224" i="3" s="1"/>
  <c r="T223" i="3"/>
  <c r="S223" i="3"/>
  <c r="N223" i="3"/>
  <c r="O223" i="3" s="1"/>
  <c r="K223" i="3"/>
  <c r="L224" i="3" s="1"/>
  <c r="I223" i="3"/>
  <c r="J223" i="3" s="1"/>
  <c r="H223" i="3"/>
  <c r="G223" i="3"/>
  <c r="E223" i="3"/>
  <c r="F224" i="3" s="1"/>
  <c r="D223" i="3"/>
  <c r="C223" i="3"/>
  <c r="AB222" i="3"/>
  <c r="AC222" i="3" s="1"/>
  <c r="X222" i="3"/>
  <c r="W222" i="3"/>
  <c r="Y222" i="3" s="1"/>
  <c r="Z223" i="3" s="1"/>
  <c r="T222" i="3"/>
  <c r="S222" i="3"/>
  <c r="U222" i="3" s="1"/>
  <c r="V223" i="3" s="1"/>
  <c r="N222" i="3"/>
  <c r="K222" i="3"/>
  <c r="L223" i="3" s="1"/>
  <c r="I222" i="3"/>
  <c r="J222" i="3" s="1"/>
  <c r="H222" i="3"/>
  <c r="G222" i="3"/>
  <c r="D222" i="3"/>
  <c r="E222" i="3" s="1"/>
  <c r="F223" i="3" s="1"/>
  <c r="C222" i="3"/>
  <c r="AB221" i="3"/>
  <c r="AC221" i="3" s="1"/>
  <c r="X221" i="3"/>
  <c r="W221" i="3"/>
  <c r="Y221" i="3" s="1"/>
  <c r="Z222" i="3" s="1"/>
  <c r="U221" i="3"/>
  <c r="V222" i="3" s="1"/>
  <c r="T221" i="3"/>
  <c r="S221" i="3"/>
  <c r="N221" i="3"/>
  <c r="O221" i="3" s="1"/>
  <c r="K221" i="3"/>
  <c r="L222" i="3" s="1"/>
  <c r="I221" i="3"/>
  <c r="J221" i="3" s="1"/>
  <c r="H221" i="3"/>
  <c r="G221" i="3"/>
  <c r="E221" i="3"/>
  <c r="F222" i="3" s="1"/>
  <c r="D221" i="3"/>
  <c r="C221" i="3"/>
  <c r="AC220" i="3"/>
  <c r="AB220" i="3"/>
  <c r="Y220" i="3"/>
  <c r="Z221" i="3" s="1"/>
  <c r="X220" i="3"/>
  <c r="W220" i="3"/>
  <c r="U220" i="3"/>
  <c r="V221" i="3" s="1"/>
  <c r="T220" i="3"/>
  <c r="S220" i="3"/>
  <c r="N220" i="3"/>
  <c r="O220" i="3" s="1"/>
  <c r="K220" i="3"/>
  <c r="L221" i="3" s="1"/>
  <c r="I220" i="3"/>
  <c r="J220" i="3" s="1"/>
  <c r="H220" i="3"/>
  <c r="G220" i="3"/>
  <c r="E220" i="3"/>
  <c r="F221" i="3" s="1"/>
  <c r="D220" i="3"/>
  <c r="C220" i="3"/>
  <c r="AB219" i="3"/>
  <c r="AC219" i="3" s="1"/>
  <c r="Y219" i="3"/>
  <c r="Z220" i="3" s="1"/>
  <c r="X219" i="3"/>
  <c r="W219" i="3"/>
  <c r="T219" i="3"/>
  <c r="S219" i="3"/>
  <c r="U219" i="3" s="1"/>
  <c r="V220" i="3" s="1"/>
  <c r="O219" i="3"/>
  <c r="N219" i="3"/>
  <c r="I219" i="3"/>
  <c r="J219" i="3" s="1"/>
  <c r="H219" i="3"/>
  <c r="G219" i="3"/>
  <c r="K219" i="3" s="1"/>
  <c r="L220" i="3" s="1"/>
  <c r="E219" i="3"/>
  <c r="F220" i="3" s="1"/>
  <c r="D219" i="3"/>
  <c r="C219" i="3"/>
  <c r="AB218" i="3"/>
  <c r="AC218" i="3" s="1"/>
  <c r="X218" i="3"/>
  <c r="Y218" i="3" s="1"/>
  <c r="Z219" i="3" s="1"/>
  <c r="W218" i="3"/>
  <c r="T218" i="3"/>
  <c r="S218" i="3"/>
  <c r="U218" i="3" s="1"/>
  <c r="V219" i="3" s="1"/>
  <c r="N218" i="3"/>
  <c r="K218" i="3"/>
  <c r="L219" i="3" s="1"/>
  <c r="I218" i="3"/>
  <c r="J218" i="3" s="1"/>
  <c r="H218" i="3"/>
  <c r="G218" i="3"/>
  <c r="E218" i="3"/>
  <c r="F219" i="3" s="1"/>
  <c r="D218" i="3"/>
  <c r="C218" i="3"/>
  <c r="AB217" i="3"/>
  <c r="AC217" i="3" s="1"/>
  <c r="X217" i="3"/>
  <c r="W217" i="3"/>
  <c r="Y217" i="3" s="1"/>
  <c r="Z218" i="3" s="1"/>
  <c r="U217" i="3"/>
  <c r="V218" i="3" s="1"/>
  <c r="T217" i="3"/>
  <c r="S217" i="3"/>
  <c r="N217" i="3"/>
  <c r="O217" i="3" s="1"/>
  <c r="I217" i="3"/>
  <c r="J217" i="3" s="1"/>
  <c r="H217" i="3"/>
  <c r="G217" i="3"/>
  <c r="K217" i="3" s="1"/>
  <c r="L218" i="3" s="1"/>
  <c r="D217" i="3"/>
  <c r="C217" i="3"/>
  <c r="E217" i="3" s="1"/>
  <c r="F218" i="3" s="1"/>
  <c r="AB216" i="3"/>
  <c r="AC216" i="3" s="1"/>
  <c r="Y216" i="3"/>
  <c r="Z217" i="3" s="1"/>
  <c r="X216" i="3"/>
  <c r="W216" i="3"/>
  <c r="T216" i="3"/>
  <c r="U216" i="3" s="1"/>
  <c r="V217" i="3" s="1"/>
  <c r="S216" i="3"/>
  <c r="N216" i="3"/>
  <c r="O216" i="3" s="1"/>
  <c r="I216" i="3"/>
  <c r="J216" i="3" s="1"/>
  <c r="H216" i="3"/>
  <c r="G216" i="3"/>
  <c r="K216" i="3" s="1"/>
  <c r="L217" i="3" s="1"/>
  <c r="D216" i="3"/>
  <c r="C216" i="3"/>
  <c r="E216" i="3" s="1"/>
  <c r="F217" i="3" s="1"/>
  <c r="AB215" i="3"/>
  <c r="AC215" i="3" s="1"/>
  <c r="X215" i="3"/>
  <c r="W215" i="3"/>
  <c r="Y215" i="3" s="1"/>
  <c r="Z216" i="3" s="1"/>
  <c r="T215" i="3"/>
  <c r="S215" i="3"/>
  <c r="U215" i="3" s="1"/>
  <c r="V216" i="3" s="1"/>
  <c r="N215" i="3"/>
  <c r="O215" i="3" s="1"/>
  <c r="K215" i="3"/>
  <c r="L216" i="3" s="1"/>
  <c r="I215" i="3"/>
  <c r="J215" i="3" s="1"/>
  <c r="H215" i="3"/>
  <c r="G215" i="3"/>
  <c r="E215" i="3"/>
  <c r="F216" i="3" s="1"/>
  <c r="D215" i="3"/>
  <c r="C215" i="3"/>
  <c r="AB214" i="3"/>
  <c r="AC214" i="3" s="1"/>
  <c r="X214" i="3"/>
  <c r="Y214" i="3" s="1"/>
  <c r="Z215" i="3" s="1"/>
  <c r="W214" i="3"/>
  <c r="U214" i="3"/>
  <c r="V215" i="3" s="1"/>
  <c r="T214" i="3"/>
  <c r="S214" i="3"/>
  <c r="N214" i="3"/>
  <c r="O214" i="3" s="1"/>
  <c r="I214" i="3"/>
  <c r="J214" i="3" s="1"/>
  <c r="H214" i="3"/>
  <c r="K214" i="3" s="1"/>
  <c r="L215" i="3" s="1"/>
  <c r="G214" i="3"/>
  <c r="E214" i="3"/>
  <c r="F215" i="3" s="1"/>
  <c r="D214" i="3"/>
  <c r="C214" i="3"/>
  <c r="AB213" i="3"/>
  <c r="AC213" i="3" s="1"/>
  <c r="Y213" i="3"/>
  <c r="Z214" i="3" s="1"/>
  <c r="X213" i="3"/>
  <c r="W213" i="3"/>
  <c r="T213" i="3"/>
  <c r="S213" i="3"/>
  <c r="U213" i="3" s="1"/>
  <c r="V214" i="3" s="1"/>
  <c r="N213" i="3"/>
  <c r="O213" i="3" s="1"/>
  <c r="J213" i="3"/>
  <c r="I213" i="3"/>
  <c r="H213" i="3"/>
  <c r="G213" i="3"/>
  <c r="K213" i="3" s="1"/>
  <c r="L214" i="3" s="1"/>
  <c r="E213" i="3"/>
  <c r="F214" i="3" s="1"/>
  <c r="D213" i="3"/>
  <c r="C213" i="3"/>
  <c r="AC212" i="3"/>
  <c r="AB212" i="3"/>
  <c r="X212" i="3"/>
  <c r="Y212" i="3" s="1"/>
  <c r="Z213" i="3" s="1"/>
  <c r="W212" i="3"/>
  <c r="T212" i="3"/>
  <c r="U212" i="3" s="1"/>
  <c r="V213" i="3" s="1"/>
  <c r="S212" i="3"/>
  <c r="N212" i="3"/>
  <c r="K212" i="3"/>
  <c r="L213" i="3" s="1"/>
  <c r="I212" i="3"/>
  <c r="J212" i="3" s="1"/>
  <c r="H212" i="3"/>
  <c r="G212" i="3"/>
  <c r="D212" i="3"/>
  <c r="E212" i="3" s="1"/>
  <c r="F213" i="3" s="1"/>
  <c r="C212" i="3"/>
  <c r="AB211" i="3"/>
  <c r="AC211" i="3" s="1"/>
  <c r="X211" i="3"/>
  <c r="Y211" i="3" s="1"/>
  <c r="Z212" i="3" s="1"/>
  <c r="W211" i="3"/>
  <c r="U211" i="3"/>
  <c r="V212" i="3" s="1"/>
  <c r="T211" i="3"/>
  <c r="S211" i="3"/>
  <c r="N211" i="3"/>
  <c r="O211" i="3" s="1"/>
  <c r="I211" i="3"/>
  <c r="J211" i="3" s="1"/>
  <c r="H211" i="3"/>
  <c r="G211" i="3"/>
  <c r="K211" i="3" s="1"/>
  <c r="L212" i="3" s="1"/>
  <c r="D211" i="3"/>
  <c r="E211" i="3" s="1"/>
  <c r="F212" i="3" s="1"/>
  <c r="C211" i="3"/>
  <c r="AB210" i="3"/>
  <c r="AC210" i="3" s="1"/>
  <c r="Y210" i="3"/>
  <c r="Z211" i="3" s="1"/>
  <c r="X210" i="3"/>
  <c r="W210" i="3"/>
  <c r="T210" i="3"/>
  <c r="U210" i="3" s="1"/>
  <c r="V211" i="3" s="1"/>
  <c r="S210" i="3"/>
  <c r="N210" i="3"/>
  <c r="O210" i="3" s="1"/>
  <c r="J210" i="3"/>
  <c r="I210" i="3"/>
  <c r="H210" i="3"/>
  <c r="G210" i="3"/>
  <c r="K210" i="3" s="1"/>
  <c r="L211" i="3" s="1"/>
  <c r="E210" i="3"/>
  <c r="F211" i="3" s="1"/>
  <c r="D210" i="3"/>
  <c r="C210" i="3"/>
  <c r="AB209" i="3"/>
  <c r="Y209" i="3"/>
  <c r="Z210" i="3" s="1"/>
  <c r="X209" i="3"/>
  <c r="W209" i="3"/>
  <c r="T209" i="3"/>
  <c r="U209" i="3" s="1"/>
  <c r="V210" i="3" s="1"/>
  <c r="S209" i="3"/>
  <c r="N209" i="3"/>
  <c r="O209" i="3" s="1"/>
  <c r="K209" i="3"/>
  <c r="L210" i="3" s="1"/>
  <c r="I209" i="3"/>
  <c r="J209" i="3" s="1"/>
  <c r="H209" i="3"/>
  <c r="G209" i="3"/>
  <c r="E209" i="3"/>
  <c r="F210" i="3" s="1"/>
  <c r="D209" i="3"/>
  <c r="C209" i="3"/>
  <c r="AB208" i="3"/>
  <c r="AC208" i="3" s="1"/>
  <c r="X208" i="3"/>
  <c r="W208" i="3"/>
  <c r="Y208" i="3" s="1"/>
  <c r="Z209" i="3" s="1"/>
  <c r="U208" i="3"/>
  <c r="V209" i="3" s="1"/>
  <c r="T208" i="3"/>
  <c r="S208" i="3"/>
  <c r="O208" i="3"/>
  <c r="N208" i="3"/>
  <c r="K208" i="3"/>
  <c r="L209" i="3" s="1"/>
  <c r="I208" i="3"/>
  <c r="J208" i="3" s="1"/>
  <c r="H208" i="3"/>
  <c r="G208" i="3"/>
  <c r="D208" i="3"/>
  <c r="C208" i="3"/>
  <c r="E208" i="3" s="1"/>
  <c r="F209" i="3" s="1"/>
  <c r="AB207" i="3"/>
  <c r="AC207" i="3" s="1"/>
  <c r="X207" i="3"/>
  <c r="Y207" i="3" s="1"/>
  <c r="Z208" i="3" s="1"/>
  <c r="W207" i="3"/>
  <c r="U207" i="3"/>
  <c r="V208" i="3" s="1"/>
  <c r="T207" i="3"/>
  <c r="S207" i="3"/>
  <c r="N207" i="3"/>
  <c r="O207" i="3" s="1"/>
  <c r="I207" i="3"/>
  <c r="J207" i="3" s="1"/>
  <c r="H207" i="3"/>
  <c r="G207" i="3"/>
  <c r="K207" i="3" s="1"/>
  <c r="L208" i="3" s="1"/>
  <c r="D207" i="3"/>
  <c r="E207" i="3" s="1"/>
  <c r="F208" i="3" s="1"/>
  <c r="C207" i="3"/>
  <c r="AB206" i="3"/>
  <c r="AC206" i="3" s="1"/>
  <c r="Y206" i="3"/>
  <c r="Z207" i="3" s="1"/>
  <c r="X206" i="3"/>
  <c r="W206" i="3"/>
  <c r="T206" i="3"/>
  <c r="S206" i="3"/>
  <c r="U206" i="3" s="1"/>
  <c r="V207" i="3" s="1"/>
  <c r="N206" i="3"/>
  <c r="O206" i="3" s="1"/>
  <c r="J206" i="3"/>
  <c r="I206" i="3"/>
  <c r="H206" i="3"/>
  <c r="G206" i="3"/>
  <c r="K206" i="3" s="1"/>
  <c r="L207" i="3" s="1"/>
  <c r="E206" i="3"/>
  <c r="F207" i="3" s="1"/>
  <c r="D206" i="3"/>
  <c r="C206" i="3"/>
  <c r="AB205" i="3"/>
  <c r="Y205" i="3"/>
  <c r="Z206" i="3" s="1"/>
  <c r="X205" i="3"/>
  <c r="W205" i="3"/>
  <c r="T205" i="3"/>
  <c r="U205" i="3" s="1"/>
  <c r="V206" i="3" s="1"/>
  <c r="S205" i="3"/>
  <c r="N205" i="3"/>
  <c r="O205" i="3" s="1"/>
  <c r="K205" i="3"/>
  <c r="L206" i="3" s="1"/>
  <c r="I205" i="3"/>
  <c r="J205" i="3" s="1"/>
  <c r="H205" i="3"/>
  <c r="G205" i="3"/>
  <c r="E205" i="3"/>
  <c r="F206" i="3" s="1"/>
  <c r="D205" i="3"/>
  <c r="C205" i="3"/>
  <c r="AB204" i="3"/>
  <c r="AC204" i="3" s="1"/>
  <c r="X204" i="3"/>
  <c r="W204" i="3"/>
  <c r="Y204" i="3" s="1"/>
  <c r="Z205" i="3" s="1"/>
  <c r="U204" i="3"/>
  <c r="V205" i="3" s="1"/>
  <c r="T204" i="3"/>
  <c r="S204" i="3"/>
  <c r="O204" i="3"/>
  <c r="N204" i="3"/>
  <c r="K204" i="3"/>
  <c r="L205" i="3" s="1"/>
  <c r="I204" i="3"/>
  <c r="J204" i="3" s="1"/>
  <c r="H204" i="3"/>
  <c r="G204" i="3"/>
  <c r="D204" i="3"/>
  <c r="C204" i="3"/>
  <c r="E204" i="3" s="1"/>
  <c r="F205" i="3" s="1"/>
  <c r="AB203" i="3"/>
  <c r="AC203" i="3" s="1"/>
  <c r="X203" i="3"/>
  <c r="Y203" i="3" s="1"/>
  <c r="Z204" i="3" s="1"/>
  <c r="W203" i="3"/>
  <c r="U203" i="3"/>
  <c r="V204" i="3" s="1"/>
  <c r="T203" i="3"/>
  <c r="S203" i="3"/>
  <c r="N203" i="3"/>
  <c r="O203" i="3" s="1"/>
  <c r="I203" i="3"/>
  <c r="J203" i="3" s="1"/>
  <c r="H203" i="3"/>
  <c r="G203" i="3"/>
  <c r="K203" i="3" s="1"/>
  <c r="L204" i="3" s="1"/>
  <c r="D203" i="3"/>
  <c r="E203" i="3" s="1"/>
  <c r="F204" i="3" s="1"/>
  <c r="C203" i="3"/>
  <c r="AB202" i="3"/>
  <c r="AC202" i="3" s="1"/>
  <c r="Y202" i="3"/>
  <c r="Z203" i="3" s="1"/>
  <c r="X202" i="3"/>
  <c r="W202" i="3"/>
  <c r="T202" i="3"/>
  <c r="S202" i="3"/>
  <c r="U202" i="3" s="1"/>
  <c r="V203" i="3" s="1"/>
  <c r="N202" i="3"/>
  <c r="O202" i="3" s="1"/>
  <c r="J202" i="3"/>
  <c r="I202" i="3"/>
  <c r="H202" i="3"/>
  <c r="G202" i="3"/>
  <c r="K202" i="3" s="1"/>
  <c r="L203" i="3" s="1"/>
  <c r="E202" i="3"/>
  <c r="F203" i="3" s="1"/>
  <c r="D202" i="3"/>
  <c r="C202" i="3"/>
  <c r="AB201" i="3"/>
  <c r="Y201" i="3"/>
  <c r="Z202" i="3" s="1"/>
  <c r="X201" i="3"/>
  <c r="W201" i="3"/>
  <c r="T201" i="3"/>
  <c r="U201" i="3" s="1"/>
  <c r="V202" i="3" s="1"/>
  <c r="S201" i="3"/>
  <c r="N201" i="3"/>
  <c r="O201" i="3" s="1"/>
  <c r="K201" i="3"/>
  <c r="L202" i="3" s="1"/>
  <c r="I201" i="3"/>
  <c r="J201" i="3" s="1"/>
  <c r="H201" i="3"/>
  <c r="G201" i="3"/>
  <c r="E201" i="3"/>
  <c r="F202" i="3" s="1"/>
  <c r="D201" i="3"/>
  <c r="C201" i="3"/>
  <c r="AB200" i="3"/>
  <c r="AC200" i="3" s="1"/>
  <c r="X200" i="3"/>
  <c r="W200" i="3"/>
  <c r="Y200" i="3" s="1"/>
  <c r="Z201" i="3" s="1"/>
  <c r="U200" i="3"/>
  <c r="V201" i="3" s="1"/>
  <c r="T200" i="3"/>
  <c r="S200" i="3"/>
  <c r="O200" i="3"/>
  <c r="N200" i="3"/>
  <c r="K200" i="3"/>
  <c r="L201" i="3" s="1"/>
  <c r="I200" i="3"/>
  <c r="J200" i="3" s="1"/>
  <c r="H200" i="3"/>
  <c r="G200" i="3"/>
  <c r="D200" i="3"/>
  <c r="C200" i="3"/>
  <c r="E200" i="3" s="1"/>
  <c r="F201" i="3" s="1"/>
  <c r="AB199" i="3"/>
  <c r="AC199" i="3" s="1"/>
  <c r="Y199" i="3"/>
  <c r="Z200" i="3" s="1"/>
  <c r="X199" i="3"/>
  <c r="W199" i="3"/>
  <c r="U199" i="3"/>
  <c r="V200" i="3" s="1"/>
  <c r="T199" i="3"/>
  <c r="S199" i="3"/>
  <c r="N199" i="3"/>
  <c r="O199" i="3" s="1"/>
  <c r="I199" i="3"/>
  <c r="J199" i="3" s="1"/>
  <c r="H199" i="3"/>
  <c r="G199" i="3"/>
  <c r="K199" i="3" s="1"/>
  <c r="L200" i="3" s="1"/>
  <c r="E199" i="3"/>
  <c r="F200" i="3" s="1"/>
  <c r="D199" i="3"/>
  <c r="C199" i="3"/>
  <c r="AB198" i="3"/>
  <c r="AC198" i="3" s="1"/>
  <c r="Y198" i="3"/>
  <c r="Z199" i="3" s="1"/>
  <c r="X198" i="3"/>
  <c r="W198" i="3"/>
  <c r="T198" i="3"/>
  <c r="S198" i="3"/>
  <c r="U198" i="3" s="1"/>
  <c r="V199" i="3" s="1"/>
  <c r="N198" i="3"/>
  <c r="O198" i="3" s="1"/>
  <c r="J198" i="3"/>
  <c r="I198" i="3"/>
  <c r="H198" i="3"/>
  <c r="G198" i="3"/>
  <c r="K198" i="3" s="1"/>
  <c r="L199" i="3" s="1"/>
  <c r="E198" i="3"/>
  <c r="F199" i="3" s="1"/>
  <c r="D198" i="3"/>
  <c r="C198" i="3"/>
  <c r="AB197" i="3"/>
  <c r="Y197" i="3"/>
  <c r="Z198" i="3" s="1"/>
  <c r="X197" i="3"/>
  <c r="W197" i="3"/>
  <c r="U197" i="3"/>
  <c r="V198" i="3" s="1"/>
  <c r="T197" i="3"/>
  <c r="AC197" i="3" s="1"/>
  <c r="S197" i="3"/>
  <c r="N197" i="3"/>
  <c r="O197" i="3" s="1"/>
  <c r="K197" i="3"/>
  <c r="L198" i="3" s="1"/>
  <c r="I197" i="3"/>
  <c r="J197" i="3" s="1"/>
  <c r="H197" i="3"/>
  <c r="G197" i="3"/>
  <c r="E197" i="3"/>
  <c r="F198" i="3" s="1"/>
  <c r="D197" i="3"/>
  <c r="C197" i="3"/>
  <c r="AB196" i="3"/>
  <c r="AC196" i="3" s="1"/>
  <c r="X196" i="3"/>
  <c r="W196" i="3"/>
  <c r="Y196" i="3" s="1"/>
  <c r="Z197" i="3" s="1"/>
  <c r="U196" i="3"/>
  <c r="V197" i="3" s="1"/>
  <c r="T196" i="3"/>
  <c r="S196" i="3"/>
  <c r="O196" i="3"/>
  <c r="N196" i="3"/>
  <c r="K196" i="3"/>
  <c r="L197" i="3" s="1"/>
  <c r="I196" i="3"/>
  <c r="J196" i="3" s="1"/>
  <c r="H196" i="3"/>
  <c r="G196" i="3"/>
  <c r="D196" i="3"/>
  <c r="C196" i="3"/>
  <c r="E196" i="3" s="1"/>
  <c r="F197" i="3" s="1"/>
  <c r="AB195" i="3"/>
  <c r="AC195" i="3" s="1"/>
  <c r="Y195" i="3"/>
  <c r="Z196" i="3" s="1"/>
  <c r="X195" i="3"/>
  <c r="W195" i="3"/>
  <c r="U195" i="3"/>
  <c r="V196" i="3" s="1"/>
  <c r="T195" i="3"/>
  <c r="S195" i="3"/>
  <c r="N195" i="3"/>
  <c r="O195" i="3" s="1"/>
  <c r="I195" i="3"/>
  <c r="J195" i="3" s="1"/>
  <c r="H195" i="3"/>
  <c r="G195" i="3"/>
  <c r="K195" i="3" s="1"/>
  <c r="L196" i="3" s="1"/>
  <c r="E195" i="3"/>
  <c r="F196" i="3" s="1"/>
  <c r="D195" i="3"/>
  <c r="C195" i="3"/>
  <c r="AB194" i="3"/>
  <c r="AC194" i="3" s="1"/>
  <c r="Y194" i="3"/>
  <c r="Z195" i="3" s="1"/>
  <c r="X194" i="3"/>
  <c r="W194" i="3"/>
  <c r="T194" i="3"/>
  <c r="S194" i="3"/>
  <c r="U194" i="3" s="1"/>
  <c r="V195" i="3" s="1"/>
  <c r="N194" i="3"/>
  <c r="O194" i="3" s="1"/>
  <c r="J194" i="3"/>
  <c r="I194" i="3"/>
  <c r="H194" i="3"/>
  <c r="G194" i="3"/>
  <c r="K194" i="3" s="1"/>
  <c r="L195" i="3" s="1"/>
  <c r="E194" i="3"/>
  <c r="F195" i="3" s="1"/>
  <c r="D194" i="3"/>
  <c r="C194" i="3"/>
  <c r="AB193" i="3"/>
  <c r="AC193" i="3" s="1"/>
  <c r="Y193" i="3"/>
  <c r="Z194" i="3" s="1"/>
  <c r="X193" i="3"/>
  <c r="W193" i="3"/>
  <c r="U193" i="3"/>
  <c r="V194" i="3" s="1"/>
  <c r="T193" i="3"/>
  <c r="S193" i="3"/>
  <c r="N193" i="3"/>
  <c r="O193" i="3" s="1"/>
  <c r="K193" i="3"/>
  <c r="L194" i="3" s="1"/>
  <c r="I193" i="3"/>
  <c r="J193" i="3" s="1"/>
  <c r="H193" i="3"/>
  <c r="G193" i="3"/>
  <c r="E193" i="3"/>
  <c r="F194" i="3" s="1"/>
  <c r="D193" i="3"/>
  <c r="C193" i="3"/>
  <c r="AB192" i="3"/>
  <c r="AC192" i="3" s="1"/>
  <c r="X192" i="3"/>
  <c r="W192" i="3"/>
  <c r="Y192" i="3" s="1"/>
  <c r="Z193" i="3" s="1"/>
  <c r="U192" i="3"/>
  <c r="V193" i="3" s="1"/>
  <c r="T192" i="3"/>
  <c r="S192" i="3"/>
  <c r="N192" i="3"/>
  <c r="O192" i="3" s="1"/>
  <c r="K192" i="3"/>
  <c r="L193" i="3" s="1"/>
  <c r="I192" i="3"/>
  <c r="J192" i="3" s="1"/>
  <c r="H192" i="3"/>
  <c r="G192" i="3"/>
  <c r="D192" i="3"/>
  <c r="C192" i="3"/>
  <c r="E192" i="3" s="1"/>
  <c r="F193" i="3" s="1"/>
  <c r="AB191" i="3"/>
  <c r="AC191" i="3" s="1"/>
  <c r="Y191" i="3"/>
  <c r="Z192" i="3" s="1"/>
  <c r="X191" i="3"/>
  <c r="W191" i="3"/>
  <c r="U191" i="3"/>
  <c r="V192" i="3" s="1"/>
  <c r="T191" i="3"/>
  <c r="S191" i="3"/>
  <c r="N191" i="3"/>
  <c r="O191" i="3" s="1"/>
  <c r="I191" i="3"/>
  <c r="J191" i="3" s="1"/>
  <c r="H191" i="3"/>
  <c r="G191" i="3"/>
  <c r="K191" i="3" s="1"/>
  <c r="L192" i="3" s="1"/>
  <c r="E191" i="3"/>
  <c r="F192" i="3" s="1"/>
  <c r="D191" i="3"/>
  <c r="C191" i="3"/>
  <c r="AB190" i="3"/>
  <c r="AC190" i="3" s="1"/>
  <c r="Y190" i="3"/>
  <c r="Z191" i="3" s="1"/>
  <c r="X190" i="3"/>
  <c r="W190" i="3"/>
  <c r="T190" i="3"/>
  <c r="S190" i="3"/>
  <c r="U190" i="3" s="1"/>
  <c r="V191" i="3" s="1"/>
  <c r="N190" i="3"/>
  <c r="O190" i="3" s="1"/>
  <c r="I190" i="3"/>
  <c r="J190" i="3" s="1"/>
  <c r="H190" i="3"/>
  <c r="G190" i="3"/>
  <c r="K190" i="3" s="1"/>
  <c r="L191" i="3" s="1"/>
  <c r="E190" i="3"/>
  <c r="F191" i="3" s="1"/>
  <c r="D190" i="3"/>
  <c r="C190" i="3"/>
  <c r="AB189" i="3"/>
  <c r="AC189" i="3" s="1"/>
  <c r="Y189" i="3"/>
  <c r="Z190" i="3" s="1"/>
  <c r="X189" i="3"/>
  <c r="W189" i="3"/>
  <c r="U189" i="3"/>
  <c r="V190" i="3" s="1"/>
  <c r="T189" i="3"/>
  <c r="S189" i="3"/>
  <c r="N189" i="3"/>
  <c r="O189" i="3" s="1"/>
  <c r="K189" i="3"/>
  <c r="L190" i="3" s="1"/>
  <c r="I189" i="3"/>
  <c r="J189" i="3" s="1"/>
  <c r="H189" i="3"/>
  <c r="G189" i="3"/>
  <c r="E189" i="3"/>
  <c r="F190" i="3" s="1"/>
  <c r="D189" i="3"/>
  <c r="C189" i="3"/>
  <c r="AB188" i="3"/>
  <c r="AC188" i="3" s="1"/>
  <c r="X188" i="3"/>
  <c r="W188" i="3"/>
  <c r="Y188" i="3" s="1"/>
  <c r="Z189" i="3" s="1"/>
  <c r="U188" i="3"/>
  <c r="V189" i="3" s="1"/>
  <c r="T188" i="3"/>
  <c r="S188" i="3"/>
  <c r="N188" i="3"/>
  <c r="O188" i="3" s="1"/>
  <c r="K188" i="3"/>
  <c r="L189" i="3" s="1"/>
  <c r="I188" i="3"/>
  <c r="J188" i="3" s="1"/>
  <c r="H188" i="3"/>
  <c r="G188" i="3"/>
  <c r="D188" i="3"/>
  <c r="C188" i="3"/>
  <c r="E188" i="3" s="1"/>
  <c r="F189" i="3" s="1"/>
  <c r="AB187" i="3"/>
  <c r="AC187" i="3" s="1"/>
  <c r="Y187" i="3"/>
  <c r="Z188" i="3" s="1"/>
  <c r="X187" i="3"/>
  <c r="W187" i="3"/>
  <c r="U187" i="3"/>
  <c r="V188" i="3" s="1"/>
  <c r="T187" i="3"/>
  <c r="S187" i="3"/>
  <c r="N187" i="3"/>
  <c r="O187" i="3" s="1"/>
  <c r="I187" i="3"/>
  <c r="J187" i="3" s="1"/>
  <c r="H187" i="3"/>
  <c r="G187" i="3"/>
  <c r="K187" i="3" s="1"/>
  <c r="L188" i="3" s="1"/>
  <c r="E187" i="3"/>
  <c r="F188" i="3" s="1"/>
  <c r="D187" i="3"/>
  <c r="C187" i="3"/>
  <c r="AB186" i="3"/>
  <c r="AC186" i="3" s="1"/>
  <c r="Y186" i="3"/>
  <c r="Z187" i="3" s="1"/>
  <c r="X186" i="3"/>
  <c r="W186" i="3"/>
  <c r="T186" i="3"/>
  <c r="S186" i="3"/>
  <c r="U186" i="3" s="1"/>
  <c r="V187" i="3" s="1"/>
  <c r="N186" i="3"/>
  <c r="O186" i="3" s="1"/>
  <c r="I186" i="3"/>
  <c r="J186" i="3" s="1"/>
  <c r="H186" i="3"/>
  <c r="G186" i="3"/>
  <c r="K186" i="3" s="1"/>
  <c r="L187" i="3" s="1"/>
  <c r="E186" i="3"/>
  <c r="F187" i="3" s="1"/>
  <c r="D186" i="3"/>
  <c r="C186" i="3"/>
  <c r="AB185" i="3"/>
  <c r="AC185" i="3" s="1"/>
  <c r="Y185" i="3"/>
  <c r="Z186" i="3" s="1"/>
  <c r="X185" i="3"/>
  <c r="W185" i="3"/>
  <c r="U185" i="3"/>
  <c r="V186" i="3" s="1"/>
  <c r="T185" i="3"/>
  <c r="S185" i="3"/>
  <c r="N185" i="3"/>
  <c r="O185" i="3" s="1"/>
  <c r="K185" i="3"/>
  <c r="L186" i="3" s="1"/>
  <c r="I185" i="3"/>
  <c r="J185" i="3" s="1"/>
  <c r="H185" i="3"/>
  <c r="G185" i="3"/>
  <c r="E185" i="3"/>
  <c r="F186" i="3" s="1"/>
  <c r="D185" i="3"/>
  <c r="C185" i="3"/>
  <c r="AB184" i="3"/>
  <c r="AC184" i="3" s="1"/>
  <c r="X184" i="3"/>
  <c r="W184" i="3"/>
  <c r="Y184" i="3" s="1"/>
  <c r="Z185" i="3" s="1"/>
  <c r="U184" i="3"/>
  <c r="V185" i="3" s="1"/>
  <c r="T184" i="3"/>
  <c r="S184" i="3"/>
  <c r="N184" i="3"/>
  <c r="O184" i="3" s="1"/>
  <c r="K184" i="3"/>
  <c r="L185" i="3" s="1"/>
  <c r="I184" i="3"/>
  <c r="J184" i="3" s="1"/>
  <c r="H184" i="3"/>
  <c r="G184" i="3"/>
  <c r="D184" i="3"/>
  <c r="C184" i="3"/>
  <c r="E184" i="3" s="1"/>
  <c r="F185" i="3" s="1"/>
  <c r="AB183" i="3"/>
  <c r="AC183" i="3" s="1"/>
  <c r="Y183" i="3"/>
  <c r="Z184" i="3" s="1"/>
  <c r="X183" i="3"/>
  <c r="W183" i="3"/>
  <c r="U183" i="3"/>
  <c r="V184" i="3" s="1"/>
  <c r="T183" i="3"/>
  <c r="S183" i="3"/>
  <c r="N183" i="3"/>
  <c r="O183" i="3" s="1"/>
  <c r="I183" i="3"/>
  <c r="J183" i="3" s="1"/>
  <c r="H183" i="3"/>
  <c r="G183" i="3"/>
  <c r="K183" i="3" s="1"/>
  <c r="L184" i="3" s="1"/>
  <c r="E183" i="3"/>
  <c r="F184" i="3" s="1"/>
  <c r="D183" i="3"/>
  <c r="C183" i="3"/>
  <c r="AB182" i="3"/>
  <c r="AC182" i="3" s="1"/>
  <c r="Y182" i="3"/>
  <c r="Z183" i="3" s="1"/>
  <c r="X182" i="3"/>
  <c r="W182" i="3"/>
  <c r="T182" i="3"/>
  <c r="S182" i="3"/>
  <c r="U182" i="3" s="1"/>
  <c r="V183" i="3" s="1"/>
  <c r="N182" i="3"/>
  <c r="O182" i="3" s="1"/>
  <c r="I182" i="3"/>
  <c r="J182" i="3" s="1"/>
  <c r="H182" i="3"/>
  <c r="G182" i="3"/>
  <c r="K182" i="3" s="1"/>
  <c r="L183" i="3" s="1"/>
  <c r="E182" i="3"/>
  <c r="F183" i="3" s="1"/>
  <c r="D182" i="3"/>
  <c r="C182" i="3"/>
  <c r="AB181" i="3"/>
  <c r="AC181" i="3" s="1"/>
  <c r="Y181" i="3"/>
  <c r="Z182" i="3" s="1"/>
  <c r="X181" i="3"/>
  <c r="W181" i="3"/>
  <c r="U181" i="3"/>
  <c r="V182" i="3" s="1"/>
  <c r="T181" i="3"/>
  <c r="S181" i="3"/>
  <c r="N181" i="3"/>
  <c r="O181" i="3" s="1"/>
  <c r="K181" i="3"/>
  <c r="L182" i="3" s="1"/>
  <c r="I181" i="3"/>
  <c r="J181" i="3" s="1"/>
  <c r="H181" i="3"/>
  <c r="G181" i="3"/>
  <c r="E181" i="3"/>
  <c r="F182" i="3" s="1"/>
  <c r="D181" i="3"/>
  <c r="C181" i="3"/>
  <c r="AB180" i="3"/>
  <c r="AC180" i="3" s="1"/>
  <c r="X180" i="3"/>
  <c r="W180" i="3"/>
  <c r="Y180" i="3" s="1"/>
  <c r="Z181" i="3" s="1"/>
  <c r="U180" i="3"/>
  <c r="V181" i="3" s="1"/>
  <c r="T180" i="3"/>
  <c r="S180" i="3"/>
  <c r="N180" i="3"/>
  <c r="O180" i="3" s="1"/>
  <c r="K180" i="3"/>
  <c r="L181" i="3" s="1"/>
  <c r="I180" i="3"/>
  <c r="J180" i="3" s="1"/>
  <c r="H180" i="3"/>
  <c r="G180" i="3"/>
  <c r="D180" i="3"/>
  <c r="C180" i="3"/>
  <c r="E180" i="3" s="1"/>
  <c r="F181" i="3" s="1"/>
  <c r="AB179" i="3"/>
  <c r="AC179" i="3" s="1"/>
  <c r="Y179" i="3"/>
  <c r="Z180" i="3" s="1"/>
  <c r="X179" i="3"/>
  <c r="W179" i="3"/>
  <c r="U179" i="3"/>
  <c r="V180" i="3" s="1"/>
  <c r="T179" i="3"/>
  <c r="S179" i="3"/>
  <c r="N179" i="3"/>
  <c r="O179" i="3" s="1"/>
  <c r="I179" i="3"/>
  <c r="J179" i="3" s="1"/>
  <c r="H179" i="3"/>
  <c r="G179" i="3"/>
  <c r="K179" i="3" s="1"/>
  <c r="L180" i="3" s="1"/>
  <c r="E179" i="3"/>
  <c r="F180" i="3" s="1"/>
  <c r="D179" i="3"/>
  <c r="C179" i="3"/>
  <c r="AB178" i="3"/>
  <c r="AC178" i="3" s="1"/>
  <c r="Y178" i="3"/>
  <c r="Z179" i="3" s="1"/>
  <c r="X178" i="3"/>
  <c r="W178" i="3"/>
  <c r="T178" i="3"/>
  <c r="S178" i="3"/>
  <c r="U178" i="3" s="1"/>
  <c r="V179" i="3" s="1"/>
  <c r="N178" i="3"/>
  <c r="O178" i="3" s="1"/>
  <c r="I178" i="3"/>
  <c r="J178" i="3" s="1"/>
  <c r="H178" i="3"/>
  <c r="G178" i="3"/>
  <c r="K178" i="3" s="1"/>
  <c r="L179" i="3" s="1"/>
  <c r="E178" i="3"/>
  <c r="F179" i="3" s="1"/>
  <c r="D178" i="3"/>
  <c r="C178" i="3"/>
  <c r="AB177" i="3"/>
  <c r="AC177" i="3" s="1"/>
  <c r="X177" i="3"/>
  <c r="W177" i="3"/>
  <c r="Y177" i="3" s="1"/>
  <c r="Z178" i="3" s="1"/>
  <c r="U177" i="3"/>
  <c r="V178" i="3" s="1"/>
  <c r="T177" i="3"/>
  <c r="S177" i="3"/>
  <c r="N177" i="3"/>
  <c r="O177" i="3" s="1"/>
  <c r="K177" i="3"/>
  <c r="L178" i="3" s="1"/>
  <c r="I177" i="3"/>
  <c r="J177" i="3" s="1"/>
  <c r="H177" i="3"/>
  <c r="G177" i="3"/>
  <c r="D177" i="3"/>
  <c r="C177" i="3"/>
  <c r="E177" i="3" s="1"/>
  <c r="F178" i="3" s="1"/>
  <c r="AB176" i="3"/>
  <c r="AC176" i="3" s="1"/>
  <c r="X176" i="3"/>
  <c r="W176" i="3"/>
  <c r="Y176" i="3" s="1"/>
  <c r="Z177" i="3" s="1"/>
  <c r="U176" i="3"/>
  <c r="V177" i="3" s="1"/>
  <c r="T176" i="3"/>
  <c r="S176" i="3"/>
  <c r="N176" i="3"/>
  <c r="O176" i="3" s="1"/>
  <c r="K176" i="3"/>
  <c r="L177" i="3" s="1"/>
  <c r="I176" i="3"/>
  <c r="J176" i="3" s="1"/>
  <c r="H176" i="3"/>
  <c r="G176" i="3"/>
  <c r="D176" i="3"/>
  <c r="C176" i="3"/>
  <c r="E176" i="3" s="1"/>
  <c r="F177" i="3" s="1"/>
  <c r="AB175" i="3"/>
  <c r="AC175" i="3" s="1"/>
  <c r="Y175" i="3"/>
  <c r="Z176" i="3" s="1"/>
  <c r="X175" i="3"/>
  <c r="W175" i="3"/>
  <c r="T175" i="3"/>
  <c r="S175" i="3"/>
  <c r="U175" i="3" s="1"/>
  <c r="V176" i="3" s="1"/>
  <c r="N175" i="3"/>
  <c r="O175" i="3" s="1"/>
  <c r="I175" i="3"/>
  <c r="J175" i="3" s="1"/>
  <c r="H175" i="3"/>
  <c r="G175" i="3"/>
  <c r="K175" i="3" s="1"/>
  <c r="L176" i="3" s="1"/>
  <c r="E175" i="3"/>
  <c r="F176" i="3" s="1"/>
  <c r="D175" i="3"/>
  <c r="C175" i="3"/>
  <c r="AB174" i="3"/>
  <c r="AC174" i="3" s="1"/>
  <c r="Y174" i="3"/>
  <c r="Z175" i="3" s="1"/>
  <c r="X174" i="3"/>
  <c r="W174" i="3"/>
  <c r="T174" i="3"/>
  <c r="S174" i="3"/>
  <c r="U174" i="3" s="1"/>
  <c r="V175" i="3" s="1"/>
  <c r="N174" i="3"/>
  <c r="O174" i="3" s="1"/>
  <c r="I174" i="3"/>
  <c r="J174" i="3" s="1"/>
  <c r="H174" i="3"/>
  <c r="G174" i="3"/>
  <c r="K174" i="3" s="1"/>
  <c r="L175" i="3" s="1"/>
  <c r="E174" i="3"/>
  <c r="F175" i="3" s="1"/>
  <c r="D174" i="3"/>
  <c r="C174" i="3"/>
  <c r="AB173" i="3"/>
  <c r="AC173" i="3" s="1"/>
  <c r="X173" i="3"/>
  <c r="W173" i="3"/>
  <c r="Y173" i="3" s="1"/>
  <c r="Z174" i="3" s="1"/>
  <c r="U173" i="3"/>
  <c r="V174" i="3" s="1"/>
  <c r="T173" i="3"/>
  <c r="S173" i="3"/>
  <c r="N173" i="3"/>
  <c r="O173" i="3" s="1"/>
  <c r="K173" i="3"/>
  <c r="L174" i="3" s="1"/>
  <c r="I173" i="3"/>
  <c r="J173" i="3" s="1"/>
  <c r="H173" i="3"/>
  <c r="G173" i="3"/>
  <c r="D173" i="3"/>
  <c r="C173" i="3"/>
  <c r="E173" i="3" s="1"/>
  <c r="F174" i="3" s="1"/>
  <c r="AB172" i="3"/>
  <c r="AC172" i="3" s="1"/>
  <c r="X172" i="3"/>
  <c r="W172" i="3"/>
  <c r="Y172" i="3" s="1"/>
  <c r="Z173" i="3" s="1"/>
  <c r="U172" i="3"/>
  <c r="V173" i="3" s="1"/>
  <c r="T172" i="3"/>
  <c r="S172" i="3"/>
  <c r="N172" i="3"/>
  <c r="O172" i="3" s="1"/>
  <c r="K172" i="3"/>
  <c r="L173" i="3" s="1"/>
  <c r="I172" i="3"/>
  <c r="J172" i="3" s="1"/>
  <c r="H172" i="3"/>
  <c r="G172" i="3"/>
  <c r="D172" i="3"/>
  <c r="C172" i="3"/>
  <c r="E172" i="3" s="1"/>
  <c r="F173" i="3" s="1"/>
  <c r="AB171" i="3"/>
  <c r="AC171" i="3" s="1"/>
  <c r="Y171" i="3"/>
  <c r="Z172" i="3" s="1"/>
  <c r="X171" i="3"/>
  <c r="W171" i="3"/>
  <c r="T171" i="3"/>
  <c r="S171" i="3"/>
  <c r="U171" i="3" s="1"/>
  <c r="V172" i="3" s="1"/>
  <c r="N171" i="3"/>
  <c r="O171" i="3" s="1"/>
  <c r="I171" i="3"/>
  <c r="J171" i="3" s="1"/>
  <c r="H171" i="3"/>
  <c r="G171" i="3"/>
  <c r="K171" i="3" s="1"/>
  <c r="L172" i="3" s="1"/>
  <c r="E171" i="3"/>
  <c r="F172" i="3" s="1"/>
  <c r="D171" i="3"/>
  <c r="C171" i="3"/>
  <c r="AB170" i="3"/>
  <c r="AC170" i="3" s="1"/>
  <c r="Y170" i="3"/>
  <c r="Z171" i="3" s="1"/>
  <c r="X170" i="3"/>
  <c r="W170" i="3"/>
  <c r="T170" i="3"/>
  <c r="S170" i="3"/>
  <c r="U170" i="3" s="1"/>
  <c r="V171" i="3" s="1"/>
  <c r="N170" i="3"/>
  <c r="O170" i="3" s="1"/>
  <c r="I170" i="3"/>
  <c r="J170" i="3" s="1"/>
  <c r="H170" i="3"/>
  <c r="G170" i="3"/>
  <c r="K170" i="3" s="1"/>
  <c r="L171" i="3" s="1"/>
  <c r="E170" i="3"/>
  <c r="F171" i="3" s="1"/>
  <c r="D170" i="3"/>
  <c r="C170" i="3"/>
  <c r="AB169" i="3"/>
  <c r="AC169" i="3" s="1"/>
  <c r="X169" i="3"/>
  <c r="W169" i="3"/>
  <c r="Y169" i="3" s="1"/>
  <c r="Z170" i="3" s="1"/>
  <c r="U169" i="3"/>
  <c r="V170" i="3" s="1"/>
  <c r="T169" i="3"/>
  <c r="S169" i="3"/>
  <c r="N169" i="3"/>
  <c r="O169" i="3" s="1"/>
  <c r="K169" i="3"/>
  <c r="L170" i="3" s="1"/>
  <c r="I169" i="3"/>
  <c r="J169" i="3" s="1"/>
  <c r="H169" i="3"/>
  <c r="G169" i="3"/>
  <c r="D169" i="3"/>
  <c r="C169" i="3"/>
  <c r="E169" i="3" s="1"/>
  <c r="F170" i="3" s="1"/>
  <c r="AB168" i="3"/>
  <c r="AC168" i="3" s="1"/>
  <c r="X168" i="3"/>
  <c r="W168" i="3"/>
  <c r="Y168" i="3" s="1"/>
  <c r="Z169" i="3" s="1"/>
  <c r="U168" i="3"/>
  <c r="V169" i="3" s="1"/>
  <c r="T168" i="3"/>
  <c r="S168" i="3"/>
  <c r="N168" i="3"/>
  <c r="O168" i="3" s="1"/>
  <c r="K168" i="3"/>
  <c r="L169" i="3" s="1"/>
  <c r="I168" i="3"/>
  <c r="J168" i="3" s="1"/>
  <c r="H168" i="3"/>
  <c r="G168" i="3"/>
  <c r="D168" i="3"/>
  <c r="C168" i="3"/>
  <c r="E168" i="3" s="1"/>
  <c r="F169" i="3" s="1"/>
  <c r="AB167" i="3"/>
  <c r="AC167" i="3" s="1"/>
  <c r="Y167" i="3"/>
  <c r="Z168" i="3" s="1"/>
  <c r="X167" i="3"/>
  <c r="W167" i="3"/>
  <c r="T167" i="3"/>
  <c r="S167" i="3"/>
  <c r="U167" i="3" s="1"/>
  <c r="V168" i="3" s="1"/>
  <c r="N167" i="3"/>
  <c r="O167" i="3" s="1"/>
  <c r="I167" i="3"/>
  <c r="J167" i="3" s="1"/>
  <c r="H167" i="3"/>
  <c r="G167" i="3"/>
  <c r="K167" i="3" s="1"/>
  <c r="L168" i="3" s="1"/>
  <c r="E167" i="3"/>
  <c r="F168" i="3" s="1"/>
  <c r="D167" i="3"/>
  <c r="C167" i="3"/>
  <c r="AB166" i="3"/>
  <c r="AC166" i="3" s="1"/>
  <c r="Y166" i="3"/>
  <c r="Z167" i="3" s="1"/>
  <c r="X166" i="3"/>
  <c r="W166" i="3"/>
  <c r="T166" i="3"/>
  <c r="S166" i="3"/>
  <c r="U166" i="3" s="1"/>
  <c r="V167" i="3" s="1"/>
  <c r="N166" i="3"/>
  <c r="O166" i="3" s="1"/>
  <c r="I166" i="3"/>
  <c r="J166" i="3" s="1"/>
  <c r="H166" i="3"/>
  <c r="G166" i="3"/>
  <c r="K166" i="3" s="1"/>
  <c r="L167" i="3" s="1"/>
  <c r="E166" i="3"/>
  <c r="F167" i="3" s="1"/>
  <c r="D166" i="3"/>
  <c r="C166" i="3"/>
  <c r="AB165" i="3"/>
  <c r="AC165" i="3" s="1"/>
  <c r="X165" i="3"/>
  <c r="W165" i="3"/>
  <c r="Y165" i="3" s="1"/>
  <c r="Z166" i="3" s="1"/>
  <c r="U165" i="3"/>
  <c r="V166" i="3" s="1"/>
  <c r="T165" i="3"/>
  <c r="S165" i="3"/>
  <c r="N165" i="3"/>
  <c r="O165" i="3" s="1"/>
  <c r="K165" i="3"/>
  <c r="L166" i="3" s="1"/>
  <c r="I165" i="3"/>
  <c r="J165" i="3" s="1"/>
  <c r="H165" i="3"/>
  <c r="G165" i="3"/>
  <c r="D165" i="3"/>
  <c r="C165" i="3"/>
  <c r="E165" i="3" s="1"/>
  <c r="F166" i="3" s="1"/>
  <c r="AB164" i="3"/>
  <c r="AC164" i="3" s="1"/>
  <c r="X164" i="3"/>
  <c r="W164" i="3"/>
  <c r="Y164" i="3" s="1"/>
  <c r="Z165" i="3" s="1"/>
  <c r="U164" i="3"/>
  <c r="V165" i="3" s="1"/>
  <c r="T164" i="3"/>
  <c r="S164" i="3"/>
  <c r="N164" i="3"/>
  <c r="O164" i="3" s="1"/>
  <c r="K164" i="3"/>
  <c r="L165" i="3" s="1"/>
  <c r="I164" i="3"/>
  <c r="J164" i="3" s="1"/>
  <c r="H164" i="3"/>
  <c r="G164" i="3"/>
  <c r="D164" i="3"/>
  <c r="C164" i="3"/>
  <c r="E164" i="3" s="1"/>
  <c r="F165" i="3" s="1"/>
  <c r="AB163" i="3"/>
  <c r="AC163" i="3" s="1"/>
  <c r="Y163" i="3"/>
  <c r="Z164" i="3" s="1"/>
  <c r="X163" i="3"/>
  <c r="W163" i="3"/>
  <c r="T163" i="3"/>
  <c r="S163" i="3"/>
  <c r="U163" i="3" s="1"/>
  <c r="V164" i="3" s="1"/>
  <c r="N163" i="3"/>
  <c r="O163" i="3" s="1"/>
  <c r="I163" i="3"/>
  <c r="J163" i="3" s="1"/>
  <c r="H163" i="3"/>
  <c r="G163" i="3"/>
  <c r="K163" i="3" s="1"/>
  <c r="L164" i="3" s="1"/>
  <c r="E163" i="3"/>
  <c r="F164" i="3" s="1"/>
  <c r="D163" i="3"/>
  <c r="C163" i="3"/>
  <c r="AB162" i="3"/>
  <c r="AC162" i="3" s="1"/>
  <c r="Y162" i="3"/>
  <c r="Z163" i="3" s="1"/>
  <c r="X162" i="3"/>
  <c r="W162" i="3"/>
  <c r="T162" i="3"/>
  <c r="S162" i="3"/>
  <c r="U162" i="3" s="1"/>
  <c r="V163" i="3" s="1"/>
  <c r="N162" i="3"/>
  <c r="O162" i="3" s="1"/>
  <c r="I162" i="3"/>
  <c r="J162" i="3" s="1"/>
  <c r="H162" i="3"/>
  <c r="G162" i="3"/>
  <c r="K162" i="3" s="1"/>
  <c r="L163" i="3" s="1"/>
  <c r="E162" i="3"/>
  <c r="F163" i="3" s="1"/>
  <c r="D162" i="3"/>
  <c r="C162" i="3"/>
  <c r="AB161" i="3"/>
  <c r="AC161" i="3" s="1"/>
  <c r="X161" i="3"/>
  <c r="W161" i="3"/>
  <c r="Y161" i="3" s="1"/>
  <c r="Z162" i="3" s="1"/>
  <c r="U161" i="3"/>
  <c r="V162" i="3" s="1"/>
  <c r="T161" i="3"/>
  <c r="S161" i="3"/>
  <c r="N161" i="3"/>
  <c r="O161" i="3" s="1"/>
  <c r="K161" i="3"/>
  <c r="L162" i="3" s="1"/>
  <c r="I161" i="3"/>
  <c r="J161" i="3" s="1"/>
  <c r="H161" i="3"/>
  <c r="G161" i="3"/>
  <c r="D161" i="3"/>
  <c r="C161" i="3"/>
  <c r="E161" i="3" s="1"/>
  <c r="F162" i="3" s="1"/>
  <c r="AB160" i="3"/>
  <c r="AC160" i="3" s="1"/>
  <c r="X160" i="3"/>
  <c r="W160" i="3"/>
  <c r="Y160" i="3" s="1"/>
  <c r="Z161" i="3" s="1"/>
  <c r="U160" i="3"/>
  <c r="V161" i="3" s="1"/>
  <c r="T160" i="3"/>
  <c r="S160" i="3"/>
  <c r="N160" i="3"/>
  <c r="O160" i="3" s="1"/>
  <c r="K160" i="3"/>
  <c r="L161" i="3" s="1"/>
  <c r="I160" i="3"/>
  <c r="J160" i="3" s="1"/>
  <c r="H160" i="3"/>
  <c r="G160" i="3"/>
  <c r="D160" i="3"/>
  <c r="C160" i="3"/>
  <c r="E160" i="3" s="1"/>
  <c r="F161" i="3" s="1"/>
  <c r="AB159" i="3"/>
  <c r="AC159" i="3" s="1"/>
  <c r="Y159" i="3"/>
  <c r="Z160" i="3" s="1"/>
  <c r="X159" i="3"/>
  <c r="W159" i="3"/>
  <c r="T159" i="3"/>
  <c r="S159" i="3"/>
  <c r="U159" i="3" s="1"/>
  <c r="V160" i="3" s="1"/>
  <c r="N159" i="3"/>
  <c r="O159" i="3" s="1"/>
  <c r="I159" i="3"/>
  <c r="J159" i="3" s="1"/>
  <c r="H159" i="3"/>
  <c r="G159" i="3"/>
  <c r="K159" i="3" s="1"/>
  <c r="L160" i="3" s="1"/>
  <c r="E159" i="3"/>
  <c r="F160" i="3" s="1"/>
  <c r="D159" i="3"/>
  <c r="C159" i="3"/>
  <c r="AB158" i="3"/>
  <c r="AC158" i="3" s="1"/>
  <c r="Y158" i="3"/>
  <c r="Z159" i="3" s="1"/>
  <c r="X158" i="3"/>
  <c r="W158" i="3"/>
  <c r="T158" i="3"/>
  <c r="S158" i="3"/>
  <c r="U158" i="3" s="1"/>
  <c r="V159" i="3" s="1"/>
  <c r="N158" i="3"/>
  <c r="O158" i="3" s="1"/>
  <c r="I158" i="3"/>
  <c r="J158" i="3" s="1"/>
  <c r="H158" i="3"/>
  <c r="G158" i="3"/>
  <c r="K158" i="3" s="1"/>
  <c r="L159" i="3" s="1"/>
  <c r="E158" i="3"/>
  <c r="F159" i="3" s="1"/>
  <c r="D158" i="3"/>
  <c r="C158" i="3"/>
  <c r="AB157" i="3"/>
  <c r="AC157" i="3" s="1"/>
  <c r="X157" i="3"/>
  <c r="W157" i="3"/>
  <c r="Y157" i="3" s="1"/>
  <c r="Z158" i="3" s="1"/>
  <c r="U157" i="3"/>
  <c r="V158" i="3" s="1"/>
  <c r="T157" i="3"/>
  <c r="S157" i="3"/>
  <c r="N157" i="3"/>
  <c r="O157" i="3" s="1"/>
  <c r="K157" i="3"/>
  <c r="L158" i="3" s="1"/>
  <c r="I157" i="3"/>
  <c r="J157" i="3" s="1"/>
  <c r="H157" i="3"/>
  <c r="G157" i="3"/>
  <c r="D157" i="3"/>
  <c r="C157" i="3"/>
  <c r="E157" i="3" s="1"/>
  <c r="F158" i="3" s="1"/>
  <c r="AB156" i="3"/>
  <c r="AC156" i="3" s="1"/>
  <c r="X156" i="3"/>
  <c r="W156" i="3"/>
  <c r="Y156" i="3" s="1"/>
  <c r="Z157" i="3" s="1"/>
  <c r="U156" i="3"/>
  <c r="V157" i="3" s="1"/>
  <c r="T156" i="3"/>
  <c r="S156" i="3"/>
  <c r="N156" i="3"/>
  <c r="O156" i="3" s="1"/>
  <c r="K156" i="3"/>
  <c r="L157" i="3" s="1"/>
  <c r="I156" i="3"/>
  <c r="J156" i="3" s="1"/>
  <c r="H156" i="3"/>
  <c r="G156" i="3"/>
  <c r="D156" i="3"/>
  <c r="C156" i="3"/>
  <c r="E156" i="3" s="1"/>
  <c r="F157" i="3" s="1"/>
  <c r="AB155" i="3"/>
  <c r="AC155" i="3" s="1"/>
  <c r="Y155" i="3"/>
  <c r="Z156" i="3" s="1"/>
  <c r="X155" i="3"/>
  <c r="W155" i="3"/>
  <c r="T155" i="3"/>
  <c r="S155" i="3"/>
  <c r="U155" i="3" s="1"/>
  <c r="V156" i="3" s="1"/>
  <c r="N155" i="3"/>
  <c r="O155" i="3" s="1"/>
  <c r="I155" i="3"/>
  <c r="J155" i="3" s="1"/>
  <c r="H155" i="3"/>
  <c r="G155" i="3"/>
  <c r="K155" i="3" s="1"/>
  <c r="L156" i="3" s="1"/>
  <c r="E155" i="3"/>
  <c r="F156" i="3" s="1"/>
  <c r="D155" i="3"/>
  <c r="C155" i="3"/>
  <c r="AB154" i="3"/>
  <c r="AC154" i="3" s="1"/>
  <c r="Y154" i="3"/>
  <c r="Z155" i="3" s="1"/>
  <c r="X154" i="3"/>
  <c r="W154" i="3"/>
  <c r="T154" i="3"/>
  <c r="S154" i="3"/>
  <c r="U154" i="3" s="1"/>
  <c r="V155" i="3" s="1"/>
  <c r="N154" i="3"/>
  <c r="O154" i="3" s="1"/>
  <c r="I154" i="3"/>
  <c r="J154" i="3" s="1"/>
  <c r="H154" i="3"/>
  <c r="G154" i="3"/>
  <c r="K154" i="3" s="1"/>
  <c r="L155" i="3" s="1"/>
  <c r="E154" i="3"/>
  <c r="F155" i="3" s="1"/>
  <c r="D154" i="3"/>
  <c r="C154" i="3"/>
  <c r="AB153" i="3"/>
  <c r="AC153" i="3" s="1"/>
  <c r="X153" i="3"/>
  <c r="W153" i="3"/>
  <c r="Y153" i="3" s="1"/>
  <c r="Z154" i="3" s="1"/>
  <c r="U153" i="3"/>
  <c r="V154" i="3" s="1"/>
  <c r="T153" i="3"/>
  <c r="S153" i="3"/>
  <c r="N153" i="3"/>
  <c r="O153" i="3" s="1"/>
  <c r="K153" i="3"/>
  <c r="L154" i="3" s="1"/>
  <c r="I153" i="3"/>
  <c r="J153" i="3" s="1"/>
  <c r="H153" i="3"/>
  <c r="G153" i="3"/>
  <c r="D153" i="3"/>
  <c r="C153" i="3"/>
  <c r="E153" i="3" s="1"/>
  <c r="F154" i="3" s="1"/>
  <c r="AB152" i="3"/>
  <c r="AC152" i="3" s="1"/>
  <c r="X152" i="3"/>
  <c r="W152" i="3"/>
  <c r="Y152" i="3" s="1"/>
  <c r="Z153" i="3" s="1"/>
  <c r="U152" i="3"/>
  <c r="V153" i="3" s="1"/>
  <c r="T152" i="3"/>
  <c r="S152" i="3"/>
  <c r="N152" i="3"/>
  <c r="O152" i="3" s="1"/>
  <c r="K152" i="3"/>
  <c r="L153" i="3" s="1"/>
  <c r="I152" i="3"/>
  <c r="J152" i="3" s="1"/>
  <c r="H152" i="3"/>
  <c r="G152" i="3"/>
  <c r="D152" i="3"/>
  <c r="C152" i="3"/>
  <c r="E152" i="3" s="1"/>
  <c r="F153" i="3" s="1"/>
  <c r="AB151" i="3"/>
  <c r="AC151" i="3" s="1"/>
  <c r="Y151" i="3"/>
  <c r="Z152" i="3" s="1"/>
  <c r="X151" i="3"/>
  <c r="W151" i="3"/>
  <c r="T151" i="3"/>
  <c r="S151" i="3"/>
  <c r="U151" i="3" s="1"/>
  <c r="V152" i="3" s="1"/>
  <c r="N151" i="3"/>
  <c r="O151" i="3" s="1"/>
  <c r="I151" i="3"/>
  <c r="J151" i="3" s="1"/>
  <c r="H151" i="3"/>
  <c r="G151" i="3"/>
  <c r="K151" i="3" s="1"/>
  <c r="L152" i="3" s="1"/>
  <c r="E151" i="3"/>
  <c r="F152" i="3" s="1"/>
  <c r="D151" i="3"/>
  <c r="C151" i="3"/>
  <c r="AB150" i="3"/>
  <c r="AC150" i="3" s="1"/>
  <c r="Y150" i="3"/>
  <c r="Z151" i="3" s="1"/>
  <c r="X150" i="3"/>
  <c r="W150" i="3"/>
  <c r="T150" i="3"/>
  <c r="S150" i="3"/>
  <c r="U150" i="3" s="1"/>
  <c r="V151" i="3" s="1"/>
  <c r="N150" i="3"/>
  <c r="O150" i="3" s="1"/>
  <c r="I150" i="3"/>
  <c r="J150" i="3" s="1"/>
  <c r="H150" i="3"/>
  <c r="G150" i="3"/>
  <c r="K150" i="3" s="1"/>
  <c r="L151" i="3" s="1"/>
  <c r="E150" i="3"/>
  <c r="F151" i="3" s="1"/>
  <c r="D150" i="3"/>
  <c r="C150" i="3"/>
  <c r="AB149" i="3"/>
  <c r="AC149" i="3" s="1"/>
  <c r="X149" i="3"/>
  <c r="W149" i="3"/>
  <c r="Y149" i="3" s="1"/>
  <c r="Z150" i="3" s="1"/>
  <c r="U149" i="3"/>
  <c r="V150" i="3" s="1"/>
  <c r="T149" i="3"/>
  <c r="S149" i="3"/>
  <c r="N149" i="3"/>
  <c r="O149" i="3" s="1"/>
  <c r="K149" i="3"/>
  <c r="L150" i="3" s="1"/>
  <c r="I149" i="3"/>
  <c r="J149" i="3" s="1"/>
  <c r="H149" i="3"/>
  <c r="G149" i="3"/>
  <c r="D149" i="3"/>
  <c r="C149" i="3"/>
  <c r="E149" i="3" s="1"/>
  <c r="F150" i="3" s="1"/>
  <c r="AB148" i="3"/>
  <c r="AC148" i="3" s="1"/>
  <c r="X148" i="3"/>
  <c r="W148" i="3"/>
  <c r="Y148" i="3" s="1"/>
  <c r="Z149" i="3" s="1"/>
  <c r="U148" i="3"/>
  <c r="V149" i="3" s="1"/>
  <c r="T148" i="3"/>
  <c r="S148" i="3"/>
  <c r="N148" i="3"/>
  <c r="O148" i="3" s="1"/>
  <c r="K148" i="3"/>
  <c r="L149" i="3" s="1"/>
  <c r="I148" i="3"/>
  <c r="J148" i="3" s="1"/>
  <c r="H148" i="3"/>
  <c r="G148" i="3"/>
  <c r="D148" i="3"/>
  <c r="C148" i="3"/>
  <c r="E148" i="3" s="1"/>
  <c r="F149" i="3" s="1"/>
  <c r="AB147" i="3"/>
  <c r="AC147" i="3" s="1"/>
  <c r="Y147" i="3"/>
  <c r="Z148" i="3" s="1"/>
  <c r="X147" i="3"/>
  <c r="W147" i="3"/>
  <c r="T147" i="3"/>
  <c r="S147" i="3"/>
  <c r="U147" i="3" s="1"/>
  <c r="V148" i="3" s="1"/>
  <c r="N147" i="3"/>
  <c r="O147" i="3" s="1"/>
  <c r="I147" i="3"/>
  <c r="J147" i="3" s="1"/>
  <c r="H147" i="3"/>
  <c r="G147" i="3"/>
  <c r="K147" i="3" s="1"/>
  <c r="L148" i="3" s="1"/>
  <c r="E147" i="3"/>
  <c r="F148" i="3" s="1"/>
  <c r="D147" i="3"/>
  <c r="C147" i="3"/>
  <c r="AB146" i="3"/>
  <c r="AC146" i="3" s="1"/>
  <c r="Y146" i="3"/>
  <c r="Z147" i="3" s="1"/>
  <c r="X146" i="3"/>
  <c r="W146" i="3"/>
  <c r="T146" i="3"/>
  <c r="S146" i="3"/>
  <c r="U146" i="3" s="1"/>
  <c r="V147" i="3" s="1"/>
  <c r="N146" i="3"/>
  <c r="O146" i="3" s="1"/>
  <c r="I146" i="3"/>
  <c r="J146" i="3" s="1"/>
  <c r="H146" i="3"/>
  <c r="G146" i="3"/>
  <c r="K146" i="3" s="1"/>
  <c r="L147" i="3" s="1"/>
  <c r="E146" i="3"/>
  <c r="F147" i="3" s="1"/>
  <c r="D146" i="3"/>
  <c r="C146" i="3"/>
  <c r="AB145" i="3"/>
  <c r="AC145" i="3" s="1"/>
  <c r="X145" i="3"/>
  <c r="W145" i="3"/>
  <c r="Y145" i="3" s="1"/>
  <c r="Z146" i="3" s="1"/>
  <c r="U145" i="3"/>
  <c r="V146" i="3" s="1"/>
  <c r="T145" i="3"/>
  <c r="S145" i="3"/>
  <c r="N145" i="3"/>
  <c r="O145" i="3" s="1"/>
  <c r="K145" i="3"/>
  <c r="L146" i="3" s="1"/>
  <c r="I145" i="3"/>
  <c r="J145" i="3" s="1"/>
  <c r="H145" i="3"/>
  <c r="G145" i="3"/>
  <c r="D145" i="3"/>
  <c r="C145" i="3"/>
  <c r="E145" i="3" s="1"/>
  <c r="F146" i="3" s="1"/>
  <c r="AB144" i="3"/>
  <c r="AC144" i="3" s="1"/>
  <c r="X144" i="3"/>
  <c r="W144" i="3"/>
  <c r="Y144" i="3" s="1"/>
  <c r="Z145" i="3" s="1"/>
  <c r="U144" i="3"/>
  <c r="V145" i="3" s="1"/>
  <c r="T144" i="3"/>
  <c r="S144" i="3"/>
  <c r="N144" i="3"/>
  <c r="O144" i="3" s="1"/>
  <c r="K144" i="3"/>
  <c r="L145" i="3" s="1"/>
  <c r="I144" i="3"/>
  <c r="J144" i="3" s="1"/>
  <c r="H144" i="3"/>
  <c r="G144" i="3"/>
  <c r="D144" i="3"/>
  <c r="C144" i="3"/>
  <c r="E144" i="3" s="1"/>
  <c r="F145" i="3" s="1"/>
  <c r="AB143" i="3"/>
  <c r="AC143" i="3" s="1"/>
  <c r="Y143" i="3"/>
  <c r="Z144" i="3" s="1"/>
  <c r="X143" i="3"/>
  <c r="W143" i="3"/>
  <c r="T143" i="3"/>
  <c r="S143" i="3"/>
  <c r="U143" i="3" s="1"/>
  <c r="V144" i="3" s="1"/>
  <c r="N143" i="3"/>
  <c r="O143" i="3" s="1"/>
  <c r="I143" i="3"/>
  <c r="J143" i="3" s="1"/>
  <c r="H143" i="3"/>
  <c r="G143" i="3"/>
  <c r="K143" i="3" s="1"/>
  <c r="L144" i="3" s="1"/>
  <c r="E143" i="3"/>
  <c r="F144" i="3" s="1"/>
  <c r="D143" i="3"/>
  <c r="C143" i="3"/>
  <c r="AB142" i="3"/>
  <c r="AC142" i="3" s="1"/>
  <c r="Y142" i="3"/>
  <c r="Z143" i="3" s="1"/>
  <c r="X142" i="3"/>
  <c r="W142" i="3"/>
  <c r="T142" i="3"/>
  <c r="S142" i="3"/>
  <c r="U142" i="3" s="1"/>
  <c r="V143" i="3" s="1"/>
  <c r="N142" i="3"/>
  <c r="O142" i="3" s="1"/>
  <c r="I142" i="3"/>
  <c r="J142" i="3" s="1"/>
  <c r="H142" i="3"/>
  <c r="G142" i="3"/>
  <c r="K142" i="3" s="1"/>
  <c r="L143" i="3" s="1"/>
  <c r="E142" i="3"/>
  <c r="F143" i="3" s="1"/>
  <c r="D142" i="3"/>
  <c r="C142" i="3"/>
  <c r="AB141" i="3"/>
  <c r="AC141" i="3" s="1"/>
  <c r="X141" i="3"/>
  <c r="W141" i="3"/>
  <c r="Y141" i="3" s="1"/>
  <c r="Z142" i="3" s="1"/>
  <c r="U141" i="3"/>
  <c r="V142" i="3" s="1"/>
  <c r="T141" i="3"/>
  <c r="S141" i="3"/>
  <c r="N141" i="3"/>
  <c r="O141" i="3" s="1"/>
  <c r="K141" i="3"/>
  <c r="L142" i="3" s="1"/>
  <c r="I141" i="3"/>
  <c r="J141" i="3" s="1"/>
  <c r="H141" i="3"/>
  <c r="G141" i="3"/>
  <c r="D141" i="3"/>
  <c r="C141" i="3"/>
  <c r="E141" i="3" s="1"/>
  <c r="F142" i="3" s="1"/>
  <c r="AB140" i="3"/>
  <c r="AC140" i="3" s="1"/>
  <c r="X140" i="3"/>
  <c r="W140" i="3"/>
  <c r="Y140" i="3" s="1"/>
  <c r="Z141" i="3" s="1"/>
  <c r="U140" i="3"/>
  <c r="V141" i="3" s="1"/>
  <c r="T140" i="3"/>
  <c r="S140" i="3"/>
  <c r="N140" i="3"/>
  <c r="O140" i="3" s="1"/>
  <c r="K140" i="3"/>
  <c r="L141" i="3" s="1"/>
  <c r="I140" i="3"/>
  <c r="J140" i="3" s="1"/>
  <c r="H140" i="3"/>
  <c r="G140" i="3"/>
  <c r="D140" i="3"/>
  <c r="C140" i="3"/>
  <c r="E140" i="3" s="1"/>
  <c r="F141" i="3" s="1"/>
  <c r="AB139" i="3"/>
  <c r="AC139" i="3" s="1"/>
  <c r="Y139" i="3"/>
  <c r="Z140" i="3" s="1"/>
  <c r="X139" i="3"/>
  <c r="W139" i="3"/>
  <c r="T139" i="3"/>
  <c r="S139" i="3"/>
  <c r="U139" i="3" s="1"/>
  <c r="V140" i="3" s="1"/>
  <c r="N139" i="3"/>
  <c r="O139" i="3" s="1"/>
  <c r="I139" i="3"/>
  <c r="J139" i="3" s="1"/>
  <c r="H139" i="3"/>
  <c r="G139" i="3"/>
  <c r="K139" i="3" s="1"/>
  <c r="L140" i="3" s="1"/>
  <c r="E139" i="3"/>
  <c r="F140" i="3" s="1"/>
  <c r="D139" i="3"/>
  <c r="C139" i="3"/>
  <c r="AB138" i="3"/>
  <c r="AC138" i="3" s="1"/>
  <c r="Y138" i="3"/>
  <c r="Z139" i="3" s="1"/>
  <c r="X138" i="3"/>
  <c r="W138" i="3"/>
  <c r="T138" i="3"/>
  <c r="S138" i="3"/>
  <c r="U138" i="3" s="1"/>
  <c r="V139" i="3" s="1"/>
  <c r="N138" i="3"/>
  <c r="O138" i="3" s="1"/>
  <c r="I138" i="3"/>
  <c r="J138" i="3" s="1"/>
  <c r="H138" i="3"/>
  <c r="G138" i="3"/>
  <c r="K138" i="3" s="1"/>
  <c r="L139" i="3" s="1"/>
  <c r="E138" i="3"/>
  <c r="F139" i="3" s="1"/>
  <c r="D138" i="3"/>
  <c r="C138" i="3"/>
  <c r="AB137" i="3"/>
  <c r="AC137" i="3" s="1"/>
  <c r="X137" i="3"/>
  <c r="W137" i="3"/>
  <c r="Y137" i="3" s="1"/>
  <c r="Z138" i="3" s="1"/>
  <c r="U137" i="3"/>
  <c r="V138" i="3" s="1"/>
  <c r="T137" i="3"/>
  <c r="S137" i="3"/>
  <c r="N137" i="3"/>
  <c r="O137" i="3" s="1"/>
  <c r="K137" i="3"/>
  <c r="L138" i="3" s="1"/>
  <c r="I137" i="3"/>
  <c r="J137" i="3" s="1"/>
  <c r="H137" i="3"/>
  <c r="G137" i="3"/>
  <c r="D137" i="3"/>
  <c r="C137" i="3"/>
  <c r="E137" i="3" s="1"/>
  <c r="F138" i="3" s="1"/>
  <c r="AB136" i="3"/>
  <c r="AC136" i="3" s="1"/>
  <c r="X136" i="3"/>
  <c r="W136" i="3"/>
  <c r="Y136" i="3" s="1"/>
  <c r="Z137" i="3" s="1"/>
  <c r="U136" i="3"/>
  <c r="V137" i="3" s="1"/>
  <c r="T136" i="3"/>
  <c r="S136" i="3"/>
  <c r="N136" i="3"/>
  <c r="O136" i="3" s="1"/>
  <c r="K136" i="3"/>
  <c r="L137" i="3" s="1"/>
  <c r="I136" i="3"/>
  <c r="J136" i="3" s="1"/>
  <c r="H136" i="3"/>
  <c r="G136" i="3"/>
  <c r="D136" i="3"/>
  <c r="C136" i="3"/>
  <c r="E136" i="3" s="1"/>
  <c r="F137" i="3" s="1"/>
  <c r="AB135" i="3"/>
  <c r="AC135" i="3" s="1"/>
  <c r="Y135" i="3"/>
  <c r="Z136" i="3" s="1"/>
  <c r="X135" i="3"/>
  <c r="W135" i="3"/>
  <c r="T135" i="3"/>
  <c r="S135" i="3"/>
  <c r="U135" i="3" s="1"/>
  <c r="V136" i="3" s="1"/>
  <c r="N135" i="3"/>
  <c r="O135" i="3" s="1"/>
  <c r="I135" i="3"/>
  <c r="J135" i="3" s="1"/>
  <c r="H135" i="3"/>
  <c r="G135" i="3"/>
  <c r="K135" i="3" s="1"/>
  <c r="L136" i="3" s="1"/>
  <c r="E135" i="3"/>
  <c r="F136" i="3" s="1"/>
  <c r="D135" i="3"/>
  <c r="C135" i="3"/>
  <c r="AB134" i="3"/>
  <c r="AC134" i="3" s="1"/>
  <c r="Y134" i="3"/>
  <c r="Z135" i="3" s="1"/>
  <c r="X134" i="3"/>
  <c r="W134" i="3"/>
  <c r="T134" i="3"/>
  <c r="S134" i="3"/>
  <c r="U134" i="3" s="1"/>
  <c r="V135" i="3" s="1"/>
  <c r="N134" i="3"/>
  <c r="O134" i="3" s="1"/>
  <c r="I134" i="3"/>
  <c r="J134" i="3" s="1"/>
  <c r="H134" i="3"/>
  <c r="G134" i="3"/>
  <c r="K134" i="3" s="1"/>
  <c r="L135" i="3" s="1"/>
  <c r="E134" i="3"/>
  <c r="F135" i="3" s="1"/>
  <c r="D134" i="3"/>
  <c r="C134" i="3"/>
  <c r="AB133" i="3"/>
  <c r="AC133" i="3" s="1"/>
  <c r="X133" i="3"/>
  <c r="W133" i="3"/>
  <c r="Y133" i="3" s="1"/>
  <c r="Z134" i="3" s="1"/>
  <c r="U133" i="3"/>
  <c r="V134" i="3" s="1"/>
  <c r="T133" i="3"/>
  <c r="S133" i="3"/>
  <c r="N133" i="3"/>
  <c r="O133" i="3" s="1"/>
  <c r="K133" i="3"/>
  <c r="L134" i="3" s="1"/>
  <c r="I133" i="3"/>
  <c r="J133" i="3" s="1"/>
  <c r="H133" i="3"/>
  <c r="G133" i="3"/>
  <c r="D133" i="3"/>
  <c r="C133" i="3"/>
  <c r="E133" i="3" s="1"/>
  <c r="F134" i="3" s="1"/>
  <c r="AB132" i="3"/>
  <c r="AC132" i="3" s="1"/>
  <c r="X132" i="3"/>
  <c r="W132" i="3"/>
  <c r="Y132" i="3" s="1"/>
  <c r="Z133" i="3" s="1"/>
  <c r="U132" i="3"/>
  <c r="V133" i="3" s="1"/>
  <c r="T132" i="3"/>
  <c r="S132" i="3"/>
  <c r="N132" i="3"/>
  <c r="O132" i="3" s="1"/>
  <c r="K132" i="3"/>
  <c r="L133" i="3" s="1"/>
  <c r="I132" i="3"/>
  <c r="J132" i="3" s="1"/>
  <c r="H132" i="3"/>
  <c r="G132" i="3"/>
  <c r="D132" i="3"/>
  <c r="C132" i="3"/>
  <c r="E132" i="3" s="1"/>
  <c r="F133" i="3" s="1"/>
  <c r="AB131" i="3"/>
  <c r="AC131" i="3" s="1"/>
  <c r="Y131" i="3"/>
  <c r="Z132" i="3" s="1"/>
  <c r="X131" i="3"/>
  <c r="W131" i="3"/>
  <c r="T131" i="3"/>
  <c r="S131" i="3"/>
  <c r="U131" i="3" s="1"/>
  <c r="V132" i="3" s="1"/>
  <c r="N131" i="3"/>
  <c r="O131" i="3" s="1"/>
  <c r="I131" i="3"/>
  <c r="J131" i="3" s="1"/>
  <c r="H131" i="3"/>
  <c r="G131" i="3"/>
  <c r="K131" i="3" s="1"/>
  <c r="L132" i="3" s="1"/>
  <c r="E131" i="3"/>
  <c r="F132" i="3" s="1"/>
  <c r="D131" i="3"/>
  <c r="C131" i="3"/>
  <c r="AB130" i="3"/>
  <c r="AC130" i="3" s="1"/>
  <c r="Y130" i="3"/>
  <c r="Z131" i="3" s="1"/>
  <c r="X130" i="3"/>
  <c r="W130" i="3"/>
  <c r="T130" i="3"/>
  <c r="S130" i="3"/>
  <c r="U130" i="3" s="1"/>
  <c r="V131" i="3" s="1"/>
  <c r="N130" i="3"/>
  <c r="O130" i="3" s="1"/>
  <c r="I130" i="3"/>
  <c r="J130" i="3" s="1"/>
  <c r="H130" i="3"/>
  <c r="G130" i="3"/>
  <c r="K130" i="3" s="1"/>
  <c r="L131" i="3" s="1"/>
  <c r="E130" i="3"/>
  <c r="F131" i="3" s="1"/>
  <c r="D130" i="3"/>
  <c r="C130" i="3"/>
  <c r="AB129" i="3"/>
  <c r="AC129" i="3" s="1"/>
  <c r="X129" i="3"/>
  <c r="W129" i="3"/>
  <c r="Y129" i="3" s="1"/>
  <c r="Z130" i="3" s="1"/>
  <c r="U129" i="3"/>
  <c r="V130" i="3" s="1"/>
  <c r="T129" i="3"/>
  <c r="S129" i="3"/>
  <c r="N129" i="3"/>
  <c r="O129" i="3" s="1"/>
  <c r="K129" i="3"/>
  <c r="L130" i="3" s="1"/>
  <c r="I129" i="3"/>
  <c r="J129" i="3" s="1"/>
  <c r="H129" i="3"/>
  <c r="G129" i="3"/>
  <c r="D129" i="3"/>
  <c r="C129" i="3"/>
  <c r="E129" i="3" s="1"/>
  <c r="F130" i="3" s="1"/>
  <c r="AB128" i="3"/>
  <c r="AC128" i="3" s="1"/>
  <c r="X128" i="3"/>
  <c r="W128" i="3"/>
  <c r="Y128" i="3" s="1"/>
  <c r="Z129" i="3" s="1"/>
  <c r="U128" i="3"/>
  <c r="V129" i="3" s="1"/>
  <c r="T128" i="3"/>
  <c r="S128" i="3"/>
  <c r="N128" i="3"/>
  <c r="O128" i="3" s="1"/>
  <c r="K128" i="3"/>
  <c r="L129" i="3" s="1"/>
  <c r="I128" i="3"/>
  <c r="J128" i="3" s="1"/>
  <c r="H128" i="3"/>
  <c r="G128" i="3"/>
  <c r="D128" i="3"/>
  <c r="C128" i="3"/>
  <c r="E128" i="3" s="1"/>
  <c r="F129" i="3" s="1"/>
  <c r="AB127" i="3"/>
  <c r="AC127" i="3" s="1"/>
  <c r="Y127" i="3"/>
  <c r="Z128" i="3" s="1"/>
  <c r="X127" i="3"/>
  <c r="W127" i="3"/>
  <c r="T127" i="3"/>
  <c r="S127" i="3"/>
  <c r="U127" i="3" s="1"/>
  <c r="V128" i="3" s="1"/>
  <c r="N127" i="3"/>
  <c r="O127" i="3" s="1"/>
  <c r="I127" i="3"/>
  <c r="J127" i="3" s="1"/>
  <c r="H127" i="3"/>
  <c r="G127" i="3"/>
  <c r="K127" i="3" s="1"/>
  <c r="L128" i="3" s="1"/>
  <c r="E127" i="3"/>
  <c r="F128" i="3" s="1"/>
  <c r="D127" i="3"/>
  <c r="C127" i="3"/>
  <c r="AB126" i="3"/>
  <c r="AC126" i="3" s="1"/>
  <c r="Y126" i="3"/>
  <c r="Z127" i="3" s="1"/>
  <c r="X126" i="3"/>
  <c r="W126" i="3"/>
  <c r="T126" i="3"/>
  <c r="S126" i="3"/>
  <c r="U126" i="3" s="1"/>
  <c r="V127" i="3" s="1"/>
  <c r="N126" i="3"/>
  <c r="O126" i="3" s="1"/>
  <c r="I126" i="3"/>
  <c r="J126" i="3" s="1"/>
  <c r="H126" i="3"/>
  <c r="G126" i="3"/>
  <c r="K126" i="3" s="1"/>
  <c r="L127" i="3" s="1"/>
  <c r="E126" i="3"/>
  <c r="F127" i="3" s="1"/>
  <c r="D126" i="3"/>
  <c r="C126" i="3"/>
  <c r="AB125" i="3"/>
  <c r="AC125" i="3" s="1"/>
  <c r="X125" i="3"/>
  <c r="W125" i="3"/>
  <c r="Y125" i="3" s="1"/>
  <c r="Z126" i="3" s="1"/>
  <c r="U125" i="3"/>
  <c r="V126" i="3" s="1"/>
  <c r="T125" i="3"/>
  <c r="S125" i="3"/>
  <c r="N125" i="3"/>
  <c r="O125" i="3" s="1"/>
  <c r="K125" i="3"/>
  <c r="L126" i="3" s="1"/>
  <c r="I125" i="3"/>
  <c r="J125" i="3" s="1"/>
  <c r="H125" i="3"/>
  <c r="G125" i="3"/>
  <c r="D125" i="3"/>
  <c r="C125" i="3"/>
  <c r="E125" i="3" s="1"/>
  <c r="F126" i="3" s="1"/>
  <c r="AB124" i="3"/>
  <c r="AC124" i="3" s="1"/>
  <c r="X124" i="3"/>
  <c r="W124" i="3"/>
  <c r="Y124" i="3" s="1"/>
  <c r="Z125" i="3" s="1"/>
  <c r="U124" i="3"/>
  <c r="V125" i="3" s="1"/>
  <c r="T124" i="3"/>
  <c r="S124" i="3"/>
  <c r="N124" i="3"/>
  <c r="O124" i="3" s="1"/>
  <c r="K124" i="3"/>
  <c r="L125" i="3" s="1"/>
  <c r="I124" i="3"/>
  <c r="J124" i="3" s="1"/>
  <c r="H124" i="3"/>
  <c r="G124" i="3"/>
  <c r="D124" i="3"/>
  <c r="C124" i="3"/>
  <c r="E124" i="3" s="1"/>
  <c r="F125" i="3" s="1"/>
  <c r="AB123" i="3"/>
  <c r="AC123" i="3" s="1"/>
  <c r="Y123" i="3"/>
  <c r="Z124" i="3" s="1"/>
  <c r="X123" i="3"/>
  <c r="W123" i="3"/>
  <c r="T123" i="3"/>
  <c r="S123" i="3"/>
  <c r="U123" i="3" s="1"/>
  <c r="V124" i="3" s="1"/>
  <c r="N123" i="3"/>
  <c r="O123" i="3" s="1"/>
  <c r="I123" i="3"/>
  <c r="J123" i="3" s="1"/>
  <c r="H123" i="3"/>
  <c r="G123" i="3"/>
  <c r="K123" i="3" s="1"/>
  <c r="L124" i="3" s="1"/>
  <c r="E123" i="3"/>
  <c r="F124" i="3" s="1"/>
  <c r="D123" i="3"/>
  <c r="C123" i="3"/>
  <c r="AB122" i="3"/>
  <c r="AC122" i="3" s="1"/>
  <c r="Y122" i="3"/>
  <c r="Z123" i="3" s="1"/>
  <c r="X122" i="3"/>
  <c r="W122" i="3"/>
  <c r="T122" i="3"/>
  <c r="S122" i="3"/>
  <c r="U122" i="3" s="1"/>
  <c r="V123" i="3" s="1"/>
  <c r="N122" i="3"/>
  <c r="O122" i="3" s="1"/>
  <c r="I122" i="3"/>
  <c r="J122" i="3" s="1"/>
  <c r="H122" i="3"/>
  <c r="G122" i="3"/>
  <c r="K122" i="3" s="1"/>
  <c r="L123" i="3" s="1"/>
  <c r="E122" i="3"/>
  <c r="F123" i="3" s="1"/>
  <c r="D122" i="3"/>
  <c r="C122" i="3"/>
  <c r="AB121" i="3"/>
  <c r="AC121" i="3" s="1"/>
  <c r="X121" i="3"/>
  <c r="W121" i="3"/>
  <c r="Y121" i="3" s="1"/>
  <c r="Z122" i="3" s="1"/>
  <c r="U121" i="3"/>
  <c r="V122" i="3" s="1"/>
  <c r="T121" i="3"/>
  <c r="S121" i="3"/>
  <c r="N121" i="3"/>
  <c r="O121" i="3" s="1"/>
  <c r="K121" i="3"/>
  <c r="L122" i="3" s="1"/>
  <c r="I121" i="3"/>
  <c r="J121" i="3" s="1"/>
  <c r="H121" i="3"/>
  <c r="G121" i="3"/>
  <c r="D121" i="3"/>
  <c r="C121" i="3"/>
  <c r="E121" i="3" s="1"/>
  <c r="F122" i="3" s="1"/>
  <c r="AB120" i="3"/>
  <c r="AC120" i="3" s="1"/>
  <c r="X120" i="3"/>
  <c r="W120" i="3"/>
  <c r="Y120" i="3" s="1"/>
  <c r="Z121" i="3" s="1"/>
  <c r="U120" i="3"/>
  <c r="V121" i="3" s="1"/>
  <c r="T120" i="3"/>
  <c r="S120" i="3"/>
  <c r="N120" i="3"/>
  <c r="O120" i="3" s="1"/>
  <c r="K120" i="3"/>
  <c r="L121" i="3" s="1"/>
  <c r="I120" i="3"/>
  <c r="J120" i="3" s="1"/>
  <c r="H120" i="3"/>
  <c r="G120" i="3"/>
  <c r="D120" i="3"/>
  <c r="C120" i="3"/>
  <c r="E120" i="3" s="1"/>
  <c r="F121" i="3" s="1"/>
  <c r="AB119" i="3"/>
  <c r="AC119" i="3" s="1"/>
  <c r="Y119" i="3"/>
  <c r="Z120" i="3" s="1"/>
  <c r="X119" i="3"/>
  <c r="W119" i="3"/>
  <c r="T119" i="3"/>
  <c r="S119" i="3"/>
  <c r="U119" i="3" s="1"/>
  <c r="V120" i="3" s="1"/>
  <c r="N119" i="3"/>
  <c r="O119" i="3" s="1"/>
  <c r="I119" i="3"/>
  <c r="J119" i="3" s="1"/>
  <c r="H119" i="3"/>
  <c r="G119" i="3"/>
  <c r="K119" i="3" s="1"/>
  <c r="L120" i="3" s="1"/>
  <c r="E119" i="3"/>
  <c r="F120" i="3" s="1"/>
  <c r="D119" i="3"/>
  <c r="C119" i="3"/>
  <c r="AB118" i="3"/>
  <c r="AC118" i="3" s="1"/>
  <c r="Y118" i="3"/>
  <c r="Z119" i="3" s="1"/>
  <c r="X118" i="3"/>
  <c r="W118" i="3"/>
  <c r="T118" i="3"/>
  <c r="S118" i="3"/>
  <c r="U118" i="3" s="1"/>
  <c r="V119" i="3" s="1"/>
  <c r="N118" i="3"/>
  <c r="O118" i="3" s="1"/>
  <c r="I118" i="3"/>
  <c r="J118" i="3" s="1"/>
  <c r="H118" i="3"/>
  <c r="G118" i="3"/>
  <c r="K118" i="3" s="1"/>
  <c r="L119" i="3" s="1"/>
  <c r="E118" i="3"/>
  <c r="F119" i="3" s="1"/>
  <c r="D118" i="3"/>
  <c r="C118" i="3"/>
  <c r="AB117" i="3"/>
  <c r="AC117" i="3" s="1"/>
  <c r="X117" i="3"/>
  <c r="W117" i="3"/>
  <c r="Y117" i="3" s="1"/>
  <c r="Z118" i="3" s="1"/>
  <c r="U117" i="3"/>
  <c r="V118" i="3" s="1"/>
  <c r="T117" i="3"/>
  <c r="S117" i="3"/>
  <c r="N117" i="3"/>
  <c r="O117" i="3" s="1"/>
  <c r="K117" i="3"/>
  <c r="L118" i="3" s="1"/>
  <c r="I117" i="3"/>
  <c r="J117" i="3" s="1"/>
  <c r="H117" i="3"/>
  <c r="G117" i="3"/>
  <c r="D117" i="3"/>
  <c r="C117" i="3"/>
  <c r="E117" i="3" s="1"/>
  <c r="F118" i="3" s="1"/>
  <c r="AB116" i="3"/>
  <c r="AC116" i="3" s="1"/>
  <c r="X116" i="3"/>
  <c r="W116" i="3"/>
  <c r="Y116" i="3" s="1"/>
  <c r="Z117" i="3" s="1"/>
  <c r="U116" i="3"/>
  <c r="V117" i="3" s="1"/>
  <c r="T116" i="3"/>
  <c r="S116" i="3"/>
  <c r="N116" i="3"/>
  <c r="O116" i="3" s="1"/>
  <c r="K116" i="3"/>
  <c r="L117" i="3" s="1"/>
  <c r="I116" i="3"/>
  <c r="J116" i="3" s="1"/>
  <c r="H116" i="3"/>
  <c r="G116" i="3"/>
  <c r="D116" i="3"/>
  <c r="C116" i="3"/>
  <c r="E116" i="3" s="1"/>
  <c r="F117" i="3" s="1"/>
  <c r="AB115" i="3"/>
  <c r="AC115" i="3" s="1"/>
  <c r="Y115" i="3"/>
  <c r="Z116" i="3" s="1"/>
  <c r="X115" i="3"/>
  <c r="W115" i="3"/>
  <c r="T115" i="3"/>
  <c r="S115" i="3"/>
  <c r="U115" i="3" s="1"/>
  <c r="V116" i="3" s="1"/>
  <c r="N115" i="3"/>
  <c r="O115" i="3" s="1"/>
  <c r="I115" i="3"/>
  <c r="J115" i="3" s="1"/>
  <c r="H115" i="3"/>
  <c r="G115" i="3"/>
  <c r="K115" i="3" s="1"/>
  <c r="L116" i="3" s="1"/>
  <c r="E115" i="3"/>
  <c r="F116" i="3" s="1"/>
  <c r="D115" i="3"/>
  <c r="C115" i="3"/>
  <c r="AB114" i="3"/>
  <c r="AC114" i="3" s="1"/>
  <c r="Y114" i="3"/>
  <c r="Z115" i="3" s="1"/>
  <c r="X114" i="3"/>
  <c r="W114" i="3"/>
  <c r="T114" i="3"/>
  <c r="S114" i="3"/>
  <c r="U114" i="3" s="1"/>
  <c r="V115" i="3" s="1"/>
  <c r="N114" i="3"/>
  <c r="O114" i="3" s="1"/>
  <c r="I114" i="3"/>
  <c r="J114" i="3" s="1"/>
  <c r="H114" i="3"/>
  <c r="G114" i="3"/>
  <c r="K114" i="3" s="1"/>
  <c r="L115" i="3" s="1"/>
  <c r="E114" i="3"/>
  <c r="F115" i="3" s="1"/>
  <c r="D114" i="3"/>
  <c r="C114" i="3"/>
  <c r="AB113" i="3"/>
  <c r="AC113" i="3" s="1"/>
  <c r="X113" i="3"/>
  <c r="W113" i="3"/>
  <c r="Y113" i="3" s="1"/>
  <c r="Z114" i="3" s="1"/>
  <c r="U113" i="3"/>
  <c r="V114" i="3" s="1"/>
  <c r="T113" i="3"/>
  <c r="S113" i="3"/>
  <c r="N113" i="3"/>
  <c r="O113" i="3" s="1"/>
  <c r="K113" i="3"/>
  <c r="L114" i="3" s="1"/>
  <c r="I113" i="3"/>
  <c r="J113" i="3" s="1"/>
  <c r="H113" i="3"/>
  <c r="G113" i="3"/>
  <c r="D113" i="3"/>
  <c r="C113" i="3"/>
  <c r="E113" i="3" s="1"/>
  <c r="F114" i="3" s="1"/>
  <c r="AB112" i="3"/>
  <c r="AC112" i="3" s="1"/>
  <c r="X112" i="3"/>
  <c r="W112" i="3"/>
  <c r="Y112" i="3" s="1"/>
  <c r="Z113" i="3" s="1"/>
  <c r="U112" i="3"/>
  <c r="V113" i="3" s="1"/>
  <c r="T112" i="3"/>
  <c r="S112" i="3"/>
  <c r="N112" i="3"/>
  <c r="O112" i="3" s="1"/>
  <c r="K112" i="3"/>
  <c r="L113" i="3" s="1"/>
  <c r="I112" i="3"/>
  <c r="J112" i="3" s="1"/>
  <c r="H112" i="3"/>
  <c r="G112" i="3"/>
  <c r="D112" i="3"/>
  <c r="C112" i="3"/>
  <c r="E112" i="3" s="1"/>
  <c r="F113" i="3" s="1"/>
  <c r="AB111" i="3"/>
  <c r="AC111" i="3" s="1"/>
  <c r="Y111" i="3"/>
  <c r="Z112" i="3" s="1"/>
  <c r="X111" i="3"/>
  <c r="W111" i="3"/>
  <c r="T111" i="3"/>
  <c r="S111" i="3"/>
  <c r="U111" i="3" s="1"/>
  <c r="V112" i="3" s="1"/>
  <c r="N111" i="3"/>
  <c r="O111" i="3" s="1"/>
  <c r="I111" i="3"/>
  <c r="J111" i="3" s="1"/>
  <c r="H111" i="3"/>
  <c r="G111" i="3"/>
  <c r="K111" i="3" s="1"/>
  <c r="L112" i="3" s="1"/>
  <c r="E111" i="3"/>
  <c r="F112" i="3" s="1"/>
  <c r="D111" i="3"/>
  <c r="C111" i="3"/>
  <c r="AB110" i="3"/>
  <c r="AC110" i="3" s="1"/>
  <c r="Y110" i="3"/>
  <c r="Z111" i="3" s="1"/>
  <c r="X110" i="3"/>
  <c r="W110" i="3"/>
  <c r="T110" i="3"/>
  <c r="S110" i="3"/>
  <c r="U110" i="3" s="1"/>
  <c r="V111" i="3" s="1"/>
  <c r="N110" i="3"/>
  <c r="O110" i="3" s="1"/>
  <c r="I110" i="3"/>
  <c r="J110" i="3" s="1"/>
  <c r="H110" i="3"/>
  <c r="G110" i="3"/>
  <c r="K110" i="3" s="1"/>
  <c r="L111" i="3" s="1"/>
  <c r="E110" i="3"/>
  <c r="F111" i="3" s="1"/>
  <c r="D110" i="3"/>
  <c r="C110" i="3"/>
  <c r="AB109" i="3"/>
  <c r="AC109" i="3" s="1"/>
  <c r="X109" i="3"/>
  <c r="W109" i="3"/>
  <c r="Y109" i="3" s="1"/>
  <c r="Z110" i="3" s="1"/>
  <c r="U109" i="3"/>
  <c r="V110" i="3" s="1"/>
  <c r="T109" i="3"/>
  <c r="S109" i="3"/>
  <c r="N109" i="3"/>
  <c r="O109" i="3" s="1"/>
  <c r="K109" i="3"/>
  <c r="L110" i="3" s="1"/>
  <c r="I109" i="3"/>
  <c r="J109" i="3" s="1"/>
  <c r="H109" i="3"/>
  <c r="G109" i="3"/>
  <c r="D109" i="3"/>
  <c r="C109" i="3"/>
  <c r="E109" i="3" s="1"/>
  <c r="F110" i="3" s="1"/>
  <c r="AB108" i="3"/>
  <c r="AC108" i="3" s="1"/>
  <c r="X108" i="3"/>
  <c r="W108" i="3"/>
  <c r="Y108" i="3" s="1"/>
  <c r="Z109" i="3" s="1"/>
  <c r="U108" i="3"/>
  <c r="V109" i="3" s="1"/>
  <c r="T108" i="3"/>
  <c r="S108" i="3"/>
  <c r="N108" i="3"/>
  <c r="O108" i="3" s="1"/>
  <c r="K108" i="3"/>
  <c r="L109" i="3" s="1"/>
  <c r="I108" i="3"/>
  <c r="J108" i="3" s="1"/>
  <c r="H108" i="3"/>
  <c r="G108" i="3"/>
  <c r="D108" i="3"/>
  <c r="C108" i="3"/>
  <c r="E108" i="3" s="1"/>
  <c r="F109" i="3" s="1"/>
  <c r="AB107" i="3"/>
  <c r="AC107" i="3" s="1"/>
  <c r="Y107" i="3"/>
  <c r="Z108" i="3" s="1"/>
  <c r="X107" i="3"/>
  <c r="W107" i="3"/>
  <c r="T107" i="3"/>
  <c r="S107" i="3"/>
  <c r="U107" i="3" s="1"/>
  <c r="V108" i="3" s="1"/>
  <c r="N107" i="3"/>
  <c r="O107" i="3" s="1"/>
  <c r="I107" i="3"/>
  <c r="J107" i="3" s="1"/>
  <c r="H107" i="3"/>
  <c r="G107" i="3"/>
  <c r="K107" i="3" s="1"/>
  <c r="L108" i="3" s="1"/>
  <c r="E107" i="3"/>
  <c r="F108" i="3" s="1"/>
  <c r="D107" i="3"/>
  <c r="C107" i="3"/>
  <c r="AB106" i="3"/>
  <c r="AC106" i="3" s="1"/>
  <c r="Y106" i="3"/>
  <c r="Z107" i="3" s="1"/>
  <c r="X106" i="3"/>
  <c r="W106" i="3"/>
  <c r="T106" i="3"/>
  <c r="S106" i="3"/>
  <c r="U106" i="3" s="1"/>
  <c r="V107" i="3" s="1"/>
  <c r="N106" i="3"/>
  <c r="O106" i="3" s="1"/>
  <c r="I106" i="3"/>
  <c r="J106" i="3" s="1"/>
  <c r="H106" i="3"/>
  <c r="G106" i="3"/>
  <c r="K106" i="3" s="1"/>
  <c r="L107" i="3" s="1"/>
  <c r="E106" i="3"/>
  <c r="F107" i="3" s="1"/>
  <c r="D106" i="3"/>
  <c r="C106" i="3"/>
  <c r="AB105" i="3"/>
  <c r="AC105" i="3" s="1"/>
  <c r="X105" i="3"/>
  <c r="W105" i="3"/>
  <c r="Y105" i="3" s="1"/>
  <c r="Z106" i="3" s="1"/>
  <c r="U105" i="3"/>
  <c r="V106" i="3" s="1"/>
  <c r="T105" i="3"/>
  <c r="S105" i="3"/>
  <c r="N105" i="3"/>
  <c r="O105" i="3" s="1"/>
  <c r="K105" i="3"/>
  <c r="L106" i="3" s="1"/>
  <c r="I105" i="3"/>
  <c r="J105" i="3" s="1"/>
  <c r="H105" i="3"/>
  <c r="G105" i="3"/>
  <c r="D105" i="3"/>
  <c r="C105" i="3"/>
  <c r="E105" i="3" s="1"/>
  <c r="F106" i="3" s="1"/>
  <c r="AB104" i="3"/>
  <c r="AC104" i="3" s="1"/>
  <c r="X104" i="3"/>
  <c r="W104" i="3"/>
  <c r="Y104" i="3" s="1"/>
  <c r="Z105" i="3" s="1"/>
  <c r="U104" i="3"/>
  <c r="V105" i="3" s="1"/>
  <c r="T104" i="3"/>
  <c r="S104" i="3"/>
  <c r="N104" i="3"/>
  <c r="O104" i="3" s="1"/>
  <c r="K104" i="3"/>
  <c r="L105" i="3" s="1"/>
  <c r="I104" i="3"/>
  <c r="J104" i="3" s="1"/>
  <c r="H104" i="3"/>
  <c r="G104" i="3"/>
  <c r="D104" i="3"/>
  <c r="C104" i="3"/>
  <c r="E104" i="3" s="1"/>
  <c r="F105" i="3" s="1"/>
  <c r="AB103" i="3"/>
  <c r="AC103" i="3" s="1"/>
  <c r="Y103" i="3"/>
  <c r="Z104" i="3" s="1"/>
  <c r="X103" i="3"/>
  <c r="W103" i="3"/>
  <c r="T103" i="3"/>
  <c r="S103" i="3"/>
  <c r="U103" i="3" s="1"/>
  <c r="V104" i="3" s="1"/>
  <c r="N103" i="3"/>
  <c r="O103" i="3" s="1"/>
  <c r="I103" i="3"/>
  <c r="J103" i="3" s="1"/>
  <c r="H103" i="3"/>
  <c r="G103" i="3"/>
  <c r="K103" i="3" s="1"/>
  <c r="L104" i="3" s="1"/>
  <c r="E103" i="3"/>
  <c r="F104" i="3" s="1"/>
  <c r="D103" i="3"/>
  <c r="C103" i="3"/>
  <c r="AB102" i="3"/>
  <c r="AC102" i="3" s="1"/>
  <c r="Y102" i="3"/>
  <c r="Z103" i="3" s="1"/>
  <c r="X102" i="3"/>
  <c r="W102" i="3"/>
  <c r="T102" i="3"/>
  <c r="S102" i="3"/>
  <c r="U102" i="3" s="1"/>
  <c r="V103" i="3" s="1"/>
  <c r="N102" i="3"/>
  <c r="O102" i="3" s="1"/>
  <c r="I102" i="3"/>
  <c r="J102" i="3" s="1"/>
  <c r="H102" i="3"/>
  <c r="G102" i="3"/>
  <c r="K102" i="3" s="1"/>
  <c r="L103" i="3" s="1"/>
  <c r="E102" i="3"/>
  <c r="F103" i="3" s="1"/>
  <c r="D102" i="3"/>
  <c r="C102" i="3"/>
  <c r="AB101" i="3"/>
  <c r="AC101" i="3" s="1"/>
  <c r="X101" i="3"/>
  <c r="W101" i="3"/>
  <c r="Y101" i="3" s="1"/>
  <c r="Z102" i="3" s="1"/>
  <c r="U101" i="3"/>
  <c r="V102" i="3" s="1"/>
  <c r="T101" i="3"/>
  <c r="S101" i="3"/>
  <c r="N101" i="3"/>
  <c r="O101" i="3" s="1"/>
  <c r="K101" i="3"/>
  <c r="L102" i="3" s="1"/>
  <c r="I101" i="3"/>
  <c r="J101" i="3" s="1"/>
  <c r="H101" i="3"/>
  <c r="G101" i="3"/>
  <c r="D101" i="3"/>
  <c r="C101" i="3"/>
  <c r="E101" i="3" s="1"/>
  <c r="F102" i="3" s="1"/>
  <c r="AB100" i="3"/>
  <c r="AC100" i="3" s="1"/>
  <c r="X100" i="3"/>
  <c r="W100" i="3"/>
  <c r="Y100" i="3" s="1"/>
  <c r="Z101" i="3" s="1"/>
  <c r="U100" i="3"/>
  <c r="V101" i="3" s="1"/>
  <c r="T100" i="3"/>
  <c r="S100" i="3"/>
  <c r="N100" i="3"/>
  <c r="O100" i="3" s="1"/>
  <c r="K100" i="3"/>
  <c r="L101" i="3" s="1"/>
  <c r="I100" i="3"/>
  <c r="J100" i="3" s="1"/>
  <c r="H100" i="3"/>
  <c r="G100" i="3"/>
  <c r="D100" i="3"/>
  <c r="C100" i="3"/>
  <c r="E100" i="3" s="1"/>
  <c r="F101" i="3" s="1"/>
  <c r="AB99" i="3"/>
  <c r="AC99" i="3" s="1"/>
  <c r="Y99" i="3"/>
  <c r="Z100" i="3" s="1"/>
  <c r="X99" i="3"/>
  <c r="W99" i="3"/>
  <c r="T99" i="3"/>
  <c r="S99" i="3"/>
  <c r="U99" i="3" s="1"/>
  <c r="V100" i="3" s="1"/>
  <c r="N99" i="3"/>
  <c r="O99" i="3" s="1"/>
  <c r="I99" i="3"/>
  <c r="J99" i="3" s="1"/>
  <c r="H99" i="3"/>
  <c r="G99" i="3"/>
  <c r="K99" i="3" s="1"/>
  <c r="L100" i="3" s="1"/>
  <c r="E99" i="3"/>
  <c r="F100" i="3" s="1"/>
  <c r="D99" i="3"/>
  <c r="C99" i="3"/>
  <c r="AB98" i="3"/>
  <c r="AC98" i="3" s="1"/>
  <c r="Y98" i="3"/>
  <c r="Z99" i="3" s="1"/>
  <c r="X98" i="3"/>
  <c r="W98" i="3"/>
  <c r="T98" i="3"/>
  <c r="S98" i="3"/>
  <c r="U98" i="3" s="1"/>
  <c r="V99" i="3" s="1"/>
  <c r="N98" i="3"/>
  <c r="O98" i="3" s="1"/>
  <c r="I98" i="3"/>
  <c r="J98" i="3" s="1"/>
  <c r="H98" i="3"/>
  <c r="G98" i="3"/>
  <c r="K98" i="3" s="1"/>
  <c r="L99" i="3" s="1"/>
  <c r="E98" i="3"/>
  <c r="F99" i="3" s="1"/>
  <c r="D98" i="3"/>
  <c r="C98" i="3"/>
  <c r="AB97" i="3"/>
  <c r="AC97" i="3" s="1"/>
  <c r="X97" i="3"/>
  <c r="W97" i="3"/>
  <c r="Y97" i="3" s="1"/>
  <c r="Z98" i="3" s="1"/>
  <c r="U97" i="3"/>
  <c r="V98" i="3" s="1"/>
  <c r="T97" i="3"/>
  <c r="S97" i="3"/>
  <c r="N97" i="3"/>
  <c r="O97" i="3" s="1"/>
  <c r="K97" i="3"/>
  <c r="L98" i="3" s="1"/>
  <c r="I97" i="3"/>
  <c r="J97" i="3" s="1"/>
  <c r="H97" i="3"/>
  <c r="G97" i="3"/>
  <c r="D97" i="3"/>
  <c r="C97" i="3"/>
  <c r="E97" i="3" s="1"/>
  <c r="F98" i="3" s="1"/>
  <c r="AB96" i="3"/>
  <c r="AC96" i="3" s="1"/>
  <c r="X96" i="3"/>
  <c r="W96" i="3"/>
  <c r="Y96" i="3" s="1"/>
  <c r="Z97" i="3" s="1"/>
  <c r="U96" i="3"/>
  <c r="V97" i="3" s="1"/>
  <c r="T96" i="3"/>
  <c r="S96" i="3"/>
  <c r="N96" i="3"/>
  <c r="O96" i="3" s="1"/>
  <c r="K96" i="3"/>
  <c r="L97" i="3" s="1"/>
  <c r="I96" i="3"/>
  <c r="J96" i="3" s="1"/>
  <c r="H96" i="3"/>
  <c r="G96" i="3"/>
  <c r="D96" i="3"/>
  <c r="C96" i="3"/>
  <c r="E96" i="3" s="1"/>
  <c r="F97" i="3" s="1"/>
  <c r="AB95" i="3"/>
  <c r="AC95" i="3" s="1"/>
  <c r="Y95" i="3"/>
  <c r="Z96" i="3" s="1"/>
  <c r="X95" i="3"/>
  <c r="W95" i="3"/>
  <c r="T95" i="3"/>
  <c r="S95" i="3"/>
  <c r="U95" i="3" s="1"/>
  <c r="V96" i="3" s="1"/>
  <c r="N95" i="3"/>
  <c r="O95" i="3" s="1"/>
  <c r="I95" i="3"/>
  <c r="J95" i="3" s="1"/>
  <c r="H95" i="3"/>
  <c r="G95" i="3"/>
  <c r="K95" i="3" s="1"/>
  <c r="L96" i="3" s="1"/>
  <c r="E95" i="3"/>
  <c r="F96" i="3" s="1"/>
  <c r="D95" i="3"/>
  <c r="C95" i="3"/>
  <c r="AB94" i="3"/>
  <c r="AC94" i="3" s="1"/>
  <c r="Y94" i="3"/>
  <c r="Z95" i="3" s="1"/>
  <c r="X94" i="3"/>
  <c r="W94" i="3"/>
  <c r="T94" i="3"/>
  <c r="S94" i="3"/>
  <c r="U94" i="3" s="1"/>
  <c r="V95" i="3" s="1"/>
  <c r="N94" i="3"/>
  <c r="O94" i="3" s="1"/>
  <c r="I94" i="3"/>
  <c r="J94" i="3" s="1"/>
  <c r="H94" i="3"/>
  <c r="G94" i="3"/>
  <c r="K94" i="3" s="1"/>
  <c r="L95" i="3" s="1"/>
  <c r="E94" i="3"/>
  <c r="F95" i="3" s="1"/>
  <c r="D94" i="3"/>
  <c r="C94" i="3"/>
  <c r="AB93" i="3"/>
  <c r="AC93" i="3" s="1"/>
  <c r="X93" i="3"/>
  <c r="W93" i="3"/>
  <c r="Y93" i="3" s="1"/>
  <c r="Z94" i="3" s="1"/>
  <c r="U93" i="3"/>
  <c r="V94" i="3" s="1"/>
  <c r="T93" i="3"/>
  <c r="S93" i="3"/>
  <c r="I93" i="3"/>
  <c r="J93" i="3" s="1"/>
  <c r="G93" i="3"/>
  <c r="C93" i="3"/>
  <c r="B93" i="3"/>
  <c r="H93" i="3" s="1"/>
  <c r="AB92" i="3"/>
  <c r="X92" i="3"/>
  <c r="Y92" i="3" s="1"/>
  <c r="Z93" i="3" s="1"/>
  <c r="W92" i="3"/>
  <c r="T92" i="3"/>
  <c r="AC92" i="3" s="1"/>
  <c r="S92" i="3"/>
  <c r="B92" i="3"/>
  <c r="AB91" i="3"/>
  <c r="AC91" i="3" s="1"/>
  <c r="X91" i="3"/>
  <c r="W91" i="3"/>
  <c r="Y91" i="3" s="1"/>
  <c r="Z92" i="3" s="1"/>
  <c r="U91" i="3"/>
  <c r="V92" i="3" s="1"/>
  <c r="T91" i="3"/>
  <c r="S91" i="3"/>
  <c r="N91" i="3"/>
  <c r="O91" i="3" s="1"/>
  <c r="G91" i="3"/>
  <c r="B91" i="3"/>
  <c r="D91" i="3" s="1"/>
  <c r="AB90" i="3"/>
  <c r="X90" i="3"/>
  <c r="Y90" i="3" s="1"/>
  <c r="Z91" i="3" s="1"/>
  <c r="W90" i="3"/>
  <c r="T90" i="3"/>
  <c r="U90" i="3" s="1"/>
  <c r="V91" i="3" s="1"/>
  <c r="S90" i="3"/>
  <c r="H90" i="3"/>
  <c r="B90" i="3"/>
  <c r="N90" i="3" s="1"/>
  <c r="AB89" i="3"/>
  <c r="AC89" i="3" s="1"/>
  <c r="Y89" i="3"/>
  <c r="Z90" i="3" s="1"/>
  <c r="X89" i="3"/>
  <c r="W89" i="3"/>
  <c r="T89" i="3"/>
  <c r="S89" i="3"/>
  <c r="U89" i="3" s="1"/>
  <c r="V90" i="3" s="1"/>
  <c r="N89" i="3"/>
  <c r="B89" i="3"/>
  <c r="AB88" i="3"/>
  <c r="X88" i="3"/>
  <c r="Y88" i="3" s="1"/>
  <c r="Z89" i="3" s="1"/>
  <c r="W88" i="3"/>
  <c r="T88" i="3"/>
  <c r="U88" i="3" s="1"/>
  <c r="V89" i="3" s="1"/>
  <c r="S88" i="3"/>
  <c r="B88" i="3"/>
  <c r="AB87" i="3"/>
  <c r="AC87" i="3" s="1"/>
  <c r="Y87" i="3"/>
  <c r="Z88" i="3" s="1"/>
  <c r="X87" i="3"/>
  <c r="W87" i="3"/>
  <c r="T87" i="3"/>
  <c r="S87" i="3"/>
  <c r="U87" i="3" s="1"/>
  <c r="V88" i="3" s="1"/>
  <c r="B87" i="3"/>
  <c r="AB86" i="3"/>
  <c r="X86" i="3"/>
  <c r="Y86" i="3" s="1"/>
  <c r="Z87" i="3" s="1"/>
  <c r="W86" i="3"/>
  <c r="T86" i="3"/>
  <c r="U86" i="3" s="1"/>
  <c r="V87" i="3" s="1"/>
  <c r="S86" i="3"/>
  <c r="D86" i="3"/>
  <c r="B86" i="3"/>
  <c r="I86" i="3" s="1"/>
  <c r="AB85" i="3"/>
  <c r="AC85" i="3" s="1"/>
  <c r="X85" i="3"/>
  <c r="W85" i="3"/>
  <c r="Y85" i="3" s="1"/>
  <c r="Z86" i="3" s="1"/>
  <c r="U85" i="3"/>
  <c r="V86" i="3" s="1"/>
  <c r="T85" i="3"/>
  <c r="S85" i="3"/>
  <c r="N85" i="3"/>
  <c r="O85" i="3" s="1"/>
  <c r="I85" i="3"/>
  <c r="J85" i="3" s="1"/>
  <c r="H85" i="3"/>
  <c r="K85" i="3" s="1"/>
  <c r="G85" i="3"/>
  <c r="B85" i="3"/>
  <c r="D85" i="3" s="1"/>
  <c r="AB84" i="3"/>
  <c r="X84" i="3"/>
  <c r="Y84" i="3" s="1"/>
  <c r="Z85" i="3" s="1"/>
  <c r="W84" i="3"/>
  <c r="T84" i="3"/>
  <c r="AC84" i="3" s="1"/>
  <c r="S84" i="3"/>
  <c r="B84" i="3"/>
  <c r="AB83" i="3"/>
  <c r="AC83" i="3" s="1"/>
  <c r="X83" i="3"/>
  <c r="W83" i="3"/>
  <c r="Y83" i="3" s="1"/>
  <c r="Z84" i="3" s="1"/>
  <c r="U83" i="3"/>
  <c r="V84" i="3" s="1"/>
  <c r="T83" i="3"/>
  <c r="S83" i="3"/>
  <c r="N83" i="3"/>
  <c r="G83" i="3"/>
  <c r="B83" i="3"/>
  <c r="AB82" i="3"/>
  <c r="X82" i="3"/>
  <c r="Y82" i="3" s="1"/>
  <c r="Z83" i="3" s="1"/>
  <c r="W82" i="3"/>
  <c r="T82" i="3"/>
  <c r="U82" i="3" s="1"/>
  <c r="V83" i="3" s="1"/>
  <c r="S82" i="3"/>
  <c r="H82" i="3"/>
  <c r="B82" i="3"/>
  <c r="N82" i="3" s="1"/>
  <c r="AB81" i="3"/>
  <c r="AC81" i="3" s="1"/>
  <c r="Y81" i="3"/>
  <c r="Z82" i="3" s="1"/>
  <c r="X81" i="3"/>
  <c r="W81" i="3"/>
  <c r="T81" i="3"/>
  <c r="S81" i="3"/>
  <c r="U81" i="3" s="1"/>
  <c r="V82" i="3" s="1"/>
  <c r="N81" i="3"/>
  <c r="O81" i="3" s="1"/>
  <c r="I81" i="3"/>
  <c r="H81" i="3"/>
  <c r="G81" i="3"/>
  <c r="K81" i="3" s="1"/>
  <c r="E81" i="3"/>
  <c r="D81" i="3"/>
  <c r="C81" i="3"/>
  <c r="B81" i="3"/>
  <c r="AB80" i="3"/>
  <c r="Z80" i="3"/>
  <c r="X80" i="3"/>
  <c r="Y80" i="3" s="1"/>
  <c r="Z81" i="3" s="1"/>
  <c r="W80" i="3"/>
  <c r="T80" i="3"/>
  <c r="U80" i="3" s="1"/>
  <c r="V81" i="3" s="1"/>
  <c r="S80" i="3"/>
  <c r="H80" i="3"/>
  <c r="B80" i="3"/>
  <c r="AB79" i="3"/>
  <c r="AC79" i="3" s="1"/>
  <c r="Y79" i="3"/>
  <c r="X79" i="3"/>
  <c r="W79" i="3"/>
  <c r="T79" i="3"/>
  <c r="S79" i="3"/>
  <c r="U79" i="3" s="1"/>
  <c r="V80" i="3" s="1"/>
  <c r="I79" i="3"/>
  <c r="G79" i="3"/>
  <c r="C79" i="3"/>
  <c r="B79" i="3"/>
  <c r="AB78" i="3"/>
  <c r="X78" i="3"/>
  <c r="Y78" i="3" s="1"/>
  <c r="Z79" i="3" s="1"/>
  <c r="W78" i="3"/>
  <c r="T78" i="3"/>
  <c r="U78" i="3" s="1"/>
  <c r="V79" i="3" s="1"/>
  <c r="S78" i="3"/>
  <c r="B78" i="3"/>
  <c r="D78" i="3" s="1"/>
  <c r="AB77" i="3"/>
  <c r="AC77" i="3" s="1"/>
  <c r="Y77" i="3"/>
  <c r="Z78" i="3" s="1"/>
  <c r="X77" i="3"/>
  <c r="W77" i="3"/>
  <c r="U77" i="3"/>
  <c r="V78" i="3" s="1"/>
  <c r="T77" i="3"/>
  <c r="S77" i="3"/>
  <c r="B77" i="3"/>
  <c r="AB76" i="3"/>
  <c r="X76" i="3"/>
  <c r="Y76" i="3" s="1"/>
  <c r="Z77" i="3" s="1"/>
  <c r="W76" i="3"/>
  <c r="T76" i="3"/>
  <c r="U76" i="3" s="1"/>
  <c r="V77" i="3" s="1"/>
  <c r="S76" i="3"/>
  <c r="D76" i="3"/>
  <c r="B76" i="3"/>
  <c r="H76" i="3" s="1"/>
  <c r="AB75" i="3"/>
  <c r="AC75" i="3" s="1"/>
  <c r="X75" i="3"/>
  <c r="W75" i="3"/>
  <c r="Y75" i="3" s="1"/>
  <c r="Z76" i="3" s="1"/>
  <c r="T75" i="3"/>
  <c r="S75" i="3"/>
  <c r="U75" i="3" s="1"/>
  <c r="V76" i="3" s="1"/>
  <c r="B75" i="3"/>
  <c r="AB74" i="3"/>
  <c r="X74" i="3"/>
  <c r="Y74" i="3" s="1"/>
  <c r="Z75" i="3" s="1"/>
  <c r="W74" i="3"/>
  <c r="V74" i="3"/>
  <c r="T74" i="3"/>
  <c r="U74" i="3" s="1"/>
  <c r="V75" i="3" s="1"/>
  <c r="S74" i="3"/>
  <c r="B74" i="3"/>
  <c r="H74" i="3" s="1"/>
  <c r="AB73" i="3"/>
  <c r="AC73" i="3" s="1"/>
  <c r="Y73" i="3"/>
  <c r="Z74" i="3" s="1"/>
  <c r="X73" i="3"/>
  <c r="W73" i="3"/>
  <c r="U73" i="3"/>
  <c r="T73" i="3"/>
  <c r="S73" i="3"/>
  <c r="B73" i="3"/>
  <c r="AB72" i="3"/>
  <c r="Z72" i="3"/>
  <c r="X72" i="3"/>
  <c r="Y72" i="3" s="1"/>
  <c r="Z73" i="3" s="1"/>
  <c r="W72" i="3"/>
  <c r="T72" i="3"/>
  <c r="U72" i="3" s="1"/>
  <c r="V73" i="3" s="1"/>
  <c r="S72" i="3"/>
  <c r="H72" i="3"/>
  <c r="D72" i="3"/>
  <c r="E72" i="3" s="1"/>
  <c r="B72" i="3"/>
  <c r="C72" i="3" s="1"/>
  <c r="AB71" i="3"/>
  <c r="AC71" i="3" s="1"/>
  <c r="Y71" i="3"/>
  <c r="X71" i="3"/>
  <c r="W71" i="3"/>
  <c r="T71" i="3"/>
  <c r="S71" i="3"/>
  <c r="U71" i="3" s="1"/>
  <c r="V72" i="3" s="1"/>
  <c r="N71" i="3"/>
  <c r="G71" i="3"/>
  <c r="B71" i="3"/>
  <c r="H71" i="3" s="1"/>
  <c r="AB70" i="3"/>
  <c r="X70" i="3"/>
  <c r="Y70" i="3" s="1"/>
  <c r="Z71" i="3" s="1"/>
  <c r="W70" i="3"/>
  <c r="V70" i="3"/>
  <c r="T70" i="3"/>
  <c r="U70" i="3" s="1"/>
  <c r="V71" i="3" s="1"/>
  <c r="S70" i="3"/>
  <c r="B70" i="3"/>
  <c r="D70" i="3" s="1"/>
  <c r="AB69" i="3"/>
  <c r="AC69" i="3" s="1"/>
  <c r="X69" i="3"/>
  <c r="W69" i="3"/>
  <c r="Y69" i="3" s="1"/>
  <c r="Z70" i="3" s="1"/>
  <c r="U69" i="3"/>
  <c r="T69" i="3"/>
  <c r="S69" i="3"/>
  <c r="N69" i="3"/>
  <c r="D69" i="3"/>
  <c r="C69" i="3"/>
  <c r="E69" i="3" s="1"/>
  <c r="B69" i="3"/>
  <c r="I69" i="3" s="1"/>
  <c r="AB68" i="3"/>
  <c r="X68" i="3"/>
  <c r="Y68" i="3" s="1"/>
  <c r="Z69" i="3" s="1"/>
  <c r="W68" i="3"/>
  <c r="T68" i="3"/>
  <c r="U68" i="3" s="1"/>
  <c r="V69" i="3" s="1"/>
  <c r="S68" i="3"/>
  <c r="B68" i="3"/>
  <c r="D68" i="3" s="1"/>
  <c r="AB67" i="3"/>
  <c r="AC67" i="3" s="1"/>
  <c r="X67" i="3"/>
  <c r="W67" i="3"/>
  <c r="Y67" i="3" s="1"/>
  <c r="Z68" i="3" s="1"/>
  <c r="U67" i="3"/>
  <c r="V68" i="3" s="1"/>
  <c r="T67" i="3"/>
  <c r="S67" i="3"/>
  <c r="N67" i="3"/>
  <c r="O67" i="3" s="1"/>
  <c r="I67" i="3"/>
  <c r="C67" i="3"/>
  <c r="B67" i="3"/>
  <c r="D67" i="3" s="1"/>
  <c r="AB66" i="3"/>
  <c r="X66" i="3"/>
  <c r="Y66" i="3" s="1"/>
  <c r="Z67" i="3" s="1"/>
  <c r="W66" i="3"/>
  <c r="T66" i="3"/>
  <c r="U66" i="3" s="1"/>
  <c r="V67" i="3" s="1"/>
  <c r="S66" i="3"/>
  <c r="B66" i="3"/>
  <c r="H66" i="3" s="1"/>
  <c r="AB65" i="3"/>
  <c r="AC65" i="3" s="1"/>
  <c r="Y65" i="3"/>
  <c r="Z66" i="3" s="1"/>
  <c r="X65" i="3"/>
  <c r="W65" i="3"/>
  <c r="T65" i="3"/>
  <c r="S65" i="3"/>
  <c r="U65" i="3" s="1"/>
  <c r="V66" i="3" s="1"/>
  <c r="K65" i="3"/>
  <c r="G65" i="3"/>
  <c r="B65" i="3"/>
  <c r="H65" i="3" s="1"/>
  <c r="AB64" i="3"/>
  <c r="X64" i="3"/>
  <c r="Y64" i="3" s="1"/>
  <c r="Z65" i="3" s="1"/>
  <c r="W64" i="3"/>
  <c r="T64" i="3"/>
  <c r="U64" i="3" s="1"/>
  <c r="V65" i="3" s="1"/>
  <c r="S64" i="3"/>
  <c r="B64" i="3"/>
  <c r="D64" i="3" s="1"/>
  <c r="AB63" i="3"/>
  <c r="AC63" i="3" s="1"/>
  <c r="X63" i="3"/>
  <c r="W63" i="3"/>
  <c r="Y63" i="3" s="1"/>
  <c r="Z64" i="3" s="1"/>
  <c r="T63" i="3"/>
  <c r="S63" i="3"/>
  <c r="U63" i="3" s="1"/>
  <c r="V64" i="3" s="1"/>
  <c r="B63" i="3"/>
  <c r="AC62" i="3"/>
  <c r="AB62" i="3"/>
  <c r="X62" i="3"/>
  <c r="Y62" i="3" s="1"/>
  <c r="Z63" i="3" s="1"/>
  <c r="W62" i="3"/>
  <c r="T62" i="3"/>
  <c r="U62" i="3" s="1"/>
  <c r="V63" i="3" s="1"/>
  <c r="S62" i="3"/>
  <c r="H62" i="3"/>
  <c r="D62" i="3"/>
  <c r="B62" i="3"/>
  <c r="AB61" i="3"/>
  <c r="AC61" i="3" s="1"/>
  <c r="Y61" i="3"/>
  <c r="Z62" i="3" s="1"/>
  <c r="X61" i="3"/>
  <c r="W61" i="3"/>
  <c r="T61" i="3"/>
  <c r="S61" i="3"/>
  <c r="U61" i="3" s="1"/>
  <c r="V62" i="3" s="1"/>
  <c r="N61" i="3"/>
  <c r="O61" i="3" s="1"/>
  <c r="I61" i="3"/>
  <c r="H61" i="3"/>
  <c r="D61" i="3"/>
  <c r="C61" i="3"/>
  <c r="E61" i="3" s="1"/>
  <c r="B61" i="3"/>
  <c r="G61" i="3" s="1"/>
  <c r="AB60" i="3"/>
  <c r="X60" i="3"/>
  <c r="Y60" i="3" s="1"/>
  <c r="Z61" i="3" s="1"/>
  <c r="W60" i="3"/>
  <c r="T60" i="3"/>
  <c r="U60" i="3" s="1"/>
  <c r="V61" i="3" s="1"/>
  <c r="S60" i="3"/>
  <c r="B60" i="3"/>
  <c r="D60" i="3" s="1"/>
  <c r="AB59" i="3"/>
  <c r="AC59" i="3" s="1"/>
  <c r="X59" i="3"/>
  <c r="W59" i="3"/>
  <c r="Y59" i="3" s="1"/>
  <c r="Z60" i="3" s="1"/>
  <c r="T59" i="3"/>
  <c r="S59" i="3"/>
  <c r="U59" i="3" s="1"/>
  <c r="V60" i="3" s="1"/>
  <c r="I59" i="3"/>
  <c r="G59" i="3"/>
  <c r="B59" i="3"/>
  <c r="AC58" i="3"/>
  <c r="AB58" i="3"/>
  <c r="X58" i="3"/>
  <c r="Y58" i="3" s="1"/>
  <c r="Z59" i="3" s="1"/>
  <c r="W58" i="3"/>
  <c r="T58" i="3"/>
  <c r="U58" i="3" s="1"/>
  <c r="V59" i="3" s="1"/>
  <c r="S58" i="3"/>
  <c r="B58" i="3"/>
  <c r="H58" i="3" s="1"/>
  <c r="AB57" i="3"/>
  <c r="AC57" i="3" s="1"/>
  <c r="Y57" i="3"/>
  <c r="Z58" i="3" s="1"/>
  <c r="X57" i="3"/>
  <c r="W57" i="3"/>
  <c r="T57" i="3"/>
  <c r="S57" i="3"/>
  <c r="U57" i="3" s="1"/>
  <c r="V58" i="3" s="1"/>
  <c r="B57" i="3"/>
  <c r="AB56" i="3"/>
  <c r="X56" i="3"/>
  <c r="Y56" i="3" s="1"/>
  <c r="Z57" i="3" s="1"/>
  <c r="W56" i="3"/>
  <c r="T56" i="3"/>
  <c r="U56" i="3" s="1"/>
  <c r="V57" i="3" s="1"/>
  <c r="S56" i="3"/>
  <c r="B56" i="3"/>
  <c r="AB55" i="3"/>
  <c r="AC55" i="3" s="1"/>
  <c r="X55" i="3"/>
  <c r="W55" i="3"/>
  <c r="Y55" i="3" s="1"/>
  <c r="Z56" i="3" s="1"/>
  <c r="T55" i="3"/>
  <c r="S55" i="3"/>
  <c r="U55" i="3" s="1"/>
  <c r="V56" i="3" s="1"/>
  <c r="I55" i="3"/>
  <c r="C55" i="3"/>
  <c r="B55" i="3"/>
  <c r="AC54" i="3"/>
  <c r="AB54" i="3"/>
  <c r="X54" i="3"/>
  <c r="Y54" i="3" s="1"/>
  <c r="Z55" i="3" s="1"/>
  <c r="W54" i="3"/>
  <c r="T54" i="3"/>
  <c r="U54" i="3" s="1"/>
  <c r="V55" i="3" s="1"/>
  <c r="S54" i="3"/>
  <c r="D54" i="3"/>
  <c r="B54" i="3"/>
  <c r="AB53" i="3"/>
  <c r="AC53" i="3" s="1"/>
  <c r="Y53" i="3"/>
  <c r="Z54" i="3" s="1"/>
  <c r="X53" i="3"/>
  <c r="W53" i="3"/>
  <c r="T53" i="3"/>
  <c r="S53" i="3"/>
  <c r="U53" i="3" s="1"/>
  <c r="V54" i="3" s="1"/>
  <c r="N53" i="3"/>
  <c r="O53" i="3" s="1"/>
  <c r="I53" i="3"/>
  <c r="H53" i="3"/>
  <c r="G53" i="3"/>
  <c r="D53" i="3"/>
  <c r="B53" i="3"/>
  <c r="C53" i="3" s="1"/>
  <c r="E53" i="3" s="1"/>
  <c r="AB52" i="3"/>
  <c r="X52" i="3"/>
  <c r="Y52" i="3" s="1"/>
  <c r="Z53" i="3" s="1"/>
  <c r="W52" i="3"/>
  <c r="T52" i="3"/>
  <c r="U52" i="3" s="1"/>
  <c r="V53" i="3" s="1"/>
  <c r="S52" i="3"/>
  <c r="D52" i="3"/>
  <c r="B52" i="3"/>
  <c r="AB51" i="3"/>
  <c r="AC51" i="3" s="1"/>
  <c r="X51" i="3"/>
  <c r="W51" i="3"/>
  <c r="Y51" i="3" s="1"/>
  <c r="Z52" i="3" s="1"/>
  <c r="T51" i="3"/>
  <c r="S51" i="3"/>
  <c r="U51" i="3" s="1"/>
  <c r="V52" i="3" s="1"/>
  <c r="I51" i="3"/>
  <c r="B51" i="3"/>
  <c r="N51" i="3" s="1"/>
  <c r="AC50" i="3"/>
  <c r="AB50" i="3"/>
  <c r="X50" i="3"/>
  <c r="Y50" i="3" s="1"/>
  <c r="Z51" i="3" s="1"/>
  <c r="W50" i="3"/>
  <c r="T50" i="3"/>
  <c r="U50" i="3" s="1"/>
  <c r="V51" i="3" s="1"/>
  <c r="S50" i="3"/>
  <c r="B50" i="3"/>
  <c r="AB49" i="3"/>
  <c r="AC49" i="3" s="1"/>
  <c r="Y49" i="3"/>
  <c r="Z50" i="3" s="1"/>
  <c r="X49" i="3"/>
  <c r="W49" i="3"/>
  <c r="T49" i="3"/>
  <c r="S49" i="3"/>
  <c r="U49" i="3" s="1"/>
  <c r="V50" i="3" s="1"/>
  <c r="B49" i="3"/>
  <c r="AB48" i="3"/>
  <c r="X48" i="3"/>
  <c r="Y48" i="3" s="1"/>
  <c r="Z49" i="3" s="1"/>
  <c r="W48" i="3"/>
  <c r="T48" i="3"/>
  <c r="U48" i="3" s="1"/>
  <c r="V49" i="3" s="1"/>
  <c r="S48" i="3"/>
  <c r="B48" i="3"/>
  <c r="AB47" i="3"/>
  <c r="AC47" i="3" s="1"/>
  <c r="X47" i="3"/>
  <c r="W47" i="3"/>
  <c r="Y47" i="3" s="1"/>
  <c r="Z48" i="3" s="1"/>
  <c r="T47" i="3"/>
  <c r="S47" i="3"/>
  <c r="U47" i="3" s="1"/>
  <c r="V48" i="3" s="1"/>
  <c r="G47" i="3"/>
  <c r="B47" i="3"/>
  <c r="AC46" i="3"/>
  <c r="AB46" i="3"/>
  <c r="X46" i="3"/>
  <c r="Y46" i="3" s="1"/>
  <c r="Z47" i="3" s="1"/>
  <c r="W46" i="3"/>
  <c r="T46" i="3"/>
  <c r="U46" i="3" s="1"/>
  <c r="V47" i="3" s="1"/>
  <c r="S46" i="3"/>
  <c r="B46" i="3"/>
  <c r="D46" i="3" s="1"/>
  <c r="AB45" i="3"/>
  <c r="AC45" i="3" s="1"/>
  <c r="Y45" i="3"/>
  <c r="Z46" i="3" s="1"/>
  <c r="X45" i="3"/>
  <c r="W45" i="3"/>
  <c r="T45" i="3"/>
  <c r="S45" i="3"/>
  <c r="U45" i="3" s="1"/>
  <c r="V46" i="3" s="1"/>
  <c r="N45" i="3"/>
  <c r="I45" i="3"/>
  <c r="J45" i="3" s="1"/>
  <c r="H45" i="3"/>
  <c r="D45" i="3"/>
  <c r="B45" i="3"/>
  <c r="G45" i="3" s="1"/>
  <c r="AB44" i="3"/>
  <c r="X44" i="3"/>
  <c r="Y44" i="3" s="1"/>
  <c r="Z45" i="3" s="1"/>
  <c r="W44" i="3"/>
  <c r="T44" i="3"/>
  <c r="U44" i="3" s="1"/>
  <c r="V45" i="3" s="1"/>
  <c r="S44" i="3"/>
  <c r="B44" i="3"/>
  <c r="AB43" i="3"/>
  <c r="AC43" i="3" s="1"/>
  <c r="X43" i="3"/>
  <c r="W43" i="3"/>
  <c r="Y43" i="3" s="1"/>
  <c r="Z44" i="3" s="1"/>
  <c r="T43" i="3"/>
  <c r="S43" i="3"/>
  <c r="U43" i="3" s="1"/>
  <c r="V44" i="3" s="1"/>
  <c r="N43" i="3"/>
  <c r="G43" i="3"/>
  <c r="B43" i="3"/>
  <c r="AB42" i="3"/>
  <c r="X42" i="3"/>
  <c r="Y42" i="3" s="1"/>
  <c r="Z43" i="3" s="1"/>
  <c r="W42" i="3"/>
  <c r="T42" i="3"/>
  <c r="U42" i="3" s="1"/>
  <c r="V43" i="3" s="1"/>
  <c r="S42" i="3"/>
  <c r="D42" i="3"/>
  <c r="B42" i="3"/>
  <c r="H42" i="3" s="1"/>
  <c r="AB41" i="3"/>
  <c r="AC41" i="3" s="1"/>
  <c r="Y41" i="3"/>
  <c r="Z42" i="3" s="1"/>
  <c r="X41" i="3"/>
  <c r="W41" i="3"/>
  <c r="T41" i="3"/>
  <c r="S41" i="3"/>
  <c r="U41" i="3" s="1"/>
  <c r="V42" i="3" s="1"/>
  <c r="N41" i="3"/>
  <c r="O41" i="3" s="1"/>
  <c r="I41" i="3"/>
  <c r="H41" i="3"/>
  <c r="G41" i="3"/>
  <c r="K41" i="3" s="1"/>
  <c r="D41" i="3"/>
  <c r="C41" i="3"/>
  <c r="B41" i="3"/>
  <c r="AB40" i="3"/>
  <c r="X40" i="3"/>
  <c r="Y40" i="3" s="1"/>
  <c r="Z41" i="3" s="1"/>
  <c r="W40" i="3"/>
  <c r="T40" i="3"/>
  <c r="U40" i="3" s="1"/>
  <c r="V41" i="3" s="1"/>
  <c r="S40" i="3"/>
  <c r="B40" i="3"/>
  <c r="AB39" i="3"/>
  <c r="AC39" i="3" s="1"/>
  <c r="X39" i="3"/>
  <c r="W39" i="3"/>
  <c r="Y39" i="3" s="1"/>
  <c r="Z40" i="3" s="1"/>
  <c r="U39" i="3"/>
  <c r="V40" i="3" s="1"/>
  <c r="T39" i="3"/>
  <c r="S39" i="3"/>
  <c r="N39" i="3"/>
  <c r="C39" i="3"/>
  <c r="B39" i="3"/>
  <c r="AB38" i="3"/>
  <c r="X38" i="3"/>
  <c r="Y38" i="3" s="1"/>
  <c r="Z39" i="3" s="1"/>
  <c r="W38" i="3"/>
  <c r="T38" i="3"/>
  <c r="U38" i="3" s="1"/>
  <c r="V39" i="3" s="1"/>
  <c r="S38" i="3"/>
  <c r="B38" i="3"/>
  <c r="AB37" i="3"/>
  <c r="AC37" i="3" s="1"/>
  <c r="X37" i="3"/>
  <c r="W37" i="3"/>
  <c r="Y37" i="3" s="1"/>
  <c r="Z38" i="3" s="1"/>
  <c r="T37" i="3"/>
  <c r="S37" i="3"/>
  <c r="U37" i="3" s="1"/>
  <c r="V38" i="3" s="1"/>
  <c r="H37" i="3"/>
  <c r="D37" i="3"/>
  <c r="B37" i="3"/>
  <c r="AB36" i="3"/>
  <c r="AC36" i="3" s="1"/>
  <c r="Y36" i="3"/>
  <c r="Z37" i="3" s="1"/>
  <c r="X36" i="3"/>
  <c r="W36" i="3"/>
  <c r="T36" i="3"/>
  <c r="S36" i="3"/>
  <c r="U36" i="3" s="1"/>
  <c r="V37" i="3" s="1"/>
  <c r="N36" i="3"/>
  <c r="C36" i="3"/>
  <c r="B36" i="3"/>
  <c r="AC35" i="3"/>
  <c r="AB35" i="3"/>
  <c r="X35" i="3"/>
  <c r="Y35" i="3" s="1"/>
  <c r="Z36" i="3" s="1"/>
  <c r="W35" i="3"/>
  <c r="T35" i="3"/>
  <c r="U35" i="3" s="1"/>
  <c r="V36" i="3" s="1"/>
  <c r="S35" i="3"/>
  <c r="H35" i="3"/>
  <c r="B35" i="3"/>
  <c r="AB34" i="3"/>
  <c r="AC34" i="3" s="1"/>
  <c r="Y34" i="3"/>
  <c r="Z35" i="3" s="1"/>
  <c r="X34" i="3"/>
  <c r="W34" i="3"/>
  <c r="U34" i="3"/>
  <c r="V35" i="3" s="1"/>
  <c r="T34" i="3"/>
  <c r="S34" i="3"/>
  <c r="D34" i="3"/>
  <c r="B34" i="3"/>
  <c r="AC33" i="3"/>
  <c r="AB33" i="3"/>
  <c r="X33" i="3"/>
  <c r="Y33" i="3" s="1"/>
  <c r="Z34" i="3" s="1"/>
  <c r="W33" i="3"/>
  <c r="T33" i="3"/>
  <c r="S33" i="3"/>
  <c r="G33" i="3"/>
  <c r="B33" i="3"/>
  <c r="H33" i="3" s="1"/>
  <c r="AB32" i="3"/>
  <c r="AC32" i="3" s="1"/>
  <c r="X32" i="3"/>
  <c r="W32" i="3"/>
  <c r="Y32" i="3" s="1"/>
  <c r="Z33" i="3" s="1"/>
  <c r="T32" i="3"/>
  <c r="S32" i="3"/>
  <c r="U32" i="3" s="1"/>
  <c r="V33" i="3" s="1"/>
  <c r="N32" i="3"/>
  <c r="I32" i="3"/>
  <c r="G32" i="3"/>
  <c r="C32" i="3"/>
  <c r="B32" i="3"/>
  <c r="H32" i="3" s="1"/>
  <c r="AB31" i="3"/>
  <c r="Y31" i="3"/>
  <c r="Z32" i="3" s="1"/>
  <c r="X31" i="3"/>
  <c r="W31" i="3"/>
  <c r="T31" i="3"/>
  <c r="U31" i="3" s="1"/>
  <c r="V32" i="3" s="1"/>
  <c r="S31" i="3"/>
  <c r="N31" i="3"/>
  <c r="O31" i="3" s="1"/>
  <c r="H31" i="3"/>
  <c r="D31" i="3"/>
  <c r="B31" i="3"/>
  <c r="AB30" i="3"/>
  <c r="AC30" i="3" s="1"/>
  <c r="Y30" i="3"/>
  <c r="Z31" i="3" s="1"/>
  <c r="X30" i="3"/>
  <c r="W30" i="3"/>
  <c r="T30" i="3"/>
  <c r="S30" i="3"/>
  <c r="U30" i="3" s="1"/>
  <c r="V31" i="3" s="1"/>
  <c r="N30" i="3"/>
  <c r="I30" i="3"/>
  <c r="H30" i="3"/>
  <c r="K30" i="3" s="1"/>
  <c r="G30" i="3"/>
  <c r="D30" i="3"/>
  <c r="C30" i="3"/>
  <c r="E30" i="3" s="1"/>
  <c r="B30" i="3"/>
  <c r="AC29" i="3"/>
  <c r="AB29" i="3"/>
  <c r="X29" i="3"/>
  <c r="W29" i="3"/>
  <c r="T29" i="3"/>
  <c r="U29" i="3" s="1"/>
  <c r="V30" i="3" s="1"/>
  <c r="S29" i="3"/>
  <c r="H29" i="3"/>
  <c r="C29" i="3"/>
  <c r="B29" i="3"/>
  <c r="AB28" i="3"/>
  <c r="AC28" i="3" s="1"/>
  <c r="X28" i="3"/>
  <c r="W28" i="3"/>
  <c r="Y28" i="3" s="1"/>
  <c r="Z29" i="3" s="1"/>
  <c r="T28" i="3"/>
  <c r="S28" i="3"/>
  <c r="U28" i="3" s="1"/>
  <c r="V29" i="3" s="1"/>
  <c r="I28" i="3"/>
  <c r="B28" i="3"/>
  <c r="N28" i="3" s="1"/>
  <c r="AB27" i="3"/>
  <c r="X27" i="3"/>
  <c r="Y27" i="3" s="1"/>
  <c r="Z28" i="3" s="1"/>
  <c r="W27" i="3"/>
  <c r="T27" i="3"/>
  <c r="U27" i="3" s="1"/>
  <c r="V28" i="3" s="1"/>
  <c r="S27" i="3"/>
  <c r="I27" i="3"/>
  <c r="D27" i="3"/>
  <c r="B27" i="3"/>
  <c r="AB26" i="3"/>
  <c r="AC26" i="3" s="1"/>
  <c r="Y26" i="3"/>
  <c r="Z27" i="3" s="1"/>
  <c r="X26" i="3"/>
  <c r="W26" i="3"/>
  <c r="T26" i="3"/>
  <c r="U26" i="3" s="1"/>
  <c r="V27" i="3" s="1"/>
  <c r="S26" i="3"/>
  <c r="N26" i="3"/>
  <c r="O26" i="3" s="1"/>
  <c r="D26" i="3"/>
  <c r="C26" i="3"/>
  <c r="E26" i="3" s="1"/>
  <c r="B26" i="3"/>
  <c r="H26" i="3" s="1"/>
  <c r="AB25" i="3"/>
  <c r="AC25" i="3" s="1"/>
  <c r="X25" i="3"/>
  <c r="Y25" i="3" s="1"/>
  <c r="Z26" i="3" s="1"/>
  <c r="W25" i="3"/>
  <c r="T25" i="3"/>
  <c r="U25" i="3" s="1"/>
  <c r="V26" i="3" s="1"/>
  <c r="S25" i="3"/>
  <c r="G25" i="3"/>
  <c r="B25" i="3"/>
  <c r="AB24" i="3"/>
  <c r="AC24" i="3" s="1"/>
  <c r="X24" i="3"/>
  <c r="W24" i="3"/>
  <c r="Y24" i="3" s="1"/>
  <c r="Z25" i="3" s="1"/>
  <c r="U24" i="3"/>
  <c r="V25" i="3" s="1"/>
  <c r="T24" i="3"/>
  <c r="S24" i="3"/>
  <c r="B24" i="3"/>
  <c r="N24" i="3" s="1"/>
  <c r="AB23" i="3"/>
  <c r="X23" i="3"/>
  <c r="Y23" i="3" s="1"/>
  <c r="Z24" i="3" s="1"/>
  <c r="W23" i="3"/>
  <c r="T23" i="3"/>
  <c r="U23" i="3" s="1"/>
  <c r="V24" i="3" s="1"/>
  <c r="S23" i="3"/>
  <c r="H23" i="3"/>
  <c r="B23" i="3"/>
  <c r="I23" i="3" s="1"/>
  <c r="X22" i="3"/>
  <c r="Y22" i="3" s="1"/>
  <c r="Z23" i="3" s="1"/>
  <c r="R22" i="3"/>
  <c r="W22" i="3" s="1"/>
  <c r="I22" i="3"/>
  <c r="H22" i="3"/>
  <c r="J22" i="3" s="1"/>
  <c r="D22" i="3"/>
  <c r="B22" i="3"/>
  <c r="T21" i="3"/>
  <c r="R21" i="3"/>
  <c r="I21" i="3"/>
  <c r="J21" i="3" s="1"/>
  <c r="D21" i="3"/>
  <c r="B21" i="3"/>
  <c r="H21" i="3" s="1"/>
  <c r="AB20" i="3"/>
  <c r="X20" i="3"/>
  <c r="W20" i="3"/>
  <c r="T20" i="3"/>
  <c r="S20" i="3"/>
  <c r="R20" i="3"/>
  <c r="H20" i="3"/>
  <c r="B20" i="3"/>
  <c r="I20" i="3" s="1"/>
  <c r="AB19" i="3"/>
  <c r="X19" i="3"/>
  <c r="Y19" i="3" s="1"/>
  <c r="W19" i="3"/>
  <c r="T19" i="3"/>
  <c r="U19" i="3" s="1"/>
  <c r="R19" i="3"/>
  <c r="S19" i="3" s="1"/>
  <c r="H19" i="3"/>
  <c r="B19" i="3"/>
  <c r="X18" i="3"/>
  <c r="W18" i="3"/>
  <c r="S18" i="3"/>
  <c r="R18" i="3"/>
  <c r="T18" i="3" s="1"/>
  <c r="U18" i="3" s="1"/>
  <c r="D18" i="3"/>
  <c r="B18" i="3"/>
  <c r="X17" i="3"/>
  <c r="Y17" i="3" s="1"/>
  <c r="W17" i="3"/>
  <c r="T17" i="3"/>
  <c r="R17" i="3"/>
  <c r="AB17" i="3" s="1"/>
  <c r="I17" i="3"/>
  <c r="J17" i="3" s="1"/>
  <c r="D17" i="3"/>
  <c r="B17" i="3"/>
  <c r="H17" i="3" s="1"/>
  <c r="AB16" i="3"/>
  <c r="AC16" i="3" s="1"/>
  <c r="X16" i="3"/>
  <c r="W16" i="3"/>
  <c r="T16" i="3"/>
  <c r="S16" i="3"/>
  <c r="R16" i="3"/>
  <c r="B16" i="3"/>
  <c r="AB15" i="3"/>
  <c r="AC15" i="3" s="1"/>
  <c r="X15" i="3"/>
  <c r="W15" i="3"/>
  <c r="T15" i="3"/>
  <c r="S15" i="3"/>
  <c r="R15" i="3"/>
  <c r="H15" i="3"/>
  <c r="B15" i="3"/>
  <c r="I15" i="3" s="1"/>
  <c r="R14" i="3"/>
  <c r="B14" i="3"/>
  <c r="W13" i="3"/>
  <c r="R13" i="3"/>
  <c r="B13" i="3"/>
  <c r="I13" i="3" s="1"/>
  <c r="R12" i="3"/>
  <c r="B12" i="3"/>
  <c r="X11" i="3"/>
  <c r="S11" i="3"/>
  <c r="R11" i="3"/>
  <c r="B11" i="3"/>
  <c r="H11" i="3" s="1"/>
  <c r="W10" i="3"/>
  <c r="S10" i="3"/>
  <c r="R10" i="3"/>
  <c r="H10" i="3"/>
  <c r="D10" i="3"/>
  <c r="B10" i="3"/>
  <c r="I10" i="3" s="1"/>
  <c r="R9" i="3"/>
  <c r="I9" i="3"/>
  <c r="J9" i="3" s="1"/>
  <c r="H9" i="3"/>
  <c r="B9" i="3"/>
  <c r="D9" i="3" s="1"/>
  <c r="AB8" i="3"/>
  <c r="S8" i="3"/>
  <c r="R8" i="3"/>
  <c r="B8" i="3"/>
  <c r="Z7" i="3"/>
  <c r="X7" i="3"/>
  <c r="Y7" i="3" s="1"/>
  <c r="W7" i="3"/>
  <c r="V7" i="3"/>
  <c r="S7" i="3"/>
  <c r="R7" i="3"/>
  <c r="AB7" i="3" s="1"/>
  <c r="L7" i="3"/>
  <c r="H7" i="3"/>
  <c r="F7" i="3"/>
  <c r="D7" i="3"/>
  <c r="B7" i="3"/>
  <c r="I7" i="3" s="1"/>
  <c r="N5" i="3"/>
  <c r="AC1003" i="1"/>
  <c r="AB1003" i="1"/>
  <c r="X1003" i="1"/>
  <c r="Y1003" i="1" s="1"/>
  <c r="W1003" i="1"/>
  <c r="T1003" i="1"/>
  <c r="U1003" i="1" s="1"/>
  <c r="S1003" i="1"/>
  <c r="N1003" i="1"/>
  <c r="I1003" i="1"/>
  <c r="H1003" i="1"/>
  <c r="K1003" i="1" s="1"/>
  <c r="G1003" i="1"/>
  <c r="D1003" i="1"/>
  <c r="E1003" i="1" s="1"/>
  <c r="C1003" i="1"/>
  <c r="AB1002" i="1"/>
  <c r="AC1002" i="1" s="1"/>
  <c r="Y1002" i="1"/>
  <c r="Z1003" i="1" s="1"/>
  <c r="X1002" i="1"/>
  <c r="W1002" i="1"/>
  <c r="U1002" i="1"/>
  <c r="V1003" i="1" s="1"/>
  <c r="T1002" i="1"/>
  <c r="S1002" i="1"/>
  <c r="N1002" i="1"/>
  <c r="O1002" i="1" s="1"/>
  <c r="K1002" i="1"/>
  <c r="L1003" i="1" s="1"/>
  <c r="I1002" i="1"/>
  <c r="J1002" i="1" s="1"/>
  <c r="H1002" i="1"/>
  <c r="G1002" i="1"/>
  <c r="D1002" i="1"/>
  <c r="C1002" i="1"/>
  <c r="E1002" i="1" s="1"/>
  <c r="F1003" i="1" s="1"/>
  <c r="AB1001" i="1"/>
  <c r="AC1001" i="1" s="1"/>
  <c r="Y1001" i="1"/>
  <c r="Z1002" i="1" s="1"/>
  <c r="X1001" i="1"/>
  <c r="W1001" i="1"/>
  <c r="T1001" i="1"/>
  <c r="U1001" i="1" s="1"/>
  <c r="V1002" i="1" s="1"/>
  <c r="S1001" i="1"/>
  <c r="N1001" i="1"/>
  <c r="L1001" i="1"/>
  <c r="K1001" i="1"/>
  <c r="L1002" i="1" s="1"/>
  <c r="I1001" i="1"/>
  <c r="J1001" i="1" s="1"/>
  <c r="H1001" i="1"/>
  <c r="G1001" i="1"/>
  <c r="D1001" i="1"/>
  <c r="E1001" i="1" s="1"/>
  <c r="F1002" i="1" s="1"/>
  <c r="C1001" i="1"/>
  <c r="AB1000" i="1"/>
  <c r="AC1000" i="1" s="1"/>
  <c r="Y1000" i="1"/>
  <c r="Z1001" i="1" s="1"/>
  <c r="X1000" i="1"/>
  <c r="W1000" i="1"/>
  <c r="U1000" i="1"/>
  <c r="V1001" i="1" s="1"/>
  <c r="T1000" i="1"/>
  <c r="S1000" i="1"/>
  <c r="O1000" i="1"/>
  <c r="N1000" i="1"/>
  <c r="K1000" i="1"/>
  <c r="I1000" i="1"/>
  <c r="J1000" i="1" s="1"/>
  <c r="H1000" i="1"/>
  <c r="G1000" i="1"/>
  <c r="E1000" i="1"/>
  <c r="F1001" i="1" s="1"/>
  <c r="D1000" i="1"/>
  <c r="C1000" i="1"/>
  <c r="AB999" i="1"/>
  <c r="AC999" i="1" s="1"/>
  <c r="Y999" i="1"/>
  <c r="Z1000" i="1" s="1"/>
  <c r="X999" i="1"/>
  <c r="W999" i="1"/>
  <c r="T999" i="1"/>
  <c r="U999" i="1" s="1"/>
  <c r="V1000" i="1" s="1"/>
  <c r="S999" i="1"/>
  <c r="N999" i="1"/>
  <c r="L999" i="1"/>
  <c r="K999" i="1"/>
  <c r="L1000" i="1" s="1"/>
  <c r="I999" i="1"/>
  <c r="H999" i="1"/>
  <c r="G999" i="1"/>
  <c r="E999" i="1"/>
  <c r="F1000" i="1" s="1"/>
  <c r="D999" i="1"/>
  <c r="C999" i="1"/>
  <c r="AB998" i="1"/>
  <c r="AC998" i="1" s="1"/>
  <c r="X998" i="1"/>
  <c r="W998" i="1"/>
  <c r="Y998" i="1" s="1"/>
  <c r="Z999" i="1" s="1"/>
  <c r="T998" i="1"/>
  <c r="S998" i="1"/>
  <c r="U998" i="1" s="1"/>
  <c r="V999" i="1" s="1"/>
  <c r="O998" i="1"/>
  <c r="N998" i="1"/>
  <c r="K998" i="1"/>
  <c r="J998" i="1"/>
  <c r="I998" i="1"/>
  <c r="H998" i="1"/>
  <c r="G998" i="1"/>
  <c r="E998" i="1"/>
  <c r="F999" i="1" s="1"/>
  <c r="D998" i="1"/>
  <c r="C998" i="1"/>
  <c r="AB997" i="1"/>
  <c r="AC997" i="1" s="1"/>
  <c r="X997" i="1"/>
  <c r="W997" i="1"/>
  <c r="Y997" i="1" s="1"/>
  <c r="Z998" i="1" s="1"/>
  <c r="U997" i="1"/>
  <c r="V998" i="1" s="1"/>
  <c r="T997" i="1"/>
  <c r="S997" i="1"/>
  <c r="N997" i="1"/>
  <c r="I997" i="1"/>
  <c r="H997" i="1"/>
  <c r="K997" i="1" s="1"/>
  <c r="L998" i="1" s="1"/>
  <c r="G997" i="1"/>
  <c r="D997" i="1"/>
  <c r="E997" i="1" s="1"/>
  <c r="F998" i="1" s="1"/>
  <c r="C997" i="1"/>
  <c r="AB996" i="1"/>
  <c r="AC996" i="1" s="1"/>
  <c r="X996" i="1"/>
  <c r="W996" i="1"/>
  <c r="Y996" i="1" s="1"/>
  <c r="Z997" i="1" s="1"/>
  <c r="T996" i="1"/>
  <c r="S996" i="1"/>
  <c r="U996" i="1" s="1"/>
  <c r="V997" i="1" s="1"/>
  <c r="N996" i="1"/>
  <c r="K996" i="1"/>
  <c r="L997" i="1" s="1"/>
  <c r="I996" i="1"/>
  <c r="J996" i="1" s="1"/>
  <c r="H996" i="1"/>
  <c r="G996" i="1"/>
  <c r="D996" i="1"/>
  <c r="O996" i="1" s="1"/>
  <c r="C996" i="1"/>
  <c r="AB995" i="1"/>
  <c r="AC995" i="1" s="1"/>
  <c r="X995" i="1"/>
  <c r="Y995" i="1" s="1"/>
  <c r="Z996" i="1" s="1"/>
  <c r="W995" i="1"/>
  <c r="U995" i="1"/>
  <c r="V996" i="1" s="1"/>
  <c r="T995" i="1"/>
  <c r="S995" i="1"/>
  <c r="N995" i="1"/>
  <c r="I995" i="1"/>
  <c r="H995" i="1"/>
  <c r="K995" i="1" s="1"/>
  <c r="L996" i="1" s="1"/>
  <c r="G995" i="1"/>
  <c r="D995" i="1"/>
  <c r="E995" i="1" s="1"/>
  <c r="F996" i="1" s="1"/>
  <c r="C995" i="1"/>
  <c r="AB994" i="1"/>
  <c r="Y994" i="1"/>
  <c r="Z995" i="1" s="1"/>
  <c r="X994" i="1"/>
  <c r="W994" i="1"/>
  <c r="T994" i="1"/>
  <c r="U994" i="1" s="1"/>
  <c r="V995" i="1" s="1"/>
  <c r="S994" i="1"/>
  <c r="N994" i="1"/>
  <c r="O994" i="1" s="1"/>
  <c r="I994" i="1"/>
  <c r="H994" i="1"/>
  <c r="K994" i="1" s="1"/>
  <c r="L995" i="1" s="1"/>
  <c r="G994" i="1"/>
  <c r="E994" i="1"/>
  <c r="F995" i="1" s="1"/>
  <c r="D994" i="1"/>
  <c r="C994" i="1"/>
  <c r="AB993" i="1"/>
  <c r="X993" i="1"/>
  <c r="W993" i="1"/>
  <c r="Y993" i="1" s="1"/>
  <c r="Z994" i="1" s="1"/>
  <c r="T993" i="1"/>
  <c r="U993" i="1" s="1"/>
  <c r="V994" i="1" s="1"/>
  <c r="S993" i="1"/>
  <c r="O993" i="1"/>
  <c r="N993" i="1"/>
  <c r="K993" i="1"/>
  <c r="L994" i="1" s="1"/>
  <c r="J993" i="1"/>
  <c r="I993" i="1"/>
  <c r="H993" i="1"/>
  <c r="G993" i="1"/>
  <c r="D993" i="1"/>
  <c r="C993" i="1"/>
  <c r="E993" i="1" s="1"/>
  <c r="F994" i="1" s="1"/>
  <c r="AB992" i="1"/>
  <c r="X992" i="1"/>
  <c r="Y992" i="1" s="1"/>
  <c r="Z993" i="1" s="1"/>
  <c r="W992" i="1"/>
  <c r="U992" i="1"/>
  <c r="V993" i="1" s="1"/>
  <c r="T992" i="1"/>
  <c r="AC992" i="1" s="1"/>
  <c r="S992" i="1"/>
  <c r="N992" i="1"/>
  <c r="I992" i="1"/>
  <c r="J992" i="1" s="1"/>
  <c r="H992" i="1"/>
  <c r="K992" i="1" s="1"/>
  <c r="L993" i="1" s="1"/>
  <c r="G992" i="1"/>
  <c r="D992" i="1"/>
  <c r="O992" i="1" s="1"/>
  <c r="C992" i="1"/>
  <c r="AB991" i="1"/>
  <c r="AC991" i="1" s="1"/>
  <c r="X991" i="1"/>
  <c r="Y991" i="1" s="1"/>
  <c r="Z992" i="1" s="1"/>
  <c r="W991" i="1"/>
  <c r="T991" i="1"/>
  <c r="S991" i="1"/>
  <c r="U991" i="1" s="1"/>
  <c r="V992" i="1" s="1"/>
  <c r="O991" i="1"/>
  <c r="N991" i="1"/>
  <c r="J991" i="1"/>
  <c r="I991" i="1"/>
  <c r="H991" i="1"/>
  <c r="G991" i="1"/>
  <c r="K991" i="1" s="1"/>
  <c r="L992" i="1" s="1"/>
  <c r="D991" i="1"/>
  <c r="E991" i="1" s="1"/>
  <c r="F992" i="1" s="1"/>
  <c r="C991" i="1"/>
  <c r="AB990" i="1"/>
  <c r="Y990" i="1"/>
  <c r="Z991" i="1" s="1"/>
  <c r="X990" i="1"/>
  <c r="W990" i="1"/>
  <c r="T990" i="1"/>
  <c r="U990" i="1" s="1"/>
  <c r="V991" i="1" s="1"/>
  <c r="S990" i="1"/>
  <c r="N990" i="1"/>
  <c r="O990" i="1" s="1"/>
  <c r="I990" i="1"/>
  <c r="H990" i="1"/>
  <c r="K990" i="1" s="1"/>
  <c r="L991" i="1" s="1"/>
  <c r="G990" i="1"/>
  <c r="E990" i="1"/>
  <c r="F991" i="1" s="1"/>
  <c r="D990" i="1"/>
  <c r="C990" i="1"/>
  <c r="AB989" i="1"/>
  <c r="X989" i="1"/>
  <c r="W989" i="1"/>
  <c r="Y989" i="1" s="1"/>
  <c r="Z990" i="1" s="1"/>
  <c r="T989" i="1"/>
  <c r="U989" i="1" s="1"/>
  <c r="V990" i="1" s="1"/>
  <c r="S989" i="1"/>
  <c r="O989" i="1"/>
  <c r="N989" i="1"/>
  <c r="K989" i="1"/>
  <c r="L990" i="1" s="1"/>
  <c r="J989" i="1"/>
  <c r="I989" i="1"/>
  <c r="H989" i="1"/>
  <c r="G989" i="1"/>
  <c r="D989" i="1"/>
  <c r="C989" i="1"/>
  <c r="E989" i="1" s="1"/>
  <c r="F990" i="1" s="1"/>
  <c r="AB988" i="1"/>
  <c r="X988" i="1"/>
  <c r="Y988" i="1" s="1"/>
  <c r="Z989" i="1" s="1"/>
  <c r="W988" i="1"/>
  <c r="U988" i="1"/>
  <c r="V989" i="1" s="1"/>
  <c r="T988" i="1"/>
  <c r="AC988" i="1" s="1"/>
  <c r="S988" i="1"/>
  <c r="N988" i="1"/>
  <c r="I988" i="1"/>
  <c r="J988" i="1" s="1"/>
  <c r="H988" i="1"/>
  <c r="K988" i="1" s="1"/>
  <c r="L989" i="1" s="1"/>
  <c r="G988" i="1"/>
  <c r="D988" i="1"/>
  <c r="O988" i="1" s="1"/>
  <c r="C988" i="1"/>
  <c r="AB987" i="1"/>
  <c r="AC987" i="1" s="1"/>
  <c r="X987" i="1"/>
  <c r="Y987" i="1" s="1"/>
  <c r="Z988" i="1" s="1"/>
  <c r="W987" i="1"/>
  <c r="T987" i="1"/>
  <c r="S987" i="1"/>
  <c r="U987" i="1" s="1"/>
  <c r="V988" i="1" s="1"/>
  <c r="O987" i="1"/>
  <c r="N987" i="1"/>
  <c r="J987" i="1"/>
  <c r="I987" i="1"/>
  <c r="H987" i="1"/>
  <c r="G987" i="1"/>
  <c r="K987" i="1" s="1"/>
  <c r="L988" i="1" s="1"/>
  <c r="D987" i="1"/>
  <c r="E987" i="1" s="1"/>
  <c r="F988" i="1" s="1"/>
  <c r="C987" i="1"/>
  <c r="AB986" i="1"/>
  <c r="Y986" i="1"/>
  <c r="Z987" i="1" s="1"/>
  <c r="X986" i="1"/>
  <c r="W986" i="1"/>
  <c r="T986" i="1"/>
  <c r="U986" i="1" s="1"/>
  <c r="V987" i="1" s="1"/>
  <c r="S986" i="1"/>
  <c r="N986" i="1"/>
  <c r="O986" i="1" s="1"/>
  <c r="I986" i="1"/>
  <c r="H986" i="1"/>
  <c r="K986" i="1" s="1"/>
  <c r="L987" i="1" s="1"/>
  <c r="G986" i="1"/>
  <c r="E986" i="1"/>
  <c r="F987" i="1" s="1"/>
  <c r="D986" i="1"/>
  <c r="C986" i="1"/>
  <c r="AB985" i="1"/>
  <c r="AC985" i="1" s="1"/>
  <c r="X985" i="1"/>
  <c r="W985" i="1"/>
  <c r="Y985" i="1" s="1"/>
  <c r="Z986" i="1" s="1"/>
  <c r="T985" i="1"/>
  <c r="U985" i="1" s="1"/>
  <c r="V986" i="1" s="1"/>
  <c r="S985" i="1"/>
  <c r="O985" i="1"/>
  <c r="N985" i="1"/>
  <c r="K985" i="1"/>
  <c r="L986" i="1" s="1"/>
  <c r="J985" i="1"/>
  <c r="I985" i="1"/>
  <c r="H985" i="1"/>
  <c r="G985" i="1"/>
  <c r="D985" i="1"/>
  <c r="C985" i="1"/>
  <c r="E985" i="1" s="1"/>
  <c r="F986" i="1" s="1"/>
  <c r="AB984" i="1"/>
  <c r="X984" i="1"/>
  <c r="Y984" i="1" s="1"/>
  <c r="Z985" i="1" s="1"/>
  <c r="W984" i="1"/>
  <c r="U984" i="1"/>
  <c r="V985" i="1" s="1"/>
  <c r="T984" i="1"/>
  <c r="AC984" i="1" s="1"/>
  <c r="S984" i="1"/>
  <c r="N984" i="1"/>
  <c r="O984" i="1" s="1"/>
  <c r="I984" i="1"/>
  <c r="J984" i="1" s="1"/>
  <c r="H984" i="1"/>
  <c r="K984" i="1" s="1"/>
  <c r="L985" i="1" s="1"/>
  <c r="G984" i="1"/>
  <c r="D984" i="1"/>
  <c r="E984" i="1" s="1"/>
  <c r="F985" i="1" s="1"/>
  <c r="C984" i="1"/>
  <c r="AB983" i="1"/>
  <c r="AC983" i="1" s="1"/>
  <c r="X983" i="1"/>
  <c r="Y983" i="1" s="1"/>
  <c r="Z984" i="1" s="1"/>
  <c r="W983" i="1"/>
  <c r="T983" i="1"/>
  <c r="S983" i="1"/>
  <c r="U983" i="1" s="1"/>
  <c r="V984" i="1" s="1"/>
  <c r="O983" i="1"/>
  <c r="N983" i="1"/>
  <c r="J983" i="1"/>
  <c r="I983" i="1"/>
  <c r="H983" i="1"/>
  <c r="G983" i="1"/>
  <c r="K983" i="1" s="1"/>
  <c r="L984" i="1" s="1"/>
  <c r="D983" i="1"/>
  <c r="E983" i="1" s="1"/>
  <c r="F984" i="1" s="1"/>
  <c r="C983" i="1"/>
  <c r="AB982" i="1"/>
  <c r="AC982" i="1" s="1"/>
  <c r="Y982" i="1"/>
  <c r="Z983" i="1" s="1"/>
  <c r="X982" i="1"/>
  <c r="W982" i="1"/>
  <c r="T982" i="1"/>
  <c r="U982" i="1" s="1"/>
  <c r="V983" i="1" s="1"/>
  <c r="S982" i="1"/>
  <c r="N982" i="1"/>
  <c r="O982" i="1" s="1"/>
  <c r="I982" i="1"/>
  <c r="J982" i="1" s="1"/>
  <c r="H982" i="1"/>
  <c r="K982" i="1" s="1"/>
  <c r="L983" i="1" s="1"/>
  <c r="G982" i="1"/>
  <c r="E982" i="1"/>
  <c r="F983" i="1" s="1"/>
  <c r="D982" i="1"/>
  <c r="C982" i="1"/>
  <c r="AB981" i="1"/>
  <c r="AC981" i="1" s="1"/>
  <c r="X981" i="1"/>
  <c r="W981" i="1"/>
  <c r="Y981" i="1" s="1"/>
  <c r="Z982" i="1" s="1"/>
  <c r="T981" i="1"/>
  <c r="U981" i="1" s="1"/>
  <c r="V982" i="1" s="1"/>
  <c r="S981" i="1"/>
  <c r="N981" i="1"/>
  <c r="O981" i="1" s="1"/>
  <c r="K981" i="1"/>
  <c r="L982" i="1" s="1"/>
  <c r="J981" i="1"/>
  <c r="I981" i="1"/>
  <c r="H981" i="1"/>
  <c r="G981" i="1"/>
  <c r="D981" i="1"/>
  <c r="C981" i="1"/>
  <c r="E981" i="1" s="1"/>
  <c r="F982" i="1" s="1"/>
  <c r="AB980" i="1"/>
  <c r="Y980" i="1"/>
  <c r="Z981" i="1" s="1"/>
  <c r="X980" i="1"/>
  <c r="W980" i="1"/>
  <c r="U980" i="1"/>
  <c r="V981" i="1" s="1"/>
  <c r="T980" i="1"/>
  <c r="AC980" i="1" s="1"/>
  <c r="S980" i="1"/>
  <c r="N980" i="1"/>
  <c r="O980" i="1" s="1"/>
  <c r="I980" i="1"/>
  <c r="J980" i="1" s="1"/>
  <c r="H980" i="1"/>
  <c r="K980" i="1" s="1"/>
  <c r="L981" i="1" s="1"/>
  <c r="G980" i="1"/>
  <c r="E980" i="1"/>
  <c r="F981" i="1" s="1"/>
  <c r="D980" i="1"/>
  <c r="C980" i="1"/>
  <c r="AB979" i="1"/>
  <c r="AC979" i="1" s="1"/>
  <c r="X979" i="1"/>
  <c r="Y979" i="1" s="1"/>
  <c r="Z980" i="1" s="1"/>
  <c r="W979" i="1"/>
  <c r="T979" i="1"/>
  <c r="S979" i="1"/>
  <c r="U979" i="1" s="1"/>
  <c r="V980" i="1" s="1"/>
  <c r="O979" i="1"/>
  <c r="N979" i="1"/>
  <c r="I979" i="1"/>
  <c r="J979" i="1" s="1"/>
  <c r="H979" i="1"/>
  <c r="G979" i="1"/>
  <c r="K979" i="1" s="1"/>
  <c r="L980" i="1" s="1"/>
  <c r="D979" i="1"/>
  <c r="E979" i="1" s="1"/>
  <c r="F980" i="1" s="1"/>
  <c r="C979" i="1"/>
  <c r="AB978" i="1"/>
  <c r="AC978" i="1" s="1"/>
  <c r="Y978" i="1"/>
  <c r="Z979" i="1" s="1"/>
  <c r="X978" i="1"/>
  <c r="W978" i="1"/>
  <c r="T978" i="1"/>
  <c r="S978" i="1"/>
  <c r="U978" i="1" s="1"/>
  <c r="V979" i="1" s="1"/>
  <c r="N978" i="1"/>
  <c r="O978" i="1" s="1"/>
  <c r="I978" i="1"/>
  <c r="J978" i="1" s="1"/>
  <c r="H978" i="1"/>
  <c r="K978" i="1" s="1"/>
  <c r="L979" i="1" s="1"/>
  <c r="G978" i="1"/>
  <c r="E978" i="1"/>
  <c r="F979" i="1" s="1"/>
  <c r="D978" i="1"/>
  <c r="C978" i="1"/>
  <c r="AB977" i="1"/>
  <c r="AC977" i="1" s="1"/>
  <c r="X977" i="1"/>
  <c r="W977" i="1"/>
  <c r="Y977" i="1" s="1"/>
  <c r="Z978" i="1" s="1"/>
  <c r="T977" i="1"/>
  <c r="U977" i="1" s="1"/>
  <c r="V978" i="1" s="1"/>
  <c r="S977" i="1"/>
  <c r="N977" i="1"/>
  <c r="O977" i="1" s="1"/>
  <c r="K977" i="1"/>
  <c r="L978" i="1" s="1"/>
  <c r="J977" i="1"/>
  <c r="I977" i="1"/>
  <c r="H977" i="1"/>
  <c r="G977" i="1"/>
  <c r="D977" i="1"/>
  <c r="C977" i="1"/>
  <c r="E977" i="1" s="1"/>
  <c r="F978" i="1" s="1"/>
  <c r="AB976" i="1"/>
  <c r="Y976" i="1"/>
  <c r="Z977" i="1" s="1"/>
  <c r="X976" i="1"/>
  <c r="W976" i="1"/>
  <c r="U976" i="1"/>
  <c r="V977" i="1" s="1"/>
  <c r="T976" i="1"/>
  <c r="AC976" i="1" s="1"/>
  <c r="S976" i="1"/>
  <c r="N976" i="1"/>
  <c r="O976" i="1" s="1"/>
  <c r="K976" i="1"/>
  <c r="L977" i="1" s="1"/>
  <c r="I976" i="1"/>
  <c r="J976" i="1" s="1"/>
  <c r="H976" i="1"/>
  <c r="G976" i="1"/>
  <c r="E976" i="1"/>
  <c r="F977" i="1" s="1"/>
  <c r="D976" i="1"/>
  <c r="C976" i="1"/>
  <c r="AB975" i="1"/>
  <c r="AC975" i="1" s="1"/>
  <c r="X975" i="1"/>
  <c r="W975" i="1"/>
  <c r="Y975" i="1" s="1"/>
  <c r="Z976" i="1" s="1"/>
  <c r="T975" i="1"/>
  <c r="S975" i="1"/>
  <c r="U975" i="1" s="1"/>
  <c r="V976" i="1" s="1"/>
  <c r="O975" i="1"/>
  <c r="N975" i="1"/>
  <c r="I975" i="1"/>
  <c r="J975" i="1" s="1"/>
  <c r="H975" i="1"/>
  <c r="G975" i="1"/>
  <c r="K975" i="1" s="1"/>
  <c r="L976" i="1" s="1"/>
  <c r="D975" i="1"/>
  <c r="C975" i="1"/>
  <c r="E975" i="1" s="1"/>
  <c r="F976" i="1" s="1"/>
  <c r="AB974" i="1"/>
  <c r="AC974" i="1" s="1"/>
  <c r="Y974" i="1"/>
  <c r="Z975" i="1" s="1"/>
  <c r="X974" i="1"/>
  <c r="W974" i="1"/>
  <c r="T974" i="1"/>
  <c r="S974" i="1"/>
  <c r="U974" i="1" s="1"/>
  <c r="V975" i="1" s="1"/>
  <c r="N974" i="1"/>
  <c r="O974" i="1" s="1"/>
  <c r="I974" i="1"/>
  <c r="J974" i="1" s="1"/>
  <c r="H974" i="1"/>
  <c r="K974" i="1" s="1"/>
  <c r="L975" i="1" s="1"/>
  <c r="G974" i="1"/>
  <c r="E974" i="1"/>
  <c r="F975" i="1" s="1"/>
  <c r="D974" i="1"/>
  <c r="C974" i="1"/>
  <c r="AB973" i="1"/>
  <c r="AC973" i="1" s="1"/>
  <c r="X973" i="1"/>
  <c r="W973" i="1"/>
  <c r="Y973" i="1" s="1"/>
  <c r="Z974" i="1" s="1"/>
  <c r="T973" i="1"/>
  <c r="S973" i="1"/>
  <c r="U973" i="1" s="1"/>
  <c r="V974" i="1" s="1"/>
  <c r="N973" i="1"/>
  <c r="O973" i="1" s="1"/>
  <c r="K973" i="1"/>
  <c r="L974" i="1" s="1"/>
  <c r="J973" i="1"/>
  <c r="I973" i="1"/>
  <c r="H973" i="1"/>
  <c r="G973" i="1"/>
  <c r="D973" i="1"/>
  <c r="C973" i="1"/>
  <c r="E973" i="1" s="1"/>
  <c r="F974" i="1" s="1"/>
  <c r="AB972" i="1"/>
  <c r="Y972" i="1"/>
  <c r="Z973" i="1" s="1"/>
  <c r="X972" i="1"/>
  <c r="W972" i="1"/>
  <c r="U972" i="1"/>
  <c r="V973" i="1" s="1"/>
  <c r="T972" i="1"/>
  <c r="AC972" i="1" s="1"/>
  <c r="S972" i="1"/>
  <c r="N972" i="1"/>
  <c r="O972" i="1" s="1"/>
  <c r="K972" i="1"/>
  <c r="L973" i="1" s="1"/>
  <c r="I972" i="1"/>
  <c r="J972" i="1" s="1"/>
  <c r="H972" i="1"/>
  <c r="G972" i="1"/>
  <c r="E972" i="1"/>
  <c r="F973" i="1" s="1"/>
  <c r="D972" i="1"/>
  <c r="C972" i="1"/>
  <c r="AB971" i="1"/>
  <c r="AC971" i="1" s="1"/>
  <c r="X971" i="1"/>
  <c r="W971" i="1"/>
  <c r="Y971" i="1" s="1"/>
  <c r="Z972" i="1" s="1"/>
  <c r="T971" i="1"/>
  <c r="S971" i="1"/>
  <c r="U971" i="1" s="1"/>
  <c r="V972" i="1" s="1"/>
  <c r="O971" i="1"/>
  <c r="N971" i="1"/>
  <c r="I971" i="1"/>
  <c r="J971" i="1" s="1"/>
  <c r="H971" i="1"/>
  <c r="G971" i="1"/>
  <c r="K971" i="1" s="1"/>
  <c r="L972" i="1" s="1"/>
  <c r="D971" i="1"/>
  <c r="C971" i="1"/>
  <c r="E971" i="1" s="1"/>
  <c r="F972" i="1" s="1"/>
  <c r="AB970" i="1"/>
  <c r="AC970" i="1" s="1"/>
  <c r="Y970" i="1"/>
  <c r="Z971" i="1" s="1"/>
  <c r="X970" i="1"/>
  <c r="W970" i="1"/>
  <c r="T970" i="1"/>
  <c r="S970" i="1"/>
  <c r="U970" i="1" s="1"/>
  <c r="V971" i="1" s="1"/>
  <c r="N970" i="1"/>
  <c r="O970" i="1" s="1"/>
  <c r="I970" i="1"/>
  <c r="J970" i="1" s="1"/>
  <c r="H970" i="1"/>
  <c r="G970" i="1"/>
  <c r="K970" i="1" s="1"/>
  <c r="L971" i="1" s="1"/>
  <c r="E970" i="1"/>
  <c r="F971" i="1" s="1"/>
  <c r="D970" i="1"/>
  <c r="C970" i="1"/>
  <c r="AB969" i="1"/>
  <c r="AC969" i="1" s="1"/>
  <c r="X969" i="1"/>
  <c r="W969" i="1"/>
  <c r="Y969" i="1" s="1"/>
  <c r="Z970" i="1" s="1"/>
  <c r="T969" i="1"/>
  <c r="S969" i="1"/>
  <c r="U969" i="1" s="1"/>
  <c r="V970" i="1" s="1"/>
  <c r="N969" i="1"/>
  <c r="O969" i="1" s="1"/>
  <c r="K969" i="1"/>
  <c r="L970" i="1" s="1"/>
  <c r="I969" i="1"/>
  <c r="J969" i="1" s="1"/>
  <c r="H969" i="1"/>
  <c r="G969" i="1"/>
  <c r="D969" i="1"/>
  <c r="C969" i="1"/>
  <c r="E969" i="1" s="1"/>
  <c r="F970" i="1" s="1"/>
  <c r="AB968" i="1"/>
  <c r="AC968" i="1" s="1"/>
  <c r="Y968" i="1"/>
  <c r="Z969" i="1" s="1"/>
  <c r="X968" i="1"/>
  <c r="W968" i="1"/>
  <c r="U968" i="1"/>
  <c r="V969" i="1" s="1"/>
  <c r="T968" i="1"/>
  <c r="S968" i="1"/>
  <c r="N968" i="1"/>
  <c r="O968" i="1" s="1"/>
  <c r="K968" i="1"/>
  <c r="L969" i="1" s="1"/>
  <c r="I968" i="1"/>
  <c r="J968" i="1" s="1"/>
  <c r="H968" i="1"/>
  <c r="G968" i="1"/>
  <c r="E968" i="1"/>
  <c r="F969" i="1" s="1"/>
  <c r="D968" i="1"/>
  <c r="C968" i="1"/>
  <c r="AB967" i="1"/>
  <c r="AC967" i="1" s="1"/>
  <c r="X967" i="1"/>
  <c r="W967" i="1"/>
  <c r="Y967" i="1" s="1"/>
  <c r="Z968" i="1" s="1"/>
  <c r="T967" i="1"/>
  <c r="S967" i="1"/>
  <c r="U967" i="1" s="1"/>
  <c r="V968" i="1" s="1"/>
  <c r="N967" i="1"/>
  <c r="O967" i="1" s="1"/>
  <c r="I967" i="1"/>
  <c r="J967" i="1" s="1"/>
  <c r="H967" i="1"/>
  <c r="G967" i="1"/>
  <c r="K967" i="1" s="1"/>
  <c r="L968" i="1" s="1"/>
  <c r="D967" i="1"/>
  <c r="C967" i="1"/>
  <c r="E967" i="1" s="1"/>
  <c r="F968" i="1" s="1"/>
  <c r="AB966" i="1"/>
  <c r="AC966" i="1" s="1"/>
  <c r="Y966" i="1"/>
  <c r="Z967" i="1" s="1"/>
  <c r="X966" i="1"/>
  <c r="W966" i="1"/>
  <c r="T966" i="1"/>
  <c r="S966" i="1"/>
  <c r="U966" i="1" s="1"/>
  <c r="V967" i="1" s="1"/>
  <c r="N966" i="1"/>
  <c r="O966" i="1" s="1"/>
  <c r="I966" i="1"/>
  <c r="J966" i="1" s="1"/>
  <c r="H966" i="1"/>
  <c r="G966" i="1"/>
  <c r="K966" i="1" s="1"/>
  <c r="L967" i="1" s="1"/>
  <c r="E966" i="1"/>
  <c r="F967" i="1" s="1"/>
  <c r="D966" i="1"/>
  <c r="C966" i="1"/>
  <c r="AB965" i="1"/>
  <c r="AC965" i="1" s="1"/>
  <c r="X965" i="1"/>
  <c r="W965" i="1"/>
  <c r="Y965" i="1" s="1"/>
  <c r="Z966" i="1" s="1"/>
  <c r="T965" i="1"/>
  <c r="S965" i="1"/>
  <c r="U965" i="1" s="1"/>
  <c r="V966" i="1" s="1"/>
  <c r="N965" i="1"/>
  <c r="O965" i="1" s="1"/>
  <c r="K965" i="1"/>
  <c r="L966" i="1" s="1"/>
  <c r="I965" i="1"/>
  <c r="J965" i="1" s="1"/>
  <c r="H965" i="1"/>
  <c r="G965" i="1"/>
  <c r="D965" i="1"/>
  <c r="C965" i="1"/>
  <c r="E965" i="1" s="1"/>
  <c r="F966" i="1" s="1"/>
  <c r="AB964" i="1"/>
  <c r="AC964" i="1" s="1"/>
  <c r="Y964" i="1"/>
  <c r="Z965" i="1" s="1"/>
  <c r="X964" i="1"/>
  <c r="W964" i="1"/>
  <c r="U964" i="1"/>
  <c r="V965" i="1" s="1"/>
  <c r="T964" i="1"/>
  <c r="S964" i="1"/>
  <c r="N964" i="1"/>
  <c r="O964" i="1" s="1"/>
  <c r="K964" i="1"/>
  <c r="L965" i="1" s="1"/>
  <c r="I964" i="1"/>
  <c r="J964" i="1" s="1"/>
  <c r="H964" i="1"/>
  <c r="G964" i="1"/>
  <c r="E964" i="1"/>
  <c r="F965" i="1" s="1"/>
  <c r="D964" i="1"/>
  <c r="C964" i="1"/>
  <c r="AB963" i="1"/>
  <c r="AC963" i="1" s="1"/>
  <c r="X963" i="1"/>
  <c r="W963" i="1"/>
  <c r="Y963" i="1" s="1"/>
  <c r="Z964" i="1" s="1"/>
  <c r="T963" i="1"/>
  <c r="S963" i="1"/>
  <c r="U963" i="1" s="1"/>
  <c r="V964" i="1" s="1"/>
  <c r="N963" i="1"/>
  <c r="O963" i="1" s="1"/>
  <c r="I963" i="1"/>
  <c r="J963" i="1" s="1"/>
  <c r="H963" i="1"/>
  <c r="G963" i="1"/>
  <c r="K963" i="1" s="1"/>
  <c r="L964" i="1" s="1"/>
  <c r="D963" i="1"/>
  <c r="C963" i="1"/>
  <c r="E963" i="1" s="1"/>
  <c r="F964" i="1" s="1"/>
  <c r="AB962" i="1"/>
  <c r="AC962" i="1" s="1"/>
  <c r="Y962" i="1"/>
  <c r="Z963" i="1" s="1"/>
  <c r="X962" i="1"/>
  <c r="W962" i="1"/>
  <c r="T962" i="1"/>
  <c r="S962" i="1"/>
  <c r="U962" i="1" s="1"/>
  <c r="V963" i="1" s="1"/>
  <c r="N962" i="1"/>
  <c r="O962" i="1" s="1"/>
  <c r="I962" i="1"/>
  <c r="J962" i="1" s="1"/>
  <c r="H962" i="1"/>
  <c r="G962" i="1"/>
  <c r="K962" i="1" s="1"/>
  <c r="L963" i="1" s="1"/>
  <c r="E962" i="1"/>
  <c r="F963" i="1" s="1"/>
  <c r="D962" i="1"/>
  <c r="C962" i="1"/>
  <c r="AB961" i="1"/>
  <c r="AC961" i="1" s="1"/>
  <c r="X961" i="1"/>
  <c r="W961" i="1"/>
  <c r="Y961" i="1" s="1"/>
  <c r="Z962" i="1" s="1"/>
  <c r="T961" i="1"/>
  <c r="S961" i="1"/>
  <c r="U961" i="1" s="1"/>
  <c r="V962" i="1" s="1"/>
  <c r="N961" i="1"/>
  <c r="O961" i="1" s="1"/>
  <c r="K961" i="1"/>
  <c r="L962" i="1" s="1"/>
  <c r="I961" i="1"/>
  <c r="J961" i="1" s="1"/>
  <c r="H961" i="1"/>
  <c r="G961" i="1"/>
  <c r="D961" i="1"/>
  <c r="C961" i="1"/>
  <c r="E961" i="1" s="1"/>
  <c r="F962" i="1" s="1"/>
  <c r="AB960" i="1"/>
  <c r="AC960" i="1" s="1"/>
  <c r="Y960" i="1"/>
  <c r="Z961" i="1" s="1"/>
  <c r="X960" i="1"/>
  <c r="W960" i="1"/>
  <c r="U960" i="1"/>
  <c r="V961" i="1" s="1"/>
  <c r="T960" i="1"/>
  <c r="S960" i="1"/>
  <c r="N960" i="1"/>
  <c r="O960" i="1" s="1"/>
  <c r="K960" i="1"/>
  <c r="L961" i="1" s="1"/>
  <c r="I960" i="1"/>
  <c r="J960" i="1" s="1"/>
  <c r="H960" i="1"/>
  <c r="G960" i="1"/>
  <c r="E960" i="1"/>
  <c r="F961" i="1" s="1"/>
  <c r="D960" i="1"/>
  <c r="C960" i="1"/>
  <c r="AB959" i="1"/>
  <c r="AC959" i="1" s="1"/>
  <c r="X959" i="1"/>
  <c r="W959" i="1"/>
  <c r="Y959" i="1" s="1"/>
  <c r="Z960" i="1" s="1"/>
  <c r="T959" i="1"/>
  <c r="S959" i="1"/>
  <c r="U959" i="1" s="1"/>
  <c r="V960" i="1" s="1"/>
  <c r="N959" i="1"/>
  <c r="O959" i="1" s="1"/>
  <c r="I959" i="1"/>
  <c r="J959" i="1" s="1"/>
  <c r="H959" i="1"/>
  <c r="G959" i="1"/>
  <c r="K959" i="1" s="1"/>
  <c r="L960" i="1" s="1"/>
  <c r="D959" i="1"/>
  <c r="C959" i="1"/>
  <c r="E959" i="1" s="1"/>
  <c r="F960" i="1" s="1"/>
  <c r="AB958" i="1"/>
  <c r="AC958" i="1" s="1"/>
  <c r="Y958" i="1"/>
  <c r="Z959" i="1" s="1"/>
  <c r="X958" i="1"/>
  <c r="W958" i="1"/>
  <c r="T958" i="1"/>
  <c r="S958" i="1"/>
  <c r="U958" i="1" s="1"/>
  <c r="V959" i="1" s="1"/>
  <c r="N958" i="1"/>
  <c r="O958" i="1" s="1"/>
  <c r="I958" i="1"/>
  <c r="J958" i="1" s="1"/>
  <c r="H958" i="1"/>
  <c r="G958" i="1"/>
  <c r="K958" i="1" s="1"/>
  <c r="L959" i="1" s="1"/>
  <c r="E958" i="1"/>
  <c r="F959" i="1" s="1"/>
  <c r="D958" i="1"/>
  <c r="C958" i="1"/>
  <c r="AB957" i="1"/>
  <c r="AC957" i="1" s="1"/>
  <c r="X957" i="1"/>
  <c r="W957" i="1"/>
  <c r="Y957" i="1" s="1"/>
  <c r="Z958" i="1" s="1"/>
  <c r="T957" i="1"/>
  <c r="S957" i="1"/>
  <c r="U957" i="1" s="1"/>
  <c r="V958" i="1" s="1"/>
  <c r="N957" i="1"/>
  <c r="O957" i="1" s="1"/>
  <c r="K957" i="1"/>
  <c r="L958" i="1" s="1"/>
  <c r="I957" i="1"/>
  <c r="J957" i="1" s="1"/>
  <c r="H957" i="1"/>
  <c r="G957" i="1"/>
  <c r="D957" i="1"/>
  <c r="C957" i="1"/>
  <c r="E957" i="1" s="1"/>
  <c r="F958" i="1" s="1"/>
  <c r="AB956" i="1"/>
  <c r="AC956" i="1" s="1"/>
  <c r="Y956" i="1"/>
  <c r="Z957" i="1" s="1"/>
  <c r="X956" i="1"/>
  <c r="W956" i="1"/>
  <c r="U956" i="1"/>
  <c r="V957" i="1" s="1"/>
  <c r="T956" i="1"/>
  <c r="S956" i="1"/>
  <c r="N956" i="1"/>
  <c r="O956" i="1" s="1"/>
  <c r="K956" i="1"/>
  <c r="L957" i="1" s="1"/>
  <c r="I956" i="1"/>
  <c r="J956" i="1" s="1"/>
  <c r="H956" i="1"/>
  <c r="G956" i="1"/>
  <c r="E956" i="1"/>
  <c r="F957" i="1" s="1"/>
  <c r="D956" i="1"/>
  <c r="C956" i="1"/>
  <c r="AB955" i="1"/>
  <c r="AC955" i="1" s="1"/>
  <c r="X955" i="1"/>
  <c r="W955" i="1"/>
  <c r="Y955" i="1" s="1"/>
  <c r="Z956" i="1" s="1"/>
  <c r="T955" i="1"/>
  <c r="S955" i="1"/>
  <c r="U955" i="1" s="1"/>
  <c r="V956" i="1" s="1"/>
  <c r="N955" i="1"/>
  <c r="O955" i="1" s="1"/>
  <c r="I955" i="1"/>
  <c r="J955" i="1" s="1"/>
  <c r="H955" i="1"/>
  <c r="G955" i="1"/>
  <c r="K955" i="1" s="1"/>
  <c r="L956" i="1" s="1"/>
  <c r="D955" i="1"/>
  <c r="C955" i="1"/>
  <c r="E955" i="1" s="1"/>
  <c r="F956" i="1" s="1"/>
  <c r="AB954" i="1"/>
  <c r="AC954" i="1" s="1"/>
  <c r="Y954" i="1"/>
  <c r="Z955" i="1" s="1"/>
  <c r="X954" i="1"/>
  <c r="W954" i="1"/>
  <c r="T954" i="1"/>
  <c r="S954" i="1"/>
  <c r="U954" i="1" s="1"/>
  <c r="V955" i="1" s="1"/>
  <c r="N954" i="1"/>
  <c r="O954" i="1" s="1"/>
  <c r="I954" i="1"/>
  <c r="J954" i="1" s="1"/>
  <c r="H954" i="1"/>
  <c r="G954" i="1"/>
  <c r="K954" i="1" s="1"/>
  <c r="L955" i="1" s="1"/>
  <c r="E954" i="1"/>
  <c r="F955" i="1" s="1"/>
  <c r="D954" i="1"/>
  <c r="C954" i="1"/>
  <c r="AB953" i="1"/>
  <c r="AC953" i="1" s="1"/>
  <c r="X953" i="1"/>
  <c r="W953" i="1"/>
  <c r="Y953" i="1" s="1"/>
  <c r="Z954" i="1" s="1"/>
  <c r="T953" i="1"/>
  <c r="S953" i="1"/>
  <c r="U953" i="1" s="1"/>
  <c r="V954" i="1" s="1"/>
  <c r="N953" i="1"/>
  <c r="O953" i="1" s="1"/>
  <c r="K953" i="1"/>
  <c r="L954" i="1" s="1"/>
  <c r="I953" i="1"/>
  <c r="J953" i="1" s="1"/>
  <c r="H953" i="1"/>
  <c r="G953" i="1"/>
  <c r="D953" i="1"/>
  <c r="C953" i="1"/>
  <c r="E953" i="1" s="1"/>
  <c r="F954" i="1" s="1"/>
  <c r="AB952" i="1"/>
  <c r="AC952" i="1" s="1"/>
  <c r="Y952" i="1"/>
  <c r="Z953" i="1" s="1"/>
  <c r="X952" i="1"/>
  <c r="W952" i="1"/>
  <c r="U952" i="1"/>
  <c r="V953" i="1" s="1"/>
  <c r="T952" i="1"/>
  <c r="S952" i="1"/>
  <c r="N952" i="1"/>
  <c r="O952" i="1" s="1"/>
  <c r="K952" i="1"/>
  <c r="L953" i="1" s="1"/>
  <c r="I952" i="1"/>
  <c r="J952" i="1" s="1"/>
  <c r="H952" i="1"/>
  <c r="G952" i="1"/>
  <c r="E952" i="1"/>
  <c r="F953" i="1" s="1"/>
  <c r="D952" i="1"/>
  <c r="C952" i="1"/>
  <c r="AB951" i="1"/>
  <c r="AC951" i="1" s="1"/>
  <c r="X951" i="1"/>
  <c r="W951" i="1"/>
  <c r="Y951" i="1" s="1"/>
  <c r="Z952" i="1" s="1"/>
  <c r="T951" i="1"/>
  <c r="S951" i="1"/>
  <c r="U951" i="1" s="1"/>
  <c r="V952" i="1" s="1"/>
  <c r="N951" i="1"/>
  <c r="O951" i="1" s="1"/>
  <c r="I951" i="1"/>
  <c r="J951" i="1" s="1"/>
  <c r="H951" i="1"/>
  <c r="G951" i="1"/>
  <c r="K951" i="1" s="1"/>
  <c r="L952" i="1" s="1"/>
  <c r="D951" i="1"/>
  <c r="C951" i="1"/>
  <c r="E951" i="1" s="1"/>
  <c r="F952" i="1" s="1"/>
  <c r="AB950" i="1"/>
  <c r="AC950" i="1" s="1"/>
  <c r="Y950" i="1"/>
  <c r="Z951" i="1" s="1"/>
  <c r="X950" i="1"/>
  <c r="W950" i="1"/>
  <c r="T950" i="1"/>
  <c r="S950" i="1"/>
  <c r="U950" i="1" s="1"/>
  <c r="V951" i="1" s="1"/>
  <c r="N950" i="1"/>
  <c r="O950" i="1" s="1"/>
  <c r="I950" i="1"/>
  <c r="J950" i="1" s="1"/>
  <c r="H950" i="1"/>
  <c r="G950" i="1"/>
  <c r="K950" i="1" s="1"/>
  <c r="L951" i="1" s="1"/>
  <c r="E950" i="1"/>
  <c r="F951" i="1" s="1"/>
  <c r="D950" i="1"/>
  <c r="C950" i="1"/>
  <c r="AB949" i="1"/>
  <c r="AC949" i="1" s="1"/>
  <c r="X949" i="1"/>
  <c r="W949" i="1"/>
  <c r="Y949" i="1" s="1"/>
  <c r="Z950" i="1" s="1"/>
  <c r="T949" i="1"/>
  <c r="S949" i="1"/>
  <c r="U949" i="1" s="1"/>
  <c r="V950" i="1" s="1"/>
  <c r="N949" i="1"/>
  <c r="O949" i="1" s="1"/>
  <c r="K949" i="1"/>
  <c r="L950" i="1" s="1"/>
  <c r="I949" i="1"/>
  <c r="J949" i="1" s="1"/>
  <c r="H949" i="1"/>
  <c r="G949" i="1"/>
  <c r="D949" i="1"/>
  <c r="C949" i="1"/>
  <c r="E949" i="1" s="1"/>
  <c r="F950" i="1" s="1"/>
  <c r="AB948" i="1"/>
  <c r="AC948" i="1" s="1"/>
  <c r="Y948" i="1"/>
  <c r="Z949" i="1" s="1"/>
  <c r="X948" i="1"/>
  <c r="W948" i="1"/>
  <c r="U948" i="1"/>
  <c r="V949" i="1" s="1"/>
  <c r="T948" i="1"/>
  <c r="S948" i="1"/>
  <c r="N948" i="1"/>
  <c r="O948" i="1" s="1"/>
  <c r="K948" i="1"/>
  <c r="L949" i="1" s="1"/>
  <c r="I948" i="1"/>
  <c r="J948" i="1" s="1"/>
  <c r="H948" i="1"/>
  <c r="G948" i="1"/>
  <c r="E948" i="1"/>
  <c r="F949" i="1" s="1"/>
  <c r="D948" i="1"/>
  <c r="C948" i="1"/>
  <c r="AB947" i="1"/>
  <c r="AC947" i="1" s="1"/>
  <c r="X947" i="1"/>
  <c r="W947" i="1"/>
  <c r="Y947" i="1" s="1"/>
  <c r="Z948" i="1" s="1"/>
  <c r="T947" i="1"/>
  <c r="S947" i="1"/>
  <c r="U947" i="1" s="1"/>
  <c r="V948" i="1" s="1"/>
  <c r="N947" i="1"/>
  <c r="O947" i="1" s="1"/>
  <c r="I947" i="1"/>
  <c r="J947" i="1" s="1"/>
  <c r="H947" i="1"/>
  <c r="G947" i="1"/>
  <c r="K947" i="1" s="1"/>
  <c r="L948" i="1" s="1"/>
  <c r="D947" i="1"/>
  <c r="C947" i="1"/>
  <c r="E947" i="1" s="1"/>
  <c r="F948" i="1" s="1"/>
  <c r="AB946" i="1"/>
  <c r="AC946" i="1" s="1"/>
  <c r="Y946" i="1"/>
  <c r="Z947" i="1" s="1"/>
  <c r="X946" i="1"/>
  <c r="W946" i="1"/>
  <c r="T946" i="1"/>
  <c r="S946" i="1"/>
  <c r="U946" i="1" s="1"/>
  <c r="V947" i="1" s="1"/>
  <c r="N946" i="1"/>
  <c r="O946" i="1" s="1"/>
  <c r="I946" i="1"/>
  <c r="J946" i="1" s="1"/>
  <c r="H946" i="1"/>
  <c r="G946" i="1"/>
  <c r="K946" i="1" s="1"/>
  <c r="L947" i="1" s="1"/>
  <c r="E946" i="1"/>
  <c r="F947" i="1" s="1"/>
  <c r="D946" i="1"/>
  <c r="C946" i="1"/>
  <c r="AB945" i="1"/>
  <c r="AC945" i="1" s="1"/>
  <c r="X945" i="1"/>
  <c r="W945" i="1"/>
  <c r="Y945" i="1" s="1"/>
  <c r="Z946" i="1" s="1"/>
  <c r="T945" i="1"/>
  <c r="S945" i="1"/>
  <c r="U945" i="1" s="1"/>
  <c r="V946" i="1" s="1"/>
  <c r="N945" i="1"/>
  <c r="O945" i="1" s="1"/>
  <c r="K945" i="1"/>
  <c r="L946" i="1" s="1"/>
  <c r="I945" i="1"/>
  <c r="J945" i="1" s="1"/>
  <c r="H945" i="1"/>
  <c r="G945" i="1"/>
  <c r="D945" i="1"/>
  <c r="C945" i="1"/>
  <c r="E945" i="1" s="1"/>
  <c r="F946" i="1" s="1"/>
  <c r="AB944" i="1"/>
  <c r="AC944" i="1" s="1"/>
  <c r="Y944" i="1"/>
  <c r="Z945" i="1" s="1"/>
  <c r="X944" i="1"/>
  <c r="W944" i="1"/>
  <c r="U944" i="1"/>
  <c r="V945" i="1" s="1"/>
  <c r="T944" i="1"/>
  <c r="S944" i="1"/>
  <c r="N944" i="1"/>
  <c r="O944" i="1" s="1"/>
  <c r="K944" i="1"/>
  <c r="L945" i="1" s="1"/>
  <c r="I944" i="1"/>
  <c r="J944" i="1" s="1"/>
  <c r="H944" i="1"/>
  <c r="G944" i="1"/>
  <c r="E944" i="1"/>
  <c r="F945" i="1" s="1"/>
  <c r="D944" i="1"/>
  <c r="C944" i="1"/>
  <c r="AB943" i="1"/>
  <c r="AC943" i="1" s="1"/>
  <c r="X943" i="1"/>
  <c r="W943" i="1"/>
  <c r="Y943" i="1" s="1"/>
  <c r="Z944" i="1" s="1"/>
  <c r="T943" i="1"/>
  <c r="S943" i="1"/>
  <c r="U943" i="1" s="1"/>
  <c r="V944" i="1" s="1"/>
  <c r="N943" i="1"/>
  <c r="O943" i="1" s="1"/>
  <c r="I943" i="1"/>
  <c r="J943" i="1" s="1"/>
  <c r="H943" i="1"/>
  <c r="G943" i="1"/>
  <c r="K943" i="1" s="1"/>
  <c r="L944" i="1" s="1"/>
  <c r="D943" i="1"/>
  <c r="C943" i="1"/>
  <c r="E943" i="1" s="1"/>
  <c r="F944" i="1" s="1"/>
  <c r="AB942" i="1"/>
  <c r="AC942" i="1" s="1"/>
  <c r="Y942" i="1"/>
  <c r="Z943" i="1" s="1"/>
  <c r="X942" i="1"/>
  <c r="W942" i="1"/>
  <c r="T942" i="1"/>
  <c r="S942" i="1"/>
  <c r="U942" i="1" s="1"/>
  <c r="V943" i="1" s="1"/>
  <c r="N942" i="1"/>
  <c r="O942" i="1" s="1"/>
  <c r="I942" i="1"/>
  <c r="J942" i="1" s="1"/>
  <c r="H942" i="1"/>
  <c r="G942" i="1"/>
  <c r="K942" i="1" s="1"/>
  <c r="L943" i="1" s="1"/>
  <c r="E942" i="1"/>
  <c r="F943" i="1" s="1"/>
  <c r="D942" i="1"/>
  <c r="C942" i="1"/>
  <c r="AB941" i="1"/>
  <c r="AC941" i="1" s="1"/>
  <c r="X941" i="1"/>
  <c r="W941" i="1"/>
  <c r="Y941" i="1" s="1"/>
  <c r="Z942" i="1" s="1"/>
  <c r="T941" i="1"/>
  <c r="S941" i="1"/>
  <c r="U941" i="1" s="1"/>
  <c r="V942" i="1" s="1"/>
  <c r="N941" i="1"/>
  <c r="O941" i="1" s="1"/>
  <c r="K941" i="1"/>
  <c r="L942" i="1" s="1"/>
  <c r="I941" i="1"/>
  <c r="J941" i="1" s="1"/>
  <c r="H941" i="1"/>
  <c r="G941" i="1"/>
  <c r="D941" i="1"/>
  <c r="C941" i="1"/>
  <c r="E941" i="1" s="1"/>
  <c r="F942" i="1" s="1"/>
  <c r="AB940" i="1"/>
  <c r="AC940" i="1" s="1"/>
  <c r="Y940" i="1"/>
  <c r="Z941" i="1" s="1"/>
  <c r="X940" i="1"/>
  <c r="W940" i="1"/>
  <c r="U940" i="1"/>
  <c r="V941" i="1" s="1"/>
  <c r="T940" i="1"/>
  <c r="S940" i="1"/>
  <c r="N940" i="1"/>
  <c r="O940" i="1" s="1"/>
  <c r="K940" i="1"/>
  <c r="L941" i="1" s="1"/>
  <c r="I940" i="1"/>
  <c r="J940" i="1" s="1"/>
  <c r="H940" i="1"/>
  <c r="G940" i="1"/>
  <c r="E940" i="1"/>
  <c r="F941" i="1" s="1"/>
  <c r="D940" i="1"/>
  <c r="C940" i="1"/>
  <c r="AB939" i="1"/>
  <c r="AC939" i="1" s="1"/>
  <c r="X939" i="1"/>
  <c r="W939" i="1"/>
  <c r="Y939" i="1" s="1"/>
  <c r="Z940" i="1" s="1"/>
  <c r="T939" i="1"/>
  <c r="S939" i="1"/>
  <c r="U939" i="1" s="1"/>
  <c r="V940" i="1" s="1"/>
  <c r="N939" i="1"/>
  <c r="O939" i="1" s="1"/>
  <c r="I939" i="1"/>
  <c r="J939" i="1" s="1"/>
  <c r="H939" i="1"/>
  <c r="G939" i="1"/>
  <c r="K939" i="1" s="1"/>
  <c r="L940" i="1" s="1"/>
  <c r="D939" i="1"/>
  <c r="C939" i="1"/>
  <c r="E939" i="1" s="1"/>
  <c r="F940" i="1" s="1"/>
  <c r="AB938" i="1"/>
  <c r="AC938" i="1" s="1"/>
  <c r="Y938" i="1"/>
  <c r="Z939" i="1" s="1"/>
  <c r="X938" i="1"/>
  <c r="W938" i="1"/>
  <c r="T938" i="1"/>
  <c r="S938" i="1"/>
  <c r="U938" i="1" s="1"/>
  <c r="V939" i="1" s="1"/>
  <c r="N938" i="1"/>
  <c r="O938" i="1" s="1"/>
  <c r="I938" i="1"/>
  <c r="J938" i="1" s="1"/>
  <c r="H938" i="1"/>
  <c r="G938" i="1"/>
  <c r="K938" i="1" s="1"/>
  <c r="L939" i="1" s="1"/>
  <c r="E938" i="1"/>
  <c r="F939" i="1" s="1"/>
  <c r="D938" i="1"/>
  <c r="C938" i="1"/>
  <c r="AB937" i="1"/>
  <c r="AC937" i="1" s="1"/>
  <c r="X937" i="1"/>
  <c r="W937" i="1"/>
  <c r="Y937" i="1" s="1"/>
  <c r="Z938" i="1" s="1"/>
  <c r="T937" i="1"/>
  <c r="S937" i="1"/>
  <c r="U937" i="1" s="1"/>
  <c r="V938" i="1" s="1"/>
  <c r="N937" i="1"/>
  <c r="O937" i="1" s="1"/>
  <c r="K937" i="1"/>
  <c r="L938" i="1" s="1"/>
  <c r="I937" i="1"/>
  <c r="J937" i="1" s="1"/>
  <c r="H937" i="1"/>
  <c r="G937" i="1"/>
  <c r="D937" i="1"/>
  <c r="C937" i="1"/>
  <c r="E937" i="1" s="1"/>
  <c r="F938" i="1" s="1"/>
  <c r="AB936" i="1"/>
  <c r="AC936" i="1" s="1"/>
  <c r="Y936" i="1"/>
  <c r="Z937" i="1" s="1"/>
  <c r="X936" i="1"/>
  <c r="W936" i="1"/>
  <c r="U936" i="1"/>
  <c r="V937" i="1" s="1"/>
  <c r="T936" i="1"/>
  <c r="S936" i="1"/>
  <c r="N936" i="1"/>
  <c r="O936" i="1" s="1"/>
  <c r="K936" i="1"/>
  <c r="L937" i="1" s="1"/>
  <c r="I936" i="1"/>
  <c r="J936" i="1" s="1"/>
  <c r="H936" i="1"/>
  <c r="G936" i="1"/>
  <c r="E936" i="1"/>
  <c r="F937" i="1" s="1"/>
  <c r="D936" i="1"/>
  <c r="C936" i="1"/>
  <c r="AB935" i="1"/>
  <c r="AC935" i="1" s="1"/>
  <c r="X935" i="1"/>
  <c r="W935" i="1"/>
  <c r="Y935" i="1" s="1"/>
  <c r="Z936" i="1" s="1"/>
  <c r="T935" i="1"/>
  <c r="S935" i="1"/>
  <c r="U935" i="1" s="1"/>
  <c r="V936" i="1" s="1"/>
  <c r="N935" i="1"/>
  <c r="O935" i="1" s="1"/>
  <c r="I935" i="1"/>
  <c r="J935" i="1" s="1"/>
  <c r="H935" i="1"/>
  <c r="G935" i="1"/>
  <c r="K935" i="1" s="1"/>
  <c r="L936" i="1" s="1"/>
  <c r="D935" i="1"/>
  <c r="C935" i="1"/>
  <c r="E935" i="1" s="1"/>
  <c r="F936" i="1" s="1"/>
  <c r="AB934" i="1"/>
  <c r="AC934" i="1" s="1"/>
  <c r="Y934" i="1"/>
  <c r="Z935" i="1" s="1"/>
  <c r="X934" i="1"/>
  <c r="W934" i="1"/>
  <c r="T934" i="1"/>
  <c r="S934" i="1"/>
  <c r="U934" i="1" s="1"/>
  <c r="V935" i="1" s="1"/>
  <c r="N934" i="1"/>
  <c r="O934" i="1" s="1"/>
  <c r="I934" i="1"/>
  <c r="J934" i="1" s="1"/>
  <c r="H934" i="1"/>
  <c r="G934" i="1"/>
  <c r="K934" i="1" s="1"/>
  <c r="L935" i="1" s="1"/>
  <c r="E934" i="1"/>
  <c r="F935" i="1" s="1"/>
  <c r="D934" i="1"/>
  <c r="C934" i="1"/>
  <c r="AB933" i="1"/>
  <c r="AC933" i="1" s="1"/>
  <c r="X933" i="1"/>
  <c r="W933" i="1"/>
  <c r="Y933" i="1" s="1"/>
  <c r="Z934" i="1" s="1"/>
  <c r="T933" i="1"/>
  <c r="S933" i="1"/>
  <c r="U933" i="1" s="1"/>
  <c r="V934" i="1" s="1"/>
  <c r="N933" i="1"/>
  <c r="O933" i="1" s="1"/>
  <c r="K933" i="1"/>
  <c r="L934" i="1" s="1"/>
  <c r="I933" i="1"/>
  <c r="J933" i="1" s="1"/>
  <c r="H933" i="1"/>
  <c r="G933" i="1"/>
  <c r="D933" i="1"/>
  <c r="C933" i="1"/>
  <c r="E933" i="1" s="1"/>
  <c r="F934" i="1" s="1"/>
  <c r="AB932" i="1"/>
  <c r="AC932" i="1" s="1"/>
  <c r="Y932" i="1"/>
  <c r="Z933" i="1" s="1"/>
  <c r="X932" i="1"/>
  <c r="W932" i="1"/>
  <c r="T932" i="1"/>
  <c r="S932" i="1"/>
  <c r="U932" i="1" s="1"/>
  <c r="V933" i="1" s="1"/>
  <c r="N932" i="1"/>
  <c r="O932" i="1" s="1"/>
  <c r="I932" i="1"/>
  <c r="J932" i="1" s="1"/>
  <c r="H932" i="1"/>
  <c r="G932" i="1"/>
  <c r="K932" i="1" s="1"/>
  <c r="L933" i="1" s="1"/>
  <c r="E932" i="1"/>
  <c r="F933" i="1" s="1"/>
  <c r="D932" i="1"/>
  <c r="C932" i="1"/>
  <c r="AB931" i="1"/>
  <c r="AC931" i="1" s="1"/>
  <c r="Y931" i="1"/>
  <c r="Z932" i="1" s="1"/>
  <c r="X931" i="1"/>
  <c r="W931" i="1"/>
  <c r="T931" i="1"/>
  <c r="S931" i="1"/>
  <c r="U931" i="1" s="1"/>
  <c r="V932" i="1" s="1"/>
  <c r="N931" i="1"/>
  <c r="O931" i="1" s="1"/>
  <c r="I931" i="1"/>
  <c r="J931" i="1" s="1"/>
  <c r="H931" i="1"/>
  <c r="G931" i="1"/>
  <c r="K931" i="1" s="1"/>
  <c r="L932" i="1" s="1"/>
  <c r="E931" i="1"/>
  <c r="F932" i="1" s="1"/>
  <c r="D931" i="1"/>
  <c r="C931" i="1"/>
  <c r="AB930" i="1"/>
  <c r="AC930" i="1" s="1"/>
  <c r="X930" i="1"/>
  <c r="W930" i="1"/>
  <c r="Y930" i="1" s="1"/>
  <c r="Z931" i="1" s="1"/>
  <c r="T930" i="1"/>
  <c r="S930" i="1"/>
  <c r="U930" i="1" s="1"/>
  <c r="V931" i="1" s="1"/>
  <c r="N930" i="1"/>
  <c r="O930" i="1" s="1"/>
  <c r="K930" i="1"/>
  <c r="L931" i="1" s="1"/>
  <c r="I930" i="1"/>
  <c r="J930" i="1" s="1"/>
  <c r="H930" i="1"/>
  <c r="G930" i="1"/>
  <c r="D930" i="1"/>
  <c r="C930" i="1"/>
  <c r="E930" i="1" s="1"/>
  <c r="F931" i="1" s="1"/>
  <c r="AB929" i="1"/>
  <c r="AC929" i="1" s="1"/>
  <c r="X929" i="1"/>
  <c r="W929" i="1"/>
  <c r="Y929" i="1" s="1"/>
  <c r="Z930" i="1" s="1"/>
  <c r="U929" i="1"/>
  <c r="V930" i="1" s="1"/>
  <c r="T929" i="1"/>
  <c r="S929" i="1"/>
  <c r="N929" i="1"/>
  <c r="O929" i="1" s="1"/>
  <c r="K929" i="1"/>
  <c r="L930" i="1" s="1"/>
  <c r="I929" i="1"/>
  <c r="J929" i="1" s="1"/>
  <c r="H929" i="1"/>
  <c r="G929" i="1"/>
  <c r="D929" i="1"/>
  <c r="C929" i="1"/>
  <c r="E929" i="1" s="1"/>
  <c r="F930" i="1" s="1"/>
  <c r="AB928" i="1"/>
  <c r="AC928" i="1" s="1"/>
  <c r="Y928" i="1"/>
  <c r="Z929" i="1" s="1"/>
  <c r="X928" i="1"/>
  <c r="W928" i="1"/>
  <c r="T928" i="1"/>
  <c r="S928" i="1"/>
  <c r="U928" i="1" s="1"/>
  <c r="V929" i="1" s="1"/>
  <c r="N928" i="1"/>
  <c r="O928" i="1" s="1"/>
  <c r="I928" i="1"/>
  <c r="J928" i="1" s="1"/>
  <c r="H928" i="1"/>
  <c r="G928" i="1"/>
  <c r="K928" i="1" s="1"/>
  <c r="L929" i="1" s="1"/>
  <c r="E928" i="1"/>
  <c r="F929" i="1" s="1"/>
  <c r="D928" i="1"/>
  <c r="C928" i="1"/>
  <c r="AB927" i="1"/>
  <c r="AC927" i="1" s="1"/>
  <c r="Y927" i="1"/>
  <c r="Z928" i="1" s="1"/>
  <c r="X927" i="1"/>
  <c r="W927" i="1"/>
  <c r="T927" i="1"/>
  <c r="S927" i="1"/>
  <c r="U927" i="1" s="1"/>
  <c r="V928" i="1" s="1"/>
  <c r="N927" i="1"/>
  <c r="O927" i="1" s="1"/>
  <c r="I927" i="1"/>
  <c r="J927" i="1" s="1"/>
  <c r="H927" i="1"/>
  <c r="G927" i="1"/>
  <c r="K927" i="1" s="1"/>
  <c r="L928" i="1" s="1"/>
  <c r="E927" i="1"/>
  <c r="F928" i="1" s="1"/>
  <c r="D927" i="1"/>
  <c r="C927" i="1"/>
  <c r="AB926" i="1"/>
  <c r="AC926" i="1" s="1"/>
  <c r="X926" i="1"/>
  <c r="W926" i="1"/>
  <c r="Y926" i="1" s="1"/>
  <c r="Z927" i="1" s="1"/>
  <c r="T926" i="1"/>
  <c r="S926" i="1"/>
  <c r="U926" i="1" s="1"/>
  <c r="V927" i="1" s="1"/>
  <c r="N926" i="1"/>
  <c r="O926" i="1" s="1"/>
  <c r="K926" i="1"/>
  <c r="L927" i="1" s="1"/>
  <c r="I926" i="1"/>
  <c r="J926" i="1" s="1"/>
  <c r="H926" i="1"/>
  <c r="G926" i="1"/>
  <c r="D926" i="1"/>
  <c r="C926" i="1"/>
  <c r="E926" i="1" s="1"/>
  <c r="F927" i="1" s="1"/>
  <c r="AB925" i="1"/>
  <c r="AC925" i="1" s="1"/>
  <c r="X925" i="1"/>
  <c r="W925" i="1"/>
  <c r="Y925" i="1" s="1"/>
  <c r="Z926" i="1" s="1"/>
  <c r="U925" i="1"/>
  <c r="V926" i="1" s="1"/>
  <c r="T925" i="1"/>
  <c r="S925" i="1"/>
  <c r="N925" i="1"/>
  <c r="O925" i="1" s="1"/>
  <c r="K925" i="1"/>
  <c r="L926" i="1" s="1"/>
  <c r="I925" i="1"/>
  <c r="J925" i="1" s="1"/>
  <c r="H925" i="1"/>
  <c r="G925" i="1"/>
  <c r="D925" i="1"/>
  <c r="C925" i="1"/>
  <c r="E925" i="1" s="1"/>
  <c r="F926" i="1" s="1"/>
  <c r="AB924" i="1"/>
  <c r="AC924" i="1" s="1"/>
  <c r="Y924" i="1"/>
  <c r="Z925" i="1" s="1"/>
  <c r="X924" i="1"/>
  <c r="W924" i="1"/>
  <c r="T924" i="1"/>
  <c r="S924" i="1"/>
  <c r="U924" i="1" s="1"/>
  <c r="V925" i="1" s="1"/>
  <c r="N924" i="1"/>
  <c r="O924" i="1" s="1"/>
  <c r="I924" i="1"/>
  <c r="J924" i="1" s="1"/>
  <c r="H924" i="1"/>
  <c r="G924" i="1"/>
  <c r="K924" i="1" s="1"/>
  <c r="L925" i="1" s="1"/>
  <c r="E924" i="1"/>
  <c r="F925" i="1" s="1"/>
  <c r="D924" i="1"/>
  <c r="C924" i="1"/>
  <c r="AB923" i="1"/>
  <c r="AC923" i="1" s="1"/>
  <c r="Y923" i="1"/>
  <c r="Z924" i="1" s="1"/>
  <c r="X923" i="1"/>
  <c r="W923" i="1"/>
  <c r="T923" i="1"/>
  <c r="S923" i="1"/>
  <c r="U923" i="1" s="1"/>
  <c r="V924" i="1" s="1"/>
  <c r="N923" i="1"/>
  <c r="O923" i="1" s="1"/>
  <c r="I923" i="1"/>
  <c r="J923" i="1" s="1"/>
  <c r="H923" i="1"/>
  <c r="G923" i="1"/>
  <c r="K923" i="1" s="1"/>
  <c r="L924" i="1" s="1"/>
  <c r="E923" i="1"/>
  <c r="F924" i="1" s="1"/>
  <c r="D923" i="1"/>
  <c r="C923" i="1"/>
  <c r="AB922" i="1"/>
  <c r="AC922" i="1" s="1"/>
  <c r="X922" i="1"/>
  <c r="W922" i="1"/>
  <c r="Y922" i="1" s="1"/>
  <c r="Z923" i="1" s="1"/>
  <c r="T922" i="1"/>
  <c r="S922" i="1"/>
  <c r="U922" i="1" s="1"/>
  <c r="V923" i="1" s="1"/>
  <c r="N922" i="1"/>
  <c r="O922" i="1" s="1"/>
  <c r="K922" i="1"/>
  <c r="L923" i="1" s="1"/>
  <c r="I922" i="1"/>
  <c r="J922" i="1" s="1"/>
  <c r="H922" i="1"/>
  <c r="G922" i="1"/>
  <c r="D922" i="1"/>
  <c r="C922" i="1"/>
  <c r="E922" i="1" s="1"/>
  <c r="F923" i="1" s="1"/>
  <c r="AB921" i="1"/>
  <c r="AC921" i="1" s="1"/>
  <c r="X921" i="1"/>
  <c r="W921" i="1"/>
  <c r="Y921" i="1" s="1"/>
  <c r="Z922" i="1" s="1"/>
  <c r="U921" i="1"/>
  <c r="V922" i="1" s="1"/>
  <c r="T921" i="1"/>
  <c r="S921" i="1"/>
  <c r="N921" i="1"/>
  <c r="O921" i="1" s="1"/>
  <c r="K921" i="1"/>
  <c r="L922" i="1" s="1"/>
  <c r="I921" i="1"/>
  <c r="J921" i="1" s="1"/>
  <c r="H921" i="1"/>
  <c r="G921" i="1"/>
  <c r="D921" i="1"/>
  <c r="C921" i="1"/>
  <c r="E921" i="1" s="1"/>
  <c r="F922" i="1" s="1"/>
  <c r="AB920" i="1"/>
  <c r="AC920" i="1" s="1"/>
  <c r="Y920" i="1"/>
  <c r="Z921" i="1" s="1"/>
  <c r="X920" i="1"/>
  <c r="W920" i="1"/>
  <c r="T920" i="1"/>
  <c r="S920" i="1"/>
  <c r="U920" i="1" s="1"/>
  <c r="V921" i="1" s="1"/>
  <c r="N920" i="1"/>
  <c r="O920" i="1" s="1"/>
  <c r="I920" i="1"/>
  <c r="J920" i="1" s="1"/>
  <c r="H920" i="1"/>
  <c r="G920" i="1"/>
  <c r="K920" i="1" s="1"/>
  <c r="L921" i="1" s="1"/>
  <c r="E920" i="1"/>
  <c r="F921" i="1" s="1"/>
  <c r="D920" i="1"/>
  <c r="C920" i="1"/>
  <c r="AB919" i="1"/>
  <c r="AC919" i="1" s="1"/>
  <c r="Y919" i="1"/>
  <c r="Z920" i="1" s="1"/>
  <c r="X919" i="1"/>
  <c r="W919" i="1"/>
  <c r="T919" i="1"/>
  <c r="S919" i="1"/>
  <c r="U919" i="1" s="1"/>
  <c r="V920" i="1" s="1"/>
  <c r="N919" i="1"/>
  <c r="O919" i="1" s="1"/>
  <c r="I919" i="1"/>
  <c r="J919" i="1" s="1"/>
  <c r="H919" i="1"/>
  <c r="G919" i="1"/>
  <c r="K919" i="1" s="1"/>
  <c r="L920" i="1" s="1"/>
  <c r="E919" i="1"/>
  <c r="F920" i="1" s="1"/>
  <c r="D919" i="1"/>
  <c r="C919" i="1"/>
  <c r="AB918" i="1"/>
  <c r="AC918" i="1" s="1"/>
  <c r="X918" i="1"/>
  <c r="W918" i="1"/>
  <c r="Y918" i="1" s="1"/>
  <c r="Z919" i="1" s="1"/>
  <c r="U918" i="1"/>
  <c r="V919" i="1" s="1"/>
  <c r="T918" i="1"/>
  <c r="S918" i="1"/>
  <c r="N918" i="1"/>
  <c r="O918" i="1" s="1"/>
  <c r="K918" i="1"/>
  <c r="L919" i="1" s="1"/>
  <c r="I918" i="1"/>
  <c r="J918" i="1" s="1"/>
  <c r="H918" i="1"/>
  <c r="G918" i="1"/>
  <c r="D918" i="1"/>
  <c r="C918" i="1"/>
  <c r="E918" i="1" s="1"/>
  <c r="F919" i="1" s="1"/>
  <c r="AB917" i="1"/>
  <c r="AC917" i="1" s="1"/>
  <c r="X917" i="1"/>
  <c r="W917" i="1"/>
  <c r="Y917" i="1" s="1"/>
  <c r="Z918" i="1" s="1"/>
  <c r="U917" i="1"/>
  <c r="V918" i="1" s="1"/>
  <c r="T917" i="1"/>
  <c r="S917" i="1"/>
  <c r="N917" i="1"/>
  <c r="O917" i="1" s="1"/>
  <c r="K917" i="1"/>
  <c r="L918" i="1" s="1"/>
  <c r="I917" i="1"/>
  <c r="J917" i="1" s="1"/>
  <c r="H917" i="1"/>
  <c r="G917" i="1"/>
  <c r="D917" i="1"/>
  <c r="C917" i="1"/>
  <c r="E917" i="1" s="1"/>
  <c r="F918" i="1" s="1"/>
  <c r="AB916" i="1"/>
  <c r="AC916" i="1" s="1"/>
  <c r="Y916" i="1"/>
  <c r="Z917" i="1" s="1"/>
  <c r="X916" i="1"/>
  <c r="W916" i="1"/>
  <c r="T916" i="1"/>
  <c r="S916" i="1"/>
  <c r="U916" i="1" s="1"/>
  <c r="V917" i="1" s="1"/>
  <c r="N916" i="1"/>
  <c r="O916" i="1" s="1"/>
  <c r="I916" i="1"/>
  <c r="J916" i="1" s="1"/>
  <c r="H916" i="1"/>
  <c r="G916" i="1"/>
  <c r="K916" i="1" s="1"/>
  <c r="L917" i="1" s="1"/>
  <c r="E916" i="1"/>
  <c r="F917" i="1" s="1"/>
  <c r="D916" i="1"/>
  <c r="C916" i="1"/>
  <c r="AB915" i="1"/>
  <c r="AC915" i="1" s="1"/>
  <c r="Y915" i="1"/>
  <c r="Z916" i="1" s="1"/>
  <c r="X915" i="1"/>
  <c r="W915" i="1"/>
  <c r="T915" i="1"/>
  <c r="S915" i="1"/>
  <c r="U915" i="1" s="1"/>
  <c r="V916" i="1" s="1"/>
  <c r="N915" i="1"/>
  <c r="O915" i="1" s="1"/>
  <c r="I915" i="1"/>
  <c r="J915" i="1" s="1"/>
  <c r="H915" i="1"/>
  <c r="G915" i="1"/>
  <c r="K915" i="1" s="1"/>
  <c r="L916" i="1" s="1"/>
  <c r="E915" i="1"/>
  <c r="F916" i="1" s="1"/>
  <c r="D915" i="1"/>
  <c r="C915" i="1"/>
  <c r="AB914" i="1"/>
  <c r="AC914" i="1" s="1"/>
  <c r="X914" i="1"/>
  <c r="W914" i="1"/>
  <c r="Y914" i="1" s="1"/>
  <c r="Z915" i="1" s="1"/>
  <c r="U914" i="1"/>
  <c r="V915" i="1" s="1"/>
  <c r="T914" i="1"/>
  <c r="S914" i="1"/>
  <c r="N914" i="1"/>
  <c r="O914" i="1" s="1"/>
  <c r="K914" i="1"/>
  <c r="L915" i="1" s="1"/>
  <c r="I914" i="1"/>
  <c r="J914" i="1" s="1"/>
  <c r="H914" i="1"/>
  <c r="G914" i="1"/>
  <c r="D914" i="1"/>
  <c r="C914" i="1"/>
  <c r="E914" i="1" s="1"/>
  <c r="F915" i="1" s="1"/>
  <c r="AB913" i="1"/>
  <c r="AC913" i="1" s="1"/>
  <c r="X913" i="1"/>
  <c r="W913" i="1"/>
  <c r="Y913" i="1" s="1"/>
  <c r="Z914" i="1" s="1"/>
  <c r="U913" i="1"/>
  <c r="V914" i="1" s="1"/>
  <c r="T913" i="1"/>
  <c r="S913" i="1"/>
  <c r="N913" i="1"/>
  <c r="O913" i="1" s="1"/>
  <c r="K913" i="1"/>
  <c r="L914" i="1" s="1"/>
  <c r="I913" i="1"/>
  <c r="J913" i="1" s="1"/>
  <c r="H913" i="1"/>
  <c r="G913" i="1"/>
  <c r="D913" i="1"/>
  <c r="C913" i="1"/>
  <c r="E913" i="1" s="1"/>
  <c r="F914" i="1" s="1"/>
  <c r="AB912" i="1"/>
  <c r="AC912" i="1" s="1"/>
  <c r="Y912" i="1"/>
  <c r="Z913" i="1" s="1"/>
  <c r="X912" i="1"/>
  <c r="W912" i="1"/>
  <c r="T912" i="1"/>
  <c r="S912" i="1"/>
  <c r="U912" i="1" s="1"/>
  <c r="V913" i="1" s="1"/>
  <c r="N912" i="1"/>
  <c r="O912" i="1" s="1"/>
  <c r="I912" i="1"/>
  <c r="J912" i="1" s="1"/>
  <c r="H912" i="1"/>
  <c r="G912" i="1"/>
  <c r="K912" i="1" s="1"/>
  <c r="L913" i="1" s="1"/>
  <c r="E912" i="1"/>
  <c r="F913" i="1" s="1"/>
  <c r="D912" i="1"/>
  <c r="C912" i="1"/>
  <c r="AB911" i="1"/>
  <c r="AC911" i="1" s="1"/>
  <c r="Y911" i="1"/>
  <c r="Z912" i="1" s="1"/>
  <c r="X911" i="1"/>
  <c r="W911" i="1"/>
  <c r="T911" i="1"/>
  <c r="S911" i="1"/>
  <c r="U911" i="1" s="1"/>
  <c r="V912" i="1" s="1"/>
  <c r="N911" i="1"/>
  <c r="O911" i="1" s="1"/>
  <c r="I911" i="1"/>
  <c r="J911" i="1" s="1"/>
  <c r="H911" i="1"/>
  <c r="G911" i="1"/>
  <c r="K911" i="1" s="1"/>
  <c r="L912" i="1" s="1"/>
  <c r="E911" i="1"/>
  <c r="F912" i="1" s="1"/>
  <c r="D911" i="1"/>
  <c r="C911" i="1"/>
  <c r="AB910" i="1"/>
  <c r="AC910" i="1" s="1"/>
  <c r="X910" i="1"/>
  <c r="W910" i="1"/>
  <c r="Y910" i="1" s="1"/>
  <c r="Z911" i="1" s="1"/>
  <c r="U910" i="1"/>
  <c r="V911" i="1" s="1"/>
  <c r="T910" i="1"/>
  <c r="S910" i="1"/>
  <c r="N910" i="1"/>
  <c r="O910" i="1" s="1"/>
  <c r="K910" i="1"/>
  <c r="L911" i="1" s="1"/>
  <c r="I910" i="1"/>
  <c r="J910" i="1" s="1"/>
  <c r="H910" i="1"/>
  <c r="G910" i="1"/>
  <c r="D910" i="1"/>
  <c r="C910" i="1"/>
  <c r="E910" i="1" s="1"/>
  <c r="F911" i="1" s="1"/>
  <c r="AB909" i="1"/>
  <c r="AC909" i="1" s="1"/>
  <c r="X909" i="1"/>
  <c r="W909" i="1"/>
  <c r="Y909" i="1" s="1"/>
  <c r="Z910" i="1" s="1"/>
  <c r="U909" i="1"/>
  <c r="V910" i="1" s="1"/>
  <c r="T909" i="1"/>
  <c r="S909" i="1"/>
  <c r="N909" i="1"/>
  <c r="O909" i="1" s="1"/>
  <c r="K909" i="1"/>
  <c r="L910" i="1" s="1"/>
  <c r="I909" i="1"/>
  <c r="J909" i="1" s="1"/>
  <c r="H909" i="1"/>
  <c r="G909" i="1"/>
  <c r="D909" i="1"/>
  <c r="C909" i="1"/>
  <c r="E909" i="1" s="1"/>
  <c r="F910" i="1" s="1"/>
  <c r="AB908" i="1"/>
  <c r="AC908" i="1" s="1"/>
  <c r="Y908" i="1"/>
  <c r="Z909" i="1" s="1"/>
  <c r="X908" i="1"/>
  <c r="W908" i="1"/>
  <c r="T908" i="1"/>
  <c r="S908" i="1"/>
  <c r="U908" i="1" s="1"/>
  <c r="V909" i="1" s="1"/>
  <c r="N908" i="1"/>
  <c r="O908" i="1" s="1"/>
  <c r="I908" i="1"/>
  <c r="J908" i="1" s="1"/>
  <c r="H908" i="1"/>
  <c r="G908" i="1"/>
  <c r="K908" i="1" s="1"/>
  <c r="L909" i="1" s="1"/>
  <c r="E908" i="1"/>
  <c r="F909" i="1" s="1"/>
  <c r="D908" i="1"/>
  <c r="C908" i="1"/>
  <c r="AB907" i="1"/>
  <c r="AC907" i="1" s="1"/>
  <c r="Y907" i="1"/>
  <c r="Z908" i="1" s="1"/>
  <c r="X907" i="1"/>
  <c r="W907" i="1"/>
  <c r="T907" i="1"/>
  <c r="S907" i="1"/>
  <c r="U907" i="1" s="1"/>
  <c r="V908" i="1" s="1"/>
  <c r="N907" i="1"/>
  <c r="O907" i="1" s="1"/>
  <c r="I907" i="1"/>
  <c r="J907" i="1" s="1"/>
  <c r="H907" i="1"/>
  <c r="G907" i="1"/>
  <c r="K907" i="1" s="1"/>
  <c r="L908" i="1" s="1"/>
  <c r="E907" i="1"/>
  <c r="F908" i="1" s="1"/>
  <c r="D907" i="1"/>
  <c r="C907" i="1"/>
  <c r="AB906" i="1"/>
  <c r="AC906" i="1" s="1"/>
  <c r="X906" i="1"/>
  <c r="W906" i="1"/>
  <c r="Y906" i="1" s="1"/>
  <c r="Z907" i="1" s="1"/>
  <c r="U906" i="1"/>
  <c r="V907" i="1" s="1"/>
  <c r="T906" i="1"/>
  <c r="S906" i="1"/>
  <c r="N906" i="1"/>
  <c r="O906" i="1" s="1"/>
  <c r="K906" i="1"/>
  <c r="L907" i="1" s="1"/>
  <c r="I906" i="1"/>
  <c r="J906" i="1" s="1"/>
  <c r="H906" i="1"/>
  <c r="G906" i="1"/>
  <c r="D906" i="1"/>
  <c r="C906" i="1"/>
  <c r="E906" i="1" s="1"/>
  <c r="F907" i="1" s="1"/>
  <c r="AB905" i="1"/>
  <c r="AC905" i="1" s="1"/>
  <c r="X905" i="1"/>
  <c r="W905" i="1"/>
  <c r="Y905" i="1" s="1"/>
  <c r="Z906" i="1" s="1"/>
  <c r="U905" i="1"/>
  <c r="V906" i="1" s="1"/>
  <c r="T905" i="1"/>
  <c r="S905" i="1"/>
  <c r="N905" i="1"/>
  <c r="O905" i="1" s="1"/>
  <c r="K905" i="1"/>
  <c r="L906" i="1" s="1"/>
  <c r="I905" i="1"/>
  <c r="J905" i="1" s="1"/>
  <c r="H905" i="1"/>
  <c r="G905" i="1"/>
  <c r="D905" i="1"/>
  <c r="C905" i="1"/>
  <c r="E905" i="1" s="1"/>
  <c r="F906" i="1" s="1"/>
  <c r="AB904" i="1"/>
  <c r="AC904" i="1" s="1"/>
  <c r="Y904" i="1"/>
  <c r="Z905" i="1" s="1"/>
  <c r="X904" i="1"/>
  <c r="W904" i="1"/>
  <c r="T904" i="1"/>
  <c r="S904" i="1"/>
  <c r="U904" i="1" s="1"/>
  <c r="V905" i="1" s="1"/>
  <c r="N904" i="1"/>
  <c r="O904" i="1" s="1"/>
  <c r="I904" i="1"/>
  <c r="J904" i="1" s="1"/>
  <c r="H904" i="1"/>
  <c r="G904" i="1"/>
  <c r="K904" i="1" s="1"/>
  <c r="L905" i="1" s="1"/>
  <c r="E904" i="1"/>
  <c r="F905" i="1" s="1"/>
  <c r="D904" i="1"/>
  <c r="C904" i="1"/>
  <c r="AB903" i="1"/>
  <c r="AC903" i="1" s="1"/>
  <c r="Y903" i="1"/>
  <c r="Z904" i="1" s="1"/>
  <c r="X903" i="1"/>
  <c r="W903" i="1"/>
  <c r="T903" i="1"/>
  <c r="S903" i="1"/>
  <c r="U903" i="1" s="1"/>
  <c r="V904" i="1" s="1"/>
  <c r="N903" i="1"/>
  <c r="O903" i="1" s="1"/>
  <c r="I903" i="1"/>
  <c r="J903" i="1" s="1"/>
  <c r="H903" i="1"/>
  <c r="G903" i="1"/>
  <c r="K903" i="1" s="1"/>
  <c r="L904" i="1" s="1"/>
  <c r="E903" i="1"/>
  <c r="F904" i="1" s="1"/>
  <c r="D903" i="1"/>
  <c r="C903" i="1"/>
  <c r="AB902" i="1"/>
  <c r="AC902" i="1" s="1"/>
  <c r="X902" i="1"/>
  <c r="W902" i="1"/>
  <c r="Y902" i="1" s="1"/>
  <c r="Z903" i="1" s="1"/>
  <c r="U902" i="1"/>
  <c r="V903" i="1" s="1"/>
  <c r="T902" i="1"/>
  <c r="S902" i="1"/>
  <c r="N902" i="1"/>
  <c r="O902" i="1" s="1"/>
  <c r="K902" i="1"/>
  <c r="L903" i="1" s="1"/>
  <c r="I902" i="1"/>
  <c r="J902" i="1" s="1"/>
  <c r="H902" i="1"/>
  <c r="G902" i="1"/>
  <c r="D902" i="1"/>
  <c r="C902" i="1"/>
  <c r="E902" i="1" s="1"/>
  <c r="F903" i="1" s="1"/>
  <c r="AB901" i="1"/>
  <c r="AC901" i="1" s="1"/>
  <c r="X901" i="1"/>
  <c r="W901" i="1"/>
  <c r="Y901" i="1" s="1"/>
  <c r="Z902" i="1" s="1"/>
  <c r="U901" i="1"/>
  <c r="V902" i="1" s="1"/>
  <c r="T901" i="1"/>
  <c r="S901" i="1"/>
  <c r="N901" i="1"/>
  <c r="O901" i="1" s="1"/>
  <c r="K901" i="1"/>
  <c r="L902" i="1" s="1"/>
  <c r="I901" i="1"/>
  <c r="J901" i="1" s="1"/>
  <c r="H901" i="1"/>
  <c r="G901" i="1"/>
  <c r="D901" i="1"/>
  <c r="C901" i="1"/>
  <c r="E901" i="1" s="1"/>
  <c r="F902" i="1" s="1"/>
  <c r="AB900" i="1"/>
  <c r="AC900" i="1" s="1"/>
  <c r="Y900" i="1"/>
  <c r="Z901" i="1" s="1"/>
  <c r="X900" i="1"/>
  <c r="W900" i="1"/>
  <c r="T900" i="1"/>
  <c r="S900" i="1"/>
  <c r="U900" i="1" s="1"/>
  <c r="V901" i="1" s="1"/>
  <c r="N900" i="1"/>
  <c r="O900" i="1" s="1"/>
  <c r="I900" i="1"/>
  <c r="J900" i="1" s="1"/>
  <c r="H900" i="1"/>
  <c r="G900" i="1"/>
  <c r="K900" i="1" s="1"/>
  <c r="L901" i="1" s="1"/>
  <c r="E900" i="1"/>
  <c r="F901" i="1" s="1"/>
  <c r="D900" i="1"/>
  <c r="C900" i="1"/>
  <c r="AB899" i="1"/>
  <c r="AC899" i="1" s="1"/>
  <c r="Y899" i="1"/>
  <c r="Z900" i="1" s="1"/>
  <c r="X899" i="1"/>
  <c r="W899" i="1"/>
  <c r="T899" i="1"/>
  <c r="S899" i="1"/>
  <c r="U899" i="1" s="1"/>
  <c r="V900" i="1" s="1"/>
  <c r="N899" i="1"/>
  <c r="O899" i="1" s="1"/>
  <c r="I899" i="1"/>
  <c r="J899" i="1" s="1"/>
  <c r="H899" i="1"/>
  <c r="G899" i="1"/>
  <c r="K899" i="1" s="1"/>
  <c r="L900" i="1" s="1"/>
  <c r="E899" i="1"/>
  <c r="F900" i="1" s="1"/>
  <c r="D899" i="1"/>
  <c r="C899" i="1"/>
  <c r="AB898" i="1"/>
  <c r="AC898" i="1" s="1"/>
  <c r="X898" i="1"/>
  <c r="W898" i="1"/>
  <c r="Y898" i="1" s="1"/>
  <c r="Z899" i="1" s="1"/>
  <c r="U898" i="1"/>
  <c r="V899" i="1" s="1"/>
  <c r="T898" i="1"/>
  <c r="S898" i="1"/>
  <c r="N898" i="1"/>
  <c r="O898" i="1" s="1"/>
  <c r="K898" i="1"/>
  <c r="L899" i="1" s="1"/>
  <c r="I898" i="1"/>
  <c r="J898" i="1" s="1"/>
  <c r="H898" i="1"/>
  <c r="G898" i="1"/>
  <c r="D898" i="1"/>
  <c r="C898" i="1"/>
  <c r="E898" i="1" s="1"/>
  <c r="F899" i="1" s="1"/>
  <c r="AB897" i="1"/>
  <c r="AC897" i="1" s="1"/>
  <c r="X897" i="1"/>
  <c r="W897" i="1"/>
  <c r="Y897" i="1" s="1"/>
  <c r="Z898" i="1" s="1"/>
  <c r="U897" i="1"/>
  <c r="V898" i="1" s="1"/>
  <c r="T897" i="1"/>
  <c r="S897" i="1"/>
  <c r="N897" i="1"/>
  <c r="O897" i="1" s="1"/>
  <c r="K897" i="1"/>
  <c r="L898" i="1" s="1"/>
  <c r="I897" i="1"/>
  <c r="J897" i="1" s="1"/>
  <c r="H897" i="1"/>
  <c r="G897" i="1"/>
  <c r="D897" i="1"/>
  <c r="C897" i="1"/>
  <c r="E897" i="1" s="1"/>
  <c r="F898" i="1" s="1"/>
  <c r="AB896" i="1"/>
  <c r="AC896" i="1" s="1"/>
  <c r="Y896" i="1"/>
  <c r="Z897" i="1" s="1"/>
  <c r="X896" i="1"/>
  <c r="W896" i="1"/>
  <c r="T896" i="1"/>
  <c r="S896" i="1"/>
  <c r="U896" i="1" s="1"/>
  <c r="V897" i="1" s="1"/>
  <c r="N896" i="1"/>
  <c r="O896" i="1" s="1"/>
  <c r="I896" i="1"/>
  <c r="J896" i="1" s="1"/>
  <c r="H896" i="1"/>
  <c r="G896" i="1"/>
  <c r="K896" i="1" s="1"/>
  <c r="L897" i="1" s="1"/>
  <c r="E896" i="1"/>
  <c r="F897" i="1" s="1"/>
  <c r="D896" i="1"/>
  <c r="C896" i="1"/>
  <c r="AB895" i="1"/>
  <c r="AC895" i="1" s="1"/>
  <c r="Y895" i="1"/>
  <c r="Z896" i="1" s="1"/>
  <c r="X895" i="1"/>
  <c r="W895" i="1"/>
  <c r="T895" i="1"/>
  <c r="S895" i="1"/>
  <c r="U895" i="1" s="1"/>
  <c r="V896" i="1" s="1"/>
  <c r="N895" i="1"/>
  <c r="O895" i="1" s="1"/>
  <c r="I895" i="1"/>
  <c r="J895" i="1" s="1"/>
  <c r="H895" i="1"/>
  <c r="G895" i="1"/>
  <c r="K895" i="1" s="1"/>
  <c r="L896" i="1" s="1"/>
  <c r="E895" i="1"/>
  <c r="F896" i="1" s="1"/>
  <c r="D895" i="1"/>
  <c r="C895" i="1"/>
  <c r="AB894" i="1"/>
  <c r="AC894" i="1" s="1"/>
  <c r="X894" i="1"/>
  <c r="W894" i="1"/>
  <c r="Y894" i="1" s="1"/>
  <c r="Z895" i="1" s="1"/>
  <c r="U894" i="1"/>
  <c r="V895" i="1" s="1"/>
  <c r="T894" i="1"/>
  <c r="S894" i="1"/>
  <c r="N894" i="1"/>
  <c r="O894" i="1" s="1"/>
  <c r="K894" i="1"/>
  <c r="L895" i="1" s="1"/>
  <c r="I894" i="1"/>
  <c r="J894" i="1" s="1"/>
  <c r="H894" i="1"/>
  <c r="G894" i="1"/>
  <c r="D894" i="1"/>
  <c r="C894" i="1"/>
  <c r="E894" i="1" s="1"/>
  <c r="F895" i="1" s="1"/>
  <c r="AB893" i="1"/>
  <c r="AC893" i="1" s="1"/>
  <c r="X893" i="1"/>
  <c r="W893" i="1"/>
  <c r="Y893" i="1" s="1"/>
  <c r="Z894" i="1" s="1"/>
  <c r="U893" i="1"/>
  <c r="V894" i="1" s="1"/>
  <c r="T893" i="1"/>
  <c r="S893" i="1"/>
  <c r="N893" i="1"/>
  <c r="O893" i="1" s="1"/>
  <c r="K893" i="1"/>
  <c r="L894" i="1" s="1"/>
  <c r="I893" i="1"/>
  <c r="J893" i="1" s="1"/>
  <c r="H893" i="1"/>
  <c r="G893" i="1"/>
  <c r="D893" i="1"/>
  <c r="C893" i="1"/>
  <c r="E893" i="1" s="1"/>
  <c r="F894" i="1" s="1"/>
  <c r="AB892" i="1"/>
  <c r="AC892" i="1" s="1"/>
  <c r="Y892" i="1"/>
  <c r="Z893" i="1" s="1"/>
  <c r="X892" i="1"/>
  <c r="W892" i="1"/>
  <c r="T892" i="1"/>
  <c r="S892" i="1"/>
  <c r="U892" i="1" s="1"/>
  <c r="V893" i="1" s="1"/>
  <c r="N892" i="1"/>
  <c r="O892" i="1" s="1"/>
  <c r="I892" i="1"/>
  <c r="J892" i="1" s="1"/>
  <c r="H892" i="1"/>
  <c r="G892" i="1"/>
  <c r="K892" i="1" s="1"/>
  <c r="L893" i="1" s="1"/>
  <c r="E892" i="1"/>
  <c r="F893" i="1" s="1"/>
  <c r="D892" i="1"/>
  <c r="C892" i="1"/>
  <c r="AB891" i="1"/>
  <c r="AC891" i="1" s="1"/>
  <c r="Y891" i="1"/>
  <c r="Z892" i="1" s="1"/>
  <c r="X891" i="1"/>
  <c r="W891" i="1"/>
  <c r="T891" i="1"/>
  <c r="S891" i="1"/>
  <c r="U891" i="1" s="1"/>
  <c r="V892" i="1" s="1"/>
  <c r="N891" i="1"/>
  <c r="O891" i="1" s="1"/>
  <c r="I891" i="1"/>
  <c r="J891" i="1" s="1"/>
  <c r="H891" i="1"/>
  <c r="G891" i="1"/>
  <c r="K891" i="1" s="1"/>
  <c r="L892" i="1" s="1"/>
  <c r="E891" i="1"/>
  <c r="F892" i="1" s="1"/>
  <c r="D891" i="1"/>
  <c r="C891" i="1"/>
  <c r="AB890" i="1"/>
  <c r="AC890" i="1" s="1"/>
  <c r="X890" i="1"/>
  <c r="W890" i="1"/>
  <c r="Y890" i="1" s="1"/>
  <c r="Z891" i="1" s="1"/>
  <c r="U890" i="1"/>
  <c r="V891" i="1" s="1"/>
  <c r="T890" i="1"/>
  <c r="S890" i="1"/>
  <c r="N890" i="1"/>
  <c r="O890" i="1" s="1"/>
  <c r="K890" i="1"/>
  <c r="L891" i="1" s="1"/>
  <c r="I890" i="1"/>
  <c r="J890" i="1" s="1"/>
  <c r="H890" i="1"/>
  <c r="G890" i="1"/>
  <c r="D890" i="1"/>
  <c r="C890" i="1"/>
  <c r="E890" i="1" s="1"/>
  <c r="F891" i="1" s="1"/>
  <c r="AB889" i="1"/>
  <c r="AC889" i="1" s="1"/>
  <c r="X889" i="1"/>
  <c r="W889" i="1"/>
  <c r="Y889" i="1" s="1"/>
  <c r="Z890" i="1" s="1"/>
  <c r="U889" i="1"/>
  <c r="V890" i="1" s="1"/>
  <c r="T889" i="1"/>
  <c r="S889" i="1"/>
  <c r="N889" i="1"/>
  <c r="O889" i="1" s="1"/>
  <c r="K889" i="1"/>
  <c r="L890" i="1" s="1"/>
  <c r="I889" i="1"/>
  <c r="J889" i="1" s="1"/>
  <c r="H889" i="1"/>
  <c r="G889" i="1"/>
  <c r="D889" i="1"/>
  <c r="C889" i="1"/>
  <c r="E889" i="1" s="1"/>
  <c r="F890" i="1" s="1"/>
  <c r="AB888" i="1"/>
  <c r="AC888" i="1" s="1"/>
  <c r="Y888" i="1"/>
  <c r="Z889" i="1" s="1"/>
  <c r="X888" i="1"/>
  <c r="W888" i="1"/>
  <c r="T888" i="1"/>
  <c r="S888" i="1"/>
  <c r="U888" i="1" s="1"/>
  <c r="V889" i="1" s="1"/>
  <c r="N888" i="1"/>
  <c r="O888" i="1" s="1"/>
  <c r="I888" i="1"/>
  <c r="J888" i="1" s="1"/>
  <c r="H888" i="1"/>
  <c r="G888" i="1"/>
  <c r="K888" i="1" s="1"/>
  <c r="L889" i="1" s="1"/>
  <c r="E888" i="1"/>
  <c r="F889" i="1" s="1"/>
  <c r="D888" i="1"/>
  <c r="C888" i="1"/>
  <c r="AB887" i="1"/>
  <c r="AC887" i="1" s="1"/>
  <c r="Y887" i="1"/>
  <c r="Z888" i="1" s="1"/>
  <c r="X887" i="1"/>
  <c r="W887" i="1"/>
  <c r="T887" i="1"/>
  <c r="S887" i="1"/>
  <c r="U887" i="1" s="1"/>
  <c r="V888" i="1" s="1"/>
  <c r="N887" i="1"/>
  <c r="O887" i="1" s="1"/>
  <c r="I887" i="1"/>
  <c r="J887" i="1" s="1"/>
  <c r="H887" i="1"/>
  <c r="G887" i="1"/>
  <c r="K887" i="1" s="1"/>
  <c r="L888" i="1" s="1"/>
  <c r="E887" i="1"/>
  <c r="F888" i="1" s="1"/>
  <c r="D887" i="1"/>
  <c r="C887" i="1"/>
  <c r="AB886" i="1"/>
  <c r="AC886" i="1" s="1"/>
  <c r="X886" i="1"/>
  <c r="W886" i="1"/>
  <c r="Y886" i="1" s="1"/>
  <c r="Z887" i="1" s="1"/>
  <c r="U886" i="1"/>
  <c r="V887" i="1" s="1"/>
  <c r="T886" i="1"/>
  <c r="S886" i="1"/>
  <c r="N886" i="1"/>
  <c r="O886" i="1" s="1"/>
  <c r="K886" i="1"/>
  <c r="L887" i="1" s="1"/>
  <c r="I886" i="1"/>
  <c r="J886" i="1" s="1"/>
  <c r="H886" i="1"/>
  <c r="G886" i="1"/>
  <c r="D886" i="1"/>
  <c r="C886" i="1"/>
  <c r="E886" i="1" s="1"/>
  <c r="F887" i="1" s="1"/>
  <c r="AB885" i="1"/>
  <c r="AC885" i="1" s="1"/>
  <c r="X885" i="1"/>
  <c r="W885" i="1"/>
  <c r="Y885" i="1" s="1"/>
  <c r="Z886" i="1" s="1"/>
  <c r="U885" i="1"/>
  <c r="V886" i="1" s="1"/>
  <c r="T885" i="1"/>
  <c r="S885" i="1"/>
  <c r="N885" i="1"/>
  <c r="O885" i="1" s="1"/>
  <c r="K885" i="1"/>
  <c r="L886" i="1" s="1"/>
  <c r="I885" i="1"/>
  <c r="J885" i="1" s="1"/>
  <c r="H885" i="1"/>
  <c r="G885" i="1"/>
  <c r="D885" i="1"/>
  <c r="C885" i="1"/>
  <c r="E885" i="1" s="1"/>
  <c r="F886" i="1" s="1"/>
  <c r="AB884" i="1"/>
  <c r="AC884" i="1" s="1"/>
  <c r="Y884" i="1"/>
  <c r="Z885" i="1" s="1"/>
  <c r="X884" i="1"/>
  <c r="W884" i="1"/>
  <c r="T884" i="1"/>
  <c r="S884" i="1"/>
  <c r="U884" i="1" s="1"/>
  <c r="V885" i="1" s="1"/>
  <c r="N884" i="1"/>
  <c r="O884" i="1" s="1"/>
  <c r="I884" i="1"/>
  <c r="J884" i="1" s="1"/>
  <c r="H884" i="1"/>
  <c r="G884" i="1"/>
  <c r="K884" i="1" s="1"/>
  <c r="L885" i="1" s="1"/>
  <c r="E884" i="1"/>
  <c r="F885" i="1" s="1"/>
  <c r="D884" i="1"/>
  <c r="C884" i="1"/>
  <c r="AB883" i="1"/>
  <c r="AC883" i="1" s="1"/>
  <c r="Y883" i="1"/>
  <c r="Z884" i="1" s="1"/>
  <c r="X883" i="1"/>
  <c r="W883" i="1"/>
  <c r="T883" i="1"/>
  <c r="S883" i="1"/>
  <c r="U883" i="1" s="1"/>
  <c r="V884" i="1" s="1"/>
  <c r="N883" i="1"/>
  <c r="O883" i="1" s="1"/>
  <c r="I883" i="1"/>
  <c r="J883" i="1" s="1"/>
  <c r="H883" i="1"/>
  <c r="G883" i="1"/>
  <c r="K883" i="1" s="1"/>
  <c r="L884" i="1" s="1"/>
  <c r="E883" i="1"/>
  <c r="F884" i="1" s="1"/>
  <c r="D883" i="1"/>
  <c r="C883" i="1"/>
  <c r="AB882" i="1"/>
  <c r="AC882" i="1" s="1"/>
  <c r="X882" i="1"/>
  <c r="W882" i="1"/>
  <c r="Y882" i="1" s="1"/>
  <c r="Z883" i="1" s="1"/>
  <c r="U882" i="1"/>
  <c r="V883" i="1" s="1"/>
  <c r="T882" i="1"/>
  <c r="S882" i="1"/>
  <c r="N882" i="1"/>
  <c r="O882" i="1" s="1"/>
  <c r="K882" i="1"/>
  <c r="L883" i="1" s="1"/>
  <c r="I882" i="1"/>
  <c r="J882" i="1" s="1"/>
  <c r="H882" i="1"/>
  <c r="G882" i="1"/>
  <c r="D882" i="1"/>
  <c r="C882" i="1"/>
  <c r="E882" i="1" s="1"/>
  <c r="F883" i="1" s="1"/>
  <c r="AB881" i="1"/>
  <c r="AC881" i="1" s="1"/>
  <c r="X881" i="1"/>
  <c r="W881" i="1"/>
  <c r="Y881" i="1" s="1"/>
  <c r="Z882" i="1" s="1"/>
  <c r="U881" i="1"/>
  <c r="V882" i="1" s="1"/>
  <c r="T881" i="1"/>
  <c r="S881" i="1"/>
  <c r="N881" i="1"/>
  <c r="O881" i="1" s="1"/>
  <c r="K881" i="1"/>
  <c r="L882" i="1" s="1"/>
  <c r="I881" i="1"/>
  <c r="J881" i="1" s="1"/>
  <c r="H881" i="1"/>
  <c r="G881" i="1"/>
  <c r="D881" i="1"/>
  <c r="C881" i="1"/>
  <c r="E881" i="1" s="1"/>
  <c r="F882" i="1" s="1"/>
  <c r="AB880" i="1"/>
  <c r="AC880" i="1" s="1"/>
  <c r="Y880" i="1"/>
  <c r="Z881" i="1" s="1"/>
  <c r="X880" i="1"/>
  <c r="W880" i="1"/>
  <c r="T880" i="1"/>
  <c r="S880" i="1"/>
  <c r="U880" i="1" s="1"/>
  <c r="V881" i="1" s="1"/>
  <c r="N880" i="1"/>
  <c r="O880" i="1" s="1"/>
  <c r="I880" i="1"/>
  <c r="J880" i="1" s="1"/>
  <c r="H880" i="1"/>
  <c r="G880" i="1"/>
  <c r="K880" i="1" s="1"/>
  <c r="L881" i="1" s="1"/>
  <c r="E880" i="1"/>
  <c r="F881" i="1" s="1"/>
  <c r="D880" i="1"/>
  <c r="C880" i="1"/>
  <c r="AB879" i="1"/>
  <c r="AC879" i="1" s="1"/>
  <c r="Y879" i="1"/>
  <c r="Z880" i="1" s="1"/>
  <c r="X879" i="1"/>
  <c r="W879" i="1"/>
  <c r="T879" i="1"/>
  <c r="S879" i="1"/>
  <c r="U879" i="1" s="1"/>
  <c r="V880" i="1" s="1"/>
  <c r="N879" i="1"/>
  <c r="O879" i="1" s="1"/>
  <c r="I879" i="1"/>
  <c r="J879" i="1" s="1"/>
  <c r="H879" i="1"/>
  <c r="G879" i="1"/>
  <c r="K879" i="1" s="1"/>
  <c r="L880" i="1" s="1"/>
  <c r="E879" i="1"/>
  <c r="F880" i="1" s="1"/>
  <c r="D879" i="1"/>
  <c r="C879" i="1"/>
  <c r="AB878" i="1"/>
  <c r="AC878" i="1" s="1"/>
  <c r="X878" i="1"/>
  <c r="W878" i="1"/>
  <c r="Y878" i="1" s="1"/>
  <c r="Z879" i="1" s="1"/>
  <c r="U878" i="1"/>
  <c r="V879" i="1" s="1"/>
  <c r="T878" i="1"/>
  <c r="S878" i="1"/>
  <c r="N878" i="1"/>
  <c r="O878" i="1" s="1"/>
  <c r="K878" i="1"/>
  <c r="L879" i="1" s="1"/>
  <c r="I878" i="1"/>
  <c r="J878" i="1" s="1"/>
  <c r="H878" i="1"/>
  <c r="G878" i="1"/>
  <c r="D878" i="1"/>
  <c r="C878" i="1"/>
  <c r="E878" i="1" s="1"/>
  <c r="F879" i="1" s="1"/>
  <c r="AB877" i="1"/>
  <c r="AC877" i="1" s="1"/>
  <c r="X877" i="1"/>
  <c r="W877" i="1"/>
  <c r="Y877" i="1" s="1"/>
  <c r="Z878" i="1" s="1"/>
  <c r="U877" i="1"/>
  <c r="V878" i="1" s="1"/>
  <c r="T877" i="1"/>
  <c r="S877" i="1"/>
  <c r="N877" i="1"/>
  <c r="O877" i="1" s="1"/>
  <c r="K877" i="1"/>
  <c r="L878" i="1" s="1"/>
  <c r="I877" i="1"/>
  <c r="J877" i="1" s="1"/>
  <c r="H877" i="1"/>
  <c r="G877" i="1"/>
  <c r="D877" i="1"/>
  <c r="C877" i="1"/>
  <c r="E877" i="1" s="1"/>
  <c r="F878" i="1" s="1"/>
  <c r="AB876" i="1"/>
  <c r="AC876" i="1" s="1"/>
  <c r="Y876" i="1"/>
  <c r="Z877" i="1" s="1"/>
  <c r="X876" i="1"/>
  <c r="W876" i="1"/>
  <c r="T876" i="1"/>
  <c r="S876" i="1"/>
  <c r="U876" i="1" s="1"/>
  <c r="V877" i="1" s="1"/>
  <c r="N876" i="1"/>
  <c r="O876" i="1" s="1"/>
  <c r="I876" i="1"/>
  <c r="J876" i="1" s="1"/>
  <c r="H876" i="1"/>
  <c r="G876" i="1"/>
  <c r="K876" i="1" s="1"/>
  <c r="L877" i="1" s="1"/>
  <c r="E876" i="1"/>
  <c r="F877" i="1" s="1"/>
  <c r="D876" i="1"/>
  <c r="C876" i="1"/>
  <c r="AB875" i="1"/>
  <c r="AC875" i="1" s="1"/>
  <c r="Y875" i="1"/>
  <c r="Z876" i="1" s="1"/>
  <c r="X875" i="1"/>
  <c r="W875" i="1"/>
  <c r="T875" i="1"/>
  <c r="S875" i="1"/>
  <c r="U875" i="1" s="1"/>
  <c r="V876" i="1" s="1"/>
  <c r="N875" i="1"/>
  <c r="O875" i="1" s="1"/>
  <c r="I875" i="1"/>
  <c r="J875" i="1" s="1"/>
  <c r="H875" i="1"/>
  <c r="G875" i="1"/>
  <c r="K875" i="1" s="1"/>
  <c r="L876" i="1" s="1"/>
  <c r="E875" i="1"/>
  <c r="F876" i="1" s="1"/>
  <c r="D875" i="1"/>
  <c r="C875" i="1"/>
  <c r="AB874" i="1"/>
  <c r="AC874" i="1" s="1"/>
  <c r="X874" i="1"/>
  <c r="W874" i="1"/>
  <c r="Y874" i="1" s="1"/>
  <c r="Z875" i="1" s="1"/>
  <c r="U874" i="1"/>
  <c r="V875" i="1" s="1"/>
  <c r="T874" i="1"/>
  <c r="S874" i="1"/>
  <c r="N874" i="1"/>
  <c r="O874" i="1" s="1"/>
  <c r="K874" i="1"/>
  <c r="L875" i="1" s="1"/>
  <c r="I874" i="1"/>
  <c r="J874" i="1" s="1"/>
  <c r="H874" i="1"/>
  <c r="G874" i="1"/>
  <c r="D874" i="1"/>
  <c r="C874" i="1"/>
  <c r="E874" i="1" s="1"/>
  <c r="F875" i="1" s="1"/>
  <c r="AB873" i="1"/>
  <c r="AC873" i="1" s="1"/>
  <c r="X873" i="1"/>
  <c r="W873" i="1"/>
  <c r="Y873" i="1" s="1"/>
  <c r="Z874" i="1" s="1"/>
  <c r="U873" i="1"/>
  <c r="V874" i="1" s="1"/>
  <c r="T873" i="1"/>
  <c r="S873" i="1"/>
  <c r="N873" i="1"/>
  <c r="O873" i="1" s="1"/>
  <c r="K873" i="1"/>
  <c r="L874" i="1" s="1"/>
  <c r="I873" i="1"/>
  <c r="J873" i="1" s="1"/>
  <c r="H873" i="1"/>
  <c r="G873" i="1"/>
  <c r="D873" i="1"/>
  <c r="C873" i="1"/>
  <c r="E873" i="1" s="1"/>
  <c r="F874" i="1" s="1"/>
  <c r="AB872" i="1"/>
  <c r="AC872" i="1" s="1"/>
  <c r="Y872" i="1"/>
  <c r="Z873" i="1" s="1"/>
  <c r="X872" i="1"/>
  <c r="W872" i="1"/>
  <c r="T872" i="1"/>
  <c r="S872" i="1"/>
  <c r="U872" i="1" s="1"/>
  <c r="V873" i="1" s="1"/>
  <c r="N872" i="1"/>
  <c r="O872" i="1" s="1"/>
  <c r="I872" i="1"/>
  <c r="J872" i="1" s="1"/>
  <c r="H872" i="1"/>
  <c r="G872" i="1"/>
  <c r="K872" i="1" s="1"/>
  <c r="L873" i="1" s="1"/>
  <c r="E872" i="1"/>
  <c r="F873" i="1" s="1"/>
  <c r="D872" i="1"/>
  <c r="C872" i="1"/>
  <c r="AB871" i="1"/>
  <c r="AC871" i="1" s="1"/>
  <c r="Y871" i="1"/>
  <c r="Z872" i="1" s="1"/>
  <c r="X871" i="1"/>
  <c r="W871" i="1"/>
  <c r="T871" i="1"/>
  <c r="S871" i="1"/>
  <c r="U871" i="1" s="1"/>
  <c r="V872" i="1" s="1"/>
  <c r="N871" i="1"/>
  <c r="O871" i="1" s="1"/>
  <c r="I871" i="1"/>
  <c r="J871" i="1" s="1"/>
  <c r="H871" i="1"/>
  <c r="G871" i="1"/>
  <c r="K871" i="1" s="1"/>
  <c r="L872" i="1" s="1"/>
  <c r="E871" i="1"/>
  <c r="F872" i="1" s="1"/>
  <c r="D871" i="1"/>
  <c r="C871" i="1"/>
  <c r="AB870" i="1"/>
  <c r="AC870" i="1" s="1"/>
  <c r="X870" i="1"/>
  <c r="W870" i="1"/>
  <c r="Y870" i="1" s="1"/>
  <c r="Z871" i="1" s="1"/>
  <c r="U870" i="1"/>
  <c r="V871" i="1" s="1"/>
  <c r="T870" i="1"/>
  <c r="S870" i="1"/>
  <c r="N870" i="1"/>
  <c r="O870" i="1" s="1"/>
  <c r="K870" i="1"/>
  <c r="L871" i="1" s="1"/>
  <c r="I870" i="1"/>
  <c r="J870" i="1" s="1"/>
  <c r="H870" i="1"/>
  <c r="G870" i="1"/>
  <c r="D870" i="1"/>
  <c r="C870" i="1"/>
  <c r="E870" i="1" s="1"/>
  <c r="F871" i="1" s="1"/>
  <c r="AB869" i="1"/>
  <c r="AC869" i="1" s="1"/>
  <c r="X869" i="1"/>
  <c r="W869" i="1"/>
  <c r="Y869" i="1" s="1"/>
  <c r="Z870" i="1" s="1"/>
  <c r="U869" i="1"/>
  <c r="V870" i="1" s="1"/>
  <c r="T869" i="1"/>
  <c r="S869" i="1"/>
  <c r="N869" i="1"/>
  <c r="O869" i="1" s="1"/>
  <c r="K869" i="1"/>
  <c r="L870" i="1" s="1"/>
  <c r="I869" i="1"/>
  <c r="J869" i="1" s="1"/>
  <c r="H869" i="1"/>
  <c r="G869" i="1"/>
  <c r="D869" i="1"/>
  <c r="C869" i="1"/>
  <c r="E869" i="1" s="1"/>
  <c r="F870" i="1" s="1"/>
  <c r="AB868" i="1"/>
  <c r="AC868" i="1" s="1"/>
  <c r="Y868" i="1"/>
  <c r="Z869" i="1" s="1"/>
  <c r="X868" i="1"/>
  <c r="W868" i="1"/>
  <c r="T868" i="1"/>
  <c r="S868" i="1"/>
  <c r="U868" i="1" s="1"/>
  <c r="V869" i="1" s="1"/>
  <c r="N868" i="1"/>
  <c r="O868" i="1" s="1"/>
  <c r="I868" i="1"/>
  <c r="J868" i="1" s="1"/>
  <c r="H868" i="1"/>
  <c r="G868" i="1"/>
  <c r="K868" i="1" s="1"/>
  <c r="L869" i="1" s="1"/>
  <c r="E868" i="1"/>
  <c r="F869" i="1" s="1"/>
  <c r="D868" i="1"/>
  <c r="C868" i="1"/>
  <c r="AB867" i="1"/>
  <c r="AC867" i="1" s="1"/>
  <c r="Y867" i="1"/>
  <c r="Z868" i="1" s="1"/>
  <c r="X867" i="1"/>
  <c r="W867" i="1"/>
  <c r="T867" i="1"/>
  <c r="S867" i="1"/>
  <c r="U867" i="1" s="1"/>
  <c r="V868" i="1" s="1"/>
  <c r="N867" i="1"/>
  <c r="O867" i="1" s="1"/>
  <c r="I867" i="1"/>
  <c r="J867" i="1" s="1"/>
  <c r="H867" i="1"/>
  <c r="G867" i="1"/>
  <c r="K867" i="1" s="1"/>
  <c r="L868" i="1" s="1"/>
  <c r="E867" i="1"/>
  <c r="F868" i="1" s="1"/>
  <c r="D867" i="1"/>
  <c r="C867" i="1"/>
  <c r="AB866" i="1"/>
  <c r="AC866" i="1" s="1"/>
  <c r="X866" i="1"/>
  <c r="W866" i="1"/>
  <c r="Y866" i="1" s="1"/>
  <c r="Z867" i="1" s="1"/>
  <c r="U866" i="1"/>
  <c r="V867" i="1" s="1"/>
  <c r="T866" i="1"/>
  <c r="S866" i="1"/>
  <c r="N866" i="1"/>
  <c r="O866" i="1" s="1"/>
  <c r="K866" i="1"/>
  <c r="L867" i="1" s="1"/>
  <c r="I866" i="1"/>
  <c r="J866" i="1" s="1"/>
  <c r="H866" i="1"/>
  <c r="G866" i="1"/>
  <c r="D866" i="1"/>
  <c r="C866" i="1"/>
  <c r="E866" i="1" s="1"/>
  <c r="F867" i="1" s="1"/>
  <c r="AB865" i="1"/>
  <c r="AC865" i="1" s="1"/>
  <c r="X865" i="1"/>
  <c r="W865" i="1"/>
  <c r="Y865" i="1" s="1"/>
  <c r="Z866" i="1" s="1"/>
  <c r="U865" i="1"/>
  <c r="V866" i="1" s="1"/>
  <c r="T865" i="1"/>
  <c r="S865" i="1"/>
  <c r="N865" i="1"/>
  <c r="O865" i="1" s="1"/>
  <c r="K865" i="1"/>
  <c r="L866" i="1" s="1"/>
  <c r="I865" i="1"/>
  <c r="J865" i="1" s="1"/>
  <c r="H865" i="1"/>
  <c r="G865" i="1"/>
  <c r="D865" i="1"/>
  <c r="C865" i="1"/>
  <c r="E865" i="1" s="1"/>
  <c r="F866" i="1" s="1"/>
  <c r="AB864" i="1"/>
  <c r="AC864" i="1" s="1"/>
  <c r="Y864" i="1"/>
  <c r="Z865" i="1" s="1"/>
  <c r="X864" i="1"/>
  <c r="W864" i="1"/>
  <c r="T864" i="1"/>
  <c r="S864" i="1"/>
  <c r="U864" i="1" s="1"/>
  <c r="V865" i="1" s="1"/>
  <c r="N864" i="1"/>
  <c r="O864" i="1" s="1"/>
  <c r="I864" i="1"/>
  <c r="J864" i="1" s="1"/>
  <c r="H864" i="1"/>
  <c r="G864" i="1"/>
  <c r="K864" i="1" s="1"/>
  <c r="L865" i="1" s="1"/>
  <c r="E864" i="1"/>
  <c r="F865" i="1" s="1"/>
  <c r="D864" i="1"/>
  <c r="C864" i="1"/>
  <c r="AB863" i="1"/>
  <c r="AC863" i="1" s="1"/>
  <c r="Y863" i="1"/>
  <c r="Z864" i="1" s="1"/>
  <c r="X863" i="1"/>
  <c r="W863" i="1"/>
  <c r="T863" i="1"/>
  <c r="S863" i="1"/>
  <c r="U863" i="1" s="1"/>
  <c r="V864" i="1" s="1"/>
  <c r="N863" i="1"/>
  <c r="O863" i="1" s="1"/>
  <c r="I863" i="1"/>
  <c r="J863" i="1" s="1"/>
  <c r="H863" i="1"/>
  <c r="G863" i="1"/>
  <c r="K863" i="1" s="1"/>
  <c r="L864" i="1" s="1"/>
  <c r="E863" i="1"/>
  <c r="F864" i="1" s="1"/>
  <c r="D863" i="1"/>
  <c r="C863" i="1"/>
  <c r="AB862" i="1"/>
  <c r="AC862" i="1" s="1"/>
  <c r="X862" i="1"/>
  <c r="W862" i="1"/>
  <c r="Y862" i="1" s="1"/>
  <c r="Z863" i="1" s="1"/>
  <c r="U862" i="1"/>
  <c r="V863" i="1" s="1"/>
  <c r="T862" i="1"/>
  <c r="S862" i="1"/>
  <c r="N862" i="1"/>
  <c r="O862" i="1" s="1"/>
  <c r="K862" i="1"/>
  <c r="L863" i="1" s="1"/>
  <c r="I862" i="1"/>
  <c r="J862" i="1" s="1"/>
  <c r="H862" i="1"/>
  <c r="G862" i="1"/>
  <c r="D862" i="1"/>
  <c r="C862" i="1"/>
  <c r="E862" i="1" s="1"/>
  <c r="F863" i="1" s="1"/>
  <c r="AB861" i="1"/>
  <c r="AC861" i="1" s="1"/>
  <c r="X861" i="1"/>
  <c r="W861" i="1"/>
  <c r="Y861" i="1" s="1"/>
  <c r="Z862" i="1" s="1"/>
  <c r="U861" i="1"/>
  <c r="V862" i="1" s="1"/>
  <c r="T861" i="1"/>
  <c r="S861" i="1"/>
  <c r="N861" i="1"/>
  <c r="O861" i="1" s="1"/>
  <c r="K861" i="1"/>
  <c r="L862" i="1" s="1"/>
  <c r="I861" i="1"/>
  <c r="J861" i="1" s="1"/>
  <c r="H861" i="1"/>
  <c r="G861" i="1"/>
  <c r="D861" i="1"/>
  <c r="C861" i="1"/>
  <c r="E861" i="1" s="1"/>
  <c r="F862" i="1" s="1"/>
  <c r="AB860" i="1"/>
  <c r="AC860" i="1" s="1"/>
  <c r="Y860" i="1"/>
  <c r="Z861" i="1" s="1"/>
  <c r="X860" i="1"/>
  <c r="W860" i="1"/>
  <c r="T860" i="1"/>
  <c r="S860" i="1"/>
  <c r="U860" i="1" s="1"/>
  <c r="V861" i="1" s="1"/>
  <c r="N860" i="1"/>
  <c r="O860" i="1" s="1"/>
  <c r="I860" i="1"/>
  <c r="J860" i="1" s="1"/>
  <c r="H860" i="1"/>
  <c r="G860" i="1"/>
  <c r="K860" i="1" s="1"/>
  <c r="L861" i="1" s="1"/>
  <c r="E860" i="1"/>
  <c r="F861" i="1" s="1"/>
  <c r="D860" i="1"/>
  <c r="C860" i="1"/>
  <c r="AB859" i="1"/>
  <c r="AC859" i="1" s="1"/>
  <c r="Y859" i="1"/>
  <c r="Z860" i="1" s="1"/>
  <c r="X859" i="1"/>
  <c r="W859" i="1"/>
  <c r="T859" i="1"/>
  <c r="S859" i="1"/>
  <c r="U859" i="1" s="1"/>
  <c r="V860" i="1" s="1"/>
  <c r="N859" i="1"/>
  <c r="O859" i="1" s="1"/>
  <c r="I859" i="1"/>
  <c r="J859" i="1" s="1"/>
  <c r="H859" i="1"/>
  <c r="G859" i="1"/>
  <c r="K859" i="1" s="1"/>
  <c r="L860" i="1" s="1"/>
  <c r="E859" i="1"/>
  <c r="F860" i="1" s="1"/>
  <c r="D859" i="1"/>
  <c r="C859" i="1"/>
  <c r="AB858" i="1"/>
  <c r="AC858" i="1" s="1"/>
  <c r="X858" i="1"/>
  <c r="W858" i="1"/>
  <c r="Y858" i="1" s="1"/>
  <c r="Z859" i="1" s="1"/>
  <c r="U858" i="1"/>
  <c r="V859" i="1" s="1"/>
  <c r="T858" i="1"/>
  <c r="S858" i="1"/>
  <c r="N858" i="1"/>
  <c r="O858" i="1" s="1"/>
  <c r="K858" i="1"/>
  <c r="L859" i="1" s="1"/>
  <c r="I858" i="1"/>
  <c r="J858" i="1" s="1"/>
  <c r="H858" i="1"/>
  <c r="G858" i="1"/>
  <c r="D858" i="1"/>
  <c r="C858" i="1"/>
  <c r="E858" i="1" s="1"/>
  <c r="F859" i="1" s="1"/>
  <c r="AB857" i="1"/>
  <c r="AC857" i="1" s="1"/>
  <c r="X857" i="1"/>
  <c r="W857" i="1"/>
  <c r="Y857" i="1" s="1"/>
  <c r="Z858" i="1" s="1"/>
  <c r="U857" i="1"/>
  <c r="V858" i="1" s="1"/>
  <c r="T857" i="1"/>
  <c r="S857" i="1"/>
  <c r="N857" i="1"/>
  <c r="O857" i="1" s="1"/>
  <c r="K857" i="1"/>
  <c r="L858" i="1" s="1"/>
  <c r="I857" i="1"/>
  <c r="J857" i="1" s="1"/>
  <c r="H857" i="1"/>
  <c r="G857" i="1"/>
  <c r="D857" i="1"/>
  <c r="C857" i="1"/>
  <c r="E857" i="1" s="1"/>
  <c r="F858" i="1" s="1"/>
  <c r="AB856" i="1"/>
  <c r="AC856" i="1" s="1"/>
  <c r="Y856" i="1"/>
  <c r="Z857" i="1" s="1"/>
  <c r="X856" i="1"/>
  <c r="W856" i="1"/>
  <c r="T856" i="1"/>
  <c r="S856" i="1"/>
  <c r="U856" i="1" s="1"/>
  <c r="V857" i="1" s="1"/>
  <c r="N856" i="1"/>
  <c r="O856" i="1" s="1"/>
  <c r="I856" i="1"/>
  <c r="J856" i="1" s="1"/>
  <c r="H856" i="1"/>
  <c r="G856" i="1"/>
  <c r="K856" i="1" s="1"/>
  <c r="L857" i="1" s="1"/>
  <c r="E856" i="1"/>
  <c r="F857" i="1" s="1"/>
  <c r="D856" i="1"/>
  <c r="C856" i="1"/>
  <c r="AB855" i="1"/>
  <c r="AC855" i="1" s="1"/>
  <c r="Y855" i="1"/>
  <c r="Z856" i="1" s="1"/>
  <c r="X855" i="1"/>
  <c r="W855" i="1"/>
  <c r="T855" i="1"/>
  <c r="S855" i="1"/>
  <c r="U855" i="1" s="1"/>
  <c r="V856" i="1" s="1"/>
  <c r="N855" i="1"/>
  <c r="O855" i="1" s="1"/>
  <c r="I855" i="1"/>
  <c r="J855" i="1" s="1"/>
  <c r="H855" i="1"/>
  <c r="G855" i="1"/>
  <c r="K855" i="1" s="1"/>
  <c r="L856" i="1" s="1"/>
  <c r="E855" i="1"/>
  <c r="F856" i="1" s="1"/>
  <c r="D855" i="1"/>
  <c r="C855" i="1"/>
  <c r="AB854" i="1"/>
  <c r="AC854" i="1" s="1"/>
  <c r="X854" i="1"/>
  <c r="W854" i="1"/>
  <c r="Y854" i="1" s="1"/>
  <c r="Z855" i="1" s="1"/>
  <c r="U854" i="1"/>
  <c r="V855" i="1" s="1"/>
  <c r="T854" i="1"/>
  <c r="S854" i="1"/>
  <c r="N854" i="1"/>
  <c r="O854" i="1" s="1"/>
  <c r="K854" i="1"/>
  <c r="L855" i="1" s="1"/>
  <c r="I854" i="1"/>
  <c r="J854" i="1" s="1"/>
  <c r="H854" i="1"/>
  <c r="G854" i="1"/>
  <c r="D854" i="1"/>
  <c r="C854" i="1"/>
  <c r="E854" i="1" s="1"/>
  <c r="F855" i="1" s="1"/>
  <c r="AB853" i="1"/>
  <c r="AC853" i="1" s="1"/>
  <c r="X853" i="1"/>
  <c r="W853" i="1"/>
  <c r="Y853" i="1" s="1"/>
  <c r="Z854" i="1" s="1"/>
  <c r="U853" i="1"/>
  <c r="V854" i="1" s="1"/>
  <c r="T853" i="1"/>
  <c r="S853" i="1"/>
  <c r="N853" i="1"/>
  <c r="O853" i="1" s="1"/>
  <c r="K853" i="1"/>
  <c r="L854" i="1" s="1"/>
  <c r="I853" i="1"/>
  <c r="J853" i="1" s="1"/>
  <c r="H853" i="1"/>
  <c r="G853" i="1"/>
  <c r="D853" i="1"/>
  <c r="C853" i="1"/>
  <c r="E853" i="1" s="1"/>
  <c r="F854" i="1" s="1"/>
  <c r="AB852" i="1"/>
  <c r="AC852" i="1" s="1"/>
  <c r="Y852" i="1"/>
  <c r="Z853" i="1" s="1"/>
  <c r="X852" i="1"/>
  <c r="W852" i="1"/>
  <c r="T852" i="1"/>
  <c r="S852" i="1"/>
  <c r="U852" i="1" s="1"/>
  <c r="V853" i="1" s="1"/>
  <c r="N852" i="1"/>
  <c r="O852" i="1" s="1"/>
  <c r="I852" i="1"/>
  <c r="J852" i="1" s="1"/>
  <c r="H852" i="1"/>
  <c r="G852" i="1"/>
  <c r="K852" i="1" s="1"/>
  <c r="L853" i="1" s="1"/>
  <c r="E852" i="1"/>
  <c r="F853" i="1" s="1"/>
  <c r="D852" i="1"/>
  <c r="C852" i="1"/>
  <c r="AB851" i="1"/>
  <c r="AC851" i="1" s="1"/>
  <c r="Y851" i="1"/>
  <c r="Z852" i="1" s="1"/>
  <c r="X851" i="1"/>
  <c r="W851" i="1"/>
  <c r="T851" i="1"/>
  <c r="S851" i="1"/>
  <c r="U851" i="1" s="1"/>
  <c r="V852" i="1" s="1"/>
  <c r="N851" i="1"/>
  <c r="O851" i="1" s="1"/>
  <c r="I851" i="1"/>
  <c r="J851" i="1" s="1"/>
  <c r="H851" i="1"/>
  <c r="G851" i="1"/>
  <c r="K851" i="1" s="1"/>
  <c r="L852" i="1" s="1"/>
  <c r="E851" i="1"/>
  <c r="F852" i="1" s="1"/>
  <c r="D851" i="1"/>
  <c r="C851" i="1"/>
  <c r="AB850" i="1"/>
  <c r="AC850" i="1" s="1"/>
  <c r="X850" i="1"/>
  <c r="W850" i="1"/>
  <c r="Y850" i="1" s="1"/>
  <c r="Z851" i="1" s="1"/>
  <c r="U850" i="1"/>
  <c r="V851" i="1" s="1"/>
  <c r="T850" i="1"/>
  <c r="S850" i="1"/>
  <c r="N850" i="1"/>
  <c r="O850" i="1" s="1"/>
  <c r="K850" i="1"/>
  <c r="L851" i="1" s="1"/>
  <c r="I850" i="1"/>
  <c r="J850" i="1" s="1"/>
  <c r="H850" i="1"/>
  <c r="G850" i="1"/>
  <c r="D850" i="1"/>
  <c r="C850" i="1"/>
  <c r="E850" i="1" s="1"/>
  <c r="F851" i="1" s="1"/>
  <c r="AB849" i="1"/>
  <c r="AC849" i="1" s="1"/>
  <c r="X849" i="1"/>
  <c r="W849" i="1"/>
  <c r="Y849" i="1" s="1"/>
  <c r="Z850" i="1" s="1"/>
  <c r="U849" i="1"/>
  <c r="V850" i="1" s="1"/>
  <c r="T849" i="1"/>
  <c r="S849" i="1"/>
  <c r="N849" i="1"/>
  <c r="O849" i="1" s="1"/>
  <c r="K849" i="1"/>
  <c r="L850" i="1" s="1"/>
  <c r="I849" i="1"/>
  <c r="J849" i="1" s="1"/>
  <c r="H849" i="1"/>
  <c r="G849" i="1"/>
  <c r="D849" i="1"/>
  <c r="C849" i="1"/>
  <c r="E849" i="1" s="1"/>
  <c r="F850" i="1" s="1"/>
  <c r="AB848" i="1"/>
  <c r="AC848" i="1" s="1"/>
  <c r="Y848" i="1"/>
  <c r="Z849" i="1" s="1"/>
  <c r="X848" i="1"/>
  <c r="W848" i="1"/>
  <c r="T848" i="1"/>
  <c r="S848" i="1"/>
  <c r="U848" i="1" s="1"/>
  <c r="V849" i="1" s="1"/>
  <c r="N848" i="1"/>
  <c r="O848" i="1" s="1"/>
  <c r="I848" i="1"/>
  <c r="J848" i="1" s="1"/>
  <c r="H848" i="1"/>
  <c r="G848" i="1"/>
  <c r="K848" i="1" s="1"/>
  <c r="L849" i="1" s="1"/>
  <c r="E848" i="1"/>
  <c r="F849" i="1" s="1"/>
  <c r="D848" i="1"/>
  <c r="C848" i="1"/>
  <c r="AB847" i="1"/>
  <c r="AC847" i="1" s="1"/>
  <c r="Y847" i="1"/>
  <c r="Z848" i="1" s="1"/>
  <c r="X847" i="1"/>
  <c r="W847" i="1"/>
  <c r="T847" i="1"/>
  <c r="S847" i="1"/>
  <c r="U847" i="1" s="1"/>
  <c r="V848" i="1" s="1"/>
  <c r="N847" i="1"/>
  <c r="O847" i="1" s="1"/>
  <c r="I847" i="1"/>
  <c r="J847" i="1" s="1"/>
  <c r="H847" i="1"/>
  <c r="G847" i="1"/>
  <c r="K847" i="1" s="1"/>
  <c r="L848" i="1" s="1"/>
  <c r="E847" i="1"/>
  <c r="F848" i="1" s="1"/>
  <c r="D847" i="1"/>
  <c r="C847" i="1"/>
  <c r="AB846" i="1"/>
  <c r="AC846" i="1" s="1"/>
  <c r="X846" i="1"/>
  <c r="W846" i="1"/>
  <c r="Y846" i="1" s="1"/>
  <c r="Z847" i="1" s="1"/>
  <c r="U846" i="1"/>
  <c r="V847" i="1" s="1"/>
  <c r="T846" i="1"/>
  <c r="S846" i="1"/>
  <c r="N846" i="1"/>
  <c r="O846" i="1" s="1"/>
  <c r="K846" i="1"/>
  <c r="L847" i="1" s="1"/>
  <c r="I846" i="1"/>
  <c r="J846" i="1" s="1"/>
  <c r="H846" i="1"/>
  <c r="G846" i="1"/>
  <c r="D846" i="1"/>
  <c r="C846" i="1"/>
  <c r="E846" i="1" s="1"/>
  <c r="F847" i="1" s="1"/>
  <c r="AB845" i="1"/>
  <c r="AC845" i="1" s="1"/>
  <c r="X845" i="1"/>
  <c r="W845" i="1"/>
  <c r="Y845" i="1" s="1"/>
  <c r="Z846" i="1" s="1"/>
  <c r="U845" i="1"/>
  <c r="V846" i="1" s="1"/>
  <c r="T845" i="1"/>
  <c r="S845" i="1"/>
  <c r="N845" i="1"/>
  <c r="O845" i="1" s="1"/>
  <c r="K845" i="1"/>
  <c r="L846" i="1" s="1"/>
  <c r="I845" i="1"/>
  <c r="J845" i="1" s="1"/>
  <c r="H845" i="1"/>
  <c r="G845" i="1"/>
  <c r="D845" i="1"/>
  <c r="C845" i="1"/>
  <c r="E845" i="1" s="1"/>
  <c r="F846" i="1" s="1"/>
  <c r="AB844" i="1"/>
  <c r="AC844" i="1" s="1"/>
  <c r="Y844" i="1"/>
  <c r="Z845" i="1" s="1"/>
  <c r="X844" i="1"/>
  <c r="W844" i="1"/>
  <c r="T844" i="1"/>
  <c r="S844" i="1"/>
  <c r="U844" i="1" s="1"/>
  <c r="V845" i="1" s="1"/>
  <c r="N844" i="1"/>
  <c r="O844" i="1" s="1"/>
  <c r="I844" i="1"/>
  <c r="J844" i="1" s="1"/>
  <c r="H844" i="1"/>
  <c r="G844" i="1"/>
  <c r="K844" i="1" s="1"/>
  <c r="L845" i="1" s="1"/>
  <c r="E844" i="1"/>
  <c r="F845" i="1" s="1"/>
  <c r="D844" i="1"/>
  <c r="C844" i="1"/>
  <c r="AB843" i="1"/>
  <c r="AC843" i="1" s="1"/>
  <c r="Y843" i="1"/>
  <c r="Z844" i="1" s="1"/>
  <c r="X843" i="1"/>
  <c r="W843" i="1"/>
  <c r="T843" i="1"/>
  <c r="S843" i="1"/>
  <c r="U843" i="1" s="1"/>
  <c r="V844" i="1" s="1"/>
  <c r="N843" i="1"/>
  <c r="O843" i="1" s="1"/>
  <c r="I843" i="1"/>
  <c r="J843" i="1" s="1"/>
  <c r="H843" i="1"/>
  <c r="G843" i="1"/>
  <c r="K843" i="1" s="1"/>
  <c r="L844" i="1" s="1"/>
  <c r="E843" i="1"/>
  <c r="F844" i="1" s="1"/>
  <c r="D843" i="1"/>
  <c r="C843" i="1"/>
  <c r="AB842" i="1"/>
  <c r="AC842" i="1" s="1"/>
  <c r="X842" i="1"/>
  <c r="W842" i="1"/>
  <c r="Y842" i="1" s="1"/>
  <c r="Z843" i="1" s="1"/>
  <c r="U842" i="1"/>
  <c r="V843" i="1" s="1"/>
  <c r="T842" i="1"/>
  <c r="S842" i="1"/>
  <c r="N842" i="1"/>
  <c r="O842" i="1" s="1"/>
  <c r="K842" i="1"/>
  <c r="L843" i="1" s="1"/>
  <c r="I842" i="1"/>
  <c r="J842" i="1" s="1"/>
  <c r="H842" i="1"/>
  <c r="G842" i="1"/>
  <c r="D842" i="1"/>
  <c r="C842" i="1"/>
  <c r="E842" i="1" s="1"/>
  <c r="F843" i="1" s="1"/>
  <c r="AB841" i="1"/>
  <c r="AC841" i="1" s="1"/>
  <c r="X841" i="1"/>
  <c r="W841" i="1"/>
  <c r="Y841" i="1" s="1"/>
  <c r="Z842" i="1" s="1"/>
  <c r="U841" i="1"/>
  <c r="V842" i="1" s="1"/>
  <c r="T841" i="1"/>
  <c r="S841" i="1"/>
  <c r="N841" i="1"/>
  <c r="O841" i="1" s="1"/>
  <c r="K841" i="1"/>
  <c r="L842" i="1" s="1"/>
  <c r="I841" i="1"/>
  <c r="J841" i="1" s="1"/>
  <c r="H841" i="1"/>
  <c r="G841" i="1"/>
  <c r="D841" i="1"/>
  <c r="C841" i="1"/>
  <c r="E841" i="1" s="1"/>
  <c r="F842" i="1" s="1"/>
  <c r="AB840" i="1"/>
  <c r="AC840" i="1" s="1"/>
  <c r="Y840" i="1"/>
  <c r="Z841" i="1" s="1"/>
  <c r="X840" i="1"/>
  <c r="W840" i="1"/>
  <c r="T840" i="1"/>
  <c r="S840" i="1"/>
  <c r="U840" i="1" s="1"/>
  <c r="V841" i="1" s="1"/>
  <c r="N840" i="1"/>
  <c r="O840" i="1" s="1"/>
  <c r="I840" i="1"/>
  <c r="J840" i="1" s="1"/>
  <c r="H840" i="1"/>
  <c r="G840" i="1"/>
  <c r="K840" i="1" s="1"/>
  <c r="L841" i="1" s="1"/>
  <c r="E840" i="1"/>
  <c r="F841" i="1" s="1"/>
  <c r="D840" i="1"/>
  <c r="C840" i="1"/>
  <c r="AB839" i="1"/>
  <c r="AC839" i="1" s="1"/>
  <c r="Y839" i="1"/>
  <c r="Z840" i="1" s="1"/>
  <c r="X839" i="1"/>
  <c r="W839" i="1"/>
  <c r="T839" i="1"/>
  <c r="S839" i="1"/>
  <c r="U839" i="1" s="1"/>
  <c r="V840" i="1" s="1"/>
  <c r="N839" i="1"/>
  <c r="O839" i="1" s="1"/>
  <c r="I839" i="1"/>
  <c r="J839" i="1" s="1"/>
  <c r="H839" i="1"/>
  <c r="G839" i="1"/>
  <c r="K839" i="1" s="1"/>
  <c r="L840" i="1" s="1"/>
  <c r="E839" i="1"/>
  <c r="F840" i="1" s="1"/>
  <c r="D839" i="1"/>
  <c r="C839" i="1"/>
  <c r="AB838" i="1"/>
  <c r="AC838" i="1" s="1"/>
  <c r="X838" i="1"/>
  <c r="W838" i="1"/>
  <c r="Y838" i="1" s="1"/>
  <c r="Z839" i="1" s="1"/>
  <c r="U838" i="1"/>
  <c r="V839" i="1" s="1"/>
  <c r="T838" i="1"/>
  <c r="S838" i="1"/>
  <c r="N838" i="1"/>
  <c r="O838" i="1" s="1"/>
  <c r="K838" i="1"/>
  <c r="L839" i="1" s="1"/>
  <c r="I838" i="1"/>
  <c r="J838" i="1" s="1"/>
  <c r="H838" i="1"/>
  <c r="G838" i="1"/>
  <c r="D838" i="1"/>
  <c r="C838" i="1"/>
  <c r="E838" i="1" s="1"/>
  <c r="F839" i="1" s="1"/>
  <c r="AB837" i="1"/>
  <c r="AC837" i="1" s="1"/>
  <c r="X837" i="1"/>
  <c r="W837" i="1"/>
  <c r="Y837" i="1" s="1"/>
  <c r="Z838" i="1" s="1"/>
  <c r="U837" i="1"/>
  <c r="V838" i="1" s="1"/>
  <c r="T837" i="1"/>
  <c r="S837" i="1"/>
  <c r="N837" i="1"/>
  <c r="O837" i="1" s="1"/>
  <c r="K837" i="1"/>
  <c r="L838" i="1" s="1"/>
  <c r="I837" i="1"/>
  <c r="J837" i="1" s="1"/>
  <c r="H837" i="1"/>
  <c r="G837" i="1"/>
  <c r="D837" i="1"/>
  <c r="C837" i="1"/>
  <c r="E837" i="1" s="1"/>
  <c r="F838" i="1" s="1"/>
  <c r="AB836" i="1"/>
  <c r="AC836" i="1" s="1"/>
  <c r="Y836" i="1"/>
  <c r="Z837" i="1" s="1"/>
  <c r="X836" i="1"/>
  <c r="W836" i="1"/>
  <c r="T836" i="1"/>
  <c r="S836" i="1"/>
  <c r="U836" i="1" s="1"/>
  <c r="V837" i="1" s="1"/>
  <c r="N836" i="1"/>
  <c r="O836" i="1" s="1"/>
  <c r="I836" i="1"/>
  <c r="J836" i="1" s="1"/>
  <c r="H836" i="1"/>
  <c r="G836" i="1"/>
  <c r="K836" i="1" s="1"/>
  <c r="L837" i="1" s="1"/>
  <c r="E836" i="1"/>
  <c r="F837" i="1" s="1"/>
  <c r="D836" i="1"/>
  <c r="C836" i="1"/>
  <c r="AB835" i="1"/>
  <c r="AC835" i="1" s="1"/>
  <c r="Y835" i="1"/>
  <c r="Z836" i="1" s="1"/>
  <c r="X835" i="1"/>
  <c r="W835" i="1"/>
  <c r="T835" i="1"/>
  <c r="S835" i="1"/>
  <c r="U835" i="1" s="1"/>
  <c r="V836" i="1" s="1"/>
  <c r="N835" i="1"/>
  <c r="O835" i="1" s="1"/>
  <c r="I835" i="1"/>
  <c r="J835" i="1" s="1"/>
  <c r="H835" i="1"/>
  <c r="G835" i="1"/>
  <c r="K835" i="1" s="1"/>
  <c r="L836" i="1" s="1"/>
  <c r="E835" i="1"/>
  <c r="F836" i="1" s="1"/>
  <c r="D835" i="1"/>
  <c r="C835" i="1"/>
  <c r="AB834" i="1"/>
  <c r="AC834" i="1" s="1"/>
  <c r="X834" i="1"/>
  <c r="W834" i="1"/>
  <c r="Y834" i="1" s="1"/>
  <c r="Z835" i="1" s="1"/>
  <c r="U834" i="1"/>
  <c r="V835" i="1" s="1"/>
  <c r="T834" i="1"/>
  <c r="S834" i="1"/>
  <c r="N834" i="1"/>
  <c r="O834" i="1" s="1"/>
  <c r="K834" i="1"/>
  <c r="L835" i="1" s="1"/>
  <c r="I834" i="1"/>
  <c r="J834" i="1" s="1"/>
  <c r="H834" i="1"/>
  <c r="G834" i="1"/>
  <c r="D834" i="1"/>
  <c r="C834" i="1"/>
  <c r="E834" i="1" s="1"/>
  <c r="F835" i="1" s="1"/>
  <c r="AB833" i="1"/>
  <c r="AC833" i="1" s="1"/>
  <c r="X833" i="1"/>
  <c r="W833" i="1"/>
  <c r="Y833" i="1" s="1"/>
  <c r="Z834" i="1" s="1"/>
  <c r="U833" i="1"/>
  <c r="V834" i="1" s="1"/>
  <c r="T833" i="1"/>
  <c r="S833" i="1"/>
  <c r="N833" i="1"/>
  <c r="O833" i="1" s="1"/>
  <c r="K833" i="1"/>
  <c r="L834" i="1" s="1"/>
  <c r="I833" i="1"/>
  <c r="J833" i="1" s="1"/>
  <c r="H833" i="1"/>
  <c r="G833" i="1"/>
  <c r="D833" i="1"/>
  <c r="C833" i="1"/>
  <c r="E833" i="1" s="1"/>
  <c r="F834" i="1" s="1"/>
  <c r="AB832" i="1"/>
  <c r="AC832" i="1" s="1"/>
  <c r="Y832" i="1"/>
  <c r="Z833" i="1" s="1"/>
  <c r="X832" i="1"/>
  <c r="W832" i="1"/>
  <c r="T832" i="1"/>
  <c r="S832" i="1"/>
  <c r="U832" i="1" s="1"/>
  <c r="V833" i="1" s="1"/>
  <c r="N832" i="1"/>
  <c r="O832" i="1" s="1"/>
  <c r="I832" i="1"/>
  <c r="J832" i="1" s="1"/>
  <c r="H832" i="1"/>
  <c r="G832" i="1"/>
  <c r="K832" i="1" s="1"/>
  <c r="L833" i="1" s="1"/>
  <c r="E832" i="1"/>
  <c r="F833" i="1" s="1"/>
  <c r="D832" i="1"/>
  <c r="C832" i="1"/>
  <c r="AB831" i="1"/>
  <c r="AC831" i="1" s="1"/>
  <c r="Y831" i="1"/>
  <c r="Z832" i="1" s="1"/>
  <c r="X831" i="1"/>
  <c r="W831" i="1"/>
  <c r="T831" i="1"/>
  <c r="S831" i="1"/>
  <c r="U831" i="1" s="1"/>
  <c r="V832" i="1" s="1"/>
  <c r="N831" i="1"/>
  <c r="O831" i="1" s="1"/>
  <c r="I831" i="1"/>
  <c r="J831" i="1" s="1"/>
  <c r="H831" i="1"/>
  <c r="G831" i="1"/>
  <c r="K831" i="1" s="1"/>
  <c r="L832" i="1" s="1"/>
  <c r="E831" i="1"/>
  <c r="F832" i="1" s="1"/>
  <c r="D831" i="1"/>
  <c r="C831" i="1"/>
  <c r="AB830" i="1"/>
  <c r="AC830" i="1" s="1"/>
  <c r="X830" i="1"/>
  <c r="W830" i="1"/>
  <c r="Y830" i="1" s="1"/>
  <c r="Z831" i="1" s="1"/>
  <c r="U830" i="1"/>
  <c r="V831" i="1" s="1"/>
  <c r="T830" i="1"/>
  <c r="S830" i="1"/>
  <c r="N830" i="1"/>
  <c r="O830" i="1" s="1"/>
  <c r="K830" i="1"/>
  <c r="L831" i="1" s="1"/>
  <c r="I830" i="1"/>
  <c r="J830" i="1" s="1"/>
  <c r="H830" i="1"/>
  <c r="G830" i="1"/>
  <c r="D830" i="1"/>
  <c r="C830" i="1"/>
  <c r="E830" i="1" s="1"/>
  <c r="F831" i="1" s="1"/>
  <c r="AB829" i="1"/>
  <c r="AC829" i="1" s="1"/>
  <c r="X829" i="1"/>
  <c r="W829" i="1"/>
  <c r="Y829" i="1" s="1"/>
  <c r="Z830" i="1" s="1"/>
  <c r="U829" i="1"/>
  <c r="V830" i="1" s="1"/>
  <c r="T829" i="1"/>
  <c r="S829" i="1"/>
  <c r="N829" i="1"/>
  <c r="O829" i="1" s="1"/>
  <c r="K829" i="1"/>
  <c r="L830" i="1" s="1"/>
  <c r="I829" i="1"/>
  <c r="J829" i="1" s="1"/>
  <c r="H829" i="1"/>
  <c r="G829" i="1"/>
  <c r="D829" i="1"/>
  <c r="C829" i="1"/>
  <c r="E829" i="1" s="1"/>
  <c r="F830" i="1" s="1"/>
  <c r="AB828" i="1"/>
  <c r="AC828" i="1" s="1"/>
  <c r="Y828" i="1"/>
  <c r="Z829" i="1" s="1"/>
  <c r="X828" i="1"/>
  <c r="W828" i="1"/>
  <c r="T828" i="1"/>
  <c r="S828" i="1"/>
  <c r="U828" i="1" s="1"/>
  <c r="V829" i="1" s="1"/>
  <c r="N828" i="1"/>
  <c r="O828" i="1" s="1"/>
  <c r="I828" i="1"/>
  <c r="J828" i="1" s="1"/>
  <c r="H828" i="1"/>
  <c r="G828" i="1"/>
  <c r="K828" i="1" s="1"/>
  <c r="L829" i="1" s="1"/>
  <c r="E828" i="1"/>
  <c r="F829" i="1" s="1"/>
  <c r="D828" i="1"/>
  <c r="C828" i="1"/>
  <c r="AB827" i="1"/>
  <c r="AC827" i="1" s="1"/>
  <c r="Y827" i="1"/>
  <c r="Z828" i="1" s="1"/>
  <c r="X827" i="1"/>
  <c r="W827" i="1"/>
  <c r="T827" i="1"/>
  <c r="S827" i="1"/>
  <c r="U827" i="1" s="1"/>
  <c r="V828" i="1" s="1"/>
  <c r="N827" i="1"/>
  <c r="O827" i="1" s="1"/>
  <c r="I827" i="1"/>
  <c r="J827" i="1" s="1"/>
  <c r="H827" i="1"/>
  <c r="G827" i="1"/>
  <c r="K827" i="1" s="1"/>
  <c r="L828" i="1" s="1"/>
  <c r="E827" i="1"/>
  <c r="F828" i="1" s="1"/>
  <c r="D827" i="1"/>
  <c r="C827" i="1"/>
  <c r="AB826" i="1"/>
  <c r="AC826" i="1" s="1"/>
  <c r="X826" i="1"/>
  <c r="W826" i="1"/>
  <c r="Y826" i="1" s="1"/>
  <c r="Z827" i="1" s="1"/>
  <c r="U826" i="1"/>
  <c r="V827" i="1" s="1"/>
  <c r="T826" i="1"/>
  <c r="S826" i="1"/>
  <c r="N826" i="1"/>
  <c r="O826" i="1" s="1"/>
  <c r="K826" i="1"/>
  <c r="L827" i="1" s="1"/>
  <c r="I826" i="1"/>
  <c r="J826" i="1" s="1"/>
  <c r="H826" i="1"/>
  <c r="G826" i="1"/>
  <c r="D826" i="1"/>
  <c r="C826" i="1"/>
  <c r="E826" i="1" s="1"/>
  <c r="F827" i="1" s="1"/>
  <c r="AB825" i="1"/>
  <c r="AC825" i="1" s="1"/>
  <c r="X825" i="1"/>
  <c r="W825" i="1"/>
  <c r="Y825" i="1" s="1"/>
  <c r="Z826" i="1" s="1"/>
  <c r="U825" i="1"/>
  <c r="V826" i="1" s="1"/>
  <c r="T825" i="1"/>
  <c r="S825" i="1"/>
  <c r="N825" i="1"/>
  <c r="O825" i="1" s="1"/>
  <c r="K825" i="1"/>
  <c r="L826" i="1" s="1"/>
  <c r="I825" i="1"/>
  <c r="J825" i="1" s="1"/>
  <c r="H825" i="1"/>
  <c r="G825" i="1"/>
  <c r="D825" i="1"/>
  <c r="C825" i="1"/>
  <c r="E825" i="1" s="1"/>
  <c r="F826" i="1" s="1"/>
  <c r="AB824" i="1"/>
  <c r="AC824" i="1" s="1"/>
  <c r="Y824" i="1"/>
  <c r="Z825" i="1" s="1"/>
  <c r="X824" i="1"/>
  <c r="W824" i="1"/>
  <c r="T824" i="1"/>
  <c r="S824" i="1"/>
  <c r="U824" i="1" s="1"/>
  <c r="V825" i="1" s="1"/>
  <c r="N824" i="1"/>
  <c r="O824" i="1" s="1"/>
  <c r="I824" i="1"/>
  <c r="J824" i="1" s="1"/>
  <c r="H824" i="1"/>
  <c r="G824" i="1"/>
  <c r="K824" i="1" s="1"/>
  <c r="L825" i="1" s="1"/>
  <c r="E824" i="1"/>
  <c r="F825" i="1" s="1"/>
  <c r="D824" i="1"/>
  <c r="C824" i="1"/>
  <c r="AB823" i="1"/>
  <c r="AC823" i="1" s="1"/>
  <c r="Y823" i="1"/>
  <c r="Z824" i="1" s="1"/>
  <c r="X823" i="1"/>
  <c r="W823" i="1"/>
  <c r="T823" i="1"/>
  <c r="S823" i="1"/>
  <c r="U823" i="1" s="1"/>
  <c r="V824" i="1" s="1"/>
  <c r="N823" i="1"/>
  <c r="O823" i="1" s="1"/>
  <c r="I823" i="1"/>
  <c r="J823" i="1" s="1"/>
  <c r="H823" i="1"/>
  <c r="G823" i="1"/>
  <c r="K823" i="1" s="1"/>
  <c r="L824" i="1" s="1"/>
  <c r="E823" i="1"/>
  <c r="F824" i="1" s="1"/>
  <c r="D823" i="1"/>
  <c r="C823" i="1"/>
  <c r="AB822" i="1"/>
  <c r="AC822" i="1" s="1"/>
  <c r="X822" i="1"/>
  <c r="W822" i="1"/>
  <c r="Y822" i="1" s="1"/>
  <c r="Z823" i="1" s="1"/>
  <c r="U822" i="1"/>
  <c r="V823" i="1" s="1"/>
  <c r="T822" i="1"/>
  <c r="S822" i="1"/>
  <c r="N822" i="1"/>
  <c r="O822" i="1" s="1"/>
  <c r="K822" i="1"/>
  <c r="L823" i="1" s="1"/>
  <c r="I822" i="1"/>
  <c r="J822" i="1" s="1"/>
  <c r="H822" i="1"/>
  <c r="G822" i="1"/>
  <c r="D822" i="1"/>
  <c r="C822" i="1"/>
  <c r="E822" i="1" s="1"/>
  <c r="F823" i="1" s="1"/>
  <c r="AB821" i="1"/>
  <c r="AC821" i="1" s="1"/>
  <c r="X821" i="1"/>
  <c r="W821" i="1"/>
  <c r="Y821" i="1" s="1"/>
  <c r="Z822" i="1" s="1"/>
  <c r="U821" i="1"/>
  <c r="V822" i="1" s="1"/>
  <c r="T821" i="1"/>
  <c r="S821" i="1"/>
  <c r="N821" i="1"/>
  <c r="O821" i="1" s="1"/>
  <c r="K821" i="1"/>
  <c r="L822" i="1" s="1"/>
  <c r="I821" i="1"/>
  <c r="J821" i="1" s="1"/>
  <c r="H821" i="1"/>
  <c r="G821" i="1"/>
  <c r="D821" i="1"/>
  <c r="C821" i="1"/>
  <c r="E821" i="1" s="1"/>
  <c r="F822" i="1" s="1"/>
  <c r="AB820" i="1"/>
  <c r="AC820" i="1" s="1"/>
  <c r="Y820" i="1"/>
  <c r="Z821" i="1" s="1"/>
  <c r="X820" i="1"/>
  <c r="W820" i="1"/>
  <c r="T820" i="1"/>
  <c r="S820" i="1"/>
  <c r="U820" i="1" s="1"/>
  <c r="V821" i="1" s="1"/>
  <c r="N820" i="1"/>
  <c r="O820" i="1" s="1"/>
  <c r="I820" i="1"/>
  <c r="J820" i="1" s="1"/>
  <c r="H820" i="1"/>
  <c r="G820" i="1"/>
  <c r="K820" i="1" s="1"/>
  <c r="L821" i="1" s="1"/>
  <c r="E820" i="1"/>
  <c r="F821" i="1" s="1"/>
  <c r="D820" i="1"/>
  <c r="C820" i="1"/>
  <c r="AB819" i="1"/>
  <c r="AC819" i="1" s="1"/>
  <c r="Y819" i="1"/>
  <c r="Z820" i="1" s="1"/>
  <c r="X819" i="1"/>
  <c r="W819" i="1"/>
  <c r="T819" i="1"/>
  <c r="S819" i="1"/>
  <c r="U819" i="1" s="1"/>
  <c r="V820" i="1" s="1"/>
  <c r="N819" i="1"/>
  <c r="O819" i="1" s="1"/>
  <c r="I819" i="1"/>
  <c r="J819" i="1" s="1"/>
  <c r="H819" i="1"/>
  <c r="G819" i="1"/>
  <c r="K819" i="1" s="1"/>
  <c r="L820" i="1" s="1"/>
  <c r="E819" i="1"/>
  <c r="F820" i="1" s="1"/>
  <c r="D819" i="1"/>
  <c r="C819" i="1"/>
  <c r="AB818" i="1"/>
  <c r="AC818" i="1" s="1"/>
  <c r="X818" i="1"/>
  <c r="W818" i="1"/>
  <c r="Y818" i="1" s="1"/>
  <c r="Z819" i="1" s="1"/>
  <c r="U818" i="1"/>
  <c r="V819" i="1" s="1"/>
  <c r="T818" i="1"/>
  <c r="S818" i="1"/>
  <c r="N818" i="1"/>
  <c r="O818" i="1" s="1"/>
  <c r="K818" i="1"/>
  <c r="L819" i="1" s="1"/>
  <c r="I818" i="1"/>
  <c r="J818" i="1" s="1"/>
  <c r="H818" i="1"/>
  <c r="G818" i="1"/>
  <c r="D818" i="1"/>
  <c r="C818" i="1"/>
  <c r="E818" i="1" s="1"/>
  <c r="F819" i="1" s="1"/>
  <c r="AB817" i="1"/>
  <c r="AC817" i="1" s="1"/>
  <c r="X817" i="1"/>
  <c r="W817" i="1"/>
  <c r="Y817" i="1" s="1"/>
  <c r="Z818" i="1" s="1"/>
  <c r="U817" i="1"/>
  <c r="V818" i="1" s="1"/>
  <c r="T817" i="1"/>
  <c r="S817" i="1"/>
  <c r="N817" i="1"/>
  <c r="O817" i="1" s="1"/>
  <c r="K817" i="1"/>
  <c r="L818" i="1" s="1"/>
  <c r="I817" i="1"/>
  <c r="J817" i="1" s="1"/>
  <c r="H817" i="1"/>
  <c r="G817" i="1"/>
  <c r="D817" i="1"/>
  <c r="C817" i="1"/>
  <c r="E817" i="1" s="1"/>
  <c r="F818" i="1" s="1"/>
  <c r="AB816" i="1"/>
  <c r="AC816" i="1" s="1"/>
  <c r="Y816" i="1"/>
  <c r="Z817" i="1" s="1"/>
  <c r="X816" i="1"/>
  <c r="W816" i="1"/>
  <c r="T816" i="1"/>
  <c r="S816" i="1"/>
  <c r="U816" i="1" s="1"/>
  <c r="V817" i="1" s="1"/>
  <c r="N816" i="1"/>
  <c r="O816" i="1" s="1"/>
  <c r="I816" i="1"/>
  <c r="J816" i="1" s="1"/>
  <c r="H816" i="1"/>
  <c r="G816" i="1"/>
  <c r="K816" i="1" s="1"/>
  <c r="L817" i="1" s="1"/>
  <c r="E816" i="1"/>
  <c r="F817" i="1" s="1"/>
  <c r="D816" i="1"/>
  <c r="C816" i="1"/>
  <c r="AB815" i="1"/>
  <c r="AC815" i="1" s="1"/>
  <c r="Y815" i="1"/>
  <c r="Z816" i="1" s="1"/>
  <c r="X815" i="1"/>
  <c r="W815" i="1"/>
  <c r="T815" i="1"/>
  <c r="S815" i="1"/>
  <c r="U815" i="1" s="1"/>
  <c r="V816" i="1" s="1"/>
  <c r="N815" i="1"/>
  <c r="O815" i="1" s="1"/>
  <c r="I815" i="1"/>
  <c r="J815" i="1" s="1"/>
  <c r="H815" i="1"/>
  <c r="G815" i="1"/>
  <c r="K815" i="1" s="1"/>
  <c r="L816" i="1" s="1"/>
  <c r="E815" i="1"/>
  <c r="F816" i="1" s="1"/>
  <c r="D815" i="1"/>
  <c r="C815" i="1"/>
  <c r="AB814" i="1"/>
  <c r="AC814" i="1" s="1"/>
  <c r="X814" i="1"/>
  <c r="W814" i="1"/>
  <c r="Y814" i="1" s="1"/>
  <c r="Z815" i="1" s="1"/>
  <c r="U814" i="1"/>
  <c r="V815" i="1" s="1"/>
  <c r="T814" i="1"/>
  <c r="S814" i="1"/>
  <c r="N814" i="1"/>
  <c r="O814" i="1" s="1"/>
  <c r="K814" i="1"/>
  <c r="L815" i="1" s="1"/>
  <c r="I814" i="1"/>
  <c r="J814" i="1" s="1"/>
  <c r="H814" i="1"/>
  <c r="G814" i="1"/>
  <c r="D814" i="1"/>
  <c r="C814" i="1"/>
  <c r="E814" i="1" s="1"/>
  <c r="F815" i="1" s="1"/>
  <c r="AB813" i="1"/>
  <c r="AC813" i="1" s="1"/>
  <c r="X813" i="1"/>
  <c r="W813" i="1"/>
  <c r="Y813" i="1" s="1"/>
  <c r="Z814" i="1" s="1"/>
  <c r="U813" i="1"/>
  <c r="V814" i="1" s="1"/>
  <c r="T813" i="1"/>
  <c r="S813" i="1"/>
  <c r="N813" i="1"/>
  <c r="O813" i="1" s="1"/>
  <c r="K813" i="1"/>
  <c r="L814" i="1" s="1"/>
  <c r="I813" i="1"/>
  <c r="J813" i="1" s="1"/>
  <c r="H813" i="1"/>
  <c r="G813" i="1"/>
  <c r="D813" i="1"/>
  <c r="C813" i="1"/>
  <c r="E813" i="1" s="1"/>
  <c r="F814" i="1" s="1"/>
  <c r="AB812" i="1"/>
  <c r="AC812" i="1" s="1"/>
  <c r="Y812" i="1"/>
  <c r="Z813" i="1" s="1"/>
  <c r="X812" i="1"/>
  <c r="W812" i="1"/>
  <c r="T812" i="1"/>
  <c r="S812" i="1"/>
  <c r="U812" i="1" s="1"/>
  <c r="V813" i="1" s="1"/>
  <c r="N812" i="1"/>
  <c r="O812" i="1" s="1"/>
  <c r="I812" i="1"/>
  <c r="J812" i="1" s="1"/>
  <c r="H812" i="1"/>
  <c r="G812" i="1"/>
  <c r="K812" i="1" s="1"/>
  <c r="L813" i="1" s="1"/>
  <c r="E812" i="1"/>
  <c r="F813" i="1" s="1"/>
  <c r="D812" i="1"/>
  <c r="C812" i="1"/>
  <c r="AB811" i="1"/>
  <c r="AC811" i="1" s="1"/>
  <c r="Y811" i="1"/>
  <c r="Z812" i="1" s="1"/>
  <c r="X811" i="1"/>
  <c r="W811" i="1"/>
  <c r="T811" i="1"/>
  <c r="S811" i="1"/>
  <c r="U811" i="1" s="1"/>
  <c r="V812" i="1" s="1"/>
  <c r="N811" i="1"/>
  <c r="O811" i="1" s="1"/>
  <c r="I811" i="1"/>
  <c r="J811" i="1" s="1"/>
  <c r="H811" i="1"/>
  <c r="G811" i="1"/>
  <c r="K811" i="1" s="1"/>
  <c r="L812" i="1" s="1"/>
  <c r="E811" i="1"/>
  <c r="F812" i="1" s="1"/>
  <c r="D811" i="1"/>
  <c r="C811" i="1"/>
  <c r="AB810" i="1"/>
  <c r="AC810" i="1" s="1"/>
  <c r="X810" i="1"/>
  <c r="W810" i="1"/>
  <c r="Y810" i="1" s="1"/>
  <c r="Z811" i="1" s="1"/>
  <c r="U810" i="1"/>
  <c r="V811" i="1" s="1"/>
  <c r="T810" i="1"/>
  <c r="S810" i="1"/>
  <c r="N810" i="1"/>
  <c r="O810" i="1" s="1"/>
  <c r="K810" i="1"/>
  <c r="L811" i="1" s="1"/>
  <c r="I810" i="1"/>
  <c r="J810" i="1" s="1"/>
  <c r="H810" i="1"/>
  <c r="G810" i="1"/>
  <c r="D810" i="1"/>
  <c r="C810" i="1"/>
  <c r="E810" i="1" s="1"/>
  <c r="F811" i="1" s="1"/>
  <c r="AB809" i="1"/>
  <c r="AC809" i="1" s="1"/>
  <c r="X809" i="1"/>
  <c r="W809" i="1"/>
  <c r="Y809" i="1" s="1"/>
  <c r="Z810" i="1" s="1"/>
  <c r="U809" i="1"/>
  <c r="V810" i="1" s="1"/>
  <c r="T809" i="1"/>
  <c r="S809" i="1"/>
  <c r="N809" i="1"/>
  <c r="O809" i="1" s="1"/>
  <c r="K809" i="1"/>
  <c r="L810" i="1" s="1"/>
  <c r="I809" i="1"/>
  <c r="J809" i="1" s="1"/>
  <c r="H809" i="1"/>
  <c r="G809" i="1"/>
  <c r="D809" i="1"/>
  <c r="C809" i="1"/>
  <c r="E809" i="1" s="1"/>
  <c r="F810" i="1" s="1"/>
  <c r="AB808" i="1"/>
  <c r="AC808" i="1" s="1"/>
  <c r="Y808" i="1"/>
  <c r="Z809" i="1" s="1"/>
  <c r="X808" i="1"/>
  <c r="W808" i="1"/>
  <c r="T808" i="1"/>
  <c r="S808" i="1"/>
  <c r="U808" i="1" s="1"/>
  <c r="V809" i="1" s="1"/>
  <c r="N808" i="1"/>
  <c r="O808" i="1" s="1"/>
  <c r="I808" i="1"/>
  <c r="J808" i="1" s="1"/>
  <c r="H808" i="1"/>
  <c r="G808" i="1"/>
  <c r="K808" i="1" s="1"/>
  <c r="L809" i="1" s="1"/>
  <c r="E808" i="1"/>
  <c r="F809" i="1" s="1"/>
  <c r="D808" i="1"/>
  <c r="C808" i="1"/>
  <c r="AB807" i="1"/>
  <c r="AC807" i="1" s="1"/>
  <c r="Y807" i="1"/>
  <c r="Z808" i="1" s="1"/>
  <c r="X807" i="1"/>
  <c r="W807" i="1"/>
  <c r="T807" i="1"/>
  <c r="S807" i="1"/>
  <c r="U807" i="1" s="1"/>
  <c r="V808" i="1" s="1"/>
  <c r="N807" i="1"/>
  <c r="O807" i="1" s="1"/>
  <c r="I807" i="1"/>
  <c r="J807" i="1" s="1"/>
  <c r="H807" i="1"/>
  <c r="G807" i="1"/>
  <c r="K807" i="1" s="1"/>
  <c r="L808" i="1" s="1"/>
  <c r="E807" i="1"/>
  <c r="F808" i="1" s="1"/>
  <c r="D807" i="1"/>
  <c r="C807" i="1"/>
  <c r="AB806" i="1"/>
  <c r="AC806" i="1" s="1"/>
  <c r="X806" i="1"/>
  <c r="W806" i="1"/>
  <c r="Y806" i="1" s="1"/>
  <c r="Z807" i="1" s="1"/>
  <c r="U806" i="1"/>
  <c r="V807" i="1" s="1"/>
  <c r="T806" i="1"/>
  <c r="S806" i="1"/>
  <c r="N806" i="1"/>
  <c r="O806" i="1" s="1"/>
  <c r="K806" i="1"/>
  <c r="L807" i="1" s="1"/>
  <c r="I806" i="1"/>
  <c r="J806" i="1" s="1"/>
  <c r="H806" i="1"/>
  <c r="G806" i="1"/>
  <c r="D806" i="1"/>
  <c r="C806" i="1"/>
  <c r="E806" i="1" s="1"/>
  <c r="F807" i="1" s="1"/>
  <c r="AB805" i="1"/>
  <c r="AC805" i="1" s="1"/>
  <c r="X805" i="1"/>
  <c r="W805" i="1"/>
  <c r="Y805" i="1" s="1"/>
  <c r="Z806" i="1" s="1"/>
  <c r="U805" i="1"/>
  <c r="V806" i="1" s="1"/>
  <c r="T805" i="1"/>
  <c r="S805" i="1"/>
  <c r="N805" i="1"/>
  <c r="O805" i="1" s="1"/>
  <c r="K805" i="1"/>
  <c r="L806" i="1" s="1"/>
  <c r="I805" i="1"/>
  <c r="J805" i="1" s="1"/>
  <c r="H805" i="1"/>
  <c r="G805" i="1"/>
  <c r="D805" i="1"/>
  <c r="C805" i="1"/>
  <c r="E805" i="1" s="1"/>
  <c r="F806" i="1" s="1"/>
  <c r="AB804" i="1"/>
  <c r="AC804" i="1" s="1"/>
  <c r="Y804" i="1"/>
  <c r="Z805" i="1" s="1"/>
  <c r="X804" i="1"/>
  <c r="W804" i="1"/>
  <c r="T804" i="1"/>
  <c r="S804" i="1"/>
  <c r="U804" i="1" s="1"/>
  <c r="V805" i="1" s="1"/>
  <c r="N804" i="1"/>
  <c r="O804" i="1" s="1"/>
  <c r="I804" i="1"/>
  <c r="J804" i="1" s="1"/>
  <c r="H804" i="1"/>
  <c r="G804" i="1"/>
  <c r="K804" i="1" s="1"/>
  <c r="L805" i="1" s="1"/>
  <c r="E804" i="1"/>
  <c r="F805" i="1" s="1"/>
  <c r="D804" i="1"/>
  <c r="C804" i="1"/>
  <c r="AB803" i="1"/>
  <c r="AC803" i="1" s="1"/>
  <c r="Y803" i="1"/>
  <c r="Z804" i="1" s="1"/>
  <c r="X803" i="1"/>
  <c r="W803" i="1"/>
  <c r="T803" i="1"/>
  <c r="S803" i="1"/>
  <c r="U803" i="1" s="1"/>
  <c r="V804" i="1" s="1"/>
  <c r="N803" i="1"/>
  <c r="O803" i="1" s="1"/>
  <c r="I803" i="1"/>
  <c r="J803" i="1" s="1"/>
  <c r="H803" i="1"/>
  <c r="G803" i="1"/>
  <c r="K803" i="1" s="1"/>
  <c r="L804" i="1" s="1"/>
  <c r="E803" i="1"/>
  <c r="F804" i="1" s="1"/>
  <c r="D803" i="1"/>
  <c r="C803" i="1"/>
  <c r="AB802" i="1"/>
  <c r="AC802" i="1" s="1"/>
  <c r="X802" i="1"/>
  <c r="W802" i="1"/>
  <c r="Y802" i="1" s="1"/>
  <c r="Z803" i="1" s="1"/>
  <c r="U802" i="1"/>
  <c r="V803" i="1" s="1"/>
  <c r="T802" i="1"/>
  <c r="S802" i="1"/>
  <c r="N802" i="1"/>
  <c r="O802" i="1" s="1"/>
  <c r="K802" i="1"/>
  <c r="L803" i="1" s="1"/>
  <c r="I802" i="1"/>
  <c r="J802" i="1" s="1"/>
  <c r="H802" i="1"/>
  <c r="G802" i="1"/>
  <c r="D802" i="1"/>
  <c r="C802" i="1"/>
  <c r="E802" i="1" s="1"/>
  <c r="F803" i="1" s="1"/>
  <c r="AB801" i="1"/>
  <c r="AC801" i="1" s="1"/>
  <c r="X801" i="1"/>
  <c r="W801" i="1"/>
  <c r="Y801" i="1" s="1"/>
  <c r="Z802" i="1" s="1"/>
  <c r="U801" i="1"/>
  <c r="V802" i="1" s="1"/>
  <c r="T801" i="1"/>
  <c r="S801" i="1"/>
  <c r="N801" i="1"/>
  <c r="O801" i="1" s="1"/>
  <c r="K801" i="1"/>
  <c r="L802" i="1" s="1"/>
  <c r="I801" i="1"/>
  <c r="J801" i="1" s="1"/>
  <c r="H801" i="1"/>
  <c r="G801" i="1"/>
  <c r="D801" i="1"/>
  <c r="C801" i="1"/>
  <c r="E801" i="1" s="1"/>
  <c r="F802" i="1" s="1"/>
  <c r="AB800" i="1"/>
  <c r="AC800" i="1" s="1"/>
  <c r="Y800" i="1"/>
  <c r="Z801" i="1" s="1"/>
  <c r="X800" i="1"/>
  <c r="W800" i="1"/>
  <c r="T800" i="1"/>
  <c r="S800" i="1"/>
  <c r="U800" i="1" s="1"/>
  <c r="V801" i="1" s="1"/>
  <c r="N800" i="1"/>
  <c r="O800" i="1" s="1"/>
  <c r="I800" i="1"/>
  <c r="J800" i="1" s="1"/>
  <c r="H800" i="1"/>
  <c r="G800" i="1"/>
  <c r="K800" i="1" s="1"/>
  <c r="L801" i="1" s="1"/>
  <c r="E800" i="1"/>
  <c r="F801" i="1" s="1"/>
  <c r="D800" i="1"/>
  <c r="C800" i="1"/>
  <c r="AB799" i="1"/>
  <c r="AC799" i="1" s="1"/>
  <c r="Y799" i="1"/>
  <c r="Z800" i="1" s="1"/>
  <c r="X799" i="1"/>
  <c r="W799" i="1"/>
  <c r="T799" i="1"/>
  <c r="S799" i="1"/>
  <c r="U799" i="1" s="1"/>
  <c r="V800" i="1" s="1"/>
  <c r="N799" i="1"/>
  <c r="O799" i="1" s="1"/>
  <c r="I799" i="1"/>
  <c r="J799" i="1" s="1"/>
  <c r="H799" i="1"/>
  <c r="G799" i="1"/>
  <c r="K799" i="1" s="1"/>
  <c r="L800" i="1" s="1"/>
  <c r="E799" i="1"/>
  <c r="F800" i="1" s="1"/>
  <c r="D799" i="1"/>
  <c r="C799" i="1"/>
  <c r="AB798" i="1"/>
  <c r="AC798" i="1" s="1"/>
  <c r="X798" i="1"/>
  <c r="W798" i="1"/>
  <c r="Y798" i="1" s="1"/>
  <c r="Z799" i="1" s="1"/>
  <c r="U798" i="1"/>
  <c r="V799" i="1" s="1"/>
  <c r="T798" i="1"/>
  <c r="S798" i="1"/>
  <c r="N798" i="1"/>
  <c r="O798" i="1" s="1"/>
  <c r="K798" i="1"/>
  <c r="L799" i="1" s="1"/>
  <c r="I798" i="1"/>
  <c r="J798" i="1" s="1"/>
  <c r="H798" i="1"/>
  <c r="G798" i="1"/>
  <c r="D798" i="1"/>
  <c r="C798" i="1"/>
  <c r="E798" i="1" s="1"/>
  <c r="F799" i="1" s="1"/>
  <c r="AB797" i="1"/>
  <c r="AC797" i="1" s="1"/>
  <c r="X797" i="1"/>
  <c r="W797" i="1"/>
  <c r="Y797" i="1" s="1"/>
  <c r="Z798" i="1" s="1"/>
  <c r="U797" i="1"/>
  <c r="V798" i="1" s="1"/>
  <c r="T797" i="1"/>
  <c r="S797" i="1"/>
  <c r="N797" i="1"/>
  <c r="O797" i="1" s="1"/>
  <c r="K797" i="1"/>
  <c r="L798" i="1" s="1"/>
  <c r="I797" i="1"/>
  <c r="J797" i="1" s="1"/>
  <c r="H797" i="1"/>
  <c r="G797" i="1"/>
  <c r="D797" i="1"/>
  <c r="C797" i="1"/>
  <c r="E797" i="1" s="1"/>
  <c r="F798" i="1" s="1"/>
  <c r="AB796" i="1"/>
  <c r="AC796" i="1" s="1"/>
  <c r="Y796" i="1"/>
  <c r="Z797" i="1" s="1"/>
  <c r="X796" i="1"/>
  <c r="W796" i="1"/>
  <c r="T796" i="1"/>
  <c r="S796" i="1"/>
  <c r="U796" i="1" s="1"/>
  <c r="V797" i="1" s="1"/>
  <c r="N796" i="1"/>
  <c r="O796" i="1" s="1"/>
  <c r="I796" i="1"/>
  <c r="J796" i="1" s="1"/>
  <c r="H796" i="1"/>
  <c r="G796" i="1"/>
  <c r="K796" i="1" s="1"/>
  <c r="L797" i="1" s="1"/>
  <c r="E796" i="1"/>
  <c r="F797" i="1" s="1"/>
  <c r="D796" i="1"/>
  <c r="C796" i="1"/>
  <c r="AB795" i="1"/>
  <c r="AC795" i="1" s="1"/>
  <c r="Y795" i="1"/>
  <c r="Z796" i="1" s="1"/>
  <c r="X795" i="1"/>
  <c r="W795" i="1"/>
  <c r="T795" i="1"/>
  <c r="S795" i="1"/>
  <c r="U795" i="1" s="1"/>
  <c r="V796" i="1" s="1"/>
  <c r="N795" i="1"/>
  <c r="O795" i="1" s="1"/>
  <c r="I795" i="1"/>
  <c r="J795" i="1" s="1"/>
  <c r="H795" i="1"/>
  <c r="G795" i="1"/>
  <c r="K795" i="1" s="1"/>
  <c r="L796" i="1" s="1"/>
  <c r="E795" i="1"/>
  <c r="F796" i="1" s="1"/>
  <c r="D795" i="1"/>
  <c r="C795" i="1"/>
  <c r="AB794" i="1"/>
  <c r="AC794" i="1" s="1"/>
  <c r="X794" i="1"/>
  <c r="W794" i="1"/>
  <c r="Y794" i="1" s="1"/>
  <c r="Z795" i="1" s="1"/>
  <c r="U794" i="1"/>
  <c r="V795" i="1" s="1"/>
  <c r="T794" i="1"/>
  <c r="S794" i="1"/>
  <c r="N794" i="1"/>
  <c r="O794" i="1" s="1"/>
  <c r="K794" i="1"/>
  <c r="L795" i="1" s="1"/>
  <c r="I794" i="1"/>
  <c r="J794" i="1" s="1"/>
  <c r="H794" i="1"/>
  <c r="G794" i="1"/>
  <c r="D794" i="1"/>
  <c r="C794" i="1"/>
  <c r="E794" i="1" s="1"/>
  <c r="F795" i="1" s="1"/>
  <c r="AB793" i="1"/>
  <c r="AC793" i="1" s="1"/>
  <c r="X793" i="1"/>
  <c r="W793" i="1"/>
  <c r="Y793" i="1" s="1"/>
  <c r="Z794" i="1" s="1"/>
  <c r="U793" i="1"/>
  <c r="V794" i="1" s="1"/>
  <c r="T793" i="1"/>
  <c r="S793" i="1"/>
  <c r="N793" i="1"/>
  <c r="O793" i="1" s="1"/>
  <c r="K793" i="1"/>
  <c r="L794" i="1" s="1"/>
  <c r="I793" i="1"/>
  <c r="J793" i="1" s="1"/>
  <c r="H793" i="1"/>
  <c r="G793" i="1"/>
  <c r="D793" i="1"/>
  <c r="C793" i="1"/>
  <c r="E793" i="1" s="1"/>
  <c r="F794" i="1" s="1"/>
  <c r="AB792" i="1"/>
  <c r="AC792" i="1" s="1"/>
  <c r="Y792" i="1"/>
  <c r="Z793" i="1" s="1"/>
  <c r="X792" i="1"/>
  <c r="W792" i="1"/>
  <c r="T792" i="1"/>
  <c r="S792" i="1"/>
  <c r="U792" i="1" s="1"/>
  <c r="V793" i="1" s="1"/>
  <c r="N792" i="1"/>
  <c r="O792" i="1" s="1"/>
  <c r="I792" i="1"/>
  <c r="J792" i="1" s="1"/>
  <c r="H792" i="1"/>
  <c r="G792" i="1"/>
  <c r="K792" i="1" s="1"/>
  <c r="L793" i="1" s="1"/>
  <c r="E792" i="1"/>
  <c r="F793" i="1" s="1"/>
  <c r="D792" i="1"/>
  <c r="C792" i="1"/>
  <c r="AB791" i="1"/>
  <c r="AC791" i="1" s="1"/>
  <c r="Y791" i="1"/>
  <c r="Z792" i="1" s="1"/>
  <c r="X791" i="1"/>
  <c r="W791" i="1"/>
  <c r="T791" i="1"/>
  <c r="S791" i="1"/>
  <c r="U791" i="1" s="1"/>
  <c r="V792" i="1" s="1"/>
  <c r="N791" i="1"/>
  <c r="O791" i="1" s="1"/>
  <c r="I791" i="1"/>
  <c r="J791" i="1" s="1"/>
  <c r="H791" i="1"/>
  <c r="G791" i="1"/>
  <c r="K791" i="1" s="1"/>
  <c r="L792" i="1" s="1"/>
  <c r="E791" i="1"/>
  <c r="F792" i="1" s="1"/>
  <c r="D791" i="1"/>
  <c r="C791" i="1"/>
  <c r="AB790" i="1"/>
  <c r="AC790" i="1" s="1"/>
  <c r="X790" i="1"/>
  <c r="W790" i="1"/>
  <c r="Y790" i="1" s="1"/>
  <c r="Z791" i="1" s="1"/>
  <c r="U790" i="1"/>
  <c r="V791" i="1" s="1"/>
  <c r="T790" i="1"/>
  <c r="S790" i="1"/>
  <c r="N790" i="1"/>
  <c r="O790" i="1" s="1"/>
  <c r="K790" i="1"/>
  <c r="L791" i="1" s="1"/>
  <c r="I790" i="1"/>
  <c r="J790" i="1" s="1"/>
  <c r="H790" i="1"/>
  <c r="G790" i="1"/>
  <c r="D790" i="1"/>
  <c r="C790" i="1"/>
  <c r="E790" i="1" s="1"/>
  <c r="F791" i="1" s="1"/>
  <c r="AB789" i="1"/>
  <c r="AC789" i="1" s="1"/>
  <c r="X789" i="1"/>
  <c r="W789" i="1"/>
  <c r="Y789" i="1" s="1"/>
  <c r="Z790" i="1" s="1"/>
  <c r="U789" i="1"/>
  <c r="V790" i="1" s="1"/>
  <c r="T789" i="1"/>
  <c r="S789" i="1"/>
  <c r="N789" i="1"/>
  <c r="O789" i="1" s="1"/>
  <c r="K789" i="1"/>
  <c r="L790" i="1" s="1"/>
  <c r="I789" i="1"/>
  <c r="J789" i="1" s="1"/>
  <c r="H789" i="1"/>
  <c r="G789" i="1"/>
  <c r="D789" i="1"/>
  <c r="C789" i="1"/>
  <c r="E789" i="1" s="1"/>
  <c r="F790" i="1" s="1"/>
  <c r="AB788" i="1"/>
  <c r="AC788" i="1" s="1"/>
  <c r="Y788" i="1"/>
  <c r="Z789" i="1" s="1"/>
  <c r="X788" i="1"/>
  <c r="W788" i="1"/>
  <c r="T788" i="1"/>
  <c r="S788" i="1"/>
  <c r="U788" i="1" s="1"/>
  <c r="V789" i="1" s="1"/>
  <c r="N788" i="1"/>
  <c r="O788" i="1" s="1"/>
  <c r="I788" i="1"/>
  <c r="J788" i="1" s="1"/>
  <c r="H788" i="1"/>
  <c r="G788" i="1"/>
  <c r="K788" i="1" s="1"/>
  <c r="L789" i="1" s="1"/>
  <c r="E788" i="1"/>
  <c r="F789" i="1" s="1"/>
  <c r="D788" i="1"/>
  <c r="C788" i="1"/>
  <c r="AB787" i="1"/>
  <c r="AC787" i="1" s="1"/>
  <c r="Y787" i="1"/>
  <c r="Z788" i="1" s="1"/>
  <c r="X787" i="1"/>
  <c r="W787" i="1"/>
  <c r="T787" i="1"/>
  <c r="S787" i="1"/>
  <c r="U787" i="1" s="1"/>
  <c r="V788" i="1" s="1"/>
  <c r="N787" i="1"/>
  <c r="O787" i="1" s="1"/>
  <c r="I787" i="1"/>
  <c r="J787" i="1" s="1"/>
  <c r="H787" i="1"/>
  <c r="G787" i="1"/>
  <c r="K787" i="1" s="1"/>
  <c r="L788" i="1" s="1"/>
  <c r="E787" i="1"/>
  <c r="F788" i="1" s="1"/>
  <c r="D787" i="1"/>
  <c r="C787" i="1"/>
  <c r="AB786" i="1"/>
  <c r="AC786" i="1" s="1"/>
  <c r="X786" i="1"/>
  <c r="W786" i="1"/>
  <c r="Y786" i="1" s="1"/>
  <c r="Z787" i="1" s="1"/>
  <c r="U786" i="1"/>
  <c r="V787" i="1" s="1"/>
  <c r="T786" i="1"/>
  <c r="S786" i="1"/>
  <c r="N786" i="1"/>
  <c r="O786" i="1" s="1"/>
  <c r="K786" i="1"/>
  <c r="L787" i="1" s="1"/>
  <c r="I786" i="1"/>
  <c r="J786" i="1" s="1"/>
  <c r="H786" i="1"/>
  <c r="G786" i="1"/>
  <c r="D786" i="1"/>
  <c r="C786" i="1"/>
  <c r="E786" i="1" s="1"/>
  <c r="F787" i="1" s="1"/>
  <c r="AB785" i="1"/>
  <c r="AC785" i="1" s="1"/>
  <c r="X785" i="1"/>
  <c r="W785" i="1"/>
  <c r="Y785" i="1" s="1"/>
  <c r="Z786" i="1" s="1"/>
  <c r="U785" i="1"/>
  <c r="V786" i="1" s="1"/>
  <c r="T785" i="1"/>
  <c r="S785" i="1"/>
  <c r="N785" i="1"/>
  <c r="O785" i="1" s="1"/>
  <c r="K785" i="1"/>
  <c r="L786" i="1" s="1"/>
  <c r="I785" i="1"/>
  <c r="J785" i="1" s="1"/>
  <c r="H785" i="1"/>
  <c r="G785" i="1"/>
  <c r="D785" i="1"/>
  <c r="C785" i="1"/>
  <c r="E785" i="1" s="1"/>
  <c r="F786" i="1" s="1"/>
  <c r="AB784" i="1"/>
  <c r="AC784" i="1" s="1"/>
  <c r="Y784" i="1"/>
  <c r="Z785" i="1" s="1"/>
  <c r="X784" i="1"/>
  <c r="W784" i="1"/>
  <c r="T784" i="1"/>
  <c r="S784" i="1"/>
  <c r="U784" i="1" s="1"/>
  <c r="V785" i="1" s="1"/>
  <c r="N784" i="1"/>
  <c r="O784" i="1" s="1"/>
  <c r="I784" i="1"/>
  <c r="J784" i="1" s="1"/>
  <c r="H784" i="1"/>
  <c r="G784" i="1"/>
  <c r="K784" i="1" s="1"/>
  <c r="L785" i="1" s="1"/>
  <c r="E784" i="1"/>
  <c r="F785" i="1" s="1"/>
  <c r="D784" i="1"/>
  <c r="C784" i="1"/>
  <c r="AB783" i="1"/>
  <c r="AC783" i="1" s="1"/>
  <c r="Y783" i="1"/>
  <c r="Z784" i="1" s="1"/>
  <c r="X783" i="1"/>
  <c r="W783" i="1"/>
  <c r="T783" i="1"/>
  <c r="S783" i="1"/>
  <c r="U783" i="1" s="1"/>
  <c r="V784" i="1" s="1"/>
  <c r="N783" i="1"/>
  <c r="O783" i="1" s="1"/>
  <c r="I783" i="1"/>
  <c r="J783" i="1" s="1"/>
  <c r="H783" i="1"/>
  <c r="G783" i="1"/>
  <c r="K783" i="1" s="1"/>
  <c r="L784" i="1" s="1"/>
  <c r="E783" i="1"/>
  <c r="F784" i="1" s="1"/>
  <c r="D783" i="1"/>
  <c r="C783" i="1"/>
  <c r="AB782" i="1"/>
  <c r="AC782" i="1" s="1"/>
  <c r="X782" i="1"/>
  <c r="W782" i="1"/>
  <c r="Y782" i="1" s="1"/>
  <c r="Z783" i="1" s="1"/>
  <c r="U782" i="1"/>
  <c r="V783" i="1" s="1"/>
  <c r="T782" i="1"/>
  <c r="S782" i="1"/>
  <c r="N782" i="1"/>
  <c r="O782" i="1" s="1"/>
  <c r="K782" i="1"/>
  <c r="L783" i="1" s="1"/>
  <c r="I782" i="1"/>
  <c r="J782" i="1" s="1"/>
  <c r="H782" i="1"/>
  <c r="G782" i="1"/>
  <c r="D782" i="1"/>
  <c r="C782" i="1"/>
  <c r="E782" i="1" s="1"/>
  <c r="F783" i="1" s="1"/>
  <c r="AB781" i="1"/>
  <c r="AC781" i="1" s="1"/>
  <c r="X781" i="1"/>
  <c r="W781" i="1"/>
  <c r="Y781" i="1" s="1"/>
  <c r="Z782" i="1" s="1"/>
  <c r="U781" i="1"/>
  <c r="V782" i="1" s="1"/>
  <c r="T781" i="1"/>
  <c r="S781" i="1"/>
  <c r="N781" i="1"/>
  <c r="O781" i="1" s="1"/>
  <c r="K781" i="1"/>
  <c r="L782" i="1" s="1"/>
  <c r="I781" i="1"/>
  <c r="J781" i="1" s="1"/>
  <c r="H781" i="1"/>
  <c r="G781" i="1"/>
  <c r="D781" i="1"/>
  <c r="C781" i="1"/>
  <c r="E781" i="1" s="1"/>
  <c r="F782" i="1" s="1"/>
  <c r="AB780" i="1"/>
  <c r="AC780" i="1" s="1"/>
  <c r="Y780" i="1"/>
  <c r="Z781" i="1" s="1"/>
  <c r="X780" i="1"/>
  <c r="W780" i="1"/>
  <c r="T780" i="1"/>
  <c r="S780" i="1"/>
  <c r="U780" i="1" s="1"/>
  <c r="V781" i="1" s="1"/>
  <c r="N780" i="1"/>
  <c r="O780" i="1" s="1"/>
  <c r="I780" i="1"/>
  <c r="J780" i="1" s="1"/>
  <c r="H780" i="1"/>
  <c r="G780" i="1"/>
  <c r="K780" i="1" s="1"/>
  <c r="L781" i="1" s="1"/>
  <c r="E780" i="1"/>
  <c r="F781" i="1" s="1"/>
  <c r="D780" i="1"/>
  <c r="C780" i="1"/>
  <c r="AB779" i="1"/>
  <c r="AC779" i="1" s="1"/>
  <c r="Y779" i="1"/>
  <c r="Z780" i="1" s="1"/>
  <c r="X779" i="1"/>
  <c r="W779" i="1"/>
  <c r="T779" i="1"/>
  <c r="S779" i="1"/>
  <c r="U779" i="1" s="1"/>
  <c r="V780" i="1" s="1"/>
  <c r="N779" i="1"/>
  <c r="O779" i="1" s="1"/>
  <c r="I779" i="1"/>
  <c r="J779" i="1" s="1"/>
  <c r="H779" i="1"/>
  <c r="G779" i="1"/>
  <c r="K779" i="1" s="1"/>
  <c r="L780" i="1" s="1"/>
  <c r="E779" i="1"/>
  <c r="F780" i="1" s="1"/>
  <c r="D779" i="1"/>
  <c r="C779" i="1"/>
  <c r="AB778" i="1"/>
  <c r="AC778" i="1" s="1"/>
  <c r="X778" i="1"/>
  <c r="W778" i="1"/>
  <c r="Y778" i="1" s="1"/>
  <c r="Z779" i="1" s="1"/>
  <c r="U778" i="1"/>
  <c r="V779" i="1" s="1"/>
  <c r="T778" i="1"/>
  <c r="S778" i="1"/>
  <c r="N778" i="1"/>
  <c r="O778" i="1" s="1"/>
  <c r="K778" i="1"/>
  <c r="L779" i="1" s="1"/>
  <c r="I778" i="1"/>
  <c r="J778" i="1" s="1"/>
  <c r="H778" i="1"/>
  <c r="G778" i="1"/>
  <c r="D778" i="1"/>
  <c r="C778" i="1"/>
  <c r="E778" i="1" s="1"/>
  <c r="F779" i="1" s="1"/>
  <c r="AB777" i="1"/>
  <c r="AC777" i="1" s="1"/>
  <c r="X777" i="1"/>
  <c r="W777" i="1"/>
  <c r="Y777" i="1" s="1"/>
  <c r="Z778" i="1" s="1"/>
  <c r="U777" i="1"/>
  <c r="V778" i="1" s="1"/>
  <c r="T777" i="1"/>
  <c r="S777" i="1"/>
  <c r="N777" i="1"/>
  <c r="O777" i="1" s="1"/>
  <c r="K777" i="1"/>
  <c r="L778" i="1" s="1"/>
  <c r="I777" i="1"/>
  <c r="J777" i="1" s="1"/>
  <c r="H777" i="1"/>
  <c r="G777" i="1"/>
  <c r="D777" i="1"/>
  <c r="C777" i="1"/>
  <c r="E777" i="1" s="1"/>
  <c r="F778" i="1" s="1"/>
  <c r="AB776" i="1"/>
  <c r="AC776" i="1" s="1"/>
  <c r="Y776" i="1"/>
  <c r="Z777" i="1" s="1"/>
  <c r="X776" i="1"/>
  <c r="W776" i="1"/>
  <c r="T776" i="1"/>
  <c r="S776" i="1"/>
  <c r="U776" i="1" s="1"/>
  <c r="V777" i="1" s="1"/>
  <c r="N776" i="1"/>
  <c r="O776" i="1" s="1"/>
  <c r="I776" i="1"/>
  <c r="J776" i="1" s="1"/>
  <c r="H776" i="1"/>
  <c r="G776" i="1"/>
  <c r="K776" i="1" s="1"/>
  <c r="L777" i="1" s="1"/>
  <c r="E776" i="1"/>
  <c r="F777" i="1" s="1"/>
  <c r="D776" i="1"/>
  <c r="C776" i="1"/>
  <c r="AB775" i="1"/>
  <c r="AC775" i="1" s="1"/>
  <c r="Y775" i="1"/>
  <c r="Z776" i="1" s="1"/>
  <c r="X775" i="1"/>
  <c r="W775" i="1"/>
  <c r="T775" i="1"/>
  <c r="S775" i="1"/>
  <c r="U775" i="1" s="1"/>
  <c r="V776" i="1" s="1"/>
  <c r="N775" i="1"/>
  <c r="O775" i="1" s="1"/>
  <c r="I775" i="1"/>
  <c r="J775" i="1" s="1"/>
  <c r="H775" i="1"/>
  <c r="G775" i="1"/>
  <c r="K775" i="1" s="1"/>
  <c r="L776" i="1" s="1"/>
  <c r="E775" i="1"/>
  <c r="F776" i="1" s="1"/>
  <c r="D775" i="1"/>
  <c r="C775" i="1"/>
  <c r="AB774" i="1"/>
  <c r="AC774" i="1" s="1"/>
  <c r="X774" i="1"/>
  <c r="W774" i="1"/>
  <c r="Y774" i="1" s="1"/>
  <c r="Z775" i="1" s="1"/>
  <c r="U774" i="1"/>
  <c r="V775" i="1" s="1"/>
  <c r="T774" i="1"/>
  <c r="S774" i="1"/>
  <c r="N774" i="1"/>
  <c r="O774" i="1" s="1"/>
  <c r="K774" i="1"/>
  <c r="L775" i="1" s="1"/>
  <c r="I774" i="1"/>
  <c r="J774" i="1" s="1"/>
  <c r="H774" i="1"/>
  <c r="G774" i="1"/>
  <c r="E774" i="1"/>
  <c r="F775" i="1" s="1"/>
  <c r="D774" i="1"/>
  <c r="C774" i="1"/>
  <c r="AB773" i="1"/>
  <c r="AC773" i="1" s="1"/>
  <c r="Y773" i="1"/>
  <c r="Z774" i="1" s="1"/>
  <c r="X773" i="1"/>
  <c r="W773" i="1"/>
  <c r="U773" i="1"/>
  <c r="V774" i="1" s="1"/>
  <c r="T773" i="1"/>
  <c r="S773" i="1"/>
  <c r="N773" i="1"/>
  <c r="O773" i="1" s="1"/>
  <c r="K773" i="1"/>
  <c r="L774" i="1" s="1"/>
  <c r="I773" i="1"/>
  <c r="J773" i="1" s="1"/>
  <c r="H773" i="1"/>
  <c r="G773" i="1"/>
  <c r="E773" i="1"/>
  <c r="F774" i="1" s="1"/>
  <c r="D773" i="1"/>
  <c r="C773" i="1"/>
  <c r="AB772" i="1"/>
  <c r="AC772" i="1" s="1"/>
  <c r="Y772" i="1"/>
  <c r="Z773" i="1" s="1"/>
  <c r="X772" i="1"/>
  <c r="W772" i="1"/>
  <c r="T772" i="1"/>
  <c r="S772" i="1"/>
  <c r="U772" i="1" s="1"/>
  <c r="V773" i="1" s="1"/>
  <c r="N772" i="1"/>
  <c r="O772" i="1" s="1"/>
  <c r="I772" i="1"/>
  <c r="J772" i="1" s="1"/>
  <c r="H772" i="1"/>
  <c r="G772" i="1"/>
  <c r="K772" i="1" s="1"/>
  <c r="L773" i="1" s="1"/>
  <c r="D772" i="1"/>
  <c r="C772" i="1"/>
  <c r="E772" i="1" s="1"/>
  <c r="F773" i="1" s="1"/>
  <c r="AB771" i="1"/>
  <c r="AC771" i="1" s="1"/>
  <c r="X771" i="1"/>
  <c r="W771" i="1"/>
  <c r="Y771" i="1" s="1"/>
  <c r="Z772" i="1" s="1"/>
  <c r="T771" i="1"/>
  <c r="S771" i="1"/>
  <c r="U771" i="1" s="1"/>
  <c r="V772" i="1" s="1"/>
  <c r="N771" i="1"/>
  <c r="O771" i="1" s="1"/>
  <c r="I771" i="1"/>
  <c r="J771" i="1" s="1"/>
  <c r="H771" i="1"/>
  <c r="G771" i="1"/>
  <c r="K771" i="1" s="1"/>
  <c r="L772" i="1" s="1"/>
  <c r="D771" i="1"/>
  <c r="C771" i="1"/>
  <c r="E771" i="1" s="1"/>
  <c r="F772" i="1" s="1"/>
  <c r="AB770" i="1"/>
  <c r="AC770" i="1" s="1"/>
  <c r="X770" i="1"/>
  <c r="W770" i="1"/>
  <c r="Y770" i="1" s="1"/>
  <c r="Z771" i="1" s="1"/>
  <c r="U770" i="1"/>
  <c r="V771" i="1" s="1"/>
  <c r="T770" i="1"/>
  <c r="S770" i="1"/>
  <c r="N770" i="1"/>
  <c r="O770" i="1" s="1"/>
  <c r="I770" i="1"/>
  <c r="J770" i="1" s="1"/>
  <c r="H770" i="1"/>
  <c r="G770" i="1"/>
  <c r="K770" i="1" s="1"/>
  <c r="L771" i="1" s="1"/>
  <c r="E770" i="1"/>
  <c r="F771" i="1" s="1"/>
  <c r="D770" i="1"/>
  <c r="C770" i="1"/>
  <c r="AB769" i="1"/>
  <c r="AC769" i="1" s="1"/>
  <c r="Y769" i="1"/>
  <c r="Z770" i="1" s="1"/>
  <c r="X769" i="1"/>
  <c r="W769" i="1"/>
  <c r="U769" i="1"/>
  <c r="V770" i="1" s="1"/>
  <c r="T769" i="1"/>
  <c r="S769" i="1"/>
  <c r="N769" i="1"/>
  <c r="O769" i="1" s="1"/>
  <c r="K769" i="1"/>
  <c r="L770" i="1" s="1"/>
  <c r="I769" i="1"/>
  <c r="J769" i="1" s="1"/>
  <c r="H769" i="1"/>
  <c r="G769" i="1"/>
  <c r="E769" i="1"/>
  <c r="F770" i="1" s="1"/>
  <c r="D769" i="1"/>
  <c r="C769" i="1"/>
  <c r="AB768" i="1"/>
  <c r="AC768" i="1" s="1"/>
  <c r="Y768" i="1"/>
  <c r="Z769" i="1" s="1"/>
  <c r="X768" i="1"/>
  <c r="W768" i="1"/>
  <c r="T768" i="1"/>
  <c r="S768" i="1"/>
  <c r="U768" i="1" s="1"/>
  <c r="V769" i="1" s="1"/>
  <c r="N768" i="1"/>
  <c r="O768" i="1" s="1"/>
  <c r="I768" i="1"/>
  <c r="J768" i="1" s="1"/>
  <c r="H768" i="1"/>
  <c r="G768" i="1"/>
  <c r="K768" i="1" s="1"/>
  <c r="L769" i="1" s="1"/>
  <c r="D768" i="1"/>
  <c r="C768" i="1"/>
  <c r="E768" i="1" s="1"/>
  <c r="F769" i="1" s="1"/>
  <c r="AB767" i="1"/>
  <c r="AC767" i="1" s="1"/>
  <c r="X767" i="1"/>
  <c r="W767" i="1"/>
  <c r="Y767" i="1" s="1"/>
  <c r="Z768" i="1" s="1"/>
  <c r="T767" i="1"/>
  <c r="S767" i="1"/>
  <c r="U767" i="1" s="1"/>
  <c r="V768" i="1" s="1"/>
  <c r="N767" i="1"/>
  <c r="O767" i="1" s="1"/>
  <c r="I767" i="1"/>
  <c r="J767" i="1" s="1"/>
  <c r="H767" i="1"/>
  <c r="G767" i="1"/>
  <c r="K767" i="1" s="1"/>
  <c r="L768" i="1" s="1"/>
  <c r="D767" i="1"/>
  <c r="C767" i="1"/>
  <c r="E767" i="1" s="1"/>
  <c r="F768" i="1" s="1"/>
  <c r="AB766" i="1"/>
  <c r="AC766" i="1" s="1"/>
  <c r="X766" i="1"/>
  <c r="W766" i="1"/>
  <c r="Y766" i="1" s="1"/>
  <c r="Z767" i="1" s="1"/>
  <c r="U766" i="1"/>
  <c r="V767" i="1" s="1"/>
  <c r="T766" i="1"/>
  <c r="S766" i="1"/>
  <c r="N766" i="1"/>
  <c r="O766" i="1" s="1"/>
  <c r="I766" i="1"/>
  <c r="J766" i="1" s="1"/>
  <c r="H766" i="1"/>
  <c r="G766" i="1"/>
  <c r="K766" i="1" s="1"/>
  <c r="L767" i="1" s="1"/>
  <c r="E766" i="1"/>
  <c r="F767" i="1" s="1"/>
  <c r="D766" i="1"/>
  <c r="C766" i="1"/>
  <c r="AB765" i="1"/>
  <c r="AC765" i="1" s="1"/>
  <c r="Y765" i="1"/>
  <c r="Z766" i="1" s="1"/>
  <c r="X765" i="1"/>
  <c r="W765" i="1"/>
  <c r="U765" i="1"/>
  <c r="V766" i="1" s="1"/>
  <c r="T765" i="1"/>
  <c r="S765" i="1"/>
  <c r="N765" i="1"/>
  <c r="O765" i="1" s="1"/>
  <c r="K765" i="1"/>
  <c r="L766" i="1" s="1"/>
  <c r="I765" i="1"/>
  <c r="J765" i="1" s="1"/>
  <c r="H765" i="1"/>
  <c r="G765" i="1"/>
  <c r="E765" i="1"/>
  <c r="F766" i="1" s="1"/>
  <c r="D765" i="1"/>
  <c r="C765" i="1"/>
  <c r="AB764" i="1"/>
  <c r="AC764" i="1" s="1"/>
  <c r="Y764" i="1"/>
  <c r="Z765" i="1" s="1"/>
  <c r="X764" i="1"/>
  <c r="W764" i="1"/>
  <c r="T764" i="1"/>
  <c r="S764" i="1"/>
  <c r="U764" i="1" s="1"/>
  <c r="V765" i="1" s="1"/>
  <c r="N764" i="1"/>
  <c r="O764" i="1" s="1"/>
  <c r="I764" i="1"/>
  <c r="J764" i="1" s="1"/>
  <c r="H764" i="1"/>
  <c r="G764" i="1"/>
  <c r="K764" i="1" s="1"/>
  <c r="L765" i="1" s="1"/>
  <c r="D764" i="1"/>
  <c r="C764" i="1"/>
  <c r="E764" i="1" s="1"/>
  <c r="F765" i="1" s="1"/>
  <c r="AB763" i="1"/>
  <c r="AC763" i="1" s="1"/>
  <c r="X763" i="1"/>
  <c r="W763" i="1"/>
  <c r="Y763" i="1" s="1"/>
  <c r="Z764" i="1" s="1"/>
  <c r="T763" i="1"/>
  <c r="S763" i="1"/>
  <c r="U763" i="1" s="1"/>
  <c r="V764" i="1" s="1"/>
  <c r="N763" i="1"/>
  <c r="O763" i="1" s="1"/>
  <c r="I763" i="1"/>
  <c r="J763" i="1" s="1"/>
  <c r="H763" i="1"/>
  <c r="G763" i="1"/>
  <c r="K763" i="1" s="1"/>
  <c r="L764" i="1" s="1"/>
  <c r="D763" i="1"/>
  <c r="C763" i="1"/>
  <c r="E763" i="1" s="1"/>
  <c r="F764" i="1" s="1"/>
  <c r="AB762" i="1"/>
  <c r="AC762" i="1" s="1"/>
  <c r="X762" i="1"/>
  <c r="W762" i="1"/>
  <c r="Y762" i="1" s="1"/>
  <c r="Z763" i="1" s="1"/>
  <c r="U762" i="1"/>
  <c r="V763" i="1" s="1"/>
  <c r="T762" i="1"/>
  <c r="S762" i="1"/>
  <c r="N762" i="1"/>
  <c r="O762" i="1" s="1"/>
  <c r="I762" i="1"/>
  <c r="J762" i="1" s="1"/>
  <c r="H762" i="1"/>
  <c r="G762" i="1"/>
  <c r="K762" i="1" s="1"/>
  <c r="L763" i="1" s="1"/>
  <c r="E762" i="1"/>
  <c r="F763" i="1" s="1"/>
  <c r="D762" i="1"/>
  <c r="C762" i="1"/>
  <c r="AB761" i="1"/>
  <c r="AC761" i="1" s="1"/>
  <c r="Y761" i="1"/>
  <c r="Z762" i="1" s="1"/>
  <c r="X761" i="1"/>
  <c r="W761" i="1"/>
  <c r="U761" i="1"/>
  <c r="V762" i="1" s="1"/>
  <c r="T761" i="1"/>
  <c r="S761" i="1"/>
  <c r="N761" i="1"/>
  <c r="O761" i="1" s="1"/>
  <c r="K761" i="1"/>
  <c r="L762" i="1" s="1"/>
  <c r="I761" i="1"/>
  <c r="J761" i="1" s="1"/>
  <c r="H761" i="1"/>
  <c r="G761" i="1"/>
  <c r="E761" i="1"/>
  <c r="F762" i="1" s="1"/>
  <c r="D761" i="1"/>
  <c r="C761" i="1"/>
  <c r="AB760" i="1"/>
  <c r="AC760" i="1" s="1"/>
  <c r="Y760" i="1"/>
  <c r="Z761" i="1" s="1"/>
  <c r="X760" i="1"/>
  <c r="W760" i="1"/>
  <c r="T760" i="1"/>
  <c r="S760" i="1"/>
  <c r="U760" i="1" s="1"/>
  <c r="V761" i="1" s="1"/>
  <c r="N760" i="1"/>
  <c r="O760" i="1" s="1"/>
  <c r="I760" i="1"/>
  <c r="J760" i="1" s="1"/>
  <c r="H760" i="1"/>
  <c r="G760" i="1"/>
  <c r="K760" i="1" s="1"/>
  <c r="L761" i="1" s="1"/>
  <c r="D760" i="1"/>
  <c r="C760" i="1"/>
  <c r="E760" i="1" s="1"/>
  <c r="F761" i="1" s="1"/>
  <c r="AB759" i="1"/>
  <c r="AC759" i="1" s="1"/>
  <c r="X759" i="1"/>
  <c r="W759" i="1"/>
  <c r="Y759" i="1" s="1"/>
  <c r="Z760" i="1" s="1"/>
  <c r="T759" i="1"/>
  <c r="S759" i="1"/>
  <c r="U759" i="1" s="1"/>
  <c r="V760" i="1" s="1"/>
  <c r="N759" i="1"/>
  <c r="O759" i="1" s="1"/>
  <c r="I759" i="1"/>
  <c r="J759" i="1" s="1"/>
  <c r="H759" i="1"/>
  <c r="G759" i="1"/>
  <c r="K759" i="1" s="1"/>
  <c r="L760" i="1" s="1"/>
  <c r="D759" i="1"/>
  <c r="C759" i="1"/>
  <c r="E759" i="1" s="1"/>
  <c r="F760" i="1" s="1"/>
  <c r="AB758" i="1"/>
  <c r="AC758" i="1" s="1"/>
  <c r="X758" i="1"/>
  <c r="W758" i="1"/>
  <c r="Y758" i="1" s="1"/>
  <c r="Z759" i="1" s="1"/>
  <c r="U758" i="1"/>
  <c r="V759" i="1" s="1"/>
  <c r="T758" i="1"/>
  <c r="S758" i="1"/>
  <c r="N758" i="1"/>
  <c r="O758" i="1" s="1"/>
  <c r="I758" i="1"/>
  <c r="J758" i="1" s="1"/>
  <c r="H758" i="1"/>
  <c r="G758" i="1"/>
  <c r="K758" i="1" s="1"/>
  <c r="L759" i="1" s="1"/>
  <c r="E758" i="1"/>
  <c r="F759" i="1" s="1"/>
  <c r="D758" i="1"/>
  <c r="C758" i="1"/>
  <c r="AB757" i="1"/>
  <c r="AC757" i="1" s="1"/>
  <c r="Y757" i="1"/>
  <c r="Z758" i="1" s="1"/>
  <c r="X757" i="1"/>
  <c r="W757" i="1"/>
  <c r="U757" i="1"/>
  <c r="V758" i="1" s="1"/>
  <c r="T757" i="1"/>
  <c r="S757" i="1"/>
  <c r="N757" i="1"/>
  <c r="O757" i="1" s="1"/>
  <c r="K757" i="1"/>
  <c r="L758" i="1" s="1"/>
  <c r="I757" i="1"/>
  <c r="J757" i="1" s="1"/>
  <c r="H757" i="1"/>
  <c r="G757" i="1"/>
  <c r="E757" i="1"/>
  <c r="F758" i="1" s="1"/>
  <c r="D757" i="1"/>
  <c r="C757" i="1"/>
  <c r="AB756" i="1"/>
  <c r="AC756" i="1" s="1"/>
  <c r="Y756" i="1"/>
  <c r="Z757" i="1" s="1"/>
  <c r="X756" i="1"/>
  <c r="W756" i="1"/>
  <c r="T756" i="1"/>
  <c r="S756" i="1"/>
  <c r="U756" i="1" s="1"/>
  <c r="V757" i="1" s="1"/>
  <c r="N756" i="1"/>
  <c r="O756" i="1" s="1"/>
  <c r="I756" i="1"/>
  <c r="J756" i="1" s="1"/>
  <c r="H756" i="1"/>
  <c r="G756" i="1"/>
  <c r="K756" i="1" s="1"/>
  <c r="L757" i="1" s="1"/>
  <c r="D756" i="1"/>
  <c r="C756" i="1"/>
  <c r="E756" i="1" s="1"/>
  <c r="F757" i="1" s="1"/>
  <c r="AB755" i="1"/>
  <c r="AC755" i="1" s="1"/>
  <c r="X755" i="1"/>
  <c r="W755" i="1"/>
  <c r="Y755" i="1" s="1"/>
  <c r="Z756" i="1" s="1"/>
  <c r="T755" i="1"/>
  <c r="S755" i="1"/>
  <c r="U755" i="1" s="1"/>
  <c r="V756" i="1" s="1"/>
  <c r="N755" i="1"/>
  <c r="O755" i="1" s="1"/>
  <c r="I755" i="1"/>
  <c r="J755" i="1" s="1"/>
  <c r="H755" i="1"/>
  <c r="G755" i="1"/>
  <c r="K755" i="1" s="1"/>
  <c r="L756" i="1" s="1"/>
  <c r="D755" i="1"/>
  <c r="C755" i="1"/>
  <c r="E755" i="1" s="1"/>
  <c r="F756" i="1" s="1"/>
  <c r="AB754" i="1"/>
  <c r="AC754" i="1" s="1"/>
  <c r="X754" i="1"/>
  <c r="W754" i="1"/>
  <c r="Y754" i="1" s="1"/>
  <c r="Z755" i="1" s="1"/>
  <c r="U754" i="1"/>
  <c r="V755" i="1" s="1"/>
  <c r="T754" i="1"/>
  <c r="S754" i="1"/>
  <c r="N754" i="1"/>
  <c r="O754" i="1" s="1"/>
  <c r="K754" i="1"/>
  <c r="L755" i="1" s="1"/>
  <c r="I754" i="1"/>
  <c r="J754" i="1" s="1"/>
  <c r="H754" i="1"/>
  <c r="G754" i="1"/>
  <c r="E754" i="1"/>
  <c r="F755" i="1" s="1"/>
  <c r="D754" i="1"/>
  <c r="C754" i="1"/>
  <c r="AB753" i="1"/>
  <c r="AC753" i="1" s="1"/>
  <c r="Y753" i="1"/>
  <c r="Z754" i="1" s="1"/>
  <c r="X753" i="1"/>
  <c r="W753" i="1"/>
  <c r="U753" i="1"/>
  <c r="V754" i="1" s="1"/>
  <c r="T753" i="1"/>
  <c r="S753" i="1"/>
  <c r="N753" i="1"/>
  <c r="O753" i="1" s="1"/>
  <c r="K753" i="1"/>
  <c r="L754" i="1" s="1"/>
  <c r="I753" i="1"/>
  <c r="J753" i="1" s="1"/>
  <c r="H753" i="1"/>
  <c r="G753" i="1"/>
  <c r="E753" i="1"/>
  <c r="F754" i="1" s="1"/>
  <c r="D753" i="1"/>
  <c r="C753" i="1"/>
  <c r="AB752" i="1"/>
  <c r="AC752" i="1" s="1"/>
  <c r="Y752" i="1"/>
  <c r="Z753" i="1" s="1"/>
  <c r="X752" i="1"/>
  <c r="W752" i="1"/>
  <c r="T752" i="1"/>
  <c r="S752" i="1"/>
  <c r="U752" i="1" s="1"/>
  <c r="V753" i="1" s="1"/>
  <c r="N752" i="1"/>
  <c r="O752" i="1" s="1"/>
  <c r="I752" i="1"/>
  <c r="J752" i="1" s="1"/>
  <c r="H752" i="1"/>
  <c r="G752" i="1"/>
  <c r="K752" i="1" s="1"/>
  <c r="L753" i="1" s="1"/>
  <c r="D752" i="1"/>
  <c r="C752" i="1"/>
  <c r="E752" i="1" s="1"/>
  <c r="F753" i="1" s="1"/>
  <c r="AB751" i="1"/>
  <c r="AC751" i="1" s="1"/>
  <c r="X751" i="1"/>
  <c r="W751" i="1"/>
  <c r="Y751" i="1" s="1"/>
  <c r="Z752" i="1" s="1"/>
  <c r="T751" i="1"/>
  <c r="S751" i="1"/>
  <c r="U751" i="1" s="1"/>
  <c r="V752" i="1" s="1"/>
  <c r="N751" i="1"/>
  <c r="O751" i="1" s="1"/>
  <c r="I751" i="1"/>
  <c r="J751" i="1" s="1"/>
  <c r="H751" i="1"/>
  <c r="G751" i="1"/>
  <c r="K751" i="1" s="1"/>
  <c r="L752" i="1" s="1"/>
  <c r="D751" i="1"/>
  <c r="C751" i="1"/>
  <c r="E751" i="1" s="1"/>
  <c r="F752" i="1" s="1"/>
  <c r="AB750" i="1"/>
  <c r="AC750" i="1" s="1"/>
  <c r="X750" i="1"/>
  <c r="W750" i="1"/>
  <c r="Y750" i="1" s="1"/>
  <c r="Z751" i="1" s="1"/>
  <c r="U750" i="1"/>
  <c r="V751" i="1" s="1"/>
  <c r="T750" i="1"/>
  <c r="S750" i="1"/>
  <c r="N750" i="1"/>
  <c r="O750" i="1" s="1"/>
  <c r="I750" i="1"/>
  <c r="J750" i="1" s="1"/>
  <c r="H750" i="1"/>
  <c r="G750" i="1"/>
  <c r="K750" i="1" s="1"/>
  <c r="L751" i="1" s="1"/>
  <c r="E750" i="1"/>
  <c r="F751" i="1" s="1"/>
  <c r="D750" i="1"/>
  <c r="C750" i="1"/>
  <c r="AB749" i="1"/>
  <c r="AC749" i="1" s="1"/>
  <c r="Y749" i="1"/>
  <c r="Z750" i="1" s="1"/>
  <c r="X749" i="1"/>
  <c r="W749" i="1"/>
  <c r="U749" i="1"/>
  <c r="V750" i="1" s="1"/>
  <c r="T749" i="1"/>
  <c r="S749" i="1"/>
  <c r="N749" i="1"/>
  <c r="O749" i="1" s="1"/>
  <c r="K749" i="1"/>
  <c r="L750" i="1" s="1"/>
  <c r="I749" i="1"/>
  <c r="J749" i="1" s="1"/>
  <c r="H749" i="1"/>
  <c r="G749" i="1"/>
  <c r="E749" i="1"/>
  <c r="F750" i="1" s="1"/>
  <c r="D749" i="1"/>
  <c r="C749" i="1"/>
  <c r="AB748" i="1"/>
  <c r="AC748" i="1" s="1"/>
  <c r="Y748" i="1"/>
  <c r="Z749" i="1" s="1"/>
  <c r="X748" i="1"/>
  <c r="W748" i="1"/>
  <c r="T748" i="1"/>
  <c r="S748" i="1"/>
  <c r="U748" i="1" s="1"/>
  <c r="V749" i="1" s="1"/>
  <c r="N748" i="1"/>
  <c r="O748" i="1" s="1"/>
  <c r="I748" i="1"/>
  <c r="J748" i="1" s="1"/>
  <c r="H748" i="1"/>
  <c r="G748" i="1"/>
  <c r="K748" i="1" s="1"/>
  <c r="L749" i="1" s="1"/>
  <c r="D748" i="1"/>
  <c r="C748" i="1"/>
  <c r="E748" i="1" s="1"/>
  <c r="F749" i="1" s="1"/>
  <c r="AB747" i="1"/>
  <c r="AC747" i="1" s="1"/>
  <c r="X747" i="1"/>
  <c r="W747" i="1"/>
  <c r="Y747" i="1" s="1"/>
  <c r="Z748" i="1" s="1"/>
  <c r="T747" i="1"/>
  <c r="S747" i="1"/>
  <c r="U747" i="1" s="1"/>
  <c r="V748" i="1" s="1"/>
  <c r="N747" i="1"/>
  <c r="O747" i="1" s="1"/>
  <c r="I747" i="1"/>
  <c r="J747" i="1" s="1"/>
  <c r="H747" i="1"/>
  <c r="G747" i="1"/>
  <c r="K747" i="1" s="1"/>
  <c r="L748" i="1" s="1"/>
  <c r="D747" i="1"/>
  <c r="C747" i="1"/>
  <c r="E747" i="1" s="1"/>
  <c r="F748" i="1" s="1"/>
  <c r="AB746" i="1"/>
  <c r="AC746" i="1" s="1"/>
  <c r="X746" i="1"/>
  <c r="W746" i="1"/>
  <c r="Y746" i="1" s="1"/>
  <c r="Z747" i="1" s="1"/>
  <c r="T746" i="1"/>
  <c r="S746" i="1"/>
  <c r="U746" i="1" s="1"/>
  <c r="V747" i="1" s="1"/>
  <c r="N746" i="1"/>
  <c r="O746" i="1" s="1"/>
  <c r="K746" i="1"/>
  <c r="L747" i="1" s="1"/>
  <c r="I746" i="1"/>
  <c r="J746" i="1" s="1"/>
  <c r="H746" i="1"/>
  <c r="G746" i="1"/>
  <c r="D746" i="1"/>
  <c r="C746" i="1"/>
  <c r="E746" i="1" s="1"/>
  <c r="F747" i="1" s="1"/>
  <c r="AB745" i="1"/>
  <c r="AC745" i="1" s="1"/>
  <c r="Y745" i="1"/>
  <c r="Z746" i="1" s="1"/>
  <c r="X745" i="1"/>
  <c r="W745" i="1"/>
  <c r="U745" i="1"/>
  <c r="V746" i="1" s="1"/>
  <c r="T745" i="1"/>
  <c r="S745" i="1"/>
  <c r="N745" i="1"/>
  <c r="O745" i="1" s="1"/>
  <c r="K745" i="1"/>
  <c r="L746" i="1" s="1"/>
  <c r="I745" i="1"/>
  <c r="J745" i="1" s="1"/>
  <c r="H745" i="1"/>
  <c r="G745" i="1"/>
  <c r="E745" i="1"/>
  <c r="F746" i="1" s="1"/>
  <c r="D745" i="1"/>
  <c r="C745" i="1"/>
  <c r="AB744" i="1"/>
  <c r="AC744" i="1" s="1"/>
  <c r="Y744" i="1"/>
  <c r="Z745" i="1" s="1"/>
  <c r="X744" i="1"/>
  <c r="W744" i="1"/>
  <c r="T744" i="1"/>
  <c r="S744" i="1"/>
  <c r="U744" i="1" s="1"/>
  <c r="V745" i="1" s="1"/>
  <c r="N744" i="1"/>
  <c r="O744" i="1" s="1"/>
  <c r="K744" i="1"/>
  <c r="L745" i="1" s="1"/>
  <c r="I744" i="1"/>
  <c r="J744" i="1" s="1"/>
  <c r="H744" i="1"/>
  <c r="G744" i="1"/>
  <c r="D744" i="1"/>
  <c r="C744" i="1"/>
  <c r="E744" i="1" s="1"/>
  <c r="F745" i="1" s="1"/>
  <c r="AB743" i="1"/>
  <c r="AC743" i="1" s="1"/>
  <c r="X743" i="1"/>
  <c r="W743" i="1"/>
  <c r="Y743" i="1" s="1"/>
  <c r="Z744" i="1" s="1"/>
  <c r="T743" i="1"/>
  <c r="S743" i="1"/>
  <c r="U743" i="1" s="1"/>
  <c r="V744" i="1" s="1"/>
  <c r="N743" i="1"/>
  <c r="O743" i="1" s="1"/>
  <c r="I743" i="1"/>
  <c r="J743" i="1" s="1"/>
  <c r="H743" i="1"/>
  <c r="G743" i="1"/>
  <c r="K743" i="1" s="1"/>
  <c r="L744" i="1" s="1"/>
  <c r="D743" i="1"/>
  <c r="C743" i="1"/>
  <c r="E743" i="1" s="1"/>
  <c r="F744" i="1" s="1"/>
  <c r="AB742" i="1"/>
  <c r="AC742" i="1" s="1"/>
  <c r="X742" i="1"/>
  <c r="W742" i="1"/>
  <c r="Y742" i="1" s="1"/>
  <c r="Z743" i="1" s="1"/>
  <c r="U742" i="1"/>
  <c r="V743" i="1" s="1"/>
  <c r="T742" i="1"/>
  <c r="S742" i="1"/>
  <c r="N742" i="1"/>
  <c r="O742" i="1" s="1"/>
  <c r="I742" i="1"/>
  <c r="J742" i="1" s="1"/>
  <c r="H742" i="1"/>
  <c r="G742" i="1"/>
  <c r="K742" i="1" s="1"/>
  <c r="L743" i="1" s="1"/>
  <c r="E742" i="1"/>
  <c r="F743" i="1" s="1"/>
  <c r="D742" i="1"/>
  <c r="C742" i="1"/>
  <c r="AB741" i="1"/>
  <c r="AC741" i="1" s="1"/>
  <c r="X741" i="1"/>
  <c r="W741" i="1"/>
  <c r="Y741" i="1" s="1"/>
  <c r="Z742" i="1" s="1"/>
  <c r="U741" i="1"/>
  <c r="V742" i="1" s="1"/>
  <c r="T741" i="1"/>
  <c r="S741" i="1"/>
  <c r="N741" i="1"/>
  <c r="O741" i="1" s="1"/>
  <c r="K741" i="1"/>
  <c r="L742" i="1" s="1"/>
  <c r="I741" i="1"/>
  <c r="J741" i="1" s="1"/>
  <c r="H741" i="1"/>
  <c r="G741" i="1"/>
  <c r="E741" i="1"/>
  <c r="F742" i="1" s="1"/>
  <c r="D741" i="1"/>
  <c r="C741" i="1"/>
  <c r="AB740" i="1"/>
  <c r="AC740" i="1" s="1"/>
  <c r="Y740" i="1"/>
  <c r="Z741" i="1" s="1"/>
  <c r="X740" i="1"/>
  <c r="W740" i="1"/>
  <c r="T740" i="1"/>
  <c r="S740" i="1"/>
  <c r="U740" i="1" s="1"/>
  <c r="V741" i="1" s="1"/>
  <c r="N740" i="1"/>
  <c r="O740" i="1" s="1"/>
  <c r="I740" i="1"/>
  <c r="J740" i="1" s="1"/>
  <c r="H740" i="1"/>
  <c r="G740" i="1"/>
  <c r="K740" i="1" s="1"/>
  <c r="L741" i="1" s="1"/>
  <c r="D740" i="1"/>
  <c r="C740" i="1"/>
  <c r="E740" i="1" s="1"/>
  <c r="F741" i="1" s="1"/>
  <c r="AB739" i="1"/>
  <c r="AC739" i="1" s="1"/>
  <c r="X739" i="1"/>
  <c r="W739" i="1"/>
  <c r="Y739" i="1" s="1"/>
  <c r="Z740" i="1" s="1"/>
  <c r="T739" i="1"/>
  <c r="S739" i="1"/>
  <c r="U739" i="1" s="1"/>
  <c r="V740" i="1" s="1"/>
  <c r="N739" i="1"/>
  <c r="O739" i="1" s="1"/>
  <c r="I739" i="1"/>
  <c r="J739" i="1" s="1"/>
  <c r="H739" i="1"/>
  <c r="G739" i="1"/>
  <c r="K739" i="1" s="1"/>
  <c r="L740" i="1" s="1"/>
  <c r="D739" i="1"/>
  <c r="C739" i="1"/>
  <c r="E739" i="1" s="1"/>
  <c r="F740" i="1" s="1"/>
  <c r="AB738" i="1"/>
  <c r="AC738" i="1" s="1"/>
  <c r="X738" i="1"/>
  <c r="W738" i="1"/>
  <c r="Y738" i="1" s="1"/>
  <c r="Z739" i="1" s="1"/>
  <c r="T738" i="1"/>
  <c r="S738" i="1"/>
  <c r="U738" i="1" s="1"/>
  <c r="V739" i="1" s="1"/>
  <c r="N738" i="1"/>
  <c r="O738" i="1" s="1"/>
  <c r="I738" i="1"/>
  <c r="J738" i="1" s="1"/>
  <c r="H738" i="1"/>
  <c r="G738" i="1"/>
  <c r="K738" i="1" s="1"/>
  <c r="L739" i="1" s="1"/>
  <c r="D738" i="1"/>
  <c r="C738" i="1"/>
  <c r="E738" i="1" s="1"/>
  <c r="F739" i="1" s="1"/>
  <c r="AB737" i="1"/>
  <c r="AC737" i="1" s="1"/>
  <c r="Y737" i="1"/>
  <c r="Z738" i="1" s="1"/>
  <c r="X737" i="1"/>
  <c r="W737" i="1"/>
  <c r="U737" i="1"/>
  <c r="V738" i="1" s="1"/>
  <c r="T737" i="1"/>
  <c r="S737" i="1"/>
  <c r="N737" i="1"/>
  <c r="O737" i="1" s="1"/>
  <c r="K737" i="1"/>
  <c r="L738" i="1" s="1"/>
  <c r="I737" i="1"/>
  <c r="J737" i="1" s="1"/>
  <c r="H737" i="1"/>
  <c r="G737" i="1"/>
  <c r="E737" i="1"/>
  <c r="F738" i="1" s="1"/>
  <c r="D737" i="1"/>
  <c r="C737" i="1"/>
  <c r="AB736" i="1"/>
  <c r="AC736" i="1" s="1"/>
  <c r="Y736" i="1"/>
  <c r="Z737" i="1" s="1"/>
  <c r="X736" i="1"/>
  <c r="W736" i="1"/>
  <c r="T736" i="1"/>
  <c r="S736" i="1"/>
  <c r="U736" i="1" s="1"/>
  <c r="V737" i="1" s="1"/>
  <c r="N736" i="1"/>
  <c r="O736" i="1" s="1"/>
  <c r="K736" i="1"/>
  <c r="L737" i="1" s="1"/>
  <c r="I736" i="1"/>
  <c r="J736" i="1" s="1"/>
  <c r="H736" i="1"/>
  <c r="G736" i="1"/>
  <c r="D736" i="1"/>
  <c r="C736" i="1"/>
  <c r="E736" i="1" s="1"/>
  <c r="F737" i="1" s="1"/>
  <c r="AB735" i="1"/>
  <c r="AC735" i="1" s="1"/>
  <c r="X735" i="1"/>
  <c r="W735" i="1"/>
  <c r="Y735" i="1" s="1"/>
  <c r="Z736" i="1" s="1"/>
  <c r="T735" i="1"/>
  <c r="S735" i="1"/>
  <c r="U735" i="1" s="1"/>
  <c r="V736" i="1" s="1"/>
  <c r="N735" i="1"/>
  <c r="O735" i="1" s="1"/>
  <c r="I735" i="1"/>
  <c r="J735" i="1" s="1"/>
  <c r="H735" i="1"/>
  <c r="G735" i="1"/>
  <c r="K735" i="1" s="1"/>
  <c r="L736" i="1" s="1"/>
  <c r="D735" i="1"/>
  <c r="C735" i="1"/>
  <c r="E735" i="1" s="1"/>
  <c r="F736" i="1" s="1"/>
  <c r="AB734" i="1"/>
  <c r="AC734" i="1" s="1"/>
  <c r="X734" i="1"/>
  <c r="W734" i="1"/>
  <c r="Y734" i="1" s="1"/>
  <c r="Z735" i="1" s="1"/>
  <c r="U734" i="1"/>
  <c r="V735" i="1" s="1"/>
  <c r="T734" i="1"/>
  <c r="S734" i="1"/>
  <c r="N734" i="1"/>
  <c r="O734" i="1" s="1"/>
  <c r="I734" i="1"/>
  <c r="J734" i="1" s="1"/>
  <c r="H734" i="1"/>
  <c r="G734" i="1"/>
  <c r="K734" i="1" s="1"/>
  <c r="L735" i="1" s="1"/>
  <c r="E734" i="1"/>
  <c r="F735" i="1" s="1"/>
  <c r="D734" i="1"/>
  <c r="C734" i="1"/>
  <c r="AB733" i="1"/>
  <c r="AC733" i="1" s="1"/>
  <c r="X733" i="1"/>
  <c r="W733" i="1"/>
  <c r="Y733" i="1" s="1"/>
  <c r="Z734" i="1" s="1"/>
  <c r="U733" i="1"/>
  <c r="V734" i="1" s="1"/>
  <c r="T733" i="1"/>
  <c r="S733" i="1"/>
  <c r="N733" i="1"/>
  <c r="O733" i="1" s="1"/>
  <c r="K733" i="1"/>
  <c r="L734" i="1" s="1"/>
  <c r="I733" i="1"/>
  <c r="J733" i="1" s="1"/>
  <c r="H733" i="1"/>
  <c r="G733" i="1"/>
  <c r="E733" i="1"/>
  <c r="F734" i="1" s="1"/>
  <c r="D733" i="1"/>
  <c r="C733" i="1"/>
  <c r="AB732" i="1"/>
  <c r="AC732" i="1" s="1"/>
  <c r="Y732" i="1"/>
  <c r="Z733" i="1" s="1"/>
  <c r="X732" i="1"/>
  <c r="W732" i="1"/>
  <c r="T732" i="1"/>
  <c r="S732" i="1"/>
  <c r="U732" i="1" s="1"/>
  <c r="V733" i="1" s="1"/>
  <c r="N732" i="1"/>
  <c r="O732" i="1" s="1"/>
  <c r="I732" i="1"/>
  <c r="J732" i="1" s="1"/>
  <c r="H732" i="1"/>
  <c r="G732" i="1"/>
  <c r="K732" i="1" s="1"/>
  <c r="L733" i="1" s="1"/>
  <c r="D732" i="1"/>
  <c r="C732" i="1"/>
  <c r="E732" i="1" s="1"/>
  <c r="F733" i="1" s="1"/>
  <c r="AB731" i="1"/>
  <c r="AC731" i="1" s="1"/>
  <c r="X731" i="1"/>
  <c r="W731" i="1"/>
  <c r="Y731" i="1" s="1"/>
  <c r="Z732" i="1" s="1"/>
  <c r="T731" i="1"/>
  <c r="S731" i="1"/>
  <c r="U731" i="1" s="1"/>
  <c r="V732" i="1" s="1"/>
  <c r="N731" i="1"/>
  <c r="O731" i="1" s="1"/>
  <c r="I731" i="1"/>
  <c r="J731" i="1" s="1"/>
  <c r="H731" i="1"/>
  <c r="G731" i="1"/>
  <c r="K731" i="1" s="1"/>
  <c r="L732" i="1" s="1"/>
  <c r="D731" i="1"/>
  <c r="C731" i="1"/>
  <c r="E731" i="1" s="1"/>
  <c r="F732" i="1" s="1"/>
  <c r="AB730" i="1"/>
  <c r="AC730" i="1" s="1"/>
  <c r="X730" i="1"/>
  <c r="W730" i="1"/>
  <c r="Y730" i="1" s="1"/>
  <c r="Z731" i="1" s="1"/>
  <c r="T730" i="1"/>
  <c r="S730" i="1"/>
  <c r="U730" i="1" s="1"/>
  <c r="V731" i="1" s="1"/>
  <c r="N730" i="1"/>
  <c r="O730" i="1" s="1"/>
  <c r="I730" i="1"/>
  <c r="J730" i="1" s="1"/>
  <c r="H730" i="1"/>
  <c r="G730" i="1"/>
  <c r="K730" i="1" s="1"/>
  <c r="L731" i="1" s="1"/>
  <c r="D730" i="1"/>
  <c r="C730" i="1"/>
  <c r="E730" i="1" s="1"/>
  <c r="F731" i="1" s="1"/>
  <c r="AB729" i="1"/>
  <c r="AC729" i="1" s="1"/>
  <c r="Y729" i="1"/>
  <c r="Z730" i="1" s="1"/>
  <c r="X729" i="1"/>
  <c r="W729" i="1"/>
  <c r="U729" i="1"/>
  <c r="V730" i="1" s="1"/>
  <c r="T729" i="1"/>
  <c r="S729" i="1"/>
  <c r="N729" i="1"/>
  <c r="O729" i="1" s="1"/>
  <c r="K729" i="1"/>
  <c r="L730" i="1" s="1"/>
  <c r="I729" i="1"/>
  <c r="J729" i="1" s="1"/>
  <c r="H729" i="1"/>
  <c r="G729" i="1"/>
  <c r="E729" i="1"/>
  <c r="F730" i="1" s="1"/>
  <c r="D729" i="1"/>
  <c r="C729" i="1"/>
  <c r="AB728" i="1"/>
  <c r="AC728" i="1" s="1"/>
  <c r="Y728" i="1"/>
  <c r="Z729" i="1" s="1"/>
  <c r="X728" i="1"/>
  <c r="W728" i="1"/>
  <c r="T728" i="1"/>
  <c r="S728" i="1"/>
  <c r="U728" i="1" s="1"/>
  <c r="V729" i="1" s="1"/>
  <c r="N728" i="1"/>
  <c r="O728" i="1" s="1"/>
  <c r="K728" i="1"/>
  <c r="L729" i="1" s="1"/>
  <c r="I728" i="1"/>
  <c r="J728" i="1" s="1"/>
  <c r="H728" i="1"/>
  <c r="G728" i="1"/>
  <c r="D728" i="1"/>
  <c r="C728" i="1"/>
  <c r="E728" i="1" s="1"/>
  <c r="F729" i="1" s="1"/>
  <c r="AB727" i="1"/>
  <c r="AC727" i="1" s="1"/>
  <c r="X727" i="1"/>
  <c r="W727" i="1"/>
  <c r="Y727" i="1" s="1"/>
  <c r="Z728" i="1" s="1"/>
  <c r="T727" i="1"/>
  <c r="S727" i="1"/>
  <c r="U727" i="1" s="1"/>
  <c r="V728" i="1" s="1"/>
  <c r="N727" i="1"/>
  <c r="O727" i="1" s="1"/>
  <c r="I727" i="1"/>
  <c r="J727" i="1" s="1"/>
  <c r="H727" i="1"/>
  <c r="G727" i="1"/>
  <c r="K727" i="1" s="1"/>
  <c r="L728" i="1" s="1"/>
  <c r="D727" i="1"/>
  <c r="C727" i="1"/>
  <c r="E727" i="1" s="1"/>
  <c r="F728" i="1" s="1"/>
  <c r="AB726" i="1"/>
  <c r="AC726" i="1" s="1"/>
  <c r="X726" i="1"/>
  <c r="W726" i="1"/>
  <c r="Y726" i="1" s="1"/>
  <c r="Z727" i="1" s="1"/>
  <c r="U726" i="1"/>
  <c r="V727" i="1" s="1"/>
  <c r="T726" i="1"/>
  <c r="S726" i="1"/>
  <c r="N726" i="1"/>
  <c r="O726" i="1" s="1"/>
  <c r="I726" i="1"/>
  <c r="J726" i="1" s="1"/>
  <c r="H726" i="1"/>
  <c r="G726" i="1"/>
  <c r="K726" i="1" s="1"/>
  <c r="L727" i="1" s="1"/>
  <c r="E726" i="1"/>
  <c r="F727" i="1" s="1"/>
  <c r="D726" i="1"/>
  <c r="C726" i="1"/>
  <c r="AB725" i="1"/>
  <c r="AC725" i="1" s="1"/>
  <c r="X725" i="1"/>
  <c r="W725" i="1"/>
  <c r="Y725" i="1" s="1"/>
  <c r="Z726" i="1" s="1"/>
  <c r="U725" i="1"/>
  <c r="V726" i="1" s="1"/>
  <c r="T725" i="1"/>
  <c r="S725" i="1"/>
  <c r="N725" i="1"/>
  <c r="O725" i="1" s="1"/>
  <c r="K725" i="1"/>
  <c r="L726" i="1" s="1"/>
  <c r="I725" i="1"/>
  <c r="J725" i="1" s="1"/>
  <c r="H725" i="1"/>
  <c r="G725" i="1"/>
  <c r="E725" i="1"/>
  <c r="F726" i="1" s="1"/>
  <c r="D725" i="1"/>
  <c r="C725" i="1"/>
  <c r="AB724" i="1"/>
  <c r="AC724" i="1" s="1"/>
  <c r="Y724" i="1"/>
  <c r="Z725" i="1" s="1"/>
  <c r="X724" i="1"/>
  <c r="W724" i="1"/>
  <c r="T724" i="1"/>
  <c r="S724" i="1"/>
  <c r="U724" i="1" s="1"/>
  <c r="V725" i="1" s="1"/>
  <c r="N724" i="1"/>
  <c r="O724" i="1" s="1"/>
  <c r="I724" i="1"/>
  <c r="J724" i="1" s="1"/>
  <c r="H724" i="1"/>
  <c r="G724" i="1"/>
  <c r="K724" i="1" s="1"/>
  <c r="L725" i="1" s="1"/>
  <c r="D724" i="1"/>
  <c r="C724" i="1"/>
  <c r="E724" i="1" s="1"/>
  <c r="F725" i="1" s="1"/>
  <c r="AB723" i="1"/>
  <c r="AC723" i="1" s="1"/>
  <c r="X723" i="1"/>
  <c r="W723" i="1"/>
  <c r="Y723" i="1" s="1"/>
  <c r="Z724" i="1" s="1"/>
  <c r="T723" i="1"/>
  <c r="S723" i="1"/>
  <c r="U723" i="1" s="1"/>
  <c r="V724" i="1" s="1"/>
  <c r="N723" i="1"/>
  <c r="O723" i="1" s="1"/>
  <c r="I723" i="1"/>
  <c r="J723" i="1" s="1"/>
  <c r="H723" i="1"/>
  <c r="G723" i="1"/>
  <c r="K723" i="1" s="1"/>
  <c r="L724" i="1" s="1"/>
  <c r="D723" i="1"/>
  <c r="C723" i="1"/>
  <c r="E723" i="1" s="1"/>
  <c r="F724" i="1" s="1"/>
  <c r="AB722" i="1"/>
  <c r="AC722" i="1" s="1"/>
  <c r="X722" i="1"/>
  <c r="W722" i="1"/>
  <c r="Y722" i="1" s="1"/>
  <c r="Z723" i="1" s="1"/>
  <c r="T722" i="1"/>
  <c r="S722" i="1"/>
  <c r="U722" i="1" s="1"/>
  <c r="V723" i="1" s="1"/>
  <c r="N722" i="1"/>
  <c r="O722" i="1" s="1"/>
  <c r="I722" i="1"/>
  <c r="J722" i="1" s="1"/>
  <c r="H722" i="1"/>
  <c r="G722" i="1"/>
  <c r="K722" i="1" s="1"/>
  <c r="L723" i="1" s="1"/>
  <c r="D722" i="1"/>
  <c r="C722" i="1"/>
  <c r="E722" i="1" s="1"/>
  <c r="F723" i="1" s="1"/>
  <c r="AB721" i="1"/>
  <c r="AC721" i="1" s="1"/>
  <c r="Y721" i="1"/>
  <c r="Z722" i="1" s="1"/>
  <c r="X721" i="1"/>
  <c r="W721" i="1"/>
  <c r="U721" i="1"/>
  <c r="V722" i="1" s="1"/>
  <c r="T721" i="1"/>
  <c r="S721" i="1"/>
  <c r="N721" i="1"/>
  <c r="O721" i="1" s="1"/>
  <c r="K721" i="1"/>
  <c r="L722" i="1" s="1"/>
  <c r="I721" i="1"/>
  <c r="J721" i="1" s="1"/>
  <c r="H721" i="1"/>
  <c r="G721" i="1"/>
  <c r="E721" i="1"/>
  <c r="F722" i="1" s="1"/>
  <c r="D721" i="1"/>
  <c r="C721" i="1"/>
  <c r="AB720" i="1"/>
  <c r="AC720" i="1" s="1"/>
  <c r="Y720" i="1"/>
  <c r="Z721" i="1" s="1"/>
  <c r="X720" i="1"/>
  <c r="W720" i="1"/>
  <c r="T720" i="1"/>
  <c r="S720" i="1"/>
  <c r="U720" i="1" s="1"/>
  <c r="V721" i="1" s="1"/>
  <c r="N720" i="1"/>
  <c r="O720" i="1" s="1"/>
  <c r="K720" i="1"/>
  <c r="L721" i="1" s="1"/>
  <c r="I720" i="1"/>
  <c r="J720" i="1" s="1"/>
  <c r="H720" i="1"/>
  <c r="G720" i="1"/>
  <c r="D720" i="1"/>
  <c r="C720" i="1"/>
  <c r="E720" i="1" s="1"/>
  <c r="F721" i="1" s="1"/>
  <c r="AB719" i="1"/>
  <c r="AC719" i="1" s="1"/>
  <c r="X719" i="1"/>
  <c r="W719" i="1"/>
  <c r="Y719" i="1" s="1"/>
  <c r="Z720" i="1" s="1"/>
  <c r="T719" i="1"/>
  <c r="S719" i="1"/>
  <c r="U719" i="1" s="1"/>
  <c r="V720" i="1" s="1"/>
  <c r="N719" i="1"/>
  <c r="O719" i="1" s="1"/>
  <c r="I719" i="1"/>
  <c r="J719" i="1" s="1"/>
  <c r="H719" i="1"/>
  <c r="G719" i="1"/>
  <c r="K719" i="1" s="1"/>
  <c r="L720" i="1" s="1"/>
  <c r="D719" i="1"/>
  <c r="C719" i="1"/>
  <c r="E719" i="1" s="1"/>
  <c r="F720" i="1" s="1"/>
  <c r="AB718" i="1"/>
  <c r="AC718" i="1" s="1"/>
  <c r="X718" i="1"/>
  <c r="W718" i="1"/>
  <c r="Y718" i="1" s="1"/>
  <c r="Z719" i="1" s="1"/>
  <c r="U718" i="1"/>
  <c r="V719" i="1" s="1"/>
  <c r="T718" i="1"/>
  <c r="S718" i="1"/>
  <c r="N718" i="1"/>
  <c r="O718" i="1" s="1"/>
  <c r="I718" i="1"/>
  <c r="J718" i="1" s="1"/>
  <c r="H718" i="1"/>
  <c r="G718" i="1"/>
  <c r="K718" i="1" s="1"/>
  <c r="L719" i="1" s="1"/>
  <c r="E718" i="1"/>
  <c r="F719" i="1" s="1"/>
  <c r="D718" i="1"/>
  <c r="C718" i="1"/>
  <c r="AB717" i="1"/>
  <c r="AC717" i="1" s="1"/>
  <c r="X717" i="1"/>
  <c r="W717" i="1"/>
  <c r="Y717" i="1" s="1"/>
  <c r="Z718" i="1" s="1"/>
  <c r="U717" i="1"/>
  <c r="V718" i="1" s="1"/>
  <c r="T717" i="1"/>
  <c r="S717" i="1"/>
  <c r="N717" i="1"/>
  <c r="O717" i="1" s="1"/>
  <c r="K717" i="1"/>
  <c r="L718" i="1" s="1"/>
  <c r="I717" i="1"/>
  <c r="J717" i="1" s="1"/>
  <c r="H717" i="1"/>
  <c r="G717" i="1"/>
  <c r="E717" i="1"/>
  <c r="F718" i="1" s="1"/>
  <c r="D717" i="1"/>
  <c r="C717" i="1"/>
  <c r="AB716" i="1"/>
  <c r="AC716" i="1" s="1"/>
  <c r="Y716" i="1"/>
  <c r="Z717" i="1" s="1"/>
  <c r="X716" i="1"/>
  <c r="W716" i="1"/>
  <c r="T716" i="1"/>
  <c r="S716" i="1"/>
  <c r="U716" i="1" s="1"/>
  <c r="V717" i="1" s="1"/>
  <c r="N716" i="1"/>
  <c r="O716" i="1" s="1"/>
  <c r="I716" i="1"/>
  <c r="J716" i="1" s="1"/>
  <c r="H716" i="1"/>
  <c r="G716" i="1"/>
  <c r="K716" i="1" s="1"/>
  <c r="L717" i="1" s="1"/>
  <c r="D716" i="1"/>
  <c r="C716" i="1"/>
  <c r="E716" i="1" s="1"/>
  <c r="F717" i="1" s="1"/>
  <c r="AB715" i="1"/>
  <c r="AC715" i="1" s="1"/>
  <c r="X715" i="1"/>
  <c r="W715" i="1"/>
  <c r="Y715" i="1" s="1"/>
  <c r="Z716" i="1" s="1"/>
  <c r="T715" i="1"/>
  <c r="S715" i="1"/>
  <c r="U715" i="1" s="1"/>
  <c r="V716" i="1" s="1"/>
  <c r="N715" i="1"/>
  <c r="O715" i="1" s="1"/>
  <c r="I715" i="1"/>
  <c r="J715" i="1" s="1"/>
  <c r="H715" i="1"/>
  <c r="G715" i="1"/>
  <c r="K715" i="1" s="1"/>
  <c r="L716" i="1" s="1"/>
  <c r="D715" i="1"/>
  <c r="C715" i="1"/>
  <c r="E715" i="1" s="1"/>
  <c r="F716" i="1" s="1"/>
  <c r="AB714" i="1"/>
  <c r="AC714" i="1" s="1"/>
  <c r="X714" i="1"/>
  <c r="W714" i="1"/>
  <c r="Y714" i="1" s="1"/>
  <c r="Z715" i="1" s="1"/>
  <c r="T714" i="1"/>
  <c r="S714" i="1"/>
  <c r="U714" i="1" s="1"/>
  <c r="V715" i="1" s="1"/>
  <c r="N714" i="1"/>
  <c r="O714" i="1" s="1"/>
  <c r="I714" i="1"/>
  <c r="J714" i="1" s="1"/>
  <c r="H714" i="1"/>
  <c r="G714" i="1"/>
  <c r="K714" i="1" s="1"/>
  <c r="L715" i="1" s="1"/>
  <c r="D714" i="1"/>
  <c r="C714" i="1"/>
  <c r="E714" i="1" s="1"/>
  <c r="F715" i="1" s="1"/>
  <c r="AB713" i="1"/>
  <c r="AC713" i="1" s="1"/>
  <c r="Y713" i="1"/>
  <c r="Z714" i="1" s="1"/>
  <c r="X713" i="1"/>
  <c r="W713" i="1"/>
  <c r="U713" i="1"/>
  <c r="V714" i="1" s="1"/>
  <c r="T713" i="1"/>
  <c r="S713" i="1"/>
  <c r="N713" i="1"/>
  <c r="O713" i="1" s="1"/>
  <c r="K713" i="1"/>
  <c r="L714" i="1" s="1"/>
  <c r="I713" i="1"/>
  <c r="J713" i="1" s="1"/>
  <c r="H713" i="1"/>
  <c r="G713" i="1"/>
  <c r="E713" i="1"/>
  <c r="F714" i="1" s="1"/>
  <c r="D713" i="1"/>
  <c r="C713" i="1"/>
  <c r="AB712" i="1"/>
  <c r="AC712" i="1" s="1"/>
  <c r="Y712" i="1"/>
  <c r="Z713" i="1" s="1"/>
  <c r="X712" i="1"/>
  <c r="W712" i="1"/>
  <c r="T712" i="1"/>
  <c r="S712" i="1"/>
  <c r="U712" i="1" s="1"/>
  <c r="V713" i="1" s="1"/>
  <c r="N712" i="1"/>
  <c r="O712" i="1" s="1"/>
  <c r="K712" i="1"/>
  <c r="L713" i="1" s="1"/>
  <c r="I712" i="1"/>
  <c r="J712" i="1" s="1"/>
  <c r="H712" i="1"/>
  <c r="G712" i="1"/>
  <c r="D712" i="1"/>
  <c r="C712" i="1"/>
  <c r="E712" i="1" s="1"/>
  <c r="F713" i="1" s="1"/>
  <c r="AB711" i="1"/>
  <c r="AC711" i="1" s="1"/>
  <c r="X711" i="1"/>
  <c r="W711" i="1"/>
  <c r="Y711" i="1" s="1"/>
  <c r="Z712" i="1" s="1"/>
  <c r="T711" i="1"/>
  <c r="S711" i="1"/>
  <c r="U711" i="1" s="1"/>
  <c r="V712" i="1" s="1"/>
  <c r="N711" i="1"/>
  <c r="O711" i="1" s="1"/>
  <c r="I711" i="1"/>
  <c r="J711" i="1" s="1"/>
  <c r="H711" i="1"/>
  <c r="G711" i="1"/>
  <c r="K711" i="1" s="1"/>
  <c r="L712" i="1" s="1"/>
  <c r="D711" i="1"/>
  <c r="C711" i="1"/>
  <c r="E711" i="1" s="1"/>
  <c r="F712" i="1" s="1"/>
  <c r="AB710" i="1"/>
  <c r="AC710" i="1" s="1"/>
  <c r="X710" i="1"/>
  <c r="W710" i="1"/>
  <c r="Y710" i="1" s="1"/>
  <c r="Z711" i="1" s="1"/>
  <c r="U710" i="1"/>
  <c r="V711" i="1" s="1"/>
  <c r="T710" i="1"/>
  <c r="S710" i="1"/>
  <c r="N710" i="1"/>
  <c r="O710" i="1" s="1"/>
  <c r="I710" i="1"/>
  <c r="J710" i="1" s="1"/>
  <c r="H710" i="1"/>
  <c r="G710" i="1"/>
  <c r="K710" i="1" s="1"/>
  <c r="L711" i="1" s="1"/>
  <c r="E710" i="1"/>
  <c r="F711" i="1" s="1"/>
  <c r="D710" i="1"/>
  <c r="C710" i="1"/>
  <c r="AB709" i="1"/>
  <c r="AC709" i="1" s="1"/>
  <c r="X709" i="1"/>
  <c r="W709" i="1"/>
  <c r="Y709" i="1" s="1"/>
  <c r="Z710" i="1" s="1"/>
  <c r="U709" i="1"/>
  <c r="V710" i="1" s="1"/>
  <c r="T709" i="1"/>
  <c r="S709" i="1"/>
  <c r="N709" i="1"/>
  <c r="O709" i="1" s="1"/>
  <c r="K709" i="1"/>
  <c r="L710" i="1" s="1"/>
  <c r="I709" i="1"/>
  <c r="J709" i="1" s="1"/>
  <c r="H709" i="1"/>
  <c r="G709" i="1"/>
  <c r="E709" i="1"/>
  <c r="F710" i="1" s="1"/>
  <c r="D709" i="1"/>
  <c r="C709" i="1"/>
  <c r="AB708" i="1"/>
  <c r="AC708" i="1" s="1"/>
  <c r="Y708" i="1"/>
  <c r="Z709" i="1" s="1"/>
  <c r="X708" i="1"/>
  <c r="W708" i="1"/>
  <c r="T708" i="1"/>
  <c r="S708" i="1"/>
  <c r="U708" i="1" s="1"/>
  <c r="V709" i="1" s="1"/>
  <c r="N708" i="1"/>
  <c r="O708" i="1" s="1"/>
  <c r="I708" i="1"/>
  <c r="J708" i="1" s="1"/>
  <c r="H708" i="1"/>
  <c r="G708" i="1"/>
  <c r="K708" i="1" s="1"/>
  <c r="L709" i="1" s="1"/>
  <c r="D708" i="1"/>
  <c r="C708" i="1"/>
  <c r="E708" i="1" s="1"/>
  <c r="F709" i="1" s="1"/>
  <c r="AB707" i="1"/>
  <c r="AC707" i="1" s="1"/>
  <c r="X707" i="1"/>
  <c r="W707" i="1"/>
  <c r="Y707" i="1" s="1"/>
  <c r="Z708" i="1" s="1"/>
  <c r="T707" i="1"/>
  <c r="S707" i="1"/>
  <c r="U707" i="1" s="1"/>
  <c r="V708" i="1" s="1"/>
  <c r="N707" i="1"/>
  <c r="O707" i="1" s="1"/>
  <c r="I707" i="1"/>
  <c r="J707" i="1" s="1"/>
  <c r="H707" i="1"/>
  <c r="G707" i="1"/>
  <c r="K707" i="1" s="1"/>
  <c r="L708" i="1" s="1"/>
  <c r="D707" i="1"/>
  <c r="C707" i="1"/>
  <c r="E707" i="1" s="1"/>
  <c r="F708" i="1" s="1"/>
  <c r="AB706" i="1"/>
  <c r="AC706" i="1" s="1"/>
  <c r="X706" i="1"/>
  <c r="W706" i="1"/>
  <c r="Y706" i="1" s="1"/>
  <c r="Z707" i="1" s="1"/>
  <c r="T706" i="1"/>
  <c r="S706" i="1"/>
  <c r="U706" i="1" s="1"/>
  <c r="V707" i="1" s="1"/>
  <c r="N706" i="1"/>
  <c r="O706" i="1" s="1"/>
  <c r="I706" i="1"/>
  <c r="J706" i="1" s="1"/>
  <c r="H706" i="1"/>
  <c r="G706" i="1"/>
  <c r="K706" i="1" s="1"/>
  <c r="L707" i="1" s="1"/>
  <c r="D706" i="1"/>
  <c r="C706" i="1"/>
  <c r="E706" i="1" s="1"/>
  <c r="F707" i="1" s="1"/>
  <c r="AB705" i="1"/>
  <c r="AC705" i="1" s="1"/>
  <c r="Y705" i="1"/>
  <c r="Z706" i="1" s="1"/>
  <c r="X705" i="1"/>
  <c r="W705" i="1"/>
  <c r="U705" i="1"/>
  <c r="V706" i="1" s="1"/>
  <c r="T705" i="1"/>
  <c r="S705" i="1"/>
  <c r="N705" i="1"/>
  <c r="O705" i="1" s="1"/>
  <c r="K705" i="1"/>
  <c r="L706" i="1" s="1"/>
  <c r="I705" i="1"/>
  <c r="J705" i="1" s="1"/>
  <c r="H705" i="1"/>
  <c r="G705" i="1"/>
  <c r="E705" i="1"/>
  <c r="F706" i="1" s="1"/>
  <c r="D705" i="1"/>
  <c r="C705" i="1"/>
  <c r="AB704" i="1"/>
  <c r="AC704" i="1" s="1"/>
  <c r="Y704" i="1"/>
  <c r="Z705" i="1" s="1"/>
  <c r="X704" i="1"/>
  <c r="W704" i="1"/>
  <c r="T704" i="1"/>
  <c r="S704" i="1"/>
  <c r="U704" i="1" s="1"/>
  <c r="V705" i="1" s="1"/>
  <c r="N704" i="1"/>
  <c r="O704" i="1" s="1"/>
  <c r="K704" i="1"/>
  <c r="L705" i="1" s="1"/>
  <c r="I704" i="1"/>
  <c r="J704" i="1" s="1"/>
  <c r="H704" i="1"/>
  <c r="G704" i="1"/>
  <c r="D704" i="1"/>
  <c r="C704" i="1"/>
  <c r="E704" i="1" s="1"/>
  <c r="F705" i="1" s="1"/>
  <c r="AB703" i="1"/>
  <c r="AC703" i="1" s="1"/>
  <c r="X703" i="1"/>
  <c r="W703" i="1"/>
  <c r="Y703" i="1" s="1"/>
  <c r="Z704" i="1" s="1"/>
  <c r="T703" i="1"/>
  <c r="S703" i="1"/>
  <c r="U703" i="1" s="1"/>
  <c r="V704" i="1" s="1"/>
  <c r="N703" i="1"/>
  <c r="O703" i="1" s="1"/>
  <c r="I703" i="1"/>
  <c r="J703" i="1" s="1"/>
  <c r="H703" i="1"/>
  <c r="G703" i="1"/>
  <c r="K703" i="1" s="1"/>
  <c r="L704" i="1" s="1"/>
  <c r="D703" i="1"/>
  <c r="C703" i="1"/>
  <c r="E703" i="1" s="1"/>
  <c r="F704" i="1" s="1"/>
  <c r="AB702" i="1"/>
  <c r="AC702" i="1" s="1"/>
  <c r="X702" i="1"/>
  <c r="W702" i="1"/>
  <c r="Y702" i="1" s="1"/>
  <c r="Z703" i="1" s="1"/>
  <c r="U702" i="1"/>
  <c r="V703" i="1" s="1"/>
  <c r="T702" i="1"/>
  <c r="S702" i="1"/>
  <c r="N702" i="1"/>
  <c r="O702" i="1" s="1"/>
  <c r="I702" i="1"/>
  <c r="J702" i="1" s="1"/>
  <c r="H702" i="1"/>
  <c r="G702" i="1"/>
  <c r="K702" i="1" s="1"/>
  <c r="L703" i="1" s="1"/>
  <c r="E702" i="1"/>
  <c r="F703" i="1" s="1"/>
  <c r="D702" i="1"/>
  <c r="C702" i="1"/>
  <c r="AB701" i="1"/>
  <c r="AC701" i="1" s="1"/>
  <c r="X701" i="1"/>
  <c r="W701" i="1"/>
  <c r="Y701" i="1" s="1"/>
  <c r="Z702" i="1" s="1"/>
  <c r="U701" i="1"/>
  <c r="V702" i="1" s="1"/>
  <c r="T701" i="1"/>
  <c r="S701" i="1"/>
  <c r="N701" i="1"/>
  <c r="O701" i="1" s="1"/>
  <c r="K701" i="1"/>
  <c r="L702" i="1" s="1"/>
  <c r="I701" i="1"/>
  <c r="J701" i="1" s="1"/>
  <c r="H701" i="1"/>
  <c r="G701" i="1"/>
  <c r="E701" i="1"/>
  <c r="F702" i="1" s="1"/>
  <c r="D701" i="1"/>
  <c r="C701" i="1"/>
  <c r="AB700" i="1"/>
  <c r="AC700" i="1" s="1"/>
  <c r="Y700" i="1"/>
  <c r="Z701" i="1" s="1"/>
  <c r="X700" i="1"/>
  <c r="W700" i="1"/>
  <c r="T700" i="1"/>
  <c r="S700" i="1"/>
  <c r="U700" i="1" s="1"/>
  <c r="V701" i="1" s="1"/>
  <c r="N700" i="1"/>
  <c r="O700" i="1" s="1"/>
  <c r="I700" i="1"/>
  <c r="J700" i="1" s="1"/>
  <c r="H700" i="1"/>
  <c r="G700" i="1"/>
  <c r="K700" i="1" s="1"/>
  <c r="L701" i="1" s="1"/>
  <c r="D700" i="1"/>
  <c r="C700" i="1"/>
  <c r="E700" i="1" s="1"/>
  <c r="F701" i="1" s="1"/>
  <c r="AB699" i="1"/>
  <c r="AC699" i="1" s="1"/>
  <c r="X699" i="1"/>
  <c r="W699" i="1"/>
  <c r="Y699" i="1" s="1"/>
  <c r="Z700" i="1" s="1"/>
  <c r="T699" i="1"/>
  <c r="S699" i="1"/>
  <c r="U699" i="1" s="1"/>
  <c r="V700" i="1" s="1"/>
  <c r="N699" i="1"/>
  <c r="O699" i="1" s="1"/>
  <c r="I699" i="1"/>
  <c r="J699" i="1" s="1"/>
  <c r="H699" i="1"/>
  <c r="G699" i="1"/>
  <c r="K699" i="1" s="1"/>
  <c r="L700" i="1" s="1"/>
  <c r="D699" i="1"/>
  <c r="C699" i="1"/>
  <c r="E699" i="1" s="1"/>
  <c r="F700" i="1" s="1"/>
  <c r="AB698" i="1"/>
  <c r="AC698" i="1" s="1"/>
  <c r="X698" i="1"/>
  <c r="W698" i="1"/>
  <c r="Y698" i="1" s="1"/>
  <c r="Z699" i="1" s="1"/>
  <c r="T698" i="1"/>
  <c r="S698" i="1"/>
  <c r="U698" i="1" s="1"/>
  <c r="V699" i="1" s="1"/>
  <c r="N698" i="1"/>
  <c r="O698" i="1" s="1"/>
  <c r="I698" i="1"/>
  <c r="J698" i="1" s="1"/>
  <c r="H698" i="1"/>
  <c r="G698" i="1"/>
  <c r="K698" i="1" s="1"/>
  <c r="L699" i="1" s="1"/>
  <c r="D698" i="1"/>
  <c r="C698" i="1"/>
  <c r="E698" i="1" s="1"/>
  <c r="F699" i="1" s="1"/>
  <c r="AB697" i="1"/>
  <c r="AC697" i="1" s="1"/>
  <c r="Y697" i="1"/>
  <c r="Z698" i="1" s="1"/>
  <c r="X697" i="1"/>
  <c r="W697" i="1"/>
  <c r="U697" i="1"/>
  <c r="V698" i="1" s="1"/>
  <c r="T697" i="1"/>
  <c r="S697" i="1"/>
  <c r="N697" i="1"/>
  <c r="O697" i="1" s="1"/>
  <c r="K697" i="1"/>
  <c r="L698" i="1" s="1"/>
  <c r="I697" i="1"/>
  <c r="J697" i="1" s="1"/>
  <c r="H697" i="1"/>
  <c r="G697" i="1"/>
  <c r="E697" i="1"/>
  <c r="F698" i="1" s="1"/>
  <c r="D697" i="1"/>
  <c r="C697" i="1"/>
  <c r="AB696" i="1"/>
  <c r="AC696" i="1" s="1"/>
  <c r="Y696" i="1"/>
  <c r="Z697" i="1" s="1"/>
  <c r="X696" i="1"/>
  <c r="W696" i="1"/>
  <c r="T696" i="1"/>
  <c r="S696" i="1"/>
  <c r="U696" i="1" s="1"/>
  <c r="V697" i="1" s="1"/>
  <c r="N696" i="1"/>
  <c r="O696" i="1" s="1"/>
  <c r="K696" i="1"/>
  <c r="L697" i="1" s="1"/>
  <c r="I696" i="1"/>
  <c r="J696" i="1" s="1"/>
  <c r="H696" i="1"/>
  <c r="G696" i="1"/>
  <c r="D696" i="1"/>
  <c r="C696" i="1"/>
  <c r="E696" i="1" s="1"/>
  <c r="F697" i="1" s="1"/>
  <c r="AB695" i="1"/>
  <c r="AC695" i="1" s="1"/>
  <c r="X695" i="1"/>
  <c r="W695" i="1"/>
  <c r="Y695" i="1" s="1"/>
  <c r="Z696" i="1" s="1"/>
  <c r="T695" i="1"/>
  <c r="S695" i="1"/>
  <c r="U695" i="1" s="1"/>
  <c r="V696" i="1" s="1"/>
  <c r="N695" i="1"/>
  <c r="O695" i="1" s="1"/>
  <c r="I695" i="1"/>
  <c r="J695" i="1" s="1"/>
  <c r="H695" i="1"/>
  <c r="G695" i="1"/>
  <c r="K695" i="1" s="1"/>
  <c r="L696" i="1" s="1"/>
  <c r="D695" i="1"/>
  <c r="C695" i="1"/>
  <c r="E695" i="1" s="1"/>
  <c r="F696" i="1" s="1"/>
  <c r="AB694" i="1"/>
  <c r="AC694" i="1" s="1"/>
  <c r="X694" i="1"/>
  <c r="W694" i="1"/>
  <c r="Y694" i="1" s="1"/>
  <c r="Z695" i="1" s="1"/>
  <c r="U694" i="1"/>
  <c r="V695" i="1" s="1"/>
  <c r="T694" i="1"/>
  <c r="S694" i="1"/>
  <c r="N694" i="1"/>
  <c r="O694" i="1" s="1"/>
  <c r="I694" i="1"/>
  <c r="J694" i="1" s="1"/>
  <c r="H694" i="1"/>
  <c r="G694" i="1"/>
  <c r="K694" i="1" s="1"/>
  <c r="L695" i="1" s="1"/>
  <c r="E694" i="1"/>
  <c r="F695" i="1" s="1"/>
  <c r="D694" i="1"/>
  <c r="C694" i="1"/>
  <c r="AB693" i="1"/>
  <c r="AC693" i="1" s="1"/>
  <c r="X693" i="1"/>
  <c r="W693" i="1"/>
  <c r="Y693" i="1" s="1"/>
  <c r="Z694" i="1" s="1"/>
  <c r="U693" i="1"/>
  <c r="V694" i="1" s="1"/>
  <c r="T693" i="1"/>
  <c r="S693" i="1"/>
  <c r="N693" i="1"/>
  <c r="O693" i="1" s="1"/>
  <c r="K693" i="1"/>
  <c r="L694" i="1" s="1"/>
  <c r="I693" i="1"/>
  <c r="J693" i="1" s="1"/>
  <c r="H693" i="1"/>
  <c r="G693" i="1"/>
  <c r="E693" i="1"/>
  <c r="F694" i="1" s="1"/>
  <c r="D693" i="1"/>
  <c r="C693" i="1"/>
  <c r="AB692" i="1"/>
  <c r="AC692" i="1" s="1"/>
  <c r="Y692" i="1"/>
  <c r="Z693" i="1" s="1"/>
  <c r="X692" i="1"/>
  <c r="W692" i="1"/>
  <c r="T692" i="1"/>
  <c r="S692" i="1"/>
  <c r="U692" i="1" s="1"/>
  <c r="V693" i="1" s="1"/>
  <c r="N692" i="1"/>
  <c r="O692" i="1" s="1"/>
  <c r="I692" i="1"/>
  <c r="J692" i="1" s="1"/>
  <c r="H692" i="1"/>
  <c r="G692" i="1"/>
  <c r="K692" i="1" s="1"/>
  <c r="L693" i="1" s="1"/>
  <c r="D692" i="1"/>
  <c r="C692" i="1"/>
  <c r="E692" i="1" s="1"/>
  <c r="F693" i="1" s="1"/>
  <c r="AB691" i="1"/>
  <c r="AC691" i="1" s="1"/>
  <c r="X691" i="1"/>
  <c r="W691" i="1"/>
  <c r="Y691" i="1" s="1"/>
  <c r="Z692" i="1" s="1"/>
  <c r="T691" i="1"/>
  <c r="S691" i="1"/>
  <c r="U691" i="1" s="1"/>
  <c r="V692" i="1" s="1"/>
  <c r="N691" i="1"/>
  <c r="O691" i="1" s="1"/>
  <c r="I691" i="1"/>
  <c r="J691" i="1" s="1"/>
  <c r="H691" i="1"/>
  <c r="G691" i="1"/>
  <c r="K691" i="1" s="1"/>
  <c r="L692" i="1" s="1"/>
  <c r="D691" i="1"/>
  <c r="C691" i="1"/>
  <c r="E691" i="1" s="1"/>
  <c r="F692" i="1" s="1"/>
  <c r="AB690" i="1"/>
  <c r="AC690" i="1" s="1"/>
  <c r="X690" i="1"/>
  <c r="W690" i="1"/>
  <c r="Y690" i="1" s="1"/>
  <c r="Z691" i="1" s="1"/>
  <c r="T690" i="1"/>
  <c r="S690" i="1"/>
  <c r="U690" i="1" s="1"/>
  <c r="V691" i="1" s="1"/>
  <c r="N690" i="1"/>
  <c r="O690" i="1" s="1"/>
  <c r="I690" i="1"/>
  <c r="J690" i="1" s="1"/>
  <c r="H690" i="1"/>
  <c r="G690" i="1"/>
  <c r="K690" i="1" s="1"/>
  <c r="L691" i="1" s="1"/>
  <c r="D690" i="1"/>
  <c r="C690" i="1"/>
  <c r="E690" i="1" s="1"/>
  <c r="F691" i="1" s="1"/>
  <c r="AB689" i="1"/>
  <c r="AC689" i="1" s="1"/>
  <c r="Y689" i="1"/>
  <c r="Z690" i="1" s="1"/>
  <c r="X689" i="1"/>
  <c r="W689" i="1"/>
  <c r="U689" i="1"/>
  <c r="V690" i="1" s="1"/>
  <c r="T689" i="1"/>
  <c r="S689" i="1"/>
  <c r="N689" i="1"/>
  <c r="O689" i="1" s="1"/>
  <c r="K689" i="1"/>
  <c r="L690" i="1" s="1"/>
  <c r="I689" i="1"/>
  <c r="J689" i="1" s="1"/>
  <c r="H689" i="1"/>
  <c r="G689" i="1"/>
  <c r="E689" i="1"/>
  <c r="F690" i="1" s="1"/>
  <c r="D689" i="1"/>
  <c r="C689" i="1"/>
  <c r="AB688" i="1"/>
  <c r="AC688" i="1" s="1"/>
  <c r="Y688" i="1"/>
  <c r="Z689" i="1" s="1"/>
  <c r="X688" i="1"/>
  <c r="W688" i="1"/>
  <c r="T688" i="1"/>
  <c r="S688" i="1"/>
  <c r="U688" i="1" s="1"/>
  <c r="V689" i="1" s="1"/>
  <c r="N688" i="1"/>
  <c r="O688" i="1" s="1"/>
  <c r="K688" i="1"/>
  <c r="L689" i="1" s="1"/>
  <c r="I688" i="1"/>
  <c r="J688" i="1" s="1"/>
  <c r="H688" i="1"/>
  <c r="G688" i="1"/>
  <c r="D688" i="1"/>
  <c r="C688" i="1"/>
  <c r="E688" i="1" s="1"/>
  <c r="F689" i="1" s="1"/>
  <c r="AB687" i="1"/>
  <c r="AC687" i="1" s="1"/>
  <c r="X687" i="1"/>
  <c r="W687" i="1"/>
  <c r="Y687" i="1" s="1"/>
  <c r="Z688" i="1" s="1"/>
  <c r="T687" i="1"/>
  <c r="S687" i="1"/>
  <c r="U687" i="1" s="1"/>
  <c r="V688" i="1" s="1"/>
  <c r="N687" i="1"/>
  <c r="O687" i="1" s="1"/>
  <c r="I687" i="1"/>
  <c r="J687" i="1" s="1"/>
  <c r="H687" i="1"/>
  <c r="G687" i="1"/>
  <c r="K687" i="1" s="1"/>
  <c r="L688" i="1" s="1"/>
  <c r="D687" i="1"/>
  <c r="C687" i="1"/>
  <c r="E687" i="1" s="1"/>
  <c r="F688" i="1" s="1"/>
  <c r="AB686" i="1"/>
  <c r="AC686" i="1" s="1"/>
  <c r="X686" i="1"/>
  <c r="W686" i="1"/>
  <c r="Y686" i="1" s="1"/>
  <c r="Z687" i="1" s="1"/>
  <c r="U686" i="1"/>
  <c r="V687" i="1" s="1"/>
  <c r="T686" i="1"/>
  <c r="S686" i="1"/>
  <c r="N686" i="1"/>
  <c r="O686" i="1" s="1"/>
  <c r="I686" i="1"/>
  <c r="J686" i="1" s="1"/>
  <c r="H686" i="1"/>
  <c r="G686" i="1"/>
  <c r="K686" i="1" s="1"/>
  <c r="L687" i="1" s="1"/>
  <c r="E686" i="1"/>
  <c r="F687" i="1" s="1"/>
  <c r="D686" i="1"/>
  <c r="C686" i="1"/>
  <c r="AB685" i="1"/>
  <c r="AC685" i="1" s="1"/>
  <c r="X685" i="1"/>
  <c r="W685" i="1"/>
  <c r="Y685" i="1" s="1"/>
  <c r="Z686" i="1" s="1"/>
  <c r="U685" i="1"/>
  <c r="V686" i="1" s="1"/>
  <c r="T685" i="1"/>
  <c r="S685" i="1"/>
  <c r="N685" i="1"/>
  <c r="O685" i="1" s="1"/>
  <c r="K685" i="1"/>
  <c r="L686" i="1" s="1"/>
  <c r="I685" i="1"/>
  <c r="J685" i="1" s="1"/>
  <c r="H685" i="1"/>
  <c r="G685" i="1"/>
  <c r="E685" i="1"/>
  <c r="F686" i="1" s="1"/>
  <c r="D685" i="1"/>
  <c r="C685" i="1"/>
  <c r="AB684" i="1"/>
  <c r="AC684" i="1" s="1"/>
  <c r="Y684" i="1"/>
  <c r="Z685" i="1" s="1"/>
  <c r="X684" i="1"/>
  <c r="W684" i="1"/>
  <c r="T684" i="1"/>
  <c r="S684" i="1"/>
  <c r="U684" i="1" s="1"/>
  <c r="V685" i="1" s="1"/>
  <c r="N684" i="1"/>
  <c r="O684" i="1" s="1"/>
  <c r="I684" i="1"/>
  <c r="J684" i="1" s="1"/>
  <c r="H684" i="1"/>
  <c r="G684" i="1"/>
  <c r="K684" i="1" s="1"/>
  <c r="L685" i="1" s="1"/>
  <c r="D684" i="1"/>
  <c r="C684" i="1"/>
  <c r="E684" i="1" s="1"/>
  <c r="F685" i="1" s="1"/>
  <c r="AB683" i="1"/>
  <c r="AC683" i="1" s="1"/>
  <c r="X683" i="1"/>
  <c r="W683" i="1"/>
  <c r="Y683" i="1" s="1"/>
  <c r="Z684" i="1" s="1"/>
  <c r="T683" i="1"/>
  <c r="S683" i="1"/>
  <c r="U683" i="1" s="1"/>
  <c r="V684" i="1" s="1"/>
  <c r="N683" i="1"/>
  <c r="O683" i="1" s="1"/>
  <c r="I683" i="1"/>
  <c r="J683" i="1" s="1"/>
  <c r="H683" i="1"/>
  <c r="G683" i="1"/>
  <c r="K683" i="1" s="1"/>
  <c r="L684" i="1" s="1"/>
  <c r="D683" i="1"/>
  <c r="C683" i="1"/>
  <c r="E683" i="1" s="1"/>
  <c r="F684" i="1" s="1"/>
  <c r="AB682" i="1"/>
  <c r="AC682" i="1" s="1"/>
  <c r="X682" i="1"/>
  <c r="W682" i="1"/>
  <c r="Y682" i="1" s="1"/>
  <c r="Z683" i="1" s="1"/>
  <c r="T682" i="1"/>
  <c r="S682" i="1"/>
  <c r="U682" i="1" s="1"/>
  <c r="V683" i="1" s="1"/>
  <c r="N682" i="1"/>
  <c r="O682" i="1" s="1"/>
  <c r="I682" i="1"/>
  <c r="J682" i="1" s="1"/>
  <c r="H682" i="1"/>
  <c r="G682" i="1"/>
  <c r="K682" i="1" s="1"/>
  <c r="L683" i="1" s="1"/>
  <c r="D682" i="1"/>
  <c r="C682" i="1"/>
  <c r="E682" i="1" s="1"/>
  <c r="F683" i="1" s="1"/>
  <c r="AB681" i="1"/>
  <c r="AC681" i="1" s="1"/>
  <c r="Y681" i="1"/>
  <c r="Z682" i="1" s="1"/>
  <c r="X681" i="1"/>
  <c r="W681" i="1"/>
  <c r="U681" i="1"/>
  <c r="V682" i="1" s="1"/>
  <c r="T681" i="1"/>
  <c r="S681" i="1"/>
  <c r="N681" i="1"/>
  <c r="O681" i="1" s="1"/>
  <c r="K681" i="1"/>
  <c r="L682" i="1" s="1"/>
  <c r="I681" i="1"/>
  <c r="J681" i="1" s="1"/>
  <c r="H681" i="1"/>
  <c r="G681" i="1"/>
  <c r="E681" i="1"/>
  <c r="F682" i="1" s="1"/>
  <c r="D681" i="1"/>
  <c r="C681" i="1"/>
  <c r="AB680" i="1"/>
  <c r="AC680" i="1" s="1"/>
  <c r="Y680" i="1"/>
  <c r="Z681" i="1" s="1"/>
  <c r="X680" i="1"/>
  <c r="W680" i="1"/>
  <c r="T680" i="1"/>
  <c r="S680" i="1"/>
  <c r="U680" i="1" s="1"/>
  <c r="V681" i="1" s="1"/>
  <c r="N680" i="1"/>
  <c r="O680" i="1" s="1"/>
  <c r="K680" i="1"/>
  <c r="L681" i="1" s="1"/>
  <c r="I680" i="1"/>
  <c r="J680" i="1" s="1"/>
  <c r="H680" i="1"/>
  <c r="G680" i="1"/>
  <c r="D680" i="1"/>
  <c r="C680" i="1"/>
  <c r="E680" i="1" s="1"/>
  <c r="F681" i="1" s="1"/>
  <c r="AB679" i="1"/>
  <c r="AC679" i="1" s="1"/>
  <c r="X679" i="1"/>
  <c r="W679" i="1"/>
  <c r="Y679" i="1" s="1"/>
  <c r="Z680" i="1" s="1"/>
  <c r="T679" i="1"/>
  <c r="S679" i="1"/>
  <c r="U679" i="1" s="1"/>
  <c r="V680" i="1" s="1"/>
  <c r="N679" i="1"/>
  <c r="O679" i="1" s="1"/>
  <c r="I679" i="1"/>
  <c r="J679" i="1" s="1"/>
  <c r="H679" i="1"/>
  <c r="G679" i="1"/>
  <c r="K679" i="1" s="1"/>
  <c r="L680" i="1" s="1"/>
  <c r="D679" i="1"/>
  <c r="C679" i="1"/>
  <c r="E679" i="1" s="1"/>
  <c r="F680" i="1" s="1"/>
  <c r="AB678" i="1"/>
  <c r="AC678" i="1" s="1"/>
  <c r="X678" i="1"/>
  <c r="W678" i="1"/>
  <c r="Y678" i="1" s="1"/>
  <c r="Z679" i="1" s="1"/>
  <c r="U678" i="1"/>
  <c r="V679" i="1" s="1"/>
  <c r="T678" i="1"/>
  <c r="S678" i="1"/>
  <c r="N678" i="1"/>
  <c r="O678" i="1" s="1"/>
  <c r="I678" i="1"/>
  <c r="J678" i="1" s="1"/>
  <c r="H678" i="1"/>
  <c r="G678" i="1"/>
  <c r="K678" i="1" s="1"/>
  <c r="L679" i="1" s="1"/>
  <c r="E678" i="1"/>
  <c r="F679" i="1" s="1"/>
  <c r="D678" i="1"/>
  <c r="C678" i="1"/>
  <c r="AB677" i="1"/>
  <c r="AC677" i="1" s="1"/>
  <c r="X677" i="1"/>
  <c r="W677" i="1"/>
  <c r="Y677" i="1" s="1"/>
  <c r="Z678" i="1" s="1"/>
  <c r="U677" i="1"/>
  <c r="V678" i="1" s="1"/>
  <c r="T677" i="1"/>
  <c r="S677" i="1"/>
  <c r="N677" i="1"/>
  <c r="O677" i="1" s="1"/>
  <c r="K677" i="1"/>
  <c r="L678" i="1" s="1"/>
  <c r="I677" i="1"/>
  <c r="J677" i="1" s="1"/>
  <c r="H677" i="1"/>
  <c r="G677" i="1"/>
  <c r="E677" i="1"/>
  <c r="F678" i="1" s="1"/>
  <c r="D677" i="1"/>
  <c r="C677" i="1"/>
  <c r="AB676" i="1"/>
  <c r="AC676" i="1" s="1"/>
  <c r="Y676" i="1"/>
  <c r="Z677" i="1" s="1"/>
  <c r="X676" i="1"/>
  <c r="W676" i="1"/>
  <c r="T676" i="1"/>
  <c r="S676" i="1"/>
  <c r="U676" i="1" s="1"/>
  <c r="V677" i="1" s="1"/>
  <c r="N676" i="1"/>
  <c r="O676" i="1" s="1"/>
  <c r="I676" i="1"/>
  <c r="J676" i="1" s="1"/>
  <c r="H676" i="1"/>
  <c r="G676" i="1"/>
  <c r="K676" i="1" s="1"/>
  <c r="L677" i="1" s="1"/>
  <c r="D676" i="1"/>
  <c r="C676" i="1"/>
  <c r="E676" i="1" s="1"/>
  <c r="F677" i="1" s="1"/>
  <c r="AB675" i="1"/>
  <c r="AC675" i="1" s="1"/>
  <c r="X675" i="1"/>
  <c r="W675" i="1"/>
  <c r="Y675" i="1" s="1"/>
  <c r="Z676" i="1" s="1"/>
  <c r="T675" i="1"/>
  <c r="S675" i="1"/>
  <c r="U675" i="1" s="1"/>
  <c r="V676" i="1" s="1"/>
  <c r="N675" i="1"/>
  <c r="O675" i="1" s="1"/>
  <c r="I675" i="1"/>
  <c r="J675" i="1" s="1"/>
  <c r="H675" i="1"/>
  <c r="G675" i="1"/>
  <c r="K675" i="1" s="1"/>
  <c r="L676" i="1" s="1"/>
  <c r="D675" i="1"/>
  <c r="C675" i="1"/>
  <c r="E675" i="1" s="1"/>
  <c r="F676" i="1" s="1"/>
  <c r="AB674" i="1"/>
  <c r="AC674" i="1" s="1"/>
  <c r="X674" i="1"/>
  <c r="W674" i="1"/>
  <c r="Y674" i="1" s="1"/>
  <c r="Z675" i="1" s="1"/>
  <c r="T674" i="1"/>
  <c r="S674" i="1"/>
  <c r="U674" i="1" s="1"/>
  <c r="V675" i="1" s="1"/>
  <c r="N674" i="1"/>
  <c r="O674" i="1" s="1"/>
  <c r="I674" i="1"/>
  <c r="J674" i="1" s="1"/>
  <c r="H674" i="1"/>
  <c r="G674" i="1"/>
  <c r="K674" i="1" s="1"/>
  <c r="L675" i="1" s="1"/>
  <c r="D674" i="1"/>
  <c r="C674" i="1"/>
  <c r="E674" i="1" s="1"/>
  <c r="F675" i="1" s="1"/>
  <c r="AB673" i="1"/>
  <c r="AC673" i="1" s="1"/>
  <c r="Y673" i="1"/>
  <c r="Z674" i="1" s="1"/>
  <c r="X673" i="1"/>
  <c r="W673" i="1"/>
  <c r="U673" i="1"/>
  <c r="V674" i="1" s="1"/>
  <c r="T673" i="1"/>
  <c r="S673" i="1"/>
  <c r="N673" i="1"/>
  <c r="O673" i="1" s="1"/>
  <c r="K673" i="1"/>
  <c r="L674" i="1" s="1"/>
  <c r="I673" i="1"/>
  <c r="J673" i="1" s="1"/>
  <c r="H673" i="1"/>
  <c r="G673" i="1"/>
  <c r="E673" i="1"/>
  <c r="F674" i="1" s="1"/>
  <c r="D673" i="1"/>
  <c r="C673" i="1"/>
  <c r="AB672" i="1"/>
  <c r="AC672" i="1" s="1"/>
  <c r="Y672" i="1"/>
  <c r="Z673" i="1" s="1"/>
  <c r="X672" i="1"/>
  <c r="W672" i="1"/>
  <c r="T672" i="1"/>
  <c r="S672" i="1"/>
  <c r="U672" i="1" s="1"/>
  <c r="V673" i="1" s="1"/>
  <c r="N672" i="1"/>
  <c r="O672" i="1" s="1"/>
  <c r="K672" i="1"/>
  <c r="L673" i="1" s="1"/>
  <c r="I672" i="1"/>
  <c r="J672" i="1" s="1"/>
  <c r="H672" i="1"/>
  <c r="G672" i="1"/>
  <c r="D672" i="1"/>
  <c r="C672" i="1"/>
  <c r="E672" i="1" s="1"/>
  <c r="F673" i="1" s="1"/>
  <c r="AB671" i="1"/>
  <c r="AC671" i="1" s="1"/>
  <c r="X671" i="1"/>
  <c r="W671" i="1"/>
  <c r="Y671" i="1" s="1"/>
  <c r="Z672" i="1" s="1"/>
  <c r="T671" i="1"/>
  <c r="S671" i="1"/>
  <c r="U671" i="1" s="1"/>
  <c r="V672" i="1" s="1"/>
  <c r="N671" i="1"/>
  <c r="O671" i="1" s="1"/>
  <c r="I671" i="1"/>
  <c r="J671" i="1" s="1"/>
  <c r="H671" i="1"/>
  <c r="G671" i="1"/>
  <c r="K671" i="1" s="1"/>
  <c r="L672" i="1" s="1"/>
  <c r="D671" i="1"/>
  <c r="C671" i="1"/>
  <c r="E671" i="1" s="1"/>
  <c r="F672" i="1" s="1"/>
  <c r="AB670" i="1"/>
  <c r="AC670" i="1" s="1"/>
  <c r="X670" i="1"/>
  <c r="W670" i="1"/>
  <c r="Y670" i="1" s="1"/>
  <c r="Z671" i="1" s="1"/>
  <c r="U670" i="1"/>
  <c r="V671" i="1" s="1"/>
  <c r="T670" i="1"/>
  <c r="S670" i="1"/>
  <c r="N670" i="1"/>
  <c r="O670" i="1" s="1"/>
  <c r="I670" i="1"/>
  <c r="J670" i="1" s="1"/>
  <c r="H670" i="1"/>
  <c r="G670" i="1"/>
  <c r="K670" i="1" s="1"/>
  <c r="L671" i="1" s="1"/>
  <c r="E670" i="1"/>
  <c r="F671" i="1" s="1"/>
  <c r="D670" i="1"/>
  <c r="C670" i="1"/>
  <c r="AB669" i="1"/>
  <c r="AC669" i="1" s="1"/>
  <c r="X669" i="1"/>
  <c r="W669" i="1"/>
  <c r="Y669" i="1" s="1"/>
  <c r="Z670" i="1" s="1"/>
  <c r="U669" i="1"/>
  <c r="V670" i="1" s="1"/>
  <c r="T669" i="1"/>
  <c r="S669" i="1"/>
  <c r="N669" i="1"/>
  <c r="O669" i="1" s="1"/>
  <c r="K669" i="1"/>
  <c r="L670" i="1" s="1"/>
  <c r="I669" i="1"/>
  <c r="J669" i="1" s="1"/>
  <c r="H669" i="1"/>
  <c r="G669" i="1"/>
  <c r="E669" i="1"/>
  <c r="F670" i="1" s="1"/>
  <c r="D669" i="1"/>
  <c r="C669" i="1"/>
  <c r="AB668" i="1"/>
  <c r="AC668" i="1" s="1"/>
  <c r="Y668" i="1"/>
  <c r="Z669" i="1" s="1"/>
  <c r="X668" i="1"/>
  <c r="W668" i="1"/>
  <c r="T668" i="1"/>
  <c r="S668" i="1"/>
  <c r="U668" i="1" s="1"/>
  <c r="V669" i="1" s="1"/>
  <c r="N668" i="1"/>
  <c r="O668" i="1" s="1"/>
  <c r="I668" i="1"/>
  <c r="J668" i="1" s="1"/>
  <c r="H668" i="1"/>
  <c r="G668" i="1"/>
  <c r="K668" i="1" s="1"/>
  <c r="L669" i="1" s="1"/>
  <c r="D668" i="1"/>
  <c r="C668" i="1"/>
  <c r="E668" i="1" s="1"/>
  <c r="F669" i="1" s="1"/>
  <c r="AB667" i="1"/>
  <c r="AC667" i="1" s="1"/>
  <c r="X667" i="1"/>
  <c r="W667" i="1"/>
  <c r="Y667" i="1" s="1"/>
  <c r="Z668" i="1" s="1"/>
  <c r="T667" i="1"/>
  <c r="S667" i="1"/>
  <c r="U667" i="1" s="1"/>
  <c r="V668" i="1" s="1"/>
  <c r="N667" i="1"/>
  <c r="O667" i="1" s="1"/>
  <c r="I667" i="1"/>
  <c r="J667" i="1" s="1"/>
  <c r="H667" i="1"/>
  <c r="G667" i="1"/>
  <c r="K667" i="1" s="1"/>
  <c r="L668" i="1" s="1"/>
  <c r="D667" i="1"/>
  <c r="C667" i="1"/>
  <c r="E667" i="1" s="1"/>
  <c r="F668" i="1" s="1"/>
  <c r="AB666" i="1"/>
  <c r="AC666" i="1" s="1"/>
  <c r="X666" i="1"/>
  <c r="W666" i="1"/>
  <c r="Y666" i="1" s="1"/>
  <c r="Z667" i="1" s="1"/>
  <c r="T666" i="1"/>
  <c r="S666" i="1"/>
  <c r="U666" i="1" s="1"/>
  <c r="V667" i="1" s="1"/>
  <c r="N666" i="1"/>
  <c r="O666" i="1" s="1"/>
  <c r="I666" i="1"/>
  <c r="J666" i="1" s="1"/>
  <c r="H666" i="1"/>
  <c r="G666" i="1"/>
  <c r="K666" i="1" s="1"/>
  <c r="L667" i="1" s="1"/>
  <c r="D666" i="1"/>
  <c r="C666" i="1"/>
  <c r="E666" i="1" s="1"/>
  <c r="F667" i="1" s="1"/>
  <c r="AB665" i="1"/>
  <c r="AC665" i="1" s="1"/>
  <c r="Y665" i="1"/>
  <c r="Z666" i="1" s="1"/>
  <c r="X665" i="1"/>
  <c r="W665" i="1"/>
  <c r="U665" i="1"/>
  <c r="V666" i="1" s="1"/>
  <c r="T665" i="1"/>
  <c r="S665" i="1"/>
  <c r="N665" i="1"/>
  <c r="O665" i="1" s="1"/>
  <c r="K665" i="1"/>
  <c r="L666" i="1" s="1"/>
  <c r="I665" i="1"/>
  <c r="J665" i="1" s="1"/>
  <c r="H665" i="1"/>
  <c r="G665" i="1"/>
  <c r="E665" i="1"/>
  <c r="F666" i="1" s="1"/>
  <c r="D665" i="1"/>
  <c r="C665" i="1"/>
  <c r="AB664" i="1"/>
  <c r="AC664" i="1" s="1"/>
  <c r="Y664" i="1"/>
  <c r="Z665" i="1" s="1"/>
  <c r="X664" i="1"/>
  <c r="W664" i="1"/>
  <c r="U664" i="1"/>
  <c r="V665" i="1" s="1"/>
  <c r="T664" i="1"/>
  <c r="S664" i="1"/>
  <c r="O664" i="1"/>
  <c r="N664" i="1"/>
  <c r="I664" i="1"/>
  <c r="J664" i="1" s="1"/>
  <c r="H664" i="1"/>
  <c r="G664" i="1"/>
  <c r="K664" i="1" s="1"/>
  <c r="L665" i="1" s="1"/>
  <c r="D664" i="1"/>
  <c r="C664" i="1"/>
  <c r="E664" i="1" s="1"/>
  <c r="F665" i="1" s="1"/>
  <c r="AB663" i="1"/>
  <c r="AC663" i="1" s="1"/>
  <c r="X663" i="1"/>
  <c r="Y663" i="1" s="1"/>
  <c r="Z664" i="1" s="1"/>
  <c r="W663" i="1"/>
  <c r="T663" i="1"/>
  <c r="S663" i="1"/>
  <c r="U663" i="1" s="1"/>
  <c r="V664" i="1" s="1"/>
  <c r="N663" i="1"/>
  <c r="I663" i="1"/>
  <c r="J663" i="1" s="1"/>
  <c r="H663" i="1"/>
  <c r="G663" i="1"/>
  <c r="K663" i="1" s="1"/>
  <c r="L664" i="1" s="1"/>
  <c r="D663" i="1"/>
  <c r="E663" i="1" s="1"/>
  <c r="F664" i="1" s="1"/>
  <c r="C663" i="1"/>
  <c r="AB662" i="1"/>
  <c r="AC662" i="1" s="1"/>
  <c r="X662" i="1"/>
  <c r="W662" i="1"/>
  <c r="Y662" i="1" s="1"/>
  <c r="Z663" i="1" s="1"/>
  <c r="T662" i="1"/>
  <c r="S662" i="1"/>
  <c r="U662" i="1" s="1"/>
  <c r="V663" i="1" s="1"/>
  <c r="N662" i="1"/>
  <c r="J662" i="1"/>
  <c r="I662" i="1"/>
  <c r="H662" i="1"/>
  <c r="G662" i="1"/>
  <c r="K662" i="1" s="1"/>
  <c r="L663" i="1" s="1"/>
  <c r="D662" i="1"/>
  <c r="E662" i="1" s="1"/>
  <c r="F663" i="1" s="1"/>
  <c r="C662" i="1"/>
  <c r="AB661" i="1"/>
  <c r="AC661" i="1" s="1"/>
  <c r="X661" i="1"/>
  <c r="W661" i="1"/>
  <c r="Y661" i="1" s="1"/>
  <c r="Z662" i="1" s="1"/>
  <c r="T661" i="1"/>
  <c r="U661" i="1" s="1"/>
  <c r="V662" i="1" s="1"/>
  <c r="S661" i="1"/>
  <c r="O661" i="1"/>
  <c r="N661" i="1"/>
  <c r="K661" i="1"/>
  <c r="L662" i="1" s="1"/>
  <c r="I661" i="1"/>
  <c r="J661" i="1" s="1"/>
  <c r="H661" i="1"/>
  <c r="G661" i="1"/>
  <c r="F661" i="1"/>
  <c r="D661" i="1"/>
  <c r="C661" i="1"/>
  <c r="E661" i="1" s="1"/>
  <c r="F662" i="1" s="1"/>
  <c r="AB660" i="1"/>
  <c r="AC660" i="1" s="1"/>
  <c r="X660" i="1"/>
  <c r="Y660" i="1" s="1"/>
  <c r="Z661" i="1" s="1"/>
  <c r="W660" i="1"/>
  <c r="T660" i="1"/>
  <c r="U660" i="1" s="1"/>
  <c r="V661" i="1" s="1"/>
  <c r="S660" i="1"/>
  <c r="O660" i="1"/>
  <c r="N660" i="1"/>
  <c r="K660" i="1"/>
  <c r="L661" i="1" s="1"/>
  <c r="I660" i="1"/>
  <c r="J660" i="1" s="1"/>
  <c r="H660" i="1"/>
  <c r="G660" i="1"/>
  <c r="E660" i="1"/>
  <c r="D660" i="1"/>
  <c r="C660" i="1"/>
  <c r="AB659" i="1"/>
  <c r="AC659" i="1" s="1"/>
  <c r="X659" i="1"/>
  <c r="Y659" i="1" s="1"/>
  <c r="Z660" i="1" s="1"/>
  <c r="W659" i="1"/>
  <c r="T659" i="1"/>
  <c r="S659" i="1"/>
  <c r="U659" i="1" s="1"/>
  <c r="V660" i="1" s="1"/>
  <c r="N659" i="1"/>
  <c r="J659" i="1"/>
  <c r="I659" i="1"/>
  <c r="H659" i="1"/>
  <c r="G659" i="1"/>
  <c r="K659" i="1" s="1"/>
  <c r="L660" i="1" s="1"/>
  <c r="D659" i="1"/>
  <c r="O659" i="1" s="1"/>
  <c r="C659" i="1"/>
  <c r="AB658" i="1"/>
  <c r="X658" i="1"/>
  <c r="Y658" i="1" s="1"/>
  <c r="Z659" i="1" s="1"/>
  <c r="W658" i="1"/>
  <c r="T658" i="1"/>
  <c r="U658" i="1" s="1"/>
  <c r="V659" i="1" s="1"/>
  <c r="S658" i="1"/>
  <c r="N658" i="1"/>
  <c r="K658" i="1"/>
  <c r="L659" i="1" s="1"/>
  <c r="I658" i="1"/>
  <c r="H658" i="1"/>
  <c r="J658" i="1" s="1"/>
  <c r="G658" i="1"/>
  <c r="E658" i="1"/>
  <c r="F659" i="1" s="1"/>
  <c r="D658" i="1"/>
  <c r="C658" i="1"/>
  <c r="AB657" i="1"/>
  <c r="X657" i="1"/>
  <c r="W657" i="1"/>
  <c r="Y657" i="1" s="1"/>
  <c r="Z658" i="1" s="1"/>
  <c r="T657" i="1"/>
  <c r="U657" i="1" s="1"/>
  <c r="V658" i="1" s="1"/>
  <c r="S657" i="1"/>
  <c r="N657" i="1"/>
  <c r="O657" i="1" s="1"/>
  <c r="J657" i="1"/>
  <c r="I657" i="1"/>
  <c r="H657" i="1"/>
  <c r="G657" i="1"/>
  <c r="K657" i="1" s="1"/>
  <c r="L658" i="1" s="1"/>
  <c r="D657" i="1"/>
  <c r="C657" i="1"/>
  <c r="E657" i="1" s="1"/>
  <c r="F658" i="1" s="1"/>
  <c r="AB656" i="1"/>
  <c r="X656" i="1"/>
  <c r="Y656" i="1" s="1"/>
  <c r="Z657" i="1" s="1"/>
  <c r="W656" i="1"/>
  <c r="T656" i="1"/>
  <c r="U656" i="1" s="1"/>
  <c r="V657" i="1" s="1"/>
  <c r="S656" i="1"/>
  <c r="N656" i="1"/>
  <c r="O656" i="1" s="1"/>
  <c r="K656" i="1"/>
  <c r="L657" i="1" s="1"/>
  <c r="I656" i="1"/>
  <c r="H656" i="1"/>
  <c r="G656" i="1"/>
  <c r="D656" i="1"/>
  <c r="E656" i="1" s="1"/>
  <c r="F657" i="1" s="1"/>
  <c r="C656" i="1"/>
  <c r="AB655" i="1"/>
  <c r="AC655" i="1" s="1"/>
  <c r="X655" i="1"/>
  <c r="Y655" i="1" s="1"/>
  <c r="Z656" i="1" s="1"/>
  <c r="W655" i="1"/>
  <c r="T655" i="1"/>
  <c r="S655" i="1"/>
  <c r="U655" i="1" s="1"/>
  <c r="V656" i="1" s="1"/>
  <c r="N655" i="1"/>
  <c r="O655" i="1" s="1"/>
  <c r="I655" i="1"/>
  <c r="J655" i="1" s="1"/>
  <c r="H655" i="1"/>
  <c r="G655" i="1"/>
  <c r="K655" i="1" s="1"/>
  <c r="L656" i="1" s="1"/>
  <c r="D655" i="1"/>
  <c r="E655" i="1" s="1"/>
  <c r="F656" i="1" s="1"/>
  <c r="C655" i="1"/>
  <c r="AB654" i="1"/>
  <c r="AC654" i="1" s="1"/>
  <c r="X654" i="1"/>
  <c r="Y654" i="1" s="1"/>
  <c r="Z655" i="1" s="1"/>
  <c r="W654" i="1"/>
  <c r="T654" i="1"/>
  <c r="U654" i="1" s="1"/>
  <c r="V655" i="1" s="1"/>
  <c r="S654" i="1"/>
  <c r="N654" i="1"/>
  <c r="O654" i="1" s="1"/>
  <c r="L654" i="1"/>
  <c r="I654" i="1"/>
  <c r="J654" i="1" s="1"/>
  <c r="H654" i="1"/>
  <c r="K654" i="1" s="1"/>
  <c r="L655" i="1" s="1"/>
  <c r="G654" i="1"/>
  <c r="D654" i="1"/>
  <c r="E654" i="1" s="1"/>
  <c r="F655" i="1" s="1"/>
  <c r="C654" i="1"/>
  <c r="AB653" i="1"/>
  <c r="AC653" i="1" s="1"/>
  <c r="X653" i="1"/>
  <c r="Y653" i="1" s="1"/>
  <c r="Z654" i="1" s="1"/>
  <c r="W653" i="1"/>
  <c r="T653" i="1"/>
  <c r="U653" i="1" s="1"/>
  <c r="V654" i="1" s="1"/>
  <c r="S653" i="1"/>
  <c r="O653" i="1"/>
  <c r="N653" i="1"/>
  <c r="K653" i="1"/>
  <c r="J653" i="1"/>
  <c r="I653" i="1"/>
  <c r="H653" i="1"/>
  <c r="G653" i="1"/>
  <c r="D653" i="1"/>
  <c r="E653" i="1" s="1"/>
  <c r="F654" i="1" s="1"/>
  <c r="C653" i="1"/>
  <c r="AB652" i="1"/>
  <c r="X652" i="1"/>
  <c r="Y652" i="1" s="1"/>
  <c r="Z653" i="1" s="1"/>
  <c r="W652" i="1"/>
  <c r="T652" i="1"/>
  <c r="U652" i="1" s="1"/>
  <c r="V653" i="1" s="1"/>
  <c r="S652" i="1"/>
  <c r="N652" i="1"/>
  <c r="O652" i="1" s="1"/>
  <c r="I652" i="1"/>
  <c r="J652" i="1" s="1"/>
  <c r="H652" i="1"/>
  <c r="K652" i="1" s="1"/>
  <c r="L653" i="1" s="1"/>
  <c r="G652" i="1"/>
  <c r="D652" i="1"/>
  <c r="E652" i="1" s="1"/>
  <c r="F653" i="1" s="1"/>
  <c r="C652" i="1"/>
  <c r="AB651" i="1"/>
  <c r="AC651" i="1" s="1"/>
  <c r="X651" i="1"/>
  <c r="Y651" i="1" s="1"/>
  <c r="Z652" i="1" s="1"/>
  <c r="W651" i="1"/>
  <c r="T651" i="1"/>
  <c r="U651" i="1" s="1"/>
  <c r="V652" i="1" s="1"/>
  <c r="S651" i="1"/>
  <c r="O651" i="1"/>
  <c r="N651" i="1"/>
  <c r="J651" i="1"/>
  <c r="I651" i="1"/>
  <c r="H651" i="1"/>
  <c r="G651" i="1"/>
  <c r="K651" i="1" s="1"/>
  <c r="L652" i="1" s="1"/>
  <c r="D651" i="1"/>
  <c r="E651" i="1" s="1"/>
  <c r="F652" i="1" s="1"/>
  <c r="C651" i="1"/>
  <c r="AB650" i="1"/>
  <c r="X650" i="1"/>
  <c r="Y650" i="1" s="1"/>
  <c r="Z651" i="1" s="1"/>
  <c r="W650" i="1"/>
  <c r="T650" i="1"/>
  <c r="U650" i="1" s="1"/>
  <c r="V651" i="1" s="1"/>
  <c r="S650" i="1"/>
  <c r="N650" i="1"/>
  <c r="O650" i="1" s="1"/>
  <c r="L650" i="1"/>
  <c r="I650" i="1"/>
  <c r="J650" i="1" s="1"/>
  <c r="H650" i="1"/>
  <c r="K650" i="1" s="1"/>
  <c r="L651" i="1" s="1"/>
  <c r="G650" i="1"/>
  <c r="D650" i="1"/>
  <c r="E650" i="1" s="1"/>
  <c r="F651" i="1" s="1"/>
  <c r="C650" i="1"/>
  <c r="AB649" i="1"/>
  <c r="AC649" i="1" s="1"/>
  <c r="X649" i="1"/>
  <c r="Y649" i="1" s="1"/>
  <c r="Z650" i="1" s="1"/>
  <c r="W649" i="1"/>
  <c r="T649" i="1"/>
  <c r="U649" i="1" s="1"/>
  <c r="V650" i="1" s="1"/>
  <c r="S649" i="1"/>
  <c r="O649" i="1"/>
  <c r="N649" i="1"/>
  <c r="K649" i="1"/>
  <c r="J649" i="1"/>
  <c r="I649" i="1"/>
  <c r="H649" i="1"/>
  <c r="G649" i="1"/>
  <c r="D649" i="1"/>
  <c r="E649" i="1" s="1"/>
  <c r="F650" i="1" s="1"/>
  <c r="C649" i="1"/>
  <c r="AB648" i="1"/>
  <c r="Y648" i="1"/>
  <c r="Z649" i="1" s="1"/>
  <c r="X648" i="1"/>
  <c r="W648" i="1"/>
  <c r="T648" i="1"/>
  <c r="U648" i="1" s="1"/>
  <c r="V649" i="1" s="1"/>
  <c r="S648" i="1"/>
  <c r="N648" i="1"/>
  <c r="O648" i="1" s="1"/>
  <c r="I648" i="1"/>
  <c r="J648" i="1" s="1"/>
  <c r="H648" i="1"/>
  <c r="K648" i="1" s="1"/>
  <c r="L649" i="1" s="1"/>
  <c r="G648" i="1"/>
  <c r="E648" i="1"/>
  <c r="F649" i="1" s="1"/>
  <c r="D648" i="1"/>
  <c r="C648" i="1"/>
  <c r="AB647" i="1"/>
  <c r="AC647" i="1" s="1"/>
  <c r="X647" i="1"/>
  <c r="Y647" i="1" s="1"/>
  <c r="Z648" i="1" s="1"/>
  <c r="W647" i="1"/>
  <c r="T647" i="1"/>
  <c r="U647" i="1" s="1"/>
  <c r="V648" i="1" s="1"/>
  <c r="S647" i="1"/>
  <c r="O647" i="1"/>
  <c r="N647" i="1"/>
  <c r="J647" i="1"/>
  <c r="I647" i="1"/>
  <c r="H647" i="1"/>
  <c r="G647" i="1"/>
  <c r="K647" i="1" s="1"/>
  <c r="L648" i="1" s="1"/>
  <c r="D647" i="1"/>
  <c r="E647" i="1" s="1"/>
  <c r="F648" i="1" s="1"/>
  <c r="C647" i="1"/>
  <c r="AB646" i="1"/>
  <c r="X646" i="1"/>
  <c r="Y646" i="1" s="1"/>
  <c r="Z647" i="1" s="1"/>
  <c r="W646" i="1"/>
  <c r="U646" i="1"/>
  <c r="V647" i="1" s="1"/>
  <c r="T646" i="1"/>
  <c r="AC646" i="1" s="1"/>
  <c r="S646" i="1"/>
  <c r="N646" i="1"/>
  <c r="O646" i="1" s="1"/>
  <c r="L646" i="1"/>
  <c r="I646" i="1"/>
  <c r="J646" i="1" s="1"/>
  <c r="H646" i="1"/>
  <c r="K646" i="1" s="1"/>
  <c r="L647" i="1" s="1"/>
  <c r="G646" i="1"/>
  <c r="D646" i="1"/>
  <c r="E646" i="1" s="1"/>
  <c r="F647" i="1" s="1"/>
  <c r="C646" i="1"/>
  <c r="AB645" i="1"/>
  <c r="AC645" i="1" s="1"/>
  <c r="X645" i="1"/>
  <c r="Y645" i="1" s="1"/>
  <c r="Z646" i="1" s="1"/>
  <c r="W645" i="1"/>
  <c r="T645" i="1"/>
  <c r="U645" i="1" s="1"/>
  <c r="V646" i="1" s="1"/>
  <c r="S645" i="1"/>
  <c r="O645" i="1"/>
  <c r="N645" i="1"/>
  <c r="K645" i="1"/>
  <c r="J645" i="1"/>
  <c r="I645" i="1"/>
  <c r="H645" i="1"/>
  <c r="G645" i="1"/>
  <c r="D645" i="1"/>
  <c r="E645" i="1" s="1"/>
  <c r="F646" i="1" s="1"/>
  <c r="C645" i="1"/>
  <c r="AB644" i="1"/>
  <c r="Y644" i="1"/>
  <c r="Z645" i="1" s="1"/>
  <c r="X644" i="1"/>
  <c r="W644" i="1"/>
  <c r="T644" i="1"/>
  <c r="U644" i="1" s="1"/>
  <c r="V645" i="1" s="1"/>
  <c r="S644" i="1"/>
  <c r="N644" i="1"/>
  <c r="O644" i="1" s="1"/>
  <c r="I644" i="1"/>
  <c r="J644" i="1" s="1"/>
  <c r="H644" i="1"/>
  <c r="K644" i="1" s="1"/>
  <c r="L645" i="1" s="1"/>
  <c r="G644" i="1"/>
  <c r="E644" i="1"/>
  <c r="F645" i="1" s="1"/>
  <c r="D644" i="1"/>
  <c r="C644" i="1"/>
  <c r="AB643" i="1"/>
  <c r="AC643" i="1" s="1"/>
  <c r="X643" i="1"/>
  <c r="Y643" i="1" s="1"/>
  <c r="Z644" i="1" s="1"/>
  <c r="W643" i="1"/>
  <c r="T643" i="1"/>
  <c r="S643" i="1"/>
  <c r="U643" i="1" s="1"/>
  <c r="V644" i="1" s="1"/>
  <c r="O643" i="1"/>
  <c r="N643" i="1"/>
  <c r="J643" i="1"/>
  <c r="I643" i="1"/>
  <c r="H643" i="1"/>
  <c r="G643" i="1"/>
  <c r="K643" i="1" s="1"/>
  <c r="L644" i="1" s="1"/>
  <c r="D643" i="1"/>
  <c r="E643" i="1" s="1"/>
  <c r="F644" i="1" s="1"/>
  <c r="C643" i="1"/>
  <c r="AB642" i="1"/>
  <c r="X642" i="1"/>
  <c r="Y642" i="1" s="1"/>
  <c r="Z643" i="1" s="1"/>
  <c r="W642" i="1"/>
  <c r="U642" i="1"/>
  <c r="V643" i="1" s="1"/>
  <c r="T642" i="1"/>
  <c r="AC642" i="1" s="1"/>
  <c r="S642" i="1"/>
  <c r="N642" i="1"/>
  <c r="O642" i="1" s="1"/>
  <c r="L642" i="1"/>
  <c r="I642" i="1"/>
  <c r="J642" i="1" s="1"/>
  <c r="H642" i="1"/>
  <c r="K642" i="1" s="1"/>
  <c r="L643" i="1" s="1"/>
  <c r="G642" i="1"/>
  <c r="D642" i="1"/>
  <c r="E642" i="1" s="1"/>
  <c r="F643" i="1" s="1"/>
  <c r="C642" i="1"/>
  <c r="AB641" i="1"/>
  <c r="AC641" i="1" s="1"/>
  <c r="X641" i="1"/>
  <c r="W641" i="1"/>
  <c r="Y641" i="1" s="1"/>
  <c r="Z642" i="1" s="1"/>
  <c r="T641" i="1"/>
  <c r="U641" i="1" s="1"/>
  <c r="V642" i="1" s="1"/>
  <c r="S641" i="1"/>
  <c r="O641" i="1"/>
  <c r="N641" i="1"/>
  <c r="K641" i="1"/>
  <c r="J641" i="1"/>
  <c r="I641" i="1"/>
  <c r="H641" i="1"/>
  <c r="G641" i="1"/>
  <c r="D641" i="1"/>
  <c r="C641" i="1"/>
  <c r="E641" i="1" s="1"/>
  <c r="F642" i="1" s="1"/>
  <c r="AB640" i="1"/>
  <c r="Y640" i="1"/>
  <c r="Z641" i="1" s="1"/>
  <c r="X640" i="1"/>
  <c r="W640" i="1"/>
  <c r="T640" i="1"/>
  <c r="U640" i="1" s="1"/>
  <c r="V641" i="1" s="1"/>
  <c r="S640" i="1"/>
  <c r="N640" i="1"/>
  <c r="O640" i="1" s="1"/>
  <c r="I640" i="1"/>
  <c r="J640" i="1" s="1"/>
  <c r="H640" i="1"/>
  <c r="K640" i="1" s="1"/>
  <c r="L641" i="1" s="1"/>
  <c r="G640" i="1"/>
  <c r="E640" i="1"/>
  <c r="F641" i="1" s="1"/>
  <c r="D640" i="1"/>
  <c r="C640" i="1"/>
  <c r="AB639" i="1"/>
  <c r="AC639" i="1" s="1"/>
  <c r="X639" i="1"/>
  <c r="Y639" i="1" s="1"/>
  <c r="Z640" i="1" s="1"/>
  <c r="W639" i="1"/>
  <c r="T639" i="1"/>
  <c r="S639" i="1"/>
  <c r="U639" i="1" s="1"/>
  <c r="V640" i="1" s="1"/>
  <c r="O639" i="1"/>
  <c r="N639" i="1"/>
  <c r="J639" i="1"/>
  <c r="I639" i="1"/>
  <c r="H639" i="1"/>
  <c r="G639" i="1"/>
  <c r="K639" i="1" s="1"/>
  <c r="L640" i="1" s="1"/>
  <c r="D639" i="1"/>
  <c r="E639" i="1" s="1"/>
  <c r="F640" i="1" s="1"/>
  <c r="C639" i="1"/>
  <c r="AB638" i="1"/>
  <c r="X638" i="1"/>
  <c r="Y638" i="1" s="1"/>
  <c r="Z639" i="1" s="1"/>
  <c r="W638" i="1"/>
  <c r="U638" i="1"/>
  <c r="V639" i="1" s="1"/>
  <c r="T638" i="1"/>
  <c r="AC638" i="1" s="1"/>
  <c r="S638" i="1"/>
  <c r="N638" i="1"/>
  <c r="O638" i="1" s="1"/>
  <c r="L638" i="1"/>
  <c r="I638" i="1"/>
  <c r="J638" i="1" s="1"/>
  <c r="H638" i="1"/>
  <c r="K638" i="1" s="1"/>
  <c r="L639" i="1" s="1"/>
  <c r="G638" i="1"/>
  <c r="D638" i="1"/>
  <c r="E638" i="1" s="1"/>
  <c r="F639" i="1" s="1"/>
  <c r="C638" i="1"/>
  <c r="AB637" i="1"/>
  <c r="AC637" i="1" s="1"/>
  <c r="X637" i="1"/>
  <c r="W637" i="1"/>
  <c r="Y637" i="1" s="1"/>
  <c r="Z638" i="1" s="1"/>
  <c r="T637" i="1"/>
  <c r="U637" i="1" s="1"/>
  <c r="V638" i="1" s="1"/>
  <c r="S637" i="1"/>
  <c r="O637" i="1"/>
  <c r="N637" i="1"/>
  <c r="K637" i="1"/>
  <c r="J637" i="1"/>
  <c r="I637" i="1"/>
  <c r="H637" i="1"/>
  <c r="G637" i="1"/>
  <c r="D637" i="1"/>
  <c r="C637" i="1"/>
  <c r="E637" i="1" s="1"/>
  <c r="F638" i="1" s="1"/>
  <c r="AB636" i="1"/>
  <c r="Y636" i="1"/>
  <c r="Z637" i="1" s="1"/>
  <c r="X636" i="1"/>
  <c r="W636" i="1"/>
  <c r="T636" i="1"/>
  <c r="U636" i="1" s="1"/>
  <c r="V637" i="1" s="1"/>
  <c r="S636" i="1"/>
  <c r="N636" i="1"/>
  <c r="O636" i="1" s="1"/>
  <c r="I636" i="1"/>
  <c r="J636" i="1" s="1"/>
  <c r="H636" i="1"/>
  <c r="K636" i="1" s="1"/>
  <c r="L637" i="1" s="1"/>
  <c r="G636" i="1"/>
  <c r="E636" i="1"/>
  <c r="F637" i="1" s="1"/>
  <c r="D636" i="1"/>
  <c r="C636" i="1"/>
  <c r="AB635" i="1"/>
  <c r="AC635" i="1" s="1"/>
  <c r="X635" i="1"/>
  <c r="W635" i="1"/>
  <c r="Y635" i="1" s="1"/>
  <c r="Z636" i="1" s="1"/>
  <c r="T635" i="1"/>
  <c r="S635" i="1"/>
  <c r="U635" i="1" s="1"/>
  <c r="V636" i="1" s="1"/>
  <c r="O635" i="1"/>
  <c r="N635" i="1"/>
  <c r="J635" i="1"/>
  <c r="I635" i="1"/>
  <c r="H635" i="1"/>
  <c r="G635" i="1"/>
  <c r="K635" i="1" s="1"/>
  <c r="L636" i="1" s="1"/>
  <c r="D635" i="1"/>
  <c r="C635" i="1"/>
  <c r="E635" i="1" s="1"/>
  <c r="F636" i="1" s="1"/>
  <c r="AB634" i="1"/>
  <c r="X634" i="1"/>
  <c r="Y634" i="1" s="1"/>
  <c r="Z635" i="1" s="1"/>
  <c r="W634" i="1"/>
  <c r="U634" i="1"/>
  <c r="V635" i="1" s="1"/>
  <c r="T634" i="1"/>
  <c r="AC634" i="1" s="1"/>
  <c r="S634" i="1"/>
  <c r="N634" i="1"/>
  <c r="O634" i="1" s="1"/>
  <c r="L634" i="1"/>
  <c r="I634" i="1"/>
  <c r="J634" i="1" s="1"/>
  <c r="H634" i="1"/>
  <c r="K634" i="1" s="1"/>
  <c r="L635" i="1" s="1"/>
  <c r="G634" i="1"/>
  <c r="D634" i="1"/>
  <c r="E634" i="1" s="1"/>
  <c r="F635" i="1" s="1"/>
  <c r="C634" i="1"/>
  <c r="AB633" i="1"/>
  <c r="AC633" i="1" s="1"/>
  <c r="X633" i="1"/>
  <c r="W633" i="1"/>
  <c r="Y633" i="1" s="1"/>
  <c r="Z634" i="1" s="1"/>
  <c r="T633" i="1"/>
  <c r="S633" i="1"/>
  <c r="U633" i="1" s="1"/>
  <c r="V634" i="1" s="1"/>
  <c r="O633" i="1"/>
  <c r="N633" i="1"/>
  <c r="K633" i="1"/>
  <c r="J633" i="1"/>
  <c r="I633" i="1"/>
  <c r="H633" i="1"/>
  <c r="G633" i="1"/>
  <c r="D633" i="1"/>
  <c r="C633" i="1"/>
  <c r="E633" i="1" s="1"/>
  <c r="F634" i="1" s="1"/>
  <c r="AB632" i="1"/>
  <c r="Y632" i="1"/>
  <c r="Z633" i="1" s="1"/>
  <c r="X632" i="1"/>
  <c r="W632" i="1"/>
  <c r="T632" i="1"/>
  <c r="U632" i="1" s="1"/>
  <c r="V633" i="1" s="1"/>
  <c r="S632" i="1"/>
  <c r="N632" i="1"/>
  <c r="O632" i="1" s="1"/>
  <c r="I632" i="1"/>
  <c r="J632" i="1" s="1"/>
  <c r="H632" i="1"/>
  <c r="K632" i="1" s="1"/>
  <c r="L633" i="1" s="1"/>
  <c r="G632" i="1"/>
  <c r="E632" i="1"/>
  <c r="F633" i="1" s="1"/>
  <c r="D632" i="1"/>
  <c r="C632" i="1"/>
  <c r="AB631" i="1"/>
  <c r="AC631" i="1" s="1"/>
  <c r="X631" i="1"/>
  <c r="W631" i="1"/>
  <c r="Y631" i="1" s="1"/>
  <c r="Z632" i="1" s="1"/>
  <c r="T631" i="1"/>
  <c r="S631" i="1"/>
  <c r="U631" i="1" s="1"/>
  <c r="V632" i="1" s="1"/>
  <c r="O631" i="1"/>
  <c r="N631" i="1"/>
  <c r="J631" i="1"/>
  <c r="I631" i="1"/>
  <c r="H631" i="1"/>
  <c r="G631" i="1"/>
  <c r="K631" i="1" s="1"/>
  <c r="L632" i="1" s="1"/>
  <c r="D631" i="1"/>
  <c r="C631" i="1"/>
  <c r="E631" i="1" s="1"/>
  <c r="F632" i="1" s="1"/>
  <c r="AB630" i="1"/>
  <c r="X630" i="1"/>
  <c r="Y630" i="1" s="1"/>
  <c r="Z631" i="1" s="1"/>
  <c r="W630" i="1"/>
  <c r="U630" i="1"/>
  <c r="V631" i="1" s="1"/>
  <c r="T630" i="1"/>
  <c r="AC630" i="1" s="1"/>
  <c r="S630" i="1"/>
  <c r="N630" i="1"/>
  <c r="O630" i="1" s="1"/>
  <c r="L630" i="1"/>
  <c r="I630" i="1"/>
  <c r="J630" i="1" s="1"/>
  <c r="H630" i="1"/>
  <c r="K630" i="1" s="1"/>
  <c r="L631" i="1" s="1"/>
  <c r="G630" i="1"/>
  <c r="D630" i="1"/>
  <c r="E630" i="1" s="1"/>
  <c r="F631" i="1" s="1"/>
  <c r="C630" i="1"/>
  <c r="AB629" i="1"/>
  <c r="AC629" i="1" s="1"/>
  <c r="X629" i="1"/>
  <c r="W629" i="1"/>
  <c r="Y629" i="1" s="1"/>
  <c r="Z630" i="1" s="1"/>
  <c r="T629" i="1"/>
  <c r="S629" i="1"/>
  <c r="U629" i="1" s="1"/>
  <c r="V630" i="1" s="1"/>
  <c r="O629" i="1"/>
  <c r="N629" i="1"/>
  <c r="K629" i="1"/>
  <c r="J629" i="1"/>
  <c r="I629" i="1"/>
  <c r="H629" i="1"/>
  <c r="G629" i="1"/>
  <c r="D629" i="1"/>
  <c r="C629" i="1"/>
  <c r="E629" i="1" s="1"/>
  <c r="F630" i="1" s="1"/>
  <c r="AB628" i="1"/>
  <c r="Y628" i="1"/>
  <c r="Z629" i="1" s="1"/>
  <c r="X628" i="1"/>
  <c r="W628" i="1"/>
  <c r="T628" i="1"/>
  <c r="U628" i="1" s="1"/>
  <c r="V629" i="1" s="1"/>
  <c r="S628" i="1"/>
  <c r="N628" i="1"/>
  <c r="O628" i="1" s="1"/>
  <c r="I628" i="1"/>
  <c r="J628" i="1" s="1"/>
  <c r="H628" i="1"/>
  <c r="K628" i="1" s="1"/>
  <c r="L629" i="1" s="1"/>
  <c r="G628" i="1"/>
  <c r="E628" i="1"/>
  <c r="F629" i="1" s="1"/>
  <c r="D628" i="1"/>
  <c r="C628" i="1"/>
  <c r="AB627" i="1"/>
  <c r="AC627" i="1" s="1"/>
  <c r="X627" i="1"/>
  <c r="W627" i="1"/>
  <c r="Y627" i="1" s="1"/>
  <c r="Z628" i="1" s="1"/>
  <c r="T627" i="1"/>
  <c r="S627" i="1"/>
  <c r="U627" i="1" s="1"/>
  <c r="V628" i="1" s="1"/>
  <c r="O627" i="1"/>
  <c r="N627" i="1"/>
  <c r="J627" i="1"/>
  <c r="I627" i="1"/>
  <c r="H627" i="1"/>
  <c r="G627" i="1"/>
  <c r="K627" i="1" s="1"/>
  <c r="L628" i="1" s="1"/>
  <c r="D627" i="1"/>
  <c r="C627" i="1"/>
  <c r="E627" i="1" s="1"/>
  <c r="F628" i="1" s="1"/>
  <c r="AB626" i="1"/>
  <c r="AC626" i="1" s="1"/>
  <c r="X626" i="1"/>
  <c r="Y626" i="1" s="1"/>
  <c r="Z627" i="1" s="1"/>
  <c r="W626" i="1"/>
  <c r="U626" i="1"/>
  <c r="V627" i="1" s="1"/>
  <c r="T626" i="1"/>
  <c r="S626" i="1"/>
  <c r="N626" i="1"/>
  <c r="O626" i="1" s="1"/>
  <c r="L626" i="1"/>
  <c r="I626" i="1"/>
  <c r="J626" i="1" s="1"/>
  <c r="H626" i="1"/>
  <c r="K626" i="1" s="1"/>
  <c r="L627" i="1" s="1"/>
  <c r="G626" i="1"/>
  <c r="D626" i="1"/>
  <c r="E626" i="1" s="1"/>
  <c r="F627" i="1" s="1"/>
  <c r="C626" i="1"/>
  <c r="AB625" i="1"/>
  <c r="AC625" i="1" s="1"/>
  <c r="X625" i="1"/>
  <c r="W625" i="1"/>
  <c r="Y625" i="1" s="1"/>
  <c r="Z626" i="1" s="1"/>
  <c r="T625" i="1"/>
  <c r="S625" i="1"/>
  <c r="U625" i="1" s="1"/>
  <c r="V626" i="1" s="1"/>
  <c r="N625" i="1"/>
  <c r="O625" i="1" s="1"/>
  <c r="K625" i="1"/>
  <c r="J625" i="1"/>
  <c r="I625" i="1"/>
  <c r="H625" i="1"/>
  <c r="G625" i="1"/>
  <c r="D625" i="1"/>
  <c r="C625" i="1"/>
  <c r="E625" i="1" s="1"/>
  <c r="F626" i="1" s="1"/>
  <c r="AB624" i="1"/>
  <c r="Y624" i="1"/>
  <c r="Z625" i="1" s="1"/>
  <c r="X624" i="1"/>
  <c r="W624" i="1"/>
  <c r="T624" i="1"/>
  <c r="U624" i="1" s="1"/>
  <c r="V625" i="1" s="1"/>
  <c r="S624" i="1"/>
  <c r="N624" i="1"/>
  <c r="O624" i="1" s="1"/>
  <c r="I624" i="1"/>
  <c r="J624" i="1" s="1"/>
  <c r="H624" i="1"/>
  <c r="K624" i="1" s="1"/>
  <c r="L625" i="1" s="1"/>
  <c r="G624" i="1"/>
  <c r="E624" i="1"/>
  <c r="F625" i="1" s="1"/>
  <c r="D624" i="1"/>
  <c r="C624" i="1"/>
  <c r="AB623" i="1"/>
  <c r="AC623" i="1" s="1"/>
  <c r="X623" i="1"/>
  <c r="W623" i="1"/>
  <c r="Y623" i="1" s="1"/>
  <c r="Z624" i="1" s="1"/>
  <c r="T623" i="1"/>
  <c r="S623" i="1"/>
  <c r="U623" i="1" s="1"/>
  <c r="V624" i="1" s="1"/>
  <c r="O623" i="1"/>
  <c r="N623" i="1"/>
  <c r="I623" i="1"/>
  <c r="J623" i="1" s="1"/>
  <c r="H623" i="1"/>
  <c r="G623" i="1"/>
  <c r="K623" i="1" s="1"/>
  <c r="L624" i="1" s="1"/>
  <c r="D623" i="1"/>
  <c r="C623" i="1"/>
  <c r="E623" i="1" s="1"/>
  <c r="F624" i="1" s="1"/>
  <c r="AB622" i="1"/>
  <c r="AC622" i="1" s="1"/>
  <c r="X622" i="1"/>
  <c r="Y622" i="1" s="1"/>
  <c r="Z623" i="1" s="1"/>
  <c r="W622" i="1"/>
  <c r="U622" i="1"/>
  <c r="V623" i="1" s="1"/>
  <c r="T622" i="1"/>
  <c r="S622" i="1"/>
  <c r="N622" i="1"/>
  <c r="O622" i="1" s="1"/>
  <c r="L622" i="1"/>
  <c r="I622" i="1"/>
  <c r="J622" i="1" s="1"/>
  <c r="H622" i="1"/>
  <c r="G622" i="1"/>
  <c r="K622" i="1" s="1"/>
  <c r="L623" i="1" s="1"/>
  <c r="D622" i="1"/>
  <c r="E622" i="1" s="1"/>
  <c r="F623" i="1" s="1"/>
  <c r="C622" i="1"/>
  <c r="AB621" i="1"/>
  <c r="AC621" i="1" s="1"/>
  <c r="X621" i="1"/>
  <c r="W621" i="1"/>
  <c r="Y621" i="1" s="1"/>
  <c r="Z622" i="1" s="1"/>
  <c r="T621" i="1"/>
  <c r="S621" i="1"/>
  <c r="U621" i="1" s="1"/>
  <c r="V622" i="1" s="1"/>
  <c r="N621" i="1"/>
  <c r="O621" i="1" s="1"/>
  <c r="K621" i="1"/>
  <c r="J621" i="1"/>
  <c r="I621" i="1"/>
  <c r="H621" i="1"/>
  <c r="G621" i="1"/>
  <c r="D621" i="1"/>
  <c r="C621" i="1"/>
  <c r="E621" i="1" s="1"/>
  <c r="F622" i="1" s="1"/>
  <c r="AB620" i="1"/>
  <c r="Y620" i="1"/>
  <c r="Z621" i="1" s="1"/>
  <c r="X620" i="1"/>
  <c r="W620" i="1"/>
  <c r="T620" i="1"/>
  <c r="U620" i="1" s="1"/>
  <c r="V621" i="1" s="1"/>
  <c r="S620" i="1"/>
  <c r="N620" i="1"/>
  <c r="O620" i="1" s="1"/>
  <c r="I620" i="1"/>
  <c r="J620" i="1" s="1"/>
  <c r="H620" i="1"/>
  <c r="K620" i="1" s="1"/>
  <c r="L621" i="1" s="1"/>
  <c r="G620" i="1"/>
  <c r="E620" i="1"/>
  <c r="F621" i="1" s="1"/>
  <c r="D620" i="1"/>
  <c r="C620" i="1"/>
  <c r="AB619" i="1"/>
  <c r="AC619" i="1" s="1"/>
  <c r="X619" i="1"/>
  <c r="W619" i="1"/>
  <c r="Y619" i="1" s="1"/>
  <c r="Z620" i="1" s="1"/>
  <c r="T619" i="1"/>
  <c r="S619" i="1"/>
  <c r="U619" i="1" s="1"/>
  <c r="V620" i="1" s="1"/>
  <c r="O619" i="1"/>
  <c r="N619" i="1"/>
  <c r="I619" i="1"/>
  <c r="J619" i="1" s="1"/>
  <c r="H619" i="1"/>
  <c r="G619" i="1"/>
  <c r="K619" i="1" s="1"/>
  <c r="L620" i="1" s="1"/>
  <c r="D619" i="1"/>
  <c r="C619" i="1"/>
  <c r="E619" i="1" s="1"/>
  <c r="F620" i="1" s="1"/>
  <c r="AB618" i="1"/>
  <c r="AC618" i="1" s="1"/>
  <c r="X618" i="1"/>
  <c r="Y618" i="1" s="1"/>
  <c r="Z619" i="1" s="1"/>
  <c r="W618" i="1"/>
  <c r="T618" i="1"/>
  <c r="S618" i="1"/>
  <c r="U618" i="1" s="1"/>
  <c r="V619" i="1" s="1"/>
  <c r="N618" i="1"/>
  <c r="O618" i="1" s="1"/>
  <c r="L618" i="1"/>
  <c r="I618" i="1"/>
  <c r="J618" i="1" s="1"/>
  <c r="H618" i="1"/>
  <c r="G618" i="1"/>
  <c r="K618" i="1" s="1"/>
  <c r="L619" i="1" s="1"/>
  <c r="D618" i="1"/>
  <c r="E618" i="1" s="1"/>
  <c r="F619" i="1" s="1"/>
  <c r="C618" i="1"/>
  <c r="AB617" i="1"/>
  <c r="AC617" i="1" s="1"/>
  <c r="X617" i="1"/>
  <c r="W617" i="1"/>
  <c r="Y617" i="1" s="1"/>
  <c r="Z618" i="1" s="1"/>
  <c r="T617" i="1"/>
  <c r="S617" i="1"/>
  <c r="U617" i="1" s="1"/>
  <c r="V618" i="1" s="1"/>
  <c r="N617" i="1"/>
  <c r="O617" i="1" s="1"/>
  <c r="K617" i="1"/>
  <c r="J617" i="1"/>
  <c r="I617" i="1"/>
  <c r="H617" i="1"/>
  <c r="G617" i="1"/>
  <c r="D617" i="1"/>
  <c r="C617" i="1"/>
  <c r="E617" i="1" s="1"/>
  <c r="F618" i="1" s="1"/>
  <c r="AB616" i="1"/>
  <c r="Y616" i="1"/>
  <c r="Z617" i="1" s="1"/>
  <c r="X616" i="1"/>
  <c r="W616" i="1"/>
  <c r="T616" i="1"/>
  <c r="U616" i="1" s="1"/>
  <c r="V617" i="1" s="1"/>
  <c r="S616" i="1"/>
  <c r="N616" i="1"/>
  <c r="O616" i="1" s="1"/>
  <c r="I616" i="1"/>
  <c r="J616" i="1" s="1"/>
  <c r="H616" i="1"/>
  <c r="K616" i="1" s="1"/>
  <c r="L617" i="1" s="1"/>
  <c r="G616" i="1"/>
  <c r="E616" i="1"/>
  <c r="F617" i="1" s="1"/>
  <c r="D616" i="1"/>
  <c r="C616" i="1"/>
  <c r="AB615" i="1"/>
  <c r="AC615" i="1" s="1"/>
  <c r="X615" i="1"/>
  <c r="W615" i="1"/>
  <c r="Y615" i="1" s="1"/>
  <c r="Z616" i="1" s="1"/>
  <c r="T615" i="1"/>
  <c r="S615" i="1"/>
  <c r="U615" i="1" s="1"/>
  <c r="V616" i="1" s="1"/>
  <c r="O615" i="1"/>
  <c r="N615" i="1"/>
  <c r="I615" i="1"/>
  <c r="J615" i="1" s="1"/>
  <c r="H615" i="1"/>
  <c r="G615" i="1"/>
  <c r="K615" i="1" s="1"/>
  <c r="L616" i="1" s="1"/>
  <c r="D615" i="1"/>
  <c r="C615" i="1"/>
  <c r="E615" i="1" s="1"/>
  <c r="F616" i="1" s="1"/>
  <c r="AB614" i="1"/>
  <c r="AC614" i="1" s="1"/>
  <c r="X614" i="1"/>
  <c r="Y614" i="1" s="1"/>
  <c r="Z615" i="1" s="1"/>
  <c r="W614" i="1"/>
  <c r="T614" i="1"/>
  <c r="S614" i="1"/>
  <c r="U614" i="1" s="1"/>
  <c r="V615" i="1" s="1"/>
  <c r="N614" i="1"/>
  <c r="O614" i="1" s="1"/>
  <c r="L614" i="1"/>
  <c r="I614" i="1"/>
  <c r="J614" i="1" s="1"/>
  <c r="H614" i="1"/>
  <c r="G614" i="1"/>
  <c r="K614" i="1" s="1"/>
  <c r="L615" i="1" s="1"/>
  <c r="D614" i="1"/>
  <c r="E614" i="1" s="1"/>
  <c r="F615" i="1" s="1"/>
  <c r="C614" i="1"/>
  <c r="AB613" i="1"/>
  <c r="AC613" i="1" s="1"/>
  <c r="X613" i="1"/>
  <c r="W613" i="1"/>
  <c r="Y613" i="1" s="1"/>
  <c r="Z614" i="1" s="1"/>
  <c r="T613" i="1"/>
  <c r="S613" i="1"/>
  <c r="U613" i="1" s="1"/>
  <c r="V614" i="1" s="1"/>
  <c r="N613" i="1"/>
  <c r="O613" i="1" s="1"/>
  <c r="K613" i="1"/>
  <c r="J613" i="1"/>
  <c r="I613" i="1"/>
  <c r="H613" i="1"/>
  <c r="G613" i="1"/>
  <c r="D613" i="1"/>
  <c r="C613" i="1"/>
  <c r="E613" i="1" s="1"/>
  <c r="F614" i="1" s="1"/>
  <c r="AB612" i="1"/>
  <c r="X612" i="1"/>
  <c r="W612" i="1"/>
  <c r="Y612" i="1" s="1"/>
  <c r="Z613" i="1" s="1"/>
  <c r="T612" i="1"/>
  <c r="U612" i="1" s="1"/>
  <c r="V613" i="1" s="1"/>
  <c r="S612" i="1"/>
  <c r="N612" i="1"/>
  <c r="O612" i="1" s="1"/>
  <c r="I612" i="1"/>
  <c r="J612" i="1" s="1"/>
  <c r="H612" i="1"/>
  <c r="K612" i="1" s="1"/>
  <c r="L613" i="1" s="1"/>
  <c r="G612" i="1"/>
  <c r="D612" i="1"/>
  <c r="C612" i="1"/>
  <c r="E612" i="1" s="1"/>
  <c r="F613" i="1" s="1"/>
  <c r="AB611" i="1"/>
  <c r="AC611" i="1" s="1"/>
  <c r="Y611" i="1"/>
  <c r="Z612" i="1" s="1"/>
  <c r="X611" i="1"/>
  <c r="W611" i="1"/>
  <c r="T611" i="1"/>
  <c r="S611" i="1"/>
  <c r="U611" i="1" s="1"/>
  <c r="V612" i="1" s="1"/>
  <c r="O611" i="1"/>
  <c r="N611" i="1"/>
  <c r="I611" i="1"/>
  <c r="J611" i="1" s="1"/>
  <c r="H611" i="1"/>
  <c r="G611" i="1"/>
  <c r="K611" i="1" s="1"/>
  <c r="L612" i="1" s="1"/>
  <c r="E611" i="1"/>
  <c r="F612" i="1" s="1"/>
  <c r="D611" i="1"/>
  <c r="C611" i="1"/>
  <c r="AB610" i="1"/>
  <c r="AC610" i="1" s="1"/>
  <c r="X610" i="1"/>
  <c r="Y610" i="1" s="1"/>
  <c r="Z611" i="1" s="1"/>
  <c r="W610" i="1"/>
  <c r="T610" i="1"/>
  <c r="S610" i="1"/>
  <c r="U610" i="1" s="1"/>
  <c r="V611" i="1" s="1"/>
  <c r="N610" i="1"/>
  <c r="O610" i="1" s="1"/>
  <c r="L610" i="1"/>
  <c r="I610" i="1"/>
  <c r="J610" i="1" s="1"/>
  <c r="H610" i="1"/>
  <c r="G610" i="1"/>
  <c r="K610" i="1" s="1"/>
  <c r="L611" i="1" s="1"/>
  <c r="D610" i="1"/>
  <c r="E610" i="1" s="1"/>
  <c r="F611" i="1" s="1"/>
  <c r="C610" i="1"/>
  <c r="AB609" i="1"/>
  <c r="AC609" i="1" s="1"/>
  <c r="X609" i="1"/>
  <c r="W609" i="1"/>
  <c r="Y609" i="1" s="1"/>
  <c r="Z610" i="1" s="1"/>
  <c r="U609" i="1"/>
  <c r="V610" i="1" s="1"/>
  <c r="T609" i="1"/>
  <c r="S609" i="1"/>
  <c r="N609" i="1"/>
  <c r="O609" i="1" s="1"/>
  <c r="K609" i="1"/>
  <c r="J609" i="1"/>
  <c r="I609" i="1"/>
  <c r="H609" i="1"/>
  <c r="G609" i="1"/>
  <c r="D609" i="1"/>
  <c r="C609" i="1"/>
  <c r="E609" i="1" s="1"/>
  <c r="F610" i="1" s="1"/>
  <c r="AB608" i="1"/>
  <c r="X608" i="1"/>
  <c r="W608" i="1"/>
  <c r="Y608" i="1" s="1"/>
  <c r="Z609" i="1" s="1"/>
  <c r="T608" i="1"/>
  <c r="U608" i="1" s="1"/>
  <c r="V609" i="1" s="1"/>
  <c r="S608" i="1"/>
  <c r="N608" i="1"/>
  <c r="O608" i="1" s="1"/>
  <c r="I608" i="1"/>
  <c r="J608" i="1" s="1"/>
  <c r="H608" i="1"/>
  <c r="K608" i="1" s="1"/>
  <c r="L609" i="1" s="1"/>
  <c r="G608" i="1"/>
  <c r="D608" i="1"/>
  <c r="C608" i="1"/>
  <c r="E608" i="1" s="1"/>
  <c r="F609" i="1" s="1"/>
  <c r="AB607" i="1"/>
  <c r="AC607" i="1" s="1"/>
  <c r="Y607" i="1"/>
  <c r="Z608" i="1" s="1"/>
  <c r="X607" i="1"/>
  <c r="W607" i="1"/>
  <c r="T607" i="1"/>
  <c r="S607" i="1"/>
  <c r="U607" i="1" s="1"/>
  <c r="V608" i="1" s="1"/>
  <c r="O607" i="1"/>
  <c r="N607" i="1"/>
  <c r="I607" i="1"/>
  <c r="J607" i="1" s="1"/>
  <c r="H607" i="1"/>
  <c r="G607" i="1"/>
  <c r="K607" i="1" s="1"/>
  <c r="L608" i="1" s="1"/>
  <c r="E607" i="1"/>
  <c r="F608" i="1" s="1"/>
  <c r="D607" i="1"/>
  <c r="C607" i="1"/>
  <c r="AB606" i="1"/>
  <c r="AC606" i="1" s="1"/>
  <c r="X606" i="1"/>
  <c r="Y606" i="1" s="1"/>
  <c r="Z607" i="1" s="1"/>
  <c r="W606" i="1"/>
  <c r="T606" i="1"/>
  <c r="S606" i="1"/>
  <c r="U606" i="1" s="1"/>
  <c r="V607" i="1" s="1"/>
  <c r="N606" i="1"/>
  <c r="O606" i="1" s="1"/>
  <c r="L606" i="1"/>
  <c r="I606" i="1"/>
  <c r="J606" i="1" s="1"/>
  <c r="H606" i="1"/>
  <c r="G606" i="1"/>
  <c r="K606" i="1" s="1"/>
  <c r="L607" i="1" s="1"/>
  <c r="D606" i="1"/>
  <c r="E606" i="1" s="1"/>
  <c r="F607" i="1" s="1"/>
  <c r="C606" i="1"/>
  <c r="AB605" i="1"/>
  <c r="AC605" i="1" s="1"/>
  <c r="X605" i="1"/>
  <c r="W605" i="1"/>
  <c r="Y605" i="1" s="1"/>
  <c r="Z606" i="1" s="1"/>
  <c r="U605" i="1"/>
  <c r="V606" i="1" s="1"/>
  <c r="T605" i="1"/>
  <c r="S605" i="1"/>
  <c r="N605" i="1"/>
  <c r="O605" i="1" s="1"/>
  <c r="K605" i="1"/>
  <c r="J605" i="1"/>
  <c r="I605" i="1"/>
  <c r="H605" i="1"/>
  <c r="G605" i="1"/>
  <c r="D605" i="1"/>
  <c r="C605" i="1"/>
  <c r="E605" i="1" s="1"/>
  <c r="F606" i="1" s="1"/>
  <c r="AB604" i="1"/>
  <c r="X604" i="1"/>
  <c r="W604" i="1"/>
  <c r="Y604" i="1" s="1"/>
  <c r="Z605" i="1" s="1"/>
  <c r="T604" i="1"/>
  <c r="U604" i="1" s="1"/>
  <c r="V605" i="1" s="1"/>
  <c r="S604" i="1"/>
  <c r="N604" i="1"/>
  <c r="O604" i="1" s="1"/>
  <c r="I604" i="1"/>
  <c r="J604" i="1" s="1"/>
  <c r="H604" i="1"/>
  <c r="K604" i="1" s="1"/>
  <c r="L605" i="1" s="1"/>
  <c r="G604" i="1"/>
  <c r="D604" i="1"/>
  <c r="C604" i="1"/>
  <c r="E604" i="1" s="1"/>
  <c r="F605" i="1" s="1"/>
  <c r="AB603" i="1"/>
  <c r="AC603" i="1" s="1"/>
  <c r="Y603" i="1"/>
  <c r="Z604" i="1" s="1"/>
  <c r="X603" i="1"/>
  <c r="W603" i="1"/>
  <c r="T603" i="1"/>
  <c r="S603" i="1"/>
  <c r="U603" i="1" s="1"/>
  <c r="V604" i="1" s="1"/>
  <c r="O603" i="1"/>
  <c r="N603" i="1"/>
  <c r="I603" i="1"/>
  <c r="J603" i="1" s="1"/>
  <c r="H603" i="1"/>
  <c r="G603" i="1"/>
  <c r="K603" i="1" s="1"/>
  <c r="L604" i="1" s="1"/>
  <c r="E603" i="1"/>
  <c r="F604" i="1" s="1"/>
  <c r="D603" i="1"/>
  <c r="C603" i="1"/>
  <c r="AB602" i="1"/>
  <c r="AC602" i="1" s="1"/>
  <c r="X602" i="1"/>
  <c r="Y602" i="1" s="1"/>
  <c r="Z603" i="1" s="1"/>
  <c r="W602" i="1"/>
  <c r="T602" i="1"/>
  <c r="S602" i="1"/>
  <c r="U602" i="1" s="1"/>
  <c r="V603" i="1" s="1"/>
  <c r="N602" i="1"/>
  <c r="O602" i="1" s="1"/>
  <c r="L602" i="1"/>
  <c r="I602" i="1"/>
  <c r="J602" i="1" s="1"/>
  <c r="H602" i="1"/>
  <c r="G602" i="1"/>
  <c r="K602" i="1" s="1"/>
  <c r="L603" i="1" s="1"/>
  <c r="D602" i="1"/>
  <c r="E602" i="1" s="1"/>
  <c r="F603" i="1" s="1"/>
  <c r="C602" i="1"/>
  <c r="AB601" i="1"/>
  <c r="AC601" i="1" s="1"/>
  <c r="X601" i="1"/>
  <c r="W601" i="1"/>
  <c r="Y601" i="1" s="1"/>
  <c r="Z602" i="1" s="1"/>
  <c r="U601" i="1"/>
  <c r="V602" i="1" s="1"/>
  <c r="T601" i="1"/>
  <c r="S601" i="1"/>
  <c r="N601" i="1"/>
  <c r="O601" i="1" s="1"/>
  <c r="K601" i="1"/>
  <c r="J601" i="1"/>
  <c r="I601" i="1"/>
  <c r="H601" i="1"/>
  <c r="G601" i="1"/>
  <c r="D601" i="1"/>
  <c r="C601" i="1"/>
  <c r="E601" i="1" s="1"/>
  <c r="F602" i="1" s="1"/>
  <c r="AB600" i="1"/>
  <c r="X600" i="1"/>
  <c r="W600" i="1"/>
  <c r="Y600" i="1" s="1"/>
  <c r="Z601" i="1" s="1"/>
  <c r="T600" i="1"/>
  <c r="U600" i="1" s="1"/>
  <c r="V601" i="1" s="1"/>
  <c r="S600" i="1"/>
  <c r="N600" i="1"/>
  <c r="O600" i="1" s="1"/>
  <c r="I600" i="1"/>
  <c r="J600" i="1" s="1"/>
  <c r="H600" i="1"/>
  <c r="K600" i="1" s="1"/>
  <c r="L601" i="1" s="1"/>
  <c r="G600" i="1"/>
  <c r="D600" i="1"/>
  <c r="C600" i="1"/>
  <c r="E600" i="1" s="1"/>
  <c r="F601" i="1" s="1"/>
  <c r="AB599" i="1"/>
  <c r="AC599" i="1" s="1"/>
  <c r="Y599" i="1"/>
  <c r="Z600" i="1" s="1"/>
  <c r="X599" i="1"/>
  <c r="W599" i="1"/>
  <c r="T599" i="1"/>
  <c r="S599" i="1"/>
  <c r="U599" i="1" s="1"/>
  <c r="V600" i="1" s="1"/>
  <c r="O599" i="1"/>
  <c r="N599" i="1"/>
  <c r="I599" i="1"/>
  <c r="J599" i="1" s="1"/>
  <c r="H599" i="1"/>
  <c r="G599" i="1"/>
  <c r="K599" i="1" s="1"/>
  <c r="L600" i="1" s="1"/>
  <c r="E599" i="1"/>
  <c r="F600" i="1" s="1"/>
  <c r="D599" i="1"/>
  <c r="C599" i="1"/>
  <c r="AB598" i="1"/>
  <c r="AC598" i="1" s="1"/>
  <c r="X598" i="1"/>
  <c r="Y598" i="1" s="1"/>
  <c r="Z599" i="1" s="1"/>
  <c r="W598" i="1"/>
  <c r="T598" i="1"/>
  <c r="S598" i="1"/>
  <c r="U598" i="1" s="1"/>
  <c r="V599" i="1" s="1"/>
  <c r="N598" i="1"/>
  <c r="O598" i="1" s="1"/>
  <c r="L598" i="1"/>
  <c r="I598" i="1"/>
  <c r="J598" i="1" s="1"/>
  <c r="H598" i="1"/>
  <c r="G598" i="1"/>
  <c r="K598" i="1" s="1"/>
  <c r="L599" i="1" s="1"/>
  <c r="D598" i="1"/>
  <c r="E598" i="1" s="1"/>
  <c r="F599" i="1" s="1"/>
  <c r="C598" i="1"/>
  <c r="AB597" i="1"/>
  <c r="AC597" i="1" s="1"/>
  <c r="X597" i="1"/>
  <c r="W597" i="1"/>
  <c r="Y597" i="1" s="1"/>
  <c r="Z598" i="1" s="1"/>
  <c r="U597" i="1"/>
  <c r="V598" i="1" s="1"/>
  <c r="T597" i="1"/>
  <c r="S597" i="1"/>
  <c r="N597" i="1"/>
  <c r="O597" i="1" s="1"/>
  <c r="K597" i="1"/>
  <c r="J597" i="1"/>
  <c r="I597" i="1"/>
  <c r="H597" i="1"/>
  <c r="G597" i="1"/>
  <c r="D597" i="1"/>
  <c r="C597" i="1"/>
  <c r="E597" i="1" s="1"/>
  <c r="F598" i="1" s="1"/>
  <c r="AB596" i="1"/>
  <c r="X596" i="1"/>
  <c r="W596" i="1"/>
  <c r="Y596" i="1" s="1"/>
  <c r="Z597" i="1" s="1"/>
  <c r="T596" i="1"/>
  <c r="U596" i="1" s="1"/>
  <c r="V597" i="1" s="1"/>
  <c r="S596" i="1"/>
  <c r="N596" i="1"/>
  <c r="O596" i="1" s="1"/>
  <c r="I596" i="1"/>
  <c r="J596" i="1" s="1"/>
  <c r="H596" i="1"/>
  <c r="K596" i="1" s="1"/>
  <c r="L597" i="1" s="1"/>
  <c r="G596" i="1"/>
  <c r="D596" i="1"/>
  <c r="C596" i="1"/>
  <c r="E596" i="1" s="1"/>
  <c r="F597" i="1" s="1"/>
  <c r="AB595" i="1"/>
  <c r="AC595" i="1" s="1"/>
  <c r="Y595" i="1"/>
  <c r="Z596" i="1" s="1"/>
  <c r="X595" i="1"/>
  <c r="W595" i="1"/>
  <c r="T595" i="1"/>
  <c r="S595" i="1"/>
  <c r="U595" i="1" s="1"/>
  <c r="V596" i="1" s="1"/>
  <c r="O595" i="1"/>
  <c r="N595" i="1"/>
  <c r="I595" i="1"/>
  <c r="J595" i="1" s="1"/>
  <c r="H595" i="1"/>
  <c r="G595" i="1"/>
  <c r="K595" i="1" s="1"/>
  <c r="L596" i="1" s="1"/>
  <c r="E595" i="1"/>
  <c r="F596" i="1" s="1"/>
  <c r="D595" i="1"/>
  <c r="C595" i="1"/>
  <c r="AB594" i="1"/>
  <c r="AC594" i="1" s="1"/>
  <c r="X594" i="1"/>
  <c r="Y594" i="1" s="1"/>
  <c r="Z595" i="1" s="1"/>
  <c r="W594" i="1"/>
  <c r="T594" i="1"/>
  <c r="S594" i="1"/>
  <c r="U594" i="1" s="1"/>
  <c r="V595" i="1" s="1"/>
  <c r="N594" i="1"/>
  <c r="O594" i="1" s="1"/>
  <c r="L594" i="1"/>
  <c r="I594" i="1"/>
  <c r="J594" i="1" s="1"/>
  <c r="H594" i="1"/>
  <c r="G594" i="1"/>
  <c r="K594" i="1" s="1"/>
  <c r="L595" i="1" s="1"/>
  <c r="D594" i="1"/>
  <c r="E594" i="1" s="1"/>
  <c r="F595" i="1" s="1"/>
  <c r="C594" i="1"/>
  <c r="AB593" i="1"/>
  <c r="AC593" i="1" s="1"/>
  <c r="X593" i="1"/>
  <c r="W593" i="1"/>
  <c r="Y593" i="1" s="1"/>
  <c r="Z594" i="1" s="1"/>
  <c r="U593" i="1"/>
  <c r="V594" i="1" s="1"/>
  <c r="T593" i="1"/>
  <c r="S593" i="1"/>
  <c r="N593" i="1"/>
  <c r="O593" i="1" s="1"/>
  <c r="K593" i="1"/>
  <c r="J593" i="1"/>
  <c r="I593" i="1"/>
  <c r="H593" i="1"/>
  <c r="G593" i="1"/>
  <c r="D593" i="1"/>
  <c r="C593" i="1"/>
  <c r="E593" i="1" s="1"/>
  <c r="F594" i="1" s="1"/>
  <c r="AB592" i="1"/>
  <c r="X592" i="1"/>
  <c r="W592" i="1"/>
  <c r="Y592" i="1" s="1"/>
  <c r="Z593" i="1" s="1"/>
  <c r="T592" i="1"/>
  <c r="U592" i="1" s="1"/>
  <c r="V593" i="1" s="1"/>
  <c r="S592" i="1"/>
  <c r="N592" i="1"/>
  <c r="O592" i="1" s="1"/>
  <c r="I592" i="1"/>
  <c r="J592" i="1" s="1"/>
  <c r="H592" i="1"/>
  <c r="K592" i="1" s="1"/>
  <c r="L593" i="1" s="1"/>
  <c r="G592" i="1"/>
  <c r="D592" i="1"/>
  <c r="C592" i="1"/>
  <c r="E592" i="1" s="1"/>
  <c r="F593" i="1" s="1"/>
  <c r="AB591" i="1"/>
  <c r="AC591" i="1" s="1"/>
  <c r="Y591" i="1"/>
  <c r="Z592" i="1" s="1"/>
  <c r="X591" i="1"/>
  <c r="W591" i="1"/>
  <c r="T591" i="1"/>
  <c r="S591" i="1"/>
  <c r="U591" i="1" s="1"/>
  <c r="V592" i="1" s="1"/>
  <c r="O591" i="1"/>
  <c r="N591" i="1"/>
  <c r="I591" i="1"/>
  <c r="J591" i="1" s="1"/>
  <c r="H591" i="1"/>
  <c r="G591" i="1"/>
  <c r="K591" i="1" s="1"/>
  <c r="L592" i="1" s="1"/>
  <c r="E591" i="1"/>
  <c r="F592" i="1" s="1"/>
  <c r="D591" i="1"/>
  <c r="C591" i="1"/>
  <c r="AB590" i="1"/>
  <c r="AC590" i="1" s="1"/>
  <c r="X590" i="1"/>
  <c r="Y590" i="1" s="1"/>
  <c r="Z591" i="1" s="1"/>
  <c r="W590" i="1"/>
  <c r="T590" i="1"/>
  <c r="S590" i="1"/>
  <c r="U590" i="1" s="1"/>
  <c r="V591" i="1" s="1"/>
  <c r="N590" i="1"/>
  <c r="O590" i="1" s="1"/>
  <c r="L590" i="1"/>
  <c r="I590" i="1"/>
  <c r="J590" i="1" s="1"/>
  <c r="H590" i="1"/>
  <c r="G590" i="1"/>
  <c r="K590" i="1" s="1"/>
  <c r="L591" i="1" s="1"/>
  <c r="D590" i="1"/>
  <c r="E590" i="1" s="1"/>
  <c r="F591" i="1" s="1"/>
  <c r="C590" i="1"/>
  <c r="AB589" i="1"/>
  <c r="AC589" i="1" s="1"/>
  <c r="X589" i="1"/>
  <c r="W589" i="1"/>
  <c r="Y589" i="1" s="1"/>
  <c r="Z590" i="1" s="1"/>
  <c r="U589" i="1"/>
  <c r="V590" i="1" s="1"/>
  <c r="T589" i="1"/>
  <c r="S589" i="1"/>
  <c r="N589" i="1"/>
  <c r="O589" i="1" s="1"/>
  <c r="K589" i="1"/>
  <c r="J589" i="1"/>
  <c r="I589" i="1"/>
  <c r="H589" i="1"/>
  <c r="G589" i="1"/>
  <c r="D589" i="1"/>
  <c r="C589" i="1"/>
  <c r="E589" i="1" s="1"/>
  <c r="F590" i="1" s="1"/>
  <c r="AB588" i="1"/>
  <c r="X588" i="1"/>
  <c r="W588" i="1"/>
  <c r="Y588" i="1" s="1"/>
  <c r="Z589" i="1" s="1"/>
  <c r="T588" i="1"/>
  <c r="U588" i="1" s="1"/>
  <c r="V589" i="1" s="1"/>
  <c r="S588" i="1"/>
  <c r="N588" i="1"/>
  <c r="O588" i="1" s="1"/>
  <c r="I588" i="1"/>
  <c r="J588" i="1" s="1"/>
  <c r="H588" i="1"/>
  <c r="K588" i="1" s="1"/>
  <c r="L589" i="1" s="1"/>
  <c r="G588" i="1"/>
  <c r="D588" i="1"/>
  <c r="C588" i="1"/>
  <c r="E588" i="1" s="1"/>
  <c r="F589" i="1" s="1"/>
  <c r="AB587" i="1"/>
  <c r="AC587" i="1" s="1"/>
  <c r="Y587" i="1"/>
  <c r="Z588" i="1" s="1"/>
  <c r="X587" i="1"/>
  <c r="W587" i="1"/>
  <c r="T587" i="1"/>
  <c r="S587" i="1"/>
  <c r="U587" i="1" s="1"/>
  <c r="V588" i="1" s="1"/>
  <c r="O587" i="1"/>
  <c r="N587" i="1"/>
  <c r="I587" i="1"/>
  <c r="J587" i="1" s="1"/>
  <c r="H587" i="1"/>
  <c r="G587" i="1"/>
  <c r="K587" i="1" s="1"/>
  <c r="L588" i="1" s="1"/>
  <c r="E587" i="1"/>
  <c r="F588" i="1" s="1"/>
  <c r="D587" i="1"/>
  <c r="C587" i="1"/>
  <c r="AB586" i="1"/>
  <c r="AC586" i="1" s="1"/>
  <c r="X586" i="1"/>
  <c r="Y586" i="1" s="1"/>
  <c r="Z587" i="1" s="1"/>
  <c r="W586" i="1"/>
  <c r="T586" i="1"/>
  <c r="S586" i="1"/>
  <c r="U586" i="1" s="1"/>
  <c r="V587" i="1" s="1"/>
  <c r="N586" i="1"/>
  <c r="O586" i="1" s="1"/>
  <c r="L586" i="1"/>
  <c r="I586" i="1"/>
  <c r="J586" i="1" s="1"/>
  <c r="H586" i="1"/>
  <c r="G586" i="1"/>
  <c r="K586" i="1" s="1"/>
  <c r="L587" i="1" s="1"/>
  <c r="D586" i="1"/>
  <c r="E586" i="1" s="1"/>
  <c r="F587" i="1" s="1"/>
  <c r="C586" i="1"/>
  <c r="AB585" i="1"/>
  <c r="AC585" i="1" s="1"/>
  <c r="X585" i="1"/>
  <c r="W585" i="1"/>
  <c r="Y585" i="1" s="1"/>
  <c r="Z586" i="1" s="1"/>
  <c r="U585" i="1"/>
  <c r="V586" i="1" s="1"/>
  <c r="T585" i="1"/>
  <c r="S585" i="1"/>
  <c r="N585" i="1"/>
  <c r="O585" i="1" s="1"/>
  <c r="K585" i="1"/>
  <c r="J585" i="1"/>
  <c r="I585" i="1"/>
  <c r="H585" i="1"/>
  <c r="G585" i="1"/>
  <c r="D585" i="1"/>
  <c r="C585" i="1"/>
  <c r="E585" i="1" s="1"/>
  <c r="F586" i="1" s="1"/>
  <c r="AB584" i="1"/>
  <c r="X584" i="1"/>
  <c r="W584" i="1"/>
  <c r="Y584" i="1" s="1"/>
  <c r="Z585" i="1" s="1"/>
  <c r="T584" i="1"/>
  <c r="U584" i="1" s="1"/>
  <c r="V585" i="1" s="1"/>
  <c r="S584" i="1"/>
  <c r="N584" i="1"/>
  <c r="O584" i="1" s="1"/>
  <c r="I584" i="1"/>
  <c r="J584" i="1" s="1"/>
  <c r="H584" i="1"/>
  <c r="K584" i="1" s="1"/>
  <c r="L585" i="1" s="1"/>
  <c r="G584" i="1"/>
  <c r="D584" i="1"/>
  <c r="C584" i="1"/>
  <c r="E584" i="1" s="1"/>
  <c r="F585" i="1" s="1"/>
  <c r="AB583" i="1"/>
  <c r="AC583" i="1" s="1"/>
  <c r="Y583" i="1"/>
  <c r="Z584" i="1" s="1"/>
  <c r="X583" i="1"/>
  <c r="W583" i="1"/>
  <c r="T583" i="1"/>
  <c r="S583" i="1"/>
  <c r="U583" i="1" s="1"/>
  <c r="V584" i="1" s="1"/>
  <c r="O583" i="1"/>
  <c r="N583" i="1"/>
  <c r="I583" i="1"/>
  <c r="J583" i="1" s="1"/>
  <c r="H583" i="1"/>
  <c r="G583" i="1"/>
  <c r="K583" i="1" s="1"/>
  <c r="L584" i="1" s="1"/>
  <c r="E583" i="1"/>
  <c r="F584" i="1" s="1"/>
  <c r="D583" i="1"/>
  <c r="C583" i="1"/>
  <c r="AB582" i="1"/>
  <c r="AC582" i="1" s="1"/>
  <c r="X582" i="1"/>
  <c r="Y582" i="1" s="1"/>
  <c r="Z583" i="1" s="1"/>
  <c r="W582" i="1"/>
  <c r="T582" i="1"/>
  <c r="S582" i="1"/>
  <c r="U582" i="1" s="1"/>
  <c r="V583" i="1" s="1"/>
  <c r="N582" i="1"/>
  <c r="O582" i="1" s="1"/>
  <c r="L582" i="1"/>
  <c r="I582" i="1"/>
  <c r="J582" i="1" s="1"/>
  <c r="H582" i="1"/>
  <c r="G582" i="1"/>
  <c r="K582" i="1" s="1"/>
  <c r="L583" i="1" s="1"/>
  <c r="D582" i="1"/>
  <c r="E582" i="1" s="1"/>
  <c r="F583" i="1" s="1"/>
  <c r="C582" i="1"/>
  <c r="AB581" i="1"/>
  <c r="AC581" i="1" s="1"/>
  <c r="X581" i="1"/>
  <c r="W581" i="1"/>
  <c r="Y581" i="1" s="1"/>
  <c r="Z582" i="1" s="1"/>
  <c r="U581" i="1"/>
  <c r="V582" i="1" s="1"/>
  <c r="T581" i="1"/>
  <c r="S581" i="1"/>
  <c r="N581" i="1"/>
  <c r="O581" i="1" s="1"/>
  <c r="K581" i="1"/>
  <c r="J581" i="1"/>
  <c r="I581" i="1"/>
  <c r="H581" i="1"/>
  <c r="G581" i="1"/>
  <c r="D581" i="1"/>
  <c r="C581" i="1"/>
  <c r="E581" i="1" s="1"/>
  <c r="F582" i="1" s="1"/>
  <c r="AB580" i="1"/>
  <c r="X580" i="1"/>
  <c r="W580" i="1"/>
  <c r="Y580" i="1" s="1"/>
  <c r="Z581" i="1" s="1"/>
  <c r="T580" i="1"/>
  <c r="U580" i="1" s="1"/>
  <c r="V581" i="1" s="1"/>
  <c r="S580" i="1"/>
  <c r="N580" i="1"/>
  <c r="O580" i="1" s="1"/>
  <c r="I580" i="1"/>
  <c r="J580" i="1" s="1"/>
  <c r="H580" i="1"/>
  <c r="K580" i="1" s="1"/>
  <c r="L581" i="1" s="1"/>
  <c r="G580" i="1"/>
  <c r="D580" i="1"/>
  <c r="C580" i="1"/>
  <c r="E580" i="1" s="1"/>
  <c r="F581" i="1" s="1"/>
  <c r="AB579" i="1"/>
  <c r="AC579" i="1" s="1"/>
  <c r="Y579" i="1"/>
  <c r="Z580" i="1" s="1"/>
  <c r="X579" i="1"/>
  <c r="W579" i="1"/>
  <c r="T579" i="1"/>
  <c r="S579" i="1"/>
  <c r="U579" i="1" s="1"/>
  <c r="V580" i="1" s="1"/>
  <c r="O579" i="1"/>
  <c r="N579" i="1"/>
  <c r="I579" i="1"/>
  <c r="J579" i="1" s="1"/>
  <c r="H579" i="1"/>
  <c r="G579" i="1"/>
  <c r="K579" i="1" s="1"/>
  <c r="L580" i="1" s="1"/>
  <c r="E579" i="1"/>
  <c r="F580" i="1" s="1"/>
  <c r="D579" i="1"/>
  <c r="C579" i="1"/>
  <c r="AB578" i="1"/>
  <c r="AC578" i="1" s="1"/>
  <c r="X578" i="1"/>
  <c r="Y578" i="1" s="1"/>
  <c r="Z579" i="1" s="1"/>
  <c r="W578" i="1"/>
  <c r="T578" i="1"/>
  <c r="S578" i="1"/>
  <c r="U578" i="1" s="1"/>
  <c r="V579" i="1" s="1"/>
  <c r="N578" i="1"/>
  <c r="O578" i="1" s="1"/>
  <c r="L578" i="1"/>
  <c r="I578" i="1"/>
  <c r="J578" i="1" s="1"/>
  <c r="H578" i="1"/>
  <c r="G578" i="1"/>
  <c r="K578" i="1" s="1"/>
  <c r="L579" i="1" s="1"/>
  <c r="D578" i="1"/>
  <c r="E578" i="1" s="1"/>
  <c r="F579" i="1" s="1"/>
  <c r="C578" i="1"/>
  <c r="AB577" i="1"/>
  <c r="AC577" i="1" s="1"/>
  <c r="X577" i="1"/>
  <c r="W577" i="1"/>
  <c r="Y577" i="1" s="1"/>
  <c r="Z578" i="1" s="1"/>
  <c r="U577" i="1"/>
  <c r="V578" i="1" s="1"/>
  <c r="T577" i="1"/>
  <c r="S577" i="1"/>
  <c r="N577" i="1"/>
  <c r="O577" i="1" s="1"/>
  <c r="K577" i="1"/>
  <c r="J577" i="1"/>
  <c r="I577" i="1"/>
  <c r="H577" i="1"/>
  <c r="G577" i="1"/>
  <c r="D577" i="1"/>
  <c r="C577" i="1"/>
  <c r="E577" i="1" s="1"/>
  <c r="F578" i="1" s="1"/>
  <c r="AB576" i="1"/>
  <c r="X576" i="1"/>
  <c r="W576" i="1"/>
  <c r="Y576" i="1" s="1"/>
  <c r="Z577" i="1" s="1"/>
  <c r="T576" i="1"/>
  <c r="U576" i="1" s="1"/>
  <c r="V577" i="1" s="1"/>
  <c r="S576" i="1"/>
  <c r="N576" i="1"/>
  <c r="O576" i="1" s="1"/>
  <c r="I576" i="1"/>
  <c r="J576" i="1" s="1"/>
  <c r="H576" i="1"/>
  <c r="K576" i="1" s="1"/>
  <c r="L577" i="1" s="1"/>
  <c r="G576" i="1"/>
  <c r="D576" i="1"/>
  <c r="C576" i="1"/>
  <c r="E576" i="1" s="1"/>
  <c r="F577" i="1" s="1"/>
  <c r="AB575" i="1"/>
  <c r="AC575" i="1" s="1"/>
  <c r="Y575" i="1"/>
  <c r="Z576" i="1" s="1"/>
  <c r="X575" i="1"/>
  <c r="W575" i="1"/>
  <c r="T575" i="1"/>
  <c r="S575" i="1"/>
  <c r="U575" i="1" s="1"/>
  <c r="V576" i="1" s="1"/>
  <c r="O575" i="1"/>
  <c r="N575" i="1"/>
  <c r="I575" i="1"/>
  <c r="J575" i="1" s="1"/>
  <c r="H575" i="1"/>
  <c r="G575" i="1"/>
  <c r="K575" i="1" s="1"/>
  <c r="L576" i="1" s="1"/>
  <c r="E575" i="1"/>
  <c r="F576" i="1" s="1"/>
  <c r="D575" i="1"/>
  <c r="C575" i="1"/>
  <c r="AB574" i="1"/>
  <c r="AC574" i="1" s="1"/>
  <c r="X574" i="1"/>
  <c r="Y574" i="1" s="1"/>
  <c r="Z575" i="1" s="1"/>
  <c r="W574" i="1"/>
  <c r="T574" i="1"/>
  <c r="S574" i="1"/>
  <c r="U574" i="1" s="1"/>
  <c r="V575" i="1" s="1"/>
  <c r="N574" i="1"/>
  <c r="O574" i="1" s="1"/>
  <c r="L574" i="1"/>
  <c r="I574" i="1"/>
  <c r="J574" i="1" s="1"/>
  <c r="H574" i="1"/>
  <c r="G574" i="1"/>
  <c r="K574" i="1" s="1"/>
  <c r="L575" i="1" s="1"/>
  <c r="D574" i="1"/>
  <c r="E574" i="1" s="1"/>
  <c r="F575" i="1" s="1"/>
  <c r="C574" i="1"/>
  <c r="AB573" i="1"/>
  <c r="AC573" i="1" s="1"/>
  <c r="X573" i="1"/>
  <c r="W573" i="1"/>
  <c r="Y573" i="1" s="1"/>
  <c r="Z574" i="1" s="1"/>
  <c r="U573" i="1"/>
  <c r="V574" i="1" s="1"/>
  <c r="T573" i="1"/>
  <c r="S573" i="1"/>
  <c r="N573" i="1"/>
  <c r="O573" i="1" s="1"/>
  <c r="K573" i="1"/>
  <c r="J573" i="1"/>
  <c r="I573" i="1"/>
  <c r="H573" i="1"/>
  <c r="G573" i="1"/>
  <c r="D573" i="1"/>
  <c r="C573" i="1"/>
  <c r="E573" i="1" s="1"/>
  <c r="F574" i="1" s="1"/>
  <c r="AB572" i="1"/>
  <c r="X572" i="1"/>
  <c r="W572" i="1"/>
  <c r="Y572" i="1" s="1"/>
  <c r="Z573" i="1" s="1"/>
  <c r="T572" i="1"/>
  <c r="U572" i="1" s="1"/>
  <c r="V573" i="1" s="1"/>
  <c r="S572" i="1"/>
  <c r="N572" i="1"/>
  <c r="O572" i="1" s="1"/>
  <c r="I572" i="1"/>
  <c r="J572" i="1" s="1"/>
  <c r="H572" i="1"/>
  <c r="K572" i="1" s="1"/>
  <c r="L573" i="1" s="1"/>
  <c r="G572" i="1"/>
  <c r="D572" i="1"/>
  <c r="C572" i="1"/>
  <c r="E572" i="1" s="1"/>
  <c r="F573" i="1" s="1"/>
  <c r="AB571" i="1"/>
  <c r="AC571" i="1" s="1"/>
  <c r="Y571" i="1"/>
  <c r="Z572" i="1" s="1"/>
  <c r="X571" i="1"/>
  <c r="W571" i="1"/>
  <c r="T571" i="1"/>
  <c r="S571" i="1"/>
  <c r="U571" i="1" s="1"/>
  <c r="V572" i="1" s="1"/>
  <c r="O571" i="1"/>
  <c r="N571" i="1"/>
  <c r="I571" i="1"/>
  <c r="J571" i="1" s="1"/>
  <c r="H571" i="1"/>
  <c r="G571" i="1"/>
  <c r="K571" i="1" s="1"/>
  <c r="L572" i="1" s="1"/>
  <c r="E571" i="1"/>
  <c r="F572" i="1" s="1"/>
  <c r="D571" i="1"/>
  <c r="C571" i="1"/>
  <c r="AB570" i="1"/>
  <c r="AC570" i="1" s="1"/>
  <c r="X570" i="1"/>
  <c r="Y570" i="1" s="1"/>
  <c r="Z571" i="1" s="1"/>
  <c r="W570" i="1"/>
  <c r="T570" i="1"/>
  <c r="S570" i="1"/>
  <c r="U570" i="1" s="1"/>
  <c r="V571" i="1" s="1"/>
  <c r="N570" i="1"/>
  <c r="O570" i="1" s="1"/>
  <c r="L570" i="1"/>
  <c r="I570" i="1"/>
  <c r="J570" i="1" s="1"/>
  <c r="H570" i="1"/>
  <c r="G570" i="1"/>
  <c r="K570" i="1" s="1"/>
  <c r="L571" i="1" s="1"/>
  <c r="D570" i="1"/>
  <c r="E570" i="1" s="1"/>
  <c r="F571" i="1" s="1"/>
  <c r="C570" i="1"/>
  <c r="AB569" i="1"/>
  <c r="AC569" i="1" s="1"/>
  <c r="X569" i="1"/>
  <c r="W569" i="1"/>
  <c r="Y569" i="1" s="1"/>
  <c r="Z570" i="1" s="1"/>
  <c r="U569" i="1"/>
  <c r="V570" i="1" s="1"/>
  <c r="T569" i="1"/>
  <c r="S569" i="1"/>
  <c r="N569" i="1"/>
  <c r="O569" i="1" s="1"/>
  <c r="K569" i="1"/>
  <c r="J569" i="1"/>
  <c r="I569" i="1"/>
  <c r="H569" i="1"/>
  <c r="G569" i="1"/>
  <c r="D569" i="1"/>
  <c r="C569" i="1"/>
  <c r="E569" i="1" s="1"/>
  <c r="F570" i="1" s="1"/>
  <c r="AB568" i="1"/>
  <c r="X568" i="1"/>
  <c r="W568" i="1"/>
  <c r="Y568" i="1" s="1"/>
  <c r="Z569" i="1" s="1"/>
  <c r="T568" i="1"/>
  <c r="U568" i="1" s="1"/>
  <c r="V569" i="1" s="1"/>
  <c r="S568" i="1"/>
  <c r="N568" i="1"/>
  <c r="O568" i="1" s="1"/>
  <c r="I568" i="1"/>
  <c r="J568" i="1" s="1"/>
  <c r="H568" i="1"/>
  <c r="K568" i="1" s="1"/>
  <c r="L569" i="1" s="1"/>
  <c r="G568" i="1"/>
  <c r="D568" i="1"/>
  <c r="C568" i="1"/>
  <c r="E568" i="1" s="1"/>
  <c r="F569" i="1" s="1"/>
  <c r="AB567" i="1"/>
  <c r="AC567" i="1" s="1"/>
  <c r="Y567" i="1"/>
  <c r="Z568" i="1" s="1"/>
  <c r="X567" i="1"/>
  <c r="W567" i="1"/>
  <c r="T567" i="1"/>
  <c r="S567" i="1"/>
  <c r="U567" i="1" s="1"/>
  <c r="V568" i="1" s="1"/>
  <c r="O567" i="1"/>
  <c r="N567" i="1"/>
  <c r="I567" i="1"/>
  <c r="J567" i="1" s="1"/>
  <c r="H567" i="1"/>
  <c r="G567" i="1"/>
  <c r="K567" i="1" s="1"/>
  <c r="L568" i="1" s="1"/>
  <c r="E567" i="1"/>
  <c r="F568" i="1" s="1"/>
  <c r="D567" i="1"/>
  <c r="C567" i="1"/>
  <c r="AB566" i="1"/>
  <c r="AC566" i="1" s="1"/>
  <c r="X566" i="1"/>
  <c r="Y566" i="1" s="1"/>
  <c r="Z567" i="1" s="1"/>
  <c r="W566" i="1"/>
  <c r="T566" i="1"/>
  <c r="S566" i="1"/>
  <c r="U566" i="1" s="1"/>
  <c r="V567" i="1" s="1"/>
  <c r="N566" i="1"/>
  <c r="O566" i="1" s="1"/>
  <c r="L566" i="1"/>
  <c r="I566" i="1"/>
  <c r="J566" i="1" s="1"/>
  <c r="H566" i="1"/>
  <c r="G566" i="1"/>
  <c r="K566" i="1" s="1"/>
  <c r="L567" i="1" s="1"/>
  <c r="D566" i="1"/>
  <c r="E566" i="1" s="1"/>
  <c r="F567" i="1" s="1"/>
  <c r="C566" i="1"/>
  <c r="AB565" i="1"/>
  <c r="AC565" i="1" s="1"/>
  <c r="X565" i="1"/>
  <c r="W565" i="1"/>
  <c r="Y565" i="1" s="1"/>
  <c r="Z566" i="1" s="1"/>
  <c r="U565" i="1"/>
  <c r="V566" i="1" s="1"/>
  <c r="T565" i="1"/>
  <c r="S565" i="1"/>
  <c r="N565" i="1"/>
  <c r="O565" i="1" s="1"/>
  <c r="K565" i="1"/>
  <c r="J565" i="1"/>
  <c r="I565" i="1"/>
  <c r="H565" i="1"/>
  <c r="G565" i="1"/>
  <c r="D565" i="1"/>
  <c r="C565" i="1"/>
  <c r="E565" i="1" s="1"/>
  <c r="F566" i="1" s="1"/>
  <c r="AB564" i="1"/>
  <c r="X564" i="1"/>
  <c r="W564" i="1"/>
  <c r="Y564" i="1" s="1"/>
  <c r="Z565" i="1" s="1"/>
  <c r="T564" i="1"/>
  <c r="U564" i="1" s="1"/>
  <c r="V565" i="1" s="1"/>
  <c r="S564" i="1"/>
  <c r="N564" i="1"/>
  <c r="O564" i="1" s="1"/>
  <c r="I564" i="1"/>
  <c r="J564" i="1" s="1"/>
  <c r="H564" i="1"/>
  <c r="K564" i="1" s="1"/>
  <c r="L565" i="1" s="1"/>
  <c r="G564" i="1"/>
  <c r="D564" i="1"/>
  <c r="C564" i="1"/>
  <c r="E564" i="1" s="1"/>
  <c r="F565" i="1" s="1"/>
  <c r="AB563" i="1"/>
  <c r="AC563" i="1" s="1"/>
  <c r="Y563" i="1"/>
  <c r="Z564" i="1" s="1"/>
  <c r="X563" i="1"/>
  <c r="W563" i="1"/>
  <c r="T563" i="1"/>
  <c r="S563" i="1"/>
  <c r="U563" i="1" s="1"/>
  <c r="V564" i="1" s="1"/>
  <c r="O563" i="1"/>
  <c r="N563" i="1"/>
  <c r="I563" i="1"/>
  <c r="J563" i="1" s="1"/>
  <c r="H563" i="1"/>
  <c r="G563" i="1"/>
  <c r="K563" i="1" s="1"/>
  <c r="L564" i="1" s="1"/>
  <c r="E563" i="1"/>
  <c r="F564" i="1" s="1"/>
  <c r="D563" i="1"/>
  <c r="C563" i="1"/>
  <c r="AB562" i="1"/>
  <c r="AC562" i="1" s="1"/>
  <c r="X562" i="1"/>
  <c r="Y562" i="1" s="1"/>
  <c r="Z563" i="1" s="1"/>
  <c r="W562" i="1"/>
  <c r="T562" i="1"/>
  <c r="S562" i="1"/>
  <c r="U562" i="1" s="1"/>
  <c r="V563" i="1" s="1"/>
  <c r="N562" i="1"/>
  <c r="O562" i="1" s="1"/>
  <c r="L562" i="1"/>
  <c r="I562" i="1"/>
  <c r="J562" i="1" s="1"/>
  <c r="H562" i="1"/>
  <c r="G562" i="1"/>
  <c r="K562" i="1" s="1"/>
  <c r="L563" i="1" s="1"/>
  <c r="D562" i="1"/>
  <c r="E562" i="1" s="1"/>
  <c r="F563" i="1" s="1"/>
  <c r="C562" i="1"/>
  <c r="AB561" i="1"/>
  <c r="AC561" i="1" s="1"/>
  <c r="X561" i="1"/>
  <c r="W561" i="1"/>
  <c r="Y561" i="1" s="1"/>
  <c r="Z562" i="1" s="1"/>
  <c r="U561" i="1"/>
  <c r="V562" i="1" s="1"/>
  <c r="T561" i="1"/>
  <c r="S561" i="1"/>
  <c r="N561" i="1"/>
  <c r="O561" i="1" s="1"/>
  <c r="K561" i="1"/>
  <c r="J561" i="1"/>
  <c r="I561" i="1"/>
  <c r="H561" i="1"/>
  <c r="G561" i="1"/>
  <c r="D561" i="1"/>
  <c r="C561" i="1"/>
  <c r="E561" i="1" s="1"/>
  <c r="F562" i="1" s="1"/>
  <c r="AB560" i="1"/>
  <c r="X560" i="1"/>
  <c r="W560" i="1"/>
  <c r="Y560" i="1" s="1"/>
  <c r="Z561" i="1" s="1"/>
  <c r="T560" i="1"/>
  <c r="U560" i="1" s="1"/>
  <c r="V561" i="1" s="1"/>
  <c r="S560" i="1"/>
  <c r="N560" i="1"/>
  <c r="O560" i="1" s="1"/>
  <c r="I560" i="1"/>
  <c r="J560" i="1" s="1"/>
  <c r="H560" i="1"/>
  <c r="K560" i="1" s="1"/>
  <c r="L561" i="1" s="1"/>
  <c r="G560" i="1"/>
  <c r="D560" i="1"/>
  <c r="C560" i="1"/>
  <c r="E560" i="1" s="1"/>
  <c r="F561" i="1" s="1"/>
  <c r="AB559" i="1"/>
  <c r="AC559" i="1" s="1"/>
  <c r="Y559" i="1"/>
  <c r="Z560" i="1" s="1"/>
  <c r="X559" i="1"/>
  <c r="W559" i="1"/>
  <c r="T559" i="1"/>
  <c r="S559" i="1"/>
  <c r="U559" i="1" s="1"/>
  <c r="V560" i="1" s="1"/>
  <c r="O559" i="1"/>
  <c r="N559" i="1"/>
  <c r="I559" i="1"/>
  <c r="J559" i="1" s="1"/>
  <c r="H559" i="1"/>
  <c r="G559" i="1"/>
  <c r="K559" i="1" s="1"/>
  <c r="L560" i="1" s="1"/>
  <c r="E559" i="1"/>
  <c r="F560" i="1" s="1"/>
  <c r="D559" i="1"/>
  <c r="C559" i="1"/>
  <c r="AB558" i="1"/>
  <c r="AC558" i="1" s="1"/>
  <c r="X558" i="1"/>
  <c r="Y558" i="1" s="1"/>
  <c r="Z559" i="1" s="1"/>
  <c r="W558" i="1"/>
  <c r="T558" i="1"/>
  <c r="S558" i="1"/>
  <c r="U558" i="1" s="1"/>
  <c r="V559" i="1" s="1"/>
  <c r="N558" i="1"/>
  <c r="O558" i="1" s="1"/>
  <c r="L558" i="1"/>
  <c r="I558" i="1"/>
  <c r="J558" i="1" s="1"/>
  <c r="H558" i="1"/>
  <c r="G558" i="1"/>
  <c r="K558" i="1" s="1"/>
  <c r="L559" i="1" s="1"/>
  <c r="D558" i="1"/>
  <c r="E558" i="1" s="1"/>
  <c r="F559" i="1" s="1"/>
  <c r="C558" i="1"/>
  <c r="AB557" i="1"/>
  <c r="AC557" i="1" s="1"/>
  <c r="X557" i="1"/>
  <c r="W557" i="1"/>
  <c r="Y557" i="1" s="1"/>
  <c r="Z558" i="1" s="1"/>
  <c r="U557" i="1"/>
  <c r="V558" i="1" s="1"/>
  <c r="T557" i="1"/>
  <c r="S557" i="1"/>
  <c r="N557" i="1"/>
  <c r="O557" i="1" s="1"/>
  <c r="K557" i="1"/>
  <c r="J557" i="1"/>
  <c r="I557" i="1"/>
  <c r="H557" i="1"/>
  <c r="G557" i="1"/>
  <c r="D557" i="1"/>
  <c r="C557" i="1"/>
  <c r="E557" i="1" s="1"/>
  <c r="F558" i="1" s="1"/>
  <c r="AB556" i="1"/>
  <c r="X556" i="1"/>
  <c r="W556" i="1"/>
  <c r="Y556" i="1" s="1"/>
  <c r="Z557" i="1" s="1"/>
  <c r="T556" i="1"/>
  <c r="U556" i="1" s="1"/>
  <c r="V557" i="1" s="1"/>
  <c r="S556" i="1"/>
  <c r="N556" i="1"/>
  <c r="O556" i="1" s="1"/>
  <c r="I556" i="1"/>
  <c r="J556" i="1" s="1"/>
  <c r="H556" i="1"/>
  <c r="K556" i="1" s="1"/>
  <c r="L557" i="1" s="1"/>
  <c r="G556" i="1"/>
  <c r="D556" i="1"/>
  <c r="C556" i="1"/>
  <c r="E556" i="1" s="1"/>
  <c r="F557" i="1" s="1"/>
  <c r="AB555" i="1"/>
  <c r="AC555" i="1" s="1"/>
  <c r="Y555" i="1"/>
  <c r="Z556" i="1" s="1"/>
  <c r="X555" i="1"/>
  <c r="W555" i="1"/>
  <c r="T555" i="1"/>
  <c r="S555" i="1"/>
  <c r="U555" i="1" s="1"/>
  <c r="V556" i="1" s="1"/>
  <c r="O555" i="1"/>
  <c r="N555" i="1"/>
  <c r="I555" i="1"/>
  <c r="J555" i="1" s="1"/>
  <c r="H555" i="1"/>
  <c r="G555" i="1"/>
  <c r="K555" i="1" s="1"/>
  <c r="L556" i="1" s="1"/>
  <c r="E555" i="1"/>
  <c r="F556" i="1" s="1"/>
  <c r="D555" i="1"/>
  <c r="C555" i="1"/>
  <c r="AB554" i="1"/>
  <c r="AC554" i="1" s="1"/>
  <c r="X554" i="1"/>
  <c r="Y554" i="1" s="1"/>
  <c r="Z555" i="1" s="1"/>
  <c r="W554" i="1"/>
  <c r="T554" i="1"/>
  <c r="S554" i="1"/>
  <c r="U554" i="1" s="1"/>
  <c r="V555" i="1" s="1"/>
  <c r="N554" i="1"/>
  <c r="O554" i="1" s="1"/>
  <c r="L554" i="1"/>
  <c r="I554" i="1"/>
  <c r="J554" i="1" s="1"/>
  <c r="H554" i="1"/>
  <c r="G554" i="1"/>
  <c r="K554" i="1" s="1"/>
  <c r="L555" i="1" s="1"/>
  <c r="D554" i="1"/>
  <c r="E554" i="1" s="1"/>
  <c r="F555" i="1" s="1"/>
  <c r="C554" i="1"/>
  <c r="AB553" i="1"/>
  <c r="AC553" i="1" s="1"/>
  <c r="X553" i="1"/>
  <c r="W553" i="1"/>
  <c r="Y553" i="1" s="1"/>
  <c r="Z554" i="1" s="1"/>
  <c r="U553" i="1"/>
  <c r="V554" i="1" s="1"/>
  <c r="T553" i="1"/>
  <c r="S553" i="1"/>
  <c r="N553" i="1"/>
  <c r="O553" i="1" s="1"/>
  <c r="K553" i="1"/>
  <c r="J553" i="1"/>
  <c r="I553" i="1"/>
  <c r="H553" i="1"/>
  <c r="G553" i="1"/>
  <c r="D553" i="1"/>
  <c r="C553" i="1"/>
  <c r="E553" i="1" s="1"/>
  <c r="F554" i="1" s="1"/>
  <c r="AB552" i="1"/>
  <c r="X552" i="1"/>
  <c r="W552" i="1"/>
  <c r="Y552" i="1" s="1"/>
  <c r="Z553" i="1" s="1"/>
  <c r="T552" i="1"/>
  <c r="U552" i="1" s="1"/>
  <c r="V553" i="1" s="1"/>
  <c r="S552" i="1"/>
  <c r="N552" i="1"/>
  <c r="O552" i="1" s="1"/>
  <c r="I552" i="1"/>
  <c r="J552" i="1" s="1"/>
  <c r="H552" i="1"/>
  <c r="K552" i="1" s="1"/>
  <c r="L553" i="1" s="1"/>
  <c r="G552" i="1"/>
  <c r="D552" i="1"/>
  <c r="C552" i="1"/>
  <c r="E552" i="1" s="1"/>
  <c r="F553" i="1" s="1"/>
  <c r="AB551" i="1"/>
  <c r="AC551" i="1" s="1"/>
  <c r="Y551" i="1"/>
  <c r="Z552" i="1" s="1"/>
  <c r="X551" i="1"/>
  <c r="W551" i="1"/>
  <c r="T551" i="1"/>
  <c r="S551" i="1"/>
  <c r="U551" i="1" s="1"/>
  <c r="V552" i="1" s="1"/>
  <c r="O551" i="1"/>
  <c r="N551" i="1"/>
  <c r="I551" i="1"/>
  <c r="J551" i="1" s="1"/>
  <c r="H551" i="1"/>
  <c r="G551" i="1"/>
  <c r="K551" i="1" s="1"/>
  <c r="L552" i="1" s="1"/>
  <c r="E551" i="1"/>
  <c r="F552" i="1" s="1"/>
  <c r="D551" i="1"/>
  <c r="C551" i="1"/>
  <c r="AB550" i="1"/>
  <c r="AC550" i="1" s="1"/>
  <c r="X550" i="1"/>
  <c r="Y550" i="1" s="1"/>
  <c r="Z551" i="1" s="1"/>
  <c r="W550" i="1"/>
  <c r="T550" i="1"/>
  <c r="S550" i="1"/>
  <c r="U550" i="1" s="1"/>
  <c r="V551" i="1" s="1"/>
  <c r="N550" i="1"/>
  <c r="O550" i="1" s="1"/>
  <c r="L550" i="1"/>
  <c r="I550" i="1"/>
  <c r="J550" i="1" s="1"/>
  <c r="H550" i="1"/>
  <c r="G550" i="1"/>
  <c r="K550" i="1" s="1"/>
  <c r="L551" i="1" s="1"/>
  <c r="D550" i="1"/>
  <c r="E550" i="1" s="1"/>
  <c r="F551" i="1" s="1"/>
  <c r="C550" i="1"/>
  <c r="AB549" i="1"/>
  <c r="AC549" i="1" s="1"/>
  <c r="X549" i="1"/>
  <c r="W549" i="1"/>
  <c r="Y549" i="1" s="1"/>
  <c r="Z550" i="1" s="1"/>
  <c r="U549" i="1"/>
  <c r="V550" i="1" s="1"/>
  <c r="T549" i="1"/>
  <c r="S549" i="1"/>
  <c r="N549" i="1"/>
  <c r="O549" i="1" s="1"/>
  <c r="K549" i="1"/>
  <c r="J549" i="1"/>
  <c r="I549" i="1"/>
  <c r="H549" i="1"/>
  <c r="G549" i="1"/>
  <c r="D549" i="1"/>
  <c r="C549" i="1"/>
  <c r="E549" i="1" s="1"/>
  <c r="F550" i="1" s="1"/>
  <c r="AB548" i="1"/>
  <c r="X548" i="1"/>
  <c r="W548" i="1"/>
  <c r="Y548" i="1" s="1"/>
  <c r="Z549" i="1" s="1"/>
  <c r="T548" i="1"/>
  <c r="U548" i="1" s="1"/>
  <c r="V549" i="1" s="1"/>
  <c r="S548" i="1"/>
  <c r="N548" i="1"/>
  <c r="O548" i="1" s="1"/>
  <c r="I548" i="1"/>
  <c r="J548" i="1" s="1"/>
  <c r="H548" i="1"/>
  <c r="K548" i="1" s="1"/>
  <c r="L549" i="1" s="1"/>
  <c r="G548" i="1"/>
  <c r="D548" i="1"/>
  <c r="C548" i="1"/>
  <c r="E548" i="1" s="1"/>
  <c r="F549" i="1" s="1"/>
  <c r="AB547" i="1"/>
  <c r="AC547" i="1" s="1"/>
  <c r="Y547" i="1"/>
  <c r="Z548" i="1" s="1"/>
  <c r="X547" i="1"/>
  <c r="W547" i="1"/>
  <c r="T547" i="1"/>
  <c r="S547" i="1"/>
  <c r="U547" i="1" s="1"/>
  <c r="V548" i="1" s="1"/>
  <c r="O547" i="1"/>
  <c r="N547" i="1"/>
  <c r="I547" i="1"/>
  <c r="J547" i="1" s="1"/>
  <c r="H547" i="1"/>
  <c r="G547" i="1"/>
  <c r="K547" i="1" s="1"/>
  <c r="L548" i="1" s="1"/>
  <c r="E547" i="1"/>
  <c r="F548" i="1" s="1"/>
  <c r="D547" i="1"/>
  <c r="C547" i="1"/>
  <c r="AB546" i="1"/>
  <c r="AC546" i="1" s="1"/>
  <c r="X546" i="1"/>
  <c r="Y546" i="1" s="1"/>
  <c r="Z547" i="1" s="1"/>
  <c r="W546" i="1"/>
  <c r="T546" i="1"/>
  <c r="S546" i="1"/>
  <c r="U546" i="1" s="1"/>
  <c r="V547" i="1" s="1"/>
  <c r="N546" i="1"/>
  <c r="O546" i="1" s="1"/>
  <c r="L546" i="1"/>
  <c r="I546" i="1"/>
  <c r="J546" i="1" s="1"/>
  <c r="H546" i="1"/>
  <c r="G546" i="1"/>
  <c r="K546" i="1" s="1"/>
  <c r="L547" i="1" s="1"/>
  <c r="D546" i="1"/>
  <c r="E546" i="1" s="1"/>
  <c r="F547" i="1" s="1"/>
  <c r="C546" i="1"/>
  <c r="AB545" i="1"/>
  <c r="AC545" i="1" s="1"/>
  <c r="X545" i="1"/>
  <c r="W545" i="1"/>
  <c r="Y545" i="1" s="1"/>
  <c r="Z546" i="1" s="1"/>
  <c r="U545" i="1"/>
  <c r="V546" i="1" s="1"/>
  <c r="T545" i="1"/>
  <c r="S545" i="1"/>
  <c r="N545" i="1"/>
  <c r="O545" i="1" s="1"/>
  <c r="K545" i="1"/>
  <c r="J545" i="1"/>
  <c r="I545" i="1"/>
  <c r="H545" i="1"/>
  <c r="G545" i="1"/>
  <c r="D545" i="1"/>
  <c r="C545" i="1"/>
  <c r="E545" i="1" s="1"/>
  <c r="F546" i="1" s="1"/>
  <c r="AB544" i="1"/>
  <c r="X544" i="1"/>
  <c r="W544" i="1"/>
  <c r="Y544" i="1" s="1"/>
  <c r="Z545" i="1" s="1"/>
  <c r="T544" i="1"/>
  <c r="U544" i="1" s="1"/>
  <c r="V545" i="1" s="1"/>
  <c r="S544" i="1"/>
  <c r="N544" i="1"/>
  <c r="O544" i="1" s="1"/>
  <c r="I544" i="1"/>
  <c r="J544" i="1" s="1"/>
  <c r="H544" i="1"/>
  <c r="K544" i="1" s="1"/>
  <c r="L545" i="1" s="1"/>
  <c r="G544" i="1"/>
  <c r="D544" i="1"/>
  <c r="C544" i="1"/>
  <c r="E544" i="1" s="1"/>
  <c r="F545" i="1" s="1"/>
  <c r="AB543" i="1"/>
  <c r="AC543" i="1" s="1"/>
  <c r="Y543" i="1"/>
  <c r="Z544" i="1" s="1"/>
  <c r="X543" i="1"/>
  <c r="W543" i="1"/>
  <c r="T543" i="1"/>
  <c r="S543" i="1"/>
  <c r="U543" i="1" s="1"/>
  <c r="V544" i="1" s="1"/>
  <c r="O543" i="1"/>
  <c r="N543" i="1"/>
  <c r="I543" i="1"/>
  <c r="J543" i="1" s="1"/>
  <c r="H543" i="1"/>
  <c r="G543" i="1"/>
  <c r="K543" i="1" s="1"/>
  <c r="L544" i="1" s="1"/>
  <c r="E543" i="1"/>
  <c r="F544" i="1" s="1"/>
  <c r="D543" i="1"/>
  <c r="C543" i="1"/>
  <c r="AB542" i="1"/>
  <c r="AC542" i="1" s="1"/>
  <c r="X542" i="1"/>
  <c r="Y542" i="1" s="1"/>
  <c r="Z543" i="1" s="1"/>
  <c r="W542" i="1"/>
  <c r="T542" i="1"/>
  <c r="S542" i="1"/>
  <c r="U542" i="1" s="1"/>
  <c r="V543" i="1" s="1"/>
  <c r="N542" i="1"/>
  <c r="O542" i="1" s="1"/>
  <c r="L542" i="1"/>
  <c r="I542" i="1"/>
  <c r="J542" i="1" s="1"/>
  <c r="H542" i="1"/>
  <c r="G542" i="1"/>
  <c r="K542" i="1" s="1"/>
  <c r="L543" i="1" s="1"/>
  <c r="D542" i="1"/>
  <c r="E542" i="1" s="1"/>
  <c r="F543" i="1" s="1"/>
  <c r="C542" i="1"/>
  <c r="AB541" i="1"/>
  <c r="AC541" i="1" s="1"/>
  <c r="X541" i="1"/>
  <c r="W541" i="1"/>
  <c r="Y541" i="1" s="1"/>
  <c r="Z542" i="1" s="1"/>
  <c r="U541" i="1"/>
  <c r="V542" i="1" s="1"/>
  <c r="T541" i="1"/>
  <c r="S541" i="1"/>
  <c r="N541" i="1"/>
  <c r="O541" i="1" s="1"/>
  <c r="K541" i="1"/>
  <c r="J541" i="1"/>
  <c r="I541" i="1"/>
  <c r="H541" i="1"/>
  <c r="G541" i="1"/>
  <c r="D541" i="1"/>
  <c r="C541" i="1"/>
  <c r="E541" i="1" s="1"/>
  <c r="F542" i="1" s="1"/>
  <c r="AB540" i="1"/>
  <c r="X540" i="1"/>
  <c r="W540" i="1"/>
  <c r="Y540" i="1" s="1"/>
  <c r="Z541" i="1" s="1"/>
  <c r="T540" i="1"/>
  <c r="U540" i="1" s="1"/>
  <c r="V541" i="1" s="1"/>
  <c r="S540" i="1"/>
  <c r="N540" i="1"/>
  <c r="O540" i="1" s="1"/>
  <c r="I540" i="1"/>
  <c r="J540" i="1" s="1"/>
  <c r="H540" i="1"/>
  <c r="K540" i="1" s="1"/>
  <c r="L541" i="1" s="1"/>
  <c r="G540" i="1"/>
  <c r="D540" i="1"/>
  <c r="C540" i="1"/>
  <c r="E540" i="1" s="1"/>
  <c r="F541" i="1" s="1"/>
  <c r="AB539" i="1"/>
  <c r="AC539" i="1" s="1"/>
  <c r="Y539" i="1"/>
  <c r="Z540" i="1" s="1"/>
  <c r="X539" i="1"/>
  <c r="W539" i="1"/>
  <c r="T539" i="1"/>
  <c r="S539" i="1"/>
  <c r="U539" i="1" s="1"/>
  <c r="V540" i="1" s="1"/>
  <c r="O539" i="1"/>
  <c r="N539" i="1"/>
  <c r="I539" i="1"/>
  <c r="J539" i="1" s="1"/>
  <c r="H539" i="1"/>
  <c r="G539" i="1"/>
  <c r="K539" i="1" s="1"/>
  <c r="L540" i="1" s="1"/>
  <c r="E539" i="1"/>
  <c r="F540" i="1" s="1"/>
  <c r="D539" i="1"/>
  <c r="C539" i="1"/>
  <c r="AB538" i="1"/>
  <c r="AC538" i="1" s="1"/>
  <c r="X538" i="1"/>
  <c r="Y538" i="1" s="1"/>
  <c r="Z539" i="1" s="1"/>
  <c r="W538" i="1"/>
  <c r="T538" i="1"/>
  <c r="S538" i="1"/>
  <c r="U538" i="1" s="1"/>
  <c r="V539" i="1" s="1"/>
  <c r="N538" i="1"/>
  <c r="L538" i="1"/>
  <c r="I538" i="1"/>
  <c r="J538" i="1" s="1"/>
  <c r="H538" i="1"/>
  <c r="G538" i="1"/>
  <c r="K538" i="1" s="1"/>
  <c r="L539" i="1" s="1"/>
  <c r="D538" i="1"/>
  <c r="E538" i="1" s="1"/>
  <c r="F539" i="1" s="1"/>
  <c r="C538" i="1"/>
  <c r="AB537" i="1"/>
  <c r="AC537" i="1" s="1"/>
  <c r="X537" i="1"/>
  <c r="W537" i="1"/>
  <c r="Y537" i="1" s="1"/>
  <c r="Z538" i="1" s="1"/>
  <c r="U537" i="1"/>
  <c r="V538" i="1" s="1"/>
  <c r="T537" i="1"/>
  <c r="S537" i="1"/>
  <c r="N537" i="1"/>
  <c r="O537" i="1" s="1"/>
  <c r="K537" i="1"/>
  <c r="J537" i="1"/>
  <c r="I537" i="1"/>
  <c r="H537" i="1"/>
  <c r="G537" i="1"/>
  <c r="D537" i="1"/>
  <c r="C537" i="1"/>
  <c r="E537" i="1" s="1"/>
  <c r="F538" i="1" s="1"/>
  <c r="AB536" i="1"/>
  <c r="X536" i="1"/>
  <c r="W536" i="1"/>
  <c r="Y536" i="1" s="1"/>
  <c r="Z537" i="1" s="1"/>
  <c r="T536" i="1"/>
  <c r="U536" i="1" s="1"/>
  <c r="V537" i="1" s="1"/>
  <c r="S536" i="1"/>
  <c r="N536" i="1"/>
  <c r="O536" i="1" s="1"/>
  <c r="I536" i="1"/>
  <c r="J536" i="1" s="1"/>
  <c r="H536" i="1"/>
  <c r="K536" i="1" s="1"/>
  <c r="L537" i="1" s="1"/>
  <c r="G536" i="1"/>
  <c r="D536" i="1"/>
  <c r="C536" i="1"/>
  <c r="E536" i="1" s="1"/>
  <c r="F537" i="1" s="1"/>
  <c r="AB535" i="1"/>
  <c r="AC535" i="1" s="1"/>
  <c r="Y535" i="1"/>
  <c r="Z536" i="1" s="1"/>
  <c r="X535" i="1"/>
  <c r="W535" i="1"/>
  <c r="T535" i="1"/>
  <c r="S535" i="1"/>
  <c r="U535" i="1" s="1"/>
  <c r="V536" i="1" s="1"/>
  <c r="O535" i="1"/>
  <c r="N535" i="1"/>
  <c r="I535" i="1"/>
  <c r="J535" i="1" s="1"/>
  <c r="H535" i="1"/>
  <c r="G535" i="1"/>
  <c r="K535" i="1" s="1"/>
  <c r="L536" i="1" s="1"/>
  <c r="F535" i="1"/>
  <c r="E535" i="1"/>
  <c r="F536" i="1" s="1"/>
  <c r="D535" i="1"/>
  <c r="C535" i="1"/>
  <c r="AB534" i="1"/>
  <c r="AC534" i="1" s="1"/>
  <c r="X534" i="1"/>
  <c r="Y534" i="1" s="1"/>
  <c r="Z535" i="1" s="1"/>
  <c r="W534" i="1"/>
  <c r="T534" i="1"/>
  <c r="S534" i="1"/>
  <c r="U534" i="1" s="1"/>
  <c r="V535" i="1" s="1"/>
  <c r="N534" i="1"/>
  <c r="L534" i="1"/>
  <c r="I534" i="1"/>
  <c r="J534" i="1" s="1"/>
  <c r="H534" i="1"/>
  <c r="G534" i="1"/>
  <c r="K534" i="1" s="1"/>
  <c r="L535" i="1" s="1"/>
  <c r="D534" i="1"/>
  <c r="E534" i="1" s="1"/>
  <c r="C534" i="1"/>
  <c r="AB533" i="1"/>
  <c r="AC533" i="1" s="1"/>
  <c r="X533" i="1"/>
  <c r="W533" i="1"/>
  <c r="Y533" i="1" s="1"/>
  <c r="Z534" i="1" s="1"/>
  <c r="U533" i="1"/>
  <c r="V534" i="1" s="1"/>
  <c r="T533" i="1"/>
  <c r="S533" i="1"/>
  <c r="N533" i="1"/>
  <c r="O533" i="1" s="1"/>
  <c r="K533" i="1"/>
  <c r="J533" i="1"/>
  <c r="I533" i="1"/>
  <c r="H533" i="1"/>
  <c r="G533" i="1"/>
  <c r="D533" i="1"/>
  <c r="C533" i="1"/>
  <c r="E533" i="1" s="1"/>
  <c r="F534" i="1" s="1"/>
  <c r="AB532" i="1"/>
  <c r="X532" i="1"/>
  <c r="W532" i="1"/>
  <c r="Y532" i="1" s="1"/>
  <c r="Z533" i="1" s="1"/>
  <c r="T532" i="1"/>
  <c r="U532" i="1" s="1"/>
  <c r="V533" i="1" s="1"/>
  <c r="S532" i="1"/>
  <c r="N532" i="1"/>
  <c r="O532" i="1" s="1"/>
  <c r="I532" i="1"/>
  <c r="H532" i="1"/>
  <c r="K532" i="1" s="1"/>
  <c r="L533" i="1" s="1"/>
  <c r="G532" i="1"/>
  <c r="D532" i="1"/>
  <c r="C532" i="1"/>
  <c r="E532" i="1" s="1"/>
  <c r="F533" i="1" s="1"/>
  <c r="AB531" i="1"/>
  <c r="AC531" i="1" s="1"/>
  <c r="Y531" i="1"/>
  <c r="Z532" i="1" s="1"/>
  <c r="X531" i="1"/>
  <c r="W531" i="1"/>
  <c r="T531" i="1"/>
  <c r="S531" i="1"/>
  <c r="U531" i="1" s="1"/>
  <c r="V532" i="1" s="1"/>
  <c r="O531" i="1"/>
  <c r="N531" i="1"/>
  <c r="I531" i="1"/>
  <c r="J531" i="1" s="1"/>
  <c r="H531" i="1"/>
  <c r="G531" i="1"/>
  <c r="K531" i="1" s="1"/>
  <c r="L532" i="1" s="1"/>
  <c r="E531" i="1"/>
  <c r="F532" i="1" s="1"/>
  <c r="D531" i="1"/>
  <c r="C531" i="1"/>
  <c r="AB530" i="1"/>
  <c r="AC530" i="1" s="1"/>
  <c r="X530" i="1"/>
  <c r="Y530" i="1" s="1"/>
  <c r="Z531" i="1" s="1"/>
  <c r="W530" i="1"/>
  <c r="T530" i="1"/>
  <c r="S530" i="1"/>
  <c r="U530" i="1" s="1"/>
  <c r="V531" i="1" s="1"/>
  <c r="N530" i="1"/>
  <c r="L530" i="1"/>
  <c r="I530" i="1"/>
  <c r="J530" i="1" s="1"/>
  <c r="H530" i="1"/>
  <c r="G530" i="1"/>
  <c r="K530" i="1" s="1"/>
  <c r="L531" i="1" s="1"/>
  <c r="D530" i="1"/>
  <c r="E530" i="1" s="1"/>
  <c r="F531" i="1" s="1"/>
  <c r="C530" i="1"/>
  <c r="AB529" i="1"/>
  <c r="AC529" i="1" s="1"/>
  <c r="X529" i="1"/>
  <c r="W529" i="1"/>
  <c r="Y529" i="1" s="1"/>
  <c r="Z530" i="1" s="1"/>
  <c r="U529" i="1"/>
  <c r="V530" i="1" s="1"/>
  <c r="T529" i="1"/>
  <c r="S529" i="1"/>
  <c r="N529" i="1"/>
  <c r="O529" i="1" s="1"/>
  <c r="K529" i="1"/>
  <c r="J529" i="1"/>
  <c r="I529" i="1"/>
  <c r="H529" i="1"/>
  <c r="G529" i="1"/>
  <c r="D529" i="1"/>
  <c r="C529" i="1"/>
  <c r="E529" i="1" s="1"/>
  <c r="F530" i="1" s="1"/>
  <c r="AB528" i="1"/>
  <c r="X528" i="1"/>
  <c r="W528" i="1"/>
  <c r="Y528" i="1" s="1"/>
  <c r="Z529" i="1" s="1"/>
  <c r="T528" i="1"/>
  <c r="U528" i="1" s="1"/>
  <c r="V529" i="1" s="1"/>
  <c r="S528" i="1"/>
  <c r="N528" i="1"/>
  <c r="O528" i="1" s="1"/>
  <c r="I528" i="1"/>
  <c r="J528" i="1" s="1"/>
  <c r="H528" i="1"/>
  <c r="K528" i="1" s="1"/>
  <c r="L529" i="1" s="1"/>
  <c r="G528" i="1"/>
  <c r="D528" i="1"/>
  <c r="C528" i="1"/>
  <c r="E528" i="1" s="1"/>
  <c r="F529" i="1" s="1"/>
  <c r="AB527" i="1"/>
  <c r="AC527" i="1" s="1"/>
  <c r="Y527" i="1"/>
  <c r="Z528" i="1" s="1"/>
  <c r="X527" i="1"/>
  <c r="W527" i="1"/>
  <c r="T527" i="1"/>
  <c r="S527" i="1"/>
  <c r="U527" i="1" s="1"/>
  <c r="V528" i="1" s="1"/>
  <c r="O527" i="1"/>
  <c r="N527" i="1"/>
  <c r="I527" i="1"/>
  <c r="J527" i="1" s="1"/>
  <c r="H527" i="1"/>
  <c r="G527" i="1"/>
  <c r="K527" i="1" s="1"/>
  <c r="L528" i="1" s="1"/>
  <c r="E527" i="1"/>
  <c r="F528" i="1" s="1"/>
  <c r="D527" i="1"/>
  <c r="C527" i="1"/>
  <c r="AB526" i="1"/>
  <c r="AC526" i="1" s="1"/>
  <c r="X526" i="1"/>
  <c r="Y526" i="1" s="1"/>
  <c r="Z527" i="1" s="1"/>
  <c r="W526" i="1"/>
  <c r="T526" i="1"/>
  <c r="S526" i="1"/>
  <c r="U526" i="1" s="1"/>
  <c r="V527" i="1" s="1"/>
  <c r="N526" i="1"/>
  <c r="L526" i="1"/>
  <c r="I526" i="1"/>
  <c r="J526" i="1" s="1"/>
  <c r="H526" i="1"/>
  <c r="G526" i="1"/>
  <c r="K526" i="1" s="1"/>
  <c r="L527" i="1" s="1"/>
  <c r="D526" i="1"/>
  <c r="E526" i="1" s="1"/>
  <c r="F527" i="1" s="1"/>
  <c r="C526" i="1"/>
  <c r="AB525" i="1"/>
  <c r="AC525" i="1" s="1"/>
  <c r="X525" i="1"/>
  <c r="W525" i="1"/>
  <c r="Y525" i="1" s="1"/>
  <c r="Z526" i="1" s="1"/>
  <c r="U525" i="1"/>
  <c r="V526" i="1" s="1"/>
  <c r="T525" i="1"/>
  <c r="S525" i="1"/>
  <c r="N525" i="1"/>
  <c r="O525" i="1" s="1"/>
  <c r="K525" i="1"/>
  <c r="J525" i="1"/>
  <c r="I525" i="1"/>
  <c r="H525" i="1"/>
  <c r="G525" i="1"/>
  <c r="D525" i="1"/>
  <c r="C525" i="1"/>
  <c r="E525" i="1" s="1"/>
  <c r="F526" i="1" s="1"/>
  <c r="AC524" i="1"/>
  <c r="AB524" i="1"/>
  <c r="X524" i="1"/>
  <c r="W524" i="1"/>
  <c r="Y524" i="1" s="1"/>
  <c r="Z525" i="1" s="1"/>
  <c r="T524" i="1"/>
  <c r="U524" i="1" s="1"/>
  <c r="V525" i="1" s="1"/>
  <c r="S524" i="1"/>
  <c r="N524" i="1"/>
  <c r="O524" i="1" s="1"/>
  <c r="I524" i="1"/>
  <c r="J524" i="1" s="1"/>
  <c r="H524" i="1"/>
  <c r="K524" i="1" s="1"/>
  <c r="L525" i="1" s="1"/>
  <c r="G524" i="1"/>
  <c r="D524" i="1"/>
  <c r="C524" i="1"/>
  <c r="E524" i="1" s="1"/>
  <c r="F525" i="1" s="1"/>
  <c r="AB523" i="1"/>
  <c r="AC523" i="1" s="1"/>
  <c r="Y523" i="1"/>
  <c r="Z524" i="1" s="1"/>
  <c r="X523" i="1"/>
  <c r="W523" i="1"/>
  <c r="T523" i="1"/>
  <c r="S523" i="1"/>
  <c r="U523" i="1" s="1"/>
  <c r="V524" i="1" s="1"/>
  <c r="O523" i="1"/>
  <c r="N523" i="1"/>
  <c r="I523" i="1"/>
  <c r="J523" i="1" s="1"/>
  <c r="H523" i="1"/>
  <c r="G523" i="1"/>
  <c r="K523" i="1" s="1"/>
  <c r="L524" i="1" s="1"/>
  <c r="E523" i="1"/>
  <c r="F524" i="1" s="1"/>
  <c r="D523" i="1"/>
  <c r="C523" i="1"/>
  <c r="AB522" i="1"/>
  <c r="AC522" i="1" s="1"/>
  <c r="X522" i="1"/>
  <c r="Y522" i="1" s="1"/>
  <c r="Z523" i="1" s="1"/>
  <c r="W522" i="1"/>
  <c r="T522" i="1"/>
  <c r="S522" i="1"/>
  <c r="U522" i="1" s="1"/>
  <c r="V523" i="1" s="1"/>
  <c r="N522" i="1"/>
  <c r="L522" i="1"/>
  <c r="I522" i="1"/>
  <c r="J522" i="1" s="1"/>
  <c r="H522" i="1"/>
  <c r="G522" i="1"/>
  <c r="K522" i="1" s="1"/>
  <c r="L523" i="1" s="1"/>
  <c r="D522" i="1"/>
  <c r="E522" i="1" s="1"/>
  <c r="F523" i="1" s="1"/>
  <c r="C522" i="1"/>
  <c r="AB521" i="1"/>
  <c r="AC521" i="1" s="1"/>
  <c r="X521" i="1"/>
  <c r="W521" i="1"/>
  <c r="Y521" i="1" s="1"/>
  <c r="Z522" i="1" s="1"/>
  <c r="U521" i="1"/>
  <c r="V522" i="1" s="1"/>
  <c r="T521" i="1"/>
  <c r="S521" i="1"/>
  <c r="N521" i="1"/>
  <c r="O521" i="1" s="1"/>
  <c r="K521" i="1"/>
  <c r="J521" i="1"/>
  <c r="I521" i="1"/>
  <c r="H521" i="1"/>
  <c r="G521" i="1"/>
  <c r="D521" i="1"/>
  <c r="C521" i="1"/>
  <c r="E521" i="1" s="1"/>
  <c r="F522" i="1" s="1"/>
  <c r="AC520" i="1"/>
  <c r="AB520" i="1"/>
  <c r="X520" i="1"/>
  <c r="W520" i="1"/>
  <c r="Y520" i="1" s="1"/>
  <c r="Z521" i="1" s="1"/>
  <c r="T520" i="1"/>
  <c r="U520" i="1" s="1"/>
  <c r="V521" i="1" s="1"/>
  <c r="S520" i="1"/>
  <c r="N520" i="1"/>
  <c r="O520" i="1" s="1"/>
  <c r="I520" i="1"/>
  <c r="H520" i="1"/>
  <c r="K520" i="1" s="1"/>
  <c r="L521" i="1" s="1"/>
  <c r="G520" i="1"/>
  <c r="D520" i="1"/>
  <c r="C520" i="1"/>
  <c r="E520" i="1" s="1"/>
  <c r="F521" i="1" s="1"/>
  <c r="AB519" i="1"/>
  <c r="AC519" i="1" s="1"/>
  <c r="Y519" i="1"/>
  <c r="Z520" i="1" s="1"/>
  <c r="X519" i="1"/>
  <c r="W519" i="1"/>
  <c r="T519" i="1"/>
  <c r="S519" i="1"/>
  <c r="U519" i="1" s="1"/>
  <c r="V520" i="1" s="1"/>
  <c r="O519" i="1"/>
  <c r="N519" i="1"/>
  <c r="I519" i="1"/>
  <c r="J519" i="1" s="1"/>
  <c r="H519" i="1"/>
  <c r="G519" i="1"/>
  <c r="K519" i="1" s="1"/>
  <c r="L520" i="1" s="1"/>
  <c r="F519" i="1"/>
  <c r="E519" i="1"/>
  <c r="F520" i="1" s="1"/>
  <c r="D519" i="1"/>
  <c r="C519" i="1"/>
  <c r="AB518" i="1"/>
  <c r="AC518" i="1" s="1"/>
  <c r="X518" i="1"/>
  <c r="Y518" i="1" s="1"/>
  <c r="Z519" i="1" s="1"/>
  <c r="W518" i="1"/>
  <c r="T518" i="1"/>
  <c r="S518" i="1"/>
  <c r="U518" i="1" s="1"/>
  <c r="V519" i="1" s="1"/>
  <c r="N518" i="1"/>
  <c r="L518" i="1"/>
  <c r="I518" i="1"/>
  <c r="J518" i="1" s="1"/>
  <c r="H518" i="1"/>
  <c r="G518" i="1"/>
  <c r="K518" i="1" s="1"/>
  <c r="L519" i="1" s="1"/>
  <c r="D518" i="1"/>
  <c r="E518" i="1" s="1"/>
  <c r="C518" i="1"/>
  <c r="AB517" i="1"/>
  <c r="AC517" i="1" s="1"/>
  <c r="X517" i="1"/>
  <c r="W517" i="1"/>
  <c r="Y517" i="1" s="1"/>
  <c r="Z518" i="1" s="1"/>
  <c r="U517" i="1"/>
  <c r="V518" i="1" s="1"/>
  <c r="T517" i="1"/>
  <c r="S517" i="1"/>
  <c r="N517" i="1"/>
  <c r="O517" i="1" s="1"/>
  <c r="K517" i="1"/>
  <c r="J517" i="1"/>
  <c r="I517" i="1"/>
  <c r="H517" i="1"/>
  <c r="G517" i="1"/>
  <c r="D517" i="1"/>
  <c r="C517" i="1"/>
  <c r="E517" i="1" s="1"/>
  <c r="F518" i="1" s="1"/>
  <c r="AC516" i="1"/>
  <c r="AB516" i="1"/>
  <c r="X516" i="1"/>
  <c r="W516" i="1"/>
  <c r="Y516" i="1" s="1"/>
  <c r="Z517" i="1" s="1"/>
  <c r="T516" i="1"/>
  <c r="U516" i="1" s="1"/>
  <c r="V517" i="1" s="1"/>
  <c r="S516" i="1"/>
  <c r="N516" i="1"/>
  <c r="O516" i="1" s="1"/>
  <c r="I516" i="1"/>
  <c r="H516" i="1"/>
  <c r="K516" i="1" s="1"/>
  <c r="L517" i="1" s="1"/>
  <c r="G516" i="1"/>
  <c r="D516" i="1"/>
  <c r="C516" i="1"/>
  <c r="E516" i="1" s="1"/>
  <c r="F517" i="1" s="1"/>
  <c r="AB515" i="1"/>
  <c r="AC515" i="1" s="1"/>
  <c r="Y515" i="1"/>
  <c r="Z516" i="1" s="1"/>
  <c r="X515" i="1"/>
  <c r="W515" i="1"/>
  <c r="T515" i="1"/>
  <c r="S515" i="1"/>
  <c r="U515" i="1" s="1"/>
  <c r="V516" i="1" s="1"/>
  <c r="O515" i="1"/>
  <c r="N515" i="1"/>
  <c r="I515" i="1"/>
  <c r="J515" i="1" s="1"/>
  <c r="H515" i="1"/>
  <c r="G515" i="1"/>
  <c r="K515" i="1" s="1"/>
  <c r="L516" i="1" s="1"/>
  <c r="F515" i="1"/>
  <c r="E515" i="1"/>
  <c r="F516" i="1" s="1"/>
  <c r="D515" i="1"/>
  <c r="C515" i="1"/>
  <c r="AB514" i="1"/>
  <c r="AC514" i="1" s="1"/>
  <c r="X514" i="1"/>
  <c r="Y514" i="1" s="1"/>
  <c r="Z515" i="1" s="1"/>
  <c r="W514" i="1"/>
  <c r="T514" i="1"/>
  <c r="S514" i="1"/>
  <c r="U514" i="1" s="1"/>
  <c r="V515" i="1" s="1"/>
  <c r="N514" i="1"/>
  <c r="O514" i="1" s="1"/>
  <c r="L514" i="1"/>
  <c r="I514" i="1"/>
  <c r="J514" i="1" s="1"/>
  <c r="H514" i="1"/>
  <c r="G514" i="1"/>
  <c r="K514" i="1" s="1"/>
  <c r="L515" i="1" s="1"/>
  <c r="D514" i="1"/>
  <c r="E514" i="1" s="1"/>
  <c r="C514" i="1"/>
  <c r="AB513" i="1"/>
  <c r="AC513" i="1" s="1"/>
  <c r="X513" i="1"/>
  <c r="W513" i="1"/>
  <c r="Y513" i="1" s="1"/>
  <c r="Z514" i="1" s="1"/>
  <c r="U513" i="1"/>
  <c r="V514" i="1" s="1"/>
  <c r="T513" i="1"/>
  <c r="S513" i="1"/>
  <c r="N513" i="1"/>
  <c r="O513" i="1" s="1"/>
  <c r="K513" i="1"/>
  <c r="J513" i="1"/>
  <c r="I513" i="1"/>
  <c r="H513" i="1"/>
  <c r="G513" i="1"/>
  <c r="D513" i="1"/>
  <c r="C513" i="1"/>
  <c r="E513" i="1" s="1"/>
  <c r="F514" i="1" s="1"/>
  <c r="AC512" i="1"/>
  <c r="AB512" i="1"/>
  <c r="X512" i="1"/>
  <c r="W512" i="1"/>
  <c r="Y512" i="1" s="1"/>
  <c r="Z513" i="1" s="1"/>
  <c r="T512" i="1"/>
  <c r="U512" i="1" s="1"/>
  <c r="V513" i="1" s="1"/>
  <c r="S512" i="1"/>
  <c r="N512" i="1"/>
  <c r="O512" i="1" s="1"/>
  <c r="I512" i="1"/>
  <c r="H512" i="1"/>
  <c r="K512" i="1" s="1"/>
  <c r="L513" i="1" s="1"/>
  <c r="G512" i="1"/>
  <c r="D512" i="1"/>
  <c r="C512" i="1"/>
  <c r="E512" i="1" s="1"/>
  <c r="F513" i="1" s="1"/>
  <c r="AB511" i="1"/>
  <c r="AC511" i="1" s="1"/>
  <c r="Y511" i="1"/>
  <c r="Z512" i="1" s="1"/>
  <c r="X511" i="1"/>
  <c r="W511" i="1"/>
  <c r="T511" i="1"/>
  <c r="S511" i="1"/>
  <c r="U511" i="1" s="1"/>
  <c r="V512" i="1" s="1"/>
  <c r="O511" i="1"/>
  <c r="N511" i="1"/>
  <c r="I511" i="1"/>
  <c r="J511" i="1" s="1"/>
  <c r="H511" i="1"/>
  <c r="G511" i="1"/>
  <c r="K511" i="1" s="1"/>
  <c r="L512" i="1" s="1"/>
  <c r="E511" i="1"/>
  <c r="F512" i="1" s="1"/>
  <c r="D511" i="1"/>
  <c r="C511" i="1"/>
  <c r="AB510" i="1"/>
  <c r="AC510" i="1" s="1"/>
  <c r="X510" i="1"/>
  <c r="Y510" i="1" s="1"/>
  <c r="Z511" i="1" s="1"/>
  <c r="W510" i="1"/>
  <c r="T510" i="1"/>
  <c r="S510" i="1"/>
  <c r="U510" i="1" s="1"/>
  <c r="V511" i="1" s="1"/>
  <c r="N510" i="1"/>
  <c r="L510" i="1"/>
  <c r="I510" i="1"/>
  <c r="J510" i="1" s="1"/>
  <c r="H510" i="1"/>
  <c r="G510" i="1"/>
  <c r="K510" i="1" s="1"/>
  <c r="L511" i="1" s="1"/>
  <c r="D510" i="1"/>
  <c r="E510" i="1" s="1"/>
  <c r="F511" i="1" s="1"/>
  <c r="C510" i="1"/>
  <c r="AB509" i="1"/>
  <c r="AC509" i="1" s="1"/>
  <c r="X509" i="1"/>
  <c r="W509" i="1"/>
  <c r="Y509" i="1" s="1"/>
  <c r="Z510" i="1" s="1"/>
  <c r="U509" i="1"/>
  <c r="V510" i="1" s="1"/>
  <c r="T509" i="1"/>
  <c r="S509" i="1"/>
  <c r="N509" i="1"/>
  <c r="O509" i="1" s="1"/>
  <c r="K509" i="1"/>
  <c r="J509" i="1"/>
  <c r="I509" i="1"/>
  <c r="H509" i="1"/>
  <c r="G509" i="1"/>
  <c r="D509" i="1"/>
  <c r="C509" i="1"/>
  <c r="E509" i="1" s="1"/>
  <c r="F510" i="1" s="1"/>
  <c r="AB508" i="1"/>
  <c r="X508" i="1"/>
  <c r="W508" i="1"/>
  <c r="Y508" i="1" s="1"/>
  <c r="Z509" i="1" s="1"/>
  <c r="T508" i="1"/>
  <c r="U508" i="1" s="1"/>
  <c r="V509" i="1" s="1"/>
  <c r="S508" i="1"/>
  <c r="N508" i="1"/>
  <c r="O508" i="1" s="1"/>
  <c r="I508" i="1"/>
  <c r="J508" i="1" s="1"/>
  <c r="H508" i="1"/>
  <c r="K508" i="1" s="1"/>
  <c r="L509" i="1" s="1"/>
  <c r="G508" i="1"/>
  <c r="D508" i="1"/>
  <c r="C508" i="1"/>
  <c r="E508" i="1" s="1"/>
  <c r="F509" i="1" s="1"/>
  <c r="AB507" i="1"/>
  <c r="AC507" i="1" s="1"/>
  <c r="Y507" i="1"/>
  <c r="Z508" i="1" s="1"/>
  <c r="X507" i="1"/>
  <c r="W507" i="1"/>
  <c r="T507" i="1"/>
  <c r="S507" i="1"/>
  <c r="U507" i="1" s="1"/>
  <c r="V508" i="1" s="1"/>
  <c r="O507" i="1"/>
  <c r="N507" i="1"/>
  <c r="I507" i="1"/>
  <c r="J507" i="1" s="1"/>
  <c r="H507" i="1"/>
  <c r="G507" i="1"/>
  <c r="K507" i="1" s="1"/>
  <c r="L508" i="1" s="1"/>
  <c r="E507" i="1"/>
  <c r="F508" i="1" s="1"/>
  <c r="D507" i="1"/>
  <c r="C507" i="1"/>
  <c r="AB506" i="1"/>
  <c r="AC506" i="1" s="1"/>
  <c r="X506" i="1"/>
  <c r="Y506" i="1" s="1"/>
  <c r="Z507" i="1" s="1"/>
  <c r="W506" i="1"/>
  <c r="T506" i="1"/>
  <c r="S506" i="1"/>
  <c r="U506" i="1" s="1"/>
  <c r="V507" i="1" s="1"/>
  <c r="N506" i="1"/>
  <c r="L506" i="1"/>
  <c r="I506" i="1"/>
  <c r="J506" i="1" s="1"/>
  <c r="H506" i="1"/>
  <c r="G506" i="1"/>
  <c r="K506" i="1" s="1"/>
  <c r="L507" i="1" s="1"/>
  <c r="D506" i="1"/>
  <c r="E506" i="1" s="1"/>
  <c r="F507" i="1" s="1"/>
  <c r="C506" i="1"/>
  <c r="AB505" i="1"/>
  <c r="AC505" i="1" s="1"/>
  <c r="X505" i="1"/>
  <c r="W505" i="1"/>
  <c r="Y505" i="1" s="1"/>
  <c r="Z506" i="1" s="1"/>
  <c r="U505" i="1"/>
  <c r="V506" i="1" s="1"/>
  <c r="T505" i="1"/>
  <c r="S505" i="1"/>
  <c r="N505" i="1"/>
  <c r="O505" i="1" s="1"/>
  <c r="K505" i="1"/>
  <c r="J505" i="1"/>
  <c r="I505" i="1"/>
  <c r="H505" i="1"/>
  <c r="G505" i="1"/>
  <c r="D505" i="1"/>
  <c r="C505" i="1"/>
  <c r="E505" i="1" s="1"/>
  <c r="F506" i="1" s="1"/>
  <c r="AB504" i="1"/>
  <c r="X504" i="1"/>
  <c r="W504" i="1"/>
  <c r="Y504" i="1" s="1"/>
  <c r="Z505" i="1" s="1"/>
  <c r="T504" i="1"/>
  <c r="U504" i="1" s="1"/>
  <c r="V505" i="1" s="1"/>
  <c r="S504" i="1"/>
  <c r="N504" i="1"/>
  <c r="O504" i="1" s="1"/>
  <c r="I504" i="1"/>
  <c r="H504" i="1"/>
  <c r="K504" i="1" s="1"/>
  <c r="L505" i="1" s="1"/>
  <c r="G504" i="1"/>
  <c r="D504" i="1"/>
  <c r="C504" i="1"/>
  <c r="E504" i="1" s="1"/>
  <c r="F505" i="1" s="1"/>
  <c r="AB503" i="1"/>
  <c r="AC503" i="1" s="1"/>
  <c r="Y503" i="1"/>
  <c r="Z504" i="1" s="1"/>
  <c r="X503" i="1"/>
  <c r="W503" i="1"/>
  <c r="T503" i="1"/>
  <c r="S503" i="1"/>
  <c r="U503" i="1" s="1"/>
  <c r="V504" i="1" s="1"/>
  <c r="O503" i="1"/>
  <c r="N503" i="1"/>
  <c r="I503" i="1"/>
  <c r="J503" i="1" s="1"/>
  <c r="H503" i="1"/>
  <c r="G503" i="1"/>
  <c r="K503" i="1" s="1"/>
  <c r="L504" i="1" s="1"/>
  <c r="F503" i="1"/>
  <c r="E503" i="1"/>
  <c r="F504" i="1" s="1"/>
  <c r="D503" i="1"/>
  <c r="C503" i="1"/>
  <c r="AB502" i="1"/>
  <c r="AC502" i="1" s="1"/>
  <c r="X502" i="1"/>
  <c r="Y502" i="1" s="1"/>
  <c r="Z503" i="1" s="1"/>
  <c r="W502" i="1"/>
  <c r="T502" i="1"/>
  <c r="S502" i="1"/>
  <c r="U502" i="1" s="1"/>
  <c r="V503" i="1" s="1"/>
  <c r="N502" i="1"/>
  <c r="L502" i="1"/>
  <c r="I502" i="1"/>
  <c r="J502" i="1" s="1"/>
  <c r="H502" i="1"/>
  <c r="G502" i="1"/>
  <c r="K502" i="1" s="1"/>
  <c r="L503" i="1" s="1"/>
  <c r="D502" i="1"/>
  <c r="E502" i="1" s="1"/>
  <c r="C502" i="1"/>
  <c r="AB501" i="1"/>
  <c r="AC501" i="1" s="1"/>
  <c r="X501" i="1"/>
  <c r="W501" i="1"/>
  <c r="Y501" i="1" s="1"/>
  <c r="Z502" i="1" s="1"/>
  <c r="U501" i="1"/>
  <c r="V502" i="1" s="1"/>
  <c r="T501" i="1"/>
  <c r="S501" i="1"/>
  <c r="N501" i="1"/>
  <c r="O501" i="1" s="1"/>
  <c r="K501" i="1"/>
  <c r="J501" i="1"/>
  <c r="I501" i="1"/>
  <c r="H501" i="1"/>
  <c r="G501" i="1"/>
  <c r="D501" i="1"/>
  <c r="C501" i="1"/>
  <c r="E501" i="1" s="1"/>
  <c r="F502" i="1" s="1"/>
  <c r="AB500" i="1"/>
  <c r="X500" i="1"/>
  <c r="W500" i="1"/>
  <c r="Y500" i="1" s="1"/>
  <c r="Z501" i="1" s="1"/>
  <c r="T500" i="1"/>
  <c r="U500" i="1" s="1"/>
  <c r="V501" i="1" s="1"/>
  <c r="S500" i="1"/>
  <c r="N500" i="1"/>
  <c r="O500" i="1" s="1"/>
  <c r="I500" i="1"/>
  <c r="H500" i="1"/>
  <c r="K500" i="1" s="1"/>
  <c r="L501" i="1" s="1"/>
  <c r="G500" i="1"/>
  <c r="D500" i="1"/>
  <c r="C500" i="1"/>
  <c r="E500" i="1" s="1"/>
  <c r="F501" i="1" s="1"/>
  <c r="AB499" i="1"/>
  <c r="AC499" i="1" s="1"/>
  <c r="Y499" i="1"/>
  <c r="Z500" i="1" s="1"/>
  <c r="X499" i="1"/>
  <c r="W499" i="1"/>
  <c r="T499" i="1"/>
  <c r="S499" i="1"/>
  <c r="U499" i="1" s="1"/>
  <c r="V500" i="1" s="1"/>
  <c r="O499" i="1"/>
  <c r="N499" i="1"/>
  <c r="I499" i="1"/>
  <c r="J499" i="1" s="1"/>
  <c r="H499" i="1"/>
  <c r="G499" i="1"/>
  <c r="K499" i="1" s="1"/>
  <c r="L500" i="1" s="1"/>
  <c r="E499" i="1"/>
  <c r="F500" i="1" s="1"/>
  <c r="D499" i="1"/>
  <c r="C499" i="1"/>
  <c r="AB498" i="1"/>
  <c r="AC498" i="1" s="1"/>
  <c r="X498" i="1"/>
  <c r="Y498" i="1" s="1"/>
  <c r="Z499" i="1" s="1"/>
  <c r="W498" i="1"/>
  <c r="T498" i="1"/>
  <c r="S498" i="1"/>
  <c r="U498" i="1" s="1"/>
  <c r="V499" i="1" s="1"/>
  <c r="N498" i="1"/>
  <c r="L498" i="1"/>
  <c r="I498" i="1"/>
  <c r="J498" i="1" s="1"/>
  <c r="H498" i="1"/>
  <c r="G498" i="1"/>
  <c r="K498" i="1" s="1"/>
  <c r="L499" i="1" s="1"/>
  <c r="D498" i="1"/>
  <c r="E498" i="1" s="1"/>
  <c r="F499" i="1" s="1"/>
  <c r="C498" i="1"/>
  <c r="AB497" i="1"/>
  <c r="AC497" i="1" s="1"/>
  <c r="X497" i="1"/>
  <c r="W497" i="1"/>
  <c r="Y497" i="1" s="1"/>
  <c r="Z498" i="1" s="1"/>
  <c r="U497" i="1"/>
  <c r="V498" i="1" s="1"/>
  <c r="T497" i="1"/>
  <c r="S497" i="1"/>
  <c r="N497" i="1"/>
  <c r="O497" i="1" s="1"/>
  <c r="K497" i="1"/>
  <c r="J497" i="1"/>
  <c r="I497" i="1"/>
  <c r="H497" i="1"/>
  <c r="G497" i="1"/>
  <c r="D497" i="1"/>
  <c r="C497" i="1"/>
  <c r="E497" i="1" s="1"/>
  <c r="F498" i="1" s="1"/>
  <c r="AB496" i="1"/>
  <c r="X496" i="1"/>
  <c r="W496" i="1"/>
  <c r="Y496" i="1" s="1"/>
  <c r="Z497" i="1" s="1"/>
  <c r="T496" i="1"/>
  <c r="U496" i="1" s="1"/>
  <c r="V497" i="1" s="1"/>
  <c r="S496" i="1"/>
  <c r="N496" i="1"/>
  <c r="O496" i="1" s="1"/>
  <c r="I496" i="1"/>
  <c r="J496" i="1" s="1"/>
  <c r="H496" i="1"/>
  <c r="K496" i="1" s="1"/>
  <c r="L497" i="1" s="1"/>
  <c r="G496" i="1"/>
  <c r="D496" i="1"/>
  <c r="C496" i="1"/>
  <c r="E496" i="1" s="1"/>
  <c r="F497" i="1" s="1"/>
  <c r="AB495" i="1"/>
  <c r="AC495" i="1" s="1"/>
  <c r="Y495" i="1"/>
  <c r="Z496" i="1" s="1"/>
  <c r="X495" i="1"/>
  <c r="W495" i="1"/>
  <c r="T495" i="1"/>
  <c r="S495" i="1"/>
  <c r="U495" i="1" s="1"/>
  <c r="V496" i="1" s="1"/>
  <c r="O495" i="1"/>
  <c r="N495" i="1"/>
  <c r="I495" i="1"/>
  <c r="J495" i="1" s="1"/>
  <c r="H495" i="1"/>
  <c r="G495" i="1"/>
  <c r="K495" i="1" s="1"/>
  <c r="L496" i="1" s="1"/>
  <c r="E495" i="1"/>
  <c r="F496" i="1" s="1"/>
  <c r="D495" i="1"/>
  <c r="C495" i="1"/>
  <c r="AB494" i="1"/>
  <c r="AC494" i="1" s="1"/>
  <c r="X494" i="1"/>
  <c r="Y494" i="1" s="1"/>
  <c r="Z495" i="1" s="1"/>
  <c r="W494" i="1"/>
  <c r="T494" i="1"/>
  <c r="S494" i="1"/>
  <c r="U494" i="1" s="1"/>
  <c r="V495" i="1" s="1"/>
  <c r="N494" i="1"/>
  <c r="L494" i="1"/>
  <c r="I494" i="1"/>
  <c r="J494" i="1" s="1"/>
  <c r="H494" i="1"/>
  <c r="G494" i="1"/>
  <c r="K494" i="1" s="1"/>
  <c r="L495" i="1" s="1"/>
  <c r="D494" i="1"/>
  <c r="E494" i="1" s="1"/>
  <c r="F495" i="1" s="1"/>
  <c r="C494" i="1"/>
  <c r="AB493" i="1"/>
  <c r="AC493" i="1" s="1"/>
  <c r="X493" i="1"/>
  <c r="W493" i="1"/>
  <c r="Y493" i="1" s="1"/>
  <c r="Z494" i="1" s="1"/>
  <c r="U493" i="1"/>
  <c r="V494" i="1" s="1"/>
  <c r="T493" i="1"/>
  <c r="S493" i="1"/>
  <c r="N493" i="1"/>
  <c r="O493" i="1" s="1"/>
  <c r="K493" i="1"/>
  <c r="J493" i="1"/>
  <c r="I493" i="1"/>
  <c r="H493" i="1"/>
  <c r="G493" i="1"/>
  <c r="D493" i="1"/>
  <c r="C493" i="1"/>
  <c r="E493" i="1" s="1"/>
  <c r="F494" i="1" s="1"/>
  <c r="AC492" i="1"/>
  <c r="AB492" i="1"/>
  <c r="X492" i="1"/>
  <c r="W492" i="1"/>
  <c r="Y492" i="1" s="1"/>
  <c r="Z493" i="1" s="1"/>
  <c r="T492" i="1"/>
  <c r="U492" i="1" s="1"/>
  <c r="V493" i="1" s="1"/>
  <c r="S492" i="1"/>
  <c r="N492" i="1"/>
  <c r="O492" i="1" s="1"/>
  <c r="I492" i="1"/>
  <c r="J492" i="1" s="1"/>
  <c r="H492" i="1"/>
  <c r="K492" i="1" s="1"/>
  <c r="L493" i="1" s="1"/>
  <c r="G492" i="1"/>
  <c r="D492" i="1"/>
  <c r="C492" i="1"/>
  <c r="E492" i="1" s="1"/>
  <c r="F493" i="1" s="1"/>
  <c r="AB491" i="1"/>
  <c r="AC491" i="1" s="1"/>
  <c r="Y491" i="1"/>
  <c r="Z492" i="1" s="1"/>
  <c r="X491" i="1"/>
  <c r="W491" i="1"/>
  <c r="T491" i="1"/>
  <c r="S491" i="1"/>
  <c r="U491" i="1" s="1"/>
  <c r="V492" i="1" s="1"/>
  <c r="O491" i="1"/>
  <c r="N491" i="1"/>
  <c r="I491" i="1"/>
  <c r="J491" i="1" s="1"/>
  <c r="H491" i="1"/>
  <c r="G491" i="1"/>
  <c r="K491" i="1" s="1"/>
  <c r="L492" i="1" s="1"/>
  <c r="E491" i="1"/>
  <c r="F492" i="1" s="1"/>
  <c r="D491" i="1"/>
  <c r="C491" i="1"/>
  <c r="AB490" i="1"/>
  <c r="AC490" i="1" s="1"/>
  <c r="X490" i="1"/>
  <c r="Y490" i="1" s="1"/>
  <c r="Z491" i="1" s="1"/>
  <c r="W490" i="1"/>
  <c r="T490" i="1"/>
  <c r="S490" i="1"/>
  <c r="U490" i="1" s="1"/>
  <c r="V491" i="1" s="1"/>
  <c r="N490" i="1"/>
  <c r="L490" i="1"/>
  <c r="I490" i="1"/>
  <c r="J490" i="1" s="1"/>
  <c r="H490" i="1"/>
  <c r="G490" i="1"/>
  <c r="K490" i="1" s="1"/>
  <c r="L491" i="1" s="1"/>
  <c r="D490" i="1"/>
  <c r="E490" i="1" s="1"/>
  <c r="F491" i="1" s="1"/>
  <c r="C490" i="1"/>
  <c r="AB489" i="1"/>
  <c r="AC489" i="1" s="1"/>
  <c r="X489" i="1"/>
  <c r="W489" i="1"/>
  <c r="Y489" i="1" s="1"/>
  <c r="Z490" i="1" s="1"/>
  <c r="U489" i="1"/>
  <c r="V490" i="1" s="1"/>
  <c r="T489" i="1"/>
  <c r="S489" i="1"/>
  <c r="N489" i="1"/>
  <c r="O489" i="1" s="1"/>
  <c r="K489" i="1"/>
  <c r="J489" i="1"/>
  <c r="I489" i="1"/>
  <c r="H489" i="1"/>
  <c r="G489" i="1"/>
  <c r="D489" i="1"/>
  <c r="C489" i="1"/>
  <c r="E489" i="1" s="1"/>
  <c r="F490" i="1" s="1"/>
  <c r="AC488" i="1"/>
  <c r="AB488" i="1"/>
  <c r="X488" i="1"/>
  <c r="W488" i="1"/>
  <c r="Y488" i="1" s="1"/>
  <c r="Z489" i="1" s="1"/>
  <c r="T488" i="1"/>
  <c r="U488" i="1" s="1"/>
  <c r="V489" i="1" s="1"/>
  <c r="S488" i="1"/>
  <c r="N488" i="1"/>
  <c r="O488" i="1" s="1"/>
  <c r="I488" i="1"/>
  <c r="H488" i="1"/>
  <c r="K488" i="1" s="1"/>
  <c r="L489" i="1" s="1"/>
  <c r="G488" i="1"/>
  <c r="D488" i="1"/>
  <c r="C488" i="1"/>
  <c r="E488" i="1" s="1"/>
  <c r="F489" i="1" s="1"/>
  <c r="AB487" i="1"/>
  <c r="AC487" i="1" s="1"/>
  <c r="Y487" i="1"/>
  <c r="Z488" i="1" s="1"/>
  <c r="X487" i="1"/>
  <c r="W487" i="1"/>
  <c r="T487" i="1"/>
  <c r="S487" i="1"/>
  <c r="U487" i="1" s="1"/>
  <c r="V488" i="1" s="1"/>
  <c r="O487" i="1"/>
  <c r="N487" i="1"/>
  <c r="I487" i="1"/>
  <c r="J487" i="1" s="1"/>
  <c r="H487" i="1"/>
  <c r="G487" i="1"/>
  <c r="K487" i="1" s="1"/>
  <c r="L488" i="1" s="1"/>
  <c r="F487" i="1"/>
  <c r="E487" i="1"/>
  <c r="F488" i="1" s="1"/>
  <c r="D487" i="1"/>
  <c r="C487" i="1"/>
  <c r="AB486" i="1"/>
  <c r="AC486" i="1" s="1"/>
  <c r="X486" i="1"/>
  <c r="Y486" i="1" s="1"/>
  <c r="Z487" i="1" s="1"/>
  <c r="W486" i="1"/>
  <c r="T486" i="1"/>
  <c r="S486" i="1"/>
  <c r="U486" i="1" s="1"/>
  <c r="V487" i="1" s="1"/>
  <c r="N486" i="1"/>
  <c r="I486" i="1"/>
  <c r="J486" i="1" s="1"/>
  <c r="H486" i="1"/>
  <c r="G486" i="1"/>
  <c r="K486" i="1" s="1"/>
  <c r="L487" i="1" s="1"/>
  <c r="D486" i="1"/>
  <c r="E486" i="1" s="1"/>
  <c r="C486" i="1"/>
  <c r="AB485" i="1"/>
  <c r="AC485" i="1" s="1"/>
  <c r="X485" i="1"/>
  <c r="W485" i="1"/>
  <c r="Y485" i="1" s="1"/>
  <c r="Z486" i="1" s="1"/>
  <c r="U485" i="1"/>
  <c r="V486" i="1" s="1"/>
  <c r="T485" i="1"/>
  <c r="S485" i="1"/>
  <c r="N485" i="1"/>
  <c r="O485" i="1" s="1"/>
  <c r="K485" i="1"/>
  <c r="L486" i="1" s="1"/>
  <c r="J485" i="1"/>
  <c r="I485" i="1"/>
  <c r="H485" i="1"/>
  <c r="G485" i="1"/>
  <c r="D485" i="1"/>
  <c r="C485" i="1"/>
  <c r="E485" i="1" s="1"/>
  <c r="F486" i="1" s="1"/>
  <c r="AC484" i="1"/>
  <c r="AB484" i="1"/>
  <c r="X484" i="1"/>
  <c r="W484" i="1"/>
  <c r="Y484" i="1" s="1"/>
  <c r="Z485" i="1" s="1"/>
  <c r="T484" i="1"/>
  <c r="U484" i="1" s="1"/>
  <c r="V485" i="1" s="1"/>
  <c r="S484" i="1"/>
  <c r="N484" i="1"/>
  <c r="O484" i="1" s="1"/>
  <c r="I484" i="1"/>
  <c r="H484" i="1"/>
  <c r="K484" i="1" s="1"/>
  <c r="L485" i="1" s="1"/>
  <c r="G484" i="1"/>
  <c r="D484" i="1"/>
  <c r="C484" i="1"/>
  <c r="E484" i="1" s="1"/>
  <c r="F485" i="1" s="1"/>
  <c r="AB483" i="1"/>
  <c r="AC483" i="1" s="1"/>
  <c r="Y483" i="1"/>
  <c r="Z484" i="1" s="1"/>
  <c r="X483" i="1"/>
  <c r="W483" i="1"/>
  <c r="T483" i="1"/>
  <c r="S483" i="1"/>
  <c r="U483" i="1" s="1"/>
  <c r="V484" i="1" s="1"/>
  <c r="O483" i="1"/>
  <c r="N483" i="1"/>
  <c r="I483" i="1"/>
  <c r="J483" i="1" s="1"/>
  <c r="H483" i="1"/>
  <c r="G483" i="1"/>
  <c r="K483" i="1" s="1"/>
  <c r="L484" i="1" s="1"/>
  <c r="E483" i="1"/>
  <c r="F484" i="1" s="1"/>
  <c r="D483" i="1"/>
  <c r="C483" i="1"/>
  <c r="AB482" i="1"/>
  <c r="AC482" i="1" s="1"/>
  <c r="X482" i="1"/>
  <c r="Y482" i="1" s="1"/>
  <c r="Z483" i="1" s="1"/>
  <c r="W482" i="1"/>
  <c r="T482" i="1"/>
  <c r="S482" i="1"/>
  <c r="U482" i="1" s="1"/>
  <c r="V483" i="1" s="1"/>
  <c r="N482" i="1"/>
  <c r="I482" i="1"/>
  <c r="J482" i="1" s="1"/>
  <c r="H482" i="1"/>
  <c r="G482" i="1"/>
  <c r="K482" i="1" s="1"/>
  <c r="L483" i="1" s="1"/>
  <c r="D482" i="1"/>
  <c r="E482" i="1" s="1"/>
  <c r="F483" i="1" s="1"/>
  <c r="C482" i="1"/>
  <c r="AB481" i="1"/>
  <c r="AC481" i="1" s="1"/>
  <c r="X481" i="1"/>
  <c r="W481" i="1"/>
  <c r="Y481" i="1" s="1"/>
  <c r="Z482" i="1" s="1"/>
  <c r="U481" i="1"/>
  <c r="V482" i="1" s="1"/>
  <c r="T481" i="1"/>
  <c r="S481" i="1"/>
  <c r="N481" i="1"/>
  <c r="O481" i="1" s="1"/>
  <c r="K481" i="1"/>
  <c r="L482" i="1" s="1"/>
  <c r="J481" i="1"/>
  <c r="I481" i="1"/>
  <c r="H481" i="1"/>
  <c r="G481" i="1"/>
  <c r="D481" i="1"/>
  <c r="C481" i="1"/>
  <c r="E481" i="1" s="1"/>
  <c r="F482" i="1" s="1"/>
  <c r="AB480" i="1"/>
  <c r="X480" i="1"/>
  <c r="W480" i="1"/>
  <c r="Y480" i="1" s="1"/>
  <c r="Z481" i="1" s="1"/>
  <c r="T480" i="1"/>
  <c r="AC480" i="1" s="1"/>
  <c r="S480" i="1"/>
  <c r="N480" i="1"/>
  <c r="O480" i="1" s="1"/>
  <c r="I480" i="1"/>
  <c r="H480" i="1"/>
  <c r="K480" i="1" s="1"/>
  <c r="L481" i="1" s="1"/>
  <c r="G480" i="1"/>
  <c r="D480" i="1"/>
  <c r="C480" i="1"/>
  <c r="E480" i="1" s="1"/>
  <c r="F481" i="1" s="1"/>
  <c r="AB479" i="1"/>
  <c r="AC479" i="1" s="1"/>
  <c r="Y479" i="1"/>
  <c r="Z480" i="1" s="1"/>
  <c r="X479" i="1"/>
  <c r="W479" i="1"/>
  <c r="T479" i="1"/>
  <c r="S479" i="1"/>
  <c r="U479" i="1" s="1"/>
  <c r="V480" i="1" s="1"/>
  <c r="O479" i="1"/>
  <c r="N479" i="1"/>
  <c r="I479" i="1"/>
  <c r="J479" i="1" s="1"/>
  <c r="H479" i="1"/>
  <c r="G479" i="1"/>
  <c r="K479" i="1" s="1"/>
  <c r="L480" i="1" s="1"/>
  <c r="E479" i="1"/>
  <c r="F480" i="1" s="1"/>
  <c r="D479" i="1"/>
  <c r="C479" i="1"/>
  <c r="AB478" i="1"/>
  <c r="AC478" i="1" s="1"/>
  <c r="X478" i="1"/>
  <c r="Y478" i="1" s="1"/>
  <c r="Z479" i="1" s="1"/>
  <c r="W478" i="1"/>
  <c r="T478" i="1"/>
  <c r="S478" i="1"/>
  <c r="U478" i="1" s="1"/>
  <c r="V479" i="1" s="1"/>
  <c r="N478" i="1"/>
  <c r="O478" i="1" s="1"/>
  <c r="I478" i="1"/>
  <c r="J478" i="1" s="1"/>
  <c r="H478" i="1"/>
  <c r="G478" i="1"/>
  <c r="K478" i="1" s="1"/>
  <c r="L479" i="1" s="1"/>
  <c r="D478" i="1"/>
  <c r="E478" i="1" s="1"/>
  <c r="F479" i="1" s="1"/>
  <c r="C478" i="1"/>
  <c r="AB477" i="1"/>
  <c r="AC477" i="1" s="1"/>
  <c r="X477" i="1"/>
  <c r="W477" i="1"/>
  <c r="Y477" i="1" s="1"/>
  <c r="Z478" i="1" s="1"/>
  <c r="U477" i="1"/>
  <c r="V478" i="1" s="1"/>
  <c r="T477" i="1"/>
  <c r="S477" i="1"/>
  <c r="N477" i="1"/>
  <c r="O477" i="1" s="1"/>
  <c r="K477" i="1"/>
  <c r="L478" i="1" s="1"/>
  <c r="J477" i="1"/>
  <c r="I477" i="1"/>
  <c r="H477" i="1"/>
  <c r="G477" i="1"/>
  <c r="D477" i="1"/>
  <c r="C477" i="1"/>
  <c r="E477" i="1" s="1"/>
  <c r="F478" i="1" s="1"/>
  <c r="AB476" i="1"/>
  <c r="X476" i="1"/>
  <c r="W476" i="1"/>
  <c r="Y476" i="1" s="1"/>
  <c r="Z477" i="1" s="1"/>
  <c r="T476" i="1"/>
  <c r="AC476" i="1" s="1"/>
  <c r="S476" i="1"/>
  <c r="N476" i="1"/>
  <c r="O476" i="1" s="1"/>
  <c r="I476" i="1"/>
  <c r="H476" i="1"/>
  <c r="K476" i="1" s="1"/>
  <c r="L477" i="1" s="1"/>
  <c r="G476" i="1"/>
  <c r="D476" i="1"/>
  <c r="C476" i="1"/>
  <c r="E476" i="1" s="1"/>
  <c r="F477" i="1" s="1"/>
  <c r="AB475" i="1"/>
  <c r="AC475" i="1" s="1"/>
  <c r="Y475" i="1"/>
  <c r="Z476" i="1" s="1"/>
  <c r="X475" i="1"/>
  <c r="W475" i="1"/>
  <c r="T475" i="1"/>
  <c r="S475" i="1"/>
  <c r="U475" i="1" s="1"/>
  <c r="V476" i="1" s="1"/>
  <c r="O475" i="1"/>
  <c r="N475" i="1"/>
  <c r="I475" i="1"/>
  <c r="J475" i="1" s="1"/>
  <c r="H475" i="1"/>
  <c r="G475" i="1"/>
  <c r="K475" i="1" s="1"/>
  <c r="L476" i="1" s="1"/>
  <c r="E475" i="1"/>
  <c r="F476" i="1" s="1"/>
  <c r="D475" i="1"/>
  <c r="C475" i="1"/>
  <c r="AB474" i="1"/>
  <c r="AC474" i="1" s="1"/>
  <c r="X474" i="1"/>
  <c r="Y474" i="1" s="1"/>
  <c r="Z475" i="1" s="1"/>
  <c r="W474" i="1"/>
  <c r="T474" i="1"/>
  <c r="S474" i="1"/>
  <c r="U474" i="1" s="1"/>
  <c r="V475" i="1" s="1"/>
  <c r="N474" i="1"/>
  <c r="O474" i="1" s="1"/>
  <c r="I474" i="1"/>
  <c r="J474" i="1" s="1"/>
  <c r="H474" i="1"/>
  <c r="G474" i="1"/>
  <c r="K474" i="1" s="1"/>
  <c r="L475" i="1" s="1"/>
  <c r="D474" i="1"/>
  <c r="E474" i="1" s="1"/>
  <c r="F475" i="1" s="1"/>
  <c r="C474" i="1"/>
  <c r="AB473" i="1"/>
  <c r="AC473" i="1" s="1"/>
  <c r="X473" i="1"/>
  <c r="W473" i="1"/>
  <c r="Y473" i="1" s="1"/>
  <c r="Z474" i="1" s="1"/>
  <c r="U473" i="1"/>
  <c r="V474" i="1" s="1"/>
  <c r="T473" i="1"/>
  <c r="S473" i="1"/>
  <c r="N473" i="1"/>
  <c r="O473" i="1" s="1"/>
  <c r="K473" i="1"/>
  <c r="L474" i="1" s="1"/>
  <c r="J473" i="1"/>
  <c r="I473" i="1"/>
  <c r="H473" i="1"/>
  <c r="G473" i="1"/>
  <c r="D473" i="1"/>
  <c r="C473" i="1"/>
  <c r="E473" i="1" s="1"/>
  <c r="F474" i="1" s="1"/>
  <c r="AB472" i="1"/>
  <c r="X472" i="1"/>
  <c r="W472" i="1"/>
  <c r="Y472" i="1" s="1"/>
  <c r="Z473" i="1" s="1"/>
  <c r="T472" i="1"/>
  <c r="U472" i="1" s="1"/>
  <c r="V473" i="1" s="1"/>
  <c r="S472" i="1"/>
  <c r="N472" i="1"/>
  <c r="O472" i="1" s="1"/>
  <c r="I472" i="1"/>
  <c r="H472" i="1"/>
  <c r="K472" i="1" s="1"/>
  <c r="L473" i="1" s="1"/>
  <c r="G472" i="1"/>
  <c r="D472" i="1"/>
  <c r="C472" i="1"/>
  <c r="E472" i="1" s="1"/>
  <c r="F473" i="1" s="1"/>
  <c r="AB471" i="1"/>
  <c r="AC471" i="1" s="1"/>
  <c r="Y471" i="1"/>
  <c r="Z472" i="1" s="1"/>
  <c r="X471" i="1"/>
  <c r="W471" i="1"/>
  <c r="T471" i="1"/>
  <c r="S471" i="1"/>
  <c r="U471" i="1" s="1"/>
  <c r="V472" i="1" s="1"/>
  <c r="O471" i="1"/>
  <c r="N471" i="1"/>
  <c r="I471" i="1"/>
  <c r="J471" i="1" s="1"/>
  <c r="H471" i="1"/>
  <c r="G471" i="1"/>
  <c r="K471" i="1" s="1"/>
  <c r="L472" i="1" s="1"/>
  <c r="E471" i="1"/>
  <c r="F472" i="1" s="1"/>
  <c r="D471" i="1"/>
  <c r="C471" i="1"/>
  <c r="AB470" i="1"/>
  <c r="AC470" i="1" s="1"/>
  <c r="X470" i="1"/>
  <c r="Y470" i="1" s="1"/>
  <c r="Z471" i="1" s="1"/>
  <c r="W470" i="1"/>
  <c r="T470" i="1"/>
  <c r="S470" i="1"/>
  <c r="U470" i="1" s="1"/>
  <c r="V471" i="1" s="1"/>
  <c r="N470" i="1"/>
  <c r="O470" i="1" s="1"/>
  <c r="I470" i="1"/>
  <c r="J470" i="1" s="1"/>
  <c r="H470" i="1"/>
  <c r="G470" i="1"/>
  <c r="K470" i="1" s="1"/>
  <c r="L471" i="1" s="1"/>
  <c r="D470" i="1"/>
  <c r="E470" i="1" s="1"/>
  <c r="F471" i="1" s="1"/>
  <c r="C470" i="1"/>
  <c r="AB469" i="1"/>
  <c r="AC469" i="1" s="1"/>
  <c r="X469" i="1"/>
  <c r="W469" i="1"/>
  <c r="Y469" i="1" s="1"/>
  <c r="Z470" i="1" s="1"/>
  <c r="U469" i="1"/>
  <c r="V470" i="1" s="1"/>
  <c r="T469" i="1"/>
  <c r="S469" i="1"/>
  <c r="N469" i="1"/>
  <c r="O469" i="1" s="1"/>
  <c r="K469" i="1"/>
  <c r="L470" i="1" s="1"/>
  <c r="J469" i="1"/>
  <c r="I469" i="1"/>
  <c r="H469" i="1"/>
  <c r="G469" i="1"/>
  <c r="D469" i="1"/>
  <c r="C469" i="1"/>
  <c r="E469" i="1" s="1"/>
  <c r="F470" i="1" s="1"/>
  <c r="AB468" i="1"/>
  <c r="X468" i="1"/>
  <c r="W468" i="1"/>
  <c r="Y468" i="1" s="1"/>
  <c r="Z469" i="1" s="1"/>
  <c r="T468" i="1"/>
  <c r="U468" i="1" s="1"/>
  <c r="V469" i="1" s="1"/>
  <c r="S468" i="1"/>
  <c r="N468" i="1"/>
  <c r="O468" i="1" s="1"/>
  <c r="I468" i="1"/>
  <c r="H468" i="1"/>
  <c r="K468" i="1" s="1"/>
  <c r="L469" i="1" s="1"/>
  <c r="G468" i="1"/>
  <c r="D468" i="1"/>
  <c r="C468" i="1"/>
  <c r="E468" i="1" s="1"/>
  <c r="F469" i="1" s="1"/>
  <c r="AB467" i="1"/>
  <c r="AC467" i="1" s="1"/>
  <c r="Y467" i="1"/>
  <c r="Z468" i="1" s="1"/>
  <c r="X467" i="1"/>
  <c r="W467" i="1"/>
  <c r="T467" i="1"/>
  <c r="S467" i="1"/>
  <c r="U467" i="1" s="1"/>
  <c r="V468" i="1" s="1"/>
  <c r="O467" i="1"/>
  <c r="N467" i="1"/>
  <c r="I467" i="1"/>
  <c r="J467" i="1" s="1"/>
  <c r="H467" i="1"/>
  <c r="G467" i="1"/>
  <c r="K467" i="1" s="1"/>
  <c r="L468" i="1" s="1"/>
  <c r="E467" i="1"/>
  <c r="F468" i="1" s="1"/>
  <c r="D467" i="1"/>
  <c r="C467" i="1"/>
  <c r="AB466" i="1"/>
  <c r="AC466" i="1" s="1"/>
  <c r="X466" i="1"/>
  <c r="Y466" i="1" s="1"/>
  <c r="Z467" i="1" s="1"/>
  <c r="W466" i="1"/>
  <c r="T466" i="1"/>
  <c r="S466" i="1"/>
  <c r="U466" i="1" s="1"/>
  <c r="V467" i="1" s="1"/>
  <c r="N466" i="1"/>
  <c r="I466" i="1"/>
  <c r="J466" i="1" s="1"/>
  <c r="H466" i="1"/>
  <c r="G466" i="1"/>
  <c r="K466" i="1" s="1"/>
  <c r="L467" i="1" s="1"/>
  <c r="D466" i="1"/>
  <c r="E466" i="1" s="1"/>
  <c r="F467" i="1" s="1"/>
  <c r="C466" i="1"/>
  <c r="AB465" i="1"/>
  <c r="AC465" i="1" s="1"/>
  <c r="X465" i="1"/>
  <c r="W465" i="1"/>
  <c r="Y465" i="1" s="1"/>
  <c r="Z466" i="1" s="1"/>
  <c r="U465" i="1"/>
  <c r="V466" i="1" s="1"/>
  <c r="T465" i="1"/>
  <c r="S465" i="1"/>
  <c r="N465" i="1"/>
  <c r="O465" i="1" s="1"/>
  <c r="K465" i="1"/>
  <c r="L466" i="1" s="1"/>
  <c r="J465" i="1"/>
  <c r="I465" i="1"/>
  <c r="H465" i="1"/>
  <c r="G465" i="1"/>
  <c r="D465" i="1"/>
  <c r="C465" i="1"/>
  <c r="E465" i="1" s="1"/>
  <c r="F466" i="1" s="1"/>
  <c r="AB464" i="1"/>
  <c r="X464" i="1"/>
  <c r="W464" i="1"/>
  <c r="Y464" i="1" s="1"/>
  <c r="Z465" i="1" s="1"/>
  <c r="T464" i="1"/>
  <c r="AC464" i="1" s="1"/>
  <c r="S464" i="1"/>
  <c r="N464" i="1"/>
  <c r="O464" i="1" s="1"/>
  <c r="I464" i="1"/>
  <c r="H464" i="1"/>
  <c r="K464" i="1" s="1"/>
  <c r="L465" i="1" s="1"/>
  <c r="G464" i="1"/>
  <c r="D464" i="1"/>
  <c r="C464" i="1"/>
  <c r="E464" i="1" s="1"/>
  <c r="F465" i="1" s="1"/>
  <c r="AB463" i="1"/>
  <c r="AC463" i="1" s="1"/>
  <c r="Y463" i="1"/>
  <c r="Z464" i="1" s="1"/>
  <c r="X463" i="1"/>
  <c r="W463" i="1"/>
  <c r="T463" i="1"/>
  <c r="S463" i="1"/>
  <c r="U463" i="1" s="1"/>
  <c r="V464" i="1" s="1"/>
  <c r="O463" i="1"/>
  <c r="N463" i="1"/>
  <c r="I463" i="1"/>
  <c r="J463" i="1" s="1"/>
  <c r="H463" i="1"/>
  <c r="G463" i="1"/>
  <c r="K463" i="1" s="1"/>
  <c r="L464" i="1" s="1"/>
  <c r="E463" i="1"/>
  <c r="F464" i="1" s="1"/>
  <c r="D463" i="1"/>
  <c r="C463" i="1"/>
  <c r="AB462" i="1"/>
  <c r="AC462" i="1" s="1"/>
  <c r="X462" i="1"/>
  <c r="Y462" i="1" s="1"/>
  <c r="Z463" i="1" s="1"/>
  <c r="W462" i="1"/>
  <c r="T462" i="1"/>
  <c r="S462" i="1"/>
  <c r="U462" i="1" s="1"/>
  <c r="V463" i="1" s="1"/>
  <c r="N462" i="1"/>
  <c r="O462" i="1" s="1"/>
  <c r="I462" i="1"/>
  <c r="J462" i="1" s="1"/>
  <c r="H462" i="1"/>
  <c r="G462" i="1"/>
  <c r="K462" i="1" s="1"/>
  <c r="L463" i="1" s="1"/>
  <c r="D462" i="1"/>
  <c r="E462" i="1" s="1"/>
  <c r="F463" i="1" s="1"/>
  <c r="C462" i="1"/>
  <c r="AB461" i="1"/>
  <c r="AC461" i="1" s="1"/>
  <c r="X461" i="1"/>
  <c r="W461" i="1"/>
  <c r="Y461" i="1" s="1"/>
  <c r="Z462" i="1" s="1"/>
  <c r="U461" i="1"/>
  <c r="V462" i="1" s="1"/>
  <c r="T461" i="1"/>
  <c r="S461" i="1"/>
  <c r="N461" i="1"/>
  <c r="O461" i="1" s="1"/>
  <c r="K461" i="1"/>
  <c r="L462" i="1" s="1"/>
  <c r="J461" i="1"/>
  <c r="I461" i="1"/>
  <c r="H461" i="1"/>
  <c r="G461" i="1"/>
  <c r="D461" i="1"/>
  <c r="C461" i="1"/>
  <c r="E461" i="1" s="1"/>
  <c r="F462" i="1" s="1"/>
  <c r="AB460" i="1"/>
  <c r="X460" i="1"/>
  <c r="W460" i="1"/>
  <c r="Y460" i="1" s="1"/>
  <c r="Z461" i="1" s="1"/>
  <c r="T460" i="1"/>
  <c r="AC460" i="1" s="1"/>
  <c r="S460" i="1"/>
  <c r="N460" i="1"/>
  <c r="O460" i="1" s="1"/>
  <c r="I460" i="1"/>
  <c r="H460" i="1"/>
  <c r="K460" i="1" s="1"/>
  <c r="L461" i="1" s="1"/>
  <c r="G460" i="1"/>
  <c r="D460" i="1"/>
  <c r="C460" i="1"/>
  <c r="E460" i="1" s="1"/>
  <c r="F461" i="1" s="1"/>
  <c r="AB459" i="1"/>
  <c r="AC459" i="1" s="1"/>
  <c r="Y459" i="1"/>
  <c r="Z460" i="1" s="1"/>
  <c r="X459" i="1"/>
  <c r="W459" i="1"/>
  <c r="T459" i="1"/>
  <c r="S459" i="1"/>
  <c r="U459" i="1" s="1"/>
  <c r="V460" i="1" s="1"/>
  <c r="O459" i="1"/>
  <c r="N459" i="1"/>
  <c r="I459" i="1"/>
  <c r="J459" i="1" s="1"/>
  <c r="H459" i="1"/>
  <c r="G459" i="1"/>
  <c r="K459" i="1" s="1"/>
  <c r="L460" i="1" s="1"/>
  <c r="E459" i="1"/>
  <c r="F460" i="1" s="1"/>
  <c r="D459" i="1"/>
  <c r="C459" i="1"/>
  <c r="AB458" i="1"/>
  <c r="AC458" i="1" s="1"/>
  <c r="X458" i="1"/>
  <c r="Y458" i="1" s="1"/>
  <c r="Z459" i="1" s="1"/>
  <c r="W458" i="1"/>
  <c r="T458" i="1"/>
  <c r="S458" i="1"/>
  <c r="U458" i="1" s="1"/>
  <c r="V459" i="1" s="1"/>
  <c r="N458" i="1"/>
  <c r="O458" i="1" s="1"/>
  <c r="I458" i="1"/>
  <c r="J458" i="1" s="1"/>
  <c r="H458" i="1"/>
  <c r="G458" i="1"/>
  <c r="K458" i="1" s="1"/>
  <c r="L459" i="1" s="1"/>
  <c r="D458" i="1"/>
  <c r="E458" i="1" s="1"/>
  <c r="F459" i="1" s="1"/>
  <c r="C458" i="1"/>
  <c r="AB457" i="1"/>
  <c r="AC457" i="1" s="1"/>
  <c r="X457" i="1"/>
  <c r="W457" i="1"/>
  <c r="Y457" i="1" s="1"/>
  <c r="Z458" i="1" s="1"/>
  <c r="U457" i="1"/>
  <c r="V458" i="1" s="1"/>
  <c r="T457" i="1"/>
  <c r="S457" i="1"/>
  <c r="N457" i="1"/>
  <c r="O457" i="1" s="1"/>
  <c r="K457" i="1"/>
  <c r="L458" i="1" s="1"/>
  <c r="J457" i="1"/>
  <c r="I457" i="1"/>
  <c r="H457" i="1"/>
  <c r="G457" i="1"/>
  <c r="D457" i="1"/>
  <c r="C457" i="1"/>
  <c r="E457" i="1" s="1"/>
  <c r="F458" i="1" s="1"/>
  <c r="AB456" i="1"/>
  <c r="X456" i="1"/>
  <c r="W456" i="1"/>
  <c r="Y456" i="1" s="1"/>
  <c r="Z457" i="1" s="1"/>
  <c r="T456" i="1"/>
  <c r="U456" i="1" s="1"/>
  <c r="V457" i="1" s="1"/>
  <c r="S456" i="1"/>
  <c r="N456" i="1"/>
  <c r="O456" i="1" s="1"/>
  <c r="I456" i="1"/>
  <c r="H456" i="1"/>
  <c r="K456" i="1" s="1"/>
  <c r="L457" i="1" s="1"/>
  <c r="G456" i="1"/>
  <c r="D456" i="1"/>
  <c r="C456" i="1"/>
  <c r="E456" i="1" s="1"/>
  <c r="F457" i="1" s="1"/>
  <c r="AB455" i="1"/>
  <c r="AC455" i="1" s="1"/>
  <c r="Y455" i="1"/>
  <c r="Z456" i="1" s="1"/>
  <c r="X455" i="1"/>
  <c r="W455" i="1"/>
  <c r="T455" i="1"/>
  <c r="S455" i="1"/>
  <c r="U455" i="1" s="1"/>
  <c r="V456" i="1" s="1"/>
  <c r="O455" i="1"/>
  <c r="N455" i="1"/>
  <c r="I455" i="1"/>
  <c r="J455" i="1" s="1"/>
  <c r="H455" i="1"/>
  <c r="G455" i="1"/>
  <c r="K455" i="1" s="1"/>
  <c r="L456" i="1" s="1"/>
  <c r="E455" i="1"/>
  <c r="F456" i="1" s="1"/>
  <c r="D455" i="1"/>
  <c r="C455" i="1"/>
  <c r="AB454" i="1"/>
  <c r="AC454" i="1" s="1"/>
  <c r="X454" i="1"/>
  <c r="Y454" i="1" s="1"/>
  <c r="Z455" i="1" s="1"/>
  <c r="W454" i="1"/>
  <c r="T454" i="1"/>
  <c r="S454" i="1"/>
  <c r="U454" i="1" s="1"/>
  <c r="V455" i="1" s="1"/>
  <c r="N454" i="1"/>
  <c r="O454" i="1" s="1"/>
  <c r="I454" i="1"/>
  <c r="J454" i="1" s="1"/>
  <c r="H454" i="1"/>
  <c r="G454" i="1"/>
  <c r="K454" i="1" s="1"/>
  <c r="L455" i="1" s="1"/>
  <c r="D454" i="1"/>
  <c r="E454" i="1" s="1"/>
  <c r="F455" i="1" s="1"/>
  <c r="C454" i="1"/>
  <c r="AB453" i="1"/>
  <c r="AC453" i="1" s="1"/>
  <c r="X453" i="1"/>
  <c r="W453" i="1"/>
  <c r="Y453" i="1" s="1"/>
  <c r="Z454" i="1" s="1"/>
  <c r="U453" i="1"/>
  <c r="V454" i="1" s="1"/>
  <c r="T453" i="1"/>
  <c r="S453" i="1"/>
  <c r="N453" i="1"/>
  <c r="O453" i="1" s="1"/>
  <c r="K453" i="1"/>
  <c r="L454" i="1" s="1"/>
  <c r="J453" i="1"/>
  <c r="I453" i="1"/>
  <c r="H453" i="1"/>
  <c r="G453" i="1"/>
  <c r="D453" i="1"/>
  <c r="C453" i="1"/>
  <c r="E453" i="1" s="1"/>
  <c r="F454" i="1" s="1"/>
  <c r="AB452" i="1"/>
  <c r="X452" i="1"/>
  <c r="W452" i="1"/>
  <c r="Y452" i="1" s="1"/>
  <c r="Z453" i="1" s="1"/>
  <c r="T452" i="1"/>
  <c r="U452" i="1" s="1"/>
  <c r="V453" i="1" s="1"/>
  <c r="S452" i="1"/>
  <c r="N452" i="1"/>
  <c r="O452" i="1" s="1"/>
  <c r="I452" i="1"/>
  <c r="H452" i="1"/>
  <c r="K452" i="1" s="1"/>
  <c r="L453" i="1" s="1"/>
  <c r="G452" i="1"/>
  <c r="D452" i="1"/>
  <c r="C452" i="1"/>
  <c r="E452" i="1" s="1"/>
  <c r="F453" i="1" s="1"/>
  <c r="AB451" i="1"/>
  <c r="AC451" i="1" s="1"/>
  <c r="Y451" i="1"/>
  <c r="Z452" i="1" s="1"/>
  <c r="X451" i="1"/>
  <c r="W451" i="1"/>
  <c r="T451" i="1"/>
  <c r="S451" i="1"/>
  <c r="U451" i="1" s="1"/>
  <c r="V452" i="1" s="1"/>
  <c r="O451" i="1"/>
  <c r="N451" i="1"/>
  <c r="I451" i="1"/>
  <c r="J451" i="1" s="1"/>
  <c r="H451" i="1"/>
  <c r="G451" i="1"/>
  <c r="K451" i="1" s="1"/>
  <c r="L452" i="1" s="1"/>
  <c r="E451" i="1"/>
  <c r="F452" i="1" s="1"/>
  <c r="D451" i="1"/>
  <c r="C451" i="1"/>
  <c r="AB450" i="1"/>
  <c r="AC450" i="1" s="1"/>
  <c r="X450" i="1"/>
  <c r="Y450" i="1" s="1"/>
  <c r="Z451" i="1" s="1"/>
  <c r="W450" i="1"/>
  <c r="T450" i="1"/>
  <c r="S450" i="1"/>
  <c r="U450" i="1" s="1"/>
  <c r="V451" i="1" s="1"/>
  <c r="N450" i="1"/>
  <c r="I450" i="1"/>
  <c r="J450" i="1" s="1"/>
  <c r="H450" i="1"/>
  <c r="G450" i="1"/>
  <c r="K450" i="1" s="1"/>
  <c r="L451" i="1" s="1"/>
  <c r="D450" i="1"/>
  <c r="E450" i="1" s="1"/>
  <c r="F451" i="1" s="1"/>
  <c r="C450" i="1"/>
  <c r="AB449" i="1"/>
  <c r="AC449" i="1" s="1"/>
  <c r="X449" i="1"/>
  <c r="W449" i="1"/>
  <c r="Y449" i="1" s="1"/>
  <c r="Z450" i="1" s="1"/>
  <c r="U449" i="1"/>
  <c r="V450" i="1" s="1"/>
  <c r="T449" i="1"/>
  <c r="S449" i="1"/>
  <c r="N449" i="1"/>
  <c r="O449" i="1" s="1"/>
  <c r="K449" i="1"/>
  <c r="L450" i="1" s="1"/>
  <c r="J449" i="1"/>
  <c r="I449" i="1"/>
  <c r="H449" i="1"/>
  <c r="G449" i="1"/>
  <c r="D449" i="1"/>
  <c r="C449" i="1"/>
  <c r="E449" i="1" s="1"/>
  <c r="F450" i="1" s="1"/>
  <c r="AB448" i="1"/>
  <c r="X448" i="1"/>
  <c r="W448" i="1"/>
  <c r="Y448" i="1" s="1"/>
  <c r="Z449" i="1" s="1"/>
  <c r="T448" i="1"/>
  <c r="AC448" i="1" s="1"/>
  <c r="S448" i="1"/>
  <c r="N448" i="1"/>
  <c r="O448" i="1" s="1"/>
  <c r="I448" i="1"/>
  <c r="H448" i="1"/>
  <c r="K448" i="1" s="1"/>
  <c r="L449" i="1" s="1"/>
  <c r="G448" i="1"/>
  <c r="D448" i="1"/>
  <c r="C448" i="1"/>
  <c r="E448" i="1" s="1"/>
  <c r="F449" i="1" s="1"/>
  <c r="AB447" i="1"/>
  <c r="AC447" i="1" s="1"/>
  <c r="Y447" i="1"/>
  <c r="Z448" i="1" s="1"/>
  <c r="X447" i="1"/>
  <c r="W447" i="1"/>
  <c r="T447" i="1"/>
  <c r="S447" i="1"/>
  <c r="U447" i="1" s="1"/>
  <c r="V448" i="1" s="1"/>
  <c r="O447" i="1"/>
  <c r="N447" i="1"/>
  <c r="I447" i="1"/>
  <c r="J447" i="1" s="1"/>
  <c r="H447" i="1"/>
  <c r="G447" i="1"/>
  <c r="K447" i="1" s="1"/>
  <c r="L448" i="1" s="1"/>
  <c r="E447" i="1"/>
  <c r="F448" i="1" s="1"/>
  <c r="D447" i="1"/>
  <c r="C447" i="1"/>
  <c r="AB446" i="1"/>
  <c r="AC446" i="1" s="1"/>
  <c r="X446" i="1"/>
  <c r="Y446" i="1" s="1"/>
  <c r="Z447" i="1" s="1"/>
  <c r="W446" i="1"/>
  <c r="T446" i="1"/>
  <c r="S446" i="1"/>
  <c r="U446" i="1" s="1"/>
  <c r="V447" i="1" s="1"/>
  <c r="N446" i="1"/>
  <c r="O446" i="1" s="1"/>
  <c r="I446" i="1"/>
  <c r="J446" i="1" s="1"/>
  <c r="H446" i="1"/>
  <c r="G446" i="1"/>
  <c r="K446" i="1" s="1"/>
  <c r="L447" i="1" s="1"/>
  <c r="D446" i="1"/>
  <c r="E446" i="1" s="1"/>
  <c r="F447" i="1" s="1"/>
  <c r="C446" i="1"/>
  <c r="AB445" i="1"/>
  <c r="AC445" i="1" s="1"/>
  <c r="X445" i="1"/>
  <c r="W445" i="1"/>
  <c r="Y445" i="1" s="1"/>
  <c r="Z446" i="1" s="1"/>
  <c r="U445" i="1"/>
  <c r="V446" i="1" s="1"/>
  <c r="T445" i="1"/>
  <c r="S445" i="1"/>
  <c r="N445" i="1"/>
  <c r="O445" i="1" s="1"/>
  <c r="K445" i="1"/>
  <c r="L446" i="1" s="1"/>
  <c r="J445" i="1"/>
  <c r="I445" i="1"/>
  <c r="H445" i="1"/>
  <c r="G445" i="1"/>
  <c r="D445" i="1"/>
  <c r="C445" i="1"/>
  <c r="E445" i="1" s="1"/>
  <c r="F446" i="1" s="1"/>
  <c r="AB444" i="1"/>
  <c r="X444" i="1"/>
  <c r="W444" i="1"/>
  <c r="Y444" i="1" s="1"/>
  <c r="Z445" i="1" s="1"/>
  <c r="T444" i="1"/>
  <c r="AC444" i="1" s="1"/>
  <c r="S444" i="1"/>
  <c r="N444" i="1"/>
  <c r="O444" i="1" s="1"/>
  <c r="I444" i="1"/>
  <c r="H444" i="1"/>
  <c r="K444" i="1" s="1"/>
  <c r="L445" i="1" s="1"/>
  <c r="G444" i="1"/>
  <c r="D444" i="1"/>
  <c r="C444" i="1"/>
  <c r="E444" i="1" s="1"/>
  <c r="F445" i="1" s="1"/>
  <c r="AB443" i="1"/>
  <c r="AC443" i="1" s="1"/>
  <c r="Y443" i="1"/>
  <c r="Z444" i="1" s="1"/>
  <c r="X443" i="1"/>
  <c r="W443" i="1"/>
  <c r="T443" i="1"/>
  <c r="S443" i="1"/>
  <c r="U443" i="1" s="1"/>
  <c r="V444" i="1" s="1"/>
  <c r="O443" i="1"/>
  <c r="N443" i="1"/>
  <c r="I443" i="1"/>
  <c r="J443" i="1" s="1"/>
  <c r="H443" i="1"/>
  <c r="G443" i="1"/>
  <c r="K443" i="1" s="1"/>
  <c r="L444" i="1" s="1"/>
  <c r="E443" i="1"/>
  <c r="F444" i="1" s="1"/>
  <c r="D443" i="1"/>
  <c r="C443" i="1"/>
  <c r="AB442" i="1"/>
  <c r="AC442" i="1" s="1"/>
  <c r="X442" i="1"/>
  <c r="Y442" i="1" s="1"/>
  <c r="Z443" i="1" s="1"/>
  <c r="W442" i="1"/>
  <c r="T442" i="1"/>
  <c r="S442" i="1"/>
  <c r="U442" i="1" s="1"/>
  <c r="V443" i="1" s="1"/>
  <c r="N442" i="1"/>
  <c r="O442" i="1" s="1"/>
  <c r="I442" i="1"/>
  <c r="J442" i="1" s="1"/>
  <c r="H442" i="1"/>
  <c r="G442" i="1"/>
  <c r="K442" i="1" s="1"/>
  <c r="L443" i="1" s="1"/>
  <c r="D442" i="1"/>
  <c r="E442" i="1" s="1"/>
  <c r="F443" i="1" s="1"/>
  <c r="C442" i="1"/>
  <c r="AB441" i="1"/>
  <c r="AC441" i="1" s="1"/>
  <c r="X441" i="1"/>
  <c r="W441" i="1"/>
  <c r="Y441" i="1" s="1"/>
  <c r="Z442" i="1" s="1"/>
  <c r="U441" i="1"/>
  <c r="V442" i="1" s="1"/>
  <c r="T441" i="1"/>
  <c r="S441" i="1"/>
  <c r="N441" i="1"/>
  <c r="O441" i="1" s="1"/>
  <c r="K441" i="1"/>
  <c r="L442" i="1" s="1"/>
  <c r="J441" i="1"/>
  <c r="I441" i="1"/>
  <c r="H441" i="1"/>
  <c r="G441" i="1"/>
  <c r="D441" i="1"/>
  <c r="C441" i="1"/>
  <c r="E441" i="1" s="1"/>
  <c r="F442" i="1" s="1"/>
  <c r="AB440" i="1"/>
  <c r="X440" i="1"/>
  <c r="W440" i="1"/>
  <c r="Y440" i="1" s="1"/>
  <c r="Z441" i="1" s="1"/>
  <c r="T440" i="1"/>
  <c r="U440" i="1" s="1"/>
  <c r="V441" i="1" s="1"/>
  <c r="S440" i="1"/>
  <c r="N440" i="1"/>
  <c r="O440" i="1" s="1"/>
  <c r="I440" i="1"/>
  <c r="H440" i="1"/>
  <c r="K440" i="1" s="1"/>
  <c r="L441" i="1" s="1"/>
  <c r="G440" i="1"/>
  <c r="D440" i="1"/>
  <c r="C440" i="1"/>
  <c r="E440" i="1" s="1"/>
  <c r="F441" i="1" s="1"/>
  <c r="AB439" i="1"/>
  <c r="AC439" i="1" s="1"/>
  <c r="Y439" i="1"/>
  <c r="Z440" i="1" s="1"/>
  <c r="X439" i="1"/>
  <c r="W439" i="1"/>
  <c r="T439" i="1"/>
  <c r="S439" i="1"/>
  <c r="U439" i="1" s="1"/>
  <c r="V440" i="1" s="1"/>
  <c r="O439" i="1"/>
  <c r="N439" i="1"/>
  <c r="I439" i="1"/>
  <c r="J439" i="1" s="1"/>
  <c r="H439" i="1"/>
  <c r="G439" i="1"/>
  <c r="K439" i="1" s="1"/>
  <c r="L440" i="1" s="1"/>
  <c r="E439" i="1"/>
  <c r="F440" i="1" s="1"/>
  <c r="D439" i="1"/>
  <c r="C439" i="1"/>
  <c r="AB438" i="1"/>
  <c r="AC438" i="1" s="1"/>
  <c r="X438" i="1"/>
  <c r="Y438" i="1" s="1"/>
  <c r="Z439" i="1" s="1"/>
  <c r="W438" i="1"/>
  <c r="T438" i="1"/>
  <c r="S438" i="1"/>
  <c r="U438" i="1" s="1"/>
  <c r="V439" i="1" s="1"/>
  <c r="N438" i="1"/>
  <c r="O438" i="1" s="1"/>
  <c r="I438" i="1"/>
  <c r="J438" i="1" s="1"/>
  <c r="H438" i="1"/>
  <c r="G438" i="1"/>
  <c r="K438" i="1" s="1"/>
  <c r="L439" i="1" s="1"/>
  <c r="D438" i="1"/>
  <c r="E438" i="1" s="1"/>
  <c r="F439" i="1" s="1"/>
  <c r="C438" i="1"/>
  <c r="AB437" i="1"/>
  <c r="AC437" i="1" s="1"/>
  <c r="X437" i="1"/>
  <c r="W437" i="1"/>
  <c r="Y437" i="1" s="1"/>
  <c r="Z438" i="1" s="1"/>
  <c r="U437" i="1"/>
  <c r="V438" i="1" s="1"/>
  <c r="T437" i="1"/>
  <c r="S437" i="1"/>
  <c r="N437" i="1"/>
  <c r="O437" i="1" s="1"/>
  <c r="K437" i="1"/>
  <c r="L438" i="1" s="1"/>
  <c r="J437" i="1"/>
  <c r="I437" i="1"/>
  <c r="H437" i="1"/>
  <c r="G437" i="1"/>
  <c r="D437" i="1"/>
  <c r="C437" i="1"/>
  <c r="E437" i="1" s="1"/>
  <c r="F438" i="1" s="1"/>
  <c r="AB436" i="1"/>
  <c r="X436" i="1"/>
  <c r="W436" i="1"/>
  <c r="Y436" i="1" s="1"/>
  <c r="Z437" i="1" s="1"/>
  <c r="T436" i="1"/>
  <c r="U436" i="1" s="1"/>
  <c r="V437" i="1" s="1"/>
  <c r="S436" i="1"/>
  <c r="N436" i="1"/>
  <c r="O436" i="1" s="1"/>
  <c r="I436" i="1"/>
  <c r="H436" i="1"/>
  <c r="K436" i="1" s="1"/>
  <c r="L437" i="1" s="1"/>
  <c r="G436" i="1"/>
  <c r="D436" i="1"/>
  <c r="C436" i="1"/>
  <c r="E436" i="1" s="1"/>
  <c r="F437" i="1" s="1"/>
  <c r="AB435" i="1"/>
  <c r="AC435" i="1" s="1"/>
  <c r="Y435" i="1"/>
  <c r="Z436" i="1" s="1"/>
  <c r="X435" i="1"/>
  <c r="W435" i="1"/>
  <c r="T435" i="1"/>
  <c r="S435" i="1"/>
  <c r="U435" i="1" s="1"/>
  <c r="V436" i="1" s="1"/>
  <c r="O435" i="1"/>
  <c r="N435" i="1"/>
  <c r="I435" i="1"/>
  <c r="J435" i="1" s="1"/>
  <c r="H435" i="1"/>
  <c r="G435" i="1"/>
  <c r="K435" i="1" s="1"/>
  <c r="L436" i="1" s="1"/>
  <c r="E435" i="1"/>
  <c r="F436" i="1" s="1"/>
  <c r="D435" i="1"/>
  <c r="C435" i="1"/>
  <c r="AB434" i="1"/>
  <c r="AC434" i="1" s="1"/>
  <c r="X434" i="1"/>
  <c r="Y434" i="1" s="1"/>
  <c r="Z435" i="1" s="1"/>
  <c r="W434" i="1"/>
  <c r="T434" i="1"/>
  <c r="S434" i="1"/>
  <c r="U434" i="1" s="1"/>
  <c r="V435" i="1" s="1"/>
  <c r="N434" i="1"/>
  <c r="I434" i="1"/>
  <c r="J434" i="1" s="1"/>
  <c r="H434" i="1"/>
  <c r="G434" i="1"/>
  <c r="K434" i="1" s="1"/>
  <c r="L435" i="1" s="1"/>
  <c r="D434" i="1"/>
  <c r="E434" i="1" s="1"/>
  <c r="F435" i="1" s="1"/>
  <c r="C434" i="1"/>
  <c r="AB433" i="1"/>
  <c r="AC433" i="1" s="1"/>
  <c r="X433" i="1"/>
  <c r="W433" i="1"/>
  <c r="Y433" i="1" s="1"/>
  <c r="Z434" i="1" s="1"/>
  <c r="U433" i="1"/>
  <c r="V434" i="1" s="1"/>
  <c r="T433" i="1"/>
  <c r="S433" i="1"/>
  <c r="N433" i="1"/>
  <c r="O433" i="1" s="1"/>
  <c r="K433" i="1"/>
  <c r="L434" i="1" s="1"/>
  <c r="J433" i="1"/>
  <c r="I433" i="1"/>
  <c r="H433" i="1"/>
  <c r="G433" i="1"/>
  <c r="D433" i="1"/>
  <c r="C433" i="1"/>
  <c r="E433" i="1" s="1"/>
  <c r="F434" i="1" s="1"/>
  <c r="AB432" i="1"/>
  <c r="X432" i="1"/>
  <c r="W432" i="1"/>
  <c r="Y432" i="1" s="1"/>
  <c r="Z433" i="1" s="1"/>
  <c r="T432" i="1"/>
  <c r="AC432" i="1" s="1"/>
  <c r="S432" i="1"/>
  <c r="N432" i="1"/>
  <c r="O432" i="1" s="1"/>
  <c r="I432" i="1"/>
  <c r="H432" i="1"/>
  <c r="K432" i="1" s="1"/>
  <c r="L433" i="1" s="1"/>
  <c r="G432" i="1"/>
  <c r="D432" i="1"/>
  <c r="C432" i="1"/>
  <c r="E432" i="1" s="1"/>
  <c r="F433" i="1" s="1"/>
  <c r="AB431" i="1"/>
  <c r="AC431" i="1" s="1"/>
  <c r="Y431" i="1"/>
  <c r="Z432" i="1" s="1"/>
  <c r="X431" i="1"/>
  <c r="W431" i="1"/>
  <c r="T431" i="1"/>
  <c r="S431" i="1"/>
  <c r="U431" i="1" s="1"/>
  <c r="V432" i="1" s="1"/>
  <c r="O431" i="1"/>
  <c r="N431" i="1"/>
  <c r="I431" i="1"/>
  <c r="J431" i="1" s="1"/>
  <c r="H431" i="1"/>
  <c r="G431" i="1"/>
  <c r="K431" i="1" s="1"/>
  <c r="L432" i="1" s="1"/>
  <c r="E431" i="1"/>
  <c r="F432" i="1" s="1"/>
  <c r="D431" i="1"/>
  <c r="C431" i="1"/>
  <c r="AB430" i="1"/>
  <c r="AC430" i="1" s="1"/>
  <c r="X430" i="1"/>
  <c r="Y430" i="1" s="1"/>
  <c r="Z431" i="1" s="1"/>
  <c r="W430" i="1"/>
  <c r="T430" i="1"/>
  <c r="S430" i="1"/>
  <c r="U430" i="1" s="1"/>
  <c r="V431" i="1" s="1"/>
  <c r="N430" i="1"/>
  <c r="O430" i="1" s="1"/>
  <c r="I430" i="1"/>
  <c r="J430" i="1" s="1"/>
  <c r="H430" i="1"/>
  <c r="G430" i="1"/>
  <c r="K430" i="1" s="1"/>
  <c r="L431" i="1" s="1"/>
  <c r="D430" i="1"/>
  <c r="E430" i="1" s="1"/>
  <c r="F431" i="1" s="1"/>
  <c r="C430" i="1"/>
  <c r="AB429" i="1"/>
  <c r="AC429" i="1" s="1"/>
  <c r="X429" i="1"/>
  <c r="W429" i="1"/>
  <c r="Y429" i="1" s="1"/>
  <c r="Z430" i="1" s="1"/>
  <c r="U429" i="1"/>
  <c r="V430" i="1" s="1"/>
  <c r="T429" i="1"/>
  <c r="S429" i="1"/>
  <c r="N429" i="1"/>
  <c r="O429" i="1" s="1"/>
  <c r="K429" i="1"/>
  <c r="L430" i="1" s="1"/>
  <c r="J429" i="1"/>
  <c r="I429" i="1"/>
  <c r="H429" i="1"/>
  <c r="G429" i="1"/>
  <c r="D429" i="1"/>
  <c r="C429" i="1"/>
  <c r="E429" i="1" s="1"/>
  <c r="F430" i="1" s="1"/>
  <c r="AB428" i="1"/>
  <c r="X428" i="1"/>
  <c r="W428" i="1"/>
  <c r="Y428" i="1" s="1"/>
  <c r="Z429" i="1" s="1"/>
  <c r="T428" i="1"/>
  <c r="AC428" i="1" s="1"/>
  <c r="S428" i="1"/>
  <c r="N428" i="1"/>
  <c r="O428" i="1" s="1"/>
  <c r="I428" i="1"/>
  <c r="J428" i="1" s="1"/>
  <c r="H428" i="1"/>
  <c r="K428" i="1" s="1"/>
  <c r="L429" i="1" s="1"/>
  <c r="G428" i="1"/>
  <c r="D428" i="1"/>
  <c r="C428" i="1"/>
  <c r="E428" i="1" s="1"/>
  <c r="F429" i="1" s="1"/>
  <c r="AB427" i="1"/>
  <c r="AC427" i="1" s="1"/>
  <c r="Y427" i="1"/>
  <c r="Z428" i="1" s="1"/>
  <c r="X427" i="1"/>
  <c r="W427" i="1"/>
  <c r="T427" i="1"/>
  <c r="S427" i="1"/>
  <c r="U427" i="1" s="1"/>
  <c r="V428" i="1" s="1"/>
  <c r="O427" i="1"/>
  <c r="N427" i="1"/>
  <c r="I427" i="1"/>
  <c r="J427" i="1" s="1"/>
  <c r="H427" i="1"/>
  <c r="G427" i="1"/>
  <c r="K427" i="1" s="1"/>
  <c r="L428" i="1" s="1"/>
  <c r="E427" i="1"/>
  <c r="F428" i="1" s="1"/>
  <c r="D427" i="1"/>
  <c r="C427" i="1"/>
  <c r="AB426" i="1"/>
  <c r="AC426" i="1" s="1"/>
  <c r="X426" i="1"/>
  <c r="Y426" i="1" s="1"/>
  <c r="Z427" i="1" s="1"/>
  <c r="W426" i="1"/>
  <c r="T426" i="1"/>
  <c r="S426" i="1"/>
  <c r="U426" i="1" s="1"/>
  <c r="V427" i="1" s="1"/>
  <c r="N426" i="1"/>
  <c r="O426" i="1" s="1"/>
  <c r="I426" i="1"/>
  <c r="J426" i="1" s="1"/>
  <c r="H426" i="1"/>
  <c r="G426" i="1"/>
  <c r="K426" i="1" s="1"/>
  <c r="L427" i="1" s="1"/>
  <c r="D426" i="1"/>
  <c r="E426" i="1" s="1"/>
  <c r="F427" i="1" s="1"/>
  <c r="C426" i="1"/>
  <c r="AB425" i="1"/>
  <c r="AC425" i="1" s="1"/>
  <c r="Y425" i="1"/>
  <c r="Z426" i="1" s="1"/>
  <c r="X425" i="1"/>
  <c r="W425" i="1"/>
  <c r="U425" i="1"/>
  <c r="V426" i="1" s="1"/>
  <c r="T425" i="1"/>
  <c r="S425" i="1"/>
  <c r="N425" i="1"/>
  <c r="O425" i="1" s="1"/>
  <c r="K425" i="1"/>
  <c r="L426" i="1" s="1"/>
  <c r="J425" i="1"/>
  <c r="I425" i="1"/>
  <c r="H425" i="1"/>
  <c r="G425" i="1"/>
  <c r="D425" i="1"/>
  <c r="C425" i="1"/>
  <c r="E425" i="1" s="1"/>
  <c r="F426" i="1" s="1"/>
  <c r="AB424" i="1"/>
  <c r="X424" i="1"/>
  <c r="W424" i="1"/>
  <c r="Y424" i="1" s="1"/>
  <c r="Z425" i="1" s="1"/>
  <c r="T424" i="1"/>
  <c r="AC424" i="1" s="1"/>
  <c r="S424" i="1"/>
  <c r="N424" i="1"/>
  <c r="O424" i="1" s="1"/>
  <c r="I424" i="1"/>
  <c r="J424" i="1" s="1"/>
  <c r="H424" i="1"/>
  <c r="G424" i="1"/>
  <c r="K424" i="1" s="1"/>
  <c r="L425" i="1" s="1"/>
  <c r="D424" i="1"/>
  <c r="C424" i="1"/>
  <c r="E424" i="1" s="1"/>
  <c r="F425" i="1" s="1"/>
  <c r="AB423" i="1"/>
  <c r="AC423" i="1" s="1"/>
  <c r="Y423" i="1"/>
  <c r="Z424" i="1" s="1"/>
  <c r="X423" i="1"/>
  <c r="W423" i="1"/>
  <c r="T423" i="1"/>
  <c r="S423" i="1"/>
  <c r="U423" i="1" s="1"/>
  <c r="V424" i="1" s="1"/>
  <c r="N423" i="1"/>
  <c r="O423" i="1" s="1"/>
  <c r="I423" i="1"/>
  <c r="J423" i="1" s="1"/>
  <c r="H423" i="1"/>
  <c r="G423" i="1"/>
  <c r="K423" i="1" s="1"/>
  <c r="L424" i="1" s="1"/>
  <c r="E423" i="1"/>
  <c r="F424" i="1" s="1"/>
  <c r="D423" i="1"/>
  <c r="C423" i="1"/>
  <c r="AB422" i="1"/>
  <c r="AC422" i="1" s="1"/>
  <c r="X422" i="1"/>
  <c r="Y422" i="1" s="1"/>
  <c r="Z423" i="1" s="1"/>
  <c r="W422" i="1"/>
  <c r="T422" i="1"/>
  <c r="S422" i="1"/>
  <c r="U422" i="1" s="1"/>
  <c r="V423" i="1" s="1"/>
  <c r="N422" i="1"/>
  <c r="O422" i="1" s="1"/>
  <c r="K422" i="1"/>
  <c r="L423" i="1" s="1"/>
  <c r="I422" i="1"/>
  <c r="J422" i="1" s="1"/>
  <c r="H422" i="1"/>
  <c r="G422" i="1"/>
  <c r="D422" i="1"/>
  <c r="C422" i="1"/>
  <c r="E422" i="1" s="1"/>
  <c r="F423" i="1" s="1"/>
  <c r="AB421" i="1"/>
  <c r="AC421" i="1" s="1"/>
  <c r="Y421" i="1"/>
  <c r="Z422" i="1" s="1"/>
  <c r="X421" i="1"/>
  <c r="W421" i="1"/>
  <c r="U421" i="1"/>
  <c r="V422" i="1" s="1"/>
  <c r="T421" i="1"/>
  <c r="S421" i="1"/>
  <c r="N421" i="1"/>
  <c r="O421" i="1" s="1"/>
  <c r="K421" i="1"/>
  <c r="L422" i="1" s="1"/>
  <c r="I421" i="1"/>
  <c r="J421" i="1" s="1"/>
  <c r="H421" i="1"/>
  <c r="G421" i="1"/>
  <c r="D421" i="1"/>
  <c r="C421" i="1"/>
  <c r="E421" i="1" s="1"/>
  <c r="F422" i="1" s="1"/>
  <c r="AC420" i="1"/>
  <c r="AB420" i="1"/>
  <c r="X420" i="1"/>
  <c r="W420" i="1"/>
  <c r="Y420" i="1" s="1"/>
  <c r="Z421" i="1" s="1"/>
  <c r="T420" i="1"/>
  <c r="S420" i="1"/>
  <c r="U420" i="1" s="1"/>
  <c r="V421" i="1" s="1"/>
  <c r="N420" i="1"/>
  <c r="O420" i="1" s="1"/>
  <c r="K420" i="1"/>
  <c r="L421" i="1" s="1"/>
  <c r="I420" i="1"/>
  <c r="H420" i="1"/>
  <c r="G420" i="1"/>
  <c r="D420" i="1"/>
  <c r="C420" i="1"/>
  <c r="E420" i="1" s="1"/>
  <c r="F421" i="1" s="1"/>
  <c r="AB419" i="1"/>
  <c r="AC419" i="1" s="1"/>
  <c r="Y419" i="1"/>
  <c r="Z420" i="1" s="1"/>
  <c r="X419" i="1"/>
  <c r="W419" i="1"/>
  <c r="T419" i="1"/>
  <c r="S419" i="1"/>
  <c r="U419" i="1" s="1"/>
  <c r="V420" i="1" s="1"/>
  <c r="O419" i="1"/>
  <c r="N419" i="1"/>
  <c r="I419" i="1"/>
  <c r="J419" i="1" s="1"/>
  <c r="H419" i="1"/>
  <c r="G419" i="1"/>
  <c r="K419" i="1" s="1"/>
  <c r="L420" i="1" s="1"/>
  <c r="E419" i="1"/>
  <c r="F420" i="1" s="1"/>
  <c r="D419" i="1"/>
  <c r="C419" i="1"/>
  <c r="AB418" i="1"/>
  <c r="AC418" i="1" s="1"/>
  <c r="Y418" i="1"/>
  <c r="Z419" i="1" s="1"/>
  <c r="X418" i="1"/>
  <c r="W418" i="1"/>
  <c r="T418" i="1"/>
  <c r="S418" i="1"/>
  <c r="U418" i="1" s="1"/>
  <c r="V419" i="1" s="1"/>
  <c r="N418" i="1"/>
  <c r="L418" i="1"/>
  <c r="I418" i="1"/>
  <c r="J418" i="1" s="1"/>
  <c r="H418" i="1"/>
  <c r="G418" i="1"/>
  <c r="K418" i="1" s="1"/>
  <c r="L419" i="1" s="1"/>
  <c r="D418" i="1"/>
  <c r="E418" i="1" s="1"/>
  <c r="F419" i="1" s="1"/>
  <c r="C418" i="1"/>
  <c r="AB417" i="1"/>
  <c r="AC417" i="1" s="1"/>
  <c r="Y417" i="1"/>
  <c r="Z418" i="1" s="1"/>
  <c r="X417" i="1"/>
  <c r="W417" i="1"/>
  <c r="U417" i="1"/>
  <c r="V418" i="1" s="1"/>
  <c r="T417" i="1"/>
  <c r="S417" i="1"/>
  <c r="N417" i="1"/>
  <c r="O417" i="1" s="1"/>
  <c r="K417" i="1"/>
  <c r="J417" i="1"/>
  <c r="I417" i="1"/>
  <c r="H417" i="1"/>
  <c r="G417" i="1"/>
  <c r="D417" i="1"/>
  <c r="C417" i="1"/>
  <c r="E417" i="1" s="1"/>
  <c r="F418" i="1" s="1"/>
  <c r="AB416" i="1"/>
  <c r="AC416" i="1" s="1"/>
  <c r="X416" i="1"/>
  <c r="W416" i="1"/>
  <c r="Y416" i="1" s="1"/>
  <c r="Z417" i="1" s="1"/>
  <c r="T416" i="1"/>
  <c r="U416" i="1" s="1"/>
  <c r="V417" i="1" s="1"/>
  <c r="S416" i="1"/>
  <c r="N416" i="1"/>
  <c r="O416" i="1" s="1"/>
  <c r="I416" i="1"/>
  <c r="J416" i="1" s="1"/>
  <c r="H416" i="1"/>
  <c r="K416" i="1" s="1"/>
  <c r="L417" i="1" s="1"/>
  <c r="G416" i="1"/>
  <c r="D416" i="1"/>
  <c r="C416" i="1"/>
  <c r="E416" i="1" s="1"/>
  <c r="F417" i="1" s="1"/>
  <c r="AB415" i="1"/>
  <c r="AC415" i="1" s="1"/>
  <c r="Y415" i="1"/>
  <c r="Z416" i="1" s="1"/>
  <c r="X415" i="1"/>
  <c r="W415" i="1"/>
  <c r="T415" i="1"/>
  <c r="S415" i="1"/>
  <c r="U415" i="1" s="1"/>
  <c r="V416" i="1" s="1"/>
  <c r="N415" i="1"/>
  <c r="O415" i="1" s="1"/>
  <c r="I415" i="1"/>
  <c r="J415" i="1" s="1"/>
  <c r="H415" i="1"/>
  <c r="G415" i="1"/>
  <c r="K415" i="1" s="1"/>
  <c r="L416" i="1" s="1"/>
  <c r="E415" i="1"/>
  <c r="F416" i="1" s="1"/>
  <c r="D415" i="1"/>
  <c r="C415" i="1"/>
  <c r="AB414" i="1"/>
  <c r="AC414" i="1" s="1"/>
  <c r="X414" i="1"/>
  <c r="Y414" i="1" s="1"/>
  <c r="Z415" i="1" s="1"/>
  <c r="W414" i="1"/>
  <c r="T414" i="1"/>
  <c r="S414" i="1"/>
  <c r="U414" i="1" s="1"/>
  <c r="V415" i="1" s="1"/>
  <c r="N414" i="1"/>
  <c r="O414" i="1" s="1"/>
  <c r="K414" i="1"/>
  <c r="L415" i="1" s="1"/>
  <c r="I414" i="1"/>
  <c r="J414" i="1" s="1"/>
  <c r="H414" i="1"/>
  <c r="G414" i="1"/>
  <c r="D414" i="1"/>
  <c r="C414" i="1"/>
  <c r="E414" i="1" s="1"/>
  <c r="F415" i="1" s="1"/>
  <c r="AB413" i="1"/>
  <c r="AC413" i="1" s="1"/>
  <c r="Y413" i="1"/>
  <c r="Z414" i="1" s="1"/>
  <c r="X413" i="1"/>
  <c r="W413" i="1"/>
  <c r="U413" i="1"/>
  <c r="V414" i="1" s="1"/>
  <c r="T413" i="1"/>
  <c r="S413" i="1"/>
  <c r="N413" i="1"/>
  <c r="O413" i="1" s="1"/>
  <c r="K413" i="1"/>
  <c r="L414" i="1" s="1"/>
  <c r="I413" i="1"/>
  <c r="J413" i="1" s="1"/>
  <c r="H413" i="1"/>
  <c r="G413" i="1"/>
  <c r="D413" i="1"/>
  <c r="C413" i="1"/>
  <c r="E413" i="1" s="1"/>
  <c r="F414" i="1" s="1"/>
  <c r="AC412" i="1"/>
  <c r="AB412" i="1"/>
  <c r="X412" i="1"/>
  <c r="W412" i="1"/>
  <c r="Y412" i="1" s="1"/>
  <c r="Z413" i="1" s="1"/>
  <c r="T412" i="1"/>
  <c r="S412" i="1"/>
  <c r="U412" i="1" s="1"/>
  <c r="V413" i="1" s="1"/>
  <c r="N412" i="1"/>
  <c r="O412" i="1" s="1"/>
  <c r="K412" i="1"/>
  <c r="L413" i="1" s="1"/>
  <c r="I412" i="1"/>
  <c r="H412" i="1"/>
  <c r="G412" i="1"/>
  <c r="D412" i="1"/>
  <c r="C412" i="1"/>
  <c r="E412" i="1" s="1"/>
  <c r="F413" i="1" s="1"/>
  <c r="AB411" i="1"/>
  <c r="AC411" i="1" s="1"/>
  <c r="Y411" i="1"/>
  <c r="Z412" i="1" s="1"/>
  <c r="X411" i="1"/>
  <c r="W411" i="1"/>
  <c r="U411" i="1"/>
  <c r="V412" i="1" s="1"/>
  <c r="T411" i="1"/>
  <c r="S411" i="1"/>
  <c r="O411" i="1"/>
  <c r="N411" i="1"/>
  <c r="I411" i="1"/>
  <c r="J411" i="1" s="1"/>
  <c r="H411" i="1"/>
  <c r="G411" i="1"/>
  <c r="K411" i="1" s="1"/>
  <c r="L412" i="1" s="1"/>
  <c r="E411" i="1"/>
  <c r="F412" i="1" s="1"/>
  <c r="D411" i="1"/>
  <c r="C411" i="1"/>
  <c r="AB410" i="1"/>
  <c r="AC410" i="1" s="1"/>
  <c r="X410" i="1"/>
  <c r="W410" i="1"/>
  <c r="Y410" i="1" s="1"/>
  <c r="Z411" i="1" s="1"/>
  <c r="T410" i="1"/>
  <c r="S410" i="1"/>
  <c r="U410" i="1" s="1"/>
  <c r="V411" i="1" s="1"/>
  <c r="N410" i="1"/>
  <c r="L410" i="1"/>
  <c r="I410" i="1"/>
  <c r="J410" i="1" s="1"/>
  <c r="H410" i="1"/>
  <c r="G410" i="1"/>
  <c r="K410" i="1" s="1"/>
  <c r="L411" i="1" s="1"/>
  <c r="D410" i="1"/>
  <c r="E410" i="1" s="1"/>
  <c r="F411" i="1" s="1"/>
  <c r="C410" i="1"/>
  <c r="AB409" i="1"/>
  <c r="AC409" i="1" s="1"/>
  <c r="Y409" i="1"/>
  <c r="Z410" i="1" s="1"/>
  <c r="X409" i="1"/>
  <c r="W409" i="1"/>
  <c r="U409" i="1"/>
  <c r="V410" i="1" s="1"/>
  <c r="T409" i="1"/>
  <c r="S409" i="1"/>
  <c r="N409" i="1"/>
  <c r="O409" i="1" s="1"/>
  <c r="K409" i="1"/>
  <c r="J409" i="1"/>
  <c r="I409" i="1"/>
  <c r="H409" i="1"/>
  <c r="G409" i="1"/>
  <c r="D409" i="1"/>
  <c r="C409" i="1"/>
  <c r="E409" i="1" s="1"/>
  <c r="F410" i="1" s="1"/>
  <c r="AB408" i="1"/>
  <c r="AC408" i="1" s="1"/>
  <c r="X408" i="1"/>
  <c r="W408" i="1"/>
  <c r="Y408" i="1" s="1"/>
  <c r="Z409" i="1" s="1"/>
  <c r="T408" i="1"/>
  <c r="U408" i="1" s="1"/>
  <c r="V409" i="1" s="1"/>
  <c r="S408" i="1"/>
  <c r="N408" i="1"/>
  <c r="O408" i="1" s="1"/>
  <c r="I408" i="1"/>
  <c r="J408" i="1" s="1"/>
  <c r="H408" i="1"/>
  <c r="K408" i="1" s="1"/>
  <c r="L409" i="1" s="1"/>
  <c r="G408" i="1"/>
  <c r="D408" i="1"/>
  <c r="C408" i="1"/>
  <c r="E408" i="1" s="1"/>
  <c r="F409" i="1" s="1"/>
  <c r="AB407" i="1"/>
  <c r="AC407" i="1" s="1"/>
  <c r="Y407" i="1"/>
  <c r="Z408" i="1" s="1"/>
  <c r="X407" i="1"/>
  <c r="W407" i="1"/>
  <c r="U407" i="1"/>
  <c r="V408" i="1" s="1"/>
  <c r="T407" i="1"/>
  <c r="S407" i="1"/>
  <c r="N407" i="1"/>
  <c r="O407" i="1" s="1"/>
  <c r="I407" i="1"/>
  <c r="J407" i="1" s="1"/>
  <c r="H407" i="1"/>
  <c r="G407" i="1"/>
  <c r="K407" i="1" s="1"/>
  <c r="L408" i="1" s="1"/>
  <c r="E407" i="1"/>
  <c r="F408" i="1" s="1"/>
  <c r="D407" i="1"/>
  <c r="C407" i="1"/>
  <c r="AB406" i="1"/>
  <c r="AC406" i="1" s="1"/>
  <c r="X406" i="1"/>
  <c r="Y406" i="1" s="1"/>
  <c r="Z407" i="1" s="1"/>
  <c r="W406" i="1"/>
  <c r="T406" i="1"/>
  <c r="S406" i="1"/>
  <c r="U406" i="1" s="1"/>
  <c r="V407" i="1" s="1"/>
  <c r="N406" i="1"/>
  <c r="O406" i="1" s="1"/>
  <c r="K406" i="1"/>
  <c r="L407" i="1" s="1"/>
  <c r="I406" i="1"/>
  <c r="J406" i="1" s="1"/>
  <c r="H406" i="1"/>
  <c r="G406" i="1"/>
  <c r="E406" i="1"/>
  <c r="F407" i="1" s="1"/>
  <c r="D406" i="1"/>
  <c r="C406" i="1"/>
  <c r="AB405" i="1"/>
  <c r="AC405" i="1" s="1"/>
  <c r="X405" i="1"/>
  <c r="W405" i="1"/>
  <c r="Y405" i="1" s="1"/>
  <c r="Z406" i="1" s="1"/>
  <c r="U405" i="1"/>
  <c r="V406" i="1" s="1"/>
  <c r="T405" i="1"/>
  <c r="S405" i="1"/>
  <c r="N405" i="1"/>
  <c r="O405" i="1" s="1"/>
  <c r="K405" i="1"/>
  <c r="L406" i="1" s="1"/>
  <c r="I405" i="1"/>
  <c r="J405" i="1" s="1"/>
  <c r="H405" i="1"/>
  <c r="G405" i="1"/>
  <c r="E405" i="1"/>
  <c r="F406" i="1" s="1"/>
  <c r="D405" i="1"/>
  <c r="C405" i="1"/>
  <c r="AC404" i="1"/>
  <c r="AB404" i="1"/>
  <c r="X404" i="1"/>
  <c r="W404" i="1"/>
  <c r="Y404" i="1" s="1"/>
  <c r="Z405" i="1" s="1"/>
  <c r="U404" i="1"/>
  <c r="V405" i="1" s="1"/>
  <c r="T404" i="1"/>
  <c r="S404" i="1"/>
  <c r="N404" i="1"/>
  <c r="O404" i="1" s="1"/>
  <c r="I404" i="1"/>
  <c r="H404" i="1"/>
  <c r="K404" i="1" s="1"/>
  <c r="L405" i="1" s="1"/>
  <c r="G404" i="1"/>
  <c r="D404" i="1"/>
  <c r="C404" i="1"/>
  <c r="E404" i="1" s="1"/>
  <c r="F405" i="1" s="1"/>
  <c r="AB403" i="1"/>
  <c r="AC403" i="1" s="1"/>
  <c r="Y403" i="1"/>
  <c r="Z404" i="1" s="1"/>
  <c r="X403" i="1"/>
  <c r="W403" i="1"/>
  <c r="T403" i="1"/>
  <c r="S403" i="1"/>
  <c r="U403" i="1" s="1"/>
  <c r="V404" i="1" s="1"/>
  <c r="O403" i="1"/>
  <c r="N403" i="1"/>
  <c r="I403" i="1"/>
  <c r="J403" i="1" s="1"/>
  <c r="H403" i="1"/>
  <c r="G403" i="1"/>
  <c r="K403" i="1" s="1"/>
  <c r="L404" i="1" s="1"/>
  <c r="E403" i="1"/>
  <c r="F404" i="1" s="1"/>
  <c r="D403" i="1"/>
  <c r="C403" i="1"/>
  <c r="AB402" i="1"/>
  <c r="AC402" i="1" s="1"/>
  <c r="X402" i="1"/>
  <c r="W402" i="1"/>
  <c r="Y402" i="1" s="1"/>
  <c r="Z403" i="1" s="1"/>
  <c r="T402" i="1"/>
  <c r="S402" i="1"/>
  <c r="U402" i="1" s="1"/>
  <c r="V403" i="1" s="1"/>
  <c r="N402" i="1"/>
  <c r="L402" i="1"/>
  <c r="I402" i="1"/>
  <c r="J402" i="1" s="1"/>
  <c r="H402" i="1"/>
  <c r="G402" i="1"/>
  <c r="K402" i="1" s="1"/>
  <c r="L403" i="1" s="1"/>
  <c r="D402" i="1"/>
  <c r="E402" i="1" s="1"/>
  <c r="F403" i="1" s="1"/>
  <c r="C402" i="1"/>
  <c r="AB401" i="1"/>
  <c r="AC401" i="1" s="1"/>
  <c r="X401" i="1"/>
  <c r="W401" i="1"/>
  <c r="Y401" i="1" s="1"/>
  <c r="Z402" i="1" s="1"/>
  <c r="U401" i="1"/>
  <c r="V402" i="1" s="1"/>
  <c r="T401" i="1"/>
  <c r="S401" i="1"/>
  <c r="N401" i="1"/>
  <c r="O401" i="1" s="1"/>
  <c r="K401" i="1"/>
  <c r="J401" i="1"/>
  <c r="I401" i="1"/>
  <c r="H401" i="1"/>
  <c r="G401" i="1"/>
  <c r="E401" i="1"/>
  <c r="F402" i="1" s="1"/>
  <c r="D401" i="1"/>
  <c r="C401" i="1"/>
  <c r="AB400" i="1"/>
  <c r="AC400" i="1" s="1"/>
  <c r="X400" i="1"/>
  <c r="W400" i="1"/>
  <c r="Y400" i="1" s="1"/>
  <c r="Z401" i="1" s="1"/>
  <c r="T400" i="1"/>
  <c r="U400" i="1" s="1"/>
  <c r="V401" i="1" s="1"/>
  <c r="S400" i="1"/>
  <c r="N400" i="1"/>
  <c r="O400" i="1" s="1"/>
  <c r="I400" i="1"/>
  <c r="J400" i="1" s="1"/>
  <c r="H400" i="1"/>
  <c r="K400" i="1" s="1"/>
  <c r="L401" i="1" s="1"/>
  <c r="G400" i="1"/>
  <c r="D400" i="1"/>
  <c r="C400" i="1"/>
  <c r="E400" i="1" s="1"/>
  <c r="F401" i="1" s="1"/>
  <c r="AB399" i="1"/>
  <c r="AC399" i="1" s="1"/>
  <c r="Y399" i="1"/>
  <c r="Z400" i="1" s="1"/>
  <c r="X399" i="1"/>
  <c r="W399" i="1"/>
  <c r="U399" i="1"/>
  <c r="V400" i="1" s="1"/>
  <c r="T399" i="1"/>
  <c r="S399" i="1"/>
  <c r="N399" i="1"/>
  <c r="O399" i="1" s="1"/>
  <c r="I399" i="1"/>
  <c r="J399" i="1" s="1"/>
  <c r="H399" i="1"/>
  <c r="G399" i="1"/>
  <c r="K399" i="1" s="1"/>
  <c r="L400" i="1" s="1"/>
  <c r="E399" i="1"/>
  <c r="F400" i="1" s="1"/>
  <c r="D399" i="1"/>
  <c r="C399" i="1"/>
  <c r="AB398" i="1"/>
  <c r="AC398" i="1" s="1"/>
  <c r="X398" i="1"/>
  <c r="Y398" i="1" s="1"/>
  <c r="Z399" i="1" s="1"/>
  <c r="W398" i="1"/>
  <c r="T398" i="1"/>
  <c r="S398" i="1"/>
  <c r="U398" i="1" s="1"/>
  <c r="V399" i="1" s="1"/>
  <c r="N398" i="1"/>
  <c r="O398" i="1" s="1"/>
  <c r="K398" i="1"/>
  <c r="L399" i="1" s="1"/>
  <c r="I398" i="1"/>
  <c r="J398" i="1" s="1"/>
  <c r="H398" i="1"/>
  <c r="G398" i="1"/>
  <c r="E398" i="1"/>
  <c r="F399" i="1" s="1"/>
  <c r="D398" i="1"/>
  <c r="C398" i="1"/>
  <c r="AB397" i="1"/>
  <c r="AC397" i="1" s="1"/>
  <c r="X397" i="1"/>
  <c r="W397" i="1"/>
  <c r="Y397" i="1" s="1"/>
  <c r="Z398" i="1" s="1"/>
  <c r="U397" i="1"/>
  <c r="V398" i="1" s="1"/>
  <c r="T397" i="1"/>
  <c r="S397" i="1"/>
  <c r="N397" i="1"/>
  <c r="O397" i="1" s="1"/>
  <c r="K397" i="1"/>
  <c r="L398" i="1" s="1"/>
  <c r="I397" i="1"/>
  <c r="J397" i="1" s="1"/>
  <c r="H397" i="1"/>
  <c r="G397" i="1"/>
  <c r="D397" i="1"/>
  <c r="C397" i="1"/>
  <c r="E397" i="1" s="1"/>
  <c r="F398" i="1" s="1"/>
  <c r="AC396" i="1"/>
  <c r="AB396" i="1"/>
  <c r="X396" i="1"/>
  <c r="W396" i="1"/>
  <c r="Y396" i="1" s="1"/>
  <c r="Z397" i="1" s="1"/>
  <c r="T396" i="1"/>
  <c r="S396" i="1"/>
  <c r="U396" i="1" s="1"/>
  <c r="V397" i="1" s="1"/>
  <c r="N396" i="1"/>
  <c r="O396" i="1" s="1"/>
  <c r="I396" i="1"/>
  <c r="H396" i="1"/>
  <c r="K396" i="1" s="1"/>
  <c r="L397" i="1" s="1"/>
  <c r="G396" i="1"/>
  <c r="D396" i="1"/>
  <c r="C396" i="1"/>
  <c r="E396" i="1" s="1"/>
  <c r="F397" i="1" s="1"/>
  <c r="AB395" i="1"/>
  <c r="AC395" i="1" s="1"/>
  <c r="Y395" i="1"/>
  <c r="Z396" i="1" s="1"/>
  <c r="X395" i="1"/>
  <c r="W395" i="1"/>
  <c r="U395" i="1"/>
  <c r="V396" i="1" s="1"/>
  <c r="T395" i="1"/>
  <c r="S395" i="1"/>
  <c r="O395" i="1"/>
  <c r="N395" i="1"/>
  <c r="I395" i="1"/>
  <c r="J395" i="1" s="1"/>
  <c r="H395" i="1"/>
  <c r="G395" i="1"/>
  <c r="K395" i="1" s="1"/>
  <c r="L396" i="1" s="1"/>
  <c r="E395" i="1"/>
  <c r="F396" i="1" s="1"/>
  <c r="D395" i="1"/>
  <c r="C395" i="1"/>
  <c r="AB394" i="1"/>
  <c r="AC394" i="1" s="1"/>
  <c r="X394" i="1"/>
  <c r="W394" i="1"/>
  <c r="Y394" i="1" s="1"/>
  <c r="Z395" i="1" s="1"/>
  <c r="T394" i="1"/>
  <c r="S394" i="1"/>
  <c r="U394" i="1" s="1"/>
  <c r="V395" i="1" s="1"/>
  <c r="N394" i="1"/>
  <c r="L394" i="1"/>
  <c r="I394" i="1"/>
  <c r="J394" i="1" s="1"/>
  <c r="H394" i="1"/>
  <c r="G394" i="1"/>
  <c r="K394" i="1" s="1"/>
  <c r="L395" i="1" s="1"/>
  <c r="D394" i="1"/>
  <c r="E394" i="1" s="1"/>
  <c r="F395" i="1" s="1"/>
  <c r="C394" i="1"/>
  <c r="AB393" i="1"/>
  <c r="AC393" i="1" s="1"/>
  <c r="Y393" i="1"/>
  <c r="Z394" i="1" s="1"/>
  <c r="X393" i="1"/>
  <c r="W393" i="1"/>
  <c r="U393" i="1"/>
  <c r="V394" i="1" s="1"/>
  <c r="T393" i="1"/>
  <c r="S393" i="1"/>
  <c r="N393" i="1"/>
  <c r="O393" i="1" s="1"/>
  <c r="K393" i="1"/>
  <c r="J393" i="1"/>
  <c r="I393" i="1"/>
  <c r="H393" i="1"/>
  <c r="G393" i="1"/>
  <c r="D393" i="1"/>
  <c r="C393" i="1"/>
  <c r="E393" i="1" s="1"/>
  <c r="F394" i="1" s="1"/>
  <c r="AB392" i="1"/>
  <c r="AC392" i="1" s="1"/>
  <c r="X392" i="1"/>
  <c r="W392" i="1"/>
  <c r="Y392" i="1" s="1"/>
  <c r="Z393" i="1" s="1"/>
  <c r="T392" i="1"/>
  <c r="U392" i="1" s="1"/>
  <c r="V393" i="1" s="1"/>
  <c r="S392" i="1"/>
  <c r="N392" i="1"/>
  <c r="O392" i="1" s="1"/>
  <c r="I392" i="1"/>
  <c r="J392" i="1" s="1"/>
  <c r="H392" i="1"/>
  <c r="G392" i="1"/>
  <c r="K392" i="1" s="1"/>
  <c r="L393" i="1" s="1"/>
  <c r="D392" i="1"/>
  <c r="C392" i="1"/>
  <c r="E392" i="1" s="1"/>
  <c r="F393" i="1" s="1"/>
  <c r="AB391" i="1"/>
  <c r="AC391" i="1" s="1"/>
  <c r="Y391" i="1"/>
  <c r="Z392" i="1" s="1"/>
  <c r="X391" i="1"/>
  <c r="W391" i="1"/>
  <c r="T391" i="1"/>
  <c r="S391" i="1"/>
  <c r="U391" i="1" s="1"/>
  <c r="V392" i="1" s="1"/>
  <c r="N391" i="1"/>
  <c r="O391" i="1" s="1"/>
  <c r="I391" i="1"/>
  <c r="J391" i="1" s="1"/>
  <c r="H391" i="1"/>
  <c r="G391" i="1"/>
  <c r="K391" i="1" s="1"/>
  <c r="L392" i="1" s="1"/>
  <c r="E391" i="1"/>
  <c r="F392" i="1" s="1"/>
  <c r="D391" i="1"/>
  <c r="C391" i="1"/>
  <c r="AB390" i="1"/>
  <c r="AC390" i="1" s="1"/>
  <c r="X390" i="1"/>
  <c r="Y390" i="1" s="1"/>
  <c r="Z391" i="1" s="1"/>
  <c r="W390" i="1"/>
  <c r="T390" i="1"/>
  <c r="S390" i="1"/>
  <c r="U390" i="1" s="1"/>
  <c r="V391" i="1" s="1"/>
  <c r="N390" i="1"/>
  <c r="O390" i="1" s="1"/>
  <c r="K390" i="1"/>
  <c r="L391" i="1" s="1"/>
  <c r="I390" i="1"/>
  <c r="J390" i="1" s="1"/>
  <c r="H390" i="1"/>
  <c r="G390" i="1"/>
  <c r="D390" i="1"/>
  <c r="C390" i="1"/>
  <c r="E390" i="1" s="1"/>
  <c r="F391" i="1" s="1"/>
  <c r="AB389" i="1"/>
  <c r="AC389" i="1" s="1"/>
  <c r="Y389" i="1"/>
  <c r="Z390" i="1" s="1"/>
  <c r="X389" i="1"/>
  <c r="W389" i="1"/>
  <c r="U389" i="1"/>
  <c r="V390" i="1" s="1"/>
  <c r="T389" i="1"/>
  <c r="S389" i="1"/>
  <c r="N389" i="1"/>
  <c r="O389" i="1" s="1"/>
  <c r="K389" i="1"/>
  <c r="L390" i="1" s="1"/>
  <c r="I389" i="1"/>
  <c r="J389" i="1" s="1"/>
  <c r="H389" i="1"/>
  <c r="G389" i="1"/>
  <c r="D389" i="1"/>
  <c r="C389" i="1"/>
  <c r="E389" i="1" s="1"/>
  <c r="F390" i="1" s="1"/>
  <c r="AC388" i="1"/>
  <c r="AB388" i="1"/>
  <c r="X388" i="1"/>
  <c r="W388" i="1"/>
  <c r="Y388" i="1" s="1"/>
  <c r="Z389" i="1" s="1"/>
  <c r="T388" i="1"/>
  <c r="S388" i="1"/>
  <c r="U388" i="1" s="1"/>
  <c r="V389" i="1" s="1"/>
  <c r="N388" i="1"/>
  <c r="O388" i="1" s="1"/>
  <c r="K388" i="1"/>
  <c r="L389" i="1" s="1"/>
  <c r="I388" i="1"/>
  <c r="H388" i="1"/>
  <c r="G388" i="1"/>
  <c r="D388" i="1"/>
  <c r="C388" i="1"/>
  <c r="E388" i="1" s="1"/>
  <c r="F389" i="1" s="1"/>
  <c r="AB387" i="1"/>
  <c r="AC387" i="1" s="1"/>
  <c r="Y387" i="1"/>
  <c r="Z388" i="1" s="1"/>
  <c r="X387" i="1"/>
  <c r="W387" i="1"/>
  <c r="T387" i="1"/>
  <c r="S387" i="1"/>
  <c r="U387" i="1" s="1"/>
  <c r="V388" i="1" s="1"/>
  <c r="O387" i="1"/>
  <c r="N387" i="1"/>
  <c r="I387" i="1"/>
  <c r="J387" i="1" s="1"/>
  <c r="H387" i="1"/>
  <c r="G387" i="1"/>
  <c r="K387" i="1" s="1"/>
  <c r="L388" i="1" s="1"/>
  <c r="E387" i="1"/>
  <c r="F388" i="1" s="1"/>
  <c r="D387" i="1"/>
  <c r="C387" i="1"/>
  <c r="AB386" i="1"/>
  <c r="AC386" i="1" s="1"/>
  <c r="Y386" i="1"/>
  <c r="Z387" i="1" s="1"/>
  <c r="X386" i="1"/>
  <c r="W386" i="1"/>
  <c r="T386" i="1"/>
  <c r="S386" i="1"/>
  <c r="U386" i="1" s="1"/>
  <c r="V387" i="1" s="1"/>
  <c r="N386" i="1"/>
  <c r="L386" i="1"/>
  <c r="I386" i="1"/>
  <c r="J386" i="1" s="1"/>
  <c r="H386" i="1"/>
  <c r="G386" i="1"/>
  <c r="K386" i="1" s="1"/>
  <c r="L387" i="1" s="1"/>
  <c r="D386" i="1"/>
  <c r="E386" i="1" s="1"/>
  <c r="F387" i="1" s="1"/>
  <c r="C386" i="1"/>
  <c r="AB385" i="1"/>
  <c r="AC385" i="1" s="1"/>
  <c r="X385" i="1"/>
  <c r="W385" i="1"/>
  <c r="Y385" i="1" s="1"/>
  <c r="Z386" i="1" s="1"/>
  <c r="U385" i="1"/>
  <c r="V386" i="1" s="1"/>
  <c r="T385" i="1"/>
  <c r="S385" i="1"/>
  <c r="N385" i="1"/>
  <c r="O385" i="1" s="1"/>
  <c r="K385" i="1"/>
  <c r="J385" i="1"/>
  <c r="I385" i="1"/>
  <c r="H385" i="1"/>
  <c r="G385" i="1"/>
  <c r="D385" i="1"/>
  <c r="C385" i="1"/>
  <c r="E385" i="1" s="1"/>
  <c r="F386" i="1" s="1"/>
  <c r="AB384" i="1"/>
  <c r="AC384" i="1" s="1"/>
  <c r="X384" i="1"/>
  <c r="W384" i="1"/>
  <c r="Y384" i="1" s="1"/>
  <c r="Z385" i="1" s="1"/>
  <c r="T384" i="1"/>
  <c r="U384" i="1" s="1"/>
  <c r="V385" i="1" s="1"/>
  <c r="S384" i="1"/>
  <c r="N384" i="1"/>
  <c r="O384" i="1" s="1"/>
  <c r="I384" i="1"/>
  <c r="J384" i="1" s="1"/>
  <c r="H384" i="1"/>
  <c r="K384" i="1" s="1"/>
  <c r="L385" i="1" s="1"/>
  <c r="G384" i="1"/>
  <c r="D384" i="1"/>
  <c r="C384" i="1"/>
  <c r="E384" i="1" s="1"/>
  <c r="F385" i="1" s="1"/>
  <c r="AB383" i="1"/>
  <c r="AC383" i="1" s="1"/>
  <c r="Y383" i="1"/>
  <c r="Z384" i="1" s="1"/>
  <c r="X383" i="1"/>
  <c r="W383" i="1"/>
  <c r="T383" i="1"/>
  <c r="S383" i="1"/>
  <c r="U383" i="1" s="1"/>
  <c r="V384" i="1" s="1"/>
  <c r="N383" i="1"/>
  <c r="O383" i="1" s="1"/>
  <c r="I383" i="1"/>
  <c r="J383" i="1" s="1"/>
  <c r="H383" i="1"/>
  <c r="G383" i="1"/>
  <c r="K383" i="1" s="1"/>
  <c r="L384" i="1" s="1"/>
  <c r="E383" i="1"/>
  <c r="F384" i="1" s="1"/>
  <c r="D383" i="1"/>
  <c r="C383" i="1"/>
  <c r="AB382" i="1"/>
  <c r="AC382" i="1" s="1"/>
  <c r="X382" i="1"/>
  <c r="Y382" i="1" s="1"/>
  <c r="Z383" i="1" s="1"/>
  <c r="W382" i="1"/>
  <c r="T382" i="1"/>
  <c r="S382" i="1"/>
  <c r="U382" i="1" s="1"/>
  <c r="V383" i="1" s="1"/>
  <c r="N382" i="1"/>
  <c r="L382" i="1"/>
  <c r="I382" i="1"/>
  <c r="J382" i="1" s="1"/>
  <c r="H382" i="1"/>
  <c r="G382" i="1"/>
  <c r="K382" i="1" s="1"/>
  <c r="L383" i="1" s="1"/>
  <c r="D382" i="1"/>
  <c r="E382" i="1" s="1"/>
  <c r="F383" i="1" s="1"/>
  <c r="C382" i="1"/>
  <c r="AB381" i="1"/>
  <c r="AC381" i="1" s="1"/>
  <c r="X381" i="1"/>
  <c r="W381" i="1"/>
  <c r="Y381" i="1" s="1"/>
  <c r="Z382" i="1" s="1"/>
  <c r="T381" i="1"/>
  <c r="S381" i="1"/>
  <c r="U381" i="1" s="1"/>
  <c r="V382" i="1" s="1"/>
  <c r="N381" i="1"/>
  <c r="O381" i="1" s="1"/>
  <c r="K381" i="1"/>
  <c r="J381" i="1"/>
  <c r="I381" i="1"/>
  <c r="H381" i="1"/>
  <c r="G381" i="1"/>
  <c r="D381" i="1"/>
  <c r="C381" i="1"/>
  <c r="E381" i="1" s="1"/>
  <c r="F382" i="1" s="1"/>
  <c r="AB380" i="1"/>
  <c r="AC380" i="1" s="1"/>
  <c r="Y380" i="1"/>
  <c r="Z381" i="1" s="1"/>
  <c r="X380" i="1"/>
  <c r="W380" i="1"/>
  <c r="T380" i="1"/>
  <c r="S380" i="1"/>
  <c r="U380" i="1" s="1"/>
  <c r="V381" i="1" s="1"/>
  <c r="N380" i="1"/>
  <c r="O380" i="1" s="1"/>
  <c r="K380" i="1"/>
  <c r="L381" i="1" s="1"/>
  <c r="I380" i="1"/>
  <c r="H380" i="1"/>
  <c r="G380" i="1"/>
  <c r="D380" i="1"/>
  <c r="C380" i="1"/>
  <c r="E380" i="1" s="1"/>
  <c r="F381" i="1" s="1"/>
  <c r="AB379" i="1"/>
  <c r="AC379" i="1" s="1"/>
  <c r="Y379" i="1"/>
  <c r="Z380" i="1" s="1"/>
  <c r="X379" i="1"/>
  <c r="W379" i="1"/>
  <c r="T379" i="1"/>
  <c r="S379" i="1"/>
  <c r="U379" i="1" s="1"/>
  <c r="V380" i="1" s="1"/>
  <c r="N379" i="1"/>
  <c r="O379" i="1" s="1"/>
  <c r="I379" i="1"/>
  <c r="J379" i="1" s="1"/>
  <c r="H379" i="1"/>
  <c r="G379" i="1"/>
  <c r="K379" i="1" s="1"/>
  <c r="L380" i="1" s="1"/>
  <c r="E379" i="1"/>
  <c r="F380" i="1" s="1"/>
  <c r="D379" i="1"/>
  <c r="C379" i="1"/>
  <c r="AB378" i="1"/>
  <c r="AC378" i="1" s="1"/>
  <c r="X378" i="1"/>
  <c r="W378" i="1"/>
  <c r="Y378" i="1" s="1"/>
  <c r="Z379" i="1" s="1"/>
  <c r="U378" i="1"/>
  <c r="V379" i="1" s="1"/>
  <c r="T378" i="1"/>
  <c r="S378" i="1"/>
  <c r="N378" i="1"/>
  <c r="O378" i="1" s="1"/>
  <c r="K378" i="1"/>
  <c r="L379" i="1" s="1"/>
  <c r="I378" i="1"/>
  <c r="J378" i="1" s="1"/>
  <c r="H378" i="1"/>
  <c r="G378" i="1"/>
  <c r="E378" i="1"/>
  <c r="F379" i="1" s="1"/>
  <c r="D378" i="1"/>
  <c r="C378" i="1"/>
  <c r="AB377" i="1"/>
  <c r="AC377" i="1" s="1"/>
  <c r="X377" i="1"/>
  <c r="W377" i="1"/>
  <c r="Y377" i="1" s="1"/>
  <c r="Z378" i="1" s="1"/>
  <c r="U377" i="1"/>
  <c r="V378" i="1" s="1"/>
  <c r="T377" i="1"/>
  <c r="S377" i="1"/>
  <c r="N377" i="1"/>
  <c r="O377" i="1" s="1"/>
  <c r="I377" i="1"/>
  <c r="J377" i="1" s="1"/>
  <c r="H377" i="1"/>
  <c r="G377" i="1"/>
  <c r="K377" i="1" s="1"/>
  <c r="L378" i="1" s="1"/>
  <c r="D377" i="1"/>
  <c r="C377" i="1"/>
  <c r="E377" i="1" s="1"/>
  <c r="F378" i="1" s="1"/>
  <c r="AB376" i="1"/>
  <c r="X376" i="1"/>
  <c r="W376" i="1"/>
  <c r="Y376" i="1" s="1"/>
  <c r="Z377" i="1" s="1"/>
  <c r="T376" i="1"/>
  <c r="AC376" i="1" s="1"/>
  <c r="S376" i="1"/>
  <c r="N376" i="1"/>
  <c r="O376" i="1" s="1"/>
  <c r="I376" i="1"/>
  <c r="J376" i="1" s="1"/>
  <c r="H376" i="1"/>
  <c r="K376" i="1" s="1"/>
  <c r="L377" i="1" s="1"/>
  <c r="G376" i="1"/>
  <c r="D376" i="1"/>
  <c r="C376" i="1"/>
  <c r="E376" i="1" s="1"/>
  <c r="F377" i="1" s="1"/>
  <c r="AB375" i="1"/>
  <c r="AC375" i="1" s="1"/>
  <c r="X375" i="1"/>
  <c r="W375" i="1"/>
  <c r="Y375" i="1" s="1"/>
  <c r="Z376" i="1" s="1"/>
  <c r="T375" i="1"/>
  <c r="S375" i="1"/>
  <c r="U375" i="1" s="1"/>
  <c r="V376" i="1" s="1"/>
  <c r="O375" i="1"/>
  <c r="N375" i="1"/>
  <c r="K375" i="1"/>
  <c r="L376" i="1" s="1"/>
  <c r="I375" i="1"/>
  <c r="J375" i="1" s="1"/>
  <c r="H375" i="1"/>
  <c r="G375" i="1"/>
  <c r="E375" i="1"/>
  <c r="F376" i="1" s="1"/>
  <c r="D375" i="1"/>
  <c r="C375" i="1"/>
  <c r="AB374" i="1"/>
  <c r="AC374" i="1" s="1"/>
  <c r="X374" i="1"/>
  <c r="Y374" i="1" s="1"/>
  <c r="Z375" i="1" s="1"/>
  <c r="W374" i="1"/>
  <c r="U374" i="1"/>
  <c r="V375" i="1" s="1"/>
  <c r="T374" i="1"/>
  <c r="S374" i="1"/>
  <c r="N374" i="1"/>
  <c r="I374" i="1"/>
  <c r="J374" i="1" s="1"/>
  <c r="H374" i="1"/>
  <c r="G374" i="1"/>
  <c r="K374" i="1" s="1"/>
  <c r="L375" i="1" s="1"/>
  <c r="D374" i="1"/>
  <c r="E374" i="1" s="1"/>
  <c r="F375" i="1" s="1"/>
  <c r="C374" i="1"/>
  <c r="AB373" i="1"/>
  <c r="AC373" i="1" s="1"/>
  <c r="X373" i="1"/>
  <c r="W373" i="1"/>
  <c r="Y373" i="1" s="1"/>
  <c r="Z374" i="1" s="1"/>
  <c r="U373" i="1"/>
  <c r="V374" i="1" s="1"/>
  <c r="T373" i="1"/>
  <c r="S373" i="1"/>
  <c r="N373" i="1"/>
  <c r="O373" i="1" s="1"/>
  <c r="J373" i="1"/>
  <c r="I373" i="1"/>
  <c r="H373" i="1"/>
  <c r="G373" i="1"/>
  <c r="K373" i="1" s="1"/>
  <c r="L374" i="1" s="1"/>
  <c r="D373" i="1"/>
  <c r="C373" i="1"/>
  <c r="E373" i="1" s="1"/>
  <c r="F374" i="1" s="1"/>
  <c r="AB372" i="1"/>
  <c r="AC372" i="1" s="1"/>
  <c r="X372" i="1"/>
  <c r="W372" i="1"/>
  <c r="Y372" i="1" s="1"/>
  <c r="Z373" i="1" s="1"/>
  <c r="T372" i="1"/>
  <c r="S372" i="1"/>
  <c r="U372" i="1" s="1"/>
  <c r="V373" i="1" s="1"/>
  <c r="N372" i="1"/>
  <c r="O372" i="1" s="1"/>
  <c r="K372" i="1"/>
  <c r="L373" i="1" s="1"/>
  <c r="I372" i="1"/>
  <c r="H372" i="1"/>
  <c r="G372" i="1"/>
  <c r="D372" i="1"/>
  <c r="C372" i="1"/>
  <c r="E372" i="1" s="1"/>
  <c r="F373" i="1" s="1"/>
  <c r="AB371" i="1"/>
  <c r="AC371" i="1" s="1"/>
  <c r="Z371" i="1"/>
  <c r="X371" i="1"/>
  <c r="W371" i="1"/>
  <c r="Y371" i="1" s="1"/>
  <c r="Z372" i="1" s="1"/>
  <c r="T371" i="1"/>
  <c r="S371" i="1"/>
  <c r="U371" i="1" s="1"/>
  <c r="V372" i="1" s="1"/>
  <c r="N371" i="1"/>
  <c r="O371" i="1" s="1"/>
  <c r="I371" i="1"/>
  <c r="J371" i="1" s="1"/>
  <c r="H371" i="1"/>
  <c r="G371" i="1"/>
  <c r="K371" i="1" s="1"/>
  <c r="L372" i="1" s="1"/>
  <c r="D371" i="1"/>
  <c r="C371" i="1"/>
  <c r="E371" i="1" s="1"/>
  <c r="F372" i="1" s="1"/>
  <c r="AB370" i="1"/>
  <c r="AC370" i="1" s="1"/>
  <c r="Y370" i="1"/>
  <c r="X370" i="1"/>
  <c r="W370" i="1"/>
  <c r="T370" i="1"/>
  <c r="S370" i="1"/>
  <c r="U370" i="1" s="1"/>
  <c r="V371" i="1" s="1"/>
  <c r="N370" i="1"/>
  <c r="O370" i="1" s="1"/>
  <c r="K370" i="1"/>
  <c r="L371" i="1" s="1"/>
  <c r="I370" i="1"/>
  <c r="J370" i="1" s="1"/>
  <c r="H370" i="1"/>
  <c r="G370" i="1"/>
  <c r="D370" i="1"/>
  <c r="C370" i="1"/>
  <c r="E370" i="1" s="1"/>
  <c r="F371" i="1" s="1"/>
  <c r="AB369" i="1"/>
  <c r="AC369" i="1" s="1"/>
  <c r="Y369" i="1"/>
  <c r="Z370" i="1" s="1"/>
  <c r="X369" i="1"/>
  <c r="W369" i="1"/>
  <c r="T369" i="1"/>
  <c r="S369" i="1"/>
  <c r="U369" i="1" s="1"/>
  <c r="V370" i="1" s="1"/>
  <c r="N369" i="1"/>
  <c r="O369" i="1" s="1"/>
  <c r="I369" i="1"/>
  <c r="J369" i="1" s="1"/>
  <c r="H369" i="1"/>
  <c r="G369" i="1"/>
  <c r="K369" i="1" s="1"/>
  <c r="L370" i="1" s="1"/>
  <c r="D369" i="1"/>
  <c r="C369" i="1"/>
  <c r="E369" i="1" s="1"/>
  <c r="F370" i="1" s="1"/>
  <c r="AB368" i="1"/>
  <c r="X368" i="1"/>
  <c r="W368" i="1"/>
  <c r="Y368" i="1" s="1"/>
  <c r="Z369" i="1" s="1"/>
  <c r="T368" i="1"/>
  <c r="AC368" i="1" s="1"/>
  <c r="S368" i="1"/>
  <c r="N368" i="1"/>
  <c r="O368" i="1" s="1"/>
  <c r="I368" i="1"/>
  <c r="J368" i="1" s="1"/>
  <c r="H368" i="1"/>
  <c r="G368" i="1"/>
  <c r="K368" i="1" s="1"/>
  <c r="L369" i="1" s="1"/>
  <c r="D368" i="1"/>
  <c r="C368" i="1"/>
  <c r="E368" i="1" s="1"/>
  <c r="F369" i="1" s="1"/>
  <c r="AB367" i="1"/>
  <c r="AC367" i="1" s="1"/>
  <c r="X367" i="1"/>
  <c r="W367" i="1"/>
  <c r="Y367" i="1" s="1"/>
  <c r="Z368" i="1" s="1"/>
  <c r="T367" i="1"/>
  <c r="S367" i="1"/>
  <c r="U367" i="1" s="1"/>
  <c r="V368" i="1" s="1"/>
  <c r="O367" i="1"/>
  <c r="N367" i="1"/>
  <c r="K367" i="1"/>
  <c r="L368" i="1" s="1"/>
  <c r="I367" i="1"/>
  <c r="J367" i="1" s="1"/>
  <c r="H367" i="1"/>
  <c r="G367" i="1"/>
  <c r="D367" i="1"/>
  <c r="C367" i="1"/>
  <c r="E367" i="1" s="1"/>
  <c r="F368" i="1" s="1"/>
  <c r="AB366" i="1"/>
  <c r="AC366" i="1" s="1"/>
  <c r="X366" i="1"/>
  <c r="Y366" i="1" s="1"/>
  <c r="Z367" i="1" s="1"/>
  <c r="W366" i="1"/>
  <c r="U366" i="1"/>
  <c r="V367" i="1" s="1"/>
  <c r="T366" i="1"/>
  <c r="S366" i="1"/>
  <c r="N366" i="1"/>
  <c r="I366" i="1"/>
  <c r="J366" i="1" s="1"/>
  <c r="H366" i="1"/>
  <c r="G366" i="1"/>
  <c r="K366" i="1" s="1"/>
  <c r="L367" i="1" s="1"/>
  <c r="D366" i="1"/>
  <c r="E366" i="1" s="1"/>
  <c r="F367" i="1" s="1"/>
  <c r="C366" i="1"/>
  <c r="AB365" i="1"/>
  <c r="AC365" i="1" s="1"/>
  <c r="X365" i="1"/>
  <c r="W365" i="1"/>
  <c r="Y365" i="1" s="1"/>
  <c r="Z366" i="1" s="1"/>
  <c r="V365" i="1"/>
  <c r="T365" i="1"/>
  <c r="S365" i="1"/>
  <c r="U365" i="1" s="1"/>
  <c r="V366" i="1" s="1"/>
  <c r="N365" i="1"/>
  <c r="O365" i="1" s="1"/>
  <c r="J365" i="1"/>
  <c r="I365" i="1"/>
  <c r="H365" i="1"/>
  <c r="G365" i="1"/>
  <c r="K365" i="1" s="1"/>
  <c r="L366" i="1" s="1"/>
  <c r="E365" i="1"/>
  <c r="F366" i="1" s="1"/>
  <c r="D365" i="1"/>
  <c r="C365" i="1"/>
  <c r="AB364" i="1"/>
  <c r="AC364" i="1" s="1"/>
  <c r="X364" i="1"/>
  <c r="W364" i="1"/>
  <c r="Y364" i="1" s="1"/>
  <c r="Z365" i="1" s="1"/>
  <c r="U364" i="1"/>
  <c r="T364" i="1"/>
  <c r="S364" i="1"/>
  <c r="N364" i="1"/>
  <c r="O364" i="1" s="1"/>
  <c r="K364" i="1"/>
  <c r="L365" i="1" s="1"/>
  <c r="I364" i="1"/>
  <c r="H364" i="1"/>
  <c r="G364" i="1"/>
  <c r="E364" i="1"/>
  <c r="F365" i="1" s="1"/>
  <c r="D364" i="1"/>
  <c r="C364" i="1"/>
  <c r="AB363" i="1"/>
  <c r="AC363" i="1" s="1"/>
  <c r="Z363" i="1"/>
  <c r="X363" i="1"/>
  <c r="W363" i="1"/>
  <c r="Y363" i="1" s="1"/>
  <c r="Z364" i="1" s="1"/>
  <c r="T363" i="1"/>
  <c r="S363" i="1"/>
  <c r="U363" i="1" s="1"/>
  <c r="V364" i="1" s="1"/>
  <c r="N363" i="1"/>
  <c r="O363" i="1" s="1"/>
  <c r="I363" i="1"/>
  <c r="J363" i="1" s="1"/>
  <c r="H363" i="1"/>
  <c r="G363" i="1"/>
  <c r="K363" i="1" s="1"/>
  <c r="L364" i="1" s="1"/>
  <c r="D363" i="1"/>
  <c r="C363" i="1"/>
  <c r="E363" i="1" s="1"/>
  <c r="F364" i="1" s="1"/>
  <c r="AB362" i="1"/>
  <c r="AC362" i="1" s="1"/>
  <c r="Y362" i="1"/>
  <c r="X362" i="1"/>
  <c r="W362" i="1"/>
  <c r="U362" i="1"/>
  <c r="V363" i="1" s="1"/>
  <c r="T362" i="1"/>
  <c r="S362" i="1"/>
  <c r="N362" i="1"/>
  <c r="O362" i="1" s="1"/>
  <c r="K362" i="1"/>
  <c r="L363" i="1" s="1"/>
  <c r="I362" i="1"/>
  <c r="J362" i="1" s="1"/>
  <c r="H362" i="1"/>
  <c r="G362" i="1"/>
  <c r="D362" i="1"/>
  <c r="C362" i="1"/>
  <c r="E362" i="1" s="1"/>
  <c r="F363" i="1" s="1"/>
  <c r="AB361" i="1"/>
  <c r="AC361" i="1" s="1"/>
  <c r="Y361" i="1"/>
  <c r="Z362" i="1" s="1"/>
  <c r="X361" i="1"/>
  <c r="W361" i="1"/>
  <c r="T361" i="1"/>
  <c r="S361" i="1"/>
  <c r="U361" i="1" s="1"/>
  <c r="V362" i="1" s="1"/>
  <c r="N361" i="1"/>
  <c r="O361" i="1" s="1"/>
  <c r="K361" i="1"/>
  <c r="L362" i="1" s="1"/>
  <c r="I361" i="1"/>
  <c r="J361" i="1" s="1"/>
  <c r="H361" i="1"/>
  <c r="G361" i="1"/>
  <c r="D361" i="1"/>
  <c r="C361" i="1"/>
  <c r="E361" i="1" s="1"/>
  <c r="F362" i="1" s="1"/>
  <c r="AB360" i="1"/>
  <c r="Y360" i="1"/>
  <c r="Z361" i="1" s="1"/>
  <c r="X360" i="1"/>
  <c r="W360" i="1"/>
  <c r="T360" i="1"/>
  <c r="U360" i="1" s="1"/>
  <c r="V361" i="1" s="1"/>
  <c r="S360" i="1"/>
  <c r="N360" i="1"/>
  <c r="O360" i="1" s="1"/>
  <c r="I360" i="1"/>
  <c r="J360" i="1" s="1"/>
  <c r="H360" i="1"/>
  <c r="K360" i="1" s="1"/>
  <c r="L361" i="1" s="1"/>
  <c r="G360" i="1"/>
  <c r="D360" i="1"/>
  <c r="C360" i="1"/>
  <c r="E360" i="1" s="1"/>
  <c r="F361" i="1" s="1"/>
  <c r="AB359" i="1"/>
  <c r="AC359" i="1" s="1"/>
  <c r="X359" i="1"/>
  <c r="W359" i="1"/>
  <c r="Y359" i="1" s="1"/>
  <c r="Z360" i="1" s="1"/>
  <c r="T359" i="1"/>
  <c r="S359" i="1"/>
  <c r="U359" i="1" s="1"/>
  <c r="V360" i="1" s="1"/>
  <c r="O359" i="1"/>
  <c r="N359" i="1"/>
  <c r="K359" i="1"/>
  <c r="L360" i="1" s="1"/>
  <c r="I359" i="1"/>
  <c r="J359" i="1" s="1"/>
  <c r="H359" i="1"/>
  <c r="G359" i="1"/>
  <c r="D359" i="1"/>
  <c r="C359" i="1"/>
  <c r="E359" i="1" s="1"/>
  <c r="F360" i="1" s="1"/>
  <c r="AB358" i="1"/>
  <c r="AC358" i="1" s="1"/>
  <c r="X358" i="1"/>
  <c r="Y358" i="1" s="1"/>
  <c r="Z359" i="1" s="1"/>
  <c r="W358" i="1"/>
  <c r="U358" i="1"/>
  <c r="V359" i="1" s="1"/>
  <c r="T358" i="1"/>
  <c r="S358" i="1"/>
  <c r="N358" i="1"/>
  <c r="L358" i="1"/>
  <c r="I358" i="1"/>
  <c r="J358" i="1" s="1"/>
  <c r="H358" i="1"/>
  <c r="G358" i="1"/>
  <c r="K358" i="1" s="1"/>
  <c r="L359" i="1" s="1"/>
  <c r="D358" i="1"/>
  <c r="E358" i="1" s="1"/>
  <c r="F359" i="1" s="1"/>
  <c r="C358" i="1"/>
  <c r="AB357" i="1"/>
  <c r="AC357" i="1" s="1"/>
  <c r="Y357" i="1"/>
  <c r="Z358" i="1" s="1"/>
  <c r="X357" i="1"/>
  <c r="W357" i="1"/>
  <c r="V357" i="1"/>
  <c r="T357" i="1"/>
  <c r="S357" i="1"/>
  <c r="U357" i="1" s="1"/>
  <c r="V358" i="1" s="1"/>
  <c r="N357" i="1"/>
  <c r="O357" i="1" s="1"/>
  <c r="K357" i="1"/>
  <c r="J357" i="1"/>
  <c r="I357" i="1"/>
  <c r="H357" i="1"/>
  <c r="G357" i="1"/>
  <c r="E357" i="1"/>
  <c r="F358" i="1" s="1"/>
  <c r="D357" i="1"/>
  <c r="C357" i="1"/>
  <c r="AB356" i="1"/>
  <c r="AC356" i="1" s="1"/>
  <c r="X356" i="1"/>
  <c r="W356" i="1"/>
  <c r="Y356" i="1" s="1"/>
  <c r="Z357" i="1" s="1"/>
  <c r="U356" i="1"/>
  <c r="T356" i="1"/>
  <c r="S356" i="1"/>
  <c r="N356" i="1"/>
  <c r="O356" i="1" s="1"/>
  <c r="I356" i="1"/>
  <c r="H356" i="1"/>
  <c r="K356" i="1" s="1"/>
  <c r="L357" i="1" s="1"/>
  <c r="G356" i="1"/>
  <c r="E356" i="1"/>
  <c r="F357" i="1" s="1"/>
  <c r="D356" i="1"/>
  <c r="C356" i="1"/>
  <c r="AB355" i="1"/>
  <c r="AC355" i="1" s="1"/>
  <c r="X355" i="1"/>
  <c r="W355" i="1"/>
  <c r="Y355" i="1" s="1"/>
  <c r="Z356" i="1" s="1"/>
  <c r="U355" i="1"/>
  <c r="V356" i="1" s="1"/>
  <c r="T355" i="1"/>
  <c r="S355" i="1"/>
  <c r="N355" i="1"/>
  <c r="O355" i="1" s="1"/>
  <c r="I355" i="1"/>
  <c r="J355" i="1" s="1"/>
  <c r="H355" i="1"/>
  <c r="G355" i="1"/>
  <c r="K355" i="1" s="1"/>
  <c r="L356" i="1" s="1"/>
  <c r="E355" i="1"/>
  <c r="F356" i="1" s="1"/>
  <c r="D355" i="1"/>
  <c r="C355" i="1"/>
  <c r="AB354" i="1"/>
  <c r="AC354" i="1" s="1"/>
  <c r="Y354" i="1"/>
  <c r="Z355" i="1" s="1"/>
  <c r="X354" i="1"/>
  <c r="W354" i="1"/>
  <c r="T354" i="1"/>
  <c r="S354" i="1"/>
  <c r="U354" i="1" s="1"/>
  <c r="V355" i="1" s="1"/>
  <c r="N354" i="1"/>
  <c r="O354" i="1" s="1"/>
  <c r="K354" i="1"/>
  <c r="L355" i="1" s="1"/>
  <c r="I354" i="1"/>
  <c r="J354" i="1" s="1"/>
  <c r="H354" i="1"/>
  <c r="G354" i="1"/>
  <c r="E354" i="1"/>
  <c r="F355" i="1" s="1"/>
  <c r="D354" i="1"/>
  <c r="C354" i="1"/>
  <c r="AB353" i="1"/>
  <c r="AC353" i="1" s="1"/>
  <c r="X353" i="1"/>
  <c r="W353" i="1"/>
  <c r="Y353" i="1" s="1"/>
  <c r="Z354" i="1" s="1"/>
  <c r="U353" i="1"/>
  <c r="V354" i="1" s="1"/>
  <c r="T353" i="1"/>
  <c r="S353" i="1"/>
  <c r="N353" i="1"/>
  <c r="O353" i="1" s="1"/>
  <c r="K353" i="1"/>
  <c r="L354" i="1" s="1"/>
  <c r="I353" i="1"/>
  <c r="J353" i="1" s="1"/>
  <c r="H353" i="1"/>
  <c r="G353" i="1"/>
  <c r="E353" i="1"/>
  <c r="F354" i="1" s="1"/>
  <c r="D353" i="1"/>
  <c r="C353" i="1"/>
  <c r="AC352" i="1"/>
  <c r="AB352" i="1"/>
  <c r="Y352" i="1"/>
  <c r="Z353" i="1" s="1"/>
  <c r="X352" i="1"/>
  <c r="W352" i="1"/>
  <c r="T352" i="1"/>
  <c r="U352" i="1" s="1"/>
  <c r="V353" i="1" s="1"/>
  <c r="S352" i="1"/>
  <c r="N352" i="1"/>
  <c r="O352" i="1" s="1"/>
  <c r="I352" i="1"/>
  <c r="J352" i="1" s="1"/>
  <c r="H352" i="1"/>
  <c r="G352" i="1"/>
  <c r="K352" i="1" s="1"/>
  <c r="L353" i="1" s="1"/>
  <c r="E352" i="1"/>
  <c r="F353" i="1" s="1"/>
  <c r="D352" i="1"/>
  <c r="C352" i="1"/>
  <c r="AB351" i="1"/>
  <c r="AC351" i="1" s="1"/>
  <c r="Y351" i="1"/>
  <c r="Z352" i="1" s="1"/>
  <c r="X351" i="1"/>
  <c r="W351" i="1"/>
  <c r="U351" i="1"/>
  <c r="V352" i="1" s="1"/>
  <c r="T351" i="1"/>
  <c r="S351" i="1"/>
  <c r="O351" i="1"/>
  <c r="N351" i="1"/>
  <c r="K351" i="1"/>
  <c r="L352" i="1" s="1"/>
  <c r="I351" i="1"/>
  <c r="J351" i="1" s="1"/>
  <c r="H351" i="1"/>
  <c r="G351" i="1"/>
  <c r="D351" i="1"/>
  <c r="C351" i="1"/>
  <c r="E351" i="1" s="1"/>
  <c r="F352" i="1" s="1"/>
  <c r="AB350" i="1"/>
  <c r="AC350" i="1" s="1"/>
  <c r="X350" i="1"/>
  <c r="Y350" i="1" s="1"/>
  <c r="Z351" i="1" s="1"/>
  <c r="W350" i="1"/>
  <c r="T350" i="1"/>
  <c r="S350" i="1"/>
  <c r="U350" i="1" s="1"/>
  <c r="V351" i="1" s="1"/>
  <c r="N350" i="1"/>
  <c r="L350" i="1"/>
  <c r="I350" i="1"/>
  <c r="J350" i="1" s="1"/>
  <c r="H350" i="1"/>
  <c r="G350" i="1"/>
  <c r="K350" i="1" s="1"/>
  <c r="L351" i="1" s="1"/>
  <c r="D350" i="1"/>
  <c r="E350" i="1" s="1"/>
  <c r="F351" i="1" s="1"/>
  <c r="C350" i="1"/>
  <c r="AB349" i="1"/>
  <c r="AC349" i="1" s="1"/>
  <c r="X349" i="1"/>
  <c r="W349" i="1"/>
  <c r="Y349" i="1" s="1"/>
  <c r="Z350" i="1" s="1"/>
  <c r="T349" i="1"/>
  <c r="S349" i="1"/>
  <c r="U349" i="1" s="1"/>
  <c r="V350" i="1" s="1"/>
  <c r="N349" i="1"/>
  <c r="O349" i="1" s="1"/>
  <c r="K349" i="1"/>
  <c r="J349" i="1"/>
  <c r="I349" i="1"/>
  <c r="H349" i="1"/>
  <c r="G349" i="1"/>
  <c r="D349" i="1"/>
  <c r="C349" i="1"/>
  <c r="E349" i="1" s="1"/>
  <c r="F350" i="1" s="1"/>
  <c r="AB348" i="1"/>
  <c r="AC348" i="1" s="1"/>
  <c r="Y348" i="1"/>
  <c r="Z349" i="1" s="1"/>
  <c r="X348" i="1"/>
  <c r="W348" i="1"/>
  <c r="T348" i="1"/>
  <c r="S348" i="1"/>
  <c r="U348" i="1" s="1"/>
  <c r="V349" i="1" s="1"/>
  <c r="N348" i="1"/>
  <c r="O348" i="1" s="1"/>
  <c r="K348" i="1"/>
  <c r="L349" i="1" s="1"/>
  <c r="I348" i="1"/>
  <c r="H348" i="1"/>
  <c r="G348" i="1"/>
  <c r="D348" i="1"/>
  <c r="C348" i="1"/>
  <c r="E348" i="1" s="1"/>
  <c r="F349" i="1" s="1"/>
  <c r="AB347" i="1"/>
  <c r="AC347" i="1" s="1"/>
  <c r="Y347" i="1"/>
  <c r="Z348" i="1" s="1"/>
  <c r="X347" i="1"/>
  <c r="W347" i="1"/>
  <c r="T347" i="1"/>
  <c r="S347" i="1"/>
  <c r="U347" i="1" s="1"/>
  <c r="V348" i="1" s="1"/>
  <c r="N347" i="1"/>
  <c r="O347" i="1" s="1"/>
  <c r="I347" i="1"/>
  <c r="J347" i="1" s="1"/>
  <c r="H347" i="1"/>
  <c r="G347" i="1"/>
  <c r="K347" i="1" s="1"/>
  <c r="L348" i="1" s="1"/>
  <c r="E347" i="1"/>
  <c r="F348" i="1" s="1"/>
  <c r="D347" i="1"/>
  <c r="C347" i="1"/>
  <c r="AB346" i="1"/>
  <c r="AC346" i="1" s="1"/>
  <c r="X346" i="1"/>
  <c r="W346" i="1"/>
  <c r="Y346" i="1" s="1"/>
  <c r="Z347" i="1" s="1"/>
  <c r="U346" i="1"/>
  <c r="V347" i="1" s="1"/>
  <c r="T346" i="1"/>
  <c r="S346" i="1"/>
  <c r="N346" i="1"/>
  <c r="O346" i="1" s="1"/>
  <c r="K346" i="1"/>
  <c r="L347" i="1" s="1"/>
  <c r="I346" i="1"/>
  <c r="J346" i="1" s="1"/>
  <c r="H346" i="1"/>
  <c r="G346" i="1"/>
  <c r="E346" i="1"/>
  <c r="F347" i="1" s="1"/>
  <c r="D346" i="1"/>
  <c r="C346" i="1"/>
  <c r="AB345" i="1"/>
  <c r="AC345" i="1" s="1"/>
  <c r="X345" i="1"/>
  <c r="W345" i="1"/>
  <c r="Y345" i="1" s="1"/>
  <c r="Z346" i="1" s="1"/>
  <c r="U345" i="1"/>
  <c r="V346" i="1" s="1"/>
  <c r="T345" i="1"/>
  <c r="S345" i="1"/>
  <c r="N345" i="1"/>
  <c r="O345" i="1" s="1"/>
  <c r="I345" i="1"/>
  <c r="J345" i="1" s="1"/>
  <c r="H345" i="1"/>
  <c r="G345" i="1"/>
  <c r="K345" i="1" s="1"/>
  <c r="L346" i="1" s="1"/>
  <c r="D345" i="1"/>
  <c r="C345" i="1"/>
  <c r="E345" i="1" s="1"/>
  <c r="F346" i="1" s="1"/>
  <c r="AB344" i="1"/>
  <c r="X344" i="1"/>
  <c r="W344" i="1"/>
  <c r="Y344" i="1" s="1"/>
  <c r="Z345" i="1" s="1"/>
  <c r="T344" i="1"/>
  <c r="AC344" i="1" s="1"/>
  <c r="S344" i="1"/>
  <c r="N344" i="1"/>
  <c r="O344" i="1" s="1"/>
  <c r="I344" i="1"/>
  <c r="J344" i="1" s="1"/>
  <c r="H344" i="1"/>
  <c r="K344" i="1" s="1"/>
  <c r="L345" i="1" s="1"/>
  <c r="G344" i="1"/>
  <c r="D344" i="1"/>
  <c r="C344" i="1"/>
  <c r="E344" i="1" s="1"/>
  <c r="F345" i="1" s="1"/>
  <c r="AB343" i="1"/>
  <c r="AC343" i="1" s="1"/>
  <c r="X343" i="1"/>
  <c r="W343" i="1"/>
  <c r="Y343" i="1" s="1"/>
  <c r="Z344" i="1" s="1"/>
  <c r="T343" i="1"/>
  <c r="S343" i="1"/>
  <c r="U343" i="1" s="1"/>
  <c r="V344" i="1" s="1"/>
  <c r="O343" i="1"/>
  <c r="N343" i="1"/>
  <c r="K343" i="1"/>
  <c r="L344" i="1" s="1"/>
  <c r="I343" i="1"/>
  <c r="J343" i="1" s="1"/>
  <c r="H343" i="1"/>
  <c r="G343" i="1"/>
  <c r="E343" i="1"/>
  <c r="F344" i="1" s="1"/>
  <c r="D343" i="1"/>
  <c r="C343" i="1"/>
  <c r="AB342" i="1"/>
  <c r="AC342" i="1" s="1"/>
  <c r="X342" i="1"/>
  <c r="Y342" i="1" s="1"/>
  <c r="Z343" i="1" s="1"/>
  <c r="W342" i="1"/>
  <c r="U342" i="1"/>
  <c r="V343" i="1" s="1"/>
  <c r="T342" i="1"/>
  <c r="S342" i="1"/>
  <c r="N342" i="1"/>
  <c r="I342" i="1"/>
  <c r="J342" i="1" s="1"/>
  <c r="H342" i="1"/>
  <c r="G342" i="1"/>
  <c r="K342" i="1" s="1"/>
  <c r="L343" i="1" s="1"/>
  <c r="D342" i="1"/>
  <c r="E342" i="1" s="1"/>
  <c r="F343" i="1" s="1"/>
  <c r="C342" i="1"/>
  <c r="AB341" i="1"/>
  <c r="AC341" i="1" s="1"/>
  <c r="X341" i="1"/>
  <c r="W341" i="1"/>
  <c r="Y341" i="1" s="1"/>
  <c r="Z342" i="1" s="1"/>
  <c r="U341" i="1"/>
  <c r="V342" i="1" s="1"/>
  <c r="T341" i="1"/>
  <c r="S341" i="1"/>
  <c r="N341" i="1"/>
  <c r="O341" i="1" s="1"/>
  <c r="J341" i="1"/>
  <c r="I341" i="1"/>
  <c r="H341" i="1"/>
  <c r="G341" i="1"/>
  <c r="K341" i="1" s="1"/>
  <c r="L342" i="1" s="1"/>
  <c r="D341" i="1"/>
  <c r="C341" i="1"/>
  <c r="E341" i="1" s="1"/>
  <c r="F342" i="1" s="1"/>
  <c r="AB340" i="1"/>
  <c r="AC340" i="1" s="1"/>
  <c r="X340" i="1"/>
  <c r="W340" i="1"/>
  <c r="Y340" i="1" s="1"/>
  <c r="Z341" i="1" s="1"/>
  <c r="T340" i="1"/>
  <c r="S340" i="1"/>
  <c r="U340" i="1" s="1"/>
  <c r="V341" i="1" s="1"/>
  <c r="N340" i="1"/>
  <c r="O340" i="1" s="1"/>
  <c r="K340" i="1"/>
  <c r="L341" i="1" s="1"/>
  <c r="I340" i="1"/>
  <c r="H340" i="1"/>
  <c r="G340" i="1"/>
  <c r="D340" i="1"/>
  <c r="C340" i="1"/>
  <c r="E340" i="1" s="1"/>
  <c r="F341" i="1" s="1"/>
  <c r="AB339" i="1"/>
  <c r="AC339" i="1" s="1"/>
  <c r="Z339" i="1"/>
  <c r="X339" i="1"/>
  <c r="W339" i="1"/>
  <c r="Y339" i="1" s="1"/>
  <c r="Z340" i="1" s="1"/>
  <c r="T339" i="1"/>
  <c r="S339" i="1"/>
  <c r="U339" i="1" s="1"/>
  <c r="V340" i="1" s="1"/>
  <c r="N339" i="1"/>
  <c r="O339" i="1" s="1"/>
  <c r="I339" i="1"/>
  <c r="J339" i="1" s="1"/>
  <c r="H339" i="1"/>
  <c r="G339" i="1"/>
  <c r="K339" i="1" s="1"/>
  <c r="L340" i="1" s="1"/>
  <c r="D339" i="1"/>
  <c r="C339" i="1"/>
  <c r="E339" i="1" s="1"/>
  <c r="F340" i="1" s="1"/>
  <c r="AB338" i="1"/>
  <c r="AC338" i="1" s="1"/>
  <c r="Y338" i="1"/>
  <c r="X338" i="1"/>
  <c r="W338" i="1"/>
  <c r="T338" i="1"/>
  <c r="S338" i="1"/>
  <c r="U338" i="1" s="1"/>
  <c r="V339" i="1" s="1"/>
  <c r="N338" i="1"/>
  <c r="O338" i="1" s="1"/>
  <c r="K338" i="1"/>
  <c r="L339" i="1" s="1"/>
  <c r="I338" i="1"/>
  <c r="J338" i="1" s="1"/>
  <c r="H338" i="1"/>
  <c r="G338" i="1"/>
  <c r="D338" i="1"/>
  <c r="C338" i="1"/>
  <c r="E338" i="1" s="1"/>
  <c r="F339" i="1" s="1"/>
  <c r="AB337" i="1"/>
  <c r="AC337" i="1" s="1"/>
  <c r="Y337" i="1"/>
  <c r="Z338" i="1" s="1"/>
  <c r="X337" i="1"/>
  <c r="W337" i="1"/>
  <c r="T337" i="1"/>
  <c r="S337" i="1"/>
  <c r="U337" i="1" s="1"/>
  <c r="V338" i="1" s="1"/>
  <c r="N337" i="1"/>
  <c r="O337" i="1" s="1"/>
  <c r="I337" i="1"/>
  <c r="J337" i="1" s="1"/>
  <c r="H337" i="1"/>
  <c r="G337" i="1"/>
  <c r="K337" i="1" s="1"/>
  <c r="L338" i="1" s="1"/>
  <c r="D337" i="1"/>
  <c r="C337" i="1"/>
  <c r="E337" i="1" s="1"/>
  <c r="F338" i="1" s="1"/>
  <c r="AB336" i="1"/>
  <c r="X336" i="1"/>
  <c r="W336" i="1"/>
  <c r="Y336" i="1" s="1"/>
  <c r="Z337" i="1" s="1"/>
  <c r="T336" i="1"/>
  <c r="AC336" i="1" s="1"/>
  <c r="S336" i="1"/>
  <c r="N336" i="1"/>
  <c r="O336" i="1" s="1"/>
  <c r="I336" i="1"/>
  <c r="J336" i="1" s="1"/>
  <c r="H336" i="1"/>
  <c r="G336" i="1"/>
  <c r="K336" i="1" s="1"/>
  <c r="L337" i="1" s="1"/>
  <c r="D336" i="1"/>
  <c r="C336" i="1"/>
  <c r="E336" i="1" s="1"/>
  <c r="F337" i="1" s="1"/>
  <c r="AB335" i="1"/>
  <c r="AC335" i="1" s="1"/>
  <c r="X335" i="1"/>
  <c r="W335" i="1"/>
  <c r="Y335" i="1" s="1"/>
  <c r="Z336" i="1" s="1"/>
  <c r="T335" i="1"/>
  <c r="S335" i="1"/>
  <c r="U335" i="1" s="1"/>
  <c r="V336" i="1" s="1"/>
  <c r="O335" i="1"/>
  <c r="N335" i="1"/>
  <c r="K335" i="1"/>
  <c r="L336" i="1" s="1"/>
  <c r="I335" i="1"/>
  <c r="J335" i="1" s="1"/>
  <c r="H335" i="1"/>
  <c r="G335" i="1"/>
  <c r="D335" i="1"/>
  <c r="C335" i="1"/>
  <c r="E335" i="1" s="1"/>
  <c r="F336" i="1" s="1"/>
  <c r="AB334" i="1"/>
  <c r="AC334" i="1" s="1"/>
  <c r="X334" i="1"/>
  <c r="Y334" i="1" s="1"/>
  <c r="Z335" i="1" s="1"/>
  <c r="W334" i="1"/>
  <c r="U334" i="1"/>
  <c r="V335" i="1" s="1"/>
  <c r="T334" i="1"/>
  <c r="S334" i="1"/>
  <c r="N334" i="1"/>
  <c r="I334" i="1"/>
  <c r="J334" i="1" s="1"/>
  <c r="H334" i="1"/>
  <c r="G334" i="1"/>
  <c r="K334" i="1" s="1"/>
  <c r="L335" i="1" s="1"/>
  <c r="D334" i="1"/>
  <c r="E334" i="1" s="1"/>
  <c r="F335" i="1" s="1"/>
  <c r="C334" i="1"/>
  <c r="AB333" i="1"/>
  <c r="AC333" i="1" s="1"/>
  <c r="X333" i="1"/>
  <c r="W333" i="1"/>
  <c r="Y333" i="1" s="1"/>
  <c r="Z334" i="1" s="1"/>
  <c r="V333" i="1"/>
  <c r="T333" i="1"/>
  <c r="S333" i="1"/>
  <c r="U333" i="1" s="1"/>
  <c r="V334" i="1" s="1"/>
  <c r="N333" i="1"/>
  <c r="O333" i="1" s="1"/>
  <c r="J333" i="1"/>
  <c r="I333" i="1"/>
  <c r="H333" i="1"/>
  <c r="G333" i="1"/>
  <c r="K333" i="1" s="1"/>
  <c r="L334" i="1" s="1"/>
  <c r="E333" i="1"/>
  <c r="F334" i="1" s="1"/>
  <c r="D333" i="1"/>
  <c r="C333" i="1"/>
  <c r="AB332" i="1"/>
  <c r="AC332" i="1" s="1"/>
  <c r="X332" i="1"/>
  <c r="W332" i="1"/>
  <c r="Y332" i="1" s="1"/>
  <c r="Z333" i="1" s="1"/>
  <c r="U332" i="1"/>
  <c r="T332" i="1"/>
  <c r="S332" i="1"/>
  <c r="N332" i="1"/>
  <c r="O332" i="1" s="1"/>
  <c r="K332" i="1"/>
  <c r="L333" i="1" s="1"/>
  <c r="I332" i="1"/>
  <c r="H332" i="1"/>
  <c r="G332" i="1"/>
  <c r="E332" i="1"/>
  <c r="F333" i="1" s="1"/>
  <c r="D332" i="1"/>
  <c r="C332" i="1"/>
  <c r="AB331" i="1"/>
  <c r="AC331" i="1" s="1"/>
  <c r="Z331" i="1"/>
  <c r="X331" i="1"/>
  <c r="W331" i="1"/>
  <c r="Y331" i="1" s="1"/>
  <c r="Z332" i="1" s="1"/>
  <c r="T331" i="1"/>
  <c r="S331" i="1"/>
  <c r="U331" i="1" s="1"/>
  <c r="V332" i="1" s="1"/>
  <c r="N331" i="1"/>
  <c r="O331" i="1" s="1"/>
  <c r="I331" i="1"/>
  <c r="J331" i="1" s="1"/>
  <c r="H331" i="1"/>
  <c r="G331" i="1"/>
  <c r="K331" i="1" s="1"/>
  <c r="L332" i="1" s="1"/>
  <c r="D331" i="1"/>
  <c r="C331" i="1"/>
  <c r="E331" i="1" s="1"/>
  <c r="F332" i="1" s="1"/>
  <c r="AB330" i="1"/>
  <c r="AC330" i="1" s="1"/>
  <c r="Y330" i="1"/>
  <c r="X330" i="1"/>
  <c r="W330" i="1"/>
  <c r="U330" i="1"/>
  <c r="V331" i="1" s="1"/>
  <c r="T330" i="1"/>
  <c r="S330" i="1"/>
  <c r="N330" i="1"/>
  <c r="O330" i="1" s="1"/>
  <c r="K330" i="1"/>
  <c r="L331" i="1" s="1"/>
  <c r="I330" i="1"/>
  <c r="J330" i="1" s="1"/>
  <c r="H330" i="1"/>
  <c r="G330" i="1"/>
  <c r="D330" i="1"/>
  <c r="C330" i="1"/>
  <c r="E330" i="1" s="1"/>
  <c r="F331" i="1" s="1"/>
  <c r="AB329" i="1"/>
  <c r="AC329" i="1" s="1"/>
  <c r="Y329" i="1"/>
  <c r="Z330" i="1" s="1"/>
  <c r="X329" i="1"/>
  <c r="W329" i="1"/>
  <c r="T329" i="1"/>
  <c r="S329" i="1"/>
  <c r="U329" i="1" s="1"/>
  <c r="V330" i="1" s="1"/>
  <c r="N329" i="1"/>
  <c r="O329" i="1" s="1"/>
  <c r="K329" i="1"/>
  <c r="L330" i="1" s="1"/>
  <c r="I329" i="1"/>
  <c r="J329" i="1" s="1"/>
  <c r="H329" i="1"/>
  <c r="G329" i="1"/>
  <c r="D329" i="1"/>
  <c r="C329" i="1"/>
  <c r="E329" i="1" s="1"/>
  <c r="F330" i="1" s="1"/>
  <c r="AB328" i="1"/>
  <c r="X328" i="1"/>
  <c r="W328" i="1"/>
  <c r="Y328" i="1" s="1"/>
  <c r="Z329" i="1" s="1"/>
  <c r="T328" i="1"/>
  <c r="U328" i="1" s="1"/>
  <c r="V329" i="1" s="1"/>
  <c r="S328" i="1"/>
  <c r="N328" i="1"/>
  <c r="O328" i="1" s="1"/>
  <c r="I328" i="1"/>
  <c r="J328" i="1" s="1"/>
  <c r="H328" i="1"/>
  <c r="K328" i="1" s="1"/>
  <c r="L329" i="1" s="1"/>
  <c r="G328" i="1"/>
  <c r="D328" i="1"/>
  <c r="C328" i="1"/>
  <c r="E328" i="1" s="1"/>
  <c r="F329" i="1" s="1"/>
  <c r="AB327" i="1"/>
  <c r="AC327" i="1" s="1"/>
  <c r="X327" i="1"/>
  <c r="W327" i="1"/>
  <c r="Y327" i="1" s="1"/>
  <c r="Z328" i="1" s="1"/>
  <c r="T327" i="1"/>
  <c r="S327" i="1"/>
  <c r="U327" i="1" s="1"/>
  <c r="V328" i="1" s="1"/>
  <c r="O327" i="1"/>
  <c r="N327" i="1"/>
  <c r="K327" i="1"/>
  <c r="L328" i="1" s="1"/>
  <c r="I327" i="1"/>
  <c r="J327" i="1" s="1"/>
  <c r="H327" i="1"/>
  <c r="G327" i="1"/>
  <c r="D327" i="1"/>
  <c r="C327" i="1"/>
  <c r="E327" i="1" s="1"/>
  <c r="F328" i="1" s="1"/>
  <c r="AB326" i="1"/>
  <c r="AC326" i="1" s="1"/>
  <c r="X326" i="1"/>
  <c r="Y326" i="1" s="1"/>
  <c r="Z327" i="1" s="1"/>
  <c r="W326" i="1"/>
  <c r="U326" i="1"/>
  <c r="V327" i="1" s="1"/>
  <c r="T326" i="1"/>
  <c r="S326" i="1"/>
  <c r="N326" i="1"/>
  <c r="L326" i="1"/>
  <c r="I326" i="1"/>
  <c r="J326" i="1" s="1"/>
  <c r="H326" i="1"/>
  <c r="G326" i="1"/>
  <c r="K326" i="1" s="1"/>
  <c r="L327" i="1" s="1"/>
  <c r="D326" i="1"/>
  <c r="E326" i="1" s="1"/>
  <c r="F327" i="1" s="1"/>
  <c r="C326" i="1"/>
  <c r="AB325" i="1"/>
  <c r="AC325" i="1" s="1"/>
  <c r="Y325" i="1"/>
  <c r="Z326" i="1" s="1"/>
  <c r="X325" i="1"/>
  <c r="W325" i="1"/>
  <c r="V325" i="1"/>
  <c r="T325" i="1"/>
  <c r="S325" i="1"/>
  <c r="U325" i="1" s="1"/>
  <c r="V326" i="1" s="1"/>
  <c r="N325" i="1"/>
  <c r="O325" i="1" s="1"/>
  <c r="K325" i="1"/>
  <c r="J325" i="1"/>
  <c r="I325" i="1"/>
  <c r="H325" i="1"/>
  <c r="G325" i="1"/>
  <c r="E325" i="1"/>
  <c r="F326" i="1" s="1"/>
  <c r="D325" i="1"/>
  <c r="C325" i="1"/>
  <c r="AB324" i="1"/>
  <c r="AC324" i="1" s="1"/>
  <c r="X324" i="1"/>
  <c r="W324" i="1"/>
  <c r="Y324" i="1" s="1"/>
  <c r="Z325" i="1" s="1"/>
  <c r="U324" i="1"/>
  <c r="T324" i="1"/>
  <c r="S324" i="1"/>
  <c r="N324" i="1"/>
  <c r="O324" i="1" s="1"/>
  <c r="I324" i="1"/>
  <c r="H324" i="1"/>
  <c r="K324" i="1" s="1"/>
  <c r="L325" i="1" s="1"/>
  <c r="G324" i="1"/>
  <c r="E324" i="1"/>
  <c r="F325" i="1" s="1"/>
  <c r="D324" i="1"/>
  <c r="C324" i="1"/>
  <c r="AB323" i="1"/>
  <c r="AC323" i="1" s="1"/>
  <c r="X323" i="1"/>
  <c r="W323" i="1"/>
  <c r="Y323" i="1" s="1"/>
  <c r="Z324" i="1" s="1"/>
  <c r="U323" i="1"/>
  <c r="V324" i="1" s="1"/>
  <c r="T323" i="1"/>
  <c r="S323" i="1"/>
  <c r="N323" i="1"/>
  <c r="O323" i="1" s="1"/>
  <c r="I323" i="1"/>
  <c r="J323" i="1" s="1"/>
  <c r="H323" i="1"/>
  <c r="G323" i="1"/>
  <c r="K323" i="1" s="1"/>
  <c r="L324" i="1" s="1"/>
  <c r="E323" i="1"/>
  <c r="F324" i="1" s="1"/>
  <c r="D323" i="1"/>
  <c r="C323" i="1"/>
  <c r="AB322" i="1"/>
  <c r="AC322" i="1" s="1"/>
  <c r="X322" i="1"/>
  <c r="W322" i="1"/>
  <c r="Y322" i="1" s="1"/>
  <c r="Z323" i="1" s="1"/>
  <c r="T322" i="1"/>
  <c r="S322" i="1"/>
  <c r="U322" i="1" s="1"/>
  <c r="V323" i="1" s="1"/>
  <c r="N322" i="1"/>
  <c r="O322" i="1" s="1"/>
  <c r="K322" i="1"/>
  <c r="L323" i="1" s="1"/>
  <c r="I322" i="1"/>
  <c r="J322" i="1" s="1"/>
  <c r="H322" i="1"/>
  <c r="G322" i="1"/>
  <c r="E322" i="1"/>
  <c r="F323" i="1" s="1"/>
  <c r="D322" i="1"/>
  <c r="C322" i="1"/>
  <c r="AB321" i="1"/>
  <c r="AC321" i="1" s="1"/>
  <c r="X321" i="1"/>
  <c r="W321" i="1"/>
  <c r="Y321" i="1" s="1"/>
  <c r="Z322" i="1" s="1"/>
  <c r="T321" i="1"/>
  <c r="S321" i="1"/>
  <c r="U321" i="1" s="1"/>
  <c r="V322" i="1" s="1"/>
  <c r="N321" i="1"/>
  <c r="O321" i="1" s="1"/>
  <c r="K321" i="1"/>
  <c r="L322" i="1" s="1"/>
  <c r="I321" i="1"/>
  <c r="J321" i="1" s="1"/>
  <c r="H321" i="1"/>
  <c r="G321" i="1"/>
  <c r="E321" i="1"/>
  <c r="F322" i="1" s="1"/>
  <c r="D321" i="1"/>
  <c r="C321" i="1"/>
  <c r="AC320" i="1"/>
  <c r="AB320" i="1"/>
  <c r="Y320" i="1"/>
  <c r="Z321" i="1" s="1"/>
  <c r="X320" i="1"/>
  <c r="W320" i="1"/>
  <c r="T320" i="1"/>
  <c r="U320" i="1" s="1"/>
  <c r="V321" i="1" s="1"/>
  <c r="S320" i="1"/>
  <c r="N320" i="1"/>
  <c r="O320" i="1" s="1"/>
  <c r="I320" i="1"/>
  <c r="J320" i="1" s="1"/>
  <c r="H320" i="1"/>
  <c r="G320" i="1"/>
  <c r="K320" i="1" s="1"/>
  <c r="L321" i="1" s="1"/>
  <c r="E320" i="1"/>
  <c r="F321" i="1" s="1"/>
  <c r="D320" i="1"/>
  <c r="C320" i="1"/>
  <c r="AB319" i="1"/>
  <c r="AC319" i="1" s="1"/>
  <c r="Y319" i="1"/>
  <c r="Z320" i="1" s="1"/>
  <c r="X319" i="1"/>
  <c r="W319" i="1"/>
  <c r="U319" i="1"/>
  <c r="V320" i="1" s="1"/>
  <c r="T319" i="1"/>
  <c r="S319" i="1"/>
  <c r="O319" i="1"/>
  <c r="N319" i="1"/>
  <c r="K319" i="1"/>
  <c r="L320" i="1" s="1"/>
  <c r="I319" i="1"/>
  <c r="J319" i="1" s="1"/>
  <c r="H319" i="1"/>
  <c r="G319" i="1"/>
  <c r="D319" i="1"/>
  <c r="C319" i="1"/>
  <c r="E319" i="1" s="1"/>
  <c r="F320" i="1" s="1"/>
  <c r="AB318" i="1"/>
  <c r="AC318" i="1" s="1"/>
  <c r="X318" i="1"/>
  <c r="Y318" i="1" s="1"/>
  <c r="Z319" i="1" s="1"/>
  <c r="W318" i="1"/>
  <c r="T318" i="1"/>
  <c r="S318" i="1"/>
  <c r="U318" i="1" s="1"/>
  <c r="V319" i="1" s="1"/>
  <c r="N318" i="1"/>
  <c r="L318" i="1"/>
  <c r="I318" i="1"/>
  <c r="J318" i="1" s="1"/>
  <c r="H318" i="1"/>
  <c r="G318" i="1"/>
  <c r="K318" i="1" s="1"/>
  <c r="L319" i="1" s="1"/>
  <c r="D318" i="1"/>
  <c r="E318" i="1" s="1"/>
  <c r="F319" i="1" s="1"/>
  <c r="C318" i="1"/>
  <c r="AB317" i="1"/>
  <c r="AC317" i="1" s="1"/>
  <c r="X317" i="1"/>
  <c r="W317" i="1"/>
  <c r="Y317" i="1" s="1"/>
  <c r="Z318" i="1" s="1"/>
  <c r="T317" i="1"/>
  <c r="S317" i="1"/>
  <c r="U317" i="1" s="1"/>
  <c r="V318" i="1" s="1"/>
  <c r="N317" i="1"/>
  <c r="O317" i="1" s="1"/>
  <c r="K317" i="1"/>
  <c r="J317" i="1"/>
  <c r="I317" i="1"/>
  <c r="H317" i="1"/>
  <c r="G317" i="1"/>
  <c r="D317" i="1"/>
  <c r="C317" i="1"/>
  <c r="E317" i="1" s="1"/>
  <c r="F318" i="1" s="1"/>
  <c r="AB316" i="1"/>
  <c r="AC316" i="1" s="1"/>
  <c r="Y316" i="1"/>
  <c r="Z317" i="1" s="1"/>
  <c r="X316" i="1"/>
  <c r="W316" i="1"/>
  <c r="T316" i="1"/>
  <c r="S316" i="1"/>
  <c r="U316" i="1" s="1"/>
  <c r="V317" i="1" s="1"/>
  <c r="N316" i="1"/>
  <c r="O316" i="1" s="1"/>
  <c r="K316" i="1"/>
  <c r="L317" i="1" s="1"/>
  <c r="I316" i="1"/>
  <c r="H316" i="1"/>
  <c r="G316" i="1"/>
  <c r="D316" i="1"/>
  <c r="C316" i="1"/>
  <c r="E316" i="1" s="1"/>
  <c r="F317" i="1" s="1"/>
  <c r="AB315" i="1"/>
  <c r="AC315" i="1" s="1"/>
  <c r="Y315" i="1"/>
  <c r="Z316" i="1" s="1"/>
  <c r="X315" i="1"/>
  <c r="W315" i="1"/>
  <c r="T315" i="1"/>
  <c r="S315" i="1"/>
  <c r="U315" i="1" s="1"/>
  <c r="V316" i="1" s="1"/>
  <c r="N315" i="1"/>
  <c r="O315" i="1" s="1"/>
  <c r="I315" i="1"/>
  <c r="J315" i="1" s="1"/>
  <c r="H315" i="1"/>
  <c r="G315" i="1"/>
  <c r="K315" i="1" s="1"/>
  <c r="L316" i="1" s="1"/>
  <c r="E315" i="1"/>
  <c r="F316" i="1" s="1"/>
  <c r="D315" i="1"/>
  <c r="C315" i="1"/>
  <c r="AB314" i="1"/>
  <c r="AC314" i="1" s="1"/>
  <c r="X314" i="1"/>
  <c r="W314" i="1"/>
  <c r="Y314" i="1" s="1"/>
  <c r="Z315" i="1" s="1"/>
  <c r="U314" i="1"/>
  <c r="V315" i="1" s="1"/>
  <c r="T314" i="1"/>
  <c r="S314" i="1"/>
  <c r="N314" i="1"/>
  <c r="O314" i="1" s="1"/>
  <c r="K314" i="1"/>
  <c r="L315" i="1" s="1"/>
  <c r="I314" i="1"/>
  <c r="J314" i="1" s="1"/>
  <c r="H314" i="1"/>
  <c r="G314" i="1"/>
  <c r="E314" i="1"/>
  <c r="F315" i="1" s="1"/>
  <c r="D314" i="1"/>
  <c r="C314" i="1"/>
  <c r="AB313" i="1"/>
  <c r="AC313" i="1" s="1"/>
  <c r="X313" i="1"/>
  <c r="W313" i="1"/>
  <c r="Y313" i="1" s="1"/>
  <c r="Z314" i="1" s="1"/>
  <c r="T313" i="1"/>
  <c r="S313" i="1"/>
  <c r="U313" i="1" s="1"/>
  <c r="V314" i="1" s="1"/>
  <c r="O313" i="1"/>
  <c r="N313" i="1"/>
  <c r="K313" i="1"/>
  <c r="L314" i="1" s="1"/>
  <c r="I313" i="1"/>
  <c r="J313" i="1" s="1"/>
  <c r="H313" i="1"/>
  <c r="G313" i="1"/>
  <c r="D313" i="1"/>
  <c r="C313" i="1"/>
  <c r="E313" i="1" s="1"/>
  <c r="F314" i="1" s="1"/>
  <c r="AB312" i="1"/>
  <c r="AC312" i="1" s="1"/>
  <c r="X312" i="1"/>
  <c r="Y312" i="1" s="1"/>
  <c r="Z313" i="1" s="1"/>
  <c r="W312" i="1"/>
  <c r="T312" i="1"/>
  <c r="S312" i="1"/>
  <c r="U312" i="1" s="1"/>
  <c r="V313" i="1" s="1"/>
  <c r="N312" i="1"/>
  <c r="L312" i="1"/>
  <c r="I312" i="1"/>
  <c r="J312" i="1" s="1"/>
  <c r="H312" i="1"/>
  <c r="K312" i="1" s="1"/>
  <c r="L313" i="1" s="1"/>
  <c r="G312" i="1"/>
  <c r="D312" i="1"/>
  <c r="E312" i="1" s="1"/>
  <c r="F313" i="1" s="1"/>
  <c r="C312" i="1"/>
  <c r="AB311" i="1"/>
  <c r="AC311" i="1" s="1"/>
  <c r="Y311" i="1"/>
  <c r="Z312" i="1" s="1"/>
  <c r="X311" i="1"/>
  <c r="W311" i="1"/>
  <c r="T311" i="1"/>
  <c r="S311" i="1"/>
  <c r="U311" i="1" s="1"/>
  <c r="V312" i="1" s="1"/>
  <c r="N311" i="1"/>
  <c r="O311" i="1" s="1"/>
  <c r="K311" i="1"/>
  <c r="J311" i="1"/>
  <c r="I311" i="1"/>
  <c r="H311" i="1"/>
  <c r="G311" i="1"/>
  <c r="F311" i="1"/>
  <c r="D311" i="1"/>
  <c r="C311" i="1"/>
  <c r="E311" i="1" s="1"/>
  <c r="F312" i="1" s="1"/>
  <c r="AB310" i="1"/>
  <c r="X310" i="1"/>
  <c r="W310" i="1"/>
  <c r="Y310" i="1" s="1"/>
  <c r="Z311" i="1" s="1"/>
  <c r="T310" i="1"/>
  <c r="AC310" i="1" s="1"/>
  <c r="S310" i="1"/>
  <c r="N310" i="1"/>
  <c r="O310" i="1" s="1"/>
  <c r="I310" i="1"/>
  <c r="H310" i="1"/>
  <c r="K310" i="1" s="1"/>
  <c r="L311" i="1" s="1"/>
  <c r="G310" i="1"/>
  <c r="E310" i="1"/>
  <c r="D310" i="1"/>
  <c r="C310" i="1"/>
  <c r="AB309" i="1"/>
  <c r="AC309" i="1" s="1"/>
  <c r="Y309" i="1"/>
  <c r="Z310" i="1" s="1"/>
  <c r="X309" i="1"/>
  <c r="W309" i="1"/>
  <c r="U309" i="1"/>
  <c r="V310" i="1" s="1"/>
  <c r="T309" i="1"/>
  <c r="S309" i="1"/>
  <c r="O309" i="1"/>
  <c r="N309" i="1"/>
  <c r="K309" i="1"/>
  <c r="L310" i="1" s="1"/>
  <c r="I309" i="1"/>
  <c r="J309" i="1" s="1"/>
  <c r="H309" i="1"/>
  <c r="G309" i="1"/>
  <c r="D309" i="1"/>
  <c r="C309" i="1"/>
  <c r="E309" i="1" s="1"/>
  <c r="F310" i="1" s="1"/>
  <c r="AB308" i="1"/>
  <c r="AC308" i="1" s="1"/>
  <c r="X308" i="1"/>
  <c r="Y308" i="1" s="1"/>
  <c r="Z309" i="1" s="1"/>
  <c r="W308" i="1"/>
  <c r="T308" i="1"/>
  <c r="S308" i="1"/>
  <c r="U308" i="1" s="1"/>
  <c r="V309" i="1" s="1"/>
  <c r="N308" i="1"/>
  <c r="L308" i="1"/>
  <c r="I308" i="1"/>
  <c r="J308" i="1" s="1"/>
  <c r="H308" i="1"/>
  <c r="G308" i="1"/>
  <c r="K308" i="1" s="1"/>
  <c r="L309" i="1" s="1"/>
  <c r="D308" i="1"/>
  <c r="E308" i="1" s="1"/>
  <c r="F309" i="1" s="1"/>
  <c r="C308" i="1"/>
  <c r="AB307" i="1"/>
  <c r="AC307" i="1" s="1"/>
  <c r="X307" i="1"/>
  <c r="W307" i="1"/>
  <c r="Y307" i="1" s="1"/>
  <c r="Z308" i="1" s="1"/>
  <c r="U307" i="1"/>
  <c r="V308" i="1" s="1"/>
  <c r="T307" i="1"/>
  <c r="S307" i="1"/>
  <c r="N307" i="1"/>
  <c r="O307" i="1" s="1"/>
  <c r="K307" i="1"/>
  <c r="J307" i="1"/>
  <c r="I307" i="1"/>
  <c r="H307" i="1"/>
  <c r="G307" i="1"/>
  <c r="E307" i="1"/>
  <c r="F308" i="1" s="1"/>
  <c r="D307" i="1"/>
  <c r="C307" i="1"/>
  <c r="AC306" i="1"/>
  <c r="AB306" i="1"/>
  <c r="Y306" i="1"/>
  <c r="Z307" i="1" s="1"/>
  <c r="X306" i="1"/>
  <c r="W306" i="1"/>
  <c r="T306" i="1"/>
  <c r="U306" i="1" s="1"/>
  <c r="V307" i="1" s="1"/>
  <c r="S306" i="1"/>
  <c r="N306" i="1"/>
  <c r="K306" i="1"/>
  <c r="L307" i="1" s="1"/>
  <c r="I306" i="1"/>
  <c r="H306" i="1"/>
  <c r="G306" i="1"/>
  <c r="D306" i="1"/>
  <c r="E306" i="1" s="1"/>
  <c r="F307" i="1" s="1"/>
  <c r="C306" i="1"/>
  <c r="AB305" i="1"/>
  <c r="AC305" i="1" s="1"/>
  <c r="Y305" i="1"/>
  <c r="Z306" i="1" s="1"/>
  <c r="X305" i="1"/>
  <c r="W305" i="1"/>
  <c r="T305" i="1"/>
  <c r="S305" i="1"/>
  <c r="U305" i="1" s="1"/>
  <c r="V306" i="1" s="1"/>
  <c r="N305" i="1"/>
  <c r="O305" i="1" s="1"/>
  <c r="I305" i="1"/>
  <c r="J305" i="1" s="1"/>
  <c r="H305" i="1"/>
  <c r="G305" i="1"/>
  <c r="K305" i="1" s="1"/>
  <c r="L306" i="1" s="1"/>
  <c r="E305" i="1"/>
  <c r="F306" i="1" s="1"/>
  <c r="D305" i="1"/>
  <c r="C305" i="1"/>
  <c r="AB304" i="1"/>
  <c r="AC304" i="1" s="1"/>
  <c r="Y304" i="1"/>
  <c r="Z305" i="1" s="1"/>
  <c r="X304" i="1"/>
  <c r="W304" i="1"/>
  <c r="T304" i="1"/>
  <c r="S304" i="1"/>
  <c r="U304" i="1" s="1"/>
  <c r="V305" i="1" s="1"/>
  <c r="N304" i="1"/>
  <c r="O304" i="1" s="1"/>
  <c r="K304" i="1"/>
  <c r="L305" i="1" s="1"/>
  <c r="I304" i="1"/>
  <c r="J304" i="1" s="1"/>
  <c r="H304" i="1"/>
  <c r="G304" i="1"/>
  <c r="E304" i="1"/>
  <c r="F305" i="1" s="1"/>
  <c r="D304" i="1"/>
  <c r="C304" i="1"/>
  <c r="AB303" i="1"/>
  <c r="AC303" i="1" s="1"/>
  <c r="X303" i="1"/>
  <c r="W303" i="1"/>
  <c r="Y303" i="1" s="1"/>
  <c r="Z304" i="1" s="1"/>
  <c r="U303" i="1"/>
  <c r="V304" i="1" s="1"/>
  <c r="T303" i="1"/>
  <c r="S303" i="1"/>
  <c r="N303" i="1"/>
  <c r="O303" i="1" s="1"/>
  <c r="K303" i="1"/>
  <c r="L304" i="1" s="1"/>
  <c r="I303" i="1"/>
  <c r="J303" i="1" s="1"/>
  <c r="H303" i="1"/>
  <c r="G303" i="1"/>
  <c r="D303" i="1"/>
  <c r="C303" i="1"/>
  <c r="E303" i="1" s="1"/>
  <c r="F304" i="1" s="1"/>
  <c r="AB302" i="1"/>
  <c r="AC302" i="1" s="1"/>
  <c r="X302" i="1"/>
  <c r="W302" i="1"/>
  <c r="Y302" i="1" s="1"/>
  <c r="Z303" i="1" s="1"/>
  <c r="U302" i="1"/>
  <c r="V303" i="1" s="1"/>
  <c r="T302" i="1"/>
  <c r="S302" i="1"/>
  <c r="N302" i="1"/>
  <c r="O302" i="1" s="1"/>
  <c r="I302" i="1"/>
  <c r="J302" i="1" s="1"/>
  <c r="H302" i="1"/>
  <c r="G302" i="1"/>
  <c r="K302" i="1" s="1"/>
  <c r="L303" i="1" s="1"/>
  <c r="D302" i="1"/>
  <c r="C302" i="1"/>
  <c r="E302" i="1" s="1"/>
  <c r="F303" i="1" s="1"/>
  <c r="AB301" i="1"/>
  <c r="AC301" i="1" s="1"/>
  <c r="Y301" i="1"/>
  <c r="Z302" i="1" s="1"/>
  <c r="X301" i="1"/>
  <c r="W301" i="1"/>
  <c r="T301" i="1"/>
  <c r="S301" i="1"/>
  <c r="U301" i="1" s="1"/>
  <c r="V302" i="1" s="1"/>
  <c r="N301" i="1"/>
  <c r="O301" i="1" s="1"/>
  <c r="I301" i="1"/>
  <c r="J301" i="1" s="1"/>
  <c r="H301" i="1"/>
  <c r="G301" i="1"/>
  <c r="K301" i="1" s="1"/>
  <c r="L302" i="1" s="1"/>
  <c r="E301" i="1"/>
  <c r="F302" i="1" s="1"/>
  <c r="D301" i="1"/>
  <c r="C301" i="1"/>
  <c r="AB300" i="1"/>
  <c r="AC300" i="1" s="1"/>
  <c r="Y300" i="1"/>
  <c r="Z301" i="1" s="1"/>
  <c r="X300" i="1"/>
  <c r="W300" i="1"/>
  <c r="T300" i="1"/>
  <c r="S300" i="1"/>
  <c r="U300" i="1" s="1"/>
  <c r="V301" i="1" s="1"/>
  <c r="N300" i="1"/>
  <c r="O300" i="1" s="1"/>
  <c r="K300" i="1"/>
  <c r="L301" i="1" s="1"/>
  <c r="I300" i="1"/>
  <c r="J300" i="1" s="1"/>
  <c r="H300" i="1"/>
  <c r="G300" i="1"/>
  <c r="E300" i="1"/>
  <c r="F301" i="1" s="1"/>
  <c r="D300" i="1"/>
  <c r="C300" i="1"/>
  <c r="AB299" i="1"/>
  <c r="AC299" i="1" s="1"/>
  <c r="X299" i="1"/>
  <c r="W299" i="1"/>
  <c r="Y299" i="1" s="1"/>
  <c r="Z300" i="1" s="1"/>
  <c r="U299" i="1"/>
  <c r="V300" i="1" s="1"/>
  <c r="T299" i="1"/>
  <c r="S299" i="1"/>
  <c r="N299" i="1"/>
  <c r="O299" i="1" s="1"/>
  <c r="K299" i="1"/>
  <c r="L300" i="1" s="1"/>
  <c r="I299" i="1"/>
  <c r="J299" i="1" s="1"/>
  <c r="H299" i="1"/>
  <c r="G299" i="1"/>
  <c r="D299" i="1"/>
  <c r="C299" i="1"/>
  <c r="E299" i="1" s="1"/>
  <c r="F300" i="1" s="1"/>
  <c r="AB298" i="1"/>
  <c r="AC298" i="1" s="1"/>
  <c r="X298" i="1"/>
  <c r="W298" i="1"/>
  <c r="Y298" i="1" s="1"/>
  <c r="Z299" i="1" s="1"/>
  <c r="U298" i="1"/>
  <c r="V299" i="1" s="1"/>
  <c r="T298" i="1"/>
  <c r="S298" i="1"/>
  <c r="N298" i="1"/>
  <c r="O298" i="1" s="1"/>
  <c r="I298" i="1"/>
  <c r="J298" i="1" s="1"/>
  <c r="H298" i="1"/>
  <c r="G298" i="1"/>
  <c r="K298" i="1" s="1"/>
  <c r="L299" i="1" s="1"/>
  <c r="D298" i="1"/>
  <c r="C298" i="1"/>
  <c r="E298" i="1" s="1"/>
  <c r="F299" i="1" s="1"/>
  <c r="AB297" i="1"/>
  <c r="AC297" i="1" s="1"/>
  <c r="Y297" i="1"/>
  <c r="Z298" i="1" s="1"/>
  <c r="X297" i="1"/>
  <c r="W297" i="1"/>
  <c r="T297" i="1"/>
  <c r="S297" i="1"/>
  <c r="U297" i="1" s="1"/>
  <c r="V298" i="1" s="1"/>
  <c r="N297" i="1"/>
  <c r="O297" i="1" s="1"/>
  <c r="I297" i="1"/>
  <c r="J297" i="1" s="1"/>
  <c r="H297" i="1"/>
  <c r="G297" i="1"/>
  <c r="K297" i="1" s="1"/>
  <c r="L298" i="1" s="1"/>
  <c r="E297" i="1"/>
  <c r="F298" i="1" s="1"/>
  <c r="D297" i="1"/>
  <c r="C297" i="1"/>
  <c r="AB296" i="1"/>
  <c r="AC296" i="1" s="1"/>
  <c r="Y296" i="1"/>
  <c r="Z297" i="1" s="1"/>
  <c r="X296" i="1"/>
  <c r="W296" i="1"/>
  <c r="T296" i="1"/>
  <c r="S296" i="1"/>
  <c r="U296" i="1" s="1"/>
  <c r="V297" i="1" s="1"/>
  <c r="N296" i="1"/>
  <c r="O296" i="1" s="1"/>
  <c r="K296" i="1"/>
  <c r="L297" i="1" s="1"/>
  <c r="I296" i="1"/>
  <c r="J296" i="1" s="1"/>
  <c r="H296" i="1"/>
  <c r="G296" i="1"/>
  <c r="E296" i="1"/>
  <c r="F297" i="1" s="1"/>
  <c r="D296" i="1"/>
  <c r="C296" i="1"/>
  <c r="AB295" i="1"/>
  <c r="AC295" i="1" s="1"/>
  <c r="X295" i="1"/>
  <c r="W295" i="1"/>
  <c r="Y295" i="1" s="1"/>
  <c r="Z296" i="1" s="1"/>
  <c r="U295" i="1"/>
  <c r="V296" i="1" s="1"/>
  <c r="T295" i="1"/>
  <c r="S295" i="1"/>
  <c r="N295" i="1"/>
  <c r="O295" i="1" s="1"/>
  <c r="K295" i="1"/>
  <c r="L296" i="1" s="1"/>
  <c r="I295" i="1"/>
  <c r="J295" i="1" s="1"/>
  <c r="H295" i="1"/>
  <c r="G295" i="1"/>
  <c r="D295" i="1"/>
  <c r="C295" i="1"/>
  <c r="E295" i="1" s="1"/>
  <c r="F296" i="1" s="1"/>
  <c r="AB294" i="1"/>
  <c r="AC294" i="1" s="1"/>
  <c r="X294" i="1"/>
  <c r="W294" i="1"/>
  <c r="Y294" i="1" s="1"/>
  <c r="Z295" i="1" s="1"/>
  <c r="U294" i="1"/>
  <c r="V295" i="1" s="1"/>
  <c r="T294" i="1"/>
  <c r="S294" i="1"/>
  <c r="N294" i="1"/>
  <c r="O294" i="1" s="1"/>
  <c r="I294" i="1"/>
  <c r="J294" i="1" s="1"/>
  <c r="H294" i="1"/>
  <c r="G294" i="1"/>
  <c r="K294" i="1" s="1"/>
  <c r="L295" i="1" s="1"/>
  <c r="D294" i="1"/>
  <c r="C294" i="1"/>
  <c r="E294" i="1" s="1"/>
  <c r="F295" i="1" s="1"/>
  <c r="AB293" i="1"/>
  <c r="AC293" i="1" s="1"/>
  <c r="Y293" i="1"/>
  <c r="Z294" i="1" s="1"/>
  <c r="X293" i="1"/>
  <c r="W293" i="1"/>
  <c r="T293" i="1"/>
  <c r="S293" i="1"/>
  <c r="U293" i="1" s="1"/>
  <c r="V294" i="1" s="1"/>
  <c r="N293" i="1"/>
  <c r="O293" i="1" s="1"/>
  <c r="I293" i="1"/>
  <c r="J293" i="1" s="1"/>
  <c r="H293" i="1"/>
  <c r="G293" i="1"/>
  <c r="K293" i="1" s="1"/>
  <c r="L294" i="1" s="1"/>
  <c r="E293" i="1"/>
  <c r="F294" i="1" s="1"/>
  <c r="D293" i="1"/>
  <c r="C293" i="1"/>
  <c r="AB292" i="1"/>
  <c r="AC292" i="1" s="1"/>
  <c r="Y292" i="1"/>
  <c r="Z293" i="1" s="1"/>
  <c r="X292" i="1"/>
  <c r="W292" i="1"/>
  <c r="T292" i="1"/>
  <c r="S292" i="1"/>
  <c r="U292" i="1" s="1"/>
  <c r="V293" i="1" s="1"/>
  <c r="N292" i="1"/>
  <c r="O292" i="1" s="1"/>
  <c r="K292" i="1"/>
  <c r="L293" i="1" s="1"/>
  <c r="I292" i="1"/>
  <c r="J292" i="1" s="1"/>
  <c r="H292" i="1"/>
  <c r="G292" i="1"/>
  <c r="E292" i="1"/>
  <c r="F293" i="1" s="1"/>
  <c r="D292" i="1"/>
  <c r="C292" i="1"/>
  <c r="AB291" i="1"/>
  <c r="AC291" i="1" s="1"/>
  <c r="X291" i="1"/>
  <c r="W291" i="1"/>
  <c r="Y291" i="1" s="1"/>
  <c r="Z292" i="1" s="1"/>
  <c r="U291" i="1"/>
  <c r="V292" i="1" s="1"/>
  <c r="T291" i="1"/>
  <c r="S291" i="1"/>
  <c r="N291" i="1"/>
  <c r="O291" i="1" s="1"/>
  <c r="K291" i="1"/>
  <c r="L292" i="1" s="1"/>
  <c r="I291" i="1"/>
  <c r="J291" i="1" s="1"/>
  <c r="H291" i="1"/>
  <c r="G291" i="1"/>
  <c r="D291" i="1"/>
  <c r="C291" i="1"/>
  <c r="E291" i="1" s="1"/>
  <c r="F292" i="1" s="1"/>
  <c r="AB290" i="1"/>
  <c r="AC290" i="1" s="1"/>
  <c r="X290" i="1"/>
  <c r="W290" i="1"/>
  <c r="Y290" i="1" s="1"/>
  <c r="Z291" i="1" s="1"/>
  <c r="U290" i="1"/>
  <c r="V291" i="1" s="1"/>
  <c r="T290" i="1"/>
  <c r="S290" i="1"/>
  <c r="N290" i="1"/>
  <c r="O290" i="1" s="1"/>
  <c r="I290" i="1"/>
  <c r="J290" i="1" s="1"/>
  <c r="H290" i="1"/>
  <c r="G290" i="1"/>
  <c r="K290" i="1" s="1"/>
  <c r="L291" i="1" s="1"/>
  <c r="D290" i="1"/>
  <c r="C290" i="1"/>
  <c r="E290" i="1" s="1"/>
  <c r="F291" i="1" s="1"/>
  <c r="AB289" i="1"/>
  <c r="AC289" i="1" s="1"/>
  <c r="Y289" i="1"/>
  <c r="Z290" i="1" s="1"/>
  <c r="X289" i="1"/>
  <c r="W289" i="1"/>
  <c r="T289" i="1"/>
  <c r="S289" i="1"/>
  <c r="U289" i="1" s="1"/>
  <c r="V290" i="1" s="1"/>
  <c r="N289" i="1"/>
  <c r="O289" i="1" s="1"/>
  <c r="I289" i="1"/>
  <c r="J289" i="1" s="1"/>
  <c r="H289" i="1"/>
  <c r="G289" i="1"/>
  <c r="K289" i="1" s="1"/>
  <c r="L290" i="1" s="1"/>
  <c r="E289" i="1"/>
  <c r="F290" i="1" s="1"/>
  <c r="D289" i="1"/>
  <c r="C289" i="1"/>
  <c r="AB288" i="1"/>
  <c r="AC288" i="1" s="1"/>
  <c r="Y288" i="1"/>
  <c r="Z289" i="1" s="1"/>
  <c r="X288" i="1"/>
  <c r="W288" i="1"/>
  <c r="T288" i="1"/>
  <c r="S288" i="1"/>
  <c r="U288" i="1" s="1"/>
  <c r="V289" i="1" s="1"/>
  <c r="N288" i="1"/>
  <c r="O288" i="1" s="1"/>
  <c r="K288" i="1"/>
  <c r="L289" i="1" s="1"/>
  <c r="I288" i="1"/>
  <c r="J288" i="1" s="1"/>
  <c r="H288" i="1"/>
  <c r="G288" i="1"/>
  <c r="E288" i="1"/>
  <c r="F289" i="1" s="1"/>
  <c r="D288" i="1"/>
  <c r="C288" i="1"/>
  <c r="AB287" i="1"/>
  <c r="AC287" i="1" s="1"/>
  <c r="X287" i="1"/>
  <c r="W287" i="1"/>
  <c r="Y287" i="1" s="1"/>
  <c r="Z288" i="1" s="1"/>
  <c r="U287" i="1"/>
  <c r="V288" i="1" s="1"/>
  <c r="T287" i="1"/>
  <c r="S287" i="1"/>
  <c r="N287" i="1"/>
  <c r="O287" i="1" s="1"/>
  <c r="K287" i="1"/>
  <c r="L288" i="1" s="1"/>
  <c r="I287" i="1"/>
  <c r="J287" i="1" s="1"/>
  <c r="H287" i="1"/>
  <c r="G287" i="1"/>
  <c r="D287" i="1"/>
  <c r="C287" i="1"/>
  <c r="E287" i="1" s="1"/>
  <c r="F288" i="1" s="1"/>
  <c r="AB286" i="1"/>
  <c r="AC286" i="1" s="1"/>
  <c r="X286" i="1"/>
  <c r="W286" i="1"/>
  <c r="Y286" i="1" s="1"/>
  <c r="Z287" i="1" s="1"/>
  <c r="U286" i="1"/>
  <c r="V287" i="1" s="1"/>
  <c r="T286" i="1"/>
  <c r="S286" i="1"/>
  <c r="N286" i="1"/>
  <c r="O286" i="1" s="1"/>
  <c r="I286" i="1"/>
  <c r="J286" i="1" s="1"/>
  <c r="H286" i="1"/>
  <c r="G286" i="1"/>
  <c r="K286" i="1" s="1"/>
  <c r="L287" i="1" s="1"/>
  <c r="D286" i="1"/>
  <c r="C286" i="1"/>
  <c r="E286" i="1" s="1"/>
  <c r="F287" i="1" s="1"/>
  <c r="AB285" i="1"/>
  <c r="AC285" i="1" s="1"/>
  <c r="Y285" i="1"/>
  <c r="Z286" i="1" s="1"/>
  <c r="X285" i="1"/>
  <c r="W285" i="1"/>
  <c r="T285" i="1"/>
  <c r="S285" i="1"/>
  <c r="U285" i="1" s="1"/>
  <c r="V286" i="1" s="1"/>
  <c r="N285" i="1"/>
  <c r="O285" i="1" s="1"/>
  <c r="I285" i="1"/>
  <c r="J285" i="1" s="1"/>
  <c r="H285" i="1"/>
  <c r="G285" i="1"/>
  <c r="K285" i="1" s="1"/>
  <c r="L286" i="1" s="1"/>
  <c r="E285" i="1"/>
  <c r="F286" i="1" s="1"/>
  <c r="D285" i="1"/>
  <c r="C285" i="1"/>
  <c r="AB284" i="1"/>
  <c r="AC284" i="1" s="1"/>
  <c r="Y284" i="1"/>
  <c r="Z285" i="1" s="1"/>
  <c r="X284" i="1"/>
  <c r="W284" i="1"/>
  <c r="T284" i="1"/>
  <c r="S284" i="1"/>
  <c r="U284" i="1" s="1"/>
  <c r="V285" i="1" s="1"/>
  <c r="N284" i="1"/>
  <c r="O284" i="1" s="1"/>
  <c r="K284" i="1"/>
  <c r="L285" i="1" s="1"/>
  <c r="I284" i="1"/>
  <c r="J284" i="1" s="1"/>
  <c r="H284" i="1"/>
  <c r="G284" i="1"/>
  <c r="E284" i="1"/>
  <c r="F285" i="1" s="1"/>
  <c r="D284" i="1"/>
  <c r="C284" i="1"/>
  <c r="AB283" i="1"/>
  <c r="AC283" i="1" s="1"/>
  <c r="X283" i="1"/>
  <c r="W283" i="1"/>
  <c r="Y283" i="1" s="1"/>
  <c r="Z284" i="1" s="1"/>
  <c r="U283" i="1"/>
  <c r="V284" i="1" s="1"/>
  <c r="T283" i="1"/>
  <c r="S283" i="1"/>
  <c r="N283" i="1"/>
  <c r="O283" i="1" s="1"/>
  <c r="K283" i="1"/>
  <c r="L284" i="1" s="1"/>
  <c r="I283" i="1"/>
  <c r="J283" i="1" s="1"/>
  <c r="H283" i="1"/>
  <c r="G283" i="1"/>
  <c r="D283" i="1"/>
  <c r="C283" i="1"/>
  <c r="E283" i="1" s="1"/>
  <c r="F284" i="1" s="1"/>
  <c r="AB282" i="1"/>
  <c r="AC282" i="1" s="1"/>
  <c r="X282" i="1"/>
  <c r="W282" i="1"/>
  <c r="Y282" i="1" s="1"/>
  <c r="Z283" i="1" s="1"/>
  <c r="U282" i="1"/>
  <c r="V283" i="1" s="1"/>
  <c r="T282" i="1"/>
  <c r="S282" i="1"/>
  <c r="N282" i="1"/>
  <c r="O282" i="1" s="1"/>
  <c r="I282" i="1"/>
  <c r="J282" i="1" s="1"/>
  <c r="H282" i="1"/>
  <c r="G282" i="1"/>
  <c r="K282" i="1" s="1"/>
  <c r="L283" i="1" s="1"/>
  <c r="D282" i="1"/>
  <c r="C282" i="1"/>
  <c r="E282" i="1" s="1"/>
  <c r="F283" i="1" s="1"/>
  <c r="AB281" i="1"/>
  <c r="AC281" i="1" s="1"/>
  <c r="Y281" i="1"/>
  <c r="Z282" i="1" s="1"/>
  <c r="X281" i="1"/>
  <c r="W281" i="1"/>
  <c r="T281" i="1"/>
  <c r="S281" i="1"/>
  <c r="U281" i="1" s="1"/>
  <c r="V282" i="1" s="1"/>
  <c r="N281" i="1"/>
  <c r="O281" i="1" s="1"/>
  <c r="I281" i="1"/>
  <c r="J281" i="1" s="1"/>
  <c r="H281" i="1"/>
  <c r="G281" i="1"/>
  <c r="K281" i="1" s="1"/>
  <c r="L282" i="1" s="1"/>
  <c r="E281" i="1"/>
  <c r="F282" i="1" s="1"/>
  <c r="D281" i="1"/>
  <c r="C281" i="1"/>
  <c r="AB280" i="1"/>
  <c r="AC280" i="1" s="1"/>
  <c r="Y280" i="1"/>
  <c r="Z281" i="1" s="1"/>
  <c r="X280" i="1"/>
  <c r="W280" i="1"/>
  <c r="T280" i="1"/>
  <c r="S280" i="1"/>
  <c r="U280" i="1" s="1"/>
  <c r="V281" i="1" s="1"/>
  <c r="N280" i="1"/>
  <c r="O280" i="1" s="1"/>
  <c r="K280" i="1"/>
  <c r="L281" i="1" s="1"/>
  <c r="I280" i="1"/>
  <c r="J280" i="1" s="1"/>
  <c r="H280" i="1"/>
  <c r="G280" i="1"/>
  <c r="E280" i="1"/>
  <c r="F281" i="1" s="1"/>
  <c r="D280" i="1"/>
  <c r="C280" i="1"/>
  <c r="AB279" i="1"/>
  <c r="AC279" i="1" s="1"/>
  <c r="X279" i="1"/>
  <c r="W279" i="1"/>
  <c r="Y279" i="1" s="1"/>
  <c r="Z280" i="1" s="1"/>
  <c r="U279" i="1"/>
  <c r="V280" i="1" s="1"/>
  <c r="T279" i="1"/>
  <c r="S279" i="1"/>
  <c r="N279" i="1"/>
  <c r="O279" i="1" s="1"/>
  <c r="K279" i="1"/>
  <c r="L280" i="1" s="1"/>
  <c r="I279" i="1"/>
  <c r="J279" i="1" s="1"/>
  <c r="H279" i="1"/>
  <c r="G279" i="1"/>
  <c r="D279" i="1"/>
  <c r="C279" i="1"/>
  <c r="E279" i="1" s="1"/>
  <c r="F280" i="1" s="1"/>
  <c r="AB278" i="1"/>
  <c r="AC278" i="1" s="1"/>
  <c r="X278" i="1"/>
  <c r="W278" i="1"/>
  <c r="Y278" i="1" s="1"/>
  <c r="Z279" i="1" s="1"/>
  <c r="U278" i="1"/>
  <c r="V279" i="1" s="1"/>
  <c r="T278" i="1"/>
  <c r="S278" i="1"/>
  <c r="N278" i="1"/>
  <c r="O278" i="1" s="1"/>
  <c r="I278" i="1"/>
  <c r="J278" i="1" s="1"/>
  <c r="H278" i="1"/>
  <c r="G278" i="1"/>
  <c r="K278" i="1" s="1"/>
  <c r="L279" i="1" s="1"/>
  <c r="D278" i="1"/>
  <c r="C278" i="1"/>
  <c r="E278" i="1" s="1"/>
  <c r="F279" i="1" s="1"/>
  <c r="AB277" i="1"/>
  <c r="AC277" i="1" s="1"/>
  <c r="Y277" i="1"/>
  <c r="Z278" i="1" s="1"/>
  <c r="X277" i="1"/>
  <c r="W277" i="1"/>
  <c r="T277" i="1"/>
  <c r="S277" i="1"/>
  <c r="U277" i="1" s="1"/>
  <c r="V278" i="1" s="1"/>
  <c r="N277" i="1"/>
  <c r="O277" i="1" s="1"/>
  <c r="I277" i="1"/>
  <c r="J277" i="1" s="1"/>
  <c r="H277" i="1"/>
  <c r="G277" i="1"/>
  <c r="K277" i="1" s="1"/>
  <c r="L278" i="1" s="1"/>
  <c r="E277" i="1"/>
  <c r="F278" i="1" s="1"/>
  <c r="D277" i="1"/>
  <c r="C277" i="1"/>
  <c r="AB276" i="1"/>
  <c r="AC276" i="1" s="1"/>
  <c r="Y276" i="1"/>
  <c r="Z277" i="1" s="1"/>
  <c r="X276" i="1"/>
  <c r="W276" i="1"/>
  <c r="T276" i="1"/>
  <c r="S276" i="1"/>
  <c r="U276" i="1" s="1"/>
  <c r="V277" i="1" s="1"/>
  <c r="N276" i="1"/>
  <c r="O276" i="1" s="1"/>
  <c r="K276" i="1"/>
  <c r="L277" i="1" s="1"/>
  <c r="I276" i="1"/>
  <c r="J276" i="1" s="1"/>
  <c r="H276" i="1"/>
  <c r="G276" i="1"/>
  <c r="E276" i="1"/>
  <c r="F277" i="1" s="1"/>
  <c r="D276" i="1"/>
  <c r="C276" i="1"/>
  <c r="AB275" i="1"/>
  <c r="AC275" i="1" s="1"/>
  <c r="X275" i="1"/>
  <c r="W275" i="1"/>
  <c r="Y275" i="1" s="1"/>
  <c r="Z276" i="1" s="1"/>
  <c r="U275" i="1"/>
  <c r="V276" i="1" s="1"/>
  <c r="T275" i="1"/>
  <c r="S275" i="1"/>
  <c r="N275" i="1"/>
  <c r="O275" i="1" s="1"/>
  <c r="K275" i="1"/>
  <c r="L276" i="1" s="1"/>
  <c r="I275" i="1"/>
  <c r="J275" i="1" s="1"/>
  <c r="H275" i="1"/>
  <c r="G275" i="1"/>
  <c r="D275" i="1"/>
  <c r="C275" i="1"/>
  <c r="E275" i="1" s="1"/>
  <c r="F276" i="1" s="1"/>
  <c r="AB274" i="1"/>
  <c r="AC274" i="1" s="1"/>
  <c r="X274" i="1"/>
  <c r="W274" i="1"/>
  <c r="Y274" i="1" s="1"/>
  <c r="Z275" i="1" s="1"/>
  <c r="U274" i="1"/>
  <c r="V275" i="1" s="1"/>
  <c r="T274" i="1"/>
  <c r="S274" i="1"/>
  <c r="N274" i="1"/>
  <c r="O274" i="1" s="1"/>
  <c r="I274" i="1"/>
  <c r="J274" i="1" s="1"/>
  <c r="H274" i="1"/>
  <c r="G274" i="1"/>
  <c r="K274" i="1" s="1"/>
  <c r="L275" i="1" s="1"/>
  <c r="D274" i="1"/>
  <c r="C274" i="1"/>
  <c r="E274" i="1" s="1"/>
  <c r="F275" i="1" s="1"/>
  <c r="AB273" i="1"/>
  <c r="AC273" i="1" s="1"/>
  <c r="Y273" i="1"/>
  <c r="Z274" i="1" s="1"/>
  <c r="X273" i="1"/>
  <c r="W273" i="1"/>
  <c r="T273" i="1"/>
  <c r="S273" i="1"/>
  <c r="U273" i="1" s="1"/>
  <c r="V274" i="1" s="1"/>
  <c r="N273" i="1"/>
  <c r="O273" i="1" s="1"/>
  <c r="I273" i="1"/>
  <c r="J273" i="1" s="1"/>
  <c r="H273" i="1"/>
  <c r="G273" i="1"/>
  <c r="K273" i="1" s="1"/>
  <c r="L274" i="1" s="1"/>
  <c r="E273" i="1"/>
  <c r="F274" i="1" s="1"/>
  <c r="D273" i="1"/>
  <c r="C273" i="1"/>
  <c r="AB272" i="1"/>
  <c r="AC272" i="1" s="1"/>
  <c r="Y272" i="1"/>
  <c r="Z273" i="1" s="1"/>
  <c r="X272" i="1"/>
  <c r="W272" i="1"/>
  <c r="T272" i="1"/>
  <c r="S272" i="1"/>
  <c r="U272" i="1" s="1"/>
  <c r="V273" i="1" s="1"/>
  <c r="N272" i="1"/>
  <c r="O272" i="1" s="1"/>
  <c r="K272" i="1"/>
  <c r="L273" i="1" s="1"/>
  <c r="I272" i="1"/>
  <c r="J272" i="1" s="1"/>
  <c r="H272" i="1"/>
  <c r="G272" i="1"/>
  <c r="E272" i="1"/>
  <c r="F273" i="1" s="1"/>
  <c r="D272" i="1"/>
  <c r="C272" i="1"/>
  <c r="AB271" i="1"/>
  <c r="AC271" i="1" s="1"/>
  <c r="X271" i="1"/>
  <c r="W271" i="1"/>
  <c r="Y271" i="1" s="1"/>
  <c r="Z272" i="1" s="1"/>
  <c r="U271" i="1"/>
  <c r="V272" i="1" s="1"/>
  <c r="T271" i="1"/>
  <c r="S271" i="1"/>
  <c r="N271" i="1"/>
  <c r="O271" i="1" s="1"/>
  <c r="K271" i="1"/>
  <c r="L272" i="1" s="1"/>
  <c r="I271" i="1"/>
  <c r="J271" i="1" s="1"/>
  <c r="H271" i="1"/>
  <c r="G271" i="1"/>
  <c r="D271" i="1"/>
  <c r="C271" i="1"/>
  <c r="E271" i="1" s="1"/>
  <c r="F272" i="1" s="1"/>
  <c r="AB270" i="1"/>
  <c r="AC270" i="1" s="1"/>
  <c r="X270" i="1"/>
  <c r="W270" i="1"/>
  <c r="Y270" i="1" s="1"/>
  <c r="Z271" i="1" s="1"/>
  <c r="U270" i="1"/>
  <c r="V271" i="1" s="1"/>
  <c r="T270" i="1"/>
  <c r="S270" i="1"/>
  <c r="N270" i="1"/>
  <c r="O270" i="1" s="1"/>
  <c r="I270" i="1"/>
  <c r="J270" i="1" s="1"/>
  <c r="H270" i="1"/>
  <c r="G270" i="1"/>
  <c r="K270" i="1" s="1"/>
  <c r="L271" i="1" s="1"/>
  <c r="D270" i="1"/>
  <c r="C270" i="1"/>
  <c r="E270" i="1" s="1"/>
  <c r="F271" i="1" s="1"/>
  <c r="AB269" i="1"/>
  <c r="AC269" i="1" s="1"/>
  <c r="Y269" i="1"/>
  <c r="Z270" i="1" s="1"/>
  <c r="X269" i="1"/>
  <c r="W269" i="1"/>
  <c r="T269" i="1"/>
  <c r="S269" i="1"/>
  <c r="U269" i="1" s="1"/>
  <c r="V270" i="1" s="1"/>
  <c r="N269" i="1"/>
  <c r="O269" i="1" s="1"/>
  <c r="I269" i="1"/>
  <c r="J269" i="1" s="1"/>
  <c r="H269" i="1"/>
  <c r="G269" i="1"/>
  <c r="K269" i="1" s="1"/>
  <c r="L270" i="1" s="1"/>
  <c r="E269" i="1"/>
  <c r="F270" i="1" s="1"/>
  <c r="D269" i="1"/>
  <c r="C269" i="1"/>
  <c r="AB268" i="1"/>
  <c r="AC268" i="1" s="1"/>
  <c r="Y268" i="1"/>
  <c r="Z269" i="1" s="1"/>
  <c r="X268" i="1"/>
  <c r="W268" i="1"/>
  <c r="T268" i="1"/>
  <c r="S268" i="1"/>
  <c r="U268" i="1" s="1"/>
  <c r="V269" i="1" s="1"/>
  <c r="N268" i="1"/>
  <c r="O268" i="1" s="1"/>
  <c r="K268" i="1"/>
  <c r="L269" i="1" s="1"/>
  <c r="I268" i="1"/>
  <c r="J268" i="1" s="1"/>
  <c r="H268" i="1"/>
  <c r="G268" i="1"/>
  <c r="E268" i="1"/>
  <c r="F269" i="1" s="1"/>
  <c r="D268" i="1"/>
  <c r="C268" i="1"/>
  <c r="AB267" i="1"/>
  <c r="AC267" i="1" s="1"/>
  <c r="X267" i="1"/>
  <c r="W267" i="1"/>
  <c r="Y267" i="1" s="1"/>
  <c r="Z268" i="1" s="1"/>
  <c r="U267" i="1"/>
  <c r="V268" i="1" s="1"/>
  <c r="T267" i="1"/>
  <c r="S267" i="1"/>
  <c r="N267" i="1"/>
  <c r="O267" i="1" s="1"/>
  <c r="K267" i="1"/>
  <c r="L268" i="1" s="1"/>
  <c r="I267" i="1"/>
  <c r="J267" i="1" s="1"/>
  <c r="H267" i="1"/>
  <c r="G267" i="1"/>
  <c r="D267" i="1"/>
  <c r="C267" i="1"/>
  <c r="E267" i="1" s="1"/>
  <c r="F268" i="1" s="1"/>
  <c r="AB266" i="1"/>
  <c r="AC266" i="1" s="1"/>
  <c r="X266" i="1"/>
  <c r="W266" i="1"/>
  <c r="Y266" i="1" s="1"/>
  <c r="Z267" i="1" s="1"/>
  <c r="U266" i="1"/>
  <c r="V267" i="1" s="1"/>
  <c r="T266" i="1"/>
  <c r="S266" i="1"/>
  <c r="N266" i="1"/>
  <c r="O266" i="1" s="1"/>
  <c r="I266" i="1"/>
  <c r="J266" i="1" s="1"/>
  <c r="H266" i="1"/>
  <c r="G266" i="1"/>
  <c r="K266" i="1" s="1"/>
  <c r="L267" i="1" s="1"/>
  <c r="D266" i="1"/>
  <c r="C266" i="1"/>
  <c r="E266" i="1" s="1"/>
  <c r="F267" i="1" s="1"/>
  <c r="AB265" i="1"/>
  <c r="AC265" i="1" s="1"/>
  <c r="Y265" i="1"/>
  <c r="Z266" i="1" s="1"/>
  <c r="X265" i="1"/>
  <c r="W265" i="1"/>
  <c r="T265" i="1"/>
  <c r="S265" i="1"/>
  <c r="U265" i="1" s="1"/>
  <c r="V266" i="1" s="1"/>
  <c r="N265" i="1"/>
  <c r="O265" i="1" s="1"/>
  <c r="I265" i="1"/>
  <c r="J265" i="1" s="1"/>
  <c r="H265" i="1"/>
  <c r="G265" i="1"/>
  <c r="K265" i="1" s="1"/>
  <c r="L266" i="1" s="1"/>
  <c r="E265" i="1"/>
  <c r="F266" i="1" s="1"/>
  <c r="D265" i="1"/>
  <c r="C265" i="1"/>
  <c r="AB264" i="1"/>
  <c r="AC264" i="1" s="1"/>
  <c r="Y264" i="1"/>
  <c r="Z265" i="1" s="1"/>
  <c r="X264" i="1"/>
  <c r="W264" i="1"/>
  <c r="T264" i="1"/>
  <c r="S264" i="1"/>
  <c r="U264" i="1" s="1"/>
  <c r="V265" i="1" s="1"/>
  <c r="N264" i="1"/>
  <c r="O264" i="1" s="1"/>
  <c r="K264" i="1"/>
  <c r="L265" i="1" s="1"/>
  <c r="I264" i="1"/>
  <c r="J264" i="1" s="1"/>
  <c r="H264" i="1"/>
  <c r="G264" i="1"/>
  <c r="E264" i="1"/>
  <c r="F265" i="1" s="1"/>
  <c r="D264" i="1"/>
  <c r="C264" i="1"/>
  <c r="AB263" i="1"/>
  <c r="AC263" i="1" s="1"/>
  <c r="X263" i="1"/>
  <c r="W263" i="1"/>
  <c r="Y263" i="1" s="1"/>
  <c r="Z264" i="1" s="1"/>
  <c r="U263" i="1"/>
  <c r="V264" i="1" s="1"/>
  <c r="T263" i="1"/>
  <c r="S263" i="1"/>
  <c r="N263" i="1"/>
  <c r="O263" i="1" s="1"/>
  <c r="K263" i="1"/>
  <c r="L264" i="1" s="1"/>
  <c r="I263" i="1"/>
  <c r="J263" i="1" s="1"/>
  <c r="H263" i="1"/>
  <c r="G263" i="1"/>
  <c r="D263" i="1"/>
  <c r="C263" i="1"/>
  <c r="E263" i="1" s="1"/>
  <c r="F264" i="1" s="1"/>
  <c r="AB262" i="1"/>
  <c r="AC262" i="1" s="1"/>
  <c r="X262" i="1"/>
  <c r="W262" i="1"/>
  <c r="Y262" i="1" s="1"/>
  <c r="Z263" i="1" s="1"/>
  <c r="U262" i="1"/>
  <c r="V263" i="1" s="1"/>
  <c r="T262" i="1"/>
  <c r="S262" i="1"/>
  <c r="N262" i="1"/>
  <c r="O262" i="1" s="1"/>
  <c r="I262" i="1"/>
  <c r="J262" i="1" s="1"/>
  <c r="H262" i="1"/>
  <c r="G262" i="1"/>
  <c r="K262" i="1" s="1"/>
  <c r="L263" i="1" s="1"/>
  <c r="D262" i="1"/>
  <c r="C262" i="1"/>
  <c r="E262" i="1" s="1"/>
  <c r="F263" i="1" s="1"/>
  <c r="AB261" i="1"/>
  <c r="AC261" i="1" s="1"/>
  <c r="Y261" i="1"/>
  <c r="Z262" i="1" s="1"/>
  <c r="X261" i="1"/>
  <c r="W261" i="1"/>
  <c r="T261" i="1"/>
  <c r="S261" i="1"/>
  <c r="U261" i="1" s="1"/>
  <c r="V262" i="1" s="1"/>
  <c r="N261" i="1"/>
  <c r="O261" i="1" s="1"/>
  <c r="I261" i="1"/>
  <c r="J261" i="1" s="1"/>
  <c r="H261" i="1"/>
  <c r="G261" i="1"/>
  <c r="K261" i="1" s="1"/>
  <c r="L262" i="1" s="1"/>
  <c r="E261" i="1"/>
  <c r="F262" i="1" s="1"/>
  <c r="D261" i="1"/>
  <c r="C261" i="1"/>
  <c r="AB260" i="1"/>
  <c r="AC260" i="1" s="1"/>
  <c r="Y260" i="1"/>
  <c r="Z261" i="1" s="1"/>
  <c r="X260" i="1"/>
  <c r="W260" i="1"/>
  <c r="T260" i="1"/>
  <c r="S260" i="1"/>
  <c r="U260" i="1" s="1"/>
  <c r="V261" i="1" s="1"/>
  <c r="N260" i="1"/>
  <c r="O260" i="1" s="1"/>
  <c r="K260" i="1"/>
  <c r="L261" i="1" s="1"/>
  <c r="I260" i="1"/>
  <c r="J260" i="1" s="1"/>
  <c r="H260" i="1"/>
  <c r="G260" i="1"/>
  <c r="E260" i="1"/>
  <c r="F261" i="1" s="1"/>
  <c r="D260" i="1"/>
  <c r="C260" i="1"/>
  <c r="AB259" i="1"/>
  <c r="AC259" i="1" s="1"/>
  <c r="X259" i="1"/>
  <c r="W259" i="1"/>
  <c r="Y259" i="1" s="1"/>
  <c r="Z260" i="1" s="1"/>
  <c r="U259" i="1"/>
  <c r="V260" i="1" s="1"/>
  <c r="T259" i="1"/>
  <c r="S259" i="1"/>
  <c r="N259" i="1"/>
  <c r="O259" i="1" s="1"/>
  <c r="K259" i="1"/>
  <c r="L260" i="1" s="1"/>
  <c r="I259" i="1"/>
  <c r="J259" i="1" s="1"/>
  <c r="H259" i="1"/>
  <c r="G259" i="1"/>
  <c r="D259" i="1"/>
  <c r="C259" i="1"/>
  <c r="E259" i="1" s="1"/>
  <c r="F260" i="1" s="1"/>
  <c r="AB258" i="1"/>
  <c r="AC258" i="1" s="1"/>
  <c r="X258" i="1"/>
  <c r="W258" i="1"/>
  <c r="Y258" i="1" s="1"/>
  <c r="Z259" i="1" s="1"/>
  <c r="U258" i="1"/>
  <c r="V259" i="1" s="1"/>
  <c r="T258" i="1"/>
  <c r="S258" i="1"/>
  <c r="N258" i="1"/>
  <c r="O258" i="1" s="1"/>
  <c r="I258" i="1"/>
  <c r="J258" i="1" s="1"/>
  <c r="H258" i="1"/>
  <c r="G258" i="1"/>
  <c r="K258" i="1" s="1"/>
  <c r="L259" i="1" s="1"/>
  <c r="D258" i="1"/>
  <c r="C258" i="1"/>
  <c r="E258" i="1" s="1"/>
  <c r="F259" i="1" s="1"/>
  <c r="AB257" i="1"/>
  <c r="AC257" i="1" s="1"/>
  <c r="Y257" i="1"/>
  <c r="Z258" i="1" s="1"/>
  <c r="X257" i="1"/>
  <c r="W257" i="1"/>
  <c r="T257" i="1"/>
  <c r="S257" i="1"/>
  <c r="U257" i="1" s="1"/>
  <c r="V258" i="1" s="1"/>
  <c r="N257" i="1"/>
  <c r="O257" i="1" s="1"/>
  <c r="I257" i="1"/>
  <c r="J257" i="1" s="1"/>
  <c r="H257" i="1"/>
  <c r="G257" i="1"/>
  <c r="K257" i="1" s="1"/>
  <c r="L258" i="1" s="1"/>
  <c r="E257" i="1"/>
  <c r="F258" i="1" s="1"/>
  <c r="D257" i="1"/>
  <c r="C257" i="1"/>
  <c r="AB256" i="1"/>
  <c r="AC256" i="1" s="1"/>
  <c r="Y256" i="1"/>
  <c r="Z257" i="1" s="1"/>
  <c r="X256" i="1"/>
  <c r="W256" i="1"/>
  <c r="T256" i="1"/>
  <c r="S256" i="1"/>
  <c r="U256" i="1" s="1"/>
  <c r="V257" i="1" s="1"/>
  <c r="N256" i="1"/>
  <c r="O256" i="1" s="1"/>
  <c r="K256" i="1"/>
  <c r="L257" i="1" s="1"/>
  <c r="I256" i="1"/>
  <c r="J256" i="1" s="1"/>
  <c r="H256" i="1"/>
  <c r="G256" i="1"/>
  <c r="E256" i="1"/>
  <c r="F257" i="1" s="1"/>
  <c r="D256" i="1"/>
  <c r="C256" i="1"/>
  <c r="AB255" i="1"/>
  <c r="AC255" i="1" s="1"/>
  <c r="X255" i="1"/>
  <c r="W255" i="1"/>
  <c r="Y255" i="1" s="1"/>
  <c r="Z256" i="1" s="1"/>
  <c r="U255" i="1"/>
  <c r="V256" i="1" s="1"/>
  <c r="T255" i="1"/>
  <c r="S255" i="1"/>
  <c r="N255" i="1"/>
  <c r="O255" i="1" s="1"/>
  <c r="K255" i="1"/>
  <c r="L256" i="1" s="1"/>
  <c r="I255" i="1"/>
  <c r="J255" i="1" s="1"/>
  <c r="H255" i="1"/>
  <c r="G255" i="1"/>
  <c r="D255" i="1"/>
  <c r="C255" i="1"/>
  <c r="E255" i="1" s="1"/>
  <c r="F256" i="1" s="1"/>
  <c r="AB254" i="1"/>
  <c r="AC254" i="1" s="1"/>
  <c r="X254" i="1"/>
  <c r="W254" i="1"/>
  <c r="Y254" i="1" s="1"/>
  <c r="Z255" i="1" s="1"/>
  <c r="U254" i="1"/>
  <c r="V255" i="1" s="1"/>
  <c r="T254" i="1"/>
  <c r="S254" i="1"/>
  <c r="N254" i="1"/>
  <c r="O254" i="1" s="1"/>
  <c r="I254" i="1"/>
  <c r="J254" i="1" s="1"/>
  <c r="H254" i="1"/>
  <c r="G254" i="1"/>
  <c r="K254" i="1" s="1"/>
  <c r="L255" i="1" s="1"/>
  <c r="D254" i="1"/>
  <c r="C254" i="1"/>
  <c r="E254" i="1" s="1"/>
  <c r="F255" i="1" s="1"/>
  <c r="AB253" i="1"/>
  <c r="AC253" i="1" s="1"/>
  <c r="Y253" i="1"/>
  <c r="Z254" i="1" s="1"/>
  <c r="X253" i="1"/>
  <c r="W253" i="1"/>
  <c r="T253" i="1"/>
  <c r="S253" i="1"/>
  <c r="U253" i="1" s="1"/>
  <c r="V254" i="1" s="1"/>
  <c r="N253" i="1"/>
  <c r="O253" i="1" s="1"/>
  <c r="I253" i="1"/>
  <c r="J253" i="1" s="1"/>
  <c r="H253" i="1"/>
  <c r="G253" i="1"/>
  <c r="K253" i="1" s="1"/>
  <c r="L254" i="1" s="1"/>
  <c r="E253" i="1"/>
  <c r="F254" i="1" s="1"/>
  <c r="D253" i="1"/>
  <c r="C253" i="1"/>
  <c r="AB252" i="1"/>
  <c r="AC252" i="1" s="1"/>
  <c r="Y252" i="1"/>
  <c r="Z253" i="1" s="1"/>
  <c r="X252" i="1"/>
  <c r="W252" i="1"/>
  <c r="T252" i="1"/>
  <c r="S252" i="1"/>
  <c r="U252" i="1" s="1"/>
  <c r="V253" i="1" s="1"/>
  <c r="N252" i="1"/>
  <c r="O252" i="1" s="1"/>
  <c r="K252" i="1"/>
  <c r="L253" i="1" s="1"/>
  <c r="I252" i="1"/>
  <c r="J252" i="1" s="1"/>
  <c r="H252" i="1"/>
  <c r="G252" i="1"/>
  <c r="E252" i="1"/>
  <c r="F253" i="1" s="1"/>
  <c r="D252" i="1"/>
  <c r="C252" i="1"/>
  <c r="AB251" i="1"/>
  <c r="AC251" i="1" s="1"/>
  <c r="X251" i="1"/>
  <c r="W251" i="1"/>
  <c r="Y251" i="1" s="1"/>
  <c r="Z252" i="1" s="1"/>
  <c r="U251" i="1"/>
  <c r="V252" i="1" s="1"/>
  <c r="T251" i="1"/>
  <c r="S251" i="1"/>
  <c r="N251" i="1"/>
  <c r="O251" i="1" s="1"/>
  <c r="K251" i="1"/>
  <c r="L252" i="1" s="1"/>
  <c r="I251" i="1"/>
  <c r="J251" i="1" s="1"/>
  <c r="H251" i="1"/>
  <c r="G251" i="1"/>
  <c r="D251" i="1"/>
  <c r="C251" i="1"/>
  <c r="E251" i="1" s="1"/>
  <c r="F252" i="1" s="1"/>
  <c r="AB250" i="1"/>
  <c r="AC250" i="1" s="1"/>
  <c r="X250" i="1"/>
  <c r="W250" i="1"/>
  <c r="Y250" i="1" s="1"/>
  <c r="Z251" i="1" s="1"/>
  <c r="U250" i="1"/>
  <c r="V251" i="1" s="1"/>
  <c r="T250" i="1"/>
  <c r="S250" i="1"/>
  <c r="N250" i="1"/>
  <c r="O250" i="1" s="1"/>
  <c r="I250" i="1"/>
  <c r="J250" i="1" s="1"/>
  <c r="H250" i="1"/>
  <c r="G250" i="1"/>
  <c r="K250" i="1" s="1"/>
  <c r="L251" i="1" s="1"/>
  <c r="D250" i="1"/>
  <c r="C250" i="1"/>
  <c r="E250" i="1" s="1"/>
  <c r="F251" i="1" s="1"/>
  <c r="AB249" i="1"/>
  <c r="AC249" i="1" s="1"/>
  <c r="Y249" i="1"/>
  <c r="Z250" i="1" s="1"/>
  <c r="X249" i="1"/>
  <c r="W249" i="1"/>
  <c r="T249" i="1"/>
  <c r="S249" i="1"/>
  <c r="U249" i="1" s="1"/>
  <c r="V250" i="1" s="1"/>
  <c r="N249" i="1"/>
  <c r="O249" i="1" s="1"/>
  <c r="I249" i="1"/>
  <c r="J249" i="1" s="1"/>
  <c r="H249" i="1"/>
  <c r="G249" i="1"/>
  <c r="K249" i="1" s="1"/>
  <c r="L250" i="1" s="1"/>
  <c r="E249" i="1"/>
  <c r="F250" i="1" s="1"/>
  <c r="D249" i="1"/>
  <c r="C249" i="1"/>
  <c r="AB248" i="1"/>
  <c r="AC248" i="1" s="1"/>
  <c r="Y248" i="1"/>
  <c r="Z249" i="1" s="1"/>
  <c r="X248" i="1"/>
  <c r="W248" i="1"/>
  <c r="T248" i="1"/>
  <c r="S248" i="1"/>
  <c r="U248" i="1" s="1"/>
  <c r="V249" i="1" s="1"/>
  <c r="N248" i="1"/>
  <c r="O248" i="1" s="1"/>
  <c r="K248" i="1"/>
  <c r="L249" i="1" s="1"/>
  <c r="I248" i="1"/>
  <c r="J248" i="1" s="1"/>
  <c r="H248" i="1"/>
  <c r="G248" i="1"/>
  <c r="E248" i="1"/>
  <c r="F249" i="1" s="1"/>
  <c r="D248" i="1"/>
  <c r="C248" i="1"/>
  <c r="AB247" i="1"/>
  <c r="AC247" i="1" s="1"/>
  <c r="X247" i="1"/>
  <c r="W247" i="1"/>
  <c r="Y247" i="1" s="1"/>
  <c r="Z248" i="1" s="1"/>
  <c r="U247" i="1"/>
  <c r="V248" i="1" s="1"/>
  <c r="T247" i="1"/>
  <c r="S247" i="1"/>
  <c r="N247" i="1"/>
  <c r="O247" i="1" s="1"/>
  <c r="K247" i="1"/>
  <c r="L248" i="1" s="1"/>
  <c r="I247" i="1"/>
  <c r="J247" i="1" s="1"/>
  <c r="H247" i="1"/>
  <c r="G247" i="1"/>
  <c r="D247" i="1"/>
  <c r="C247" i="1"/>
  <c r="E247" i="1" s="1"/>
  <c r="F248" i="1" s="1"/>
  <c r="AB246" i="1"/>
  <c r="AC246" i="1" s="1"/>
  <c r="X246" i="1"/>
  <c r="W246" i="1"/>
  <c r="Y246" i="1" s="1"/>
  <c r="Z247" i="1" s="1"/>
  <c r="U246" i="1"/>
  <c r="V247" i="1" s="1"/>
  <c r="T246" i="1"/>
  <c r="S246" i="1"/>
  <c r="N246" i="1"/>
  <c r="O246" i="1" s="1"/>
  <c r="I246" i="1"/>
  <c r="J246" i="1" s="1"/>
  <c r="H246" i="1"/>
  <c r="G246" i="1"/>
  <c r="K246" i="1" s="1"/>
  <c r="L247" i="1" s="1"/>
  <c r="D246" i="1"/>
  <c r="C246" i="1"/>
  <c r="E246" i="1" s="1"/>
  <c r="F247" i="1" s="1"/>
  <c r="AB245" i="1"/>
  <c r="AC245" i="1" s="1"/>
  <c r="Y245" i="1"/>
  <c r="Z246" i="1" s="1"/>
  <c r="X245" i="1"/>
  <c r="W245" i="1"/>
  <c r="T245" i="1"/>
  <c r="S245" i="1"/>
  <c r="U245" i="1" s="1"/>
  <c r="V246" i="1" s="1"/>
  <c r="N245" i="1"/>
  <c r="O245" i="1" s="1"/>
  <c r="I245" i="1"/>
  <c r="J245" i="1" s="1"/>
  <c r="H245" i="1"/>
  <c r="G245" i="1"/>
  <c r="K245" i="1" s="1"/>
  <c r="L246" i="1" s="1"/>
  <c r="E245" i="1"/>
  <c r="F246" i="1" s="1"/>
  <c r="D245" i="1"/>
  <c r="C245" i="1"/>
  <c r="AB244" i="1"/>
  <c r="AC244" i="1" s="1"/>
  <c r="Y244" i="1"/>
  <c r="Z245" i="1" s="1"/>
  <c r="X244" i="1"/>
  <c r="W244" i="1"/>
  <c r="T244" i="1"/>
  <c r="S244" i="1"/>
  <c r="U244" i="1" s="1"/>
  <c r="V245" i="1" s="1"/>
  <c r="N244" i="1"/>
  <c r="O244" i="1" s="1"/>
  <c r="K244" i="1"/>
  <c r="L245" i="1" s="1"/>
  <c r="I244" i="1"/>
  <c r="J244" i="1" s="1"/>
  <c r="H244" i="1"/>
  <c r="G244" i="1"/>
  <c r="E244" i="1"/>
  <c r="F245" i="1" s="1"/>
  <c r="D244" i="1"/>
  <c r="C244" i="1"/>
  <c r="AB243" i="1"/>
  <c r="AC243" i="1" s="1"/>
  <c r="X243" i="1"/>
  <c r="W243" i="1"/>
  <c r="Y243" i="1" s="1"/>
  <c r="Z244" i="1" s="1"/>
  <c r="U243" i="1"/>
  <c r="V244" i="1" s="1"/>
  <c r="T243" i="1"/>
  <c r="S243" i="1"/>
  <c r="N243" i="1"/>
  <c r="O243" i="1" s="1"/>
  <c r="K243" i="1"/>
  <c r="L244" i="1" s="1"/>
  <c r="I243" i="1"/>
  <c r="J243" i="1" s="1"/>
  <c r="H243" i="1"/>
  <c r="G243" i="1"/>
  <c r="D243" i="1"/>
  <c r="C243" i="1"/>
  <c r="E243" i="1" s="1"/>
  <c r="F244" i="1" s="1"/>
  <c r="AB242" i="1"/>
  <c r="AC242" i="1" s="1"/>
  <c r="X242" i="1"/>
  <c r="W242" i="1"/>
  <c r="Y242" i="1" s="1"/>
  <c r="Z243" i="1" s="1"/>
  <c r="U242" i="1"/>
  <c r="V243" i="1" s="1"/>
  <c r="T242" i="1"/>
  <c r="S242" i="1"/>
  <c r="N242" i="1"/>
  <c r="O242" i="1" s="1"/>
  <c r="I242" i="1"/>
  <c r="J242" i="1" s="1"/>
  <c r="H242" i="1"/>
  <c r="G242" i="1"/>
  <c r="K242" i="1" s="1"/>
  <c r="L243" i="1" s="1"/>
  <c r="D242" i="1"/>
  <c r="C242" i="1"/>
  <c r="E242" i="1" s="1"/>
  <c r="F243" i="1" s="1"/>
  <c r="AB241" i="1"/>
  <c r="AC241" i="1" s="1"/>
  <c r="Y241" i="1"/>
  <c r="Z242" i="1" s="1"/>
  <c r="X241" i="1"/>
  <c r="W241" i="1"/>
  <c r="T241" i="1"/>
  <c r="S241" i="1"/>
  <c r="U241" i="1" s="1"/>
  <c r="V242" i="1" s="1"/>
  <c r="N241" i="1"/>
  <c r="O241" i="1" s="1"/>
  <c r="I241" i="1"/>
  <c r="J241" i="1" s="1"/>
  <c r="H241" i="1"/>
  <c r="G241" i="1"/>
  <c r="K241" i="1" s="1"/>
  <c r="L242" i="1" s="1"/>
  <c r="E241" i="1"/>
  <c r="F242" i="1" s="1"/>
  <c r="D241" i="1"/>
  <c r="C241" i="1"/>
  <c r="AB240" i="1"/>
  <c r="AC240" i="1" s="1"/>
  <c r="Y240" i="1"/>
  <c r="Z241" i="1" s="1"/>
  <c r="X240" i="1"/>
  <c r="W240" i="1"/>
  <c r="T240" i="1"/>
  <c r="S240" i="1"/>
  <c r="U240" i="1" s="1"/>
  <c r="V241" i="1" s="1"/>
  <c r="N240" i="1"/>
  <c r="O240" i="1" s="1"/>
  <c r="K240" i="1"/>
  <c r="L241" i="1" s="1"/>
  <c r="I240" i="1"/>
  <c r="J240" i="1" s="1"/>
  <c r="H240" i="1"/>
  <c r="G240" i="1"/>
  <c r="E240" i="1"/>
  <c r="F241" i="1" s="1"/>
  <c r="D240" i="1"/>
  <c r="C240" i="1"/>
  <c r="AB239" i="1"/>
  <c r="AC239" i="1" s="1"/>
  <c r="X239" i="1"/>
  <c r="W239" i="1"/>
  <c r="Y239" i="1" s="1"/>
  <c r="Z240" i="1" s="1"/>
  <c r="U239" i="1"/>
  <c r="V240" i="1" s="1"/>
  <c r="T239" i="1"/>
  <c r="S239" i="1"/>
  <c r="N239" i="1"/>
  <c r="O239" i="1" s="1"/>
  <c r="K239" i="1"/>
  <c r="L240" i="1" s="1"/>
  <c r="I239" i="1"/>
  <c r="J239" i="1" s="1"/>
  <c r="H239" i="1"/>
  <c r="G239" i="1"/>
  <c r="D239" i="1"/>
  <c r="C239" i="1"/>
  <c r="E239" i="1" s="1"/>
  <c r="F240" i="1" s="1"/>
  <c r="AB238" i="1"/>
  <c r="AC238" i="1" s="1"/>
  <c r="X238" i="1"/>
  <c r="W238" i="1"/>
  <c r="Y238" i="1" s="1"/>
  <c r="Z239" i="1" s="1"/>
  <c r="U238" i="1"/>
  <c r="V239" i="1" s="1"/>
  <c r="T238" i="1"/>
  <c r="S238" i="1"/>
  <c r="N238" i="1"/>
  <c r="O238" i="1" s="1"/>
  <c r="I238" i="1"/>
  <c r="J238" i="1" s="1"/>
  <c r="H238" i="1"/>
  <c r="G238" i="1"/>
  <c r="K238" i="1" s="1"/>
  <c r="L239" i="1" s="1"/>
  <c r="D238" i="1"/>
  <c r="C238" i="1"/>
  <c r="E238" i="1" s="1"/>
  <c r="F239" i="1" s="1"/>
  <c r="AB237" i="1"/>
  <c r="AC237" i="1" s="1"/>
  <c r="Y237" i="1"/>
  <c r="Z238" i="1" s="1"/>
  <c r="X237" i="1"/>
  <c r="W237" i="1"/>
  <c r="T237" i="1"/>
  <c r="S237" i="1"/>
  <c r="U237" i="1" s="1"/>
  <c r="V238" i="1" s="1"/>
  <c r="N237" i="1"/>
  <c r="O237" i="1" s="1"/>
  <c r="I237" i="1"/>
  <c r="J237" i="1" s="1"/>
  <c r="H237" i="1"/>
  <c r="G237" i="1"/>
  <c r="K237" i="1" s="1"/>
  <c r="L238" i="1" s="1"/>
  <c r="E237" i="1"/>
  <c r="F238" i="1" s="1"/>
  <c r="D237" i="1"/>
  <c r="C237" i="1"/>
  <c r="AB236" i="1"/>
  <c r="AC236" i="1" s="1"/>
  <c r="Y236" i="1"/>
  <c r="Z237" i="1" s="1"/>
  <c r="X236" i="1"/>
  <c r="W236" i="1"/>
  <c r="T236" i="1"/>
  <c r="S236" i="1"/>
  <c r="U236" i="1" s="1"/>
  <c r="V237" i="1" s="1"/>
  <c r="N236" i="1"/>
  <c r="O236" i="1" s="1"/>
  <c r="K236" i="1"/>
  <c r="L237" i="1" s="1"/>
  <c r="I236" i="1"/>
  <c r="J236" i="1" s="1"/>
  <c r="H236" i="1"/>
  <c r="G236" i="1"/>
  <c r="E236" i="1"/>
  <c r="F237" i="1" s="1"/>
  <c r="D236" i="1"/>
  <c r="C236" i="1"/>
  <c r="AB235" i="1"/>
  <c r="AC235" i="1" s="1"/>
  <c r="X235" i="1"/>
  <c r="W235" i="1"/>
  <c r="Y235" i="1" s="1"/>
  <c r="Z236" i="1" s="1"/>
  <c r="U235" i="1"/>
  <c r="V236" i="1" s="1"/>
  <c r="T235" i="1"/>
  <c r="S235" i="1"/>
  <c r="N235" i="1"/>
  <c r="O235" i="1" s="1"/>
  <c r="K235" i="1"/>
  <c r="L236" i="1" s="1"/>
  <c r="I235" i="1"/>
  <c r="J235" i="1" s="1"/>
  <c r="H235" i="1"/>
  <c r="G235" i="1"/>
  <c r="D235" i="1"/>
  <c r="C235" i="1"/>
  <c r="E235" i="1" s="1"/>
  <c r="F236" i="1" s="1"/>
  <c r="AB234" i="1"/>
  <c r="AC234" i="1" s="1"/>
  <c r="X234" i="1"/>
  <c r="W234" i="1"/>
  <c r="Y234" i="1" s="1"/>
  <c r="Z235" i="1" s="1"/>
  <c r="U234" i="1"/>
  <c r="V235" i="1" s="1"/>
  <c r="T234" i="1"/>
  <c r="S234" i="1"/>
  <c r="N234" i="1"/>
  <c r="O234" i="1" s="1"/>
  <c r="I234" i="1"/>
  <c r="J234" i="1" s="1"/>
  <c r="H234" i="1"/>
  <c r="G234" i="1"/>
  <c r="K234" i="1" s="1"/>
  <c r="L235" i="1" s="1"/>
  <c r="D234" i="1"/>
  <c r="C234" i="1"/>
  <c r="E234" i="1" s="1"/>
  <c r="F235" i="1" s="1"/>
  <c r="AB233" i="1"/>
  <c r="AC233" i="1" s="1"/>
  <c r="Y233" i="1"/>
  <c r="Z234" i="1" s="1"/>
  <c r="X233" i="1"/>
  <c r="W233" i="1"/>
  <c r="T233" i="1"/>
  <c r="S233" i="1"/>
  <c r="U233" i="1" s="1"/>
  <c r="V234" i="1" s="1"/>
  <c r="N233" i="1"/>
  <c r="O233" i="1" s="1"/>
  <c r="I233" i="1"/>
  <c r="J233" i="1" s="1"/>
  <c r="H233" i="1"/>
  <c r="G233" i="1"/>
  <c r="K233" i="1" s="1"/>
  <c r="L234" i="1" s="1"/>
  <c r="E233" i="1"/>
  <c r="F234" i="1" s="1"/>
  <c r="D233" i="1"/>
  <c r="C233" i="1"/>
  <c r="AB232" i="1"/>
  <c r="AC232" i="1" s="1"/>
  <c r="Y232" i="1"/>
  <c r="Z233" i="1" s="1"/>
  <c r="X232" i="1"/>
  <c r="W232" i="1"/>
  <c r="T232" i="1"/>
  <c r="S232" i="1"/>
  <c r="U232" i="1" s="1"/>
  <c r="V233" i="1" s="1"/>
  <c r="N232" i="1"/>
  <c r="O232" i="1" s="1"/>
  <c r="K232" i="1"/>
  <c r="L233" i="1" s="1"/>
  <c r="I232" i="1"/>
  <c r="J232" i="1" s="1"/>
  <c r="H232" i="1"/>
  <c r="G232" i="1"/>
  <c r="E232" i="1"/>
  <c r="F233" i="1" s="1"/>
  <c r="D232" i="1"/>
  <c r="C232" i="1"/>
  <c r="AB231" i="1"/>
  <c r="AC231" i="1" s="1"/>
  <c r="X231" i="1"/>
  <c r="W231" i="1"/>
  <c r="Y231" i="1" s="1"/>
  <c r="Z232" i="1" s="1"/>
  <c r="U231" i="1"/>
  <c r="V232" i="1" s="1"/>
  <c r="T231" i="1"/>
  <c r="S231" i="1"/>
  <c r="N231" i="1"/>
  <c r="O231" i="1" s="1"/>
  <c r="K231" i="1"/>
  <c r="L232" i="1" s="1"/>
  <c r="I231" i="1"/>
  <c r="J231" i="1" s="1"/>
  <c r="H231" i="1"/>
  <c r="G231" i="1"/>
  <c r="D231" i="1"/>
  <c r="C231" i="1"/>
  <c r="E231" i="1" s="1"/>
  <c r="F232" i="1" s="1"/>
  <c r="AB230" i="1"/>
  <c r="AC230" i="1" s="1"/>
  <c r="X230" i="1"/>
  <c r="W230" i="1"/>
  <c r="Y230" i="1" s="1"/>
  <c r="Z231" i="1" s="1"/>
  <c r="U230" i="1"/>
  <c r="V231" i="1" s="1"/>
  <c r="T230" i="1"/>
  <c r="S230" i="1"/>
  <c r="N230" i="1"/>
  <c r="O230" i="1" s="1"/>
  <c r="I230" i="1"/>
  <c r="J230" i="1" s="1"/>
  <c r="H230" i="1"/>
  <c r="G230" i="1"/>
  <c r="K230" i="1" s="1"/>
  <c r="L231" i="1" s="1"/>
  <c r="D230" i="1"/>
  <c r="C230" i="1"/>
  <c r="E230" i="1" s="1"/>
  <c r="F231" i="1" s="1"/>
  <c r="AB229" i="1"/>
  <c r="AC229" i="1" s="1"/>
  <c r="Y229" i="1"/>
  <c r="Z230" i="1" s="1"/>
  <c r="X229" i="1"/>
  <c r="W229" i="1"/>
  <c r="T229" i="1"/>
  <c r="S229" i="1"/>
  <c r="U229" i="1" s="1"/>
  <c r="V230" i="1" s="1"/>
  <c r="N229" i="1"/>
  <c r="O229" i="1" s="1"/>
  <c r="I229" i="1"/>
  <c r="J229" i="1" s="1"/>
  <c r="H229" i="1"/>
  <c r="G229" i="1"/>
  <c r="K229" i="1" s="1"/>
  <c r="L230" i="1" s="1"/>
  <c r="E229" i="1"/>
  <c r="F230" i="1" s="1"/>
  <c r="D229" i="1"/>
  <c r="C229" i="1"/>
  <c r="AB228" i="1"/>
  <c r="AC228" i="1" s="1"/>
  <c r="Y228" i="1"/>
  <c r="Z229" i="1" s="1"/>
  <c r="X228" i="1"/>
  <c r="W228" i="1"/>
  <c r="T228" i="1"/>
  <c r="S228" i="1"/>
  <c r="U228" i="1" s="1"/>
  <c r="V229" i="1" s="1"/>
  <c r="N228" i="1"/>
  <c r="O228" i="1" s="1"/>
  <c r="K228" i="1"/>
  <c r="L229" i="1" s="1"/>
  <c r="I228" i="1"/>
  <c r="J228" i="1" s="1"/>
  <c r="H228" i="1"/>
  <c r="G228" i="1"/>
  <c r="E228" i="1"/>
  <c r="F229" i="1" s="1"/>
  <c r="D228" i="1"/>
  <c r="C228" i="1"/>
  <c r="AB227" i="1"/>
  <c r="AC227" i="1" s="1"/>
  <c r="X227" i="1"/>
  <c r="W227" i="1"/>
  <c r="Y227" i="1" s="1"/>
  <c r="Z228" i="1" s="1"/>
  <c r="U227" i="1"/>
  <c r="V228" i="1" s="1"/>
  <c r="T227" i="1"/>
  <c r="S227" i="1"/>
  <c r="N227" i="1"/>
  <c r="O227" i="1" s="1"/>
  <c r="K227" i="1"/>
  <c r="L228" i="1" s="1"/>
  <c r="I227" i="1"/>
  <c r="J227" i="1" s="1"/>
  <c r="H227" i="1"/>
  <c r="G227" i="1"/>
  <c r="D227" i="1"/>
  <c r="C227" i="1"/>
  <c r="E227" i="1" s="1"/>
  <c r="F228" i="1" s="1"/>
  <c r="AB226" i="1"/>
  <c r="AC226" i="1" s="1"/>
  <c r="X226" i="1"/>
  <c r="W226" i="1"/>
  <c r="Y226" i="1" s="1"/>
  <c r="Z227" i="1" s="1"/>
  <c r="U226" i="1"/>
  <c r="V227" i="1" s="1"/>
  <c r="T226" i="1"/>
  <c r="S226" i="1"/>
  <c r="N226" i="1"/>
  <c r="O226" i="1" s="1"/>
  <c r="I226" i="1"/>
  <c r="J226" i="1" s="1"/>
  <c r="H226" i="1"/>
  <c r="G226" i="1"/>
  <c r="K226" i="1" s="1"/>
  <c r="L227" i="1" s="1"/>
  <c r="D226" i="1"/>
  <c r="C226" i="1"/>
  <c r="E226" i="1" s="1"/>
  <c r="F227" i="1" s="1"/>
  <c r="AB225" i="1"/>
  <c r="AC225" i="1" s="1"/>
  <c r="Y225" i="1"/>
  <c r="Z226" i="1" s="1"/>
  <c r="X225" i="1"/>
  <c r="W225" i="1"/>
  <c r="T225" i="1"/>
  <c r="S225" i="1"/>
  <c r="U225" i="1" s="1"/>
  <c r="V226" i="1" s="1"/>
  <c r="N225" i="1"/>
  <c r="O225" i="1" s="1"/>
  <c r="I225" i="1"/>
  <c r="J225" i="1" s="1"/>
  <c r="H225" i="1"/>
  <c r="G225" i="1"/>
  <c r="K225" i="1" s="1"/>
  <c r="L226" i="1" s="1"/>
  <c r="E225" i="1"/>
  <c r="F226" i="1" s="1"/>
  <c r="D225" i="1"/>
  <c r="C225" i="1"/>
  <c r="AB224" i="1"/>
  <c r="AC224" i="1" s="1"/>
  <c r="Y224" i="1"/>
  <c r="Z225" i="1" s="1"/>
  <c r="X224" i="1"/>
  <c r="W224" i="1"/>
  <c r="T224" i="1"/>
  <c r="S224" i="1"/>
  <c r="U224" i="1" s="1"/>
  <c r="V225" i="1" s="1"/>
  <c r="N224" i="1"/>
  <c r="O224" i="1" s="1"/>
  <c r="K224" i="1"/>
  <c r="L225" i="1" s="1"/>
  <c r="I224" i="1"/>
  <c r="J224" i="1" s="1"/>
  <c r="H224" i="1"/>
  <c r="G224" i="1"/>
  <c r="E224" i="1"/>
  <c r="F225" i="1" s="1"/>
  <c r="D224" i="1"/>
  <c r="C224" i="1"/>
  <c r="AB223" i="1"/>
  <c r="AC223" i="1" s="1"/>
  <c r="X223" i="1"/>
  <c r="W223" i="1"/>
  <c r="Y223" i="1" s="1"/>
  <c r="Z224" i="1" s="1"/>
  <c r="U223" i="1"/>
  <c r="V224" i="1" s="1"/>
  <c r="T223" i="1"/>
  <c r="S223" i="1"/>
  <c r="N223" i="1"/>
  <c r="O223" i="1" s="1"/>
  <c r="K223" i="1"/>
  <c r="L224" i="1" s="1"/>
  <c r="I223" i="1"/>
  <c r="J223" i="1" s="1"/>
  <c r="H223" i="1"/>
  <c r="G223" i="1"/>
  <c r="D223" i="1"/>
  <c r="C223" i="1"/>
  <c r="E223" i="1" s="1"/>
  <c r="F224" i="1" s="1"/>
  <c r="AB222" i="1"/>
  <c r="AC222" i="1" s="1"/>
  <c r="X222" i="1"/>
  <c r="W222" i="1"/>
  <c r="Y222" i="1" s="1"/>
  <c r="Z223" i="1" s="1"/>
  <c r="U222" i="1"/>
  <c r="V223" i="1" s="1"/>
  <c r="T222" i="1"/>
  <c r="S222" i="1"/>
  <c r="N222" i="1"/>
  <c r="O222" i="1" s="1"/>
  <c r="I222" i="1"/>
  <c r="J222" i="1" s="1"/>
  <c r="H222" i="1"/>
  <c r="G222" i="1"/>
  <c r="K222" i="1" s="1"/>
  <c r="L223" i="1" s="1"/>
  <c r="D222" i="1"/>
  <c r="C222" i="1"/>
  <c r="E222" i="1" s="1"/>
  <c r="F223" i="1" s="1"/>
  <c r="AB221" i="1"/>
  <c r="AC221" i="1" s="1"/>
  <c r="Y221" i="1"/>
  <c r="Z222" i="1" s="1"/>
  <c r="X221" i="1"/>
  <c r="W221" i="1"/>
  <c r="T221" i="1"/>
  <c r="S221" i="1"/>
  <c r="U221" i="1" s="1"/>
  <c r="V222" i="1" s="1"/>
  <c r="N221" i="1"/>
  <c r="O221" i="1" s="1"/>
  <c r="I221" i="1"/>
  <c r="J221" i="1" s="1"/>
  <c r="H221" i="1"/>
  <c r="G221" i="1"/>
  <c r="K221" i="1" s="1"/>
  <c r="L222" i="1" s="1"/>
  <c r="E221" i="1"/>
  <c r="F222" i="1" s="1"/>
  <c r="D221" i="1"/>
  <c r="C221" i="1"/>
  <c r="AB220" i="1"/>
  <c r="AC220" i="1" s="1"/>
  <c r="Y220" i="1"/>
  <c r="Z221" i="1" s="1"/>
  <c r="X220" i="1"/>
  <c r="W220" i="1"/>
  <c r="T220" i="1"/>
  <c r="S220" i="1"/>
  <c r="U220" i="1" s="1"/>
  <c r="V221" i="1" s="1"/>
  <c r="N220" i="1"/>
  <c r="O220" i="1" s="1"/>
  <c r="K220" i="1"/>
  <c r="L221" i="1" s="1"/>
  <c r="I220" i="1"/>
  <c r="J220" i="1" s="1"/>
  <c r="H220" i="1"/>
  <c r="G220" i="1"/>
  <c r="E220" i="1"/>
  <c r="F221" i="1" s="1"/>
  <c r="D220" i="1"/>
  <c r="C220" i="1"/>
  <c r="AB219" i="1"/>
  <c r="AC219" i="1" s="1"/>
  <c r="X219" i="1"/>
  <c r="W219" i="1"/>
  <c r="Y219" i="1" s="1"/>
  <c r="Z220" i="1" s="1"/>
  <c r="U219" i="1"/>
  <c r="V220" i="1" s="1"/>
  <c r="T219" i="1"/>
  <c r="S219" i="1"/>
  <c r="N219" i="1"/>
  <c r="O219" i="1" s="1"/>
  <c r="K219" i="1"/>
  <c r="L220" i="1" s="1"/>
  <c r="I219" i="1"/>
  <c r="J219" i="1" s="1"/>
  <c r="H219" i="1"/>
  <c r="G219" i="1"/>
  <c r="D219" i="1"/>
  <c r="C219" i="1"/>
  <c r="E219" i="1" s="1"/>
  <c r="F220" i="1" s="1"/>
  <c r="AB218" i="1"/>
  <c r="AC218" i="1" s="1"/>
  <c r="X218" i="1"/>
  <c r="W218" i="1"/>
  <c r="Y218" i="1" s="1"/>
  <c r="Z219" i="1" s="1"/>
  <c r="U218" i="1"/>
  <c r="V219" i="1" s="1"/>
  <c r="T218" i="1"/>
  <c r="S218" i="1"/>
  <c r="N218" i="1"/>
  <c r="O218" i="1" s="1"/>
  <c r="I218" i="1"/>
  <c r="J218" i="1" s="1"/>
  <c r="H218" i="1"/>
  <c r="G218" i="1"/>
  <c r="K218" i="1" s="1"/>
  <c r="L219" i="1" s="1"/>
  <c r="D218" i="1"/>
  <c r="C218" i="1"/>
  <c r="E218" i="1" s="1"/>
  <c r="F219" i="1" s="1"/>
  <c r="AB217" i="1"/>
  <c r="AC217" i="1" s="1"/>
  <c r="Y217" i="1"/>
  <c r="Z218" i="1" s="1"/>
  <c r="X217" i="1"/>
  <c r="W217" i="1"/>
  <c r="T217" i="1"/>
  <c r="S217" i="1"/>
  <c r="U217" i="1" s="1"/>
  <c r="V218" i="1" s="1"/>
  <c r="N217" i="1"/>
  <c r="O217" i="1" s="1"/>
  <c r="I217" i="1"/>
  <c r="J217" i="1" s="1"/>
  <c r="H217" i="1"/>
  <c r="G217" i="1"/>
  <c r="K217" i="1" s="1"/>
  <c r="L218" i="1" s="1"/>
  <c r="E217" i="1"/>
  <c r="F218" i="1" s="1"/>
  <c r="D217" i="1"/>
  <c r="C217" i="1"/>
  <c r="AB216" i="1"/>
  <c r="AC216" i="1" s="1"/>
  <c r="Y216" i="1"/>
  <c r="Z217" i="1" s="1"/>
  <c r="X216" i="1"/>
  <c r="W216" i="1"/>
  <c r="T216" i="1"/>
  <c r="S216" i="1"/>
  <c r="U216" i="1" s="1"/>
  <c r="V217" i="1" s="1"/>
  <c r="N216" i="1"/>
  <c r="O216" i="1" s="1"/>
  <c r="K216" i="1"/>
  <c r="L217" i="1" s="1"/>
  <c r="I216" i="1"/>
  <c r="J216" i="1" s="1"/>
  <c r="H216" i="1"/>
  <c r="G216" i="1"/>
  <c r="E216" i="1"/>
  <c r="F217" i="1" s="1"/>
  <c r="D216" i="1"/>
  <c r="C216" i="1"/>
  <c r="AB215" i="1"/>
  <c r="AC215" i="1" s="1"/>
  <c r="X215" i="1"/>
  <c r="W215" i="1"/>
  <c r="Y215" i="1" s="1"/>
  <c r="Z216" i="1" s="1"/>
  <c r="U215" i="1"/>
  <c r="V216" i="1" s="1"/>
  <c r="T215" i="1"/>
  <c r="S215" i="1"/>
  <c r="N215" i="1"/>
  <c r="O215" i="1" s="1"/>
  <c r="K215" i="1"/>
  <c r="L216" i="1" s="1"/>
  <c r="I215" i="1"/>
  <c r="J215" i="1" s="1"/>
  <c r="H215" i="1"/>
  <c r="G215" i="1"/>
  <c r="D215" i="1"/>
  <c r="C215" i="1"/>
  <c r="E215" i="1" s="1"/>
  <c r="F216" i="1" s="1"/>
  <c r="AB214" i="1"/>
  <c r="AC214" i="1" s="1"/>
  <c r="X214" i="1"/>
  <c r="W214" i="1"/>
  <c r="Y214" i="1" s="1"/>
  <c r="Z215" i="1" s="1"/>
  <c r="U214" i="1"/>
  <c r="V215" i="1" s="1"/>
  <c r="T214" i="1"/>
  <c r="S214" i="1"/>
  <c r="N214" i="1"/>
  <c r="O214" i="1" s="1"/>
  <c r="I214" i="1"/>
  <c r="J214" i="1" s="1"/>
  <c r="H214" i="1"/>
  <c r="G214" i="1"/>
  <c r="K214" i="1" s="1"/>
  <c r="L215" i="1" s="1"/>
  <c r="D214" i="1"/>
  <c r="C214" i="1"/>
  <c r="E214" i="1" s="1"/>
  <c r="F215" i="1" s="1"/>
  <c r="AB213" i="1"/>
  <c r="AC213" i="1" s="1"/>
  <c r="Y213" i="1"/>
  <c r="Z214" i="1" s="1"/>
  <c r="X213" i="1"/>
  <c r="W213" i="1"/>
  <c r="T213" i="1"/>
  <c r="S213" i="1"/>
  <c r="U213" i="1" s="1"/>
  <c r="V214" i="1" s="1"/>
  <c r="N213" i="1"/>
  <c r="O213" i="1" s="1"/>
  <c r="I213" i="1"/>
  <c r="J213" i="1" s="1"/>
  <c r="H213" i="1"/>
  <c r="G213" i="1"/>
  <c r="K213" i="1" s="1"/>
  <c r="L214" i="1" s="1"/>
  <c r="E213" i="1"/>
  <c r="F214" i="1" s="1"/>
  <c r="D213" i="1"/>
  <c r="C213" i="1"/>
  <c r="AB212" i="1"/>
  <c r="AC212" i="1" s="1"/>
  <c r="Y212" i="1"/>
  <c r="Z213" i="1" s="1"/>
  <c r="X212" i="1"/>
  <c r="W212" i="1"/>
  <c r="T212" i="1"/>
  <c r="S212" i="1"/>
  <c r="U212" i="1" s="1"/>
  <c r="V213" i="1" s="1"/>
  <c r="N212" i="1"/>
  <c r="O212" i="1" s="1"/>
  <c r="K212" i="1"/>
  <c r="L213" i="1" s="1"/>
  <c r="I212" i="1"/>
  <c r="J212" i="1" s="1"/>
  <c r="H212" i="1"/>
  <c r="G212" i="1"/>
  <c r="E212" i="1"/>
  <c r="F213" i="1" s="1"/>
  <c r="D212" i="1"/>
  <c r="C212" i="1"/>
  <c r="AB211" i="1"/>
  <c r="AC211" i="1" s="1"/>
  <c r="X211" i="1"/>
  <c r="W211" i="1"/>
  <c r="Y211" i="1" s="1"/>
  <c r="Z212" i="1" s="1"/>
  <c r="U211" i="1"/>
  <c r="V212" i="1" s="1"/>
  <c r="T211" i="1"/>
  <c r="S211" i="1"/>
  <c r="N211" i="1"/>
  <c r="O211" i="1" s="1"/>
  <c r="K211" i="1"/>
  <c r="L212" i="1" s="1"/>
  <c r="I211" i="1"/>
  <c r="J211" i="1" s="1"/>
  <c r="H211" i="1"/>
  <c r="G211" i="1"/>
  <c r="D211" i="1"/>
  <c r="C211" i="1"/>
  <c r="E211" i="1" s="1"/>
  <c r="F212" i="1" s="1"/>
  <c r="AB210" i="1"/>
  <c r="AC210" i="1" s="1"/>
  <c r="X210" i="1"/>
  <c r="W210" i="1"/>
  <c r="Y210" i="1" s="1"/>
  <c r="Z211" i="1" s="1"/>
  <c r="U210" i="1"/>
  <c r="V211" i="1" s="1"/>
  <c r="T210" i="1"/>
  <c r="S210" i="1"/>
  <c r="N210" i="1"/>
  <c r="O210" i="1" s="1"/>
  <c r="I210" i="1"/>
  <c r="J210" i="1" s="1"/>
  <c r="H210" i="1"/>
  <c r="G210" i="1"/>
  <c r="K210" i="1" s="1"/>
  <c r="L211" i="1" s="1"/>
  <c r="D210" i="1"/>
  <c r="C210" i="1"/>
  <c r="E210" i="1" s="1"/>
  <c r="F211" i="1" s="1"/>
  <c r="AB209" i="1"/>
  <c r="AC209" i="1" s="1"/>
  <c r="Y209" i="1"/>
  <c r="Z210" i="1" s="1"/>
  <c r="X209" i="1"/>
  <c r="W209" i="1"/>
  <c r="T209" i="1"/>
  <c r="S209" i="1"/>
  <c r="U209" i="1" s="1"/>
  <c r="V210" i="1" s="1"/>
  <c r="N209" i="1"/>
  <c r="O209" i="1" s="1"/>
  <c r="I209" i="1"/>
  <c r="J209" i="1" s="1"/>
  <c r="H209" i="1"/>
  <c r="G209" i="1"/>
  <c r="K209" i="1" s="1"/>
  <c r="L210" i="1" s="1"/>
  <c r="E209" i="1"/>
  <c r="F210" i="1" s="1"/>
  <c r="D209" i="1"/>
  <c r="C209" i="1"/>
  <c r="AB208" i="1"/>
  <c r="AC208" i="1" s="1"/>
  <c r="Y208" i="1"/>
  <c r="Z209" i="1" s="1"/>
  <c r="X208" i="1"/>
  <c r="W208" i="1"/>
  <c r="T208" i="1"/>
  <c r="S208" i="1"/>
  <c r="U208" i="1" s="1"/>
  <c r="V209" i="1" s="1"/>
  <c r="N208" i="1"/>
  <c r="O208" i="1" s="1"/>
  <c r="K208" i="1"/>
  <c r="L209" i="1" s="1"/>
  <c r="I208" i="1"/>
  <c r="J208" i="1" s="1"/>
  <c r="H208" i="1"/>
  <c r="G208" i="1"/>
  <c r="E208" i="1"/>
  <c r="F209" i="1" s="1"/>
  <c r="D208" i="1"/>
  <c r="C208" i="1"/>
  <c r="AB207" i="1"/>
  <c r="AC207" i="1" s="1"/>
  <c r="X207" i="1"/>
  <c r="W207" i="1"/>
  <c r="Y207" i="1" s="1"/>
  <c r="Z208" i="1" s="1"/>
  <c r="U207" i="1"/>
  <c r="V208" i="1" s="1"/>
  <c r="T207" i="1"/>
  <c r="S207" i="1"/>
  <c r="N207" i="1"/>
  <c r="O207" i="1" s="1"/>
  <c r="K207" i="1"/>
  <c r="L208" i="1" s="1"/>
  <c r="I207" i="1"/>
  <c r="J207" i="1" s="1"/>
  <c r="H207" i="1"/>
  <c r="G207" i="1"/>
  <c r="D207" i="1"/>
  <c r="C207" i="1"/>
  <c r="E207" i="1" s="1"/>
  <c r="F208" i="1" s="1"/>
  <c r="AB206" i="1"/>
  <c r="AC206" i="1" s="1"/>
  <c r="X206" i="1"/>
  <c r="W206" i="1"/>
  <c r="Y206" i="1" s="1"/>
  <c r="Z207" i="1" s="1"/>
  <c r="U206" i="1"/>
  <c r="V207" i="1" s="1"/>
  <c r="T206" i="1"/>
  <c r="S206" i="1"/>
  <c r="N206" i="1"/>
  <c r="O206" i="1" s="1"/>
  <c r="I206" i="1"/>
  <c r="J206" i="1" s="1"/>
  <c r="H206" i="1"/>
  <c r="G206" i="1"/>
  <c r="K206" i="1" s="1"/>
  <c r="L207" i="1" s="1"/>
  <c r="D206" i="1"/>
  <c r="C206" i="1"/>
  <c r="E206" i="1" s="1"/>
  <c r="F207" i="1" s="1"/>
  <c r="AB205" i="1"/>
  <c r="AC205" i="1" s="1"/>
  <c r="Y205" i="1"/>
  <c r="Z206" i="1" s="1"/>
  <c r="X205" i="1"/>
  <c r="W205" i="1"/>
  <c r="T205" i="1"/>
  <c r="S205" i="1"/>
  <c r="U205" i="1" s="1"/>
  <c r="V206" i="1" s="1"/>
  <c r="N205" i="1"/>
  <c r="O205" i="1" s="1"/>
  <c r="I205" i="1"/>
  <c r="J205" i="1" s="1"/>
  <c r="H205" i="1"/>
  <c r="G205" i="1"/>
  <c r="K205" i="1" s="1"/>
  <c r="L206" i="1" s="1"/>
  <c r="E205" i="1"/>
  <c r="F206" i="1" s="1"/>
  <c r="D205" i="1"/>
  <c r="C205" i="1"/>
  <c r="AB204" i="1"/>
  <c r="AC204" i="1" s="1"/>
  <c r="Y204" i="1"/>
  <c r="Z205" i="1" s="1"/>
  <c r="X204" i="1"/>
  <c r="W204" i="1"/>
  <c r="T204" i="1"/>
  <c r="S204" i="1"/>
  <c r="U204" i="1" s="1"/>
  <c r="V205" i="1" s="1"/>
  <c r="N204" i="1"/>
  <c r="O204" i="1" s="1"/>
  <c r="K204" i="1"/>
  <c r="L205" i="1" s="1"/>
  <c r="I204" i="1"/>
  <c r="J204" i="1" s="1"/>
  <c r="H204" i="1"/>
  <c r="G204" i="1"/>
  <c r="E204" i="1"/>
  <c r="F205" i="1" s="1"/>
  <c r="D204" i="1"/>
  <c r="C204" i="1"/>
  <c r="AB203" i="1"/>
  <c r="AC203" i="1" s="1"/>
  <c r="X203" i="1"/>
  <c r="W203" i="1"/>
  <c r="Y203" i="1" s="1"/>
  <c r="Z204" i="1" s="1"/>
  <c r="U203" i="1"/>
  <c r="V204" i="1" s="1"/>
  <c r="T203" i="1"/>
  <c r="S203" i="1"/>
  <c r="N203" i="1"/>
  <c r="O203" i="1" s="1"/>
  <c r="K203" i="1"/>
  <c r="L204" i="1" s="1"/>
  <c r="I203" i="1"/>
  <c r="J203" i="1" s="1"/>
  <c r="H203" i="1"/>
  <c r="G203" i="1"/>
  <c r="D203" i="1"/>
  <c r="C203" i="1"/>
  <c r="E203" i="1" s="1"/>
  <c r="F204" i="1" s="1"/>
  <c r="AB202" i="1"/>
  <c r="AC202" i="1" s="1"/>
  <c r="X202" i="1"/>
  <c r="W202" i="1"/>
  <c r="Y202" i="1" s="1"/>
  <c r="Z203" i="1" s="1"/>
  <c r="U202" i="1"/>
  <c r="V203" i="1" s="1"/>
  <c r="T202" i="1"/>
  <c r="S202" i="1"/>
  <c r="N202" i="1"/>
  <c r="O202" i="1" s="1"/>
  <c r="I202" i="1"/>
  <c r="J202" i="1" s="1"/>
  <c r="H202" i="1"/>
  <c r="G202" i="1"/>
  <c r="K202" i="1" s="1"/>
  <c r="L203" i="1" s="1"/>
  <c r="D202" i="1"/>
  <c r="C202" i="1"/>
  <c r="E202" i="1" s="1"/>
  <c r="F203" i="1" s="1"/>
  <c r="AB201" i="1"/>
  <c r="AC201" i="1" s="1"/>
  <c r="Y201" i="1"/>
  <c r="Z202" i="1" s="1"/>
  <c r="X201" i="1"/>
  <c r="W201" i="1"/>
  <c r="T201" i="1"/>
  <c r="S201" i="1"/>
  <c r="U201" i="1" s="1"/>
  <c r="V202" i="1" s="1"/>
  <c r="N201" i="1"/>
  <c r="O201" i="1" s="1"/>
  <c r="I201" i="1"/>
  <c r="J201" i="1" s="1"/>
  <c r="H201" i="1"/>
  <c r="G201" i="1"/>
  <c r="K201" i="1" s="1"/>
  <c r="L202" i="1" s="1"/>
  <c r="E201" i="1"/>
  <c r="F202" i="1" s="1"/>
  <c r="D201" i="1"/>
  <c r="C201" i="1"/>
  <c r="AB200" i="1"/>
  <c r="AC200" i="1" s="1"/>
  <c r="Y200" i="1"/>
  <c r="Z201" i="1" s="1"/>
  <c r="X200" i="1"/>
  <c r="W200" i="1"/>
  <c r="T200" i="1"/>
  <c r="S200" i="1"/>
  <c r="U200" i="1" s="1"/>
  <c r="V201" i="1" s="1"/>
  <c r="N200" i="1"/>
  <c r="O200" i="1" s="1"/>
  <c r="K200" i="1"/>
  <c r="L201" i="1" s="1"/>
  <c r="I200" i="1"/>
  <c r="J200" i="1" s="1"/>
  <c r="H200" i="1"/>
  <c r="G200" i="1"/>
  <c r="E200" i="1"/>
  <c r="F201" i="1" s="1"/>
  <c r="D200" i="1"/>
  <c r="C200" i="1"/>
  <c r="AB199" i="1"/>
  <c r="AC199" i="1" s="1"/>
  <c r="X199" i="1"/>
  <c r="W199" i="1"/>
  <c r="Y199" i="1" s="1"/>
  <c r="Z200" i="1" s="1"/>
  <c r="U199" i="1"/>
  <c r="V200" i="1" s="1"/>
  <c r="T199" i="1"/>
  <c r="S199" i="1"/>
  <c r="N199" i="1"/>
  <c r="O199" i="1" s="1"/>
  <c r="K199" i="1"/>
  <c r="L200" i="1" s="1"/>
  <c r="I199" i="1"/>
  <c r="J199" i="1" s="1"/>
  <c r="H199" i="1"/>
  <c r="G199" i="1"/>
  <c r="D199" i="1"/>
  <c r="C199" i="1"/>
  <c r="E199" i="1" s="1"/>
  <c r="F200" i="1" s="1"/>
  <c r="AB198" i="1"/>
  <c r="AC198" i="1" s="1"/>
  <c r="X198" i="1"/>
  <c r="W198" i="1"/>
  <c r="Y198" i="1" s="1"/>
  <c r="Z199" i="1" s="1"/>
  <c r="U198" i="1"/>
  <c r="V199" i="1" s="1"/>
  <c r="T198" i="1"/>
  <c r="S198" i="1"/>
  <c r="N198" i="1"/>
  <c r="O198" i="1" s="1"/>
  <c r="I198" i="1"/>
  <c r="J198" i="1" s="1"/>
  <c r="H198" i="1"/>
  <c r="G198" i="1"/>
  <c r="K198" i="1" s="1"/>
  <c r="L199" i="1" s="1"/>
  <c r="D198" i="1"/>
  <c r="C198" i="1"/>
  <c r="E198" i="1" s="1"/>
  <c r="F199" i="1" s="1"/>
  <c r="AB197" i="1"/>
  <c r="AC197" i="1" s="1"/>
  <c r="Y197" i="1"/>
  <c r="Z198" i="1" s="1"/>
  <c r="X197" i="1"/>
  <c r="W197" i="1"/>
  <c r="T197" i="1"/>
  <c r="S197" i="1"/>
  <c r="U197" i="1" s="1"/>
  <c r="V198" i="1" s="1"/>
  <c r="N197" i="1"/>
  <c r="O197" i="1" s="1"/>
  <c r="I197" i="1"/>
  <c r="J197" i="1" s="1"/>
  <c r="H197" i="1"/>
  <c r="G197" i="1"/>
  <c r="K197" i="1" s="1"/>
  <c r="L198" i="1" s="1"/>
  <c r="E197" i="1"/>
  <c r="F198" i="1" s="1"/>
  <c r="D197" i="1"/>
  <c r="C197" i="1"/>
  <c r="AB196" i="1"/>
  <c r="AC196" i="1" s="1"/>
  <c r="Y196" i="1"/>
  <c r="Z197" i="1" s="1"/>
  <c r="X196" i="1"/>
  <c r="W196" i="1"/>
  <c r="T196" i="1"/>
  <c r="S196" i="1"/>
  <c r="U196" i="1" s="1"/>
  <c r="V197" i="1" s="1"/>
  <c r="N196" i="1"/>
  <c r="O196" i="1" s="1"/>
  <c r="K196" i="1"/>
  <c r="L197" i="1" s="1"/>
  <c r="I196" i="1"/>
  <c r="J196" i="1" s="1"/>
  <c r="H196" i="1"/>
  <c r="G196" i="1"/>
  <c r="E196" i="1"/>
  <c r="F197" i="1" s="1"/>
  <c r="D196" i="1"/>
  <c r="C196" i="1"/>
  <c r="AB195" i="1"/>
  <c r="AC195" i="1" s="1"/>
  <c r="X195" i="1"/>
  <c r="W195" i="1"/>
  <c r="Y195" i="1" s="1"/>
  <c r="Z196" i="1" s="1"/>
  <c r="U195" i="1"/>
  <c r="V196" i="1" s="1"/>
  <c r="T195" i="1"/>
  <c r="S195" i="1"/>
  <c r="N195" i="1"/>
  <c r="O195" i="1" s="1"/>
  <c r="K195" i="1"/>
  <c r="L196" i="1" s="1"/>
  <c r="I195" i="1"/>
  <c r="J195" i="1" s="1"/>
  <c r="H195" i="1"/>
  <c r="G195" i="1"/>
  <c r="D195" i="1"/>
  <c r="C195" i="1"/>
  <c r="E195" i="1" s="1"/>
  <c r="F196" i="1" s="1"/>
  <c r="AB194" i="1"/>
  <c r="AC194" i="1" s="1"/>
  <c r="X194" i="1"/>
  <c r="W194" i="1"/>
  <c r="Y194" i="1" s="1"/>
  <c r="Z195" i="1" s="1"/>
  <c r="U194" i="1"/>
  <c r="V195" i="1" s="1"/>
  <c r="T194" i="1"/>
  <c r="S194" i="1"/>
  <c r="N194" i="1"/>
  <c r="O194" i="1" s="1"/>
  <c r="I194" i="1"/>
  <c r="J194" i="1" s="1"/>
  <c r="H194" i="1"/>
  <c r="G194" i="1"/>
  <c r="K194" i="1" s="1"/>
  <c r="L195" i="1" s="1"/>
  <c r="D194" i="1"/>
  <c r="C194" i="1"/>
  <c r="E194" i="1" s="1"/>
  <c r="F195" i="1" s="1"/>
  <c r="AB193" i="1"/>
  <c r="AC193" i="1" s="1"/>
  <c r="Y193" i="1"/>
  <c r="Z194" i="1" s="1"/>
  <c r="X193" i="1"/>
  <c r="W193" i="1"/>
  <c r="T193" i="1"/>
  <c r="S193" i="1"/>
  <c r="U193" i="1" s="1"/>
  <c r="V194" i="1" s="1"/>
  <c r="N193" i="1"/>
  <c r="O193" i="1" s="1"/>
  <c r="I193" i="1"/>
  <c r="J193" i="1" s="1"/>
  <c r="H193" i="1"/>
  <c r="G193" i="1"/>
  <c r="K193" i="1" s="1"/>
  <c r="L194" i="1" s="1"/>
  <c r="E193" i="1"/>
  <c r="F194" i="1" s="1"/>
  <c r="D193" i="1"/>
  <c r="C193" i="1"/>
  <c r="AB192" i="1"/>
  <c r="AC192" i="1" s="1"/>
  <c r="Y192" i="1"/>
  <c r="Z193" i="1" s="1"/>
  <c r="X192" i="1"/>
  <c r="W192" i="1"/>
  <c r="T192" i="1"/>
  <c r="S192" i="1"/>
  <c r="U192" i="1" s="1"/>
  <c r="V193" i="1" s="1"/>
  <c r="N192" i="1"/>
  <c r="O192" i="1" s="1"/>
  <c r="K192" i="1"/>
  <c r="L193" i="1" s="1"/>
  <c r="I192" i="1"/>
  <c r="J192" i="1" s="1"/>
  <c r="H192" i="1"/>
  <c r="G192" i="1"/>
  <c r="E192" i="1"/>
  <c r="F193" i="1" s="1"/>
  <c r="D192" i="1"/>
  <c r="C192" i="1"/>
  <c r="AB191" i="1"/>
  <c r="AC191" i="1" s="1"/>
  <c r="X191" i="1"/>
  <c r="W191" i="1"/>
  <c r="Y191" i="1" s="1"/>
  <c r="Z192" i="1" s="1"/>
  <c r="U191" i="1"/>
  <c r="V192" i="1" s="1"/>
  <c r="T191" i="1"/>
  <c r="S191" i="1"/>
  <c r="N191" i="1"/>
  <c r="O191" i="1" s="1"/>
  <c r="K191" i="1"/>
  <c r="L192" i="1" s="1"/>
  <c r="I191" i="1"/>
  <c r="J191" i="1" s="1"/>
  <c r="H191" i="1"/>
  <c r="G191" i="1"/>
  <c r="D191" i="1"/>
  <c r="C191" i="1"/>
  <c r="E191" i="1" s="1"/>
  <c r="F192" i="1" s="1"/>
  <c r="AB190" i="1"/>
  <c r="AC190" i="1" s="1"/>
  <c r="X190" i="1"/>
  <c r="W190" i="1"/>
  <c r="Y190" i="1" s="1"/>
  <c r="Z191" i="1" s="1"/>
  <c r="U190" i="1"/>
  <c r="V191" i="1" s="1"/>
  <c r="T190" i="1"/>
  <c r="S190" i="1"/>
  <c r="N190" i="1"/>
  <c r="O190" i="1" s="1"/>
  <c r="I190" i="1"/>
  <c r="J190" i="1" s="1"/>
  <c r="H190" i="1"/>
  <c r="G190" i="1"/>
  <c r="K190" i="1" s="1"/>
  <c r="L191" i="1" s="1"/>
  <c r="D190" i="1"/>
  <c r="C190" i="1"/>
  <c r="E190" i="1" s="1"/>
  <c r="F191" i="1" s="1"/>
  <c r="AB189" i="1"/>
  <c r="AC189" i="1" s="1"/>
  <c r="Y189" i="1"/>
  <c r="Z190" i="1" s="1"/>
  <c r="X189" i="1"/>
  <c r="W189" i="1"/>
  <c r="T189" i="1"/>
  <c r="S189" i="1"/>
  <c r="U189" i="1" s="1"/>
  <c r="V190" i="1" s="1"/>
  <c r="N189" i="1"/>
  <c r="O189" i="1" s="1"/>
  <c r="I189" i="1"/>
  <c r="J189" i="1" s="1"/>
  <c r="H189" i="1"/>
  <c r="G189" i="1"/>
  <c r="K189" i="1" s="1"/>
  <c r="L190" i="1" s="1"/>
  <c r="E189" i="1"/>
  <c r="F190" i="1" s="1"/>
  <c r="D189" i="1"/>
  <c r="C189" i="1"/>
  <c r="AB188" i="1"/>
  <c r="AC188" i="1" s="1"/>
  <c r="Y188" i="1"/>
  <c r="Z189" i="1" s="1"/>
  <c r="X188" i="1"/>
  <c r="W188" i="1"/>
  <c r="T188" i="1"/>
  <c r="S188" i="1"/>
  <c r="U188" i="1" s="1"/>
  <c r="V189" i="1" s="1"/>
  <c r="N188" i="1"/>
  <c r="O188" i="1" s="1"/>
  <c r="K188" i="1"/>
  <c r="L189" i="1" s="1"/>
  <c r="I188" i="1"/>
  <c r="J188" i="1" s="1"/>
  <c r="H188" i="1"/>
  <c r="G188" i="1"/>
  <c r="E188" i="1"/>
  <c r="F189" i="1" s="1"/>
  <c r="D188" i="1"/>
  <c r="C188" i="1"/>
  <c r="AB187" i="1"/>
  <c r="AC187" i="1" s="1"/>
  <c r="X187" i="1"/>
  <c r="W187" i="1"/>
  <c r="Y187" i="1" s="1"/>
  <c r="Z188" i="1" s="1"/>
  <c r="U187" i="1"/>
  <c r="V188" i="1" s="1"/>
  <c r="T187" i="1"/>
  <c r="S187" i="1"/>
  <c r="N187" i="1"/>
  <c r="O187" i="1" s="1"/>
  <c r="K187" i="1"/>
  <c r="L188" i="1" s="1"/>
  <c r="I187" i="1"/>
  <c r="J187" i="1" s="1"/>
  <c r="H187" i="1"/>
  <c r="G187" i="1"/>
  <c r="D187" i="1"/>
  <c r="C187" i="1"/>
  <c r="E187" i="1" s="1"/>
  <c r="F188" i="1" s="1"/>
  <c r="AB186" i="1"/>
  <c r="AC186" i="1" s="1"/>
  <c r="X186" i="1"/>
  <c r="W186" i="1"/>
  <c r="Y186" i="1" s="1"/>
  <c r="Z187" i="1" s="1"/>
  <c r="U186" i="1"/>
  <c r="V187" i="1" s="1"/>
  <c r="T186" i="1"/>
  <c r="S186" i="1"/>
  <c r="N186" i="1"/>
  <c r="O186" i="1" s="1"/>
  <c r="I186" i="1"/>
  <c r="J186" i="1" s="1"/>
  <c r="H186" i="1"/>
  <c r="G186" i="1"/>
  <c r="K186" i="1" s="1"/>
  <c r="L187" i="1" s="1"/>
  <c r="D186" i="1"/>
  <c r="C186" i="1"/>
  <c r="E186" i="1" s="1"/>
  <c r="F187" i="1" s="1"/>
  <c r="AB185" i="1"/>
  <c r="AC185" i="1" s="1"/>
  <c r="Y185" i="1"/>
  <c r="Z186" i="1" s="1"/>
  <c r="X185" i="1"/>
  <c r="W185" i="1"/>
  <c r="T185" i="1"/>
  <c r="S185" i="1"/>
  <c r="U185" i="1" s="1"/>
  <c r="V186" i="1" s="1"/>
  <c r="N185" i="1"/>
  <c r="O185" i="1" s="1"/>
  <c r="I185" i="1"/>
  <c r="J185" i="1" s="1"/>
  <c r="H185" i="1"/>
  <c r="G185" i="1"/>
  <c r="K185" i="1" s="1"/>
  <c r="L186" i="1" s="1"/>
  <c r="E185" i="1"/>
  <c r="F186" i="1" s="1"/>
  <c r="D185" i="1"/>
  <c r="C185" i="1"/>
  <c r="AB184" i="1"/>
  <c r="AC184" i="1" s="1"/>
  <c r="Y184" i="1"/>
  <c r="Z185" i="1" s="1"/>
  <c r="X184" i="1"/>
  <c r="W184" i="1"/>
  <c r="T184" i="1"/>
  <c r="S184" i="1"/>
  <c r="U184" i="1" s="1"/>
  <c r="V185" i="1" s="1"/>
  <c r="N184" i="1"/>
  <c r="O184" i="1" s="1"/>
  <c r="K184" i="1"/>
  <c r="L185" i="1" s="1"/>
  <c r="I184" i="1"/>
  <c r="J184" i="1" s="1"/>
  <c r="H184" i="1"/>
  <c r="G184" i="1"/>
  <c r="E184" i="1"/>
  <c r="F185" i="1" s="1"/>
  <c r="D184" i="1"/>
  <c r="C184" i="1"/>
  <c r="AB183" i="1"/>
  <c r="AC183" i="1" s="1"/>
  <c r="X183" i="1"/>
  <c r="W183" i="1"/>
  <c r="Y183" i="1" s="1"/>
  <c r="Z184" i="1" s="1"/>
  <c r="U183" i="1"/>
  <c r="V184" i="1" s="1"/>
  <c r="T183" i="1"/>
  <c r="S183" i="1"/>
  <c r="N183" i="1"/>
  <c r="O183" i="1" s="1"/>
  <c r="K183" i="1"/>
  <c r="L184" i="1" s="1"/>
  <c r="I183" i="1"/>
  <c r="J183" i="1" s="1"/>
  <c r="H183" i="1"/>
  <c r="G183" i="1"/>
  <c r="D183" i="1"/>
  <c r="C183" i="1"/>
  <c r="E183" i="1" s="1"/>
  <c r="F184" i="1" s="1"/>
  <c r="AB182" i="1"/>
  <c r="AC182" i="1" s="1"/>
  <c r="X182" i="1"/>
  <c r="W182" i="1"/>
  <c r="Y182" i="1" s="1"/>
  <c r="Z183" i="1" s="1"/>
  <c r="U182" i="1"/>
  <c r="V183" i="1" s="1"/>
  <c r="T182" i="1"/>
  <c r="S182" i="1"/>
  <c r="N182" i="1"/>
  <c r="O182" i="1" s="1"/>
  <c r="I182" i="1"/>
  <c r="J182" i="1" s="1"/>
  <c r="H182" i="1"/>
  <c r="G182" i="1"/>
  <c r="K182" i="1" s="1"/>
  <c r="L183" i="1" s="1"/>
  <c r="D182" i="1"/>
  <c r="C182" i="1"/>
  <c r="E182" i="1" s="1"/>
  <c r="F183" i="1" s="1"/>
  <c r="AB181" i="1"/>
  <c r="AC181" i="1" s="1"/>
  <c r="Y181" i="1"/>
  <c r="Z182" i="1" s="1"/>
  <c r="X181" i="1"/>
  <c r="W181" i="1"/>
  <c r="T181" i="1"/>
  <c r="S181" i="1"/>
  <c r="U181" i="1" s="1"/>
  <c r="V182" i="1" s="1"/>
  <c r="N181" i="1"/>
  <c r="O181" i="1" s="1"/>
  <c r="I181" i="1"/>
  <c r="J181" i="1" s="1"/>
  <c r="H181" i="1"/>
  <c r="G181" i="1"/>
  <c r="K181" i="1" s="1"/>
  <c r="L182" i="1" s="1"/>
  <c r="E181" i="1"/>
  <c r="F182" i="1" s="1"/>
  <c r="D181" i="1"/>
  <c r="C181" i="1"/>
  <c r="AB180" i="1"/>
  <c r="AC180" i="1" s="1"/>
  <c r="Y180" i="1"/>
  <c r="Z181" i="1" s="1"/>
  <c r="X180" i="1"/>
  <c r="W180" i="1"/>
  <c r="T180" i="1"/>
  <c r="S180" i="1"/>
  <c r="U180" i="1" s="1"/>
  <c r="V181" i="1" s="1"/>
  <c r="N180" i="1"/>
  <c r="O180" i="1" s="1"/>
  <c r="K180" i="1"/>
  <c r="L181" i="1" s="1"/>
  <c r="I180" i="1"/>
  <c r="J180" i="1" s="1"/>
  <c r="H180" i="1"/>
  <c r="G180" i="1"/>
  <c r="E180" i="1"/>
  <c r="F181" i="1" s="1"/>
  <c r="D180" i="1"/>
  <c r="C180" i="1"/>
  <c r="AB179" i="1"/>
  <c r="AC179" i="1" s="1"/>
  <c r="X179" i="1"/>
  <c r="W179" i="1"/>
  <c r="Y179" i="1" s="1"/>
  <c r="Z180" i="1" s="1"/>
  <c r="U179" i="1"/>
  <c r="V180" i="1" s="1"/>
  <c r="T179" i="1"/>
  <c r="S179" i="1"/>
  <c r="N179" i="1"/>
  <c r="O179" i="1" s="1"/>
  <c r="K179" i="1"/>
  <c r="L180" i="1" s="1"/>
  <c r="I179" i="1"/>
  <c r="J179" i="1" s="1"/>
  <c r="H179" i="1"/>
  <c r="G179" i="1"/>
  <c r="D179" i="1"/>
  <c r="C179" i="1"/>
  <c r="E179" i="1" s="1"/>
  <c r="F180" i="1" s="1"/>
  <c r="AB178" i="1"/>
  <c r="AC178" i="1" s="1"/>
  <c r="X178" i="1"/>
  <c r="W178" i="1"/>
  <c r="Y178" i="1" s="1"/>
  <c r="Z179" i="1" s="1"/>
  <c r="U178" i="1"/>
  <c r="V179" i="1" s="1"/>
  <c r="T178" i="1"/>
  <c r="S178" i="1"/>
  <c r="N178" i="1"/>
  <c r="O178" i="1" s="1"/>
  <c r="I178" i="1"/>
  <c r="J178" i="1" s="1"/>
  <c r="H178" i="1"/>
  <c r="G178" i="1"/>
  <c r="K178" i="1" s="1"/>
  <c r="L179" i="1" s="1"/>
  <c r="D178" i="1"/>
  <c r="C178" i="1"/>
  <c r="E178" i="1" s="1"/>
  <c r="F179" i="1" s="1"/>
  <c r="AB177" i="1"/>
  <c r="AC177" i="1" s="1"/>
  <c r="Y177" i="1"/>
  <c r="Z178" i="1" s="1"/>
  <c r="X177" i="1"/>
  <c r="W177" i="1"/>
  <c r="T177" i="1"/>
  <c r="S177" i="1"/>
  <c r="U177" i="1" s="1"/>
  <c r="V178" i="1" s="1"/>
  <c r="N177" i="1"/>
  <c r="O177" i="1" s="1"/>
  <c r="I177" i="1"/>
  <c r="J177" i="1" s="1"/>
  <c r="H177" i="1"/>
  <c r="G177" i="1"/>
  <c r="K177" i="1" s="1"/>
  <c r="L178" i="1" s="1"/>
  <c r="E177" i="1"/>
  <c r="F178" i="1" s="1"/>
  <c r="D177" i="1"/>
  <c r="C177" i="1"/>
  <c r="AB176" i="1"/>
  <c r="AC176" i="1" s="1"/>
  <c r="Y176" i="1"/>
  <c r="Z177" i="1" s="1"/>
  <c r="X176" i="1"/>
  <c r="W176" i="1"/>
  <c r="T176" i="1"/>
  <c r="S176" i="1"/>
  <c r="U176" i="1" s="1"/>
  <c r="V177" i="1" s="1"/>
  <c r="N176" i="1"/>
  <c r="O176" i="1" s="1"/>
  <c r="K176" i="1"/>
  <c r="L177" i="1" s="1"/>
  <c r="I176" i="1"/>
  <c r="J176" i="1" s="1"/>
  <c r="H176" i="1"/>
  <c r="G176" i="1"/>
  <c r="E176" i="1"/>
  <c r="F177" i="1" s="1"/>
  <c r="D176" i="1"/>
  <c r="C176" i="1"/>
  <c r="AB175" i="1"/>
  <c r="AC175" i="1" s="1"/>
  <c r="X175" i="1"/>
  <c r="W175" i="1"/>
  <c r="Y175" i="1" s="1"/>
  <c r="Z176" i="1" s="1"/>
  <c r="U175" i="1"/>
  <c r="V176" i="1" s="1"/>
  <c r="T175" i="1"/>
  <c r="S175" i="1"/>
  <c r="N175" i="1"/>
  <c r="O175" i="1" s="1"/>
  <c r="K175" i="1"/>
  <c r="L176" i="1" s="1"/>
  <c r="I175" i="1"/>
  <c r="J175" i="1" s="1"/>
  <c r="H175" i="1"/>
  <c r="G175" i="1"/>
  <c r="D175" i="1"/>
  <c r="C175" i="1"/>
  <c r="E175" i="1" s="1"/>
  <c r="F176" i="1" s="1"/>
  <c r="AB174" i="1"/>
  <c r="AC174" i="1" s="1"/>
  <c r="X174" i="1"/>
  <c r="W174" i="1"/>
  <c r="Y174" i="1" s="1"/>
  <c r="Z175" i="1" s="1"/>
  <c r="U174" i="1"/>
  <c r="V175" i="1" s="1"/>
  <c r="T174" i="1"/>
  <c r="S174" i="1"/>
  <c r="N174" i="1"/>
  <c r="O174" i="1" s="1"/>
  <c r="I174" i="1"/>
  <c r="J174" i="1" s="1"/>
  <c r="H174" i="1"/>
  <c r="G174" i="1"/>
  <c r="K174" i="1" s="1"/>
  <c r="L175" i="1" s="1"/>
  <c r="D174" i="1"/>
  <c r="C174" i="1"/>
  <c r="E174" i="1" s="1"/>
  <c r="F175" i="1" s="1"/>
  <c r="AB173" i="1"/>
  <c r="AC173" i="1" s="1"/>
  <c r="Y173" i="1"/>
  <c r="Z174" i="1" s="1"/>
  <c r="X173" i="1"/>
  <c r="W173" i="1"/>
  <c r="T173" i="1"/>
  <c r="S173" i="1"/>
  <c r="U173" i="1" s="1"/>
  <c r="V174" i="1" s="1"/>
  <c r="N173" i="1"/>
  <c r="O173" i="1" s="1"/>
  <c r="I173" i="1"/>
  <c r="J173" i="1" s="1"/>
  <c r="H173" i="1"/>
  <c r="G173" i="1"/>
  <c r="K173" i="1" s="1"/>
  <c r="L174" i="1" s="1"/>
  <c r="E173" i="1"/>
  <c r="F174" i="1" s="1"/>
  <c r="D173" i="1"/>
  <c r="C173" i="1"/>
  <c r="AB172" i="1"/>
  <c r="AC172" i="1" s="1"/>
  <c r="Y172" i="1"/>
  <c r="Z173" i="1" s="1"/>
  <c r="X172" i="1"/>
  <c r="W172" i="1"/>
  <c r="T172" i="1"/>
  <c r="S172" i="1"/>
  <c r="U172" i="1" s="1"/>
  <c r="V173" i="1" s="1"/>
  <c r="N172" i="1"/>
  <c r="O172" i="1" s="1"/>
  <c r="K172" i="1"/>
  <c r="L173" i="1" s="1"/>
  <c r="I172" i="1"/>
  <c r="J172" i="1" s="1"/>
  <c r="H172" i="1"/>
  <c r="G172" i="1"/>
  <c r="E172" i="1"/>
  <c r="F173" i="1" s="1"/>
  <c r="D172" i="1"/>
  <c r="C172" i="1"/>
  <c r="AB171" i="1"/>
  <c r="AC171" i="1" s="1"/>
  <c r="X171" i="1"/>
  <c r="W171" i="1"/>
  <c r="Y171" i="1" s="1"/>
  <c r="Z172" i="1" s="1"/>
  <c r="U171" i="1"/>
  <c r="V172" i="1" s="1"/>
  <c r="T171" i="1"/>
  <c r="S171" i="1"/>
  <c r="N171" i="1"/>
  <c r="O171" i="1" s="1"/>
  <c r="K171" i="1"/>
  <c r="L172" i="1" s="1"/>
  <c r="I171" i="1"/>
  <c r="J171" i="1" s="1"/>
  <c r="H171" i="1"/>
  <c r="G171" i="1"/>
  <c r="D171" i="1"/>
  <c r="C171" i="1"/>
  <c r="E171" i="1" s="1"/>
  <c r="F172" i="1" s="1"/>
  <c r="AB170" i="1"/>
  <c r="AC170" i="1" s="1"/>
  <c r="X170" i="1"/>
  <c r="W170" i="1"/>
  <c r="Y170" i="1" s="1"/>
  <c r="Z171" i="1" s="1"/>
  <c r="U170" i="1"/>
  <c r="V171" i="1" s="1"/>
  <c r="T170" i="1"/>
  <c r="S170" i="1"/>
  <c r="N170" i="1"/>
  <c r="O170" i="1" s="1"/>
  <c r="I170" i="1"/>
  <c r="J170" i="1" s="1"/>
  <c r="H170" i="1"/>
  <c r="G170" i="1"/>
  <c r="K170" i="1" s="1"/>
  <c r="L171" i="1" s="1"/>
  <c r="D170" i="1"/>
  <c r="C170" i="1"/>
  <c r="E170" i="1" s="1"/>
  <c r="F171" i="1" s="1"/>
  <c r="AB169" i="1"/>
  <c r="AC169" i="1" s="1"/>
  <c r="Y169" i="1"/>
  <c r="Z170" i="1" s="1"/>
  <c r="X169" i="1"/>
  <c r="W169" i="1"/>
  <c r="T169" i="1"/>
  <c r="S169" i="1"/>
  <c r="U169" i="1" s="1"/>
  <c r="V170" i="1" s="1"/>
  <c r="N169" i="1"/>
  <c r="O169" i="1" s="1"/>
  <c r="I169" i="1"/>
  <c r="J169" i="1" s="1"/>
  <c r="H169" i="1"/>
  <c r="G169" i="1"/>
  <c r="K169" i="1" s="1"/>
  <c r="L170" i="1" s="1"/>
  <c r="E169" i="1"/>
  <c r="F170" i="1" s="1"/>
  <c r="D169" i="1"/>
  <c r="C169" i="1"/>
  <c r="AB168" i="1"/>
  <c r="AC168" i="1" s="1"/>
  <c r="X168" i="1"/>
  <c r="W168" i="1"/>
  <c r="Y168" i="1" s="1"/>
  <c r="Z169" i="1" s="1"/>
  <c r="T168" i="1"/>
  <c r="S168" i="1"/>
  <c r="U168" i="1" s="1"/>
  <c r="V169" i="1" s="1"/>
  <c r="N168" i="1"/>
  <c r="O168" i="1" s="1"/>
  <c r="I168" i="1"/>
  <c r="J168" i="1" s="1"/>
  <c r="H168" i="1"/>
  <c r="G168" i="1"/>
  <c r="K168" i="1" s="1"/>
  <c r="L169" i="1" s="1"/>
  <c r="E168" i="1"/>
  <c r="F169" i="1" s="1"/>
  <c r="D168" i="1"/>
  <c r="C168" i="1"/>
  <c r="AB167" i="1"/>
  <c r="AC167" i="1" s="1"/>
  <c r="X167" i="1"/>
  <c r="W167" i="1"/>
  <c r="Y167" i="1" s="1"/>
  <c r="Z168" i="1" s="1"/>
  <c r="U167" i="1"/>
  <c r="V168" i="1" s="1"/>
  <c r="T167" i="1"/>
  <c r="S167" i="1"/>
  <c r="N167" i="1"/>
  <c r="O167" i="1" s="1"/>
  <c r="K167" i="1"/>
  <c r="L168" i="1" s="1"/>
  <c r="I167" i="1"/>
  <c r="J167" i="1" s="1"/>
  <c r="H167" i="1"/>
  <c r="G167" i="1"/>
  <c r="D167" i="1"/>
  <c r="C167" i="1"/>
  <c r="E167" i="1" s="1"/>
  <c r="F168" i="1" s="1"/>
  <c r="AB166" i="1"/>
  <c r="AC166" i="1" s="1"/>
  <c r="X166" i="1"/>
  <c r="W166" i="1"/>
  <c r="Y166" i="1" s="1"/>
  <c r="Z167" i="1" s="1"/>
  <c r="T166" i="1"/>
  <c r="S166" i="1"/>
  <c r="U166" i="1" s="1"/>
  <c r="V167" i="1" s="1"/>
  <c r="N166" i="1"/>
  <c r="O166" i="1" s="1"/>
  <c r="K166" i="1"/>
  <c r="L167" i="1" s="1"/>
  <c r="I166" i="1"/>
  <c r="J166" i="1" s="1"/>
  <c r="H166" i="1"/>
  <c r="G166" i="1"/>
  <c r="D166" i="1"/>
  <c r="C166" i="1"/>
  <c r="E166" i="1" s="1"/>
  <c r="F167" i="1" s="1"/>
  <c r="AB165" i="1"/>
  <c r="AC165" i="1" s="1"/>
  <c r="Y165" i="1"/>
  <c r="Z166" i="1" s="1"/>
  <c r="X165" i="1"/>
  <c r="W165" i="1"/>
  <c r="U165" i="1"/>
  <c r="V166" i="1" s="1"/>
  <c r="T165" i="1"/>
  <c r="S165" i="1"/>
  <c r="N165" i="1"/>
  <c r="O165" i="1" s="1"/>
  <c r="I165" i="1"/>
  <c r="J165" i="1" s="1"/>
  <c r="H165" i="1"/>
  <c r="G165" i="1"/>
  <c r="K165" i="1" s="1"/>
  <c r="L166" i="1" s="1"/>
  <c r="E165" i="1"/>
  <c r="F166" i="1" s="1"/>
  <c r="D165" i="1"/>
  <c r="C165" i="1"/>
  <c r="AB164" i="1"/>
  <c r="AC164" i="1" s="1"/>
  <c r="X164" i="1"/>
  <c r="W164" i="1"/>
  <c r="Y164" i="1" s="1"/>
  <c r="Z165" i="1" s="1"/>
  <c r="T164" i="1"/>
  <c r="S164" i="1"/>
  <c r="U164" i="1" s="1"/>
  <c r="V165" i="1" s="1"/>
  <c r="N164" i="1"/>
  <c r="O164" i="1" s="1"/>
  <c r="I164" i="1"/>
  <c r="J164" i="1" s="1"/>
  <c r="H164" i="1"/>
  <c r="G164" i="1"/>
  <c r="K164" i="1" s="1"/>
  <c r="L165" i="1" s="1"/>
  <c r="E164" i="1"/>
  <c r="F165" i="1" s="1"/>
  <c r="D164" i="1"/>
  <c r="C164" i="1"/>
  <c r="AB163" i="1"/>
  <c r="AC163" i="1" s="1"/>
  <c r="X163" i="1"/>
  <c r="W163" i="1"/>
  <c r="Y163" i="1" s="1"/>
  <c r="Z164" i="1" s="1"/>
  <c r="U163" i="1"/>
  <c r="V164" i="1" s="1"/>
  <c r="T163" i="1"/>
  <c r="S163" i="1"/>
  <c r="N163" i="1"/>
  <c r="O163" i="1" s="1"/>
  <c r="K163" i="1"/>
  <c r="L164" i="1" s="1"/>
  <c r="I163" i="1"/>
  <c r="J163" i="1" s="1"/>
  <c r="H163" i="1"/>
  <c r="G163" i="1"/>
  <c r="D163" i="1"/>
  <c r="C163" i="1"/>
  <c r="E163" i="1" s="1"/>
  <c r="F164" i="1" s="1"/>
  <c r="AB162" i="1"/>
  <c r="AC162" i="1" s="1"/>
  <c r="Y162" i="1"/>
  <c r="Z163" i="1" s="1"/>
  <c r="X162" i="1"/>
  <c r="W162" i="1"/>
  <c r="T162" i="1"/>
  <c r="S162" i="1"/>
  <c r="U162" i="1" s="1"/>
  <c r="V163" i="1" s="1"/>
  <c r="N162" i="1"/>
  <c r="O162" i="1" s="1"/>
  <c r="I162" i="1"/>
  <c r="J162" i="1" s="1"/>
  <c r="H162" i="1"/>
  <c r="G162" i="1"/>
  <c r="K162" i="1" s="1"/>
  <c r="L163" i="1" s="1"/>
  <c r="D162" i="1"/>
  <c r="C162" i="1"/>
  <c r="E162" i="1" s="1"/>
  <c r="F163" i="1" s="1"/>
  <c r="AB161" i="1"/>
  <c r="AC161" i="1" s="1"/>
  <c r="Y161" i="1"/>
  <c r="Z162" i="1" s="1"/>
  <c r="X161" i="1"/>
  <c r="W161" i="1"/>
  <c r="U161" i="1"/>
  <c r="V162" i="1" s="1"/>
  <c r="T161" i="1"/>
  <c r="S161" i="1"/>
  <c r="N161" i="1"/>
  <c r="O161" i="1" s="1"/>
  <c r="K161" i="1"/>
  <c r="L162" i="1" s="1"/>
  <c r="I161" i="1"/>
  <c r="J161" i="1" s="1"/>
  <c r="H161" i="1"/>
  <c r="G161" i="1"/>
  <c r="E161" i="1"/>
  <c r="F162" i="1" s="1"/>
  <c r="D161" i="1"/>
  <c r="C161" i="1"/>
  <c r="AB160" i="1"/>
  <c r="AC160" i="1" s="1"/>
  <c r="X160" i="1"/>
  <c r="W160" i="1"/>
  <c r="Y160" i="1" s="1"/>
  <c r="Z161" i="1" s="1"/>
  <c r="T160" i="1"/>
  <c r="S160" i="1"/>
  <c r="U160" i="1" s="1"/>
  <c r="V161" i="1" s="1"/>
  <c r="N160" i="1"/>
  <c r="O160" i="1" s="1"/>
  <c r="I160" i="1"/>
  <c r="J160" i="1" s="1"/>
  <c r="H160" i="1"/>
  <c r="G160" i="1"/>
  <c r="K160" i="1" s="1"/>
  <c r="L161" i="1" s="1"/>
  <c r="D160" i="1"/>
  <c r="C160" i="1"/>
  <c r="E160" i="1" s="1"/>
  <c r="F161" i="1" s="1"/>
  <c r="AB159" i="1"/>
  <c r="AC159" i="1" s="1"/>
  <c r="X159" i="1"/>
  <c r="W159" i="1"/>
  <c r="Y159" i="1" s="1"/>
  <c r="Z160" i="1" s="1"/>
  <c r="U159" i="1"/>
  <c r="V160" i="1" s="1"/>
  <c r="T159" i="1"/>
  <c r="S159" i="1"/>
  <c r="N159" i="1"/>
  <c r="O159" i="1" s="1"/>
  <c r="I159" i="1"/>
  <c r="J159" i="1" s="1"/>
  <c r="H159" i="1"/>
  <c r="G159" i="1"/>
  <c r="K159" i="1" s="1"/>
  <c r="L160" i="1" s="1"/>
  <c r="E159" i="1"/>
  <c r="F160" i="1" s="1"/>
  <c r="D159" i="1"/>
  <c r="C159" i="1"/>
  <c r="AB158" i="1"/>
  <c r="AC158" i="1" s="1"/>
  <c r="X158" i="1"/>
  <c r="W158" i="1"/>
  <c r="Y158" i="1" s="1"/>
  <c r="Z159" i="1" s="1"/>
  <c r="U158" i="1"/>
  <c r="V159" i="1" s="1"/>
  <c r="T158" i="1"/>
  <c r="S158" i="1"/>
  <c r="N158" i="1"/>
  <c r="O158" i="1" s="1"/>
  <c r="I158" i="1"/>
  <c r="J158" i="1" s="1"/>
  <c r="H158" i="1"/>
  <c r="G158" i="1"/>
  <c r="K158" i="1" s="1"/>
  <c r="L159" i="1" s="1"/>
  <c r="E158" i="1"/>
  <c r="F159" i="1" s="1"/>
  <c r="D158" i="1"/>
  <c r="C158" i="1"/>
  <c r="AB157" i="1"/>
  <c r="AC157" i="1" s="1"/>
  <c r="X157" i="1"/>
  <c r="W157" i="1"/>
  <c r="Y157" i="1" s="1"/>
  <c r="Z158" i="1" s="1"/>
  <c r="T157" i="1"/>
  <c r="S157" i="1"/>
  <c r="U157" i="1" s="1"/>
  <c r="V158" i="1" s="1"/>
  <c r="N157" i="1"/>
  <c r="O157" i="1" s="1"/>
  <c r="K157" i="1"/>
  <c r="L158" i="1" s="1"/>
  <c r="I157" i="1"/>
  <c r="J157" i="1" s="1"/>
  <c r="H157" i="1"/>
  <c r="G157" i="1"/>
  <c r="D157" i="1"/>
  <c r="C157" i="1"/>
  <c r="E157" i="1" s="1"/>
  <c r="F158" i="1" s="1"/>
  <c r="AB156" i="1"/>
  <c r="AC156" i="1" s="1"/>
  <c r="Y156" i="1"/>
  <c r="Z157" i="1" s="1"/>
  <c r="X156" i="1"/>
  <c r="W156" i="1"/>
  <c r="T156" i="1"/>
  <c r="S156" i="1"/>
  <c r="U156" i="1" s="1"/>
  <c r="V157" i="1" s="1"/>
  <c r="N156" i="1"/>
  <c r="O156" i="1" s="1"/>
  <c r="I156" i="1"/>
  <c r="J156" i="1" s="1"/>
  <c r="H156" i="1"/>
  <c r="G156" i="1"/>
  <c r="K156" i="1" s="1"/>
  <c r="L157" i="1" s="1"/>
  <c r="D156" i="1"/>
  <c r="C156" i="1"/>
  <c r="E156" i="1" s="1"/>
  <c r="F157" i="1" s="1"/>
  <c r="AB155" i="1"/>
  <c r="AC155" i="1" s="1"/>
  <c r="X155" i="1"/>
  <c r="W155" i="1"/>
  <c r="Y155" i="1" s="1"/>
  <c r="Z156" i="1" s="1"/>
  <c r="U155" i="1"/>
  <c r="V156" i="1" s="1"/>
  <c r="T155" i="1"/>
  <c r="S155" i="1"/>
  <c r="N155" i="1"/>
  <c r="O155" i="1" s="1"/>
  <c r="K155" i="1"/>
  <c r="L156" i="1" s="1"/>
  <c r="I155" i="1"/>
  <c r="J155" i="1" s="1"/>
  <c r="H155" i="1"/>
  <c r="G155" i="1"/>
  <c r="E155" i="1"/>
  <c r="F156" i="1" s="1"/>
  <c r="D155" i="1"/>
  <c r="C155" i="1"/>
  <c r="AB154" i="1"/>
  <c r="AC154" i="1" s="1"/>
  <c r="Y154" i="1"/>
  <c r="Z155" i="1" s="1"/>
  <c r="X154" i="1"/>
  <c r="W154" i="1"/>
  <c r="T154" i="1"/>
  <c r="S154" i="1"/>
  <c r="U154" i="1" s="1"/>
  <c r="V155" i="1" s="1"/>
  <c r="N154" i="1"/>
  <c r="O154" i="1" s="1"/>
  <c r="I154" i="1"/>
  <c r="J154" i="1" s="1"/>
  <c r="H154" i="1"/>
  <c r="G154" i="1"/>
  <c r="K154" i="1" s="1"/>
  <c r="L155" i="1" s="1"/>
  <c r="D154" i="1"/>
  <c r="C154" i="1"/>
  <c r="E154" i="1" s="1"/>
  <c r="F155" i="1" s="1"/>
  <c r="AB153" i="1"/>
  <c r="AC153" i="1" s="1"/>
  <c r="Y153" i="1"/>
  <c r="Z154" i="1" s="1"/>
  <c r="X153" i="1"/>
  <c r="W153" i="1"/>
  <c r="U153" i="1"/>
  <c r="V154" i="1" s="1"/>
  <c r="T153" i="1"/>
  <c r="S153" i="1"/>
  <c r="N153" i="1"/>
  <c r="O153" i="1" s="1"/>
  <c r="K153" i="1"/>
  <c r="L154" i="1" s="1"/>
  <c r="I153" i="1"/>
  <c r="J153" i="1" s="1"/>
  <c r="H153" i="1"/>
  <c r="G153" i="1"/>
  <c r="E153" i="1"/>
  <c r="F154" i="1" s="1"/>
  <c r="D153" i="1"/>
  <c r="C153" i="1"/>
  <c r="AB152" i="1"/>
  <c r="AC152" i="1" s="1"/>
  <c r="X152" i="1"/>
  <c r="W152" i="1"/>
  <c r="Y152" i="1" s="1"/>
  <c r="Z153" i="1" s="1"/>
  <c r="T152" i="1"/>
  <c r="S152" i="1"/>
  <c r="U152" i="1" s="1"/>
  <c r="V153" i="1" s="1"/>
  <c r="N152" i="1"/>
  <c r="O152" i="1" s="1"/>
  <c r="I152" i="1"/>
  <c r="J152" i="1" s="1"/>
  <c r="H152" i="1"/>
  <c r="G152" i="1"/>
  <c r="K152" i="1" s="1"/>
  <c r="L153" i="1" s="1"/>
  <c r="D152" i="1"/>
  <c r="C152" i="1"/>
  <c r="E152" i="1" s="1"/>
  <c r="F153" i="1" s="1"/>
  <c r="AB151" i="1"/>
  <c r="AC151" i="1" s="1"/>
  <c r="X151" i="1"/>
  <c r="W151" i="1"/>
  <c r="Y151" i="1" s="1"/>
  <c r="Z152" i="1" s="1"/>
  <c r="U151" i="1"/>
  <c r="V152" i="1" s="1"/>
  <c r="T151" i="1"/>
  <c r="S151" i="1"/>
  <c r="N151" i="1"/>
  <c r="O151" i="1" s="1"/>
  <c r="I151" i="1"/>
  <c r="J151" i="1" s="1"/>
  <c r="H151" i="1"/>
  <c r="G151" i="1"/>
  <c r="K151" i="1" s="1"/>
  <c r="L152" i="1" s="1"/>
  <c r="E151" i="1"/>
  <c r="F152" i="1" s="1"/>
  <c r="D151" i="1"/>
  <c r="C151" i="1"/>
  <c r="AB150" i="1"/>
  <c r="AC150" i="1" s="1"/>
  <c r="Y150" i="1"/>
  <c r="Z151" i="1" s="1"/>
  <c r="X150" i="1"/>
  <c r="W150" i="1"/>
  <c r="U150" i="1"/>
  <c r="V151" i="1" s="1"/>
  <c r="T150" i="1"/>
  <c r="S150" i="1"/>
  <c r="N150" i="1"/>
  <c r="O150" i="1" s="1"/>
  <c r="I150" i="1"/>
  <c r="J150" i="1" s="1"/>
  <c r="H150" i="1"/>
  <c r="G150" i="1"/>
  <c r="K150" i="1" s="1"/>
  <c r="L151" i="1" s="1"/>
  <c r="E150" i="1"/>
  <c r="F151" i="1" s="1"/>
  <c r="D150" i="1"/>
  <c r="C150" i="1"/>
  <c r="AB149" i="1"/>
  <c r="AC149" i="1" s="1"/>
  <c r="X149" i="1"/>
  <c r="W149" i="1"/>
  <c r="Y149" i="1" s="1"/>
  <c r="Z150" i="1" s="1"/>
  <c r="T149" i="1"/>
  <c r="S149" i="1"/>
  <c r="U149" i="1" s="1"/>
  <c r="V150" i="1" s="1"/>
  <c r="N149" i="1"/>
  <c r="O149" i="1" s="1"/>
  <c r="K149" i="1"/>
  <c r="L150" i="1" s="1"/>
  <c r="I149" i="1"/>
  <c r="J149" i="1" s="1"/>
  <c r="H149" i="1"/>
  <c r="G149" i="1"/>
  <c r="D149" i="1"/>
  <c r="C149" i="1"/>
  <c r="E149" i="1" s="1"/>
  <c r="F150" i="1" s="1"/>
  <c r="AB148" i="1"/>
  <c r="AC148" i="1" s="1"/>
  <c r="Y148" i="1"/>
  <c r="Z149" i="1" s="1"/>
  <c r="X148" i="1"/>
  <c r="W148" i="1"/>
  <c r="T148" i="1"/>
  <c r="S148" i="1"/>
  <c r="U148" i="1" s="1"/>
  <c r="V149" i="1" s="1"/>
  <c r="N148" i="1"/>
  <c r="O148" i="1" s="1"/>
  <c r="I148" i="1"/>
  <c r="J148" i="1" s="1"/>
  <c r="H148" i="1"/>
  <c r="G148" i="1"/>
  <c r="K148" i="1" s="1"/>
  <c r="L149" i="1" s="1"/>
  <c r="D148" i="1"/>
  <c r="C148" i="1"/>
  <c r="E148" i="1" s="1"/>
  <c r="F149" i="1" s="1"/>
  <c r="AB147" i="1"/>
  <c r="AC147" i="1" s="1"/>
  <c r="X147" i="1"/>
  <c r="W147" i="1"/>
  <c r="Y147" i="1" s="1"/>
  <c r="Z148" i="1" s="1"/>
  <c r="U147" i="1"/>
  <c r="V148" i="1" s="1"/>
  <c r="T147" i="1"/>
  <c r="S147" i="1"/>
  <c r="N147" i="1"/>
  <c r="O147" i="1" s="1"/>
  <c r="K147" i="1"/>
  <c r="L148" i="1" s="1"/>
  <c r="I147" i="1"/>
  <c r="J147" i="1" s="1"/>
  <c r="H147" i="1"/>
  <c r="G147" i="1"/>
  <c r="E147" i="1"/>
  <c r="F148" i="1" s="1"/>
  <c r="D147" i="1"/>
  <c r="C147" i="1"/>
  <c r="AB146" i="1"/>
  <c r="AC146" i="1" s="1"/>
  <c r="Y146" i="1"/>
  <c r="Z147" i="1" s="1"/>
  <c r="X146" i="1"/>
  <c r="W146" i="1"/>
  <c r="T146" i="1"/>
  <c r="S146" i="1"/>
  <c r="U146" i="1" s="1"/>
  <c r="V147" i="1" s="1"/>
  <c r="N146" i="1"/>
  <c r="O146" i="1" s="1"/>
  <c r="I146" i="1"/>
  <c r="J146" i="1" s="1"/>
  <c r="H146" i="1"/>
  <c r="G146" i="1"/>
  <c r="K146" i="1" s="1"/>
  <c r="L147" i="1" s="1"/>
  <c r="D146" i="1"/>
  <c r="C146" i="1"/>
  <c r="E146" i="1" s="1"/>
  <c r="F147" i="1" s="1"/>
  <c r="AB145" i="1"/>
  <c r="AC145" i="1" s="1"/>
  <c r="Y145" i="1"/>
  <c r="Z146" i="1" s="1"/>
  <c r="X145" i="1"/>
  <c r="W145" i="1"/>
  <c r="U145" i="1"/>
  <c r="V146" i="1" s="1"/>
  <c r="T145" i="1"/>
  <c r="S145" i="1"/>
  <c r="N145" i="1"/>
  <c r="O145" i="1" s="1"/>
  <c r="K145" i="1"/>
  <c r="L146" i="1" s="1"/>
  <c r="I145" i="1"/>
  <c r="J145" i="1" s="1"/>
  <c r="H145" i="1"/>
  <c r="G145" i="1"/>
  <c r="E145" i="1"/>
  <c r="F146" i="1" s="1"/>
  <c r="D145" i="1"/>
  <c r="C145" i="1"/>
  <c r="AB144" i="1"/>
  <c r="AC144" i="1" s="1"/>
  <c r="X144" i="1"/>
  <c r="W144" i="1"/>
  <c r="Y144" i="1" s="1"/>
  <c r="Z145" i="1" s="1"/>
  <c r="T144" i="1"/>
  <c r="S144" i="1"/>
  <c r="U144" i="1" s="1"/>
  <c r="V145" i="1" s="1"/>
  <c r="N144" i="1"/>
  <c r="O144" i="1" s="1"/>
  <c r="I144" i="1"/>
  <c r="J144" i="1" s="1"/>
  <c r="H144" i="1"/>
  <c r="G144" i="1"/>
  <c r="K144" i="1" s="1"/>
  <c r="L145" i="1" s="1"/>
  <c r="D144" i="1"/>
  <c r="C144" i="1"/>
  <c r="E144" i="1" s="1"/>
  <c r="F145" i="1" s="1"/>
  <c r="AB143" i="1"/>
  <c r="AC143" i="1" s="1"/>
  <c r="X143" i="1"/>
  <c r="W143" i="1"/>
  <c r="Y143" i="1" s="1"/>
  <c r="Z144" i="1" s="1"/>
  <c r="U143" i="1"/>
  <c r="V144" i="1" s="1"/>
  <c r="T143" i="1"/>
  <c r="S143" i="1"/>
  <c r="N143" i="1"/>
  <c r="O143" i="1" s="1"/>
  <c r="I143" i="1"/>
  <c r="J143" i="1" s="1"/>
  <c r="H143" i="1"/>
  <c r="G143" i="1"/>
  <c r="K143" i="1" s="1"/>
  <c r="L144" i="1" s="1"/>
  <c r="E143" i="1"/>
  <c r="F144" i="1" s="1"/>
  <c r="D143" i="1"/>
  <c r="C143" i="1"/>
  <c r="AB142" i="1"/>
  <c r="AC142" i="1" s="1"/>
  <c r="Y142" i="1"/>
  <c r="Z143" i="1" s="1"/>
  <c r="X142" i="1"/>
  <c r="W142" i="1"/>
  <c r="U142" i="1"/>
  <c r="V143" i="1" s="1"/>
  <c r="T142" i="1"/>
  <c r="S142" i="1"/>
  <c r="N142" i="1"/>
  <c r="O142" i="1" s="1"/>
  <c r="I142" i="1"/>
  <c r="J142" i="1" s="1"/>
  <c r="H142" i="1"/>
  <c r="G142" i="1"/>
  <c r="K142" i="1" s="1"/>
  <c r="L143" i="1" s="1"/>
  <c r="E142" i="1"/>
  <c r="F143" i="1" s="1"/>
  <c r="D142" i="1"/>
  <c r="C142" i="1"/>
  <c r="AB141" i="1"/>
  <c r="AC141" i="1" s="1"/>
  <c r="X141" i="1"/>
  <c r="W141" i="1"/>
  <c r="Y141" i="1" s="1"/>
  <c r="Z142" i="1" s="1"/>
  <c r="T141" i="1"/>
  <c r="S141" i="1"/>
  <c r="U141" i="1" s="1"/>
  <c r="V142" i="1" s="1"/>
  <c r="N141" i="1"/>
  <c r="O141" i="1" s="1"/>
  <c r="K141" i="1"/>
  <c r="L142" i="1" s="1"/>
  <c r="I141" i="1"/>
  <c r="J141" i="1" s="1"/>
  <c r="H141" i="1"/>
  <c r="G141" i="1"/>
  <c r="D141" i="1"/>
  <c r="C141" i="1"/>
  <c r="E141" i="1" s="1"/>
  <c r="F142" i="1" s="1"/>
  <c r="AB140" i="1"/>
  <c r="AC140" i="1" s="1"/>
  <c r="Y140" i="1"/>
  <c r="Z141" i="1" s="1"/>
  <c r="X140" i="1"/>
  <c r="W140" i="1"/>
  <c r="T140" i="1"/>
  <c r="S140" i="1"/>
  <c r="U140" i="1" s="1"/>
  <c r="V141" i="1" s="1"/>
  <c r="N140" i="1"/>
  <c r="O140" i="1" s="1"/>
  <c r="I140" i="1"/>
  <c r="J140" i="1" s="1"/>
  <c r="H140" i="1"/>
  <c r="G140" i="1"/>
  <c r="K140" i="1" s="1"/>
  <c r="L141" i="1" s="1"/>
  <c r="D140" i="1"/>
  <c r="C140" i="1"/>
  <c r="E140" i="1" s="1"/>
  <c r="F141" i="1" s="1"/>
  <c r="AB139" i="1"/>
  <c r="AC139" i="1" s="1"/>
  <c r="X139" i="1"/>
  <c r="W139" i="1"/>
  <c r="Y139" i="1" s="1"/>
  <c r="Z140" i="1" s="1"/>
  <c r="U139" i="1"/>
  <c r="V140" i="1" s="1"/>
  <c r="T139" i="1"/>
  <c r="S139" i="1"/>
  <c r="N139" i="1"/>
  <c r="O139" i="1" s="1"/>
  <c r="K139" i="1"/>
  <c r="L140" i="1" s="1"/>
  <c r="I139" i="1"/>
  <c r="J139" i="1" s="1"/>
  <c r="H139" i="1"/>
  <c r="G139" i="1"/>
  <c r="E139" i="1"/>
  <c r="F140" i="1" s="1"/>
  <c r="D139" i="1"/>
  <c r="C139" i="1"/>
  <c r="AB138" i="1"/>
  <c r="AC138" i="1" s="1"/>
  <c r="Y138" i="1"/>
  <c r="Z139" i="1" s="1"/>
  <c r="X138" i="1"/>
  <c r="W138" i="1"/>
  <c r="U138" i="1"/>
  <c r="V139" i="1" s="1"/>
  <c r="T138" i="1"/>
  <c r="S138" i="1"/>
  <c r="N138" i="1"/>
  <c r="O138" i="1" s="1"/>
  <c r="I138" i="1"/>
  <c r="J138" i="1" s="1"/>
  <c r="H138" i="1"/>
  <c r="G138" i="1"/>
  <c r="K138" i="1" s="1"/>
  <c r="L139" i="1" s="1"/>
  <c r="D138" i="1"/>
  <c r="C138" i="1"/>
  <c r="E138" i="1" s="1"/>
  <c r="F139" i="1" s="1"/>
  <c r="AB137" i="1"/>
  <c r="AC137" i="1" s="1"/>
  <c r="Y137" i="1"/>
  <c r="Z138" i="1" s="1"/>
  <c r="X137" i="1"/>
  <c r="W137" i="1"/>
  <c r="U137" i="1"/>
  <c r="V138" i="1" s="1"/>
  <c r="T137" i="1"/>
  <c r="S137" i="1"/>
  <c r="N137" i="1"/>
  <c r="O137" i="1" s="1"/>
  <c r="K137" i="1"/>
  <c r="L138" i="1" s="1"/>
  <c r="I137" i="1"/>
  <c r="J137" i="1" s="1"/>
  <c r="H137" i="1"/>
  <c r="G137" i="1"/>
  <c r="E137" i="1"/>
  <c r="F138" i="1" s="1"/>
  <c r="D137" i="1"/>
  <c r="C137" i="1"/>
  <c r="AB136" i="1"/>
  <c r="AC136" i="1" s="1"/>
  <c r="X136" i="1"/>
  <c r="W136" i="1"/>
  <c r="Y136" i="1" s="1"/>
  <c r="Z137" i="1" s="1"/>
  <c r="T136" i="1"/>
  <c r="S136" i="1"/>
  <c r="U136" i="1" s="1"/>
  <c r="V137" i="1" s="1"/>
  <c r="N136" i="1"/>
  <c r="O136" i="1" s="1"/>
  <c r="I136" i="1"/>
  <c r="J136" i="1" s="1"/>
  <c r="H136" i="1"/>
  <c r="G136" i="1"/>
  <c r="K136" i="1" s="1"/>
  <c r="L137" i="1" s="1"/>
  <c r="D136" i="1"/>
  <c r="C136" i="1"/>
  <c r="E136" i="1" s="1"/>
  <c r="F137" i="1" s="1"/>
  <c r="AB135" i="1"/>
  <c r="AC135" i="1" s="1"/>
  <c r="X135" i="1"/>
  <c r="W135" i="1"/>
  <c r="Y135" i="1" s="1"/>
  <c r="Z136" i="1" s="1"/>
  <c r="U135" i="1"/>
  <c r="V136" i="1" s="1"/>
  <c r="T135" i="1"/>
  <c r="S135" i="1"/>
  <c r="N135" i="1"/>
  <c r="O135" i="1" s="1"/>
  <c r="I135" i="1"/>
  <c r="J135" i="1" s="1"/>
  <c r="H135" i="1"/>
  <c r="G135" i="1"/>
  <c r="K135" i="1" s="1"/>
  <c r="L136" i="1" s="1"/>
  <c r="E135" i="1"/>
  <c r="F136" i="1" s="1"/>
  <c r="D135" i="1"/>
  <c r="C135" i="1"/>
  <c r="AB134" i="1"/>
  <c r="AC134" i="1" s="1"/>
  <c r="Y134" i="1"/>
  <c r="Z135" i="1" s="1"/>
  <c r="X134" i="1"/>
  <c r="W134" i="1"/>
  <c r="U134" i="1"/>
  <c r="V135" i="1" s="1"/>
  <c r="T134" i="1"/>
  <c r="S134" i="1"/>
  <c r="N134" i="1"/>
  <c r="O134" i="1" s="1"/>
  <c r="I134" i="1"/>
  <c r="J134" i="1" s="1"/>
  <c r="H134" i="1"/>
  <c r="G134" i="1"/>
  <c r="K134" i="1" s="1"/>
  <c r="L135" i="1" s="1"/>
  <c r="E134" i="1"/>
  <c r="F135" i="1" s="1"/>
  <c r="D134" i="1"/>
  <c r="C134" i="1"/>
  <c r="AB133" i="1"/>
  <c r="AC133" i="1" s="1"/>
  <c r="Y133" i="1"/>
  <c r="Z134" i="1" s="1"/>
  <c r="X133" i="1"/>
  <c r="W133" i="1"/>
  <c r="T133" i="1"/>
  <c r="S133" i="1"/>
  <c r="U133" i="1" s="1"/>
  <c r="V134" i="1" s="1"/>
  <c r="N133" i="1"/>
  <c r="O133" i="1" s="1"/>
  <c r="K133" i="1"/>
  <c r="L134" i="1" s="1"/>
  <c r="I133" i="1"/>
  <c r="J133" i="1" s="1"/>
  <c r="H133" i="1"/>
  <c r="G133" i="1"/>
  <c r="D133" i="1"/>
  <c r="C133" i="1"/>
  <c r="E133" i="1" s="1"/>
  <c r="F134" i="1" s="1"/>
  <c r="AB132" i="1"/>
  <c r="AC132" i="1" s="1"/>
  <c r="Y132" i="1"/>
  <c r="Z133" i="1" s="1"/>
  <c r="X132" i="1"/>
  <c r="W132" i="1"/>
  <c r="T132" i="1"/>
  <c r="S132" i="1"/>
  <c r="U132" i="1" s="1"/>
  <c r="V133" i="1" s="1"/>
  <c r="N132" i="1"/>
  <c r="O132" i="1" s="1"/>
  <c r="I132" i="1"/>
  <c r="J132" i="1" s="1"/>
  <c r="H132" i="1"/>
  <c r="G132" i="1"/>
  <c r="K132" i="1" s="1"/>
  <c r="L133" i="1" s="1"/>
  <c r="D132" i="1"/>
  <c r="C132" i="1"/>
  <c r="E132" i="1" s="1"/>
  <c r="F133" i="1" s="1"/>
  <c r="AB131" i="1"/>
  <c r="AC131" i="1" s="1"/>
  <c r="X131" i="1"/>
  <c r="W131" i="1"/>
  <c r="Y131" i="1" s="1"/>
  <c r="Z132" i="1" s="1"/>
  <c r="U131" i="1"/>
  <c r="V132" i="1" s="1"/>
  <c r="T131" i="1"/>
  <c r="S131" i="1"/>
  <c r="N131" i="1"/>
  <c r="O131" i="1" s="1"/>
  <c r="K131" i="1"/>
  <c r="L132" i="1" s="1"/>
  <c r="I131" i="1"/>
  <c r="J131" i="1" s="1"/>
  <c r="H131" i="1"/>
  <c r="G131" i="1"/>
  <c r="E131" i="1"/>
  <c r="F132" i="1" s="1"/>
  <c r="D131" i="1"/>
  <c r="C131" i="1"/>
  <c r="AB130" i="1"/>
  <c r="AC130" i="1" s="1"/>
  <c r="Y130" i="1"/>
  <c r="Z131" i="1" s="1"/>
  <c r="X130" i="1"/>
  <c r="W130" i="1"/>
  <c r="U130" i="1"/>
  <c r="V131" i="1" s="1"/>
  <c r="T130" i="1"/>
  <c r="S130" i="1"/>
  <c r="N130" i="1"/>
  <c r="O130" i="1" s="1"/>
  <c r="I130" i="1"/>
  <c r="J130" i="1" s="1"/>
  <c r="H130" i="1"/>
  <c r="G130" i="1"/>
  <c r="K130" i="1" s="1"/>
  <c r="L131" i="1" s="1"/>
  <c r="E130" i="1"/>
  <c r="F131" i="1" s="1"/>
  <c r="D130" i="1"/>
  <c r="C130" i="1"/>
  <c r="AB129" i="1"/>
  <c r="AC129" i="1" s="1"/>
  <c r="Y129" i="1"/>
  <c r="Z130" i="1" s="1"/>
  <c r="X129" i="1"/>
  <c r="W129" i="1"/>
  <c r="U129" i="1"/>
  <c r="V130" i="1" s="1"/>
  <c r="T129" i="1"/>
  <c r="S129" i="1"/>
  <c r="N129" i="1"/>
  <c r="O129" i="1" s="1"/>
  <c r="K129" i="1"/>
  <c r="L130" i="1" s="1"/>
  <c r="I129" i="1"/>
  <c r="J129" i="1" s="1"/>
  <c r="H129" i="1"/>
  <c r="G129" i="1"/>
  <c r="E129" i="1"/>
  <c r="F130" i="1" s="1"/>
  <c r="D129" i="1"/>
  <c r="C129" i="1"/>
  <c r="AB128" i="1"/>
  <c r="AC128" i="1" s="1"/>
  <c r="X128" i="1"/>
  <c r="W128" i="1"/>
  <c r="Y128" i="1" s="1"/>
  <c r="Z129" i="1" s="1"/>
  <c r="T128" i="1"/>
  <c r="S128" i="1"/>
  <c r="U128" i="1" s="1"/>
  <c r="V129" i="1" s="1"/>
  <c r="N128" i="1"/>
  <c r="O128" i="1" s="1"/>
  <c r="I128" i="1"/>
  <c r="J128" i="1" s="1"/>
  <c r="H128" i="1"/>
  <c r="G128" i="1"/>
  <c r="K128" i="1" s="1"/>
  <c r="L129" i="1" s="1"/>
  <c r="D128" i="1"/>
  <c r="C128" i="1"/>
  <c r="E128" i="1" s="1"/>
  <c r="F129" i="1" s="1"/>
  <c r="AB127" i="1"/>
  <c r="AC127" i="1" s="1"/>
  <c r="X127" i="1"/>
  <c r="W127" i="1"/>
  <c r="Y127" i="1" s="1"/>
  <c r="Z128" i="1" s="1"/>
  <c r="U127" i="1"/>
  <c r="V128" i="1" s="1"/>
  <c r="T127" i="1"/>
  <c r="S127" i="1"/>
  <c r="N127" i="1"/>
  <c r="O127" i="1" s="1"/>
  <c r="I127" i="1"/>
  <c r="J127" i="1" s="1"/>
  <c r="H127" i="1"/>
  <c r="G127" i="1"/>
  <c r="K127" i="1" s="1"/>
  <c r="L128" i="1" s="1"/>
  <c r="E127" i="1"/>
  <c r="F128" i="1" s="1"/>
  <c r="D127" i="1"/>
  <c r="C127" i="1"/>
  <c r="AB126" i="1"/>
  <c r="AC126" i="1" s="1"/>
  <c r="Y126" i="1"/>
  <c r="Z127" i="1" s="1"/>
  <c r="X126" i="1"/>
  <c r="W126" i="1"/>
  <c r="U126" i="1"/>
  <c r="V127" i="1" s="1"/>
  <c r="T126" i="1"/>
  <c r="S126" i="1"/>
  <c r="N126" i="1"/>
  <c r="O126" i="1" s="1"/>
  <c r="I126" i="1"/>
  <c r="J126" i="1" s="1"/>
  <c r="H126" i="1"/>
  <c r="G126" i="1"/>
  <c r="K126" i="1" s="1"/>
  <c r="L127" i="1" s="1"/>
  <c r="E126" i="1"/>
  <c r="F127" i="1" s="1"/>
  <c r="D126" i="1"/>
  <c r="C126" i="1"/>
  <c r="AB125" i="1"/>
  <c r="AC125" i="1" s="1"/>
  <c r="Y125" i="1"/>
  <c r="Z126" i="1" s="1"/>
  <c r="X125" i="1"/>
  <c r="W125" i="1"/>
  <c r="T125" i="1"/>
  <c r="S125" i="1"/>
  <c r="U125" i="1" s="1"/>
  <c r="V126" i="1" s="1"/>
  <c r="N125" i="1"/>
  <c r="O125" i="1" s="1"/>
  <c r="K125" i="1"/>
  <c r="L126" i="1" s="1"/>
  <c r="I125" i="1"/>
  <c r="J125" i="1" s="1"/>
  <c r="H125" i="1"/>
  <c r="G125" i="1"/>
  <c r="D125" i="1"/>
  <c r="C125" i="1"/>
  <c r="E125" i="1" s="1"/>
  <c r="F126" i="1" s="1"/>
  <c r="AB124" i="1"/>
  <c r="AC124" i="1" s="1"/>
  <c r="Y124" i="1"/>
  <c r="Z125" i="1" s="1"/>
  <c r="X124" i="1"/>
  <c r="W124" i="1"/>
  <c r="T124" i="1"/>
  <c r="S124" i="1"/>
  <c r="U124" i="1" s="1"/>
  <c r="V125" i="1" s="1"/>
  <c r="N124" i="1"/>
  <c r="O124" i="1" s="1"/>
  <c r="I124" i="1"/>
  <c r="J124" i="1" s="1"/>
  <c r="H124" i="1"/>
  <c r="G124" i="1"/>
  <c r="K124" i="1" s="1"/>
  <c r="L125" i="1" s="1"/>
  <c r="D124" i="1"/>
  <c r="C124" i="1"/>
  <c r="E124" i="1" s="1"/>
  <c r="F125" i="1" s="1"/>
  <c r="AB123" i="1"/>
  <c r="AC123" i="1" s="1"/>
  <c r="X123" i="1"/>
  <c r="W123" i="1"/>
  <c r="Y123" i="1" s="1"/>
  <c r="Z124" i="1" s="1"/>
  <c r="U123" i="1"/>
  <c r="V124" i="1" s="1"/>
  <c r="T123" i="1"/>
  <c r="S123" i="1"/>
  <c r="N123" i="1"/>
  <c r="O123" i="1" s="1"/>
  <c r="K123" i="1"/>
  <c r="L124" i="1" s="1"/>
  <c r="I123" i="1"/>
  <c r="J123" i="1" s="1"/>
  <c r="H123" i="1"/>
  <c r="G123" i="1"/>
  <c r="E123" i="1"/>
  <c r="F124" i="1" s="1"/>
  <c r="D123" i="1"/>
  <c r="C123" i="1"/>
  <c r="AB122" i="1"/>
  <c r="AC122" i="1" s="1"/>
  <c r="Y122" i="1"/>
  <c r="Z123" i="1" s="1"/>
  <c r="X122" i="1"/>
  <c r="W122" i="1"/>
  <c r="U122" i="1"/>
  <c r="V123" i="1" s="1"/>
  <c r="T122" i="1"/>
  <c r="S122" i="1"/>
  <c r="N122" i="1"/>
  <c r="O122" i="1" s="1"/>
  <c r="I122" i="1"/>
  <c r="J122" i="1" s="1"/>
  <c r="H122" i="1"/>
  <c r="G122" i="1"/>
  <c r="K122" i="1" s="1"/>
  <c r="L123" i="1" s="1"/>
  <c r="E122" i="1"/>
  <c r="F123" i="1" s="1"/>
  <c r="D122" i="1"/>
  <c r="C122" i="1"/>
  <c r="AB121" i="1"/>
  <c r="AC121" i="1" s="1"/>
  <c r="Y121" i="1"/>
  <c r="Z122" i="1" s="1"/>
  <c r="X121" i="1"/>
  <c r="W121" i="1"/>
  <c r="U121" i="1"/>
  <c r="V122" i="1" s="1"/>
  <c r="T121" i="1"/>
  <c r="S121" i="1"/>
  <c r="N121" i="1"/>
  <c r="O121" i="1" s="1"/>
  <c r="K121" i="1"/>
  <c r="L122" i="1" s="1"/>
  <c r="I121" i="1"/>
  <c r="J121" i="1" s="1"/>
  <c r="H121" i="1"/>
  <c r="G121" i="1"/>
  <c r="E121" i="1"/>
  <c r="F122" i="1" s="1"/>
  <c r="D121" i="1"/>
  <c r="C121" i="1"/>
  <c r="AB120" i="1"/>
  <c r="AC120" i="1" s="1"/>
  <c r="X120" i="1"/>
  <c r="W120" i="1"/>
  <c r="Y120" i="1" s="1"/>
  <c r="Z121" i="1" s="1"/>
  <c r="T120" i="1"/>
  <c r="S120" i="1"/>
  <c r="U120" i="1" s="1"/>
  <c r="V121" i="1" s="1"/>
  <c r="N120" i="1"/>
  <c r="O120" i="1" s="1"/>
  <c r="I120" i="1"/>
  <c r="J120" i="1" s="1"/>
  <c r="H120" i="1"/>
  <c r="G120" i="1"/>
  <c r="K120" i="1" s="1"/>
  <c r="L121" i="1" s="1"/>
  <c r="D120" i="1"/>
  <c r="C120" i="1"/>
  <c r="E120" i="1" s="1"/>
  <c r="F121" i="1" s="1"/>
  <c r="AB119" i="1"/>
  <c r="AC119" i="1" s="1"/>
  <c r="X119" i="1"/>
  <c r="W119" i="1"/>
  <c r="Y119" i="1" s="1"/>
  <c r="Z120" i="1" s="1"/>
  <c r="U119" i="1"/>
  <c r="V120" i="1" s="1"/>
  <c r="T119" i="1"/>
  <c r="S119" i="1"/>
  <c r="N119" i="1"/>
  <c r="O119" i="1" s="1"/>
  <c r="K119" i="1"/>
  <c r="L120" i="1" s="1"/>
  <c r="I119" i="1"/>
  <c r="J119" i="1" s="1"/>
  <c r="H119" i="1"/>
  <c r="G119" i="1"/>
  <c r="E119" i="1"/>
  <c r="F120" i="1" s="1"/>
  <c r="D119" i="1"/>
  <c r="C119" i="1"/>
  <c r="AB118" i="1"/>
  <c r="AC118" i="1" s="1"/>
  <c r="Y118" i="1"/>
  <c r="Z119" i="1" s="1"/>
  <c r="X118" i="1"/>
  <c r="W118" i="1"/>
  <c r="U118" i="1"/>
  <c r="V119" i="1" s="1"/>
  <c r="T118" i="1"/>
  <c r="S118" i="1"/>
  <c r="N118" i="1"/>
  <c r="O118" i="1" s="1"/>
  <c r="I118" i="1"/>
  <c r="J118" i="1" s="1"/>
  <c r="H118" i="1"/>
  <c r="G118" i="1"/>
  <c r="K118" i="1" s="1"/>
  <c r="L119" i="1" s="1"/>
  <c r="E118" i="1"/>
  <c r="F119" i="1" s="1"/>
  <c r="D118" i="1"/>
  <c r="C118" i="1"/>
  <c r="AB117" i="1"/>
  <c r="AC117" i="1" s="1"/>
  <c r="Y117" i="1"/>
  <c r="Z118" i="1" s="1"/>
  <c r="X117" i="1"/>
  <c r="W117" i="1"/>
  <c r="T117" i="1"/>
  <c r="S117" i="1"/>
  <c r="U117" i="1" s="1"/>
  <c r="V118" i="1" s="1"/>
  <c r="N117" i="1"/>
  <c r="O117" i="1" s="1"/>
  <c r="K117" i="1"/>
  <c r="L118" i="1" s="1"/>
  <c r="I117" i="1"/>
  <c r="J117" i="1" s="1"/>
  <c r="H117" i="1"/>
  <c r="G117" i="1"/>
  <c r="D117" i="1"/>
  <c r="C117" i="1"/>
  <c r="E117" i="1" s="1"/>
  <c r="F118" i="1" s="1"/>
  <c r="AB116" i="1"/>
  <c r="AC116" i="1" s="1"/>
  <c r="Y116" i="1"/>
  <c r="Z117" i="1" s="1"/>
  <c r="X116" i="1"/>
  <c r="W116" i="1"/>
  <c r="T116" i="1"/>
  <c r="S116" i="1"/>
  <c r="U116" i="1" s="1"/>
  <c r="V117" i="1" s="1"/>
  <c r="N116" i="1"/>
  <c r="O116" i="1" s="1"/>
  <c r="I116" i="1"/>
  <c r="J116" i="1" s="1"/>
  <c r="H116" i="1"/>
  <c r="G116" i="1"/>
  <c r="K116" i="1" s="1"/>
  <c r="L117" i="1" s="1"/>
  <c r="D116" i="1"/>
  <c r="C116" i="1"/>
  <c r="E116" i="1" s="1"/>
  <c r="F117" i="1" s="1"/>
  <c r="AB115" i="1"/>
  <c r="AC115" i="1" s="1"/>
  <c r="X115" i="1"/>
  <c r="W115" i="1"/>
  <c r="Y115" i="1" s="1"/>
  <c r="Z116" i="1" s="1"/>
  <c r="U115" i="1"/>
  <c r="V116" i="1" s="1"/>
  <c r="T115" i="1"/>
  <c r="S115" i="1"/>
  <c r="N115" i="1"/>
  <c r="O115" i="1" s="1"/>
  <c r="K115" i="1"/>
  <c r="L116" i="1" s="1"/>
  <c r="I115" i="1"/>
  <c r="J115" i="1" s="1"/>
  <c r="H115" i="1"/>
  <c r="G115" i="1"/>
  <c r="E115" i="1"/>
  <c r="F116" i="1" s="1"/>
  <c r="D115" i="1"/>
  <c r="C115" i="1"/>
  <c r="AB114" i="1"/>
  <c r="AC114" i="1" s="1"/>
  <c r="Y114" i="1"/>
  <c r="Z115" i="1" s="1"/>
  <c r="X114" i="1"/>
  <c r="W114" i="1"/>
  <c r="U114" i="1"/>
  <c r="V115" i="1" s="1"/>
  <c r="T114" i="1"/>
  <c r="S114" i="1"/>
  <c r="N114" i="1"/>
  <c r="O114" i="1" s="1"/>
  <c r="I114" i="1"/>
  <c r="J114" i="1" s="1"/>
  <c r="H114" i="1"/>
  <c r="G114" i="1"/>
  <c r="K114" i="1" s="1"/>
  <c r="L115" i="1" s="1"/>
  <c r="E114" i="1"/>
  <c r="F115" i="1" s="1"/>
  <c r="D114" i="1"/>
  <c r="C114" i="1"/>
  <c r="AB113" i="1"/>
  <c r="AC113" i="1" s="1"/>
  <c r="Y113" i="1"/>
  <c r="Z114" i="1" s="1"/>
  <c r="X113" i="1"/>
  <c r="W113" i="1"/>
  <c r="U113" i="1"/>
  <c r="V114" i="1" s="1"/>
  <c r="T113" i="1"/>
  <c r="S113" i="1"/>
  <c r="N113" i="1"/>
  <c r="O113" i="1" s="1"/>
  <c r="K113" i="1"/>
  <c r="L114" i="1" s="1"/>
  <c r="I113" i="1"/>
  <c r="J113" i="1" s="1"/>
  <c r="H113" i="1"/>
  <c r="G113" i="1"/>
  <c r="E113" i="1"/>
  <c r="F114" i="1" s="1"/>
  <c r="D113" i="1"/>
  <c r="C113" i="1"/>
  <c r="AB112" i="1"/>
  <c r="AC112" i="1" s="1"/>
  <c r="X112" i="1"/>
  <c r="W112" i="1"/>
  <c r="Y112" i="1" s="1"/>
  <c r="Z113" i="1" s="1"/>
  <c r="T112" i="1"/>
  <c r="S112" i="1"/>
  <c r="U112" i="1" s="1"/>
  <c r="V113" i="1" s="1"/>
  <c r="N112" i="1"/>
  <c r="O112" i="1" s="1"/>
  <c r="I112" i="1"/>
  <c r="J112" i="1" s="1"/>
  <c r="H112" i="1"/>
  <c r="G112" i="1"/>
  <c r="K112" i="1" s="1"/>
  <c r="L113" i="1" s="1"/>
  <c r="D112" i="1"/>
  <c r="C112" i="1"/>
  <c r="E112" i="1" s="1"/>
  <c r="F113" i="1" s="1"/>
  <c r="AB111" i="1"/>
  <c r="AC111" i="1" s="1"/>
  <c r="X111" i="1"/>
  <c r="W111" i="1"/>
  <c r="Y111" i="1" s="1"/>
  <c r="Z112" i="1" s="1"/>
  <c r="U111" i="1"/>
  <c r="V112" i="1" s="1"/>
  <c r="T111" i="1"/>
  <c r="S111" i="1"/>
  <c r="N111" i="1"/>
  <c r="O111" i="1" s="1"/>
  <c r="K111" i="1"/>
  <c r="L112" i="1" s="1"/>
  <c r="I111" i="1"/>
  <c r="J111" i="1" s="1"/>
  <c r="H111" i="1"/>
  <c r="G111" i="1"/>
  <c r="E111" i="1"/>
  <c r="F112" i="1" s="1"/>
  <c r="D111" i="1"/>
  <c r="C111" i="1"/>
  <c r="AB110" i="1"/>
  <c r="AC110" i="1" s="1"/>
  <c r="Y110" i="1"/>
  <c r="Z111" i="1" s="1"/>
  <c r="X110" i="1"/>
  <c r="W110" i="1"/>
  <c r="U110" i="1"/>
  <c r="V111" i="1" s="1"/>
  <c r="T110" i="1"/>
  <c r="S110" i="1"/>
  <c r="N110" i="1"/>
  <c r="O110" i="1" s="1"/>
  <c r="K110" i="1"/>
  <c r="L111" i="1" s="1"/>
  <c r="I110" i="1"/>
  <c r="J110" i="1" s="1"/>
  <c r="H110" i="1"/>
  <c r="G110" i="1"/>
  <c r="E110" i="1"/>
  <c r="F111" i="1" s="1"/>
  <c r="D110" i="1"/>
  <c r="C110" i="1"/>
  <c r="AB109" i="1"/>
  <c r="AC109" i="1" s="1"/>
  <c r="Y109" i="1"/>
  <c r="Z110" i="1" s="1"/>
  <c r="X109" i="1"/>
  <c r="W109" i="1"/>
  <c r="T109" i="1"/>
  <c r="S109" i="1"/>
  <c r="U109" i="1" s="1"/>
  <c r="V110" i="1" s="1"/>
  <c r="N109" i="1"/>
  <c r="O109" i="1" s="1"/>
  <c r="K109" i="1"/>
  <c r="L110" i="1" s="1"/>
  <c r="I109" i="1"/>
  <c r="J109" i="1" s="1"/>
  <c r="H109" i="1"/>
  <c r="G109" i="1"/>
  <c r="D109" i="1"/>
  <c r="C109" i="1"/>
  <c r="E109" i="1" s="1"/>
  <c r="F110" i="1" s="1"/>
  <c r="AB108" i="1"/>
  <c r="AC108" i="1" s="1"/>
  <c r="Y108" i="1"/>
  <c r="Z109" i="1" s="1"/>
  <c r="X108" i="1"/>
  <c r="W108" i="1"/>
  <c r="T108" i="1"/>
  <c r="S108" i="1"/>
  <c r="U108" i="1" s="1"/>
  <c r="V109" i="1" s="1"/>
  <c r="N108" i="1"/>
  <c r="O108" i="1" s="1"/>
  <c r="I108" i="1"/>
  <c r="J108" i="1" s="1"/>
  <c r="H108" i="1"/>
  <c r="G108" i="1"/>
  <c r="K108" i="1" s="1"/>
  <c r="L109" i="1" s="1"/>
  <c r="D108" i="1"/>
  <c r="C108" i="1"/>
  <c r="E108" i="1" s="1"/>
  <c r="F109" i="1" s="1"/>
  <c r="AB107" i="1"/>
  <c r="AC107" i="1" s="1"/>
  <c r="X107" i="1"/>
  <c r="W107" i="1"/>
  <c r="Y107" i="1" s="1"/>
  <c r="Z108" i="1" s="1"/>
  <c r="U107" i="1"/>
  <c r="V108" i="1" s="1"/>
  <c r="T107" i="1"/>
  <c r="S107" i="1"/>
  <c r="N107" i="1"/>
  <c r="O107" i="1" s="1"/>
  <c r="K107" i="1"/>
  <c r="L108" i="1" s="1"/>
  <c r="I107" i="1"/>
  <c r="J107" i="1" s="1"/>
  <c r="H107" i="1"/>
  <c r="G107" i="1"/>
  <c r="E107" i="1"/>
  <c r="F108" i="1" s="1"/>
  <c r="D107" i="1"/>
  <c r="C107" i="1"/>
  <c r="AB106" i="1"/>
  <c r="AC106" i="1" s="1"/>
  <c r="Y106" i="1"/>
  <c r="Z107" i="1" s="1"/>
  <c r="X106" i="1"/>
  <c r="W106" i="1"/>
  <c r="U106" i="1"/>
  <c r="V107" i="1" s="1"/>
  <c r="T106" i="1"/>
  <c r="S106" i="1"/>
  <c r="N106" i="1"/>
  <c r="O106" i="1" s="1"/>
  <c r="I106" i="1"/>
  <c r="J106" i="1" s="1"/>
  <c r="H106" i="1"/>
  <c r="G106" i="1"/>
  <c r="K106" i="1" s="1"/>
  <c r="L107" i="1" s="1"/>
  <c r="E106" i="1"/>
  <c r="F107" i="1" s="1"/>
  <c r="D106" i="1"/>
  <c r="C106" i="1"/>
  <c r="AB105" i="1"/>
  <c r="AC105" i="1" s="1"/>
  <c r="Y105" i="1"/>
  <c r="Z106" i="1" s="1"/>
  <c r="X105" i="1"/>
  <c r="W105" i="1"/>
  <c r="U105" i="1"/>
  <c r="V106" i="1" s="1"/>
  <c r="T105" i="1"/>
  <c r="S105" i="1"/>
  <c r="N105" i="1"/>
  <c r="O105" i="1" s="1"/>
  <c r="K105" i="1"/>
  <c r="L106" i="1" s="1"/>
  <c r="I105" i="1"/>
  <c r="J105" i="1" s="1"/>
  <c r="H105" i="1"/>
  <c r="G105" i="1"/>
  <c r="E105" i="1"/>
  <c r="F106" i="1" s="1"/>
  <c r="D105" i="1"/>
  <c r="C105" i="1"/>
  <c r="AB104" i="1"/>
  <c r="AC104" i="1" s="1"/>
  <c r="X104" i="1"/>
  <c r="W104" i="1"/>
  <c r="Y104" i="1" s="1"/>
  <c r="Z105" i="1" s="1"/>
  <c r="T104" i="1"/>
  <c r="S104" i="1"/>
  <c r="U104" i="1" s="1"/>
  <c r="V105" i="1" s="1"/>
  <c r="N104" i="1"/>
  <c r="O104" i="1" s="1"/>
  <c r="I104" i="1"/>
  <c r="J104" i="1" s="1"/>
  <c r="H104" i="1"/>
  <c r="G104" i="1"/>
  <c r="K104" i="1" s="1"/>
  <c r="L105" i="1" s="1"/>
  <c r="D104" i="1"/>
  <c r="C104" i="1"/>
  <c r="E104" i="1" s="1"/>
  <c r="F105" i="1" s="1"/>
  <c r="AB103" i="1"/>
  <c r="AC103" i="1" s="1"/>
  <c r="X103" i="1"/>
  <c r="W103" i="1"/>
  <c r="Y103" i="1" s="1"/>
  <c r="Z104" i="1" s="1"/>
  <c r="U103" i="1"/>
  <c r="V104" i="1" s="1"/>
  <c r="T103" i="1"/>
  <c r="S103" i="1"/>
  <c r="N103" i="1"/>
  <c r="O103" i="1" s="1"/>
  <c r="K103" i="1"/>
  <c r="L104" i="1" s="1"/>
  <c r="I103" i="1"/>
  <c r="J103" i="1" s="1"/>
  <c r="H103" i="1"/>
  <c r="G103" i="1"/>
  <c r="E103" i="1"/>
  <c r="F104" i="1" s="1"/>
  <c r="D103" i="1"/>
  <c r="C103" i="1"/>
  <c r="AB102" i="1"/>
  <c r="AC102" i="1" s="1"/>
  <c r="Y102" i="1"/>
  <c r="Z103" i="1" s="1"/>
  <c r="X102" i="1"/>
  <c r="W102" i="1"/>
  <c r="U102" i="1"/>
  <c r="V103" i="1" s="1"/>
  <c r="T102" i="1"/>
  <c r="S102" i="1"/>
  <c r="N102" i="1"/>
  <c r="O102" i="1" s="1"/>
  <c r="K102" i="1"/>
  <c r="L103" i="1" s="1"/>
  <c r="I102" i="1"/>
  <c r="J102" i="1" s="1"/>
  <c r="H102" i="1"/>
  <c r="G102" i="1"/>
  <c r="E102" i="1"/>
  <c r="F103" i="1" s="1"/>
  <c r="D102" i="1"/>
  <c r="C102" i="1"/>
  <c r="AB101" i="1"/>
  <c r="AC101" i="1" s="1"/>
  <c r="Y101" i="1"/>
  <c r="Z102" i="1" s="1"/>
  <c r="X101" i="1"/>
  <c r="W101" i="1"/>
  <c r="T101" i="1"/>
  <c r="S101" i="1"/>
  <c r="U101" i="1" s="1"/>
  <c r="V102" i="1" s="1"/>
  <c r="N101" i="1"/>
  <c r="O101" i="1" s="1"/>
  <c r="K101" i="1"/>
  <c r="L102" i="1" s="1"/>
  <c r="I101" i="1"/>
  <c r="J101" i="1" s="1"/>
  <c r="H101" i="1"/>
  <c r="G101" i="1"/>
  <c r="D101" i="1"/>
  <c r="C101" i="1"/>
  <c r="E101" i="1" s="1"/>
  <c r="F102" i="1" s="1"/>
  <c r="AB100" i="1"/>
  <c r="AC100" i="1" s="1"/>
  <c r="Y100" i="1"/>
  <c r="Z101" i="1" s="1"/>
  <c r="X100" i="1"/>
  <c r="W100" i="1"/>
  <c r="T100" i="1"/>
  <c r="S100" i="1"/>
  <c r="U100" i="1" s="1"/>
  <c r="V101" i="1" s="1"/>
  <c r="N100" i="1"/>
  <c r="O100" i="1" s="1"/>
  <c r="I100" i="1"/>
  <c r="J100" i="1" s="1"/>
  <c r="H100" i="1"/>
  <c r="G100" i="1"/>
  <c r="K100" i="1" s="1"/>
  <c r="L101" i="1" s="1"/>
  <c r="D100" i="1"/>
  <c r="C100" i="1"/>
  <c r="E100" i="1" s="1"/>
  <c r="F101" i="1" s="1"/>
  <c r="AB99" i="1"/>
  <c r="AC99" i="1" s="1"/>
  <c r="X99" i="1"/>
  <c r="W99" i="1"/>
  <c r="Y99" i="1" s="1"/>
  <c r="Z100" i="1" s="1"/>
  <c r="U99" i="1"/>
  <c r="V100" i="1" s="1"/>
  <c r="T99" i="1"/>
  <c r="S99" i="1"/>
  <c r="N99" i="1"/>
  <c r="O99" i="1" s="1"/>
  <c r="K99" i="1"/>
  <c r="L100" i="1" s="1"/>
  <c r="I99" i="1"/>
  <c r="J99" i="1" s="1"/>
  <c r="H99" i="1"/>
  <c r="G99" i="1"/>
  <c r="E99" i="1"/>
  <c r="F100" i="1" s="1"/>
  <c r="D99" i="1"/>
  <c r="C99" i="1"/>
  <c r="AB98" i="1"/>
  <c r="AC98" i="1" s="1"/>
  <c r="Y98" i="1"/>
  <c r="Z99" i="1" s="1"/>
  <c r="X98" i="1"/>
  <c r="W98" i="1"/>
  <c r="U98" i="1"/>
  <c r="V99" i="1" s="1"/>
  <c r="T98" i="1"/>
  <c r="S98" i="1"/>
  <c r="N98" i="1"/>
  <c r="O98" i="1" s="1"/>
  <c r="I98" i="1"/>
  <c r="J98" i="1" s="1"/>
  <c r="H98" i="1"/>
  <c r="G98" i="1"/>
  <c r="K98" i="1" s="1"/>
  <c r="L99" i="1" s="1"/>
  <c r="E98" i="1"/>
  <c r="F99" i="1" s="1"/>
  <c r="D98" i="1"/>
  <c r="C98" i="1"/>
  <c r="AB97" i="1"/>
  <c r="AC97" i="1" s="1"/>
  <c r="Y97" i="1"/>
  <c r="Z98" i="1" s="1"/>
  <c r="X97" i="1"/>
  <c r="W97" i="1"/>
  <c r="U97" i="1"/>
  <c r="V98" i="1" s="1"/>
  <c r="T97" i="1"/>
  <c r="S97" i="1"/>
  <c r="N97" i="1"/>
  <c r="O97" i="1" s="1"/>
  <c r="K97" i="1"/>
  <c r="L98" i="1" s="1"/>
  <c r="I97" i="1"/>
  <c r="J97" i="1" s="1"/>
  <c r="H97" i="1"/>
  <c r="G97" i="1"/>
  <c r="E97" i="1"/>
  <c r="F98" i="1" s="1"/>
  <c r="D97" i="1"/>
  <c r="C97" i="1"/>
  <c r="AB96" i="1"/>
  <c r="AC96" i="1" s="1"/>
  <c r="X96" i="1"/>
  <c r="W96" i="1"/>
  <c r="Y96" i="1" s="1"/>
  <c r="Z97" i="1" s="1"/>
  <c r="T96" i="1"/>
  <c r="S96" i="1"/>
  <c r="U96" i="1" s="1"/>
  <c r="V97" i="1" s="1"/>
  <c r="N96" i="1"/>
  <c r="O96" i="1" s="1"/>
  <c r="I96" i="1"/>
  <c r="J96" i="1" s="1"/>
  <c r="H96" i="1"/>
  <c r="G96" i="1"/>
  <c r="K96" i="1" s="1"/>
  <c r="L97" i="1" s="1"/>
  <c r="D96" i="1"/>
  <c r="C96" i="1"/>
  <c r="E96" i="1" s="1"/>
  <c r="F97" i="1" s="1"/>
  <c r="AB95" i="1"/>
  <c r="AC95" i="1" s="1"/>
  <c r="X95" i="1"/>
  <c r="W95" i="1"/>
  <c r="Y95" i="1" s="1"/>
  <c r="Z96" i="1" s="1"/>
  <c r="U95" i="1"/>
  <c r="V96" i="1" s="1"/>
  <c r="T95" i="1"/>
  <c r="S95" i="1"/>
  <c r="N95" i="1"/>
  <c r="O95" i="1" s="1"/>
  <c r="K95" i="1"/>
  <c r="L96" i="1" s="1"/>
  <c r="I95" i="1"/>
  <c r="J95" i="1" s="1"/>
  <c r="H95" i="1"/>
  <c r="G95" i="1"/>
  <c r="E95" i="1"/>
  <c r="F96" i="1" s="1"/>
  <c r="D95" i="1"/>
  <c r="C95" i="1"/>
  <c r="AB94" i="1"/>
  <c r="AC94" i="1" s="1"/>
  <c r="Y94" i="1"/>
  <c r="Z95" i="1" s="1"/>
  <c r="X94" i="1"/>
  <c r="W94" i="1"/>
  <c r="U94" i="1"/>
  <c r="V95" i="1" s="1"/>
  <c r="T94" i="1"/>
  <c r="S94" i="1"/>
  <c r="N94" i="1"/>
  <c r="O94" i="1" s="1"/>
  <c r="K94" i="1"/>
  <c r="L95" i="1" s="1"/>
  <c r="I94" i="1"/>
  <c r="J94" i="1" s="1"/>
  <c r="H94" i="1"/>
  <c r="G94" i="1"/>
  <c r="E94" i="1"/>
  <c r="F95" i="1" s="1"/>
  <c r="D94" i="1"/>
  <c r="C94" i="1"/>
  <c r="AB93" i="1"/>
  <c r="AC93" i="1" s="1"/>
  <c r="Y93" i="1"/>
  <c r="Z94" i="1" s="1"/>
  <c r="X93" i="1"/>
  <c r="W93" i="1"/>
  <c r="T93" i="1"/>
  <c r="S93" i="1"/>
  <c r="U93" i="1" s="1"/>
  <c r="V94" i="1" s="1"/>
  <c r="H93" i="1"/>
  <c r="G93" i="1"/>
  <c r="C93" i="1"/>
  <c r="B93" i="1"/>
  <c r="AB92" i="1"/>
  <c r="X92" i="1"/>
  <c r="Y92" i="1" s="1"/>
  <c r="Z93" i="1" s="1"/>
  <c r="W92" i="1"/>
  <c r="T92" i="1"/>
  <c r="U92" i="1" s="1"/>
  <c r="V93" i="1" s="1"/>
  <c r="S92" i="1"/>
  <c r="B92" i="1"/>
  <c r="D92" i="1" s="1"/>
  <c r="AB91" i="1"/>
  <c r="AC91" i="1" s="1"/>
  <c r="Y91" i="1"/>
  <c r="Z92" i="1" s="1"/>
  <c r="X91" i="1"/>
  <c r="W91" i="1"/>
  <c r="T91" i="1"/>
  <c r="S91" i="1"/>
  <c r="U91" i="1" s="1"/>
  <c r="V92" i="1" s="1"/>
  <c r="N91" i="1"/>
  <c r="I91" i="1"/>
  <c r="J91" i="1" s="1"/>
  <c r="G91" i="1"/>
  <c r="C91" i="1"/>
  <c r="B91" i="1"/>
  <c r="H91" i="1" s="1"/>
  <c r="AC90" i="1"/>
  <c r="AB90" i="1"/>
  <c r="X90" i="1"/>
  <c r="Y90" i="1" s="1"/>
  <c r="Z91" i="1" s="1"/>
  <c r="W90" i="1"/>
  <c r="T90" i="1"/>
  <c r="U90" i="1" s="1"/>
  <c r="V91" i="1" s="1"/>
  <c r="S90" i="1"/>
  <c r="H90" i="1"/>
  <c r="B90" i="1"/>
  <c r="D90" i="1" s="1"/>
  <c r="AB89" i="1"/>
  <c r="AC89" i="1" s="1"/>
  <c r="Y89" i="1"/>
  <c r="Z90" i="1" s="1"/>
  <c r="X89" i="1"/>
  <c r="W89" i="1"/>
  <c r="U89" i="1"/>
  <c r="V90" i="1" s="1"/>
  <c r="T89" i="1"/>
  <c r="S89" i="1"/>
  <c r="B89" i="1"/>
  <c r="AB88" i="1"/>
  <c r="X88" i="1"/>
  <c r="Y88" i="1" s="1"/>
  <c r="Z89" i="1" s="1"/>
  <c r="W88" i="1"/>
  <c r="T88" i="1"/>
  <c r="U88" i="1" s="1"/>
  <c r="V89" i="1" s="1"/>
  <c r="S88" i="1"/>
  <c r="B88" i="1"/>
  <c r="H88" i="1" s="1"/>
  <c r="AB87" i="1"/>
  <c r="AC87" i="1" s="1"/>
  <c r="X87" i="1"/>
  <c r="W87" i="1"/>
  <c r="Y87" i="1" s="1"/>
  <c r="Z88" i="1" s="1"/>
  <c r="U87" i="1"/>
  <c r="V88" i="1" s="1"/>
  <c r="T87" i="1"/>
  <c r="S87" i="1"/>
  <c r="B87" i="1"/>
  <c r="AB86" i="1"/>
  <c r="X86" i="1"/>
  <c r="Y86" i="1" s="1"/>
  <c r="Z87" i="1" s="1"/>
  <c r="W86" i="1"/>
  <c r="T86" i="1"/>
  <c r="U86" i="1" s="1"/>
  <c r="V87" i="1" s="1"/>
  <c r="S86" i="1"/>
  <c r="D86" i="1"/>
  <c r="B86" i="1"/>
  <c r="AB85" i="1"/>
  <c r="AC85" i="1" s="1"/>
  <c r="Y85" i="1"/>
  <c r="Z86" i="1" s="1"/>
  <c r="X85" i="1"/>
  <c r="W85" i="1"/>
  <c r="T85" i="1"/>
  <c r="S85" i="1"/>
  <c r="U85" i="1" s="1"/>
  <c r="V86" i="1" s="1"/>
  <c r="N85" i="1"/>
  <c r="O85" i="1" s="1"/>
  <c r="K85" i="1"/>
  <c r="I85" i="1"/>
  <c r="J85" i="1" s="1"/>
  <c r="H85" i="1"/>
  <c r="G85" i="1"/>
  <c r="D85" i="1"/>
  <c r="C85" i="1"/>
  <c r="B85" i="1"/>
  <c r="AB84" i="1"/>
  <c r="X84" i="1"/>
  <c r="Y84" i="1" s="1"/>
  <c r="Z85" i="1" s="1"/>
  <c r="W84" i="1"/>
  <c r="T84" i="1"/>
  <c r="U84" i="1" s="1"/>
  <c r="V85" i="1" s="1"/>
  <c r="S84" i="1"/>
  <c r="B84" i="1"/>
  <c r="AB83" i="1"/>
  <c r="AC83" i="1" s="1"/>
  <c r="Y83" i="1"/>
  <c r="Z84" i="1" s="1"/>
  <c r="X83" i="1"/>
  <c r="W83" i="1"/>
  <c r="T83" i="1"/>
  <c r="S83" i="1"/>
  <c r="U83" i="1" s="1"/>
  <c r="V84" i="1" s="1"/>
  <c r="I83" i="1"/>
  <c r="B83" i="1"/>
  <c r="AB82" i="1"/>
  <c r="X82" i="1"/>
  <c r="Y82" i="1" s="1"/>
  <c r="Z83" i="1" s="1"/>
  <c r="W82" i="1"/>
  <c r="T82" i="1"/>
  <c r="U82" i="1" s="1"/>
  <c r="V83" i="1" s="1"/>
  <c r="S82" i="1"/>
  <c r="D82" i="1"/>
  <c r="B82" i="1"/>
  <c r="H82" i="1" s="1"/>
  <c r="AB81" i="1"/>
  <c r="AC81" i="1" s="1"/>
  <c r="X81" i="1"/>
  <c r="W81" i="1"/>
  <c r="Y81" i="1" s="1"/>
  <c r="Z82" i="1" s="1"/>
  <c r="U81" i="1"/>
  <c r="V82" i="1" s="1"/>
  <c r="T81" i="1"/>
  <c r="S81" i="1"/>
  <c r="N81" i="1"/>
  <c r="O81" i="1" s="1"/>
  <c r="I81" i="1"/>
  <c r="H81" i="1"/>
  <c r="G81" i="1"/>
  <c r="E81" i="1"/>
  <c r="D81" i="1"/>
  <c r="C81" i="1"/>
  <c r="B81" i="1"/>
  <c r="AB80" i="1"/>
  <c r="X80" i="1"/>
  <c r="Y80" i="1" s="1"/>
  <c r="Z81" i="1" s="1"/>
  <c r="W80" i="1"/>
  <c r="T80" i="1"/>
  <c r="U80" i="1" s="1"/>
  <c r="V81" i="1" s="1"/>
  <c r="S80" i="1"/>
  <c r="B80" i="1"/>
  <c r="H80" i="1" s="1"/>
  <c r="AB79" i="1"/>
  <c r="AC79" i="1" s="1"/>
  <c r="X79" i="1"/>
  <c r="W79" i="1"/>
  <c r="Y79" i="1" s="1"/>
  <c r="Z80" i="1" s="1"/>
  <c r="U79" i="1"/>
  <c r="V80" i="1" s="1"/>
  <c r="T79" i="1"/>
  <c r="S79" i="1"/>
  <c r="B79" i="1"/>
  <c r="AB78" i="1"/>
  <c r="AC78" i="1" s="1"/>
  <c r="Y78" i="1"/>
  <c r="Z79" i="1" s="1"/>
  <c r="X78" i="1"/>
  <c r="W78" i="1"/>
  <c r="U78" i="1"/>
  <c r="V79" i="1" s="1"/>
  <c r="T78" i="1"/>
  <c r="S78" i="1"/>
  <c r="N78" i="1"/>
  <c r="I78" i="1"/>
  <c r="G78" i="1"/>
  <c r="C78" i="1"/>
  <c r="B78" i="1"/>
  <c r="AB77" i="1"/>
  <c r="AC77" i="1" s="1"/>
  <c r="Y77" i="1"/>
  <c r="Z78" i="1" s="1"/>
  <c r="X77" i="1"/>
  <c r="W77" i="1"/>
  <c r="T77" i="1"/>
  <c r="S77" i="1"/>
  <c r="U77" i="1" s="1"/>
  <c r="V78" i="1" s="1"/>
  <c r="N77" i="1"/>
  <c r="C77" i="1"/>
  <c r="B77" i="1"/>
  <c r="AB76" i="1"/>
  <c r="AC76" i="1" s="1"/>
  <c r="X76" i="1"/>
  <c r="W76" i="1"/>
  <c r="Y76" i="1" s="1"/>
  <c r="Z77" i="1" s="1"/>
  <c r="T76" i="1"/>
  <c r="S76" i="1"/>
  <c r="U76" i="1" s="1"/>
  <c r="V77" i="1" s="1"/>
  <c r="N76" i="1"/>
  <c r="I76" i="1"/>
  <c r="C76" i="1"/>
  <c r="B76" i="1"/>
  <c r="AB75" i="1"/>
  <c r="AC75" i="1" s="1"/>
  <c r="X75" i="1"/>
  <c r="W75" i="1"/>
  <c r="Y75" i="1" s="1"/>
  <c r="Z76" i="1" s="1"/>
  <c r="U75" i="1"/>
  <c r="V76" i="1" s="1"/>
  <c r="T75" i="1"/>
  <c r="S75" i="1"/>
  <c r="N75" i="1"/>
  <c r="O75" i="1" s="1"/>
  <c r="C75" i="1"/>
  <c r="E75" i="1" s="1"/>
  <c r="B75" i="1"/>
  <c r="D75" i="1" s="1"/>
  <c r="A75" i="1"/>
  <c r="AB74" i="1"/>
  <c r="AC74" i="1" s="1"/>
  <c r="Y74" i="1"/>
  <c r="Z75" i="1" s="1"/>
  <c r="X74" i="1"/>
  <c r="W74" i="1"/>
  <c r="U74" i="1"/>
  <c r="V75" i="1" s="1"/>
  <c r="T74" i="1"/>
  <c r="S74" i="1"/>
  <c r="N74" i="1"/>
  <c r="I74" i="1"/>
  <c r="G74" i="1"/>
  <c r="C74" i="1"/>
  <c r="B74" i="1"/>
  <c r="D74" i="1" s="1"/>
  <c r="A74" i="1"/>
  <c r="AB73" i="1"/>
  <c r="AC73" i="1" s="1"/>
  <c r="Y73" i="1"/>
  <c r="Z74" i="1" s="1"/>
  <c r="X73" i="1"/>
  <c r="W73" i="1"/>
  <c r="T73" i="1"/>
  <c r="S73" i="1"/>
  <c r="U73" i="1" s="1"/>
  <c r="V74" i="1" s="1"/>
  <c r="D73" i="1"/>
  <c r="E73" i="1" s="1"/>
  <c r="C73" i="1"/>
  <c r="B73" i="1"/>
  <c r="I73" i="1" s="1"/>
  <c r="AB72" i="1"/>
  <c r="AC72" i="1" s="1"/>
  <c r="Y72" i="1"/>
  <c r="Z73" i="1" s="1"/>
  <c r="X72" i="1"/>
  <c r="W72" i="1"/>
  <c r="T72" i="1"/>
  <c r="S72" i="1"/>
  <c r="U72" i="1" s="1"/>
  <c r="V73" i="1" s="1"/>
  <c r="N72" i="1"/>
  <c r="B72" i="1"/>
  <c r="A72" i="1" s="1"/>
  <c r="AB71" i="1"/>
  <c r="AC71" i="1" s="1"/>
  <c r="Y71" i="1"/>
  <c r="Z72" i="1" s="1"/>
  <c r="X71" i="1"/>
  <c r="W71" i="1"/>
  <c r="T71" i="1"/>
  <c r="S71" i="1"/>
  <c r="U71" i="1" s="1"/>
  <c r="V72" i="1" s="1"/>
  <c r="C71" i="1"/>
  <c r="B71" i="1"/>
  <c r="AB70" i="1"/>
  <c r="AC70" i="1" s="1"/>
  <c r="Y70" i="1"/>
  <c r="Z71" i="1" s="1"/>
  <c r="X70" i="1"/>
  <c r="W70" i="1"/>
  <c r="U70" i="1"/>
  <c r="V71" i="1" s="1"/>
  <c r="T70" i="1"/>
  <c r="S70" i="1"/>
  <c r="B70" i="1"/>
  <c r="D70" i="1" s="1"/>
  <c r="A70" i="1"/>
  <c r="AB69" i="1"/>
  <c r="AC69" i="1" s="1"/>
  <c r="X69" i="1"/>
  <c r="Y69" i="1" s="1"/>
  <c r="Z70" i="1" s="1"/>
  <c r="W69" i="1"/>
  <c r="T69" i="1"/>
  <c r="S69" i="1"/>
  <c r="U69" i="1" s="1"/>
  <c r="V70" i="1" s="1"/>
  <c r="N69" i="1"/>
  <c r="I69" i="1"/>
  <c r="H69" i="1"/>
  <c r="K69" i="1" s="1"/>
  <c r="G69" i="1"/>
  <c r="D69" i="1"/>
  <c r="E69" i="1" s="1"/>
  <c r="C69" i="1"/>
  <c r="B69" i="1"/>
  <c r="A69" i="1" s="1"/>
  <c r="AB68" i="1"/>
  <c r="X68" i="1"/>
  <c r="Y68" i="1" s="1"/>
  <c r="Z69" i="1" s="1"/>
  <c r="W68" i="1"/>
  <c r="T68" i="1"/>
  <c r="AC68" i="1" s="1"/>
  <c r="S68" i="1"/>
  <c r="B68" i="1"/>
  <c r="A68" i="1"/>
  <c r="AB67" i="1"/>
  <c r="AC67" i="1" s="1"/>
  <c r="X67" i="1"/>
  <c r="Y67" i="1" s="1"/>
  <c r="Z68" i="1" s="1"/>
  <c r="W67" i="1"/>
  <c r="T67" i="1"/>
  <c r="U67" i="1" s="1"/>
  <c r="V68" i="1" s="1"/>
  <c r="S67" i="1"/>
  <c r="I67" i="1"/>
  <c r="H67" i="1"/>
  <c r="D67" i="1"/>
  <c r="E67" i="1" s="1"/>
  <c r="C67" i="1"/>
  <c r="B67" i="1"/>
  <c r="G67" i="1" s="1"/>
  <c r="AB66" i="1"/>
  <c r="X66" i="1"/>
  <c r="Y66" i="1" s="1"/>
  <c r="Z67" i="1" s="1"/>
  <c r="W66" i="1"/>
  <c r="T66" i="1"/>
  <c r="AC66" i="1" s="1"/>
  <c r="S66" i="1"/>
  <c r="B66" i="1"/>
  <c r="AC65" i="1"/>
  <c r="AB65" i="1"/>
  <c r="X65" i="1"/>
  <c r="Y65" i="1" s="1"/>
  <c r="Z66" i="1" s="1"/>
  <c r="W65" i="1"/>
  <c r="U65" i="1"/>
  <c r="V66" i="1" s="1"/>
  <c r="T65" i="1"/>
  <c r="S65" i="1"/>
  <c r="N65" i="1"/>
  <c r="I65" i="1"/>
  <c r="J65" i="1" s="1"/>
  <c r="H65" i="1"/>
  <c r="B65" i="1"/>
  <c r="A65" i="1" s="1"/>
  <c r="AC64" i="1"/>
  <c r="AB64" i="1"/>
  <c r="Y64" i="1"/>
  <c r="Z65" i="1" s="1"/>
  <c r="X64" i="1"/>
  <c r="W64" i="1"/>
  <c r="U64" i="1"/>
  <c r="V65" i="1" s="1"/>
  <c r="T64" i="1"/>
  <c r="S64" i="1"/>
  <c r="N64" i="1"/>
  <c r="I64" i="1"/>
  <c r="H64" i="1"/>
  <c r="C64" i="1"/>
  <c r="B64" i="1"/>
  <c r="A64" i="1"/>
  <c r="AB63" i="1"/>
  <c r="AC63" i="1" s="1"/>
  <c r="X63" i="1"/>
  <c r="Y63" i="1" s="1"/>
  <c r="Z64" i="1" s="1"/>
  <c r="W63" i="1"/>
  <c r="U63" i="1"/>
  <c r="V64" i="1" s="1"/>
  <c r="T63" i="1"/>
  <c r="S63" i="1"/>
  <c r="N63" i="1"/>
  <c r="I63" i="1"/>
  <c r="J63" i="1" s="1"/>
  <c r="H63" i="1"/>
  <c r="G63" i="1"/>
  <c r="K63" i="1" s="1"/>
  <c r="D63" i="1"/>
  <c r="E63" i="1" s="1"/>
  <c r="C63" i="1"/>
  <c r="B63" i="1"/>
  <c r="A63" i="1"/>
  <c r="AB62" i="1"/>
  <c r="Y62" i="1"/>
  <c r="Z63" i="1" s="1"/>
  <c r="X62" i="1"/>
  <c r="W62" i="1"/>
  <c r="T62" i="1"/>
  <c r="U62" i="1" s="1"/>
  <c r="V63" i="1" s="1"/>
  <c r="S62" i="1"/>
  <c r="K62" i="1"/>
  <c r="I62" i="1"/>
  <c r="H62" i="1"/>
  <c r="G62" i="1"/>
  <c r="D62" i="1"/>
  <c r="E62" i="1" s="1"/>
  <c r="C62" i="1"/>
  <c r="B62" i="1"/>
  <c r="N62" i="1" s="1"/>
  <c r="A62" i="1"/>
  <c r="AB61" i="1"/>
  <c r="AC61" i="1" s="1"/>
  <c r="X61" i="1"/>
  <c r="Y61" i="1" s="1"/>
  <c r="Z62" i="1" s="1"/>
  <c r="W61" i="1"/>
  <c r="T61" i="1"/>
  <c r="U61" i="1" s="1"/>
  <c r="V62" i="1" s="1"/>
  <c r="S61" i="1"/>
  <c r="N61" i="1"/>
  <c r="H61" i="1"/>
  <c r="K61" i="1" s="1"/>
  <c r="L62" i="1" s="1"/>
  <c r="G61" i="1"/>
  <c r="D61" i="1"/>
  <c r="B61" i="1"/>
  <c r="I61" i="1" s="1"/>
  <c r="AB60" i="1"/>
  <c r="X60" i="1"/>
  <c r="Y60" i="1" s="1"/>
  <c r="Z61" i="1" s="1"/>
  <c r="W60" i="1"/>
  <c r="T60" i="1"/>
  <c r="AC60" i="1" s="1"/>
  <c r="S60" i="1"/>
  <c r="G60" i="1"/>
  <c r="D60" i="1"/>
  <c r="E60" i="1" s="1"/>
  <c r="C60" i="1"/>
  <c r="B60" i="1"/>
  <c r="A60" i="1" s="1"/>
  <c r="AB59" i="1"/>
  <c r="AC59" i="1" s="1"/>
  <c r="X59" i="1"/>
  <c r="Y59" i="1" s="1"/>
  <c r="Z60" i="1" s="1"/>
  <c r="W59" i="1"/>
  <c r="U59" i="1"/>
  <c r="V60" i="1" s="1"/>
  <c r="T59" i="1"/>
  <c r="S59" i="1"/>
  <c r="B59" i="1"/>
  <c r="AB58" i="1"/>
  <c r="Y58" i="1"/>
  <c r="Z59" i="1" s="1"/>
  <c r="X58" i="1"/>
  <c r="W58" i="1"/>
  <c r="T58" i="1"/>
  <c r="AC58" i="1" s="1"/>
  <c r="S58" i="1"/>
  <c r="N58" i="1"/>
  <c r="O58" i="1" s="1"/>
  <c r="B58" i="1"/>
  <c r="D58" i="1" s="1"/>
  <c r="A58" i="1"/>
  <c r="AC57" i="1"/>
  <c r="AB57" i="1"/>
  <c r="X57" i="1"/>
  <c r="Y57" i="1" s="1"/>
  <c r="Z58" i="1" s="1"/>
  <c r="W57" i="1"/>
  <c r="U57" i="1"/>
  <c r="V58" i="1" s="1"/>
  <c r="T57" i="1"/>
  <c r="S57" i="1"/>
  <c r="N57" i="1"/>
  <c r="I57" i="1"/>
  <c r="J57" i="1" s="1"/>
  <c r="H57" i="1"/>
  <c r="K57" i="1" s="1"/>
  <c r="G57" i="1"/>
  <c r="B57" i="1"/>
  <c r="C57" i="1" s="1"/>
  <c r="AC56" i="1"/>
  <c r="AB56" i="1"/>
  <c r="Y56" i="1"/>
  <c r="Z57" i="1" s="1"/>
  <c r="X56" i="1"/>
  <c r="W56" i="1"/>
  <c r="T56" i="1"/>
  <c r="U56" i="1" s="1"/>
  <c r="V57" i="1" s="1"/>
  <c r="S56" i="1"/>
  <c r="I56" i="1"/>
  <c r="H56" i="1"/>
  <c r="K56" i="1" s="1"/>
  <c r="G56" i="1"/>
  <c r="D56" i="1"/>
  <c r="B56" i="1"/>
  <c r="C56" i="1" s="1"/>
  <c r="A56" i="1"/>
  <c r="AB55" i="1"/>
  <c r="AC55" i="1" s="1"/>
  <c r="X55" i="1"/>
  <c r="Y55" i="1" s="1"/>
  <c r="Z56" i="1" s="1"/>
  <c r="W55" i="1"/>
  <c r="U55" i="1"/>
  <c r="V56" i="1" s="1"/>
  <c r="T55" i="1"/>
  <c r="S55" i="1"/>
  <c r="G55" i="1"/>
  <c r="D55" i="1"/>
  <c r="C55" i="1"/>
  <c r="B55" i="1"/>
  <c r="A55" i="1" s="1"/>
  <c r="AB54" i="1"/>
  <c r="Y54" i="1"/>
  <c r="Z55" i="1" s="1"/>
  <c r="X54" i="1"/>
  <c r="W54" i="1"/>
  <c r="T54" i="1"/>
  <c r="U54" i="1" s="1"/>
  <c r="V55" i="1" s="1"/>
  <c r="S54" i="1"/>
  <c r="N54" i="1"/>
  <c r="B54" i="1"/>
  <c r="AB53" i="1"/>
  <c r="AC53" i="1" s="1"/>
  <c r="X53" i="1"/>
  <c r="Y53" i="1" s="1"/>
  <c r="Z54" i="1" s="1"/>
  <c r="W53" i="1"/>
  <c r="T53" i="1"/>
  <c r="U53" i="1" s="1"/>
  <c r="V54" i="1" s="1"/>
  <c r="S53" i="1"/>
  <c r="I53" i="1"/>
  <c r="J53" i="1" s="1"/>
  <c r="G53" i="1"/>
  <c r="D53" i="1"/>
  <c r="E53" i="1" s="1"/>
  <c r="C53" i="1"/>
  <c r="B53" i="1"/>
  <c r="H53" i="1" s="1"/>
  <c r="AB52" i="1"/>
  <c r="X52" i="1"/>
  <c r="Y52" i="1" s="1"/>
  <c r="Z53" i="1" s="1"/>
  <c r="W52" i="1"/>
  <c r="T52" i="1"/>
  <c r="AC52" i="1" s="1"/>
  <c r="S52" i="1"/>
  <c r="B52" i="1"/>
  <c r="A52" i="1"/>
  <c r="AB51" i="1"/>
  <c r="AC51" i="1" s="1"/>
  <c r="X51" i="1"/>
  <c r="Y51" i="1" s="1"/>
  <c r="Z52" i="1" s="1"/>
  <c r="W51" i="1"/>
  <c r="U51" i="1"/>
  <c r="V52" i="1" s="1"/>
  <c r="T51" i="1"/>
  <c r="S51" i="1"/>
  <c r="N51" i="1"/>
  <c r="O51" i="1" s="1"/>
  <c r="I51" i="1"/>
  <c r="J51" i="1" s="1"/>
  <c r="H51" i="1"/>
  <c r="G51" i="1"/>
  <c r="K51" i="1" s="1"/>
  <c r="D51" i="1"/>
  <c r="E51" i="1" s="1"/>
  <c r="B51" i="1"/>
  <c r="C51" i="1" s="1"/>
  <c r="A51" i="1"/>
  <c r="AB50" i="1"/>
  <c r="Y50" i="1"/>
  <c r="Z51" i="1" s="1"/>
  <c r="X50" i="1"/>
  <c r="W50" i="1"/>
  <c r="T50" i="1"/>
  <c r="AC50" i="1" s="1"/>
  <c r="S50" i="1"/>
  <c r="I50" i="1"/>
  <c r="H50" i="1"/>
  <c r="K50" i="1" s="1"/>
  <c r="G50" i="1"/>
  <c r="B50" i="1"/>
  <c r="C50" i="1" s="1"/>
  <c r="AC49" i="1"/>
  <c r="AB49" i="1"/>
  <c r="X49" i="1"/>
  <c r="Y49" i="1" s="1"/>
  <c r="Z50" i="1" s="1"/>
  <c r="W49" i="1"/>
  <c r="U49" i="1"/>
  <c r="V50" i="1" s="1"/>
  <c r="T49" i="1"/>
  <c r="S49" i="1"/>
  <c r="N49" i="1"/>
  <c r="I49" i="1"/>
  <c r="H49" i="1"/>
  <c r="G49" i="1"/>
  <c r="D49" i="1"/>
  <c r="C49" i="1"/>
  <c r="B49" i="1"/>
  <c r="A49" i="1"/>
  <c r="AC48" i="1"/>
  <c r="AB48" i="1"/>
  <c r="Y48" i="1"/>
  <c r="Z49" i="1" s="1"/>
  <c r="X48" i="1"/>
  <c r="W48" i="1"/>
  <c r="T48" i="1"/>
  <c r="U48" i="1" s="1"/>
  <c r="V49" i="1" s="1"/>
  <c r="S48" i="1"/>
  <c r="N48" i="1"/>
  <c r="I48" i="1"/>
  <c r="H48" i="1"/>
  <c r="K48" i="1" s="1"/>
  <c r="G48" i="1"/>
  <c r="D48" i="1"/>
  <c r="C48" i="1"/>
  <c r="E48" i="1" s="1"/>
  <c r="B48" i="1"/>
  <c r="A48" i="1"/>
  <c r="AB47" i="1"/>
  <c r="AC47" i="1" s="1"/>
  <c r="X47" i="1"/>
  <c r="Y47" i="1" s="1"/>
  <c r="Z48" i="1" s="1"/>
  <c r="W47" i="1"/>
  <c r="U47" i="1"/>
  <c r="V48" i="1" s="1"/>
  <c r="T47" i="1"/>
  <c r="S47" i="1"/>
  <c r="B47" i="1"/>
  <c r="C47" i="1" s="1"/>
  <c r="AB46" i="1"/>
  <c r="Y46" i="1"/>
  <c r="Z47" i="1" s="1"/>
  <c r="X46" i="1"/>
  <c r="W46" i="1"/>
  <c r="T46" i="1"/>
  <c r="U46" i="1" s="1"/>
  <c r="V47" i="1" s="1"/>
  <c r="S46" i="1"/>
  <c r="B46" i="1"/>
  <c r="A46" i="1"/>
  <c r="AB45" i="1"/>
  <c r="AC45" i="1" s="1"/>
  <c r="X45" i="1"/>
  <c r="Y45" i="1" s="1"/>
  <c r="Z46" i="1" s="1"/>
  <c r="W45" i="1"/>
  <c r="T45" i="1"/>
  <c r="U45" i="1" s="1"/>
  <c r="V46" i="1" s="1"/>
  <c r="S45" i="1"/>
  <c r="N45" i="1"/>
  <c r="I45" i="1"/>
  <c r="H45" i="1"/>
  <c r="K45" i="1" s="1"/>
  <c r="D45" i="1"/>
  <c r="C45" i="1"/>
  <c r="B45" i="1"/>
  <c r="G45" i="1" s="1"/>
  <c r="A45" i="1"/>
  <c r="AB44" i="1"/>
  <c r="X44" i="1"/>
  <c r="Y44" i="1" s="1"/>
  <c r="Z45" i="1" s="1"/>
  <c r="W44" i="1"/>
  <c r="T44" i="1"/>
  <c r="AC44" i="1" s="1"/>
  <c r="S44" i="1"/>
  <c r="D44" i="1"/>
  <c r="B44" i="1"/>
  <c r="AB43" i="1"/>
  <c r="AC43" i="1" s="1"/>
  <c r="X43" i="1"/>
  <c r="Y43" i="1" s="1"/>
  <c r="Z44" i="1" s="1"/>
  <c r="W43" i="1"/>
  <c r="U43" i="1"/>
  <c r="V44" i="1" s="1"/>
  <c r="T43" i="1"/>
  <c r="S43" i="1"/>
  <c r="N43" i="1"/>
  <c r="O43" i="1" s="1"/>
  <c r="I43" i="1"/>
  <c r="H43" i="1"/>
  <c r="G43" i="1"/>
  <c r="D43" i="1"/>
  <c r="C43" i="1"/>
  <c r="E43" i="1" s="1"/>
  <c r="B43" i="1"/>
  <c r="A43" i="1"/>
  <c r="AB42" i="1"/>
  <c r="Y42" i="1"/>
  <c r="Z43" i="1" s="1"/>
  <c r="X42" i="1"/>
  <c r="W42" i="1"/>
  <c r="T42" i="1"/>
  <c r="AC42" i="1" s="1"/>
  <c r="S42" i="1"/>
  <c r="K42" i="1"/>
  <c r="I42" i="1"/>
  <c r="J42" i="1" s="1"/>
  <c r="H42" i="1"/>
  <c r="G42" i="1"/>
  <c r="D42" i="1"/>
  <c r="E42" i="1" s="1"/>
  <c r="C42" i="1"/>
  <c r="B42" i="1"/>
  <c r="N42" i="1" s="1"/>
  <c r="O42" i="1" s="1"/>
  <c r="A42" i="1"/>
  <c r="AC41" i="1"/>
  <c r="AB41" i="1"/>
  <c r="X41" i="1"/>
  <c r="Y41" i="1" s="1"/>
  <c r="Z42" i="1" s="1"/>
  <c r="W41" i="1"/>
  <c r="U41" i="1"/>
  <c r="V42" i="1" s="1"/>
  <c r="T41" i="1"/>
  <c r="S41" i="1"/>
  <c r="N41" i="1"/>
  <c r="I41" i="1"/>
  <c r="J41" i="1" s="1"/>
  <c r="H41" i="1"/>
  <c r="G41" i="1"/>
  <c r="D41" i="1"/>
  <c r="C41" i="1"/>
  <c r="B41" i="1"/>
  <c r="A41" i="1" s="1"/>
  <c r="AC40" i="1"/>
  <c r="AB40" i="1"/>
  <c r="Y40" i="1"/>
  <c r="Z41" i="1" s="1"/>
  <c r="X40" i="1"/>
  <c r="W40" i="1"/>
  <c r="T40" i="1"/>
  <c r="U40" i="1" s="1"/>
  <c r="V41" i="1" s="1"/>
  <c r="S40" i="1"/>
  <c r="I40" i="1"/>
  <c r="H40" i="1"/>
  <c r="G40" i="1"/>
  <c r="D40" i="1"/>
  <c r="C40" i="1"/>
  <c r="E40" i="1" s="1"/>
  <c r="B40" i="1"/>
  <c r="AB39" i="1"/>
  <c r="AC39" i="1" s="1"/>
  <c r="X39" i="1"/>
  <c r="Y39" i="1" s="1"/>
  <c r="Z40" i="1" s="1"/>
  <c r="W39" i="1"/>
  <c r="U39" i="1"/>
  <c r="V40" i="1" s="1"/>
  <c r="T39" i="1"/>
  <c r="S39" i="1"/>
  <c r="B39" i="1"/>
  <c r="A39" i="1"/>
  <c r="AB38" i="1"/>
  <c r="Y38" i="1"/>
  <c r="Z39" i="1" s="1"/>
  <c r="X38" i="1"/>
  <c r="W38" i="1"/>
  <c r="T38" i="1"/>
  <c r="U38" i="1" s="1"/>
  <c r="V39" i="1" s="1"/>
  <c r="S38" i="1"/>
  <c r="N38" i="1"/>
  <c r="K38" i="1"/>
  <c r="G38" i="1"/>
  <c r="B38" i="1"/>
  <c r="H38" i="1" s="1"/>
  <c r="A38" i="1"/>
  <c r="AB37" i="1"/>
  <c r="AC37" i="1" s="1"/>
  <c r="X37" i="1"/>
  <c r="Y37" i="1" s="1"/>
  <c r="Z38" i="1" s="1"/>
  <c r="W37" i="1"/>
  <c r="T37" i="1"/>
  <c r="U37" i="1" s="1"/>
  <c r="V38" i="1" s="1"/>
  <c r="S37" i="1"/>
  <c r="H37" i="1"/>
  <c r="G37" i="1"/>
  <c r="B37" i="1"/>
  <c r="D37" i="1" s="1"/>
  <c r="AB36" i="1"/>
  <c r="X36" i="1"/>
  <c r="Y36" i="1" s="1"/>
  <c r="Z37" i="1" s="1"/>
  <c r="W36" i="1"/>
  <c r="T36" i="1"/>
  <c r="AC36" i="1" s="1"/>
  <c r="S36" i="1"/>
  <c r="N36" i="1"/>
  <c r="I36" i="1"/>
  <c r="H36" i="1"/>
  <c r="G36" i="1"/>
  <c r="D36" i="1"/>
  <c r="C36" i="1"/>
  <c r="B36" i="1"/>
  <c r="A36" i="1"/>
  <c r="AB35" i="1"/>
  <c r="AC35" i="1" s="1"/>
  <c r="X35" i="1"/>
  <c r="Y35" i="1" s="1"/>
  <c r="Z36" i="1" s="1"/>
  <c r="W35" i="1"/>
  <c r="U35" i="1"/>
  <c r="V36" i="1" s="1"/>
  <c r="T35" i="1"/>
  <c r="S35" i="1"/>
  <c r="I35" i="1"/>
  <c r="J35" i="1" s="1"/>
  <c r="H35" i="1"/>
  <c r="G35" i="1"/>
  <c r="K35" i="1" s="1"/>
  <c r="B35" i="1"/>
  <c r="AB34" i="1"/>
  <c r="X34" i="1"/>
  <c r="Y34" i="1" s="1"/>
  <c r="Z35" i="1" s="1"/>
  <c r="W34" i="1"/>
  <c r="T34" i="1"/>
  <c r="AC34" i="1" s="1"/>
  <c r="S34" i="1"/>
  <c r="N34" i="1"/>
  <c r="H34" i="1"/>
  <c r="G34" i="1"/>
  <c r="D34" i="1"/>
  <c r="C34" i="1"/>
  <c r="E34" i="1" s="1"/>
  <c r="B34" i="1"/>
  <c r="I34" i="1" s="1"/>
  <c r="A34" i="1"/>
  <c r="AC33" i="1"/>
  <c r="AB33" i="1"/>
  <c r="X33" i="1"/>
  <c r="Y33" i="1" s="1"/>
  <c r="Z34" i="1" s="1"/>
  <c r="W33" i="1"/>
  <c r="U33" i="1"/>
  <c r="V34" i="1" s="1"/>
  <c r="T33" i="1"/>
  <c r="S33" i="1"/>
  <c r="D33" i="1"/>
  <c r="C33" i="1"/>
  <c r="B33" i="1"/>
  <c r="I33" i="1" s="1"/>
  <c r="A33" i="1"/>
  <c r="AC32" i="1"/>
  <c r="AB32" i="1"/>
  <c r="Y32" i="1"/>
  <c r="Z33" i="1" s="1"/>
  <c r="X32" i="1"/>
  <c r="W32" i="1"/>
  <c r="U32" i="1"/>
  <c r="V33" i="1" s="1"/>
  <c r="T32" i="1"/>
  <c r="S32" i="1"/>
  <c r="B32" i="1"/>
  <c r="A32" i="1"/>
  <c r="AB31" i="1"/>
  <c r="AC31" i="1" s="1"/>
  <c r="X31" i="1"/>
  <c r="Y31" i="1" s="1"/>
  <c r="Z32" i="1" s="1"/>
  <c r="W31" i="1"/>
  <c r="U31" i="1"/>
  <c r="V32" i="1" s="1"/>
  <c r="T31" i="1"/>
  <c r="S31" i="1"/>
  <c r="N31" i="1"/>
  <c r="I31" i="1"/>
  <c r="J31" i="1" s="1"/>
  <c r="B31" i="1"/>
  <c r="H31" i="1" s="1"/>
  <c r="A31" i="1"/>
  <c r="AB30" i="1"/>
  <c r="Y30" i="1"/>
  <c r="Z31" i="1" s="1"/>
  <c r="X30" i="1"/>
  <c r="W30" i="1"/>
  <c r="T30" i="1"/>
  <c r="U30" i="1" s="1"/>
  <c r="V31" i="1" s="1"/>
  <c r="S30" i="1"/>
  <c r="N30" i="1"/>
  <c r="I30" i="1"/>
  <c r="H30" i="1"/>
  <c r="K30" i="1" s="1"/>
  <c r="E30" i="1"/>
  <c r="D30" i="1"/>
  <c r="C30" i="1"/>
  <c r="B30" i="1"/>
  <c r="G30" i="1" s="1"/>
  <c r="A30" i="1"/>
  <c r="AB29" i="1"/>
  <c r="AC29" i="1" s="1"/>
  <c r="X29" i="1"/>
  <c r="Y29" i="1" s="1"/>
  <c r="Z30" i="1" s="1"/>
  <c r="W29" i="1"/>
  <c r="T29" i="1"/>
  <c r="U29" i="1" s="1"/>
  <c r="V30" i="1" s="1"/>
  <c r="S29" i="1"/>
  <c r="G29" i="1"/>
  <c r="D29" i="1"/>
  <c r="B29" i="1"/>
  <c r="A29" i="1"/>
  <c r="AB28" i="1"/>
  <c r="X28" i="1"/>
  <c r="Y28" i="1" s="1"/>
  <c r="Z29" i="1" s="1"/>
  <c r="W28" i="1"/>
  <c r="T28" i="1"/>
  <c r="AC28" i="1" s="1"/>
  <c r="S28" i="1"/>
  <c r="N28" i="1"/>
  <c r="I28" i="1"/>
  <c r="H28" i="1"/>
  <c r="B28" i="1"/>
  <c r="A28" i="1"/>
  <c r="AB27" i="1"/>
  <c r="AC27" i="1" s="1"/>
  <c r="X27" i="1"/>
  <c r="Y27" i="1" s="1"/>
  <c r="Z28" i="1" s="1"/>
  <c r="W27" i="1"/>
  <c r="U27" i="1"/>
  <c r="V28" i="1" s="1"/>
  <c r="T27" i="1"/>
  <c r="S27" i="1"/>
  <c r="N27" i="1"/>
  <c r="I27" i="1"/>
  <c r="J27" i="1" s="1"/>
  <c r="H27" i="1"/>
  <c r="G27" i="1"/>
  <c r="K27" i="1" s="1"/>
  <c r="B27" i="1"/>
  <c r="D27" i="1" s="1"/>
  <c r="A27" i="1"/>
  <c r="AB26" i="1"/>
  <c r="X26" i="1"/>
  <c r="Y26" i="1" s="1"/>
  <c r="Z27" i="1" s="1"/>
  <c r="W26" i="1"/>
  <c r="T26" i="1"/>
  <c r="U26" i="1" s="1"/>
  <c r="V27" i="1" s="1"/>
  <c r="S26" i="1"/>
  <c r="I26" i="1"/>
  <c r="H26" i="1"/>
  <c r="G26" i="1"/>
  <c r="E26" i="1"/>
  <c r="D26" i="1"/>
  <c r="C26" i="1"/>
  <c r="B26" i="1"/>
  <c r="N26" i="1" s="1"/>
  <c r="O26" i="1" s="1"/>
  <c r="A26" i="1"/>
  <c r="AC25" i="1"/>
  <c r="AB25" i="1"/>
  <c r="X25" i="1"/>
  <c r="Y25" i="1" s="1"/>
  <c r="Z26" i="1" s="1"/>
  <c r="W25" i="1"/>
  <c r="U25" i="1"/>
  <c r="V26" i="1" s="1"/>
  <c r="T25" i="1"/>
  <c r="S25" i="1"/>
  <c r="N25" i="1"/>
  <c r="I25" i="1"/>
  <c r="H25" i="1"/>
  <c r="G25" i="1"/>
  <c r="D25" i="1"/>
  <c r="B25" i="1"/>
  <c r="C25" i="1" s="1"/>
  <c r="AC24" i="1"/>
  <c r="AB24" i="1"/>
  <c r="Y24" i="1"/>
  <c r="Z25" i="1" s="1"/>
  <c r="X24" i="1"/>
  <c r="W24" i="1"/>
  <c r="U24" i="1"/>
  <c r="V25" i="1" s="1"/>
  <c r="T24" i="1"/>
  <c r="S24" i="1"/>
  <c r="B24" i="1"/>
  <c r="A24" i="1" s="1"/>
  <c r="AB23" i="1"/>
  <c r="AC23" i="1" s="1"/>
  <c r="X23" i="1"/>
  <c r="Y23" i="1" s="1"/>
  <c r="Z24" i="1" s="1"/>
  <c r="W23" i="1"/>
  <c r="T23" i="1"/>
  <c r="S23" i="1"/>
  <c r="D23" i="1"/>
  <c r="B23" i="1"/>
  <c r="H23" i="1" s="1"/>
  <c r="AB22" i="1"/>
  <c r="X22" i="1"/>
  <c r="Y22" i="1" s="1"/>
  <c r="Z23" i="1" s="1"/>
  <c r="W22" i="1"/>
  <c r="T22" i="1"/>
  <c r="S22" i="1"/>
  <c r="R22" i="1"/>
  <c r="N22" i="1"/>
  <c r="O22" i="1" s="1"/>
  <c r="H22" i="1"/>
  <c r="G22" i="1"/>
  <c r="E22" i="1"/>
  <c r="D22" i="1"/>
  <c r="C22" i="1"/>
  <c r="B22" i="1"/>
  <c r="I22" i="1" s="1"/>
  <c r="A22" i="1"/>
  <c r="X21" i="1"/>
  <c r="W21" i="1"/>
  <c r="T21" i="1"/>
  <c r="U21" i="1" s="1"/>
  <c r="S21" i="1"/>
  <c r="R21" i="1"/>
  <c r="AB21" i="1" s="1"/>
  <c r="B21" i="1"/>
  <c r="A21" i="1"/>
  <c r="R20" i="1"/>
  <c r="X20" i="1" s="1"/>
  <c r="G20" i="1"/>
  <c r="B20" i="1"/>
  <c r="A20" i="1" s="1"/>
  <c r="S19" i="1"/>
  <c r="R19" i="1"/>
  <c r="AB19" i="1" s="1"/>
  <c r="B19" i="1"/>
  <c r="H19" i="1" s="1"/>
  <c r="R18" i="1"/>
  <c r="X18" i="1" s="1"/>
  <c r="B18" i="1"/>
  <c r="R17" i="1"/>
  <c r="S17" i="1" s="1"/>
  <c r="J17" i="1"/>
  <c r="I17" i="1"/>
  <c r="H17" i="1"/>
  <c r="D17" i="1"/>
  <c r="B17" i="1"/>
  <c r="A17" i="1" s="1"/>
  <c r="R16" i="1"/>
  <c r="T16" i="1" s="1"/>
  <c r="I16" i="1"/>
  <c r="G16" i="1"/>
  <c r="C16" i="1"/>
  <c r="B16" i="1"/>
  <c r="A16" i="1"/>
  <c r="R15" i="1"/>
  <c r="AB15" i="1" s="1"/>
  <c r="D15" i="1"/>
  <c r="B15" i="1"/>
  <c r="R14" i="1"/>
  <c r="N14" i="1"/>
  <c r="H14" i="1"/>
  <c r="B14" i="1"/>
  <c r="A14" i="1"/>
  <c r="R13" i="1"/>
  <c r="T13" i="1" s="1"/>
  <c r="B13" i="1"/>
  <c r="C13" i="1" s="1"/>
  <c r="R12" i="1"/>
  <c r="B12" i="1"/>
  <c r="N12" i="1" s="1"/>
  <c r="W11" i="1"/>
  <c r="S11" i="1"/>
  <c r="R11" i="1"/>
  <c r="X11" i="1" s="1"/>
  <c r="G11" i="1"/>
  <c r="B11" i="1"/>
  <c r="N11" i="1" s="1"/>
  <c r="T10" i="1"/>
  <c r="S10" i="1"/>
  <c r="R10" i="1"/>
  <c r="AB10" i="1" s="1"/>
  <c r="D10" i="1"/>
  <c r="B10" i="1"/>
  <c r="A10" i="1" s="1"/>
  <c r="AB9" i="1"/>
  <c r="X9" i="1"/>
  <c r="W9" i="1"/>
  <c r="Y9" i="1" s="1"/>
  <c r="T9" i="1"/>
  <c r="U9" i="1" s="1"/>
  <c r="R9" i="1"/>
  <c r="S9" i="1" s="1"/>
  <c r="B9" i="1"/>
  <c r="A9" i="1" s="1"/>
  <c r="X8" i="1"/>
  <c r="R8" i="1"/>
  <c r="W8" i="1" s="1"/>
  <c r="G8" i="1"/>
  <c r="D8" i="1"/>
  <c r="E8" i="1" s="1"/>
  <c r="C8" i="1"/>
  <c r="B8" i="1"/>
  <c r="A8" i="1" s="1"/>
  <c r="R7" i="1"/>
  <c r="T7" i="1" s="1"/>
  <c r="D7" i="1"/>
  <c r="E7" i="1" s="1"/>
  <c r="F8" i="1" s="1"/>
  <c r="C7" i="1"/>
  <c r="B7" i="1"/>
  <c r="A7" i="1"/>
  <c r="AC9" i="1" l="1"/>
  <c r="W12" i="1"/>
  <c r="X12" i="1"/>
  <c r="N18" i="1"/>
  <c r="I18" i="1"/>
  <c r="J18" i="1" s="1"/>
  <c r="H18" i="1"/>
  <c r="K18" i="1" s="1"/>
  <c r="G18" i="1"/>
  <c r="AC10" i="1"/>
  <c r="O14" i="1"/>
  <c r="Y21" i="1"/>
  <c r="Z22" i="1" s="1"/>
  <c r="E25" i="1"/>
  <c r="F26" i="1" s="1"/>
  <c r="C29" i="1"/>
  <c r="N29" i="1"/>
  <c r="I29" i="1"/>
  <c r="J29" i="1" s="1"/>
  <c r="H29" i="1"/>
  <c r="K29" i="1" s="1"/>
  <c r="L30" i="1" s="1"/>
  <c r="E33" i="1"/>
  <c r="F34" i="1" s="1"/>
  <c r="O38" i="1"/>
  <c r="I39" i="1"/>
  <c r="J39" i="1" s="1"/>
  <c r="N39" i="1"/>
  <c r="H39" i="1"/>
  <c r="K39" i="1" s="1"/>
  <c r="G39" i="1"/>
  <c r="D39" i="1"/>
  <c r="E39" i="1" s="1"/>
  <c r="C39" i="1"/>
  <c r="D52" i="1"/>
  <c r="E52" i="1" s="1"/>
  <c r="F53" i="1" s="1"/>
  <c r="N52" i="1"/>
  <c r="O52" i="1" s="1"/>
  <c r="I52" i="1"/>
  <c r="H52" i="1"/>
  <c r="G52" i="1"/>
  <c r="C52" i="1"/>
  <c r="A54" i="1"/>
  <c r="I54" i="1"/>
  <c r="J54" i="1" s="1"/>
  <c r="H54" i="1"/>
  <c r="K54" i="1" s="1"/>
  <c r="G54" i="1"/>
  <c r="D54" i="1"/>
  <c r="C54" i="1"/>
  <c r="S7" i="1"/>
  <c r="U7" i="1" s="1"/>
  <c r="K26" i="1"/>
  <c r="L27" i="1" s="1"/>
  <c r="N32" i="1"/>
  <c r="O32" i="1" s="1"/>
  <c r="I32" i="1"/>
  <c r="G32" i="1"/>
  <c r="H32" i="1"/>
  <c r="K32" i="1" s="1"/>
  <c r="E36" i="1"/>
  <c r="I46" i="1"/>
  <c r="H46" i="1"/>
  <c r="G46" i="1"/>
  <c r="D46" i="1"/>
  <c r="E46" i="1" s="1"/>
  <c r="F47" i="1" s="1"/>
  <c r="C46" i="1"/>
  <c r="H87" i="3"/>
  <c r="K87" i="3" s="1"/>
  <c r="N87" i="3"/>
  <c r="I87" i="3"/>
  <c r="C87" i="3"/>
  <c r="G87" i="3"/>
  <c r="W10" i="1"/>
  <c r="I12" i="1"/>
  <c r="D19" i="1"/>
  <c r="AC21" i="1"/>
  <c r="J25" i="1"/>
  <c r="J26" i="1"/>
  <c r="C32" i="1"/>
  <c r="K40" i="1"/>
  <c r="N46" i="1"/>
  <c r="J50" i="1"/>
  <c r="AB14" i="1"/>
  <c r="AC14" i="1" s="1"/>
  <c r="W14" i="1"/>
  <c r="T14" i="1"/>
  <c r="S14" i="1"/>
  <c r="I14" i="3"/>
  <c r="J14" i="3" s="1"/>
  <c r="H14" i="3"/>
  <c r="D14" i="3"/>
  <c r="J45" i="1"/>
  <c r="E55" i="1"/>
  <c r="T8" i="1"/>
  <c r="X10" i="1"/>
  <c r="Y10" i="1" s="1"/>
  <c r="Z11" i="1" s="1"/>
  <c r="G14" i="1"/>
  <c r="K14" i="1" s="1"/>
  <c r="D14" i="1"/>
  <c r="E14" i="1" s="1"/>
  <c r="C14" i="1"/>
  <c r="H15" i="1"/>
  <c r="G15" i="1"/>
  <c r="A18" i="1"/>
  <c r="D32" i="1"/>
  <c r="E58" i="1"/>
  <c r="F59" i="1" s="1"/>
  <c r="D59" i="1"/>
  <c r="E59" i="1" s="1"/>
  <c r="N59" i="1"/>
  <c r="I59" i="1"/>
  <c r="H59" i="1"/>
  <c r="G59" i="1"/>
  <c r="C59" i="1"/>
  <c r="A59" i="1"/>
  <c r="D66" i="1"/>
  <c r="E66" i="1" s="1"/>
  <c r="F67" i="1" s="1"/>
  <c r="N66" i="1"/>
  <c r="I66" i="1"/>
  <c r="H66" i="1"/>
  <c r="G66" i="1"/>
  <c r="C66" i="1"/>
  <c r="A66" i="1"/>
  <c r="I12" i="3"/>
  <c r="H12" i="3"/>
  <c r="AB7" i="1"/>
  <c r="AC7" i="1" s="1"/>
  <c r="X7" i="1"/>
  <c r="O54" i="1"/>
  <c r="F43" i="1"/>
  <c r="U10" i="1"/>
  <c r="V10" i="1" s="1"/>
  <c r="D12" i="1"/>
  <c r="O12" i="1" s="1"/>
  <c r="H12" i="1"/>
  <c r="K12" i="1" s="1"/>
  <c r="G12" i="1"/>
  <c r="C12" i="1"/>
  <c r="X13" i="1"/>
  <c r="X14" i="1"/>
  <c r="Y14" i="1" s="1"/>
  <c r="AB17" i="1"/>
  <c r="X17" i="1"/>
  <c r="W17" i="1"/>
  <c r="Y17" i="1" s="1"/>
  <c r="T17" i="1"/>
  <c r="AC17" i="1" s="1"/>
  <c r="C19" i="1"/>
  <c r="I21" i="1"/>
  <c r="H21" i="1"/>
  <c r="D21" i="1"/>
  <c r="K25" i="1"/>
  <c r="N47" i="1"/>
  <c r="A47" i="1"/>
  <c r="I47" i="1"/>
  <c r="J47" i="1" s="1"/>
  <c r="H47" i="1"/>
  <c r="K47" i="1" s="1"/>
  <c r="L48" i="1" s="1"/>
  <c r="G47" i="1"/>
  <c r="D47" i="1"/>
  <c r="E47" i="1" s="1"/>
  <c r="F48" i="1" s="1"/>
  <c r="G7" i="1"/>
  <c r="N7" i="1"/>
  <c r="O7" i="1" s="1"/>
  <c r="I7" i="1"/>
  <c r="S12" i="1"/>
  <c r="I14" i="1"/>
  <c r="J14" i="1" s="1"/>
  <c r="C18" i="1"/>
  <c r="AC22" i="1"/>
  <c r="O27" i="1"/>
  <c r="G28" i="1"/>
  <c r="D28" i="1"/>
  <c r="C28" i="1"/>
  <c r="K34" i="1"/>
  <c r="L35" i="1" s="1"/>
  <c r="K37" i="1"/>
  <c r="L38" i="1" s="1"/>
  <c r="C44" i="1"/>
  <c r="E44" i="1" s="1"/>
  <c r="A44" i="1"/>
  <c r="N44" i="1"/>
  <c r="O44" i="1" s="1"/>
  <c r="I44" i="1"/>
  <c r="H44" i="1"/>
  <c r="K44" i="1" s="1"/>
  <c r="L45" i="1" s="1"/>
  <c r="G44" i="1"/>
  <c r="K49" i="1"/>
  <c r="L50" i="1" s="1"/>
  <c r="E29" i="1"/>
  <c r="F30" i="1" s="1"/>
  <c r="W7" i="1"/>
  <c r="H8" i="1"/>
  <c r="K8" i="1" s="1"/>
  <c r="N8" i="1"/>
  <c r="O8" i="1" s="1"/>
  <c r="I8" i="1"/>
  <c r="G9" i="1"/>
  <c r="C9" i="1"/>
  <c r="Y11" i="1"/>
  <c r="T12" i="1"/>
  <c r="D18" i="1"/>
  <c r="E18" i="1" s="1"/>
  <c r="K28" i="1"/>
  <c r="L39" i="1"/>
  <c r="K47" i="3"/>
  <c r="G71" i="1"/>
  <c r="D71" i="1"/>
  <c r="E71" i="1" s="1"/>
  <c r="AB10" i="3"/>
  <c r="AC10" i="3" s="1"/>
  <c r="T10" i="3"/>
  <c r="U10" i="3" s="1"/>
  <c r="AB21" i="3"/>
  <c r="AC21" i="3" s="1"/>
  <c r="X21" i="3"/>
  <c r="W21" i="3"/>
  <c r="S21" i="3"/>
  <c r="U21" i="3" s="1"/>
  <c r="H25" i="3"/>
  <c r="D25" i="3"/>
  <c r="H47" i="3"/>
  <c r="N47" i="3"/>
  <c r="I47" i="3"/>
  <c r="J47" i="3" s="1"/>
  <c r="C47" i="3"/>
  <c r="N35" i="1"/>
  <c r="A35" i="1"/>
  <c r="J49" i="1"/>
  <c r="J69" i="1"/>
  <c r="D79" i="1"/>
  <c r="E79" i="1" s="1"/>
  <c r="I79" i="1"/>
  <c r="G79" i="1"/>
  <c r="A79" i="1"/>
  <c r="K93" i="1"/>
  <c r="L94" i="1" s="1"/>
  <c r="T9" i="3"/>
  <c r="U9" i="3" s="1"/>
  <c r="V10" i="3" s="1"/>
  <c r="AB9" i="3"/>
  <c r="AC9" i="3" s="1"/>
  <c r="S9" i="3"/>
  <c r="X12" i="3"/>
  <c r="W12" i="3"/>
  <c r="W5" i="3" s="1"/>
  <c r="T12" i="3"/>
  <c r="D77" i="3"/>
  <c r="N77" i="3"/>
  <c r="O77" i="3" s="1"/>
  <c r="I77" i="3"/>
  <c r="J77" i="3" s="1"/>
  <c r="H77" i="3"/>
  <c r="C77" i="3"/>
  <c r="E77" i="3" s="1"/>
  <c r="K22" i="1"/>
  <c r="I37" i="1"/>
  <c r="J37" i="1" s="1"/>
  <c r="J67" i="1"/>
  <c r="I68" i="1"/>
  <c r="H68" i="1"/>
  <c r="H71" i="1"/>
  <c r="D87" i="1"/>
  <c r="E87" i="1" s="1"/>
  <c r="G87" i="1"/>
  <c r="I87" i="1"/>
  <c r="C89" i="1"/>
  <c r="I89" i="1"/>
  <c r="A11" i="1"/>
  <c r="A25" i="1"/>
  <c r="C27" i="1"/>
  <c r="E27" i="1" s="1"/>
  <c r="C31" i="1"/>
  <c r="H33" i="1"/>
  <c r="K33" i="1" s="1"/>
  <c r="C35" i="1"/>
  <c r="N37" i="1"/>
  <c r="C38" i="1"/>
  <c r="A50" i="1"/>
  <c r="N50" i="1"/>
  <c r="N53" i="1"/>
  <c r="O53" i="1" s="1"/>
  <c r="H55" i="1"/>
  <c r="K55" i="1" s="1"/>
  <c r="L56" i="1" s="1"/>
  <c r="N56" i="1"/>
  <c r="O56" i="1" s="1"/>
  <c r="A57" i="1"/>
  <c r="C58" i="1"/>
  <c r="H60" i="1"/>
  <c r="K60" i="1" s="1"/>
  <c r="L61" i="1" s="1"/>
  <c r="A61" i="1"/>
  <c r="N67" i="1"/>
  <c r="O67" i="1" s="1"/>
  <c r="C68" i="1"/>
  <c r="C70" i="1"/>
  <c r="E70" i="1" s="1"/>
  <c r="I71" i="1"/>
  <c r="G73" i="1"/>
  <c r="D76" i="1"/>
  <c r="E76" i="1" s="1"/>
  <c r="F76" i="1" s="1"/>
  <c r="A76" i="1"/>
  <c r="G76" i="1"/>
  <c r="C79" i="1"/>
  <c r="C87" i="1"/>
  <c r="D89" i="1"/>
  <c r="E89" i="1" s="1"/>
  <c r="X8" i="3"/>
  <c r="T8" i="3"/>
  <c r="U8" i="3" s="1"/>
  <c r="V9" i="3" s="1"/>
  <c r="W9" i="3"/>
  <c r="X10" i="3"/>
  <c r="Y10" i="3" s="1"/>
  <c r="S12" i="3"/>
  <c r="Y20" i="3"/>
  <c r="K33" i="3"/>
  <c r="I34" i="3"/>
  <c r="J34" i="3" s="1"/>
  <c r="H34" i="3"/>
  <c r="K34" i="3" s="1"/>
  <c r="G34" i="3"/>
  <c r="C34" i="3"/>
  <c r="N34" i="3"/>
  <c r="O34" i="3" s="1"/>
  <c r="G77" i="3"/>
  <c r="I8" i="4"/>
  <c r="D8" i="4"/>
  <c r="E8" i="4" s="1"/>
  <c r="F9" i="4" s="1"/>
  <c r="C8" i="4"/>
  <c r="G33" i="1"/>
  <c r="D31" i="1"/>
  <c r="N33" i="1"/>
  <c r="D38" i="1"/>
  <c r="E38" i="1" s="1"/>
  <c r="O48" i="1"/>
  <c r="I55" i="1"/>
  <c r="I60" i="1"/>
  <c r="J60" i="1" s="1"/>
  <c r="J61" i="1"/>
  <c r="D65" i="1"/>
  <c r="C65" i="1"/>
  <c r="D68" i="1"/>
  <c r="G70" i="1"/>
  <c r="N71" i="1"/>
  <c r="O71" i="1" s="1"/>
  <c r="H72" i="1"/>
  <c r="K72" i="1" s="1"/>
  <c r="L73" i="1" s="1"/>
  <c r="I72" i="1"/>
  <c r="J72" i="1" s="1"/>
  <c r="G72" i="1"/>
  <c r="N79" i="1"/>
  <c r="G89" i="1"/>
  <c r="X9" i="3"/>
  <c r="Y9" i="3" s="1"/>
  <c r="AB12" i="3"/>
  <c r="T14" i="3"/>
  <c r="W14" i="3"/>
  <c r="AC19" i="3"/>
  <c r="E34" i="3"/>
  <c r="D57" i="3"/>
  <c r="N57" i="3"/>
  <c r="I57" i="3"/>
  <c r="H57" i="3"/>
  <c r="C57" i="3"/>
  <c r="E57" i="3" s="1"/>
  <c r="H73" i="3"/>
  <c r="G73" i="3"/>
  <c r="K73" i="3" s="1"/>
  <c r="D73" i="3"/>
  <c r="E73" i="3" s="1"/>
  <c r="F73" i="3" s="1"/>
  <c r="C73" i="3"/>
  <c r="I73" i="3"/>
  <c r="J73" i="3" s="1"/>
  <c r="D75" i="3"/>
  <c r="E75" i="3" s="1"/>
  <c r="N75" i="3"/>
  <c r="I75" i="3"/>
  <c r="C75" i="3"/>
  <c r="I20" i="4"/>
  <c r="D20" i="4"/>
  <c r="C20" i="4"/>
  <c r="O34" i="1"/>
  <c r="D35" i="1"/>
  <c r="E35" i="1" s="1"/>
  <c r="F35" i="1" s="1"/>
  <c r="N10" i="1"/>
  <c r="D11" i="1"/>
  <c r="G31" i="1"/>
  <c r="K31" i="1" s="1"/>
  <c r="L32" i="1" s="1"/>
  <c r="J34" i="1"/>
  <c r="K36" i="1"/>
  <c r="A37" i="1"/>
  <c r="N40" i="1"/>
  <c r="O40" i="1" s="1"/>
  <c r="A40" i="1"/>
  <c r="E41" i="1"/>
  <c r="F42" i="1" s="1"/>
  <c r="K43" i="1"/>
  <c r="D50" i="1"/>
  <c r="E50" i="1" s="1"/>
  <c r="F51" i="1" s="1"/>
  <c r="A53" i="1"/>
  <c r="N55" i="1"/>
  <c r="E56" i="1"/>
  <c r="D57" i="1"/>
  <c r="E57" i="1" s="1"/>
  <c r="F58" i="1" s="1"/>
  <c r="G58" i="1"/>
  <c r="N60" i="1"/>
  <c r="O60" i="1" s="1"/>
  <c r="C61" i="1"/>
  <c r="G64" i="1"/>
  <c r="K64" i="1" s="1"/>
  <c r="L64" i="1" s="1"/>
  <c r="D64" i="1"/>
  <c r="O64" i="1" s="1"/>
  <c r="G65" i="1"/>
  <c r="A67" i="1"/>
  <c r="H70" i="1"/>
  <c r="C72" i="1"/>
  <c r="D77" i="1"/>
  <c r="E77" i="1" s="1"/>
  <c r="I77" i="1"/>
  <c r="G77" i="1"/>
  <c r="A77" i="1"/>
  <c r="K81" i="1"/>
  <c r="N87" i="1"/>
  <c r="O87" i="1" s="1"/>
  <c r="H89" i="1"/>
  <c r="K89" i="1" s="1"/>
  <c r="T7" i="3"/>
  <c r="W8" i="3"/>
  <c r="J10" i="3"/>
  <c r="AB11" i="3"/>
  <c r="AC11" i="3" s="1"/>
  <c r="W11" i="3"/>
  <c r="T11" i="3"/>
  <c r="U11" i="3" s="1"/>
  <c r="S14" i="3"/>
  <c r="Y18" i="3"/>
  <c r="Z19" i="3" s="1"/>
  <c r="N49" i="3"/>
  <c r="I49" i="3"/>
  <c r="J49" i="3" s="1"/>
  <c r="H49" i="3"/>
  <c r="G49" i="3"/>
  <c r="K49" i="3" s="1"/>
  <c r="C49" i="3"/>
  <c r="G57" i="3"/>
  <c r="N73" i="3"/>
  <c r="O73" i="3" s="1"/>
  <c r="G75" i="3"/>
  <c r="K93" i="3"/>
  <c r="L94" i="3" s="1"/>
  <c r="F41" i="1"/>
  <c r="K53" i="1"/>
  <c r="H58" i="1"/>
  <c r="E61" i="1"/>
  <c r="F62" i="1" s="1"/>
  <c r="K65" i="1"/>
  <c r="K67" i="1"/>
  <c r="G68" i="1"/>
  <c r="I70" i="1"/>
  <c r="D72" i="1"/>
  <c r="H83" i="1"/>
  <c r="K83" i="1" s="1"/>
  <c r="G83" i="1"/>
  <c r="N83" i="1"/>
  <c r="C83" i="1"/>
  <c r="E85" i="1"/>
  <c r="N89" i="1"/>
  <c r="AC8" i="3"/>
  <c r="AB13" i="3"/>
  <c r="X13" i="3"/>
  <c r="Y13" i="3" s="1"/>
  <c r="S13" i="3"/>
  <c r="S5" i="3" s="1"/>
  <c r="X14" i="3"/>
  <c r="D49" i="3"/>
  <c r="H63" i="3"/>
  <c r="J63" i="3" s="1"/>
  <c r="N63" i="3"/>
  <c r="I63" i="3"/>
  <c r="G63" i="3"/>
  <c r="C63" i="3"/>
  <c r="J33" i="1"/>
  <c r="O36" i="1"/>
  <c r="C37" i="1"/>
  <c r="E37" i="1" s="1"/>
  <c r="I38" i="1"/>
  <c r="K41" i="1"/>
  <c r="L42" i="1" s="1"/>
  <c r="J43" i="1"/>
  <c r="E45" i="1"/>
  <c r="E49" i="1"/>
  <c r="F50" i="1" s="1"/>
  <c r="I58" i="1"/>
  <c r="J58" i="1" s="1"/>
  <c r="N68" i="1"/>
  <c r="O68" i="1" s="1"/>
  <c r="N70" i="1"/>
  <c r="O70" i="1" s="1"/>
  <c r="A71" i="1"/>
  <c r="H73" i="1"/>
  <c r="K73" i="1" s="1"/>
  <c r="A73" i="1"/>
  <c r="N73" i="1"/>
  <c r="O73" i="1" s="1"/>
  <c r="O76" i="1"/>
  <c r="J83" i="1"/>
  <c r="N93" i="1"/>
  <c r="O93" i="1" s="1"/>
  <c r="I93" i="1"/>
  <c r="J93" i="1" s="1"/>
  <c r="D93" i="1"/>
  <c r="E93" i="1" s="1"/>
  <c r="F94" i="1" s="1"/>
  <c r="Y11" i="3"/>
  <c r="T13" i="3"/>
  <c r="U13" i="3" s="1"/>
  <c r="AB14" i="3"/>
  <c r="Y15" i="3"/>
  <c r="I18" i="3"/>
  <c r="J18" i="3" s="1"/>
  <c r="H18" i="3"/>
  <c r="D89" i="3"/>
  <c r="H89" i="3"/>
  <c r="G89" i="3"/>
  <c r="K89" i="3" s="1"/>
  <c r="C89" i="3"/>
  <c r="I89" i="3"/>
  <c r="E13" i="4"/>
  <c r="F14" i="4" s="1"/>
  <c r="Y16" i="3"/>
  <c r="Z17" i="3" s="1"/>
  <c r="AB22" i="3"/>
  <c r="D36" i="3"/>
  <c r="E36" i="3" s="1"/>
  <c r="I36" i="3"/>
  <c r="H39" i="3"/>
  <c r="K39" i="3" s="1"/>
  <c r="G39" i="3"/>
  <c r="K53" i="3"/>
  <c r="I65" i="3"/>
  <c r="J65" i="3" s="1"/>
  <c r="O69" i="3"/>
  <c r="C71" i="3"/>
  <c r="C80" i="3"/>
  <c r="D80" i="3"/>
  <c r="C91" i="3"/>
  <c r="W9" i="4"/>
  <c r="E11" i="4"/>
  <c r="F12" i="4" s="1"/>
  <c r="I13" i="4"/>
  <c r="C13" i="4"/>
  <c r="C15" i="4"/>
  <c r="E15" i="4" s="1"/>
  <c r="W21" i="4"/>
  <c r="J25" i="4"/>
  <c r="J43" i="4"/>
  <c r="E46" i="4"/>
  <c r="E47" i="4"/>
  <c r="F48" i="4" s="1"/>
  <c r="J81" i="1"/>
  <c r="J7" i="3"/>
  <c r="J15" i="3"/>
  <c r="U20" i="3"/>
  <c r="V20" i="3" s="1"/>
  <c r="J23" i="3"/>
  <c r="G36" i="3"/>
  <c r="I39" i="3"/>
  <c r="J39" i="3" s="1"/>
  <c r="E41" i="3"/>
  <c r="O45" i="3"/>
  <c r="J53" i="3"/>
  <c r="H55" i="3"/>
  <c r="G55" i="3"/>
  <c r="K55" i="3" s="1"/>
  <c r="J61" i="3"/>
  <c r="N65" i="3"/>
  <c r="G67" i="3"/>
  <c r="J69" i="3"/>
  <c r="I71" i="3"/>
  <c r="I91" i="3"/>
  <c r="D93" i="3"/>
  <c r="E93" i="3" s="1"/>
  <c r="F94" i="3" s="1"/>
  <c r="E18" i="4"/>
  <c r="F19" i="4" s="1"/>
  <c r="J64" i="4"/>
  <c r="J88" i="4"/>
  <c r="E10" i="4"/>
  <c r="F11" i="4" s="1"/>
  <c r="W13" i="4"/>
  <c r="I16" i="4"/>
  <c r="D16" i="4"/>
  <c r="C16" i="4"/>
  <c r="T18" i="4"/>
  <c r="W18" i="4"/>
  <c r="J28" i="4"/>
  <c r="J30" i="3"/>
  <c r="D51" i="3"/>
  <c r="E51" i="3" s="1"/>
  <c r="C51" i="3"/>
  <c r="C88" i="3"/>
  <c r="H88" i="3"/>
  <c r="I14" i="4"/>
  <c r="C14" i="4"/>
  <c r="E74" i="1"/>
  <c r="F75" i="1" s="1"/>
  <c r="G75" i="1"/>
  <c r="AC17" i="3"/>
  <c r="AB18" i="3"/>
  <c r="AC18" i="3" s="1"/>
  <c r="AC20" i="3"/>
  <c r="S22" i="3"/>
  <c r="G26" i="3"/>
  <c r="K26" i="3" s="1"/>
  <c r="D43" i="3"/>
  <c r="I43" i="3"/>
  <c r="K45" i="3"/>
  <c r="H50" i="3"/>
  <c r="D50" i="3"/>
  <c r="N55" i="3"/>
  <c r="D59" i="3"/>
  <c r="N59" i="3"/>
  <c r="C65" i="3"/>
  <c r="G69" i="3"/>
  <c r="D83" i="3"/>
  <c r="E83" i="3" s="1"/>
  <c r="I83" i="3"/>
  <c r="D88" i="3"/>
  <c r="I9" i="4"/>
  <c r="D9" i="4"/>
  <c r="W10" i="4"/>
  <c r="E12" i="4"/>
  <c r="F13" i="4" s="1"/>
  <c r="D14" i="4"/>
  <c r="E14" i="4" s="1"/>
  <c r="F15" i="4" s="1"/>
  <c r="I75" i="1"/>
  <c r="D78" i="1"/>
  <c r="E78" i="1" s="1"/>
  <c r="A78" i="1"/>
  <c r="U15" i="3"/>
  <c r="U16" i="3"/>
  <c r="S17" i="3"/>
  <c r="U17" i="3" s="1"/>
  <c r="J20" i="3"/>
  <c r="T22" i="3"/>
  <c r="I26" i="3"/>
  <c r="J26" i="3" s="1"/>
  <c r="K32" i="3"/>
  <c r="J41" i="3"/>
  <c r="C43" i="3"/>
  <c r="C45" i="3"/>
  <c r="E45" i="3" s="1"/>
  <c r="G51" i="3"/>
  <c r="D58" i="3"/>
  <c r="C59" i="3"/>
  <c r="K61" i="3"/>
  <c r="D65" i="3"/>
  <c r="H69" i="3"/>
  <c r="H79" i="3"/>
  <c r="K79" i="3" s="1"/>
  <c r="N79" i="3"/>
  <c r="J81" i="3"/>
  <c r="C83" i="3"/>
  <c r="C85" i="3"/>
  <c r="E85" i="3" s="1"/>
  <c r="N93" i="3"/>
  <c r="O93" i="3" s="1"/>
  <c r="C9" i="4"/>
  <c r="I17" i="4"/>
  <c r="D17" i="4"/>
  <c r="C17" i="4"/>
  <c r="K71" i="3"/>
  <c r="E91" i="3"/>
  <c r="T17" i="4"/>
  <c r="U17" i="4" s="1"/>
  <c r="W17" i="4"/>
  <c r="J51" i="4"/>
  <c r="J52" i="4"/>
  <c r="C54" i="4"/>
  <c r="E55" i="4"/>
  <c r="F56" i="4" s="1"/>
  <c r="G24" i="4"/>
  <c r="G32" i="4"/>
  <c r="G79" i="4"/>
  <c r="G87" i="4"/>
  <c r="W15" i="4"/>
  <c r="C22" i="4"/>
  <c r="H24" i="4"/>
  <c r="K24" i="4" s="1"/>
  <c r="G26" i="4"/>
  <c r="H32" i="4"/>
  <c r="K32" i="4" s="1"/>
  <c r="G34" i="4"/>
  <c r="H39" i="4"/>
  <c r="K39" i="4" s="1"/>
  <c r="G41" i="4"/>
  <c r="H47" i="4"/>
  <c r="K47" i="4" s="1"/>
  <c r="G49" i="4"/>
  <c r="H55" i="4"/>
  <c r="K55" i="4" s="1"/>
  <c r="G57" i="4"/>
  <c r="H63" i="4"/>
  <c r="K63" i="4" s="1"/>
  <c r="G65" i="4"/>
  <c r="H71" i="4"/>
  <c r="K71" i="4" s="1"/>
  <c r="L72" i="4" s="1"/>
  <c r="H79" i="4"/>
  <c r="K79" i="4" s="1"/>
  <c r="L80" i="4" s="1"/>
  <c r="H87" i="4"/>
  <c r="J87" i="4" s="1"/>
  <c r="D22" i="4"/>
  <c r="E22" i="4" s="1"/>
  <c r="F23" i="4" s="1"/>
  <c r="N26" i="4"/>
  <c r="N34" i="4"/>
  <c r="N41" i="4"/>
  <c r="O41" i="4" s="1"/>
  <c r="O43" i="4"/>
  <c r="N49" i="4"/>
  <c r="N57" i="4"/>
  <c r="N65" i="4"/>
  <c r="O75" i="4"/>
  <c r="O83" i="4"/>
  <c r="O91" i="4"/>
  <c r="E19" i="4"/>
  <c r="F20" i="4" s="1"/>
  <c r="N24" i="4"/>
  <c r="O24" i="4" s="1"/>
  <c r="C28" i="4"/>
  <c r="N32" i="4"/>
  <c r="O32" i="4" s="1"/>
  <c r="C36" i="4"/>
  <c r="N39" i="4"/>
  <c r="O39" i="4" s="1"/>
  <c r="C43" i="4"/>
  <c r="N47" i="4"/>
  <c r="O47" i="4" s="1"/>
  <c r="C51" i="4"/>
  <c r="N55" i="4"/>
  <c r="O55" i="4" s="1"/>
  <c r="C59" i="4"/>
  <c r="N63" i="4"/>
  <c r="O63" i="4" s="1"/>
  <c r="C67" i="4"/>
  <c r="N71" i="4"/>
  <c r="O71" i="4" s="1"/>
  <c r="N79" i="4"/>
  <c r="O79" i="4" s="1"/>
  <c r="N87" i="4"/>
  <c r="O87" i="4" s="1"/>
  <c r="K91" i="1"/>
  <c r="W14" i="4"/>
  <c r="C21" i="4"/>
  <c r="W22" i="4"/>
  <c r="H27" i="4"/>
  <c r="K27" i="4" s="1"/>
  <c r="D28" i="4"/>
  <c r="E28" i="4" s="1"/>
  <c r="F29" i="4" s="1"/>
  <c r="H35" i="4"/>
  <c r="K35" i="4" s="1"/>
  <c r="L36" i="4" s="1"/>
  <c r="D36" i="4"/>
  <c r="E36" i="4" s="1"/>
  <c r="F37" i="4" s="1"/>
  <c r="H42" i="4"/>
  <c r="K42" i="4" s="1"/>
  <c r="D43" i="4"/>
  <c r="H50" i="4"/>
  <c r="K50" i="4" s="1"/>
  <c r="D51" i="4"/>
  <c r="E51" i="4" s="1"/>
  <c r="H58" i="4"/>
  <c r="K58" i="4" s="1"/>
  <c r="D59" i="4"/>
  <c r="E59" i="4" s="1"/>
  <c r="F60" i="4" s="1"/>
  <c r="H66" i="4"/>
  <c r="K66" i="4" s="1"/>
  <c r="D67" i="4"/>
  <c r="E67" i="4" s="1"/>
  <c r="H74" i="4"/>
  <c r="K74" i="4" s="1"/>
  <c r="D75" i="4"/>
  <c r="E75" i="4" s="1"/>
  <c r="F76" i="4" s="1"/>
  <c r="K82" i="4"/>
  <c r="D83" i="4"/>
  <c r="E83" i="4" s="1"/>
  <c r="F84" i="4" s="1"/>
  <c r="K90" i="4"/>
  <c r="E91" i="4"/>
  <c r="E21" i="4"/>
  <c r="F22" i="4" s="1"/>
  <c r="J24" i="4"/>
  <c r="J32" i="4"/>
  <c r="J47" i="4"/>
  <c r="J55" i="4"/>
  <c r="G67" i="4"/>
  <c r="K67" i="4" s="1"/>
  <c r="J71" i="4"/>
  <c r="L51" i="1"/>
  <c r="L44" i="1"/>
  <c r="L43" i="1"/>
  <c r="L36" i="1"/>
  <c r="F40" i="1"/>
  <c r="L57" i="1"/>
  <c r="L28" i="1"/>
  <c r="L29" i="1"/>
  <c r="F78" i="1"/>
  <c r="L63" i="1"/>
  <c r="L33" i="1"/>
  <c r="Y8" i="1"/>
  <c r="Z9" i="1" s="1"/>
  <c r="F49" i="1"/>
  <c r="N24" i="1"/>
  <c r="AC26" i="1"/>
  <c r="C10" i="1"/>
  <c r="E10" i="1" s="1"/>
  <c r="AB11" i="1"/>
  <c r="A13" i="1"/>
  <c r="W13" i="1"/>
  <c r="Y13" i="1" s="1"/>
  <c r="S15" i="1"/>
  <c r="D16" i="1"/>
  <c r="E16" i="1" s="1"/>
  <c r="H16" i="1"/>
  <c r="K16" i="1" s="1"/>
  <c r="N16" i="1"/>
  <c r="O18" i="1"/>
  <c r="AB18" i="1"/>
  <c r="W19" i="1"/>
  <c r="T20" i="1"/>
  <c r="G21" i="1"/>
  <c r="K21" i="1" s="1"/>
  <c r="L22" i="1" s="1"/>
  <c r="C21" i="1"/>
  <c r="E21" i="1" s="1"/>
  <c r="F22" i="1" s="1"/>
  <c r="N21" i="1"/>
  <c r="O21" i="1" s="1"/>
  <c r="U22" i="1"/>
  <c r="C23" i="1"/>
  <c r="E23" i="1" s="1"/>
  <c r="U28" i="1"/>
  <c r="V29" i="1" s="1"/>
  <c r="O29" i="1"/>
  <c r="J30" i="1"/>
  <c r="U36" i="1"/>
  <c r="V37" i="1" s="1"/>
  <c r="O37" i="1"/>
  <c r="J38" i="1"/>
  <c r="U44" i="1"/>
  <c r="V45" i="1" s="1"/>
  <c r="O45" i="1"/>
  <c r="J46" i="1"/>
  <c r="U52" i="1"/>
  <c r="V53" i="1" s="1"/>
  <c r="U60" i="1"/>
  <c r="V61" i="1" s="1"/>
  <c r="O61" i="1"/>
  <c r="J62" i="1"/>
  <c r="U68" i="1"/>
  <c r="V69" i="1" s="1"/>
  <c r="O69" i="1"/>
  <c r="N86" i="1"/>
  <c r="O86" i="1" s="1"/>
  <c r="C86" i="1"/>
  <c r="I86" i="1"/>
  <c r="G86" i="1"/>
  <c r="C84" i="1"/>
  <c r="I84" i="1"/>
  <c r="G84" i="1"/>
  <c r="N84" i="1"/>
  <c r="O84" i="1" s="1"/>
  <c r="E86" i="1"/>
  <c r="H7" i="1"/>
  <c r="D9" i="1"/>
  <c r="N9" i="1"/>
  <c r="H11" i="1"/>
  <c r="K11" i="1" s="1"/>
  <c r="T11" i="1"/>
  <c r="A12" i="1"/>
  <c r="D13" i="1"/>
  <c r="E13" i="1" s="1"/>
  <c r="F14" i="1" s="1"/>
  <c r="N13" i="1"/>
  <c r="W16" i="1"/>
  <c r="AB16" i="1"/>
  <c r="AC16" i="1" s="1"/>
  <c r="S16" i="1"/>
  <c r="U16" i="1" s="1"/>
  <c r="S18" i="1"/>
  <c r="I19" i="1"/>
  <c r="J19" i="1" s="1"/>
  <c r="A19" i="1"/>
  <c r="N19" i="1"/>
  <c r="O19" i="1" s="1"/>
  <c r="I20" i="1"/>
  <c r="J22" i="1"/>
  <c r="U23" i="1"/>
  <c r="V24" i="1" s="1"/>
  <c r="C24" i="1"/>
  <c r="J28" i="1"/>
  <c r="U34" i="1"/>
  <c r="V35" i="1" s="1"/>
  <c r="J36" i="1"/>
  <c r="U42" i="1"/>
  <c r="V43" i="1" s="1"/>
  <c r="J44" i="1"/>
  <c r="U50" i="1"/>
  <c r="V51" i="1" s="1"/>
  <c r="J52" i="1"/>
  <c r="U58" i="1"/>
  <c r="V59" i="1" s="1"/>
  <c r="U66" i="1"/>
  <c r="V67" i="1" s="1"/>
  <c r="J68" i="1"/>
  <c r="O74" i="1"/>
  <c r="AC82" i="1"/>
  <c r="D84" i="1"/>
  <c r="O10" i="1"/>
  <c r="G10" i="1"/>
  <c r="I11" i="1"/>
  <c r="J11" i="1" s="1"/>
  <c r="W15" i="1"/>
  <c r="C17" i="1"/>
  <c r="E17" i="1" s="1"/>
  <c r="F18" i="1" s="1"/>
  <c r="G17" i="1"/>
  <c r="K17" i="1" s="1"/>
  <c r="L18" i="1" s="1"/>
  <c r="N17" i="1"/>
  <c r="O17" i="1" s="1"/>
  <c r="T18" i="1"/>
  <c r="G23" i="1"/>
  <c r="K23" i="1" s="1"/>
  <c r="D24" i="1"/>
  <c r="E24" i="1" s="1"/>
  <c r="F25" i="1" s="1"/>
  <c r="O30" i="1"/>
  <c r="AC30" i="1"/>
  <c r="AC38" i="1"/>
  <c r="AC46" i="1"/>
  <c r="AC54" i="1"/>
  <c r="O62" i="1"/>
  <c r="AC62" i="1"/>
  <c r="AC80" i="1"/>
  <c r="H86" i="1"/>
  <c r="K86" i="1" s="1"/>
  <c r="L86" i="1" s="1"/>
  <c r="AC88" i="1"/>
  <c r="C92" i="1"/>
  <c r="E92" i="1" s="1"/>
  <c r="I92" i="1"/>
  <c r="G92" i="1"/>
  <c r="N92" i="1"/>
  <c r="O92" i="1" s="1"/>
  <c r="AB13" i="1"/>
  <c r="AC13" i="1" s="1"/>
  <c r="T19" i="1"/>
  <c r="U19" i="1" s="1"/>
  <c r="X19" i="1"/>
  <c r="Y19" i="1" s="1"/>
  <c r="O25" i="1"/>
  <c r="O33" i="1"/>
  <c r="F36" i="1"/>
  <c r="O41" i="1"/>
  <c r="O49" i="1"/>
  <c r="F60" i="1"/>
  <c r="O65" i="1"/>
  <c r="F77" i="1"/>
  <c r="J78" i="1"/>
  <c r="I82" i="1"/>
  <c r="J82" i="1" s="1"/>
  <c r="G82" i="1"/>
  <c r="K82" i="1" s="1"/>
  <c r="L83" i="1" s="1"/>
  <c r="N82" i="1"/>
  <c r="O82" i="1" s="1"/>
  <c r="C82" i="1"/>
  <c r="H84" i="1"/>
  <c r="I90" i="1"/>
  <c r="J90" i="1" s="1"/>
  <c r="G90" i="1"/>
  <c r="N90" i="1"/>
  <c r="O90" i="1" s="1"/>
  <c r="C90" i="1"/>
  <c r="H92" i="1"/>
  <c r="K92" i="1" s="1"/>
  <c r="L93" i="1" s="1"/>
  <c r="I10" i="1"/>
  <c r="U14" i="1"/>
  <c r="N15" i="1"/>
  <c r="O15" i="1" s="1"/>
  <c r="I15" i="1"/>
  <c r="J15" i="1" s="1"/>
  <c r="A15" i="1"/>
  <c r="W18" i="1"/>
  <c r="Y18" i="1" s="1"/>
  <c r="G24" i="1"/>
  <c r="K24" i="1" s="1"/>
  <c r="L25" i="1" s="1"/>
  <c r="F39" i="1"/>
  <c r="F63" i="1"/>
  <c r="G80" i="1"/>
  <c r="K80" i="1" s="1"/>
  <c r="L81" i="1" s="1"/>
  <c r="N80" i="1"/>
  <c r="C80" i="1"/>
  <c r="I80" i="1"/>
  <c r="J80" i="1" s="1"/>
  <c r="E82" i="1"/>
  <c r="G88" i="1"/>
  <c r="K88" i="1" s="1"/>
  <c r="N88" i="1"/>
  <c r="C88" i="1"/>
  <c r="I88" i="1"/>
  <c r="J88" i="1" s="1"/>
  <c r="E90" i="1"/>
  <c r="H10" i="1"/>
  <c r="K10" i="1" s="1"/>
  <c r="L11" i="1" s="1"/>
  <c r="H9" i="1"/>
  <c r="K9" i="1" s="1"/>
  <c r="L9" i="1" s="1"/>
  <c r="G13" i="1"/>
  <c r="S13" i="1"/>
  <c r="U13" i="1" s="1"/>
  <c r="H20" i="1"/>
  <c r="K20" i="1" s="1"/>
  <c r="D20" i="1"/>
  <c r="N20" i="1"/>
  <c r="AB8" i="1"/>
  <c r="AC8" i="1" s="1"/>
  <c r="S8" i="1"/>
  <c r="U8" i="1" s="1"/>
  <c r="I9" i="1"/>
  <c r="J9" i="1" s="1"/>
  <c r="C11" i="1"/>
  <c r="AB12" i="1"/>
  <c r="AC12" i="1" s="1"/>
  <c r="H13" i="1"/>
  <c r="C15" i="1"/>
  <c r="X16" i="1"/>
  <c r="Y16" i="1" s="1"/>
  <c r="Z17" i="1" s="1"/>
  <c r="G19" i="1"/>
  <c r="K19" i="1" s="1"/>
  <c r="L20" i="1" s="1"/>
  <c r="C20" i="1"/>
  <c r="I24" i="1"/>
  <c r="J24" i="1" s="1"/>
  <c r="O31" i="1"/>
  <c r="J32" i="1"/>
  <c r="O39" i="1"/>
  <c r="J40" i="1"/>
  <c r="O47" i="1"/>
  <c r="J48" i="1"/>
  <c r="O55" i="1"/>
  <c r="J56" i="1"/>
  <c r="O63" i="1"/>
  <c r="J64" i="1"/>
  <c r="O78" i="1"/>
  <c r="D80" i="1"/>
  <c r="AC86" i="1"/>
  <c r="D88" i="1"/>
  <c r="E88" i="1" s="1"/>
  <c r="F89" i="1" s="1"/>
  <c r="E11" i="1"/>
  <c r="O11" i="1"/>
  <c r="I13" i="1"/>
  <c r="J13" i="1" s="1"/>
  <c r="E15" i="1"/>
  <c r="F16" i="1" s="1"/>
  <c r="X15" i="1"/>
  <c r="Y15" i="1" s="1"/>
  <c r="T15" i="1"/>
  <c r="AB20" i="1"/>
  <c r="S20" i="1"/>
  <c r="W20" i="1"/>
  <c r="Y20" i="1" s="1"/>
  <c r="N23" i="1"/>
  <c r="O23" i="1" s="1"/>
  <c r="I23" i="1"/>
  <c r="J23" i="1" s="1"/>
  <c r="A23" i="1"/>
  <c r="F61" i="1"/>
  <c r="O77" i="1"/>
  <c r="AC84" i="1"/>
  <c r="K90" i="1"/>
  <c r="AC92" i="1"/>
  <c r="H74" i="1"/>
  <c r="K74" i="1" s="1"/>
  <c r="H75" i="1"/>
  <c r="H76" i="1"/>
  <c r="K76" i="1" s="1"/>
  <c r="H77" i="1"/>
  <c r="K77" i="1" s="1"/>
  <c r="L78" i="1" s="1"/>
  <c r="H78" i="1"/>
  <c r="K78" i="1" s="1"/>
  <c r="H79" i="1"/>
  <c r="K79" i="1" s="1"/>
  <c r="D83" i="1"/>
  <c r="E83" i="1" s="1"/>
  <c r="H87" i="1"/>
  <c r="K87" i="1" s="1"/>
  <c r="D91" i="1"/>
  <c r="E91" i="1" s="1"/>
  <c r="J306" i="1"/>
  <c r="O308" i="1"/>
  <c r="U310" i="1"/>
  <c r="V311" i="1" s="1"/>
  <c r="O326" i="1"/>
  <c r="J340" i="1"/>
  <c r="U344" i="1"/>
  <c r="V345" i="1" s="1"/>
  <c r="O358" i="1"/>
  <c r="J372" i="1"/>
  <c r="U376" i="1"/>
  <c r="V377" i="1" s="1"/>
  <c r="O394" i="1"/>
  <c r="J412" i="1"/>
  <c r="U428" i="1"/>
  <c r="V429" i="1" s="1"/>
  <c r="J436" i="1"/>
  <c r="AC436" i="1"/>
  <c r="U444" i="1"/>
  <c r="V445" i="1" s="1"/>
  <c r="J452" i="1"/>
  <c r="AC452" i="1"/>
  <c r="U460" i="1"/>
  <c r="V461" i="1" s="1"/>
  <c r="J468" i="1"/>
  <c r="AC468" i="1"/>
  <c r="U476" i="1"/>
  <c r="V477" i="1" s="1"/>
  <c r="J484" i="1"/>
  <c r="J488" i="1"/>
  <c r="O510" i="1"/>
  <c r="J520" i="1"/>
  <c r="AC328" i="1"/>
  <c r="AC360" i="1"/>
  <c r="O506" i="1"/>
  <c r="J516" i="1"/>
  <c r="O538" i="1"/>
  <c r="J310" i="1"/>
  <c r="O312" i="1"/>
  <c r="O318" i="1"/>
  <c r="J332" i="1"/>
  <c r="U336" i="1"/>
  <c r="V337" i="1" s="1"/>
  <c r="O350" i="1"/>
  <c r="J364" i="1"/>
  <c r="U368" i="1"/>
  <c r="V369" i="1" s="1"/>
  <c r="O382" i="1"/>
  <c r="O386" i="1"/>
  <c r="J404" i="1"/>
  <c r="O418" i="1"/>
  <c r="U424" i="1"/>
  <c r="V425" i="1" s="1"/>
  <c r="U432" i="1"/>
  <c r="V433" i="1" s="1"/>
  <c r="J440" i="1"/>
  <c r="AC440" i="1"/>
  <c r="U448" i="1"/>
  <c r="V449" i="1" s="1"/>
  <c r="J456" i="1"/>
  <c r="AC456" i="1"/>
  <c r="U464" i="1"/>
  <c r="V465" i="1" s="1"/>
  <c r="J472" i="1"/>
  <c r="AC472" i="1"/>
  <c r="U480" i="1"/>
  <c r="V481" i="1" s="1"/>
  <c r="O502" i="1"/>
  <c r="AC508" i="1"/>
  <c r="J512" i="1"/>
  <c r="O534" i="1"/>
  <c r="O306" i="1"/>
  <c r="O498" i="1"/>
  <c r="AC504" i="1"/>
  <c r="O530" i="1"/>
  <c r="AC536" i="1"/>
  <c r="J324" i="1"/>
  <c r="O342" i="1"/>
  <c r="J356" i="1"/>
  <c r="O374" i="1"/>
  <c r="J396" i="1"/>
  <c r="O410" i="1"/>
  <c r="J444" i="1"/>
  <c r="J460" i="1"/>
  <c r="J476" i="1"/>
  <c r="O494" i="1"/>
  <c r="AC500" i="1"/>
  <c r="J504" i="1"/>
  <c r="O526" i="1"/>
  <c r="AC532" i="1"/>
  <c r="O434" i="1"/>
  <c r="O450" i="1"/>
  <c r="O466" i="1"/>
  <c r="O482" i="1"/>
  <c r="O490" i="1"/>
  <c r="AC496" i="1"/>
  <c r="J500" i="1"/>
  <c r="O522" i="1"/>
  <c r="AC528" i="1"/>
  <c r="J532" i="1"/>
  <c r="J316" i="1"/>
  <c r="O334" i="1"/>
  <c r="J348" i="1"/>
  <c r="O366" i="1"/>
  <c r="J380" i="1"/>
  <c r="J388" i="1"/>
  <c r="O402" i="1"/>
  <c r="J420" i="1"/>
  <c r="J432" i="1"/>
  <c r="J448" i="1"/>
  <c r="J464" i="1"/>
  <c r="J480" i="1"/>
  <c r="O486" i="1"/>
  <c r="O518" i="1"/>
  <c r="J656" i="1"/>
  <c r="E659" i="1"/>
  <c r="F660" i="1" s="1"/>
  <c r="AC540" i="1"/>
  <c r="AC544" i="1"/>
  <c r="AC548" i="1"/>
  <c r="AC552" i="1"/>
  <c r="AC556" i="1"/>
  <c r="AC560" i="1"/>
  <c r="AC564" i="1"/>
  <c r="AC568" i="1"/>
  <c r="AC572" i="1"/>
  <c r="AC576" i="1"/>
  <c r="AC580" i="1"/>
  <c r="AC584" i="1"/>
  <c r="AC588" i="1"/>
  <c r="AC592" i="1"/>
  <c r="AC596" i="1"/>
  <c r="AC600" i="1"/>
  <c r="AC604" i="1"/>
  <c r="AC608" i="1"/>
  <c r="AC612" i="1"/>
  <c r="AC616" i="1"/>
  <c r="AC620" i="1"/>
  <c r="AC624" i="1"/>
  <c r="AC628" i="1"/>
  <c r="AC632" i="1"/>
  <c r="AC636" i="1"/>
  <c r="AC640" i="1"/>
  <c r="AC644" i="1"/>
  <c r="AC648" i="1"/>
  <c r="AC652" i="1"/>
  <c r="K58" i="3"/>
  <c r="L59" i="3" s="1"/>
  <c r="AC657" i="1"/>
  <c r="O658" i="1"/>
  <c r="F62" i="3"/>
  <c r="AC650" i="1"/>
  <c r="AC656" i="1"/>
  <c r="AC658" i="1"/>
  <c r="O662" i="1"/>
  <c r="O663" i="1"/>
  <c r="J1003" i="1"/>
  <c r="X5" i="3"/>
  <c r="U7" i="3"/>
  <c r="V8" i="3" s="1"/>
  <c r="G8" i="3"/>
  <c r="C8" i="3"/>
  <c r="N8" i="3"/>
  <c r="D13" i="3"/>
  <c r="G16" i="3"/>
  <c r="C16" i="3"/>
  <c r="N16" i="3"/>
  <c r="AC23" i="3"/>
  <c r="C40" i="3"/>
  <c r="I40" i="3"/>
  <c r="G40" i="3"/>
  <c r="N40" i="3"/>
  <c r="C48" i="3"/>
  <c r="I48" i="3"/>
  <c r="G48" i="3"/>
  <c r="N48" i="3"/>
  <c r="C56" i="3"/>
  <c r="I56" i="3"/>
  <c r="G56" i="3"/>
  <c r="N56" i="3"/>
  <c r="C64" i="3"/>
  <c r="E64" i="3" s="1"/>
  <c r="I64" i="3"/>
  <c r="J64" i="3" s="1"/>
  <c r="G64" i="3"/>
  <c r="N64" i="3"/>
  <c r="O64" i="3" s="1"/>
  <c r="G68" i="3"/>
  <c r="N68" i="3"/>
  <c r="O68" i="3" s="1"/>
  <c r="C68" i="3"/>
  <c r="E68" i="3" s="1"/>
  <c r="F69" i="3" s="1"/>
  <c r="I68" i="3"/>
  <c r="J79" i="3"/>
  <c r="AC82" i="3"/>
  <c r="E996" i="1"/>
  <c r="F997" i="1" s="1"/>
  <c r="J997" i="1"/>
  <c r="O999" i="1"/>
  <c r="D8" i="3"/>
  <c r="E8" i="3" s="1"/>
  <c r="G11" i="3"/>
  <c r="C11" i="3"/>
  <c r="N11" i="3"/>
  <c r="D16" i="3"/>
  <c r="G19" i="3"/>
  <c r="C19" i="3"/>
  <c r="N19" i="3"/>
  <c r="H24" i="3"/>
  <c r="D24" i="3"/>
  <c r="O24" i="3" s="1"/>
  <c r="Y29" i="3"/>
  <c r="Z30" i="3" s="1"/>
  <c r="C33" i="3"/>
  <c r="I33" i="3"/>
  <c r="J33" i="3" s="1"/>
  <c r="N33" i="3"/>
  <c r="N35" i="3"/>
  <c r="O35" i="3" s="1"/>
  <c r="C35" i="3"/>
  <c r="I35" i="3"/>
  <c r="J35" i="3" s="1"/>
  <c r="G35" i="3"/>
  <c r="AC38" i="3"/>
  <c r="D40" i="3"/>
  <c r="E40" i="3" s="1"/>
  <c r="F41" i="3" s="1"/>
  <c r="D48" i="3"/>
  <c r="E48" i="3" s="1"/>
  <c r="D56" i="3"/>
  <c r="J995" i="1"/>
  <c r="D11" i="3"/>
  <c r="E11" i="3" s="1"/>
  <c r="G14" i="3"/>
  <c r="K14" i="3" s="1"/>
  <c r="C14" i="3"/>
  <c r="E14" i="3" s="1"/>
  <c r="N14" i="3"/>
  <c r="O14" i="3" s="1"/>
  <c r="D19" i="3"/>
  <c r="E19" i="3" s="1"/>
  <c r="G22" i="3"/>
  <c r="C22" i="3"/>
  <c r="E22" i="3" s="1"/>
  <c r="N22" i="3"/>
  <c r="O22" i="3" s="1"/>
  <c r="C24" i="3"/>
  <c r="C25" i="3"/>
  <c r="E25" i="3" s="1"/>
  <c r="F26" i="3" s="1"/>
  <c r="I25" i="3"/>
  <c r="J25" i="3" s="1"/>
  <c r="N25" i="3"/>
  <c r="O25" i="3" s="1"/>
  <c r="D33" i="3"/>
  <c r="U33" i="3"/>
  <c r="V34" i="3" s="1"/>
  <c r="D35" i="3"/>
  <c r="AC44" i="3"/>
  <c r="AC52" i="3"/>
  <c r="AC60" i="3"/>
  <c r="H68" i="3"/>
  <c r="K68" i="3" s="1"/>
  <c r="AC72" i="3"/>
  <c r="N74" i="3"/>
  <c r="D74" i="3"/>
  <c r="C74" i="3"/>
  <c r="I74" i="3"/>
  <c r="J74" i="3" s="1"/>
  <c r="G74" i="3"/>
  <c r="K74" i="3" s="1"/>
  <c r="H92" i="3"/>
  <c r="G92" i="3"/>
  <c r="N92" i="3"/>
  <c r="D92" i="3"/>
  <c r="E92" i="3" s="1"/>
  <c r="C92" i="3"/>
  <c r="I92" i="3"/>
  <c r="J92" i="3" s="1"/>
  <c r="AC986" i="1"/>
  <c r="AC990" i="1"/>
  <c r="AC994" i="1"/>
  <c r="O1003" i="1"/>
  <c r="G7" i="3"/>
  <c r="K7" i="3" s="1"/>
  <c r="C7" i="3"/>
  <c r="N7" i="3"/>
  <c r="O7" i="3" s="1"/>
  <c r="G9" i="3"/>
  <c r="K9" i="3" s="1"/>
  <c r="C9" i="3"/>
  <c r="E9" i="3" s="1"/>
  <c r="N9" i="3"/>
  <c r="O9" i="3" s="1"/>
  <c r="Z10" i="3"/>
  <c r="V11" i="3"/>
  <c r="H13" i="3"/>
  <c r="G17" i="3"/>
  <c r="C17" i="3"/>
  <c r="E17" i="3" s="1"/>
  <c r="N17" i="3"/>
  <c r="O17" i="3" s="1"/>
  <c r="Z18" i="3"/>
  <c r="V19" i="3"/>
  <c r="N27" i="3"/>
  <c r="O27" i="3" s="1"/>
  <c r="C27" i="3"/>
  <c r="E27" i="3" s="1"/>
  <c r="G27" i="3"/>
  <c r="AC27" i="3"/>
  <c r="I38" i="3"/>
  <c r="G38" i="3"/>
  <c r="N38" i="3"/>
  <c r="C38" i="3"/>
  <c r="H40" i="3"/>
  <c r="K40" i="3" s="1"/>
  <c r="L41" i="3" s="1"/>
  <c r="I46" i="3"/>
  <c r="G46" i="3"/>
  <c r="N46" i="3"/>
  <c r="O46" i="3" s="1"/>
  <c r="C46" i="3"/>
  <c r="E46" i="3" s="1"/>
  <c r="F46" i="3" s="1"/>
  <c r="H48" i="3"/>
  <c r="K48" i="3" s="1"/>
  <c r="L49" i="3" s="1"/>
  <c r="I54" i="3"/>
  <c r="G54" i="3"/>
  <c r="N54" i="3"/>
  <c r="O54" i="3" s="1"/>
  <c r="C54" i="3"/>
  <c r="H56" i="3"/>
  <c r="K56" i="3" s="1"/>
  <c r="L56" i="3" s="1"/>
  <c r="I62" i="3"/>
  <c r="J62" i="3" s="1"/>
  <c r="G62" i="3"/>
  <c r="K62" i="3" s="1"/>
  <c r="N62" i="3"/>
  <c r="O62" i="3" s="1"/>
  <c r="C62" i="3"/>
  <c r="H64" i="3"/>
  <c r="K64" i="3" s="1"/>
  <c r="L65" i="3" s="1"/>
  <c r="AC66" i="3"/>
  <c r="AC68" i="3"/>
  <c r="G76" i="3"/>
  <c r="N76" i="3"/>
  <c r="O76" i="3" s="1"/>
  <c r="C76" i="3"/>
  <c r="E76" i="3" s="1"/>
  <c r="F77" i="3" s="1"/>
  <c r="I76" i="3"/>
  <c r="J76" i="3" s="1"/>
  <c r="E988" i="1"/>
  <c r="F989" i="1" s="1"/>
  <c r="E992" i="1"/>
  <c r="F993" i="1" s="1"/>
  <c r="O997" i="1"/>
  <c r="H8" i="3"/>
  <c r="G12" i="3"/>
  <c r="C12" i="3"/>
  <c r="N12" i="3"/>
  <c r="H16" i="3"/>
  <c r="K16" i="3" s="1"/>
  <c r="G20" i="3"/>
  <c r="K20" i="3" s="1"/>
  <c r="C20" i="3"/>
  <c r="N20" i="3"/>
  <c r="D28" i="3"/>
  <c r="H28" i="3"/>
  <c r="G29" i="3"/>
  <c r="K29" i="3" s="1"/>
  <c r="L30" i="3" s="1"/>
  <c r="N29" i="3"/>
  <c r="I29" i="3"/>
  <c r="J29" i="3" s="1"/>
  <c r="K35" i="3"/>
  <c r="L35" i="3" s="1"/>
  <c r="D38" i="3"/>
  <c r="E38" i="3" s="1"/>
  <c r="G44" i="3"/>
  <c r="N44" i="3"/>
  <c r="C44" i="3"/>
  <c r="I44" i="3"/>
  <c r="G52" i="3"/>
  <c r="N52" i="3"/>
  <c r="O52" i="3" s="1"/>
  <c r="C52" i="3"/>
  <c r="E52" i="3" s="1"/>
  <c r="F53" i="3" s="1"/>
  <c r="I52" i="3"/>
  <c r="E54" i="3"/>
  <c r="G60" i="3"/>
  <c r="N60" i="3"/>
  <c r="O60" i="3" s="1"/>
  <c r="C60" i="3"/>
  <c r="I60" i="3"/>
  <c r="E62" i="3"/>
  <c r="E67" i="3"/>
  <c r="I70" i="3"/>
  <c r="H70" i="3"/>
  <c r="G70" i="3"/>
  <c r="N70" i="3"/>
  <c r="O70" i="3" s="1"/>
  <c r="C70" i="3"/>
  <c r="H84" i="3"/>
  <c r="G84" i="3"/>
  <c r="N84" i="3"/>
  <c r="D84" i="3"/>
  <c r="C84" i="3"/>
  <c r="I84" i="3"/>
  <c r="J986" i="1"/>
  <c r="AC989" i="1"/>
  <c r="J990" i="1"/>
  <c r="AC993" i="1"/>
  <c r="J994" i="1"/>
  <c r="O995" i="1"/>
  <c r="E7" i="3"/>
  <c r="F8" i="3" s="1"/>
  <c r="I8" i="3"/>
  <c r="J8" i="3" s="1"/>
  <c r="K11" i="3"/>
  <c r="D12" i="3"/>
  <c r="G15" i="3"/>
  <c r="K15" i="3" s="1"/>
  <c r="L16" i="3" s="1"/>
  <c r="C15" i="3"/>
  <c r="N15" i="3"/>
  <c r="I16" i="3"/>
  <c r="J16" i="3" s="1"/>
  <c r="K19" i="3"/>
  <c r="D20" i="3"/>
  <c r="E20" i="3" s="1"/>
  <c r="G23" i="3"/>
  <c r="K23" i="3" s="1"/>
  <c r="C23" i="3"/>
  <c r="N23" i="3"/>
  <c r="G24" i="3"/>
  <c r="C28" i="3"/>
  <c r="J32" i="3"/>
  <c r="L34" i="3"/>
  <c r="AC42" i="3"/>
  <c r="D44" i="3"/>
  <c r="E60" i="3"/>
  <c r="F61" i="3" s="1"/>
  <c r="E70" i="3"/>
  <c r="J71" i="3"/>
  <c r="K76" i="3"/>
  <c r="J999" i="1"/>
  <c r="O1001" i="1"/>
  <c r="G10" i="3"/>
  <c r="K10" i="3" s="1"/>
  <c r="L11" i="3" s="1"/>
  <c r="C10" i="3"/>
  <c r="E10" i="3" s="1"/>
  <c r="N10" i="3"/>
  <c r="O10" i="3" s="1"/>
  <c r="I11" i="3"/>
  <c r="J11" i="3" s="1"/>
  <c r="D15" i="3"/>
  <c r="G18" i="3"/>
  <c r="K18" i="3" s="1"/>
  <c r="L19" i="3" s="1"/>
  <c r="C18" i="3"/>
  <c r="E18" i="3" s="1"/>
  <c r="F19" i="3" s="1"/>
  <c r="N18" i="3"/>
  <c r="O18" i="3" s="1"/>
  <c r="I19" i="3"/>
  <c r="J19" i="3" s="1"/>
  <c r="K22" i="3"/>
  <c r="D23" i="3"/>
  <c r="I24" i="3"/>
  <c r="K25" i="3"/>
  <c r="H27" i="3"/>
  <c r="D29" i="3"/>
  <c r="E29" i="3" s="1"/>
  <c r="F30" i="3" s="1"/>
  <c r="O30" i="3"/>
  <c r="I31" i="3"/>
  <c r="J31" i="3" s="1"/>
  <c r="G31" i="3"/>
  <c r="K31" i="3" s="1"/>
  <c r="L32" i="3" s="1"/>
  <c r="C31" i="3"/>
  <c r="E31" i="3" s="1"/>
  <c r="F31" i="3" s="1"/>
  <c r="O36" i="3"/>
  <c r="G37" i="3"/>
  <c r="K37" i="3" s="1"/>
  <c r="C37" i="3"/>
  <c r="E37" i="3" s="1"/>
  <c r="F38" i="3" s="1"/>
  <c r="I37" i="3"/>
  <c r="J37" i="3" s="1"/>
  <c r="H38" i="3"/>
  <c r="AC40" i="3"/>
  <c r="H46" i="3"/>
  <c r="K46" i="3" s="1"/>
  <c r="AC48" i="3"/>
  <c r="H54" i="3"/>
  <c r="K54" i="3" s="1"/>
  <c r="L55" i="3" s="1"/>
  <c r="J55" i="3"/>
  <c r="AC56" i="3"/>
  <c r="AC64" i="3"/>
  <c r="AC74" i="3"/>
  <c r="AC76" i="3"/>
  <c r="J87" i="3"/>
  <c r="AC90" i="3"/>
  <c r="AC7" i="3"/>
  <c r="G13" i="3"/>
  <c r="C13" i="3"/>
  <c r="N13" i="3"/>
  <c r="O13" i="3" s="1"/>
  <c r="K17" i="3"/>
  <c r="G21" i="3"/>
  <c r="K21" i="3" s="1"/>
  <c r="L22" i="3" s="1"/>
  <c r="C21" i="3"/>
  <c r="E21" i="3" s="1"/>
  <c r="F22" i="3" s="1"/>
  <c r="N21" i="3"/>
  <c r="O21" i="3" s="1"/>
  <c r="G28" i="3"/>
  <c r="AC31" i="3"/>
  <c r="O37" i="3"/>
  <c r="N42" i="3"/>
  <c r="O42" i="3" s="1"/>
  <c r="C42" i="3"/>
  <c r="E42" i="3" s="1"/>
  <c r="I42" i="3"/>
  <c r="J42" i="3" s="1"/>
  <c r="G42" i="3"/>
  <c r="K42" i="3" s="1"/>
  <c r="H44" i="3"/>
  <c r="K44" i="3" s="1"/>
  <c r="N50" i="3"/>
  <c r="O50" i="3" s="1"/>
  <c r="C50" i="3"/>
  <c r="E50" i="3" s="1"/>
  <c r="I50" i="3"/>
  <c r="J50" i="3" s="1"/>
  <c r="G50" i="3"/>
  <c r="K50" i="3" s="1"/>
  <c r="H52" i="3"/>
  <c r="K52" i="3" s="1"/>
  <c r="L53" i="3" s="1"/>
  <c r="N58" i="3"/>
  <c r="O58" i="3" s="1"/>
  <c r="C58" i="3"/>
  <c r="E58" i="3" s="1"/>
  <c r="I58" i="3"/>
  <c r="J58" i="3" s="1"/>
  <c r="G58" i="3"/>
  <c r="H60" i="3"/>
  <c r="N66" i="3"/>
  <c r="D66" i="3"/>
  <c r="E66" i="3" s="1"/>
  <c r="F67" i="3" s="1"/>
  <c r="C66" i="3"/>
  <c r="I66" i="3"/>
  <c r="J66" i="3" s="1"/>
  <c r="G66" i="3"/>
  <c r="K66" i="3" s="1"/>
  <c r="J67" i="3"/>
  <c r="I78" i="3"/>
  <c r="H78" i="3"/>
  <c r="G78" i="3"/>
  <c r="N78" i="3"/>
  <c r="O78" i="3" s="1"/>
  <c r="C78" i="3"/>
  <c r="E78" i="3" s="1"/>
  <c r="E88" i="3"/>
  <c r="F92" i="3"/>
  <c r="D32" i="3"/>
  <c r="H36" i="3"/>
  <c r="K36" i="3" s="1"/>
  <c r="D39" i="3"/>
  <c r="E39" i="3" s="1"/>
  <c r="H43" i="3"/>
  <c r="K43" i="3" s="1"/>
  <c r="L44" i="3" s="1"/>
  <c r="D47" i="3"/>
  <c r="H51" i="3"/>
  <c r="K51" i="3" s="1"/>
  <c r="D55" i="3"/>
  <c r="E55" i="3" s="1"/>
  <c r="H59" i="3"/>
  <c r="K59" i="3" s="1"/>
  <c r="D63" i="3"/>
  <c r="E63" i="3" s="1"/>
  <c r="H67" i="3"/>
  <c r="D71" i="3"/>
  <c r="E71" i="3" s="1"/>
  <c r="F72" i="3" s="1"/>
  <c r="N72" i="3"/>
  <c r="O72" i="3" s="1"/>
  <c r="H75" i="3"/>
  <c r="D79" i="3"/>
  <c r="E79" i="3" s="1"/>
  <c r="N80" i="3"/>
  <c r="O80" i="3" s="1"/>
  <c r="G82" i="3"/>
  <c r="K82" i="3" s="1"/>
  <c r="H83" i="3"/>
  <c r="K83" i="3" s="1"/>
  <c r="U84" i="3"/>
  <c r="V85" i="3" s="1"/>
  <c r="C86" i="3"/>
  <c r="E86" i="3" s="1"/>
  <c r="D87" i="3"/>
  <c r="E87" i="3" s="1"/>
  <c r="N88" i="3"/>
  <c r="O88" i="3" s="1"/>
  <c r="G90" i="3"/>
  <c r="K90" i="3" s="1"/>
  <c r="H91" i="3"/>
  <c r="K91" i="3" s="1"/>
  <c r="U92" i="3"/>
  <c r="V93" i="3" s="1"/>
  <c r="G72" i="3"/>
  <c r="K72" i="3" s="1"/>
  <c r="G80" i="3"/>
  <c r="K80" i="3" s="1"/>
  <c r="I82" i="3"/>
  <c r="J82" i="3" s="1"/>
  <c r="N86" i="3"/>
  <c r="O86" i="3" s="1"/>
  <c r="G88" i="3"/>
  <c r="K88" i="3" s="1"/>
  <c r="L89" i="3" s="1"/>
  <c r="I90" i="3"/>
  <c r="J90" i="3" s="1"/>
  <c r="O222" i="3"/>
  <c r="AC80" i="3"/>
  <c r="AC88" i="3"/>
  <c r="I72" i="3"/>
  <c r="J72" i="3" s="1"/>
  <c r="I80" i="3"/>
  <c r="J80" i="3" s="1"/>
  <c r="C82" i="3"/>
  <c r="G86" i="3"/>
  <c r="I88" i="3"/>
  <c r="J88" i="3" s="1"/>
  <c r="C90" i="3"/>
  <c r="AC70" i="3"/>
  <c r="AC78" i="3"/>
  <c r="D82" i="3"/>
  <c r="O82" i="3" s="1"/>
  <c r="H86" i="3"/>
  <c r="AC86" i="3"/>
  <c r="D90" i="3"/>
  <c r="E90" i="3" s="1"/>
  <c r="F91" i="3" s="1"/>
  <c r="O212" i="3"/>
  <c r="AC201" i="3"/>
  <c r="AC205" i="3"/>
  <c r="AC209" i="3"/>
  <c r="O218" i="3"/>
  <c r="O394" i="3"/>
  <c r="J391" i="3"/>
  <c r="J396" i="3"/>
  <c r="O393" i="3"/>
  <c r="J571" i="3"/>
  <c r="O573" i="3"/>
  <c r="J563" i="3"/>
  <c r="J575" i="3"/>
  <c r="O577" i="3"/>
  <c r="U579" i="3"/>
  <c r="V580" i="3" s="1"/>
  <c r="J569" i="3"/>
  <c r="O571" i="3"/>
  <c r="O565" i="3"/>
  <c r="J579" i="3"/>
  <c r="J573" i="3"/>
  <c r="O575" i="3"/>
  <c r="O569" i="3"/>
  <c r="AC715" i="3"/>
  <c r="AC719" i="3"/>
  <c r="AC723" i="3"/>
  <c r="AC727" i="3"/>
  <c r="AC731" i="3"/>
  <c r="O743" i="3"/>
  <c r="E735" i="3"/>
  <c r="F736" i="3" s="1"/>
  <c r="O747" i="3"/>
  <c r="AC717" i="3"/>
  <c r="AC721" i="3"/>
  <c r="AC725" i="3"/>
  <c r="AC729" i="3"/>
  <c r="AC733" i="3"/>
  <c r="O734" i="3"/>
  <c r="O738" i="3"/>
  <c r="O752" i="3"/>
  <c r="U913" i="3"/>
  <c r="V914" i="3" s="1"/>
  <c r="E915" i="3"/>
  <c r="F916" i="3" s="1"/>
  <c r="U917" i="3"/>
  <c r="V918" i="3" s="1"/>
  <c r="E919" i="3"/>
  <c r="F920" i="3" s="1"/>
  <c r="U921" i="3"/>
  <c r="V922" i="3" s="1"/>
  <c r="E923" i="3"/>
  <c r="F924" i="3" s="1"/>
  <c r="U925" i="3"/>
  <c r="V926" i="3" s="1"/>
  <c r="J949" i="3"/>
  <c r="J957" i="3"/>
  <c r="AC957" i="3"/>
  <c r="K52" i="4"/>
  <c r="K60" i="4"/>
  <c r="K68" i="4"/>
  <c r="K76" i="4"/>
  <c r="K84" i="4"/>
  <c r="AC924" i="3"/>
  <c r="J925" i="3"/>
  <c r="O926" i="3"/>
  <c r="J933" i="3"/>
  <c r="K53" i="4"/>
  <c r="U941" i="3"/>
  <c r="V942" i="3" s="1"/>
  <c r="O26" i="4"/>
  <c r="O34" i="4"/>
  <c r="O49" i="4"/>
  <c r="O57" i="4"/>
  <c r="O65" i="4"/>
  <c r="O73" i="4"/>
  <c r="O81" i="4"/>
  <c r="O89" i="4"/>
  <c r="O951" i="3"/>
  <c r="L25" i="4"/>
  <c r="L33" i="4"/>
  <c r="L40" i="4"/>
  <c r="L48" i="4"/>
  <c r="L56" i="4"/>
  <c r="L64" i="4"/>
  <c r="E927" i="3"/>
  <c r="F928" i="3" s="1"/>
  <c r="J928" i="3"/>
  <c r="O935" i="3"/>
  <c r="O943" i="3"/>
  <c r="O947" i="3"/>
  <c r="O955" i="3"/>
  <c r="L28" i="4"/>
  <c r="L43" i="4"/>
  <c r="L51" i="4"/>
  <c r="L59" i="4"/>
  <c r="L75" i="4"/>
  <c r="L83" i="4"/>
  <c r="L91" i="4"/>
  <c r="K977" i="3"/>
  <c r="L978" i="3" s="1"/>
  <c r="H29" i="4"/>
  <c r="K29" i="4" s="1"/>
  <c r="I30" i="4"/>
  <c r="J30" i="4" s="1"/>
  <c r="H37" i="4"/>
  <c r="K37" i="4" s="1"/>
  <c r="L37" i="4" s="1"/>
  <c r="H44" i="4"/>
  <c r="K44" i="4" s="1"/>
  <c r="L44" i="4" s="1"/>
  <c r="I45" i="4"/>
  <c r="J45" i="4" s="1"/>
  <c r="I53" i="4"/>
  <c r="J53" i="4" s="1"/>
  <c r="I61" i="4"/>
  <c r="J61" i="4" s="1"/>
  <c r="I69" i="4"/>
  <c r="J69" i="4" s="1"/>
  <c r="I77" i="4"/>
  <c r="J77" i="4" s="1"/>
  <c r="I85" i="4"/>
  <c r="J85" i="4" s="1"/>
  <c r="I93" i="4"/>
  <c r="J93" i="4" s="1"/>
  <c r="J108" i="4"/>
  <c r="O110" i="4"/>
  <c r="AC110" i="4"/>
  <c r="U112" i="4"/>
  <c r="V113" i="4" s="1"/>
  <c r="J124" i="4"/>
  <c r="O126" i="4"/>
  <c r="AC126" i="4"/>
  <c r="U128" i="4"/>
  <c r="V129" i="4" s="1"/>
  <c r="O130" i="4"/>
  <c r="O136" i="4"/>
  <c r="AC28" i="4"/>
  <c r="AC36" i="4"/>
  <c r="AC43" i="4"/>
  <c r="AC51" i="4"/>
  <c r="AC59" i="4"/>
  <c r="AC67" i="4"/>
  <c r="AC75" i="4"/>
  <c r="AC83" i="4"/>
  <c r="AC91" i="4"/>
  <c r="AC96" i="4"/>
  <c r="AC100" i="4"/>
  <c r="C30" i="4"/>
  <c r="C45" i="4"/>
  <c r="C53" i="4"/>
  <c r="D54" i="4"/>
  <c r="E54" i="4" s="1"/>
  <c r="F55" i="4" s="1"/>
  <c r="C61" i="4"/>
  <c r="D62" i="4"/>
  <c r="E62" i="4" s="1"/>
  <c r="F63" i="4" s="1"/>
  <c r="C69" i="4"/>
  <c r="D70" i="4"/>
  <c r="E70" i="4" s="1"/>
  <c r="F71" i="4" s="1"/>
  <c r="C77" i="4"/>
  <c r="D78" i="4"/>
  <c r="E78" i="4" s="1"/>
  <c r="F79" i="4" s="1"/>
  <c r="C85" i="4"/>
  <c r="D86" i="4"/>
  <c r="E86" i="4" s="1"/>
  <c r="F87" i="4" s="1"/>
  <c r="C93" i="4"/>
  <c r="O102" i="4"/>
  <c r="J112" i="4"/>
  <c r="U116" i="4"/>
  <c r="V117" i="4" s="1"/>
  <c r="J128" i="4"/>
  <c r="E130" i="4"/>
  <c r="F131" i="4" s="1"/>
  <c r="Y134" i="4"/>
  <c r="Z135" i="4" s="1"/>
  <c r="E136" i="4"/>
  <c r="F137" i="4" s="1"/>
  <c r="J152" i="4"/>
  <c r="AC152" i="4"/>
  <c r="O154" i="4"/>
  <c r="E7" i="4"/>
  <c r="F8" i="4" s="1"/>
  <c r="N7" i="4"/>
  <c r="O7" i="4" s="1"/>
  <c r="X7" i="4"/>
  <c r="N8" i="4"/>
  <c r="X8" i="4"/>
  <c r="Y8" i="4" s="1"/>
  <c r="Z9" i="4" s="1"/>
  <c r="N9" i="4"/>
  <c r="O9" i="4" s="1"/>
  <c r="X9" i="4"/>
  <c r="Y9" i="4" s="1"/>
  <c r="N10" i="4"/>
  <c r="O10" i="4" s="1"/>
  <c r="X10" i="4"/>
  <c r="Y10" i="4" s="1"/>
  <c r="N11" i="4"/>
  <c r="O11" i="4" s="1"/>
  <c r="X11" i="4"/>
  <c r="Y11" i="4" s="1"/>
  <c r="Z12" i="4" s="1"/>
  <c r="N12" i="4"/>
  <c r="O12" i="4" s="1"/>
  <c r="X12" i="4"/>
  <c r="Y12" i="4" s="1"/>
  <c r="N13" i="4"/>
  <c r="O13" i="4" s="1"/>
  <c r="X13" i="4"/>
  <c r="N14" i="4"/>
  <c r="O14" i="4" s="1"/>
  <c r="X14" i="4"/>
  <c r="Y14" i="4" s="1"/>
  <c r="N15" i="4"/>
  <c r="O15" i="4" s="1"/>
  <c r="X15" i="4"/>
  <c r="Y15" i="4" s="1"/>
  <c r="Z16" i="4" s="1"/>
  <c r="N16" i="4"/>
  <c r="O16" i="4" s="1"/>
  <c r="X16" i="4"/>
  <c r="Y16" i="4" s="1"/>
  <c r="N17" i="4"/>
  <c r="O17" i="4" s="1"/>
  <c r="X17" i="4"/>
  <c r="N18" i="4"/>
  <c r="O18" i="4" s="1"/>
  <c r="X18" i="4"/>
  <c r="Y18" i="4" s="1"/>
  <c r="N19" i="4"/>
  <c r="O19" i="4" s="1"/>
  <c r="X19" i="4"/>
  <c r="Y19" i="4" s="1"/>
  <c r="Z20" i="4" s="1"/>
  <c r="N20" i="4"/>
  <c r="O20" i="4" s="1"/>
  <c r="X20" i="4"/>
  <c r="Y20" i="4" s="1"/>
  <c r="Z21" i="4" s="1"/>
  <c r="N21" i="4"/>
  <c r="O21" i="4" s="1"/>
  <c r="X21" i="4"/>
  <c r="Y21" i="4" s="1"/>
  <c r="N22" i="4"/>
  <c r="O22" i="4" s="1"/>
  <c r="X22" i="4"/>
  <c r="Y22" i="4" s="1"/>
  <c r="Z23" i="4" s="1"/>
  <c r="N23" i="4"/>
  <c r="O23" i="4" s="1"/>
  <c r="H26" i="4"/>
  <c r="K26" i="4" s="1"/>
  <c r="L27" i="4" s="1"/>
  <c r="I27" i="4"/>
  <c r="J27" i="4" s="1"/>
  <c r="C29" i="4"/>
  <c r="D30" i="4"/>
  <c r="N31" i="4"/>
  <c r="O31" i="4" s="1"/>
  <c r="H34" i="4"/>
  <c r="K34" i="4" s="1"/>
  <c r="I35" i="4"/>
  <c r="J35" i="4" s="1"/>
  <c r="C37" i="4"/>
  <c r="N38" i="4"/>
  <c r="O38" i="4" s="1"/>
  <c r="H41" i="4"/>
  <c r="I42" i="4"/>
  <c r="J42" i="4" s="1"/>
  <c r="C44" i="4"/>
  <c r="D45" i="4"/>
  <c r="N46" i="4"/>
  <c r="O46" i="4" s="1"/>
  <c r="H49" i="4"/>
  <c r="K49" i="4" s="1"/>
  <c r="L50" i="4" s="1"/>
  <c r="I50" i="4"/>
  <c r="J50" i="4" s="1"/>
  <c r="C52" i="4"/>
  <c r="D53" i="4"/>
  <c r="E53" i="4" s="1"/>
  <c r="F54" i="4" s="1"/>
  <c r="N54" i="4"/>
  <c r="O54" i="4" s="1"/>
  <c r="H57" i="4"/>
  <c r="K57" i="4" s="1"/>
  <c r="L58" i="4" s="1"/>
  <c r="I58" i="4"/>
  <c r="J58" i="4" s="1"/>
  <c r="C60" i="4"/>
  <c r="D61" i="4"/>
  <c r="E61" i="4" s="1"/>
  <c r="F62" i="4" s="1"/>
  <c r="N62" i="4"/>
  <c r="O62" i="4" s="1"/>
  <c r="H65" i="4"/>
  <c r="K65" i="4" s="1"/>
  <c r="I66" i="4"/>
  <c r="C68" i="4"/>
  <c r="D69" i="4"/>
  <c r="N70" i="4"/>
  <c r="H73" i="4"/>
  <c r="K73" i="4" s="1"/>
  <c r="L74" i="4" s="1"/>
  <c r="I74" i="4"/>
  <c r="J74" i="4" s="1"/>
  <c r="C76" i="4"/>
  <c r="D77" i="4"/>
  <c r="N78" i="4"/>
  <c r="O78" i="4" s="1"/>
  <c r="H81" i="4"/>
  <c r="K81" i="4" s="1"/>
  <c r="L82" i="4" s="1"/>
  <c r="I82" i="4"/>
  <c r="J82" i="4" s="1"/>
  <c r="C84" i="4"/>
  <c r="D85" i="4"/>
  <c r="E85" i="4" s="1"/>
  <c r="F86" i="4" s="1"/>
  <c r="N86" i="4"/>
  <c r="O86" i="4" s="1"/>
  <c r="H89" i="4"/>
  <c r="K89" i="4" s="1"/>
  <c r="L90" i="4" s="1"/>
  <c r="I90" i="4"/>
  <c r="J90" i="4" s="1"/>
  <c r="C92" i="4"/>
  <c r="D93" i="4"/>
  <c r="E93" i="4" s="1"/>
  <c r="F94" i="4" s="1"/>
  <c r="J106" i="4"/>
  <c r="O108" i="4"/>
  <c r="J122" i="4"/>
  <c r="O124" i="4"/>
  <c r="J134" i="4"/>
  <c r="AC140" i="4"/>
  <c r="I26" i="4"/>
  <c r="J26" i="4" s="1"/>
  <c r="D29" i="4"/>
  <c r="N30" i="4"/>
  <c r="O30" i="4" s="1"/>
  <c r="I34" i="4"/>
  <c r="D37" i="4"/>
  <c r="I41" i="4"/>
  <c r="J41" i="4" s="1"/>
  <c r="D44" i="4"/>
  <c r="E44" i="4" s="1"/>
  <c r="F45" i="4" s="1"/>
  <c r="N45" i="4"/>
  <c r="I49" i="4"/>
  <c r="D52" i="4"/>
  <c r="N53" i="4"/>
  <c r="O53" i="4" s="1"/>
  <c r="I57" i="4"/>
  <c r="D60" i="4"/>
  <c r="E60" i="4" s="1"/>
  <c r="F61" i="4" s="1"/>
  <c r="N61" i="4"/>
  <c r="O61" i="4" s="1"/>
  <c r="I65" i="4"/>
  <c r="J65" i="4" s="1"/>
  <c r="D68" i="4"/>
  <c r="N69" i="4"/>
  <c r="O69" i="4" s="1"/>
  <c r="I73" i="4"/>
  <c r="D76" i="4"/>
  <c r="N77" i="4"/>
  <c r="I81" i="4"/>
  <c r="J81" i="4" s="1"/>
  <c r="D84" i="4"/>
  <c r="E84" i="4" s="1"/>
  <c r="F85" i="4" s="1"/>
  <c r="N85" i="4"/>
  <c r="I89" i="4"/>
  <c r="D92" i="4"/>
  <c r="E92" i="4" s="1"/>
  <c r="F93" i="4" s="1"/>
  <c r="N93" i="4"/>
  <c r="O118" i="4"/>
  <c r="O132" i="4"/>
  <c r="AC160" i="4"/>
  <c r="AC961" i="3"/>
  <c r="AC965" i="3"/>
  <c r="AC969" i="3"/>
  <c r="AC973" i="3"/>
  <c r="J978" i="3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AC24" i="4"/>
  <c r="N29" i="4"/>
  <c r="O29" i="4" s="1"/>
  <c r="G31" i="4"/>
  <c r="AC32" i="4"/>
  <c r="G38" i="4"/>
  <c r="AC39" i="4"/>
  <c r="N44" i="4"/>
  <c r="O44" i="4" s="1"/>
  <c r="G46" i="4"/>
  <c r="AC47" i="4"/>
  <c r="N52" i="4"/>
  <c r="O52" i="4" s="1"/>
  <c r="G54" i="4"/>
  <c r="AC55" i="4"/>
  <c r="N60" i="4"/>
  <c r="G62" i="4"/>
  <c r="AC63" i="4"/>
  <c r="N68" i="4"/>
  <c r="O68" i="4" s="1"/>
  <c r="G70" i="4"/>
  <c r="AC71" i="4"/>
  <c r="N76" i="4"/>
  <c r="O76" i="4" s="1"/>
  <c r="G78" i="4"/>
  <c r="AC79" i="4"/>
  <c r="N84" i="4"/>
  <c r="G86" i="4"/>
  <c r="AC87" i="4"/>
  <c r="N92" i="4"/>
  <c r="O112" i="4"/>
  <c r="O128" i="4"/>
  <c r="J136" i="4"/>
  <c r="AC148" i="4"/>
  <c r="H7" i="4"/>
  <c r="J7" i="4" s="1"/>
  <c r="S7" i="4"/>
  <c r="U7" i="4" s="1"/>
  <c r="V8" i="4" s="1"/>
  <c r="AB7" i="4"/>
  <c r="H8" i="4"/>
  <c r="K8" i="4" s="1"/>
  <c r="S8" i="4"/>
  <c r="U8" i="4" s="1"/>
  <c r="AB8" i="4"/>
  <c r="AC8" i="4" s="1"/>
  <c r="H9" i="4"/>
  <c r="J9" i="4" s="1"/>
  <c r="S9" i="4"/>
  <c r="U9" i="4" s="1"/>
  <c r="AB9" i="4"/>
  <c r="AC9" i="4" s="1"/>
  <c r="H10" i="4"/>
  <c r="S10" i="4"/>
  <c r="U10" i="4" s="1"/>
  <c r="AB10" i="4"/>
  <c r="AC10" i="4" s="1"/>
  <c r="H11" i="4"/>
  <c r="K11" i="4" s="1"/>
  <c r="L12" i="4" s="1"/>
  <c r="S11" i="4"/>
  <c r="U11" i="4" s="1"/>
  <c r="AB11" i="4"/>
  <c r="AC11" i="4" s="1"/>
  <c r="H12" i="4"/>
  <c r="K12" i="4" s="1"/>
  <c r="S12" i="4"/>
  <c r="U12" i="4" s="1"/>
  <c r="V13" i="4" s="1"/>
  <c r="AB12" i="4"/>
  <c r="AC12" i="4" s="1"/>
  <c r="H13" i="4"/>
  <c r="K13" i="4" s="1"/>
  <c r="S13" i="4"/>
  <c r="U13" i="4" s="1"/>
  <c r="V14" i="4" s="1"/>
  <c r="AB13" i="4"/>
  <c r="AC13" i="4" s="1"/>
  <c r="H14" i="4"/>
  <c r="K14" i="4" s="1"/>
  <c r="L15" i="4" s="1"/>
  <c r="S14" i="4"/>
  <c r="U14" i="4" s="1"/>
  <c r="AB14" i="4"/>
  <c r="AC14" i="4" s="1"/>
  <c r="H15" i="4"/>
  <c r="K15" i="4" s="1"/>
  <c r="S15" i="4"/>
  <c r="U15" i="4" s="1"/>
  <c r="AB15" i="4"/>
  <c r="AC15" i="4" s="1"/>
  <c r="H16" i="4"/>
  <c r="K16" i="4" s="1"/>
  <c r="S16" i="4"/>
  <c r="U16" i="4" s="1"/>
  <c r="AB16" i="4"/>
  <c r="AC16" i="4" s="1"/>
  <c r="H17" i="4"/>
  <c r="J17" i="4" s="1"/>
  <c r="S17" i="4"/>
  <c r="AB17" i="4"/>
  <c r="H18" i="4"/>
  <c r="S18" i="4"/>
  <c r="U18" i="4" s="1"/>
  <c r="AB18" i="4"/>
  <c r="AC18" i="4" s="1"/>
  <c r="H19" i="4"/>
  <c r="K19" i="4" s="1"/>
  <c r="L20" i="4" s="1"/>
  <c r="S19" i="4"/>
  <c r="U19" i="4" s="1"/>
  <c r="AB19" i="4"/>
  <c r="AC19" i="4" s="1"/>
  <c r="H20" i="4"/>
  <c r="K20" i="4" s="1"/>
  <c r="S20" i="4"/>
  <c r="U20" i="4" s="1"/>
  <c r="V21" i="4" s="1"/>
  <c r="AB20" i="4"/>
  <c r="AC20" i="4" s="1"/>
  <c r="H21" i="4"/>
  <c r="K21" i="4" s="1"/>
  <c r="S21" i="4"/>
  <c r="U21" i="4" s="1"/>
  <c r="AB21" i="4"/>
  <c r="AC21" i="4" s="1"/>
  <c r="H22" i="4"/>
  <c r="K22" i="4" s="1"/>
  <c r="L23" i="4" s="1"/>
  <c r="S22" i="4"/>
  <c r="U22" i="4" s="1"/>
  <c r="V23" i="4" s="1"/>
  <c r="AB22" i="4"/>
  <c r="AC22" i="4" s="1"/>
  <c r="H23" i="4"/>
  <c r="K23" i="4" s="1"/>
  <c r="L24" i="4" s="1"/>
  <c r="C26" i="4"/>
  <c r="D27" i="4"/>
  <c r="E27" i="4" s="1"/>
  <c r="F28" i="4" s="1"/>
  <c r="G30" i="4"/>
  <c r="K30" i="4" s="1"/>
  <c r="H31" i="4"/>
  <c r="C34" i="4"/>
  <c r="E34" i="4" s="1"/>
  <c r="F35" i="4" s="1"/>
  <c r="D35" i="4"/>
  <c r="E35" i="4" s="1"/>
  <c r="F36" i="4" s="1"/>
  <c r="H38" i="4"/>
  <c r="K38" i="4" s="1"/>
  <c r="C41" i="4"/>
  <c r="E41" i="4" s="1"/>
  <c r="F42" i="4" s="1"/>
  <c r="D42" i="4"/>
  <c r="E42" i="4" s="1"/>
  <c r="F43" i="4" s="1"/>
  <c r="G45" i="4"/>
  <c r="K45" i="4" s="1"/>
  <c r="H46" i="4"/>
  <c r="C49" i="4"/>
  <c r="E49" i="4" s="1"/>
  <c r="D50" i="4"/>
  <c r="E50" i="4" s="1"/>
  <c r="F51" i="4" s="1"/>
  <c r="G53" i="4"/>
  <c r="H54" i="4"/>
  <c r="C57" i="4"/>
  <c r="E57" i="4" s="1"/>
  <c r="D58" i="4"/>
  <c r="E58" i="4" s="1"/>
  <c r="G61" i="4"/>
  <c r="K61" i="4" s="1"/>
  <c r="H62" i="4"/>
  <c r="C65" i="4"/>
  <c r="E65" i="4" s="1"/>
  <c r="D66" i="4"/>
  <c r="E66" i="4" s="1"/>
  <c r="F67" i="4" s="1"/>
  <c r="G69" i="4"/>
  <c r="K69" i="4" s="1"/>
  <c r="L70" i="4" s="1"/>
  <c r="H70" i="4"/>
  <c r="K70" i="4" s="1"/>
  <c r="C73" i="4"/>
  <c r="E73" i="4" s="1"/>
  <c r="F74" i="4" s="1"/>
  <c r="D74" i="4"/>
  <c r="E74" i="4" s="1"/>
  <c r="F75" i="4" s="1"/>
  <c r="G77" i="4"/>
  <c r="K77" i="4" s="1"/>
  <c r="H78" i="4"/>
  <c r="C81" i="4"/>
  <c r="E81" i="4" s="1"/>
  <c r="F82" i="4" s="1"/>
  <c r="D82" i="4"/>
  <c r="E82" i="4" s="1"/>
  <c r="F83" i="4" s="1"/>
  <c r="G85" i="4"/>
  <c r="K85" i="4" s="1"/>
  <c r="L86" i="4" s="1"/>
  <c r="H86" i="4"/>
  <c r="K86" i="4" s="1"/>
  <c r="C89" i="4"/>
  <c r="E89" i="4" s="1"/>
  <c r="F90" i="4" s="1"/>
  <c r="D90" i="4"/>
  <c r="E90" i="4" s="1"/>
  <c r="G93" i="4"/>
  <c r="K93" i="4" s="1"/>
  <c r="J104" i="4"/>
  <c r="O106" i="4"/>
  <c r="J120" i="4"/>
  <c r="O122" i="4"/>
  <c r="O134" i="4"/>
  <c r="O138" i="4"/>
  <c r="J168" i="4"/>
  <c r="O116" i="4"/>
  <c r="AC156" i="4"/>
  <c r="O287" i="4"/>
  <c r="O293" i="4"/>
  <c r="AC293" i="4"/>
  <c r="AC285" i="4"/>
  <c r="AC287" i="4"/>
  <c r="O291" i="4"/>
  <c r="AC301" i="4"/>
  <c r="AC138" i="4"/>
  <c r="AC142" i="4"/>
  <c r="AC146" i="4"/>
  <c r="AC150" i="4"/>
  <c r="AC154" i="4"/>
  <c r="AC158" i="4"/>
  <c r="AC162" i="4"/>
  <c r="AC166" i="4"/>
  <c r="AC170" i="4"/>
  <c r="AC174" i="4"/>
  <c r="AC178" i="4"/>
  <c r="AC182" i="4"/>
  <c r="AC186" i="4"/>
  <c r="AC190" i="4"/>
  <c r="AC194" i="4"/>
  <c r="AC198" i="4"/>
  <c r="AC202" i="4"/>
  <c r="AC206" i="4"/>
  <c r="AC210" i="4"/>
  <c r="AC214" i="4"/>
  <c r="AC218" i="4"/>
  <c r="AC222" i="4"/>
  <c r="AC226" i="4"/>
  <c r="AC230" i="4"/>
  <c r="AC234" i="4"/>
  <c r="AC238" i="4"/>
  <c r="AC242" i="4"/>
  <c r="AC246" i="4"/>
  <c r="AC250" i="4"/>
  <c r="AC254" i="4"/>
  <c r="AC258" i="4"/>
  <c r="AC262" i="4"/>
  <c r="AC266" i="4"/>
  <c r="AC270" i="4"/>
  <c r="AC274" i="4"/>
  <c r="AC278" i="4"/>
  <c r="AC282" i="4"/>
  <c r="Y331" i="4"/>
  <c r="Z332" i="4" s="1"/>
  <c r="U333" i="4"/>
  <c r="V334" i="4" s="1"/>
  <c r="Y339" i="4"/>
  <c r="Z340" i="4" s="1"/>
  <c r="U341" i="4"/>
  <c r="V342" i="4" s="1"/>
  <c r="Y347" i="4"/>
  <c r="Z348" i="4" s="1"/>
  <c r="U349" i="4"/>
  <c r="V350" i="4" s="1"/>
  <c r="J285" i="4"/>
  <c r="J289" i="4"/>
  <c r="J293" i="4"/>
  <c r="O295" i="4"/>
  <c r="AC168" i="4"/>
  <c r="AC172" i="4"/>
  <c r="AC176" i="4"/>
  <c r="AC180" i="4"/>
  <c r="AC184" i="4"/>
  <c r="AC188" i="4"/>
  <c r="AC192" i="4"/>
  <c r="AC196" i="4"/>
  <c r="AC200" i="4"/>
  <c r="AC204" i="4"/>
  <c r="AC208" i="4"/>
  <c r="AC212" i="4"/>
  <c r="AC216" i="4"/>
  <c r="AC220" i="4"/>
  <c r="AC224" i="4"/>
  <c r="AC228" i="4"/>
  <c r="AC232" i="4"/>
  <c r="AC236" i="4"/>
  <c r="AC240" i="4"/>
  <c r="AC244" i="4"/>
  <c r="AC248" i="4"/>
  <c r="AC252" i="4"/>
  <c r="AC256" i="4"/>
  <c r="AC260" i="4"/>
  <c r="AC264" i="4"/>
  <c r="AC268" i="4"/>
  <c r="AC272" i="4"/>
  <c r="AC276" i="4"/>
  <c r="AC280" i="4"/>
  <c r="AC286" i="4"/>
  <c r="J297" i="4"/>
  <c r="O299" i="4"/>
  <c r="J301" i="4"/>
  <c r="Y327" i="4"/>
  <c r="Z328" i="4" s="1"/>
  <c r="U329" i="4"/>
  <c r="V330" i="4" s="1"/>
  <c r="Y335" i="4"/>
  <c r="Z336" i="4" s="1"/>
  <c r="U337" i="4"/>
  <c r="V338" i="4" s="1"/>
  <c r="Y343" i="4"/>
  <c r="Z344" i="4" s="1"/>
  <c r="U345" i="4"/>
  <c r="V346" i="4" s="1"/>
  <c r="O404" i="4"/>
  <c r="O408" i="4"/>
  <c r="J410" i="4"/>
  <c r="AC371" i="4"/>
  <c r="AC375" i="4"/>
  <c r="AC379" i="4"/>
  <c r="AC383" i="4"/>
  <c r="AC387" i="4"/>
  <c r="AC391" i="4"/>
  <c r="AC395" i="4"/>
  <c r="AC399" i="4"/>
  <c r="AC403" i="4"/>
  <c r="O412" i="4"/>
  <c r="U580" i="4"/>
  <c r="V581" i="4" s="1"/>
  <c r="AC585" i="4"/>
  <c r="O592" i="4"/>
  <c r="E592" i="4"/>
  <c r="F593" i="4" s="1"/>
  <c r="K594" i="4"/>
  <c r="L595" i="4" s="1"/>
  <c r="O598" i="4"/>
  <c r="O606" i="4"/>
  <c r="O586" i="4"/>
  <c r="O590" i="4"/>
  <c r="AC590" i="4"/>
  <c r="O604" i="4"/>
  <c r="E604" i="4"/>
  <c r="F605" i="4" s="1"/>
  <c r="E606" i="4"/>
  <c r="F607" i="4" s="1"/>
  <c r="U606" i="4"/>
  <c r="V607" i="4" s="1"/>
  <c r="AC584" i="4"/>
  <c r="E588" i="4"/>
  <c r="F589" i="4" s="1"/>
  <c r="J592" i="4"/>
  <c r="Y592" i="4"/>
  <c r="Z593" i="4" s="1"/>
  <c r="J608" i="4"/>
  <c r="O600" i="4"/>
  <c r="E600" i="4"/>
  <c r="F601" i="4" s="1"/>
  <c r="K602" i="4"/>
  <c r="L603" i="4" s="1"/>
  <c r="O610" i="4"/>
  <c r="E583" i="4"/>
  <c r="F584" i="4" s="1"/>
  <c r="J604" i="4"/>
  <c r="Y604" i="4"/>
  <c r="Z605" i="4" s="1"/>
  <c r="O596" i="4"/>
  <c r="E596" i="4"/>
  <c r="F597" i="4" s="1"/>
  <c r="K598" i="4"/>
  <c r="L599" i="4" s="1"/>
  <c r="O602" i="4"/>
  <c r="AC612" i="4"/>
  <c r="J588" i="4"/>
  <c r="AC598" i="4"/>
  <c r="U608" i="4"/>
  <c r="V609" i="4" s="1"/>
  <c r="J612" i="4"/>
  <c r="O614" i="4"/>
  <c r="AC615" i="4"/>
  <c r="AC623" i="4"/>
  <c r="AC631" i="4"/>
  <c r="U634" i="4"/>
  <c r="V635" i="4" s="1"/>
  <c r="U642" i="4"/>
  <c r="V643" i="4" s="1"/>
  <c r="U647" i="4"/>
  <c r="V648" i="4" s="1"/>
  <c r="U649" i="4"/>
  <c r="V650" i="4" s="1"/>
  <c r="U651" i="4"/>
  <c r="V652" i="4" s="1"/>
  <c r="O663" i="4"/>
  <c r="AC665" i="4"/>
  <c r="O675" i="4"/>
  <c r="O678" i="4"/>
  <c r="K615" i="4"/>
  <c r="L616" i="4" s="1"/>
  <c r="Y616" i="4"/>
  <c r="Z617" i="4" s="1"/>
  <c r="K623" i="4"/>
  <c r="L624" i="4" s="1"/>
  <c r="Y624" i="4"/>
  <c r="Z625" i="4" s="1"/>
  <c r="K631" i="4"/>
  <c r="L632" i="4" s="1"/>
  <c r="Y632" i="4"/>
  <c r="Z633" i="4" s="1"/>
  <c r="K639" i="4"/>
  <c r="L640" i="4" s="1"/>
  <c r="Y640" i="4"/>
  <c r="Z641" i="4" s="1"/>
  <c r="E648" i="4"/>
  <c r="F649" i="4" s="1"/>
  <c r="E650" i="4"/>
  <c r="F651" i="4" s="1"/>
  <c r="E652" i="4"/>
  <c r="F653" i="4" s="1"/>
  <c r="E654" i="4"/>
  <c r="F655" i="4" s="1"/>
  <c r="E656" i="4"/>
  <c r="F657" i="4" s="1"/>
  <c r="E658" i="4"/>
  <c r="F659" i="4" s="1"/>
  <c r="K662" i="4"/>
  <c r="L663" i="4" s="1"/>
  <c r="U671" i="4"/>
  <c r="V672" i="4" s="1"/>
  <c r="O672" i="4"/>
  <c r="K674" i="4"/>
  <c r="L675" i="4" s="1"/>
  <c r="O679" i="4"/>
  <c r="J691" i="4"/>
  <c r="U710" i="4"/>
  <c r="V711" i="4" s="1"/>
  <c r="E616" i="4"/>
  <c r="F617" i="4" s="1"/>
  <c r="J618" i="4"/>
  <c r="E624" i="4"/>
  <c r="F625" i="4" s="1"/>
  <c r="J626" i="4"/>
  <c r="E632" i="4"/>
  <c r="F633" i="4" s="1"/>
  <c r="E640" i="4"/>
  <c r="F641" i="4" s="1"/>
  <c r="O648" i="4"/>
  <c r="O650" i="4"/>
  <c r="O652" i="4"/>
  <c r="O654" i="4"/>
  <c r="O656" i="4"/>
  <c r="O658" i="4"/>
  <c r="O666" i="4"/>
  <c r="E676" i="4"/>
  <c r="F677" i="4" s="1"/>
  <c r="U678" i="4"/>
  <c r="V679" i="4" s="1"/>
  <c r="K682" i="4"/>
  <c r="L683" i="4" s="1"/>
  <c r="J682" i="4"/>
  <c r="Y684" i="4"/>
  <c r="Z685" i="4" s="1"/>
  <c r="K690" i="4"/>
  <c r="L691" i="4" s="1"/>
  <c r="AC691" i="4"/>
  <c r="K694" i="4"/>
  <c r="L695" i="4" s="1"/>
  <c r="Y696" i="4"/>
  <c r="Z697" i="4" s="1"/>
  <c r="U698" i="4"/>
  <c r="V699" i="4" s="1"/>
  <c r="J699" i="4"/>
  <c r="J662" i="4"/>
  <c r="J668" i="4"/>
  <c r="J671" i="4"/>
  <c r="J674" i="4"/>
  <c r="O676" i="4"/>
  <c r="AC676" i="4"/>
  <c r="J677" i="4"/>
  <c r="J683" i="4"/>
  <c r="J684" i="4"/>
  <c r="K706" i="4"/>
  <c r="L707" i="4" s="1"/>
  <c r="Y708" i="4"/>
  <c r="Z709" i="4" s="1"/>
  <c r="U614" i="4"/>
  <c r="V615" i="4" s="1"/>
  <c r="U622" i="4"/>
  <c r="V623" i="4" s="1"/>
  <c r="U630" i="4"/>
  <c r="V631" i="4" s="1"/>
  <c r="U638" i="4"/>
  <c r="V639" i="4" s="1"/>
  <c r="U646" i="4"/>
  <c r="V647" i="4" s="1"/>
  <c r="U648" i="4"/>
  <c r="V649" i="4" s="1"/>
  <c r="U650" i="4"/>
  <c r="V651" i="4" s="1"/>
  <c r="U652" i="4"/>
  <c r="V653" i="4" s="1"/>
  <c r="U654" i="4"/>
  <c r="V655" i="4" s="1"/>
  <c r="U656" i="4"/>
  <c r="V657" i="4" s="1"/>
  <c r="U658" i="4"/>
  <c r="V659" i="4" s="1"/>
  <c r="O659" i="4"/>
  <c r="AC661" i="4"/>
  <c r="O664" i="4"/>
  <c r="AC664" i="4"/>
  <c r="J665" i="4"/>
  <c r="U666" i="4"/>
  <c r="V667" i="4" s="1"/>
  <c r="O667" i="4"/>
  <c r="Y668" i="4"/>
  <c r="Z669" i="4" s="1"/>
  <c r="O670" i="4"/>
  <c r="O680" i="4"/>
  <c r="O686" i="4"/>
  <c r="Y688" i="4"/>
  <c r="Z689" i="4" s="1"/>
  <c r="AC710" i="4"/>
  <c r="E608" i="4"/>
  <c r="F609" i="4" s="1"/>
  <c r="E612" i="4"/>
  <c r="F613" i="4" s="1"/>
  <c r="E618" i="4"/>
  <c r="F619" i="4" s="1"/>
  <c r="K619" i="4"/>
  <c r="L620" i="4" s="1"/>
  <c r="Y620" i="4"/>
  <c r="Z621" i="4" s="1"/>
  <c r="E626" i="4"/>
  <c r="F627" i="4" s="1"/>
  <c r="K627" i="4"/>
  <c r="L628" i="4" s="1"/>
  <c r="Y628" i="4"/>
  <c r="Z629" i="4" s="1"/>
  <c r="E634" i="4"/>
  <c r="F635" i="4" s="1"/>
  <c r="K635" i="4"/>
  <c r="L636" i="4" s="1"/>
  <c r="Y636" i="4"/>
  <c r="Z637" i="4" s="1"/>
  <c r="E642" i="4"/>
  <c r="F643" i="4" s="1"/>
  <c r="K643" i="4"/>
  <c r="L644" i="4" s="1"/>
  <c r="Y644" i="4"/>
  <c r="Z645" i="4" s="1"/>
  <c r="J663" i="4"/>
  <c r="J678" i="4"/>
  <c r="K698" i="4"/>
  <c r="L699" i="4" s="1"/>
  <c r="Y700" i="4"/>
  <c r="Z701" i="4" s="1"/>
  <c r="U702" i="4"/>
  <c r="V703" i="4" s="1"/>
  <c r="J703" i="4"/>
  <c r="O709" i="4"/>
  <c r="O662" i="4"/>
  <c r="E668" i="4"/>
  <c r="F669" i="4" s="1"/>
  <c r="U670" i="4"/>
  <c r="V671" i="4" s="1"/>
  <c r="O671" i="4"/>
  <c r="Y672" i="4"/>
  <c r="Z673" i="4" s="1"/>
  <c r="O674" i="4"/>
  <c r="O682" i="4"/>
  <c r="U686" i="4"/>
  <c r="V687" i="4" s="1"/>
  <c r="AC688" i="4"/>
  <c r="O690" i="4"/>
  <c r="Y692" i="4"/>
  <c r="Z693" i="4" s="1"/>
  <c r="AC618" i="4"/>
  <c r="AC626" i="4"/>
  <c r="AC634" i="4"/>
  <c r="AC668" i="4"/>
  <c r="O684" i="4"/>
  <c r="E684" i="4"/>
  <c r="F685" i="4" s="1"/>
  <c r="O689" i="4"/>
  <c r="O701" i="4"/>
  <c r="AC717" i="4"/>
  <c r="K955" i="4"/>
  <c r="L956" i="4" s="1"/>
  <c r="J955" i="4"/>
  <c r="K963" i="4"/>
  <c r="L964" i="4" s="1"/>
  <c r="J963" i="4"/>
  <c r="K971" i="4"/>
  <c r="L972" i="4" s="1"/>
  <c r="J971" i="4"/>
  <c r="S977" i="4"/>
  <c r="W975" i="4"/>
  <c r="S973" i="4"/>
  <c r="W971" i="4"/>
  <c r="S969" i="4"/>
  <c r="W967" i="4"/>
  <c r="S965" i="4"/>
  <c r="W963" i="4"/>
  <c r="S961" i="4"/>
  <c r="W959" i="4"/>
  <c r="S957" i="4"/>
  <c r="W955" i="4"/>
  <c r="S953" i="4"/>
  <c r="W951" i="4"/>
  <c r="S949" i="4"/>
  <c r="W947" i="4"/>
  <c r="S945" i="4"/>
  <c r="W943" i="4"/>
  <c r="S941" i="4"/>
  <c r="W939" i="4"/>
  <c r="S937" i="4"/>
  <c r="W935" i="4"/>
  <c r="S933" i="4"/>
  <c r="W931" i="4"/>
  <c r="S929" i="4"/>
  <c r="W927" i="4"/>
  <c r="S925" i="4"/>
  <c r="W923" i="4"/>
  <c r="S921" i="4"/>
  <c r="W919" i="4"/>
  <c r="S917" i="4"/>
  <c r="W915" i="4"/>
  <c r="S913" i="4"/>
  <c r="W911" i="4"/>
  <c r="S909" i="4"/>
  <c r="W907" i="4"/>
  <c r="S905" i="4"/>
  <c r="W903" i="4"/>
  <c r="S901" i="4"/>
  <c r="W899" i="4"/>
  <c r="S897" i="4"/>
  <c r="W895" i="4"/>
  <c r="S893" i="4"/>
  <c r="W891" i="4"/>
  <c r="S889" i="4"/>
  <c r="W887" i="4"/>
  <c r="S885" i="4"/>
  <c r="W883" i="4"/>
  <c r="S881" i="4"/>
  <c r="W879" i="4"/>
  <c r="S877" i="4"/>
  <c r="W875" i="4"/>
  <c r="S873" i="4"/>
  <c r="W871" i="4"/>
  <c r="S978" i="4"/>
  <c r="W976" i="4"/>
  <c r="S974" i="4"/>
  <c r="W972" i="4"/>
  <c r="S970" i="4"/>
  <c r="W968" i="4"/>
  <c r="S966" i="4"/>
  <c r="W964" i="4"/>
  <c r="S962" i="4"/>
  <c r="W960" i="4"/>
  <c r="S958" i="4"/>
  <c r="W956" i="4"/>
  <c r="S954" i="4"/>
  <c r="W952" i="4"/>
  <c r="S950" i="4"/>
  <c r="W948" i="4"/>
  <c r="S946" i="4"/>
  <c r="W944" i="4"/>
  <c r="S942" i="4"/>
  <c r="W940" i="4"/>
  <c r="S938" i="4"/>
  <c r="W936" i="4"/>
  <c r="S934" i="4"/>
  <c r="W932" i="4"/>
  <c r="S930" i="4"/>
  <c r="W928" i="4"/>
  <c r="S926" i="4"/>
  <c r="W924" i="4"/>
  <c r="S922" i="4"/>
  <c r="W920" i="4"/>
  <c r="S918" i="4"/>
  <c r="W916" i="4"/>
  <c r="S914" i="4"/>
  <c r="W912" i="4"/>
  <c r="S910" i="4"/>
  <c r="W908" i="4"/>
  <c r="S906" i="4"/>
  <c r="W904" i="4"/>
  <c r="S902" i="4"/>
  <c r="W900" i="4"/>
  <c r="S898" i="4"/>
  <c r="W896" i="4"/>
  <c r="S894" i="4"/>
  <c r="W892" i="4"/>
  <c r="S890" i="4"/>
  <c r="W888" i="4"/>
  <c r="S886" i="4"/>
  <c r="W884" i="4"/>
  <c r="S882" i="4"/>
  <c r="W880" i="4"/>
  <c r="S878" i="4"/>
  <c r="W876" i="4"/>
  <c r="W977" i="4"/>
  <c r="S975" i="4"/>
  <c r="W973" i="4"/>
  <c r="S971" i="4"/>
  <c r="W969" i="4"/>
  <c r="S967" i="4"/>
  <c r="W965" i="4"/>
  <c r="S963" i="4"/>
  <c r="W961" i="4"/>
  <c r="S959" i="4"/>
  <c r="W957" i="4"/>
  <c r="S955" i="4"/>
  <c r="W953" i="4"/>
  <c r="S951" i="4"/>
  <c r="W949" i="4"/>
  <c r="W978" i="4"/>
  <c r="S976" i="4"/>
  <c r="W974" i="4"/>
  <c r="S972" i="4"/>
  <c r="W970" i="4"/>
  <c r="S968" i="4"/>
  <c r="W966" i="4"/>
  <c r="S964" i="4"/>
  <c r="W962" i="4"/>
  <c r="S960" i="4"/>
  <c r="W958" i="4"/>
  <c r="S956" i="4"/>
  <c r="W954" i="4"/>
  <c r="S952" i="4"/>
  <c r="W950" i="4"/>
  <c r="S948" i="4"/>
  <c r="W946" i="4"/>
  <c r="S944" i="4"/>
  <c r="W942" i="4"/>
  <c r="S940" i="4"/>
  <c r="W938" i="4"/>
  <c r="S936" i="4"/>
  <c r="W934" i="4"/>
  <c r="S932" i="4"/>
  <c r="W930" i="4"/>
  <c r="S928" i="4"/>
  <c r="W926" i="4"/>
  <c r="S924" i="4"/>
  <c r="W922" i="4"/>
  <c r="S920" i="4"/>
  <c r="W918" i="4"/>
  <c r="S916" i="4"/>
  <c r="W914" i="4"/>
  <c r="S912" i="4"/>
  <c r="W910" i="4"/>
  <c r="S908" i="4"/>
  <c r="W906" i="4"/>
  <c r="S904" i="4"/>
  <c r="W902" i="4"/>
  <c r="S900" i="4"/>
  <c r="W898" i="4"/>
  <c r="S896" i="4"/>
  <c r="W894" i="4"/>
  <c r="S892" i="4"/>
  <c r="W890" i="4"/>
  <c r="S888" i="4"/>
  <c r="W886" i="4"/>
  <c r="S884" i="4"/>
  <c r="W882" i="4"/>
  <c r="S880" i="4"/>
  <c r="W878" i="4"/>
  <c r="S876" i="4"/>
  <c r="W874" i="4"/>
  <c r="S872" i="4"/>
  <c r="W870" i="4"/>
  <c r="T978" i="4"/>
  <c r="T977" i="4"/>
  <c r="T976" i="4"/>
  <c r="T975" i="4"/>
  <c r="T974" i="4"/>
  <c r="T973" i="4"/>
  <c r="T972" i="4"/>
  <c r="T971" i="4"/>
  <c r="T970" i="4"/>
  <c r="T969" i="4"/>
  <c r="T968" i="4"/>
  <c r="T967" i="4"/>
  <c r="T966" i="4"/>
  <c r="T965" i="4"/>
  <c r="T964" i="4"/>
  <c r="T963" i="4"/>
  <c r="T962" i="4"/>
  <c r="T961" i="4"/>
  <c r="T960" i="4"/>
  <c r="T959" i="4"/>
  <c r="T958" i="4"/>
  <c r="T957" i="4"/>
  <c r="T956" i="4"/>
  <c r="T955" i="4"/>
  <c r="T954" i="4"/>
  <c r="T953" i="4"/>
  <c r="T952" i="4"/>
  <c r="T951" i="4"/>
  <c r="T950" i="4"/>
  <c r="T949" i="4"/>
  <c r="S943" i="4"/>
  <c r="X941" i="4"/>
  <c r="X936" i="4"/>
  <c r="Y936" i="4" s="1"/>
  <c r="Z937" i="4" s="1"/>
  <c r="X944" i="4"/>
  <c r="Y944" i="4" s="1"/>
  <c r="Z945" i="4" s="1"/>
  <c r="S935" i="4"/>
  <c r="X933" i="4"/>
  <c r="X928" i="4"/>
  <c r="Y928" i="4" s="1"/>
  <c r="Z929" i="4" s="1"/>
  <c r="S919" i="4"/>
  <c r="X917" i="4"/>
  <c r="X912" i="4"/>
  <c r="Y912" i="4" s="1"/>
  <c r="Z913" i="4" s="1"/>
  <c r="S903" i="4"/>
  <c r="X901" i="4"/>
  <c r="X976" i="4"/>
  <c r="Y976" i="4" s="1"/>
  <c r="Z977" i="4" s="1"/>
  <c r="X968" i="4"/>
  <c r="Y968" i="4" s="1"/>
  <c r="Z969" i="4" s="1"/>
  <c r="X960" i="4"/>
  <c r="Y960" i="4" s="1"/>
  <c r="Z961" i="4" s="1"/>
  <c r="X952" i="4"/>
  <c r="Y952" i="4" s="1"/>
  <c r="Z953" i="4" s="1"/>
  <c r="X937" i="4"/>
  <c r="T935" i="4"/>
  <c r="U935" i="4" s="1"/>
  <c r="V936" i="4" s="1"/>
  <c r="X931" i="4"/>
  <c r="Y931" i="4" s="1"/>
  <c r="Z932" i="4" s="1"/>
  <c r="X929" i="4"/>
  <c r="X927" i="4"/>
  <c r="Y927" i="4" s="1"/>
  <c r="Z928" i="4" s="1"/>
  <c r="T905" i="4"/>
  <c r="T903" i="4"/>
  <c r="T901" i="4"/>
  <c r="X899" i="4"/>
  <c r="Y899" i="4" s="1"/>
  <c r="Z900" i="4" s="1"/>
  <c r="T896" i="4"/>
  <c r="T895" i="4"/>
  <c r="U895" i="4" s="1"/>
  <c r="V896" i="4" s="1"/>
  <c r="X894" i="4"/>
  <c r="Y894" i="4" s="1"/>
  <c r="Z895" i="4" s="1"/>
  <c r="T890" i="4"/>
  <c r="X974" i="4"/>
  <c r="Y974" i="4" s="1"/>
  <c r="Z975" i="4" s="1"/>
  <c r="X966" i="4"/>
  <c r="Y966" i="4" s="1"/>
  <c r="Z967" i="4" s="1"/>
  <c r="X958" i="4"/>
  <c r="Y958" i="4" s="1"/>
  <c r="Z959" i="4" s="1"/>
  <c r="X950" i="4"/>
  <c r="Y950" i="4" s="1"/>
  <c r="Z951" i="4" s="1"/>
  <c r="X947" i="4"/>
  <c r="Y947" i="4" s="1"/>
  <c r="Z948" i="4" s="1"/>
  <c r="X946" i="4"/>
  <c r="Y946" i="4" s="1"/>
  <c r="Z947" i="4" s="1"/>
  <c r="W945" i="4"/>
  <c r="T939" i="4"/>
  <c r="T937" i="4"/>
  <c r="T936" i="4"/>
  <c r="X932" i="4"/>
  <c r="Y932" i="4" s="1"/>
  <c r="Z933" i="4" s="1"/>
  <c r="S931" i="4"/>
  <c r="T929" i="4"/>
  <c r="T927" i="4"/>
  <c r="W925" i="4"/>
  <c r="T923" i="4"/>
  <c r="X921" i="4"/>
  <c r="X915" i="4"/>
  <c r="Y915" i="4" s="1"/>
  <c r="Z916" i="4" s="1"/>
  <c r="T900" i="4"/>
  <c r="T899" i="4"/>
  <c r="X898" i="4"/>
  <c r="Y898" i="4" s="1"/>
  <c r="Z899" i="4" s="1"/>
  <c r="T894" i="4"/>
  <c r="W893" i="4"/>
  <c r="X972" i="4"/>
  <c r="Y972" i="4" s="1"/>
  <c r="Z973" i="4" s="1"/>
  <c r="X964" i="4"/>
  <c r="Y964" i="4" s="1"/>
  <c r="Z965" i="4" s="1"/>
  <c r="X956" i="4"/>
  <c r="Y956" i="4" s="1"/>
  <c r="Z957" i="4" s="1"/>
  <c r="X948" i="4"/>
  <c r="Y948" i="4" s="1"/>
  <c r="Z949" i="4" s="1"/>
  <c r="S947" i="4"/>
  <c r="T946" i="4"/>
  <c r="W933" i="4"/>
  <c r="T932" i="4"/>
  <c r="T925" i="4"/>
  <c r="T918" i="4"/>
  <c r="T915" i="4"/>
  <c r="X914" i="4"/>
  <c r="Y914" i="4" s="1"/>
  <c r="Z915" i="4" s="1"/>
  <c r="W913" i="4"/>
  <c r="X910" i="4"/>
  <c r="Y910" i="4" s="1"/>
  <c r="Z911" i="4" s="1"/>
  <c r="X909" i="4"/>
  <c r="X908" i="4"/>
  <c r="Y908" i="4" s="1"/>
  <c r="Z909" i="4" s="1"/>
  <c r="X907" i="4"/>
  <c r="Y907" i="4" s="1"/>
  <c r="Z908" i="4" s="1"/>
  <c r="X906" i="4"/>
  <c r="X978" i="4"/>
  <c r="Y978" i="4" s="1"/>
  <c r="X970" i="4"/>
  <c r="Y970" i="4" s="1"/>
  <c r="Z971" i="4" s="1"/>
  <c r="X962" i="4"/>
  <c r="Y962" i="4" s="1"/>
  <c r="Z963" i="4" s="1"/>
  <c r="X954" i="4"/>
  <c r="Y954" i="4" s="1"/>
  <c r="Z955" i="4" s="1"/>
  <c r="T948" i="4"/>
  <c r="X942" i="4"/>
  <c r="Y942" i="4" s="1"/>
  <c r="Z943" i="4" s="1"/>
  <c r="X935" i="4"/>
  <c r="Y935" i="4" s="1"/>
  <c r="Z936" i="4" s="1"/>
  <c r="T934" i="4"/>
  <c r="T933" i="4"/>
  <c r="T920" i="4"/>
  <c r="T916" i="4"/>
  <c r="T914" i="4"/>
  <c r="T912" i="4"/>
  <c r="S911" i="4"/>
  <c r="T910" i="4"/>
  <c r="T908" i="4"/>
  <c r="S907" i="4"/>
  <c r="T906" i="4"/>
  <c r="W905" i="4"/>
  <c r="X904" i="4"/>
  <c r="Y904" i="4" s="1"/>
  <c r="Z905" i="4" s="1"/>
  <c r="X903" i="4"/>
  <c r="Y903" i="4" s="1"/>
  <c r="Z904" i="4" s="1"/>
  <c r="T943" i="4"/>
  <c r="X924" i="4"/>
  <c r="Y924" i="4" s="1"/>
  <c r="Z925" i="4" s="1"/>
  <c r="W917" i="4"/>
  <c r="W909" i="4"/>
  <c r="X897" i="4"/>
  <c r="Y897" i="4" s="1"/>
  <c r="Z898" i="4" s="1"/>
  <c r="X896" i="4"/>
  <c r="Y896" i="4" s="1"/>
  <c r="Z897" i="4" s="1"/>
  <c r="T886" i="4"/>
  <c r="W885" i="4"/>
  <c r="T881" i="4"/>
  <c r="X879" i="4"/>
  <c r="Y879" i="4" s="1"/>
  <c r="Z880" i="4" s="1"/>
  <c r="T876" i="4"/>
  <c r="T873" i="4"/>
  <c r="X872" i="4"/>
  <c r="X868" i="4"/>
  <c r="T866" i="4"/>
  <c r="X864" i="4"/>
  <c r="T862" i="4"/>
  <c r="U862" i="4" s="1"/>
  <c r="V863" i="4" s="1"/>
  <c r="X860" i="4"/>
  <c r="T858" i="4"/>
  <c r="X856" i="4"/>
  <c r="X975" i="4"/>
  <c r="Y975" i="4" s="1"/>
  <c r="Z976" i="4" s="1"/>
  <c r="X971" i="4"/>
  <c r="Y971" i="4" s="1"/>
  <c r="Z972" i="4" s="1"/>
  <c r="X967" i="4"/>
  <c r="Y967" i="4" s="1"/>
  <c r="Z968" i="4" s="1"/>
  <c r="X963" i="4"/>
  <c r="Y963" i="4" s="1"/>
  <c r="Z964" i="4" s="1"/>
  <c r="X959" i="4"/>
  <c r="Y959" i="4" s="1"/>
  <c r="Z960" i="4" s="1"/>
  <c r="X955" i="4"/>
  <c r="Y955" i="4" s="1"/>
  <c r="Z956" i="4" s="1"/>
  <c r="T942" i="4"/>
  <c r="X938" i="4"/>
  <c r="Y938" i="4" s="1"/>
  <c r="Z939" i="4" s="1"/>
  <c r="S927" i="4"/>
  <c r="T919" i="4"/>
  <c r="T902" i="4"/>
  <c r="X892" i="4"/>
  <c r="Y892" i="4" s="1"/>
  <c r="Z893" i="4" s="1"/>
  <c r="X891" i="4"/>
  <c r="Y891" i="4" s="1"/>
  <c r="Z892" i="4" s="1"/>
  <c r="W889" i="4"/>
  <c r="T885" i="4"/>
  <c r="X883" i="4"/>
  <c r="Y883" i="4" s="1"/>
  <c r="Z884" i="4" s="1"/>
  <c r="T880" i="4"/>
  <c r="T879" i="4"/>
  <c r="X878" i="4"/>
  <c r="Y878" i="4" s="1"/>
  <c r="Z879" i="4" s="1"/>
  <c r="T875" i="4"/>
  <c r="X874" i="4"/>
  <c r="Y874" i="4" s="1"/>
  <c r="Z875" i="4" s="1"/>
  <c r="T870" i="4"/>
  <c r="T867" i="4"/>
  <c r="X865" i="4"/>
  <c r="T863" i="4"/>
  <c r="X861" i="4"/>
  <c r="T859" i="4"/>
  <c r="AC859" i="4" s="1"/>
  <c r="X857" i="4"/>
  <c r="T855" i="4"/>
  <c r="X853" i="4"/>
  <c r="T941" i="4"/>
  <c r="X930" i="4"/>
  <c r="Y930" i="4" s="1"/>
  <c r="Z931" i="4" s="1"/>
  <c r="X926" i="4"/>
  <c r="Y926" i="4" s="1"/>
  <c r="Z927" i="4" s="1"/>
  <c r="S923" i="4"/>
  <c r="T921" i="4"/>
  <c r="T898" i="4"/>
  <c r="X893" i="4"/>
  <c r="Y893" i="4" s="1"/>
  <c r="Z894" i="4" s="1"/>
  <c r="T891" i="4"/>
  <c r="T889" i="4"/>
  <c r="X887" i="4"/>
  <c r="Y887" i="4" s="1"/>
  <c r="Z888" i="4" s="1"/>
  <c r="T884" i="4"/>
  <c r="T883" i="4"/>
  <c r="X882" i="4"/>
  <c r="Y882" i="4" s="1"/>
  <c r="Z883" i="4" s="1"/>
  <c r="T878" i="4"/>
  <c r="W877" i="4"/>
  <c r="T874" i="4"/>
  <c r="T872" i="4"/>
  <c r="W869" i="4"/>
  <c r="T868" i="4"/>
  <c r="X866" i="4"/>
  <c r="T864" i="4"/>
  <c r="X977" i="4"/>
  <c r="Y977" i="4" s="1"/>
  <c r="Z978" i="4" s="1"/>
  <c r="X973" i="4"/>
  <c r="Y973" i="4" s="1"/>
  <c r="Z974" i="4" s="1"/>
  <c r="X969" i="4"/>
  <c r="Y969" i="4" s="1"/>
  <c r="Z970" i="4" s="1"/>
  <c r="X965" i="4"/>
  <c r="Y965" i="4" s="1"/>
  <c r="Z966" i="4" s="1"/>
  <c r="X961" i="4"/>
  <c r="Y961" i="4" s="1"/>
  <c r="Z962" i="4" s="1"/>
  <c r="X957" i="4"/>
  <c r="Y957" i="4" s="1"/>
  <c r="Z958" i="4" s="1"/>
  <c r="X953" i="4"/>
  <c r="Y953" i="4" s="1"/>
  <c r="Z954" i="4" s="1"/>
  <c r="X945" i="4"/>
  <c r="Y945" i="4" s="1"/>
  <c r="Z946" i="4" s="1"/>
  <c r="T940" i="4"/>
  <c r="X939" i="4"/>
  <c r="Y939" i="4" s="1"/>
  <c r="Z940" i="4" s="1"/>
  <c r="X925" i="4"/>
  <c r="Y925" i="4" s="1"/>
  <c r="Z926" i="4" s="1"/>
  <c r="X922" i="4"/>
  <c r="Y922" i="4" s="1"/>
  <c r="Z923" i="4" s="1"/>
  <c r="X920" i="4"/>
  <c r="Y920" i="4" s="1"/>
  <c r="Z921" i="4" s="1"/>
  <c r="X913" i="4"/>
  <c r="Y913" i="4" s="1"/>
  <c r="Z914" i="4" s="1"/>
  <c r="X911" i="4"/>
  <c r="Y911" i="4" s="1"/>
  <c r="Z912" i="4" s="1"/>
  <c r="W901" i="4"/>
  <c r="X900" i="4"/>
  <c r="Y900" i="4" s="1"/>
  <c r="Z901" i="4" s="1"/>
  <c r="T893" i="4"/>
  <c r="T888" i="4"/>
  <c r="T887" i="4"/>
  <c r="X886" i="4"/>
  <c r="Y886" i="4" s="1"/>
  <c r="Z887" i="4" s="1"/>
  <c r="T882" i="4"/>
  <c r="W881" i="4"/>
  <c r="T877" i="4"/>
  <c r="W873" i="4"/>
  <c r="T871" i="4"/>
  <c r="T869" i="4"/>
  <c r="X867" i="4"/>
  <c r="T865" i="4"/>
  <c r="X863" i="4"/>
  <c r="X951" i="4"/>
  <c r="Y951" i="4" s="1"/>
  <c r="Z952" i="4" s="1"/>
  <c r="T945" i="4"/>
  <c r="T931" i="4"/>
  <c r="U931" i="4" s="1"/>
  <c r="V932" i="4" s="1"/>
  <c r="T924" i="4"/>
  <c r="T911" i="4"/>
  <c r="X902" i="4"/>
  <c r="Y902" i="4" s="1"/>
  <c r="Z903" i="4" s="1"/>
  <c r="W897" i="4"/>
  <c r="X895" i="4"/>
  <c r="Y895" i="4" s="1"/>
  <c r="Z896" i="4" s="1"/>
  <c r="X890" i="4"/>
  <c r="Y890" i="4" s="1"/>
  <c r="Z891" i="4" s="1"/>
  <c r="S887" i="4"/>
  <c r="S864" i="4"/>
  <c r="T861" i="4"/>
  <c r="X859" i="4"/>
  <c r="S856" i="4"/>
  <c r="S852" i="4"/>
  <c r="W850" i="4"/>
  <c r="S848" i="4"/>
  <c r="W846" i="4"/>
  <c r="S844" i="4"/>
  <c r="W842" i="4"/>
  <c r="S840" i="4"/>
  <c r="W838" i="4"/>
  <c r="S836" i="4"/>
  <c r="W834" i="4"/>
  <c r="S832" i="4"/>
  <c r="W830" i="4"/>
  <c r="S828" i="4"/>
  <c r="W826" i="4"/>
  <c r="S824" i="4"/>
  <c r="W822" i="4"/>
  <c r="S820" i="4"/>
  <c r="W818" i="4"/>
  <c r="S816" i="4"/>
  <c r="W814" i="4"/>
  <c r="S812" i="4"/>
  <c r="W810" i="4"/>
  <c r="S808" i="4"/>
  <c r="W806" i="4"/>
  <c r="S804" i="4"/>
  <c r="W802" i="4"/>
  <c r="S800" i="4"/>
  <c r="U800" i="4" s="1"/>
  <c r="V801" i="4" s="1"/>
  <c r="W798" i="4"/>
  <c r="X940" i="4"/>
  <c r="Y940" i="4" s="1"/>
  <c r="Z941" i="4" s="1"/>
  <c r="S939" i="4"/>
  <c r="T928" i="4"/>
  <c r="X923" i="4"/>
  <c r="Y923" i="4" s="1"/>
  <c r="Z924" i="4" s="1"/>
  <c r="X918" i="4"/>
  <c r="Y918" i="4" s="1"/>
  <c r="Z919" i="4" s="1"/>
  <c r="S915" i="4"/>
  <c r="T904" i="4"/>
  <c r="S899" i="4"/>
  <c r="S879" i="4"/>
  <c r="X877" i="4"/>
  <c r="Y877" i="4" s="1"/>
  <c r="Z878" i="4" s="1"/>
  <c r="S874" i="4"/>
  <c r="X871" i="4"/>
  <c r="Y871" i="4" s="1"/>
  <c r="Z872" i="4" s="1"/>
  <c r="W868" i="4"/>
  <c r="S860" i="4"/>
  <c r="W858" i="4"/>
  <c r="S855" i="4"/>
  <c r="X854" i="4"/>
  <c r="S853" i="4"/>
  <c r="W851" i="4"/>
  <c r="S849" i="4"/>
  <c r="W847" i="4"/>
  <c r="S845" i="4"/>
  <c r="W843" i="4"/>
  <c r="S841" i="4"/>
  <c r="W839" i="4"/>
  <c r="S837" i="4"/>
  <c r="W835" i="4"/>
  <c r="S833" i="4"/>
  <c r="W831" i="4"/>
  <c r="Y831" i="4" s="1"/>
  <c r="Z832" i="4" s="1"/>
  <c r="S829" i="4"/>
  <c r="W827" i="4"/>
  <c r="S825" i="4"/>
  <c r="W823" i="4"/>
  <c r="S821" i="4"/>
  <c r="W819" i="4"/>
  <c r="S817" i="4"/>
  <c r="W815" i="4"/>
  <c r="S813" i="4"/>
  <c r="W811" i="4"/>
  <c r="S809" i="4"/>
  <c r="W807" i="4"/>
  <c r="S805" i="4"/>
  <c r="W803" i="4"/>
  <c r="S801" i="4"/>
  <c r="W799" i="4"/>
  <c r="T947" i="4"/>
  <c r="U947" i="4" s="1"/>
  <c r="V948" i="4" s="1"/>
  <c r="X934" i="4"/>
  <c r="Y934" i="4" s="1"/>
  <c r="Z935" i="4" s="1"/>
  <c r="T930" i="4"/>
  <c r="T917" i="4"/>
  <c r="T909" i="4"/>
  <c r="X905" i="4"/>
  <c r="Y905" i="4" s="1"/>
  <c r="Z906" i="4" s="1"/>
  <c r="X889" i="4"/>
  <c r="Y889" i="4" s="1"/>
  <c r="Z890" i="4" s="1"/>
  <c r="X880" i="4"/>
  <c r="Y880" i="4" s="1"/>
  <c r="Z881" i="4" s="1"/>
  <c r="X875" i="4"/>
  <c r="Y875" i="4" s="1"/>
  <c r="Z876" i="4" s="1"/>
  <c r="S871" i="4"/>
  <c r="S868" i="4"/>
  <c r="W866" i="4"/>
  <c r="W862" i="4"/>
  <c r="W852" i="4"/>
  <c r="S850" i="4"/>
  <c r="W848" i="4"/>
  <c r="S846" i="4"/>
  <c r="W844" i="4"/>
  <c r="S842" i="4"/>
  <c r="W840" i="4"/>
  <c r="S838" i="4"/>
  <c r="W836" i="4"/>
  <c r="S834" i="4"/>
  <c r="U834" i="4" s="1"/>
  <c r="V835" i="4" s="1"/>
  <c r="W832" i="4"/>
  <c r="S830" i="4"/>
  <c r="W828" i="4"/>
  <c r="S826" i="4"/>
  <c r="W824" i="4"/>
  <c r="S822" i="4"/>
  <c r="W820" i="4"/>
  <c r="S818" i="4"/>
  <c r="W816" i="4"/>
  <c r="S814" i="4"/>
  <c r="W812" i="4"/>
  <c r="S810" i="4"/>
  <c r="W808" i="4"/>
  <c r="S806" i="4"/>
  <c r="W804" i="4"/>
  <c r="S802" i="4"/>
  <c r="W800" i="4"/>
  <c r="S798" i="4"/>
  <c r="W796" i="4"/>
  <c r="S794" i="4"/>
  <c r="W792" i="4"/>
  <c r="S790" i="4"/>
  <c r="W788" i="4"/>
  <c r="S786" i="4"/>
  <c r="W784" i="4"/>
  <c r="S782" i="4"/>
  <c r="W780" i="4"/>
  <c r="S778" i="4"/>
  <c r="W776" i="4"/>
  <c r="X949" i="4"/>
  <c r="Y949" i="4" s="1"/>
  <c r="Z950" i="4" s="1"/>
  <c r="W921" i="4"/>
  <c r="T897" i="4"/>
  <c r="S891" i="4"/>
  <c r="X884" i="4"/>
  <c r="Y884" i="4" s="1"/>
  <c r="Z885" i="4" s="1"/>
  <c r="X873" i="4"/>
  <c r="Y873" i="4" s="1"/>
  <c r="Z874" i="4" s="1"/>
  <c r="S869" i="4"/>
  <c r="S858" i="4"/>
  <c r="X848" i="4"/>
  <c r="Y848" i="4" s="1"/>
  <c r="Z849" i="4" s="1"/>
  <c r="S839" i="4"/>
  <c r="X837" i="4"/>
  <c r="X832" i="4"/>
  <c r="Y832" i="4" s="1"/>
  <c r="Z833" i="4" s="1"/>
  <c r="S823" i="4"/>
  <c r="U823" i="4" s="1"/>
  <c r="V824" i="4" s="1"/>
  <c r="X821" i="4"/>
  <c r="X816" i="4"/>
  <c r="Y816" i="4" s="1"/>
  <c r="Z817" i="4" s="1"/>
  <c r="S807" i="4"/>
  <c r="X805" i="4"/>
  <c r="X800" i="4"/>
  <c r="Y800" i="4" s="1"/>
  <c r="Z801" i="4" s="1"/>
  <c r="S797" i="4"/>
  <c r="U797" i="4" s="1"/>
  <c r="V798" i="4" s="1"/>
  <c r="X796" i="4"/>
  <c r="Y796" i="4" s="1"/>
  <c r="Z797" i="4" s="1"/>
  <c r="S795" i="4"/>
  <c r="W789" i="4"/>
  <c r="S788" i="4"/>
  <c r="X787" i="4"/>
  <c r="W782" i="4"/>
  <c r="S781" i="4"/>
  <c r="X943" i="4"/>
  <c r="Y943" i="4" s="1"/>
  <c r="Z944" i="4" s="1"/>
  <c r="T907" i="4"/>
  <c r="X888" i="4"/>
  <c r="Y888" i="4" s="1"/>
  <c r="Z889" i="4" s="1"/>
  <c r="X876" i="4"/>
  <c r="Y876" i="4" s="1"/>
  <c r="Z877" i="4" s="1"/>
  <c r="S863" i="4"/>
  <c r="W859" i="4"/>
  <c r="W855" i="4"/>
  <c r="W854" i="4"/>
  <c r="X852" i="4"/>
  <c r="Y852" i="4" s="1"/>
  <c r="Z853" i="4" s="1"/>
  <c r="S843" i="4"/>
  <c r="X841" i="4"/>
  <c r="X836" i="4"/>
  <c r="Y836" i="4" s="1"/>
  <c r="Z837" i="4" s="1"/>
  <c r="S827" i="4"/>
  <c r="X825" i="4"/>
  <c r="X820" i="4"/>
  <c r="Y820" i="4" s="1"/>
  <c r="Z821" i="4" s="1"/>
  <c r="S811" i="4"/>
  <c r="X809" i="4"/>
  <c r="X804" i="4"/>
  <c r="Y804" i="4" s="1"/>
  <c r="Z805" i="4" s="1"/>
  <c r="W794" i="4"/>
  <c r="S793" i="4"/>
  <c r="X792" i="4"/>
  <c r="Y792" i="4" s="1"/>
  <c r="Z793" i="4" s="1"/>
  <c r="S791" i="4"/>
  <c r="W785" i="4"/>
  <c r="S784" i="4"/>
  <c r="X783" i="4"/>
  <c r="W778" i="4"/>
  <c r="S777" i="4"/>
  <c r="X776" i="4"/>
  <c r="Y776" i="4" s="1"/>
  <c r="Z777" i="4" s="1"/>
  <c r="T775" i="4"/>
  <c r="X773" i="4"/>
  <c r="Y773" i="4" s="1"/>
  <c r="Z774" i="4" s="1"/>
  <c r="T771" i="4"/>
  <c r="X769" i="4"/>
  <c r="T767" i="4"/>
  <c r="U767" i="4" s="1"/>
  <c r="V768" i="4" s="1"/>
  <c r="X765" i="4"/>
  <c r="Y765" i="4" s="1"/>
  <c r="Z766" i="4" s="1"/>
  <c r="T763" i="4"/>
  <c r="X761" i="4"/>
  <c r="X919" i="4"/>
  <c r="Y919" i="4" s="1"/>
  <c r="Z920" i="4" s="1"/>
  <c r="S883" i="4"/>
  <c r="W872" i="4"/>
  <c r="S870" i="4"/>
  <c r="S865" i="4"/>
  <c r="W861" i="4"/>
  <c r="T860" i="4"/>
  <c r="W857" i="4"/>
  <c r="T854" i="4"/>
  <c r="S847" i="4"/>
  <c r="X845" i="4"/>
  <c r="X840" i="4"/>
  <c r="Y840" i="4" s="1"/>
  <c r="Z841" i="4" s="1"/>
  <c r="S831" i="4"/>
  <c r="X829" i="4"/>
  <c r="X824" i="4"/>
  <c r="Y824" i="4" s="1"/>
  <c r="Z825" i="4" s="1"/>
  <c r="S815" i="4"/>
  <c r="X813" i="4"/>
  <c r="X808" i="4"/>
  <c r="Y808" i="4" s="1"/>
  <c r="Z809" i="4" s="1"/>
  <c r="S799" i="4"/>
  <c r="X797" i="4"/>
  <c r="S796" i="4"/>
  <c r="X795" i="4"/>
  <c r="W790" i="4"/>
  <c r="S789" i="4"/>
  <c r="U789" i="4" s="1"/>
  <c r="V790" i="4" s="1"/>
  <c r="X788" i="4"/>
  <c r="Y788" i="4" s="1"/>
  <c r="Z789" i="4" s="1"/>
  <c r="S787" i="4"/>
  <c r="W781" i="4"/>
  <c r="Y781" i="4" s="1"/>
  <c r="Z782" i="4" s="1"/>
  <c r="S780" i="4"/>
  <c r="X779" i="4"/>
  <c r="X774" i="4"/>
  <c r="T772" i="4"/>
  <c r="U772" i="4" s="1"/>
  <c r="V773" i="4" s="1"/>
  <c r="X770" i="4"/>
  <c r="Y770" i="4" s="1"/>
  <c r="Z771" i="4" s="1"/>
  <c r="T768" i="4"/>
  <c r="AC768" i="4" s="1"/>
  <c r="X766" i="4"/>
  <c r="T764" i="4"/>
  <c r="X762" i="4"/>
  <c r="T760" i="4"/>
  <c r="AC760" i="4" s="1"/>
  <c r="T944" i="4"/>
  <c r="T922" i="4"/>
  <c r="S875" i="4"/>
  <c r="X869" i="4"/>
  <c r="Y869" i="4" s="1"/>
  <c r="Z870" i="4" s="1"/>
  <c r="W867" i="4"/>
  <c r="X862" i="4"/>
  <c r="Y862" i="4" s="1"/>
  <c r="Z863" i="4" s="1"/>
  <c r="X858" i="4"/>
  <c r="Y858" i="4" s="1"/>
  <c r="Z859" i="4" s="1"/>
  <c r="T857" i="4"/>
  <c r="S851" i="4"/>
  <c r="X849" i="4"/>
  <c r="X844" i="4"/>
  <c r="Y844" i="4" s="1"/>
  <c r="Z845" i="4" s="1"/>
  <c r="S835" i="4"/>
  <c r="X833" i="4"/>
  <c r="Y833" i="4" s="1"/>
  <c r="Z834" i="4" s="1"/>
  <c r="X828" i="4"/>
  <c r="Y828" i="4" s="1"/>
  <c r="Z829" i="4" s="1"/>
  <c r="S819" i="4"/>
  <c r="X817" i="4"/>
  <c r="X812" i="4"/>
  <c r="Y812" i="4" s="1"/>
  <c r="Z813" i="4" s="1"/>
  <c r="S803" i="4"/>
  <c r="X801" i="4"/>
  <c r="W793" i="4"/>
  <c r="S792" i="4"/>
  <c r="X791" i="4"/>
  <c r="W786" i="4"/>
  <c r="S785" i="4"/>
  <c r="X784" i="4"/>
  <c r="Y784" i="4" s="1"/>
  <c r="Z785" i="4" s="1"/>
  <c r="S783" i="4"/>
  <c r="W777" i="4"/>
  <c r="S776" i="4"/>
  <c r="X775" i="4"/>
  <c r="T773" i="4"/>
  <c r="X771" i="4"/>
  <c r="Y771" i="4" s="1"/>
  <c r="Z772" i="4" s="1"/>
  <c r="T769" i="4"/>
  <c r="X767" i="4"/>
  <c r="T765" i="4"/>
  <c r="U765" i="4" s="1"/>
  <c r="V766" i="4" s="1"/>
  <c r="W937" i="4"/>
  <c r="W929" i="4"/>
  <c r="X870" i="4"/>
  <c r="Y870" i="4" s="1"/>
  <c r="Z871" i="4" s="1"/>
  <c r="W864" i="4"/>
  <c r="W856" i="4"/>
  <c r="S854" i="4"/>
  <c r="T852" i="4"/>
  <c r="X850" i="4"/>
  <c r="Y850" i="4" s="1"/>
  <c r="Z851" i="4" s="1"/>
  <c r="W845" i="4"/>
  <c r="X843" i="4"/>
  <c r="Y843" i="4" s="1"/>
  <c r="Z844" i="4" s="1"/>
  <c r="T840" i="4"/>
  <c r="T838" i="4"/>
  <c r="T833" i="4"/>
  <c r="T831" i="4"/>
  <c r="U831" i="4" s="1"/>
  <c r="V832" i="4" s="1"/>
  <c r="T828" i="4"/>
  <c r="T826" i="4"/>
  <c r="T814" i="4"/>
  <c r="W805" i="4"/>
  <c r="X803" i="4"/>
  <c r="Y803" i="4" s="1"/>
  <c r="Z804" i="4" s="1"/>
  <c r="X794" i="4"/>
  <c r="W791" i="4"/>
  <c r="T787" i="4"/>
  <c r="U787" i="4" s="1"/>
  <c r="V788" i="4" s="1"/>
  <c r="T786" i="4"/>
  <c r="X780" i="4"/>
  <c r="Y780" i="4" s="1"/>
  <c r="Z781" i="4" s="1"/>
  <c r="W779" i="4"/>
  <c r="T776" i="4"/>
  <c r="U776" i="4" s="1"/>
  <c r="V777" i="4" s="1"/>
  <c r="W769" i="4"/>
  <c r="W768" i="4"/>
  <c r="T766" i="4"/>
  <c r="S764" i="4"/>
  <c r="W762" i="4"/>
  <c r="S760" i="4"/>
  <c r="W758" i="4"/>
  <c r="S756" i="4"/>
  <c r="W754" i="4"/>
  <c r="S752" i="4"/>
  <c r="W750" i="4"/>
  <c r="S748" i="4"/>
  <c r="W746" i="4"/>
  <c r="S744" i="4"/>
  <c r="W742" i="4"/>
  <c r="S740" i="4"/>
  <c r="W738" i="4"/>
  <c r="S736" i="4"/>
  <c r="W734" i="4"/>
  <c r="T926" i="4"/>
  <c r="T913" i="4"/>
  <c r="X855" i="4"/>
  <c r="Y855" i="4" s="1"/>
  <c r="Z856" i="4" s="1"/>
  <c r="W853" i="4"/>
  <c r="X851" i="4"/>
  <c r="Y851" i="4" s="1"/>
  <c r="Z852" i="4" s="1"/>
  <c r="W841" i="4"/>
  <c r="X839" i="4"/>
  <c r="Y839" i="4" s="1"/>
  <c r="Z840" i="4" s="1"/>
  <c r="T836" i="4"/>
  <c r="X834" i="4"/>
  <c r="Y834" i="4" s="1"/>
  <c r="Z835" i="4" s="1"/>
  <c r="W829" i="4"/>
  <c r="X827" i="4"/>
  <c r="Y827" i="4" s="1"/>
  <c r="Z828" i="4" s="1"/>
  <c r="T824" i="4"/>
  <c r="T822" i="4"/>
  <c r="T817" i="4"/>
  <c r="T815" i="4"/>
  <c r="U815" i="4" s="1"/>
  <c r="V816" i="4" s="1"/>
  <c r="T812" i="4"/>
  <c r="T810" i="4"/>
  <c r="T798" i="4"/>
  <c r="T795" i="4"/>
  <c r="U795" i="4" s="1"/>
  <c r="V796" i="4" s="1"/>
  <c r="T794" i="4"/>
  <c r="X785" i="4"/>
  <c r="Y785" i="4" s="1"/>
  <c r="Z786" i="4" s="1"/>
  <c r="T784" i="4"/>
  <c r="U784" i="4" s="1"/>
  <c r="V785" i="4" s="1"/>
  <c r="T780" i="4"/>
  <c r="U780" i="4" s="1"/>
  <c r="V781" i="4" s="1"/>
  <c r="S779" i="4"/>
  <c r="X772" i="4"/>
  <c r="S769" i="4"/>
  <c r="S768" i="4"/>
  <c r="S763" i="4"/>
  <c r="W761" i="4"/>
  <c r="W759" i="4"/>
  <c r="S757" i="4"/>
  <c r="W755" i="4"/>
  <c r="S753" i="4"/>
  <c r="W751" i="4"/>
  <c r="S749" i="4"/>
  <c r="W747" i="4"/>
  <c r="S745" i="4"/>
  <c r="W743" i="4"/>
  <c r="S741" i="4"/>
  <c r="W739" i="4"/>
  <c r="S737" i="4"/>
  <c r="W735" i="4"/>
  <c r="S733" i="4"/>
  <c r="W731" i="4"/>
  <c r="S729" i="4"/>
  <c r="W727" i="4"/>
  <c r="S725" i="4"/>
  <c r="W723" i="4"/>
  <c r="S721" i="4"/>
  <c r="W941" i="4"/>
  <c r="S867" i="4"/>
  <c r="W860" i="4"/>
  <c r="T846" i="4"/>
  <c r="W837" i="4"/>
  <c r="X835" i="4"/>
  <c r="Y835" i="4" s="1"/>
  <c r="Z836" i="4" s="1"/>
  <c r="W825" i="4"/>
  <c r="X823" i="4"/>
  <c r="Y823" i="4" s="1"/>
  <c r="Z824" i="4" s="1"/>
  <c r="T820" i="4"/>
  <c r="X818" i="4"/>
  <c r="Y818" i="4" s="1"/>
  <c r="Z819" i="4" s="1"/>
  <c r="W813" i="4"/>
  <c r="X811" i="4"/>
  <c r="Y811" i="4" s="1"/>
  <c r="Z812" i="4" s="1"/>
  <c r="T808" i="4"/>
  <c r="T806" i="4"/>
  <c r="T801" i="4"/>
  <c r="T799" i="4"/>
  <c r="U799" i="4" s="1"/>
  <c r="V800" i="4" s="1"/>
  <c r="X793" i="4"/>
  <c r="Y793" i="4" s="1"/>
  <c r="Z794" i="4" s="1"/>
  <c r="T792" i="4"/>
  <c r="U792" i="4" s="1"/>
  <c r="V793" i="4" s="1"/>
  <c r="T785" i="4"/>
  <c r="U785" i="4" s="1"/>
  <c r="V786" i="4" s="1"/>
  <c r="W775" i="4"/>
  <c r="W774" i="4"/>
  <c r="S771" i="4"/>
  <c r="S770" i="4"/>
  <c r="S762" i="4"/>
  <c r="T761" i="4"/>
  <c r="U761" i="4" s="1"/>
  <c r="V762" i="4" s="1"/>
  <c r="X760" i="4"/>
  <c r="Y760" i="4" s="1"/>
  <c r="Z761" i="4" s="1"/>
  <c r="S758" i="4"/>
  <c r="W756" i="4"/>
  <c r="S754" i="4"/>
  <c r="W752" i="4"/>
  <c r="S750" i="4"/>
  <c r="W748" i="4"/>
  <c r="S746" i="4"/>
  <c r="W744" i="4"/>
  <c r="S742" i="4"/>
  <c r="W740" i="4"/>
  <c r="S738" i="4"/>
  <c r="W736" i="4"/>
  <c r="S734" i="4"/>
  <c r="W732" i="4"/>
  <c r="S730" i="4"/>
  <c r="W728" i="4"/>
  <c r="S726" i="4"/>
  <c r="W724" i="4"/>
  <c r="S722" i="4"/>
  <c r="T938" i="4"/>
  <c r="T892" i="4"/>
  <c r="X885" i="4"/>
  <c r="Y885" i="4" s="1"/>
  <c r="Z886" i="4" s="1"/>
  <c r="S857" i="4"/>
  <c r="T849" i="4"/>
  <c r="T847" i="4"/>
  <c r="U847" i="4" s="1"/>
  <c r="V848" i="4" s="1"/>
  <c r="T844" i="4"/>
  <c r="T842" i="4"/>
  <c r="T830" i="4"/>
  <c r="W821" i="4"/>
  <c r="X819" i="4"/>
  <c r="Y819" i="4" s="1"/>
  <c r="Z820" i="4" s="1"/>
  <c r="W809" i="4"/>
  <c r="X807" i="4"/>
  <c r="Y807" i="4" s="1"/>
  <c r="Z808" i="4" s="1"/>
  <c r="T804" i="4"/>
  <c r="X802" i="4"/>
  <c r="Y802" i="4" s="1"/>
  <c r="Z803" i="4" s="1"/>
  <c r="W797" i="4"/>
  <c r="T793" i="4"/>
  <c r="U793" i="4" s="1"/>
  <c r="V794" i="4" s="1"/>
  <c r="X786" i="4"/>
  <c r="Y786" i="4" s="1"/>
  <c r="Z787" i="4" s="1"/>
  <c r="W783" i="4"/>
  <c r="X777" i="4"/>
  <c r="Y777" i="4" s="1"/>
  <c r="Z778" i="4" s="1"/>
  <c r="T774" i="4"/>
  <c r="W767" i="4"/>
  <c r="W766" i="4"/>
  <c r="W764" i="4"/>
  <c r="X763" i="4"/>
  <c r="Y763" i="4" s="1"/>
  <c r="Z764" i="4" s="1"/>
  <c r="S759" i="4"/>
  <c r="W757" i="4"/>
  <c r="S755" i="4"/>
  <c r="W753" i="4"/>
  <c r="S751" i="4"/>
  <c r="W749" i="4"/>
  <c r="S747" i="4"/>
  <c r="W745" i="4"/>
  <c r="S743" i="4"/>
  <c r="W741" i="4"/>
  <c r="S739" i="4"/>
  <c r="W737" i="4"/>
  <c r="S735" i="4"/>
  <c r="W733" i="4"/>
  <c r="S731" i="4"/>
  <c r="W729" i="4"/>
  <c r="Y729" i="4" s="1"/>
  <c r="Z730" i="4" s="1"/>
  <c r="S727" i="4"/>
  <c r="W725" i="4"/>
  <c r="S723" i="4"/>
  <c r="W721" i="4"/>
  <c r="Y721" i="4" s="1"/>
  <c r="Z722" i="4" s="1"/>
  <c r="S719" i="4"/>
  <c r="U719" i="4" s="1"/>
  <c r="V720" i="4" s="1"/>
  <c r="W717" i="4"/>
  <c r="Y717" i="4" s="1"/>
  <c r="Z718" i="4" s="1"/>
  <c r="S715" i="4"/>
  <c r="W713" i="4"/>
  <c r="Y713" i="4" s="1"/>
  <c r="Z714" i="4" s="1"/>
  <c r="S711" i="4"/>
  <c r="AC719" i="4"/>
  <c r="E722" i="4"/>
  <c r="F723" i="4" s="1"/>
  <c r="Y724" i="4"/>
  <c r="Z725" i="4" s="1"/>
  <c r="U726" i="4"/>
  <c r="V727" i="4" s="1"/>
  <c r="U731" i="4"/>
  <c r="V732" i="4" s="1"/>
  <c r="O732" i="4"/>
  <c r="U778" i="4"/>
  <c r="V779" i="4" s="1"/>
  <c r="Y789" i="4"/>
  <c r="Z790" i="4" s="1"/>
  <c r="U803" i="4"/>
  <c r="V804" i="4" s="1"/>
  <c r="U816" i="4"/>
  <c r="V817" i="4" s="1"/>
  <c r="Y838" i="4"/>
  <c r="Z839" i="4" s="1"/>
  <c r="U839" i="4"/>
  <c r="V840" i="4" s="1"/>
  <c r="U848" i="4"/>
  <c r="V849" i="4" s="1"/>
  <c r="AC855" i="4"/>
  <c r="AC856" i="4"/>
  <c r="U856" i="4"/>
  <c r="V857" i="4" s="1"/>
  <c r="AC862" i="4"/>
  <c r="AC874" i="4"/>
  <c r="Y881" i="4"/>
  <c r="Z882" i="4" s="1"/>
  <c r="Y916" i="4"/>
  <c r="Z917" i="4" s="1"/>
  <c r="K717" i="4"/>
  <c r="L718" i="4" s="1"/>
  <c r="E718" i="4"/>
  <c r="F719" i="4" s="1"/>
  <c r="Y720" i="4"/>
  <c r="Z721" i="4" s="1"/>
  <c r="U721" i="4"/>
  <c r="V722" i="4" s="1"/>
  <c r="O722" i="4"/>
  <c r="J724" i="4"/>
  <c r="Y725" i="4"/>
  <c r="Z726" i="4" s="1"/>
  <c r="J730" i="4"/>
  <c r="Y730" i="4"/>
  <c r="Z731" i="4" s="1"/>
  <c r="O733" i="4"/>
  <c r="K770" i="4"/>
  <c r="L771" i="4" s="1"/>
  <c r="AC771" i="4"/>
  <c r="Y778" i="4"/>
  <c r="Z779" i="4" s="1"/>
  <c r="U782" i="4"/>
  <c r="V783" i="4" s="1"/>
  <c r="AC782" i="4"/>
  <c r="AC784" i="4"/>
  <c r="W787" i="4"/>
  <c r="W795" i="4"/>
  <c r="AC803" i="4"/>
  <c r="T809" i="4"/>
  <c r="T813" i="4"/>
  <c r="T819" i="4"/>
  <c r="U819" i="4" s="1"/>
  <c r="V820" i="4" s="1"/>
  <c r="T829" i="4"/>
  <c r="T832" i="4"/>
  <c r="AC839" i="4"/>
  <c r="T845" i="4"/>
  <c r="T851" i="4"/>
  <c r="U851" i="4" s="1"/>
  <c r="V852" i="4" s="1"/>
  <c r="W863" i="4"/>
  <c r="O953" i="4"/>
  <c r="K957" i="4"/>
  <c r="L958" i="4" s="1"/>
  <c r="J957" i="4"/>
  <c r="O961" i="4"/>
  <c r="K965" i="4"/>
  <c r="L966" i="4" s="1"/>
  <c r="J965" i="4"/>
  <c r="O969" i="4"/>
  <c r="K973" i="4"/>
  <c r="L974" i="4" s="1"/>
  <c r="J973" i="4"/>
  <c r="O977" i="4"/>
  <c r="W667" i="4"/>
  <c r="Y667" i="4" s="1"/>
  <c r="Z668" i="4" s="1"/>
  <c r="S669" i="4"/>
  <c r="U669" i="4" s="1"/>
  <c r="V670" i="4" s="1"/>
  <c r="W671" i="4"/>
  <c r="Y671" i="4" s="1"/>
  <c r="Z672" i="4" s="1"/>
  <c r="S673" i="4"/>
  <c r="U673" i="4" s="1"/>
  <c r="V674" i="4" s="1"/>
  <c r="W675" i="4"/>
  <c r="Y675" i="4" s="1"/>
  <c r="Z676" i="4" s="1"/>
  <c r="S677" i="4"/>
  <c r="U677" i="4" s="1"/>
  <c r="V678" i="4" s="1"/>
  <c r="W679" i="4"/>
  <c r="Y679" i="4" s="1"/>
  <c r="Z680" i="4" s="1"/>
  <c r="S681" i="4"/>
  <c r="U681" i="4" s="1"/>
  <c r="V682" i="4" s="1"/>
  <c r="W683" i="4"/>
  <c r="Y683" i="4" s="1"/>
  <c r="Z684" i="4" s="1"/>
  <c r="S685" i="4"/>
  <c r="U685" i="4" s="1"/>
  <c r="V686" i="4" s="1"/>
  <c r="W687" i="4"/>
  <c r="Y687" i="4" s="1"/>
  <c r="Z688" i="4" s="1"/>
  <c r="E688" i="4"/>
  <c r="F689" i="4" s="1"/>
  <c r="S689" i="4"/>
  <c r="U689" i="4" s="1"/>
  <c r="V690" i="4" s="1"/>
  <c r="W691" i="4"/>
  <c r="Y691" i="4" s="1"/>
  <c r="Z692" i="4" s="1"/>
  <c r="E692" i="4"/>
  <c r="F693" i="4" s="1"/>
  <c r="S693" i="4"/>
  <c r="U693" i="4" s="1"/>
  <c r="V694" i="4" s="1"/>
  <c r="W695" i="4"/>
  <c r="Y695" i="4" s="1"/>
  <c r="Z696" i="4" s="1"/>
  <c r="E696" i="4"/>
  <c r="F697" i="4" s="1"/>
  <c r="S697" i="4"/>
  <c r="U697" i="4" s="1"/>
  <c r="V698" i="4" s="1"/>
  <c r="W699" i="4"/>
  <c r="Y699" i="4" s="1"/>
  <c r="Z700" i="4" s="1"/>
  <c r="E700" i="4"/>
  <c r="F701" i="4" s="1"/>
  <c r="S701" i="4"/>
  <c r="U701" i="4" s="1"/>
  <c r="V702" i="4" s="1"/>
  <c r="W703" i="4"/>
  <c r="Y703" i="4" s="1"/>
  <c r="Z704" i="4" s="1"/>
  <c r="E704" i="4"/>
  <c r="F705" i="4" s="1"/>
  <c r="S705" i="4"/>
  <c r="U705" i="4" s="1"/>
  <c r="V706" i="4" s="1"/>
  <c r="W707" i="4"/>
  <c r="Y707" i="4" s="1"/>
  <c r="Z708" i="4" s="1"/>
  <c r="E708" i="4"/>
  <c r="F709" i="4" s="1"/>
  <c r="S709" i="4"/>
  <c r="U709" i="4" s="1"/>
  <c r="V710" i="4" s="1"/>
  <c r="E711" i="4"/>
  <c r="F712" i="4" s="1"/>
  <c r="T712" i="4"/>
  <c r="U712" i="4" s="1"/>
  <c r="V713" i="4" s="1"/>
  <c r="T714" i="4"/>
  <c r="U714" i="4" s="1"/>
  <c r="V715" i="4" s="1"/>
  <c r="X715" i="4"/>
  <c r="Y715" i="4" s="1"/>
  <c r="Z716" i="4" s="1"/>
  <c r="O718" i="4"/>
  <c r="T722" i="4"/>
  <c r="W726" i="4"/>
  <c r="Y726" i="4" s="1"/>
  <c r="Z727" i="4" s="1"/>
  <c r="T727" i="4"/>
  <c r="O728" i="4"/>
  <c r="X731" i="4"/>
  <c r="Y731" i="4" s="1"/>
  <c r="Z732" i="4" s="1"/>
  <c r="T732" i="4"/>
  <c r="T733" i="4"/>
  <c r="E734" i="4"/>
  <c r="F735" i="4" s="1"/>
  <c r="J762" i="4"/>
  <c r="W772" i="4"/>
  <c r="J777" i="4"/>
  <c r="X782" i="4"/>
  <c r="Y782" i="4" s="1"/>
  <c r="Z783" i="4" s="1"/>
  <c r="J783" i="4"/>
  <c r="AC787" i="4"/>
  <c r="T790" i="4"/>
  <c r="AC792" i="4"/>
  <c r="AC795" i="4"/>
  <c r="AC797" i="4"/>
  <c r="X798" i="4"/>
  <c r="Y798" i="4" s="1"/>
  <c r="Z799" i="4" s="1"/>
  <c r="AC800" i="4"/>
  <c r="E803" i="4"/>
  <c r="F804" i="4" s="1"/>
  <c r="O803" i="4"/>
  <c r="O814" i="4"/>
  <c r="AC819" i="4"/>
  <c r="AC834" i="4"/>
  <c r="T835" i="4"/>
  <c r="U835" i="4" s="1"/>
  <c r="V836" i="4" s="1"/>
  <c r="O846" i="4"/>
  <c r="AC851" i="4"/>
  <c r="E863" i="4"/>
  <c r="F864" i="4" s="1"/>
  <c r="O863" i="4"/>
  <c r="W865" i="4"/>
  <c r="S866" i="4"/>
  <c r="AC681" i="4"/>
  <c r="AC685" i="4"/>
  <c r="J686" i="4"/>
  <c r="AC689" i="4"/>
  <c r="J690" i="4"/>
  <c r="AC693" i="4"/>
  <c r="J694" i="4"/>
  <c r="AC697" i="4"/>
  <c r="J698" i="4"/>
  <c r="AC701" i="4"/>
  <c r="J702" i="4"/>
  <c r="AC705" i="4"/>
  <c r="J706" i="4"/>
  <c r="AC709" i="4"/>
  <c r="J717" i="4"/>
  <c r="J719" i="4"/>
  <c r="J726" i="4"/>
  <c r="O729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AC761" i="4"/>
  <c r="J781" i="4"/>
  <c r="U788" i="4"/>
  <c r="V789" i="4" s="1"/>
  <c r="X790" i="4"/>
  <c r="Y790" i="4" s="1"/>
  <c r="Z791" i="4" s="1"/>
  <c r="T796" i="4"/>
  <c r="W801" i="4"/>
  <c r="T805" i="4"/>
  <c r="X814" i="4"/>
  <c r="Y814" i="4" s="1"/>
  <c r="Z815" i="4" s="1"/>
  <c r="AC816" i="4"/>
  <c r="E819" i="4"/>
  <c r="F820" i="4" s="1"/>
  <c r="O819" i="4"/>
  <c r="T821" i="4"/>
  <c r="T825" i="4"/>
  <c r="T841" i="4"/>
  <c r="X846" i="4"/>
  <c r="Y846" i="4" s="1"/>
  <c r="Z847" i="4" s="1"/>
  <c r="AC848" i="4"/>
  <c r="E851" i="4"/>
  <c r="F852" i="4" s="1"/>
  <c r="O851" i="4"/>
  <c r="O955" i="4"/>
  <c r="K959" i="4"/>
  <c r="L960" i="4" s="1"/>
  <c r="J959" i="4"/>
  <c r="O963" i="4"/>
  <c r="K967" i="4"/>
  <c r="L968" i="4" s="1"/>
  <c r="J967" i="4"/>
  <c r="O971" i="4"/>
  <c r="K975" i="4"/>
  <c r="L976" i="4" s="1"/>
  <c r="J975" i="4"/>
  <c r="W678" i="4"/>
  <c r="Y678" i="4" s="1"/>
  <c r="Z679" i="4" s="1"/>
  <c r="S680" i="4"/>
  <c r="U680" i="4" s="1"/>
  <c r="V681" i="4" s="1"/>
  <c r="W682" i="4"/>
  <c r="Y682" i="4" s="1"/>
  <c r="Z683" i="4" s="1"/>
  <c r="S684" i="4"/>
  <c r="U684" i="4" s="1"/>
  <c r="V685" i="4" s="1"/>
  <c r="W686" i="4"/>
  <c r="Y686" i="4" s="1"/>
  <c r="Z687" i="4" s="1"/>
  <c r="S688" i="4"/>
  <c r="U688" i="4" s="1"/>
  <c r="V689" i="4" s="1"/>
  <c r="W690" i="4"/>
  <c r="Y690" i="4" s="1"/>
  <c r="Z691" i="4" s="1"/>
  <c r="S692" i="4"/>
  <c r="U692" i="4" s="1"/>
  <c r="V693" i="4" s="1"/>
  <c r="W694" i="4"/>
  <c r="Y694" i="4" s="1"/>
  <c r="Z695" i="4" s="1"/>
  <c r="S696" i="4"/>
  <c r="U696" i="4" s="1"/>
  <c r="V697" i="4" s="1"/>
  <c r="W698" i="4"/>
  <c r="Y698" i="4" s="1"/>
  <c r="Z699" i="4" s="1"/>
  <c r="S700" i="4"/>
  <c r="U700" i="4" s="1"/>
  <c r="V701" i="4" s="1"/>
  <c r="W702" i="4"/>
  <c r="Y702" i="4" s="1"/>
  <c r="Z703" i="4" s="1"/>
  <c r="S704" i="4"/>
  <c r="U704" i="4" s="1"/>
  <c r="V705" i="4" s="1"/>
  <c r="W706" i="4"/>
  <c r="Y706" i="4" s="1"/>
  <c r="Z707" i="4" s="1"/>
  <c r="S708" i="4"/>
  <c r="U708" i="4" s="1"/>
  <c r="V709" i="4" s="1"/>
  <c r="X710" i="4"/>
  <c r="Y710" i="4" s="1"/>
  <c r="Z711" i="4" s="1"/>
  <c r="T711" i="4"/>
  <c r="W712" i="4"/>
  <c r="Y712" i="4" s="1"/>
  <c r="Z713" i="4" s="1"/>
  <c r="T716" i="4"/>
  <c r="T718" i="4"/>
  <c r="X719" i="4"/>
  <c r="Y719" i="4" s="1"/>
  <c r="Z720" i="4" s="1"/>
  <c r="W722" i="4"/>
  <c r="T723" i="4"/>
  <c r="O724" i="4"/>
  <c r="X727" i="4"/>
  <c r="Y727" i="4" s="1"/>
  <c r="Z728" i="4" s="1"/>
  <c r="T728" i="4"/>
  <c r="U728" i="4" s="1"/>
  <c r="V729" i="4" s="1"/>
  <c r="T729" i="4"/>
  <c r="E730" i="4"/>
  <c r="F731" i="4" s="1"/>
  <c r="X732" i="4"/>
  <c r="Y732" i="4" s="1"/>
  <c r="Z733" i="4" s="1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2" i="4"/>
  <c r="S766" i="4"/>
  <c r="AC769" i="4"/>
  <c r="T770" i="4"/>
  <c r="U770" i="4" s="1"/>
  <c r="V771" i="4" s="1"/>
  <c r="S773" i="4"/>
  <c r="S775" i="4"/>
  <c r="AC778" i="4"/>
  <c r="O779" i="4"/>
  <c r="T783" i="4"/>
  <c r="U783" i="4" s="1"/>
  <c r="V784" i="4" s="1"/>
  <c r="AC785" i="4"/>
  <c r="J789" i="4"/>
  <c r="AC793" i="4"/>
  <c r="J797" i="4"/>
  <c r="E801" i="4"/>
  <c r="F802" i="4" s="1"/>
  <c r="O801" i="4"/>
  <c r="O806" i="4"/>
  <c r="X810" i="4"/>
  <c r="Y810" i="4" s="1"/>
  <c r="Z811" i="4" s="1"/>
  <c r="W817" i="4"/>
  <c r="J818" i="4"/>
  <c r="X830" i="4"/>
  <c r="Y830" i="4" s="1"/>
  <c r="Z831" i="4" s="1"/>
  <c r="E835" i="4"/>
  <c r="F836" i="4" s="1"/>
  <c r="O835" i="4"/>
  <c r="W849" i="4"/>
  <c r="J850" i="4"/>
  <c r="T853" i="4"/>
  <c r="U853" i="4" s="1"/>
  <c r="V854" i="4" s="1"/>
  <c r="S861" i="4"/>
  <c r="O884" i="4"/>
  <c r="AC692" i="4"/>
  <c r="AC696" i="4"/>
  <c r="AC700" i="4"/>
  <c r="AC704" i="4"/>
  <c r="AC708" i="4"/>
  <c r="Y722" i="4"/>
  <c r="Z723" i="4" s="1"/>
  <c r="O725" i="4"/>
  <c r="Y733" i="4"/>
  <c r="Z734" i="4" s="1"/>
  <c r="U777" i="4"/>
  <c r="V778" i="4" s="1"/>
  <c r="U779" i="4"/>
  <c r="V780" i="4" s="1"/>
  <c r="U791" i="4"/>
  <c r="V792" i="4" s="1"/>
  <c r="Y799" i="4"/>
  <c r="Z800" i="4" s="1"/>
  <c r="U802" i="4"/>
  <c r="V803" i="4" s="1"/>
  <c r="Y806" i="4"/>
  <c r="Z807" i="4" s="1"/>
  <c r="U811" i="4"/>
  <c r="V812" i="4" s="1"/>
  <c r="E817" i="4"/>
  <c r="F818" i="4" s="1"/>
  <c r="O817" i="4"/>
  <c r="O822" i="4"/>
  <c r="O826" i="4"/>
  <c r="U837" i="4"/>
  <c r="V838" i="4" s="1"/>
  <c r="O842" i="4"/>
  <c r="E849" i="4"/>
  <c r="F850" i="4" s="1"/>
  <c r="O849" i="4"/>
  <c r="AC861" i="4"/>
  <c r="K953" i="4"/>
  <c r="L954" i="4" s="1"/>
  <c r="J953" i="4"/>
  <c r="O957" i="4"/>
  <c r="K961" i="4"/>
  <c r="L962" i="4" s="1"/>
  <c r="J961" i="4"/>
  <c r="O965" i="4"/>
  <c r="K969" i="4"/>
  <c r="L970" i="4" s="1"/>
  <c r="J969" i="4"/>
  <c r="O973" i="4"/>
  <c r="K977" i="4"/>
  <c r="L978" i="4" s="1"/>
  <c r="J977" i="4"/>
  <c r="S695" i="4"/>
  <c r="U695" i="4" s="1"/>
  <c r="V696" i="4" s="1"/>
  <c r="W697" i="4"/>
  <c r="Y697" i="4" s="1"/>
  <c r="Z698" i="4" s="1"/>
  <c r="S699" i="4"/>
  <c r="U699" i="4" s="1"/>
  <c r="V700" i="4" s="1"/>
  <c r="W701" i="4"/>
  <c r="Y701" i="4" s="1"/>
  <c r="Z702" i="4" s="1"/>
  <c r="S703" i="4"/>
  <c r="U703" i="4" s="1"/>
  <c r="V704" i="4" s="1"/>
  <c r="W705" i="4"/>
  <c r="Y705" i="4" s="1"/>
  <c r="Z706" i="4" s="1"/>
  <c r="S707" i="4"/>
  <c r="U707" i="4" s="1"/>
  <c r="V708" i="4" s="1"/>
  <c r="W709" i="4"/>
  <c r="Y709" i="4" s="1"/>
  <c r="Z710" i="4" s="1"/>
  <c r="O710" i="4"/>
  <c r="T713" i="4"/>
  <c r="X714" i="4"/>
  <c r="Y714" i="4" s="1"/>
  <c r="Z715" i="4" s="1"/>
  <c r="T715" i="4"/>
  <c r="W716" i="4"/>
  <c r="Y716" i="4" s="1"/>
  <c r="Z717" i="4" s="1"/>
  <c r="T720" i="4"/>
  <c r="U720" i="4" s="1"/>
  <c r="V721" i="4" s="1"/>
  <c r="X723" i="4"/>
  <c r="Y723" i="4" s="1"/>
  <c r="Z724" i="4" s="1"/>
  <c r="T724" i="4"/>
  <c r="T725" i="4"/>
  <c r="E726" i="4"/>
  <c r="F727" i="4" s="1"/>
  <c r="AC726" i="4"/>
  <c r="X728" i="4"/>
  <c r="Y728" i="4" s="1"/>
  <c r="Z729" i="4" s="1"/>
  <c r="T730" i="4"/>
  <c r="AC731" i="4"/>
  <c r="X734" i="4"/>
  <c r="Y734" i="4" s="1"/>
  <c r="Z735" i="4" s="1"/>
  <c r="X735" i="4"/>
  <c r="Y735" i="4" s="1"/>
  <c r="Z736" i="4" s="1"/>
  <c r="X736" i="4"/>
  <c r="Y736" i="4" s="1"/>
  <c r="Z737" i="4" s="1"/>
  <c r="X737" i="4"/>
  <c r="Y737" i="4" s="1"/>
  <c r="Z738" i="4" s="1"/>
  <c r="X738" i="4"/>
  <c r="Y738" i="4" s="1"/>
  <c r="Z739" i="4" s="1"/>
  <c r="X739" i="4"/>
  <c r="Y739" i="4" s="1"/>
  <c r="Z740" i="4" s="1"/>
  <c r="X740" i="4"/>
  <c r="Y740" i="4" s="1"/>
  <c r="Z741" i="4" s="1"/>
  <c r="X741" i="4"/>
  <c r="Y741" i="4" s="1"/>
  <c r="Z742" i="4" s="1"/>
  <c r="X742" i="4"/>
  <c r="Y742" i="4" s="1"/>
  <c r="Z743" i="4" s="1"/>
  <c r="X743" i="4"/>
  <c r="Y743" i="4" s="1"/>
  <c r="Z744" i="4" s="1"/>
  <c r="X744" i="4"/>
  <c r="Y744" i="4" s="1"/>
  <c r="Z745" i="4" s="1"/>
  <c r="X745" i="4"/>
  <c r="Y745" i="4" s="1"/>
  <c r="Z746" i="4" s="1"/>
  <c r="X746" i="4"/>
  <c r="Y746" i="4" s="1"/>
  <c r="Z747" i="4" s="1"/>
  <c r="X747" i="4"/>
  <c r="Y747" i="4" s="1"/>
  <c r="Z748" i="4" s="1"/>
  <c r="X748" i="4"/>
  <c r="Y748" i="4" s="1"/>
  <c r="Z749" i="4" s="1"/>
  <c r="X749" i="4"/>
  <c r="Y749" i="4" s="1"/>
  <c r="Z750" i="4" s="1"/>
  <c r="X750" i="4"/>
  <c r="Y750" i="4" s="1"/>
  <c r="Z751" i="4" s="1"/>
  <c r="X751" i="4"/>
  <c r="Y751" i="4" s="1"/>
  <c r="Z752" i="4" s="1"/>
  <c r="X752" i="4"/>
  <c r="Y752" i="4" s="1"/>
  <c r="Z753" i="4" s="1"/>
  <c r="X753" i="4"/>
  <c r="Y753" i="4" s="1"/>
  <c r="Z754" i="4" s="1"/>
  <c r="X754" i="4"/>
  <c r="Y754" i="4" s="1"/>
  <c r="Z755" i="4" s="1"/>
  <c r="X755" i="4"/>
  <c r="Y755" i="4" s="1"/>
  <c r="Z756" i="4" s="1"/>
  <c r="X756" i="4"/>
  <c r="Y756" i="4" s="1"/>
  <c r="Z757" i="4" s="1"/>
  <c r="X757" i="4"/>
  <c r="Y757" i="4" s="1"/>
  <c r="Z758" i="4" s="1"/>
  <c r="X758" i="4"/>
  <c r="Y758" i="4" s="1"/>
  <c r="Z759" i="4" s="1"/>
  <c r="X759" i="4"/>
  <c r="Y759" i="4" s="1"/>
  <c r="Z760" i="4" s="1"/>
  <c r="X764" i="4"/>
  <c r="Y764" i="4" s="1"/>
  <c r="Z765" i="4" s="1"/>
  <c r="X768" i="4"/>
  <c r="Y768" i="4" s="1"/>
  <c r="Z769" i="4" s="1"/>
  <c r="AC770" i="4"/>
  <c r="T781" i="4"/>
  <c r="U781" i="4" s="1"/>
  <c r="V782" i="4" s="1"/>
  <c r="T807" i="4"/>
  <c r="U807" i="4" s="1"/>
  <c r="V808" i="4" s="1"/>
  <c r="AC811" i="4"/>
  <c r="X815" i="4"/>
  <c r="Y815" i="4" s="1"/>
  <c r="Z816" i="4" s="1"/>
  <c r="T818" i="4"/>
  <c r="X822" i="4"/>
  <c r="Y822" i="4" s="1"/>
  <c r="Z823" i="4" s="1"/>
  <c r="X826" i="4"/>
  <c r="Y826" i="4" s="1"/>
  <c r="Z827" i="4" s="1"/>
  <c r="T827" i="4"/>
  <c r="U827" i="4" s="1"/>
  <c r="V828" i="4" s="1"/>
  <c r="E833" i="4"/>
  <c r="F834" i="4" s="1"/>
  <c r="O833" i="4"/>
  <c r="X842" i="4"/>
  <c r="Y842" i="4" s="1"/>
  <c r="Z843" i="4" s="1"/>
  <c r="T843" i="4"/>
  <c r="U843" i="4" s="1"/>
  <c r="V844" i="4" s="1"/>
  <c r="X847" i="4"/>
  <c r="Y847" i="4" s="1"/>
  <c r="Z848" i="4" s="1"/>
  <c r="J848" i="4"/>
  <c r="T850" i="4"/>
  <c r="S859" i="4"/>
  <c r="O772" i="4"/>
  <c r="AC780" i="4"/>
  <c r="AC791" i="4"/>
  <c r="J795" i="4"/>
  <c r="J806" i="4"/>
  <c r="J808" i="4"/>
  <c r="E809" i="4"/>
  <c r="F810" i="4" s="1"/>
  <c r="O809" i="4"/>
  <c r="O811" i="4"/>
  <c r="O818" i="4"/>
  <c r="J820" i="4"/>
  <c r="E821" i="4"/>
  <c r="F822" i="4" s="1"/>
  <c r="O821" i="4"/>
  <c r="O823" i="4"/>
  <c r="AC831" i="4"/>
  <c r="J846" i="4"/>
  <c r="K928" i="4"/>
  <c r="L929" i="4" s="1"/>
  <c r="J928" i="4"/>
  <c r="AC763" i="4"/>
  <c r="J766" i="4"/>
  <c r="AC767" i="4"/>
  <c r="AC776" i="4"/>
  <c r="O778" i="4"/>
  <c r="AC783" i="4"/>
  <c r="E813" i="4"/>
  <c r="F814" i="4" s="1"/>
  <c r="O813" i="4"/>
  <c r="E825" i="4"/>
  <c r="F826" i="4" s="1"/>
  <c r="O825" i="4"/>
  <c r="O827" i="4"/>
  <c r="O834" i="4"/>
  <c r="E837" i="4"/>
  <c r="F838" i="4" s="1"/>
  <c r="O837" i="4"/>
  <c r="O839" i="4"/>
  <c r="AC847" i="4"/>
  <c r="AC857" i="4"/>
  <c r="K874" i="4"/>
  <c r="L875" i="4" s="1"/>
  <c r="J874" i="4"/>
  <c r="K876" i="4"/>
  <c r="L877" i="4" s="1"/>
  <c r="J876" i="4"/>
  <c r="E892" i="4"/>
  <c r="F893" i="4" s="1"/>
  <c r="O892" i="4"/>
  <c r="E907" i="4"/>
  <c r="F908" i="4" s="1"/>
  <c r="O907" i="4"/>
  <c r="K915" i="4"/>
  <c r="L916" i="4" s="1"/>
  <c r="J915" i="4"/>
  <c r="J761" i="4"/>
  <c r="AC764" i="4"/>
  <c r="AC765" i="4"/>
  <c r="J774" i="4"/>
  <c r="AC775" i="4"/>
  <c r="AC789" i="4"/>
  <c r="O791" i="4"/>
  <c r="J793" i="4"/>
  <c r="AC799" i="4"/>
  <c r="J814" i="4"/>
  <c r="E829" i="4"/>
  <c r="F830" i="4" s="1"/>
  <c r="O829" i="4"/>
  <c r="E841" i="4"/>
  <c r="F842" i="4" s="1"/>
  <c r="O841" i="4"/>
  <c r="O843" i="4"/>
  <c r="E853" i="4"/>
  <c r="F854" i="4" s="1"/>
  <c r="O853" i="4"/>
  <c r="E855" i="4"/>
  <c r="F856" i="4" s="1"/>
  <c r="O855" i="4"/>
  <c r="AC858" i="4"/>
  <c r="J879" i="4"/>
  <c r="E898" i="4"/>
  <c r="F899" i="4" s="1"/>
  <c r="O898" i="4"/>
  <c r="O905" i="4"/>
  <c r="E931" i="4"/>
  <c r="F932" i="4" s="1"/>
  <c r="O931" i="4"/>
  <c r="AC772" i="4"/>
  <c r="AC773" i="4"/>
  <c r="K779" i="4"/>
  <c r="L780" i="4" s="1"/>
  <c r="O783" i="4"/>
  <c r="AC788" i="4"/>
  <c r="E805" i="4"/>
  <c r="F806" i="4" s="1"/>
  <c r="O805" i="4"/>
  <c r="AC815" i="4"/>
  <c r="E845" i="4"/>
  <c r="F846" i="4" s="1"/>
  <c r="O845" i="4"/>
  <c r="K788" i="4"/>
  <c r="L789" i="4" s="1"/>
  <c r="E789" i="4"/>
  <c r="F790" i="4" s="1"/>
  <c r="O804" i="4"/>
  <c r="K807" i="4"/>
  <c r="L808" i="4" s="1"/>
  <c r="O820" i="4"/>
  <c r="K823" i="4"/>
  <c r="L824" i="4" s="1"/>
  <c r="O836" i="4"/>
  <c r="K839" i="4"/>
  <c r="L840" i="4" s="1"/>
  <c r="O852" i="4"/>
  <c r="J870" i="4"/>
  <c r="K881" i="4"/>
  <c r="L882" i="4" s="1"/>
  <c r="J881" i="4"/>
  <c r="J883" i="4"/>
  <c r="AC895" i="4"/>
  <c r="E927" i="4"/>
  <c r="F928" i="4" s="1"/>
  <c r="O927" i="4"/>
  <c r="K776" i="4"/>
  <c r="L777" i="4" s="1"/>
  <c r="E777" i="4"/>
  <c r="F778" i="4" s="1"/>
  <c r="K792" i="4"/>
  <c r="L793" i="4" s="1"/>
  <c r="E793" i="4"/>
  <c r="F794" i="4" s="1"/>
  <c r="O800" i="4"/>
  <c r="K803" i="4"/>
  <c r="L804" i="4" s="1"/>
  <c r="J807" i="4"/>
  <c r="O816" i="4"/>
  <c r="K819" i="4"/>
  <c r="L820" i="4" s="1"/>
  <c r="J823" i="4"/>
  <c r="O832" i="4"/>
  <c r="K835" i="4"/>
  <c r="L836" i="4" s="1"/>
  <c r="J839" i="4"/>
  <c r="O848" i="4"/>
  <c r="K851" i="4"/>
  <c r="L852" i="4" s="1"/>
  <c r="O859" i="4"/>
  <c r="AC867" i="4"/>
  <c r="J873" i="4"/>
  <c r="AC875" i="4"/>
  <c r="O893" i="4"/>
  <c r="J897" i="4"/>
  <c r="E910" i="4"/>
  <c r="F911" i="4" s="1"/>
  <c r="O910" i="4"/>
  <c r="J920" i="4"/>
  <c r="K936" i="4"/>
  <c r="L937" i="4" s="1"/>
  <c r="J936" i="4"/>
  <c r="K780" i="4"/>
  <c r="L781" i="4" s="1"/>
  <c r="E781" i="4"/>
  <c r="F782" i="4" s="1"/>
  <c r="K796" i="4"/>
  <c r="L797" i="4" s="1"/>
  <c r="E797" i="4"/>
  <c r="F798" i="4" s="1"/>
  <c r="K799" i="4"/>
  <c r="L800" i="4" s="1"/>
  <c r="O812" i="4"/>
  <c r="K815" i="4"/>
  <c r="L816" i="4" s="1"/>
  <c r="O828" i="4"/>
  <c r="K831" i="4"/>
  <c r="L832" i="4" s="1"/>
  <c r="O844" i="4"/>
  <c r="K847" i="4"/>
  <c r="L848" i="4" s="1"/>
  <c r="K854" i="4"/>
  <c r="L855" i="4" s="1"/>
  <c r="J861" i="4"/>
  <c r="AC865" i="4"/>
  <c r="AC939" i="4"/>
  <c r="K784" i="4"/>
  <c r="L785" i="4" s="1"/>
  <c r="E785" i="4"/>
  <c r="F786" i="4" s="1"/>
  <c r="O808" i="4"/>
  <c r="K811" i="4"/>
  <c r="L812" i="4" s="1"/>
  <c r="O824" i="4"/>
  <c r="K827" i="4"/>
  <c r="L828" i="4" s="1"/>
  <c r="O840" i="4"/>
  <c r="K843" i="4"/>
  <c r="L844" i="4" s="1"/>
  <c r="J860" i="4"/>
  <c r="AC863" i="4"/>
  <c r="AC871" i="4"/>
  <c r="E900" i="4"/>
  <c r="F901" i="4" s="1"/>
  <c r="O900" i="4"/>
  <c r="E940" i="4"/>
  <c r="F941" i="4" s="1"/>
  <c r="O940" i="4"/>
  <c r="J856" i="4"/>
  <c r="AC864" i="4"/>
  <c r="AC866" i="4"/>
  <c r="E871" i="4"/>
  <c r="F872" i="4" s="1"/>
  <c r="O871" i="4"/>
  <c r="E934" i="4"/>
  <c r="F935" i="4" s="1"/>
  <c r="O934" i="4"/>
  <c r="E947" i="4"/>
  <c r="F948" i="4" s="1"/>
  <c r="O947" i="4"/>
  <c r="O854" i="4"/>
  <c r="O862" i="4"/>
  <c r="AC868" i="4"/>
  <c r="O873" i="4"/>
  <c r="J875" i="4"/>
  <c r="E872" i="4"/>
  <c r="F873" i="4" s="1"/>
  <c r="O883" i="4"/>
  <c r="E889" i="4"/>
  <c r="F890" i="4" s="1"/>
  <c r="O899" i="4"/>
  <c r="E913" i="4"/>
  <c r="F914" i="4" s="1"/>
  <c r="O913" i="4"/>
  <c r="E933" i="4"/>
  <c r="F934" i="4" s="1"/>
  <c r="O933" i="4"/>
  <c r="AC935" i="4"/>
  <c r="O875" i="4"/>
  <c r="O879" i="4"/>
  <c r="E885" i="4"/>
  <c r="F886" i="4" s="1"/>
  <c r="J886" i="4"/>
  <c r="J895" i="4"/>
  <c r="J902" i="4"/>
  <c r="J909" i="4"/>
  <c r="K911" i="4"/>
  <c r="L912" i="4" s="1"/>
  <c r="J911" i="4"/>
  <c r="K935" i="4"/>
  <c r="L936" i="4" s="1"/>
  <c r="J935" i="4"/>
  <c r="K949" i="4"/>
  <c r="L950" i="4" s="1"/>
  <c r="J949" i="4"/>
  <c r="E876" i="4"/>
  <c r="F877" i="4" s="1"/>
  <c r="E881" i="4"/>
  <c r="F882" i="4" s="1"/>
  <c r="J882" i="4"/>
  <c r="J893" i="4"/>
  <c r="K903" i="4"/>
  <c r="L904" i="4" s="1"/>
  <c r="AC923" i="4"/>
  <c r="K933" i="4"/>
  <c r="L934" i="4" s="1"/>
  <c r="E877" i="4"/>
  <c r="F878" i="4" s="1"/>
  <c r="O887" i="4"/>
  <c r="E909" i="4"/>
  <c r="F910" i="4" s="1"/>
  <c r="O909" i="4"/>
  <c r="E919" i="4"/>
  <c r="F920" i="4" s="1"/>
  <c r="O919" i="4"/>
  <c r="AC919" i="4"/>
  <c r="O922" i="4"/>
  <c r="AC927" i="4"/>
  <c r="O935" i="4"/>
  <c r="O937" i="4"/>
  <c r="O949" i="4"/>
  <c r="K951" i="4"/>
  <c r="L952" i="4" s="1"/>
  <c r="J951" i="4"/>
  <c r="O915" i="4"/>
  <c r="E917" i="4"/>
  <c r="F918" i="4" s="1"/>
  <c r="O917" i="4"/>
  <c r="O921" i="4"/>
  <c r="J926" i="4"/>
  <c r="AC931" i="4"/>
  <c r="E941" i="4"/>
  <c r="F942" i="4" s="1"/>
  <c r="O941" i="4"/>
  <c r="K943" i="4"/>
  <c r="L944" i="4" s="1"/>
  <c r="J943" i="4"/>
  <c r="K952" i="4"/>
  <c r="L953" i="4" s="1"/>
  <c r="J952" i="4"/>
  <c r="O956" i="4"/>
  <c r="K960" i="4"/>
  <c r="L961" i="4" s="1"/>
  <c r="J960" i="4"/>
  <c r="O964" i="4"/>
  <c r="K968" i="4"/>
  <c r="L969" i="4" s="1"/>
  <c r="J968" i="4"/>
  <c r="O972" i="4"/>
  <c r="K976" i="4"/>
  <c r="L977" i="4" s="1"/>
  <c r="J976" i="4"/>
  <c r="O923" i="4"/>
  <c r="O924" i="4"/>
  <c r="E925" i="4"/>
  <c r="F926" i="4" s="1"/>
  <c r="O925" i="4"/>
  <c r="O928" i="4"/>
  <c r="E929" i="4"/>
  <c r="F930" i="4" s="1"/>
  <c r="O930" i="4"/>
  <c r="O938" i="4"/>
  <c r="O939" i="4"/>
  <c r="O945" i="4"/>
  <c r="O950" i="4"/>
  <c r="K954" i="4"/>
  <c r="L955" i="4" s="1"/>
  <c r="J954" i="4"/>
  <c r="O958" i="4"/>
  <c r="K962" i="4"/>
  <c r="L963" i="4" s="1"/>
  <c r="J962" i="4"/>
  <c r="O966" i="4"/>
  <c r="K970" i="4"/>
  <c r="L971" i="4" s="1"/>
  <c r="J970" i="4"/>
  <c r="O974" i="4"/>
  <c r="K978" i="4"/>
  <c r="J978" i="4"/>
  <c r="O895" i="4"/>
  <c r="E901" i="4"/>
  <c r="F902" i="4" s="1"/>
  <c r="J906" i="4"/>
  <c r="J912" i="4"/>
  <c r="K941" i="4"/>
  <c r="L942" i="4" s="1"/>
  <c r="J942" i="4"/>
  <c r="K956" i="4"/>
  <c r="L957" i="4" s="1"/>
  <c r="J956" i="4"/>
  <c r="O960" i="4"/>
  <c r="K964" i="4"/>
  <c r="L965" i="4" s="1"/>
  <c r="J964" i="4"/>
  <c r="O968" i="4"/>
  <c r="K972" i="4"/>
  <c r="L973" i="4" s="1"/>
  <c r="J972" i="4"/>
  <c r="O976" i="4"/>
  <c r="O18" i="10"/>
  <c r="O891" i="4"/>
  <c r="E897" i="4"/>
  <c r="F898" i="4" s="1"/>
  <c r="J898" i="4"/>
  <c r="AC915" i="4"/>
  <c r="J918" i="4"/>
  <c r="K927" i="4"/>
  <c r="L928" i="4" s="1"/>
  <c r="J927" i="4"/>
  <c r="AC947" i="4"/>
  <c r="K950" i="4"/>
  <c r="L951" i="4" s="1"/>
  <c r="J950" i="4"/>
  <c r="O954" i="4"/>
  <c r="K958" i="4"/>
  <c r="L959" i="4" s="1"/>
  <c r="J958" i="4"/>
  <c r="O962" i="4"/>
  <c r="K966" i="4"/>
  <c r="L967" i="4" s="1"/>
  <c r="J966" i="4"/>
  <c r="O970" i="4"/>
  <c r="K974" i="4"/>
  <c r="L975" i="4" s="1"/>
  <c r="J974" i="4"/>
  <c r="O978" i="4"/>
  <c r="O904" i="4"/>
  <c r="K907" i="4"/>
  <c r="L908" i="4" s="1"/>
  <c r="O920" i="4"/>
  <c r="K923" i="4"/>
  <c r="L924" i="4" s="1"/>
  <c r="O936" i="4"/>
  <c r="K939" i="4"/>
  <c r="L940" i="4" s="1"/>
  <c r="K931" i="4"/>
  <c r="L932" i="4" s="1"/>
  <c r="O944" i="4"/>
  <c r="K947" i="4"/>
  <c r="L948" i="4" s="1"/>
  <c r="J8" i="10"/>
  <c r="L4" i="10"/>
  <c r="K4" i="10" s="1"/>
  <c r="I8" i="10"/>
  <c r="H8" i="10"/>
  <c r="J4" i="10"/>
  <c r="I4" i="10"/>
  <c r="N8" i="10"/>
  <c r="H4" i="10"/>
  <c r="N7" i="10"/>
  <c r="J10" i="10"/>
  <c r="N15" i="10"/>
  <c r="J20" i="10"/>
  <c r="M15" i="10"/>
  <c r="I9" i="10"/>
  <c r="I20" i="10"/>
  <c r="L15" i="10"/>
  <c r="K15" i="10" s="1"/>
  <c r="H9" i="10"/>
  <c r="H20" i="10"/>
  <c r="J15" i="10"/>
  <c r="N9" i="10"/>
  <c r="N20" i="10"/>
  <c r="I15" i="10"/>
  <c r="M9" i="10"/>
  <c r="M20" i="10"/>
  <c r="L20" i="10"/>
  <c r="K20" i="10" s="1"/>
  <c r="H3" i="10"/>
  <c r="M4" i="10"/>
  <c r="L8" i="10"/>
  <c r="H13" i="10"/>
  <c r="H15" i="10"/>
  <c r="I3" i="10"/>
  <c r="N4" i="10"/>
  <c r="M8" i="10"/>
  <c r="I13" i="10"/>
  <c r="J3" i="10"/>
  <c r="J9" i="10"/>
  <c r="J13" i="10"/>
  <c r="L3" i="10"/>
  <c r="K3" i="10" s="1"/>
  <c r="J7" i="10"/>
  <c r="M18" i="10"/>
  <c r="L18" i="10"/>
  <c r="K18" i="10" s="1"/>
  <c r="M3" i="10"/>
  <c r="N13" i="10"/>
  <c r="J18" i="10"/>
  <c r="M13" i="10"/>
  <c r="I7" i="10"/>
  <c r="I18" i="10"/>
  <c r="L13" i="10"/>
  <c r="K13" i="10" s="1"/>
  <c r="H7" i="10"/>
  <c r="H18" i="10"/>
  <c r="L19" i="10"/>
  <c r="P19" i="10" s="1"/>
  <c r="N14" i="10"/>
  <c r="H10" i="10"/>
  <c r="J19" i="10"/>
  <c r="M14" i="10"/>
  <c r="I19" i="10"/>
  <c r="L14" i="10"/>
  <c r="K14" i="10" s="1"/>
  <c r="N10" i="10"/>
  <c r="H19" i="10"/>
  <c r="M10" i="10"/>
  <c r="J14" i="10"/>
  <c r="L10" i="10"/>
  <c r="K10" i="10" s="1"/>
  <c r="N3" i="10"/>
  <c r="L7" i="10"/>
  <c r="K7" i="10" s="1"/>
  <c r="L9" i="10"/>
  <c r="K9" i="10" s="1"/>
  <c r="H14" i="10"/>
  <c r="M7" i="10"/>
  <c r="I10" i="10"/>
  <c r="I14" i="10"/>
  <c r="M19" i="10"/>
  <c r="O19" i="10" s="1"/>
  <c r="H10" i="12"/>
  <c r="H19" i="12"/>
  <c r="H29" i="12"/>
  <c r="H38" i="12"/>
  <c r="H47" i="12"/>
  <c r="H56" i="12"/>
  <c r="H65" i="12"/>
  <c r="H74" i="12"/>
  <c r="H83" i="12"/>
  <c r="H93" i="12"/>
  <c r="H102" i="12"/>
  <c r="H111" i="12"/>
  <c r="H120" i="12"/>
  <c r="H129" i="12"/>
  <c r="H138" i="12"/>
  <c r="H147" i="12"/>
  <c r="H157" i="12"/>
  <c r="H166" i="12"/>
  <c r="H175" i="12"/>
  <c r="H184" i="12"/>
  <c r="H193" i="12"/>
  <c r="H202" i="12"/>
  <c r="H211" i="12"/>
  <c r="H221" i="12"/>
  <c r="H230" i="12"/>
  <c r="H239" i="12"/>
  <c r="H248" i="12"/>
  <c r="H257" i="12"/>
  <c r="H266" i="12"/>
  <c r="H277" i="12"/>
  <c r="H288" i="12"/>
  <c r="H298" i="12"/>
  <c r="H309" i="12"/>
  <c r="H319" i="12"/>
  <c r="H329" i="12"/>
  <c r="H339" i="12"/>
  <c r="H350" i="12"/>
  <c r="H361" i="12"/>
  <c r="H371" i="12"/>
  <c r="H382" i="12"/>
  <c r="H392" i="12"/>
  <c r="H402" i="12"/>
  <c r="H413" i="12"/>
  <c r="H423" i="12"/>
  <c r="H434" i="12"/>
  <c r="H445" i="12"/>
  <c r="H455" i="12"/>
  <c r="H465" i="12"/>
  <c r="H477" i="12"/>
  <c r="H490" i="12"/>
  <c r="H502" i="12"/>
  <c r="H513" i="12"/>
  <c r="H527" i="12"/>
  <c r="H538" i="12"/>
  <c r="H550" i="12"/>
  <c r="H563" i="12"/>
  <c r="H575" i="12"/>
  <c r="H586" i="12"/>
  <c r="H600" i="12"/>
  <c r="H611" i="12"/>
  <c r="H623" i="12"/>
  <c r="H637" i="12"/>
  <c r="H648" i="12"/>
  <c r="H664" i="12"/>
  <c r="H678" i="12"/>
  <c r="H696" i="12"/>
  <c r="H714" i="12"/>
  <c r="H739" i="12"/>
  <c r="H770" i="12"/>
  <c r="H795" i="12"/>
  <c r="H823" i="12"/>
  <c r="H859" i="12"/>
  <c r="H894" i="12"/>
  <c r="H11" i="12"/>
  <c r="H21" i="12"/>
  <c r="H30" i="12"/>
  <c r="H39" i="12"/>
  <c r="H48" i="12"/>
  <c r="H57" i="12"/>
  <c r="H66" i="12"/>
  <c r="H75" i="12"/>
  <c r="H85" i="12"/>
  <c r="H94" i="12"/>
  <c r="H103" i="12"/>
  <c r="H112" i="12"/>
  <c r="H121" i="12"/>
  <c r="H130" i="12"/>
  <c r="H139" i="12"/>
  <c r="H149" i="12"/>
  <c r="H158" i="12"/>
  <c r="H167" i="12"/>
  <c r="H176" i="12"/>
  <c r="H185" i="12"/>
  <c r="H194" i="12"/>
  <c r="H203" i="12"/>
  <c r="H213" i="12"/>
  <c r="H222" i="12"/>
  <c r="H231" i="12"/>
  <c r="H240" i="12"/>
  <c r="H249" i="12"/>
  <c r="H258" i="12"/>
  <c r="H267" i="12"/>
  <c r="H279" i="12"/>
  <c r="H289" i="12"/>
  <c r="H299" i="12"/>
  <c r="H310" i="12"/>
  <c r="H320" i="12"/>
  <c r="H330" i="12"/>
  <c r="H341" i="12"/>
  <c r="H352" i="12"/>
  <c r="H362" i="12"/>
  <c r="H373" i="12"/>
  <c r="H383" i="12"/>
  <c r="H393" i="12"/>
  <c r="H403" i="12"/>
  <c r="H414" i="12"/>
  <c r="H425" i="12"/>
  <c r="H435" i="12"/>
  <c r="H446" i="12"/>
  <c r="H456" i="12"/>
  <c r="H466" i="12"/>
  <c r="H480" i="12"/>
  <c r="H491" i="12"/>
  <c r="H503" i="12"/>
  <c r="H517" i="12"/>
  <c r="H528" i="12"/>
  <c r="H539" i="12"/>
  <c r="H553" i="12"/>
  <c r="H565" i="12"/>
  <c r="H576" i="12"/>
  <c r="H590" i="12"/>
  <c r="H601" i="12"/>
  <c r="H613" i="12"/>
  <c r="H626" i="12"/>
  <c r="H638" i="12"/>
  <c r="H650" i="12"/>
  <c r="H665" i="12"/>
  <c r="H682" i="12"/>
  <c r="H701" i="12"/>
  <c r="H719" i="12"/>
  <c r="H744" i="12"/>
  <c r="H771" i="12"/>
  <c r="H801" i="12"/>
  <c r="H827" i="12"/>
  <c r="H861" i="12"/>
  <c r="H13" i="12"/>
  <c r="H22" i="12"/>
  <c r="H31" i="12"/>
  <c r="H40" i="12"/>
  <c r="H49" i="12"/>
  <c r="H58" i="12"/>
  <c r="H67" i="12"/>
  <c r="H77" i="12"/>
  <c r="H86" i="12"/>
  <c r="H95" i="12"/>
  <c r="H104" i="12"/>
  <c r="H113" i="12"/>
  <c r="H122" i="12"/>
  <c r="H131" i="12"/>
  <c r="H141" i="12"/>
  <c r="H150" i="12"/>
  <c r="H159" i="12"/>
  <c r="H168" i="12"/>
  <c r="H177" i="12"/>
  <c r="H186" i="12"/>
  <c r="H195" i="12"/>
  <c r="H205" i="12"/>
  <c r="H214" i="12"/>
  <c r="H223" i="12"/>
  <c r="H232" i="12"/>
  <c r="H241" i="12"/>
  <c r="H250" i="12"/>
  <c r="H259" i="12"/>
  <c r="H270" i="12"/>
  <c r="H280" i="12"/>
  <c r="H290" i="12"/>
  <c r="H301" i="12"/>
  <c r="H311" i="12"/>
  <c r="H321" i="12"/>
  <c r="H331" i="12"/>
  <c r="H343" i="12"/>
  <c r="H353" i="12"/>
  <c r="H363" i="12"/>
  <c r="H374" i="12"/>
  <c r="H384" i="12"/>
  <c r="H394" i="12"/>
  <c r="H405" i="12"/>
  <c r="H416" i="12"/>
  <c r="H426" i="12"/>
  <c r="H437" i="12"/>
  <c r="H447" i="12"/>
  <c r="H457" i="12"/>
  <c r="H467" i="12"/>
  <c r="H481" i="12"/>
  <c r="H493" i="12"/>
  <c r="H504" i="12"/>
  <c r="H518" i="12"/>
  <c r="H529" i="12"/>
  <c r="H541" i="12"/>
  <c r="H554" i="12"/>
  <c r="H566" i="12"/>
  <c r="H577" i="12"/>
  <c r="H591" i="12"/>
  <c r="H602" i="12"/>
  <c r="H614" i="12"/>
  <c r="H627" i="12"/>
  <c r="H639" i="12"/>
  <c r="H654" i="12"/>
  <c r="H666" i="12"/>
  <c r="H683" i="12"/>
  <c r="H702" i="12"/>
  <c r="H720" i="12"/>
  <c r="H749" i="12"/>
  <c r="H775" i="12"/>
  <c r="H802" i="12"/>
  <c r="H833" i="12"/>
  <c r="H900" i="12"/>
  <c r="H892" i="12"/>
  <c r="H884" i="12"/>
  <c r="H876" i="12"/>
  <c r="H868" i="12"/>
  <c r="H860" i="12"/>
  <c r="H852" i="12"/>
  <c r="H844" i="12"/>
  <c r="H836" i="12"/>
  <c r="H828" i="12"/>
  <c r="H820" i="12"/>
  <c r="H812" i="12"/>
  <c r="H804" i="12"/>
  <c r="H796" i="12"/>
  <c r="H788" i="12"/>
  <c r="H780" i="12"/>
  <c r="H772" i="12"/>
  <c r="H764" i="12"/>
  <c r="H756" i="12"/>
  <c r="H748" i="12"/>
  <c r="H740" i="12"/>
  <c r="H732" i="12"/>
  <c r="H724" i="12"/>
  <c r="H716" i="12"/>
  <c r="H708" i="12"/>
  <c r="H700" i="12"/>
  <c r="H692" i="12"/>
  <c r="H684" i="12"/>
  <c r="H676" i="12"/>
  <c r="H668" i="12"/>
  <c r="H660" i="12"/>
  <c r="H652" i="12"/>
  <c r="H644" i="12"/>
  <c r="H636" i="12"/>
  <c r="H628" i="12"/>
  <c r="H620" i="12"/>
  <c r="H612" i="12"/>
  <c r="H604" i="12"/>
  <c r="H596" i="12"/>
  <c r="H588" i="12"/>
  <c r="H580" i="12"/>
  <c r="H572" i="12"/>
  <c r="H564" i="12"/>
  <c r="H556" i="12"/>
  <c r="H548" i="12"/>
  <c r="H540" i="12"/>
  <c r="H532" i="12"/>
  <c r="H524" i="12"/>
  <c r="H516" i="12"/>
  <c r="H508" i="12"/>
  <c r="H500" i="12"/>
  <c r="H492" i="12"/>
  <c r="H484" i="12"/>
  <c r="H476" i="12"/>
  <c r="H468" i="12"/>
  <c r="H460" i="12"/>
  <c r="H452" i="12"/>
  <c r="H444" i="12"/>
  <c r="H436" i="12"/>
  <c r="H428" i="12"/>
  <c r="H420" i="12"/>
  <c r="H412" i="12"/>
  <c r="H404" i="12"/>
  <c r="H396" i="12"/>
  <c r="H388" i="12"/>
  <c r="H380" i="12"/>
  <c r="H372" i="12"/>
  <c r="H364" i="12"/>
  <c r="H356" i="12"/>
  <c r="H348" i="12"/>
  <c r="H340" i="12"/>
  <c r="H332" i="12"/>
  <c r="H324" i="12"/>
  <c r="H316" i="12"/>
  <c r="H308" i="12"/>
  <c r="H300" i="12"/>
  <c r="H292" i="12"/>
  <c r="H284" i="12"/>
  <c r="H276" i="12"/>
  <c r="H268" i="12"/>
  <c r="H896" i="12"/>
  <c r="H888" i="12"/>
  <c r="H880" i="12"/>
  <c r="H872" i="12"/>
  <c r="H864" i="12"/>
  <c r="H856" i="12"/>
  <c r="H848" i="12"/>
  <c r="H840" i="12"/>
  <c r="H832" i="12"/>
  <c r="H898" i="12"/>
  <c r="H887" i="12"/>
  <c r="H877" i="12"/>
  <c r="H866" i="12"/>
  <c r="H855" i="12"/>
  <c r="H845" i="12"/>
  <c r="H834" i="12"/>
  <c r="H824" i="12"/>
  <c r="H815" i="12"/>
  <c r="H806" i="12"/>
  <c r="H797" i="12"/>
  <c r="H787" i="12"/>
  <c r="H778" i="12"/>
  <c r="H769" i="12"/>
  <c r="H760" i="12"/>
  <c r="H751" i="12"/>
  <c r="H742" i="12"/>
  <c r="H733" i="12"/>
  <c r="H895" i="12"/>
  <c r="H885" i="12"/>
  <c r="H874" i="12"/>
  <c r="H863" i="12"/>
  <c r="H853" i="12"/>
  <c r="H886" i="12"/>
  <c r="H871" i="12"/>
  <c r="H858" i="12"/>
  <c r="H843" i="12"/>
  <c r="H831" i="12"/>
  <c r="H821" i="12"/>
  <c r="H810" i="12"/>
  <c r="H800" i="12"/>
  <c r="H790" i="12"/>
  <c r="H779" i="12"/>
  <c r="H768" i="12"/>
  <c r="H758" i="12"/>
  <c r="H747" i="12"/>
  <c r="H737" i="12"/>
  <c r="H727" i="12"/>
  <c r="H718" i="12"/>
  <c r="H709" i="12"/>
  <c r="H699" i="12"/>
  <c r="H690" i="12"/>
  <c r="H681" i="12"/>
  <c r="H899" i="12"/>
  <c r="H883" i="12"/>
  <c r="H870" i="12"/>
  <c r="H857" i="12"/>
  <c r="H842" i="12"/>
  <c r="H830" i="12"/>
  <c r="H819" i="12"/>
  <c r="H809" i="12"/>
  <c r="H799" i="12"/>
  <c r="H789" i="12"/>
  <c r="H777" i="12"/>
  <c r="H767" i="12"/>
  <c r="H757" i="12"/>
  <c r="H746" i="12"/>
  <c r="H736" i="12"/>
  <c r="H726" i="12"/>
  <c r="H717" i="12"/>
  <c r="H707" i="12"/>
  <c r="H698" i="12"/>
  <c r="H689" i="12"/>
  <c r="H680" i="12"/>
  <c r="H671" i="12"/>
  <c r="H662" i="12"/>
  <c r="H653" i="12"/>
  <c r="H643" i="12"/>
  <c r="H634" i="12"/>
  <c r="H625" i="12"/>
  <c r="H616" i="12"/>
  <c r="H607" i="12"/>
  <c r="H598" i="12"/>
  <c r="H589" i="12"/>
  <c r="H579" i="12"/>
  <c r="H570" i="12"/>
  <c r="H561" i="12"/>
  <c r="H552" i="12"/>
  <c r="H543" i="12"/>
  <c r="H534" i="12"/>
  <c r="H525" i="12"/>
  <c r="H515" i="12"/>
  <c r="H506" i="12"/>
  <c r="H497" i="12"/>
  <c r="H488" i="12"/>
  <c r="H479" i="12"/>
  <c r="H470" i="12"/>
  <c r="H461" i="12"/>
  <c r="H451" i="12"/>
  <c r="H442" i="12"/>
  <c r="H433" i="12"/>
  <c r="H424" i="12"/>
  <c r="H415" i="12"/>
  <c r="H406" i="12"/>
  <c r="H397" i="12"/>
  <c r="H387" i="12"/>
  <c r="H378" i="12"/>
  <c r="H369" i="12"/>
  <c r="H360" i="12"/>
  <c r="H351" i="12"/>
  <c r="H342" i="12"/>
  <c r="H333" i="12"/>
  <c r="H323" i="12"/>
  <c r="H314" i="12"/>
  <c r="H305" i="12"/>
  <c r="H296" i="12"/>
  <c r="H287" i="12"/>
  <c r="H278" i="12"/>
  <c r="H269" i="12"/>
  <c r="H260" i="12"/>
  <c r="H252" i="12"/>
  <c r="H244" i="12"/>
  <c r="H236" i="12"/>
  <c r="H228" i="12"/>
  <c r="H220" i="12"/>
  <c r="H212" i="12"/>
  <c r="H204" i="12"/>
  <c r="H196" i="12"/>
  <c r="H188" i="12"/>
  <c r="H180" i="12"/>
  <c r="H172" i="12"/>
  <c r="H164" i="12"/>
  <c r="H156" i="12"/>
  <c r="H148" i="12"/>
  <c r="H140" i="12"/>
  <c r="H132" i="12"/>
  <c r="H124" i="12"/>
  <c r="H116" i="12"/>
  <c r="H108" i="12"/>
  <c r="H100" i="12"/>
  <c r="H92" i="12"/>
  <c r="H84" i="12"/>
  <c r="H76" i="12"/>
  <c r="H68" i="12"/>
  <c r="H60" i="12"/>
  <c r="H52" i="12"/>
  <c r="H44" i="12"/>
  <c r="H36" i="12"/>
  <c r="H28" i="12"/>
  <c r="H20" i="12"/>
  <c r="H12" i="12"/>
  <c r="H5" i="12"/>
  <c r="H897" i="12"/>
  <c r="H882" i="12"/>
  <c r="H869" i="12"/>
  <c r="H854" i="12"/>
  <c r="H841" i="12"/>
  <c r="H829" i="12"/>
  <c r="H818" i="12"/>
  <c r="H808" i="12"/>
  <c r="H798" i="12"/>
  <c r="H786" i="12"/>
  <c r="H776" i="12"/>
  <c r="H766" i="12"/>
  <c r="H755" i="12"/>
  <c r="H745" i="12"/>
  <c r="H735" i="12"/>
  <c r="H725" i="12"/>
  <c r="H715" i="12"/>
  <c r="H706" i="12"/>
  <c r="H697" i="12"/>
  <c r="H688" i="12"/>
  <c r="H679" i="12"/>
  <c r="H670" i="12"/>
  <c r="H661" i="12"/>
  <c r="H651" i="12"/>
  <c r="H642" i="12"/>
  <c r="H633" i="12"/>
  <c r="H624" i="12"/>
  <c r="H615" i="12"/>
  <c r="H606" i="12"/>
  <c r="H597" i="12"/>
  <c r="H587" i="12"/>
  <c r="H578" i="12"/>
  <c r="H569" i="12"/>
  <c r="H560" i="12"/>
  <c r="H551" i="12"/>
  <c r="H542" i="12"/>
  <c r="H533" i="12"/>
  <c r="H523" i="12"/>
  <c r="H514" i="12"/>
  <c r="H505" i="12"/>
  <c r="H496" i="12"/>
  <c r="H487" i="12"/>
  <c r="H478" i="12"/>
  <c r="H469" i="12"/>
  <c r="H893" i="12"/>
  <c r="H879" i="12"/>
  <c r="H865" i="12"/>
  <c r="H850" i="12"/>
  <c r="H838" i="12"/>
  <c r="H826" i="12"/>
  <c r="H816" i="12"/>
  <c r="H805" i="12"/>
  <c r="H794" i="12"/>
  <c r="H784" i="12"/>
  <c r="H774" i="12"/>
  <c r="H763" i="12"/>
  <c r="H753" i="12"/>
  <c r="H743" i="12"/>
  <c r="H731" i="12"/>
  <c r="H722" i="12"/>
  <c r="H713" i="12"/>
  <c r="H704" i="12"/>
  <c r="H695" i="12"/>
  <c r="H686" i="12"/>
  <c r="H677" i="12"/>
  <c r="H667" i="12"/>
  <c r="H658" i="12"/>
  <c r="H649" i="12"/>
  <c r="H891" i="12"/>
  <c r="H878" i="12"/>
  <c r="H862" i="12"/>
  <c r="H849" i="12"/>
  <c r="H837" i="12"/>
  <c r="H825" i="12"/>
  <c r="H814" i="12"/>
  <c r="H803" i="12"/>
  <c r="H793" i="12"/>
  <c r="H783" i="12"/>
  <c r="H773" i="12"/>
  <c r="H762" i="12"/>
  <c r="H752" i="12"/>
  <c r="H741" i="12"/>
  <c r="H730" i="12"/>
  <c r="H721" i="12"/>
  <c r="H14" i="12"/>
  <c r="H23" i="12"/>
  <c r="H32" i="12"/>
  <c r="H41" i="12"/>
  <c r="H50" i="12"/>
  <c r="H59" i="12"/>
  <c r="H69" i="12"/>
  <c r="H78" i="12"/>
  <c r="H87" i="12"/>
  <c r="H96" i="12"/>
  <c r="H105" i="12"/>
  <c r="H114" i="12"/>
  <c r="H123" i="12"/>
  <c r="H133" i="12"/>
  <c r="H142" i="12"/>
  <c r="H151" i="12"/>
  <c r="H160" i="12"/>
  <c r="H169" i="12"/>
  <c r="H178" i="12"/>
  <c r="H187" i="12"/>
  <c r="H197" i="12"/>
  <c r="H206" i="12"/>
  <c r="H215" i="12"/>
  <c r="H224" i="12"/>
  <c r="H233" i="12"/>
  <c r="H242" i="12"/>
  <c r="H251" i="12"/>
  <c r="H261" i="12"/>
  <c r="H271" i="12"/>
  <c r="H281" i="12"/>
  <c r="H291" i="12"/>
  <c r="H302" i="12"/>
  <c r="H312" i="12"/>
  <c r="H322" i="12"/>
  <c r="H334" i="12"/>
  <c r="H344" i="12"/>
  <c r="H354" i="12"/>
  <c r="H365" i="12"/>
  <c r="H375" i="12"/>
  <c r="H385" i="12"/>
  <c r="H395" i="12"/>
  <c r="H407" i="12"/>
  <c r="H417" i="12"/>
  <c r="H427" i="12"/>
  <c r="H438" i="12"/>
  <c r="H448" i="12"/>
  <c r="H458" i="12"/>
  <c r="H471" i="12"/>
  <c r="H482" i="12"/>
  <c r="H494" i="12"/>
  <c r="H507" i="12"/>
  <c r="H519" i="12"/>
  <c r="H530" i="12"/>
  <c r="H544" i="12"/>
  <c r="H555" i="12"/>
  <c r="H567" i="12"/>
  <c r="H581" i="12"/>
  <c r="H592" i="12"/>
  <c r="H603" i="12"/>
  <c r="H617" i="12"/>
  <c r="H629" i="12"/>
  <c r="H640" i="12"/>
  <c r="H655" i="12"/>
  <c r="H669" i="12"/>
  <c r="H685" i="12"/>
  <c r="H703" i="12"/>
  <c r="H723" i="12"/>
  <c r="H750" i="12"/>
  <c r="H781" i="12"/>
  <c r="H807" i="12"/>
  <c r="H835" i="12"/>
  <c r="H873" i="12"/>
  <c r="H6" i="12"/>
  <c r="H15" i="12"/>
  <c r="H24" i="12"/>
  <c r="H33" i="12"/>
  <c r="H42" i="12"/>
  <c r="H51" i="12"/>
  <c r="H61" i="12"/>
  <c r="H70" i="12"/>
  <c r="H79" i="12"/>
  <c r="H88" i="12"/>
  <c r="H97" i="12"/>
  <c r="H106" i="12"/>
  <c r="H115" i="12"/>
  <c r="H125" i="12"/>
  <c r="H134" i="12"/>
  <c r="H143" i="12"/>
  <c r="H152" i="12"/>
  <c r="H161" i="12"/>
  <c r="H170" i="12"/>
  <c r="H179" i="12"/>
  <c r="H189" i="12"/>
  <c r="H198" i="12"/>
  <c r="H207" i="12"/>
  <c r="H216" i="12"/>
  <c r="H225" i="12"/>
  <c r="H234" i="12"/>
  <c r="H243" i="12"/>
  <c r="H253" i="12"/>
  <c r="H262" i="12"/>
  <c r="H272" i="12"/>
  <c r="H282" i="12"/>
  <c r="H293" i="12"/>
  <c r="H303" i="12"/>
  <c r="H313" i="12"/>
  <c r="H325" i="12"/>
  <c r="H335" i="12"/>
  <c r="H345" i="12"/>
  <c r="H355" i="12"/>
  <c r="H366" i="12"/>
  <c r="H376" i="12"/>
  <c r="H386" i="12"/>
  <c r="H398" i="12"/>
  <c r="H408" i="12"/>
  <c r="H418" i="12"/>
  <c r="H429" i="12"/>
  <c r="H439" i="12"/>
  <c r="H449" i="12"/>
  <c r="H459" i="12"/>
  <c r="H472" i="12"/>
  <c r="H483" i="12"/>
  <c r="H495" i="12"/>
  <c r="H509" i="12"/>
  <c r="H520" i="12"/>
  <c r="H531" i="12"/>
  <c r="H545" i="12"/>
  <c r="H557" i="12"/>
  <c r="H568" i="12"/>
  <c r="H582" i="12"/>
  <c r="H593" i="12"/>
  <c r="H605" i="12"/>
  <c r="H618" i="12"/>
  <c r="H630" i="12"/>
  <c r="H641" i="12"/>
  <c r="H656" i="12"/>
  <c r="H672" i="12"/>
  <c r="H687" i="12"/>
  <c r="H705" i="12"/>
  <c r="H728" i="12"/>
  <c r="H754" i="12"/>
  <c r="H782" i="12"/>
  <c r="H811" i="12"/>
  <c r="H839" i="12"/>
  <c r="H875" i="12"/>
  <c r="H7" i="12"/>
  <c r="H16" i="12"/>
  <c r="H25" i="12"/>
  <c r="H34" i="12"/>
  <c r="H43" i="12"/>
  <c r="H53" i="12"/>
  <c r="H62" i="12"/>
  <c r="H71" i="12"/>
  <c r="H80" i="12"/>
  <c r="H89" i="12"/>
  <c r="H98" i="12"/>
  <c r="H107" i="12"/>
  <c r="H117" i="12"/>
  <c r="H126" i="12"/>
  <c r="H135" i="12"/>
  <c r="H144" i="12"/>
  <c r="H153" i="12"/>
  <c r="H162" i="12"/>
  <c r="H171" i="12"/>
  <c r="H181" i="12"/>
  <c r="H190" i="12"/>
  <c r="H199" i="12"/>
  <c r="H208" i="12"/>
  <c r="H217" i="12"/>
  <c r="H226" i="12"/>
  <c r="H235" i="12"/>
  <c r="H245" i="12"/>
  <c r="H254" i="12"/>
  <c r="H263" i="12"/>
  <c r="H273" i="12"/>
  <c r="H283" i="12"/>
  <c r="H294" i="12"/>
  <c r="H304" i="12"/>
  <c r="H315" i="12"/>
  <c r="H326" i="12"/>
  <c r="H336" i="12"/>
  <c r="H346" i="12"/>
  <c r="H357" i="12"/>
  <c r="H367" i="12"/>
  <c r="H377" i="12"/>
  <c r="H389" i="12"/>
  <c r="H399" i="12"/>
  <c r="H409" i="12"/>
  <c r="H419" i="12"/>
  <c r="H430" i="12"/>
  <c r="H440" i="12"/>
  <c r="H450" i="12"/>
  <c r="H462" i="12"/>
  <c r="H473" i="12"/>
  <c r="H485" i="12"/>
  <c r="H498" i="12"/>
  <c r="H510" i="12"/>
  <c r="H521" i="12"/>
  <c r="H535" i="12"/>
  <c r="H546" i="12"/>
  <c r="H558" i="12"/>
  <c r="H571" i="12"/>
  <c r="H583" i="12"/>
  <c r="H594" i="12"/>
  <c r="H608" i="12"/>
  <c r="H619" i="12"/>
  <c r="H631" i="12"/>
  <c r="H645" i="12"/>
  <c r="H657" i="12"/>
  <c r="H673" i="12"/>
  <c r="H691" i="12"/>
  <c r="H710" i="12"/>
  <c r="H729" i="12"/>
  <c r="H759" i="12"/>
  <c r="H785" i="12"/>
  <c r="H813" i="12"/>
  <c r="H846" i="12"/>
  <c r="H881" i="12"/>
  <c r="H8" i="12"/>
  <c r="H17" i="12"/>
  <c r="H26" i="12"/>
  <c r="H35" i="12"/>
  <c r="H45" i="12"/>
  <c r="H54" i="12"/>
  <c r="H63" i="12"/>
  <c r="H72" i="12"/>
  <c r="H81" i="12"/>
  <c r="H90" i="12"/>
  <c r="H99" i="12"/>
  <c r="H109" i="12"/>
  <c r="H118" i="12"/>
  <c r="H127" i="12"/>
  <c r="H136" i="12"/>
  <c r="H145" i="12"/>
  <c r="H154" i="12"/>
  <c r="H163" i="12"/>
  <c r="H173" i="12"/>
  <c r="H182" i="12"/>
  <c r="H191" i="12"/>
  <c r="H200" i="12"/>
  <c r="H209" i="12"/>
  <c r="H218" i="12"/>
  <c r="H227" i="12"/>
  <c r="H237" i="12"/>
  <c r="H246" i="12"/>
  <c r="H255" i="12"/>
  <c r="H264" i="12"/>
  <c r="H274" i="12"/>
  <c r="H285" i="12"/>
  <c r="H295" i="12"/>
  <c r="H306" i="12"/>
  <c r="H317" i="12"/>
  <c r="H327" i="12"/>
  <c r="H337" i="12"/>
  <c r="H347" i="12"/>
  <c r="H358" i="12"/>
  <c r="H368" i="12"/>
  <c r="H379" i="12"/>
  <c r="H390" i="12"/>
  <c r="H400" i="12"/>
  <c r="H410" i="12"/>
  <c r="H421" i="12"/>
  <c r="H431" i="12"/>
  <c r="H441" i="12"/>
  <c r="H453" i="12"/>
  <c r="H463" i="12"/>
  <c r="H474" i="12"/>
  <c r="H486" i="12"/>
  <c r="H499" i="12"/>
  <c r="H511" i="12"/>
  <c r="H522" i="12"/>
  <c r="H536" i="12"/>
  <c r="H547" i="12"/>
  <c r="H559" i="12"/>
  <c r="H573" i="12"/>
  <c r="H584" i="12"/>
  <c r="H595" i="12"/>
  <c r="H609" i="12"/>
  <c r="H621" i="12"/>
  <c r="H632" i="12"/>
  <c r="H646" i="12"/>
  <c r="H659" i="12"/>
  <c r="H674" i="12"/>
  <c r="H693" i="12"/>
  <c r="H711" i="12"/>
  <c r="H734" i="12"/>
  <c r="H761" i="12"/>
  <c r="H791" i="12"/>
  <c r="H817" i="12"/>
  <c r="H847" i="12"/>
  <c r="H889" i="12"/>
  <c r="H9" i="12"/>
  <c r="H18" i="12"/>
  <c r="H27" i="12"/>
  <c r="H37" i="12"/>
  <c r="H46" i="12"/>
  <c r="H55" i="12"/>
  <c r="H64" i="12"/>
  <c r="H73" i="12"/>
  <c r="H82" i="12"/>
  <c r="H91" i="12"/>
  <c r="H101" i="12"/>
  <c r="H110" i="12"/>
  <c r="H119" i="12"/>
  <c r="H128" i="12"/>
  <c r="H137" i="12"/>
  <c r="H146" i="12"/>
  <c r="H155" i="12"/>
  <c r="H165" i="12"/>
  <c r="H174" i="12"/>
  <c r="H183" i="12"/>
  <c r="H192" i="12"/>
  <c r="H201" i="12"/>
  <c r="H210" i="12"/>
  <c r="H219" i="12"/>
  <c r="H229" i="12"/>
  <c r="H238" i="12"/>
  <c r="H247" i="12"/>
  <c r="H256" i="12"/>
  <c r="H265" i="12"/>
  <c r="H275" i="12"/>
  <c r="H286" i="12"/>
  <c r="H297" i="12"/>
  <c r="H307" i="12"/>
  <c r="H318" i="12"/>
  <c r="H328" i="12"/>
  <c r="H338" i="12"/>
  <c r="H349" i="12"/>
  <c r="H359" i="12"/>
  <c r="H370" i="12"/>
  <c r="H381" i="12"/>
  <c r="H391" i="12"/>
  <c r="H401" i="12"/>
  <c r="H411" i="12"/>
  <c r="H422" i="12"/>
  <c r="H432" i="12"/>
  <c r="H443" i="12"/>
  <c r="H454" i="12"/>
  <c r="H464" i="12"/>
  <c r="H475" i="12"/>
  <c r="H489" i="12"/>
  <c r="H501" i="12"/>
  <c r="H512" i="12"/>
  <c r="H526" i="12"/>
  <c r="H537" i="12"/>
  <c r="H549" i="12"/>
  <c r="H562" i="12"/>
  <c r="H574" i="12"/>
  <c r="H585" i="12"/>
  <c r="H599" i="12"/>
  <c r="H610" i="12"/>
  <c r="H622" i="12"/>
  <c r="H635" i="12"/>
  <c r="H647" i="12"/>
  <c r="H663" i="12"/>
  <c r="H675" i="12"/>
  <c r="H694" i="12"/>
  <c r="H712" i="12"/>
  <c r="H738" i="12"/>
  <c r="H765" i="12"/>
  <c r="H792" i="12"/>
  <c r="H822" i="12"/>
  <c r="H851" i="12"/>
  <c r="H890" i="12"/>
  <c r="I8" i="12"/>
  <c r="I24" i="12"/>
  <c r="I37" i="12"/>
  <c r="I50" i="12"/>
  <c r="I66" i="12"/>
  <c r="I80" i="12"/>
  <c r="I93" i="12"/>
  <c r="I109" i="12"/>
  <c r="I122" i="12"/>
  <c r="I136" i="12"/>
  <c r="I152" i="12"/>
  <c r="I165" i="12"/>
  <c r="I178" i="12"/>
  <c r="I194" i="12"/>
  <c r="I208" i="12"/>
  <c r="I222" i="12"/>
  <c r="I243" i="12"/>
  <c r="I260" i="12"/>
  <c r="I279" i="12"/>
  <c r="I300" i="12"/>
  <c r="I318" i="12"/>
  <c r="I335" i="12"/>
  <c r="I356" i="12"/>
  <c r="I375" i="12"/>
  <c r="I392" i="12"/>
  <c r="I414" i="12"/>
  <c r="I439" i="12"/>
  <c r="I467" i="12"/>
  <c r="I495" i="12"/>
  <c r="I524" i="12"/>
  <c r="I552" i="12"/>
  <c r="I580" i="12"/>
  <c r="I610" i="12"/>
  <c r="I638" i="12"/>
  <c r="I666" i="12"/>
  <c r="I695" i="12"/>
  <c r="I723" i="12"/>
  <c r="I760" i="12"/>
  <c r="I798" i="12"/>
  <c r="I836" i="12"/>
  <c r="I882" i="12"/>
  <c r="I10" i="12"/>
  <c r="I25" i="12"/>
  <c r="I38" i="12"/>
  <c r="I53" i="12"/>
  <c r="I68" i="12"/>
  <c r="I81" i="12"/>
  <c r="I96" i="12"/>
  <c r="I110" i="12"/>
  <c r="I124" i="12"/>
  <c r="I138" i="12"/>
  <c r="I153" i="12"/>
  <c r="I166" i="12"/>
  <c r="I181" i="12"/>
  <c r="I196" i="12"/>
  <c r="I209" i="12"/>
  <c r="I226" i="12"/>
  <c r="I244" i="12"/>
  <c r="I263" i="12"/>
  <c r="I282" i="12"/>
  <c r="I302" i="12"/>
  <c r="I319" i="12"/>
  <c r="I339" i="12"/>
  <c r="I359" i="12"/>
  <c r="I376" i="12"/>
  <c r="I396" i="12"/>
  <c r="I415" i="12"/>
  <c r="I442" i="12"/>
  <c r="I471" i="12"/>
  <c r="I499" i="12"/>
  <c r="I527" i="12"/>
  <c r="I556" i="12"/>
  <c r="I584" i="12"/>
  <c r="I612" i="12"/>
  <c r="I642" i="12"/>
  <c r="I670" i="12"/>
  <c r="I698" i="12"/>
  <c r="I727" i="12"/>
  <c r="I766" i="12"/>
  <c r="I803" i="12"/>
  <c r="I840" i="12"/>
  <c r="I888" i="12"/>
  <c r="I14" i="12"/>
  <c r="I28" i="12"/>
  <c r="I42" i="12"/>
  <c r="I57" i="12"/>
  <c r="I70" i="12"/>
  <c r="I85" i="12"/>
  <c r="I100" i="12"/>
  <c r="I113" i="12"/>
  <c r="I128" i="12"/>
  <c r="I142" i="12"/>
  <c r="I156" i="12"/>
  <c r="I170" i="12"/>
  <c r="I185" i="12"/>
  <c r="I198" i="12"/>
  <c r="I213" i="12"/>
  <c r="I231" i="12"/>
  <c r="I248" i="12"/>
  <c r="I268" i="12"/>
  <c r="I287" i="12"/>
  <c r="I306" i="12"/>
  <c r="I324" i="12"/>
  <c r="I344" i="12"/>
  <c r="I362" i="12"/>
  <c r="I382" i="12"/>
  <c r="I402" i="12"/>
  <c r="I419" i="12"/>
  <c r="I447" i="12"/>
  <c r="I476" i="12"/>
  <c r="I504" i="12"/>
  <c r="I532" i="12"/>
  <c r="I562" i="12"/>
  <c r="I590" i="12"/>
  <c r="I618" i="12"/>
  <c r="I647" i="12"/>
  <c r="I675" i="12"/>
  <c r="I703" i="12"/>
  <c r="I738" i="12"/>
  <c r="I775" i="12"/>
  <c r="I812" i="12"/>
  <c r="I852" i="12"/>
  <c r="I899" i="12"/>
  <c r="I16" i="12"/>
  <c r="I29" i="12"/>
  <c r="I45" i="12"/>
  <c r="I58" i="12"/>
  <c r="I72" i="12"/>
  <c r="I88" i="12"/>
  <c r="I101" i="12"/>
  <c r="I114" i="12"/>
  <c r="I130" i="12"/>
  <c r="I144" i="12"/>
  <c r="I157" i="12"/>
  <c r="I173" i="12"/>
  <c r="I186" i="12"/>
  <c r="I200" i="12"/>
  <c r="I216" i="12"/>
  <c r="I232" i="12"/>
  <c r="I250" i="12"/>
  <c r="I271" i="12"/>
  <c r="I290" i="12"/>
  <c r="I307" i="12"/>
  <c r="I328" i="12"/>
  <c r="I346" i="12"/>
  <c r="I364" i="12"/>
  <c r="I386" i="12"/>
  <c r="I403" i="12"/>
  <c r="I424" i="12"/>
  <c r="I452" i="12"/>
  <c r="I482" i="12"/>
  <c r="I510" i="12"/>
  <c r="I538" i="12"/>
  <c r="I567" i="12"/>
  <c r="I595" i="12"/>
  <c r="I623" i="12"/>
  <c r="I652" i="12"/>
  <c r="I680" i="12"/>
  <c r="I708" i="12"/>
  <c r="I740" i="12"/>
  <c r="I780" i="12"/>
  <c r="I818" i="12"/>
  <c r="I858" i="12"/>
  <c r="I5" i="12"/>
  <c r="I17" i="12"/>
  <c r="I32" i="12"/>
  <c r="I46" i="12"/>
  <c r="I60" i="12"/>
  <c r="I74" i="12"/>
  <c r="I89" i="12"/>
  <c r="I102" i="12"/>
  <c r="I117" i="12"/>
  <c r="I132" i="12"/>
  <c r="I145" i="12"/>
  <c r="I160" i="12"/>
  <c r="I174" i="12"/>
  <c r="I188" i="12"/>
  <c r="I202" i="12"/>
  <c r="I217" i="12"/>
  <c r="I234" i="12"/>
  <c r="I254" i="12"/>
  <c r="I274" i="12"/>
  <c r="I291" i="12"/>
  <c r="I311" i="12"/>
  <c r="I330" i="12"/>
  <c r="I348" i="12"/>
  <c r="I367" i="12"/>
  <c r="I387" i="12"/>
  <c r="I404" i="12"/>
  <c r="I428" i="12"/>
  <c r="I456" i="12"/>
  <c r="I484" i="12"/>
  <c r="I514" i="12"/>
  <c r="I542" i="12"/>
  <c r="I570" i="12"/>
  <c r="I599" i="12"/>
  <c r="I627" i="12"/>
  <c r="I655" i="12"/>
  <c r="I684" i="12"/>
  <c r="I712" i="12"/>
  <c r="I746" i="12"/>
  <c r="I783" i="12"/>
  <c r="I823" i="12"/>
  <c r="I893" i="12"/>
  <c r="I885" i="12"/>
  <c r="I877" i="12"/>
  <c r="I869" i="12"/>
  <c r="I861" i="12"/>
  <c r="I853" i="12"/>
  <c r="I845" i="12"/>
  <c r="I837" i="12"/>
  <c r="I829" i="12"/>
  <c r="I821" i="12"/>
  <c r="I813" i="12"/>
  <c r="I805" i="12"/>
  <c r="I797" i="12"/>
  <c r="I789" i="12"/>
  <c r="I781" i="12"/>
  <c r="I773" i="12"/>
  <c r="I765" i="12"/>
  <c r="I757" i="12"/>
  <c r="I749" i="12"/>
  <c r="I741" i="12"/>
  <c r="I733" i="12"/>
  <c r="I725" i="12"/>
  <c r="I717" i="12"/>
  <c r="I709" i="12"/>
  <c r="I701" i="12"/>
  <c r="I693" i="12"/>
  <c r="I685" i="12"/>
  <c r="I677" i="12"/>
  <c r="I669" i="12"/>
  <c r="I661" i="12"/>
  <c r="I653" i="12"/>
  <c r="I645" i="12"/>
  <c r="I637" i="12"/>
  <c r="I629" i="12"/>
  <c r="I621" i="12"/>
  <c r="I613" i="12"/>
  <c r="I605" i="12"/>
  <c r="I597" i="12"/>
  <c r="I589" i="12"/>
  <c r="I581" i="12"/>
  <c r="I573" i="12"/>
  <c r="I565" i="12"/>
  <c r="I557" i="12"/>
  <c r="I549" i="12"/>
  <c r="I541" i="12"/>
  <c r="I533" i="12"/>
  <c r="I525" i="12"/>
  <c r="I517" i="12"/>
  <c r="I509" i="12"/>
  <c r="I501" i="12"/>
  <c r="I493" i="12"/>
  <c r="I485" i="12"/>
  <c r="I477" i="12"/>
  <c r="I469" i="12"/>
  <c r="I461" i="12"/>
  <c r="I453" i="12"/>
  <c r="I445" i="12"/>
  <c r="I437" i="12"/>
  <c r="I429" i="12"/>
  <c r="I421" i="12"/>
  <c r="I413" i="12"/>
  <c r="I405" i="12"/>
  <c r="I397" i="12"/>
  <c r="I389" i="12"/>
  <c r="I381" i="12"/>
  <c r="I373" i="12"/>
  <c r="I365" i="12"/>
  <c r="I357" i="12"/>
  <c r="I349" i="12"/>
  <c r="I341" i="12"/>
  <c r="I333" i="12"/>
  <c r="I325" i="12"/>
  <c r="I317" i="12"/>
  <c r="I309" i="12"/>
  <c r="I301" i="12"/>
  <c r="I293" i="12"/>
  <c r="I285" i="12"/>
  <c r="I277" i="12"/>
  <c r="I269" i="12"/>
  <c r="I261" i="12"/>
  <c r="I253" i="12"/>
  <c r="I245" i="12"/>
  <c r="I237" i="12"/>
  <c r="I229" i="12"/>
  <c r="I221" i="12"/>
  <c r="I897" i="12"/>
  <c r="I889" i="12"/>
  <c r="I881" i="12"/>
  <c r="I873" i="12"/>
  <c r="I865" i="12"/>
  <c r="I857" i="12"/>
  <c r="I849" i="12"/>
  <c r="I841" i="12"/>
  <c r="I833" i="12"/>
  <c r="I825" i="12"/>
  <c r="I817" i="12"/>
  <c r="I809" i="12"/>
  <c r="I801" i="12"/>
  <c r="I793" i="12"/>
  <c r="I785" i="12"/>
  <c r="I777" i="12"/>
  <c r="I769" i="12"/>
  <c r="I761" i="12"/>
  <c r="I753" i="12"/>
  <c r="I745" i="12"/>
  <c r="I737" i="12"/>
  <c r="I729" i="12"/>
  <c r="I721" i="12"/>
  <c r="I713" i="12"/>
  <c r="I705" i="12"/>
  <c r="I697" i="12"/>
  <c r="I689" i="12"/>
  <c r="I681" i="12"/>
  <c r="I673" i="12"/>
  <c r="I665" i="12"/>
  <c r="I657" i="12"/>
  <c r="I649" i="12"/>
  <c r="I641" i="12"/>
  <c r="I633" i="12"/>
  <c r="I625" i="12"/>
  <c r="I617" i="12"/>
  <c r="I609" i="12"/>
  <c r="I601" i="12"/>
  <c r="I593" i="12"/>
  <c r="I585" i="12"/>
  <c r="I577" i="12"/>
  <c r="I569" i="12"/>
  <c r="I561" i="12"/>
  <c r="I553" i="12"/>
  <c r="I545" i="12"/>
  <c r="I537" i="12"/>
  <c r="I529" i="12"/>
  <c r="I521" i="12"/>
  <c r="I513" i="12"/>
  <c r="I505" i="12"/>
  <c r="I497" i="12"/>
  <c r="I489" i="12"/>
  <c r="I481" i="12"/>
  <c r="I473" i="12"/>
  <c r="I465" i="12"/>
  <c r="I457" i="12"/>
  <c r="I449" i="12"/>
  <c r="I441" i="12"/>
  <c r="I433" i="12"/>
  <c r="I425" i="12"/>
  <c r="I417" i="12"/>
  <c r="I409" i="12"/>
  <c r="I401" i="12"/>
  <c r="I393" i="12"/>
  <c r="I385" i="12"/>
  <c r="I377" i="12"/>
  <c r="I369" i="12"/>
  <c r="I361" i="12"/>
  <c r="I353" i="12"/>
  <c r="I345" i="12"/>
  <c r="I337" i="12"/>
  <c r="I329" i="12"/>
  <c r="I321" i="12"/>
  <c r="I313" i="12"/>
  <c r="I305" i="12"/>
  <c r="I297" i="12"/>
  <c r="I289" i="12"/>
  <c r="I281" i="12"/>
  <c r="I273" i="12"/>
  <c r="I265" i="12"/>
  <c r="I257" i="12"/>
  <c r="I249" i="12"/>
  <c r="I241" i="12"/>
  <c r="I233" i="12"/>
  <c r="I225" i="12"/>
  <c r="I891" i="12"/>
  <c r="I880" i="12"/>
  <c r="I870" i="12"/>
  <c r="I859" i="12"/>
  <c r="I848" i="12"/>
  <c r="I838" i="12"/>
  <c r="I827" i="12"/>
  <c r="I816" i="12"/>
  <c r="I806" i="12"/>
  <c r="I795" i="12"/>
  <c r="I784" i="12"/>
  <c r="I774" i="12"/>
  <c r="I763" i="12"/>
  <c r="I752" i="12"/>
  <c r="I742" i="12"/>
  <c r="I731" i="12"/>
  <c r="I720" i="12"/>
  <c r="I710" i="12"/>
  <c r="I699" i="12"/>
  <c r="I688" i="12"/>
  <c r="I678" i="12"/>
  <c r="I667" i="12"/>
  <c r="I656" i="12"/>
  <c r="I646" i="12"/>
  <c r="I635" i="12"/>
  <c r="I624" i="12"/>
  <c r="I614" i="12"/>
  <c r="I603" i="12"/>
  <c r="I592" i="12"/>
  <c r="I582" i="12"/>
  <c r="I571" i="12"/>
  <c r="I560" i="12"/>
  <c r="I550" i="12"/>
  <c r="I539" i="12"/>
  <c r="I528" i="12"/>
  <c r="I518" i="12"/>
  <c r="I507" i="12"/>
  <c r="I496" i="12"/>
  <c r="I486" i="12"/>
  <c r="I475" i="12"/>
  <c r="I464" i="12"/>
  <c r="I454" i="12"/>
  <c r="I443" i="12"/>
  <c r="I432" i="12"/>
  <c r="I422" i="12"/>
  <c r="I411" i="12"/>
  <c r="I400" i="12"/>
  <c r="I390" i="12"/>
  <c r="I379" i="12"/>
  <c r="I368" i="12"/>
  <c r="I358" i="12"/>
  <c r="I347" i="12"/>
  <c r="I336" i="12"/>
  <c r="I326" i="12"/>
  <c r="I315" i="12"/>
  <c r="I304" i="12"/>
  <c r="I294" i="12"/>
  <c r="I283" i="12"/>
  <c r="I272" i="12"/>
  <c r="I262" i="12"/>
  <c r="I251" i="12"/>
  <c r="I240" i="12"/>
  <c r="I230" i="12"/>
  <c r="I219" i="12"/>
  <c r="I211" i="12"/>
  <c r="I203" i="12"/>
  <c r="I195" i="12"/>
  <c r="I187" i="12"/>
  <c r="I179" i="12"/>
  <c r="I171" i="12"/>
  <c r="I163" i="12"/>
  <c r="I155" i="12"/>
  <c r="I147" i="12"/>
  <c r="I139" i="12"/>
  <c r="I131" i="12"/>
  <c r="I123" i="12"/>
  <c r="I115" i="12"/>
  <c r="I107" i="12"/>
  <c r="I99" i="12"/>
  <c r="I91" i="12"/>
  <c r="I83" i="12"/>
  <c r="I75" i="12"/>
  <c r="I67" i="12"/>
  <c r="I59" i="12"/>
  <c r="I51" i="12"/>
  <c r="I43" i="12"/>
  <c r="I35" i="12"/>
  <c r="I27" i="12"/>
  <c r="I19" i="12"/>
  <c r="I11" i="12"/>
  <c r="I898" i="12"/>
  <c r="I887" i="12"/>
  <c r="I876" i="12"/>
  <c r="I866" i="12"/>
  <c r="I855" i="12"/>
  <c r="I844" i="12"/>
  <c r="I896" i="12"/>
  <c r="I886" i="12"/>
  <c r="I875" i="12"/>
  <c r="I864" i="12"/>
  <c r="I854" i="12"/>
  <c r="I843" i="12"/>
  <c r="I832" i="12"/>
  <c r="I822" i="12"/>
  <c r="I811" i="12"/>
  <c r="I800" i="12"/>
  <c r="I790" i="12"/>
  <c r="I779" i="12"/>
  <c r="I768" i="12"/>
  <c r="I758" i="12"/>
  <c r="I747" i="12"/>
  <c r="I736" i="12"/>
  <c r="I726" i="12"/>
  <c r="I715" i="12"/>
  <c r="I704" i="12"/>
  <c r="I694" i="12"/>
  <c r="I683" i="12"/>
  <c r="I672" i="12"/>
  <c r="I662" i="12"/>
  <c r="I651" i="12"/>
  <c r="I640" i="12"/>
  <c r="I630" i="12"/>
  <c r="I619" i="12"/>
  <c r="I608" i="12"/>
  <c r="I598" i="12"/>
  <c r="I587" i="12"/>
  <c r="I576" i="12"/>
  <c r="I566" i="12"/>
  <c r="I555" i="12"/>
  <c r="I544" i="12"/>
  <c r="I534" i="12"/>
  <c r="I523" i="12"/>
  <c r="I512" i="12"/>
  <c r="I502" i="12"/>
  <c r="I491" i="12"/>
  <c r="I480" i="12"/>
  <c r="I470" i="12"/>
  <c r="I459" i="12"/>
  <c r="I448" i="12"/>
  <c r="I438" i="12"/>
  <c r="I427" i="12"/>
  <c r="I416" i="12"/>
  <c r="I406" i="12"/>
  <c r="I395" i="12"/>
  <c r="I384" i="12"/>
  <c r="I374" i="12"/>
  <c r="I363" i="12"/>
  <c r="I352" i="12"/>
  <c r="I342" i="12"/>
  <c r="I331" i="12"/>
  <c r="I320" i="12"/>
  <c r="I310" i="12"/>
  <c r="I299" i="12"/>
  <c r="I288" i="12"/>
  <c r="I278" i="12"/>
  <c r="I267" i="12"/>
  <c r="I256" i="12"/>
  <c r="I246" i="12"/>
  <c r="I235" i="12"/>
  <c r="I224" i="12"/>
  <c r="I215" i="12"/>
  <c r="I207" i="12"/>
  <c r="I199" i="12"/>
  <c r="I191" i="12"/>
  <c r="I183" i="12"/>
  <c r="I175" i="12"/>
  <c r="I167" i="12"/>
  <c r="I159" i="12"/>
  <c r="I151" i="12"/>
  <c r="I143" i="12"/>
  <c r="I135" i="12"/>
  <c r="I127" i="12"/>
  <c r="I119" i="12"/>
  <c r="I111" i="12"/>
  <c r="I103" i="12"/>
  <c r="I95" i="12"/>
  <c r="I87" i="12"/>
  <c r="I79" i="12"/>
  <c r="I71" i="12"/>
  <c r="I63" i="12"/>
  <c r="I55" i="12"/>
  <c r="I47" i="12"/>
  <c r="I39" i="12"/>
  <c r="I31" i="12"/>
  <c r="I23" i="12"/>
  <c r="I15" i="12"/>
  <c r="I7" i="12"/>
  <c r="I890" i="12"/>
  <c r="I872" i="12"/>
  <c r="I856" i="12"/>
  <c r="I839" i="12"/>
  <c r="I824" i="12"/>
  <c r="I810" i="12"/>
  <c r="I796" i="12"/>
  <c r="I782" i="12"/>
  <c r="I767" i="12"/>
  <c r="I754" i="12"/>
  <c r="I739" i="12"/>
  <c r="I724" i="12"/>
  <c r="I711" i="12"/>
  <c r="I696" i="12"/>
  <c r="I682" i="12"/>
  <c r="I668" i="12"/>
  <c r="I654" i="12"/>
  <c r="I639" i="12"/>
  <c r="I626" i="12"/>
  <c r="I611" i="12"/>
  <c r="I596" i="12"/>
  <c r="I583" i="12"/>
  <c r="I568" i="12"/>
  <c r="I554" i="12"/>
  <c r="I540" i="12"/>
  <c r="I526" i="12"/>
  <c r="I511" i="12"/>
  <c r="I498" i="12"/>
  <c r="I483" i="12"/>
  <c r="I468" i="12"/>
  <c r="I455" i="12"/>
  <c r="I440" i="12"/>
  <c r="I426" i="12"/>
  <c r="I412" i="12"/>
  <c r="I398" i="12"/>
  <c r="I383" i="12"/>
  <c r="I370" i="12"/>
  <c r="I355" i="12"/>
  <c r="I340" i="12"/>
  <c r="I327" i="12"/>
  <c r="I312" i="12"/>
  <c r="I298" i="12"/>
  <c r="I284" i="12"/>
  <c r="I270" i="12"/>
  <c r="I255" i="12"/>
  <c r="I242" i="12"/>
  <c r="I227" i="12"/>
  <c r="I214" i="12"/>
  <c r="I204" i="12"/>
  <c r="I193" i="12"/>
  <c r="I182" i="12"/>
  <c r="I172" i="12"/>
  <c r="I161" i="12"/>
  <c r="I150" i="12"/>
  <c r="I140" i="12"/>
  <c r="I129" i="12"/>
  <c r="I118" i="12"/>
  <c r="I108" i="12"/>
  <c r="I97" i="12"/>
  <c r="I86" i="12"/>
  <c r="I76" i="12"/>
  <c r="I65" i="12"/>
  <c r="I54" i="12"/>
  <c r="I44" i="12"/>
  <c r="I33" i="12"/>
  <c r="I22" i="12"/>
  <c r="I12" i="12"/>
  <c r="I884" i="12"/>
  <c r="I868" i="12"/>
  <c r="I851" i="12"/>
  <c r="I835" i="12"/>
  <c r="I820" i="12"/>
  <c r="I807" i="12"/>
  <c r="I792" i="12"/>
  <c r="I778" i="12"/>
  <c r="I764" i="12"/>
  <c r="I750" i="12"/>
  <c r="I735" i="12"/>
  <c r="I722" i="12"/>
  <c r="I707" i="12"/>
  <c r="I692" i="12"/>
  <c r="I679" i="12"/>
  <c r="I664" i="12"/>
  <c r="I650" i="12"/>
  <c r="I636" i="12"/>
  <c r="I622" i="12"/>
  <c r="I607" i="12"/>
  <c r="I594" i="12"/>
  <c r="I579" i="12"/>
  <c r="I564" i="12"/>
  <c r="I551" i="12"/>
  <c r="I536" i="12"/>
  <c r="I522" i="12"/>
  <c r="I508" i="12"/>
  <c r="I494" i="12"/>
  <c r="I479" i="12"/>
  <c r="I466" i="12"/>
  <c r="I451" i="12"/>
  <c r="I436" i="12"/>
  <c r="I423" i="12"/>
  <c r="I408" i="12"/>
  <c r="I394" i="12"/>
  <c r="I380" i="12"/>
  <c r="I366" i="12"/>
  <c r="I351" i="12"/>
  <c r="I338" i="12"/>
  <c r="I323" i="12"/>
  <c r="I308" i="12"/>
  <c r="I295" i="12"/>
  <c r="I280" i="12"/>
  <c r="I266" i="12"/>
  <c r="I252" i="12"/>
  <c r="I238" i="12"/>
  <c r="I223" i="12"/>
  <c r="I212" i="12"/>
  <c r="I201" i="12"/>
  <c r="I190" i="12"/>
  <c r="I180" i="12"/>
  <c r="I169" i="12"/>
  <c r="I158" i="12"/>
  <c r="I148" i="12"/>
  <c r="I137" i="12"/>
  <c r="I126" i="12"/>
  <c r="I116" i="12"/>
  <c r="I105" i="12"/>
  <c r="I94" i="12"/>
  <c r="I84" i="12"/>
  <c r="I73" i="12"/>
  <c r="I62" i="12"/>
  <c r="I52" i="12"/>
  <c r="I41" i="12"/>
  <c r="I30" i="12"/>
  <c r="I20" i="12"/>
  <c r="I9" i="12"/>
  <c r="I900" i="12"/>
  <c r="I883" i="12"/>
  <c r="I867" i="12"/>
  <c r="I850" i="12"/>
  <c r="I834" i="12"/>
  <c r="I819" i="12"/>
  <c r="I804" i="12"/>
  <c r="I791" i="12"/>
  <c r="I776" i="12"/>
  <c r="I762" i="12"/>
  <c r="I748" i="12"/>
  <c r="I734" i="12"/>
  <c r="I719" i="12"/>
  <c r="I706" i="12"/>
  <c r="I691" i="12"/>
  <c r="I676" i="12"/>
  <c r="I663" i="12"/>
  <c r="I648" i="12"/>
  <c r="I634" i="12"/>
  <c r="I620" i="12"/>
  <c r="I606" i="12"/>
  <c r="I591" i="12"/>
  <c r="I578" i="12"/>
  <c r="I563" i="12"/>
  <c r="I548" i="12"/>
  <c r="I535" i="12"/>
  <c r="I520" i="12"/>
  <c r="I506" i="12"/>
  <c r="I492" i="12"/>
  <c r="I478" i="12"/>
  <c r="I463" i="12"/>
  <c r="I450" i="12"/>
  <c r="I435" i="12"/>
  <c r="I420" i="12"/>
  <c r="I895" i="12"/>
  <c r="I879" i="12"/>
  <c r="I862" i="12"/>
  <c r="I846" i="12"/>
  <c r="I830" i="12"/>
  <c r="I815" i="12"/>
  <c r="I802" i="12"/>
  <c r="I787" i="12"/>
  <c r="I772" i="12"/>
  <c r="I759" i="12"/>
  <c r="I744" i="12"/>
  <c r="I730" i="12"/>
  <c r="I894" i="12"/>
  <c r="I878" i="12"/>
  <c r="I860" i="12"/>
  <c r="I842" i="12"/>
  <c r="I828" i="12"/>
  <c r="I814" i="12"/>
  <c r="I799" i="12"/>
  <c r="I786" i="12"/>
  <c r="I771" i="12"/>
  <c r="I756" i="12"/>
  <c r="I743" i="12"/>
  <c r="I728" i="12"/>
  <c r="I714" i="12"/>
  <c r="I700" i="12"/>
  <c r="I686" i="12"/>
  <c r="I671" i="12"/>
  <c r="I658" i="12"/>
  <c r="I643" i="12"/>
  <c r="I628" i="12"/>
  <c r="I615" i="12"/>
  <c r="I600" i="12"/>
  <c r="I586" i="12"/>
  <c r="I572" i="12"/>
  <c r="I558" i="12"/>
  <c r="I543" i="12"/>
  <c r="I530" i="12"/>
  <c r="I515" i="12"/>
  <c r="I500" i="12"/>
  <c r="I487" i="12"/>
  <c r="I472" i="12"/>
  <c r="I458" i="12"/>
  <c r="I444" i="12"/>
  <c r="I430" i="12"/>
  <c r="I18" i="12"/>
  <c r="I34" i="12"/>
  <c r="I48" i="12"/>
  <c r="I61" i="12"/>
  <c r="I77" i="12"/>
  <c r="I90" i="12"/>
  <c r="I104" i="12"/>
  <c r="I120" i="12"/>
  <c r="I133" i="12"/>
  <c r="I146" i="12"/>
  <c r="I162" i="12"/>
  <c r="I176" i="12"/>
  <c r="I189" i="12"/>
  <c r="I205" i="12"/>
  <c r="I218" i="12"/>
  <c r="I236" i="12"/>
  <c r="I258" i="12"/>
  <c r="I275" i="12"/>
  <c r="I292" i="12"/>
  <c r="I314" i="12"/>
  <c r="I332" i="12"/>
  <c r="I350" i="12"/>
  <c r="I371" i="12"/>
  <c r="I388" i="12"/>
  <c r="I407" i="12"/>
  <c r="I431" i="12"/>
  <c r="I460" i="12"/>
  <c r="I488" i="12"/>
  <c r="I516" i="12"/>
  <c r="I546" i="12"/>
  <c r="I574" i="12"/>
  <c r="I602" i="12"/>
  <c r="I631" i="12"/>
  <c r="I659" i="12"/>
  <c r="I687" i="12"/>
  <c r="I716" i="12"/>
  <c r="I751" i="12"/>
  <c r="I788" i="12"/>
  <c r="I826" i="12"/>
  <c r="I871" i="12"/>
  <c r="F76" i="3" l="1"/>
  <c r="V18" i="3"/>
  <c r="V17" i="3"/>
  <c r="F38" i="1"/>
  <c r="F37" i="1"/>
  <c r="F70" i="1"/>
  <c r="F71" i="1"/>
  <c r="F27" i="1"/>
  <c r="V21" i="3"/>
  <c r="L67" i="4"/>
  <c r="F44" i="1"/>
  <c r="F45" i="1"/>
  <c r="F40" i="3"/>
  <c r="L26" i="3"/>
  <c r="G5" i="1"/>
  <c r="Z16" i="3"/>
  <c r="J57" i="3"/>
  <c r="U14" i="3"/>
  <c r="V15" i="3" s="1"/>
  <c r="J55" i="1"/>
  <c r="Y12" i="3"/>
  <c r="Z13" i="3" s="1"/>
  <c r="J12" i="3"/>
  <c r="O46" i="1"/>
  <c r="T5" i="4"/>
  <c r="K78" i="4"/>
  <c r="L79" i="4" s="1"/>
  <c r="K62" i="4"/>
  <c r="L63" i="4" s="1"/>
  <c r="K46" i="4"/>
  <c r="L47" i="4" s="1"/>
  <c r="V22" i="4"/>
  <c r="O92" i="4"/>
  <c r="J57" i="4"/>
  <c r="J34" i="4"/>
  <c r="O70" i="4"/>
  <c r="E45" i="4"/>
  <c r="F46" i="4" s="1"/>
  <c r="Y17" i="4"/>
  <c r="Y13" i="4"/>
  <c r="J62" i="4"/>
  <c r="K67" i="3"/>
  <c r="L68" i="3" s="1"/>
  <c r="J78" i="3"/>
  <c r="J24" i="3"/>
  <c r="O15" i="3"/>
  <c r="O84" i="3"/>
  <c r="K8" i="3"/>
  <c r="E35" i="3"/>
  <c r="F36" i="3" s="1"/>
  <c r="E80" i="1"/>
  <c r="F81" i="1" s="1"/>
  <c r="F52" i="1"/>
  <c r="U17" i="1"/>
  <c r="L49" i="1"/>
  <c r="J63" i="4"/>
  <c r="O67" i="4"/>
  <c r="O36" i="4"/>
  <c r="E65" i="3"/>
  <c r="F65" i="3" s="1"/>
  <c r="E43" i="3"/>
  <c r="O65" i="3"/>
  <c r="F47" i="4"/>
  <c r="J89" i="3"/>
  <c r="AC14" i="3"/>
  <c r="Y14" i="3"/>
  <c r="E64" i="1"/>
  <c r="K57" i="3"/>
  <c r="E20" i="4"/>
  <c r="F21" i="4" s="1"/>
  <c r="O57" i="3"/>
  <c r="AC12" i="3"/>
  <c r="Z20" i="3"/>
  <c r="O50" i="1"/>
  <c r="K77" i="3"/>
  <c r="L41" i="1"/>
  <c r="K46" i="1"/>
  <c r="L31" i="1"/>
  <c r="Y5" i="3"/>
  <c r="L35" i="4"/>
  <c r="L38" i="3"/>
  <c r="L78" i="4"/>
  <c r="L62" i="4"/>
  <c r="V19" i="4"/>
  <c r="E69" i="4"/>
  <c r="F70" i="4" s="1"/>
  <c r="F64" i="3"/>
  <c r="F68" i="3"/>
  <c r="L57" i="3"/>
  <c r="F93" i="3"/>
  <c r="O40" i="3"/>
  <c r="Z16" i="1"/>
  <c r="E20" i="1"/>
  <c r="L12" i="1"/>
  <c r="O16" i="1"/>
  <c r="F11" i="1"/>
  <c r="L37" i="1"/>
  <c r="O59" i="3"/>
  <c r="V14" i="3"/>
  <c r="E49" i="3"/>
  <c r="K70" i="1"/>
  <c r="K68" i="1"/>
  <c r="L69" i="1" s="1"/>
  <c r="J8" i="1"/>
  <c r="E28" i="1"/>
  <c r="F29" i="1" s="1"/>
  <c r="L26" i="1"/>
  <c r="K59" i="1"/>
  <c r="L60" i="1" s="1"/>
  <c r="F56" i="1"/>
  <c r="E32" i="1"/>
  <c r="F33" i="1" s="1"/>
  <c r="O66" i="3"/>
  <c r="O57" i="1"/>
  <c r="F91" i="4"/>
  <c r="F59" i="4"/>
  <c r="C3" i="4"/>
  <c r="K18" i="4"/>
  <c r="K10" i="4"/>
  <c r="J73" i="4"/>
  <c r="Z17" i="4"/>
  <c r="Z13" i="4"/>
  <c r="L45" i="3"/>
  <c r="L47" i="3"/>
  <c r="O23" i="3"/>
  <c r="K13" i="3"/>
  <c r="L14" i="3" s="1"/>
  <c r="L8" i="3"/>
  <c r="O92" i="3"/>
  <c r="E33" i="3"/>
  <c r="F34" i="3" s="1"/>
  <c r="AB5" i="3"/>
  <c r="AC5" i="3" s="1"/>
  <c r="L54" i="3"/>
  <c r="F74" i="1"/>
  <c r="L21" i="1"/>
  <c r="O88" i="1"/>
  <c r="J77" i="1"/>
  <c r="V17" i="1"/>
  <c r="O59" i="4"/>
  <c r="O28" i="4"/>
  <c r="E9" i="4"/>
  <c r="F10" i="4" s="1"/>
  <c r="E59" i="3"/>
  <c r="F60" i="3" s="1"/>
  <c r="U22" i="3"/>
  <c r="V23" i="3" s="1"/>
  <c r="O83" i="3"/>
  <c r="Z12" i="3"/>
  <c r="F46" i="1"/>
  <c r="K58" i="1"/>
  <c r="O51" i="3"/>
  <c r="E68" i="1"/>
  <c r="Z11" i="3"/>
  <c r="J89" i="1"/>
  <c r="J73" i="1"/>
  <c r="J12" i="1"/>
  <c r="V17" i="4"/>
  <c r="K78" i="3"/>
  <c r="L79" i="3" s="1"/>
  <c r="K12" i="3"/>
  <c r="L13" i="3" s="1"/>
  <c r="F93" i="1"/>
  <c r="F57" i="1"/>
  <c r="AC17" i="4"/>
  <c r="J49" i="4"/>
  <c r="J66" i="4"/>
  <c r="K41" i="4"/>
  <c r="L42" i="4" s="1"/>
  <c r="O8" i="4"/>
  <c r="O74" i="4"/>
  <c r="F11" i="3"/>
  <c r="E12" i="3"/>
  <c r="L69" i="3"/>
  <c r="F20" i="3"/>
  <c r="K75" i="1"/>
  <c r="L76" i="1" s="1"/>
  <c r="L89" i="1"/>
  <c r="E9" i="1"/>
  <c r="F9" i="1" s="1"/>
  <c r="AC19" i="1"/>
  <c r="J39" i="4"/>
  <c r="E43" i="4"/>
  <c r="F44" i="4" s="1"/>
  <c r="E17" i="4"/>
  <c r="F18" i="4" s="1"/>
  <c r="V16" i="3"/>
  <c r="E80" i="3"/>
  <c r="F81" i="3" s="1"/>
  <c r="K63" i="3"/>
  <c r="L63" i="3" s="1"/>
  <c r="AC13" i="3"/>
  <c r="E72" i="1"/>
  <c r="F73" i="1" s="1"/>
  <c r="L54" i="1"/>
  <c r="E31" i="1"/>
  <c r="O72" i="1"/>
  <c r="O28" i="1"/>
  <c r="K66" i="1"/>
  <c r="L67" i="1" s="1"/>
  <c r="J59" i="1"/>
  <c r="K15" i="1"/>
  <c r="L15" i="1" s="1"/>
  <c r="L40" i="1"/>
  <c r="L55" i="1"/>
  <c r="K31" i="4"/>
  <c r="L32" i="4" s="1"/>
  <c r="L71" i="4"/>
  <c r="K54" i="4"/>
  <c r="L55" i="4" s="1"/>
  <c r="L39" i="4"/>
  <c r="L21" i="4"/>
  <c r="L13" i="4"/>
  <c r="V10" i="4"/>
  <c r="O60" i="4"/>
  <c r="L66" i="4"/>
  <c r="F80" i="3"/>
  <c r="L52" i="3"/>
  <c r="K38" i="3"/>
  <c r="L39" i="3" s="1"/>
  <c r="E56" i="3"/>
  <c r="F57" i="3" s="1"/>
  <c r="O33" i="3"/>
  <c r="O55" i="3"/>
  <c r="L75" i="1"/>
  <c r="Z21" i="1"/>
  <c r="C5" i="1"/>
  <c r="K84" i="1"/>
  <c r="L85" i="1" s="1"/>
  <c r="U18" i="1"/>
  <c r="E84" i="1"/>
  <c r="F85" i="1" s="1"/>
  <c r="U20" i="1"/>
  <c r="V21" i="1" s="1"/>
  <c r="O51" i="4"/>
  <c r="K69" i="3"/>
  <c r="E16" i="4"/>
  <c r="F17" i="4" s="1"/>
  <c r="E89" i="3"/>
  <c r="F89" i="3" s="1"/>
  <c r="J70" i="1"/>
  <c r="O79" i="1"/>
  <c r="E65" i="1"/>
  <c r="F66" i="1" s="1"/>
  <c r="O43" i="3"/>
  <c r="O35" i="1"/>
  <c r="J21" i="1"/>
  <c r="E12" i="1"/>
  <c r="Y7" i="1"/>
  <c r="Z8" i="1" s="1"/>
  <c r="J66" i="1"/>
  <c r="O59" i="1"/>
  <c r="E54" i="1"/>
  <c r="K52" i="1"/>
  <c r="F50" i="4"/>
  <c r="L54" i="4"/>
  <c r="L77" i="3"/>
  <c r="F90" i="1"/>
  <c r="L66" i="1"/>
  <c r="V15" i="4"/>
  <c r="O85" i="4"/>
  <c r="J78" i="4"/>
  <c r="K75" i="3"/>
  <c r="L76" i="3" s="1"/>
  <c r="E47" i="3"/>
  <c r="F48" i="3" s="1"/>
  <c r="O12" i="3"/>
  <c r="J59" i="3"/>
  <c r="F49" i="3"/>
  <c r="F12" i="1"/>
  <c r="F87" i="1"/>
  <c r="L65" i="1"/>
  <c r="J79" i="4"/>
  <c r="K87" i="4"/>
  <c r="L88" i="4" s="1"/>
  <c r="L33" i="3"/>
  <c r="F79" i="1"/>
  <c r="AC22" i="3"/>
  <c r="O89" i="1"/>
  <c r="O49" i="3"/>
  <c r="T5" i="3"/>
  <c r="U5" i="3" s="1"/>
  <c r="O75" i="3"/>
  <c r="Y8" i="3"/>
  <c r="J71" i="1"/>
  <c r="L34" i="1"/>
  <c r="U12" i="3"/>
  <c r="O89" i="3"/>
  <c r="Y21" i="3"/>
  <c r="Z22" i="3" s="1"/>
  <c r="K71" i="1"/>
  <c r="L72" i="1" s="1"/>
  <c r="U12" i="1"/>
  <c r="O66" i="1"/>
  <c r="E19" i="1"/>
  <c r="F19" i="1" s="1"/>
  <c r="Y12" i="1"/>
  <c r="Z12" i="1" s="1"/>
  <c r="L91" i="3"/>
  <c r="L90" i="3"/>
  <c r="F79" i="3"/>
  <c r="F78" i="3"/>
  <c r="F43" i="3"/>
  <c r="F42" i="3"/>
  <c r="L75" i="3"/>
  <c r="L74" i="3"/>
  <c r="Z14" i="1"/>
  <c r="Z13" i="1"/>
  <c r="V12" i="4"/>
  <c r="F10" i="3"/>
  <c r="F66" i="4"/>
  <c r="F65" i="4"/>
  <c r="V9" i="4"/>
  <c r="F87" i="3"/>
  <c r="F86" i="3"/>
  <c r="F24" i="1"/>
  <c r="F23" i="1"/>
  <c r="L81" i="3"/>
  <c r="L80" i="3"/>
  <c r="F51" i="3"/>
  <c r="F50" i="3"/>
  <c r="F18" i="3"/>
  <c r="L94" i="4"/>
  <c r="L93" i="4"/>
  <c r="V11" i="4"/>
  <c r="L73" i="3"/>
  <c r="L72" i="3"/>
  <c r="L83" i="3"/>
  <c r="L82" i="3"/>
  <c r="F58" i="4"/>
  <c r="F57" i="4"/>
  <c r="L67" i="3"/>
  <c r="L66" i="3"/>
  <c r="F59" i="3"/>
  <c r="F58" i="3"/>
  <c r="L43" i="3"/>
  <c r="L42" i="3"/>
  <c r="L21" i="3"/>
  <c r="V14" i="1"/>
  <c r="V13" i="1"/>
  <c r="L24" i="1"/>
  <c r="L23" i="1"/>
  <c r="U850" i="4"/>
  <c r="V851" i="4" s="1"/>
  <c r="AC850" i="4"/>
  <c r="P4" i="10"/>
  <c r="O4" i="10"/>
  <c r="P18" i="10"/>
  <c r="O3" i="10"/>
  <c r="P3" i="10"/>
  <c r="P8" i="10"/>
  <c r="O8" i="10"/>
  <c r="U818" i="4"/>
  <c r="V819" i="4" s="1"/>
  <c r="AC818" i="4"/>
  <c r="U724" i="4"/>
  <c r="V725" i="4" s="1"/>
  <c r="AC724" i="4"/>
  <c r="U758" i="4"/>
  <c r="V759" i="4" s="1"/>
  <c r="AC758" i="4"/>
  <c r="U750" i="4"/>
  <c r="V751" i="4" s="1"/>
  <c r="AC750" i="4"/>
  <c r="U742" i="4"/>
  <c r="V743" i="4" s="1"/>
  <c r="AC742" i="4"/>
  <c r="U734" i="4"/>
  <c r="V735" i="4" s="1"/>
  <c r="AC734" i="4"/>
  <c r="U722" i="4"/>
  <c r="V723" i="4" s="1"/>
  <c r="AC722" i="4"/>
  <c r="U832" i="4"/>
  <c r="V833" i="4" s="1"/>
  <c r="AC832" i="4"/>
  <c r="U804" i="4"/>
  <c r="V805" i="4" s="1"/>
  <c r="AC804" i="4"/>
  <c r="U794" i="4"/>
  <c r="V795" i="4" s="1"/>
  <c r="AC794" i="4"/>
  <c r="U824" i="4"/>
  <c r="V825" i="4" s="1"/>
  <c r="AC824" i="4"/>
  <c r="U814" i="4"/>
  <c r="V815" i="4" s="1"/>
  <c r="AC814" i="4"/>
  <c r="Y801" i="4"/>
  <c r="Z802" i="4" s="1"/>
  <c r="Y761" i="4"/>
  <c r="Z762" i="4" s="1"/>
  <c r="Y821" i="4"/>
  <c r="Z822" i="4" s="1"/>
  <c r="U904" i="4"/>
  <c r="V905" i="4" s="1"/>
  <c r="AC904" i="4"/>
  <c r="Y866" i="4"/>
  <c r="Z867" i="4" s="1"/>
  <c r="U883" i="4"/>
  <c r="V884" i="4" s="1"/>
  <c r="AC883" i="4"/>
  <c r="Y861" i="4"/>
  <c r="Z862" i="4" s="1"/>
  <c r="U879" i="4"/>
  <c r="V880" i="4" s="1"/>
  <c r="AC879" i="4"/>
  <c r="U919" i="4"/>
  <c r="V920" i="4" s="1"/>
  <c r="Y868" i="4"/>
  <c r="Z869" i="4" s="1"/>
  <c r="AC916" i="4"/>
  <c r="U916" i="4"/>
  <c r="V917" i="4" s="1"/>
  <c r="U899" i="4"/>
  <c r="V900" i="4" s="1"/>
  <c r="AC899" i="4"/>
  <c r="Y937" i="4"/>
  <c r="Z938" i="4" s="1"/>
  <c r="Y917" i="4"/>
  <c r="Z918" i="4" s="1"/>
  <c r="U956" i="4"/>
  <c r="V957" i="4" s="1"/>
  <c r="AC956" i="4"/>
  <c r="U964" i="4"/>
  <c r="V965" i="4" s="1"/>
  <c r="AC964" i="4"/>
  <c r="U972" i="4"/>
  <c r="V973" i="4" s="1"/>
  <c r="AC972" i="4"/>
  <c r="E77" i="4"/>
  <c r="F78" i="4" s="1"/>
  <c r="Y7" i="4"/>
  <c r="Z8" i="4" s="1"/>
  <c r="X5" i="4"/>
  <c r="J15" i="4"/>
  <c r="J13" i="4"/>
  <c r="O82" i="4"/>
  <c r="J22" i="4"/>
  <c r="L81" i="4"/>
  <c r="L65" i="4"/>
  <c r="L49" i="4"/>
  <c r="O90" i="3"/>
  <c r="L18" i="3"/>
  <c r="F71" i="3"/>
  <c r="J44" i="3"/>
  <c r="O29" i="3"/>
  <c r="L17" i="3"/>
  <c r="J46" i="3"/>
  <c r="E3" i="3"/>
  <c r="C5" i="3"/>
  <c r="O5" i="3" s="1"/>
  <c r="C3" i="3"/>
  <c r="J75" i="3"/>
  <c r="O16" i="3"/>
  <c r="L62" i="3"/>
  <c r="F70" i="3"/>
  <c r="F92" i="1"/>
  <c r="K13" i="1"/>
  <c r="J20" i="1"/>
  <c r="O13" i="1"/>
  <c r="F17" i="1"/>
  <c r="Z15" i="1"/>
  <c r="F15" i="1"/>
  <c r="U749" i="4"/>
  <c r="V750" i="4" s="1"/>
  <c r="AC749" i="4"/>
  <c r="U829" i="4"/>
  <c r="V830" i="4" s="1"/>
  <c r="AC829" i="4"/>
  <c r="AC774" i="4"/>
  <c r="U774" i="4"/>
  <c r="V775" i="4" s="1"/>
  <c r="U849" i="4"/>
  <c r="V850" i="4" s="1"/>
  <c r="AC849" i="4"/>
  <c r="U826" i="4"/>
  <c r="V827" i="4" s="1"/>
  <c r="AC826" i="4"/>
  <c r="Y849" i="4"/>
  <c r="Z850" i="4" s="1"/>
  <c r="U922" i="4"/>
  <c r="V923" i="4" s="1"/>
  <c r="AC922" i="4"/>
  <c r="U860" i="4"/>
  <c r="V861" i="4" s="1"/>
  <c r="AC860" i="4"/>
  <c r="U763" i="4"/>
  <c r="V764" i="4" s="1"/>
  <c r="Y841" i="4"/>
  <c r="Z842" i="4" s="1"/>
  <c r="Y863" i="4"/>
  <c r="Z864" i="4" s="1"/>
  <c r="U882" i="4"/>
  <c r="V883" i="4" s="1"/>
  <c r="AC882" i="4"/>
  <c r="U868" i="4"/>
  <c r="V869" i="4" s="1"/>
  <c r="AC884" i="4"/>
  <c r="U884" i="4"/>
  <c r="V885" i="4" s="1"/>
  <c r="U863" i="4"/>
  <c r="V864" i="4" s="1"/>
  <c r="AC880" i="4"/>
  <c r="U880" i="4"/>
  <c r="V881" i="4" s="1"/>
  <c r="Y872" i="4"/>
  <c r="Z873" i="4" s="1"/>
  <c r="U906" i="4"/>
  <c r="V907" i="4" s="1"/>
  <c r="AC906" i="4"/>
  <c r="AC920" i="4"/>
  <c r="U920" i="4"/>
  <c r="V921" i="4" s="1"/>
  <c r="AC900" i="4"/>
  <c r="U900" i="4"/>
  <c r="V901" i="4" s="1"/>
  <c r="U901" i="4"/>
  <c r="V902" i="4" s="1"/>
  <c r="AC901" i="4"/>
  <c r="U949" i="4"/>
  <c r="V950" i="4" s="1"/>
  <c r="AC949" i="4"/>
  <c r="U957" i="4"/>
  <c r="V958" i="4" s="1"/>
  <c r="AC957" i="4"/>
  <c r="U965" i="4"/>
  <c r="V966" i="4" s="1"/>
  <c r="AC965" i="4"/>
  <c r="U973" i="4"/>
  <c r="V974" i="4" s="1"/>
  <c r="AC973" i="4"/>
  <c r="AC827" i="4"/>
  <c r="L30" i="4"/>
  <c r="V20" i="4"/>
  <c r="D5" i="4"/>
  <c r="V18" i="4"/>
  <c r="J19" i="4"/>
  <c r="V16" i="4"/>
  <c r="J29" i="4"/>
  <c r="G5" i="3"/>
  <c r="O19" i="3"/>
  <c r="F9" i="3"/>
  <c r="L51" i="3"/>
  <c r="L50" i="3"/>
  <c r="J13" i="3"/>
  <c r="L88" i="1"/>
  <c r="Z20" i="1"/>
  <c r="J87" i="1"/>
  <c r="E3" i="1"/>
  <c r="V9" i="1"/>
  <c r="V8" i="1"/>
  <c r="Z19" i="1"/>
  <c r="U741" i="4"/>
  <c r="V742" i="4" s="1"/>
  <c r="AC741" i="4"/>
  <c r="P20" i="10"/>
  <c r="O20" i="10"/>
  <c r="AC781" i="4"/>
  <c r="U756" i="4"/>
  <c r="V757" i="4" s="1"/>
  <c r="AC756" i="4"/>
  <c r="U748" i="4"/>
  <c r="V749" i="4" s="1"/>
  <c r="AC748" i="4"/>
  <c r="U740" i="4"/>
  <c r="V741" i="4" s="1"/>
  <c r="AC740" i="4"/>
  <c r="U718" i="4"/>
  <c r="V719" i="4" s="1"/>
  <c r="AC718" i="4"/>
  <c r="U790" i="4"/>
  <c r="V791" i="4" s="1"/>
  <c r="AC790" i="4"/>
  <c r="U733" i="4"/>
  <c r="V734" i="4" s="1"/>
  <c r="AC733" i="4"/>
  <c r="U820" i="4"/>
  <c r="V821" i="4" s="1"/>
  <c r="AC820" i="4"/>
  <c r="U798" i="4"/>
  <c r="V799" i="4" s="1"/>
  <c r="AC798" i="4"/>
  <c r="U913" i="4"/>
  <c r="V914" i="4" s="1"/>
  <c r="AC913" i="4"/>
  <c r="U786" i="4"/>
  <c r="V787" i="4" s="1"/>
  <c r="AC786" i="4"/>
  <c r="U828" i="4"/>
  <c r="V829" i="4" s="1"/>
  <c r="AC828" i="4"/>
  <c r="U852" i="4"/>
  <c r="V853" i="4" s="1"/>
  <c r="AC852" i="4"/>
  <c r="Y767" i="4"/>
  <c r="Z768" i="4" s="1"/>
  <c r="U944" i="4"/>
  <c r="V945" i="4" s="1"/>
  <c r="AC944" i="4"/>
  <c r="Y774" i="4"/>
  <c r="Z775" i="4" s="1"/>
  <c r="Y795" i="4"/>
  <c r="Z796" i="4" s="1"/>
  <c r="Y829" i="4"/>
  <c r="Z830" i="4" s="1"/>
  <c r="U907" i="4"/>
  <c r="V908" i="4" s="1"/>
  <c r="AC907" i="4"/>
  <c r="U865" i="4"/>
  <c r="V866" i="4" s="1"/>
  <c r="Y865" i="4"/>
  <c r="Z866" i="4" s="1"/>
  <c r="Y856" i="4"/>
  <c r="Z857" i="4" s="1"/>
  <c r="U873" i="4"/>
  <c r="V874" i="4" s="1"/>
  <c r="AC873" i="4"/>
  <c r="U933" i="4"/>
  <c r="V934" i="4" s="1"/>
  <c r="AC933" i="4"/>
  <c r="U915" i="4"/>
  <c r="V916" i="4" s="1"/>
  <c r="AC936" i="4"/>
  <c r="U936" i="4"/>
  <c r="V937" i="4" s="1"/>
  <c r="U903" i="4"/>
  <c r="V904" i="4" s="1"/>
  <c r="AC903" i="4"/>
  <c r="U950" i="4"/>
  <c r="V951" i="4" s="1"/>
  <c r="AC950" i="4"/>
  <c r="U958" i="4"/>
  <c r="V959" i="4" s="1"/>
  <c r="AC958" i="4"/>
  <c r="U966" i="4"/>
  <c r="V967" i="4" s="1"/>
  <c r="AC966" i="4"/>
  <c r="U974" i="4"/>
  <c r="V975" i="4" s="1"/>
  <c r="AC974" i="4"/>
  <c r="AC728" i="4"/>
  <c r="O37" i="4"/>
  <c r="E37" i="4"/>
  <c r="F38" i="4" s="1"/>
  <c r="Z19" i="4"/>
  <c r="Z15" i="4"/>
  <c r="Z11" i="4"/>
  <c r="F92" i="4"/>
  <c r="J18" i="4"/>
  <c r="J16" i="4"/>
  <c r="O66" i="4"/>
  <c r="J14" i="4"/>
  <c r="L77" i="4"/>
  <c r="L61" i="4"/>
  <c r="J44" i="4"/>
  <c r="L29" i="4"/>
  <c r="O87" i="3"/>
  <c r="K60" i="3"/>
  <c r="L61" i="3" s="1"/>
  <c r="K84" i="3"/>
  <c r="L85" i="3" s="1"/>
  <c r="K70" i="3"/>
  <c r="F55" i="3"/>
  <c r="O44" i="3"/>
  <c r="K28" i="3"/>
  <c r="L29" i="3" s="1"/>
  <c r="L46" i="3"/>
  <c r="L48" i="3"/>
  <c r="F54" i="3"/>
  <c r="L91" i="1"/>
  <c r="L90" i="1"/>
  <c r="V20" i="1"/>
  <c r="L87" i="1"/>
  <c r="J74" i="1"/>
  <c r="O24" i="1"/>
  <c r="W5" i="1"/>
  <c r="N5" i="1"/>
  <c r="O5" i="1" s="1"/>
  <c r="U757" i="4"/>
  <c r="V758" i="4" s="1"/>
  <c r="AC757" i="4"/>
  <c r="P14" i="10"/>
  <c r="O14" i="10"/>
  <c r="K8" i="10"/>
  <c r="P9" i="10"/>
  <c r="O9" i="10"/>
  <c r="U730" i="4"/>
  <c r="V731" i="4" s="1"/>
  <c r="AC730" i="4"/>
  <c r="U755" i="4"/>
  <c r="V756" i="4" s="1"/>
  <c r="AC755" i="4"/>
  <c r="U747" i="4"/>
  <c r="V748" i="4" s="1"/>
  <c r="AC747" i="4"/>
  <c r="U739" i="4"/>
  <c r="V740" i="4" s="1"/>
  <c r="AC739" i="4"/>
  <c r="U729" i="4"/>
  <c r="V730" i="4" s="1"/>
  <c r="AC729" i="4"/>
  <c r="U716" i="4"/>
  <c r="V717" i="4" s="1"/>
  <c r="AC716" i="4"/>
  <c r="U732" i="4"/>
  <c r="V733" i="4" s="1"/>
  <c r="AC732" i="4"/>
  <c r="U813" i="4"/>
  <c r="V814" i="4" s="1"/>
  <c r="AC813" i="4"/>
  <c r="Y772" i="4"/>
  <c r="Z773" i="4" s="1"/>
  <c r="U810" i="4"/>
  <c r="V811" i="4" s="1"/>
  <c r="AC810" i="4"/>
  <c r="U926" i="4"/>
  <c r="V927" i="4" s="1"/>
  <c r="AC926" i="4"/>
  <c r="U769" i="4"/>
  <c r="V770" i="4" s="1"/>
  <c r="Y817" i="4"/>
  <c r="Z818" i="4" s="1"/>
  <c r="U857" i="4"/>
  <c r="V858" i="4" s="1"/>
  <c r="U760" i="4"/>
  <c r="V761" i="4" s="1"/>
  <c r="Y779" i="4"/>
  <c r="Z780" i="4" s="1"/>
  <c r="Y783" i="4"/>
  <c r="Z784" i="4" s="1"/>
  <c r="Y809" i="4"/>
  <c r="Z810" i="4" s="1"/>
  <c r="Y837" i="4"/>
  <c r="Z838" i="4" s="1"/>
  <c r="U897" i="4"/>
  <c r="V898" i="4" s="1"/>
  <c r="AC897" i="4"/>
  <c r="Y867" i="4"/>
  <c r="Z868" i="4" s="1"/>
  <c r="U887" i="4"/>
  <c r="V888" i="4" s="1"/>
  <c r="AC887" i="4"/>
  <c r="AC872" i="4"/>
  <c r="U872" i="4"/>
  <c r="V873" i="4" s="1"/>
  <c r="U889" i="4"/>
  <c r="V890" i="4" s="1"/>
  <c r="AC889" i="4"/>
  <c r="U941" i="4"/>
  <c r="V942" i="4" s="1"/>
  <c r="AC941" i="4"/>
  <c r="U867" i="4"/>
  <c r="V868" i="4" s="1"/>
  <c r="U885" i="4"/>
  <c r="V886" i="4" s="1"/>
  <c r="AC885" i="4"/>
  <c r="U942" i="4"/>
  <c r="V943" i="4" s="1"/>
  <c r="AC942" i="4"/>
  <c r="U858" i="4"/>
  <c r="V859" i="4" s="1"/>
  <c r="AC876" i="4"/>
  <c r="U876" i="4"/>
  <c r="V877" i="4" s="1"/>
  <c r="U908" i="4"/>
  <c r="V909" i="4" s="1"/>
  <c r="AC908" i="4"/>
  <c r="U934" i="4"/>
  <c r="V935" i="4" s="1"/>
  <c r="AC934" i="4"/>
  <c r="Y906" i="4"/>
  <c r="Z907" i="4" s="1"/>
  <c r="U918" i="4"/>
  <c r="V919" i="4" s="1"/>
  <c r="AC918" i="4"/>
  <c r="Y921" i="4"/>
  <c r="Z922" i="4" s="1"/>
  <c r="U937" i="4"/>
  <c r="V938" i="4" s="1"/>
  <c r="AC937" i="4"/>
  <c r="U905" i="4"/>
  <c r="V906" i="4" s="1"/>
  <c r="AC905" i="4"/>
  <c r="Y933" i="4"/>
  <c r="Z934" i="4" s="1"/>
  <c r="U951" i="4"/>
  <c r="V952" i="4" s="1"/>
  <c r="AC951" i="4"/>
  <c r="U959" i="4"/>
  <c r="V960" i="4" s="1"/>
  <c r="AC959" i="4"/>
  <c r="U967" i="4"/>
  <c r="V968" i="4" s="1"/>
  <c r="AC967" i="4"/>
  <c r="U975" i="4"/>
  <c r="V976" i="4" s="1"/>
  <c r="AC975" i="4"/>
  <c r="AC807" i="4"/>
  <c r="AC712" i="4"/>
  <c r="L22" i="4"/>
  <c r="L14" i="4"/>
  <c r="AC7" i="4"/>
  <c r="AB5" i="4"/>
  <c r="G5" i="4"/>
  <c r="O77" i="4"/>
  <c r="J46" i="4"/>
  <c r="O58" i="4"/>
  <c r="J11" i="4"/>
  <c r="W5" i="4"/>
  <c r="L76" i="4"/>
  <c r="L60" i="4"/>
  <c r="L26" i="4"/>
  <c r="F88" i="3"/>
  <c r="O71" i="3"/>
  <c r="K27" i="3"/>
  <c r="J27" i="3"/>
  <c r="E44" i="3"/>
  <c r="L12" i="3"/>
  <c r="J83" i="3"/>
  <c r="J70" i="3"/>
  <c r="J52" i="3"/>
  <c r="E28" i="3"/>
  <c r="F29" i="3" s="1"/>
  <c r="J54" i="3"/>
  <c r="O38" i="3"/>
  <c r="K92" i="3"/>
  <c r="L93" i="3" s="1"/>
  <c r="J51" i="3"/>
  <c r="I5" i="3"/>
  <c r="J68" i="3"/>
  <c r="O63" i="3"/>
  <c r="O48" i="3"/>
  <c r="J40" i="3"/>
  <c r="E13" i="3"/>
  <c r="F14" i="3" s="1"/>
  <c r="F35" i="3"/>
  <c r="F37" i="3"/>
  <c r="L40" i="3"/>
  <c r="L80" i="1"/>
  <c r="AC20" i="1"/>
  <c r="L10" i="1"/>
  <c r="T5" i="1"/>
  <c r="U11" i="1"/>
  <c r="J84" i="1"/>
  <c r="AC18" i="1"/>
  <c r="I5" i="1"/>
  <c r="L82" i="1"/>
  <c r="L84" i="1"/>
  <c r="K19" i="10"/>
  <c r="O13" i="10"/>
  <c r="P13" i="10"/>
  <c r="P15" i="10"/>
  <c r="O15" i="10"/>
  <c r="AC715" i="4"/>
  <c r="U715" i="4"/>
  <c r="V716" i="4" s="1"/>
  <c r="AC853" i="4"/>
  <c r="U754" i="4"/>
  <c r="V755" i="4" s="1"/>
  <c r="AC754" i="4"/>
  <c r="U746" i="4"/>
  <c r="V747" i="4" s="1"/>
  <c r="AC746" i="4"/>
  <c r="U738" i="4"/>
  <c r="V739" i="4" s="1"/>
  <c r="AC738" i="4"/>
  <c r="U841" i="4"/>
  <c r="V842" i="4" s="1"/>
  <c r="AC841" i="4"/>
  <c r="U805" i="4"/>
  <c r="V806" i="4" s="1"/>
  <c r="AC805" i="4"/>
  <c r="U809" i="4"/>
  <c r="V810" i="4" s="1"/>
  <c r="AC809" i="4"/>
  <c r="AC892" i="4"/>
  <c r="U892" i="4"/>
  <c r="V893" i="4" s="1"/>
  <c r="U801" i="4"/>
  <c r="V802" i="4" s="1"/>
  <c r="AC801" i="4"/>
  <c r="U812" i="4"/>
  <c r="V813" i="4" s="1"/>
  <c r="AC812" i="4"/>
  <c r="U836" i="4"/>
  <c r="V837" i="4" s="1"/>
  <c r="AC836" i="4"/>
  <c r="U766" i="4"/>
  <c r="V767" i="4" s="1"/>
  <c r="AC766" i="4"/>
  <c r="U833" i="4"/>
  <c r="V834" i="4" s="1"/>
  <c r="AC833" i="4"/>
  <c r="Y762" i="4"/>
  <c r="Z763" i="4" s="1"/>
  <c r="Y797" i="4"/>
  <c r="Z798" i="4" s="1"/>
  <c r="Y769" i="4"/>
  <c r="Z770" i="4" s="1"/>
  <c r="U928" i="4"/>
  <c r="V929" i="4" s="1"/>
  <c r="AC928" i="4"/>
  <c r="Y859" i="4"/>
  <c r="Z860" i="4" s="1"/>
  <c r="U911" i="4"/>
  <c r="V912" i="4" s="1"/>
  <c r="AC911" i="4"/>
  <c r="U869" i="4"/>
  <c r="V870" i="4" s="1"/>
  <c r="AC869" i="4"/>
  <c r="AC888" i="4"/>
  <c r="U888" i="4"/>
  <c r="V889" i="4" s="1"/>
  <c r="U874" i="4"/>
  <c r="V875" i="4" s="1"/>
  <c r="U891" i="4"/>
  <c r="V892" i="4" s="1"/>
  <c r="AC891" i="4"/>
  <c r="Y853" i="4"/>
  <c r="Z854" i="4" s="1"/>
  <c r="U870" i="4"/>
  <c r="V871" i="4" s="1"/>
  <c r="AC870" i="4"/>
  <c r="Y860" i="4"/>
  <c r="Z861" i="4" s="1"/>
  <c r="U910" i="4"/>
  <c r="V911" i="4" s="1"/>
  <c r="AC910" i="4"/>
  <c r="U925" i="4"/>
  <c r="V926" i="4" s="1"/>
  <c r="AC925" i="4"/>
  <c r="U923" i="4"/>
  <c r="V924" i="4" s="1"/>
  <c r="U939" i="4"/>
  <c r="V940" i="4" s="1"/>
  <c r="U890" i="4"/>
  <c r="V891" i="4" s="1"/>
  <c r="AC890" i="4"/>
  <c r="U952" i="4"/>
  <c r="V953" i="4" s="1"/>
  <c r="AC952" i="4"/>
  <c r="U960" i="4"/>
  <c r="V961" i="4" s="1"/>
  <c r="AC960" i="4"/>
  <c r="U968" i="4"/>
  <c r="V969" i="4" s="1"/>
  <c r="AC968" i="4"/>
  <c r="U976" i="4"/>
  <c r="V977" i="4" s="1"/>
  <c r="AC976" i="4"/>
  <c r="AC714" i="4"/>
  <c r="L19" i="4"/>
  <c r="L11" i="4"/>
  <c r="S5" i="4"/>
  <c r="U5" i="4" s="1"/>
  <c r="E3" i="4"/>
  <c r="E76" i="4"/>
  <c r="F77" i="4" s="1"/>
  <c r="Z22" i="4"/>
  <c r="Z18" i="4"/>
  <c r="Z14" i="4"/>
  <c r="Z10" i="4"/>
  <c r="J38" i="4"/>
  <c r="J10" i="4"/>
  <c r="J8" i="4"/>
  <c r="O50" i="4"/>
  <c r="L89" i="4"/>
  <c r="L73" i="4"/>
  <c r="L57" i="4"/>
  <c r="L41" i="4"/>
  <c r="K86" i="3"/>
  <c r="E15" i="3"/>
  <c r="F16" i="3" s="1"/>
  <c r="F21" i="3"/>
  <c r="F90" i="3"/>
  <c r="F39" i="3"/>
  <c r="L9" i="3"/>
  <c r="J91" i="3"/>
  <c r="E74" i="3"/>
  <c r="F15" i="3"/>
  <c r="O79" i="3"/>
  <c r="E16" i="3"/>
  <c r="F17" i="3" s="1"/>
  <c r="L58" i="3"/>
  <c r="L31" i="3"/>
  <c r="H5" i="3"/>
  <c r="K5" i="3" s="1"/>
  <c r="F27" i="3"/>
  <c r="L79" i="1"/>
  <c r="S5" i="1"/>
  <c r="F83" i="1"/>
  <c r="J79" i="1"/>
  <c r="AC11" i="1"/>
  <c r="L92" i="1"/>
  <c r="F88" i="1"/>
  <c r="F13" i="1"/>
  <c r="F82" i="1"/>
  <c r="P10" i="10"/>
  <c r="O10" i="10"/>
  <c r="U753" i="4"/>
  <c r="V754" i="4" s="1"/>
  <c r="AC753" i="4"/>
  <c r="U745" i="4"/>
  <c r="V746" i="4" s="1"/>
  <c r="AC745" i="4"/>
  <c r="U737" i="4"/>
  <c r="V738" i="4" s="1"/>
  <c r="AC737" i="4"/>
  <c r="U711" i="4"/>
  <c r="V712" i="4" s="1"/>
  <c r="AC711" i="4"/>
  <c r="AC835" i="4"/>
  <c r="U830" i="4"/>
  <c r="V831" i="4" s="1"/>
  <c r="AC830" i="4"/>
  <c r="U938" i="4"/>
  <c r="V939" i="4" s="1"/>
  <c r="AC938" i="4"/>
  <c r="U806" i="4"/>
  <c r="V807" i="4" s="1"/>
  <c r="AC806" i="4"/>
  <c r="Y794" i="4"/>
  <c r="Z795" i="4" s="1"/>
  <c r="U838" i="4"/>
  <c r="V839" i="4" s="1"/>
  <c r="AC838" i="4"/>
  <c r="U773" i="4"/>
  <c r="V774" i="4" s="1"/>
  <c r="Y791" i="4"/>
  <c r="Z792" i="4" s="1"/>
  <c r="U764" i="4"/>
  <c r="V765" i="4" s="1"/>
  <c r="Y845" i="4"/>
  <c r="Z846" i="4" s="1"/>
  <c r="U771" i="4"/>
  <c r="V772" i="4" s="1"/>
  <c r="Y805" i="4"/>
  <c r="Z806" i="4" s="1"/>
  <c r="U909" i="4"/>
  <c r="V910" i="4" s="1"/>
  <c r="AC909" i="4"/>
  <c r="U861" i="4"/>
  <c r="V862" i="4" s="1"/>
  <c r="U924" i="4"/>
  <c r="V925" i="4" s="1"/>
  <c r="AC924" i="4"/>
  <c r="U871" i="4"/>
  <c r="V872" i="4" s="1"/>
  <c r="U893" i="4"/>
  <c r="V894" i="4" s="1"/>
  <c r="AC893" i="4"/>
  <c r="U855" i="4"/>
  <c r="V856" i="4" s="1"/>
  <c r="U881" i="4"/>
  <c r="V882" i="4" s="1"/>
  <c r="AC881" i="4"/>
  <c r="U943" i="4"/>
  <c r="V944" i="4" s="1"/>
  <c r="AC943" i="4"/>
  <c r="U932" i="4"/>
  <c r="V933" i="4" s="1"/>
  <c r="AC932" i="4"/>
  <c r="Y929" i="4"/>
  <c r="Z930" i="4" s="1"/>
  <c r="Y901" i="4"/>
  <c r="Z902" i="4" s="1"/>
  <c r="U953" i="4"/>
  <c r="V954" i="4" s="1"/>
  <c r="AC953" i="4"/>
  <c r="U961" i="4"/>
  <c r="V962" i="4" s="1"/>
  <c r="AC961" i="4"/>
  <c r="U969" i="4"/>
  <c r="V970" i="4" s="1"/>
  <c r="AC969" i="4"/>
  <c r="U977" i="4"/>
  <c r="V978" i="4" s="1"/>
  <c r="AC977" i="4"/>
  <c r="L16" i="4"/>
  <c r="H5" i="4"/>
  <c r="K7" i="4"/>
  <c r="L8" i="4" s="1"/>
  <c r="O84" i="4"/>
  <c r="O93" i="4"/>
  <c r="E52" i="4"/>
  <c r="E29" i="4"/>
  <c r="F30" i="4" s="1"/>
  <c r="E30" i="4"/>
  <c r="F31" i="4" s="1"/>
  <c r="J31" i="4"/>
  <c r="C5" i="4"/>
  <c r="O5" i="4" s="1"/>
  <c r="O42" i="4"/>
  <c r="I5" i="4"/>
  <c r="J86" i="4"/>
  <c r="J70" i="4"/>
  <c r="J54" i="4"/>
  <c r="J37" i="4"/>
  <c r="J20" i="4"/>
  <c r="E82" i="3"/>
  <c r="L37" i="3"/>
  <c r="L15" i="3"/>
  <c r="L20" i="3"/>
  <c r="J84" i="3"/>
  <c r="F63" i="3"/>
  <c r="J36" i="3"/>
  <c r="O20" i="3"/>
  <c r="J38" i="3"/>
  <c r="L88" i="3"/>
  <c r="O74" i="3"/>
  <c r="J43" i="3"/>
  <c r="O56" i="3"/>
  <c r="J48" i="3"/>
  <c r="O39" i="3"/>
  <c r="O8" i="3"/>
  <c r="F52" i="3"/>
  <c r="J28" i="3"/>
  <c r="U15" i="1"/>
  <c r="V16" i="1" s="1"/>
  <c r="O91" i="1"/>
  <c r="J10" i="1"/>
  <c r="AB5" i="1"/>
  <c r="O9" i="1"/>
  <c r="O83" i="1"/>
  <c r="V23" i="1"/>
  <c r="V22" i="1"/>
  <c r="V18" i="1"/>
  <c r="F80" i="1"/>
  <c r="H5" i="1"/>
  <c r="K5" i="1" s="1"/>
  <c r="L19" i="1"/>
  <c r="P7" i="10"/>
  <c r="O7" i="10"/>
  <c r="AC713" i="4"/>
  <c r="U713" i="4"/>
  <c r="V714" i="4" s="1"/>
  <c r="U762" i="4"/>
  <c r="V763" i="4" s="1"/>
  <c r="AC762" i="4"/>
  <c r="U752" i="4"/>
  <c r="V753" i="4" s="1"/>
  <c r="AC752" i="4"/>
  <c r="U744" i="4"/>
  <c r="V745" i="4" s="1"/>
  <c r="AC744" i="4"/>
  <c r="U736" i="4"/>
  <c r="V737" i="4" s="1"/>
  <c r="AC736" i="4"/>
  <c r="U825" i="4"/>
  <c r="V826" i="4" s="1"/>
  <c r="AC825" i="4"/>
  <c r="U796" i="4"/>
  <c r="V797" i="4" s="1"/>
  <c r="AC796" i="4"/>
  <c r="U727" i="4"/>
  <c r="V728" i="4" s="1"/>
  <c r="AC727" i="4"/>
  <c r="U845" i="4"/>
  <c r="V846" i="4" s="1"/>
  <c r="AC845" i="4"/>
  <c r="U842" i="4"/>
  <c r="V843" i="4" s="1"/>
  <c r="AC842" i="4"/>
  <c r="U808" i="4"/>
  <c r="V809" i="4" s="1"/>
  <c r="AC808" i="4"/>
  <c r="U817" i="4"/>
  <c r="V818" i="4" s="1"/>
  <c r="AC817" i="4"/>
  <c r="U840" i="4"/>
  <c r="V841" i="4" s="1"/>
  <c r="AC840" i="4"/>
  <c r="Y775" i="4"/>
  <c r="Z776" i="4" s="1"/>
  <c r="Y766" i="4"/>
  <c r="Z767" i="4" s="1"/>
  <c r="Y825" i="4"/>
  <c r="Z826" i="4" s="1"/>
  <c r="Y787" i="4"/>
  <c r="Z788" i="4" s="1"/>
  <c r="U917" i="4"/>
  <c r="V918" i="4" s="1"/>
  <c r="AC917" i="4"/>
  <c r="Y854" i="4"/>
  <c r="Z855" i="4" s="1"/>
  <c r="U940" i="4"/>
  <c r="V941" i="4" s="1"/>
  <c r="AC940" i="4"/>
  <c r="U878" i="4"/>
  <c r="V879" i="4" s="1"/>
  <c r="AC878" i="4"/>
  <c r="U898" i="4"/>
  <c r="V899" i="4" s="1"/>
  <c r="AC898" i="4"/>
  <c r="Y857" i="4"/>
  <c r="Z858" i="4" s="1"/>
  <c r="U875" i="4"/>
  <c r="V876" i="4" s="1"/>
  <c r="Y864" i="4"/>
  <c r="Z865" i="4" s="1"/>
  <c r="AC912" i="4"/>
  <c r="U912" i="4"/>
  <c r="V913" i="4" s="1"/>
  <c r="U948" i="4"/>
  <c r="V949" i="4" s="1"/>
  <c r="AC948" i="4"/>
  <c r="Y909" i="4"/>
  <c r="Z910" i="4" s="1"/>
  <c r="U894" i="4"/>
  <c r="V895" i="4" s="1"/>
  <c r="AC894" i="4"/>
  <c r="U927" i="4"/>
  <c r="V928" i="4" s="1"/>
  <c r="U954" i="4"/>
  <c r="V955" i="4" s="1"/>
  <c r="AC954" i="4"/>
  <c r="U962" i="4"/>
  <c r="V963" i="4" s="1"/>
  <c r="AC962" i="4"/>
  <c r="U970" i="4"/>
  <c r="V971" i="4" s="1"/>
  <c r="AC970" i="4"/>
  <c r="U978" i="4"/>
  <c r="AC978" i="4"/>
  <c r="AC843" i="4"/>
  <c r="AC720" i="4"/>
  <c r="L45" i="4"/>
  <c r="J23" i="4"/>
  <c r="J21" i="4"/>
  <c r="O35" i="4"/>
  <c r="E26" i="4"/>
  <c r="F27" i="4" s="1"/>
  <c r="L85" i="4"/>
  <c r="L69" i="4"/>
  <c r="L53" i="4"/>
  <c r="L84" i="3"/>
  <c r="E32" i="3"/>
  <c r="F33" i="3" s="1"/>
  <c r="O32" i="3"/>
  <c r="L10" i="3"/>
  <c r="E23" i="3"/>
  <c r="J60" i="3"/>
  <c r="L36" i="3"/>
  <c r="J86" i="3"/>
  <c r="F12" i="3"/>
  <c r="E24" i="3"/>
  <c r="F25" i="3" s="1"/>
  <c r="O11" i="3"/>
  <c r="F66" i="3"/>
  <c r="D5" i="3"/>
  <c r="L77" i="1"/>
  <c r="J75" i="1"/>
  <c r="O20" i="1"/>
  <c r="F91" i="1"/>
  <c r="J92" i="1"/>
  <c r="V19" i="1"/>
  <c r="F86" i="1"/>
  <c r="X5" i="1"/>
  <c r="Y5" i="1" s="1"/>
  <c r="Z18" i="1"/>
  <c r="AC725" i="4"/>
  <c r="U725" i="4"/>
  <c r="V726" i="4" s="1"/>
  <c r="U759" i="4"/>
  <c r="V760" i="4" s="1"/>
  <c r="AC759" i="4"/>
  <c r="U751" i="4"/>
  <c r="V752" i="4" s="1"/>
  <c r="AC751" i="4"/>
  <c r="U743" i="4"/>
  <c r="V744" i="4" s="1"/>
  <c r="AC743" i="4"/>
  <c r="U735" i="4"/>
  <c r="V736" i="4" s="1"/>
  <c r="AC735" i="4"/>
  <c r="U723" i="4"/>
  <c r="V724" i="4" s="1"/>
  <c r="AC723" i="4"/>
  <c r="U821" i="4"/>
  <c r="V822" i="4" s="1"/>
  <c r="AC821" i="4"/>
  <c r="U844" i="4"/>
  <c r="V845" i="4" s="1"/>
  <c r="AC844" i="4"/>
  <c r="U846" i="4"/>
  <c r="V847" i="4" s="1"/>
  <c r="AC846" i="4"/>
  <c r="U822" i="4"/>
  <c r="V823" i="4" s="1"/>
  <c r="AC822" i="4"/>
  <c r="U768" i="4"/>
  <c r="V769" i="4" s="1"/>
  <c r="Y813" i="4"/>
  <c r="Z814" i="4" s="1"/>
  <c r="AC854" i="4"/>
  <c r="U854" i="4"/>
  <c r="V855" i="4" s="1"/>
  <c r="U775" i="4"/>
  <c r="V776" i="4" s="1"/>
  <c r="U930" i="4"/>
  <c r="V931" i="4" s="1"/>
  <c r="AC930" i="4"/>
  <c r="U945" i="4"/>
  <c r="V946" i="4" s="1"/>
  <c r="AC945" i="4"/>
  <c r="U877" i="4"/>
  <c r="V878" i="4" s="1"/>
  <c r="AC877" i="4"/>
  <c r="U864" i="4"/>
  <c r="V865" i="4" s="1"/>
  <c r="U921" i="4"/>
  <c r="V922" i="4" s="1"/>
  <c r="AC921" i="4"/>
  <c r="U859" i="4"/>
  <c r="V860" i="4" s="1"/>
  <c r="U902" i="4"/>
  <c r="V903" i="4" s="1"/>
  <c r="AC902" i="4"/>
  <c r="U866" i="4"/>
  <c r="V867" i="4" s="1"/>
  <c r="U886" i="4"/>
  <c r="V887" i="4" s="1"/>
  <c r="AC886" i="4"/>
  <c r="U914" i="4"/>
  <c r="V915" i="4" s="1"/>
  <c r="AC914" i="4"/>
  <c r="U946" i="4"/>
  <c r="V947" i="4" s="1"/>
  <c r="AC946" i="4"/>
  <c r="U929" i="4"/>
  <c r="V930" i="4" s="1"/>
  <c r="AC929" i="4"/>
  <c r="AC896" i="4"/>
  <c r="U896" i="4"/>
  <c r="V897" i="4" s="1"/>
  <c r="Y941" i="4"/>
  <c r="Z942" i="4" s="1"/>
  <c r="U955" i="4"/>
  <c r="V956" i="4" s="1"/>
  <c r="AC955" i="4"/>
  <c r="U963" i="4"/>
  <c r="V964" i="4" s="1"/>
  <c r="AC963" i="4"/>
  <c r="U971" i="4"/>
  <c r="V972" i="4" s="1"/>
  <c r="AC971" i="4"/>
  <c r="K17" i="4"/>
  <c r="L18" i="4" s="1"/>
  <c r="K9" i="4"/>
  <c r="L10" i="4" s="1"/>
  <c r="J89" i="4"/>
  <c r="E68" i="4"/>
  <c r="O45" i="4"/>
  <c r="L38" i="4"/>
  <c r="O90" i="4"/>
  <c r="O27" i="4"/>
  <c r="L84" i="4"/>
  <c r="L68" i="4"/>
  <c r="L52" i="4"/>
  <c r="L34" i="4"/>
  <c r="J12" i="4"/>
  <c r="L60" i="3"/>
  <c r="L23" i="3"/>
  <c r="E84" i="3"/>
  <c r="F47" i="3"/>
  <c r="F23" i="3"/>
  <c r="K24" i="3"/>
  <c r="L25" i="3" s="1"/>
  <c r="J56" i="3"/>
  <c r="O47" i="3"/>
  <c r="O28" i="3"/>
  <c r="L64" i="3"/>
  <c r="L78" i="3"/>
  <c r="J76" i="1"/>
  <c r="F21" i="1"/>
  <c r="O80" i="1"/>
  <c r="K7" i="1"/>
  <c r="J7" i="1"/>
  <c r="J86" i="1"/>
  <c r="L17" i="1"/>
  <c r="L74" i="1"/>
  <c r="Z10" i="1"/>
  <c r="J16" i="1"/>
  <c r="D5" i="1"/>
  <c r="E5" i="1" s="1"/>
  <c r="AC15" i="1"/>
  <c r="F56" i="3" l="1"/>
  <c r="V13" i="3"/>
  <c r="V12" i="3"/>
  <c r="L59" i="1"/>
  <c r="L58" i="1"/>
  <c r="E5" i="3"/>
  <c r="K5" i="4"/>
  <c r="F28" i="3"/>
  <c r="L16" i="1"/>
  <c r="L47" i="1"/>
  <c r="L46" i="1"/>
  <c r="L31" i="4"/>
  <c r="V22" i="3"/>
  <c r="F32" i="3"/>
  <c r="F84" i="1"/>
  <c r="L71" i="1"/>
  <c r="L70" i="1"/>
  <c r="F20" i="1"/>
  <c r="F65" i="1"/>
  <c r="F64" i="1"/>
  <c r="F28" i="1"/>
  <c r="F10" i="1"/>
  <c r="Z9" i="3"/>
  <c r="Z8" i="3"/>
  <c r="L87" i="4"/>
  <c r="Z15" i="3"/>
  <c r="Z14" i="3"/>
  <c r="F72" i="1"/>
  <c r="F31" i="1"/>
  <c r="F32" i="1"/>
  <c r="L46" i="4"/>
  <c r="F16" i="4"/>
  <c r="L68" i="1"/>
  <c r="L53" i="1"/>
  <c r="L52" i="1"/>
  <c r="F55" i="1"/>
  <c r="F54" i="1"/>
  <c r="F68" i="1"/>
  <c r="F69" i="1"/>
  <c r="Z21" i="3"/>
  <c r="F83" i="3"/>
  <c r="F82" i="3"/>
  <c r="J5" i="3"/>
  <c r="F24" i="3"/>
  <c r="F45" i="3"/>
  <c r="F44" i="3"/>
  <c r="F13" i="3"/>
  <c r="V12" i="1"/>
  <c r="V11" i="1"/>
  <c r="L9" i="4"/>
  <c r="F69" i="4"/>
  <c r="F68" i="4"/>
  <c r="U5" i="1"/>
  <c r="L28" i="3"/>
  <c r="L27" i="3"/>
  <c r="L17" i="4"/>
  <c r="L14" i="1"/>
  <c r="L13" i="1"/>
  <c r="L24" i="3"/>
  <c r="L7" i="1"/>
  <c r="L8" i="1"/>
  <c r="AC5" i="1"/>
  <c r="V15" i="1"/>
  <c r="F53" i="4"/>
  <c r="F52" i="4"/>
  <c r="L92" i="3"/>
  <c r="Y5" i="4"/>
  <c r="F85" i="3"/>
  <c r="F84" i="3"/>
  <c r="J5" i="4"/>
  <c r="F75" i="3"/>
  <c r="F74" i="3"/>
  <c r="L87" i="3"/>
  <c r="L86" i="3"/>
  <c r="J5" i="1"/>
  <c r="AC5" i="4"/>
  <c r="L71" i="3"/>
  <c r="L70" i="3"/>
  <c r="E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0" authorId="0" shapeId="0" xr:uid="{00000000-0006-0000-0100-000001000000}">
      <text>
        <r>
          <rPr>
            <sz val="10"/>
            <color rgb="FF000000"/>
            <rFont val="Arial"/>
            <scheme val="minor"/>
          </rPr>
          <t>블프 첫날</t>
        </r>
      </text>
    </comment>
    <comment ref="E13" authorId="0" shapeId="0" xr:uid="{00000000-0006-0000-0100-000002000000}">
      <text>
        <r>
          <rPr>
            <sz val="10"/>
            <color rgb="FF000000"/>
            <rFont val="Arial"/>
            <scheme val="minor"/>
          </rPr>
          <t>블프 마지막날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00000000-0006-0000-0400-000004000000}">
      <text>
        <r>
          <rPr>
            <sz val="10"/>
            <color rgb="FF000000"/>
            <rFont val="Arial"/>
            <scheme val="minor"/>
          </rPr>
          <t>메인 썸네일</t>
        </r>
      </text>
    </comment>
    <comment ref="M2" authorId="0" shapeId="0" xr:uid="{00000000-0006-0000-0400-000005000000}">
      <text>
        <r>
          <rPr>
            <sz val="10"/>
            <color rgb="FF000000"/>
            <rFont val="Arial"/>
            <scheme val="minor"/>
          </rPr>
          <t>1,000회 노출당 비용</t>
        </r>
      </text>
    </comment>
    <comment ref="O2" authorId="0" shapeId="0" xr:uid="{00000000-0006-0000-0400-000006000000}">
      <text>
        <r>
          <rPr>
            <sz val="10"/>
            <color rgb="FF000000"/>
            <rFont val="Arial"/>
            <scheme val="minor"/>
          </rPr>
          <t>링크 클릭당 비용</t>
        </r>
      </text>
    </comment>
    <comment ref="P2" authorId="0" shapeId="0" xr:uid="{00000000-0006-0000-0400-000007000000}">
      <text>
        <r>
          <rPr>
            <sz val="10"/>
            <color rgb="FF000000"/>
            <rFont val="Arial"/>
            <scheme val="minor"/>
          </rPr>
          <t>링크 클릭율</t>
        </r>
      </text>
    </comment>
    <comment ref="Q2" authorId="0" shapeId="0" xr:uid="{00000000-0006-0000-0400-000008000000}">
      <text>
        <r>
          <rPr>
            <sz val="10"/>
            <color rgb="FF000000"/>
            <rFont val="Arial"/>
            <scheme val="minor"/>
          </rPr>
          <t>링크, 광고, 밀기 등 전체 총합</t>
        </r>
      </text>
    </comment>
    <comment ref="R2" authorId="0" shapeId="0" xr:uid="{00000000-0006-0000-0400-000001000000}">
      <text>
        <r>
          <rPr>
            <sz val="10"/>
            <color rgb="FF000000"/>
            <rFont val="Arial"/>
            <scheme val="minor"/>
          </rPr>
          <t>이미지, 광고 등 전체 클릭율</t>
        </r>
      </text>
    </comment>
    <comment ref="S2" authorId="0" shapeId="0" xr:uid="{00000000-0006-0000-0400-000002000000}">
      <text>
        <r>
          <rPr>
            <sz val="10"/>
            <color rgb="FF000000"/>
            <rFont val="Arial"/>
            <scheme val="minor"/>
          </rPr>
          <t>클릭당 비용</t>
        </r>
      </text>
    </comment>
    <comment ref="E36" authorId="0" shapeId="0" xr:uid="{00000000-0006-0000-0400-000003000000}">
      <text>
        <r>
          <rPr>
            <sz val="10"/>
            <color rgb="FF000000"/>
            <rFont val="Arial"/>
            <scheme val="minor"/>
          </rPr>
          <t>클릭 일주일 내 영향을 미친 값이라, 모든 구매가 당일 값은 아닙니다.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00000000-0006-0000-0500-000001000000}">
      <text>
        <r>
          <rPr>
            <sz val="10"/>
            <color rgb="FF000000"/>
            <rFont val="Arial"/>
            <scheme val="minor"/>
          </rPr>
          <t>메인 썸네일</t>
        </r>
      </text>
    </comment>
  </commentList>
</comments>
</file>

<file path=xl/sharedStrings.xml><?xml version="1.0" encoding="utf-8"?>
<sst xmlns="http://schemas.openxmlformats.org/spreadsheetml/2006/main" count="10902" uniqueCount="338">
  <si>
    <t>광고 집행일</t>
  </si>
  <si>
    <t>* 플랫폼별 효율</t>
  </si>
  <si>
    <t>MUSINSA</t>
  </si>
  <si>
    <t>* 일자별 효율</t>
  </si>
  <si>
    <t>* 주차별 효율</t>
  </si>
  <si>
    <t>광고비</t>
  </si>
  <si>
    <t>전환 매출</t>
  </si>
  <si>
    <t>전환율(금액)</t>
  </si>
  <si>
    <t>DOD</t>
  </si>
  <si>
    <t>노출</t>
  </si>
  <si>
    <t>클릭</t>
  </si>
  <si>
    <t>전환 구매</t>
  </si>
  <si>
    <t>클릭대비 구매율</t>
  </si>
  <si>
    <t>CTR</t>
  </si>
  <si>
    <t>장바구니</t>
  </si>
  <si>
    <t>미전환율</t>
  </si>
  <si>
    <t>전환율</t>
  </si>
  <si>
    <t>블랙프라이데이 일정 광고비 증액 스케쥴</t>
  </si>
  <si>
    <t>블프 첫날, 마지막날 일 예산 10만원 기준</t>
  </si>
  <si>
    <t>목</t>
  </si>
  <si>
    <t>금</t>
  </si>
  <si>
    <t>토</t>
  </si>
  <si>
    <t>일</t>
  </si>
  <si>
    <t>월</t>
  </si>
  <si>
    <t>화</t>
  </si>
  <si>
    <t>수</t>
  </si>
  <si>
    <t>요일</t>
  </si>
  <si>
    <t>날짜</t>
  </si>
  <si>
    <t>금액</t>
  </si>
  <si>
    <t>비고</t>
  </si>
  <si>
    <t>예산 증액 일자</t>
  </si>
  <si>
    <t>블프 첫날</t>
  </si>
  <si>
    <t>블프 마지막날</t>
  </si>
  <si>
    <t xml:space="preserve"> </t>
  </si>
  <si>
    <t>자사몰</t>
  </si>
  <si>
    <t>월별</t>
  </si>
  <si>
    <t>주차</t>
  </si>
  <si>
    <t>광고 이름</t>
  </si>
  <si>
    <t>시즌</t>
  </si>
  <si>
    <t>광고 형식</t>
  </si>
  <si>
    <t>소재</t>
  </si>
  <si>
    <t>플랫폼</t>
  </si>
  <si>
    <t>도달</t>
  </si>
  <si>
    <t>지출 금액 (KRW)</t>
  </si>
  <si>
    <t>CPM(1,000회 노출당 비용) (KRW)</t>
  </si>
  <si>
    <t>링크 클릭</t>
  </si>
  <si>
    <t>CPC(링크 클릭당 비용) (KRW)</t>
  </si>
  <si>
    <t>CTR(링크 클릭률)</t>
  </si>
  <si>
    <t>클릭(전체)</t>
  </si>
  <si>
    <t>CTR(전체)</t>
  </si>
  <si>
    <t>CPC(전체) (KRW)</t>
  </si>
  <si>
    <t>catalog_segment_value_omni_purchase_roas:omni_purchase</t>
  </si>
  <si>
    <t>공유 항목이 포함된 구매</t>
  </si>
  <si>
    <t>공유 항목의 구매 전환값</t>
  </si>
  <si>
    <t>공유 항목이 포함된 장바구니에 담기</t>
  </si>
  <si>
    <t>공유 항목의 장바구니에 담기 전환값</t>
  </si>
  <si>
    <t>공유 항목이 포함된 콘텐츠 조회</t>
  </si>
  <si>
    <t>260330_메타협력광고_카탈로그슬라이드_루저스클럽_CPA_</t>
  </si>
  <si>
    <t>26SS</t>
  </si>
  <si>
    <t>슬라이드</t>
  </si>
  <si>
    <t>X</t>
  </si>
  <si>
    <t>260330_메타협력광고_카탈로그컬렉션1_루저스클럽_CPA_</t>
  </si>
  <si>
    <t>컬렉션</t>
  </si>
  <si>
    <t>260416_메타협력광고_카탈로그슬라이드_루저스클럽_CPA_</t>
  </si>
  <si>
    <t>260422_메타협력광고_카탈로그컬렉션1_루저스클럽_CPA_</t>
  </si>
  <si>
    <t>260615_메타협력광고_카탈로그컬렉션1_루저스클럽_CPA_</t>
  </si>
  <si>
    <t>구매 ROAS(광고 지출 대비 수익률)</t>
  </si>
  <si>
    <t>구매</t>
  </si>
  <si>
    <t>구매 전환값</t>
  </si>
  <si>
    <t>구매당 비용 (KRW)</t>
  </si>
  <si>
    <t>장바구니에 담기</t>
  </si>
  <si>
    <t>장바구니에 담기 전환값</t>
  </si>
  <si>
    <t>장바구니에 담기당 비용 (KRW)</t>
  </si>
  <si>
    <t>Instagram 프로필 방문</t>
  </si>
  <si>
    <t>Instagram 팔로우</t>
  </si>
  <si>
    <t>12.21_1</t>
  </si>
  <si>
    <t>25FW</t>
  </si>
  <si>
    <t>12.21_2</t>
  </si>
  <si>
    <t>12.21_3</t>
  </si>
  <si>
    <t>12.21_4</t>
  </si>
  <si>
    <t>01.06_1</t>
  </si>
  <si>
    <t>01.06_2</t>
  </si>
  <si>
    <t>01.06_3</t>
  </si>
  <si>
    <t>Nordic alpaca vintage cardigan (Navy)</t>
  </si>
  <si>
    <t>상품명</t>
  </si>
  <si>
    <t>장바구니에 담은 수량</t>
  </si>
  <si>
    <t>온라인 구매 수량</t>
  </si>
  <si>
    <t>온라인 제품 구매 값(KRW)</t>
  </si>
  <si>
    <t>루저스클럽LOSERS CLUB 멀티 로고 와이드 스웻팬츠 블루</t>
  </si>
  <si>
    <t>루저스클럽LOSERS CLUB 엠보 그래픽 후드티셔츠 멜란지 화이트</t>
  </si>
  <si>
    <t>루저스클럽LOSERS CLUB 레이어드 스타 스터드 와이드 스웻팬츠 그레이</t>
  </si>
  <si>
    <t>루저스클럽LOSERS CLUB 레이어드 스타 스터드 와이드 스웻팬츠 블랙</t>
  </si>
  <si>
    <t>루저스클럽LOSERS CLUB 카모 믹스 데미지 와이드 데님팬츠 ( 2 COLORS )</t>
  </si>
  <si>
    <t>루저스클럽LOSERS CLUB 멀티 카고포켓 와이드 면팬츠 ( 3 COLORS )</t>
  </si>
  <si>
    <t>루저스클럽LOSERS CLUB 엘씨 로고 카우 맥세이프 에폭시 범퍼 케이스</t>
  </si>
  <si>
    <t>루저스클럽LOSERS CLUB 바이커 카고 포켓 와이드 면팬츠 카모</t>
  </si>
  <si>
    <t>루저스클럽LOSERS CLUB 멀티 로고 와이드 스웻팬츠 블랙</t>
  </si>
  <si>
    <t>루저스클럽LOSERS CLUB 멀티 카고 포켓 와이드 면팬츠 카키</t>
  </si>
  <si>
    <t>루저스클럽LOSERS CLUB 리버서블 스타 숄더백 레드</t>
  </si>
  <si>
    <t>루저스클럽LOSERS CLUB 바이커 카고 포켓 와이드 면팬츠 블랙</t>
  </si>
  <si>
    <t>루저스클럽LOSERS CLUB 스타 스터드 와이드 후리스 스웻팬츠 블랙</t>
  </si>
  <si>
    <t>루저스클럽LOSERS CLUB 엘씨 로고 아플리케 버뮤다 코튼 팬츠 베이지</t>
  </si>
  <si>
    <t>루저스클럽LOSERS CLUB 스타 아플리케 크롭 링거 티셔츠 블랙</t>
  </si>
  <si>
    <t>루저스클럽LOSERS CLUB 멀티 로고 와이드 스웻팬츠 그레이</t>
  </si>
  <si>
    <t>루저스클럽LOSERS CLUB 멀티 로고 핀 버튼 후드티셔츠 그레이</t>
  </si>
  <si>
    <t>루저스클럽LOSERS CLUB 크랙 로고 긴팔티셔츠 블랙</t>
  </si>
  <si>
    <t>루저스클럽LOSERS CLUB 스타 그래픽 투웨이 후드 집업 그레이</t>
  </si>
  <si>
    <t>루저스클럽LOSERS CLUB 더블니 데미지 카펜터 와이드 면팬츠 블랙</t>
  </si>
  <si>
    <t>루저스클럽LOSERS CLUB 체크 데미지 와이드 데님 팬츠 라이트블루</t>
  </si>
  <si>
    <t>루저스클럽LOSERS CLUB 엘씨 로고 아플리케 버뮤다 코튼 팬츠 블랙</t>
  </si>
  <si>
    <t>루저스클럽LOSERS CLUB 로고 체크 아플리케 후디 멜란지화이트</t>
  </si>
  <si>
    <t>루저스클럽LOSERS CLUB 스타 스톤 팬던트 목걸이 블루</t>
  </si>
  <si>
    <t>루저스클럽LOSERS CLUB 스타 그래픽 투웨이 후드 집업 블랙</t>
  </si>
  <si>
    <t>루저스클럽LOSERS CLUB 워시드 스타 로고 캡 블랙</t>
  </si>
  <si>
    <t>루저스클럽LOSERS CLUB 체크 데미지 와이드 데님 팬츠 블랙</t>
  </si>
  <si>
    <t>루저스클럽LOSERS CLUB 체크 패치 와이드 코튼 팬츠 인디고</t>
  </si>
  <si>
    <t>루저스클럽LOSERS CLUB 로고 레이어드 긴팔티셔츠 블랙</t>
  </si>
  <si>
    <t>루저스클럽LOSERS CLUB 커브드 와이드 데님팬츠 인디고</t>
  </si>
  <si>
    <t>루저스클럽LOSERS CLUB 스타 로고 아플리케 긴팔티셔츠 옐로우</t>
  </si>
  <si>
    <t>루저스클럽LOSERS CLUB 로고 레이어드 긴팔티셔츠 블루</t>
  </si>
  <si>
    <t>루저스클럽LOSERS CLUB 로고 레이어드 긴팔티셔츠 화이트</t>
  </si>
  <si>
    <t>루저스클럽LOSERS CLUB 슬로건 그래픽 후디 옐로우</t>
  </si>
  <si>
    <t>루저스클럽LOSERS CLUB 스트라이프 레이어드 긴팔티셔츠 아이보리</t>
  </si>
  <si>
    <t>루저스클럽LOSERS CLUB 더블니 데미지 카펜터 와이드 면팬츠 베이지</t>
  </si>
  <si>
    <t>루저스클럽LOSERS CLUB 슬로건 와플 후드 스카이블루</t>
  </si>
  <si>
    <t>루저스클럽LOSERS CLUB 리버스 로고 워시드 캡 블랙</t>
  </si>
  <si>
    <t>루저스클럽LOSERS CLUB 체크 패치 와이드 코튼 팬츠 블랙</t>
  </si>
  <si>
    <t>루저스클럽LOSERS CLUB 워시드 스타 아플리케 캡 브라운</t>
  </si>
  <si>
    <t>루저스클럽LOSERS CLUB 멀티 로고 핀 버튼 후드티셔츠 블루</t>
  </si>
  <si>
    <t>루저스클럽LOSERS CLUB 체크 스타 스터드 백팩 퍼플</t>
  </si>
  <si>
    <t>루저스클럽LOSERS CLUB 스타 로고 투웨이 후드집업 블랙</t>
  </si>
  <si>
    <t>루저스클럽LOSERS CLUB 체크 패치 와이드 코튼 팬츠 베이지</t>
  </si>
  <si>
    <t>루저스클럽LOSERS CLUB 커브드 와이드 데님팬츠 라이트블루</t>
  </si>
  <si>
    <t>루저스클럽LOSERS CLUB 엘씨 로고 캡 스트라이프</t>
  </si>
  <si>
    <t>루저스클럽LOSERS CLUB 엘씨 로고 아플리케 버뮤다 코튼 팬츠 카모</t>
  </si>
  <si>
    <t>루저스클럽LOSERS CLUB 엠보 그래픽 후드티셔츠 네이비</t>
  </si>
  <si>
    <t>루저스클럽LOSERS CLUB 엠보 그래픽 후드티셔츠 레드</t>
  </si>
  <si>
    <t>루저스클럽LOSERS CLUB 엘씨 로고 아플리케 리무버블백 네이비</t>
  </si>
  <si>
    <t>루저스클럽LOSERS CLUB 심볼 로고 스트라이프 비니 블랙</t>
  </si>
  <si>
    <t>루저스클럽LOSERS CLUB 리버서블 스타 숄더백 네이비</t>
  </si>
  <si>
    <t>루저스클럽LOSERS CLUB 스타 로고 아플리케 긴팔티셔츠 블랙</t>
  </si>
  <si>
    <t>루저스클럽LOSERS CLUB 스타 텍스트 블루 맥세이프 에폭시 범퍼 케이스</t>
  </si>
  <si>
    <t>루저스클럽LOSERS CLUB 스타 스톤 팬던트 목걸이 화이트</t>
  </si>
  <si>
    <t>루저스클럽LOSERS CLUB 스타 스톤 팬던트 목걸이 터키석</t>
  </si>
  <si>
    <t>루저스클럽LOSERS CLUB 멀티 카고 포켓 와이드 면팬츠 아이보리</t>
  </si>
  <si>
    <t>루저스클럽LOSERS CLUB 스타 아플리케 레이어드 셔츠 스카이블루</t>
  </si>
  <si>
    <t>루저스클럽LOSERS CLUB 크랙 로고 긴팔티셔츠 카모</t>
  </si>
  <si>
    <t>루저스클럽LOSERS CLUB 로고 반팔티셔츠 블랙</t>
  </si>
  <si>
    <t>루저스클럽LOSERS CLUB 멀티 로고 핀 버튼 후드티셔츠 블랙</t>
  </si>
  <si>
    <t>루저스클럽LOSERS CLUB 슬로건 반팔티셔츠 화이트</t>
  </si>
  <si>
    <t>루저스클럽LOSERS CLUB 로고 반팔티셔츠 우먼핏 카모</t>
  </si>
  <si>
    <t>루저스클럽LOSERS CLUB 스타 아플리케 레이어드 셔츠 레드</t>
  </si>
  <si>
    <t>루저스클럽LOSERS CLUB 로고 체크 아플리케 후디 블랙</t>
  </si>
  <si>
    <t>루저스클럽LOSERS CLUB TH 아플리케 로고 반팔티셔츠 네이비</t>
  </si>
  <si>
    <t>루저스클럽LOSERS CLUB 슬로건 로고 빅 에코백 민트</t>
  </si>
  <si>
    <t>루저스클럽LOSERS CLUB 바시티 로고 반팔티셔츠 카모</t>
  </si>
  <si>
    <t>루저스클럽LOSERS CLUB 백 패치 와이드 데님팬츠 라이트블루</t>
  </si>
  <si>
    <t>루저스클럽LOSERS CLUB 스타 아플리케 크롭 링거 티셔츠 화이트</t>
  </si>
  <si>
    <t>루저스클럽LOSERS CLUB 엘씨 로고 아플리케 리무버블백 블랙</t>
  </si>
  <si>
    <t>루저스클럽LOSERS CLUB 체크 시어서커 윈드브레이커 자켓 스카이블루</t>
  </si>
  <si>
    <t>루저스클럽LOSERS CLUB 스타 아플리케 크롭 링거 티셔츠 우먼핏 블랙</t>
  </si>
  <si>
    <t>루저스클럽LOSERS CLUB 로고 반팔티셔츠 스카이블루</t>
  </si>
  <si>
    <t>루저스클럽LOSERS CLUB 스타 포니 펜던트 목걸이 레드</t>
  </si>
  <si>
    <t>루저스클럽LOSERS CLUB 슬로건 와플 후드 올리브</t>
  </si>
  <si>
    <t>루저스클럽LOSERS CLUB 로고 반팔티셔츠 카모</t>
  </si>
  <si>
    <t>루저스클럽LOSERS CLUB 엘씨 로고 캡 체크 블랙</t>
  </si>
  <si>
    <t>루저스클럽LOSERS CLUB HATE WISDOM TOOTH 로고 반팔티셔츠 블랙</t>
  </si>
  <si>
    <t>루저스클럽LOSERS CLUB HATE WISDOM TOOTH 로고 반팔티셔츠 옐로우</t>
  </si>
  <si>
    <t>루저스클럽LOSERS CLUB HATE WISDOM TOOTH 로고 반팔티셔츠 화이트</t>
  </si>
  <si>
    <t>루저스클럽LOSERS CLUB 스트라이프 레이어드 긴팔티셔츠 올리브</t>
  </si>
  <si>
    <t>루저스클럽LOSERS CLUB HATE WISDOM TOOTH 로고 반팔티셔츠 레드</t>
  </si>
  <si>
    <t>루저스클럽LOSERS CLUB 스타 아플리케 크롭 링거 티셔츠 그레이</t>
  </si>
  <si>
    <t>루저스클럽LOSERS CLUB GUMMY SMILE CLUB 와이드 스웻팬츠 카모</t>
  </si>
  <si>
    <t>루저스클럽LOSERS CLUB GUMMY SMILE CLUB 와이드 스웻팬츠 블랙</t>
  </si>
  <si>
    <t>루저스클럽LOSERS CLUB 페브릭 믹스 숄더백 아이보리</t>
  </si>
  <si>
    <t>루저스클럽LOSERS CLUB 스타 로고 롱슬리브 티셔츠 화이트</t>
  </si>
  <si>
    <t>루저스클럽LOSERS CLUB GUMMY SMILE CLUB 반팔티셔츠 레드</t>
  </si>
  <si>
    <t>루저스클럽LOSERS CLUB 체크 시어서커 윈드브레이커 자켓 옐로우</t>
  </si>
  <si>
    <t>루저스클럽LOSERS CLUB 두들 폰트 맥세이프 에폭시 범퍼 케이스</t>
  </si>
  <si>
    <t>루저스클럽LOSERS CLUB 체크 스타 스터드 백팩 네이비</t>
  </si>
  <si>
    <t>루저스클럽LOSERS CLUB 아플리케 히든 후디 MA-1 자켓 베이지</t>
  </si>
  <si>
    <t>루저스클럽LOSERS CLUB 스트라이프 니트 맥세이프 에폭시 범퍼 케이스</t>
  </si>
  <si>
    <t>루저스클럽LOSERS CLUB 엘씨피디 로고 볼캡 블랙</t>
  </si>
  <si>
    <t>루저스클럽LOSERS CLUB 스트라이프 울 바시티 자켓 블랙</t>
  </si>
  <si>
    <t>루저스클럽LOSERS CLUB TH 아플리케 로고 반팔티셔츠 스카이블루</t>
  </si>
  <si>
    <t>루저스클럽LOSERS CLUB 로고 스트라이프 크롭 메쉬 티셔츠 브라운</t>
  </si>
  <si>
    <t>루저스클럽LOSERS CLUB 워시드 로고 캡 네이비</t>
  </si>
  <si>
    <t>루저스클럽LOSERS CLUB 리버서블 체크 로고 빅 에코백 브라운</t>
  </si>
  <si>
    <t>루저스클럽LOSERS CLUB TH 아플리케 로고 반팔티셔츠 화이트</t>
  </si>
  <si>
    <t>루저스클럽LOSERS CLUB 슬로건 와플 후드 블랙</t>
  </si>
  <si>
    <t>루저스클럽LOSERS CLUB 페브릭 믹스 숄더백 네이비</t>
  </si>
  <si>
    <t>루저스클럽LOSERS CLUB 스트라이프 투톤 투웨이 후드집업 스카이블루</t>
  </si>
  <si>
    <t>루저스클럽LOSERS CLUB HATE WISDOM TOOTH 로고 반팔티셔츠 핑크</t>
  </si>
  <si>
    <t>루저스클럽LOSERS CLUB 스트라이프 투톤 투웨이 후드집업 차콜</t>
  </si>
  <si>
    <t>루저스클럽LOSERS CLUB 로고 반팔티셔츠 화이트</t>
  </si>
  <si>
    <t>루저스클럽LOSERS CLUB 로고 스퀘어 숄더 백 카모</t>
  </si>
  <si>
    <t>루저스클럽LOSERS CLUB 로고 스트라이프 후리스 투웨이 후드 집업 블랙</t>
  </si>
  <si>
    <t>루저스클럽LOSERS CLUB 슬로건 로고 빅 에코백 네이비</t>
  </si>
  <si>
    <t>루저스클럽LOSERS CLUB 슬로건 로고 빅 에코백 퍼플</t>
  </si>
  <si>
    <t>루저스클럽LOSERS CLUB HATE WISDOM TOOTH 로고 반팔티셔츠 블루</t>
  </si>
  <si>
    <t>루저스클럽LOSERS CLUB 체크 데님 크로스 백 블랙</t>
  </si>
  <si>
    <t>루저스클럽LOSERS CLUB 엘씨 로고 아플리케 투웨이 후드 집업 레드</t>
  </si>
  <si>
    <t>루저스클럽LOSERS CLUB 레더 패치 스타 스터드 버뮤다 데님팬츠 라이트블루</t>
  </si>
  <si>
    <t>루저스클럽LOSERS CLUB 빈티지 아쿠아 팬던트 목걸이 핑크</t>
  </si>
  <si>
    <t>루저스클럽LOSERS CLUB 빈티지 아쿠아 팬던트 목걸이 블루</t>
  </si>
  <si>
    <t>루저스클럽LOSERS CLUB 리버스 로고 워시드 캡 블루</t>
  </si>
  <si>
    <t>루저스클럽LOSERS CLUB 워시드 로고 캡 체크</t>
  </si>
  <si>
    <t>루저스클럽LOSERS CLUB GUMMY SMILE CLUB 반팔티셔츠 화이트</t>
  </si>
  <si>
    <t>루저스클럽LOSERS CLUB 멀티 스타 로고 비니 블랙</t>
  </si>
  <si>
    <t>루저스클럽LOSERS CLUB LC 로고 아플리케 버뮤다 스웻팬츠 블랙</t>
  </si>
  <si>
    <t>루저스클럽LOSERS CLUB 로고 스퀘어 숄더 백 블랙</t>
  </si>
  <si>
    <t>루저스클럽LOSERS CLUB 스타 포니 펜던트 목걸이 터키</t>
  </si>
  <si>
    <t>루저스클럽LOSERS CLUB 스크립트 로고 와이드 스웻팬츠 스카이블루</t>
  </si>
  <si>
    <t>루저스클럽LOSERS CLUB 슬로건 로고 빅 에코백 핑크</t>
  </si>
  <si>
    <t>루저스클럽LOSERS CLUB 스타 포니 펜던트 목걸이 화이트</t>
  </si>
  <si>
    <t>루저스클럽LOSERS CLUB 서클 스타 로고 반팔티셔츠 옐로우</t>
  </si>
  <si>
    <t>루저스클럽LOSERS CLUB 스크립트 로고 와이드 스웻팬츠 블랙</t>
  </si>
  <si>
    <t>루저스클럽LOSERS CLUB 시어서커 스카프 반다나 캡 스카이블루</t>
  </si>
  <si>
    <t>루저스클럽LOSERS CLUB 레더 패치 스타 스터드 버뮤다 데님팬츠 인디고</t>
  </si>
  <si>
    <t>루저스클럽LOSERS CLUB 빈티지 아쿠아 팬던트 목걸이 스카이 블루</t>
  </si>
  <si>
    <t>루저스클럽LOSERS CLUB 포니 아플리케 캡 체크</t>
  </si>
  <si>
    <t>루저스클럽LOSERS CLUB TOOTH 캐릭터 키링 민트</t>
  </si>
  <si>
    <t>루저스클럽LOSERS CLUB 스크립트 로고 와이드 스웻팬츠 화이트</t>
  </si>
  <si>
    <t>루저스클럽LOSERS CLUB TOOTH 캐릭터 키링 화이트</t>
  </si>
  <si>
    <t>루저스클럽LOSERS CLUB LC 로고 아플리케 버뮤다 스웻팬츠 그레이</t>
  </si>
  <si>
    <t>루저스클럽LOSERS CLUB 크랙 로고 긴팔티셔츠 화이트</t>
  </si>
  <si>
    <t>루저스클럽LOSERS CLUB 無齒以齗 로고 반팔티셔츠 블랙</t>
  </si>
  <si>
    <t>루저스클럽LOSERS CLUB 레더 패치 스타 스터드 버뮤다 데님팬츠 아이보리</t>
  </si>
  <si>
    <t>루저스클럽LOSERS CLUB 예티 그래픽 반팔티셔츠 브라운</t>
  </si>
  <si>
    <t>루저스클럽LOSERS CLUB 예티 그래픽 반팔티셔츠 블랙</t>
  </si>
  <si>
    <t>루저스클럽LOSERS CLUB GUMS 로고 그래픽 반팔티셔츠 화이트</t>
  </si>
  <si>
    <t>루저스클럽LOSERS CLUB 노모어띵킹 반팔티셔츠 블랙</t>
  </si>
  <si>
    <t>루저스클럽LOSERS CLUB 로고 워시드 투톤 캡 아이보리</t>
  </si>
  <si>
    <t>루저스클럽LOSERS CLUB 데님 패치 맥세이프 에폭시 범퍼 케이스</t>
  </si>
  <si>
    <t>루저스클럽LOSERS CLUB 스타 로고 슬리브리스 그레이</t>
  </si>
  <si>
    <t>루저스클럽LOSERS CLUB 언밸런스 컷팅 레이어드 반팔티셔츠 화이트</t>
  </si>
  <si>
    <t>루저스클럽LOSERS CLUB 슬로건 링거 반팔티셔츠 옐로우</t>
  </si>
  <si>
    <t>루저스클럽LOSERS CLUB 루저스 리그 풋볼 브이넥 반팔티셔츠 블랙</t>
  </si>
  <si>
    <t>루저스클럽LOSERS CLUB 루저스 리그 풋볼 브이넥 반팔티셔츠 화이트</t>
  </si>
  <si>
    <t>루저스클럽LOSERS CLUB 슬로건 링거 반팔티셔츠 블루</t>
  </si>
  <si>
    <t>루저스클럽LOSERS CLUB TOOTH 캐릭터 반팔티셔츠  화이트</t>
  </si>
  <si>
    <t>루저스클럽LOSERS CLUB 콤마 스톤 팬던트 목걸이 핑크</t>
  </si>
  <si>
    <t>루저스클럽LOSERS CLUB GUMS 로고 그래픽 반팔티셔츠 블랙</t>
  </si>
  <si>
    <t>루저스클럽LOSERS CLUB 스타 로고 슬리브리스 민트</t>
  </si>
  <si>
    <t>루저스클럽LOSERS CLUB 슬로건 링거 반팔티셔츠 핑크</t>
  </si>
  <si>
    <t>루저스클럽LOSERS CLUB 백 패치 와이드 데님팬츠 블랙</t>
  </si>
  <si>
    <t>루저스클럽LOSERS CLUB 로고 스트라이프 크롭 메쉬 티셔츠 차콜</t>
  </si>
  <si>
    <t>루저스클럽LOSERS CLUB 체크 패턴 워시드 버뮤다 코튼팬츠 카키</t>
  </si>
  <si>
    <t>루저스클럽LOSERS CLUB NO CAP 스타 스터드 메쉬캡 스카이 블루</t>
  </si>
  <si>
    <t>루저스클럽LOSERS CLUB TOOTH 캐릭터 키링 블랙</t>
  </si>
  <si>
    <t>루저스클럽LOSERS CLUB NO CAP 스타 스터드 메쉬캡 블랙</t>
  </si>
  <si>
    <t>루저스클럽LOSERS CLUB TEETH OF HAPPINESS 클로버 로고 반팔티셔츠 네이비</t>
  </si>
  <si>
    <t>루저스클럽LOSERS CLUB 빈티지 카고 와이드 슬라브 데님팬츠 인디고</t>
  </si>
  <si>
    <t>루저스클럽LOSERS CLUB 콤마 스톤 팬던트 목걸이 도트</t>
  </si>
  <si>
    <t>루저스클럽LOSERS CLUB 카모 믹스 데미지 와이드 데님팬츠 ( 2 Colors )</t>
  </si>
  <si>
    <t>루저스클럽LOSERS CLUB 콤마 스톤 팬던트 목걸이 블랙</t>
  </si>
  <si>
    <t>루저스클럽LOSERS CLUB 디스트로이드 패치 버뮤다 데님팬츠 베이지 카모</t>
  </si>
  <si>
    <t>루저스클럽LOSERS CLUB 멀티 카고포켓 와이드 면팬츠 ( 3 Colors )</t>
  </si>
  <si>
    <t>루저스클럽LOSERS CLUB 리버서블 체크 로고 빅 에코백 네이비</t>
  </si>
  <si>
    <t>루저스클럽LOSERS CLUB 벤치사이드 유니폼 숄더백 블랙</t>
  </si>
  <si>
    <t>루저스클럽LOSERS CLUB 슬로건 링거 반팔티셔츠 화이트</t>
  </si>
  <si>
    <t>루저스클럽LOSERS CLUB 시어서커 스카프 반다나 캡 블랙</t>
  </si>
  <si>
    <t>루저스클럽LOSERS CLUB 스타 텍스트 레드 맥세이프 에폭시 범퍼 케이스</t>
  </si>
  <si>
    <t>루저스클럽LOSERS CLUB 서클 스타 로고 반팔티셔츠 민트</t>
  </si>
  <si>
    <t>루저스클럽LOSERS CLUB 워시드 스타 로고 캡 크림</t>
  </si>
  <si>
    <t>루저스클럽LOSERS CLUB 엘씨 로고 카모 맥세이프 에폭시 범퍼 케이스</t>
  </si>
  <si>
    <t>루저스클럽LOSERS CLUB 레이어드 레더 패치 커브드 와이드 데님팬츠 라이트 블루</t>
  </si>
  <si>
    <t>루저스클럽LOSERS CLUB [2PACK] 콤마 스톤 팬던트 목걸이 (3컬러)</t>
  </si>
  <si>
    <t>루저스클럽LOSERS CLUB 포니 아플리케 캡 퍼플</t>
  </si>
  <si>
    <t>루저스클럽LOSERS CLUB [2PACK] TH 아플리케 로고 반팔티셔츠 (3컬러)</t>
  </si>
  <si>
    <t>루저스클럽LOSERS CLUB 시어서커 스카프 반다나 캡 네이비</t>
  </si>
  <si>
    <t>루저스클럽LOSERS CLUB 리버스 로고 워시드 캡 레드</t>
  </si>
  <si>
    <t>루저스클럽LOSERS CLUB 스타 로고 캡 아이보리</t>
  </si>
  <si>
    <t>루저스클럽LOSERS CLUB 벤치사이드 유니폼 숄더백 카모</t>
  </si>
  <si>
    <t>루저스클럽LOSERS CLUB [2PACK] 슬로건 로고 빅 에코백 (4컬러)</t>
  </si>
  <si>
    <t>루저스클럽LOSERS CLUB 스타 로고 롱슬리브 티셔츠 블랙</t>
  </si>
  <si>
    <t>루저스클럽LOSERS CLUB 페브릭 믹스 맥세이프 에폭시 범퍼 케이스</t>
  </si>
  <si>
    <t>루저스클럽LOSERS CLUB 루저스 리그 풋볼 브이넥 반팔티셔츠 스카이블루</t>
  </si>
  <si>
    <t>루저스클럽LOSERS CLUB [jamaehwa] 포니 체크 레이어드 버뮤다 스웻팬츠 그레이</t>
  </si>
  <si>
    <t>루저스클럽LOSERS CLUB [jamaehwa]프릴 레이어드 스트라이프 버뮤다 스웻팬츠 그레이</t>
  </si>
  <si>
    <t>루저스클럽LOSERS CLUB [jamaehwa] 스타 레이어드 셔링 스커트 네이비</t>
  </si>
  <si>
    <t>루저스클럽LOSERS CLUB 레이어드 레더 패치 커브드 와이드 데님팬츠 인디고</t>
  </si>
  <si>
    <t>루저스클럽LOSERS CLUB [jamaehwa] NO CAP 레이스 체크 패치 반팔티 옐로우</t>
  </si>
  <si>
    <t>루저스클럽LOSERS CLUB 리버서블 체크 로고 빅 에코백 블랙</t>
  </si>
  <si>
    <t>루저스클럽LOSERS CLUB [jamaehwa] NO CAP 레이스 체크 패치 반팔티 핑크</t>
  </si>
  <si>
    <t>루저스클럽LOSERS CLUB [jamaehwa] 클레프 스타 핫픽스 오프숄더 반팔티 민트</t>
  </si>
  <si>
    <t>루저스클럽LOSERS CLUB [2PACK] HATE WISDOM TOOTH 로고 반팔티셔츠 (6컬러)</t>
  </si>
  <si>
    <t>총 집행 광고비</t>
  </si>
  <si>
    <t>총 전환 매출</t>
  </si>
  <si>
    <t>ROAS</t>
  </si>
  <si>
    <t>집행 광고비</t>
  </si>
  <si>
    <t>매출</t>
  </si>
  <si>
    <t>광고 수익률(ROAS)</t>
  </si>
  <si>
    <t>직접 광고 수익률(ROAS)</t>
  </si>
  <si>
    <t>간접 광고 수익률(ROAS)</t>
  </si>
  <si>
    <t>클릭당 광고비</t>
  </si>
  <si>
    <t>CPM</t>
  </si>
  <si>
    <t>직접 전환 매출</t>
  </si>
  <si>
    <t>간접 전환 매출</t>
  </si>
  <si>
    <t>노출 수</t>
  </si>
  <si>
    <t>클릭 수</t>
  </si>
  <si>
    <t>판매 수</t>
  </si>
  <si>
    <t>직접 전환 판매 수</t>
  </si>
  <si>
    <t>간접 전환 판매 수</t>
  </si>
  <si>
    <t>클릭률</t>
  </si>
  <si>
    <t>통화</t>
  </si>
  <si>
    <t>KRW</t>
  </si>
  <si>
    <t>시작일</t>
  </si>
  <si>
    <t>종료일</t>
  </si>
  <si>
    <t>기간</t>
  </si>
  <si>
    <t>CPC</t>
  </si>
  <si>
    <t>지출 금액</t>
  </si>
  <si>
    <t>구매 전환 값</t>
  </si>
  <si>
    <t>평균 객단가</t>
  </si>
  <si>
    <t>세트 A</t>
  </si>
  <si>
    <t>~</t>
  </si>
  <si>
    <t>3월</t>
  </si>
  <si>
    <t>4월</t>
  </si>
  <si>
    <t>세트 B</t>
  </si>
  <si>
    <t>5월</t>
  </si>
  <si>
    <t>6월</t>
  </si>
  <si>
    <t>일별 추이 (QUERY) · 무신사 메타 광고</t>
  </si>
  <si>
    <t>갱신 2026-06-04 17:17</t>
  </si>
  <si>
    <t>우측 차트</t>
  </si>
  <si>
    <t>매일 X축(MM/DD) · 차트 부제·표에 고점·평균</t>
  </si>
  <si>
    <t>추세</t>
  </si>
  <si>
    <t>원본</t>
  </si>
  <si>
    <t>무신사 메타 광고</t>
  </si>
  <si>
    <t>지출</t>
  </si>
  <si>
    <t>구매전환값</t>
  </si>
  <si>
    <t>CTR(%)</t>
  </si>
  <si>
    <t>ROAS(%)</t>
  </si>
  <si>
    <t>차트날짜</t>
  </si>
  <si>
    <t>집행 2026.03.30~2026.06.03</t>
  </si>
  <si>
    <t>지표</t>
  </si>
  <si>
    <t>고점</t>
  </si>
  <si>
    <t>고점일</t>
  </si>
  <si>
    <t>평균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</si>
</sst>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\.\ mm\.\ dd"/>
    <numFmt numFmtId="177" formatCode="[$₩-412]#,##0"/>
    <numFmt numFmtId="178" formatCode="[$₩-412]#,##0.00"/>
    <numFmt numFmtId="179" formatCode="0.00&quot;%&quot;"/>
    <numFmt numFmtId="180" formatCode="yyyy\-mm\-dd"/>
    <numFmt numFmtId="181" formatCode="0.0000%"/>
    <numFmt numFmtId="182" formatCode="&quot;₩&quot;#,##0"/>
  </numFmts>
  <fonts count="2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0000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2"/>
      <color rgb="FFFF0000"/>
      <name val="Arial"/>
    </font>
    <font>
      <sz val="10"/>
      <color theme="1"/>
      <name val="Arial"/>
    </font>
    <font>
      <sz val="11"/>
      <color rgb="FF000000"/>
      <name val="Arial"/>
    </font>
    <font>
      <b/>
      <sz val="11"/>
      <color rgb="FFFF0000"/>
      <name val="Arial"/>
    </font>
    <font>
      <b/>
      <sz val="11"/>
      <color theme="1"/>
      <name val="Arial"/>
    </font>
    <font>
      <b/>
      <sz val="10"/>
      <color rgb="FF000000"/>
      <name val="Arial"/>
      <scheme val="minor"/>
    </font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rgb="FF000000"/>
      <name val="Arial"/>
    </font>
    <font>
      <b/>
      <sz val="10"/>
      <color rgb="FFFF9900"/>
      <name val="Arial"/>
      <scheme val="minor"/>
    </font>
    <font>
      <sz val="11"/>
      <color rgb="FF000000"/>
      <name val="Calibri"/>
    </font>
    <font>
      <b/>
      <sz val="11"/>
      <color rgb="FFFF0000"/>
      <name val="Calibri"/>
    </font>
    <font>
      <sz val="11"/>
      <color rgb="FF000000"/>
      <name val="&quot;맑은 고딕&quot;"/>
      <family val="3"/>
      <charset val="129"/>
    </font>
    <font>
      <sz val="10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1"/>
      <color rgb="FFFF9900"/>
      <name val="Arial"/>
      <family val="2"/>
    </font>
    <font>
      <b/>
      <sz val="10"/>
      <color rgb="FF0000FF"/>
      <name val="Arial"/>
      <family val="2"/>
      <scheme val="minor"/>
    </font>
    <font>
      <sz val="10"/>
      <color rgb="FF595959"/>
      <name val="Arial"/>
      <family val="2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  <fill>
      <patternFill patternType="solid">
        <fgColor rgb="FFFFF7EF"/>
        <bgColor rgb="FFFFF7EF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3" fontId="3" fillId="3" borderId="0" xfId="0" applyNumberFormat="1" applyFont="1" applyFill="1"/>
    <xf numFmtId="10" fontId="3" fillId="3" borderId="0" xfId="0" applyNumberFormat="1" applyFont="1" applyFill="1"/>
    <xf numFmtId="0" fontId="3" fillId="3" borderId="0" xfId="0" applyFont="1" applyFill="1"/>
    <xf numFmtId="0" fontId="2" fillId="4" borderId="0" xfId="0" applyFont="1" applyFill="1" applyAlignment="1">
      <alignment horizontal="center"/>
    </xf>
    <xf numFmtId="176" fontId="1" fillId="5" borderId="0" xfId="0" applyNumberFormat="1" applyFont="1" applyFill="1" applyAlignment="1">
      <alignment horizontal="center"/>
    </xf>
    <xf numFmtId="3" fontId="1" fillId="0" borderId="0" xfId="0" applyNumberFormat="1" applyFont="1"/>
    <xf numFmtId="10" fontId="1" fillId="0" borderId="0" xfId="0" applyNumberFormat="1" applyFont="1"/>
    <xf numFmtId="10" fontId="1" fillId="6" borderId="1" xfId="0" applyNumberFormat="1" applyFont="1" applyFill="1" applyBorder="1"/>
    <xf numFmtId="0" fontId="1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58" fontId="5" fillId="0" borderId="0" xfId="0" applyNumberFormat="1" applyFont="1" applyAlignment="1">
      <alignment horizontal="center"/>
    </xf>
    <xf numFmtId="0" fontId="7" fillId="0" borderId="0" xfId="0" applyFont="1"/>
    <xf numFmtId="177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58" fontId="8" fillId="0" borderId="0" xfId="0" applyNumberFormat="1" applyFont="1" applyAlignment="1">
      <alignment horizontal="center"/>
    </xf>
    <xf numFmtId="177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58" fontId="9" fillId="0" borderId="0" xfId="0" applyNumberFormat="1" applyFont="1" applyAlignment="1">
      <alignment horizontal="center"/>
    </xf>
    <xf numFmtId="177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77" fontId="1" fillId="0" borderId="0" xfId="0" applyNumberFormat="1" applyFont="1"/>
    <xf numFmtId="178" fontId="3" fillId="0" borderId="0" xfId="0" applyNumberFormat="1" applyFont="1" applyAlignment="1">
      <alignment horizontal="center"/>
    </xf>
    <xf numFmtId="177" fontId="3" fillId="3" borderId="0" xfId="0" applyNumberFormat="1" applyFont="1" applyFill="1"/>
    <xf numFmtId="177" fontId="7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177" fontId="1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49" fontId="13" fillId="7" borderId="0" xfId="0" applyNumberFormat="1" applyFont="1" applyFill="1" applyAlignment="1">
      <alignment horizontal="center" vertical="center"/>
    </xf>
    <xf numFmtId="177" fontId="13" fillId="7" borderId="0" xfId="0" applyNumberFormat="1" applyFont="1" applyFill="1" applyAlignment="1">
      <alignment horizontal="center" vertical="center"/>
    </xf>
    <xf numFmtId="3" fontId="13" fillId="7" borderId="0" xfId="0" applyNumberFormat="1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3" fontId="14" fillId="7" borderId="0" xfId="0" applyNumberFormat="1" applyFont="1" applyFill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49" fontId="13" fillId="2" borderId="0" xfId="0" applyNumberFormat="1" applyFont="1" applyFill="1" applyAlignment="1">
      <alignment horizontal="center" vertical="center"/>
    </xf>
    <xf numFmtId="177" fontId="13" fillId="2" borderId="0" xfId="0" applyNumberFormat="1" applyFont="1" applyFill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179" fontId="13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177" fontId="14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77" fontId="16" fillId="0" borderId="0" xfId="0" applyNumberFormat="1" applyFont="1" applyAlignment="1">
      <alignment horizontal="center" vertical="center"/>
    </xf>
    <xf numFmtId="0" fontId="1" fillId="8" borderId="0" xfId="0" applyFont="1" applyFill="1"/>
    <xf numFmtId="0" fontId="1" fillId="8" borderId="0" xfId="0" applyFont="1" applyFill="1" applyAlignment="1">
      <alignment horizontal="center"/>
    </xf>
    <xf numFmtId="177" fontId="1" fillId="8" borderId="0" xfId="0" applyNumberFormat="1" applyFont="1" applyFill="1" applyAlignment="1">
      <alignment horizontal="center"/>
    </xf>
    <xf numFmtId="49" fontId="13" fillId="8" borderId="0" xfId="0" applyNumberFormat="1" applyFont="1" applyFill="1" applyAlignment="1">
      <alignment horizontal="center"/>
    </xf>
    <xf numFmtId="177" fontId="13" fillId="8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176" fontId="7" fillId="8" borderId="0" xfId="0" applyNumberFormat="1" applyFont="1" applyFill="1"/>
    <xf numFmtId="176" fontId="7" fillId="8" borderId="0" xfId="0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0" fontId="3" fillId="8" borderId="0" xfId="0" applyFont="1" applyFill="1" applyAlignment="1">
      <alignment horizontal="center"/>
    </xf>
    <xf numFmtId="177" fontId="3" fillId="8" borderId="0" xfId="0" applyNumberFormat="1" applyFont="1" applyFill="1" applyAlignment="1">
      <alignment horizontal="center"/>
    </xf>
    <xf numFmtId="0" fontId="1" fillId="8" borderId="0" xfId="0" applyFont="1" applyFill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77" fontId="3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/>
    </xf>
    <xf numFmtId="0" fontId="20" fillId="8" borderId="0" xfId="0" applyFont="1" applyFill="1" applyAlignment="1">
      <alignment horizontal="center"/>
    </xf>
    <xf numFmtId="177" fontId="20" fillId="8" borderId="0" xfId="0" applyNumberFormat="1" applyFont="1" applyFill="1" applyAlignment="1">
      <alignment horizontal="center"/>
    </xf>
    <xf numFmtId="0" fontId="19" fillId="8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19" fillId="8" borderId="0" xfId="0" applyFont="1" applyFill="1"/>
    <xf numFmtId="0" fontId="5" fillId="0" borderId="0" xfId="0" applyFont="1"/>
    <xf numFmtId="177" fontId="5" fillId="0" borderId="0" xfId="0" applyNumberFormat="1" applyFont="1"/>
    <xf numFmtId="10" fontId="9" fillId="0" borderId="0" xfId="0" applyNumberFormat="1" applyFont="1" applyAlignment="1">
      <alignment horizontal="center"/>
    </xf>
    <xf numFmtId="0" fontId="10" fillId="0" borderId="0" xfId="0" applyFont="1"/>
    <xf numFmtId="177" fontId="10" fillId="0" borderId="0" xfId="0" applyNumberFormat="1" applyFont="1"/>
    <xf numFmtId="3" fontId="10" fillId="0" borderId="0" xfId="0" applyNumberFormat="1" applyFont="1"/>
    <xf numFmtId="180" fontId="5" fillId="0" borderId="0" xfId="0" applyNumberFormat="1" applyFont="1" applyAlignment="1">
      <alignment horizontal="right"/>
    </xf>
    <xf numFmtId="177" fontId="21" fillId="0" borderId="0" xfId="0" applyNumberFormat="1" applyFont="1" applyAlignment="1">
      <alignment horizontal="right"/>
    </xf>
    <xf numFmtId="9" fontId="21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right"/>
    </xf>
    <xf numFmtId="177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3" fontId="21" fillId="0" borderId="0" xfId="0" applyNumberFormat="1" applyFont="1" applyAlignment="1">
      <alignment horizontal="right"/>
    </xf>
    <xf numFmtId="10" fontId="5" fillId="0" borderId="0" xfId="0" applyNumberFormat="1" applyFont="1" applyAlignment="1">
      <alignment horizontal="right"/>
    </xf>
    <xf numFmtId="180" fontId="5" fillId="0" borderId="0" xfId="0" applyNumberFormat="1" applyFont="1"/>
    <xf numFmtId="177" fontId="21" fillId="0" borderId="0" xfId="0" applyNumberFormat="1" applyFont="1"/>
    <xf numFmtId="9" fontId="21" fillId="0" borderId="0" xfId="0" applyNumberFormat="1" applyFont="1"/>
    <xf numFmtId="9" fontId="5" fillId="0" borderId="0" xfId="0" applyNumberFormat="1" applyFont="1"/>
    <xf numFmtId="3" fontId="5" fillId="0" borderId="0" xfId="0" applyNumberFormat="1" applyFont="1"/>
    <xf numFmtId="3" fontId="21" fillId="0" borderId="0" xfId="0" applyNumberFormat="1" applyFont="1"/>
    <xf numFmtId="10" fontId="5" fillId="0" borderId="0" xfId="0" applyNumberFormat="1" applyFont="1"/>
    <xf numFmtId="0" fontId="21" fillId="0" borderId="0" xfId="0" applyFont="1"/>
    <xf numFmtId="0" fontId="8" fillId="0" borderId="0" xfId="0" applyFont="1"/>
    <xf numFmtId="177" fontId="8" fillId="0" borderId="0" xfId="0" applyNumberFormat="1" applyFont="1"/>
    <xf numFmtId="3" fontId="8" fillId="0" borderId="0" xfId="0" applyNumberFormat="1" applyFont="1"/>
    <xf numFmtId="177" fontId="8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3" fillId="0" borderId="0" xfId="0" applyNumberFormat="1" applyFont="1"/>
    <xf numFmtId="10" fontId="7" fillId="0" borderId="0" xfId="0" applyNumberFormat="1" applyFont="1" applyAlignment="1">
      <alignment vertical="center"/>
    </xf>
    <xf numFmtId="181" fontId="7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176" fontId="1" fillId="0" borderId="0" xfId="0" applyNumberFormat="1" applyFont="1"/>
    <xf numFmtId="49" fontId="25" fillId="9" borderId="0" xfId="0" applyNumberFormat="1" applyFont="1" applyFill="1" applyAlignment="1">
      <alignment vertical="center"/>
    </xf>
    <xf numFmtId="0" fontId="25" fillId="9" borderId="0" xfId="0" applyFont="1" applyFill="1" applyAlignment="1">
      <alignment vertical="center"/>
    </xf>
    <xf numFmtId="58" fontId="25" fillId="9" borderId="0" xfId="0" applyNumberFormat="1" applyFont="1" applyFill="1" applyAlignment="1">
      <alignment vertical="center"/>
    </xf>
    <xf numFmtId="182" fontId="24" fillId="0" borderId="0" xfId="0" applyNumberFormat="1" applyFont="1" applyAlignment="1">
      <alignment vertical="center"/>
    </xf>
    <xf numFmtId="3" fontId="24" fillId="0" borderId="0" xfId="0" applyNumberFormat="1" applyFont="1" applyAlignment="1">
      <alignment vertical="center"/>
    </xf>
    <xf numFmtId="10" fontId="24" fillId="0" borderId="0" xfId="0" applyNumberFormat="1" applyFont="1" applyAlignment="1">
      <alignment vertical="center"/>
    </xf>
    <xf numFmtId="49" fontId="1" fillId="0" borderId="0" xfId="0" applyNumberFormat="1" applyFont="1"/>
    <xf numFmtId="0" fontId="4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</cellXfs>
  <cellStyles count="1">
    <cellStyle name="표준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sz="1300" b="1">
                <a:solidFill>
                  <a:srgbClr val="757575"/>
                </a:solidFill>
                <a:latin typeface="+mn-lt"/>
              </a:defRPr>
            </a:pPr>
            <a:r>
              <a:rPr sz="1300" b="1">
                <a:solidFill>
                  <a:srgbClr val="757575"/>
                </a:solidFill>
                <a:latin typeface="+mn-lt"/>
              </a:rPr>
              <a:t>2026.03.30~2026.06.03 · 구매전환값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rgbClr val="DC2626"/>
              </a:solidFill>
            </a:ln>
          </c:spPr>
          <c:marker>
            <c:symbol val="circle"/>
            <c:size val="8"/>
            <c:spPr>
              <a:solidFill>
                <a:srgbClr val="DC2626"/>
              </a:solidFill>
              <a:ln cmpd="sng">
                <a:solidFill>
                  <a:srgbClr val="DC2626"/>
                </a:solidFill>
              </a:ln>
            </c:spPr>
          </c:marker>
          <c:cat>
            <c:numRef>
              <c:f>QUERY·일별추이·무신사!$A$5:$A$70</c:f>
              <c:numCache>
                <c:formatCode>yyyy\.\ mm\.\ dd</c:formatCode>
                <c:ptCount val="66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  <c:pt idx="7">
                  <c:v>46118</c:v>
                </c:pt>
                <c:pt idx="8">
                  <c:v>46119</c:v>
                </c:pt>
                <c:pt idx="9">
                  <c:v>46120</c:v>
                </c:pt>
                <c:pt idx="10">
                  <c:v>46121</c:v>
                </c:pt>
                <c:pt idx="11">
                  <c:v>46122</c:v>
                </c:pt>
                <c:pt idx="12">
                  <c:v>46123</c:v>
                </c:pt>
                <c:pt idx="13">
                  <c:v>46124</c:v>
                </c:pt>
                <c:pt idx="14">
                  <c:v>46125</c:v>
                </c:pt>
                <c:pt idx="15">
                  <c:v>46126</c:v>
                </c:pt>
                <c:pt idx="16">
                  <c:v>46127</c:v>
                </c:pt>
                <c:pt idx="17">
                  <c:v>46128</c:v>
                </c:pt>
                <c:pt idx="18">
                  <c:v>46129</c:v>
                </c:pt>
                <c:pt idx="19">
                  <c:v>46130</c:v>
                </c:pt>
                <c:pt idx="20">
                  <c:v>46131</c:v>
                </c:pt>
                <c:pt idx="21">
                  <c:v>46132</c:v>
                </c:pt>
                <c:pt idx="22">
                  <c:v>46133</c:v>
                </c:pt>
                <c:pt idx="23">
                  <c:v>46134</c:v>
                </c:pt>
                <c:pt idx="24">
                  <c:v>46135</c:v>
                </c:pt>
                <c:pt idx="25">
                  <c:v>46136</c:v>
                </c:pt>
                <c:pt idx="26">
                  <c:v>46137</c:v>
                </c:pt>
                <c:pt idx="27">
                  <c:v>46138</c:v>
                </c:pt>
                <c:pt idx="28">
                  <c:v>46139</c:v>
                </c:pt>
                <c:pt idx="29">
                  <c:v>46140</c:v>
                </c:pt>
                <c:pt idx="30">
                  <c:v>46141</c:v>
                </c:pt>
                <c:pt idx="31">
                  <c:v>46142</c:v>
                </c:pt>
                <c:pt idx="32">
                  <c:v>46143</c:v>
                </c:pt>
                <c:pt idx="33">
                  <c:v>46144</c:v>
                </c:pt>
                <c:pt idx="34">
                  <c:v>46145</c:v>
                </c:pt>
                <c:pt idx="35">
                  <c:v>46146</c:v>
                </c:pt>
                <c:pt idx="36">
                  <c:v>46147</c:v>
                </c:pt>
                <c:pt idx="37">
                  <c:v>46148</c:v>
                </c:pt>
                <c:pt idx="38">
                  <c:v>46149</c:v>
                </c:pt>
                <c:pt idx="39">
                  <c:v>46150</c:v>
                </c:pt>
                <c:pt idx="40">
                  <c:v>46151</c:v>
                </c:pt>
                <c:pt idx="41">
                  <c:v>46152</c:v>
                </c:pt>
                <c:pt idx="42">
                  <c:v>46153</c:v>
                </c:pt>
                <c:pt idx="43">
                  <c:v>46154</c:v>
                </c:pt>
                <c:pt idx="44">
                  <c:v>46155</c:v>
                </c:pt>
                <c:pt idx="45">
                  <c:v>46156</c:v>
                </c:pt>
                <c:pt idx="46">
                  <c:v>46157</c:v>
                </c:pt>
                <c:pt idx="47">
                  <c:v>46158</c:v>
                </c:pt>
                <c:pt idx="48">
                  <c:v>46159</c:v>
                </c:pt>
                <c:pt idx="49">
                  <c:v>46160</c:v>
                </c:pt>
                <c:pt idx="50">
                  <c:v>46161</c:v>
                </c:pt>
                <c:pt idx="51">
                  <c:v>46162</c:v>
                </c:pt>
                <c:pt idx="52">
                  <c:v>46163</c:v>
                </c:pt>
                <c:pt idx="53">
                  <c:v>46164</c:v>
                </c:pt>
                <c:pt idx="54">
                  <c:v>46165</c:v>
                </c:pt>
                <c:pt idx="55">
                  <c:v>46166</c:v>
                </c:pt>
                <c:pt idx="56">
                  <c:v>46167</c:v>
                </c:pt>
                <c:pt idx="57">
                  <c:v>46168</c:v>
                </c:pt>
                <c:pt idx="58">
                  <c:v>46169</c:v>
                </c:pt>
                <c:pt idx="59">
                  <c:v>46170</c:v>
                </c:pt>
                <c:pt idx="60">
                  <c:v>46171</c:v>
                </c:pt>
                <c:pt idx="61">
                  <c:v>46172</c:v>
                </c:pt>
                <c:pt idx="62">
                  <c:v>46173</c:v>
                </c:pt>
                <c:pt idx="63">
                  <c:v>46174</c:v>
                </c:pt>
                <c:pt idx="64">
                  <c:v>46175</c:v>
                </c:pt>
                <c:pt idx="65">
                  <c:v>46176</c:v>
                </c:pt>
              </c:numCache>
            </c:numRef>
          </c:cat>
          <c:val>
            <c:numRef>
              <c:f>QUERY·일별추이·무신사!$F$5:$F$70</c:f>
              <c:numCache>
                <c:formatCode>General</c:formatCode>
                <c:ptCount val="66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5</c:v>
                </c:pt>
                <c:pt idx="6">
                  <c:v>9</c:v>
                </c:pt>
                <c:pt idx="7">
                  <c:v>17</c:v>
                </c:pt>
                <c:pt idx="8">
                  <c:v>9</c:v>
                </c:pt>
                <c:pt idx="9">
                  <c:v>4</c:v>
                </c:pt>
                <c:pt idx="10">
                  <c:v>14</c:v>
                </c:pt>
                <c:pt idx="11">
                  <c:v>6</c:v>
                </c:pt>
                <c:pt idx="12">
                  <c:v>10</c:v>
                </c:pt>
                <c:pt idx="13">
                  <c:v>18</c:v>
                </c:pt>
                <c:pt idx="14">
                  <c:v>5</c:v>
                </c:pt>
                <c:pt idx="15">
                  <c:v>7</c:v>
                </c:pt>
                <c:pt idx="16">
                  <c:v>15</c:v>
                </c:pt>
                <c:pt idx="17">
                  <c:v>16</c:v>
                </c:pt>
                <c:pt idx="18">
                  <c:v>10</c:v>
                </c:pt>
                <c:pt idx="19">
                  <c:v>6</c:v>
                </c:pt>
                <c:pt idx="20">
                  <c:v>20</c:v>
                </c:pt>
                <c:pt idx="21">
                  <c:v>11</c:v>
                </c:pt>
                <c:pt idx="22">
                  <c:v>10</c:v>
                </c:pt>
                <c:pt idx="23">
                  <c:v>13</c:v>
                </c:pt>
                <c:pt idx="24">
                  <c:v>6</c:v>
                </c:pt>
                <c:pt idx="25">
                  <c:v>8</c:v>
                </c:pt>
                <c:pt idx="26">
                  <c:v>7</c:v>
                </c:pt>
                <c:pt idx="27">
                  <c:v>6</c:v>
                </c:pt>
                <c:pt idx="28">
                  <c:v>19</c:v>
                </c:pt>
                <c:pt idx="29">
                  <c:v>17</c:v>
                </c:pt>
                <c:pt idx="30">
                  <c:v>14</c:v>
                </c:pt>
                <c:pt idx="31">
                  <c:v>20</c:v>
                </c:pt>
                <c:pt idx="32">
                  <c:v>8</c:v>
                </c:pt>
                <c:pt idx="33">
                  <c:v>5</c:v>
                </c:pt>
                <c:pt idx="34">
                  <c:v>3</c:v>
                </c:pt>
                <c:pt idx="35">
                  <c:v>10</c:v>
                </c:pt>
                <c:pt idx="36">
                  <c:v>11</c:v>
                </c:pt>
                <c:pt idx="37">
                  <c:v>9</c:v>
                </c:pt>
                <c:pt idx="38">
                  <c:v>6</c:v>
                </c:pt>
                <c:pt idx="39">
                  <c:v>5</c:v>
                </c:pt>
                <c:pt idx="40">
                  <c:v>12</c:v>
                </c:pt>
                <c:pt idx="41">
                  <c:v>13</c:v>
                </c:pt>
                <c:pt idx="42">
                  <c:v>18</c:v>
                </c:pt>
                <c:pt idx="43">
                  <c:v>2</c:v>
                </c:pt>
                <c:pt idx="44">
                  <c:v>6</c:v>
                </c:pt>
                <c:pt idx="45">
                  <c:v>2</c:v>
                </c:pt>
                <c:pt idx="46">
                  <c:v>4</c:v>
                </c:pt>
                <c:pt idx="47">
                  <c:v>5</c:v>
                </c:pt>
                <c:pt idx="48">
                  <c:v>8</c:v>
                </c:pt>
                <c:pt idx="49">
                  <c:v>9</c:v>
                </c:pt>
                <c:pt idx="50">
                  <c:v>6</c:v>
                </c:pt>
                <c:pt idx="51">
                  <c:v>6</c:v>
                </c:pt>
                <c:pt idx="52">
                  <c:v>12</c:v>
                </c:pt>
                <c:pt idx="53">
                  <c:v>4</c:v>
                </c:pt>
                <c:pt idx="54">
                  <c:v>6</c:v>
                </c:pt>
                <c:pt idx="55">
                  <c:v>6</c:v>
                </c:pt>
                <c:pt idx="56">
                  <c:v>18</c:v>
                </c:pt>
                <c:pt idx="57">
                  <c:v>11</c:v>
                </c:pt>
                <c:pt idx="58">
                  <c:v>11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5</c:v>
                </c:pt>
                <c:pt idx="63">
                  <c:v>21</c:v>
                </c:pt>
                <c:pt idx="64">
                  <c:v>16</c:v>
                </c:pt>
                <c:pt idx="6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1A-4630-84D1-A6AEF491E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9195949"/>
        <c:axId val="382304158"/>
      </c:lineChart>
      <c:dateAx>
        <c:axId val="11491959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날짜 (MM/DD)</a:t>
                </a:r>
              </a:p>
            </c:rich>
          </c:tx>
          <c:overlay val="0"/>
        </c:title>
        <c:numFmt formatCode="yyyy\.\ mm\.\ dd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82304158"/>
        <c:crosses val="autoZero"/>
        <c:auto val="1"/>
        <c:lblOffset val="100"/>
        <c:baseTimeUnit val="days"/>
      </c:dateAx>
      <c:valAx>
        <c:axId val="3823041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KRW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1491959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sz="1300" b="1">
                <a:solidFill>
                  <a:srgbClr val="757575"/>
                </a:solidFill>
                <a:latin typeface="+mn-lt"/>
              </a:defRPr>
            </a:pPr>
            <a:r>
              <a:rPr sz="1300" b="1">
                <a:solidFill>
                  <a:srgbClr val="757575"/>
                </a:solidFill>
                <a:latin typeface="+mn-lt"/>
              </a:rPr>
              <a:t>2026.03.30~2026.06.03 · 노출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rgbClr val="0891B2"/>
              </a:solidFill>
            </a:ln>
          </c:spPr>
          <c:marker>
            <c:symbol val="circle"/>
            <c:size val="8"/>
            <c:spPr>
              <a:solidFill>
                <a:srgbClr val="0891B2"/>
              </a:solidFill>
              <a:ln cmpd="sng">
                <a:solidFill>
                  <a:srgbClr val="0891B2"/>
                </a:solidFill>
              </a:ln>
            </c:spPr>
          </c:marker>
          <c:cat>
            <c:numRef>
              <c:f>QUERY·일별추이·무신사!$A$5:$A$70</c:f>
              <c:numCache>
                <c:formatCode>yyyy\.\ mm\.\ dd</c:formatCode>
                <c:ptCount val="66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  <c:pt idx="7">
                  <c:v>46118</c:v>
                </c:pt>
                <c:pt idx="8">
                  <c:v>46119</c:v>
                </c:pt>
                <c:pt idx="9">
                  <c:v>46120</c:v>
                </c:pt>
                <c:pt idx="10">
                  <c:v>46121</c:v>
                </c:pt>
                <c:pt idx="11">
                  <c:v>46122</c:v>
                </c:pt>
                <c:pt idx="12">
                  <c:v>46123</c:v>
                </c:pt>
                <c:pt idx="13">
                  <c:v>46124</c:v>
                </c:pt>
                <c:pt idx="14">
                  <c:v>46125</c:v>
                </c:pt>
                <c:pt idx="15">
                  <c:v>46126</c:v>
                </c:pt>
                <c:pt idx="16">
                  <c:v>46127</c:v>
                </c:pt>
                <c:pt idx="17">
                  <c:v>46128</c:v>
                </c:pt>
                <c:pt idx="18">
                  <c:v>46129</c:v>
                </c:pt>
                <c:pt idx="19">
                  <c:v>46130</c:v>
                </c:pt>
                <c:pt idx="20">
                  <c:v>46131</c:v>
                </c:pt>
                <c:pt idx="21">
                  <c:v>46132</c:v>
                </c:pt>
                <c:pt idx="22">
                  <c:v>46133</c:v>
                </c:pt>
                <c:pt idx="23">
                  <c:v>46134</c:v>
                </c:pt>
                <c:pt idx="24">
                  <c:v>46135</c:v>
                </c:pt>
                <c:pt idx="25">
                  <c:v>46136</c:v>
                </c:pt>
                <c:pt idx="26">
                  <c:v>46137</c:v>
                </c:pt>
                <c:pt idx="27">
                  <c:v>46138</c:v>
                </c:pt>
                <c:pt idx="28">
                  <c:v>46139</c:v>
                </c:pt>
                <c:pt idx="29">
                  <c:v>46140</c:v>
                </c:pt>
                <c:pt idx="30">
                  <c:v>46141</c:v>
                </c:pt>
                <c:pt idx="31">
                  <c:v>46142</c:v>
                </c:pt>
                <c:pt idx="32">
                  <c:v>46143</c:v>
                </c:pt>
                <c:pt idx="33">
                  <c:v>46144</c:v>
                </c:pt>
                <c:pt idx="34">
                  <c:v>46145</c:v>
                </c:pt>
                <c:pt idx="35">
                  <c:v>46146</c:v>
                </c:pt>
                <c:pt idx="36">
                  <c:v>46147</c:v>
                </c:pt>
                <c:pt idx="37">
                  <c:v>46148</c:v>
                </c:pt>
                <c:pt idx="38">
                  <c:v>46149</c:v>
                </c:pt>
                <c:pt idx="39">
                  <c:v>46150</c:v>
                </c:pt>
                <c:pt idx="40">
                  <c:v>46151</c:v>
                </c:pt>
                <c:pt idx="41">
                  <c:v>46152</c:v>
                </c:pt>
                <c:pt idx="42">
                  <c:v>46153</c:v>
                </c:pt>
                <c:pt idx="43">
                  <c:v>46154</c:v>
                </c:pt>
                <c:pt idx="44">
                  <c:v>46155</c:v>
                </c:pt>
                <c:pt idx="45">
                  <c:v>46156</c:v>
                </c:pt>
                <c:pt idx="46">
                  <c:v>46157</c:v>
                </c:pt>
                <c:pt idx="47">
                  <c:v>46158</c:v>
                </c:pt>
                <c:pt idx="48">
                  <c:v>46159</c:v>
                </c:pt>
                <c:pt idx="49">
                  <c:v>46160</c:v>
                </c:pt>
                <c:pt idx="50">
                  <c:v>46161</c:v>
                </c:pt>
                <c:pt idx="51">
                  <c:v>46162</c:v>
                </c:pt>
                <c:pt idx="52">
                  <c:v>46163</c:v>
                </c:pt>
                <c:pt idx="53">
                  <c:v>46164</c:v>
                </c:pt>
                <c:pt idx="54">
                  <c:v>46165</c:v>
                </c:pt>
                <c:pt idx="55">
                  <c:v>46166</c:v>
                </c:pt>
                <c:pt idx="56">
                  <c:v>46167</c:v>
                </c:pt>
                <c:pt idx="57">
                  <c:v>46168</c:v>
                </c:pt>
                <c:pt idx="58">
                  <c:v>46169</c:v>
                </c:pt>
                <c:pt idx="59">
                  <c:v>46170</c:v>
                </c:pt>
                <c:pt idx="60">
                  <c:v>46171</c:v>
                </c:pt>
                <c:pt idx="61">
                  <c:v>46172</c:v>
                </c:pt>
                <c:pt idx="62">
                  <c:v>46173</c:v>
                </c:pt>
                <c:pt idx="63">
                  <c:v>46174</c:v>
                </c:pt>
                <c:pt idx="64">
                  <c:v>46175</c:v>
                </c:pt>
                <c:pt idx="65">
                  <c:v>46176</c:v>
                </c:pt>
              </c:numCache>
            </c:numRef>
          </c:cat>
          <c:val>
            <c:numRef>
              <c:f>QUERY·일별추이·무신사!$C$5:$C$70</c:f>
              <c:numCache>
                <c:formatCode>General</c:formatCode>
                <c:ptCount val="66"/>
                <c:pt idx="0">
                  <c:v>2307</c:v>
                </c:pt>
                <c:pt idx="1">
                  <c:v>14150</c:v>
                </c:pt>
                <c:pt idx="2">
                  <c:v>10894</c:v>
                </c:pt>
                <c:pt idx="3">
                  <c:v>9118</c:v>
                </c:pt>
                <c:pt idx="4">
                  <c:v>11001</c:v>
                </c:pt>
                <c:pt idx="5">
                  <c:v>12463</c:v>
                </c:pt>
                <c:pt idx="6">
                  <c:v>11350</c:v>
                </c:pt>
                <c:pt idx="7">
                  <c:v>12699</c:v>
                </c:pt>
                <c:pt idx="8">
                  <c:v>12639</c:v>
                </c:pt>
                <c:pt idx="9">
                  <c:v>10939</c:v>
                </c:pt>
                <c:pt idx="10">
                  <c:v>11266</c:v>
                </c:pt>
                <c:pt idx="11">
                  <c:v>3676</c:v>
                </c:pt>
                <c:pt idx="12">
                  <c:v>8600</c:v>
                </c:pt>
                <c:pt idx="13">
                  <c:v>5984</c:v>
                </c:pt>
                <c:pt idx="14">
                  <c:v>5491</c:v>
                </c:pt>
                <c:pt idx="15">
                  <c:v>6851</c:v>
                </c:pt>
                <c:pt idx="16">
                  <c:v>5946</c:v>
                </c:pt>
                <c:pt idx="17">
                  <c:v>9930</c:v>
                </c:pt>
                <c:pt idx="18">
                  <c:v>11884</c:v>
                </c:pt>
                <c:pt idx="19">
                  <c:v>11846</c:v>
                </c:pt>
                <c:pt idx="20">
                  <c:v>14440</c:v>
                </c:pt>
                <c:pt idx="21">
                  <c:v>14469</c:v>
                </c:pt>
                <c:pt idx="22">
                  <c:v>14109</c:v>
                </c:pt>
                <c:pt idx="23">
                  <c:v>16937</c:v>
                </c:pt>
                <c:pt idx="24">
                  <c:v>17117</c:v>
                </c:pt>
                <c:pt idx="25">
                  <c:v>15227</c:v>
                </c:pt>
                <c:pt idx="26">
                  <c:v>12594</c:v>
                </c:pt>
                <c:pt idx="27">
                  <c:v>14871</c:v>
                </c:pt>
                <c:pt idx="28">
                  <c:v>13433</c:v>
                </c:pt>
                <c:pt idx="29">
                  <c:v>14772</c:v>
                </c:pt>
                <c:pt idx="30">
                  <c:v>13426</c:v>
                </c:pt>
                <c:pt idx="31">
                  <c:v>14585</c:v>
                </c:pt>
                <c:pt idx="32">
                  <c:v>14947</c:v>
                </c:pt>
                <c:pt idx="33">
                  <c:v>20396</c:v>
                </c:pt>
                <c:pt idx="34">
                  <c:v>16694</c:v>
                </c:pt>
                <c:pt idx="35">
                  <c:v>19443</c:v>
                </c:pt>
                <c:pt idx="36">
                  <c:v>17281</c:v>
                </c:pt>
                <c:pt idx="37">
                  <c:v>12433</c:v>
                </c:pt>
                <c:pt idx="38">
                  <c:v>12775</c:v>
                </c:pt>
                <c:pt idx="39">
                  <c:v>13488</c:v>
                </c:pt>
                <c:pt idx="40">
                  <c:v>13218</c:v>
                </c:pt>
                <c:pt idx="41">
                  <c:v>14172</c:v>
                </c:pt>
                <c:pt idx="42">
                  <c:v>14057</c:v>
                </c:pt>
                <c:pt idx="43">
                  <c:v>20578</c:v>
                </c:pt>
                <c:pt idx="44">
                  <c:v>20659</c:v>
                </c:pt>
                <c:pt idx="45">
                  <c:v>22064</c:v>
                </c:pt>
                <c:pt idx="46">
                  <c:v>18546</c:v>
                </c:pt>
                <c:pt idx="47">
                  <c:v>17228</c:v>
                </c:pt>
                <c:pt idx="48">
                  <c:v>19108</c:v>
                </c:pt>
                <c:pt idx="49">
                  <c:v>15033</c:v>
                </c:pt>
                <c:pt idx="50">
                  <c:v>12844</c:v>
                </c:pt>
                <c:pt idx="51">
                  <c:v>12650</c:v>
                </c:pt>
                <c:pt idx="52">
                  <c:v>13134</c:v>
                </c:pt>
                <c:pt idx="53">
                  <c:v>11677</c:v>
                </c:pt>
                <c:pt idx="54">
                  <c:v>12503</c:v>
                </c:pt>
                <c:pt idx="55">
                  <c:v>14786</c:v>
                </c:pt>
                <c:pt idx="56">
                  <c:v>14430</c:v>
                </c:pt>
                <c:pt idx="57">
                  <c:v>14312</c:v>
                </c:pt>
                <c:pt idx="58">
                  <c:v>13029</c:v>
                </c:pt>
                <c:pt idx="59">
                  <c:v>13006</c:v>
                </c:pt>
                <c:pt idx="60">
                  <c:v>12956</c:v>
                </c:pt>
                <c:pt idx="61">
                  <c:v>12506</c:v>
                </c:pt>
                <c:pt idx="62">
                  <c:v>12160</c:v>
                </c:pt>
                <c:pt idx="63">
                  <c:v>10396</c:v>
                </c:pt>
                <c:pt idx="64">
                  <c:v>11332</c:v>
                </c:pt>
                <c:pt idx="65">
                  <c:v>12430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CF-4993-B354-79CCE830D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1633456"/>
        <c:axId val="662538316"/>
      </c:lineChart>
      <c:dateAx>
        <c:axId val="751633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날짜 (MM/DD)</a:t>
                </a:r>
              </a:p>
            </c:rich>
          </c:tx>
          <c:overlay val="0"/>
        </c:title>
        <c:numFmt formatCode="yyyy\.\ mm\.\ dd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662538316"/>
        <c:crosses val="autoZero"/>
        <c:auto val="1"/>
        <c:lblOffset val="100"/>
        <c:baseTimeUnit val="days"/>
      </c:dateAx>
      <c:valAx>
        <c:axId val="662538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건수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75163345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sz="1300" b="1">
                <a:solidFill>
                  <a:srgbClr val="757575"/>
                </a:solidFill>
                <a:latin typeface="+mn-lt"/>
              </a:defRPr>
            </a:pPr>
            <a:r>
              <a:rPr sz="1300" b="1">
                <a:solidFill>
                  <a:srgbClr val="757575"/>
                </a:solidFill>
                <a:latin typeface="+mn-lt"/>
              </a:rPr>
              <a:t>2026.03.30~2026.06.03 · 클릭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rgbClr val="EA580C"/>
              </a:solidFill>
            </a:ln>
          </c:spPr>
          <c:marker>
            <c:symbol val="circle"/>
            <c:size val="8"/>
            <c:spPr>
              <a:solidFill>
                <a:srgbClr val="EA580C"/>
              </a:solidFill>
              <a:ln cmpd="sng">
                <a:solidFill>
                  <a:srgbClr val="EA580C"/>
                </a:solidFill>
              </a:ln>
            </c:spPr>
          </c:marker>
          <c:cat>
            <c:numRef>
              <c:f>QUERY·일별추이·무신사!$A$5:$A$70</c:f>
              <c:numCache>
                <c:formatCode>yyyy\.\ mm\.\ dd</c:formatCode>
                <c:ptCount val="66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  <c:pt idx="7">
                  <c:v>46118</c:v>
                </c:pt>
                <c:pt idx="8">
                  <c:v>46119</c:v>
                </c:pt>
                <c:pt idx="9">
                  <c:v>46120</c:v>
                </c:pt>
                <c:pt idx="10">
                  <c:v>46121</c:v>
                </c:pt>
                <c:pt idx="11">
                  <c:v>46122</c:v>
                </c:pt>
                <c:pt idx="12">
                  <c:v>46123</c:v>
                </c:pt>
                <c:pt idx="13">
                  <c:v>46124</c:v>
                </c:pt>
                <c:pt idx="14">
                  <c:v>46125</c:v>
                </c:pt>
                <c:pt idx="15">
                  <c:v>46126</c:v>
                </c:pt>
                <c:pt idx="16">
                  <c:v>46127</c:v>
                </c:pt>
                <c:pt idx="17">
                  <c:v>46128</c:v>
                </c:pt>
                <c:pt idx="18">
                  <c:v>46129</c:v>
                </c:pt>
                <c:pt idx="19">
                  <c:v>46130</c:v>
                </c:pt>
                <c:pt idx="20">
                  <c:v>46131</c:v>
                </c:pt>
                <c:pt idx="21">
                  <c:v>46132</c:v>
                </c:pt>
                <c:pt idx="22">
                  <c:v>46133</c:v>
                </c:pt>
                <c:pt idx="23">
                  <c:v>46134</c:v>
                </c:pt>
                <c:pt idx="24">
                  <c:v>46135</c:v>
                </c:pt>
                <c:pt idx="25">
                  <c:v>46136</c:v>
                </c:pt>
                <c:pt idx="26">
                  <c:v>46137</c:v>
                </c:pt>
                <c:pt idx="27">
                  <c:v>46138</c:v>
                </c:pt>
                <c:pt idx="28">
                  <c:v>46139</c:v>
                </c:pt>
                <c:pt idx="29">
                  <c:v>46140</c:v>
                </c:pt>
                <c:pt idx="30">
                  <c:v>46141</c:v>
                </c:pt>
                <c:pt idx="31">
                  <c:v>46142</c:v>
                </c:pt>
                <c:pt idx="32">
                  <c:v>46143</c:v>
                </c:pt>
                <c:pt idx="33">
                  <c:v>46144</c:v>
                </c:pt>
                <c:pt idx="34">
                  <c:v>46145</c:v>
                </c:pt>
                <c:pt idx="35">
                  <c:v>46146</c:v>
                </c:pt>
                <c:pt idx="36">
                  <c:v>46147</c:v>
                </c:pt>
                <c:pt idx="37">
                  <c:v>46148</c:v>
                </c:pt>
                <c:pt idx="38">
                  <c:v>46149</c:v>
                </c:pt>
                <c:pt idx="39">
                  <c:v>46150</c:v>
                </c:pt>
                <c:pt idx="40">
                  <c:v>46151</c:v>
                </c:pt>
                <c:pt idx="41">
                  <c:v>46152</c:v>
                </c:pt>
                <c:pt idx="42">
                  <c:v>46153</c:v>
                </c:pt>
                <c:pt idx="43">
                  <c:v>46154</c:v>
                </c:pt>
                <c:pt idx="44">
                  <c:v>46155</c:v>
                </c:pt>
                <c:pt idx="45">
                  <c:v>46156</c:v>
                </c:pt>
                <c:pt idx="46">
                  <c:v>46157</c:v>
                </c:pt>
                <c:pt idx="47">
                  <c:v>46158</c:v>
                </c:pt>
                <c:pt idx="48">
                  <c:v>46159</c:v>
                </c:pt>
                <c:pt idx="49">
                  <c:v>46160</c:v>
                </c:pt>
                <c:pt idx="50">
                  <c:v>46161</c:v>
                </c:pt>
                <c:pt idx="51">
                  <c:v>46162</c:v>
                </c:pt>
                <c:pt idx="52">
                  <c:v>46163</c:v>
                </c:pt>
                <c:pt idx="53">
                  <c:v>46164</c:v>
                </c:pt>
                <c:pt idx="54">
                  <c:v>46165</c:v>
                </c:pt>
                <c:pt idx="55">
                  <c:v>46166</c:v>
                </c:pt>
                <c:pt idx="56">
                  <c:v>46167</c:v>
                </c:pt>
                <c:pt idx="57">
                  <c:v>46168</c:v>
                </c:pt>
                <c:pt idx="58">
                  <c:v>46169</c:v>
                </c:pt>
                <c:pt idx="59">
                  <c:v>46170</c:v>
                </c:pt>
                <c:pt idx="60">
                  <c:v>46171</c:v>
                </c:pt>
                <c:pt idx="61">
                  <c:v>46172</c:v>
                </c:pt>
                <c:pt idx="62">
                  <c:v>46173</c:v>
                </c:pt>
                <c:pt idx="63">
                  <c:v>46174</c:v>
                </c:pt>
                <c:pt idx="64">
                  <c:v>46175</c:v>
                </c:pt>
                <c:pt idx="65">
                  <c:v>46176</c:v>
                </c:pt>
              </c:numCache>
            </c:numRef>
          </c:cat>
          <c:val>
            <c:numRef>
              <c:f>QUERY·일별추이·무신사!$D$5:$D$70</c:f>
              <c:numCache>
                <c:formatCode>General</c:formatCode>
                <c:ptCount val="66"/>
                <c:pt idx="0">
                  <c:v>2591</c:v>
                </c:pt>
                <c:pt idx="1">
                  <c:v>16599</c:v>
                </c:pt>
                <c:pt idx="2">
                  <c:v>12306</c:v>
                </c:pt>
                <c:pt idx="3">
                  <c:v>10528</c:v>
                </c:pt>
                <c:pt idx="4">
                  <c:v>12303</c:v>
                </c:pt>
                <c:pt idx="5">
                  <c:v>14446</c:v>
                </c:pt>
                <c:pt idx="6">
                  <c:v>13344</c:v>
                </c:pt>
                <c:pt idx="7">
                  <c:v>15234</c:v>
                </c:pt>
                <c:pt idx="8">
                  <c:v>14736</c:v>
                </c:pt>
                <c:pt idx="9">
                  <c:v>12456</c:v>
                </c:pt>
                <c:pt idx="10">
                  <c:v>13183</c:v>
                </c:pt>
                <c:pt idx="11">
                  <c:v>5878</c:v>
                </c:pt>
                <c:pt idx="12">
                  <c:v>12396</c:v>
                </c:pt>
                <c:pt idx="13">
                  <c:v>9169</c:v>
                </c:pt>
                <c:pt idx="14">
                  <c:v>8498</c:v>
                </c:pt>
                <c:pt idx="15">
                  <c:v>9622</c:v>
                </c:pt>
                <c:pt idx="16">
                  <c:v>9481</c:v>
                </c:pt>
                <c:pt idx="17">
                  <c:v>14232</c:v>
                </c:pt>
                <c:pt idx="18">
                  <c:v>16004</c:v>
                </c:pt>
                <c:pt idx="19">
                  <c:v>16356</c:v>
                </c:pt>
                <c:pt idx="20">
                  <c:v>17882</c:v>
                </c:pt>
                <c:pt idx="21">
                  <c:v>18373</c:v>
                </c:pt>
                <c:pt idx="22">
                  <c:v>18502</c:v>
                </c:pt>
                <c:pt idx="23">
                  <c:v>19642</c:v>
                </c:pt>
                <c:pt idx="24">
                  <c:v>19420</c:v>
                </c:pt>
                <c:pt idx="25">
                  <c:v>18844</c:v>
                </c:pt>
                <c:pt idx="26">
                  <c:v>16026</c:v>
                </c:pt>
                <c:pt idx="27">
                  <c:v>19397</c:v>
                </c:pt>
                <c:pt idx="28">
                  <c:v>16896</c:v>
                </c:pt>
                <c:pt idx="29">
                  <c:v>18463</c:v>
                </c:pt>
                <c:pt idx="30">
                  <c:v>16844</c:v>
                </c:pt>
                <c:pt idx="31">
                  <c:v>18807</c:v>
                </c:pt>
                <c:pt idx="32">
                  <c:v>17714</c:v>
                </c:pt>
                <c:pt idx="33">
                  <c:v>25423</c:v>
                </c:pt>
                <c:pt idx="34">
                  <c:v>20060</c:v>
                </c:pt>
                <c:pt idx="35">
                  <c:v>23684</c:v>
                </c:pt>
                <c:pt idx="36">
                  <c:v>22624</c:v>
                </c:pt>
                <c:pt idx="37">
                  <c:v>16733</c:v>
                </c:pt>
                <c:pt idx="38">
                  <c:v>16553</c:v>
                </c:pt>
                <c:pt idx="39">
                  <c:v>16705</c:v>
                </c:pt>
                <c:pt idx="40">
                  <c:v>16140</c:v>
                </c:pt>
                <c:pt idx="41">
                  <c:v>18117</c:v>
                </c:pt>
                <c:pt idx="42">
                  <c:v>16830</c:v>
                </c:pt>
                <c:pt idx="43">
                  <c:v>23984</c:v>
                </c:pt>
                <c:pt idx="44">
                  <c:v>24056</c:v>
                </c:pt>
                <c:pt idx="45">
                  <c:v>25959</c:v>
                </c:pt>
                <c:pt idx="46">
                  <c:v>21343</c:v>
                </c:pt>
                <c:pt idx="47">
                  <c:v>20214</c:v>
                </c:pt>
                <c:pt idx="48">
                  <c:v>22822</c:v>
                </c:pt>
                <c:pt idx="49">
                  <c:v>18871</c:v>
                </c:pt>
                <c:pt idx="50">
                  <c:v>15568</c:v>
                </c:pt>
                <c:pt idx="51">
                  <c:v>15612</c:v>
                </c:pt>
                <c:pt idx="52">
                  <c:v>16122</c:v>
                </c:pt>
                <c:pt idx="53">
                  <c:v>14817</c:v>
                </c:pt>
                <c:pt idx="54">
                  <c:v>15625</c:v>
                </c:pt>
                <c:pt idx="55">
                  <c:v>19124</c:v>
                </c:pt>
                <c:pt idx="56">
                  <c:v>18372</c:v>
                </c:pt>
                <c:pt idx="57">
                  <c:v>17429</c:v>
                </c:pt>
                <c:pt idx="58">
                  <c:v>16232</c:v>
                </c:pt>
                <c:pt idx="59">
                  <c:v>16228</c:v>
                </c:pt>
                <c:pt idx="60">
                  <c:v>16034</c:v>
                </c:pt>
                <c:pt idx="61">
                  <c:v>16019</c:v>
                </c:pt>
                <c:pt idx="62">
                  <c:v>15627</c:v>
                </c:pt>
                <c:pt idx="63">
                  <c:v>14493</c:v>
                </c:pt>
                <c:pt idx="64">
                  <c:v>15112</c:v>
                </c:pt>
                <c:pt idx="65">
                  <c:v>15837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4-4B40-A551-FD9580783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6218683"/>
        <c:axId val="632493932"/>
      </c:lineChart>
      <c:dateAx>
        <c:axId val="396218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날짜 (MM/DD)</a:t>
                </a:r>
              </a:p>
            </c:rich>
          </c:tx>
          <c:overlay val="0"/>
        </c:title>
        <c:numFmt formatCode="yyyy\.\ mm\.\ dd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632493932"/>
        <c:crosses val="autoZero"/>
        <c:auto val="1"/>
        <c:lblOffset val="100"/>
        <c:baseTimeUnit val="days"/>
      </c:dateAx>
      <c:valAx>
        <c:axId val="6324939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건수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9621868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sz="1300" b="1">
                <a:solidFill>
                  <a:srgbClr val="757575"/>
                </a:solidFill>
                <a:latin typeface="+mn-lt"/>
              </a:defRPr>
            </a:pPr>
            <a:r>
              <a:rPr sz="1300" b="1">
                <a:solidFill>
                  <a:srgbClr val="757575"/>
                </a:solidFill>
                <a:latin typeface="+mn-lt"/>
              </a:rPr>
              <a:t>2026.03.30~2026.06.03 · 구매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rgbClr val="16A34A"/>
              </a:solidFill>
            </a:ln>
          </c:spPr>
          <c:marker>
            <c:symbol val="circle"/>
            <c:size val="8"/>
            <c:spPr>
              <a:solidFill>
                <a:srgbClr val="16A34A"/>
              </a:solidFill>
              <a:ln cmpd="sng">
                <a:solidFill>
                  <a:srgbClr val="16A34A"/>
                </a:solidFill>
              </a:ln>
            </c:spPr>
          </c:marker>
          <c:cat>
            <c:numRef>
              <c:f>QUERY·일별추이·무신사!$A$5:$A$70</c:f>
              <c:numCache>
                <c:formatCode>yyyy\.\ mm\.\ dd</c:formatCode>
                <c:ptCount val="66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  <c:pt idx="7">
                  <c:v>46118</c:v>
                </c:pt>
                <c:pt idx="8">
                  <c:v>46119</c:v>
                </c:pt>
                <c:pt idx="9">
                  <c:v>46120</c:v>
                </c:pt>
                <c:pt idx="10">
                  <c:v>46121</c:v>
                </c:pt>
                <c:pt idx="11">
                  <c:v>46122</c:v>
                </c:pt>
                <c:pt idx="12">
                  <c:v>46123</c:v>
                </c:pt>
                <c:pt idx="13">
                  <c:v>46124</c:v>
                </c:pt>
                <c:pt idx="14">
                  <c:v>46125</c:v>
                </c:pt>
                <c:pt idx="15">
                  <c:v>46126</c:v>
                </c:pt>
                <c:pt idx="16">
                  <c:v>46127</c:v>
                </c:pt>
                <c:pt idx="17">
                  <c:v>46128</c:v>
                </c:pt>
                <c:pt idx="18">
                  <c:v>46129</c:v>
                </c:pt>
                <c:pt idx="19">
                  <c:v>46130</c:v>
                </c:pt>
                <c:pt idx="20">
                  <c:v>46131</c:v>
                </c:pt>
                <c:pt idx="21">
                  <c:v>46132</c:v>
                </c:pt>
                <c:pt idx="22">
                  <c:v>46133</c:v>
                </c:pt>
                <c:pt idx="23">
                  <c:v>46134</c:v>
                </c:pt>
                <c:pt idx="24">
                  <c:v>46135</c:v>
                </c:pt>
                <c:pt idx="25">
                  <c:v>46136</c:v>
                </c:pt>
                <c:pt idx="26">
                  <c:v>46137</c:v>
                </c:pt>
                <c:pt idx="27">
                  <c:v>46138</c:v>
                </c:pt>
                <c:pt idx="28">
                  <c:v>46139</c:v>
                </c:pt>
                <c:pt idx="29">
                  <c:v>46140</c:v>
                </c:pt>
                <c:pt idx="30">
                  <c:v>46141</c:v>
                </c:pt>
                <c:pt idx="31">
                  <c:v>46142</c:v>
                </c:pt>
                <c:pt idx="32">
                  <c:v>46143</c:v>
                </c:pt>
                <c:pt idx="33">
                  <c:v>46144</c:v>
                </c:pt>
                <c:pt idx="34">
                  <c:v>46145</c:v>
                </c:pt>
                <c:pt idx="35">
                  <c:v>46146</c:v>
                </c:pt>
                <c:pt idx="36">
                  <c:v>46147</c:v>
                </c:pt>
                <c:pt idx="37">
                  <c:v>46148</c:v>
                </c:pt>
                <c:pt idx="38">
                  <c:v>46149</c:v>
                </c:pt>
                <c:pt idx="39">
                  <c:v>46150</c:v>
                </c:pt>
                <c:pt idx="40">
                  <c:v>46151</c:v>
                </c:pt>
                <c:pt idx="41">
                  <c:v>46152</c:v>
                </c:pt>
                <c:pt idx="42">
                  <c:v>46153</c:v>
                </c:pt>
                <c:pt idx="43">
                  <c:v>46154</c:v>
                </c:pt>
                <c:pt idx="44">
                  <c:v>46155</c:v>
                </c:pt>
                <c:pt idx="45">
                  <c:v>46156</c:v>
                </c:pt>
                <c:pt idx="46">
                  <c:v>46157</c:v>
                </c:pt>
                <c:pt idx="47">
                  <c:v>46158</c:v>
                </c:pt>
                <c:pt idx="48">
                  <c:v>46159</c:v>
                </c:pt>
                <c:pt idx="49">
                  <c:v>46160</c:v>
                </c:pt>
                <c:pt idx="50">
                  <c:v>46161</c:v>
                </c:pt>
                <c:pt idx="51">
                  <c:v>46162</c:v>
                </c:pt>
                <c:pt idx="52">
                  <c:v>46163</c:v>
                </c:pt>
                <c:pt idx="53">
                  <c:v>46164</c:v>
                </c:pt>
                <c:pt idx="54">
                  <c:v>46165</c:v>
                </c:pt>
                <c:pt idx="55">
                  <c:v>46166</c:v>
                </c:pt>
                <c:pt idx="56">
                  <c:v>46167</c:v>
                </c:pt>
                <c:pt idx="57">
                  <c:v>46168</c:v>
                </c:pt>
                <c:pt idx="58">
                  <c:v>46169</c:v>
                </c:pt>
                <c:pt idx="59">
                  <c:v>46170</c:v>
                </c:pt>
                <c:pt idx="60">
                  <c:v>46171</c:v>
                </c:pt>
                <c:pt idx="61">
                  <c:v>46172</c:v>
                </c:pt>
                <c:pt idx="62">
                  <c:v>46173</c:v>
                </c:pt>
                <c:pt idx="63">
                  <c:v>46174</c:v>
                </c:pt>
                <c:pt idx="64">
                  <c:v>46175</c:v>
                </c:pt>
                <c:pt idx="65">
                  <c:v>46176</c:v>
                </c:pt>
              </c:numCache>
            </c:numRef>
          </c:cat>
          <c:val>
            <c:numRef>
              <c:f>QUERY·일별추이·무신사!$E$5:$E$70</c:f>
              <c:numCache>
                <c:formatCode>General</c:formatCode>
                <c:ptCount val="66"/>
                <c:pt idx="0">
                  <c:v>39</c:v>
                </c:pt>
                <c:pt idx="1">
                  <c:v>302</c:v>
                </c:pt>
                <c:pt idx="2">
                  <c:v>213</c:v>
                </c:pt>
                <c:pt idx="3">
                  <c:v>194</c:v>
                </c:pt>
                <c:pt idx="4">
                  <c:v>166</c:v>
                </c:pt>
                <c:pt idx="5">
                  <c:v>178</c:v>
                </c:pt>
                <c:pt idx="6">
                  <c:v>233</c:v>
                </c:pt>
                <c:pt idx="7">
                  <c:v>231</c:v>
                </c:pt>
                <c:pt idx="8">
                  <c:v>229</c:v>
                </c:pt>
                <c:pt idx="9">
                  <c:v>219</c:v>
                </c:pt>
                <c:pt idx="10">
                  <c:v>207</c:v>
                </c:pt>
                <c:pt idx="11">
                  <c:v>112</c:v>
                </c:pt>
                <c:pt idx="12">
                  <c:v>243</c:v>
                </c:pt>
                <c:pt idx="13">
                  <c:v>152</c:v>
                </c:pt>
                <c:pt idx="14">
                  <c:v>112</c:v>
                </c:pt>
                <c:pt idx="15">
                  <c:v>146</c:v>
                </c:pt>
                <c:pt idx="16">
                  <c:v>161</c:v>
                </c:pt>
                <c:pt idx="17">
                  <c:v>319</c:v>
                </c:pt>
                <c:pt idx="18">
                  <c:v>354</c:v>
                </c:pt>
                <c:pt idx="19">
                  <c:v>453</c:v>
                </c:pt>
                <c:pt idx="20">
                  <c:v>432</c:v>
                </c:pt>
                <c:pt idx="21">
                  <c:v>402</c:v>
                </c:pt>
                <c:pt idx="22">
                  <c:v>383</c:v>
                </c:pt>
                <c:pt idx="23">
                  <c:v>427</c:v>
                </c:pt>
                <c:pt idx="24">
                  <c:v>461</c:v>
                </c:pt>
                <c:pt idx="25">
                  <c:v>566</c:v>
                </c:pt>
                <c:pt idx="26">
                  <c:v>566</c:v>
                </c:pt>
                <c:pt idx="27">
                  <c:v>615</c:v>
                </c:pt>
                <c:pt idx="28">
                  <c:v>499</c:v>
                </c:pt>
                <c:pt idx="29">
                  <c:v>541</c:v>
                </c:pt>
                <c:pt idx="30">
                  <c:v>503</c:v>
                </c:pt>
                <c:pt idx="31">
                  <c:v>481</c:v>
                </c:pt>
                <c:pt idx="32">
                  <c:v>391</c:v>
                </c:pt>
                <c:pt idx="33">
                  <c:v>378</c:v>
                </c:pt>
                <c:pt idx="34">
                  <c:v>347</c:v>
                </c:pt>
                <c:pt idx="35">
                  <c:v>588</c:v>
                </c:pt>
                <c:pt idx="36">
                  <c:v>728</c:v>
                </c:pt>
                <c:pt idx="37">
                  <c:v>460</c:v>
                </c:pt>
                <c:pt idx="38">
                  <c:v>459</c:v>
                </c:pt>
                <c:pt idx="39">
                  <c:v>461</c:v>
                </c:pt>
                <c:pt idx="40">
                  <c:v>435</c:v>
                </c:pt>
                <c:pt idx="41">
                  <c:v>461</c:v>
                </c:pt>
                <c:pt idx="42">
                  <c:v>344</c:v>
                </c:pt>
                <c:pt idx="43">
                  <c:v>295</c:v>
                </c:pt>
                <c:pt idx="44">
                  <c:v>287</c:v>
                </c:pt>
                <c:pt idx="45">
                  <c:v>355</c:v>
                </c:pt>
                <c:pt idx="46">
                  <c:v>292</c:v>
                </c:pt>
                <c:pt idx="47">
                  <c:v>354</c:v>
                </c:pt>
                <c:pt idx="48">
                  <c:v>516</c:v>
                </c:pt>
                <c:pt idx="49">
                  <c:v>485</c:v>
                </c:pt>
                <c:pt idx="50">
                  <c:v>454</c:v>
                </c:pt>
                <c:pt idx="51">
                  <c:v>425</c:v>
                </c:pt>
                <c:pt idx="52">
                  <c:v>458</c:v>
                </c:pt>
                <c:pt idx="53">
                  <c:v>389</c:v>
                </c:pt>
                <c:pt idx="54">
                  <c:v>383</c:v>
                </c:pt>
                <c:pt idx="55">
                  <c:v>497</c:v>
                </c:pt>
                <c:pt idx="56">
                  <c:v>453</c:v>
                </c:pt>
                <c:pt idx="57">
                  <c:v>454</c:v>
                </c:pt>
                <c:pt idx="58">
                  <c:v>421</c:v>
                </c:pt>
                <c:pt idx="59">
                  <c:v>418</c:v>
                </c:pt>
                <c:pt idx="60">
                  <c:v>403</c:v>
                </c:pt>
                <c:pt idx="61">
                  <c:v>425</c:v>
                </c:pt>
                <c:pt idx="62">
                  <c:v>389</c:v>
                </c:pt>
                <c:pt idx="63">
                  <c:v>367</c:v>
                </c:pt>
                <c:pt idx="64">
                  <c:v>425</c:v>
                </c:pt>
                <c:pt idx="65">
                  <c:v>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B-4831-8FA1-15AB4F71D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6084754"/>
        <c:axId val="1590438139"/>
      </c:lineChart>
      <c:dateAx>
        <c:axId val="18560847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날짜 (MM/DD)</a:t>
                </a:r>
              </a:p>
            </c:rich>
          </c:tx>
          <c:overlay val="0"/>
        </c:title>
        <c:numFmt formatCode="yyyy\.\ mm\.\ dd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590438139"/>
        <c:crosses val="autoZero"/>
        <c:auto val="1"/>
        <c:lblOffset val="100"/>
        <c:baseTimeUnit val="days"/>
      </c:dateAx>
      <c:valAx>
        <c:axId val="15904381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건수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85608475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sz="1300" b="1">
                <a:solidFill>
                  <a:srgbClr val="757575"/>
                </a:solidFill>
                <a:latin typeface="+mn-lt"/>
              </a:defRPr>
            </a:pPr>
            <a:r>
              <a:rPr sz="1300" b="1">
                <a:solidFill>
                  <a:srgbClr val="757575"/>
                </a:solidFill>
                <a:latin typeface="+mn-lt"/>
              </a:rPr>
              <a:t>2026.03.30~2026.06.03 · CTR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rgbClr val="7C3AED"/>
              </a:solidFill>
            </a:ln>
          </c:spPr>
          <c:marker>
            <c:symbol val="circle"/>
            <c:size val="8"/>
            <c:spPr>
              <a:solidFill>
                <a:srgbClr val="7C3AED"/>
              </a:solidFill>
              <a:ln cmpd="sng">
                <a:solidFill>
                  <a:srgbClr val="7C3AED"/>
                </a:solidFill>
              </a:ln>
            </c:spPr>
          </c:marker>
          <c:cat>
            <c:numRef>
              <c:f>QUERY·일별추이·무신사!$A$5:$A$70</c:f>
              <c:numCache>
                <c:formatCode>yyyy\.\ mm\.\ dd</c:formatCode>
                <c:ptCount val="66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  <c:pt idx="7">
                  <c:v>46118</c:v>
                </c:pt>
                <c:pt idx="8">
                  <c:v>46119</c:v>
                </c:pt>
                <c:pt idx="9">
                  <c:v>46120</c:v>
                </c:pt>
                <c:pt idx="10">
                  <c:v>46121</c:v>
                </c:pt>
                <c:pt idx="11">
                  <c:v>46122</c:v>
                </c:pt>
                <c:pt idx="12">
                  <c:v>46123</c:v>
                </c:pt>
                <c:pt idx="13">
                  <c:v>46124</c:v>
                </c:pt>
                <c:pt idx="14">
                  <c:v>46125</c:v>
                </c:pt>
                <c:pt idx="15">
                  <c:v>46126</c:v>
                </c:pt>
                <c:pt idx="16">
                  <c:v>46127</c:v>
                </c:pt>
                <c:pt idx="17">
                  <c:v>46128</c:v>
                </c:pt>
                <c:pt idx="18">
                  <c:v>46129</c:v>
                </c:pt>
                <c:pt idx="19">
                  <c:v>46130</c:v>
                </c:pt>
                <c:pt idx="20">
                  <c:v>46131</c:v>
                </c:pt>
                <c:pt idx="21">
                  <c:v>46132</c:v>
                </c:pt>
                <c:pt idx="22">
                  <c:v>46133</c:v>
                </c:pt>
                <c:pt idx="23">
                  <c:v>46134</c:v>
                </c:pt>
                <c:pt idx="24">
                  <c:v>46135</c:v>
                </c:pt>
                <c:pt idx="25">
                  <c:v>46136</c:v>
                </c:pt>
                <c:pt idx="26">
                  <c:v>46137</c:v>
                </c:pt>
                <c:pt idx="27">
                  <c:v>46138</c:v>
                </c:pt>
                <c:pt idx="28">
                  <c:v>46139</c:v>
                </c:pt>
                <c:pt idx="29">
                  <c:v>46140</c:v>
                </c:pt>
                <c:pt idx="30">
                  <c:v>46141</c:v>
                </c:pt>
                <c:pt idx="31">
                  <c:v>46142</c:v>
                </c:pt>
                <c:pt idx="32">
                  <c:v>46143</c:v>
                </c:pt>
                <c:pt idx="33">
                  <c:v>46144</c:v>
                </c:pt>
                <c:pt idx="34">
                  <c:v>46145</c:v>
                </c:pt>
                <c:pt idx="35">
                  <c:v>46146</c:v>
                </c:pt>
                <c:pt idx="36">
                  <c:v>46147</c:v>
                </c:pt>
                <c:pt idx="37">
                  <c:v>46148</c:v>
                </c:pt>
                <c:pt idx="38">
                  <c:v>46149</c:v>
                </c:pt>
                <c:pt idx="39">
                  <c:v>46150</c:v>
                </c:pt>
                <c:pt idx="40">
                  <c:v>46151</c:v>
                </c:pt>
                <c:pt idx="41">
                  <c:v>46152</c:v>
                </c:pt>
                <c:pt idx="42">
                  <c:v>46153</c:v>
                </c:pt>
                <c:pt idx="43">
                  <c:v>46154</c:v>
                </c:pt>
                <c:pt idx="44">
                  <c:v>46155</c:v>
                </c:pt>
                <c:pt idx="45">
                  <c:v>46156</c:v>
                </c:pt>
                <c:pt idx="46">
                  <c:v>46157</c:v>
                </c:pt>
                <c:pt idx="47">
                  <c:v>46158</c:v>
                </c:pt>
                <c:pt idx="48">
                  <c:v>46159</c:v>
                </c:pt>
                <c:pt idx="49">
                  <c:v>46160</c:v>
                </c:pt>
                <c:pt idx="50">
                  <c:v>46161</c:v>
                </c:pt>
                <c:pt idx="51">
                  <c:v>46162</c:v>
                </c:pt>
                <c:pt idx="52">
                  <c:v>46163</c:v>
                </c:pt>
                <c:pt idx="53">
                  <c:v>46164</c:v>
                </c:pt>
                <c:pt idx="54">
                  <c:v>46165</c:v>
                </c:pt>
                <c:pt idx="55">
                  <c:v>46166</c:v>
                </c:pt>
                <c:pt idx="56">
                  <c:v>46167</c:v>
                </c:pt>
                <c:pt idx="57">
                  <c:v>46168</c:v>
                </c:pt>
                <c:pt idx="58">
                  <c:v>46169</c:v>
                </c:pt>
                <c:pt idx="59">
                  <c:v>46170</c:v>
                </c:pt>
                <c:pt idx="60">
                  <c:v>46171</c:v>
                </c:pt>
                <c:pt idx="61">
                  <c:v>46172</c:v>
                </c:pt>
                <c:pt idx="62">
                  <c:v>46173</c:v>
                </c:pt>
                <c:pt idx="63">
                  <c:v>46174</c:v>
                </c:pt>
                <c:pt idx="64">
                  <c:v>46175</c:v>
                </c:pt>
                <c:pt idx="65">
                  <c:v>46176</c:v>
                </c:pt>
              </c:numCache>
            </c:numRef>
          </c:cat>
          <c:val>
            <c:numRef>
              <c:f>QUERY·일별추이·무신사!$H$5:$H$70</c:f>
              <c:numCache>
                <c:formatCode>General</c:formatCode>
                <c:ptCount val="66"/>
                <c:pt idx="0">
                  <c:v>1.5052103434967194</c:v>
                </c:pt>
                <c:pt idx="1">
                  <c:v>1.8193867100427739</c:v>
                </c:pt>
                <c:pt idx="2">
                  <c:v>1.7308629936616284</c:v>
                </c:pt>
                <c:pt idx="3">
                  <c:v>1.8427051671732524</c:v>
                </c:pt>
                <c:pt idx="4">
                  <c:v>1.3492644070551898</c:v>
                </c:pt>
                <c:pt idx="5">
                  <c:v>1.2321749965388342</c:v>
                </c:pt>
                <c:pt idx="6">
                  <c:v>1.7461031175059951</c:v>
                </c:pt>
                <c:pt idx="7">
                  <c:v>1.5163450177235132</c:v>
                </c:pt>
                <c:pt idx="8">
                  <c:v>1.5540173724212811</c:v>
                </c:pt>
                <c:pt idx="9">
                  <c:v>1.7581888246628132</c:v>
                </c:pt>
                <c:pt idx="10">
                  <c:v>1.5702040506713193</c:v>
                </c:pt>
                <c:pt idx="11">
                  <c:v>1.9054100034025179</c:v>
                </c:pt>
                <c:pt idx="12">
                  <c:v>1.9603097773475315</c:v>
                </c:pt>
                <c:pt idx="13">
                  <c:v>1.6577598429490674</c:v>
                </c:pt>
                <c:pt idx="14">
                  <c:v>1.3179571663920924</c:v>
                </c:pt>
                <c:pt idx="15">
                  <c:v>1.5173560590313864</c:v>
                </c:pt>
                <c:pt idx="16">
                  <c:v>1.6981331083219069</c:v>
                </c:pt>
                <c:pt idx="17">
                  <c:v>2.2414277684092188</c:v>
                </c:pt>
                <c:pt idx="18">
                  <c:v>2.2119470132466885</c:v>
                </c:pt>
                <c:pt idx="19">
                  <c:v>2.7696258253851798</c:v>
                </c:pt>
                <c:pt idx="20">
                  <c:v>2.4158371546806845</c:v>
                </c:pt>
                <c:pt idx="21">
                  <c:v>2.1879932509660915</c:v>
                </c:pt>
                <c:pt idx="22">
                  <c:v>2.0700464814614636</c:v>
                </c:pt>
                <c:pt idx="23">
                  <c:v>2.1739130434782608</c:v>
                </c:pt>
                <c:pt idx="24">
                  <c:v>2.3738414006179194</c:v>
                </c:pt>
                <c:pt idx="25">
                  <c:v>3.0036085756739546</c:v>
                </c:pt>
                <c:pt idx="26">
                  <c:v>3.5317608885560965</c:v>
                </c:pt>
                <c:pt idx="27">
                  <c:v>3.170593390730525</c:v>
                </c:pt>
                <c:pt idx="28">
                  <c:v>2.9533617424242422</c:v>
                </c:pt>
                <c:pt idx="29">
                  <c:v>2.9301846937117477</c:v>
                </c:pt>
                <c:pt idx="30">
                  <c:v>2.9862265495131801</c:v>
                </c:pt>
                <c:pt idx="31">
                  <c:v>2.557558355931302</c:v>
                </c:pt>
                <c:pt idx="32">
                  <c:v>2.2072936660268714</c:v>
                </c:pt>
                <c:pt idx="33">
                  <c:v>1.4868426228218541</c:v>
                </c:pt>
                <c:pt idx="34">
                  <c:v>1.7298105682951148</c:v>
                </c:pt>
                <c:pt idx="35">
                  <c:v>2.4826887350109779</c:v>
                </c:pt>
                <c:pt idx="36">
                  <c:v>3.217821782178218</c:v>
                </c:pt>
                <c:pt idx="37">
                  <c:v>2.7490587461901632</c:v>
                </c:pt>
                <c:pt idx="38">
                  <c:v>2.7729112547574459</c:v>
                </c:pt>
                <c:pt idx="39">
                  <c:v>2.7596527985633044</c:v>
                </c:pt>
                <c:pt idx="40">
                  <c:v>2.6951672862453533</c:v>
                </c:pt>
                <c:pt idx="41">
                  <c:v>2.5445713970304134</c:v>
                </c:pt>
                <c:pt idx="42">
                  <c:v>2.0439691027926319</c:v>
                </c:pt>
                <c:pt idx="43">
                  <c:v>1.2299866577718479</c:v>
                </c:pt>
                <c:pt idx="44">
                  <c:v>1.1930495510475556</c:v>
                </c:pt>
                <c:pt idx="45">
                  <c:v>1.3675411225393892</c:v>
                </c:pt>
                <c:pt idx="46">
                  <c:v>1.3681300660638149</c:v>
                </c:pt>
                <c:pt idx="47">
                  <c:v>1.7512615019293558</c:v>
                </c:pt>
                <c:pt idx="48">
                  <c:v>2.2609762509858906</c:v>
                </c:pt>
                <c:pt idx="49">
                  <c:v>2.5700810767844842</c:v>
                </c:pt>
                <c:pt idx="50">
                  <c:v>2.9162384378211716</c:v>
                </c:pt>
                <c:pt idx="51">
                  <c:v>2.7222649244171149</c:v>
                </c:pt>
                <c:pt idx="52">
                  <c:v>2.8408386056320558</c:v>
                </c:pt>
                <c:pt idx="53">
                  <c:v>2.6253627589930484</c:v>
                </c:pt>
                <c:pt idx="54">
                  <c:v>2.4512</c:v>
                </c:pt>
                <c:pt idx="55">
                  <c:v>2.5988286969253296</c:v>
                </c:pt>
                <c:pt idx="56">
                  <c:v>2.4657086871325928</c:v>
                </c:pt>
                <c:pt idx="57">
                  <c:v>2.6048539790005165</c:v>
                </c:pt>
                <c:pt idx="58">
                  <c:v>2.5936421882700835</c:v>
                </c:pt>
                <c:pt idx="59">
                  <c:v>2.5757949223564212</c:v>
                </c:pt>
                <c:pt idx="60">
                  <c:v>2.5134090058625422</c:v>
                </c:pt>
                <c:pt idx="61">
                  <c:v>2.6530994444097633</c:v>
                </c:pt>
                <c:pt idx="62">
                  <c:v>2.489281371984386</c:v>
                </c:pt>
                <c:pt idx="63">
                  <c:v>2.5322569516318225</c:v>
                </c:pt>
                <c:pt idx="64">
                  <c:v>2.8123345685547907</c:v>
                </c:pt>
                <c:pt idx="65">
                  <c:v>2.4878449201237607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6B-4A21-A8D6-0C33F1B9E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642787"/>
        <c:axId val="1445805673"/>
      </c:lineChart>
      <c:dateAx>
        <c:axId val="947642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날짜 (MM/DD)</a:t>
                </a:r>
              </a:p>
            </c:rich>
          </c:tx>
          <c:overlay val="0"/>
        </c:title>
        <c:numFmt formatCode="yyyy\.\ mm\.\ dd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445805673"/>
        <c:crosses val="autoZero"/>
        <c:auto val="1"/>
        <c:lblOffset val="100"/>
        <c:baseTimeUnit val="days"/>
      </c:dateAx>
      <c:valAx>
        <c:axId val="1445805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94764278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561975" cy="5619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561975" cy="561975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561975" cy="561975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561975" cy="561975"/>
    <xdr:pic>
      <xdr:nvPicPr>
        <xdr:cNvPr id="5" name="image1.jp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561975" cy="561975"/>
    <xdr:pic>
      <xdr:nvPicPr>
        <xdr:cNvPr id="6" name="image1.jp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561975" cy="561975"/>
    <xdr:pic>
      <xdr:nvPicPr>
        <xdr:cNvPr id="7" name="image1.jp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561975" cy="561975"/>
    <xdr:pic>
      <xdr:nvPicPr>
        <xdr:cNvPr id="8" name="image1.jp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561975" cy="561975"/>
    <xdr:pic>
      <xdr:nvPicPr>
        <xdr:cNvPr id="9" name="image1.jp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561975" cy="561975"/>
    <xdr:pic>
      <xdr:nvPicPr>
        <xdr:cNvPr id="10" name="image1.jp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561975" cy="561975"/>
    <xdr:pic>
      <xdr:nvPicPr>
        <xdr:cNvPr id="11" name="image1.jpg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561975" cy="561975"/>
    <xdr:pic>
      <xdr:nvPicPr>
        <xdr:cNvPr id="12" name="image1.jpg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561975" cy="561975"/>
    <xdr:pic>
      <xdr:nvPicPr>
        <xdr:cNvPr id="13" name="image1.jpg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561975" cy="561975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561975" cy="561975"/>
    <xdr:pic>
      <xdr:nvPicPr>
        <xdr:cNvPr id="15" name="image1.jp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0</xdr:rowOff>
    </xdr:from>
    <xdr:ext cx="561975" cy="561975"/>
    <xdr:pic>
      <xdr:nvPicPr>
        <xdr:cNvPr id="16" name="image1.jpg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561975" cy="561975"/>
    <xdr:pic>
      <xdr:nvPicPr>
        <xdr:cNvPr id="17" name="image1.jpg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0</xdr:rowOff>
    </xdr:from>
    <xdr:ext cx="561975" cy="561975"/>
    <xdr:pic>
      <xdr:nvPicPr>
        <xdr:cNvPr id="18" name="image1.jpg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</xdr:row>
      <xdr:rowOff>0</xdr:rowOff>
    </xdr:from>
    <xdr:ext cx="561975" cy="561975"/>
    <xdr:pic>
      <xdr:nvPicPr>
        <xdr:cNvPr id="19" name="image1.jpg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</xdr:row>
      <xdr:rowOff>0</xdr:rowOff>
    </xdr:from>
    <xdr:ext cx="561975" cy="561975"/>
    <xdr:pic>
      <xdr:nvPicPr>
        <xdr:cNvPr id="20" name="image1.jpg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</xdr:row>
      <xdr:rowOff>0</xdr:rowOff>
    </xdr:from>
    <xdr:ext cx="561975" cy="561975"/>
    <xdr:pic>
      <xdr:nvPicPr>
        <xdr:cNvPr id="21" name="image1.jpg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46</xdr:row>
      <xdr:rowOff>0</xdr:rowOff>
    </xdr:from>
    <xdr:ext cx="561975" cy="561975"/>
    <xdr:pic>
      <xdr:nvPicPr>
        <xdr:cNvPr id="22" name="image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</xdr:row>
      <xdr:rowOff>0</xdr:rowOff>
    </xdr:from>
    <xdr:ext cx="561975" cy="561975"/>
    <xdr:pic>
      <xdr:nvPicPr>
        <xdr:cNvPr id="23" name="image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52</xdr:row>
      <xdr:rowOff>0</xdr:rowOff>
    </xdr:from>
    <xdr:ext cx="561975" cy="561975"/>
    <xdr:pic>
      <xdr:nvPicPr>
        <xdr:cNvPr id="24" name="image1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56</xdr:row>
      <xdr:rowOff>0</xdr:rowOff>
    </xdr:from>
    <xdr:ext cx="561975" cy="561975"/>
    <xdr:pic>
      <xdr:nvPicPr>
        <xdr:cNvPr id="25" name="image2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</xdr:row>
      <xdr:rowOff>0</xdr:rowOff>
    </xdr:from>
    <xdr:ext cx="561975" cy="561975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62</xdr:row>
      <xdr:rowOff>0</xdr:rowOff>
    </xdr:from>
    <xdr:ext cx="561975" cy="561975"/>
    <xdr:pic>
      <xdr:nvPicPr>
        <xdr:cNvPr id="27" name="image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65</xdr:row>
      <xdr:rowOff>0</xdr:rowOff>
    </xdr:from>
    <xdr:ext cx="561975" cy="561975"/>
    <xdr:pic>
      <xdr:nvPicPr>
        <xdr:cNvPr id="28" name="image2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</xdr:row>
      <xdr:rowOff>0</xdr:rowOff>
    </xdr:from>
    <xdr:ext cx="561975" cy="561975"/>
    <xdr:pic>
      <xdr:nvPicPr>
        <xdr:cNvPr id="29" name="image2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71</xdr:row>
      <xdr:rowOff>0</xdr:rowOff>
    </xdr:from>
    <xdr:ext cx="561975" cy="561975"/>
    <xdr:pic>
      <xdr:nvPicPr>
        <xdr:cNvPr id="30" name="image2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74</xdr:row>
      <xdr:rowOff>0</xdr:rowOff>
    </xdr:from>
    <xdr:ext cx="561975" cy="561975"/>
    <xdr:pic>
      <xdr:nvPicPr>
        <xdr:cNvPr id="31" name="image2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77</xdr:row>
      <xdr:rowOff>0</xdr:rowOff>
    </xdr:from>
    <xdr:ext cx="561975" cy="561975"/>
    <xdr:pic>
      <xdr:nvPicPr>
        <xdr:cNvPr id="32" name="image2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80</xdr:row>
      <xdr:rowOff>0</xdr:rowOff>
    </xdr:from>
    <xdr:ext cx="561975" cy="561975"/>
    <xdr:pic>
      <xdr:nvPicPr>
        <xdr:cNvPr id="33" name="image2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83</xdr:row>
      <xdr:rowOff>0</xdr:rowOff>
    </xdr:from>
    <xdr:ext cx="561975" cy="561975"/>
    <xdr:pic>
      <xdr:nvPicPr>
        <xdr:cNvPr id="34" name="image2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86</xdr:row>
      <xdr:rowOff>0</xdr:rowOff>
    </xdr:from>
    <xdr:ext cx="561975" cy="561975"/>
    <xdr:pic>
      <xdr:nvPicPr>
        <xdr:cNvPr id="35" name="image2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89</xdr:row>
      <xdr:rowOff>0</xdr:rowOff>
    </xdr:from>
    <xdr:ext cx="561975" cy="561975"/>
    <xdr:pic>
      <xdr:nvPicPr>
        <xdr:cNvPr id="36" name="image2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92</xdr:row>
      <xdr:rowOff>0</xdr:rowOff>
    </xdr:from>
    <xdr:ext cx="561975" cy="561975"/>
    <xdr:pic>
      <xdr:nvPicPr>
        <xdr:cNvPr id="37" name="image2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95</xdr:row>
      <xdr:rowOff>0</xdr:rowOff>
    </xdr:from>
    <xdr:ext cx="561975" cy="561975"/>
    <xdr:pic>
      <xdr:nvPicPr>
        <xdr:cNvPr id="38" name="image2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98</xdr:row>
      <xdr:rowOff>0</xdr:rowOff>
    </xdr:from>
    <xdr:ext cx="561975" cy="561975"/>
    <xdr:pic>
      <xdr:nvPicPr>
        <xdr:cNvPr id="39" name="image2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101</xdr:row>
      <xdr:rowOff>0</xdr:rowOff>
    </xdr:from>
    <xdr:ext cx="561975" cy="561975"/>
    <xdr:pic>
      <xdr:nvPicPr>
        <xdr:cNvPr id="40" name="image2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104</xdr:row>
      <xdr:rowOff>0</xdr:rowOff>
    </xdr:from>
    <xdr:ext cx="561975" cy="561975"/>
    <xdr:pic>
      <xdr:nvPicPr>
        <xdr:cNvPr id="41" name="image2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107</xdr:row>
      <xdr:rowOff>0</xdr:rowOff>
    </xdr:from>
    <xdr:ext cx="561975" cy="561975"/>
    <xdr:pic>
      <xdr:nvPicPr>
        <xdr:cNvPr id="42" name="image2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110</xdr:row>
      <xdr:rowOff>0</xdr:rowOff>
    </xdr:from>
    <xdr:ext cx="561975" cy="561975"/>
    <xdr:pic>
      <xdr:nvPicPr>
        <xdr:cNvPr id="43" name="image2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113</xdr:row>
      <xdr:rowOff>0</xdr:rowOff>
    </xdr:from>
    <xdr:ext cx="561975" cy="561975"/>
    <xdr:pic>
      <xdr:nvPicPr>
        <xdr:cNvPr id="44" name="image2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116</xdr:row>
      <xdr:rowOff>0</xdr:rowOff>
    </xdr:from>
    <xdr:ext cx="561975" cy="561975"/>
    <xdr:pic>
      <xdr:nvPicPr>
        <xdr:cNvPr id="45" name="image2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119</xdr:row>
      <xdr:rowOff>0</xdr:rowOff>
    </xdr:from>
    <xdr:ext cx="561975" cy="561975"/>
    <xdr:pic>
      <xdr:nvPicPr>
        <xdr:cNvPr id="46" name="image2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122</xdr:row>
      <xdr:rowOff>0</xdr:rowOff>
    </xdr:from>
    <xdr:ext cx="561975" cy="561975"/>
    <xdr:pic>
      <xdr:nvPicPr>
        <xdr:cNvPr id="47" name="image2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125</xdr:row>
      <xdr:rowOff>0</xdr:rowOff>
    </xdr:from>
    <xdr:ext cx="561975" cy="561975"/>
    <xdr:pic>
      <xdr:nvPicPr>
        <xdr:cNvPr id="48" name="image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128</xdr:row>
      <xdr:rowOff>0</xdr:rowOff>
    </xdr:from>
    <xdr:ext cx="561975" cy="561975"/>
    <xdr:pic>
      <xdr:nvPicPr>
        <xdr:cNvPr id="49" name="image2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131</xdr:row>
      <xdr:rowOff>0</xdr:rowOff>
    </xdr:from>
    <xdr:ext cx="561975" cy="561975"/>
    <xdr:pic>
      <xdr:nvPicPr>
        <xdr:cNvPr id="50" name="image2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134</xdr:row>
      <xdr:rowOff>0</xdr:rowOff>
    </xdr:from>
    <xdr:ext cx="561975" cy="561975"/>
    <xdr:pic>
      <xdr:nvPicPr>
        <xdr:cNvPr id="51" name="image2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137</xdr:row>
      <xdr:rowOff>0</xdr:rowOff>
    </xdr:from>
    <xdr:ext cx="561975" cy="561975"/>
    <xdr:pic>
      <xdr:nvPicPr>
        <xdr:cNvPr id="52" name="image2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140</xdr:row>
      <xdr:rowOff>0</xdr:rowOff>
    </xdr:from>
    <xdr:ext cx="561975" cy="561975"/>
    <xdr:pic>
      <xdr:nvPicPr>
        <xdr:cNvPr id="53" name="image2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143</xdr:row>
      <xdr:rowOff>0</xdr:rowOff>
    </xdr:from>
    <xdr:ext cx="561975" cy="561975"/>
    <xdr:pic>
      <xdr:nvPicPr>
        <xdr:cNvPr id="54" name="image2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146</xdr:row>
      <xdr:rowOff>0</xdr:rowOff>
    </xdr:from>
    <xdr:ext cx="561975" cy="561975"/>
    <xdr:pic>
      <xdr:nvPicPr>
        <xdr:cNvPr id="55" name="image2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149</xdr:row>
      <xdr:rowOff>0</xdr:rowOff>
    </xdr:from>
    <xdr:ext cx="561975" cy="561975"/>
    <xdr:pic>
      <xdr:nvPicPr>
        <xdr:cNvPr id="56" name="image2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152</xdr:row>
      <xdr:rowOff>0</xdr:rowOff>
    </xdr:from>
    <xdr:ext cx="561975" cy="561975"/>
    <xdr:pic>
      <xdr:nvPicPr>
        <xdr:cNvPr id="57" name="image2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155</xdr:row>
      <xdr:rowOff>0</xdr:rowOff>
    </xdr:from>
    <xdr:ext cx="561975" cy="561975"/>
    <xdr:pic>
      <xdr:nvPicPr>
        <xdr:cNvPr id="58" name="image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158</xdr:row>
      <xdr:rowOff>0</xdr:rowOff>
    </xdr:from>
    <xdr:ext cx="561975" cy="561975"/>
    <xdr:pic>
      <xdr:nvPicPr>
        <xdr:cNvPr id="59" name="image2.jpg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161</xdr:row>
      <xdr:rowOff>0</xdr:rowOff>
    </xdr:from>
    <xdr:ext cx="561975" cy="561975"/>
    <xdr:pic>
      <xdr:nvPicPr>
        <xdr:cNvPr id="60" name="image2.jpg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164</xdr:row>
      <xdr:rowOff>0</xdr:rowOff>
    </xdr:from>
    <xdr:ext cx="561975" cy="561975"/>
    <xdr:pic>
      <xdr:nvPicPr>
        <xdr:cNvPr id="61" name="image2.jpg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167</xdr:row>
      <xdr:rowOff>0</xdr:rowOff>
    </xdr:from>
    <xdr:ext cx="561975" cy="561975"/>
    <xdr:pic>
      <xdr:nvPicPr>
        <xdr:cNvPr id="62" name="image2.jpg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170</xdr:row>
      <xdr:rowOff>0</xdr:rowOff>
    </xdr:from>
    <xdr:ext cx="561975" cy="561975"/>
    <xdr:pic>
      <xdr:nvPicPr>
        <xdr:cNvPr id="63" name="image2.jpg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173</xdr:row>
      <xdr:rowOff>0</xdr:rowOff>
    </xdr:from>
    <xdr:ext cx="561975" cy="561975"/>
    <xdr:pic>
      <xdr:nvPicPr>
        <xdr:cNvPr id="64" name="image2.jpg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176</xdr:row>
      <xdr:rowOff>0</xdr:rowOff>
    </xdr:from>
    <xdr:ext cx="561975" cy="561975"/>
    <xdr:pic>
      <xdr:nvPicPr>
        <xdr:cNvPr id="65" name="image2.jpg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179</xdr:row>
      <xdr:rowOff>0</xdr:rowOff>
    </xdr:from>
    <xdr:ext cx="561975" cy="561975"/>
    <xdr:pic>
      <xdr:nvPicPr>
        <xdr:cNvPr id="66" name="image2.jpg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182</xdr:row>
      <xdr:rowOff>0</xdr:rowOff>
    </xdr:from>
    <xdr:ext cx="561975" cy="561975"/>
    <xdr:pic>
      <xdr:nvPicPr>
        <xdr:cNvPr id="67" name="image2.jpg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185</xdr:row>
      <xdr:rowOff>0</xdr:rowOff>
    </xdr:from>
    <xdr:ext cx="561975" cy="561975"/>
    <xdr:pic>
      <xdr:nvPicPr>
        <xdr:cNvPr id="68" name="image2.jpg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188</xdr:row>
      <xdr:rowOff>0</xdr:rowOff>
    </xdr:from>
    <xdr:ext cx="561975" cy="561975"/>
    <xdr:pic>
      <xdr:nvPicPr>
        <xdr:cNvPr id="69" name="image2.jpg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191</xdr:row>
      <xdr:rowOff>0</xdr:rowOff>
    </xdr:from>
    <xdr:ext cx="561975" cy="561975"/>
    <xdr:pic>
      <xdr:nvPicPr>
        <xdr:cNvPr id="70" name="image2.jpg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194</xdr:row>
      <xdr:rowOff>0</xdr:rowOff>
    </xdr:from>
    <xdr:ext cx="561975" cy="561975"/>
    <xdr:pic>
      <xdr:nvPicPr>
        <xdr:cNvPr id="71" name="image2.jpg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197</xdr:row>
      <xdr:rowOff>0</xdr:rowOff>
    </xdr:from>
    <xdr:ext cx="561975" cy="561975"/>
    <xdr:pic>
      <xdr:nvPicPr>
        <xdr:cNvPr id="72" name="image2.jpg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200</xdr:row>
      <xdr:rowOff>0</xdr:rowOff>
    </xdr:from>
    <xdr:ext cx="561975" cy="561975"/>
    <xdr:pic>
      <xdr:nvPicPr>
        <xdr:cNvPr id="73" name="image2.jpg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203</xdr:row>
      <xdr:rowOff>0</xdr:rowOff>
    </xdr:from>
    <xdr:ext cx="561975" cy="561975"/>
    <xdr:pic>
      <xdr:nvPicPr>
        <xdr:cNvPr id="74" name="image2.jpg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206</xdr:row>
      <xdr:rowOff>0</xdr:rowOff>
    </xdr:from>
    <xdr:ext cx="561975" cy="561975"/>
    <xdr:pic>
      <xdr:nvPicPr>
        <xdr:cNvPr id="75" name="image2.jpg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209</xdr:row>
      <xdr:rowOff>0</xdr:rowOff>
    </xdr:from>
    <xdr:ext cx="561975" cy="561975"/>
    <xdr:pic>
      <xdr:nvPicPr>
        <xdr:cNvPr id="76" name="image2.jpg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212</xdr:row>
      <xdr:rowOff>0</xdr:rowOff>
    </xdr:from>
    <xdr:ext cx="561975" cy="561975"/>
    <xdr:pic>
      <xdr:nvPicPr>
        <xdr:cNvPr id="77" name="image2.jpg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215</xdr:row>
      <xdr:rowOff>0</xdr:rowOff>
    </xdr:from>
    <xdr:ext cx="561975" cy="561975"/>
    <xdr:pic>
      <xdr:nvPicPr>
        <xdr:cNvPr id="78" name="image2.jpg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218</xdr:row>
      <xdr:rowOff>0</xdr:rowOff>
    </xdr:from>
    <xdr:ext cx="457200" cy="571500"/>
    <xdr:pic>
      <xdr:nvPicPr>
        <xdr:cNvPr id="79" name="image3.jpg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221</xdr:row>
      <xdr:rowOff>0</xdr:rowOff>
    </xdr:from>
    <xdr:ext cx="457200" cy="571500"/>
    <xdr:pic>
      <xdr:nvPicPr>
        <xdr:cNvPr id="80" name="image3.jpg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224</xdr:row>
      <xdr:rowOff>0</xdr:rowOff>
    </xdr:from>
    <xdr:ext cx="457200" cy="571500"/>
    <xdr:pic>
      <xdr:nvPicPr>
        <xdr:cNvPr id="81" name="image3.jpg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227</xdr:row>
      <xdr:rowOff>0</xdr:rowOff>
    </xdr:from>
    <xdr:ext cx="457200" cy="571500"/>
    <xdr:pic>
      <xdr:nvPicPr>
        <xdr:cNvPr id="82" name="image3.jpg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230</xdr:row>
      <xdr:rowOff>0</xdr:rowOff>
    </xdr:from>
    <xdr:ext cx="457200" cy="571500"/>
    <xdr:pic>
      <xdr:nvPicPr>
        <xdr:cNvPr id="83" name="image3.jpg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233</xdr:row>
      <xdr:rowOff>0</xdr:rowOff>
    </xdr:from>
    <xdr:ext cx="457200" cy="571500"/>
    <xdr:pic>
      <xdr:nvPicPr>
        <xdr:cNvPr id="84" name="image3.jpg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236</xdr:row>
      <xdr:rowOff>0</xdr:rowOff>
    </xdr:from>
    <xdr:ext cx="457200" cy="571500"/>
    <xdr:pic>
      <xdr:nvPicPr>
        <xdr:cNvPr id="85" name="image3.jpg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239</xdr:row>
      <xdr:rowOff>0</xdr:rowOff>
    </xdr:from>
    <xdr:ext cx="457200" cy="571500"/>
    <xdr:pic>
      <xdr:nvPicPr>
        <xdr:cNvPr id="86" name="image3.jpg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242</xdr:row>
      <xdr:rowOff>0</xdr:rowOff>
    </xdr:from>
    <xdr:ext cx="457200" cy="571500"/>
    <xdr:pic>
      <xdr:nvPicPr>
        <xdr:cNvPr id="87" name="image3.jpg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245</xdr:row>
      <xdr:rowOff>0</xdr:rowOff>
    </xdr:from>
    <xdr:ext cx="457200" cy="571500"/>
    <xdr:pic>
      <xdr:nvPicPr>
        <xdr:cNvPr id="88" name="image3.jpg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381000" cy="3810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381000" cy="38100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381000" cy="3810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381000" cy="381000"/>
    <xdr:pic>
      <xdr:nvPicPr>
        <xdr:cNvPr id="5" name="image2.jpg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381000" cy="381000"/>
    <xdr:pic>
      <xdr:nvPicPr>
        <xdr:cNvPr id="6" name="image2.jpg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10</xdr:row>
      <xdr:rowOff>19050</xdr:rowOff>
    </xdr:from>
    <xdr:ext cx="45262800" cy="3810000"/>
    <xdr:graphicFrame macro="">
      <xdr:nvGraphicFramePr>
        <xdr:cNvPr id="2" name="Chart 1" title="2026.03.30~2026.06.03 · 구매전환값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57150</xdr:colOff>
      <xdr:row>28</xdr:row>
      <xdr:rowOff>171450</xdr:rowOff>
    </xdr:from>
    <xdr:ext cx="45262800" cy="3810000"/>
    <xdr:graphicFrame macro="">
      <xdr:nvGraphicFramePr>
        <xdr:cNvPr id="3" name="Chart 2" title="2026.03.30~2026.06.03 · 노출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57150</xdr:colOff>
      <xdr:row>47</xdr:row>
      <xdr:rowOff>123825</xdr:rowOff>
    </xdr:from>
    <xdr:ext cx="45262800" cy="3810000"/>
    <xdr:graphicFrame macro="">
      <xdr:nvGraphicFramePr>
        <xdr:cNvPr id="4" name="Chart 3" title="2026.03.30~2026.06.03 · 클릭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57150</xdr:colOff>
      <xdr:row>66</xdr:row>
      <xdr:rowOff>76200</xdr:rowOff>
    </xdr:from>
    <xdr:ext cx="45262800" cy="3810000"/>
    <xdr:graphicFrame macro="">
      <xdr:nvGraphicFramePr>
        <xdr:cNvPr id="5" name="Chart 4" title="2026.03.30~2026.06.03 · 구매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57150</xdr:colOff>
      <xdr:row>85</xdr:row>
      <xdr:rowOff>28575</xdr:rowOff>
    </xdr:from>
    <xdr:ext cx="45262800" cy="3810000"/>
    <xdr:graphicFrame macro="">
      <xdr:nvGraphicFramePr>
        <xdr:cNvPr id="6" name="Chart 5" title="2026.03.30~2026.06.03 · CTR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AC1003"/>
  <sheetViews>
    <sheetView tabSelected="1" workbookViewId="0"/>
  </sheetViews>
  <sheetFormatPr defaultColWidth="12.6640625" defaultRowHeight="15.75" customHeight="1"/>
  <cols>
    <col min="1" max="1" width="3.88671875" customWidth="1"/>
    <col min="3" max="3" width="13.44140625" customWidth="1"/>
    <col min="13" max="13" width="3.77734375" customWidth="1"/>
    <col min="16" max="17" width="3.77734375" customWidth="1"/>
    <col min="19" max="19" width="13.44140625" customWidth="1"/>
    <col min="27" max="27" width="3.77734375" customWidth="1"/>
  </cols>
  <sheetData>
    <row r="2" spans="1:29">
      <c r="D2" s="1">
        <v>10</v>
      </c>
    </row>
    <row r="3" spans="1:29">
      <c r="B3" s="1"/>
      <c r="D3" s="2" t="s">
        <v>0</v>
      </c>
      <c r="E3" s="3">
        <f ca="1">COUNTIFS($C$7:$C1003, "&lt;&gt;0", $B$7:$B1003, "&lt;&gt;")</f>
        <v>87</v>
      </c>
      <c r="R3" s="1"/>
    </row>
    <row r="4" spans="1:29">
      <c r="B4" s="1" t="s">
        <v>1</v>
      </c>
      <c r="C4" s="4" t="s">
        <v>2</v>
      </c>
      <c r="R4" s="1" t="s">
        <v>1</v>
      </c>
      <c r="S4" s="4" t="s">
        <v>2</v>
      </c>
    </row>
    <row r="5" spans="1:29">
      <c r="B5" s="1" t="s">
        <v>3</v>
      </c>
      <c r="C5" s="5">
        <f t="shared" ref="C5:D5" ca="1" si="0">SUM(C$7:C1003)</f>
        <v>5400910</v>
      </c>
      <c r="D5" s="5">
        <f t="shared" ca="1" si="0"/>
        <v>104658103</v>
      </c>
      <c r="E5" s="6">
        <f ca="1">IFERROR(D5/C5,0)</f>
        <v>19.377864656141281</v>
      </c>
      <c r="F5" s="7"/>
      <c r="G5" s="7">
        <f t="shared" ref="G5:I5" ca="1" si="1">SUMIF($A$7:$A$1003,$D$2,G$7:G1003)</f>
        <v>248743</v>
      </c>
      <c r="H5" s="7">
        <f t="shared" ca="1" si="1"/>
        <v>7462</v>
      </c>
      <c r="I5" s="7">
        <f t="shared" ca="1" si="1"/>
        <v>238</v>
      </c>
      <c r="J5" s="6">
        <f ca="1">IFERROR( I5/H5,0)</f>
        <v>3.1894934333958722E-2</v>
      </c>
      <c r="K5" s="6">
        <f ca="1">IFERROR(H5/G5,0)</f>
        <v>2.9998834138046097E-2</v>
      </c>
      <c r="L5" s="7"/>
      <c r="N5" s="7">
        <f ca="1">SUMIF($A$7:$A$1003,N$7:N1003)</f>
        <v>0</v>
      </c>
      <c r="O5" s="6">
        <f ca="1">IFERROR( N5/C5,0)</f>
        <v>0</v>
      </c>
      <c r="R5" s="1" t="s">
        <v>4</v>
      </c>
      <c r="S5" s="5">
        <f t="shared" ref="S5:T5" ca="1" si="2">SUM(S$7:S1003)</f>
        <v>5400910</v>
      </c>
      <c r="T5" s="5">
        <f t="shared" ca="1" si="2"/>
        <v>104658103</v>
      </c>
      <c r="U5" s="6">
        <f ca="1">IFERROR(T5/S5,0)</f>
        <v>19.377864656141281</v>
      </c>
      <c r="V5" s="7"/>
      <c r="W5" s="5">
        <f t="shared" ref="W5:X5" ca="1" si="3">SUM(W$7:W1003)</f>
        <v>1514683</v>
      </c>
      <c r="X5" s="5">
        <f t="shared" ca="1" si="3"/>
        <v>36493</v>
      </c>
      <c r="Y5" s="6">
        <f ca="1">IFERROR(X5/W5,0)</f>
        <v>2.4092829984887928E-2</v>
      </c>
      <c r="Z5" s="7"/>
      <c r="AB5" s="5">
        <f ca="1">SUM(AB$7:AB1003)</f>
        <v>775821631</v>
      </c>
      <c r="AC5" s="6">
        <f ca="1">IFERROR( AB5/S5,0)</f>
        <v>143.64646531788162</v>
      </c>
    </row>
    <row r="6" spans="1:29">
      <c r="B6" s="8"/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8</v>
      </c>
      <c r="N6" s="8" t="s">
        <v>14</v>
      </c>
      <c r="O6" s="8" t="s">
        <v>15</v>
      </c>
      <c r="R6" s="8"/>
      <c r="S6" s="8" t="s">
        <v>5</v>
      </c>
      <c r="T6" s="8" t="s">
        <v>6</v>
      </c>
      <c r="U6" s="8" t="s">
        <v>16</v>
      </c>
      <c r="V6" s="8" t="s">
        <v>8</v>
      </c>
      <c r="W6" s="8" t="s">
        <v>9</v>
      </c>
      <c r="X6" s="8" t="s">
        <v>10</v>
      </c>
      <c r="Y6" s="8" t="s">
        <v>13</v>
      </c>
      <c r="Z6" s="8" t="s">
        <v>8</v>
      </c>
      <c r="AB6" s="8" t="s">
        <v>14</v>
      </c>
      <c r="AC6" s="8" t="s">
        <v>15</v>
      </c>
    </row>
    <row r="7" spans="1:29">
      <c r="A7" s="1">
        <f t="shared" ref="A7:A79" ca="1" si="4">MONTH(B7)</f>
        <v>3</v>
      </c>
      <c r="B7" s="9">
        <f ca="1">IFERROR(__xludf.DUMMYFUNCTION("SORT(UNIQUE(FILTER('무신사 메타 광고'!D3:D1003,'무신사 메타 광고'!D3:D1003 &lt;&gt; """")))"),46111)</f>
        <v>46111</v>
      </c>
      <c r="C7" s="10">
        <f ca="1">IF($C$4="", SUMIFS('무신사 메타 광고'!$L:$L, '무신사 메타 광고'!$D:$D, $B7), SUMIFS('무신사 메타 광고'!$L:$L, '무신사 메타 광고'!$I:$I, $C$4, '무신사 메타 광고'!$D:$D, $B7))</f>
        <v>10559</v>
      </c>
      <c r="D7" s="10">
        <f ca="1">IF($C$4="", SUMIFS('무신사 메타 광고'!$V:$V, '무신사 메타 광고'!$D:$D, $B7), SUMIFS('무신사 메타 광고'!$V:$V,'무신사 메타 광고'!$I:$I,$C$4,'무신사 메타 광고'!$D:$D,$B7))</f>
        <v>0</v>
      </c>
      <c r="E7" s="11">
        <f t="shared" ref="E7:E261" ca="1" si="5">IFERROR(D7/C7,0)</f>
        <v>0</v>
      </c>
      <c r="F7" s="12"/>
      <c r="G7" s="10">
        <f ca="1">IF($C$4="", SUMIFS('무신사 메타 광고'!$K:$K, '무신사 메타 광고'!$D:$D, $B7), SUMIFS('무신사 메타 광고'!$K:$K,'무신사 메타 광고'!$I:$I,$C$4,'무신사 메타 광고'!D:D,$B7))</f>
        <v>2591</v>
      </c>
      <c r="H7" s="10">
        <f ca="1">IF($C$4="", SUMIFS('무신사 메타 광고'!$N:$N, '무신사 메타 광고'!$D:$D, $B7),SUMIFS('무신사 메타 광고'!$N:$N,'무신사 메타 광고'!$I:$I,$C$4,'무신사 메타 광고'!$D:$D,$B7))</f>
        <v>39</v>
      </c>
      <c r="I7" s="10">
        <f ca="1">IF($C$4="", SUMIFS('무신사 메타 광고'!$U:$U, '무신사 메타 광고'!$D:$D, $B7),SUMIFS('무신사 메타 광고'!$U:$U,'무신사 메타 광고'!$I:$I,$C$4,'무신사 메타 광고'!$D:$D,$B7))</f>
        <v>0</v>
      </c>
      <c r="J7" s="11">
        <f t="shared" ref="J7:J261" ca="1" si="6">IFERROR( I7/H7,0)</f>
        <v>0</v>
      </c>
      <c r="K7" s="11">
        <f t="shared" ref="K7:K261" ca="1" si="7">IFERROR(H7/G7,0)</f>
        <v>1.5052103434967195E-2</v>
      </c>
      <c r="L7" s="12" t="str">
        <f t="shared" ref="L7:L261" ca="1" si="8">IF( IFERROR(IF(K6=0, 0, (K7 - K6) / K6), 0)=0," ",IFERROR(IF(K6=0, 0, (K7 - K6) / K6), 0))</f>
        <v xml:space="preserve"> </v>
      </c>
      <c r="N7" s="10">
        <f ca="1">IF($C$4="", SUMIFS('무신사 메타 광고'!$X:$X, '무신사 메타 광고'!$D:$D, $B7),SUMIFS('무신사 메타 광고'!$X:$X,'무신사 메타 광고'!I:I,$C$4,'무신사 메타 광고'!D:D,$B7))</f>
        <v>0</v>
      </c>
      <c r="O7" s="11">
        <f t="shared" ref="O7:O261" ca="1" si="9">IFERROR( N7/(N7+D7),0 )</f>
        <v>0</v>
      </c>
      <c r="R7" s="9" t="str">
        <f ca="1">IFERROR(__xludf.DUMMYFUNCTION("SORT(UNIQUE(FILTER('무신사 메타 광고'!C3:C1003,'무신사 메타 광고'!C3:C1003 &lt;&gt; """")))"),"26년 3월 6주차")</f>
        <v>26년 3월 6주차</v>
      </c>
      <c r="S7" s="10">
        <f ca="1">IF($S$4="", SUMIFS('무신사 메타 광고'!$L:$L, '무신사 메타 광고'!$C:$C, $R7),SUMIFS('무신사 메타 광고'!$L:$L,'무신사 메타 광고'!$I:$I,$S$4,'무신사 메타 광고'!$C:$C,$R7))</f>
        <v>67546</v>
      </c>
      <c r="T7" s="10">
        <f ca="1">IF($S$4="", SUMIFS('무신사 메타 광고'!$V:$V, '무신사 메타 광고'!$C:$C, $R7),SUMIFS('무신사 메타 광고'!$V:$V,'무신사 메타 광고'!$I:$I,$S$4,'무신사 메타 광고'!$C:$C,$R7))</f>
        <v>402300</v>
      </c>
      <c r="U7" s="11">
        <f t="shared" ref="U7:U261" ca="1" si="10">IFERROR(T7/S7,0)</f>
        <v>5.9559411364107424</v>
      </c>
      <c r="V7" s="12"/>
      <c r="W7" s="10">
        <f ca="1">IF($S$4="", SUMIFS('무신사 메타 광고'!$K:$K, '무신사 메타 광고'!$C:$C, $R7),SUMIFS('무신사 메타 광고'!$K:$K,'무신사 메타 광고'!$I:$I,$S$4,'무신사 메타 광고'!$C:$C,$R7))</f>
        <v>19190</v>
      </c>
      <c r="X7" s="10">
        <f ca="1">IF($S$4="", SUMIFS('무신사 메타 광고'!$N:$N, '무신사 메타 광고'!$C:$C, $R7),SUMIFS('무신사 메타 광고'!$N:$N,'무신사 메타 광고'!$I:$I,$S$4,'무신사 메타 광고'!$C:$C,$R7))</f>
        <v>341</v>
      </c>
      <c r="Y7" s="11">
        <f t="shared" ref="Y7:Y261" ca="1" si="11">IFERROR(X7/W7,0)</f>
        <v>1.7769671704012505E-2</v>
      </c>
      <c r="Z7" s="12"/>
      <c r="AB7" s="10">
        <f ca="1">IF($S$4="", SUMIFS('무신사 메타 광고'!$X:$X, '무신사 메타 광고'!$C:$C, $R7),SUMIFS('무신사 메타 광고'!$X:$X,'무신사 메타 광고'!$I:$I,$S$4,'무신사 메타 광고'!$C:$C,$R7))</f>
        <v>3537550</v>
      </c>
      <c r="AC7" s="11">
        <f t="shared" ref="AC7:AC261" ca="1" si="12">IFERROR( AB7/(AB7+T7),0 )</f>
        <v>0.89788951356016089</v>
      </c>
    </row>
    <row r="8" spans="1:29">
      <c r="A8" s="1">
        <f t="shared" ca="1" si="4"/>
        <v>3</v>
      </c>
      <c r="B8" s="9">
        <f ca="1">IFERROR(__xludf.DUMMYFUNCTION("""COMPUTED_VALUE"""),46112)</f>
        <v>46112</v>
      </c>
      <c r="C8" s="10">
        <f ca="1">IF($C$4="", SUMIFS('무신사 메타 광고'!$L:$L, '무신사 메타 광고'!$D:$D, $B8), SUMIFS('무신사 메타 광고'!$L:$L, '무신사 메타 광고'!$I:$I, $C$4, '무신사 메타 광고'!$D:$D, $B8))</f>
        <v>56987</v>
      </c>
      <c r="D8" s="10">
        <f ca="1">IF($C$4="", SUMIFS('무신사 메타 광고'!$V:$V, '무신사 메타 광고'!$D:$D, $B8), SUMIFS('무신사 메타 광고'!$V:$V,'무신사 메타 광고'!$I:$I,$C$4,'무신사 메타 광고'!$D:$D,$B8))</f>
        <v>402300</v>
      </c>
      <c r="E8" s="11">
        <f t="shared" ca="1" si="5"/>
        <v>7.0595047993402007</v>
      </c>
      <c r="F8" s="12" t="str">
        <f t="shared" ref="F8:F262" ca="1" si="13">IF( IFERROR(IF(E7=0, 0, (E8 - E7) / E7), 0)=0," ",IFERROR(IF(E7=0, 0, (E8 - E7) / E7), 0))</f>
        <v xml:space="preserve"> </v>
      </c>
      <c r="G8" s="10">
        <f ca="1">IF($C$4="", SUMIFS('무신사 메타 광고'!$K:$K, '무신사 메타 광고'!$D:$D, $B8), SUMIFS('무신사 메타 광고'!$K:$K,'무신사 메타 광고'!$I:$I,$C$4,'무신사 메타 광고'!D:D,$B8))</f>
        <v>16599</v>
      </c>
      <c r="H8" s="10">
        <f ca="1">IF($C$4="", SUMIFS('무신사 메타 광고'!$N:$N, '무신사 메타 광고'!$D:$D, $B8),SUMIFS('무신사 메타 광고'!$N:$N,'무신사 메타 광고'!$I:$I,$C$4,'무신사 메타 광고'!$D:$D,$B8))</f>
        <v>302</v>
      </c>
      <c r="I8" s="10">
        <f ca="1">IF($C$4="", SUMIFS('무신사 메타 광고'!$U:$U, '무신사 메타 광고'!$D:$D, $B8),SUMIFS('무신사 메타 광고'!$U:$U,'무신사 메타 광고'!$I:$I,$C$4,'무신사 메타 광고'!$D:$D,$B8))</f>
        <v>3</v>
      </c>
      <c r="J8" s="11">
        <f t="shared" ca="1" si="6"/>
        <v>9.9337748344370865E-3</v>
      </c>
      <c r="K8" s="11">
        <f t="shared" ca="1" si="7"/>
        <v>1.8193867100427738E-2</v>
      </c>
      <c r="L8" s="12">
        <f t="shared" ca="1" si="8"/>
        <v>0.20872588864636582</v>
      </c>
      <c r="N8" s="10">
        <f ca="1">IF($C$4="", SUMIFS('무신사 메타 광고'!$X:$X, '무신사 메타 광고'!$D:$D, $B8),SUMIFS('무신사 메타 광고'!$X:$X,'무신사 메타 광고'!I:I,$C$4,'무신사 메타 광고'!D:D,$B8))</f>
        <v>3537550</v>
      </c>
      <c r="O8" s="11">
        <f t="shared" ca="1" si="9"/>
        <v>0.89788951356016089</v>
      </c>
      <c r="R8" s="9" t="str">
        <f ca="1">IFERROR(__xludf.DUMMYFUNCTION("""COMPUTED_VALUE"""),"26년 4월 1주차")</f>
        <v>26년 4월 1주차</v>
      </c>
      <c r="S8" s="10">
        <f ca="1">IF($S$4="", SUMIFS('무신사 메타 광고'!$L:$L, '무신사 메타 광고'!$C:$C, $R8),SUMIFS('무신사 메타 광고'!L:L,'무신사 메타 광고'!$I:$I,$S$4,'무신사 메타 광고'!$C:$C,$R8))</f>
        <v>183198</v>
      </c>
      <c r="T8" s="10">
        <f ca="1">IF($S$4="", SUMIFS('무신사 메타 광고'!$V:$V, '무신사 메타 광고'!$C:$C, $R8),SUMIFS('무신사 메타 광고'!$V:$V,'무신사 메타 광고'!$I:$I,$S$4,'무신사 메타 광고'!$C:$C,$R8))</f>
        <v>2650950</v>
      </c>
      <c r="U8" s="11">
        <f t="shared" ca="1" si="10"/>
        <v>14.470409065601153</v>
      </c>
      <c r="V8" s="12">
        <f t="shared" ref="V8:V262" ca="1" si="14">IF( IFERROR(IF(U7=0, 0, (U8 - U7) / U7), 0)=0," ",IFERROR(IF(U7=0, 0, (U8 - U7) / U7), 0))</f>
        <v>1.4295755673504733</v>
      </c>
      <c r="W8" s="10">
        <f ca="1">IF($S$4="", SUMIFS('무신사 메타 광고'!$K:$K, '무신사 메타 광고'!$C:$C, $R8),SUMIFS('무신사 메타 광고'!$K:$K,'무신사 메타 광고'!$I:$I,$S$4,'무신사 메타 광고'!$C:$C,$R8))</f>
        <v>62927</v>
      </c>
      <c r="X8" s="10">
        <f ca="1">IF($S$4="", SUMIFS('무신사 메타 광고'!$N:$N, '무신사 메타 광고'!$C:$C, $R8),SUMIFS('무신사 메타 광고'!$N:$N,'무신사 메타 광고'!$I:$I,$S$4,'무신사 메타 광고'!$C:$C,$R8))</f>
        <v>984</v>
      </c>
      <c r="Y8" s="11">
        <f t="shared" ca="1" si="11"/>
        <v>1.5637166875903826E-2</v>
      </c>
      <c r="Z8" s="12">
        <f t="shared" ref="Z8:Z262" ca="1" si="15">IF( IFERROR(IF(Y7=0, 0, (Y8 - Y7) / Y7), 0)=0," ",IFERROR(IF(Y7=0, 0, (Y8 - Y7) / Y7), 0))</f>
        <v>-0.1200081162797817</v>
      </c>
      <c r="AB8" s="10">
        <f ca="1">IF($S$4="", SUMIFS('무신사 메타 광고'!$X:$X, '무신사 메타 광고'!$C:$C, $R8),SUMIFS('무신사 메타 광고'!$X:$X,'무신사 메타 광고'!$I:$I,$S$4,'무신사 메타 광고'!$C:$C,$R8))</f>
        <v>16166900</v>
      </c>
      <c r="AC8" s="11">
        <f t="shared" ca="1" si="12"/>
        <v>0.85912577685548563</v>
      </c>
    </row>
    <row r="9" spans="1:29">
      <c r="A9" s="1">
        <f t="shared" ca="1" si="4"/>
        <v>4</v>
      </c>
      <c r="B9" s="9">
        <f ca="1">IFERROR(__xludf.DUMMYFUNCTION("""COMPUTED_VALUE"""),46113)</f>
        <v>46113</v>
      </c>
      <c r="C9" s="10">
        <f ca="1">IF($C$4="", SUMIFS('무신사 메타 광고'!$L:$L, '무신사 메타 광고'!$D:$D, $B9), SUMIFS('무신사 메타 광고'!$L:$L, '무신사 메타 광고'!$I:$I, $C$4, '무신사 메타 광고'!$D:$D, $B9))</f>
        <v>38018</v>
      </c>
      <c r="D9" s="10">
        <f ca="1">IF($C$4="", SUMIFS('무신사 메타 광고'!$V:$V, '무신사 메타 광고'!$D:$D, $B9), SUMIFS('무신사 메타 광고'!$V:$V,'무신사 메타 광고'!$I:$I,$C$4,'무신사 메타 광고'!$D:$D,$B9))</f>
        <v>517800</v>
      </c>
      <c r="E9" s="11">
        <f t="shared" ca="1" si="5"/>
        <v>13.619864274817191</v>
      </c>
      <c r="F9" s="12">
        <f t="shared" ca="1" si="13"/>
        <v>0.92929456979618996</v>
      </c>
      <c r="G9" s="10">
        <f ca="1">IF($C$4="", SUMIFS('무신사 메타 광고'!$K:$K, '무신사 메타 광고'!$D:$D, $B9), SUMIFS('무신사 메타 광고'!$K:$K,'무신사 메타 광고'!$I:$I,$C$4,'무신사 메타 광고'!D:D,$B9))</f>
        <v>12306</v>
      </c>
      <c r="H9" s="10">
        <f ca="1">IF($C$4="", SUMIFS('무신사 메타 광고'!$N:$N, '무신사 메타 광고'!$D:$D, $B9),SUMIFS('무신사 메타 광고'!$N:$N,'무신사 메타 광고'!$I:$I,$C$4,'무신사 메타 광고'!$D:$D,$B9))</f>
        <v>213</v>
      </c>
      <c r="I9" s="10">
        <f ca="1">IF($C$4="", SUMIFS('무신사 메타 광고'!$U:$U, '무신사 메타 광고'!$D:$D, $B9),SUMIFS('무신사 메타 광고'!$U:$U,'무신사 메타 광고'!$I:$I,$C$4,'무신사 메타 광고'!$D:$D,$B9))</f>
        <v>4</v>
      </c>
      <c r="J9" s="11">
        <f t="shared" ca="1" si="6"/>
        <v>1.8779342723004695E-2</v>
      </c>
      <c r="K9" s="11">
        <f t="shared" ca="1" si="7"/>
        <v>1.7308629936616284E-2</v>
      </c>
      <c r="L9" s="12">
        <f t="shared" ca="1" si="8"/>
        <v>-4.8655800271875271E-2</v>
      </c>
      <c r="N9" s="10">
        <f ca="1">IF($C$4="", SUMIFS('무신사 메타 광고'!$X:$X, '무신사 메타 광고'!$D:$D, $B9),SUMIFS('무신사 메타 광고'!$X:$X,'무신사 메타 광고'!I:I,$C$4,'무신사 메타 광고'!D:D,$B9))</f>
        <v>573350</v>
      </c>
      <c r="O9" s="11">
        <f t="shared" ca="1" si="9"/>
        <v>0.52545479539934936</v>
      </c>
      <c r="R9" s="9" t="str">
        <f ca="1">IFERROR(__xludf.DUMMYFUNCTION("""COMPUTED_VALUE"""),"26년 4월 2주차")</f>
        <v>26년 4월 2주차</v>
      </c>
      <c r="S9" s="10">
        <f ca="1">IF($S$4="", SUMIFS('무신사 메타 광고'!$L:$L, '무신사 메타 광고'!$C:$C, $R9),SUMIFS('무신사 메타 광고'!L:L,'무신사 메타 광고'!$I:$I,$S$4,'무신사 메타 광고'!$C:$C,$R9))</f>
        <v>280943</v>
      </c>
      <c r="T9" s="10">
        <f ca="1">IF($S$4="", SUMIFS('무신사 메타 광고'!$V:$V, '무신사 메타 광고'!$C:$C, $R9),SUMIFS('무신사 메타 광고'!$V:$V,'무신사 메타 광고'!$I:$I,$S$4,'무신사 메타 광고'!$C:$C,$R9))</f>
        <v>9366900</v>
      </c>
      <c r="U9" s="11">
        <f t="shared" ca="1" si="10"/>
        <v>33.340926807217123</v>
      </c>
      <c r="V9" s="12">
        <f t="shared" ca="1" si="14"/>
        <v>1.3040763157466426</v>
      </c>
      <c r="W9" s="10">
        <f ca="1">IF($S$4="", SUMIFS('무신사 메타 광고'!$K:$K, '무신사 메타 광고'!$C:$C, $R9),SUMIFS('무신사 메타 광고'!$K:$K,'무신사 메타 광고'!$I:$I,$S$4,'무신사 메타 광고'!$C:$C,$R9))</f>
        <v>83052</v>
      </c>
      <c r="X9" s="10">
        <f ca="1">IF($S$4="", SUMIFS('무신사 메타 광고'!$N:$N, '무신사 메타 광고'!$C:$C, $R9),SUMIFS('무신사 메타 광고'!$N:$N,'무신사 메타 광고'!$I:$I,$S$4,'무신사 메타 광고'!$C:$C,$R9))</f>
        <v>1393</v>
      </c>
      <c r="Y9" s="11">
        <f t="shared" ca="1" si="11"/>
        <v>1.6772624379906564E-2</v>
      </c>
      <c r="Z9" s="12">
        <f t="shared" ca="1" si="15"/>
        <v>7.2612738165020632E-2</v>
      </c>
      <c r="AB9" s="10">
        <f ca="1">IF($S$4="", SUMIFS('무신사 메타 광고'!$X:$X, '무신사 메타 광고'!$C:$C, $R9),SUMIFS('무신사 메타 광고'!$X:$X,'무신사 메타 광고'!$I:$I,$S$4,'무신사 메타 광고'!$C:$C,$R9))</f>
        <v>42064950</v>
      </c>
      <c r="AC9" s="11">
        <f t="shared" ca="1" si="12"/>
        <v>0.81787744364630088</v>
      </c>
    </row>
    <row r="10" spans="1:29">
      <c r="A10" s="1">
        <f t="shared" ca="1" si="4"/>
        <v>4</v>
      </c>
      <c r="B10" s="9">
        <f ca="1">IFERROR(__xludf.DUMMYFUNCTION("""COMPUTED_VALUE"""),46114)</f>
        <v>46114</v>
      </c>
      <c r="C10" s="10">
        <f ca="1">IF($C$4="", SUMIFS('무신사 메타 광고'!$L:$L, '무신사 메타 광고'!$D:$D, $B10), SUMIFS('무신사 메타 광고'!$L:$L, '무신사 메타 광고'!$I:$I, $C$4, '무신사 메타 광고'!$D:$D, $B10))</f>
        <v>33267</v>
      </c>
      <c r="D10" s="10">
        <f ca="1">IF($C$4="", SUMIFS('무신사 메타 광고'!$V:$V, '무신사 메타 광고'!$D:$D, $B10), SUMIFS('무신사 메타 광고'!$V:$V,'무신사 메타 광고'!$I:$I,$C$4,'무신사 메타 광고'!$D:$D,$B10))</f>
        <v>299850</v>
      </c>
      <c r="E10" s="11">
        <f t="shared" ca="1" si="5"/>
        <v>9.0134367391108299</v>
      </c>
      <c r="F10" s="12">
        <f t="shared" ca="1" si="13"/>
        <v>-0.33821390894647441</v>
      </c>
      <c r="G10" s="10">
        <f ca="1">IF($C$4="", SUMIFS('무신사 메타 광고'!$K:$K, '무신사 메타 광고'!$D:$D, $B10), SUMIFS('무신사 메타 광고'!$K:$K,'무신사 메타 광고'!$I:$I,$C$4,'무신사 메타 광고'!D:D,$B10))</f>
        <v>10528</v>
      </c>
      <c r="H10" s="10">
        <f ca="1">IF($C$4="", SUMIFS('무신사 메타 광고'!$N:$N, '무신사 메타 광고'!$D:$D, $B10),SUMIFS('무신사 메타 광고'!$N:$N,'무신사 메타 광고'!$I:$I,$C$4,'무신사 메타 광고'!$D:$D,$B10))</f>
        <v>194</v>
      </c>
      <c r="I10" s="10">
        <f ca="1">IF($C$4="", SUMIFS('무신사 메타 광고'!$U:$U, '무신사 메타 광고'!$D:$D, $B10),SUMIFS('무신사 메타 광고'!$U:$U,'무신사 메타 광고'!$I:$I,$C$4,'무신사 메타 광고'!$D:$D,$B10))</f>
        <v>4</v>
      </c>
      <c r="J10" s="11">
        <f t="shared" ca="1" si="6"/>
        <v>2.0618556701030927E-2</v>
      </c>
      <c r="K10" s="11">
        <f t="shared" ca="1" si="7"/>
        <v>1.8427051671732524E-2</v>
      </c>
      <c r="L10" s="12">
        <f t="shared" ca="1" si="8"/>
        <v>6.4616421935870666E-2</v>
      </c>
      <c r="N10" s="10">
        <f ca="1">IF($C$4="", SUMIFS('무신사 메타 광고'!$X:$X, '무신사 메타 광고'!$D:$D, $B10),SUMIFS('무신사 메타 광고'!$X:$X,'무신사 메타 광고'!I:I,$C$4,'무신사 메타 광고'!D:D,$B10))</f>
        <v>2770050</v>
      </c>
      <c r="O10" s="11">
        <f t="shared" ca="1" si="9"/>
        <v>0.90232580865826251</v>
      </c>
      <c r="R10" s="9" t="str">
        <f ca="1">IFERROR(__xludf.DUMMYFUNCTION("""COMPUTED_VALUE"""),"26년 4월 3주차")</f>
        <v>26년 4월 3주차</v>
      </c>
      <c r="S10" s="10">
        <f ca="1">IF($S$4="", SUMIFS('무신사 메타 광고'!$L:$L, '무신사 메타 광고'!$C:$C, $R10),SUMIFS('무신사 메타 광고'!L:L,'무신사 메타 광고'!$I:$I,$S$4,'무신사 메타 광고'!$C:$C,$R10))</f>
        <v>342136</v>
      </c>
      <c r="T10" s="10">
        <f ca="1">IF($S$4="", SUMIFS('무신사 메타 광고'!$V:$V, '무신사 메타 광고'!$C:$C, $R10),SUMIFS('무신사 메타 광고'!$V:$V,'무신사 메타 광고'!$I:$I,$S$4,'무신사 메타 광고'!$C:$C,$R10))</f>
        <v>9040200</v>
      </c>
      <c r="U10" s="11">
        <f t="shared" ca="1" si="10"/>
        <v>26.422826010709191</v>
      </c>
      <c r="V10" s="12">
        <f t="shared" ca="1" si="14"/>
        <v>-0.20749575548722929</v>
      </c>
      <c r="W10" s="10">
        <f ca="1">IF($S$4="", SUMIFS('무신사 메타 광고'!$K:$K, '무신사 메타 광고'!$C:$C, $R10),SUMIFS('무신사 메타 광고'!$K:$K,'무신사 메타 광고'!$I:$I,$S$4,'무신사 메타 광고'!$C:$C,$R10))</f>
        <v>92075</v>
      </c>
      <c r="X10" s="10">
        <f ca="1">IF($S$4="", SUMIFS('무신사 메타 광고'!$N:$N, '무신사 메타 광고'!$C:$C, $R10),SUMIFS('무신사 메타 광고'!$N:$N,'무신사 메타 광고'!$I:$I,$S$4,'무신사 메타 광고'!$C:$C,$R10))</f>
        <v>1977</v>
      </c>
      <c r="Y10" s="11">
        <f t="shared" ca="1" si="11"/>
        <v>2.1471626391528643E-2</v>
      </c>
      <c r="Z10" s="12">
        <f t="shared" ca="1" si="15"/>
        <v>0.28015902015020594</v>
      </c>
      <c r="AB10" s="10">
        <f ca="1">IF($S$4="", SUMIFS('무신사 메타 광고'!$X:$X, '무신사 메타 광고'!$C:$C, $R10),SUMIFS('무신사 메타 광고'!$X:$X,'무신사 메타 광고'!$I:$I,$S$4,'무신사 메타 광고'!$C:$C,$R10))</f>
        <v>91230587</v>
      </c>
      <c r="AC10" s="11">
        <f t="shared" ca="1" si="12"/>
        <v>0.90984213577579676</v>
      </c>
    </row>
    <row r="11" spans="1:29">
      <c r="A11" s="1">
        <f t="shared" ca="1" si="4"/>
        <v>4</v>
      </c>
      <c r="B11" s="9">
        <f ca="1">IFERROR(__xludf.DUMMYFUNCTION("""COMPUTED_VALUE"""),46115)</f>
        <v>46115</v>
      </c>
      <c r="C11" s="10">
        <f ca="1">IF($C$4="", SUMIFS('무신사 메타 광고'!$L:$L, '무신사 메타 광고'!$D:$D, $B11), SUMIFS('무신사 메타 광고'!$L:$L, '무신사 메타 광고'!$I:$I, $C$4, '무신사 메타 광고'!$D:$D, $B11))</f>
        <v>34213</v>
      </c>
      <c r="D11" s="10">
        <f ca="1">IF($C$4="", SUMIFS('무신사 메타 광고'!$V:$V, '무신사 메타 광고'!$D:$D, $B11), SUMIFS('무신사 메타 광고'!$V:$V,'무신사 메타 광고'!$I:$I,$C$4,'무신사 메타 광고'!$D:$D,$B11))</f>
        <v>288900</v>
      </c>
      <c r="E11" s="11">
        <f t="shared" ca="1" si="5"/>
        <v>8.4441586531435426</v>
      </c>
      <c r="F11" s="12">
        <f t="shared" ca="1" si="13"/>
        <v>-6.315882636609553E-2</v>
      </c>
      <c r="G11" s="10">
        <f ca="1">IF($C$4="", SUMIFS('무신사 메타 광고'!$K:$K, '무신사 메타 광고'!$D:$D, $B11), SUMIFS('무신사 메타 광고'!$K:$K,'무신사 메타 광고'!$I:$I,$C$4,'무신사 메타 광고'!D:D,$B11))</f>
        <v>12303</v>
      </c>
      <c r="H11" s="10">
        <f ca="1">IF($C$4="", SUMIFS('무신사 메타 광고'!$N:$N, '무신사 메타 광고'!$D:$D, $B11),SUMIFS('무신사 메타 광고'!$N:$N,'무신사 메타 광고'!$I:$I,$C$4,'무신사 메타 광고'!$D:$D,$B11))</f>
        <v>166</v>
      </c>
      <c r="I11" s="10">
        <f ca="1">IF($C$4="", SUMIFS('무신사 메타 광고'!$U:$U, '무신사 메타 광고'!$D:$D, $B11),SUMIFS('무신사 메타 광고'!$U:$U,'무신사 메타 광고'!$I:$I,$C$4,'무신사 메타 광고'!$D:$D,$B11))</f>
        <v>3</v>
      </c>
      <c r="J11" s="11">
        <f t="shared" ca="1" si="6"/>
        <v>1.8072289156626505E-2</v>
      </c>
      <c r="K11" s="11">
        <f t="shared" ca="1" si="7"/>
        <v>1.3492644070551897E-2</v>
      </c>
      <c r="L11" s="12">
        <f t="shared" ca="1" si="8"/>
        <v>-0.26778063518159601</v>
      </c>
      <c r="N11" s="10">
        <f ca="1">IF($C$4="", SUMIFS('무신사 메타 광고'!$X:$X, '무신사 메타 광고'!$D:$D, $B11),SUMIFS('무신사 메타 광고'!$X:$X,'무신사 메타 광고'!I:I,$C$4,'무신사 메타 광고'!D:D,$B11))</f>
        <v>2613300</v>
      </c>
      <c r="O11" s="11">
        <f t="shared" ca="1" si="9"/>
        <v>0.90045482737233817</v>
      </c>
      <c r="R11" s="9" t="str">
        <f ca="1">IFERROR(__xludf.DUMMYFUNCTION("""COMPUTED_VALUE"""),"26년 4월 4주차")</f>
        <v>26년 4월 4주차</v>
      </c>
      <c r="S11" s="10">
        <f ca="1">IF($S$4="", SUMIFS('무신사 메타 광고'!$L:$L, '무신사 메타 광고'!$C:$C, $R11),SUMIFS('무신사 메타 광고'!L:L,'무신사 메타 광고'!$I:$I,$S$4,'무신사 메타 광고'!$C:$C,$R11))</f>
        <v>425188</v>
      </c>
      <c r="T11" s="10">
        <f ca="1">IF($S$4="", SUMIFS('무신사 메타 광고'!$V:$V, '무신사 메타 광고'!$C:$C, $R11),SUMIFS('무신사 메타 광고'!$V:$V,'무신사 메타 광고'!$I:$I,$S$4,'무신사 메타 광고'!$C:$C,$R11))</f>
        <v>6182050</v>
      </c>
      <c r="U11" s="11">
        <f t="shared" ca="1" si="10"/>
        <v>14.53956837916404</v>
      </c>
      <c r="V11" s="12">
        <f t="shared" ca="1" si="14"/>
        <v>-0.44973454492448528</v>
      </c>
      <c r="W11" s="10">
        <f ca="1">IF($S$4="", SUMIFS('무신사 메타 광고'!$K:$K, '무신사 메타 광고'!$C:$C, $R11),SUMIFS('무신사 메타 광고'!$K:$K,'무신사 메타 광고'!$I:$I,$S$4,'무신사 메타 광고'!$C:$C,$R11))</f>
        <v>130204</v>
      </c>
      <c r="X11" s="10">
        <f ca="1">IF($S$4="", SUMIFS('무신사 메타 광고'!$N:$N, '무신사 메타 광고'!$C:$C, $R11),SUMIFS('무신사 메타 광고'!$N:$N,'무신사 메타 광고'!$I:$I,$S$4,'무신사 메타 광고'!$C:$C,$R11))</f>
        <v>3420</v>
      </c>
      <c r="Y11" s="11">
        <f t="shared" ca="1" si="11"/>
        <v>2.6266474148259653E-2</v>
      </c>
      <c r="Z11" s="12">
        <f t="shared" ca="1" si="15"/>
        <v>0.22331087870561847</v>
      </c>
      <c r="AB11" s="10">
        <f ca="1">IF($S$4="", SUMIFS('무신사 메타 광고'!$X:$X, '무신사 메타 광고'!$C:$C, $R11),SUMIFS('무신사 메타 광고'!$X:$X,'무신사 메타 광고'!$I:$I,$S$4,'무신사 메타 광고'!$C:$C,$R11))</f>
        <v>69550718</v>
      </c>
      <c r="AC11" s="11">
        <f t="shared" ca="1" si="12"/>
        <v>0.91837020931283009</v>
      </c>
    </row>
    <row r="12" spans="1:29">
      <c r="A12" s="1">
        <f t="shared" ca="1" si="4"/>
        <v>4</v>
      </c>
      <c r="B12" s="9">
        <f ca="1">IFERROR(__xludf.DUMMYFUNCTION("""COMPUTED_VALUE"""),46116)</f>
        <v>46116</v>
      </c>
      <c r="C12" s="10">
        <f ca="1">IF($C$4="", SUMIFS('무신사 메타 광고'!$L:$L, '무신사 메타 광고'!$D:$D, $B12), SUMIFS('무신사 메타 광고'!$L:$L, '무신사 메타 광고'!$I:$I, $C$4, '무신사 메타 광고'!$D:$D, $B12))</f>
        <v>40265</v>
      </c>
      <c r="D12" s="10">
        <f ca="1">IF($C$4="", SUMIFS('무신사 메타 광고'!$V:$V, '무신사 메타 광고'!$D:$D, $B12), SUMIFS('무신사 메타 광고'!$V:$V,'무신사 메타 광고'!$I:$I,$C$4,'무신사 메타 광고'!$D:$D,$B12))</f>
        <v>705600</v>
      </c>
      <c r="E12" s="11">
        <f t="shared" ca="1" si="5"/>
        <v>17.523904135104932</v>
      </c>
      <c r="F12" s="12">
        <f t="shared" ca="1" si="13"/>
        <v>1.0752694087031671</v>
      </c>
      <c r="G12" s="10">
        <f ca="1">IF($C$4="", SUMIFS('무신사 메타 광고'!$K:$K, '무신사 메타 광고'!$D:$D, $B12), SUMIFS('무신사 메타 광고'!$K:$K,'무신사 메타 광고'!$I:$I,$C$4,'무신사 메타 광고'!D:D,$B12))</f>
        <v>14446</v>
      </c>
      <c r="H12" s="10">
        <f ca="1">IF($C$4="", SUMIFS('무신사 메타 광고'!$N:$N, '무신사 메타 광고'!$D:$D, $B12),SUMIFS('무신사 메타 광고'!$N:$N,'무신사 메타 광고'!$I:$I,$C$4,'무신사 메타 광고'!$D:$D,$B12))</f>
        <v>178</v>
      </c>
      <c r="I12" s="10">
        <f ca="1">IF($C$4="", SUMIFS('무신사 메타 광고'!$U:$U, '무신사 메타 광고'!$D:$D, $B12),SUMIFS('무신사 메타 광고'!$U:$U,'무신사 메타 광고'!$I:$I,$C$4,'무신사 메타 광고'!$D:$D,$B12))</f>
        <v>5</v>
      </c>
      <c r="J12" s="11">
        <f t="shared" ca="1" si="6"/>
        <v>2.8089887640449437E-2</v>
      </c>
      <c r="K12" s="11">
        <f t="shared" ca="1" si="7"/>
        <v>1.2321749965388342E-2</v>
      </c>
      <c r="L12" s="12">
        <f t="shared" ca="1" si="8"/>
        <v>-8.6780181782091709E-2</v>
      </c>
      <c r="N12" s="10">
        <f ca="1">IF($C$4="", SUMIFS('무신사 메타 광고'!$X:$X, '무신사 메타 광고'!$D:$D, $B12),SUMIFS('무신사 메타 광고'!$X:$X,'무신사 메타 광고'!I:I,$C$4,'무신사 메타 광고'!D:D,$B12))</f>
        <v>4498800</v>
      </c>
      <c r="O12" s="11">
        <f t="shared" ca="1" si="9"/>
        <v>0.86442241180539547</v>
      </c>
      <c r="R12" s="9" t="str">
        <f ca="1">IFERROR(__xludf.DUMMYFUNCTION("""COMPUTED_VALUE"""),"26년 4월 5주차")</f>
        <v>26년 4월 5주차</v>
      </c>
      <c r="S12" s="10">
        <f ca="1">IF($S$4="", SUMIFS('무신사 메타 광고'!$L:$L, '무신사 메타 광고'!$C:$C, $R12),SUMIFS('무신사 메타 광고'!L:L,'무신사 메타 광고'!$I:$I,$S$4,'무신사 메타 광고'!$C:$C,$R12))</f>
        <v>238424</v>
      </c>
      <c r="T12" s="10">
        <f ca="1">IF($S$4="", SUMIFS('무신사 메타 광고'!$V:$V, '무신사 메타 광고'!$C:$C, $R12),SUMIFS('무신사 메타 광고'!$V:$V,'무신사 메타 광고'!$I:$I,$S$4,'무신사 메타 광고'!$C:$C,$R12))</f>
        <v>8232950</v>
      </c>
      <c r="U12" s="11">
        <f t="shared" ca="1" si="10"/>
        <v>34.53070999563802</v>
      </c>
      <c r="V12" s="12">
        <f t="shared" ca="1" si="14"/>
        <v>1.3749473915004473</v>
      </c>
      <c r="W12" s="10">
        <f ca="1">IF($S$4="", SUMIFS('무신사 메타 광고'!$K:$K, '무신사 메타 광고'!$C:$C, $R12),SUMIFS('무신사 메타 광고'!$K:$K,'무신사 메타 광고'!$I:$I,$S$4,'무신사 메타 광고'!$C:$C,$R12))</f>
        <v>71010</v>
      </c>
      <c r="X12" s="10">
        <f ca="1">IF($S$4="", SUMIFS('무신사 메타 광고'!$N:$N, '무신사 메타 광고'!$C:$C, $R12),SUMIFS('무신사 메타 광고'!$N:$N,'무신사 메타 광고'!$I:$I,$S$4,'무신사 메타 광고'!$C:$C,$R12))</f>
        <v>2024</v>
      </c>
      <c r="Y12" s="11">
        <f t="shared" ca="1" si="11"/>
        <v>2.850302774257147E-2</v>
      </c>
      <c r="Z12" s="12">
        <f t="shared" ca="1" si="15"/>
        <v>8.5148603565431538E-2</v>
      </c>
      <c r="AB12" s="10">
        <f ca="1">IF($S$4="", SUMIFS('무신사 메타 광고'!$X:$X, '무신사 메타 광고'!$C:$C, $R12),SUMIFS('무신사 메타 광고'!$X:$X,'무신사 메타 광고'!$I:$I,$S$4,'무신사 메타 광고'!$C:$C,$R12))</f>
        <v>42718350</v>
      </c>
      <c r="AC12" s="11">
        <f t="shared" ca="1" si="12"/>
        <v>0.83841531030611582</v>
      </c>
    </row>
    <row r="13" spans="1:29">
      <c r="A13" s="1">
        <f t="shared" ca="1" si="4"/>
        <v>4</v>
      </c>
      <c r="B13" s="9">
        <f ca="1">IFERROR(__xludf.DUMMYFUNCTION("""COMPUTED_VALUE"""),46117)</f>
        <v>46117</v>
      </c>
      <c r="C13" s="10">
        <f ca="1">IF($C$4="", SUMIFS('무신사 메타 광고'!$L:$L, '무신사 메타 광고'!$D:$D, $B13), SUMIFS('무신사 메타 광고'!$L:$L, '무신사 메타 광고'!$I:$I, $C$4, '무신사 메타 광고'!$D:$D, $B13))</f>
        <v>37435</v>
      </c>
      <c r="D13" s="10">
        <f ca="1">IF($C$4="", SUMIFS('무신사 메타 광고'!$V:$V, '무신사 메타 광고'!$D:$D, $B13), SUMIFS('무신사 메타 광고'!$V:$V,'무신사 메타 광고'!$I:$I,$C$4,'무신사 메타 광고'!$D:$D,$B13))</f>
        <v>838800</v>
      </c>
      <c r="E13" s="11">
        <f t="shared" ca="1" si="5"/>
        <v>22.406838520101509</v>
      </c>
      <c r="F13" s="12">
        <f t="shared" ca="1" si="13"/>
        <v>0.2786442077832868</v>
      </c>
      <c r="G13" s="10">
        <f ca="1">IF($C$4="", SUMIFS('무신사 메타 광고'!$K:$K, '무신사 메타 광고'!$D:$D, $B13), SUMIFS('무신사 메타 광고'!$K:$K,'무신사 메타 광고'!$I:$I,$C$4,'무신사 메타 광고'!D:D,$B13))</f>
        <v>13344</v>
      </c>
      <c r="H13" s="10">
        <f ca="1">IF($C$4="", SUMIFS('무신사 메타 광고'!$N:$N, '무신사 메타 광고'!$D:$D, $B13),SUMIFS('무신사 메타 광고'!$N:$N,'무신사 메타 광고'!$I:$I,$C$4,'무신사 메타 광고'!$D:$D,$B13))</f>
        <v>233</v>
      </c>
      <c r="I13" s="10">
        <f ca="1">IF($C$4="", SUMIFS('무신사 메타 광고'!$U:$U, '무신사 메타 광고'!$D:$D, $B13),SUMIFS('무신사 메타 광고'!$U:$U,'무신사 메타 광고'!$I:$I,$C$4,'무신사 메타 광고'!$D:$D,$B13))</f>
        <v>9</v>
      </c>
      <c r="J13" s="11">
        <f t="shared" ca="1" si="6"/>
        <v>3.8626609442060089E-2</v>
      </c>
      <c r="K13" s="11">
        <f t="shared" ca="1" si="7"/>
        <v>1.7461031175059951E-2</v>
      </c>
      <c r="L13" s="12">
        <f t="shared" ca="1" si="8"/>
        <v>0.41709020424110149</v>
      </c>
      <c r="N13" s="10">
        <f ca="1">IF($C$4="", SUMIFS('무신사 메타 광고'!$X:$X, '무신사 메타 광고'!$D:$D, $B13),SUMIFS('무신사 메타 광고'!$X:$X,'무신사 메타 광고'!I:I,$C$4,'무신사 메타 광고'!D:D,$B13))</f>
        <v>5711400</v>
      </c>
      <c r="O13" s="11">
        <f t="shared" ca="1" si="9"/>
        <v>0.87194284143995604</v>
      </c>
      <c r="R13" s="9" t="str">
        <f ca="1">IFERROR(__xludf.DUMMYFUNCTION("""COMPUTED_VALUE"""),"26년 5월 1주차")</f>
        <v>26년 5월 1주차</v>
      </c>
      <c r="S13" s="10">
        <f ca="1">IF($S$4="", SUMIFS('무신사 메타 광고'!$L:$L, '무신사 메타 광고'!$C:$C, $R13),SUMIFS('무신사 메타 광고'!L:L,'무신사 메타 광고'!$I:$I,$S$4,'무신사 메타 광고'!$C:$C,$R13))</f>
        <v>178537</v>
      </c>
      <c r="T13" s="10">
        <f ca="1">IF($S$4="", SUMIFS('무신사 메타 광고'!$V:$V, '무신사 메타 광고'!$C:$C, $R13),SUMIFS('무신사 메타 광고'!$V:$V,'무신사 메타 광고'!$I:$I,$S$4,'무신사 메타 광고'!$C:$C,$R13))</f>
        <v>1833300</v>
      </c>
      <c r="U13" s="11">
        <f t="shared" ca="1" si="10"/>
        <v>10.268459759041543</v>
      </c>
      <c r="V13" s="12">
        <f t="shared" ca="1" si="14"/>
        <v>-0.70262818921653591</v>
      </c>
      <c r="W13" s="10">
        <f ca="1">IF($S$4="", SUMIFS('무신사 메타 광고'!$K:$K, '무신사 메타 광고'!$C:$C, $R13),SUMIFS('무신사 메타 광고'!$K:$K,'무신사 메타 광고'!$I:$I,$S$4,'무신사 메타 광고'!$C:$C,$R13))</f>
        <v>63197</v>
      </c>
      <c r="X13" s="10">
        <f ca="1">IF($S$4="", SUMIFS('무신사 메타 광고'!$N:$N, '무신사 메타 광고'!$C:$C, $R13),SUMIFS('무신사 메타 광고'!$N:$N,'무신사 메타 광고'!$I:$I,$S$4,'무신사 메타 광고'!$C:$C,$R13))</f>
        <v>1116</v>
      </c>
      <c r="Y13" s="11">
        <f t="shared" ca="1" si="11"/>
        <v>1.7659066094909567E-2</v>
      </c>
      <c r="Z13" s="12">
        <f t="shared" ca="1" si="15"/>
        <v>-0.38044946472355318</v>
      </c>
      <c r="AB13" s="10">
        <f ca="1">IF($S$4="", SUMIFS('무신사 메타 광고'!$X:$X, '무신사 메타 광고'!$C:$C, $R13),SUMIFS('무신사 메타 광고'!$X:$X,'무신사 메타 광고'!$I:$I,$S$4,'무신사 메타 광고'!$C:$C,$R13))</f>
        <v>15156050</v>
      </c>
      <c r="AC13" s="11">
        <f t="shared" ca="1" si="12"/>
        <v>0.89209122185369072</v>
      </c>
    </row>
    <row r="14" spans="1:29">
      <c r="A14" s="1">
        <f t="shared" ca="1" si="4"/>
        <v>4</v>
      </c>
      <c r="B14" s="9">
        <f ca="1">IFERROR(__xludf.DUMMYFUNCTION("""COMPUTED_VALUE"""),46118)</f>
        <v>46118</v>
      </c>
      <c r="C14" s="10">
        <f ca="1">IF($C$4="", SUMIFS('무신사 메타 광고'!$L:$L, '무신사 메타 광고'!$D:$D, $B14), SUMIFS('무신사 메타 광고'!$L:$L, '무신사 메타 광고'!$I:$I, $C$4, '무신사 메타 광고'!$D:$D, $B14))</f>
        <v>42728</v>
      </c>
      <c r="D14" s="10">
        <f ca="1">IF($C$4="", SUMIFS('무신사 메타 광고'!$V:$V, '무신사 메타 광고'!$D:$D, $B14), SUMIFS('무신사 메타 광고'!$V:$V,'무신사 메타 광고'!$I:$I,$C$4,'무신사 메타 광고'!$D:$D,$B14))</f>
        <v>2371500</v>
      </c>
      <c r="E14" s="11">
        <f t="shared" ca="1" si="5"/>
        <v>55.502246770267739</v>
      </c>
      <c r="F14" s="12">
        <f t="shared" ca="1" si="13"/>
        <v>1.4770226607593859</v>
      </c>
      <c r="G14" s="10">
        <f ca="1">IF($C$4="", SUMIFS('무신사 메타 광고'!$K:$K, '무신사 메타 광고'!$D:$D, $B14), SUMIFS('무신사 메타 광고'!$K:$K,'무신사 메타 광고'!$I:$I,$C$4,'무신사 메타 광고'!D:D,$B14))</f>
        <v>15234</v>
      </c>
      <c r="H14" s="10">
        <f ca="1">IF($C$4="", SUMIFS('무신사 메타 광고'!$N:$N, '무신사 메타 광고'!$D:$D, $B14),SUMIFS('무신사 메타 광고'!$N:$N,'무신사 메타 광고'!$I:$I,$C$4,'무신사 메타 광고'!$D:$D,$B14))</f>
        <v>231</v>
      </c>
      <c r="I14" s="10">
        <f ca="1">IF($C$4="", SUMIFS('무신사 메타 광고'!$U:$U, '무신사 메타 광고'!$D:$D, $B14),SUMIFS('무신사 메타 광고'!$U:$U,'무신사 메타 광고'!$I:$I,$C$4,'무신사 메타 광고'!$D:$D,$B14))</f>
        <v>17</v>
      </c>
      <c r="J14" s="11">
        <f t="shared" ca="1" si="6"/>
        <v>7.3593073593073599E-2</v>
      </c>
      <c r="K14" s="11">
        <f t="shared" ca="1" si="7"/>
        <v>1.5163450177235131E-2</v>
      </c>
      <c r="L14" s="12">
        <f t="shared" ca="1" si="8"/>
        <v>-0.13158335122306608</v>
      </c>
      <c r="N14" s="10">
        <f ca="1">IF($C$4="", SUMIFS('무신사 메타 광고'!$X:$X, '무신사 메타 광고'!$D:$D, $B14),SUMIFS('무신사 메타 광고'!$X:$X,'무신사 메타 광고'!I:I,$C$4,'무신사 메타 광고'!D:D,$B14))</f>
        <v>3280650</v>
      </c>
      <c r="O14" s="11">
        <f t="shared" ca="1" si="9"/>
        <v>0.58042514795254907</v>
      </c>
      <c r="R14" s="9" t="str">
        <f ca="1">IFERROR(__xludf.DUMMYFUNCTION("""COMPUTED_VALUE"""),"26년 5월 2주차")</f>
        <v>26년 5월 2주차</v>
      </c>
      <c r="S14" s="10">
        <f ca="1">IF($S$4="", SUMIFS('무신사 메타 광고'!$L:$L, '무신사 메타 광고'!$C:$C, $R14),SUMIFS('무신사 메타 광고'!L:L,'무신사 메타 광고'!$I:$I,$S$4,'무신사 메타 광고'!$C:$C,$R14))</f>
        <v>415285</v>
      </c>
      <c r="T14" s="10">
        <f ca="1">IF($S$4="", SUMIFS('무신사 메타 광고'!$V:$V, '무신사 메타 광고'!$C:$C, $R14),SUMIFS('무신사 메타 광고'!$V:$V,'무신사 메타 광고'!$I:$I,$S$4,'무신사 메타 광고'!$C:$C,$R14))</f>
        <v>7511400</v>
      </c>
      <c r="U14" s="11">
        <f t="shared" ca="1" si="10"/>
        <v>18.0873376115198</v>
      </c>
      <c r="V14" s="12">
        <f t="shared" ca="1" si="14"/>
        <v>0.7614460236447449</v>
      </c>
      <c r="W14" s="10">
        <f ca="1">IF($S$4="", SUMIFS('무신사 메타 광고'!$K:$K, '무신사 메타 광고'!$C:$C, $R14),SUMIFS('무신사 메타 광고'!$K:$K,'무신사 메타 광고'!$I:$I,$S$4,'무신사 메타 광고'!$C:$C,$R14))</f>
        <v>130556</v>
      </c>
      <c r="X14" s="10">
        <f ca="1">IF($S$4="", SUMIFS('무신사 메타 광고'!$N:$N, '무신사 메타 광고'!$C:$C, $R14),SUMIFS('무신사 메타 광고'!$N:$N,'무신사 메타 광고'!$I:$I,$S$4,'무신사 메타 광고'!$C:$C,$R14))</f>
        <v>3592</v>
      </c>
      <c r="Y14" s="11">
        <f t="shared" ca="1" si="11"/>
        <v>2.7513097827752075E-2</v>
      </c>
      <c r="Z14" s="12">
        <f t="shared" ca="1" si="15"/>
        <v>0.55801545109359141</v>
      </c>
      <c r="AB14" s="10">
        <f ca="1">IF($S$4="", SUMIFS('무신사 메타 광고'!$X:$X, '무신사 메타 광고'!$C:$C, $R14),SUMIFS('무신사 메타 광고'!$X:$X,'무신사 메타 광고'!$I:$I,$S$4,'무신사 메타 광고'!$C:$C,$R14))</f>
        <v>83946200</v>
      </c>
      <c r="AC14" s="11">
        <f t="shared" ca="1" si="12"/>
        <v>0.91787013873095291</v>
      </c>
    </row>
    <row r="15" spans="1:29">
      <c r="A15" s="1">
        <f t="shared" ca="1" si="4"/>
        <v>4</v>
      </c>
      <c r="B15" s="9">
        <f ca="1">IFERROR(__xludf.DUMMYFUNCTION("""COMPUTED_VALUE"""),46119)</f>
        <v>46119</v>
      </c>
      <c r="C15" s="10">
        <f ca="1">IF($C$4="", SUMIFS('무신사 메타 광고'!$L:$L, '무신사 메타 광고'!$D:$D, $B15), SUMIFS('무신사 메타 광고'!$L:$L, '무신사 메타 광고'!$I:$I, $C$4, '무신사 메타 광고'!$D:$D, $B15))</f>
        <v>42728</v>
      </c>
      <c r="D15" s="10">
        <f ca="1">IF($C$4="", SUMIFS('무신사 메타 광고'!$V:$V, '무신사 메타 광고'!$D:$D, $B15), SUMIFS('무신사 메타 광고'!$V:$V,'무신사 메타 광고'!$I:$I,$C$4,'무신사 메타 광고'!$D:$D,$B15))</f>
        <v>1170900</v>
      </c>
      <c r="E15" s="11">
        <f t="shared" ca="1" si="5"/>
        <v>27.403576109342819</v>
      </c>
      <c r="F15" s="12">
        <f t="shared" ca="1" si="13"/>
        <v>-0.50626185958254266</v>
      </c>
      <c r="G15" s="10">
        <f ca="1">IF($C$4="", SUMIFS('무신사 메타 광고'!$K:$K, '무신사 메타 광고'!$D:$D, $B15), SUMIFS('무신사 메타 광고'!$K:$K,'무신사 메타 광고'!$I:$I,$C$4,'무신사 메타 광고'!D:D,$B15))</f>
        <v>14736</v>
      </c>
      <c r="H15" s="10">
        <f ca="1">IF($C$4="", SUMIFS('무신사 메타 광고'!$N:$N, '무신사 메타 광고'!$D:$D, $B15),SUMIFS('무신사 메타 광고'!$N:$N,'무신사 메타 광고'!$I:$I,$C$4,'무신사 메타 광고'!$D:$D,$B15))</f>
        <v>229</v>
      </c>
      <c r="I15" s="10">
        <f ca="1">IF($C$4="", SUMIFS('무신사 메타 광고'!$U:$U, '무신사 메타 광고'!$D:$D, $B15),SUMIFS('무신사 메타 광고'!$U:$U,'무신사 메타 광고'!$I:$I,$C$4,'무신사 메타 광고'!$D:$D,$B15))</f>
        <v>9</v>
      </c>
      <c r="J15" s="11">
        <f t="shared" ca="1" si="6"/>
        <v>3.9301310043668124E-2</v>
      </c>
      <c r="K15" s="11">
        <f t="shared" ca="1" si="7"/>
        <v>1.5540173724212812E-2</v>
      </c>
      <c r="L15" s="12">
        <f t="shared" ca="1" si="8"/>
        <v>2.4844184046138487E-2</v>
      </c>
      <c r="N15" s="10">
        <f ca="1">IF($C$4="", SUMIFS('무신사 메타 광고'!$X:$X, '무신사 메타 광고'!$D:$D, $B15),SUMIFS('무신사 메타 광고'!$X:$X,'무신사 메타 광고'!I:I,$C$4,'무신사 메타 광고'!D:D,$B15))</f>
        <v>6283800</v>
      </c>
      <c r="O15" s="11">
        <f t="shared" ca="1" si="9"/>
        <v>0.84293130508269953</v>
      </c>
      <c r="R15" s="9" t="str">
        <f ca="1">IFERROR(__xludf.DUMMYFUNCTION("""COMPUTED_VALUE"""),"26년 5월 3주차")</f>
        <v>26년 5월 3주차</v>
      </c>
      <c r="S15" s="10">
        <f ca="1">IF($S$4="", SUMIFS('무신사 메타 광고'!$L:$L, '무신사 메타 광고'!$C:$C, $R15),SUMIFS('무신사 메타 광고'!L:L,'무신사 메타 광고'!$I:$I,$S$4,'무신사 메타 광고'!$C:$C,$R15))</f>
        <v>442645</v>
      </c>
      <c r="T15" s="10">
        <f ca="1">IF($S$4="", SUMIFS('무신사 메타 광고'!$V:$V, '무신사 메타 광고'!$C:$C, $R15),SUMIFS('무신사 메타 광고'!$V:$V,'무신사 메타 광고'!$I:$I,$S$4,'무신사 메타 광고'!$C:$C,$R15))</f>
        <v>4472700</v>
      </c>
      <c r="U15" s="11">
        <f t="shared" ca="1" si="10"/>
        <v>10.104485535813124</v>
      </c>
      <c r="V15" s="12">
        <f t="shared" ca="1" si="14"/>
        <v>-0.44135031076228759</v>
      </c>
      <c r="W15" s="10">
        <f ca="1">IF($S$4="", SUMIFS('무신사 메타 광고'!$K:$K, '무신사 메타 광고'!$C:$C, $R15),SUMIFS('무신사 메타 광고'!$K:$K,'무신사 메타 광고'!$I:$I,$S$4,'무신사 메타 광고'!$C:$C,$R15))</f>
        <v>155208</v>
      </c>
      <c r="X15" s="10">
        <f ca="1">IF($S$4="", SUMIFS('무신사 메타 광고'!$N:$N, '무신사 메타 광고'!$C:$C, $R15),SUMIFS('무신사 메타 광고'!$N:$N,'무신사 메타 광고'!$I:$I,$S$4,'무신사 메타 광고'!$C:$C,$R15))</f>
        <v>2443</v>
      </c>
      <c r="Y15" s="11">
        <f t="shared" ca="1" si="11"/>
        <v>1.5740168032575639E-2</v>
      </c>
      <c r="Z15" s="12">
        <f t="shared" ca="1" si="15"/>
        <v>-0.4279027345041912</v>
      </c>
      <c r="AB15" s="10">
        <f ca="1">IF($S$4="", SUMIFS('무신사 메타 광고'!$X:$X, '무신사 메타 광고'!$C:$C, $R15),SUMIFS('무신사 메타 광고'!$X:$X,'무신사 메타 광고'!$I:$I,$S$4,'무신사 메타 광고'!$C:$C,$R15))</f>
        <v>29517150</v>
      </c>
      <c r="AC15" s="11">
        <f t="shared" ca="1" si="12"/>
        <v>0.86841071672867043</v>
      </c>
    </row>
    <row r="16" spans="1:29">
      <c r="A16" s="1">
        <f t="shared" ca="1" si="4"/>
        <v>4</v>
      </c>
      <c r="B16" s="9">
        <f ca="1">IFERROR(__xludf.DUMMYFUNCTION("""COMPUTED_VALUE"""),46120)</f>
        <v>46120</v>
      </c>
      <c r="C16" s="10">
        <f ca="1">IF($C$4="", SUMIFS('무신사 메타 광고'!$L:$L, '무신사 메타 광고'!$D:$D, $B16), SUMIFS('무신사 메타 광고'!$L:$L, '무신사 메타 광고'!$I:$I, $C$4, '무신사 메타 광고'!$D:$D, $B16))</f>
        <v>37351</v>
      </c>
      <c r="D16" s="10">
        <f ca="1">IF($C$4="", SUMIFS('무신사 메타 광고'!$V:$V, '무신사 메타 광고'!$D:$D, $B16), SUMIFS('무신사 메타 광고'!$V:$V,'무신사 메타 광고'!$I:$I,$C$4,'무신사 메타 광고'!$D:$D,$B16))</f>
        <v>423000</v>
      </c>
      <c r="E16" s="11">
        <f t="shared" ca="1" si="5"/>
        <v>11.324997992021633</v>
      </c>
      <c r="F16" s="12">
        <f t="shared" ca="1" si="13"/>
        <v>-0.58673284293867933</v>
      </c>
      <c r="G16" s="10">
        <f ca="1">IF($C$4="", SUMIFS('무신사 메타 광고'!$K:$K, '무신사 메타 광고'!$D:$D, $B16), SUMIFS('무신사 메타 광고'!$K:$K,'무신사 메타 광고'!$I:$I,$C$4,'무신사 메타 광고'!D:D,$B16))</f>
        <v>12456</v>
      </c>
      <c r="H16" s="10">
        <f ca="1">IF($C$4="", SUMIFS('무신사 메타 광고'!$N:$N, '무신사 메타 광고'!$D:$D, $B16),SUMIFS('무신사 메타 광고'!$N:$N,'무신사 메타 광고'!$I:$I,$C$4,'무신사 메타 광고'!$D:$D,$B16))</f>
        <v>219</v>
      </c>
      <c r="I16" s="10">
        <f ca="1">IF($C$4="", SUMIFS('무신사 메타 광고'!$U:$U, '무신사 메타 광고'!$D:$D, $B16),SUMIFS('무신사 메타 광고'!$U:$U,'무신사 메타 광고'!$I:$I,$C$4,'무신사 메타 광고'!$D:$D,$B16))</f>
        <v>4</v>
      </c>
      <c r="J16" s="11">
        <f t="shared" ca="1" si="6"/>
        <v>1.8264840182648401E-2</v>
      </c>
      <c r="K16" s="11">
        <f t="shared" ca="1" si="7"/>
        <v>1.7581888246628131E-2</v>
      </c>
      <c r="L16" s="12">
        <f t="shared" ca="1" si="8"/>
        <v>0.1313829921498347</v>
      </c>
      <c r="N16" s="10">
        <f ca="1">IF($C$4="", SUMIFS('무신사 메타 광고'!$X:$X, '무신사 메타 광고'!$D:$D, $B16),SUMIFS('무신사 메타 광고'!$X:$X,'무신사 메타 광고'!I:I,$C$4,'무신사 메타 광고'!D:D,$B16))</f>
        <v>3962700</v>
      </c>
      <c r="O16" s="11">
        <f t="shared" ca="1" si="9"/>
        <v>0.90355017443053565</v>
      </c>
      <c r="R16" s="9" t="str">
        <f ca="1">IFERROR(__xludf.DUMMYFUNCTION("""COMPUTED_VALUE"""),"26년 5월 4주차")</f>
        <v>26년 5월 4주차</v>
      </c>
      <c r="S16" s="10">
        <f ca="1">IF($S$4="", SUMIFS('무신사 메타 광고'!$L:$L, '무신사 메타 광고'!$C:$C, $R16),SUMIFS('무신사 메타 광고'!L:L,'무신사 메타 광고'!$I:$I,$S$4,'무신사 메타 광고'!$C:$C,$R16))</f>
        <v>408966</v>
      </c>
      <c r="T16" s="10">
        <f ca="1">IF($S$4="", SUMIFS('무신사 메타 광고'!$V:$V, '무신사 메타 광고'!$C:$C, $R16),SUMIFS('무신사 메타 광고'!$V:$V,'무신사 메타 광고'!$I:$I,$S$4,'무신사 메타 광고'!$C:$C,$R16))</f>
        <v>4690650</v>
      </c>
      <c r="U16" s="11">
        <f t="shared" ca="1" si="10"/>
        <v>11.469535364798052</v>
      </c>
      <c r="V16" s="12">
        <f t="shared" ca="1" si="14"/>
        <v>0.13509345172961149</v>
      </c>
      <c r="W16" s="10">
        <f ca="1">IF($S$4="", SUMIFS('무신사 메타 광고'!$K:$K, '무신사 메타 광고'!$C:$C, $R16),SUMIFS('무신사 메타 광고'!$K:$K,'무신사 메타 광고'!$I:$I,$S$4,'무신사 메타 광고'!$C:$C,$R16))</f>
        <v>115739</v>
      </c>
      <c r="X16" s="10">
        <f ca="1">IF($S$4="", SUMIFS('무신사 메타 광고'!$N:$N, '무신사 메타 광고'!$C:$C, $R16),SUMIFS('무신사 메타 광고'!$N:$N,'무신사 메타 광고'!$I:$I,$S$4,'무신사 메타 광고'!$C:$C,$R16))</f>
        <v>3091</v>
      </c>
      <c r="Y16" s="11">
        <f t="shared" ca="1" si="11"/>
        <v>2.6706641667890683E-2</v>
      </c>
      <c r="Z16" s="12">
        <f t="shared" ca="1" si="15"/>
        <v>0.69671896847727288</v>
      </c>
      <c r="AB16" s="10">
        <f ca="1">IF($S$4="", SUMIFS('무신사 메타 광고'!$X:$X, '무신사 메타 광고'!$C:$C, $R16),SUMIFS('무신사 메타 광고'!$X:$X,'무신사 메타 광고'!$I:$I,$S$4,'무신사 메타 광고'!$C:$C,$R16))</f>
        <v>74454800</v>
      </c>
      <c r="AC16" s="11">
        <f t="shared" ca="1" si="12"/>
        <v>0.94073380086915925</v>
      </c>
    </row>
    <row r="17" spans="1:29">
      <c r="A17" s="1">
        <f t="shared" ca="1" si="4"/>
        <v>4</v>
      </c>
      <c r="B17" s="9">
        <f ca="1">IFERROR(__xludf.DUMMYFUNCTION("""COMPUTED_VALUE"""),46121)</f>
        <v>46121</v>
      </c>
      <c r="C17" s="10">
        <f ca="1">IF($C$4="", SUMIFS('무신사 메타 광고'!$L:$L, '무신사 메타 광고'!$D:$D, $B17), SUMIFS('무신사 메타 광고'!$L:$L, '무신사 메타 광고'!$I:$I, $C$4, '무신사 메타 광고'!$D:$D, $B17))</f>
        <v>39361</v>
      </c>
      <c r="D17" s="10">
        <f ca="1">IF($C$4="", SUMIFS('무신사 메타 광고'!$V:$V, '무신사 메타 광고'!$D:$D, $B17), SUMIFS('무신사 메타 광고'!$V:$V,'무신사 메타 광고'!$I:$I,$C$4,'무신사 메타 광고'!$D:$D,$B17))</f>
        <v>1653300</v>
      </c>
      <c r="E17" s="11">
        <f t="shared" ca="1" si="5"/>
        <v>42.003506008485559</v>
      </c>
      <c r="F17" s="12">
        <f t="shared" ca="1" si="13"/>
        <v>2.7089195104561328</v>
      </c>
      <c r="G17" s="10">
        <f ca="1">IF($C$4="", SUMIFS('무신사 메타 광고'!$K:$K, '무신사 메타 광고'!$D:$D, $B17), SUMIFS('무신사 메타 광고'!$K:$K,'무신사 메타 광고'!$I:$I,$C$4,'무신사 메타 광고'!D:D,$B17))</f>
        <v>13183</v>
      </c>
      <c r="H17" s="10">
        <f ca="1">IF($C$4="", SUMIFS('무신사 메타 광고'!$N:$N, '무신사 메타 광고'!$D:$D, $B17),SUMIFS('무신사 메타 광고'!$N:$N,'무신사 메타 광고'!$I:$I,$C$4,'무신사 메타 광고'!$D:$D,$B17))</f>
        <v>207</v>
      </c>
      <c r="I17" s="10">
        <f ca="1">IF($C$4="", SUMIFS('무신사 메타 광고'!$U:$U, '무신사 메타 광고'!$D:$D, $B17),SUMIFS('무신사 메타 광고'!$U:$U,'무신사 메타 광고'!$I:$I,$C$4,'무신사 메타 광고'!$D:$D,$B17))</f>
        <v>14</v>
      </c>
      <c r="J17" s="11">
        <f t="shared" ca="1" si="6"/>
        <v>6.7632850241545889E-2</v>
      </c>
      <c r="K17" s="11">
        <f t="shared" ca="1" si="7"/>
        <v>1.5702040506713193E-2</v>
      </c>
      <c r="L17" s="12">
        <f t="shared" ca="1" si="8"/>
        <v>-0.10691955912502502</v>
      </c>
      <c r="N17" s="10">
        <f ca="1">IF($C$4="", SUMIFS('무신사 메타 광고'!$X:$X, '무신사 메타 광고'!$D:$D, $B17),SUMIFS('무신사 메타 광고'!$X:$X,'무신사 메타 광고'!I:I,$C$4,'무신사 메타 광고'!D:D,$B17))</f>
        <v>6111000</v>
      </c>
      <c r="O17" s="11">
        <f t="shared" ca="1" si="9"/>
        <v>0.78706386924771066</v>
      </c>
      <c r="R17" s="9" t="str">
        <f ca="1">IFERROR(__xludf.DUMMYFUNCTION("""COMPUTED_VALUE"""),"26년 5월 5주차")</f>
        <v>26년 5월 5주차</v>
      </c>
      <c r="S17" s="10">
        <f ca="1">IF($S$4="", SUMIFS('무신사 메타 광고'!$L:$L, '무신사 메타 광고'!$C:$C, $R17),SUMIFS('무신사 메타 광고'!L:L,'무신사 메타 광고'!$I:$I,$S$4,'무신사 메타 광고'!$C:$C,$R17))</f>
        <v>412130</v>
      </c>
      <c r="T17" s="10">
        <f ca="1">IF($S$4="", SUMIFS('무신사 메타 광고'!$V:$V, '무신사 메타 광고'!$C:$C, $R17),SUMIFS('무신사 메타 광고'!$V:$V,'무신사 메타 광고'!$I:$I,$S$4,'무신사 메타 광고'!$C:$C,$R17))</f>
        <v>6228250</v>
      </c>
      <c r="U17" s="11">
        <f t="shared" ca="1" si="10"/>
        <v>15.112343192681921</v>
      </c>
      <c r="V17" s="12">
        <f t="shared" ca="1" si="14"/>
        <v>0.3176072710900098</v>
      </c>
      <c r="W17" s="10">
        <f ca="1">IF($S$4="", SUMIFS('무신사 메타 광고'!$K:$K, '무신사 메타 광고'!$C:$C, $R17),SUMIFS('무신사 메타 광고'!$K:$K,'무신사 메타 광고'!$I:$I,$S$4,'무신사 메타 광고'!$C:$C,$R17))</f>
        <v>115941</v>
      </c>
      <c r="X17" s="10">
        <f ca="1">IF($S$4="", SUMIFS('무신사 메타 광고'!$N:$N, '무신사 메타 광고'!$C:$C, $R17),SUMIFS('무신사 메타 광고'!$N:$N,'무신사 메타 광고'!$I:$I,$S$4,'무신사 메타 광고'!$C:$C,$R17))</f>
        <v>2963</v>
      </c>
      <c r="Y17" s="11">
        <f t="shared" ca="1" si="11"/>
        <v>2.5556101810403568E-2</v>
      </c>
      <c r="Z17" s="12">
        <f t="shared" ca="1" si="15"/>
        <v>-4.3080664045843167E-2</v>
      </c>
      <c r="AB17" s="10">
        <f ca="1">IF($S$4="", SUMIFS('무신사 메타 광고'!$X:$X, '무신사 메타 광고'!$C:$C, $R17),SUMIFS('무신사 메타 광고'!$X:$X,'무신사 메타 광고'!$I:$I,$S$4,'무신사 메타 광고'!$C:$C,$R17))</f>
        <v>59825190</v>
      </c>
      <c r="AC17" s="11">
        <f t="shared" ca="1" si="12"/>
        <v>0.90570892295692695</v>
      </c>
    </row>
    <row r="18" spans="1:29">
      <c r="A18" s="1">
        <f t="shared" ca="1" si="4"/>
        <v>4</v>
      </c>
      <c r="B18" s="9">
        <f ca="1">IFERROR(__xludf.DUMMYFUNCTION("""COMPUTED_VALUE"""),46122)</f>
        <v>46122</v>
      </c>
      <c r="C18" s="10">
        <f ca="1">IF($C$4="", SUMIFS('무신사 메타 광고'!$L:$L, '무신사 메타 광고'!$D:$D, $B18), SUMIFS('무신사 메타 광고'!$L:$L, '무신사 메타 광고'!$I:$I, $C$4, '무신사 메타 광고'!$D:$D, $B18))</f>
        <v>26040</v>
      </c>
      <c r="D18" s="10">
        <f ca="1">IF($C$4="", SUMIFS('무신사 메타 광고'!$V:$V, '무신사 메타 광고'!$D:$D, $B18), SUMIFS('무신사 메타 광고'!$V:$V,'무신사 메타 광고'!$I:$I,$C$4,'무신사 메타 광고'!$D:$D,$B18))</f>
        <v>484500</v>
      </c>
      <c r="E18" s="11">
        <f t="shared" ca="1" si="5"/>
        <v>18.605990783410139</v>
      </c>
      <c r="F18" s="12">
        <f t="shared" ca="1" si="13"/>
        <v>-0.55703719637947957</v>
      </c>
      <c r="G18" s="10">
        <f ca="1">IF($C$4="", SUMIFS('무신사 메타 광고'!$K:$K, '무신사 메타 광고'!$D:$D, $B18), SUMIFS('무신사 메타 광고'!$K:$K,'무신사 메타 광고'!$I:$I,$C$4,'무신사 메타 광고'!D:D,$B18))</f>
        <v>5878</v>
      </c>
      <c r="H18" s="10">
        <f ca="1">IF($C$4="", SUMIFS('무신사 메타 광고'!$N:$N, '무신사 메타 광고'!$D:$D, $B18),SUMIFS('무신사 메타 광고'!$N:$N,'무신사 메타 광고'!$I:$I,$C$4,'무신사 메타 광고'!$D:$D,$B18))</f>
        <v>112</v>
      </c>
      <c r="I18" s="10">
        <f ca="1">IF($C$4="", SUMIFS('무신사 메타 광고'!$U:$U, '무신사 메타 광고'!$D:$D, $B18),SUMIFS('무신사 메타 광고'!$U:$U,'무신사 메타 광고'!$I:$I,$C$4,'무신사 메타 광고'!$D:$D,$B18))</f>
        <v>6</v>
      </c>
      <c r="J18" s="11">
        <f t="shared" ca="1" si="6"/>
        <v>5.3571428571428568E-2</v>
      </c>
      <c r="K18" s="11">
        <f t="shared" ca="1" si="7"/>
        <v>1.9054100034025179E-2</v>
      </c>
      <c r="L18" s="12">
        <f t="shared" ca="1" si="8"/>
        <v>0.2134792306693426</v>
      </c>
      <c r="N18" s="10">
        <f ca="1">IF($C$4="", SUMIFS('무신사 메타 광고'!$X:$X, '무신사 메타 광고'!$D:$D, $B18),SUMIFS('무신사 메타 광고'!$X:$X,'무신사 메타 광고'!I:I,$C$4,'무신사 메타 광고'!D:D,$B18))</f>
        <v>6089750</v>
      </c>
      <c r="O18" s="11">
        <f t="shared" ca="1" si="9"/>
        <v>0.92630338061375828</v>
      </c>
      <c r="R18" s="9" t="str">
        <f ca="1">IFERROR(__xludf.DUMMYFUNCTION("""COMPUTED_VALUE"""),"26년 6월 1주차")</f>
        <v>26년 6월 1주차</v>
      </c>
      <c r="S18" s="10">
        <f ca="1">IF($S$4="", SUMIFS('무신사 메타 광고'!$L:$L, '무신사 메타 광고'!$C:$C, $R18),SUMIFS('무신사 메타 광고'!L:L,'무신사 메타 광고'!$I:$I,$S$4,'무신사 메타 광고'!$C:$C,$R18))</f>
        <v>426670</v>
      </c>
      <c r="T18" s="10">
        <f ca="1">IF($S$4="", SUMIFS('무신사 메타 광고'!$V:$V, '무신사 메타 광고'!$C:$C, $R18),SUMIFS('무신사 메타 광고'!$V:$V,'무신사 메타 광고'!$I:$I,$S$4,'무신사 메타 광고'!$C:$C,$R18))</f>
        <v>8898891</v>
      </c>
      <c r="U18" s="11">
        <f t="shared" ca="1" si="10"/>
        <v>20.856612838962196</v>
      </c>
      <c r="V18" s="12">
        <f t="shared" ca="1" si="14"/>
        <v>0.38010449954987185</v>
      </c>
      <c r="W18" s="10">
        <f ca="1">IF($S$4="", SUMIFS('무신사 메타 광고'!$K:$K, '무신사 메타 광고'!$C:$C, $R18),SUMIFS('무신사 메타 광고'!$K:$K,'무신사 메타 광고'!$I:$I,$S$4,'무신사 메타 광고'!$C:$C,$R18))</f>
        <v>100180</v>
      </c>
      <c r="X18" s="10">
        <f ca="1">IF($S$4="", SUMIFS('무신사 메타 광고'!$N:$N, '무신사 메타 광고'!$C:$C, $R18),SUMIFS('무신사 메타 광고'!$N:$N,'무신사 메타 광고'!$I:$I,$S$4,'무신사 메타 광고'!$C:$C,$R18))</f>
        <v>2494</v>
      </c>
      <c r="Y18" s="11">
        <f t="shared" ca="1" si="11"/>
        <v>2.4895188660411259E-2</v>
      </c>
      <c r="Z18" s="12">
        <f t="shared" ca="1" si="15"/>
        <v>-2.5861266123273146E-2</v>
      </c>
      <c r="AB18" s="10">
        <f ca="1">IF($S$4="", SUMIFS('무신사 메타 광고'!$X:$X, '무신사 메타 광고'!$C:$C, $R18),SUMIFS('무신사 메타 광고'!$X:$X,'무신사 메타 광고'!$I:$I,$S$4,'무신사 메타 광고'!$C:$C,$R18))</f>
        <v>69987250</v>
      </c>
      <c r="AC18" s="11">
        <f t="shared" ca="1" si="12"/>
        <v>0.88719322700802417</v>
      </c>
    </row>
    <row r="19" spans="1:29">
      <c r="A19" s="1">
        <f t="shared" ca="1" si="4"/>
        <v>4</v>
      </c>
      <c r="B19" s="9">
        <f ca="1">IFERROR(__xludf.DUMMYFUNCTION("""COMPUTED_VALUE"""),46123)</f>
        <v>46123</v>
      </c>
      <c r="C19" s="10">
        <f ca="1">IF($C$4="", SUMIFS('무신사 메타 광고'!$L:$L, '무신사 메타 광고'!$D:$D, $B19), SUMIFS('무신사 메타 광고'!$L:$L, '무신사 메타 광고'!$I:$I, $C$4, '무신사 메타 광고'!$D:$D, $B19))</f>
        <v>54355</v>
      </c>
      <c r="D19" s="10">
        <f ca="1">IF($C$4="", SUMIFS('무신사 메타 광고'!$V:$V, '무신사 메타 광고'!$D:$D, $B19), SUMIFS('무신사 메타 광고'!$V:$V,'무신사 메타 광고'!$I:$I,$C$4,'무신사 메타 광고'!$D:$D,$B19))</f>
        <v>1229400</v>
      </c>
      <c r="E19" s="11">
        <f t="shared" ca="1" si="5"/>
        <v>22.617974427375586</v>
      </c>
      <c r="F19" s="12">
        <f t="shared" ca="1" si="13"/>
        <v>0.21562859461065065</v>
      </c>
      <c r="G19" s="10">
        <f ca="1">IF($C$4="", SUMIFS('무신사 메타 광고'!$K:$K, '무신사 메타 광고'!$D:$D, $B19), SUMIFS('무신사 메타 광고'!$K:$K,'무신사 메타 광고'!$I:$I,$C$4,'무신사 메타 광고'!D:D,$B19))</f>
        <v>12396</v>
      </c>
      <c r="H19" s="10">
        <f ca="1">IF($C$4="", SUMIFS('무신사 메타 광고'!$N:$N, '무신사 메타 광고'!$D:$D, $B19),SUMIFS('무신사 메타 광고'!$N:$N,'무신사 메타 광고'!$I:$I,$C$4,'무신사 메타 광고'!$D:$D,$B19))</f>
        <v>243</v>
      </c>
      <c r="I19" s="10">
        <f ca="1">IF($C$4="", SUMIFS('무신사 메타 광고'!$U:$U, '무신사 메타 광고'!$D:$D, $B19),SUMIFS('무신사 메타 광고'!$U:$U,'무신사 메타 광고'!$I:$I,$C$4,'무신사 메타 광고'!$D:$D,$B19))</f>
        <v>10</v>
      </c>
      <c r="J19" s="11">
        <f t="shared" ca="1" si="6"/>
        <v>4.1152263374485597E-2</v>
      </c>
      <c r="K19" s="11">
        <f t="shared" ca="1" si="7"/>
        <v>1.9603097773475315E-2</v>
      </c>
      <c r="L19" s="12">
        <f t="shared" ca="1" si="8"/>
        <v>2.8812577790070504E-2</v>
      </c>
      <c r="N19" s="10">
        <f ca="1">IF($C$4="", SUMIFS('무신사 메타 광고'!$X:$X, '무신사 메타 광고'!$D:$D, $B19),SUMIFS('무신사 메타 광고'!$X:$X,'무신사 메타 광고'!I:I,$C$4,'무신사 메타 광고'!D:D,$B19))</f>
        <v>8984650</v>
      </c>
      <c r="O19" s="11">
        <f t="shared" ca="1" si="9"/>
        <v>0.87963638321723503</v>
      </c>
      <c r="R19" s="9" t="str">
        <f ca="1">IFERROR(__xludf.DUMMYFUNCTION("""COMPUTED_VALUE"""),"26년 6월 2주차")</f>
        <v>26년 6월 2주차</v>
      </c>
      <c r="S19" s="10">
        <f ca="1">IF($S$4="", SUMIFS('무신사 메타 광고'!$L:$L, '무신사 메타 광고'!$C:$C, $R19),SUMIFS('무신사 메타 광고'!L:L,'무신사 메타 광고'!$I:$I,$S$4,'무신사 메타 광고'!$C:$C,$R19))</f>
        <v>531792</v>
      </c>
      <c r="T19" s="10">
        <f ca="1">IF($S$4="", SUMIFS('무신사 메타 광고'!$V:$V, '무신사 메타 광고'!$C:$C, $R19),SUMIFS('무신사 메타 광고'!$V:$V,'무신사 메타 광고'!$I:$I,$S$4,'무신사 메타 광고'!$C:$C,$R19))</f>
        <v>9137200</v>
      </c>
      <c r="U19" s="11">
        <f t="shared" ca="1" si="10"/>
        <v>17.181905707494661</v>
      </c>
      <c r="V19" s="12">
        <f t="shared" ca="1" si="14"/>
        <v>-0.17618906578170845</v>
      </c>
      <c r="W19" s="10">
        <f ca="1">IF($S$4="", SUMIFS('무신사 메타 광고'!$K:$K, '무신사 메타 광고'!$C:$C, $R19),SUMIFS('무신사 메타 광고'!$K:$K,'무신사 메타 광고'!$I:$I,$S$4,'무신사 메타 광고'!$C:$C,$R19))</f>
        <v>98241</v>
      </c>
      <c r="X19" s="10">
        <f ca="1">IF($S$4="", SUMIFS('무신사 메타 광고'!$N:$N, '무신사 메타 광고'!$C:$C, $R19),SUMIFS('무신사 메타 광고'!$N:$N,'무신사 메타 광고'!$I:$I,$S$4,'무신사 메타 광고'!$C:$C,$R19))</f>
        <v>2630</v>
      </c>
      <c r="Y19" s="11">
        <f t="shared" ca="1" si="11"/>
        <v>2.6770900133345547E-2</v>
      </c>
      <c r="Z19" s="12">
        <f t="shared" ca="1" si="15"/>
        <v>7.534433655114553E-2</v>
      </c>
      <c r="AB19" s="10">
        <f ca="1">IF($S$4="", SUMIFS('무신사 메타 광고'!$X:$X, '무신사 메타 광고'!$C:$C, $R19),SUMIFS('무신사 메타 광고'!$X:$X,'무신사 메타 광고'!$I:$I,$S$4,'무신사 메타 광고'!$C:$C,$R19))</f>
        <v>55150565</v>
      </c>
      <c r="AC19" s="11">
        <f t="shared" ca="1" si="12"/>
        <v>0.85787031171483408</v>
      </c>
    </row>
    <row r="20" spans="1:29">
      <c r="A20" s="1">
        <f t="shared" ca="1" si="4"/>
        <v>4</v>
      </c>
      <c r="B20" s="9">
        <f ca="1">IFERROR(__xludf.DUMMYFUNCTION("""COMPUTED_VALUE"""),46124)</f>
        <v>46124</v>
      </c>
      <c r="C20" s="10">
        <f ca="1">IF($C$4="", SUMIFS('무신사 메타 광고'!$L:$L, '무신사 메타 광고'!$D:$D, $B20), SUMIFS('무신사 메타 광고'!$L:$L, '무신사 메타 광고'!$I:$I, $C$4, '무신사 메타 광고'!$D:$D, $B20))</f>
        <v>38380</v>
      </c>
      <c r="D20" s="10">
        <f ca="1">IF($C$4="", SUMIFS('무신사 메타 광고'!$V:$V, '무신사 메타 광고'!$D:$D, $B20), SUMIFS('무신사 메타 광고'!$V:$V,'무신사 메타 광고'!$I:$I,$C$4,'무신사 메타 광고'!$D:$D,$B20))</f>
        <v>2034300</v>
      </c>
      <c r="E20" s="11">
        <f t="shared" ca="1" si="5"/>
        <v>53.004168837936426</v>
      </c>
      <c r="F20" s="12">
        <f t="shared" ca="1" si="13"/>
        <v>1.3434533896095937</v>
      </c>
      <c r="G20" s="10">
        <f ca="1">IF($C$4="", SUMIFS('무신사 메타 광고'!$K:$K, '무신사 메타 광고'!$D:$D, $B20), SUMIFS('무신사 메타 광고'!$K:$K,'무신사 메타 광고'!$I:$I,$C$4,'무신사 메타 광고'!D:D,$B20))</f>
        <v>9169</v>
      </c>
      <c r="H20" s="10">
        <f ca="1">IF($C$4="", SUMIFS('무신사 메타 광고'!$N:$N, '무신사 메타 광고'!$D:$D, $B20),SUMIFS('무신사 메타 광고'!$N:$N,'무신사 메타 광고'!$I:$I,$C$4,'무신사 메타 광고'!$D:$D,$B20))</f>
        <v>152</v>
      </c>
      <c r="I20" s="10">
        <f ca="1">IF($C$4="", SUMIFS('무신사 메타 광고'!$U:$U, '무신사 메타 광고'!$D:$D, $B20),SUMIFS('무신사 메타 광고'!$U:$U,'무신사 메타 광고'!$I:$I,$C$4,'무신사 메타 광고'!$D:$D,$B20))</f>
        <v>18</v>
      </c>
      <c r="J20" s="11">
        <f t="shared" ca="1" si="6"/>
        <v>0.11842105263157894</v>
      </c>
      <c r="K20" s="11">
        <f t="shared" ca="1" si="7"/>
        <v>1.6577598429490675E-2</v>
      </c>
      <c r="L20" s="12">
        <f t="shared" ca="1" si="8"/>
        <v>-0.15433781838696956</v>
      </c>
      <c r="N20" s="10">
        <f ca="1">IF($C$4="", SUMIFS('무신사 메타 광고'!$X:$X, '무신사 메타 광고'!$D:$D, $B20),SUMIFS('무신사 메타 광고'!$X:$X,'무신사 메타 광고'!I:I,$C$4,'무신사 메타 광고'!D:D,$B20))</f>
        <v>7352400</v>
      </c>
      <c r="O20" s="11">
        <f t="shared" ca="1" si="9"/>
        <v>0.78327846847134774</v>
      </c>
      <c r="R20" s="9" t="str">
        <f ca="1">IFERROR(__xludf.DUMMYFUNCTION("""COMPUTED_VALUE"""),"26년 6월 3주차")</f>
        <v>26년 6월 3주차</v>
      </c>
      <c r="S20" s="10">
        <f ca="1">IF($S$4="", SUMIFS('무신사 메타 광고'!$L:$L, '무신사 메타 광고'!$C:$C, $R20),SUMIFS('무신사 메타 광고'!L:L,'무신사 메타 광고'!$I:$I,$S$4,'무신사 메타 광고'!$C:$C,$R20))</f>
        <v>741632</v>
      </c>
      <c r="T20" s="10">
        <f ca="1">IF($S$4="", SUMIFS('무신사 메타 광고'!$V:$V, '무신사 메타 광고'!$C:$C, $R20),SUMIFS('무신사 메타 광고'!$V:$V,'무신사 메타 광고'!$I:$I,$S$4,'무신사 메타 광고'!$C:$C,$R20))</f>
        <v>18611049</v>
      </c>
      <c r="U20" s="11">
        <f t="shared" ca="1" si="10"/>
        <v>25.094722180272697</v>
      </c>
      <c r="V20" s="12">
        <f t="shared" ca="1" si="14"/>
        <v>0.46053194607665121</v>
      </c>
      <c r="W20" s="10">
        <f ca="1">IF($S$4="", SUMIFS('무신사 메타 광고'!$K:$K, '무신사 메타 광고'!$C:$C, $R20),SUMIFS('무신사 메타 광고'!$K:$K,'무신사 메타 광고'!$I:$I,$S$4,'무신사 메타 광고'!$C:$C,$R20))</f>
        <v>193002</v>
      </c>
      <c r="X20" s="10">
        <f ca="1">IF($S$4="", SUMIFS('무신사 메타 광고'!$N:$N, '무신사 메타 광고'!$C:$C, $R20),SUMIFS('무신사 메타 광고'!$N:$N,'무신사 메타 광고'!$I:$I,$S$4,'무신사 메타 광고'!$C:$C,$R20))</f>
        <v>5793</v>
      </c>
      <c r="Y20" s="11">
        <f t="shared" ca="1" si="11"/>
        <v>3.001523300276681E-2</v>
      </c>
      <c r="Z20" s="12">
        <f t="shared" ca="1" si="15"/>
        <v>0.12118878533262903</v>
      </c>
      <c r="AB20" s="10">
        <f ca="1">IF($S$4="", SUMIFS('무신사 메타 광고'!$X:$X, '무신사 메타 광고'!$C:$C, $R20),SUMIFS('무신사 메타 광고'!$X:$X,'무신사 메타 광고'!$I:$I,$S$4,'무신사 메타 광고'!$C:$C,$R20))</f>
        <v>93739943</v>
      </c>
      <c r="AC20" s="11">
        <f t="shared" ca="1" si="12"/>
        <v>0.83434904606805782</v>
      </c>
    </row>
    <row r="21" spans="1:29">
      <c r="A21" s="1">
        <f t="shared" ca="1" si="4"/>
        <v>4</v>
      </c>
      <c r="B21" s="9">
        <f ca="1">IFERROR(__xludf.DUMMYFUNCTION("""COMPUTED_VALUE"""),46125)</f>
        <v>46125</v>
      </c>
      <c r="C21" s="10">
        <f ca="1">IF($C$4="", SUMIFS('무신사 메타 광고'!$L:$L, '무신사 메타 광고'!$D:$D, $B21), SUMIFS('무신사 메타 광고'!$L:$L, '무신사 메타 광고'!$I:$I, $C$4, '무신사 메타 광고'!$D:$D, $B21))</f>
        <v>35389</v>
      </c>
      <c r="D21" s="10">
        <f ca="1">IF($C$4="", SUMIFS('무신사 메타 광고'!$V:$V, '무신사 메타 광고'!$D:$D, $B21), SUMIFS('무신사 메타 광고'!$V:$V,'무신사 메타 광고'!$I:$I,$C$4,'무신사 메타 광고'!$D:$D,$B21))</f>
        <v>643500</v>
      </c>
      <c r="E21" s="11">
        <f t="shared" ca="1" si="5"/>
        <v>18.183616377970555</v>
      </c>
      <c r="F21" s="12">
        <f t="shared" ca="1" si="13"/>
        <v>-0.65693988271812909</v>
      </c>
      <c r="G21" s="10">
        <f ca="1">IF($C$4="", SUMIFS('무신사 메타 광고'!$K:$K, '무신사 메타 광고'!$D:$D, $B21), SUMIFS('무신사 메타 광고'!$K:$K,'무신사 메타 광고'!$I:$I,$C$4,'무신사 메타 광고'!D:D,$B21))</f>
        <v>8498</v>
      </c>
      <c r="H21" s="10">
        <f ca="1">IF($C$4="", SUMIFS('무신사 메타 광고'!$N:$N, '무신사 메타 광고'!$D:$D, $B21),SUMIFS('무신사 메타 광고'!$N:$N,'무신사 메타 광고'!$I:$I,$C$4,'무신사 메타 광고'!$D:$D,$B21))</f>
        <v>112</v>
      </c>
      <c r="I21" s="10">
        <f ca="1">IF($C$4="", SUMIFS('무신사 메타 광고'!$U:$U, '무신사 메타 광고'!$D:$D, $B21),SUMIFS('무신사 메타 광고'!$U:$U,'무신사 메타 광고'!$I:$I,$C$4,'무신사 메타 광고'!$D:$D,$B21))</f>
        <v>5</v>
      </c>
      <c r="J21" s="11">
        <f t="shared" ca="1" si="6"/>
        <v>4.4642857142857144E-2</v>
      </c>
      <c r="K21" s="11">
        <f t="shared" ca="1" si="7"/>
        <v>1.3179571663920923E-2</v>
      </c>
      <c r="L21" s="12">
        <f t="shared" ca="1" si="8"/>
        <v>-0.20497702245729643</v>
      </c>
      <c r="N21" s="10">
        <f ca="1">IF($C$4="", SUMIFS('무신사 메타 광고'!$X:$X, '무신사 메타 광고'!$D:$D, $B21),SUMIFS('무신사 메타 광고'!$X:$X,'무신사 메타 광고'!I:I,$C$4,'무신사 메타 광고'!D:D,$B21))</f>
        <v>5352200</v>
      </c>
      <c r="O21" s="11">
        <f t="shared" ca="1" si="9"/>
        <v>0.89267308237570264</v>
      </c>
      <c r="R21" s="9" t="str">
        <f ca="1">IFERROR(__xludf.DUMMYFUNCTION("""COMPUTED_VALUE"""),"26년 6월 4주차")</f>
        <v>26년 6월 4주차</v>
      </c>
      <c r="S21" s="10">
        <f ca="1">IF($S$4="", SUMIFS('무신사 메타 광고'!$L:$L, '무신사 메타 광고'!$C:$C, $R21),SUMIFS('무신사 메타 광고'!L:L,'무신사 메타 광고'!$I:$I,$S$4,'무신사 메타 광고'!$C:$C,$R21))</f>
        <v>305818</v>
      </c>
      <c r="T21" s="10">
        <f ca="1">IF($S$4="", SUMIFS('무신사 메타 광고'!$V:$V, '무신사 메타 광고'!$C:$C, $R21),SUMIFS('무신사 메타 광고'!$V:$V,'무신사 메타 광고'!$I:$I,$S$4,'무신사 메타 광고'!$C:$C,$R21))</f>
        <v>7399313</v>
      </c>
      <c r="U21" s="11">
        <f t="shared" ca="1" si="10"/>
        <v>24.195152018520819</v>
      </c>
      <c r="V21" s="12">
        <f t="shared" ca="1" si="14"/>
        <v>-3.5846986282200913E-2</v>
      </c>
      <c r="W21" s="10">
        <f ca="1">IF($S$4="", SUMIFS('무신사 메타 광고'!$K:$K, '무신사 메타 광고'!$C:$C, $R21),SUMIFS('무신사 메타 광고'!$K:$K,'무신사 메타 광고'!$I:$I,$S$4,'무신사 메타 광고'!$C:$C,$R21))</f>
        <v>84161</v>
      </c>
      <c r="X21" s="10">
        <f ca="1">IF($S$4="", SUMIFS('무신사 메타 광고'!$N:$N, '무신사 메타 광고'!$C:$C, $R21),SUMIFS('무신사 메타 광고'!$N:$N,'무신사 메타 광고'!$I:$I,$S$4,'무신사 메타 광고'!$C:$C,$R21))</f>
        <v>2232</v>
      </c>
      <c r="Y21" s="11">
        <f t="shared" ca="1" si="11"/>
        <v>2.652059742636138E-2</v>
      </c>
      <c r="Z21" s="12">
        <f t="shared" ca="1" si="15"/>
        <v>-0.11642873390599012</v>
      </c>
      <c r="AB21" s="10">
        <f ca="1">IF($S$4="", SUMIFS('무신사 메타 광고'!$X:$X, '무신사 메타 광고'!$C:$C, $R21),SUMIFS('무신사 메타 광고'!$X:$X,'무신사 메타 광고'!$I:$I,$S$4,'무신사 메타 광고'!$C:$C,$R21))</f>
        <v>28775428</v>
      </c>
      <c r="AC21" s="11">
        <f t="shared" ca="1" si="12"/>
        <v>0.79545636553417198</v>
      </c>
    </row>
    <row r="22" spans="1:29">
      <c r="A22" s="1">
        <f t="shared" ca="1" si="4"/>
        <v>4</v>
      </c>
      <c r="B22" s="9">
        <f ca="1">IFERROR(__xludf.DUMMYFUNCTION("""COMPUTED_VALUE"""),46126)</f>
        <v>46126</v>
      </c>
      <c r="C22" s="10">
        <f ca="1">IF($C$4="", SUMIFS('무신사 메타 광고'!$L:$L, '무신사 메타 광고'!$D:$D, $B22), SUMIFS('무신사 메타 광고'!$L:$L, '무신사 메타 광고'!$I:$I, $C$4, '무신사 메타 광고'!$D:$D, $B22))</f>
        <v>44004</v>
      </c>
      <c r="D22" s="10">
        <f ca="1">IF($C$4="", SUMIFS('무신사 메타 광고'!$V:$V, '무신사 메타 광고'!$D:$D, $B22), SUMIFS('무신사 메타 광고'!$V:$V,'무신사 메타 광고'!$I:$I,$C$4,'무신사 메타 광고'!$D:$D,$B22))</f>
        <v>811050</v>
      </c>
      <c r="E22" s="11">
        <f t="shared" ca="1" si="5"/>
        <v>18.431278974638669</v>
      </c>
      <c r="F22" s="12">
        <f t="shared" ca="1" si="13"/>
        <v>1.3620095778535958E-2</v>
      </c>
      <c r="G22" s="10">
        <f ca="1">IF($C$4="", SUMIFS('무신사 메타 광고'!$K:$K, '무신사 메타 광고'!$D:$D, $B22), SUMIFS('무신사 메타 광고'!$K:$K,'무신사 메타 광고'!$I:$I,$C$4,'무신사 메타 광고'!D:D,$B22))</f>
        <v>9622</v>
      </c>
      <c r="H22" s="10">
        <f ca="1">IF($C$4="", SUMIFS('무신사 메타 광고'!$N:$N, '무신사 메타 광고'!$D:$D, $B22),SUMIFS('무신사 메타 광고'!$N:$N,'무신사 메타 광고'!$I:$I,$C$4,'무신사 메타 광고'!$D:$D,$B22))</f>
        <v>146</v>
      </c>
      <c r="I22" s="10">
        <f ca="1">IF($C$4="", SUMIFS('무신사 메타 광고'!$U:$U, '무신사 메타 광고'!$D:$D, $B22),SUMIFS('무신사 메타 광고'!$U:$U,'무신사 메타 광고'!$I:$I,$C$4,'무신사 메타 광고'!$D:$D,$B22))</f>
        <v>7</v>
      </c>
      <c r="J22" s="11">
        <f t="shared" ca="1" si="6"/>
        <v>4.7945205479452052E-2</v>
      </c>
      <c r="K22" s="11">
        <f t="shared" ca="1" si="7"/>
        <v>1.5173560590313865E-2</v>
      </c>
      <c r="L22" s="12">
        <f t="shared" ca="1" si="8"/>
        <v>0.15129390979006446</v>
      </c>
      <c r="N22" s="10">
        <f ca="1">IF($C$4="", SUMIFS('무신사 메타 광고'!$X:$X, '무신사 메타 광고'!$D:$D, $B22),SUMIFS('무신사 메타 광고'!$X:$X,'무신사 메타 광고'!I:I,$C$4,'무신사 메타 광고'!D:D,$B22))</f>
        <v>8998350</v>
      </c>
      <c r="O22" s="11">
        <f t="shared" ca="1" si="9"/>
        <v>0.91731910208575451</v>
      </c>
      <c r="R22" s="9" t="str">
        <f ca="1">IFERROR(__xludf.DUMMYFUNCTION("""COMPUTED_VALUE"""),"99년 12월 1주차")</f>
        <v>99년 12월 1주차</v>
      </c>
      <c r="S22" s="10">
        <f ca="1">IF($S$4="", SUMIFS('무신사 메타 광고'!$L:$L, '무신사 메타 광고'!$C:$C, $R22),SUMIFS('무신사 메타 광고'!L:L,'무신사 메타 광고'!$I:$I,$S$4,'무신사 메타 광고'!$C:$C,$R22))</f>
        <v>0</v>
      </c>
      <c r="T22" s="10">
        <f ca="1">IF($S$4="", SUMIFS('무신사 메타 광고'!$V:$V, '무신사 메타 광고'!$C:$C, $R22),SUMIFS('무신사 메타 광고'!$V:$V,'무신사 메타 광고'!$I:$I,$S$4,'무신사 메타 광고'!$C:$C,$R22))</f>
        <v>0</v>
      </c>
      <c r="U22" s="11">
        <f t="shared" ca="1" si="10"/>
        <v>0</v>
      </c>
      <c r="V22" s="12">
        <f t="shared" ca="1" si="14"/>
        <v>-1</v>
      </c>
      <c r="W22" s="10">
        <f ca="1">IF($S$4="", SUMIFS('무신사 메타 광고'!$K:$K, '무신사 메타 광고'!$C:$C, $R22),SUMIFS('무신사 메타 광고'!$K:$K,'무신사 메타 광고'!$I:$I,$S$4,'무신사 메타 광고'!$C:$C,$R22))</f>
        <v>0</v>
      </c>
      <c r="X22" s="10">
        <f ca="1">IF($S$4="", SUMIFS('무신사 메타 광고'!$N:$N, '무신사 메타 광고'!$C:$C, $R22),SUMIFS('무신사 메타 광고'!$N:$N,'무신사 메타 광고'!$I:$I,$S$4,'무신사 메타 광고'!$C:$C,$R22))</f>
        <v>0</v>
      </c>
      <c r="Y22" s="11">
        <f t="shared" ca="1" si="11"/>
        <v>0</v>
      </c>
      <c r="Z22" s="12">
        <f t="shared" ca="1" si="15"/>
        <v>-1</v>
      </c>
      <c r="AB22" s="10">
        <f ca="1">IF($S$4="", SUMIFS('무신사 메타 광고'!$X:$X, '무신사 메타 광고'!$C:$C, $R22),SUMIFS('무신사 메타 광고'!$X:$X,'무신사 메타 광고'!$I:$I,$S$4,'무신사 메타 광고'!$C:$C,$R22))</f>
        <v>0</v>
      </c>
      <c r="AC22" s="11">
        <f t="shared" ca="1" si="12"/>
        <v>0</v>
      </c>
    </row>
    <row r="23" spans="1:29">
      <c r="A23" s="1">
        <f t="shared" ca="1" si="4"/>
        <v>4</v>
      </c>
      <c r="B23" s="9">
        <f ca="1">IFERROR(__xludf.DUMMYFUNCTION("""COMPUTED_VALUE"""),46127)</f>
        <v>46127</v>
      </c>
      <c r="C23" s="10">
        <f ca="1">IF($C$4="", SUMIFS('무신사 메타 광고'!$L:$L, '무신사 메타 광고'!$D:$D, $B23), SUMIFS('무신사 메타 광고'!$L:$L, '무신사 메타 광고'!$I:$I, $C$4, '무신사 메타 광고'!$D:$D, $B23))</f>
        <v>42299</v>
      </c>
      <c r="D23" s="10">
        <f ca="1">IF($C$4="", SUMIFS('무신사 메타 광고'!$V:$V, '무신사 메타 광고'!$D:$D, $B23), SUMIFS('무신사 메타 광고'!$V:$V,'무신사 메타 광고'!$I:$I,$C$4,'무신사 메타 광고'!$D:$D,$B23))</f>
        <v>1743300</v>
      </c>
      <c r="E23" s="11">
        <f t="shared" ca="1" si="5"/>
        <v>41.213740277547934</v>
      </c>
      <c r="F23" s="12">
        <f t="shared" ca="1" si="13"/>
        <v>1.2360759844315632</v>
      </c>
      <c r="G23" s="10">
        <f ca="1">IF($C$4="", SUMIFS('무신사 메타 광고'!$K:$K, '무신사 메타 광고'!$D:$D, $B23), SUMIFS('무신사 메타 광고'!$K:$K,'무신사 메타 광고'!$I:$I,$C$4,'무신사 메타 광고'!D:D,$B23))</f>
        <v>9481</v>
      </c>
      <c r="H23" s="10">
        <f ca="1">IF($C$4="", SUMIFS('무신사 메타 광고'!$N:$N, '무신사 메타 광고'!$D:$D, $B23),SUMIFS('무신사 메타 광고'!$N:$N,'무신사 메타 광고'!$I:$I,$C$4,'무신사 메타 광고'!$D:$D,$B23))</f>
        <v>161</v>
      </c>
      <c r="I23" s="10">
        <f ca="1">IF($C$4="", SUMIFS('무신사 메타 광고'!$U:$U, '무신사 메타 광고'!$D:$D, $B23),SUMIFS('무신사 메타 광고'!$U:$U,'무신사 메타 광고'!$I:$I,$C$4,'무신사 메타 광고'!$D:$D,$B23))</f>
        <v>15</v>
      </c>
      <c r="J23" s="11">
        <f t="shared" ca="1" si="6"/>
        <v>9.3167701863354033E-2</v>
      </c>
      <c r="K23" s="11">
        <f t="shared" ca="1" si="7"/>
        <v>1.6981331083219069E-2</v>
      </c>
      <c r="L23" s="12">
        <f t="shared" ca="1" si="8"/>
        <v>0.11913950467625944</v>
      </c>
      <c r="N23" s="10">
        <f ca="1">IF($C$4="", SUMIFS('무신사 메타 광고'!$X:$X, '무신사 메타 광고'!$D:$D, $B23),SUMIFS('무신사 메타 광고'!$X:$X,'무신사 메타 광고'!I:I,$C$4,'무신사 메타 광고'!D:D,$B23))</f>
        <v>13298786</v>
      </c>
      <c r="O23" s="11">
        <f t="shared" ca="1" si="9"/>
        <v>0.88410516998772648</v>
      </c>
      <c r="R23" s="13"/>
      <c r="S23" s="10">
        <f>IF($S$4="", SUMIFS('무신사 메타 광고'!$L:$L, '무신사 메타 광고'!$C:$C, $R23),SUMIFS('무신사 메타 광고'!L:L,'무신사 메타 광고'!$I:$I,$S$4,'무신사 메타 광고'!$C:$C,$R23))</f>
        <v>0</v>
      </c>
      <c r="T23" s="10">
        <f>IF($S$4="", SUMIFS('무신사 메타 광고'!$V:$V, '무신사 메타 광고'!$C:$C, $R23),SUMIFS('무신사 메타 광고'!$V:$V,'무신사 메타 광고'!$I:$I,$S$4,'무신사 메타 광고'!$C:$C,$R23))</f>
        <v>0</v>
      </c>
      <c r="U23" s="11">
        <f t="shared" si="10"/>
        <v>0</v>
      </c>
      <c r="V23" s="12" t="str">
        <f t="shared" ca="1" si="14"/>
        <v xml:space="preserve"> </v>
      </c>
      <c r="W23" s="10">
        <f>IF($S$4="", SUMIFS('무신사 메타 광고'!$K:$K, '무신사 메타 광고'!$C:$C, $R23),SUMIFS('무신사 메타 광고'!$K:$K,'무신사 메타 광고'!$I:$I,$S$4,'무신사 메타 광고'!$C:$C,$R23))</f>
        <v>0</v>
      </c>
      <c r="X23" s="10">
        <f>IF($S$4="", SUMIFS('무신사 메타 광고'!$N:$N, '무신사 메타 광고'!$C:$C, $R23),SUMIFS('무신사 메타 광고'!$N:$N,'무신사 메타 광고'!$I:$I,$S$4,'무신사 메타 광고'!$C:$C,$R23))</f>
        <v>0</v>
      </c>
      <c r="Y23" s="11">
        <f t="shared" si="11"/>
        <v>0</v>
      </c>
      <c r="Z23" s="12" t="str">
        <f t="shared" ca="1" si="15"/>
        <v xml:space="preserve"> </v>
      </c>
      <c r="AB23" s="10">
        <f>IF($S$4="", SUMIFS('무신사 메타 광고'!$X:$X, '무신사 메타 광고'!$C:$C, $R23),SUMIFS('무신사 메타 광고'!$X:$X,'무신사 메타 광고'!$I:$I,$S$4,'무신사 메타 광고'!$C:$C,$R23))</f>
        <v>0</v>
      </c>
      <c r="AC23" s="11">
        <f t="shared" si="12"/>
        <v>0</v>
      </c>
    </row>
    <row r="24" spans="1:29">
      <c r="A24" s="1">
        <f t="shared" ca="1" si="4"/>
        <v>4</v>
      </c>
      <c r="B24" s="9">
        <f ca="1">IFERROR(__xludf.DUMMYFUNCTION("""COMPUTED_VALUE"""),46128)</f>
        <v>46128</v>
      </c>
      <c r="C24" s="10">
        <f ca="1">IF($C$4="", SUMIFS('무신사 메타 광고'!$L:$L, '무신사 메타 광고'!$D:$D, $B24), SUMIFS('무신사 메타 광고'!$L:$L, '무신사 메타 광고'!$I:$I, $C$4, '무신사 메타 광고'!$D:$D, $B24))</f>
        <v>54815</v>
      </c>
      <c r="D24" s="10">
        <f ca="1">IF($C$4="", SUMIFS('무신사 메타 광고'!$V:$V, '무신사 메타 광고'!$D:$D, $B24), SUMIFS('무신사 메타 광고'!$V:$V,'무신사 메타 광고'!$I:$I,$C$4,'무신사 메타 광고'!$D:$D,$B24))</f>
        <v>1819250</v>
      </c>
      <c r="E24" s="11">
        <f t="shared" ca="1" si="5"/>
        <v>33.188908145580591</v>
      </c>
      <c r="F24" s="12">
        <f t="shared" ca="1" si="13"/>
        <v>-0.19471254193201781</v>
      </c>
      <c r="G24" s="10">
        <f ca="1">IF($C$4="", SUMIFS('무신사 메타 광고'!$K:$K, '무신사 메타 광고'!$D:$D, $B24), SUMIFS('무신사 메타 광고'!$K:$K,'무신사 메타 광고'!$I:$I,$C$4,'무신사 메타 광고'!D:D,$B24))</f>
        <v>14232</v>
      </c>
      <c r="H24" s="10"/>
      <c r="I24" s="10">
        <f ca="1">IF($C$4="", SUMIFS('무신사 메타 광고'!$U:$U, '무신사 메타 광고'!$D:$D, $B24),SUMIFS('무신사 메타 광고'!$U:$U,'무신사 메타 광고'!$I:$I,$C$4,'무신사 메타 광고'!$D:$D,$B24))</f>
        <v>16</v>
      </c>
      <c r="J24" s="11">
        <f t="shared" ca="1" si="6"/>
        <v>0</v>
      </c>
      <c r="K24" s="11">
        <f t="shared" ca="1" si="7"/>
        <v>0</v>
      </c>
      <c r="L24" s="12">
        <f t="shared" ca="1" si="8"/>
        <v>-1</v>
      </c>
      <c r="N24" s="10">
        <f ca="1">IF($C$4="", SUMIFS('무신사 메타 광고'!$X:$X, '무신사 메타 광고'!$D:$D, $B24),SUMIFS('무신사 메타 광고'!$X:$X,'무신사 메타 광고'!I:I,$C$4,'무신사 메타 광고'!D:D,$B24))</f>
        <v>13187275</v>
      </c>
      <c r="O24" s="11">
        <f t="shared" ca="1" si="9"/>
        <v>0.87876940197680675</v>
      </c>
      <c r="R24" s="13"/>
      <c r="S24" s="10">
        <f>IF($S$4="", SUMIFS('무신사 메타 광고'!$L:$L, '무신사 메타 광고'!$C:$C, $R24),SUMIFS('무신사 메타 광고'!L:L,'무신사 메타 광고'!$I:$I,$S$4,'무신사 메타 광고'!$C:$C,$R24))</f>
        <v>0</v>
      </c>
      <c r="T24" s="10">
        <f>IF($S$4="", SUMIFS('무신사 메타 광고'!$V:$V, '무신사 메타 광고'!$C:$C, $R24),SUMIFS('무신사 메타 광고'!$V:$V,'무신사 메타 광고'!$I:$I,$S$4,'무신사 메타 광고'!$C:$C,$R24))</f>
        <v>0</v>
      </c>
      <c r="U24" s="11">
        <f t="shared" si="10"/>
        <v>0</v>
      </c>
      <c r="V24" s="12" t="str">
        <f t="shared" si="14"/>
        <v xml:space="preserve"> </v>
      </c>
      <c r="W24" s="10">
        <f>IF($S$4="", SUMIFS('무신사 메타 광고'!$K:$K, '무신사 메타 광고'!$C:$C, $R24),SUMIFS('무신사 메타 광고'!$K:$K,'무신사 메타 광고'!$I:$I,$S$4,'무신사 메타 광고'!$C:$C,$R24))</f>
        <v>0</v>
      </c>
      <c r="X24" s="10">
        <f>IF($S$4="", SUMIFS('무신사 메타 광고'!$N:$N, '무신사 메타 광고'!$C:$C, $R24),SUMIFS('무신사 메타 광고'!$N:$N,'무신사 메타 광고'!$I:$I,$S$4,'무신사 메타 광고'!$C:$C,$R24))</f>
        <v>0</v>
      </c>
      <c r="Y24" s="11">
        <f t="shared" si="11"/>
        <v>0</v>
      </c>
      <c r="Z24" s="12" t="str">
        <f t="shared" si="15"/>
        <v xml:space="preserve"> </v>
      </c>
      <c r="AB24" s="10">
        <f>IF($S$4="", SUMIFS('무신사 메타 광고'!$X:$X, '무신사 메타 광고'!$C:$C, $R24),SUMIFS('무신사 메타 광고'!$X:$X,'무신사 메타 광고'!$I:$I,$S$4,'무신사 메타 광고'!$C:$C,$R24))</f>
        <v>0</v>
      </c>
      <c r="AC24" s="11">
        <f t="shared" si="12"/>
        <v>0</v>
      </c>
    </row>
    <row r="25" spans="1:29">
      <c r="A25" s="1">
        <f t="shared" ca="1" si="4"/>
        <v>4</v>
      </c>
      <c r="B25" s="9">
        <f ca="1">IFERROR(__xludf.DUMMYFUNCTION("""COMPUTED_VALUE"""),46129)</f>
        <v>46129</v>
      </c>
      <c r="C25" s="10">
        <f ca="1">IF($C$4="", SUMIFS('무신사 메타 광고'!$L:$L, '무신사 메타 광고'!$D:$D, $B25), SUMIFS('무신사 메타 광고'!$L:$L, '무신사 메타 광고'!$I:$I, $C$4, '무신사 메타 광고'!$D:$D, $B25))</f>
        <v>56520</v>
      </c>
      <c r="D25" s="10">
        <f ca="1">IF($C$4="", SUMIFS('무신사 메타 광고'!$V:$V, '무신사 메타 광고'!$D:$D, $B25), SUMIFS('무신사 메타 광고'!$V:$V,'무신사 메타 광고'!$I:$I,$C$4,'무신사 메타 광고'!$D:$D,$B25))</f>
        <v>1141350</v>
      </c>
      <c r="E25" s="11">
        <f t="shared" ca="1" si="5"/>
        <v>20.193736730360936</v>
      </c>
      <c r="F25" s="12">
        <f t="shared" ca="1" si="13"/>
        <v>-0.39155164003037812</v>
      </c>
      <c r="G25" s="10">
        <f ca="1">IF($C$4="", SUMIFS('무신사 메타 광고'!$K:$K, '무신사 메타 광고'!$D:$D, $B25), SUMIFS('무신사 메타 광고'!$K:$K,'무신사 메타 광고'!$I:$I,$C$4,'무신사 메타 광고'!D:D,$B25))</f>
        <v>16004</v>
      </c>
      <c r="H25" s="10">
        <f ca="1">IF($C$4="", SUMIFS('무신사 메타 광고'!$N:$N, '무신사 메타 광고'!$D:$D, $B25),SUMIFS('무신사 메타 광고'!$N:$N,'무신사 메타 광고'!$I:$I,$C$4,'무신사 메타 광고'!$D:$D,$B25))</f>
        <v>354</v>
      </c>
      <c r="I25" s="10">
        <f ca="1">IF($C$4="", SUMIFS('무신사 메타 광고'!$U:$U, '무신사 메타 광고'!$D:$D, $B25),SUMIFS('무신사 메타 광고'!$U:$U,'무신사 메타 광고'!$I:$I,$C$4,'무신사 메타 광고'!$D:$D,$B25))</f>
        <v>10</v>
      </c>
      <c r="J25" s="11">
        <f t="shared" ca="1" si="6"/>
        <v>2.8248587570621469E-2</v>
      </c>
      <c r="K25" s="11">
        <f t="shared" ca="1" si="7"/>
        <v>2.2119470132466883E-2</v>
      </c>
      <c r="L25" s="12" t="str">
        <f t="shared" ca="1" si="8"/>
        <v xml:space="preserve"> </v>
      </c>
      <c r="N25" s="10">
        <f ca="1">IF($C$4="", SUMIFS('무신사 메타 광고'!$X:$X, '무신사 메타 광고'!$D:$D, $B25),SUMIFS('무신사 메타 광고'!$X:$X,'무신사 메타 광고'!I:I,$C$4,'무신사 메타 광고'!D:D,$B25))</f>
        <v>14729266</v>
      </c>
      <c r="O25" s="11">
        <f t="shared" ca="1" si="9"/>
        <v>0.92808407688775285</v>
      </c>
      <c r="R25" s="13"/>
      <c r="S25" s="10">
        <f>IF($S$4="", SUMIFS('무신사 메타 광고'!$L:$L, '무신사 메타 광고'!$C:$C, $R25),SUMIFS('무신사 메타 광고'!L:L,'무신사 메타 광고'!$I:$I,$S$4,'무신사 메타 광고'!$C:$C,$R25))</f>
        <v>0</v>
      </c>
      <c r="T25" s="10">
        <f>IF($S$4="", SUMIFS('무신사 메타 광고'!$V:$V, '무신사 메타 광고'!$C:$C, $R25),SUMIFS('무신사 메타 광고'!$V:$V,'무신사 메타 광고'!$I:$I,$S$4,'무신사 메타 광고'!$C:$C,$R25))</f>
        <v>0</v>
      </c>
      <c r="U25" s="11">
        <f t="shared" si="10"/>
        <v>0</v>
      </c>
      <c r="V25" s="12" t="str">
        <f t="shared" si="14"/>
        <v xml:space="preserve"> </v>
      </c>
      <c r="W25" s="10">
        <f>IF($S$4="", SUMIFS('무신사 메타 광고'!$K:$K, '무신사 메타 광고'!$C:$C, $R25),SUMIFS('무신사 메타 광고'!$K:$K,'무신사 메타 광고'!$I:$I,$S$4,'무신사 메타 광고'!$C:$C,$R25))</f>
        <v>0</v>
      </c>
      <c r="X25" s="10">
        <f>IF($S$4="", SUMIFS('무신사 메타 광고'!$N:$N, '무신사 메타 광고'!$C:$C, $R25),SUMIFS('무신사 메타 광고'!$N:$N,'무신사 메타 광고'!$I:$I,$S$4,'무신사 메타 광고'!$C:$C,$R25))</f>
        <v>0</v>
      </c>
      <c r="Y25" s="11">
        <f t="shared" si="11"/>
        <v>0</v>
      </c>
      <c r="Z25" s="12" t="str">
        <f t="shared" si="15"/>
        <v xml:space="preserve"> </v>
      </c>
      <c r="AB25" s="10">
        <f>IF($S$4="", SUMIFS('무신사 메타 광고'!$X:$X, '무신사 메타 광고'!$C:$C, $R25),SUMIFS('무신사 메타 광고'!$X:$X,'무신사 메타 광고'!$I:$I,$S$4,'무신사 메타 광고'!$C:$C,$R25))</f>
        <v>0</v>
      </c>
      <c r="AC25" s="11">
        <f t="shared" si="12"/>
        <v>0</v>
      </c>
    </row>
    <row r="26" spans="1:29">
      <c r="A26" s="1">
        <f t="shared" ca="1" si="4"/>
        <v>4</v>
      </c>
      <c r="B26" s="9">
        <f ca="1">IFERROR(__xludf.DUMMYFUNCTION("""COMPUTED_VALUE"""),46130)</f>
        <v>46130</v>
      </c>
      <c r="C26" s="10">
        <f ca="1">IF($C$4="", SUMIFS('무신사 메타 광고'!$L:$L, '무신사 메타 광고'!$D:$D, $B26), SUMIFS('무신사 메타 광고'!$L:$L, '무신사 메타 광고'!$I:$I, $C$4, '무신사 메타 광고'!$D:$D, $B26))</f>
        <v>53146</v>
      </c>
      <c r="D26" s="10">
        <f ca="1">IF($C$4="", SUMIFS('무신사 메타 광고'!$V:$V, '무신사 메타 광고'!$D:$D, $B26), SUMIFS('무신사 메타 광고'!$V:$V,'무신사 메타 광고'!$I:$I,$C$4,'무신사 메타 광고'!$D:$D,$B26))</f>
        <v>445000</v>
      </c>
      <c r="E26" s="11">
        <f t="shared" ca="1" si="5"/>
        <v>8.3731607270537758</v>
      </c>
      <c r="F26" s="12">
        <f t="shared" ca="1" si="13"/>
        <v>-0.58535852780209452</v>
      </c>
      <c r="G26" s="10">
        <f ca="1">IF($C$4="", SUMIFS('무신사 메타 광고'!$K:$K, '무신사 메타 광고'!$D:$D, $B26), SUMIFS('무신사 메타 광고'!$K:$K,'무신사 메타 광고'!$I:$I,$C$4,'무신사 메타 광고'!D:D,$B26))</f>
        <v>16356</v>
      </c>
      <c r="H26" s="10">
        <f ca="1">IF($C$4="", SUMIFS('무신사 메타 광고'!$N:$N, '무신사 메타 광고'!$D:$D, $B26),SUMIFS('무신사 메타 광고'!$N:$N,'무신사 메타 광고'!$I:$I,$C$4,'무신사 메타 광고'!$D:$D,$B26))</f>
        <v>453</v>
      </c>
      <c r="I26" s="10">
        <f ca="1">IF($C$4="", SUMIFS('무신사 메타 광고'!$U:$U, '무신사 메타 광고'!$D:$D, $B26),SUMIFS('무신사 메타 광고'!$U:$U,'무신사 메타 광고'!$I:$I,$C$4,'무신사 메타 광고'!$D:$D,$B26))</f>
        <v>6</v>
      </c>
      <c r="J26" s="11">
        <f t="shared" ca="1" si="6"/>
        <v>1.3245033112582781E-2</v>
      </c>
      <c r="K26" s="11">
        <f t="shared" ca="1" si="7"/>
        <v>2.7696258253851799E-2</v>
      </c>
      <c r="L26" s="12">
        <f t="shared" ca="1" si="8"/>
        <v>0.2521212347306333</v>
      </c>
      <c r="N26" s="10">
        <f ca="1">IF($C$4="", SUMIFS('무신사 메타 광고'!$X:$X, '무신사 메타 광고'!$D:$D, $B26),SUMIFS('무신사 메타 광고'!$X:$X,'무신사 메타 광고'!I:I,$C$4,'무신사 메타 광고'!D:D,$B26))</f>
        <v>16377000</v>
      </c>
      <c r="O26" s="11">
        <f t="shared" ca="1" si="9"/>
        <v>0.97354654618951375</v>
      </c>
      <c r="R26" s="13"/>
      <c r="S26" s="10">
        <f>IF($S$4="", SUMIFS('무신사 메타 광고'!$L:$L, '무신사 메타 광고'!$C:$C, $R26),SUMIFS('무신사 메타 광고'!L:L,'무신사 메타 광고'!$I:$I,$S$4,'무신사 메타 광고'!$C:$C,$R26))</f>
        <v>0</v>
      </c>
      <c r="T26" s="10">
        <f>IF($S$4="", SUMIFS('무신사 메타 광고'!$V:$V, '무신사 메타 광고'!$C:$C, $R26),SUMIFS('무신사 메타 광고'!$V:$V,'무신사 메타 광고'!$I:$I,$S$4,'무신사 메타 광고'!$C:$C,$R26))</f>
        <v>0</v>
      </c>
      <c r="U26" s="11">
        <f t="shared" si="10"/>
        <v>0</v>
      </c>
      <c r="V26" s="12" t="str">
        <f t="shared" si="14"/>
        <v xml:space="preserve"> </v>
      </c>
      <c r="W26" s="10">
        <f>IF($S$4="", SUMIFS('무신사 메타 광고'!$K:$K, '무신사 메타 광고'!$C:$C, $R26),SUMIFS('무신사 메타 광고'!$K:$K,'무신사 메타 광고'!$I:$I,$S$4,'무신사 메타 광고'!$C:$C,$R26))</f>
        <v>0</v>
      </c>
      <c r="X26" s="10">
        <f>IF($S$4="", SUMIFS('무신사 메타 광고'!$N:$N, '무신사 메타 광고'!$C:$C, $R26),SUMIFS('무신사 메타 광고'!$N:$N,'무신사 메타 광고'!$I:$I,$S$4,'무신사 메타 광고'!$C:$C,$R26))</f>
        <v>0</v>
      </c>
      <c r="Y26" s="11">
        <f t="shared" si="11"/>
        <v>0</v>
      </c>
      <c r="Z26" s="12" t="str">
        <f t="shared" si="15"/>
        <v xml:space="preserve"> </v>
      </c>
      <c r="AB26" s="10">
        <f>IF($S$4="", SUMIFS('무신사 메타 광고'!$X:$X, '무신사 메타 광고'!$C:$C, $R26),SUMIFS('무신사 메타 광고'!$X:$X,'무신사 메타 광고'!$I:$I,$S$4,'무신사 메타 광고'!$C:$C,$R26))</f>
        <v>0</v>
      </c>
      <c r="AC26" s="11">
        <f t="shared" si="12"/>
        <v>0</v>
      </c>
    </row>
    <row r="27" spans="1:29">
      <c r="A27" s="1">
        <f t="shared" ca="1" si="4"/>
        <v>4</v>
      </c>
      <c r="B27" s="9">
        <f ca="1">IFERROR(__xludf.DUMMYFUNCTION("""COMPUTED_VALUE"""),46131)</f>
        <v>46131</v>
      </c>
      <c r="C27" s="10">
        <f ca="1">IF($C$4="", SUMIFS('무신사 메타 광고'!$L:$L, '무신사 메타 광고'!$D:$D, $B27), SUMIFS('무신사 메타 광고'!$L:$L, '무신사 메타 광고'!$I:$I, $C$4, '무신사 메타 광고'!$D:$D, $B27))</f>
        <v>55963</v>
      </c>
      <c r="D27" s="10">
        <f ca="1">IF($C$4="", SUMIFS('무신사 메타 광고'!$V:$V, '무신사 메타 광고'!$D:$D, $B27), SUMIFS('무신사 메타 광고'!$V:$V,'무신사 메타 광고'!$I:$I,$C$4,'무신사 메타 광고'!$D:$D,$B27))</f>
        <v>2436750</v>
      </c>
      <c r="E27" s="11">
        <f t="shared" ca="1" si="5"/>
        <v>43.542161785465396</v>
      </c>
      <c r="F27" s="12">
        <f t="shared" ca="1" si="13"/>
        <v>4.2002061353940325</v>
      </c>
      <c r="G27" s="10">
        <f ca="1">IF($C$4="", SUMIFS('무신사 메타 광고'!$K:$K, '무신사 메타 광고'!$D:$D, $B27), SUMIFS('무신사 메타 광고'!$K:$K,'무신사 메타 광고'!$I:$I,$C$4,'무신사 메타 광고'!D:D,$B27))</f>
        <v>17882</v>
      </c>
      <c r="H27" s="10">
        <f ca="1">IF($C$4="", SUMIFS('무신사 메타 광고'!$N:$N, '무신사 메타 광고'!$D:$D, $B27),SUMIFS('무신사 메타 광고'!$N:$N,'무신사 메타 광고'!$I:$I,$C$4,'무신사 메타 광고'!$D:$D,$B27))</f>
        <v>432</v>
      </c>
      <c r="I27" s="10">
        <f ca="1">IF($C$4="", SUMIFS('무신사 메타 광고'!$U:$U, '무신사 메타 광고'!$D:$D, $B27),SUMIFS('무신사 메타 광고'!$U:$U,'무신사 메타 광고'!$I:$I,$C$4,'무신사 메타 광고'!$D:$D,$B27))</f>
        <v>20</v>
      </c>
      <c r="J27" s="11">
        <f t="shared" ca="1" si="6"/>
        <v>4.6296296296296294E-2</v>
      </c>
      <c r="K27" s="11">
        <f t="shared" ca="1" si="7"/>
        <v>2.4158371546806844E-2</v>
      </c>
      <c r="L27" s="12">
        <f t="shared" ca="1" si="8"/>
        <v>-0.12773879686628536</v>
      </c>
      <c r="N27" s="10">
        <f ca="1">IF($C$4="", SUMIFS('무신사 메타 광고'!$X:$X, '무신사 메타 광고'!$D:$D, $B27),SUMIFS('무신사 메타 광고'!$X:$X,'무신사 메타 광고'!I:I,$C$4,'무신사 메타 광고'!D:D,$B27))</f>
        <v>19287710</v>
      </c>
      <c r="O27" s="11">
        <f t="shared" ca="1" si="9"/>
        <v>0.88783380576548276</v>
      </c>
      <c r="R27" s="13"/>
      <c r="S27" s="10">
        <f>IF($S$4="", SUMIFS('무신사 메타 광고'!$L:$L, '무신사 메타 광고'!$C:$C, $R27),SUMIFS('무신사 메타 광고'!L:L,'무신사 메타 광고'!$I:$I,$S$4,'무신사 메타 광고'!$C:$C,$R27))</f>
        <v>0</v>
      </c>
      <c r="T27" s="10">
        <f>IF($S$4="", SUMIFS('무신사 메타 광고'!$V:$V, '무신사 메타 광고'!$C:$C, $R27),SUMIFS('무신사 메타 광고'!$V:$V,'무신사 메타 광고'!$I:$I,$S$4,'무신사 메타 광고'!$C:$C,$R27))</f>
        <v>0</v>
      </c>
      <c r="U27" s="11">
        <f t="shared" si="10"/>
        <v>0</v>
      </c>
      <c r="V27" s="12" t="str">
        <f t="shared" si="14"/>
        <v xml:space="preserve"> </v>
      </c>
      <c r="W27" s="10">
        <f>IF($S$4="", SUMIFS('무신사 메타 광고'!$K:$K, '무신사 메타 광고'!$C:$C, $R27),SUMIFS('무신사 메타 광고'!$K:$K,'무신사 메타 광고'!$I:$I,$S$4,'무신사 메타 광고'!$C:$C,$R27))</f>
        <v>0</v>
      </c>
      <c r="X27" s="10">
        <f>IF($S$4="", SUMIFS('무신사 메타 광고'!$N:$N, '무신사 메타 광고'!$C:$C, $R27),SUMIFS('무신사 메타 광고'!$N:$N,'무신사 메타 광고'!$I:$I,$S$4,'무신사 메타 광고'!$C:$C,$R27))</f>
        <v>0</v>
      </c>
      <c r="Y27" s="11">
        <f t="shared" si="11"/>
        <v>0</v>
      </c>
      <c r="Z27" s="12" t="str">
        <f t="shared" si="15"/>
        <v xml:space="preserve"> </v>
      </c>
      <c r="AB27" s="10">
        <f>IF($S$4="", SUMIFS('무신사 메타 광고'!$X:$X, '무신사 메타 광고'!$C:$C, $R27),SUMIFS('무신사 메타 광고'!$X:$X,'무신사 메타 광고'!$I:$I,$S$4,'무신사 메타 광고'!$C:$C,$R27))</f>
        <v>0</v>
      </c>
      <c r="AC27" s="11">
        <f t="shared" si="12"/>
        <v>0</v>
      </c>
    </row>
    <row r="28" spans="1:29">
      <c r="A28" s="1">
        <f t="shared" ca="1" si="4"/>
        <v>4</v>
      </c>
      <c r="B28" s="9">
        <f ca="1">IFERROR(__xludf.DUMMYFUNCTION("""COMPUTED_VALUE"""),46132)</f>
        <v>46132</v>
      </c>
      <c r="C28" s="10">
        <f ca="1">IF($C$4="", SUMIFS('무신사 메타 광고'!$L:$L, '무신사 메타 광고'!$D:$D, $B28), SUMIFS('무신사 메타 광고'!$L:$L, '무신사 메타 광고'!$I:$I, $C$4, '무신사 메타 광고'!$D:$D, $B28))</f>
        <v>60554</v>
      </c>
      <c r="D28" s="10">
        <f ca="1">IF($C$4="", SUMIFS('무신사 메타 광고'!$V:$V, '무신사 메타 광고'!$D:$D, $B28), SUMIFS('무신사 메타 광고'!$V:$V,'무신사 메타 광고'!$I:$I,$C$4,'무신사 메타 광고'!$D:$D,$B28))</f>
        <v>1186350</v>
      </c>
      <c r="E28" s="11">
        <f t="shared" ca="1" si="5"/>
        <v>19.59160418799749</v>
      </c>
      <c r="F28" s="12">
        <f t="shared" ca="1" si="13"/>
        <v>-0.55005439820543611</v>
      </c>
      <c r="G28" s="10">
        <f ca="1">IF($C$4="", SUMIFS('무신사 메타 광고'!$K:$K, '무신사 메타 광고'!$D:$D, $B28), SUMIFS('무신사 메타 광고'!$K:$K,'무신사 메타 광고'!$I:$I,$C$4,'무신사 메타 광고'!D:D,$B28))</f>
        <v>18373</v>
      </c>
      <c r="H28" s="10">
        <f ca="1">IF($C$4="", SUMIFS('무신사 메타 광고'!$N:$N, '무신사 메타 광고'!$D:$D, $B28),SUMIFS('무신사 메타 광고'!$N:$N,'무신사 메타 광고'!$I:$I,$C$4,'무신사 메타 광고'!$D:$D,$B28))</f>
        <v>402</v>
      </c>
      <c r="I28" s="10">
        <f ca="1">IF($C$4="", SUMIFS('무신사 메타 광고'!$U:$U, '무신사 메타 광고'!$D:$D, $B28),SUMIFS('무신사 메타 광고'!$U:$U,'무신사 메타 광고'!$I:$I,$C$4,'무신사 메타 광고'!$D:$D,$B28))</f>
        <v>11</v>
      </c>
      <c r="J28" s="11">
        <f t="shared" ca="1" si="6"/>
        <v>2.736318407960199E-2</v>
      </c>
      <c r="K28" s="11">
        <f t="shared" ca="1" si="7"/>
        <v>2.1879932509660915E-2</v>
      </c>
      <c r="L28" s="12">
        <f t="shared" ca="1" si="8"/>
        <v>-9.4312608477415516E-2</v>
      </c>
      <c r="N28" s="10">
        <f ca="1">IF($C$4="", SUMIFS('무신사 메타 광고'!$X:$X, '무신사 메타 광고'!$D:$D, $B28),SUMIFS('무신사 메타 광고'!$X:$X,'무신사 메타 광고'!I:I,$C$4,'무신사 메타 광고'!D:D,$B28))</f>
        <v>8806100</v>
      </c>
      <c r="O28" s="11">
        <f t="shared" ca="1" si="9"/>
        <v>0.88127536289898878</v>
      </c>
      <c r="R28" s="13"/>
      <c r="S28" s="10">
        <f>IF($S$4="", SUMIFS('무신사 메타 광고'!$L:$L, '무신사 메타 광고'!$C:$C, $R28),SUMIFS('무신사 메타 광고'!L:L,'무신사 메타 광고'!$I:$I,$S$4,'무신사 메타 광고'!$C:$C,$R28))</f>
        <v>0</v>
      </c>
      <c r="T28" s="10">
        <f>IF($S$4="", SUMIFS('무신사 메타 광고'!$V:$V, '무신사 메타 광고'!$C:$C, $R28),SUMIFS('무신사 메타 광고'!$V:$V,'무신사 메타 광고'!$I:$I,$S$4,'무신사 메타 광고'!$C:$C,$R28))</f>
        <v>0</v>
      </c>
      <c r="U28" s="11">
        <f t="shared" si="10"/>
        <v>0</v>
      </c>
      <c r="V28" s="12" t="str">
        <f t="shared" si="14"/>
        <v xml:space="preserve"> </v>
      </c>
      <c r="W28" s="10">
        <f>IF($S$4="", SUMIFS('무신사 메타 광고'!$K:$K, '무신사 메타 광고'!$C:$C, $R28),SUMIFS('무신사 메타 광고'!$K:$K,'무신사 메타 광고'!$I:$I,$S$4,'무신사 메타 광고'!$C:$C,$R28))</f>
        <v>0</v>
      </c>
      <c r="X28" s="10">
        <f>IF($S$4="", SUMIFS('무신사 메타 광고'!$N:$N, '무신사 메타 광고'!$C:$C, $R28),SUMIFS('무신사 메타 광고'!$N:$N,'무신사 메타 광고'!$I:$I,$S$4,'무신사 메타 광고'!$C:$C,$R28))</f>
        <v>0</v>
      </c>
      <c r="Y28" s="11">
        <f t="shared" si="11"/>
        <v>0</v>
      </c>
      <c r="Z28" s="12" t="str">
        <f t="shared" si="15"/>
        <v xml:space="preserve"> </v>
      </c>
      <c r="AB28" s="10">
        <f>IF($S$4="", SUMIFS('무신사 메타 광고'!$X:$X, '무신사 메타 광고'!$C:$C, $R28),SUMIFS('무신사 메타 광고'!$X:$X,'무신사 메타 광고'!$I:$I,$S$4,'무신사 메타 광고'!$C:$C,$R28))</f>
        <v>0</v>
      </c>
      <c r="AC28" s="11">
        <f t="shared" si="12"/>
        <v>0</v>
      </c>
    </row>
    <row r="29" spans="1:29">
      <c r="A29" s="1">
        <f t="shared" ca="1" si="4"/>
        <v>4</v>
      </c>
      <c r="B29" s="9">
        <f ca="1">IFERROR(__xludf.DUMMYFUNCTION("""COMPUTED_VALUE"""),46133)</f>
        <v>46133</v>
      </c>
      <c r="C29" s="10">
        <f ca="1">IF($C$4="", SUMIFS('무신사 메타 광고'!$L:$L, '무신사 메타 광고'!$D:$D, $B29), SUMIFS('무신사 메타 광고'!$L:$L, '무신사 메타 광고'!$I:$I, $C$4, '무신사 메타 광고'!$D:$D, $B29))</f>
        <v>63079</v>
      </c>
      <c r="D29" s="10">
        <f ca="1">IF($C$4="", SUMIFS('무신사 메타 광고'!$V:$V, '무신사 메타 광고'!$D:$D, $B29), SUMIFS('무신사 메타 광고'!$V:$V,'무신사 메타 광고'!$I:$I,$C$4,'무신사 메타 광고'!$D:$D,$B29))</f>
        <v>1042200</v>
      </c>
      <c r="E29" s="11">
        <f t="shared" ca="1" si="5"/>
        <v>16.522138905182391</v>
      </c>
      <c r="F29" s="12">
        <f t="shared" ca="1" si="13"/>
        <v>-0.15667248344551396</v>
      </c>
      <c r="G29" s="10">
        <f ca="1">IF($C$4="", SUMIFS('무신사 메타 광고'!$K:$K, '무신사 메타 광고'!$D:$D, $B29), SUMIFS('무신사 메타 광고'!$K:$K,'무신사 메타 광고'!$I:$I,$C$4,'무신사 메타 광고'!D:D,$B29))</f>
        <v>18502</v>
      </c>
      <c r="H29" s="10">
        <f ca="1">IF($C$4="", SUMIFS('무신사 메타 광고'!$N:$N, '무신사 메타 광고'!$D:$D, $B29),SUMIFS('무신사 메타 광고'!$N:$N,'무신사 메타 광고'!$I:$I,$C$4,'무신사 메타 광고'!$D:$D,$B29))</f>
        <v>383</v>
      </c>
      <c r="I29" s="10">
        <f ca="1">IF($C$4="", SUMIFS('무신사 메타 광고'!$U:$U, '무신사 메타 광고'!$D:$D, $B29),SUMIFS('무신사 메타 광고'!$U:$U,'무신사 메타 광고'!$I:$I,$C$4,'무신사 메타 광고'!$D:$D,$B29))</f>
        <v>10</v>
      </c>
      <c r="J29" s="11">
        <f t="shared" ca="1" si="6"/>
        <v>2.6109660574412531E-2</v>
      </c>
      <c r="K29" s="11">
        <f t="shared" ca="1" si="7"/>
        <v>2.0700464814614638E-2</v>
      </c>
      <c r="L29" s="12">
        <f t="shared" ca="1" si="8"/>
        <v>-5.3906368062401136E-2</v>
      </c>
      <c r="N29" s="10">
        <f ca="1">IF($C$4="", SUMIFS('무신사 메타 광고'!$X:$X, '무신사 메타 광고'!$D:$D, $B29),SUMIFS('무신사 메타 광고'!$X:$X,'무신사 메타 광고'!I:I,$C$4,'무신사 메타 광고'!D:D,$B29))</f>
        <v>12143218</v>
      </c>
      <c r="O29" s="11">
        <f t="shared" ca="1" si="9"/>
        <v>0.92095813723918352</v>
      </c>
      <c r="R29" s="13"/>
      <c r="S29" s="10">
        <f>IF($S$4="", SUMIFS('무신사 메타 광고'!$L:$L, '무신사 메타 광고'!$C:$C, $R29),SUMIFS('무신사 메타 광고'!L:L,'무신사 메타 광고'!$I:$I,$S$4,'무신사 메타 광고'!$C:$C,$R29))</f>
        <v>0</v>
      </c>
      <c r="T29" s="10">
        <f>IF($S$4="", SUMIFS('무신사 메타 광고'!$V:$V, '무신사 메타 광고'!$C:$C, $R29),SUMIFS('무신사 메타 광고'!$V:$V,'무신사 메타 광고'!$I:$I,$S$4,'무신사 메타 광고'!$C:$C,$R29))</f>
        <v>0</v>
      </c>
      <c r="U29" s="11">
        <f t="shared" si="10"/>
        <v>0</v>
      </c>
      <c r="V29" s="12" t="str">
        <f t="shared" si="14"/>
        <v xml:space="preserve"> </v>
      </c>
      <c r="W29" s="10">
        <f>IF($S$4="", SUMIFS('무신사 메타 광고'!$K:$K, '무신사 메타 광고'!$C:$C, $R29),SUMIFS('무신사 메타 광고'!$K:$K,'무신사 메타 광고'!$I:$I,$S$4,'무신사 메타 광고'!$C:$C,$R29))</f>
        <v>0</v>
      </c>
      <c r="X29" s="10">
        <f>IF($S$4="", SUMIFS('무신사 메타 광고'!$N:$N, '무신사 메타 광고'!$C:$C, $R29),SUMIFS('무신사 메타 광고'!$N:$N,'무신사 메타 광고'!$I:$I,$S$4,'무신사 메타 광고'!$C:$C,$R29))</f>
        <v>0</v>
      </c>
      <c r="Y29" s="11">
        <f t="shared" si="11"/>
        <v>0</v>
      </c>
      <c r="Z29" s="12" t="str">
        <f t="shared" si="15"/>
        <v xml:space="preserve"> </v>
      </c>
      <c r="AB29" s="10">
        <f>IF($S$4="", SUMIFS('무신사 메타 광고'!$X:$X, '무신사 메타 광고'!$C:$C, $R29),SUMIFS('무신사 메타 광고'!$X:$X,'무신사 메타 광고'!$I:$I,$S$4,'무신사 메타 광고'!$C:$C,$R29))</f>
        <v>0</v>
      </c>
      <c r="AC29" s="11">
        <f t="shared" si="12"/>
        <v>0</v>
      </c>
    </row>
    <row r="30" spans="1:29">
      <c r="A30" s="1">
        <f t="shared" ca="1" si="4"/>
        <v>4</v>
      </c>
      <c r="B30" s="9">
        <f ca="1">IFERROR(__xludf.DUMMYFUNCTION("""COMPUTED_VALUE"""),46134)</f>
        <v>46134</v>
      </c>
      <c r="C30" s="10">
        <f ca="1">IF($C$4="", SUMIFS('무신사 메타 광고'!$L:$L, '무신사 메타 광고'!$D:$D, $B30), SUMIFS('무신사 메타 광고'!$L:$L, '무신사 메타 광고'!$I:$I, $C$4, '무신사 메타 광고'!$D:$D, $B30))</f>
        <v>62745</v>
      </c>
      <c r="D30" s="10">
        <f ca="1">IF($C$4="", SUMIFS('무신사 메타 광고'!$V:$V, '무신사 메타 광고'!$D:$D, $B30), SUMIFS('무신사 메타 광고'!$V:$V,'무신사 메타 광고'!$I:$I,$C$4,'무신사 메타 광고'!$D:$D,$B30))</f>
        <v>1350400</v>
      </c>
      <c r="E30" s="11">
        <f t="shared" ca="1" si="5"/>
        <v>21.522033628177542</v>
      </c>
      <c r="F30" s="12">
        <f t="shared" ca="1" si="13"/>
        <v>0.30261788450567179</v>
      </c>
      <c r="G30" s="10">
        <f ca="1">IF($C$4="", SUMIFS('무신사 메타 광고'!$K:$K, '무신사 메타 광고'!$D:$D, $B30), SUMIFS('무신사 메타 광고'!$K:$K,'무신사 메타 광고'!$I:$I,$C$4,'무신사 메타 광고'!D:D,$B30))</f>
        <v>19642</v>
      </c>
      <c r="H30" s="10">
        <f ca="1">IF($C$4="", SUMIFS('무신사 메타 광고'!$N:$N, '무신사 메타 광고'!$D:$D, $B30),SUMIFS('무신사 메타 광고'!$N:$N,'무신사 메타 광고'!$I:$I,$C$4,'무신사 메타 광고'!$D:$D,$B30))</f>
        <v>427</v>
      </c>
      <c r="I30" s="10">
        <f ca="1">IF($C$4="", SUMIFS('무신사 메타 광고'!$U:$U, '무신사 메타 광고'!$D:$D, $B30),SUMIFS('무신사 메타 광고'!$U:$U,'무신사 메타 광고'!$I:$I,$C$4,'무신사 메타 광고'!$D:$D,$B30))</f>
        <v>13</v>
      </c>
      <c r="J30" s="11">
        <f t="shared" ca="1" si="6"/>
        <v>3.0444964871194378E-2</v>
      </c>
      <c r="K30" s="11">
        <f t="shared" ca="1" si="7"/>
        <v>2.1739130434782608E-2</v>
      </c>
      <c r="L30" s="12">
        <f t="shared" ca="1" si="8"/>
        <v>5.0175956408218751E-2</v>
      </c>
      <c r="N30" s="10">
        <f ca="1">IF($C$4="", SUMIFS('무신사 메타 광고'!$X:$X, '무신사 메타 광고'!$D:$D, $B30),SUMIFS('무신사 메타 광고'!$X:$X,'무신사 메타 광고'!I:I,$C$4,'무신사 메타 광고'!D:D,$B30))</f>
        <v>14507850</v>
      </c>
      <c r="O30" s="11">
        <f t="shared" ca="1" si="9"/>
        <v>0.91484558510554448</v>
      </c>
      <c r="R30" s="13"/>
      <c r="S30" s="10">
        <f>IF($S$4="", SUMIFS('무신사 메타 광고'!$L:$L, '무신사 메타 광고'!$C:$C, $R30),SUMIFS('무신사 메타 광고'!L:L,'무신사 메타 광고'!$I:$I,$S$4,'무신사 메타 광고'!$C:$C,$R30))</f>
        <v>0</v>
      </c>
      <c r="T30" s="10">
        <f>IF($S$4="", SUMIFS('무신사 메타 광고'!$V:$V, '무신사 메타 광고'!$C:$C, $R30),SUMIFS('무신사 메타 광고'!$V:$V,'무신사 메타 광고'!$I:$I,$S$4,'무신사 메타 광고'!$C:$C,$R30))</f>
        <v>0</v>
      </c>
      <c r="U30" s="11">
        <f t="shared" si="10"/>
        <v>0</v>
      </c>
      <c r="V30" s="12" t="str">
        <f t="shared" si="14"/>
        <v xml:space="preserve"> </v>
      </c>
      <c r="W30" s="10">
        <f>IF($S$4="", SUMIFS('무신사 메타 광고'!$K:$K, '무신사 메타 광고'!$C:$C, $R30),SUMIFS('무신사 메타 광고'!$K:$K,'무신사 메타 광고'!$I:$I,$S$4,'무신사 메타 광고'!$C:$C,$R30))</f>
        <v>0</v>
      </c>
      <c r="X30" s="10">
        <f>IF($S$4="", SUMIFS('무신사 메타 광고'!$N:$N, '무신사 메타 광고'!$C:$C, $R30),SUMIFS('무신사 메타 광고'!$N:$N,'무신사 메타 광고'!$I:$I,$S$4,'무신사 메타 광고'!$C:$C,$R30))</f>
        <v>0</v>
      </c>
      <c r="Y30" s="11">
        <f t="shared" si="11"/>
        <v>0</v>
      </c>
      <c r="Z30" s="12" t="str">
        <f t="shared" si="15"/>
        <v xml:space="preserve"> </v>
      </c>
      <c r="AB30" s="10">
        <f>IF($S$4="", SUMIFS('무신사 메타 광고'!$X:$X, '무신사 메타 광고'!$C:$C, $R30),SUMIFS('무신사 메타 광고'!$X:$X,'무신사 메타 광고'!$I:$I,$S$4,'무신사 메타 광고'!$C:$C,$R30))</f>
        <v>0</v>
      </c>
      <c r="AC30" s="11">
        <f t="shared" si="12"/>
        <v>0</v>
      </c>
    </row>
    <row r="31" spans="1:29">
      <c r="A31" s="1">
        <f t="shared" ca="1" si="4"/>
        <v>4</v>
      </c>
      <c r="B31" s="9">
        <f ca="1">IFERROR(__xludf.DUMMYFUNCTION("""COMPUTED_VALUE"""),46135)</f>
        <v>46135</v>
      </c>
      <c r="C31" s="10">
        <f ca="1">IF($C$4="", SUMIFS('무신사 메타 광고'!$L:$L, '무신사 메타 광고'!$D:$D, $B31), SUMIFS('무신사 메타 광고'!$L:$L, '무신사 메타 광고'!$I:$I, $C$4, '무신사 메타 광고'!$D:$D, $B31))</f>
        <v>57558</v>
      </c>
      <c r="D31" s="10">
        <f ca="1">IF($C$4="", SUMIFS('무신사 메타 광고'!$V:$V, '무신사 메타 광고'!$D:$D, $B31), SUMIFS('무신사 메타 광고'!$V:$V,'무신사 메타 광고'!$I:$I,$C$4,'무신사 메타 광고'!$D:$D,$B31))</f>
        <v>536700</v>
      </c>
      <c r="E31" s="11">
        <f t="shared" ca="1" si="5"/>
        <v>9.3245074533514014</v>
      </c>
      <c r="F31" s="12">
        <f t="shared" ca="1" si="13"/>
        <v>-0.56674598625552897</v>
      </c>
      <c r="G31" s="10">
        <f ca="1">IF($C$4="", SUMIFS('무신사 메타 광고'!$K:$K, '무신사 메타 광고'!$D:$D, $B31), SUMIFS('무신사 메타 광고'!$K:$K,'무신사 메타 광고'!$I:$I,$C$4,'무신사 메타 광고'!D:D,$B31))</f>
        <v>19420</v>
      </c>
      <c r="H31" s="10">
        <f ca="1">IF($C$4="", SUMIFS('무신사 메타 광고'!$N:$N, '무신사 메타 광고'!$D:$D, $B31),SUMIFS('무신사 메타 광고'!$N:$N,'무신사 메타 광고'!$I:$I,$C$4,'무신사 메타 광고'!$D:$D,$B31))</f>
        <v>461</v>
      </c>
      <c r="I31" s="10">
        <f ca="1">IF($C$4="", SUMIFS('무신사 메타 광고'!$U:$U, '무신사 메타 광고'!$D:$D, $B31),SUMIFS('무신사 메타 광고'!$U:$U,'무신사 메타 광고'!$I:$I,$C$4,'무신사 메타 광고'!$D:$D,$B31))</f>
        <v>6</v>
      </c>
      <c r="J31" s="11">
        <f t="shared" ca="1" si="6"/>
        <v>1.3015184381778741E-2</v>
      </c>
      <c r="K31" s="11">
        <f t="shared" ca="1" si="7"/>
        <v>2.3738414006179195E-2</v>
      </c>
      <c r="L31" s="12">
        <f t="shared" ca="1" si="8"/>
        <v>9.1967044284243016E-2</v>
      </c>
      <c r="N31" s="10">
        <f ca="1">IF($C$4="", SUMIFS('무신사 메타 광고'!$X:$X, '무신사 메타 광고'!$D:$D, $B31),SUMIFS('무신사 메타 광고'!$X:$X,'무신사 메타 광고'!I:I,$C$4,'무신사 메타 광고'!D:D,$B31))</f>
        <v>3461700</v>
      </c>
      <c r="O31" s="11">
        <f t="shared" ca="1" si="9"/>
        <v>0.86577130852340933</v>
      </c>
      <c r="R31" s="13"/>
      <c r="S31" s="10">
        <f>IF($S$4="", SUMIFS('무신사 메타 광고'!$L:$L, '무신사 메타 광고'!$C:$C, $R31),SUMIFS('무신사 메타 광고'!L:L,'무신사 메타 광고'!$I:$I,$S$4,'무신사 메타 광고'!$C:$C,$R31))</f>
        <v>0</v>
      </c>
      <c r="T31" s="10">
        <f>IF($S$4="", SUMIFS('무신사 메타 광고'!$V:$V, '무신사 메타 광고'!$C:$C, $R31),SUMIFS('무신사 메타 광고'!$V:$V,'무신사 메타 광고'!$I:$I,$S$4,'무신사 메타 광고'!$C:$C,$R31))</f>
        <v>0</v>
      </c>
      <c r="U31" s="11">
        <f t="shared" si="10"/>
        <v>0</v>
      </c>
      <c r="V31" s="12" t="str">
        <f t="shared" si="14"/>
        <v xml:space="preserve"> </v>
      </c>
      <c r="W31" s="10">
        <f>IF($S$4="", SUMIFS('무신사 메타 광고'!$K:$K, '무신사 메타 광고'!$C:$C, $R31),SUMIFS('무신사 메타 광고'!$K:$K,'무신사 메타 광고'!$I:$I,$S$4,'무신사 메타 광고'!$C:$C,$R31))</f>
        <v>0</v>
      </c>
      <c r="X31" s="10">
        <f>IF($S$4="", SUMIFS('무신사 메타 광고'!$N:$N, '무신사 메타 광고'!$C:$C, $R31),SUMIFS('무신사 메타 광고'!$N:$N,'무신사 메타 광고'!$I:$I,$S$4,'무신사 메타 광고'!$C:$C,$R31))</f>
        <v>0</v>
      </c>
      <c r="Y31" s="11">
        <f t="shared" si="11"/>
        <v>0</v>
      </c>
      <c r="Z31" s="12" t="str">
        <f t="shared" si="15"/>
        <v xml:space="preserve"> </v>
      </c>
      <c r="AB31" s="10">
        <f>IF($S$4="", SUMIFS('무신사 메타 광고'!$X:$X, '무신사 메타 광고'!$C:$C, $R31),SUMIFS('무신사 메타 광고'!$X:$X,'무신사 메타 광고'!$I:$I,$S$4,'무신사 메타 광고'!$C:$C,$R31))</f>
        <v>0</v>
      </c>
      <c r="AC31" s="11">
        <f t="shared" si="12"/>
        <v>0</v>
      </c>
    </row>
    <row r="32" spans="1:29">
      <c r="A32" s="1">
        <f t="shared" ca="1" si="4"/>
        <v>4</v>
      </c>
      <c r="B32" s="9">
        <f ca="1">IFERROR(__xludf.DUMMYFUNCTION("""COMPUTED_VALUE"""),46136)</f>
        <v>46136</v>
      </c>
      <c r="C32" s="10">
        <f ca="1">IF($C$4="", SUMIFS('무신사 메타 광고'!$L:$L, '무신사 메타 광고'!$D:$D, $B32), SUMIFS('무신사 메타 광고'!$L:$L, '무신사 메타 광고'!$I:$I, $C$4, '무신사 메타 광고'!$D:$D, $B32))</f>
        <v>66960</v>
      </c>
      <c r="D32" s="10">
        <f ca="1">IF($C$4="", SUMIFS('무신사 메타 광고'!$V:$V, '무신사 메타 광고'!$D:$D, $B32), SUMIFS('무신사 메타 광고'!$V:$V,'무신사 메타 광고'!$I:$I,$C$4,'무신사 메타 광고'!$D:$D,$B32))</f>
        <v>894750</v>
      </c>
      <c r="E32" s="11">
        <f t="shared" ca="1" si="5"/>
        <v>13.362455197132617</v>
      </c>
      <c r="F32" s="12">
        <f t="shared" ca="1" si="13"/>
        <v>0.43304676026934824</v>
      </c>
      <c r="G32" s="10">
        <f ca="1">IF($C$4="", SUMIFS('무신사 메타 광고'!$K:$K, '무신사 메타 광고'!$D:$D, $B32), SUMIFS('무신사 메타 광고'!$K:$K,'무신사 메타 광고'!$I:$I,$C$4,'무신사 메타 광고'!D:D,$B32))</f>
        <v>18844</v>
      </c>
      <c r="H32" s="10">
        <f ca="1">IF($C$4="", SUMIFS('무신사 메타 광고'!$N:$N, '무신사 메타 광고'!$D:$D, $B32),SUMIFS('무신사 메타 광고'!$N:$N,'무신사 메타 광고'!$I:$I,$C$4,'무신사 메타 광고'!$D:$D,$B32))</f>
        <v>566</v>
      </c>
      <c r="I32" s="10">
        <f ca="1">IF($C$4="", SUMIFS('무신사 메타 광고'!$U:$U, '무신사 메타 광고'!$D:$D, $B32),SUMIFS('무신사 메타 광고'!$U:$U,'무신사 메타 광고'!$I:$I,$C$4,'무신사 메타 광고'!$D:$D,$B32))</f>
        <v>8</v>
      </c>
      <c r="J32" s="11">
        <f t="shared" ca="1" si="6"/>
        <v>1.4134275618374558E-2</v>
      </c>
      <c r="K32" s="11">
        <f t="shared" ca="1" si="7"/>
        <v>3.0036085756739547E-2</v>
      </c>
      <c r="L32" s="12">
        <f t="shared" ca="1" si="8"/>
        <v>0.26529454532729291</v>
      </c>
      <c r="N32" s="10">
        <f ca="1">IF($C$4="", SUMIFS('무신사 메타 광고'!$X:$X, '무신사 메타 광고'!$D:$D, $B32),SUMIFS('무신사 메타 광고'!$X:$X,'무신사 메타 광고'!I:I,$C$4,'무신사 메타 광고'!D:D,$B32))</f>
        <v>9632550</v>
      </c>
      <c r="O32" s="11">
        <f t="shared" ca="1" si="9"/>
        <v>0.91500669687384228</v>
      </c>
      <c r="R32" s="13"/>
      <c r="S32" s="10">
        <f>IF($S$4="", SUMIFS('무신사 메타 광고'!$L:$L, '무신사 메타 광고'!$C:$C, $R32),SUMIFS('무신사 메타 광고'!L:L,'무신사 메타 광고'!$I:$I,$S$4,'무신사 메타 광고'!$C:$C,$R32))</f>
        <v>0</v>
      </c>
      <c r="T32" s="10">
        <f>IF($S$4="", SUMIFS('무신사 메타 광고'!$V:$V, '무신사 메타 광고'!$C:$C, $R32),SUMIFS('무신사 메타 광고'!$V:$V,'무신사 메타 광고'!$I:$I,$S$4,'무신사 메타 광고'!$C:$C,$R32))</f>
        <v>0</v>
      </c>
      <c r="U32" s="11">
        <f t="shared" si="10"/>
        <v>0</v>
      </c>
      <c r="V32" s="12" t="str">
        <f t="shared" si="14"/>
        <v xml:space="preserve"> </v>
      </c>
      <c r="W32" s="10">
        <f>IF($S$4="", SUMIFS('무신사 메타 광고'!$K:$K, '무신사 메타 광고'!$C:$C, $R32),SUMIFS('무신사 메타 광고'!$K:$K,'무신사 메타 광고'!$I:$I,$S$4,'무신사 메타 광고'!$C:$C,$R32))</f>
        <v>0</v>
      </c>
      <c r="X32" s="10">
        <f>IF($S$4="", SUMIFS('무신사 메타 광고'!$N:$N, '무신사 메타 광고'!$C:$C, $R32),SUMIFS('무신사 메타 광고'!$N:$N,'무신사 메타 광고'!$I:$I,$S$4,'무신사 메타 광고'!$C:$C,$R32))</f>
        <v>0</v>
      </c>
      <c r="Y32" s="11">
        <f t="shared" si="11"/>
        <v>0</v>
      </c>
      <c r="Z32" s="12" t="str">
        <f t="shared" si="15"/>
        <v xml:space="preserve"> </v>
      </c>
      <c r="AB32" s="10">
        <f>IF($S$4="", SUMIFS('무신사 메타 광고'!$X:$X, '무신사 메타 광고'!$C:$C, $R32),SUMIFS('무신사 메타 광고'!$X:$X,'무신사 메타 광고'!$I:$I,$S$4,'무신사 메타 광고'!$C:$C,$R32))</f>
        <v>0</v>
      </c>
      <c r="AC32" s="11">
        <f t="shared" si="12"/>
        <v>0</v>
      </c>
    </row>
    <row r="33" spans="1:29">
      <c r="A33" s="1">
        <f t="shared" ca="1" si="4"/>
        <v>4</v>
      </c>
      <c r="B33" s="9">
        <f ca="1">IFERROR(__xludf.DUMMYFUNCTION("""COMPUTED_VALUE"""),46137)</f>
        <v>46137</v>
      </c>
      <c r="C33" s="10">
        <f ca="1">IF($C$4="", SUMIFS('무신사 메타 광고'!$L:$L, '무신사 메타 광고'!$D:$D, $B33), SUMIFS('무신사 메타 광고'!$L:$L, '무신사 메타 광고'!$I:$I, $C$4, '무신사 메타 광고'!$D:$D, $B33))</f>
        <v>52508</v>
      </c>
      <c r="D33" s="10">
        <f ca="1">IF($C$4="", SUMIFS('무신사 메타 광고'!$V:$V, '무신사 메타 광고'!$D:$D, $B33), SUMIFS('무신사 메타 광고'!$V:$V,'무신사 메타 광고'!$I:$I,$C$4,'무신사 메타 광고'!$D:$D,$B33))</f>
        <v>600900</v>
      </c>
      <c r="E33" s="11">
        <f t="shared" ca="1" si="5"/>
        <v>11.443970442599223</v>
      </c>
      <c r="F33" s="12">
        <f t="shared" ca="1" si="13"/>
        <v>-0.14357277358318637</v>
      </c>
      <c r="G33" s="10">
        <f ca="1">IF($C$4="", SUMIFS('무신사 메타 광고'!$K:$K, '무신사 메타 광고'!$D:$D, $B33), SUMIFS('무신사 메타 광고'!$K:$K,'무신사 메타 광고'!$I:$I,$C$4,'무신사 메타 광고'!D:D,$B33))</f>
        <v>16026</v>
      </c>
      <c r="H33" s="10">
        <f ca="1">IF($C$4="", SUMIFS('무신사 메타 광고'!$N:$N, '무신사 메타 광고'!$D:$D, $B33),SUMIFS('무신사 메타 광고'!$N:$N,'무신사 메타 광고'!$I:$I,$C$4,'무신사 메타 광고'!$D:$D,$B33))</f>
        <v>566</v>
      </c>
      <c r="I33" s="10">
        <f ca="1">IF($C$4="", SUMIFS('무신사 메타 광고'!$U:$U, '무신사 메타 광고'!$D:$D, $B33),SUMIFS('무신사 메타 광고'!$U:$U,'무신사 메타 광고'!$I:$I,$C$4,'무신사 메타 광고'!$D:$D,$B33))</f>
        <v>7</v>
      </c>
      <c r="J33" s="11">
        <f t="shared" ca="1" si="6"/>
        <v>1.2367491166077738E-2</v>
      </c>
      <c r="K33" s="11">
        <f t="shared" ca="1" si="7"/>
        <v>3.5317608885560965E-2</v>
      </c>
      <c r="L33" s="12">
        <f t="shared" ca="1" si="8"/>
        <v>0.17583926120054913</v>
      </c>
      <c r="N33" s="10">
        <f ca="1">IF($C$4="", SUMIFS('무신사 메타 광고'!$X:$X, '무신사 메타 광고'!$D:$D, $B33),SUMIFS('무신사 메타 광고'!$X:$X,'무신사 메타 광고'!I:I,$C$4,'무신사 메타 광고'!D:D,$B33))</f>
        <v>8519750</v>
      </c>
      <c r="O33" s="11">
        <f t="shared" ca="1" si="9"/>
        <v>0.93411653774676151</v>
      </c>
      <c r="R33" s="13"/>
      <c r="S33" s="10">
        <f>IF($S$4="", SUMIFS('무신사 메타 광고'!$L:$L, '무신사 메타 광고'!$C:$C, $R33),SUMIFS('무신사 메타 광고'!L:L,'무신사 메타 광고'!$I:$I,$S$4,'무신사 메타 광고'!$C:$C,$R33))</f>
        <v>0</v>
      </c>
      <c r="T33" s="10">
        <f>IF($S$4="", SUMIFS('무신사 메타 광고'!$V:$V, '무신사 메타 광고'!$C:$C, $R33),SUMIFS('무신사 메타 광고'!$V:$V,'무신사 메타 광고'!$I:$I,$S$4,'무신사 메타 광고'!$C:$C,$R33))</f>
        <v>0</v>
      </c>
      <c r="U33" s="11">
        <f t="shared" si="10"/>
        <v>0</v>
      </c>
      <c r="V33" s="12" t="str">
        <f t="shared" si="14"/>
        <v xml:space="preserve"> </v>
      </c>
      <c r="W33" s="10">
        <f>IF($S$4="", SUMIFS('무신사 메타 광고'!$K:$K, '무신사 메타 광고'!$C:$C, $R33),SUMIFS('무신사 메타 광고'!$K:$K,'무신사 메타 광고'!$I:$I,$S$4,'무신사 메타 광고'!$C:$C,$R33))</f>
        <v>0</v>
      </c>
      <c r="X33" s="10">
        <f>IF($S$4="", SUMIFS('무신사 메타 광고'!$N:$N, '무신사 메타 광고'!$C:$C, $R33),SUMIFS('무신사 메타 광고'!$N:$N,'무신사 메타 광고'!$I:$I,$S$4,'무신사 메타 광고'!$C:$C,$R33))</f>
        <v>0</v>
      </c>
      <c r="Y33" s="11">
        <f t="shared" si="11"/>
        <v>0</v>
      </c>
      <c r="Z33" s="12" t="str">
        <f t="shared" si="15"/>
        <v xml:space="preserve"> </v>
      </c>
      <c r="AB33" s="10">
        <f>IF($S$4="", SUMIFS('무신사 메타 광고'!$X:$X, '무신사 메타 광고'!$C:$C, $R33),SUMIFS('무신사 메타 광고'!$X:$X,'무신사 메타 광고'!$I:$I,$S$4,'무신사 메타 광고'!$C:$C,$R33))</f>
        <v>0</v>
      </c>
      <c r="AC33" s="11">
        <f t="shared" si="12"/>
        <v>0</v>
      </c>
    </row>
    <row r="34" spans="1:29">
      <c r="A34" s="1">
        <f t="shared" ca="1" si="4"/>
        <v>4</v>
      </c>
      <c r="B34" s="9">
        <f ca="1">IFERROR(__xludf.DUMMYFUNCTION("""COMPUTED_VALUE"""),46138)</f>
        <v>46138</v>
      </c>
      <c r="C34" s="10">
        <f ca="1">IF($C$4="", SUMIFS('무신사 메타 광고'!$L:$L, '무신사 메타 광고'!$D:$D, $B34), SUMIFS('무신사 메타 광고'!$L:$L, '무신사 메타 광고'!$I:$I, $C$4, '무신사 메타 광고'!$D:$D, $B34))</f>
        <v>61784</v>
      </c>
      <c r="D34" s="10">
        <f ca="1">IF($C$4="", SUMIFS('무신사 메타 광고'!$V:$V, '무신사 메타 광고'!$D:$D, $B34), SUMIFS('무신사 메타 광고'!$V:$V,'무신사 메타 광고'!$I:$I,$C$4,'무신사 메타 광고'!$D:$D,$B34))</f>
        <v>570750</v>
      </c>
      <c r="E34" s="11">
        <f t="shared" ca="1" si="5"/>
        <v>9.2378285640295221</v>
      </c>
      <c r="F34" s="12">
        <f t="shared" ca="1" si="13"/>
        <v>-0.19277766310523858</v>
      </c>
      <c r="G34" s="10">
        <f ca="1">IF($C$4="", SUMIFS('무신사 메타 광고'!$K:$K, '무신사 메타 광고'!$D:$D, $B34), SUMIFS('무신사 메타 광고'!$K:$K,'무신사 메타 광고'!$I:$I,$C$4,'무신사 메타 광고'!D:D,$B34))</f>
        <v>19397</v>
      </c>
      <c r="H34" s="10">
        <f ca="1">IF($C$4="", SUMIFS('무신사 메타 광고'!$N:$N, '무신사 메타 광고'!$D:$D, $B34),SUMIFS('무신사 메타 광고'!$N:$N,'무신사 메타 광고'!$I:$I,$C$4,'무신사 메타 광고'!$D:$D,$B34))</f>
        <v>615</v>
      </c>
      <c r="I34" s="10">
        <f ca="1">IF($C$4="", SUMIFS('무신사 메타 광고'!$U:$U, '무신사 메타 광고'!$D:$D, $B34),SUMIFS('무신사 메타 광고'!$U:$U,'무신사 메타 광고'!$I:$I,$C$4,'무신사 메타 광고'!$D:$D,$B34))</f>
        <v>6</v>
      </c>
      <c r="J34" s="11">
        <f t="shared" ca="1" si="6"/>
        <v>9.7560975609756097E-3</v>
      </c>
      <c r="K34" s="11">
        <f t="shared" ca="1" si="7"/>
        <v>3.170593390730525E-2</v>
      </c>
      <c r="L34" s="12">
        <f t="shared" ca="1" si="8"/>
        <v>-0.10226272650446304</v>
      </c>
      <c r="N34" s="10">
        <f ca="1">IF($C$4="", SUMIFS('무신사 메타 광고'!$X:$X, '무신사 메타 광고'!$D:$D, $B34),SUMIFS('무신사 메타 광고'!$X:$X,'무신사 메타 광고'!I:I,$C$4,'무신사 메타 광고'!D:D,$B34))</f>
        <v>12479550</v>
      </c>
      <c r="O34" s="11">
        <f t="shared" ca="1" si="9"/>
        <v>0.95626537320981131</v>
      </c>
      <c r="R34" s="13"/>
      <c r="S34" s="10">
        <f>IF($S$4="", SUMIFS('무신사 메타 광고'!$L:$L, '무신사 메타 광고'!$C:$C, $R34),SUMIFS('무신사 메타 광고'!L:L,'무신사 메타 광고'!$I:$I,$S$4,'무신사 메타 광고'!$C:$C,$R34))</f>
        <v>0</v>
      </c>
      <c r="T34" s="10">
        <f>IF($S$4="", SUMIFS('무신사 메타 광고'!$V:$V, '무신사 메타 광고'!$C:$C, $R34),SUMIFS('무신사 메타 광고'!$V:$V,'무신사 메타 광고'!$I:$I,$S$4,'무신사 메타 광고'!$C:$C,$R34))</f>
        <v>0</v>
      </c>
      <c r="U34" s="11">
        <f t="shared" si="10"/>
        <v>0</v>
      </c>
      <c r="V34" s="12" t="str">
        <f t="shared" si="14"/>
        <v xml:space="preserve"> </v>
      </c>
      <c r="W34" s="10">
        <f>IF($S$4="", SUMIFS('무신사 메타 광고'!$K:$K, '무신사 메타 광고'!$C:$C, $R34),SUMIFS('무신사 메타 광고'!$K:$K,'무신사 메타 광고'!$I:$I,$S$4,'무신사 메타 광고'!$C:$C,$R34))</f>
        <v>0</v>
      </c>
      <c r="X34" s="10">
        <f>IF($S$4="", SUMIFS('무신사 메타 광고'!$N:$N, '무신사 메타 광고'!$C:$C, $R34),SUMIFS('무신사 메타 광고'!$N:$N,'무신사 메타 광고'!$I:$I,$S$4,'무신사 메타 광고'!$C:$C,$R34))</f>
        <v>0</v>
      </c>
      <c r="Y34" s="11">
        <f t="shared" si="11"/>
        <v>0</v>
      </c>
      <c r="Z34" s="12" t="str">
        <f t="shared" si="15"/>
        <v xml:space="preserve"> </v>
      </c>
      <c r="AB34" s="10">
        <f>IF($S$4="", SUMIFS('무신사 메타 광고'!$X:$X, '무신사 메타 광고'!$C:$C, $R34),SUMIFS('무신사 메타 광고'!$X:$X,'무신사 메타 광고'!$I:$I,$S$4,'무신사 메타 광고'!$C:$C,$R34))</f>
        <v>0</v>
      </c>
      <c r="AC34" s="11">
        <f t="shared" si="12"/>
        <v>0</v>
      </c>
    </row>
    <row r="35" spans="1:29">
      <c r="A35" s="1">
        <f t="shared" ca="1" si="4"/>
        <v>4</v>
      </c>
      <c r="B35" s="9">
        <f ca="1">IFERROR(__xludf.DUMMYFUNCTION("""COMPUTED_VALUE"""),46139)</f>
        <v>46139</v>
      </c>
      <c r="C35" s="10">
        <f ca="1">IF($C$4="", SUMIFS('무신사 메타 광고'!$L:$L, '무신사 메타 광고'!$D:$D, $B35), SUMIFS('무신사 메타 광고'!$L:$L, '무신사 메타 광고'!$I:$I, $C$4, '무신사 메타 광고'!$D:$D, $B35))</f>
        <v>57445</v>
      </c>
      <c r="D35" s="10">
        <f ca="1">IF($C$4="", SUMIFS('무신사 메타 광고'!$V:$V, '무신사 메타 광고'!$D:$D, $B35), SUMIFS('무신사 메타 광고'!$V:$V,'무신사 메타 광고'!$I:$I,$C$4,'무신사 메타 광고'!$D:$D,$B35))</f>
        <v>1826050</v>
      </c>
      <c r="E35" s="11">
        <f t="shared" ca="1" si="5"/>
        <v>31.787797023239619</v>
      </c>
      <c r="F35" s="12">
        <f t="shared" ca="1" si="13"/>
        <v>2.4410464323851717</v>
      </c>
      <c r="G35" s="10">
        <f ca="1">IF($C$4="", SUMIFS('무신사 메타 광고'!$K:$K, '무신사 메타 광고'!$D:$D, $B35), SUMIFS('무신사 메타 광고'!$K:$K,'무신사 메타 광고'!$I:$I,$C$4,'무신사 메타 광고'!D:D,$B35))</f>
        <v>16896</v>
      </c>
      <c r="H35" s="10">
        <f ca="1">IF($C$4="", SUMIFS('무신사 메타 광고'!$N:$N, '무신사 메타 광고'!$D:$D, $B35),SUMIFS('무신사 메타 광고'!$N:$N,'무신사 메타 광고'!$I:$I,$C$4,'무신사 메타 광고'!$D:$D,$B35))</f>
        <v>499</v>
      </c>
      <c r="I35" s="10">
        <f ca="1">IF($C$4="", SUMIFS('무신사 메타 광고'!$U:$U, '무신사 메타 광고'!$D:$D, $B35),SUMIFS('무신사 메타 광고'!$U:$U,'무신사 메타 광고'!$I:$I,$C$4,'무신사 메타 광고'!$D:$D,$B35))</f>
        <v>19</v>
      </c>
      <c r="J35" s="11">
        <f t="shared" ca="1" si="6"/>
        <v>3.8076152304609222E-2</v>
      </c>
      <c r="K35" s="11">
        <f t="shared" ca="1" si="7"/>
        <v>2.9533617424242424E-2</v>
      </c>
      <c r="L35" s="12">
        <f t="shared" ca="1" si="8"/>
        <v>-6.8514508653609182E-2</v>
      </c>
      <c r="N35" s="10">
        <f ca="1">IF($C$4="", SUMIFS('무신사 메타 광고'!$X:$X, '무신사 메타 광고'!$D:$D, $B35),SUMIFS('무신사 메타 광고'!$X:$X,'무신사 메타 광고'!I:I,$C$4,'무신사 메타 광고'!D:D,$B35))</f>
        <v>11327450</v>
      </c>
      <c r="O35" s="11">
        <f t="shared" ca="1" si="9"/>
        <v>0.86117383205990805</v>
      </c>
      <c r="R35" s="13"/>
      <c r="S35" s="10">
        <f>IF($S$4="", SUMIFS('무신사 메타 광고'!$L:$L, '무신사 메타 광고'!$C:$C, $R35),SUMIFS('무신사 메타 광고'!L:L,'무신사 메타 광고'!$I:$I,$S$4,'무신사 메타 광고'!$C:$C,$R35))</f>
        <v>0</v>
      </c>
      <c r="T35" s="10">
        <f>IF($S$4="", SUMIFS('무신사 메타 광고'!$V:$V, '무신사 메타 광고'!$C:$C, $R35),SUMIFS('무신사 메타 광고'!$V:$V,'무신사 메타 광고'!$I:$I,$S$4,'무신사 메타 광고'!$C:$C,$R35))</f>
        <v>0</v>
      </c>
      <c r="U35" s="11">
        <f t="shared" si="10"/>
        <v>0</v>
      </c>
      <c r="V35" s="12" t="str">
        <f t="shared" si="14"/>
        <v xml:space="preserve"> </v>
      </c>
      <c r="W35" s="10">
        <f>IF($S$4="", SUMIFS('무신사 메타 광고'!$K:$K, '무신사 메타 광고'!$C:$C, $R35),SUMIFS('무신사 메타 광고'!$K:$K,'무신사 메타 광고'!$I:$I,$S$4,'무신사 메타 광고'!$C:$C,$R35))</f>
        <v>0</v>
      </c>
      <c r="X35" s="10">
        <f>IF($S$4="", SUMIFS('무신사 메타 광고'!$N:$N, '무신사 메타 광고'!$C:$C, $R35),SUMIFS('무신사 메타 광고'!$N:$N,'무신사 메타 광고'!$I:$I,$S$4,'무신사 메타 광고'!$C:$C,$R35))</f>
        <v>0</v>
      </c>
      <c r="Y35" s="11">
        <f t="shared" si="11"/>
        <v>0</v>
      </c>
      <c r="Z35" s="12" t="str">
        <f t="shared" si="15"/>
        <v xml:space="preserve"> </v>
      </c>
      <c r="AB35" s="10">
        <f>IF($S$4="", SUMIFS('무신사 메타 광고'!$X:$X, '무신사 메타 광고'!$C:$C, $R35),SUMIFS('무신사 메타 광고'!$X:$X,'무신사 메타 광고'!$I:$I,$S$4,'무신사 메타 광고'!$C:$C,$R35))</f>
        <v>0</v>
      </c>
      <c r="AC35" s="11">
        <f t="shared" si="12"/>
        <v>0</v>
      </c>
    </row>
    <row r="36" spans="1:29">
      <c r="A36" s="1">
        <f t="shared" ca="1" si="4"/>
        <v>4</v>
      </c>
      <c r="B36" s="9">
        <f ca="1">IFERROR(__xludf.DUMMYFUNCTION("""COMPUTED_VALUE"""),46140)</f>
        <v>46140</v>
      </c>
      <c r="C36" s="10">
        <f ca="1">IF($C$4="", SUMIFS('무신사 메타 광고'!$L:$L, '무신사 메타 광고'!$D:$D, $B36), SUMIFS('무신사 메타 광고'!$L:$L, '무신사 메타 광고'!$I:$I, $C$4, '무신사 메타 광고'!$D:$D, $B36))</f>
        <v>64973</v>
      </c>
      <c r="D36" s="10">
        <f ca="1">IF($C$4="", SUMIFS('무신사 메타 광고'!$V:$V, '무신사 메타 광고'!$D:$D, $B36), SUMIFS('무신사 메타 광고'!$V:$V,'무신사 메타 광고'!$I:$I,$C$4,'무신사 메타 광고'!$D:$D,$B36))</f>
        <v>2081700</v>
      </c>
      <c r="E36" s="11">
        <f t="shared" ca="1" si="5"/>
        <v>32.039462545980641</v>
      </c>
      <c r="F36" s="12">
        <f t="shared" ca="1" si="13"/>
        <v>7.9170482483272419E-3</v>
      </c>
      <c r="G36" s="10">
        <f ca="1">IF($C$4="", SUMIFS('무신사 메타 광고'!$K:$K, '무신사 메타 광고'!$D:$D, $B36), SUMIFS('무신사 메타 광고'!$K:$K,'무신사 메타 광고'!$I:$I,$C$4,'무신사 메타 광고'!D:D,$B36))</f>
        <v>18463</v>
      </c>
      <c r="H36" s="10">
        <f ca="1">IF($C$4="", SUMIFS('무신사 메타 광고'!$N:$N, '무신사 메타 광고'!$D:$D, $B36),SUMIFS('무신사 메타 광고'!$N:$N,'무신사 메타 광고'!$I:$I,$C$4,'무신사 메타 광고'!$D:$D,$B36))</f>
        <v>541</v>
      </c>
      <c r="I36" s="10">
        <f ca="1">IF($C$4="", SUMIFS('무신사 메타 광고'!$U:$U, '무신사 메타 광고'!$D:$D, $B36),SUMIFS('무신사 메타 광고'!$U:$U,'무신사 메타 광고'!$I:$I,$C$4,'무신사 메타 광고'!$D:$D,$B36))</f>
        <v>17</v>
      </c>
      <c r="J36" s="11">
        <f t="shared" ca="1" si="6"/>
        <v>3.1423290203327174E-2</v>
      </c>
      <c r="K36" s="11">
        <f t="shared" ca="1" si="7"/>
        <v>2.9301846937117477E-2</v>
      </c>
      <c r="L36" s="12">
        <f t="shared" ca="1" si="8"/>
        <v>-7.8476836682627414E-3</v>
      </c>
      <c r="N36" s="10">
        <f ca="1">IF($C$4="", SUMIFS('무신사 메타 광고'!$X:$X, '무신사 메타 광고'!$D:$D, $B36),SUMIFS('무신사 메타 광고'!$X:$X,'무신사 메타 광고'!I:I,$C$4,'무신사 메타 광고'!D:D,$B36))</f>
        <v>6685450</v>
      </c>
      <c r="O36" s="11">
        <f t="shared" ca="1" si="9"/>
        <v>0.76255681720969759</v>
      </c>
      <c r="R36" s="13"/>
      <c r="S36" s="10">
        <f>IF($S$4="", SUMIFS('무신사 메타 광고'!$L:$L, '무신사 메타 광고'!$C:$C, $R36),SUMIFS('무신사 메타 광고'!L:L,'무신사 메타 광고'!$I:$I,$S$4,'무신사 메타 광고'!$C:$C,$R36))</f>
        <v>0</v>
      </c>
      <c r="T36" s="10">
        <f>IF($S$4="", SUMIFS('무신사 메타 광고'!$V:$V, '무신사 메타 광고'!$C:$C, $R36),SUMIFS('무신사 메타 광고'!$V:$V,'무신사 메타 광고'!$I:$I,$S$4,'무신사 메타 광고'!$C:$C,$R36))</f>
        <v>0</v>
      </c>
      <c r="U36" s="11">
        <f t="shared" si="10"/>
        <v>0</v>
      </c>
      <c r="V36" s="12" t="str">
        <f t="shared" si="14"/>
        <v xml:space="preserve"> </v>
      </c>
      <c r="W36" s="10">
        <f>IF($S$4="", SUMIFS('무신사 메타 광고'!$K:$K, '무신사 메타 광고'!$C:$C, $R36),SUMIFS('무신사 메타 광고'!$K:$K,'무신사 메타 광고'!$I:$I,$S$4,'무신사 메타 광고'!$C:$C,$R36))</f>
        <v>0</v>
      </c>
      <c r="X36" s="10">
        <f>IF($S$4="", SUMIFS('무신사 메타 광고'!$N:$N, '무신사 메타 광고'!$C:$C, $R36),SUMIFS('무신사 메타 광고'!$N:$N,'무신사 메타 광고'!$I:$I,$S$4,'무신사 메타 광고'!$C:$C,$R36))</f>
        <v>0</v>
      </c>
      <c r="Y36" s="11">
        <f t="shared" si="11"/>
        <v>0</v>
      </c>
      <c r="Z36" s="12" t="str">
        <f t="shared" si="15"/>
        <v xml:space="preserve"> </v>
      </c>
      <c r="AB36" s="10">
        <f>IF($S$4="", SUMIFS('무신사 메타 광고'!$X:$X, '무신사 메타 광고'!$C:$C, $R36),SUMIFS('무신사 메타 광고'!$X:$X,'무신사 메타 광고'!$I:$I,$S$4,'무신사 메타 광고'!$C:$C,$R36))</f>
        <v>0</v>
      </c>
      <c r="AC36" s="11">
        <f t="shared" si="12"/>
        <v>0</v>
      </c>
    </row>
    <row r="37" spans="1:29">
      <c r="A37" s="1">
        <f t="shared" ca="1" si="4"/>
        <v>4</v>
      </c>
      <c r="B37" s="9">
        <f ca="1">IFERROR(__xludf.DUMMYFUNCTION("""COMPUTED_VALUE"""),46141)</f>
        <v>46141</v>
      </c>
      <c r="C37" s="10">
        <f ca="1">IF($C$4="", SUMIFS('무신사 메타 광고'!$L:$L, '무신사 메타 광고'!$D:$D, $B37), SUMIFS('무신사 메타 광고'!$L:$L, '무신사 메타 광고'!$I:$I, $C$4, '무신사 메타 광고'!$D:$D, $B37))</f>
        <v>57706</v>
      </c>
      <c r="D37" s="10">
        <f ca="1">IF($C$4="", SUMIFS('무신사 메타 광고'!$V:$V, '무신사 메타 광고'!$D:$D, $B37), SUMIFS('무신사 메타 광고'!$V:$V,'무신사 메타 광고'!$I:$I,$C$4,'무신사 메타 광고'!$D:$D,$B37))</f>
        <v>1698550</v>
      </c>
      <c r="E37" s="11">
        <f t="shared" ca="1" si="5"/>
        <v>29.434547534051919</v>
      </c>
      <c r="F37" s="12">
        <f t="shared" ca="1" si="13"/>
        <v>-8.130333048472152E-2</v>
      </c>
      <c r="G37" s="10">
        <f ca="1">IF($C$4="", SUMIFS('무신사 메타 광고'!$K:$K, '무신사 메타 광고'!$D:$D, $B37), SUMIFS('무신사 메타 광고'!$K:$K,'무신사 메타 광고'!$I:$I,$C$4,'무신사 메타 광고'!D:D,$B37))</f>
        <v>16844</v>
      </c>
      <c r="H37" s="10">
        <f ca="1">IF($C$4="", SUMIFS('무신사 메타 광고'!$N:$N, '무신사 메타 광고'!$D:$D, $B37),SUMIFS('무신사 메타 광고'!$N:$N,'무신사 메타 광고'!$I:$I,$C$4,'무신사 메타 광고'!$D:$D,$B37))</f>
        <v>503</v>
      </c>
      <c r="I37" s="10">
        <f ca="1">IF($C$4="", SUMIFS('무신사 메타 광고'!$U:$U, '무신사 메타 광고'!$D:$D, $B37),SUMIFS('무신사 메타 광고'!$U:$U,'무신사 메타 광고'!$I:$I,$C$4,'무신사 메타 광고'!$D:$D,$B37))</f>
        <v>14</v>
      </c>
      <c r="J37" s="11">
        <f t="shared" ca="1" si="6"/>
        <v>2.7833001988071572E-2</v>
      </c>
      <c r="K37" s="11">
        <f t="shared" ca="1" si="7"/>
        <v>2.9862265495131799E-2</v>
      </c>
      <c r="L37" s="12">
        <f t="shared" ca="1" si="8"/>
        <v>1.9125707646244793E-2</v>
      </c>
      <c r="N37" s="10">
        <f ca="1">IF($C$4="", SUMIFS('무신사 메타 광고'!$X:$X, '무신사 메타 광고'!$D:$D, $B37),SUMIFS('무신사 메타 광고'!$X:$X,'무신사 메타 광고'!I:I,$C$4,'무신사 메타 광고'!D:D,$B37))</f>
        <v>11893350</v>
      </c>
      <c r="O37" s="11">
        <f t="shared" ca="1" si="9"/>
        <v>0.87503218828861307</v>
      </c>
      <c r="R37" s="13"/>
      <c r="S37" s="10">
        <f>IF($S$4="", SUMIFS('무신사 메타 광고'!$L:$L, '무신사 메타 광고'!$C:$C, $R37),SUMIFS('무신사 메타 광고'!L:L,'무신사 메타 광고'!$I:$I,$S$4,'무신사 메타 광고'!$C:$C,$R37))</f>
        <v>0</v>
      </c>
      <c r="T37" s="10">
        <f>IF($S$4="", SUMIFS('무신사 메타 광고'!$V:$V, '무신사 메타 광고'!$C:$C, $R37),SUMIFS('무신사 메타 광고'!$V:$V,'무신사 메타 광고'!$I:$I,$S$4,'무신사 메타 광고'!$C:$C,$R37))</f>
        <v>0</v>
      </c>
      <c r="U37" s="11">
        <f t="shared" si="10"/>
        <v>0</v>
      </c>
      <c r="V37" s="12" t="str">
        <f t="shared" si="14"/>
        <v xml:space="preserve"> </v>
      </c>
      <c r="W37" s="10">
        <f>IF($S$4="", SUMIFS('무신사 메타 광고'!$K:$K, '무신사 메타 광고'!$C:$C, $R37),SUMIFS('무신사 메타 광고'!$K:$K,'무신사 메타 광고'!$I:$I,$S$4,'무신사 메타 광고'!$C:$C,$R37))</f>
        <v>0</v>
      </c>
      <c r="X37" s="10">
        <f>IF($S$4="", SUMIFS('무신사 메타 광고'!$N:$N, '무신사 메타 광고'!$C:$C, $R37),SUMIFS('무신사 메타 광고'!$N:$N,'무신사 메타 광고'!$I:$I,$S$4,'무신사 메타 광고'!$C:$C,$R37))</f>
        <v>0</v>
      </c>
      <c r="Y37" s="11">
        <f t="shared" si="11"/>
        <v>0</v>
      </c>
      <c r="Z37" s="12" t="str">
        <f t="shared" si="15"/>
        <v xml:space="preserve"> </v>
      </c>
      <c r="AB37" s="10">
        <f>IF($S$4="", SUMIFS('무신사 메타 광고'!$X:$X, '무신사 메타 광고'!$C:$C, $R37),SUMIFS('무신사 메타 광고'!$X:$X,'무신사 메타 광고'!$I:$I,$S$4,'무신사 메타 광고'!$C:$C,$R37))</f>
        <v>0</v>
      </c>
      <c r="AC37" s="11">
        <f t="shared" si="12"/>
        <v>0</v>
      </c>
    </row>
    <row r="38" spans="1:29">
      <c r="A38" s="1">
        <f t="shared" ca="1" si="4"/>
        <v>4</v>
      </c>
      <c r="B38" s="9">
        <f ca="1">IFERROR(__xludf.DUMMYFUNCTION("""COMPUTED_VALUE"""),46142)</f>
        <v>46142</v>
      </c>
      <c r="C38" s="10">
        <f ca="1">IF($C$4="", SUMIFS('무신사 메타 광고'!$L:$L, '무신사 메타 광고'!$D:$D, $B38), SUMIFS('무신사 메타 광고'!$L:$L, '무신사 메타 광고'!$I:$I, $C$4, '무신사 메타 광고'!$D:$D, $B38))</f>
        <v>58300</v>
      </c>
      <c r="D38" s="10">
        <f ca="1">IF($C$4="", SUMIFS('무신사 메타 광고'!$V:$V, '무신사 메타 광고'!$D:$D, $B38), SUMIFS('무신사 메타 광고'!$V:$V,'무신사 메타 광고'!$I:$I,$C$4,'무신사 메타 광고'!$D:$D,$B38))</f>
        <v>2626650</v>
      </c>
      <c r="E38" s="11">
        <f t="shared" ca="1" si="5"/>
        <v>45.054030874785589</v>
      </c>
      <c r="F38" s="12">
        <f t="shared" ca="1" si="13"/>
        <v>0.53065138244995858</v>
      </c>
      <c r="G38" s="10">
        <f ca="1">IF($C$4="", SUMIFS('무신사 메타 광고'!$K:$K, '무신사 메타 광고'!$D:$D, $B38), SUMIFS('무신사 메타 광고'!$K:$K,'무신사 메타 광고'!$I:$I,$C$4,'무신사 메타 광고'!D:D,$B38))</f>
        <v>18807</v>
      </c>
      <c r="H38" s="10">
        <f ca="1">IF($C$4="", SUMIFS('무신사 메타 광고'!$N:$N, '무신사 메타 광고'!$D:$D, $B38),SUMIFS('무신사 메타 광고'!$N:$N,'무신사 메타 광고'!$I:$I,$C$4,'무신사 메타 광고'!$D:$D,$B38))</f>
        <v>481</v>
      </c>
      <c r="I38" s="10">
        <f ca="1">IF($C$4="", SUMIFS('무신사 메타 광고'!$U:$U, '무신사 메타 광고'!$D:$D, $B38),SUMIFS('무신사 메타 광고'!$U:$U,'무신사 메타 광고'!$I:$I,$C$4,'무신사 메타 광고'!$D:$D,$B38))</f>
        <v>20</v>
      </c>
      <c r="J38" s="11">
        <f t="shared" ca="1" si="6"/>
        <v>4.1580041580041582E-2</v>
      </c>
      <c r="K38" s="11">
        <f t="shared" ca="1" si="7"/>
        <v>2.5575583559313022E-2</v>
      </c>
      <c r="L38" s="12">
        <f t="shared" ca="1" si="8"/>
        <v>-0.14354845035175245</v>
      </c>
      <c r="N38" s="10">
        <f ca="1">IF($C$4="", SUMIFS('무신사 메타 광고'!$X:$X, '무신사 메타 광고'!$D:$D, $B38),SUMIFS('무신사 메타 광고'!$X:$X,'무신사 메타 광고'!I:I,$C$4,'무신사 메타 광고'!D:D,$B38))</f>
        <v>12812100</v>
      </c>
      <c r="O38" s="11">
        <f t="shared" ca="1" si="9"/>
        <v>0.82986640757833374</v>
      </c>
      <c r="R38" s="13"/>
      <c r="S38" s="10">
        <f>IF($S$4="", SUMIFS('무신사 메타 광고'!$L:$L, '무신사 메타 광고'!$C:$C, $R38),SUMIFS('무신사 메타 광고'!L:L,'무신사 메타 광고'!$I:$I,$S$4,'무신사 메타 광고'!$C:$C,$R38))</f>
        <v>0</v>
      </c>
      <c r="T38" s="10">
        <f>IF($S$4="", SUMIFS('무신사 메타 광고'!$V:$V, '무신사 메타 광고'!$C:$C, $R38),SUMIFS('무신사 메타 광고'!$V:$V,'무신사 메타 광고'!$I:$I,$S$4,'무신사 메타 광고'!$C:$C,$R38))</f>
        <v>0</v>
      </c>
      <c r="U38" s="11">
        <f t="shared" si="10"/>
        <v>0</v>
      </c>
      <c r="V38" s="12" t="str">
        <f t="shared" si="14"/>
        <v xml:space="preserve"> </v>
      </c>
      <c r="W38" s="10">
        <f>IF($S$4="", SUMIFS('무신사 메타 광고'!$K:$K, '무신사 메타 광고'!$C:$C, $R38),SUMIFS('무신사 메타 광고'!$K:$K,'무신사 메타 광고'!$I:$I,$S$4,'무신사 메타 광고'!$C:$C,$R38))</f>
        <v>0</v>
      </c>
      <c r="X38" s="10">
        <f>IF($S$4="", SUMIFS('무신사 메타 광고'!$N:$N, '무신사 메타 광고'!$C:$C, $R38),SUMIFS('무신사 메타 광고'!$N:$N,'무신사 메타 광고'!$I:$I,$S$4,'무신사 메타 광고'!$C:$C,$R38))</f>
        <v>0</v>
      </c>
      <c r="Y38" s="11">
        <f t="shared" si="11"/>
        <v>0</v>
      </c>
      <c r="Z38" s="12" t="str">
        <f t="shared" si="15"/>
        <v xml:space="preserve"> </v>
      </c>
      <c r="AB38" s="10">
        <f>IF($S$4="", SUMIFS('무신사 메타 광고'!$X:$X, '무신사 메타 광고'!$C:$C, $R38),SUMIFS('무신사 메타 광고'!$X:$X,'무신사 메타 광고'!$I:$I,$S$4,'무신사 메타 광고'!$C:$C,$R38))</f>
        <v>0</v>
      </c>
      <c r="AC38" s="11">
        <f t="shared" si="12"/>
        <v>0</v>
      </c>
    </row>
    <row r="39" spans="1:29">
      <c r="A39" s="1">
        <f t="shared" ca="1" si="4"/>
        <v>5</v>
      </c>
      <c r="B39" s="9">
        <f ca="1">IFERROR(__xludf.DUMMYFUNCTION("""COMPUTED_VALUE"""),46143)</f>
        <v>46143</v>
      </c>
      <c r="C39" s="10">
        <f ca="1">IF($C$4="", SUMIFS('무신사 메타 광고'!$L:$L, '무신사 메타 광고'!$D:$D, $B39), SUMIFS('무신사 메타 광고'!$L:$L, '무신사 메타 광고'!$I:$I, $C$4, '무신사 메타 광고'!$D:$D, $B39))</f>
        <v>54814</v>
      </c>
      <c r="D39" s="10">
        <f ca="1">IF($C$4="", SUMIFS('무신사 메타 광고'!$V:$V, '무신사 메타 광고'!$D:$D, $B39), SUMIFS('무신사 메타 광고'!$V:$V,'무신사 메타 광고'!$I:$I,$C$4,'무신사 메타 광고'!$D:$D,$B39))</f>
        <v>841500</v>
      </c>
      <c r="E39" s="11">
        <f t="shared" ca="1" si="5"/>
        <v>15.351917393366659</v>
      </c>
      <c r="F39" s="12">
        <f t="shared" ca="1" si="13"/>
        <v>-0.65925540744550049</v>
      </c>
      <c r="G39" s="10">
        <f ca="1">IF($C$4="", SUMIFS('무신사 메타 광고'!$K:$K, '무신사 메타 광고'!$D:$D, $B39), SUMIFS('무신사 메타 광고'!$K:$K,'무신사 메타 광고'!$I:$I,$C$4,'무신사 메타 광고'!D:D,$B39))</f>
        <v>17714</v>
      </c>
      <c r="H39" s="10">
        <f ca="1">IF($C$4="", SUMIFS('무신사 메타 광고'!$N:$N, '무신사 메타 광고'!$D:$D, $B39),SUMIFS('무신사 메타 광고'!$N:$N,'무신사 메타 광고'!$I:$I,$C$4,'무신사 메타 광고'!$D:$D,$B39))</f>
        <v>391</v>
      </c>
      <c r="I39" s="10">
        <f ca="1">IF($C$4="", SUMIFS('무신사 메타 광고'!$U:$U, '무신사 메타 광고'!$D:$D, $B39),SUMIFS('무신사 메타 광고'!$U:$U,'무신사 메타 광고'!$I:$I,$C$4,'무신사 메타 광고'!$D:$D,$B39))</f>
        <v>8</v>
      </c>
      <c r="J39" s="11">
        <f t="shared" ca="1" si="6"/>
        <v>2.0460358056265986E-2</v>
      </c>
      <c r="K39" s="11">
        <f t="shared" ca="1" si="7"/>
        <v>2.2072936660268713E-2</v>
      </c>
      <c r="L39" s="12">
        <f t="shared" ca="1" si="8"/>
        <v>-0.13695276555161398</v>
      </c>
      <c r="N39" s="10">
        <f ca="1">IF($C$4="", SUMIFS('무신사 메타 광고'!$X:$X, '무신사 메타 광고'!$D:$D, $B39),SUMIFS('무신사 메타 광고'!$X:$X,'무신사 메타 광고'!I:I,$C$4,'무신사 메타 광고'!D:D,$B39))</f>
        <v>5637200</v>
      </c>
      <c r="O39" s="11">
        <f t="shared" ca="1" si="9"/>
        <v>0.87011283127787986</v>
      </c>
      <c r="R39" s="13"/>
      <c r="S39" s="10">
        <f>IF($S$4="", SUMIFS('무신사 메타 광고'!$L:$L, '무신사 메타 광고'!$C:$C, $R39),SUMIFS('무신사 메타 광고'!L:L,'무신사 메타 광고'!$I:$I,$S$4,'무신사 메타 광고'!$C:$C,$R39))</f>
        <v>0</v>
      </c>
      <c r="T39" s="10">
        <f>IF($S$4="", SUMIFS('무신사 메타 광고'!$V:$V, '무신사 메타 광고'!$C:$C, $R39),SUMIFS('무신사 메타 광고'!$V:$V,'무신사 메타 광고'!$I:$I,$S$4,'무신사 메타 광고'!$C:$C,$R39))</f>
        <v>0</v>
      </c>
      <c r="U39" s="11">
        <f t="shared" si="10"/>
        <v>0</v>
      </c>
      <c r="V39" s="12" t="str">
        <f t="shared" si="14"/>
        <v xml:space="preserve"> </v>
      </c>
      <c r="W39" s="10">
        <f>IF($S$4="", SUMIFS('무신사 메타 광고'!$K:$K, '무신사 메타 광고'!$C:$C, $R39),SUMIFS('무신사 메타 광고'!$K:$K,'무신사 메타 광고'!$I:$I,$S$4,'무신사 메타 광고'!$C:$C,$R39))</f>
        <v>0</v>
      </c>
      <c r="X39" s="10">
        <f>IF($S$4="", SUMIFS('무신사 메타 광고'!$N:$N, '무신사 메타 광고'!$C:$C, $R39),SUMIFS('무신사 메타 광고'!$N:$N,'무신사 메타 광고'!$I:$I,$S$4,'무신사 메타 광고'!$C:$C,$R39))</f>
        <v>0</v>
      </c>
      <c r="Y39" s="11">
        <f t="shared" si="11"/>
        <v>0</v>
      </c>
      <c r="Z39" s="12" t="str">
        <f t="shared" si="15"/>
        <v xml:space="preserve"> </v>
      </c>
      <c r="AB39" s="10">
        <f>IF($S$4="", SUMIFS('무신사 메타 광고'!$X:$X, '무신사 메타 광고'!$C:$C, $R39),SUMIFS('무신사 메타 광고'!$X:$X,'무신사 메타 광고'!$I:$I,$S$4,'무신사 메타 광고'!$C:$C,$R39))</f>
        <v>0</v>
      </c>
      <c r="AC39" s="11">
        <f t="shared" si="12"/>
        <v>0</v>
      </c>
    </row>
    <row r="40" spans="1:29">
      <c r="A40" s="1">
        <f t="shared" ca="1" si="4"/>
        <v>5</v>
      </c>
      <c r="B40" s="9">
        <f ca="1">IFERROR(__xludf.DUMMYFUNCTION("""COMPUTED_VALUE"""),46144)</f>
        <v>46144</v>
      </c>
      <c r="C40" s="10">
        <f ca="1">IF($C$4="", SUMIFS('무신사 메타 광고'!$L:$L, '무신사 메타 광고'!$D:$D, $B40), SUMIFS('무신사 메타 광고'!$L:$L, '무신사 메타 광고'!$I:$I, $C$4, '무신사 메타 광고'!$D:$D, $B40))</f>
        <v>64913</v>
      </c>
      <c r="D40" s="10">
        <f ca="1">IF($C$4="", SUMIFS('무신사 메타 광고'!$V:$V, '무신사 메타 광고'!$D:$D, $B40), SUMIFS('무신사 메타 광고'!$V:$V,'무신사 메타 광고'!$I:$I,$C$4,'무신사 메타 광고'!$D:$D,$B40))</f>
        <v>601200</v>
      </c>
      <c r="E40" s="11">
        <f t="shared" ca="1" si="5"/>
        <v>9.261627100888882</v>
      </c>
      <c r="F40" s="12">
        <f t="shared" ca="1" si="13"/>
        <v>-0.39671202862968136</v>
      </c>
      <c r="G40" s="10">
        <f ca="1">IF($C$4="", SUMIFS('무신사 메타 광고'!$K:$K, '무신사 메타 광고'!$D:$D, $B40), SUMIFS('무신사 메타 광고'!$K:$K,'무신사 메타 광고'!$I:$I,$C$4,'무신사 메타 광고'!D:D,$B40))</f>
        <v>25423</v>
      </c>
      <c r="H40" s="10">
        <f ca="1">IF($C$4="", SUMIFS('무신사 메타 광고'!$N:$N, '무신사 메타 광고'!$D:$D, $B40),SUMIFS('무신사 메타 광고'!$N:$N,'무신사 메타 광고'!$I:$I,$C$4,'무신사 메타 광고'!$D:$D,$B40))</f>
        <v>378</v>
      </c>
      <c r="I40" s="10">
        <f ca="1">IF($C$4="", SUMIFS('무신사 메타 광고'!$U:$U, '무신사 메타 광고'!$D:$D, $B40),SUMIFS('무신사 메타 광고'!$U:$U,'무신사 메타 광고'!$I:$I,$C$4,'무신사 메타 광고'!$D:$D,$B40))</f>
        <v>5</v>
      </c>
      <c r="J40" s="11">
        <f t="shared" ca="1" si="6"/>
        <v>1.3227513227513227E-2</v>
      </c>
      <c r="K40" s="11">
        <f t="shared" ca="1" si="7"/>
        <v>1.4868426228218542E-2</v>
      </c>
      <c r="L40" s="12">
        <f t="shared" ca="1" si="8"/>
        <v>-0.32639564653027298</v>
      </c>
      <c r="N40" s="10">
        <f ca="1">IF($C$4="", SUMIFS('무신사 메타 광고'!$X:$X, '무신사 메타 광고'!$D:$D, $B40),SUMIFS('무신사 메타 광고'!$X:$X,'무신사 메타 광고'!I:I,$C$4,'무신사 메타 광고'!D:D,$B40))</f>
        <v>5567200</v>
      </c>
      <c r="O40" s="11">
        <f t="shared" ca="1" si="9"/>
        <v>0.9025355035341418</v>
      </c>
      <c r="R40" s="13"/>
      <c r="S40" s="10">
        <f>IF($S$4="", SUMIFS('무신사 메타 광고'!$L:$L, '무신사 메타 광고'!$C:$C, $R40),SUMIFS('무신사 메타 광고'!L:L,'무신사 메타 광고'!$I:$I,$S$4,'무신사 메타 광고'!$C:$C,$R40))</f>
        <v>0</v>
      </c>
      <c r="T40" s="10">
        <f>IF($S$4="", SUMIFS('무신사 메타 광고'!$V:$V, '무신사 메타 광고'!$C:$C, $R40),SUMIFS('무신사 메타 광고'!$V:$V,'무신사 메타 광고'!$I:$I,$S$4,'무신사 메타 광고'!$C:$C,$R40))</f>
        <v>0</v>
      </c>
      <c r="U40" s="11">
        <f t="shared" si="10"/>
        <v>0</v>
      </c>
      <c r="V40" s="12" t="str">
        <f t="shared" si="14"/>
        <v xml:space="preserve"> </v>
      </c>
      <c r="W40" s="10">
        <f>IF($S$4="", SUMIFS('무신사 메타 광고'!$K:$K, '무신사 메타 광고'!$C:$C, $R40),SUMIFS('무신사 메타 광고'!$K:$K,'무신사 메타 광고'!$I:$I,$S$4,'무신사 메타 광고'!$C:$C,$R40))</f>
        <v>0</v>
      </c>
      <c r="X40" s="10">
        <f>IF($S$4="", SUMIFS('무신사 메타 광고'!$N:$N, '무신사 메타 광고'!$C:$C, $R40),SUMIFS('무신사 메타 광고'!$N:$N,'무신사 메타 광고'!$I:$I,$S$4,'무신사 메타 광고'!$C:$C,$R40))</f>
        <v>0</v>
      </c>
      <c r="Y40" s="11">
        <f t="shared" si="11"/>
        <v>0</v>
      </c>
      <c r="Z40" s="12" t="str">
        <f t="shared" si="15"/>
        <v xml:space="preserve"> </v>
      </c>
      <c r="AB40" s="10">
        <f>IF($S$4="", SUMIFS('무신사 메타 광고'!$X:$X, '무신사 메타 광고'!$C:$C, $R40),SUMIFS('무신사 메타 광고'!$X:$X,'무신사 메타 광고'!$I:$I,$S$4,'무신사 메타 광고'!$C:$C,$R40))</f>
        <v>0</v>
      </c>
      <c r="AC40" s="11">
        <f t="shared" si="12"/>
        <v>0</v>
      </c>
    </row>
    <row r="41" spans="1:29">
      <c r="A41" s="1">
        <f t="shared" ca="1" si="4"/>
        <v>5</v>
      </c>
      <c r="B41" s="9">
        <f ca="1">IFERROR(__xludf.DUMMYFUNCTION("""COMPUTED_VALUE"""),46145)</f>
        <v>46145</v>
      </c>
      <c r="C41" s="10">
        <f ca="1">IF($C$4="", SUMIFS('무신사 메타 광고'!$L:$L, '무신사 메타 광고'!$D:$D, $B41), SUMIFS('무신사 메타 광고'!$L:$L, '무신사 메타 광고'!$I:$I, $C$4, '무신사 메타 광고'!$D:$D, $B41))</f>
        <v>58810</v>
      </c>
      <c r="D41" s="10">
        <f ca="1">IF($C$4="", SUMIFS('무신사 메타 광고'!$V:$V, '무신사 메타 광고'!$D:$D, $B41), SUMIFS('무신사 메타 광고'!$V:$V,'무신사 메타 광고'!$I:$I,$C$4,'무신사 메타 광고'!$D:$D,$B41))</f>
        <v>390600</v>
      </c>
      <c r="E41" s="11">
        <f t="shared" ca="1" si="5"/>
        <v>6.6417275973473897</v>
      </c>
      <c r="F41" s="12">
        <f t="shared" ca="1" si="13"/>
        <v>-0.28287680717463221</v>
      </c>
      <c r="G41" s="10">
        <f ca="1">IF($C$4="", SUMIFS('무신사 메타 광고'!$K:$K, '무신사 메타 광고'!$D:$D, $B41), SUMIFS('무신사 메타 광고'!$K:$K,'무신사 메타 광고'!$I:$I,$C$4,'무신사 메타 광고'!D:D,$B41))</f>
        <v>20060</v>
      </c>
      <c r="H41" s="10">
        <f ca="1">IF($C$4="", SUMIFS('무신사 메타 광고'!$N:$N, '무신사 메타 광고'!$D:$D, $B41),SUMIFS('무신사 메타 광고'!$N:$N,'무신사 메타 광고'!$I:$I,$C$4,'무신사 메타 광고'!$D:$D,$B41))</f>
        <v>347</v>
      </c>
      <c r="I41" s="10">
        <f ca="1">IF($C$4="", SUMIFS('무신사 메타 광고'!$U:$U, '무신사 메타 광고'!$D:$D, $B41),SUMIFS('무신사 메타 광고'!$U:$U,'무신사 메타 광고'!$I:$I,$C$4,'무신사 메타 광고'!$D:$D,$B41))</f>
        <v>3</v>
      </c>
      <c r="J41" s="11">
        <f t="shared" ca="1" si="6"/>
        <v>8.6455331412103754E-3</v>
      </c>
      <c r="K41" s="11">
        <f t="shared" ca="1" si="7"/>
        <v>1.7298105682951148E-2</v>
      </c>
      <c r="L41" s="12">
        <f t="shared" ca="1" si="8"/>
        <v>0.16341201263933083</v>
      </c>
      <c r="N41" s="10">
        <f ca="1">IF($C$4="", SUMIFS('무신사 메타 광고'!$X:$X, '무신사 메타 광고'!$D:$D, $B41),SUMIFS('무신사 메타 광고'!$X:$X,'무신사 메타 광고'!I:I,$C$4,'무신사 메타 광고'!D:D,$B41))</f>
        <v>3951650</v>
      </c>
      <c r="O41" s="11">
        <f t="shared" ca="1" si="9"/>
        <v>0.91004663480914272</v>
      </c>
      <c r="R41" s="13"/>
      <c r="S41" s="10">
        <f>IF($S$4="", SUMIFS('무신사 메타 광고'!$L:$L, '무신사 메타 광고'!$C:$C, $R41),SUMIFS('무신사 메타 광고'!L:L,'무신사 메타 광고'!$I:$I,$S$4,'무신사 메타 광고'!$C:$C,$R41))</f>
        <v>0</v>
      </c>
      <c r="T41" s="10">
        <f>IF($S$4="", SUMIFS('무신사 메타 광고'!$V:$V, '무신사 메타 광고'!$C:$C, $R41),SUMIFS('무신사 메타 광고'!$V:$V,'무신사 메타 광고'!$I:$I,$S$4,'무신사 메타 광고'!$C:$C,$R41))</f>
        <v>0</v>
      </c>
      <c r="U41" s="11">
        <f t="shared" si="10"/>
        <v>0</v>
      </c>
      <c r="V41" s="12" t="str">
        <f t="shared" si="14"/>
        <v xml:space="preserve"> </v>
      </c>
      <c r="W41" s="10">
        <f>IF($S$4="", SUMIFS('무신사 메타 광고'!$K:$K, '무신사 메타 광고'!$C:$C, $R41),SUMIFS('무신사 메타 광고'!$K:$K,'무신사 메타 광고'!$I:$I,$S$4,'무신사 메타 광고'!$C:$C,$R41))</f>
        <v>0</v>
      </c>
      <c r="X41" s="10">
        <f>IF($S$4="", SUMIFS('무신사 메타 광고'!$N:$N, '무신사 메타 광고'!$C:$C, $R41),SUMIFS('무신사 메타 광고'!$N:$N,'무신사 메타 광고'!$I:$I,$S$4,'무신사 메타 광고'!$C:$C,$R41))</f>
        <v>0</v>
      </c>
      <c r="Y41" s="11">
        <f t="shared" si="11"/>
        <v>0</v>
      </c>
      <c r="Z41" s="12" t="str">
        <f t="shared" si="15"/>
        <v xml:space="preserve"> </v>
      </c>
      <c r="AB41" s="10">
        <f>IF($S$4="", SUMIFS('무신사 메타 광고'!$X:$X, '무신사 메타 광고'!$C:$C, $R41),SUMIFS('무신사 메타 광고'!$X:$X,'무신사 메타 광고'!$I:$I,$S$4,'무신사 메타 광고'!$C:$C,$R41))</f>
        <v>0</v>
      </c>
      <c r="AC41" s="11">
        <f t="shared" si="12"/>
        <v>0</v>
      </c>
    </row>
    <row r="42" spans="1:29">
      <c r="A42" s="1">
        <f t="shared" ca="1" si="4"/>
        <v>5</v>
      </c>
      <c r="B42" s="9">
        <f ca="1">IFERROR(__xludf.DUMMYFUNCTION("""COMPUTED_VALUE"""),46146)</f>
        <v>46146</v>
      </c>
      <c r="C42" s="10">
        <f ca="1">IF($C$4="", SUMIFS('무신사 메타 광고'!$L:$L, '무신사 메타 광고'!$D:$D, $B42), SUMIFS('무신사 메타 광고'!$L:$L, '무신사 메타 광고'!$I:$I, $C$4, '무신사 메타 광고'!$D:$D, $B42))</f>
        <v>77381</v>
      </c>
      <c r="D42" s="10">
        <f ca="1">IF($C$4="", SUMIFS('무신사 메타 광고'!$V:$V, '무신사 메타 광고'!$D:$D, $B42), SUMIFS('무신사 메타 광고'!$V:$V,'무신사 메타 광고'!$I:$I,$C$4,'무신사 메타 광고'!$D:$D,$B42))</f>
        <v>1037700</v>
      </c>
      <c r="E42" s="11">
        <f t="shared" ca="1" si="5"/>
        <v>13.410268670603894</v>
      </c>
      <c r="F42" s="12">
        <f t="shared" ca="1" si="13"/>
        <v>1.0190934473072581</v>
      </c>
      <c r="G42" s="10">
        <f ca="1">IF($C$4="", SUMIFS('무신사 메타 광고'!$K:$K, '무신사 메타 광고'!$D:$D, $B42), SUMIFS('무신사 메타 광고'!$K:$K,'무신사 메타 광고'!$I:$I,$C$4,'무신사 메타 광고'!D:D,$B42))</f>
        <v>23684</v>
      </c>
      <c r="H42" s="10">
        <f ca="1">IF($C$4="", SUMIFS('무신사 메타 광고'!$N:$N, '무신사 메타 광고'!$D:$D, $B42),SUMIFS('무신사 메타 광고'!$N:$N,'무신사 메타 광고'!$I:$I,$C$4,'무신사 메타 광고'!$D:$D,$B42))</f>
        <v>588</v>
      </c>
      <c r="I42" s="10">
        <f ca="1">IF($C$4="", SUMIFS('무신사 메타 광고'!$U:$U, '무신사 메타 광고'!$D:$D, $B42),SUMIFS('무신사 메타 광고'!$U:$U,'무신사 메타 광고'!$I:$I,$C$4,'무신사 메타 광고'!$D:$D,$B42))</f>
        <v>10</v>
      </c>
      <c r="J42" s="11">
        <f t="shared" ca="1" si="6"/>
        <v>1.7006802721088437E-2</v>
      </c>
      <c r="K42" s="11">
        <f t="shared" ca="1" si="7"/>
        <v>2.482688735010978E-2</v>
      </c>
      <c r="L42" s="12">
        <f t="shared" ca="1" si="8"/>
        <v>0.4352373494040408</v>
      </c>
      <c r="N42" s="10">
        <f ca="1">IF($C$4="", SUMIFS('무신사 메타 광고'!$X:$X, '무신사 메타 광고'!$D:$D, $B42),SUMIFS('무신사 메타 광고'!$X:$X,'무신사 메타 광고'!I:I,$C$4,'무신사 메타 광고'!D:D,$B42))</f>
        <v>10526700</v>
      </c>
      <c r="O42" s="11">
        <f t="shared" ca="1" si="9"/>
        <v>0.91026771816955487</v>
      </c>
      <c r="R42" s="13"/>
      <c r="S42" s="10">
        <f>IF($S$4="", SUMIFS('무신사 메타 광고'!$L:$L, '무신사 메타 광고'!$C:$C, $R42),SUMIFS('무신사 메타 광고'!L:L,'무신사 메타 광고'!$I:$I,$S$4,'무신사 메타 광고'!$C:$C,$R42))</f>
        <v>0</v>
      </c>
      <c r="T42" s="10">
        <f>IF($S$4="", SUMIFS('무신사 메타 광고'!$V:$V, '무신사 메타 광고'!$C:$C, $R42),SUMIFS('무신사 메타 광고'!$V:$V,'무신사 메타 광고'!$I:$I,$S$4,'무신사 메타 광고'!$C:$C,$R42))</f>
        <v>0</v>
      </c>
      <c r="U42" s="11">
        <f t="shared" si="10"/>
        <v>0</v>
      </c>
      <c r="V42" s="12" t="str">
        <f t="shared" si="14"/>
        <v xml:space="preserve"> </v>
      </c>
      <c r="W42" s="10">
        <f>IF($S$4="", SUMIFS('무신사 메타 광고'!$K:$K, '무신사 메타 광고'!$C:$C, $R42),SUMIFS('무신사 메타 광고'!$K:$K,'무신사 메타 광고'!$I:$I,$S$4,'무신사 메타 광고'!$C:$C,$R42))</f>
        <v>0</v>
      </c>
      <c r="X42" s="10">
        <f>IF($S$4="", SUMIFS('무신사 메타 광고'!$N:$N, '무신사 메타 광고'!$C:$C, $R42),SUMIFS('무신사 메타 광고'!$N:$N,'무신사 메타 광고'!$I:$I,$S$4,'무신사 메타 광고'!$C:$C,$R42))</f>
        <v>0</v>
      </c>
      <c r="Y42" s="11">
        <f t="shared" si="11"/>
        <v>0</v>
      </c>
      <c r="Z42" s="12" t="str">
        <f t="shared" si="15"/>
        <v xml:space="preserve"> </v>
      </c>
      <c r="AB42" s="10">
        <f>IF($S$4="", SUMIFS('무신사 메타 광고'!$X:$X, '무신사 메타 광고'!$C:$C, $R42),SUMIFS('무신사 메타 광고'!$X:$X,'무신사 메타 광고'!$I:$I,$S$4,'무신사 메타 광고'!$C:$C,$R42))</f>
        <v>0</v>
      </c>
      <c r="AC42" s="11">
        <f t="shared" si="12"/>
        <v>0</v>
      </c>
    </row>
    <row r="43" spans="1:29">
      <c r="A43" s="1">
        <f t="shared" ca="1" si="4"/>
        <v>5</v>
      </c>
      <c r="B43" s="9">
        <f ca="1">IFERROR(__xludf.DUMMYFUNCTION("""COMPUTED_VALUE"""),46147)</f>
        <v>46147</v>
      </c>
      <c r="C43" s="10">
        <f ca="1">IF($C$4="", SUMIFS('무신사 메타 광고'!$L:$L, '무신사 메타 광고'!$D:$D, $B43), SUMIFS('무신사 메타 광고'!$L:$L, '무신사 메타 광고'!$I:$I, $C$4, '무신사 메타 광고'!$D:$D, $B43))</f>
        <v>70406</v>
      </c>
      <c r="D43" s="10">
        <f ca="1">IF($C$4="", SUMIFS('무신사 메타 광고'!$V:$V, '무신사 메타 광고'!$D:$D, $B43), SUMIFS('무신사 메타 광고'!$V:$V,'무신사 메타 광고'!$I:$I,$C$4,'무신사 메타 광고'!$D:$D,$B43))</f>
        <v>1359400</v>
      </c>
      <c r="E43" s="11">
        <f t="shared" ca="1" si="5"/>
        <v>19.308013521574864</v>
      </c>
      <c r="F43" s="12">
        <f t="shared" ca="1" si="13"/>
        <v>0.43979319101183834</v>
      </c>
      <c r="G43" s="10">
        <f ca="1">IF($C$4="", SUMIFS('무신사 메타 광고'!$K:$K, '무신사 메타 광고'!$D:$D, $B43), SUMIFS('무신사 메타 광고'!$K:$K,'무신사 메타 광고'!$I:$I,$C$4,'무신사 메타 광고'!D:D,$B43))</f>
        <v>22624</v>
      </c>
      <c r="H43" s="10">
        <f ca="1">IF($C$4="", SUMIFS('무신사 메타 광고'!$N:$N, '무신사 메타 광고'!$D:$D, $B43),SUMIFS('무신사 메타 광고'!$N:$N,'무신사 메타 광고'!$I:$I,$C$4,'무신사 메타 광고'!$D:$D,$B43))</f>
        <v>728</v>
      </c>
      <c r="I43" s="10">
        <f ca="1">IF($C$4="", SUMIFS('무신사 메타 광고'!$U:$U, '무신사 메타 광고'!$D:$D, $B43),SUMIFS('무신사 메타 광고'!$U:$U,'무신사 메타 광고'!$I:$I,$C$4,'무신사 메타 광고'!$D:$D,$B43))</f>
        <v>11</v>
      </c>
      <c r="J43" s="11">
        <f t="shared" ca="1" si="6"/>
        <v>1.510989010989011E-2</v>
      </c>
      <c r="K43" s="11">
        <f t="shared" ca="1" si="7"/>
        <v>3.2178217821782179E-2</v>
      </c>
      <c r="L43" s="12">
        <f t="shared" ca="1" si="8"/>
        <v>0.29610358995083175</v>
      </c>
      <c r="N43" s="10">
        <f ca="1">IF($C$4="", SUMIFS('무신사 메타 광고'!$X:$X, '무신사 메타 광고'!$D:$D, $B43),SUMIFS('무신사 메타 광고'!$X:$X,'무신사 메타 광고'!I:I,$C$4,'무신사 메타 광고'!D:D,$B43))</f>
        <v>21280000</v>
      </c>
      <c r="O43" s="11">
        <f t="shared" ca="1" si="9"/>
        <v>0.93995423906994002</v>
      </c>
      <c r="R43" s="13"/>
      <c r="S43" s="10">
        <f>IF($S$4="", SUMIFS('무신사 메타 광고'!$L:$L, '무신사 메타 광고'!$C:$C, $R43),SUMIFS('무신사 메타 광고'!L:L,'무신사 메타 광고'!$I:$I,$S$4,'무신사 메타 광고'!$C:$C,$R43))</f>
        <v>0</v>
      </c>
      <c r="T43" s="10">
        <f>IF($S$4="", SUMIFS('무신사 메타 광고'!$V:$V, '무신사 메타 광고'!$C:$C, $R43),SUMIFS('무신사 메타 광고'!$V:$V,'무신사 메타 광고'!$I:$I,$S$4,'무신사 메타 광고'!$C:$C,$R43))</f>
        <v>0</v>
      </c>
      <c r="U43" s="11">
        <f t="shared" si="10"/>
        <v>0</v>
      </c>
      <c r="V43" s="12" t="str">
        <f t="shared" si="14"/>
        <v xml:space="preserve"> </v>
      </c>
      <c r="W43" s="10">
        <f>IF($S$4="", SUMIFS('무신사 메타 광고'!$K:$K, '무신사 메타 광고'!$C:$C, $R43),SUMIFS('무신사 메타 광고'!$K:$K,'무신사 메타 광고'!$I:$I,$S$4,'무신사 메타 광고'!$C:$C,$R43))</f>
        <v>0</v>
      </c>
      <c r="X43" s="10">
        <f>IF($S$4="", SUMIFS('무신사 메타 광고'!$N:$N, '무신사 메타 광고'!$C:$C, $R43),SUMIFS('무신사 메타 광고'!$N:$N,'무신사 메타 광고'!$I:$I,$S$4,'무신사 메타 광고'!$C:$C,$R43))</f>
        <v>0</v>
      </c>
      <c r="Y43" s="11">
        <f t="shared" si="11"/>
        <v>0</v>
      </c>
      <c r="Z43" s="12" t="str">
        <f t="shared" si="15"/>
        <v xml:space="preserve"> </v>
      </c>
      <c r="AB43" s="10">
        <f>IF($S$4="", SUMIFS('무신사 메타 광고'!$X:$X, '무신사 메타 광고'!$C:$C, $R43),SUMIFS('무신사 메타 광고'!$X:$X,'무신사 메타 광고'!$I:$I,$S$4,'무신사 메타 광고'!$C:$C,$R43))</f>
        <v>0</v>
      </c>
      <c r="AC43" s="11">
        <f t="shared" si="12"/>
        <v>0</v>
      </c>
    </row>
    <row r="44" spans="1:29">
      <c r="A44" s="1">
        <f t="shared" ca="1" si="4"/>
        <v>5</v>
      </c>
      <c r="B44" s="9">
        <f ca="1">IFERROR(__xludf.DUMMYFUNCTION("""COMPUTED_VALUE"""),46148)</f>
        <v>46148</v>
      </c>
      <c r="C44" s="10">
        <f ca="1">IF($C$4="", SUMIFS('무신사 메타 광고'!$L:$L, '무신사 메타 광고'!$D:$D, $B44), SUMIFS('무신사 메타 광고'!$L:$L, '무신사 메타 광고'!$I:$I, $C$4, '무신사 메타 광고'!$D:$D, $B44))</f>
        <v>52645</v>
      </c>
      <c r="D44" s="10">
        <f ca="1">IF($C$4="", SUMIFS('무신사 메타 광고'!$V:$V, '무신사 메타 광고'!$D:$D, $B44), SUMIFS('무신사 메타 광고'!$V:$V,'무신사 메타 광고'!$I:$I,$C$4,'무신사 메타 광고'!$D:$D,$B44))</f>
        <v>945300</v>
      </c>
      <c r="E44" s="11">
        <f t="shared" ca="1" si="5"/>
        <v>17.95612118909678</v>
      </c>
      <c r="F44" s="12">
        <f t="shared" ca="1" si="13"/>
        <v>-7.0017163131125465E-2</v>
      </c>
      <c r="G44" s="10">
        <f ca="1">IF($C$4="", SUMIFS('무신사 메타 광고'!$K:$K, '무신사 메타 광고'!$D:$D, $B44), SUMIFS('무신사 메타 광고'!$K:$K,'무신사 메타 광고'!$I:$I,$C$4,'무신사 메타 광고'!D:D,$B44))</f>
        <v>16733</v>
      </c>
      <c r="H44" s="10">
        <f ca="1">IF($C$4="", SUMIFS('무신사 메타 광고'!$N:$N, '무신사 메타 광고'!$D:$D, $B44),SUMIFS('무신사 메타 광고'!$N:$N,'무신사 메타 광고'!$I:$I,$C$4,'무신사 메타 광고'!$D:$D,$B44))</f>
        <v>460</v>
      </c>
      <c r="I44" s="10">
        <f ca="1">IF($C$4="", SUMIFS('무신사 메타 광고'!$U:$U, '무신사 메타 광고'!$D:$D, $B44),SUMIFS('무신사 메타 광고'!$U:$U,'무신사 메타 광고'!$I:$I,$C$4,'무신사 메타 광고'!$D:$D,$B44))</f>
        <v>9</v>
      </c>
      <c r="J44" s="11">
        <f t="shared" ca="1" si="6"/>
        <v>1.9565217391304349E-2</v>
      </c>
      <c r="K44" s="11">
        <f t="shared" ca="1" si="7"/>
        <v>2.7490587461901632E-2</v>
      </c>
      <c r="L44" s="12">
        <f t="shared" ca="1" si="8"/>
        <v>-0.14567712810705699</v>
      </c>
      <c r="N44" s="10">
        <f ca="1">IF($C$4="", SUMIFS('무신사 메타 광고'!$X:$X, '무신사 메타 광고'!$D:$D, $B44),SUMIFS('무신사 메타 광고'!$X:$X,'무신사 메타 광고'!I:I,$C$4,'무신사 메타 광고'!D:D,$B44))</f>
        <v>13867800</v>
      </c>
      <c r="O44" s="11">
        <f t="shared" ca="1" si="9"/>
        <v>0.93618486339793827</v>
      </c>
      <c r="R44" s="13"/>
      <c r="S44" s="10">
        <f>IF($S$4="", SUMIFS('무신사 메타 광고'!$L:$L, '무신사 메타 광고'!$C:$C, $R44),SUMIFS('무신사 메타 광고'!L:L,'무신사 메타 광고'!$I:$I,$S$4,'무신사 메타 광고'!$C:$C,$R44))</f>
        <v>0</v>
      </c>
      <c r="T44" s="10">
        <f>IF($S$4="", SUMIFS('무신사 메타 광고'!$V:$V, '무신사 메타 광고'!$C:$C, $R44),SUMIFS('무신사 메타 광고'!$V:$V,'무신사 메타 광고'!$I:$I,$S$4,'무신사 메타 광고'!$C:$C,$R44))</f>
        <v>0</v>
      </c>
      <c r="U44" s="11">
        <f t="shared" si="10"/>
        <v>0</v>
      </c>
      <c r="V44" s="12" t="str">
        <f t="shared" si="14"/>
        <v xml:space="preserve"> </v>
      </c>
      <c r="W44" s="10">
        <f>IF($S$4="", SUMIFS('무신사 메타 광고'!$K:$K, '무신사 메타 광고'!$C:$C, $R44),SUMIFS('무신사 메타 광고'!$K:$K,'무신사 메타 광고'!$I:$I,$S$4,'무신사 메타 광고'!$C:$C,$R44))</f>
        <v>0</v>
      </c>
      <c r="X44" s="10">
        <f>IF($S$4="", SUMIFS('무신사 메타 광고'!$N:$N, '무신사 메타 광고'!$C:$C, $R44),SUMIFS('무신사 메타 광고'!$N:$N,'무신사 메타 광고'!$I:$I,$S$4,'무신사 메타 광고'!$C:$C,$R44))</f>
        <v>0</v>
      </c>
      <c r="Y44" s="11">
        <f t="shared" si="11"/>
        <v>0</v>
      </c>
      <c r="Z44" s="12" t="str">
        <f t="shared" si="15"/>
        <v xml:space="preserve"> </v>
      </c>
      <c r="AB44" s="10">
        <f>IF($S$4="", SUMIFS('무신사 메타 광고'!$X:$X, '무신사 메타 광고'!$C:$C, $R44),SUMIFS('무신사 메타 광고'!$X:$X,'무신사 메타 광고'!$I:$I,$S$4,'무신사 메타 광고'!$C:$C,$R44))</f>
        <v>0</v>
      </c>
      <c r="AC44" s="11">
        <f t="shared" si="12"/>
        <v>0</v>
      </c>
    </row>
    <row r="45" spans="1:29">
      <c r="A45" s="1">
        <f t="shared" ca="1" si="4"/>
        <v>5</v>
      </c>
      <c r="B45" s="9">
        <f ca="1">IFERROR(__xludf.DUMMYFUNCTION("""COMPUTED_VALUE"""),46149)</f>
        <v>46149</v>
      </c>
      <c r="C45" s="10">
        <f ca="1">IF($C$4="", SUMIFS('무신사 메타 광고'!$L:$L, '무신사 메타 광고'!$D:$D, $B45), SUMIFS('무신사 메타 광고'!$L:$L, '무신사 메타 광고'!$I:$I, $C$4, '무신사 메타 광고'!$D:$D, $B45))</f>
        <v>53173</v>
      </c>
      <c r="D45" s="10">
        <f ca="1">IF($C$4="", SUMIFS('무신사 메타 광고'!$V:$V, '무신사 메타 광고'!$D:$D, $B45), SUMIFS('무신사 메타 광고'!$V:$V,'무신사 메타 광고'!$I:$I,$C$4,'무신사 메타 광고'!$D:$D,$B45))</f>
        <v>685900</v>
      </c>
      <c r="E45" s="11">
        <f t="shared" ca="1" si="5"/>
        <v>12.899403832772272</v>
      </c>
      <c r="F45" s="12">
        <f t="shared" ca="1" si="13"/>
        <v>-0.28161523878525735</v>
      </c>
      <c r="G45" s="10">
        <f ca="1">IF($C$4="", SUMIFS('무신사 메타 광고'!$K:$K, '무신사 메타 광고'!$D:$D, $B45), SUMIFS('무신사 메타 광고'!$K:$K,'무신사 메타 광고'!$I:$I,$C$4,'무신사 메타 광고'!D:D,$B45))</f>
        <v>16553</v>
      </c>
      <c r="H45" s="10">
        <f ca="1">IF($C$4="", SUMIFS('무신사 메타 광고'!$N:$N, '무신사 메타 광고'!$D:$D, $B45),SUMIFS('무신사 메타 광고'!$N:$N,'무신사 메타 광고'!$I:$I,$C$4,'무신사 메타 광고'!$D:$D,$B45))</f>
        <v>459</v>
      </c>
      <c r="I45" s="10">
        <f ca="1">IF($C$4="", SUMIFS('무신사 메타 광고'!$U:$U, '무신사 메타 광고'!$D:$D, $B45),SUMIFS('무신사 메타 광고'!$U:$U,'무신사 메타 광고'!$I:$I,$C$4,'무신사 메타 광고'!$D:$D,$B45))</f>
        <v>6</v>
      </c>
      <c r="J45" s="11">
        <f t="shared" ca="1" si="6"/>
        <v>1.3071895424836602E-2</v>
      </c>
      <c r="K45" s="11">
        <f t="shared" ca="1" si="7"/>
        <v>2.7729112547574458E-2</v>
      </c>
      <c r="L45" s="12">
        <f t="shared" ca="1" si="8"/>
        <v>8.6766092577465273E-3</v>
      </c>
      <c r="N45" s="10">
        <f ca="1">IF($C$4="", SUMIFS('무신사 메타 광고'!$X:$X, '무신사 메타 광고'!$D:$D, $B45),SUMIFS('무신사 메타 광고'!$X:$X,'무신사 메타 광고'!I:I,$C$4,'무신사 메타 광고'!D:D,$B45))</f>
        <v>6164300</v>
      </c>
      <c r="O45" s="11">
        <f t="shared" ca="1" si="9"/>
        <v>0.89987153659747166</v>
      </c>
      <c r="R45" s="13"/>
      <c r="S45" s="10">
        <f>IF($S$4="", SUMIFS('무신사 메타 광고'!$L:$L, '무신사 메타 광고'!$C:$C, $R45),SUMIFS('무신사 메타 광고'!L:L,'무신사 메타 광고'!$I:$I,$S$4,'무신사 메타 광고'!$C:$C,$R45))</f>
        <v>0</v>
      </c>
      <c r="T45" s="10">
        <f>IF($S$4="", SUMIFS('무신사 메타 광고'!$V:$V, '무신사 메타 광고'!$C:$C, $R45),SUMIFS('무신사 메타 광고'!$V:$V,'무신사 메타 광고'!$I:$I,$S$4,'무신사 메타 광고'!$C:$C,$R45))</f>
        <v>0</v>
      </c>
      <c r="U45" s="11">
        <f t="shared" si="10"/>
        <v>0</v>
      </c>
      <c r="V45" s="12" t="str">
        <f t="shared" si="14"/>
        <v xml:space="preserve"> </v>
      </c>
      <c r="W45" s="10">
        <f>IF($S$4="", SUMIFS('무신사 메타 광고'!$K:$K, '무신사 메타 광고'!$C:$C, $R45),SUMIFS('무신사 메타 광고'!$K:$K,'무신사 메타 광고'!$I:$I,$S$4,'무신사 메타 광고'!$C:$C,$R45))</f>
        <v>0</v>
      </c>
      <c r="X45" s="10">
        <f>IF($S$4="", SUMIFS('무신사 메타 광고'!$N:$N, '무신사 메타 광고'!$C:$C, $R45),SUMIFS('무신사 메타 광고'!$N:$N,'무신사 메타 광고'!$I:$I,$S$4,'무신사 메타 광고'!$C:$C,$R45))</f>
        <v>0</v>
      </c>
      <c r="Y45" s="11">
        <f t="shared" si="11"/>
        <v>0</v>
      </c>
      <c r="Z45" s="12" t="str">
        <f t="shared" si="15"/>
        <v xml:space="preserve"> </v>
      </c>
      <c r="AB45" s="10">
        <f>IF($S$4="", SUMIFS('무신사 메타 광고'!$X:$X, '무신사 메타 광고'!$C:$C, $R45),SUMIFS('무신사 메타 광고'!$X:$X,'무신사 메타 광고'!$I:$I,$S$4,'무신사 메타 광고'!$C:$C,$R45))</f>
        <v>0</v>
      </c>
      <c r="AC45" s="11">
        <f t="shared" si="12"/>
        <v>0</v>
      </c>
    </row>
    <row r="46" spans="1:29">
      <c r="A46" s="1">
        <f t="shared" ca="1" si="4"/>
        <v>5</v>
      </c>
      <c r="B46" s="9">
        <f ca="1">IFERROR(__xludf.DUMMYFUNCTION("""COMPUTED_VALUE"""),46150)</f>
        <v>46150</v>
      </c>
      <c r="C46" s="10">
        <f ca="1">IF($C$4="", SUMIFS('무신사 메타 광고'!$L:$L, '무신사 메타 광고'!$D:$D, $B46), SUMIFS('무신사 메타 광고'!$L:$L, '무신사 메타 광고'!$I:$I, $C$4, '무신사 메타 광고'!$D:$D, $B46))</f>
        <v>52216</v>
      </c>
      <c r="D46" s="10">
        <f ca="1">IF($C$4="", SUMIFS('무신사 메타 광고'!$V:$V, '무신사 메타 광고'!$D:$D, $B46), SUMIFS('무신사 메타 광고'!$V:$V,'무신사 메타 광고'!$I:$I,$C$4,'무신사 메타 광고'!$D:$D,$B46))</f>
        <v>395200</v>
      </c>
      <c r="E46" s="11">
        <f t="shared" ca="1" si="5"/>
        <v>7.5685613605025281</v>
      </c>
      <c r="F46" s="12">
        <f t="shared" ca="1" si="13"/>
        <v>-0.41326270123633047</v>
      </c>
      <c r="G46" s="10">
        <f ca="1">IF($C$4="", SUMIFS('무신사 메타 광고'!$K:$K, '무신사 메타 광고'!$D:$D, $B46), SUMIFS('무신사 메타 광고'!$K:$K,'무신사 메타 광고'!$I:$I,$C$4,'무신사 메타 광고'!D:D,$B46))</f>
        <v>16705</v>
      </c>
      <c r="H46" s="10">
        <f ca="1">IF($C$4="", SUMIFS('무신사 메타 광고'!$N:$N, '무신사 메타 광고'!$D:$D, $B46),SUMIFS('무신사 메타 광고'!$N:$N,'무신사 메타 광고'!$I:$I,$C$4,'무신사 메타 광고'!$D:$D,$B46))</f>
        <v>461</v>
      </c>
      <c r="I46" s="10">
        <f ca="1">IF($C$4="", SUMIFS('무신사 메타 광고'!$U:$U, '무신사 메타 광고'!$D:$D, $B46),SUMIFS('무신사 메타 광고'!$U:$U,'무신사 메타 광고'!$I:$I,$C$4,'무신사 메타 광고'!$D:$D,$B46))</f>
        <v>5</v>
      </c>
      <c r="J46" s="11">
        <f t="shared" ca="1" si="6"/>
        <v>1.0845986984815618E-2</v>
      </c>
      <c r="K46" s="11">
        <f t="shared" ca="1" si="7"/>
        <v>2.7596527985633043E-2</v>
      </c>
      <c r="L46" s="12">
        <f t="shared" ca="1" si="8"/>
        <v>-4.7814210322793989E-3</v>
      </c>
      <c r="N46" s="10">
        <f ca="1">IF($C$4="", SUMIFS('무신사 메타 광고'!$X:$X, '무신사 메타 광고'!$D:$D, $B46),SUMIFS('무신사 메타 광고'!$X:$X,'무신사 메타 광고'!I:I,$C$4,'무신사 메타 광고'!D:D,$B46))</f>
        <v>9001650</v>
      </c>
      <c r="O46" s="11">
        <f t="shared" ca="1" si="9"/>
        <v>0.95794335335777414</v>
      </c>
      <c r="R46" s="13"/>
      <c r="S46" s="10">
        <f>IF($S$4="", SUMIFS('무신사 메타 광고'!$L:$L, '무신사 메타 광고'!$C:$C, $R46),SUMIFS('무신사 메타 광고'!L:L,'무신사 메타 광고'!$I:$I,$S$4,'무신사 메타 광고'!$C:$C,$R46))</f>
        <v>0</v>
      </c>
      <c r="T46" s="10">
        <f>IF($S$4="", SUMIFS('무신사 메타 광고'!$V:$V, '무신사 메타 광고'!$C:$C, $R46),SUMIFS('무신사 메타 광고'!$V:$V,'무신사 메타 광고'!$I:$I,$S$4,'무신사 메타 광고'!$C:$C,$R46))</f>
        <v>0</v>
      </c>
      <c r="U46" s="11">
        <f t="shared" si="10"/>
        <v>0</v>
      </c>
      <c r="V46" s="12" t="str">
        <f t="shared" si="14"/>
        <v xml:space="preserve"> </v>
      </c>
      <c r="W46" s="10">
        <f>IF($S$4="", SUMIFS('무신사 메타 광고'!$K:$K, '무신사 메타 광고'!$C:$C, $R46),SUMIFS('무신사 메타 광고'!$K:$K,'무신사 메타 광고'!$I:$I,$S$4,'무신사 메타 광고'!$C:$C,$R46))</f>
        <v>0</v>
      </c>
      <c r="X46" s="10">
        <f>IF($S$4="", SUMIFS('무신사 메타 광고'!$N:$N, '무신사 메타 광고'!$C:$C, $R46),SUMIFS('무신사 메타 광고'!$N:$N,'무신사 메타 광고'!$I:$I,$S$4,'무신사 메타 광고'!$C:$C,$R46))</f>
        <v>0</v>
      </c>
      <c r="Y46" s="11">
        <f t="shared" si="11"/>
        <v>0</v>
      </c>
      <c r="Z46" s="12" t="str">
        <f t="shared" si="15"/>
        <v xml:space="preserve"> </v>
      </c>
      <c r="AB46" s="10">
        <f>IF($S$4="", SUMIFS('무신사 메타 광고'!$X:$X, '무신사 메타 광고'!$C:$C, $R46),SUMIFS('무신사 메타 광고'!$X:$X,'무신사 메타 광고'!$I:$I,$S$4,'무신사 메타 광고'!$C:$C,$R46))</f>
        <v>0</v>
      </c>
      <c r="AC46" s="11">
        <f t="shared" si="12"/>
        <v>0</v>
      </c>
    </row>
    <row r="47" spans="1:29">
      <c r="A47" s="1">
        <f t="shared" ca="1" si="4"/>
        <v>5</v>
      </c>
      <c r="B47" s="9">
        <f ca="1">IFERROR(__xludf.DUMMYFUNCTION("""COMPUTED_VALUE"""),46151)</f>
        <v>46151</v>
      </c>
      <c r="C47" s="10">
        <f ca="1">IF($C$4="", SUMIFS('무신사 메타 광고'!$L:$L, '무신사 메타 광고'!$D:$D, $B47), SUMIFS('무신사 메타 광고'!$L:$L, '무신사 메타 광고'!$I:$I, $C$4, '무신사 메타 광고'!$D:$D, $B47))</f>
        <v>54041</v>
      </c>
      <c r="D47" s="10">
        <f ca="1">IF($C$4="", SUMIFS('무신사 메타 광고'!$V:$V, '무신사 메타 광고'!$D:$D, $B47), SUMIFS('무신사 메타 광고'!$V:$V,'무신사 메타 광고'!$I:$I,$C$4,'무신사 메타 광고'!$D:$D,$B47))</f>
        <v>1457500</v>
      </c>
      <c r="E47" s="11">
        <f t="shared" ca="1" si="5"/>
        <v>26.970263318591439</v>
      </c>
      <c r="F47" s="12">
        <f t="shared" ca="1" si="13"/>
        <v>2.5634596898875772</v>
      </c>
      <c r="G47" s="10">
        <f ca="1">IF($C$4="", SUMIFS('무신사 메타 광고'!$K:$K, '무신사 메타 광고'!$D:$D, $B47), SUMIFS('무신사 메타 광고'!$K:$K,'무신사 메타 광고'!$I:$I,$C$4,'무신사 메타 광고'!D:D,$B47))</f>
        <v>16140</v>
      </c>
      <c r="H47" s="10">
        <f ca="1">IF($C$4="", SUMIFS('무신사 메타 광고'!$N:$N, '무신사 메타 광고'!$D:$D, $B47),SUMIFS('무신사 메타 광고'!$N:$N,'무신사 메타 광고'!$I:$I,$C$4,'무신사 메타 광고'!$D:$D,$B47))</f>
        <v>435</v>
      </c>
      <c r="I47" s="10">
        <f ca="1">IF($C$4="", SUMIFS('무신사 메타 광고'!$U:$U, '무신사 메타 광고'!$D:$D, $B47),SUMIFS('무신사 메타 광고'!$U:$U,'무신사 메타 광고'!$I:$I,$C$4,'무신사 메타 광고'!$D:$D,$B47))</f>
        <v>12</v>
      </c>
      <c r="J47" s="11">
        <f t="shared" ca="1" si="6"/>
        <v>2.7586206896551724E-2</v>
      </c>
      <c r="K47" s="11">
        <f t="shared" ca="1" si="7"/>
        <v>2.6951672862453532E-2</v>
      </c>
      <c r="L47" s="12">
        <f t="shared" ca="1" si="8"/>
        <v>-2.3367255602415919E-2</v>
      </c>
      <c r="N47" s="10">
        <f ca="1">IF($C$4="", SUMIFS('무신사 메타 광고'!$X:$X, '무신사 메타 광고'!$D:$D, $B47),SUMIFS('무신사 메타 광고'!$X:$X,'무신사 메타 광고'!I:I,$C$4,'무신사 메타 광고'!D:D,$B47))</f>
        <v>12304550</v>
      </c>
      <c r="O47" s="11">
        <f t="shared" ca="1" si="9"/>
        <v>0.89409281320733469</v>
      </c>
      <c r="R47" s="13"/>
      <c r="S47" s="10">
        <f>IF($S$4="", SUMIFS('무신사 메타 광고'!$L:$L, '무신사 메타 광고'!$C:$C, $R47),SUMIFS('무신사 메타 광고'!L:L,'무신사 메타 광고'!$I:$I,$S$4,'무신사 메타 광고'!$C:$C,$R47))</f>
        <v>0</v>
      </c>
      <c r="T47" s="10">
        <f>IF($S$4="", SUMIFS('무신사 메타 광고'!$V:$V, '무신사 메타 광고'!$C:$C, $R47),SUMIFS('무신사 메타 광고'!$V:$V,'무신사 메타 광고'!$I:$I,$S$4,'무신사 메타 광고'!$C:$C,$R47))</f>
        <v>0</v>
      </c>
      <c r="U47" s="11">
        <f t="shared" si="10"/>
        <v>0</v>
      </c>
      <c r="V47" s="12" t="str">
        <f t="shared" si="14"/>
        <v xml:space="preserve"> </v>
      </c>
      <c r="W47" s="10">
        <f>IF($S$4="", SUMIFS('무신사 메타 광고'!$K:$K, '무신사 메타 광고'!$C:$C, $R47),SUMIFS('무신사 메타 광고'!$K:$K,'무신사 메타 광고'!$I:$I,$S$4,'무신사 메타 광고'!$C:$C,$R47))</f>
        <v>0</v>
      </c>
      <c r="X47" s="10">
        <f>IF($S$4="", SUMIFS('무신사 메타 광고'!$N:$N, '무신사 메타 광고'!$C:$C, $R47),SUMIFS('무신사 메타 광고'!$N:$N,'무신사 메타 광고'!$I:$I,$S$4,'무신사 메타 광고'!$C:$C,$R47))</f>
        <v>0</v>
      </c>
      <c r="Y47" s="11">
        <f t="shared" si="11"/>
        <v>0</v>
      </c>
      <c r="Z47" s="12" t="str">
        <f t="shared" si="15"/>
        <v xml:space="preserve"> </v>
      </c>
      <c r="AB47" s="10">
        <f>IF($S$4="", SUMIFS('무신사 메타 광고'!$X:$X, '무신사 메타 광고'!$C:$C, $R47),SUMIFS('무신사 메타 광고'!$X:$X,'무신사 메타 광고'!$I:$I,$S$4,'무신사 메타 광고'!$C:$C,$R47))</f>
        <v>0</v>
      </c>
      <c r="AC47" s="11">
        <f t="shared" si="12"/>
        <v>0</v>
      </c>
    </row>
    <row r="48" spans="1:29">
      <c r="A48" s="1">
        <f t="shared" ca="1" si="4"/>
        <v>5</v>
      </c>
      <c r="B48" s="9">
        <f ca="1">IFERROR(__xludf.DUMMYFUNCTION("""COMPUTED_VALUE"""),46152)</f>
        <v>46152</v>
      </c>
      <c r="C48" s="10">
        <f ca="1">IF($C$4="", SUMIFS('무신사 메타 광고'!$L:$L, '무신사 메타 광고'!$D:$D, $B48), SUMIFS('무신사 메타 광고'!$L:$L, '무신사 메타 광고'!$I:$I, $C$4, '무신사 메타 광고'!$D:$D, $B48))</f>
        <v>55423</v>
      </c>
      <c r="D48" s="10">
        <f ca="1">IF($C$4="", SUMIFS('무신사 메타 광고'!$V:$V, '무신사 메타 광고'!$D:$D, $B48), SUMIFS('무신사 메타 광고'!$V:$V,'무신사 메타 광고'!$I:$I,$C$4,'무신사 메타 광고'!$D:$D,$B48))</f>
        <v>1630400</v>
      </c>
      <c r="E48" s="11">
        <f t="shared" ca="1" si="5"/>
        <v>29.417389892282987</v>
      </c>
      <c r="F48" s="12">
        <f t="shared" ca="1" si="13"/>
        <v>9.073424848635675E-2</v>
      </c>
      <c r="G48" s="10">
        <f ca="1">IF($C$4="", SUMIFS('무신사 메타 광고'!$K:$K, '무신사 메타 광고'!$D:$D, $B48), SUMIFS('무신사 메타 광고'!$K:$K,'무신사 메타 광고'!$I:$I,$C$4,'무신사 메타 광고'!D:D,$B48))</f>
        <v>18117</v>
      </c>
      <c r="H48" s="10">
        <f ca="1">IF($C$4="", SUMIFS('무신사 메타 광고'!$N:$N, '무신사 메타 광고'!$D:$D, $B48),SUMIFS('무신사 메타 광고'!$N:$N,'무신사 메타 광고'!$I:$I,$C$4,'무신사 메타 광고'!$D:$D,$B48))</f>
        <v>461</v>
      </c>
      <c r="I48" s="10">
        <f ca="1">IF($C$4="", SUMIFS('무신사 메타 광고'!$U:$U, '무신사 메타 광고'!$D:$D, $B48),SUMIFS('무신사 메타 광고'!$U:$U,'무신사 메타 광고'!$I:$I,$C$4,'무신사 메타 광고'!$D:$D,$B48))</f>
        <v>13</v>
      </c>
      <c r="J48" s="11">
        <f t="shared" ca="1" si="6"/>
        <v>2.8199566160520606E-2</v>
      </c>
      <c r="K48" s="11">
        <f t="shared" ca="1" si="7"/>
        <v>2.5445713970304134E-2</v>
      </c>
      <c r="L48" s="12">
        <f t="shared" ca="1" si="8"/>
        <v>-5.587626786043972E-2</v>
      </c>
      <c r="N48" s="10">
        <f ca="1">IF($C$4="", SUMIFS('무신사 메타 광고'!$X:$X, '무신사 메타 광고'!$D:$D, $B48),SUMIFS('무신사 메타 광고'!$X:$X,'무신사 메타 광고'!I:I,$C$4,'무신사 메타 광고'!D:D,$B48))</f>
        <v>10801200</v>
      </c>
      <c r="O48" s="11">
        <f t="shared" ca="1" si="9"/>
        <v>0.86885034911033177</v>
      </c>
      <c r="R48" s="13"/>
      <c r="S48" s="10">
        <f>IF($S$4="", SUMIFS('무신사 메타 광고'!$L:$L, '무신사 메타 광고'!$C:$C, $R48),SUMIFS('무신사 메타 광고'!L:L,'무신사 메타 광고'!$I:$I,$S$4,'무신사 메타 광고'!$C:$C,$R48))</f>
        <v>0</v>
      </c>
      <c r="T48" s="10">
        <f>IF($S$4="", SUMIFS('무신사 메타 광고'!$V:$V, '무신사 메타 광고'!$C:$C, $R48),SUMIFS('무신사 메타 광고'!$V:$V,'무신사 메타 광고'!$I:$I,$S$4,'무신사 메타 광고'!$C:$C,$R48))</f>
        <v>0</v>
      </c>
      <c r="U48" s="11">
        <f t="shared" si="10"/>
        <v>0</v>
      </c>
      <c r="V48" s="12" t="str">
        <f t="shared" si="14"/>
        <v xml:space="preserve"> </v>
      </c>
      <c r="W48" s="10">
        <f>IF($S$4="", SUMIFS('무신사 메타 광고'!$K:$K, '무신사 메타 광고'!$C:$C, $R48),SUMIFS('무신사 메타 광고'!$K:$K,'무신사 메타 광고'!$I:$I,$S$4,'무신사 메타 광고'!$C:$C,$R48))</f>
        <v>0</v>
      </c>
      <c r="X48" s="10">
        <f>IF($S$4="", SUMIFS('무신사 메타 광고'!$N:$N, '무신사 메타 광고'!$C:$C, $R48),SUMIFS('무신사 메타 광고'!$N:$N,'무신사 메타 광고'!$I:$I,$S$4,'무신사 메타 광고'!$C:$C,$R48))</f>
        <v>0</v>
      </c>
      <c r="Y48" s="11">
        <f t="shared" si="11"/>
        <v>0</v>
      </c>
      <c r="Z48" s="12" t="str">
        <f t="shared" si="15"/>
        <v xml:space="preserve"> </v>
      </c>
      <c r="AB48" s="10">
        <f>IF($S$4="", SUMIFS('무신사 메타 광고'!$X:$X, '무신사 메타 광고'!$C:$C, $R48),SUMIFS('무신사 메타 광고'!$X:$X,'무신사 메타 광고'!$I:$I,$S$4,'무신사 메타 광고'!$C:$C,$R48))</f>
        <v>0</v>
      </c>
      <c r="AC48" s="11">
        <f t="shared" si="12"/>
        <v>0</v>
      </c>
    </row>
    <row r="49" spans="1:29">
      <c r="A49" s="1">
        <f t="shared" ca="1" si="4"/>
        <v>5</v>
      </c>
      <c r="B49" s="9">
        <f ca="1">IFERROR(__xludf.DUMMYFUNCTION("""COMPUTED_VALUE"""),46153)</f>
        <v>46153</v>
      </c>
      <c r="C49" s="10">
        <f ca="1">IF($C$4="", SUMIFS('무신사 메타 광고'!$L:$L, '무신사 메타 광고'!$D:$D, $B49), SUMIFS('무신사 메타 광고'!$L:$L, '무신사 메타 광고'!$I:$I, $C$4, '무신사 메타 광고'!$D:$D, $B49))</f>
        <v>47982</v>
      </c>
      <c r="D49" s="10">
        <f ca="1">IF($C$4="", SUMIFS('무신사 메타 광고'!$V:$V, '무신사 메타 광고'!$D:$D, $B49), SUMIFS('무신사 메타 광고'!$V:$V,'무신사 메타 광고'!$I:$I,$C$4,'무신사 메타 광고'!$D:$D,$B49))</f>
        <v>1773400</v>
      </c>
      <c r="E49" s="11">
        <f t="shared" ca="1" si="5"/>
        <v>36.959693218290191</v>
      </c>
      <c r="F49" s="12">
        <f t="shared" ca="1" si="13"/>
        <v>0.25638927701011854</v>
      </c>
      <c r="G49" s="10">
        <f ca="1">IF($C$4="", SUMIFS('무신사 메타 광고'!$K:$K, '무신사 메타 광고'!$D:$D, $B49), SUMIFS('무신사 메타 광고'!$K:$K,'무신사 메타 광고'!$I:$I,$C$4,'무신사 메타 광고'!D:D,$B49))</f>
        <v>16830</v>
      </c>
      <c r="H49" s="10">
        <f ca="1">IF($C$4="", SUMIFS('무신사 메타 광고'!$N:$N, '무신사 메타 광고'!$D:$D, $B49),SUMIFS('무신사 메타 광고'!$N:$N,'무신사 메타 광고'!$I:$I,$C$4,'무신사 메타 광고'!$D:$D,$B49))</f>
        <v>344</v>
      </c>
      <c r="I49" s="10">
        <f ca="1">IF($C$4="", SUMIFS('무신사 메타 광고'!$U:$U, '무신사 메타 광고'!$D:$D, $B49),SUMIFS('무신사 메타 광고'!$U:$U,'무신사 메타 광고'!$I:$I,$C$4,'무신사 메타 광고'!$D:$D,$B49))</f>
        <v>18</v>
      </c>
      <c r="J49" s="11">
        <f t="shared" ca="1" si="6"/>
        <v>5.232558139534884E-2</v>
      </c>
      <c r="K49" s="11">
        <f t="shared" ca="1" si="7"/>
        <v>2.043969102792632E-2</v>
      </c>
      <c r="L49" s="12">
        <f t="shared" ca="1" si="8"/>
        <v>-0.19673344391986736</v>
      </c>
      <c r="N49" s="10">
        <f ca="1">IF($C$4="", SUMIFS('무신사 메타 광고'!$X:$X, '무신사 메타 광고'!$D:$D, $B49),SUMIFS('무신사 메타 광고'!$X:$X,'무신사 메타 광고'!I:I,$C$4,'무신사 메타 광고'!D:D,$B49))</f>
        <v>9218900</v>
      </c>
      <c r="O49" s="11">
        <f t="shared" ca="1" si="9"/>
        <v>0.83866888640229975</v>
      </c>
      <c r="R49" s="13"/>
      <c r="S49" s="10">
        <f>IF($S$4="", SUMIFS('무신사 메타 광고'!$L:$L, '무신사 메타 광고'!$C:$C, $R49),SUMIFS('무신사 메타 광고'!L:L,'무신사 메타 광고'!$I:$I,$S$4,'무신사 메타 광고'!$C:$C,$R49))</f>
        <v>0</v>
      </c>
      <c r="T49" s="10">
        <f>IF($S$4="", SUMIFS('무신사 메타 광고'!$V:$V, '무신사 메타 광고'!$C:$C, $R49),SUMIFS('무신사 메타 광고'!$V:$V,'무신사 메타 광고'!$I:$I,$S$4,'무신사 메타 광고'!$C:$C,$R49))</f>
        <v>0</v>
      </c>
      <c r="U49" s="11">
        <f t="shared" si="10"/>
        <v>0</v>
      </c>
      <c r="V49" s="12" t="str">
        <f t="shared" si="14"/>
        <v xml:space="preserve"> </v>
      </c>
      <c r="W49" s="10">
        <f>IF($S$4="", SUMIFS('무신사 메타 광고'!$K:$K, '무신사 메타 광고'!$C:$C, $R49),SUMIFS('무신사 메타 광고'!$K:$K,'무신사 메타 광고'!$I:$I,$S$4,'무신사 메타 광고'!$C:$C,$R49))</f>
        <v>0</v>
      </c>
      <c r="X49" s="10">
        <f>IF($S$4="", SUMIFS('무신사 메타 광고'!$N:$N, '무신사 메타 광고'!$C:$C, $R49),SUMIFS('무신사 메타 광고'!$N:$N,'무신사 메타 광고'!$I:$I,$S$4,'무신사 메타 광고'!$C:$C,$R49))</f>
        <v>0</v>
      </c>
      <c r="Y49" s="11">
        <f t="shared" si="11"/>
        <v>0</v>
      </c>
      <c r="Z49" s="12" t="str">
        <f t="shared" si="15"/>
        <v xml:space="preserve"> </v>
      </c>
      <c r="AB49" s="10">
        <f>IF($S$4="", SUMIFS('무신사 메타 광고'!$X:$X, '무신사 메타 광고'!$C:$C, $R49),SUMIFS('무신사 메타 광고'!$X:$X,'무신사 메타 광고'!$I:$I,$S$4,'무신사 메타 광고'!$C:$C,$R49))</f>
        <v>0</v>
      </c>
      <c r="AC49" s="11">
        <f t="shared" si="12"/>
        <v>0</v>
      </c>
    </row>
    <row r="50" spans="1:29">
      <c r="A50" s="1">
        <f t="shared" ca="1" si="4"/>
        <v>5</v>
      </c>
      <c r="B50" s="9">
        <f ca="1">IFERROR(__xludf.DUMMYFUNCTION("""COMPUTED_VALUE"""),46154)</f>
        <v>46154</v>
      </c>
      <c r="C50" s="10">
        <f ca="1">IF($C$4="", SUMIFS('무신사 메타 광고'!$L:$L, '무신사 메타 광고'!$D:$D, $B50), SUMIFS('무신사 메타 광고'!$L:$L, '무신사 메타 광고'!$I:$I, $C$4, '무신사 메타 광고'!$D:$D, $B50))</f>
        <v>61824</v>
      </c>
      <c r="D50" s="10">
        <f ca="1">IF($C$4="", SUMIFS('무신사 메타 광고'!$V:$V, '무신사 메타 광고'!$D:$D, $B50), SUMIFS('무신사 메타 광고'!$V:$V,'무신사 메타 광고'!$I:$I,$C$4,'무신사 메타 광고'!$D:$D,$B50))</f>
        <v>346200</v>
      </c>
      <c r="E50" s="11">
        <f t="shared" ca="1" si="5"/>
        <v>5.5997670807453419</v>
      </c>
      <c r="F50" s="12">
        <f t="shared" ca="1" si="13"/>
        <v>-0.84848989282264409</v>
      </c>
      <c r="G50" s="10">
        <f ca="1">IF($C$4="", SUMIFS('무신사 메타 광고'!$K:$K, '무신사 메타 광고'!$D:$D, $B50), SUMIFS('무신사 메타 광고'!$K:$K,'무신사 메타 광고'!$I:$I,$C$4,'무신사 메타 광고'!D:D,$B50))</f>
        <v>23984</v>
      </c>
      <c r="H50" s="10">
        <f ca="1">IF($C$4="", SUMIFS('무신사 메타 광고'!$N:$N, '무신사 메타 광고'!$D:$D, $B50),SUMIFS('무신사 메타 광고'!$N:$N,'무신사 메타 광고'!$I:$I,$C$4,'무신사 메타 광고'!$D:$D,$B50))</f>
        <v>295</v>
      </c>
      <c r="I50" s="10">
        <f ca="1">IF($C$4="", SUMIFS('무신사 메타 광고'!$U:$U, '무신사 메타 광고'!$D:$D, $B50),SUMIFS('무신사 메타 광고'!$U:$U,'무신사 메타 광고'!$I:$I,$C$4,'무신사 메타 광고'!$D:$D,$B50))</f>
        <v>2</v>
      </c>
      <c r="J50" s="11">
        <f t="shared" ca="1" si="6"/>
        <v>6.7796610169491523E-3</v>
      </c>
      <c r="K50" s="11">
        <f t="shared" ca="1" si="7"/>
        <v>1.2299866577718479E-2</v>
      </c>
      <c r="L50" s="12">
        <f t="shared" ca="1" si="8"/>
        <v>-0.39823617877034301</v>
      </c>
      <c r="N50" s="10">
        <f ca="1">IF($C$4="", SUMIFS('무신사 메타 광고'!$X:$X, '무신사 메타 광고'!$D:$D, $B50),SUMIFS('무신사 메타 광고'!$X:$X,'무신사 메타 광고'!I:I,$C$4,'무신사 메타 광고'!D:D,$B50))</f>
        <v>2675400</v>
      </c>
      <c r="O50" s="11">
        <f t="shared" ca="1" si="9"/>
        <v>0.88542494042891184</v>
      </c>
      <c r="R50" s="13"/>
      <c r="S50" s="10">
        <f>IF($S$4="", SUMIFS('무신사 메타 광고'!$L:$L, '무신사 메타 광고'!$C:$C, $R50),SUMIFS('무신사 메타 광고'!L:L,'무신사 메타 광고'!$I:$I,$S$4,'무신사 메타 광고'!$C:$C,$R50))</f>
        <v>0</v>
      </c>
      <c r="T50" s="10">
        <f>IF($S$4="", SUMIFS('무신사 메타 광고'!$V:$V, '무신사 메타 광고'!$C:$C, $R50),SUMIFS('무신사 메타 광고'!$V:$V,'무신사 메타 광고'!$I:$I,$S$4,'무신사 메타 광고'!$C:$C,$R50))</f>
        <v>0</v>
      </c>
      <c r="U50" s="11">
        <f t="shared" si="10"/>
        <v>0</v>
      </c>
      <c r="V50" s="12" t="str">
        <f t="shared" si="14"/>
        <v xml:space="preserve"> </v>
      </c>
      <c r="W50" s="10">
        <f>IF($S$4="", SUMIFS('무신사 메타 광고'!$K:$K, '무신사 메타 광고'!$C:$C, $R50),SUMIFS('무신사 메타 광고'!$K:$K,'무신사 메타 광고'!$I:$I,$S$4,'무신사 메타 광고'!$C:$C,$R50))</f>
        <v>0</v>
      </c>
      <c r="X50" s="10">
        <f>IF($S$4="", SUMIFS('무신사 메타 광고'!$N:$N, '무신사 메타 광고'!$C:$C, $R50),SUMIFS('무신사 메타 광고'!$N:$N,'무신사 메타 광고'!$I:$I,$S$4,'무신사 메타 광고'!$C:$C,$R50))</f>
        <v>0</v>
      </c>
      <c r="Y50" s="11">
        <f t="shared" si="11"/>
        <v>0</v>
      </c>
      <c r="Z50" s="12" t="str">
        <f t="shared" si="15"/>
        <v xml:space="preserve"> </v>
      </c>
      <c r="AB50" s="10">
        <f>IF($S$4="", SUMIFS('무신사 메타 광고'!$X:$X, '무신사 메타 광고'!$C:$C, $R50),SUMIFS('무신사 메타 광고'!$X:$X,'무신사 메타 광고'!$I:$I,$S$4,'무신사 메타 광고'!$C:$C,$R50))</f>
        <v>0</v>
      </c>
      <c r="AC50" s="11">
        <f t="shared" si="12"/>
        <v>0</v>
      </c>
    </row>
    <row r="51" spans="1:29">
      <c r="A51" s="1">
        <f t="shared" ca="1" si="4"/>
        <v>5</v>
      </c>
      <c r="B51" s="9">
        <f ca="1">IFERROR(__xludf.DUMMYFUNCTION("""COMPUTED_VALUE"""),46155)</f>
        <v>46155</v>
      </c>
      <c r="C51" s="10">
        <f ca="1">IF($C$4="", SUMIFS('무신사 메타 광고'!$L:$L, '무신사 메타 광고'!$D:$D, $B51), SUMIFS('무신사 메타 광고'!$L:$L, '무신사 메타 광고'!$I:$I, $C$4, '무신사 메타 광고'!$D:$D, $B51))</f>
        <v>63109</v>
      </c>
      <c r="D51" s="10">
        <f ca="1">IF($C$4="", SUMIFS('무신사 메타 광고'!$V:$V, '무신사 메타 광고'!$D:$D, $B51), SUMIFS('무신사 메타 광고'!$V:$V,'무신사 메타 광고'!$I:$I,$C$4,'무신사 메타 광고'!$D:$D,$B51))</f>
        <v>571400</v>
      </c>
      <c r="E51" s="11">
        <f t="shared" ca="1" si="5"/>
        <v>9.0541761080036132</v>
      </c>
      <c r="F51" s="12">
        <f t="shared" ca="1" si="13"/>
        <v>0.61688441277069717</v>
      </c>
      <c r="G51" s="10">
        <f ca="1">IF($C$4="", SUMIFS('무신사 메타 광고'!$K:$K, '무신사 메타 광고'!$D:$D, $B51), SUMIFS('무신사 메타 광고'!$K:$K,'무신사 메타 광고'!$I:$I,$C$4,'무신사 메타 광고'!D:D,$B51))</f>
        <v>24056</v>
      </c>
      <c r="H51" s="10">
        <f ca="1">IF($C$4="", SUMIFS('무신사 메타 광고'!$N:$N, '무신사 메타 광고'!$D:$D, $B51),SUMIFS('무신사 메타 광고'!$N:$N,'무신사 메타 광고'!$I:$I,$C$4,'무신사 메타 광고'!$D:$D,$B51))</f>
        <v>287</v>
      </c>
      <c r="I51" s="10">
        <f ca="1">IF($C$4="", SUMIFS('무신사 메타 광고'!$U:$U, '무신사 메타 광고'!$D:$D, $B51),SUMIFS('무신사 메타 광고'!$U:$U,'무신사 메타 광고'!$I:$I,$C$4,'무신사 메타 광고'!$D:$D,$B51))</f>
        <v>6</v>
      </c>
      <c r="J51" s="11">
        <f t="shared" ca="1" si="6"/>
        <v>2.0905923344947737E-2</v>
      </c>
      <c r="K51" s="11">
        <f t="shared" ca="1" si="7"/>
        <v>1.1930495510475557E-2</v>
      </c>
      <c r="L51" s="12">
        <f t="shared" ca="1" si="8"/>
        <v>-3.0030493819505871E-2</v>
      </c>
      <c r="N51" s="10">
        <f ca="1">IF($C$4="", SUMIFS('무신사 메타 광고'!$X:$X, '무신사 메타 광고'!$D:$D, $B51),SUMIFS('무신사 메타 광고'!$X:$X,'무신사 메타 광고'!I:I,$C$4,'무신사 메타 광고'!D:D,$B51))</f>
        <v>2532500</v>
      </c>
      <c r="O51" s="11">
        <f t="shared" ca="1" si="9"/>
        <v>0.81590901768742552</v>
      </c>
      <c r="R51" s="13"/>
      <c r="S51" s="10">
        <f>IF($S$4="", SUMIFS('무신사 메타 광고'!$L:$L, '무신사 메타 광고'!$C:$C, $R51),SUMIFS('무신사 메타 광고'!L:L,'무신사 메타 광고'!$I:$I,$S$4,'무신사 메타 광고'!$C:$C,$R51))</f>
        <v>0</v>
      </c>
      <c r="T51" s="10">
        <f>IF($S$4="", SUMIFS('무신사 메타 광고'!$V:$V, '무신사 메타 광고'!$C:$C, $R51),SUMIFS('무신사 메타 광고'!$V:$V,'무신사 메타 광고'!$I:$I,$S$4,'무신사 메타 광고'!$C:$C,$R51))</f>
        <v>0</v>
      </c>
      <c r="U51" s="11">
        <f t="shared" si="10"/>
        <v>0</v>
      </c>
      <c r="V51" s="12" t="str">
        <f t="shared" si="14"/>
        <v xml:space="preserve"> </v>
      </c>
      <c r="W51" s="10">
        <f>IF($S$4="", SUMIFS('무신사 메타 광고'!$K:$K, '무신사 메타 광고'!$C:$C, $R51),SUMIFS('무신사 메타 광고'!$K:$K,'무신사 메타 광고'!$I:$I,$S$4,'무신사 메타 광고'!$C:$C,$R51))</f>
        <v>0</v>
      </c>
      <c r="X51" s="10">
        <f>IF($S$4="", SUMIFS('무신사 메타 광고'!$N:$N, '무신사 메타 광고'!$C:$C, $R51),SUMIFS('무신사 메타 광고'!$N:$N,'무신사 메타 광고'!$I:$I,$S$4,'무신사 메타 광고'!$C:$C,$R51))</f>
        <v>0</v>
      </c>
      <c r="Y51" s="11">
        <f t="shared" si="11"/>
        <v>0</v>
      </c>
      <c r="Z51" s="12" t="str">
        <f t="shared" si="15"/>
        <v xml:space="preserve"> </v>
      </c>
      <c r="AB51" s="10">
        <f>IF($S$4="", SUMIFS('무신사 메타 광고'!$X:$X, '무신사 메타 광고'!$C:$C, $R51),SUMIFS('무신사 메타 광고'!$X:$X,'무신사 메타 광고'!$I:$I,$S$4,'무신사 메타 광고'!$C:$C,$R51))</f>
        <v>0</v>
      </c>
      <c r="AC51" s="11">
        <f t="shared" si="12"/>
        <v>0</v>
      </c>
    </row>
    <row r="52" spans="1:29">
      <c r="A52" s="1">
        <f t="shared" ca="1" si="4"/>
        <v>5</v>
      </c>
      <c r="B52" s="9">
        <f ca="1">IFERROR(__xludf.DUMMYFUNCTION("""COMPUTED_VALUE"""),46156)</f>
        <v>46156</v>
      </c>
      <c r="C52" s="10">
        <f ca="1">IF($C$4="", SUMIFS('무신사 메타 광고'!$L:$L, '무신사 메타 광고'!$D:$D, $B52), SUMIFS('무신사 메타 광고'!$L:$L, '무신사 메타 광고'!$I:$I, $C$4, '무신사 메타 광고'!$D:$D, $B52))</f>
        <v>69056</v>
      </c>
      <c r="D52" s="10">
        <f ca="1">IF($C$4="", SUMIFS('무신사 메타 광고'!$V:$V, '무신사 메타 광고'!$D:$D, $B52), SUMIFS('무신사 메타 광고'!$V:$V,'무신사 메타 광고'!$I:$I,$C$4,'무신사 메타 광고'!$D:$D,$B52))</f>
        <v>135000</v>
      </c>
      <c r="E52" s="11">
        <f t="shared" ca="1" si="5"/>
        <v>1.954935125115848</v>
      </c>
      <c r="F52" s="12">
        <f t="shared" ca="1" si="13"/>
        <v>-0.78408470281600273</v>
      </c>
      <c r="G52" s="10">
        <f ca="1">IF($C$4="", SUMIFS('무신사 메타 광고'!$K:$K, '무신사 메타 광고'!$D:$D, $B52), SUMIFS('무신사 메타 광고'!$K:$K,'무신사 메타 광고'!$I:$I,$C$4,'무신사 메타 광고'!D:D,$B52))</f>
        <v>25959</v>
      </c>
      <c r="H52" s="10">
        <f ca="1">IF($C$4="", SUMIFS('무신사 메타 광고'!$N:$N, '무신사 메타 광고'!$D:$D, $B52),SUMIFS('무신사 메타 광고'!$N:$N,'무신사 메타 광고'!$I:$I,$C$4,'무신사 메타 광고'!$D:$D,$B52))</f>
        <v>355</v>
      </c>
      <c r="I52" s="10">
        <f ca="1">IF($C$4="", SUMIFS('무신사 메타 광고'!$U:$U, '무신사 메타 광고'!$D:$D, $B52),SUMIFS('무신사 메타 광고'!$U:$U,'무신사 메타 광고'!$I:$I,$C$4,'무신사 메타 광고'!$D:$D,$B52))</f>
        <v>2</v>
      </c>
      <c r="J52" s="11">
        <f t="shared" ca="1" si="6"/>
        <v>5.6338028169014088E-3</v>
      </c>
      <c r="K52" s="11">
        <f t="shared" ca="1" si="7"/>
        <v>1.3675411225393891E-2</v>
      </c>
      <c r="L52" s="12">
        <f t="shared" ca="1" si="8"/>
        <v>0.14625676807691795</v>
      </c>
      <c r="N52" s="10">
        <f ca="1">IF($C$4="", SUMIFS('무신사 메타 광고'!$X:$X, '무신사 메타 광고'!$D:$D, $B52),SUMIFS('무신사 메타 광고'!$X:$X,'무신사 메타 광고'!I:I,$C$4,'무신사 메타 광고'!D:D,$B52))</f>
        <v>2884200</v>
      </c>
      <c r="O52" s="11">
        <f t="shared" ca="1" si="9"/>
        <v>0.95528616852146264</v>
      </c>
      <c r="R52" s="13"/>
      <c r="S52" s="10">
        <f>IF($S$4="", SUMIFS('무신사 메타 광고'!$L:$L, '무신사 메타 광고'!$C:$C, $R52),SUMIFS('무신사 메타 광고'!L:L,'무신사 메타 광고'!$I:$I,$S$4,'무신사 메타 광고'!$C:$C,$R52))</f>
        <v>0</v>
      </c>
      <c r="T52" s="10">
        <f>IF($S$4="", SUMIFS('무신사 메타 광고'!$V:$V, '무신사 메타 광고'!$C:$C, $R52),SUMIFS('무신사 메타 광고'!$V:$V,'무신사 메타 광고'!$I:$I,$S$4,'무신사 메타 광고'!$C:$C,$R52))</f>
        <v>0</v>
      </c>
      <c r="U52" s="11">
        <f t="shared" si="10"/>
        <v>0</v>
      </c>
      <c r="V52" s="12" t="str">
        <f t="shared" si="14"/>
        <v xml:space="preserve"> </v>
      </c>
      <c r="W52" s="10">
        <f>IF($S$4="", SUMIFS('무신사 메타 광고'!$K:$K, '무신사 메타 광고'!$C:$C, $R52),SUMIFS('무신사 메타 광고'!$K:$K,'무신사 메타 광고'!$I:$I,$S$4,'무신사 메타 광고'!$C:$C,$R52))</f>
        <v>0</v>
      </c>
      <c r="X52" s="10">
        <f>IF($S$4="", SUMIFS('무신사 메타 광고'!$N:$N, '무신사 메타 광고'!$C:$C, $R52),SUMIFS('무신사 메타 광고'!$N:$N,'무신사 메타 광고'!$I:$I,$S$4,'무신사 메타 광고'!$C:$C,$R52))</f>
        <v>0</v>
      </c>
      <c r="Y52" s="11">
        <f t="shared" si="11"/>
        <v>0</v>
      </c>
      <c r="Z52" s="12" t="str">
        <f t="shared" si="15"/>
        <v xml:space="preserve"> </v>
      </c>
      <c r="AB52" s="10">
        <f>IF($S$4="", SUMIFS('무신사 메타 광고'!$X:$X, '무신사 메타 광고'!$C:$C, $R52),SUMIFS('무신사 메타 광고'!$X:$X,'무신사 메타 광고'!$I:$I,$S$4,'무신사 메타 광고'!$C:$C,$R52))</f>
        <v>0</v>
      </c>
      <c r="AC52" s="11">
        <f t="shared" si="12"/>
        <v>0</v>
      </c>
    </row>
    <row r="53" spans="1:29">
      <c r="A53" s="1">
        <f t="shared" ca="1" si="4"/>
        <v>5</v>
      </c>
      <c r="B53" s="9">
        <f ca="1">IFERROR(__xludf.DUMMYFUNCTION("""COMPUTED_VALUE"""),46157)</f>
        <v>46157</v>
      </c>
      <c r="C53" s="10">
        <f ca="1">IF($C$4="", SUMIFS('무신사 메타 광고'!$L:$L, '무신사 메타 광고'!$D:$D, $B53), SUMIFS('무신사 메타 광고'!$L:$L, '무신사 메타 광고'!$I:$I, $C$4, '무신사 메타 광고'!$D:$D, $B53))</f>
        <v>59846</v>
      </c>
      <c r="D53" s="10">
        <f ca="1">IF($C$4="", SUMIFS('무신사 메타 광고'!$V:$V, '무신사 메타 광고'!$D:$D, $B53), SUMIFS('무신사 메타 광고'!$V:$V,'무신사 메타 광고'!$I:$I,$C$4,'무신사 메타 광고'!$D:$D,$B53))</f>
        <v>432200</v>
      </c>
      <c r="E53" s="11">
        <f t="shared" ca="1" si="5"/>
        <v>7.2218694649600641</v>
      </c>
      <c r="F53" s="12">
        <f t="shared" ca="1" si="13"/>
        <v>2.6941734649798681</v>
      </c>
      <c r="G53" s="10">
        <f ca="1">IF($C$4="", SUMIFS('무신사 메타 광고'!$K:$K, '무신사 메타 광고'!$D:$D, $B53), SUMIFS('무신사 메타 광고'!$K:$K,'무신사 메타 광고'!$I:$I,$C$4,'무신사 메타 광고'!D:D,$B53))</f>
        <v>21343</v>
      </c>
      <c r="H53" s="10">
        <f ca="1">IF($C$4="", SUMIFS('무신사 메타 광고'!$N:$N, '무신사 메타 광고'!$D:$D, $B53),SUMIFS('무신사 메타 광고'!$N:$N,'무신사 메타 광고'!$I:$I,$C$4,'무신사 메타 광고'!$D:$D,$B53))</f>
        <v>292</v>
      </c>
      <c r="I53" s="10">
        <f ca="1">IF($C$4="", SUMIFS('무신사 메타 광고'!$U:$U, '무신사 메타 광고'!$D:$D, $B53),SUMIFS('무신사 메타 광고'!$U:$U,'무신사 메타 광고'!$I:$I,$C$4,'무신사 메타 광고'!$D:$D,$B53))</f>
        <v>4</v>
      </c>
      <c r="J53" s="11">
        <f t="shared" ca="1" si="6"/>
        <v>1.3698630136986301E-2</v>
      </c>
      <c r="K53" s="11">
        <f t="shared" ca="1" si="7"/>
        <v>1.3681300660638149E-2</v>
      </c>
      <c r="L53" s="12">
        <f t="shared" ca="1" si="8"/>
        <v>4.3065873100191985E-4</v>
      </c>
      <c r="N53" s="10">
        <f ca="1">IF($C$4="", SUMIFS('무신사 메타 광고'!$X:$X, '무신사 메타 광고'!$D:$D, $B53),SUMIFS('무신사 메타 광고'!$X:$X,'무신사 메타 광고'!I:I,$C$4,'무신사 메타 광고'!D:D,$B53))</f>
        <v>1636800</v>
      </c>
      <c r="O53" s="11">
        <f t="shared" ca="1" si="9"/>
        <v>0.79110681488641854</v>
      </c>
      <c r="R53" s="13"/>
      <c r="S53" s="10">
        <f>IF($S$4="", SUMIFS('무신사 메타 광고'!$L:$L, '무신사 메타 광고'!$C:$C, $R53),SUMIFS('무신사 메타 광고'!L:L,'무신사 메타 광고'!$I:$I,$S$4,'무신사 메타 광고'!$C:$C,$R53))</f>
        <v>0</v>
      </c>
      <c r="T53" s="10">
        <f>IF($S$4="", SUMIFS('무신사 메타 광고'!$V:$V, '무신사 메타 광고'!$C:$C, $R53),SUMIFS('무신사 메타 광고'!$V:$V,'무신사 메타 광고'!$I:$I,$S$4,'무신사 메타 광고'!$C:$C,$R53))</f>
        <v>0</v>
      </c>
      <c r="U53" s="11">
        <f t="shared" si="10"/>
        <v>0</v>
      </c>
      <c r="V53" s="12" t="str">
        <f t="shared" si="14"/>
        <v xml:space="preserve"> </v>
      </c>
      <c r="W53" s="10">
        <f>IF($S$4="", SUMIFS('무신사 메타 광고'!$K:$K, '무신사 메타 광고'!$C:$C, $R53),SUMIFS('무신사 메타 광고'!$K:$K,'무신사 메타 광고'!$I:$I,$S$4,'무신사 메타 광고'!$C:$C,$R53))</f>
        <v>0</v>
      </c>
      <c r="X53" s="10">
        <f>IF($S$4="", SUMIFS('무신사 메타 광고'!$N:$N, '무신사 메타 광고'!$C:$C, $R53),SUMIFS('무신사 메타 광고'!$N:$N,'무신사 메타 광고'!$I:$I,$S$4,'무신사 메타 광고'!$C:$C,$R53))</f>
        <v>0</v>
      </c>
      <c r="Y53" s="11">
        <f t="shared" si="11"/>
        <v>0</v>
      </c>
      <c r="Z53" s="12" t="str">
        <f t="shared" si="15"/>
        <v xml:space="preserve"> </v>
      </c>
      <c r="AB53" s="10">
        <f>IF($S$4="", SUMIFS('무신사 메타 광고'!$X:$X, '무신사 메타 광고'!$C:$C, $R53),SUMIFS('무신사 메타 광고'!$X:$X,'무신사 메타 광고'!$I:$I,$S$4,'무신사 메타 광고'!$C:$C,$R53))</f>
        <v>0</v>
      </c>
      <c r="AC53" s="11">
        <f t="shared" si="12"/>
        <v>0</v>
      </c>
    </row>
    <row r="54" spans="1:29">
      <c r="A54" s="1">
        <f t="shared" ca="1" si="4"/>
        <v>5</v>
      </c>
      <c r="B54" s="9">
        <f ca="1">IFERROR(__xludf.DUMMYFUNCTION("""COMPUTED_VALUE"""),46158)</f>
        <v>46158</v>
      </c>
      <c r="C54" s="10">
        <f ca="1">IF($C$4="", SUMIFS('무신사 메타 광고'!$L:$L, '무신사 메타 광고'!$D:$D, $B54), SUMIFS('무신사 메타 광고'!$L:$L, '무신사 메타 광고'!$I:$I, $C$4, '무신사 메타 광고'!$D:$D, $B54))</f>
        <v>62300</v>
      </c>
      <c r="D54" s="10">
        <f ca="1">IF($C$4="", SUMIFS('무신사 메타 광고'!$V:$V, '무신사 메타 광고'!$D:$D, $B54), SUMIFS('무신사 메타 광고'!$V:$V,'무신사 메타 광고'!$I:$I,$C$4,'무신사 메타 광고'!$D:$D,$B54))</f>
        <v>334000</v>
      </c>
      <c r="E54" s="11">
        <f t="shared" ca="1" si="5"/>
        <v>5.3611556982343496</v>
      </c>
      <c r="F54" s="12">
        <f t="shared" ca="1" si="13"/>
        <v>-0.25764987525096511</v>
      </c>
      <c r="G54" s="10">
        <f ca="1">IF($C$4="", SUMIFS('무신사 메타 광고'!$K:$K, '무신사 메타 광고'!$D:$D, $B54), SUMIFS('무신사 메타 광고'!$K:$K,'무신사 메타 광고'!$I:$I,$C$4,'무신사 메타 광고'!D:D,$B54))</f>
        <v>20214</v>
      </c>
      <c r="H54" s="10">
        <f ca="1">IF($C$4="", SUMIFS('무신사 메타 광고'!$N:$N, '무신사 메타 광고'!$D:$D, $B54),SUMIFS('무신사 메타 광고'!$N:$N,'무신사 메타 광고'!$I:$I,$C$4,'무신사 메타 광고'!$D:$D,$B54))</f>
        <v>354</v>
      </c>
      <c r="I54" s="10">
        <f ca="1">IF($C$4="", SUMIFS('무신사 메타 광고'!$U:$U, '무신사 메타 광고'!$D:$D, $B54),SUMIFS('무신사 메타 광고'!$U:$U,'무신사 메타 광고'!$I:$I,$C$4,'무신사 메타 광고'!$D:$D,$B54))</f>
        <v>5</v>
      </c>
      <c r="J54" s="11">
        <f t="shared" ca="1" si="6"/>
        <v>1.4124293785310734E-2</v>
      </c>
      <c r="K54" s="11">
        <f t="shared" ca="1" si="7"/>
        <v>1.7512615019293559E-2</v>
      </c>
      <c r="L54" s="12">
        <f t="shared" ca="1" si="8"/>
        <v>0.28004021355062469</v>
      </c>
      <c r="N54" s="10">
        <f ca="1">IF($C$4="", SUMIFS('무신사 메타 광고'!$X:$X, '무신사 메타 광고'!$D:$D, $B54),SUMIFS('무신사 메타 광고'!$X:$X,'무신사 메타 광고'!I:I,$C$4,'무신사 메타 광고'!D:D,$B54))</f>
        <v>4870700</v>
      </c>
      <c r="O54" s="11">
        <f t="shared" ca="1" si="9"/>
        <v>0.93582723307779503</v>
      </c>
      <c r="R54" s="13"/>
      <c r="S54" s="10">
        <f>IF($S$4="", SUMIFS('무신사 메타 광고'!$L:$L, '무신사 메타 광고'!$C:$C, $R54),SUMIFS('무신사 메타 광고'!L:L,'무신사 메타 광고'!$I:$I,$S$4,'무신사 메타 광고'!$C:$C,$R54))</f>
        <v>0</v>
      </c>
      <c r="T54" s="10">
        <f>IF($S$4="", SUMIFS('무신사 메타 광고'!$V:$V, '무신사 메타 광고'!$C:$C, $R54),SUMIFS('무신사 메타 광고'!$V:$V,'무신사 메타 광고'!$I:$I,$S$4,'무신사 메타 광고'!$C:$C,$R54))</f>
        <v>0</v>
      </c>
      <c r="U54" s="11">
        <f t="shared" si="10"/>
        <v>0</v>
      </c>
      <c r="V54" s="12" t="str">
        <f t="shared" si="14"/>
        <v xml:space="preserve"> </v>
      </c>
      <c r="W54" s="10">
        <f>IF($S$4="", SUMIFS('무신사 메타 광고'!$K:$K, '무신사 메타 광고'!$C:$C, $R54),SUMIFS('무신사 메타 광고'!$K:$K,'무신사 메타 광고'!$I:$I,$S$4,'무신사 메타 광고'!$C:$C,$R54))</f>
        <v>0</v>
      </c>
      <c r="X54" s="10">
        <f>IF($S$4="", SUMIFS('무신사 메타 광고'!$N:$N, '무신사 메타 광고'!$C:$C, $R54),SUMIFS('무신사 메타 광고'!$N:$N,'무신사 메타 광고'!$I:$I,$S$4,'무신사 메타 광고'!$C:$C,$R54))</f>
        <v>0</v>
      </c>
      <c r="Y54" s="11">
        <f t="shared" si="11"/>
        <v>0</v>
      </c>
      <c r="Z54" s="12" t="str">
        <f t="shared" si="15"/>
        <v xml:space="preserve"> </v>
      </c>
      <c r="AB54" s="10">
        <f>IF($S$4="", SUMIFS('무신사 메타 광고'!$X:$X, '무신사 메타 광고'!$C:$C, $R54),SUMIFS('무신사 메타 광고'!$X:$X,'무신사 메타 광고'!$I:$I,$S$4,'무신사 메타 광고'!$C:$C,$R54))</f>
        <v>0</v>
      </c>
      <c r="AC54" s="11">
        <f t="shared" si="12"/>
        <v>0</v>
      </c>
    </row>
    <row r="55" spans="1:29">
      <c r="A55" s="1">
        <f t="shared" ca="1" si="4"/>
        <v>5</v>
      </c>
      <c r="B55" s="9">
        <f ca="1">IFERROR(__xludf.DUMMYFUNCTION("""COMPUTED_VALUE"""),46159)</f>
        <v>46159</v>
      </c>
      <c r="C55" s="10">
        <f ca="1">IF($C$4="", SUMIFS('무신사 메타 광고'!$L:$L, '무신사 메타 광고'!$D:$D, $B55), SUMIFS('무신사 메타 광고'!$L:$L, '무신사 메타 광고'!$I:$I, $C$4, '무신사 메타 광고'!$D:$D, $B55))</f>
        <v>78528</v>
      </c>
      <c r="D55" s="10">
        <f ca="1">IF($C$4="", SUMIFS('무신사 메타 광고'!$V:$V, '무신사 메타 광고'!$D:$D, $B55), SUMIFS('무신사 메타 광고'!$V:$V,'무신사 메타 광고'!$I:$I,$C$4,'무신사 메타 광고'!$D:$D,$B55))</f>
        <v>880500</v>
      </c>
      <c r="E55" s="11">
        <f t="shared" ca="1" si="5"/>
        <v>11.212561124694377</v>
      </c>
      <c r="F55" s="12">
        <f t="shared" ca="1" si="13"/>
        <v>1.0914447846361068</v>
      </c>
      <c r="G55" s="10">
        <f ca="1">IF($C$4="", SUMIFS('무신사 메타 광고'!$K:$K, '무신사 메타 광고'!$D:$D, $B55), SUMIFS('무신사 메타 광고'!$K:$K,'무신사 메타 광고'!$I:$I,$C$4,'무신사 메타 광고'!D:D,$B55))</f>
        <v>22822</v>
      </c>
      <c r="H55" s="10">
        <f ca="1">IF($C$4="", SUMIFS('무신사 메타 광고'!$N:$N, '무신사 메타 광고'!$D:$D, $B55),SUMIFS('무신사 메타 광고'!$N:$N,'무신사 메타 광고'!$I:$I,$C$4,'무신사 메타 광고'!$D:$D,$B55))</f>
        <v>516</v>
      </c>
      <c r="I55" s="10">
        <f ca="1">IF($C$4="", SUMIFS('무신사 메타 광고'!$U:$U, '무신사 메타 광고'!$D:$D, $B55),SUMIFS('무신사 메타 광고'!$U:$U,'무신사 메타 광고'!$I:$I,$C$4,'무신사 메타 광고'!$D:$D,$B55))</f>
        <v>8</v>
      </c>
      <c r="J55" s="11">
        <f t="shared" ca="1" si="6"/>
        <v>1.5503875968992248E-2</v>
      </c>
      <c r="K55" s="11">
        <f t="shared" ca="1" si="7"/>
        <v>2.2609762509858907E-2</v>
      </c>
      <c r="L55" s="12">
        <f t="shared" ca="1" si="8"/>
        <v>0.29105576094431629</v>
      </c>
      <c r="N55" s="10">
        <f ca="1">IF($C$4="", SUMIFS('무신사 메타 광고'!$X:$X, '무신사 메타 광고'!$D:$D, $B55),SUMIFS('무신사 메타 광고'!$X:$X,'무신사 메타 광고'!I:I,$C$4,'무신사 메타 광고'!D:D,$B55))</f>
        <v>5698650</v>
      </c>
      <c r="O55" s="11">
        <f t="shared" ca="1" si="9"/>
        <v>0.86616812202184168</v>
      </c>
      <c r="R55" s="13"/>
      <c r="S55" s="10">
        <f>IF($S$4="", SUMIFS('무신사 메타 광고'!$L:$L, '무신사 메타 광고'!$C:$C, $R55),SUMIFS('무신사 메타 광고'!L:L,'무신사 메타 광고'!$I:$I,$S$4,'무신사 메타 광고'!$C:$C,$R55))</f>
        <v>0</v>
      </c>
      <c r="T55" s="10">
        <f>IF($S$4="", SUMIFS('무신사 메타 광고'!$V:$V, '무신사 메타 광고'!$C:$C, $R55),SUMIFS('무신사 메타 광고'!$V:$V,'무신사 메타 광고'!$I:$I,$S$4,'무신사 메타 광고'!$C:$C,$R55))</f>
        <v>0</v>
      </c>
      <c r="U55" s="11">
        <f t="shared" si="10"/>
        <v>0</v>
      </c>
      <c r="V55" s="12" t="str">
        <f t="shared" si="14"/>
        <v xml:space="preserve"> </v>
      </c>
      <c r="W55" s="10">
        <f>IF($S$4="", SUMIFS('무신사 메타 광고'!$K:$K, '무신사 메타 광고'!$C:$C, $R55),SUMIFS('무신사 메타 광고'!$K:$K,'무신사 메타 광고'!$I:$I,$S$4,'무신사 메타 광고'!$C:$C,$R55))</f>
        <v>0</v>
      </c>
      <c r="X55" s="10">
        <f>IF($S$4="", SUMIFS('무신사 메타 광고'!$N:$N, '무신사 메타 광고'!$C:$C, $R55),SUMIFS('무신사 메타 광고'!$N:$N,'무신사 메타 광고'!$I:$I,$S$4,'무신사 메타 광고'!$C:$C,$R55))</f>
        <v>0</v>
      </c>
      <c r="Y55" s="11">
        <f t="shared" si="11"/>
        <v>0</v>
      </c>
      <c r="Z55" s="12" t="str">
        <f t="shared" si="15"/>
        <v xml:space="preserve"> </v>
      </c>
      <c r="AB55" s="10">
        <f>IF($S$4="", SUMIFS('무신사 메타 광고'!$X:$X, '무신사 메타 광고'!$C:$C, $R55),SUMIFS('무신사 메타 광고'!$X:$X,'무신사 메타 광고'!$I:$I,$S$4,'무신사 메타 광고'!$C:$C,$R55))</f>
        <v>0</v>
      </c>
      <c r="AC55" s="11">
        <f t="shared" si="12"/>
        <v>0</v>
      </c>
    </row>
    <row r="56" spans="1:29">
      <c r="A56" s="1">
        <f t="shared" ca="1" si="4"/>
        <v>5</v>
      </c>
      <c r="B56" s="9">
        <f ca="1">IFERROR(__xludf.DUMMYFUNCTION("""COMPUTED_VALUE"""),46160)</f>
        <v>46160</v>
      </c>
      <c r="C56" s="10">
        <f ca="1">IF($C$4="", SUMIFS('무신사 메타 광고'!$L:$L, '무신사 메타 광고'!$D:$D, $B56), SUMIFS('무신사 메타 광고'!$L:$L, '무신사 메타 광고'!$I:$I, $C$4, '무신사 메타 광고'!$D:$D, $B56))</f>
        <v>65248</v>
      </c>
      <c r="D56" s="10">
        <f ca="1">IF($C$4="", SUMIFS('무신사 메타 광고'!$V:$V, '무신사 메타 광고'!$D:$D, $B56), SUMIFS('무신사 메타 광고'!$V:$V,'무신사 메타 광고'!$I:$I,$C$4,'무신사 메타 광고'!$D:$D,$B56))</f>
        <v>980600</v>
      </c>
      <c r="E56" s="11">
        <f t="shared" ca="1" si="5"/>
        <v>15.02881314369789</v>
      </c>
      <c r="F56" s="12">
        <f t="shared" ca="1" si="13"/>
        <v>0.34035506933368304</v>
      </c>
      <c r="G56" s="10">
        <f ca="1">IF($C$4="", SUMIFS('무신사 메타 광고'!$K:$K, '무신사 메타 광고'!$D:$D, $B56), SUMIFS('무신사 메타 광고'!$K:$K,'무신사 메타 광고'!$I:$I,$C$4,'무신사 메타 광고'!D:D,$B56))</f>
        <v>18871</v>
      </c>
      <c r="H56" s="10">
        <f ca="1">IF($C$4="", SUMIFS('무신사 메타 광고'!$N:$N, '무신사 메타 광고'!$D:$D, $B56),SUMIFS('무신사 메타 광고'!$N:$N,'무신사 메타 광고'!$I:$I,$C$4,'무신사 메타 광고'!$D:$D,$B56))</f>
        <v>485</v>
      </c>
      <c r="I56" s="10">
        <f ca="1">IF($C$4="", SUMIFS('무신사 메타 광고'!$U:$U, '무신사 메타 광고'!$D:$D, $B56),SUMIFS('무신사 메타 광고'!$U:$U,'무신사 메타 광고'!$I:$I,$C$4,'무신사 메타 광고'!$D:$D,$B56))</f>
        <v>9</v>
      </c>
      <c r="J56" s="11">
        <f t="shared" ca="1" si="6"/>
        <v>1.8556701030927835E-2</v>
      </c>
      <c r="K56" s="11">
        <f t="shared" ca="1" si="7"/>
        <v>2.5700810767844841E-2</v>
      </c>
      <c r="L56" s="12">
        <f t="shared" ca="1" si="8"/>
        <v>0.13671299097626935</v>
      </c>
      <c r="N56" s="10">
        <f ca="1">IF($C$4="", SUMIFS('무신사 메타 광고'!$X:$X, '무신사 메타 광고'!$D:$D, $B56),SUMIFS('무신사 메타 광고'!$X:$X,'무신사 메타 광고'!I:I,$C$4,'무신사 메타 광고'!D:D,$B56))</f>
        <v>8990650</v>
      </c>
      <c r="O56" s="11">
        <f t="shared" ca="1" si="9"/>
        <v>0.90165726463582796</v>
      </c>
      <c r="R56" s="13"/>
      <c r="S56" s="10">
        <f>IF($S$4="", SUMIFS('무신사 메타 광고'!$L:$L, '무신사 메타 광고'!$C:$C, $R56),SUMIFS('무신사 메타 광고'!L:L,'무신사 메타 광고'!$I:$I,$S$4,'무신사 메타 광고'!$C:$C,$R56))</f>
        <v>0</v>
      </c>
      <c r="T56" s="10">
        <f>IF($S$4="", SUMIFS('무신사 메타 광고'!$V:$V, '무신사 메타 광고'!$C:$C, $R56),SUMIFS('무신사 메타 광고'!$V:$V,'무신사 메타 광고'!$I:$I,$S$4,'무신사 메타 광고'!$C:$C,$R56))</f>
        <v>0</v>
      </c>
      <c r="U56" s="11">
        <f t="shared" si="10"/>
        <v>0</v>
      </c>
      <c r="V56" s="12" t="str">
        <f t="shared" si="14"/>
        <v xml:space="preserve"> </v>
      </c>
      <c r="W56" s="10">
        <f>IF($S$4="", SUMIFS('무신사 메타 광고'!$K:$K, '무신사 메타 광고'!$C:$C, $R56),SUMIFS('무신사 메타 광고'!$K:$K,'무신사 메타 광고'!$I:$I,$S$4,'무신사 메타 광고'!$C:$C,$R56))</f>
        <v>0</v>
      </c>
      <c r="X56" s="10">
        <f>IF($S$4="", SUMIFS('무신사 메타 광고'!$N:$N, '무신사 메타 광고'!$C:$C, $R56),SUMIFS('무신사 메타 광고'!$N:$N,'무신사 메타 광고'!$I:$I,$S$4,'무신사 메타 광고'!$C:$C,$R56))</f>
        <v>0</v>
      </c>
      <c r="Y56" s="11">
        <f t="shared" si="11"/>
        <v>0</v>
      </c>
      <c r="Z56" s="12" t="str">
        <f t="shared" si="15"/>
        <v xml:space="preserve"> </v>
      </c>
      <c r="AB56" s="10">
        <f>IF($S$4="", SUMIFS('무신사 메타 광고'!$X:$X, '무신사 메타 광고'!$C:$C, $R56),SUMIFS('무신사 메타 광고'!$X:$X,'무신사 메타 광고'!$I:$I,$S$4,'무신사 메타 광고'!$C:$C,$R56))</f>
        <v>0</v>
      </c>
      <c r="AC56" s="11">
        <f t="shared" si="12"/>
        <v>0</v>
      </c>
    </row>
    <row r="57" spans="1:29">
      <c r="A57" s="1">
        <f t="shared" ca="1" si="4"/>
        <v>5</v>
      </c>
      <c r="B57" s="9">
        <f ca="1">IFERROR(__xludf.DUMMYFUNCTION("""COMPUTED_VALUE"""),46161)</f>
        <v>46161</v>
      </c>
      <c r="C57" s="10">
        <f ca="1">IF($C$4="", SUMIFS('무신사 메타 광고'!$L:$L, '무신사 메타 광고'!$D:$D, $B57), SUMIFS('무신사 메타 광고'!$L:$L, '무신사 메타 광고'!$I:$I, $C$4, '무신사 메타 광고'!$D:$D, $B57))</f>
        <v>58328</v>
      </c>
      <c r="D57" s="10">
        <f ca="1">IF($C$4="", SUMIFS('무신사 메타 광고'!$V:$V, '무신사 메타 광고'!$D:$D, $B57), SUMIFS('무신사 메타 광고'!$V:$V,'무신사 메타 광고'!$I:$I,$C$4,'무신사 메타 광고'!$D:$D,$B57))</f>
        <v>482050</v>
      </c>
      <c r="E57" s="11">
        <f t="shared" ca="1" si="5"/>
        <v>8.264469894390345</v>
      </c>
      <c r="F57" s="12">
        <f t="shared" ca="1" si="13"/>
        <v>-0.45009164626842624</v>
      </c>
      <c r="G57" s="10">
        <f ca="1">IF($C$4="", SUMIFS('무신사 메타 광고'!$K:$K, '무신사 메타 광고'!$D:$D, $B57), SUMIFS('무신사 메타 광고'!$K:$K,'무신사 메타 광고'!$I:$I,$C$4,'무신사 메타 광고'!D:D,$B57))</f>
        <v>15568</v>
      </c>
      <c r="H57" s="10">
        <f ca="1">IF($C$4="", SUMIFS('무신사 메타 광고'!$N:$N, '무신사 메타 광고'!$D:$D, $B57),SUMIFS('무신사 메타 광고'!$N:$N,'무신사 메타 광고'!$I:$I,$C$4,'무신사 메타 광고'!$D:$D,$B57))</f>
        <v>454</v>
      </c>
      <c r="I57" s="10">
        <f ca="1">IF($C$4="", SUMIFS('무신사 메타 광고'!$U:$U, '무신사 메타 광고'!$D:$D, $B57),SUMIFS('무신사 메타 광고'!$U:$U,'무신사 메타 광고'!$I:$I,$C$4,'무신사 메타 광고'!$D:$D,$B57))</f>
        <v>6</v>
      </c>
      <c r="J57" s="11">
        <f t="shared" ca="1" si="6"/>
        <v>1.3215859030837005E-2</v>
      </c>
      <c r="K57" s="11">
        <f t="shared" ca="1" si="7"/>
        <v>2.9162384378211715E-2</v>
      </c>
      <c r="L57" s="12">
        <f t="shared" ca="1" si="8"/>
        <v>0.13468733113656348</v>
      </c>
      <c r="N57" s="10">
        <f ca="1">IF($C$4="", SUMIFS('무신사 메타 광고'!$X:$X, '무신사 메타 광고'!$D:$D, $B57),SUMIFS('무신사 메타 광고'!$X:$X,'무신사 메타 광고'!I:I,$C$4,'무신사 메타 광고'!D:D,$B57))</f>
        <v>13434500</v>
      </c>
      <c r="O57" s="11">
        <f t="shared" ca="1" si="9"/>
        <v>0.9653613862631184</v>
      </c>
      <c r="R57" s="13"/>
      <c r="S57" s="10">
        <f>IF($S$4="", SUMIFS('무신사 메타 광고'!$L:$L, '무신사 메타 광고'!$C:$C, $R57),SUMIFS('무신사 메타 광고'!L:L,'무신사 메타 광고'!$I:$I,$S$4,'무신사 메타 광고'!$C:$C,$R57))</f>
        <v>0</v>
      </c>
      <c r="T57" s="10">
        <f>IF($S$4="", SUMIFS('무신사 메타 광고'!$V:$V, '무신사 메타 광고'!$C:$C, $R57),SUMIFS('무신사 메타 광고'!$V:$V,'무신사 메타 광고'!$I:$I,$S$4,'무신사 메타 광고'!$C:$C,$R57))</f>
        <v>0</v>
      </c>
      <c r="U57" s="11">
        <f t="shared" si="10"/>
        <v>0</v>
      </c>
      <c r="V57" s="12" t="str">
        <f t="shared" si="14"/>
        <v xml:space="preserve"> </v>
      </c>
      <c r="W57" s="10">
        <f>IF($S$4="", SUMIFS('무신사 메타 광고'!$K:$K, '무신사 메타 광고'!$C:$C, $R57),SUMIFS('무신사 메타 광고'!$K:$K,'무신사 메타 광고'!$I:$I,$S$4,'무신사 메타 광고'!$C:$C,$R57))</f>
        <v>0</v>
      </c>
      <c r="X57" s="10">
        <f>IF($S$4="", SUMIFS('무신사 메타 광고'!$N:$N, '무신사 메타 광고'!$C:$C, $R57),SUMIFS('무신사 메타 광고'!$N:$N,'무신사 메타 광고'!$I:$I,$S$4,'무신사 메타 광고'!$C:$C,$R57))</f>
        <v>0</v>
      </c>
      <c r="Y57" s="11">
        <f t="shared" si="11"/>
        <v>0</v>
      </c>
      <c r="Z57" s="12" t="str">
        <f t="shared" si="15"/>
        <v xml:space="preserve"> </v>
      </c>
      <c r="AB57" s="10">
        <f>IF($S$4="", SUMIFS('무신사 메타 광고'!$X:$X, '무신사 메타 광고'!$C:$C, $R57),SUMIFS('무신사 메타 광고'!$X:$X,'무신사 메타 광고'!$I:$I,$S$4,'무신사 메타 광고'!$C:$C,$R57))</f>
        <v>0</v>
      </c>
      <c r="AC57" s="11">
        <f t="shared" si="12"/>
        <v>0</v>
      </c>
    </row>
    <row r="58" spans="1:29">
      <c r="A58" s="1">
        <f t="shared" ca="1" si="4"/>
        <v>5</v>
      </c>
      <c r="B58" s="9">
        <f ca="1">IFERROR(__xludf.DUMMYFUNCTION("""COMPUTED_VALUE"""),46162)</f>
        <v>46162</v>
      </c>
      <c r="C58" s="10">
        <f ca="1">IF($C$4="", SUMIFS('무신사 메타 광고'!$L:$L, '무신사 메타 광고'!$D:$D, $B58), SUMIFS('무신사 메타 광고'!$L:$L, '무신사 메타 광고'!$I:$I, $C$4, '무신사 메타 광고'!$D:$D, $B58))</f>
        <v>56525</v>
      </c>
      <c r="D58" s="10">
        <f ca="1">IF($C$4="", SUMIFS('무신사 메타 광고'!$V:$V, '무신사 메타 광고'!$D:$D, $B58), SUMIFS('무신사 메타 광고'!$V:$V,'무신사 메타 광고'!$I:$I,$C$4,'무신사 메타 광고'!$D:$D,$B58))</f>
        <v>563400</v>
      </c>
      <c r="E58" s="11">
        <f t="shared" ca="1" si="5"/>
        <v>9.9672711189739047</v>
      </c>
      <c r="F58" s="12">
        <f t="shared" ca="1" si="13"/>
        <v>0.20603877155380118</v>
      </c>
      <c r="G58" s="10">
        <f ca="1">IF($C$4="", SUMIFS('무신사 메타 광고'!$K:$K, '무신사 메타 광고'!$D:$D, $B58), SUMIFS('무신사 메타 광고'!$K:$K,'무신사 메타 광고'!$I:$I,$C$4,'무신사 메타 광고'!D:D,$B58))</f>
        <v>15612</v>
      </c>
      <c r="H58" s="10">
        <f ca="1">IF($C$4="", SUMIFS('무신사 메타 광고'!$N:$N, '무신사 메타 광고'!$D:$D, $B58),SUMIFS('무신사 메타 광고'!$N:$N,'무신사 메타 광고'!$I:$I,$C$4,'무신사 메타 광고'!$D:$D,$B58))</f>
        <v>425</v>
      </c>
      <c r="I58" s="10">
        <f ca="1">IF($C$4="", SUMIFS('무신사 메타 광고'!$U:$U, '무신사 메타 광고'!$D:$D, $B58),SUMIFS('무신사 메타 광고'!$U:$U,'무신사 메타 광고'!$I:$I,$C$4,'무신사 메타 광고'!$D:$D,$B58))</f>
        <v>6</v>
      </c>
      <c r="J58" s="11">
        <f t="shared" ca="1" si="6"/>
        <v>1.411764705882353E-2</v>
      </c>
      <c r="K58" s="11">
        <f t="shared" ca="1" si="7"/>
        <v>2.722264924417115E-2</v>
      </c>
      <c r="L58" s="12">
        <f t="shared" ca="1" si="8"/>
        <v>-6.6514970411329324E-2</v>
      </c>
      <c r="N58" s="10">
        <f ca="1">IF($C$4="", SUMIFS('무신사 메타 광고'!$X:$X, '무신사 메타 광고'!$D:$D, $B58),SUMIFS('무신사 메타 광고'!$X:$X,'무신사 메타 광고'!I:I,$C$4,'무신사 메타 광고'!D:D,$B58))</f>
        <v>11273900</v>
      </c>
      <c r="O58" s="11">
        <f t="shared" ca="1" si="9"/>
        <v>0.95240468687960933</v>
      </c>
      <c r="R58" s="13"/>
      <c r="S58" s="10">
        <f>IF($S$4="", SUMIFS('무신사 메타 광고'!$L:$L, '무신사 메타 광고'!$C:$C, $R58),SUMIFS('무신사 메타 광고'!L:L,'무신사 메타 광고'!$I:$I,$S$4,'무신사 메타 광고'!$C:$C,$R58))</f>
        <v>0</v>
      </c>
      <c r="T58" s="10">
        <f>IF($S$4="", SUMIFS('무신사 메타 광고'!$V:$V, '무신사 메타 광고'!$C:$C, $R58),SUMIFS('무신사 메타 광고'!$V:$V,'무신사 메타 광고'!$I:$I,$S$4,'무신사 메타 광고'!$C:$C,$R58))</f>
        <v>0</v>
      </c>
      <c r="U58" s="11">
        <f t="shared" si="10"/>
        <v>0</v>
      </c>
      <c r="V58" s="12" t="str">
        <f t="shared" si="14"/>
        <v xml:space="preserve"> </v>
      </c>
      <c r="W58" s="10">
        <f>IF($S$4="", SUMIFS('무신사 메타 광고'!$K:$K, '무신사 메타 광고'!$C:$C, $R58),SUMIFS('무신사 메타 광고'!$K:$K,'무신사 메타 광고'!$I:$I,$S$4,'무신사 메타 광고'!$C:$C,$R58))</f>
        <v>0</v>
      </c>
      <c r="X58" s="10">
        <f>IF($S$4="", SUMIFS('무신사 메타 광고'!$N:$N, '무신사 메타 광고'!$C:$C, $R58),SUMIFS('무신사 메타 광고'!$N:$N,'무신사 메타 광고'!$I:$I,$S$4,'무신사 메타 광고'!$C:$C,$R58))</f>
        <v>0</v>
      </c>
      <c r="Y58" s="11">
        <f t="shared" si="11"/>
        <v>0</v>
      </c>
      <c r="Z58" s="12" t="str">
        <f t="shared" si="15"/>
        <v xml:space="preserve"> </v>
      </c>
      <c r="AB58" s="10">
        <f>IF($S$4="", SUMIFS('무신사 메타 광고'!$X:$X, '무신사 메타 광고'!$C:$C, $R58),SUMIFS('무신사 메타 광고'!$X:$X,'무신사 메타 광고'!$I:$I,$S$4,'무신사 메타 광고'!$C:$C,$R58))</f>
        <v>0</v>
      </c>
      <c r="AC58" s="11">
        <f t="shared" si="12"/>
        <v>0</v>
      </c>
    </row>
    <row r="59" spans="1:29">
      <c r="A59" s="1">
        <f t="shared" ca="1" si="4"/>
        <v>5</v>
      </c>
      <c r="B59" s="9">
        <f ca="1">IFERROR(__xludf.DUMMYFUNCTION("""COMPUTED_VALUE"""),46163)</f>
        <v>46163</v>
      </c>
      <c r="C59" s="10">
        <f ca="1">IF($C$4="", SUMIFS('무신사 메타 광고'!$L:$L, '무신사 메타 광고'!$D:$D, $B59), SUMIFS('무신사 메타 광고'!$L:$L, '무신사 메타 광고'!$I:$I, $C$4, '무신사 메타 광고'!$D:$D, $B59))</f>
        <v>53649</v>
      </c>
      <c r="D59" s="10">
        <f ca="1">IF($C$4="", SUMIFS('무신사 메타 광고'!$V:$V, '무신사 메타 광고'!$D:$D, $B59), SUMIFS('무신사 메타 광고'!$V:$V,'무신사 메타 광고'!$I:$I,$C$4,'무신사 메타 광고'!$D:$D,$B59))</f>
        <v>1314150</v>
      </c>
      <c r="E59" s="11">
        <f t="shared" ca="1" si="5"/>
        <v>24.495330761057989</v>
      </c>
      <c r="F59" s="12">
        <f t="shared" ca="1" si="13"/>
        <v>1.4575764488264162</v>
      </c>
      <c r="G59" s="10">
        <f ca="1">IF($C$4="", SUMIFS('무신사 메타 광고'!$K:$K, '무신사 메타 광고'!$D:$D, $B59), SUMIFS('무신사 메타 광고'!$K:$K,'무신사 메타 광고'!$I:$I,$C$4,'무신사 메타 광고'!D:D,$B59))</f>
        <v>16122</v>
      </c>
      <c r="H59" s="10">
        <f ca="1">IF($C$4="", SUMIFS('무신사 메타 광고'!$N:$N, '무신사 메타 광고'!$D:$D, $B59),SUMIFS('무신사 메타 광고'!$N:$N,'무신사 메타 광고'!$I:$I,$C$4,'무신사 메타 광고'!$D:$D,$B59))</f>
        <v>458</v>
      </c>
      <c r="I59" s="10">
        <f ca="1">IF($C$4="", SUMIFS('무신사 메타 광고'!$U:$U, '무신사 메타 광고'!$D:$D, $B59),SUMIFS('무신사 메타 광고'!$U:$U,'무신사 메타 광고'!$I:$I,$C$4,'무신사 메타 광고'!$D:$D,$B59))</f>
        <v>12</v>
      </c>
      <c r="J59" s="11">
        <f t="shared" ca="1" si="6"/>
        <v>2.6200873362445413E-2</v>
      </c>
      <c r="K59" s="11">
        <f t="shared" ca="1" si="7"/>
        <v>2.8408386056320557E-2</v>
      </c>
      <c r="L59" s="12">
        <f t="shared" ca="1" si="8"/>
        <v>4.3556995555944784E-2</v>
      </c>
      <c r="N59" s="10">
        <f ca="1">IF($C$4="", SUMIFS('무신사 메타 광고'!$X:$X, '무신사 메타 광고'!$D:$D, $B59),SUMIFS('무신사 메타 광고'!$X:$X,'무신사 메타 광고'!I:I,$C$4,'무신사 메타 광고'!D:D,$B59))</f>
        <v>13802250</v>
      </c>
      <c r="O59" s="11">
        <f t="shared" ca="1" si="9"/>
        <v>0.91306461855997456</v>
      </c>
      <c r="R59" s="13"/>
      <c r="S59" s="10">
        <f>IF($S$4="", SUMIFS('무신사 메타 광고'!$L:$L, '무신사 메타 광고'!$C:$C, $R59),SUMIFS('무신사 메타 광고'!L:L,'무신사 메타 광고'!$I:$I,$S$4,'무신사 메타 광고'!$C:$C,$R59))</f>
        <v>0</v>
      </c>
      <c r="T59" s="10">
        <f>IF($S$4="", SUMIFS('무신사 메타 광고'!$V:$V, '무신사 메타 광고'!$C:$C, $R59),SUMIFS('무신사 메타 광고'!$V:$V,'무신사 메타 광고'!$I:$I,$S$4,'무신사 메타 광고'!$C:$C,$R59))</f>
        <v>0</v>
      </c>
      <c r="U59" s="11">
        <f t="shared" si="10"/>
        <v>0</v>
      </c>
      <c r="V59" s="12" t="str">
        <f t="shared" si="14"/>
        <v xml:space="preserve"> </v>
      </c>
      <c r="W59" s="10">
        <f>IF($S$4="", SUMIFS('무신사 메타 광고'!$K:$K, '무신사 메타 광고'!$C:$C, $R59),SUMIFS('무신사 메타 광고'!$K:$K,'무신사 메타 광고'!$I:$I,$S$4,'무신사 메타 광고'!$C:$C,$R59))</f>
        <v>0</v>
      </c>
      <c r="X59" s="10">
        <f>IF($S$4="", SUMIFS('무신사 메타 광고'!$N:$N, '무신사 메타 광고'!$C:$C, $R59),SUMIFS('무신사 메타 광고'!$N:$N,'무신사 메타 광고'!$I:$I,$S$4,'무신사 메타 광고'!$C:$C,$R59))</f>
        <v>0</v>
      </c>
      <c r="Y59" s="11">
        <f t="shared" si="11"/>
        <v>0</v>
      </c>
      <c r="Z59" s="12" t="str">
        <f t="shared" si="15"/>
        <v xml:space="preserve"> </v>
      </c>
      <c r="AB59" s="10">
        <f>IF($S$4="", SUMIFS('무신사 메타 광고'!$X:$X, '무신사 메타 광고'!$C:$C, $R59),SUMIFS('무신사 메타 광고'!$X:$X,'무신사 메타 광고'!$I:$I,$S$4,'무신사 메타 광고'!$C:$C,$R59))</f>
        <v>0</v>
      </c>
      <c r="AC59" s="11">
        <f t="shared" si="12"/>
        <v>0</v>
      </c>
    </row>
    <row r="60" spans="1:29">
      <c r="A60" s="1">
        <f t="shared" ca="1" si="4"/>
        <v>5</v>
      </c>
      <c r="B60" s="9">
        <f ca="1">IFERROR(__xludf.DUMMYFUNCTION("""COMPUTED_VALUE"""),46164)</f>
        <v>46164</v>
      </c>
      <c r="C60" s="10">
        <f ca="1">IF($C$4="", SUMIFS('무신사 메타 광고'!$L:$L, '무신사 메타 광고'!$D:$D, $B60), SUMIFS('무신사 메타 광고'!$L:$L, '무신사 메타 광고'!$I:$I, $C$4, '무신사 메타 광고'!$D:$D, $B60))</f>
        <v>51863</v>
      </c>
      <c r="D60" s="10">
        <f ca="1">IF($C$4="", SUMIFS('무신사 메타 광고'!$V:$V, '무신사 메타 광고'!$D:$D, $B60), SUMIFS('무신사 메타 광고'!$V:$V,'무신사 메타 광고'!$I:$I,$C$4,'무신사 메타 광고'!$D:$D,$B60))</f>
        <v>474250</v>
      </c>
      <c r="E60" s="11">
        <f t="shared" ca="1" si="5"/>
        <v>9.1442839789445269</v>
      </c>
      <c r="F60" s="12">
        <f t="shared" ca="1" si="13"/>
        <v>-0.62669277389461253</v>
      </c>
      <c r="G60" s="10">
        <f ca="1">IF($C$4="", SUMIFS('무신사 메타 광고'!$K:$K, '무신사 메타 광고'!$D:$D, $B60), SUMIFS('무신사 메타 광고'!$K:$K,'무신사 메타 광고'!$I:$I,$C$4,'무신사 메타 광고'!D:D,$B60))</f>
        <v>14817</v>
      </c>
      <c r="H60" s="10">
        <f ca="1">IF($C$4="", SUMIFS('무신사 메타 광고'!$N:$N, '무신사 메타 광고'!$D:$D, $B60),SUMIFS('무신사 메타 광고'!$N:$N,'무신사 메타 광고'!$I:$I,$C$4,'무신사 메타 광고'!$D:$D,$B60))</f>
        <v>389</v>
      </c>
      <c r="I60" s="10">
        <f ca="1">IF($C$4="", SUMIFS('무신사 메타 광고'!$U:$U, '무신사 메타 광고'!$D:$D, $B60),SUMIFS('무신사 메타 광고'!$U:$U,'무신사 메타 광고'!$I:$I,$C$4,'무신사 메타 광고'!$D:$D,$B60))</f>
        <v>4</v>
      </c>
      <c r="J60" s="11">
        <f t="shared" ca="1" si="6"/>
        <v>1.0282776349614395E-2</v>
      </c>
      <c r="K60" s="11">
        <f t="shared" ca="1" si="7"/>
        <v>2.6253627589930485E-2</v>
      </c>
      <c r="L60" s="12">
        <f t="shared" ca="1" si="8"/>
        <v>-7.5849379902054023E-2</v>
      </c>
      <c r="N60" s="10">
        <f ca="1">IF($C$4="", SUMIFS('무신사 메타 광고'!$X:$X, '무신사 메타 광고'!$D:$D, $B60),SUMIFS('무신사 메타 광고'!$X:$X,'무신사 메타 광고'!I:I,$C$4,'무신사 메타 광고'!D:D,$B60))</f>
        <v>6763150</v>
      </c>
      <c r="O60" s="11">
        <f t="shared" ca="1" si="9"/>
        <v>0.93447232431536187</v>
      </c>
      <c r="R60" s="13"/>
      <c r="S60" s="10">
        <f>IF($S$4="", SUMIFS('무신사 메타 광고'!$L:$L, '무신사 메타 광고'!$C:$C, $R60),SUMIFS('무신사 메타 광고'!L:L,'무신사 메타 광고'!$I:$I,$S$4,'무신사 메타 광고'!$C:$C,$R60))</f>
        <v>0</v>
      </c>
      <c r="T60" s="10">
        <f>IF($S$4="", SUMIFS('무신사 메타 광고'!$V:$V, '무신사 메타 광고'!$C:$C, $R60),SUMIFS('무신사 메타 광고'!$V:$V,'무신사 메타 광고'!$I:$I,$S$4,'무신사 메타 광고'!$C:$C,$R60))</f>
        <v>0</v>
      </c>
      <c r="U60" s="11">
        <f t="shared" si="10"/>
        <v>0</v>
      </c>
      <c r="V60" s="12" t="str">
        <f t="shared" si="14"/>
        <v xml:space="preserve"> </v>
      </c>
      <c r="W60" s="10">
        <f>IF($S$4="", SUMIFS('무신사 메타 광고'!$K:$K, '무신사 메타 광고'!$C:$C, $R60),SUMIFS('무신사 메타 광고'!$K:$K,'무신사 메타 광고'!$I:$I,$S$4,'무신사 메타 광고'!$C:$C,$R60))</f>
        <v>0</v>
      </c>
      <c r="X60" s="10">
        <f>IF($S$4="", SUMIFS('무신사 메타 광고'!$N:$N, '무신사 메타 광고'!$C:$C, $R60),SUMIFS('무신사 메타 광고'!$N:$N,'무신사 메타 광고'!$I:$I,$S$4,'무신사 메타 광고'!$C:$C,$R60))</f>
        <v>0</v>
      </c>
      <c r="Y60" s="11">
        <f t="shared" si="11"/>
        <v>0</v>
      </c>
      <c r="Z60" s="12" t="str">
        <f t="shared" si="15"/>
        <v xml:space="preserve"> </v>
      </c>
      <c r="AB60" s="10">
        <f>IF($S$4="", SUMIFS('무신사 메타 광고'!$X:$X, '무신사 메타 광고'!$C:$C, $R60),SUMIFS('무신사 메타 광고'!$X:$X,'무신사 메타 광고'!$I:$I,$S$4,'무신사 메타 광고'!$C:$C,$R60))</f>
        <v>0</v>
      </c>
      <c r="AC60" s="11">
        <f t="shared" si="12"/>
        <v>0</v>
      </c>
    </row>
    <row r="61" spans="1:29">
      <c r="A61" s="1">
        <f t="shared" ca="1" si="4"/>
        <v>5</v>
      </c>
      <c r="B61" s="9">
        <f ca="1">IFERROR(__xludf.DUMMYFUNCTION("""COMPUTED_VALUE"""),46165)</f>
        <v>46165</v>
      </c>
      <c r="C61" s="10">
        <f ca="1">IF($C$4="", SUMIFS('무신사 메타 광고'!$L:$L, '무신사 메타 광고'!$D:$D, $B61), SUMIFS('무신사 메타 광고'!$L:$L, '무신사 메타 광고'!$I:$I, $C$4, '무신사 메타 광고'!$D:$D, $B61))</f>
        <v>55785</v>
      </c>
      <c r="D61" s="10">
        <f ca="1">IF($C$4="", SUMIFS('무신사 메타 광고'!$V:$V, '무신사 메타 광고'!$D:$D, $B61), SUMIFS('무신사 메타 광고'!$V:$V,'무신사 메타 광고'!$I:$I,$C$4,'무신사 메타 광고'!$D:$D,$B61))</f>
        <v>466200</v>
      </c>
      <c r="E61" s="11">
        <f t="shared" ca="1" si="5"/>
        <v>8.3570852379671958</v>
      </c>
      <c r="F61" s="12">
        <f t="shared" ca="1" si="13"/>
        <v>-8.6086427629535736E-2</v>
      </c>
      <c r="G61" s="10">
        <f ca="1">IF($C$4="", SUMIFS('무신사 메타 광고'!$K:$K, '무신사 메타 광고'!$D:$D, $B61), SUMIFS('무신사 메타 광고'!$K:$K,'무신사 메타 광고'!$I:$I,$C$4,'무신사 메타 광고'!D:D,$B61))</f>
        <v>15625</v>
      </c>
      <c r="H61" s="10">
        <f ca="1">IF($C$4="", SUMIFS('무신사 메타 광고'!$N:$N, '무신사 메타 광고'!$D:$D, $B61),SUMIFS('무신사 메타 광고'!$N:$N,'무신사 메타 광고'!$I:$I,$C$4,'무신사 메타 광고'!$D:$D,$B61))</f>
        <v>383</v>
      </c>
      <c r="I61" s="10">
        <f ca="1">IF($C$4="", SUMIFS('무신사 메타 광고'!$U:$U, '무신사 메타 광고'!$D:$D, $B61),SUMIFS('무신사 메타 광고'!$U:$U,'무신사 메타 광고'!$I:$I,$C$4,'무신사 메타 광고'!$D:$D,$B61))</f>
        <v>6</v>
      </c>
      <c r="J61" s="11">
        <f t="shared" ca="1" si="6"/>
        <v>1.5665796344647518E-2</v>
      </c>
      <c r="K61" s="11">
        <f t="shared" ca="1" si="7"/>
        <v>2.4511999999999999E-2</v>
      </c>
      <c r="L61" s="12">
        <f t="shared" ca="1" si="8"/>
        <v>-6.6338550128534721E-2</v>
      </c>
      <c r="N61" s="10">
        <f ca="1">IF($C$4="", SUMIFS('무신사 메타 광고'!$X:$X, '무신사 메타 광고'!$D:$D, $B61),SUMIFS('무신사 메타 광고'!$X:$X,'무신사 메타 광고'!I:I,$C$4,'무신사 메타 광고'!D:D,$B61))</f>
        <v>7216000</v>
      </c>
      <c r="O61" s="11">
        <f t="shared" ca="1" si="9"/>
        <v>0.93931425893624221</v>
      </c>
      <c r="R61" s="13"/>
      <c r="S61" s="10">
        <f>IF($S$4="", SUMIFS('무신사 메타 광고'!$L:$L, '무신사 메타 광고'!$C:$C, $R61),SUMIFS('무신사 메타 광고'!L:L,'무신사 메타 광고'!$I:$I,$S$4,'무신사 메타 광고'!$C:$C,$R61))</f>
        <v>0</v>
      </c>
      <c r="T61" s="10">
        <f>IF($S$4="", SUMIFS('무신사 메타 광고'!$V:$V, '무신사 메타 광고'!$C:$C, $R61),SUMIFS('무신사 메타 광고'!$V:$V,'무신사 메타 광고'!$I:$I,$S$4,'무신사 메타 광고'!$C:$C,$R61))</f>
        <v>0</v>
      </c>
      <c r="U61" s="11">
        <f t="shared" si="10"/>
        <v>0</v>
      </c>
      <c r="V61" s="12" t="str">
        <f t="shared" si="14"/>
        <v xml:space="preserve"> </v>
      </c>
      <c r="W61" s="10">
        <f>IF($S$4="", SUMIFS('무신사 메타 광고'!$K:$K, '무신사 메타 광고'!$C:$C, $R61),SUMIFS('무신사 메타 광고'!$K:$K,'무신사 메타 광고'!$I:$I,$S$4,'무신사 메타 광고'!$C:$C,$R61))</f>
        <v>0</v>
      </c>
      <c r="X61" s="10">
        <f>IF($S$4="", SUMIFS('무신사 메타 광고'!$N:$N, '무신사 메타 광고'!$C:$C, $R61),SUMIFS('무신사 메타 광고'!$N:$N,'무신사 메타 광고'!$I:$I,$S$4,'무신사 메타 광고'!$C:$C,$R61))</f>
        <v>0</v>
      </c>
      <c r="Y61" s="11">
        <f t="shared" si="11"/>
        <v>0</v>
      </c>
      <c r="Z61" s="12" t="str">
        <f t="shared" si="15"/>
        <v xml:space="preserve"> </v>
      </c>
      <c r="AB61" s="10">
        <f>IF($S$4="", SUMIFS('무신사 메타 광고'!$X:$X, '무신사 메타 광고'!$C:$C, $R61),SUMIFS('무신사 메타 광고'!$X:$X,'무신사 메타 광고'!$I:$I,$S$4,'무신사 메타 광고'!$C:$C,$R61))</f>
        <v>0</v>
      </c>
      <c r="AC61" s="11">
        <f t="shared" si="12"/>
        <v>0</v>
      </c>
    </row>
    <row r="62" spans="1:29">
      <c r="A62" s="1">
        <f t="shared" ca="1" si="4"/>
        <v>5</v>
      </c>
      <c r="B62" s="9">
        <f ca="1">IFERROR(__xludf.DUMMYFUNCTION("""COMPUTED_VALUE"""),46166)</f>
        <v>46166</v>
      </c>
      <c r="C62" s="10">
        <f ca="1">IF($C$4="", SUMIFS('무신사 메타 광고'!$L:$L, '무신사 메타 광고'!$D:$D, $B62), SUMIFS('무신사 메타 광고'!$L:$L, '무신사 메타 광고'!$I:$I, $C$4, '무신사 메타 광고'!$D:$D, $B62))</f>
        <v>67568</v>
      </c>
      <c r="D62" s="10">
        <f ca="1">IF($C$4="", SUMIFS('무신사 메타 광고'!$V:$V, '무신사 메타 광고'!$D:$D, $B62), SUMIFS('무신사 메타 광고'!$V:$V,'무신사 메타 광고'!$I:$I,$C$4,'무신사 메타 광고'!$D:$D,$B62))</f>
        <v>410000</v>
      </c>
      <c r="E62" s="11">
        <f t="shared" ca="1" si="5"/>
        <v>6.0679611650485441</v>
      </c>
      <c r="F62" s="12">
        <f t="shared" ca="1" si="13"/>
        <v>-0.27391417075883095</v>
      </c>
      <c r="G62" s="10">
        <f ca="1">IF($C$4="", SUMIFS('무신사 메타 광고'!$K:$K, '무신사 메타 광고'!$D:$D, $B62), SUMIFS('무신사 메타 광고'!$K:$K,'무신사 메타 광고'!$I:$I,$C$4,'무신사 메타 광고'!D:D,$B62))</f>
        <v>19124</v>
      </c>
      <c r="H62" s="10">
        <f ca="1">IF($C$4="", SUMIFS('무신사 메타 광고'!$N:$N, '무신사 메타 광고'!$D:$D, $B62),SUMIFS('무신사 메타 광고'!$N:$N,'무신사 메타 광고'!$I:$I,$C$4,'무신사 메타 광고'!$D:$D,$B62))</f>
        <v>497</v>
      </c>
      <c r="I62" s="10">
        <f ca="1">IF($C$4="", SUMIFS('무신사 메타 광고'!$U:$U, '무신사 메타 광고'!$D:$D, $B62),SUMIFS('무신사 메타 광고'!$U:$U,'무신사 메타 광고'!$I:$I,$C$4,'무신사 메타 광고'!$D:$D,$B62))</f>
        <v>6</v>
      </c>
      <c r="J62" s="11">
        <f t="shared" ca="1" si="6"/>
        <v>1.2072434607645875E-2</v>
      </c>
      <c r="K62" s="11">
        <f t="shared" ca="1" si="7"/>
        <v>2.5988286969253295E-2</v>
      </c>
      <c r="L62" s="12">
        <f t="shared" ca="1" si="8"/>
        <v>6.0227111996299605E-2</v>
      </c>
      <c r="N62" s="10">
        <f ca="1">IF($C$4="", SUMIFS('무신사 메타 광고'!$X:$X, '무신사 메타 광고'!$D:$D, $B62),SUMIFS('무신사 메타 광고'!$X:$X,'무신사 메타 광고'!I:I,$C$4,'무신사 메타 광고'!D:D,$B62))</f>
        <v>12974350</v>
      </c>
      <c r="O62" s="11">
        <f t="shared" ca="1" si="9"/>
        <v>0.96936720871764415</v>
      </c>
      <c r="R62" s="13"/>
      <c r="S62" s="10">
        <f>IF($S$4="", SUMIFS('무신사 메타 광고'!$L:$L, '무신사 메타 광고'!$C:$C, $R62),SUMIFS('무신사 메타 광고'!L:L,'무신사 메타 광고'!$I:$I,$S$4,'무신사 메타 광고'!$C:$C,$R62))</f>
        <v>0</v>
      </c>
      <c r="T62" s="10">
        <f>IF($S$4="", SUMIFS('무신사 메타 광고'!$V:$V, '무신사 메타 광고'!$C:$C, $R62),SUMIFS('무신사 메타 광고'!$V:$V,'무신사 메타 광고'!$I:$I,$S$4,'무신사 메타 광고'!$C:$C,$R62))</f>
        <v>0</v>
      </c>
      <c r="U62" s="11">
        <f t="shared" si="10"/>
        <v>0</v>
      </c>
      <c r="V62" s="12" t="str">
        <f t="shared" si="14"/>
        <v xml:space="preserve"> </v>
      </c>
      <c r="W62" s="10">
        <f>IF($S$4="", SUMIFS('무신사 메타 광고'!$K:$K, '무신사 메타 광고'!$C:$C, $R62),SUMIFS('무신사 메타 광고'!$K:$K,'무신사 메타 광고'!$I:$I,$S$4,'무신사 메타 광고'!$C:$C,$R62))</f>
        <v>0</v>
      </c>
      <c r="X62" s="10">
        <f>IF($S$4="", SUMIFS('무신사 메타 광고'!$N:$N, '무신사 메타 광고'!$C:$C, $R62),SUMIFS('무신사 메타 광고'!$N:$N,'무신사 메타 광고'!$I:$I,$S$4,'무신사 메타 광고'!$C:$C,$R62))</f>
        <v>0</v>
      </c>
      <c r="Y62" s="11">
        <f t="shared" si="11"/>
        <v>0</v>
      </c>
      <c r="Z62" s="12" t="str">
        <f t="shared" si="15"/>
        <v xml:space="preserve"> </v>
      </c>
      <c r="AB62" s="10">
        <f>IF($S$4="", SUMIFS('무신사 메타 광고'!$X:$X, '무신사 메타 광고'!$C:$C, $R62),SUMIFS('무신사 메타 광고'!$X:$X,'무신사 메타 광고'!$I:$I,$S$4,'무신사 메타 광고'!$C:$C,$R62))</f>
        <v>0</v>
      </c>
      <c r="AC62" s="11">
        <f t="shared" si="12"/>
        <v>0</v>
      </c>
    </row>
    <row r="63" spans="1:29">
      <c r="A63" s="1">
        <f t="shared" ca="1" si="4"/>
        <v>5</v>
      </c>
      <c r="B63" s="9">
        <f ca="1">IFERROR(__xludf.DUMMYFUNCTION("""COMPUTED_VALUE"""),46167)</f>
        <v>46167</v>
      </c>
      <c r="C63" s="10">
        <f ca="1">IF($C$4="", SUMIFS('무신사 메타 광고'!$L:$L, '무신사 메타 광고'!$D:$D, $B63), SUMIFS('무신사 메타 광고'!$L:$L, '무신사 메타 광고'!$I:$I, $C$4, '무신사 메타 광고'!$D:$D, $B63))</f>
        <v>60546</v>
      </c>
      <c r="D63" s="10">
        <f ca="1">IF($C$4="", SUMIFS('무신사 메타 광고'!$V:$V, '무신사 메타 광고'!$D:$D, $B63), SUMIFS('무신사 메타 광고'!$V:$V,'무신사 메타 광고'!$I:$I,$C$4,'무신사 메타 광고'!$D:$D,$B63))</f>
        <v>1382450</v>
      </c>
      <c r="E63" s="11">
        <f t="shared" ca="1" si="5"/>
        <v>22.833052555082087</v>
      </c>
      <c r="F63" s="12">
        <f t="shared" ca="1" si="13"/>
        <v>2.7628870610775276</v>
      </c>
      <c r="G63" s="10">
        <f ca="1">IF($C$4="", SUMIFS('무신사 메타 광고'!$K:$K, '무신사 메타 광고'!$D:$D, $B63), SUMIFS('무신사 메타 광고'!$K:$K,'무신사 메타 광고'!$I:$I,$C$4,'무신사 메타 광고'!D:D,$B63))</f>
        <v>18372</v>
      </c>
      <c r="H63" s="10">
        <f ca="1">IF($C$4="", SUMIFS('무신사 메타 광고'!$N:$N, '무신사 메타 광고'!$D:$D, $B63),SUMIFS('무신사 메타 광고'!$N:$N,'무신사 메타 광고'!$I:$I,$C$4,'무신사 메타 광고'!$D:$D,$B63))</f>
        <v>453</v>
      </c>
      <c r="I63" s="10">
        <f ca="1">IF($C$4="", SUMIFS('무신사 메타 광고'!$U:$U, '무신사 메타 광고'!$D:$D, $B63),SUMIFS('무신사 메타 광고'!$U:$U,'무신사 메타 광고'!$I:$I,$C$4,'무신사 메타 광고'!$D:$D,$B63))</f>
        <v>18</v>
      </c>
      <c r="J63" s="11">
        <f t="shared" ca="1" si="6"/>
        <v>3.9735099337748346E-2</v>
      </c>
      <c r="K63" s="11">
        <f t="shared" ca="1" si="7"/>
        <v>2.465708687132593E-2</v>
      </c>
      <c r="L63" s="12">
        <f t="shared" ca="1" si="8"/>
        <v>-5.1223079824472703E-2</v>
      </c>
      <c r="N63" s="10">
        <f ca="1">IF($C$4="", SUMIFS('무신사 메타 광고'!$X:$X, '무신사 메타 광고'!$D:$D, $B63),SUMIFS('무신사 메타 광고'!$X:$X,'무신사 메타 광고'!I:I,$C$4,'무신사 메타 광고'!D:D,$B63))</f>
        <v>6351050</v>
      </c>
      <c r="O63" s="11">
        <f t="shared" ca="1" si="9"/>
        <v>0.82123876640589644</v>
      </c>
      <c r="R63" s="13"/>
      <c r="S63" s="10">
        <f>IF($S$4="", SUMIFS('무신사 메타 광고'!$L:$L, '무신사 메타 광고'!$C:$C, $R63),SUMIFS('무신사 메타 광고'!L:L,'무신사 메타 광고'!$I:$I,$S$4,'무신사 메타 광고'!$C:$C,$R63))</f>
        <v>0</v>
      </c>
      <c r="T63" s="10">
        <f>IF($S$4="", SUMIFS('무신사 메타 광고'!$V:$V, '무신사 메타 광고'!$C:$C, $R63),SUMIFS('무신사 메타 광고'!$V:$V,'무신사 메타 광고'!$I:$I,$S$4,'무신사 메타 광고'!$C:$C,$R63))</f>
        <v>0</v>
      </c>
      <c r="U63" s="11">
        <f t="shared" si="10"/>
        <v>0</v>
      </c>
      <c r="V63" s="12" t="str">
        <f t="shared" si="14"/>
        <v xml:space="preserve"> </v>
      </c>
      <c r="W63" s="10">
        <f>IF($S$4="", SUMIFS('무신사 메타 광고'!$K:$K, '무신사 메타 광고'!$C:$C, $R63),SUMIFS('무신사 메타 광고'!$K:$K,'무신사 메타 광고'!$I:$I,$S$4,'무신사 메타 광고'!$C:$C,$R63))</f>
        <v>0</v>
      </c>
      <c r="X63" s="10">
        <f>IF($S$4="", SUMIFS('무신사 메타 광고'!$N:$N, '무신사 메타 광고'!$C:$C, $R63),SUMIFS('무신사 메타 광고'!$N:$N,'무신사 메타 광고'!$I:$I,$S$4,'무신사 메타 광고'!$C:$C,$R63))</f>
        <v>0</v>
      </c>
      <c r="Y63" s="11">
        <f t="shared" si="11"/>
        <v>0</v>
      </c>
      <c r="Z63" s="12" t="str">
        <f t="shared" si="15"/>
        <v xml:space="preserve"> </v>
      </c>
      <c r="AB63" s="10">
        <f>IF($S$4="", SUMIFS('무신사 메타 광고'!$X:$X, '무신사 메타 광고'!$C:$C, $R63),SUMIFS('무신사 메타 광고'!$X:$X,'무신사 메타 광고'!$I:$I,$S$4,'무신사 메타 광고'!$C:$C,$R63))</f>
        <v>0</v>
      </c>
      <c r="AC63" s="11">
        <f t="shared" si="12"/>
        <v>0</v>
      </c>
    </row>
    <row r="64" spans="1:29">
      <c r="A64" s="1">
        <f t="shared" ca="1" si="4"/>
        <v>5</v>
      </c>
      <c r="B64" s="9">
        <f ca="1">IFERROR(__xludf.DUMMYFUNCTION("""COMPUTED_VALUE"""),46168)</f>
        <v>46168</v>
      </c>
      <c r="C64" s="10">
        <f ca="1">IF($C$4="", SUMIFS('무신사 메타 광고'!$L:$L, '무신사 메타 광고'!$D:$D, $B64), SUMIFS('무신사 메타 광고'!$L:$L, '무신사 메타 광고'!$I:$I, $C$4, '무신사 메타 광고'!$D:$D, $B64))</f>
        <v>58344</v>
      </c>
      <c r="D64" s="10">
        <f ca="1">IF($C$4="", SUMIFS('무신사 메타 광고'!$V:$V, '무신사 메타 광고'!$D:$D, $B64), SUMIFS('무신사 메타 광고'!$V:$V,'무신사 메타 광고'!$I:$I,$C$4,'무신사 메타 광고'!$D:$D,$B64))</f>
        <v>990900</v>
      </c>
      <c r="E64" s="11">
        <f t="shared" ca="1" si="5"/>
        <v>16.983751542575071</v>
      </c>
      <c r="F64" s="12">
        <f t="shared" ca="1" si="13"/>
        <v>-0.25617691714221114</v>
      </c>
      <c r="G64" s="10">
        <f ca="1">IF($C$4="", SUMIFS('무신사 메타 광고'!$K:$K, '무신사 메타 광고'!$D:$D, $B64), SUMIFS('무신사 메타 광고'!$K:$K,'무신사 메타 광고'!$I:$I,$C$4,'무신사 메타 광고'!D:D,$B64))</f>
        <v>17429</v>
      </c>
      <c r="H64" s="10">
        <f ca="1">IF($C$4="", SUMIFS('무신사 메타 광고'!$N:$N, '무신사 메타 광고'!$D:$D, $B64),SUMIFS('무신사 메타 광고'!$N:$N,'무신사 메타 광고'!$I:$I,$C$4,'무신사 메타 광고'!$D:$D,$B64))</f>
        <v>454</v>
      </c>
      <c r="I64" s="10">
        <f ca="1">IF($C$4="", SUMIFS('무신사 메타 광고'!$U:$U, '무신사 메타 광고'!$D:$D, $B64),SUMIFS('무신사 메타 광고'!$U:$U,'무신사 메타 광고'!$I:$I,$C$4,'무신사 메타 광고'!$D:$D,$B64))</f>
        <v>11</v>
      </c>
      <c r="J64" s="11">
        <f t="shared" ca="1" si="6"/>
        <v>2.4229074889867842E-2</v>
      </c>
      <c r="K64" s="11">
        <f t="shared" ca="1" si="7"/>
        <v>2.6048539790005164E-2</v>
      </c>
      <c r="L64" s="12">
        <f t="shared" ca="1" si="8"/>
        <v>5.6432170026434664E-2</v>
      </c>
      <c r="N64" s="10">
        <f ca="1">IF($C$4="", SUMIFS('무신사 메타 광고'!$X:$X, '무신사 메타 광고'!$D:$D, $B64),SUMIFS('무신사 메타 광고'!$X:$X,'무신사 메타 광고'!I:I,$C$4,'무신사 메타 광고'!D:D,$B64))</f>
        <v>12461100</v>
      </c>
      <c r="O64" s="11">
        <f t="shared" ca="1" si="9"/>
        <v>0.92633809099018738</v>
      </c>
      <c r="R64" s="13"/>
      <c r="S64" s="10">
        <f>IF($S$4="", SUMIFS('무신사 메타 광고'!$L:$L, '무신사 메타 광고'!$C:$C, $R64),SUMIFS('무신사 메타 광고'!L:L,'무신사 메타 광고'!$I:$I,$S$4,'무신사 메타 광고'!$C:$C,$R64))</f>
        <v>0</v>
      </c>
      <c r="T64" s="10">
        <f>IF($S$4="", SUMIFS('무신사 메타 광고'!$V:$V, '무신사 메타 광고'!$C:$C, $R64),SUMIFS('무신사 메타 광고'!$V:$V,'무신사 메타 광고'!$I:$I,$S$4,'무신사 메타 광고'!$C:$C,$R64))</f>
        <v>0</v>
      </c>
      <c r="U64" s="11">
        <f t="shared" si="10"/>
        <v>0</v>
      </c>
      <c r="V64" s="12" t="str">
        <f t="shared" si="14"/>
        <v xml:space="preserve"> </v>
      </c>
      <c r="W64" s="10">
        <f>IF($S$4="", SUMIFS('무신사 메타 광고'!$K:$K, '무신사 메타 광고'!$C:$C, $R64),SUMIFS('무신사 메타 광고'!$K:$K,'무신사 메타 광고'!$I:$I,$S$4,'무신사 메타 광고'!$C:$C,$R64))</f>
        <v>0</v>
      </c>
      <c r="X64" s="10">
        <f>IF($S$4="", SUMIFS('무신사 메타 광고'!$N:$N, '무신사 메타 광고'!$C:$C, $R64),SUMIFS('무신사 메타 광고'!$N:$N,'무신사 메타 광고'!$I:$I,$S$4,'무신사 메타 광고'!$C:$C,$R64))</f>
        <v>0</v>
      </c>
      <c r="Y64" s="11">
        <f t="shared" si="11"/>
        <v>0</v>
      </c>
      <c r="Z64" s="12" t="str">
        <f t="shared" si="15"/>
        <v xml:space="preserve"> </v>
      </c>
      <c r="AB64" s="10">
        <f>IF($S$4="", SUMIFS('무신사 메타 광고'!$X:$X, '무신사 메타 광고'!$C:$C, $R64),SUMIFS('무신사 메타 광고'!$X:$X,'무신사 메타 광고'!$I:$I,$S$4,'무신사 메타 광고'!$C:$C,$R64))</f>
        <v>0</v>
      </c>
      <c r="AC64" s="11">
        <f t="shared" si="12"/>
        <v>0</v>
      </c>
    </row>
    <row r="65" spans="1:29">
      <c r="A65" s="1">
        <f t="shared" ca="1" si="4"/>
        <v>5</v>
      </c>
      <c r="B65" s="9">
        <f ca="1">IFERROR(__xludf.DUMMYFUNCTION("""COMPUTED_VALUE"""),46169)</f>
        <v>46169</v>
      </c>
      <c r="C65" s="10">
        <f ca="1">IF($C$4="", SUMIFS('무신사 메타 광고'!$L:$L, '무신사 메타 광고'!$D:$D, $B65), SUMIFS('무신사 메타 광고'!$L:$L, '무신사 메타 광고'!$I:$I, $C$4, '무신사 메타 광고'!$D:$D, $B65))</f>
        <v>57875</v>
      </c>
      <c r="D65" s="10">
        <f ca="1">IF($C$4="", SUMIFS('무신사 메타 광고'!$V:$V, '무신사 메타 광고'!$D:$D, $B65), SUMIFS('무신사 메타 광고'!$V:$V,'무신사 메타 광고'!$I:$I,$C$4,'무신사 메타 광고'!$D:$D,$B65))</f>
        <v>1052550</v>
      </c>
      <c r="E65" s="11">
        <f t="shared" ca="1" si="5"/>
        <v>18.186609071274297</v>
      </c>
      <c r="F65" s="12">
        <f t="shared" ca="1" si="13"/>
        <v>7.082401822023178E-2</v>
      </c>
      <c r="G65" s="10">
        <f ca="1">IF($C$4="", SUMIFS('무신사 메타 광고'!$K:$K, '무신사 메타 광고'!$D:$D, $B65), SUMIFS('무신사 메타 광고'!$K:$K,'무신사 메타 광고'!$I:$I,$C$4,'무신사 메타 광고'!D:D,$B65))</f>
        <v>16232</v>
      </c>
      <c r="H65" s="10">
        <f ca="1">IF($C$4="", SUMIFS('무신사 메타 광고'!$N:$N, '무신사 메타 광고'!$D:$D, $B65),SUMIFS('무신사 메타 광고'!$N:$N,'무신사 메타 광고'!$I:$I,$C$4,'무신사 메타 광고'!$D:$D,$B65))</f>
        <v>421</v>
      </c>
      <c r="I65" s="10">
        <f ca="1">IF($C$4="", SUMIFS('무신사 메타 광고'!$U:$U, '무신사 메타 광고'!$D:$D, $B65),SUMIFS('무신사 메타 광고'!$U:$U,'무신사 메타 광고'!$I:$I,$C$4,'무신사 메타 광고'!$D:$D,$B65))</f>
        <v>11</v>
      </c>
      <c r="J65" s="11">
        <f t="shared" ca="1" si="6"/>
        <v>2.6128266033254157E-2</v>
      </c>
      <c r="K65" s="11">
        <f t="shared" ca="1" si="7"/>
        <v>2.5936421882700837E-2</v>
      </c>
      <c r="L65" s="12">
        <f t="shared" ca="1" si="8"/>
        <v>-4.3041916440685465E-3</v>
      </c>
      <c r="N65" s="10">
        <f ca="1">IF($C$4="", SUMIFS('무신사 메타 광고'!$X:$X, '무신사 메타 광고'!$D:$D, $B65),SUMIFS('무신사 메타 광고'!$X:$X,'무신사 메타 광고'!I:I,$C$4,'무신사 메타 광고'!D:D,$B65))</f>
        <v>7718550</v>
      </c>
      <c r="O65" s="11">
        <f t="shared" ca="1" si="9"/>
        <v>0.87999794780586238</v>
      </c>
      <c r="R65" s="13"/>
      <c r="S65" s="10">
        <f>IF($S$4="", SUMIFS('무신사 메타 광고'!$L:$L, '무신사 메타 광고'!$C:$C, $R65),SUMIFS('무신사 메타 광고'!L:L,'무신사 메타 광고'!$I:$I,$S$4,'무신사 메타 광고'!$C:$C,$R65))</f>
        <v>0</v>
      </c>
      <c r="T65" s="10">
        <f>IF($S$4="", SUMIFS('무신사 메타 광고'!$V:$V, '무신사 메타 광고'!$C:$C, $R65),SUMIFS('무신사 메타 광고'!$V:$V,'무신사 메타 광고'!$I:$I,$S$4,'무신사 메타 광고'!$C:$C,$R65))</f>
        <v>0</v>
      </c>
      <c r="U65" s="11">
        <f t="shared" si="10"/>
        <v>0</v>
      </c>
      <c r="V65" s="12" t="str">
        <f t="shared" si="14"/>
        <v xml:space="preserve"> </v>
      </c>
      <c r="W65" s="10">
        <f>IF($S$4="", SUMIFS('무신사 메타 광고'!$K:$K, '무신사 메타 광고'!$C:$C, $R65),SUMIFS('무신사 메타 광고'!$K:$K,'무신사 메타 광고'!$I:$I,$S$4,'무신사 메타 광고'!$C:$C,$R65))</f>
        <v>0</v>
      </c>
      <c r="X65" s="10">
        <f>IF($S$4="", SUMIFS('무신사 메타 광고'!$N:$N, '무신사 메타 광고'!$C:$C, $R65),SUMIFS('무신사 메타 광고'!$N:$N,'무신사 메타 광고'!$I:$I,$S$4,'무신사 메타 광고'!$C:$C,$R65))</f>
        <v>0</v>
      </c>
      <c r="Y65" s="11">
        <f t="shared" si="11"/>
        <v>0</v>
      </c>
      <c r="Z65" s="12" t="str">
        <f t="shared" si="15"/>
        <v xml:space="preserve"> </v>
      </c>
      <c r="AB65" s="10">
        <f>IF($S$4="", SUMIFS('무신사 메타 광고'!$X:$X, '무신사 메타 광고'!$C:$C, $R65),SUMIFS('무신사 메타 광고'!$X:$X,'무신사 메타 광고'!$I:$I,$S$4,'무신사 메타 광고'!$C:$C,$R65))</f>
        <v>0</v>
      </c>
      <c r="AC65" s="11">
        <f t="shared" si="12"/>
        <v>0</v>
      </c>
    </row>
    <row r="66" spans="1:29">
      <c r="A66" s="1">
        <f t="shared" ca="1" si="4"/>
        <v>5</v>
      </c>
      <c r="B66" s="9">
        <f ca="1">IFERROR(__xludf.DUMMYFUNCTION("""COMPUTED_VALUE"""),46170)</f>
        <v>46170</v>
      </c>
      <c r="C66" s="10">
        <f ca="1">IF($C$4="", SUMIFS('무신사 메타 광고'!$L:$L, '무신사 메타 광고'!$D:$D, $B66), SUMIFS('무신사 메타 광고'!$L:$L, '무신사 메타 광고'!$I:$I, $C$4, '무신사 메타 광고'!$D:$D, $B66))</f>
        <v>57790</v>
      </c>
      <c r="D66" s="10">
        <f ca="1">IF($C$4="", SUMIFS('무신사 메타 광고'!$V:$V, '무신사 메타 광고'!$D:$D, $B66), SUMIFS('무신사 메타 광고'!$V:$V,'무신사 메타 광고'!$I:$I,$C$4,'무신사 메타 광고'!$D:$D,$B66))</f>
        <v>699550</v>
      </c>
      <c r="E66" s="11">
        <f t="shared" ca="1" si="5"/>
        <v>12.105035473265271</v>
      </c>
      <c r="F66" s="12">
        <f t="shared" ca="1" si="13"/>
        <v>-0.33439843426418925</v>
      </c>
      <c r="G66" s="10">
        <f ca="1">IF($C$4="", SUMIFS('무신사 메타 광고'!$K:$K, '무신사 메타 광고'!$D:$D, $B66), SUMIFS('무신사 메타 광고'!$K:$K,'무신사 메타 광고'!$I:$I,$C$4,'무신사 메타 광고'!D:D,$B66))</f>
        <v>16228</v>
      </c>
      <c r="H66" s="10">
        <f ca="1">IF($C$4="", SUMIFS('무신사 메타 광고'!$N:$N, '무신사 메타 광고'!$D:$D, $B66),SUMIFS('무신사 메타 광고'!$N:$N,'무신사 메타 광고'!$I:$I,$C$4,'무신사 메타 광고'!$D:$D,$B66))</f>
        <v>418</v>
      </c>
      <c r="I66" s="10">
        <f ca="1">IF($C$4="", SUMIFS('무신사 메타 광고'!$U:$U, '무신사 메타 광고'!$D:$D, $B66),SUMIFS('무신사 메타 광고'!$U:$U,'무신사 메타 광고'!$I:$I,$C$4,'무신사 메타 광고'!$D:$D,$B66))</f>
        <v>8</v>
      </c>
      <c r="J66" s="11">
        <f t="shared" ca="1" si="6"/>
        <v>1.9138755980861243E-2</v>
      </c>
      <c r="K66" s="11">
        <f t="shared" ca="1" si="7"/>
        <v>2.5757949223564211E-2</v>
      </c>
      <c r="L66" s="12">
        <f t="shared" ca="1" si="8"/>
        <v>-6.8811596273294926E-3</v>
      </c>
      <c r="N66" s="10">
        <f ca="1">IF($C$4="", SUMIFS('무신사 메타 광고'!$X:$X, '무신사 메타 광고'!$D:$D, $B66),SUMIFS('무신사 메타 광고'!$X:$X,'무신사 메타 광고'!I:I,$C$4,'무신사 메타 광고'!D:D,$B66))</f>
        <v>6548150</v>
      </c>
      <c r="O66" s="11">
        <f t="shared" ca="1" si="9"/>
        <v>0.90347972460228765</v>
      </c>
      <c r="R66" s="13"/>
      <c r="S66" s="10">
        <f>IF($S$4="", SUMIFS('무신사 메타 광고'!$L:$L, '무신사 메타 광고'!$C:$C, $R66),SUMIFS('무신사 메타 광고'!L:L,'무신사 메타 광고'!$I:$I,$S$4,'무신사 메타 광고'!$C:$C,$R66))</f>
        <v>0</v>
      </c>
      <c r="T66" s="10">
        <f>IF($S$4="", SUMIFS('무신사 메타 광고'!$V:$V, '무신사 메타 광고'!$C:$C, $R66),SUMIFS('무신사 메타 광고'!$V:$V,'무신사 메타 광고'!$I:$I,$S$4,'무신사 메타 광고'!$C:$C,$R66))</f>
        <v>0</v>
      </c>
      <c r="U66" s="11">
        <f t="shared" si="10"/>
        <v>0</v>
      </c>
      <c r="V66" s="12" t="str">
        <f t="shared" si="14"/>
        <v xml:space="preserve"> </v>
      </c>
      <c r="W66" s="10">
        <f>IF($S$4="", SUMIFS('무신사 메타 광고'!$K:$K, '무신사 메타 광고'!$C:$C, $R66),SUMIFS('무신사 메타 광고'!$K:$K,'무신사 메타 광고'!$I:$I,$S$4,'무신사 메타 광고'!$C:$C,$R66))</f>
        <v>0</v>
      </c>
      <c r="X66" s="10">
        <f>IF($S$4="", SUMIFS('무신사 메타 광고'!$N:$N, '무신사 메타 광고'!$C:$C, $R66),SUMIFS('무신사 메타 광고'!$N:$N,'무신사 메타 광고'!$I:$I,$S$4,'무신사 메타 광고'!$C:$C,$R66))</f>
        <v>0</v>
      </c>
      <c r="Y66" s="11">
        <f t="shared" si="11"/>
        <v>0</v>
      </c>
      <c r="Z66" s="12" t="str">
        <f t="shared" si="15"/>
        <v xml:space="preserve"> </v>
      </c>
      <c r="AB66" s="10">
        <f>IF($S$4="", SUMIFS('무신사 메타 광고'!$X:$X, '무신사 메타 광고'!$C:$C, $R66),SUMIFS('무신사 메타 광고'!$X:$X,'무신사 메타 광고'!$I:$I,$S$4,'무신사 메타 광고'!$C:$C,$R66))</f>
        <v>0</v>
      </c>
      <c r="AC66" s="11">
        <f t="shared" si="12"/>
        <v>0</v>
      </c>
    </row>
    <row r="67" spans="1:29">
      <c r="A67" s="1">
        <f t="shared" ca="1" si="4"/>
        <v>5</v>
      </c>
      <c r="B67" s="9">
        <f ca="1">IFERROR(__xludf.DUMMYFUNCTION("""COMPUTED_VALUE"""),46171)</f>
        <v>46171</v>
      </c>
      <c r="C67" s="10">
        <f ca="1">IF($C$4="", SUMIFS('무신사 메타 광고'!$L:$L, '무신사 메타 광고'!$D:$D, $B67), SUMIFS('무신사 메타 광고'!$L:$L, '무신사 메타 광고'!$I:$I, $C$4, '무신사 메타 광고'!$D:$D, $B67))</f>
        <v>60071</v>
      </c>
      <c r="D67" s="10">
        <f ca="1">IF($C$4="", SUMIFS('무신사 메타 광고'!$V:$V, '무신사 메타 광고'!$D:$D, $B67), SUMIFS('무신사 메타 광고'!$V:$V,'무신사 메타 광고'!$I:$I,$C$4,'무신사 메타 광고'!$D:$D,$B67))</f>
        <v>666200</v>
      </c>
      <c r="E67" s="11">
        <f t="shared" ca="1" si="5"/>
        <v>11.090209918263389</v>
      </c>
      <c r="F67" s="12">
        <f t="shared" ca="1" si="13"/>
        <v>-8.3834992242954473E-2</v>
      </c>
      <c r="G67" s="10">
        <f ca="1">IF($C$4="", SUMIFS('무신사 메타 광고'!$K:$K, '무신사 메타 광고'!$D:$D, $B67), SUMIFS('무신사 메타 광고'!$K:$K,'무신사 메타 광고'!$I:$I,$C$4,'무신사 메타 광고'!D:D,$B67))</f>
        <v>16034</v>
      </c>
      <c r="H67" s="10">
        <f ca="1">IF($C$4="", SUMIFS('무신사 메타 광고'!$N:$N, '무신사 메타 광고'!$D:$D, $B67),SUMIFS('무신사 메타 광고'!$N:$N,'무신사 메타 광고'!$I:$I,$C$4,'무신사 메타 광고'!$D:$D,$B67))</f>
        <v>403</v>
      </c>
      <c r="I67" s="10">
        <f ca="1">IF($C$4="", SUMIFS('무신사 메타 광고'!$U:$U, '무신사 메타 광고'!$D:$D, $B67),SUMIFS('무신사 메타 광고'!$U:$U,'무신사 메타 광고'!$I:$I,$C$4,'무신사 메타 광고'!$D:$D,$B67))</f>
        <v>6</v>
      </c>
      <c r="J67" s="11">
        <f t="shared" ca="1" si="6"/>
        <v>1.488833746898263E-2</v>
      </c>
      <c r="K67" s="11">
        <f t="shared" ca="1" si="7"/>
        <v>2.5134090058625422E-2</v>
      </c>
      <c r="L67" s="12">
        <f t="shared" ca="1" si="8"/>
        <v>-2.4220063465614047E-2</v>
      </c>
      <c r="N67" s="10">
        <f ca="1">IF($C$4="", SUMIFS('무신사 메타 광고'!$X:$X, '무신사 메타 광고'!$D:$D, $B67),SUMIFS('무신사 메타 광고'!$X:$X,'무신사 메타 광고'!I:I,$C$4,'무신사 메타 광고'!D:D,$B67))</f>
        <v>4947790</v>
      </c>
      <c r="O67" s="11">
        <f t="shared" ca="1" si="9"/>
        <v>0.88133217194900593</v>
      </c>
      <c r="R67" s="13"/>
      <c r="S67" s="10">
        <f>IF($S$4="", SUMIFS('무신사 메타 광고'!$L:$L, '무신사 메타 광고'!$C:$C, $R67),SUMIFS('무신사 메타 광고'!L:L,'무신사 메타 광고'!$I:$I,$S$4,'무신사 메타 광고'!$C:$C,$R67))</f>
        <v>0</v>
      </c>
      <c r="T67" s="10">
        <f>IF($S$4="", SUMIFS('무신사 메타 광고'!$V:$V, '무신사 메타 광고'!$C:$C, $R67),SUMIFS('무신사 메타 광고'!$V:$V,'무신사 메타 광고'!$I:$I,$S$4,'무신사 메타 광고'!$C:$C,$R67))</f>
        <v>0</v>
      </c>
      <c r="U67" s="11">
        <f t="shared" si="10"/>
        <v>0</v>
      </c>
      <c r="V67" s="12" t="str">
        <f t="shared" si="14"/>
        <v xml:space="preserve"> </v>
      </c>
      <c r="W67" s="10">
        <f>IF($S$4="", SUMIFS('무신사 메타 광고'!$K:$K, '무신사 메타 광고'!$C:$C, $R67),SUMIFS('무신사 메타 광고'!$K:$K,'무신사 메타 광고'!$I:$I,$S$4,'무신사 메타 광고'!$C:$C,$R67))</f>
        <v>0</v>
      </c>
      <c r="X67" s="10">
        <f>IF($S$4="", SUMIFS('무신사 메타 광고'!$N:$N, '무신사 메타 광고'!$C:$C, $R67),SUMIFS('무신사 메타 광고'!$N:$N,'무신사 메타 광고'!$I:$I,$S$4,'무신사 메타 광고'!$C:$C,$R67))</f>
        <v>0</v>
      </c>
      <c r="Y67" s="11">
        <f t="shared" si="11"/>
        <v>0</v>
      </c>
      <c r="Z67" s="12" t="str">
        <f t="shared" si="15"/>
        <v xml:space="preserve"> </v>
      </c>
      <c r="AB67" s="10">
        <f>IF($S$4="", SUMIFS('무신사 메타 광고'!$X:$X, '무신사 메타 광고'!$C:$C, $R67),SUMIFS('무신사 메타 광고'!$X:$X,'무신사 메타 광고'!$I:$I,$S$4,'무신사 메타 광고'!$C:$C,$R67))</f>
        <v>0</v>
      </c>
      <c r="AC67" s="11">
        <f t="shared" si="12"/>
        <v>0</v>
      </c>
    </row>
    <row r="68" spans="1:29">
      <c r="A68" s="1">
        <f t="shared" ca="1" si="4"/>
        <v>5</v>
      </c>
      <c r="B68" s="9">
        <f ca="1">IFERROR(__xludf.DUMMYFUNCTION("""COMPUTED_VALUE"""),46172)</f>
        <v>46172</v>
      </c>
      <c r="C68" s="10">
        <f ca="1">IF($C$4="", SUMIFS('무신사 메타 광고'!$L:$L, '무신사 메타 광고'!$D:$D, $B68), SUMIFS('무신사 메타 광고'!$L:$L, '무신사 메타 광고'!$I:$I, $C$4, '무신사 메타 광고'!$D:$D, $B68))</f>
        <v>57288</v>
      </c>
      <c r="D68" s="10">
        <f ca="1">IF($C$4="", SUMIFS('무신사 메타 광고'!$V:$V, '무신사 메타 광고'!$D:$D, $B68), SUMIFS('무신사 메타 광고'!$V:$V,'무신사 메타 광고'!$I:$I,$C$4,'무신사 메타 광고'!$D:$D,$B68))</f>
        <v>802300</v>
      </c>
      <c r="E68" s="11">
        <f t="shared" ca="1" si="5"/>
        <v>14.004678117581344</v>
      </c>
      <c r="F68" s="12">
        <f t="shared" ca="1" si="13"/>
        <v>0.26279648634228292</v>
      </c>
      <c r="G68" s="10">
        <f ca="1">IF($C$4="", SUMIFS('무신사 메타 광고'!$K:$K, '무신사 메타 광고'!$D:$D, $B68), SUMIFS('무신사 메타 광고'!$K:$K,'무신사 메타 광고'!$I:$I,$C$4,'무신사 메타 광고'!D:D,$B68))</f>
        <v>16019</v>
      </c>
      <c r="H68" s="10">
        <f ca="1">IF($C$4="", SUMIFS('무신사 메타 광고'!$N:$N, '무신사 메타 광고'!$D:$D, $B68),SUMIFS('무신사 메타 광고'!$N:$N,'무신사 메타 광고'!$I:$I,$C$4,'무신사 메타 광고'!$D:$D,$B68))</f>
        <v>425</v>
      </c>
      <c r="I68" s="10">
        <f ca="1">IF($C$4="", SUMIFS('무신사 메타 광고'!$U:$U, '무신사 메타 광고'!$D:$D, $B68),SUMIFS('무신사 메타 광고'!$U:$U,'무신사 메타 광고'!$I:$I,$C$4,'무신사 메타 광고'!$D:$D,$B68))</f>
        <v>8</v>
      </c>
      <c r="J68" s="11">
        <f t="shared" ca="1" si="6"/>
        <v>1.8823529411764704E-2</v>
      </c>
      <c r="K68" s="11">
        <f t="shared" ca="1" si="7"/>
        <v>2.6530994444097632E-2</v>
      </c>
      <c r="L68" s="12">
        <f t="shared" ca="1" si="8"/>
        <v>5.5578076716281448E-2</v>
      </c>
      <c r="N68" s="10">
        <f ca="1">IF($C$4="", SUMIFS('무신사 메타 광고'!$X:$X, '무신사 메타 광고'!$D:$D, $B68),SUMIFS('무신사 메타 광고'!$X:$X,'무신사 메타 광고'!I:I,$C$4,'무신사 메타 광고'!D:D,$B68))</f>
        <v>9601400</v>
      </c>
      <c r="O68" s="11">
        <f t="shared" ca="1" si="9"/>
        <v>0.92288320501360088</v>
      </c>
      <c r="R68" s="13"/>
      <c r="S68" s="10">
        <f>IF($S$4="", SUMIFS('무신사 메타 광고'!$L:$L, '무신사 메타 광고'!$C:$C, $R68),SUMIFS('무신사 메타 광고'!L:L,'무신사 메타 광고'!$I:$I,$S$4,'무신사 메타 광고'!$C:$C,$R68))</f>
        <v>0</v>
      </c>
      <c r="T68" s="10">
        <f>IF($S$4="", SUMIFS('무신사 메타 광고'!$V:$V, '무신사 메타 광고'!$C:$C, $R68),SUMIFS('무신사 메타 광고'!$V:$V,'무신사 메타 광고'!$I:$I,$S$4,'무신사 메타 광고'!$C:$C,$R68))</f>
        <v>0</v>
      </c>
      <c r="U68" s="11">
        <f t="shared" si="10"/>
        <v>0</v>
      </c>
      <c r="V68" s="12" t="str">
        <f t="shared" si="14"/>
        <v xml:space="preserve"> </v>
      </c>
      <c r="W68" s="10">
        <f>IF($S$4="", SUMIFS('무신사 메타 광고'!$K:$K, '무신사 메타 광고'!$C:$C, $R68),SUMIFS('무신사 메타 광고'!$K:$K,'무신사 메타 광고'!$I:$I,$S$4,'무신사 메타 광고'!$C:$C,$R68))</f>
        <v>0</v>
      </c>
      <c r="X68" s="10">
        <f>IF($S$4="", SUMIFS('무신사 메타 광고'!$N:$N, '무신사 메타 광고'!$C:$C, $R68),SUMIFS('무신사 메타 광고'!$N:$N,'무신사 메타 광고'!$I:$I,$S$4,'무신사 메타 광고'!$C:$C,$R68))</f>
        <v>0</v>
      </c>
      <c r="Y68" s="11">
        <f t="shared" si="11"/>
        <v>0</v>
      </c>
      <c r="Z68" s="12" t="str">
        <f t="shared" si="15"/>
        <v xml:space="preserve"> </v>
      </c>
      <c r="AB68" s="10">
        <f>IF($S$4="", SUMIFS('무신사 메타 광고'!$X:$X, '무신사 메타 광고'!$C:$C, $R68),SUMIFS('무신사 메타 광고'!$X:$X,'무신사 메타 광고'!$I:$I,$S$4,'무신사 메타 광고'!$C:$C,$R68))</f>
        <v>0</v>
      </c>
      <c r="AC68" s="11">
        <f t="shared" si="12"/>
        <v>0</v>
      </c>
    </row>
    <row r="69" spans="1:29">
      <c r="A69" s="1">
        <f t="shared" ca="1" si="4"/>
        <v>5</v>
      </c>
      <c r="B69" s="9">
        <f ca="1">IFERROR(__xludf.DUMMYFUNCTION("""COMPUTED_VALUE"""),46173)</f>
        <v>46173</v>
      </c>
      <c r="C69" s="10">
        <f ca="1">IF($C$4="", SUMIFS('무신사 메타 광고'!$L:$L, '무신사 메타 광고'!$D:$D, $B69), SUMIFS('무신사 메타 광고'!$L:$L, '무신사 메타 광고'!$I:$I, $C$4, '무신사 메타 광고'!$D:$D, $B69))</f>
        <v>60216</v>
      </c>
      <c r="D69" s="10">
        <f ca="1">IF($C$4="", SUMIFS('무신사 메타 광고'!$V:$V, '무신사 메타 광고'!$D:$D, $B69), SUMIFS('무신사 메타 광고'!$V:$V,'무신사 메타 광고'!$I:$I,$C$4,'무신사 메타 광고'!$D:$D,$B69))</f>
        <v>634300</v>
      </c>
      <c r="E69" s="11">
        <f t="shared" ca="1" si="5"/>
        <v>10.533745184004252</v>
      </c>
      <c r="F69" s="12">
        <f t="shared" ca="1" si="13"/>
        <v>-0.24784096460022992</v>
      </c>
      <c r="G69" s="10">
        <f ca="1">IF($C$4="", SUMIFS('무신사 메타 광고'!$K:$K, '무신사 메타 광고'!$D:$D, $B69), SUMIFS('무신사 메타 광고'!$K:$K,'무신사 메타 광고'!$I:$I,$C$4,'무신사 메타 광고'!D:D,$B69))</f>
        <v>15627</v>
      </c>
      <c r="H69" s="10">
        <f ca="1">IF($C$4="", SUMIFS('무신사 메타 광고'!$N:$N, '무신사 메타 광고'!$D:$D, $B69),SUMIFS('무신사 메타 광고'!$N:$N,'무신사 메타 광고'!$I:$I,$C$4,'무신사 메타 광고'!$D:$D,$B69))</f>
        <v>389</v>
      </c>
      <c r="I69" s="10">
        <f ca="1">IF($C$4="", SUMIFS('무신사 메타 광고'!$U:$U, '무신사 메타 광고'!$D:$D, $B69),SUMIFS('무신사 메타 광고'!$U:$U,'무신사 메타 광고'!$I:$I,$C$4,'무신사 메타 광고'!$D:$D,$B69))</f>
        <v>5</v>
      </c>
      <c r="J69" s="11">
        <f t="shared" ca="1" si="6"/>
        <v>1.2853470437017995E-2</v>
      </c>
      <c r="K69" s="11">
        <f t="shared" ca="1" si="7"/>
        <v>2.4892813719843861E-2</v>
      </c>
      <c r="L69" s="12">
        <f t="shared" ca="1" si="8"/>
        <v>-6.1745922404285079E-2</v>
      </c>
      <c r="N69" s="10">
        <f ca="1">IF($C$4="", SUMIFS('무신사 메타 광고'!$X:$X, '무신사 메타 광고'!$D:$D, $B69),SUMIFS('무신사 메타 광고'!$X:$X,'무신사 메타 광고'!I:I,$C$4,'무신사 메타 광고'!D:D,$B69))</f>
        <v>12197150</v>
      </c>
      <c r="O69" s="11">
        <f t="shared" ca="1" si="9"/>
        <v>0.95056677148724422</v>
      </c>
      <c r="R69" s="13"/>
      <c r="S69" s="10">
        <f>IF($S$4="", SUMIFS('무신사 메타 광고'!$L:$L, '무신사 메타 광고'!$C:$C, $R69),SUMIFS('무신사 메타 광고'!L:L,'무신사 메타 광고'!$I:$I,$S$4,'무신사 메타 광고'!$C:$C,$R69))</f>
        <v>0</v>
      </c>
      <c r="T69" s="10">
        <f>IF($S$4="", SUMIFS('무신사 메타 광고'!$V:$V, '무신사 메타 광고'!$C:$C, $R69),SUMIFS('무신사 메타 광고'!$V:$V,'무신사 메타 광고'!$I:$I,$S$4,'무신사 메타 광고'!$C:$C,$R69))</f>
        <v>0</v>
      </c>
      <c r="U69" s="11">
        <f t="shared" si="10"/>
        <v>0</v>
      </c>
      <c r="V69" s="12" t="str">
        <f t="shared" si="14"/>
        <v xml:space="preserve"> </v>
      </c>
      <c r="W69" s="10">
        <f>IF($S$4="", SUMIFS('무신사 메타 광고'!$K:$K, '무신사 메타 광고'!$C:$C, $R69),SUMIFS('무신사 메타 광고'!$K:$K,'무신사 메타 광고'!$I:$I,$S$4,'무신사 메타 광고'!$C:$C,$R69))</f>
        <v>0</v>
      </c>
      <c r="X69" s="10">
        <f>IF($S$4="", SUMIFS('무신사 메타 광고'!$N:$N, '무신사 메타 광고'!$C:$C, $R69),SUMIFS('무신사 메타 광고'!$N:$N,'무신사 메타 광고'!$I:$I,$S$4,'무신사 메타 광고'!$C:$C,$R69))</f>
        <v>0</v>
      </c>
      <c r="Y69" s="11">
        <f t="shared" si="11"/>
        <v>0</v>
      </c>
      <c r="Z69" s="12" t="str">
        <f t="shared" si="15"/>
        <v xml:space="preserve"> </v>
      </c>
      <c r="AB69" s="10">
        <f>IF($S$4="", SUMIFS('무신사 메타 광고'!$X:$X, '무신사 메타 광고'!$C:$C, $R69),SUMIFS('무신사 메타 광고'!$X:$X,'무신사 메타 광고'!$I:$I,$S$4,'무신사 메타 광고'!$C:$C,$R69))</f>
        <v>0</v>
      </c>
      <c r="AC69" s="11">
        <f t="shared" si="12"/>
        <v>0</v>
      </c>
    </row>
    <row r="70" spans="1:29">
      <c r="A70" s="1">
        <f t="shared" ca="1" si="4"/>
        <v>6</v>
      </c>
      <c r="B70" s="9">
        <f ca="1">IFERROR(__xludf.DUMMYFUNCTION("""COMPUTED_VALUE"""),46174)</f>
        <v>46174</v>
      </c>
      <c r="C70" s="10">
        <f ca="1">IF($C$4="", SUMIFS('무신사 메타 광고'!$L:$L, '무신사 메타 광고'!$D:$D, $B70), SUMIFS('무신사 메타 광고'!$L:$L, '무신사 메타 광고'!$I:$I, $C$4, '무신사 메타 광고'!$D:$D, $B70))</f>
        <v>60707</v>
      </c>
      <c r="D70" s="10">
        <f ca="1">IF($C$4="", SUMIFS('무신사 메타 광고'!$V:$V, '무신사 메타 광고'!$D:$D, $B70), SUMIFS('무신사 메타 광고'!$V:$V,'무신사 메타 광고'!$I:$I,$C$4,'무신사 메타 광고'!$D:$D,$B70))</f>
        <v>2069791</v>
      </c>
      <c r="E70" s="11">
        <f t="shared" ca="1" si="5"/>
        <v>34.094766666117579</v>
      </c>
      <c r="F70" s="12">
        <f t="shared" ca="1" si="13"/>
        <v>2.2367183817861203</v>
      </c>
      <c r="G70" s="10">
        <f ca="1">IF($C$4="", SUMIFS('무신사 메타 광고'!$K:$K, '무신사 메타 광고'!$D:$D, $B70), SUMIFS('무신사 메타 광고'!$K:$K,'무신사 메타 광고'!$I:$I,$C$4,'무신사 메타 광고'!D:D,$B70))</f>
        <v>14493</v>
      </c>
      <c r="H70" s="10">
        <f ca="1">IF($C$4="", SUMIFS('무신사 메타 광고'!$N:$N, '무신사 메타 광고'!$D:$D, $B70),SUMIFS('무신사 메타 광고'!$N:$N,'무신사 메타 광고'!$I:$I,$C$4,'무신사 메타 광고'!$D:$D,$B70))</f>
        <v>367</v>
      </c>
      <c r="I70" s="10">
        <f ca="1">IF($C$4="", SUMIFS('무신사 메타 광고'!$U:$U, '무신사 메타 광고'!$D:$D, $B70),SUMIFS('무신사 메타 광고'!$U:$U,'무신사 메타 광고'!$I:$I,$C$4,'무신사 메타 광고'!$D:$D,$B70))</f>
        <v>21</v>
      </c>
      <c r="J70" s="11">
        <f t="shared" ca="1" si="6"/>
        <v>5.7220708446866483E-2</v>
      </c>
      <c r="K70" s="11">
        <f t="shared" ca="1" si="7"/>
        <v>2.5322569516318224E-2</v>
      </c>
      <c r="L70" s="12">
        <f t="shared" ca="1" si="8"/>
        <v>1.7264251494871114E-2</v>
      </c>
      <c r="N70" s="10">
        <f ca="1">IF($C$4="", SUMIFS('무신사 메타 광고'!$X:$X, '무신사 메타 광고'!$D:$D, $B70),SUMIFS('무신사 메타 광고'!$X:$X,'무신사 메타 광고'!I:I,$C$4,'무신사 메타 광고'!D:D,$B70))</f>
        <v>10671450</v>
      </c>
      <c r="O70" s="11">
        <f t="shared" ca="1" si="9"/>
        <v>0.83755185228817197</v>
      </c>
      <c r="R70" s="13"/>
      <c r="S70" s="10">
        <f>IF($S$4="", SUMIFS('무신사 메타 광고'!$L:$L, '무신사 메타 광고'!$C:$C, $R70),SUMIFS('무신사 메타 광고'!L:L,'무신사 메타 광고'!$I:$I,$S$4,'무신사 메타 광고'!$C:$C,$R70))</f>
        <v>0</v>
      </c>
      <c r="T70" s="10">
        <f>IF($S$4="", SUMIFS('무신사 메타 광고'!$V:$V, '무신사 메타 광고'!$C:$C, $R70),SUMIFS('무신사 메타 광고'!$V:$V,'무신사 메타 광고'!$I:$I,$S$4,'무신사 메타 광고'!$C:$C,$R70))</f>
        <v>0</v>
      </c>
      <c r="U70" s="11">
        <f t="shared" si="10"/>
        <v>0</v>
      </c>
      <c r="V70" s="12" t="str">
        <f t="shared" si="14"/>
        <v xml:space="preserve"> </v>
      </c>
      <c r="W70" s="10">
        <f>IF($S$4="", SUMIFS('무신사 메타 광고'!$K:$K, '무신사 메타 광고'!$C:$C, $R70),SUMIFS('무신사 메타 광고'!$K:$K,'무신사 메타 광고'!$I:$I,$S$4,'무신사 메타 광고'!$C:$C,$R70))</f>
        <v>0</v>
      </c>
      <c r="X70" s="10">
        <f>IF($S$4="", SUMIFS('무신사 메타 광고'!$N:$N, '무신사 메타 광고'!$C:$C, $R70),SUMIFS('무신사 메타 광고'!$N:$N,'무신사 메타 광고'!$I:$I,$S$4,'무신사 메타 광고'!$C:$C,$R70))</f>
        <v>0</v>
      </c>
      <c r="Y70" s="11">
        <f t="shared" si="11"/>
        <v>0</v>
      </c>
      <c r="Z70" s="12" t="str">
        <f t="shared" si="15"/>
        <v xml:space="preserve"> </v>
      </c>
      <c r="AB70" s="10">
        <f>IF($S$4="", SUMIFS('무신사 메타 광고'!$X:$X, '무신사 메타 광고'!$C:$C, $R70),SUMIFS('무신사 메타 광고'!$X:$X,'무신사 메타 광고'!$I:$I,$S$4,'무신사 메타 광고'!$C:$C,$R70))</f>
        <v>0</v>
      </c>
      <c r="AC70" s="11">
        <f t="shared" si="12"/>
        <v>0</v>
      </c>
    </row>
    <row r="71" spans="1:29">
      <c r="A71" s="1">
        <f t="shared" ca="1" si="4"/>
        <v>6</v>
      </c>
      <c r="B71" s="9">
        <f ca="1">IFERROR(__xludf.DUMMYFUNCTION("""COMPUTED_VALUE"""),46175)</f>
        <v>46175</v>
      </c>
      <c r="C71" s="10">
        <f ca="1">IF($C$4="", SUMIFS('무신사 메타 광고'!$L:$L, '무신사 메타 광고'!$D:$D, $B71), SUMIFS('무신사 메타 광고'!$L:$L, '무신사 메타 광고'!$I:$I, $C$4, '무신사 메타 광고'!$D:$D, $B71))</f>
        <v>64020</v>
      </c>
      <c r="D71" s="10">
        <f ca="1">IF($C$4="", SUMIFS('무신사 메타 광고'!$V:$V, '무신사 메타 광고'!$D:$D, $B71), SUMIFS('무신사 메타 광고'!$V:$V,'무신사 메타 광고'!$I:$I,$C$4,'무신사 메타 광고'!$D:$D,$B71))</f>
        <v>1563100</v>
      </c>
      <c r="E71" s="11">
        <f t="shared" ca="1" si="5"/>
        <v>24.415807560137456</v>
      </c>
      <c r="F71" s="12">
        <f t="shared" ca="1" si="13"/>
        <v>-0.28388401072704217</v>
      </c>
      <c r="G71" s="10">
        <f ca="1">IF($C$4="", SUMIFS('무신사 메타 광고'!$K:$K, '무신사 메타 광고'!$D:$D, $B71), SUMIFS('무신사 메타 광고'!$K:$K,'무신사 메타 광고'!$I:$I,$C$4,'무신사 메타 광고'!D:D,$B71))</f>
        <v>15112</v>
      </c>
      <c r="H71" s="10">
        <f ca="1">IF($C$4="", SUMIFS('무신사 메타 광고'!$N:$N, '무신사 메타 광고'!$D:$D, $B71),SUMIFS('무신사 메타 광고'!$N:$N,'무신사 메타 광고'!$I:$I,$C$4,'무신사 메타 광고'!$D:$D,$B71))</f>
        <v>425</v>
      </c>
      <c r="I71" s="10">
        <f ca="1">IF($C$4="", SUMIFS('무신사 메타 광고'!$U:$U, '무신사 메타 광고'!$D:$D, $B71),SUMIFS('무신사 메타 광고'!$U:$U,'무신사 메타 광고'!$I:$I,$C$4,'무신사 메타 광고'!$D:$D,$B71))</f>
        <v>16</v>
      </c>
      <c r="J71" s="11">
        <f t="shared" ca="1" si="6"/>
        <v>3.7647058823529408E-2</v>
      </c>
      <c r="K71" s="11">
        <f t="shared" ca="1" si="7"/>
        <v>2.8123345685547908E-2</v>
      </c>
      <c r="L71" s="12">
        <f t="shared" ca="1" si="8"/>
        <v>0.11060394828513843</v>
      </c>
      <c r="N71" s="10">
        <f ca="1">IF($C$4="", SUMIFS('무신사 메타 광고'!$X:$X, '무신사 메타 광고'!$D:$D, $B71),SUMIFS('무신사 메타 광고'!$X:$X,'무신사 메타 광고'!I:I,$C$4,'무신사 메타 광고'!D:D,$B71))</f>
        <v>12246300</v>
      </c>
      <c r="O71" s="11">
        <f t="shared" ca="1" si="9"/>
        <v>0.88680898518400508</v>
      </c>
      <c r="R71" s="13"/>
      <c r="S71" s="10">
        <f>IF($S$4="", SUMIFS('무신사 메타 광고'!$L:$L, '무신사 메타 광고'!$C:$C, $R71),SUMIFS('무신사 메타 광고'!L:L,'무신사 메타 광고'!$I:$I,$S$4,'무신사 메타 광고'!$C:$C,$R71))</f>
        <v>0</v>
      </c>
      <c r="T71" s="10">
        <f>IF($S$4="", SUMIFS('무신사 메타 광고'!$V:$V, '무신사 메타 광고'!$C:$C, $R71),SUMIFS('무신사 메타 광고'!$V:$V,'무신사 메타 광고'!$I:$I,$S$4,'무신사 메타 광고'!$C:$C,$R71))</f>
        <v>0</v>
      </c>
      <c r="U71" s="11">
        <f t="shared" si="10"/>
        <v>0</v>
      </c>
      <c r="V71" s="12" t="str">
        <f t="shared" si="14"/>
        <v xml:space="preserve"> </v>
      </c>
      <c r="W71" s="10">
        <f>IF($S$4="", SUMIFS('무신사 메타 광고'!$K:$K, '무신사 메타 광고'!$C:$C, $R71),SUMIFS('무신사 메타 광고'!$K:$K,'무신사 메타 광고'!$I:$I,$S$4,'무신사 메타 광고'!$C:$C,$R71))</f>
        <v>0</v>
      </c>
      <c r="X71" s="10">
        <f>IF($S$4="", SUMIFS('무신사 메타 광고'!$N:$N, '무신사 메타 광고'!$C:$C, $R71),SUMIFS('무신사 메타 광고'!$N:$N,'무신사 메타 광고'!$I:$I,$S$4,'무신사 메타 광고'!$C:$C,$R71))</f>
        <v>0</v>
      </c>
      <c r="Y71" s="11">
        <f t="shared" si="11"/>
        <v>0</v>
      </c>
      <c r="Z71" s="12" t="str">
        <f t="shared" si="15"/>
        <v xml:space="preserve"> </v>
      </c>
      <c r="AB71" s="10">
        <f>IF($S$4="", SUMIFS('무신사 메타 광고'!$X:$X, '무신사 메타 광고'!$C:$C, $R71),SUMIFS('무신사 메타 광고'!$X:$X,'무신사 메타 광고'!$I:$I,$S$4,'무신사 메타 광고'!$C:$C,$R71))</f>
        <v>0</v>
      </c>
      <c r="AC71" s="11">
        <f t="shared" si="12"/>
        <v>0</v>
      </c>
    </row>
    <row r="72" spans="1:29">
      <c r="A72" s="1">
        <f t="shared" ca="1" si="4"/>
        <v>6</v>
      </c>
      <c r="B72" s="9">
        <f ca="1">IFERROR(__xludf.DUMMYFUNCTION("""COMPUTED_VALUE"""),46176)</f>
        <v>46176</v>
      </c>
      <c r="C72" s="10">
        <f ca="1">IF($C$4="", SUMIFS('무신사 메타 광고'!$L:$L, '무신사 메타 광고'!$D:$D, $B72), SUMIFS('무신사 메타 광고'!$L:$L, '무신사 메타 광고'!$I:$I, $C$4, '무신사 메타 광고'!$D:$D, $B72))</f>
        <v>63526</v>
      </c>
      <c r="D72" s="10">
        <f ca="1">IF($C$4="", SUMIFS('무신사 메타 광고'!$V:$V, '무신사 메타 광고'!$D:$D, $B72), SUMIFS('무신사 메타 광고'!$V:$V,'무신사 메타 광고'!$I:$I,$C$4,'무신사 메타 광고'!$D:$D,$B72))</f>
        <v>767000</v>
      </c>
      <c r="E72" s="11">
        <f t="shared" ca="1" si="5"/>
        <v>12.073796555740957</v>
      </c>
      <c r="F72" s="12">
        <f t="shared" ca="1" si="13"/>
        <v>-0.50549263930744281</v>
      </c>
      <c r="G72" s="10">
        <f ca="1">IF($C$4="", SUMIFS('무신사 메타 광고'!$K:$K, '무신사 메타 광고'!$D:$D, $B72), SUMIFS('무신사 메타 광고'!$K:$K,'무신사 메타 광고'!$I:$I,$C$4,'무신사 메타 광고'!D:D,$B72))</f>
        <v>15837</v>
      </c>
      <c r="H72" s="10">
        <f ca="1">IF($C$4="", SUMIFS('무신사 메타 광고'!$N:$N, '무신사 메타 광고'!$D:$D, $B72),SUMIFS('무신사 메타 광고'!$N:$N,'무신사 메타 광고'!$I:$I,$C$4,'무신사 메타 광고'!$D:$D,$B72))</f>
        <v>394</v>
      </c>
      <c r="I72" s="10">
        <f ca="1">IF($C$4="", SUMIFS('무신사 메타 광고'!$U:$U, '무신사 메타 광고'!$D:$D, $B72),SUMIFS('무신사 메타 광고'!$U:$U,'무신사 메타 광고'!$I:$I,$C$4,'무신사 메타 광고'!$D:$D,$B72))</f>
        <v>11</v>
      </c>
      <c r="J72" s="11">
        <f t="shared" ca="1" si="6"/>
        <v>2.7918781725888325E-2</v>
      </c>
      <c r="K72" s="11">
        <f t="shared" ca="1" si="7"/>
        <v>2.4878449201237607E-2</v>
      </c>
      <c r="L72" s="12">
        <f t="shared" ca="1" si="8"/>
        <v>-0.11538088393152299</v>
      </c>
      <c r="N72" s="10">
        <f ca="1">IF($C$4="", SUMIFS('무신사 메타 광고'!$X:$X, '무신사 메타 광고'!$D:$D, $B72),SUMIFS('무신사 메타 광고'!$X:$X,'무신사 메타 광고'!I:I,$C$4,'무신사 메타 광고'!D:D,$B72))</f>
        <v>9678450</v>
      </c>
      <c r="O72" s="11">
        <f t="shared" ca="1" si="9"/>
        <v>0.92657089929107894</v>
      </c>
      <c r="R72" s="13"/>
      <c r="S72" s="10">
        <f>IF($S$4="", SUMIFS('무신사 메타 광고'!$L:$L, '무신사 메타 광고'!$C:$C, $R72),SUMIFS('무신사 메타 광고'!L:L,'무신사 메타 광고'!$I:$I,$S$4,'무신사 메타 광고'!$C:$C,$R72))</f>
        <v>0</v>
      </c>
      <c r="T72" s="10">
        <f>IF($S$4="", SUMIFS('무신사 메타 광고'!$V:$V, '무신사 메타 광고'!$C:$C, $R72),SUMIFS('무신사 메타 광고'!$V:$V,'무신사 메타 광고'!$I:$I,$S$4,'무신사 메타 광고'!$C:$C,$R72))</f>
        <v>0</v>
      </c>
      <c r="U72" s="11">
        <f t="shared" si="10"/>
        <v>0</v>
      </c>
      <c r="V72" s="12" t="str">
        <f t="shared" si="14"/>
        <v xml:space="preserve"> </v>
      </c>
      <c r="W72" s="10">
        <f>IF($S$4="", SUMIFS('무신사 메타 광고'!$K:$K, '무신사 메타 광고'!$C:$C, $R72),SUMIFS('무신사 메타 광고'!$K:$K,'무신사 메타 광고'!$I:$I,$S$4,'무신사 메타 광고'!$C:$C,$R72))</f>
        <v>0</v>
      </c>
      <c r="X72" s="10">
        <f>IF($S$4="", SUMIFS('무신사 메타 광고'!$N:$N, '무신사 메타 광고'!$C:$C, $R72),SUMIFS('무신사 메타 광고'!$N:$N,'무신사 메타 광고'!$I:$I,$S$4,'무신사 메타 광고'!$C:$C,$R72))</f>
        <v>0</v>
      </c>
      <c r="Y72" s="11">
        <f t="shared" si="11"/>
        <v>0</v>
      </c>
      <c r="Z72" s="12" t="str">
        <f t="shared" si="15"/>
        <v xml:space="preserve"> </v>
      </c>
      <c r="AB72" s="10">
        <f>IF($S$4="", SUMIFS('무신사 메타 광고'!$X:$X, '무신사 메타 광고'!$C:$C, $R72),SUMIFS('무신사 메타 광고'!$X:$X,'무신사 메타 광고'!$I:$I,$S$4,'무신사 메타 광고'!$C:$C,$R72))</f>
        <v>0</v>
      </c>
      <c r="AC72" s="11">
        <f t="shared" si="12"/>
        <v>0</v>
      </c>
    </row>
    <row r="73" spans="1:29">
      <c r="A73" s="1">
        <f t="shared" ca="1" si="4"/>
        <v>6</v>
      </c>
      <c r="B73" s="9">
        <f ca="1">IFERROR(__xludf.DUMMYFUNCTION("""COMPUTED_VALUE"""),46177)</f>
        <v>46177</v>
      </c>
      <c r="C73" s="10">
        <f ca="1">IF($C$4="", SUMIFS('무신사 메타 광고'!$L:$L, '무신사 메타 광고'!$D:$D, $B73), SUMIFS('무신사 메타 광고'!$L:$L, '무신사 메타 광고'!$I:$I, $C$4, '무신사 메타 광고'!$D:$D, $B73))</f>
        <v>55294</v>
      </c>
      <c r="D73" s="10">
        <f ca="1">IF($C$4="", SUMIFS('무신사 메타 광고'!$V:$V, '무신사 메타 광고'!$D:$D, $B73), SUMIFS('무신사 메타 광고'!$V:$V,'무신사 메타 광고'!$I:$I,$C$4,'무신사 메타 광고'!$D:$D,$B73))</f>
        <v>1295200</v>
      </c>
      <c r="E73" s="11">
        <f t="shared" ca="1" si="5"/>
        <v>23.423879625275799</v>
      </c>
      <c r="F73" s="12">
        <f t="shared" ca="1" si="13"/>
        <v>0.94005916176697568</v>
      </c>
      <c r="G73" s="10">
        <f ca="1">IF($C$4="", SUMIFS('무신사 메타 광고'!$K:$K, '무신사 메타 광고'!$D:$D, $B73), SUMIFS('무신사 메타 광고'!$K:$K,'무신사 메타 광고'!$I:$I,$C$4,'무신사 메타 광고'!D:D,$B73))</f>
        <v>13581</v>
      </c>
      <c r="H73" s="10">
        <f ca="1">IF($C$4="", SUMIFS('무신사 메타 광고'!$N:$N, '무신사 메타 광고'!$D:$D, $B73),SUMIFS('무신사 메타 광고'!$N:$N,'무신사 메타 광고'!$I:$I,$C$4,'무신사 메타 광고'!$D:$D,$B73))</f>
        <v>352</v>
      </c>
      <c r="I73" s="10">
        <f ca="1">IF($C$4="", SUMIFS('무신사 메타 광고'!$U:$U, '무신사 메타 광고'!$D:$D, $B73),SUMIFS('무신사 메타 광고'!$U:$U,'무신사 메타 광고'!$I:$I,$C$4,'무신사 메타 광고'!$D:$D,$B73))</f>
        <v>11</v>
      </c>
      <c r="J73" s="11">
        <f t="shared" ca="1" si="6"/>
        <v>3.125E-2</v>
      </c>
      <c r="K73" s="11">
        <f t="shared" ca="1" si="7"/>
        <v>2.5918562697886754E-2</v>
      </c>
      <c r="L73" s="12">
        <f t="shared" ca="1" si="8"/>
        <v>4.1807810777747596E-2</v>
      </c>
      <c r="N73" s="10">
        <f ca="1">IF($C$4="", SUMIFS('무신사 메타 광고'!$X:$X, '무신사 메타 광고'!$D:$D, $B73),SUMIFS('무신사 메타 광고'!$X:$X,'무신사 메타 광고'!I:I,$C$4,'무신사 메타 광고'!D:D,$B73))</f>
        <v>10606950</v>
      </c>
      <c r="O73" s="11">
        <f t="shared" ca="1" si="9"/>
        <v>0.89117932474384876</v>
      </c>
      <c r="R73" s="13"/>
      <c r="S73" s="10">
        <f>IF($S$4="", SUMIFS('무신사 메타 광고'!$L:$L, '무신사 메타 광고'!$C:$C, $R73),SUMIFS('무신사 메타 광고'!L:L,'무신사 메타 광고'!$I:$I,$S$4,'무신사 메타 광고'!$C:$C,$R73))</f>
        <v>0</v>
      </c>
      <c r="T73" s="10">
        <f>IF($S$4="", SUMIFS('무신사 메타 광고'!$V:$V, '무신사 메타 광고'!$C:$C, $R73),SUMIFS('무신사 메타 광고'!$V:$V,'무신사 메타 광고'!$I:$I,$S$4,'무신사 메타 광고'!$C:$C,$R73))</f>
        <v>0</v>
      </c>
      <c r="U73" s="11">
        <f t="shared" si="10"/>
        <v>0</v>
      </c>
      <c r="V73" s="12" t="str">
        <f t="shared" si="14"/>
        <v xml:space="preserve"> </v>
      </c>
      <c r="W73" s="10">
        <f>IF($S$4="", SUMIFS('무신사 메타 광고'!$K:$K, '무신사 메타 광고'!$C:$C, $R73),SUMIFS('무신사 메타 광고'!$K:$K,'무신사 메타 광고'!$I:$I,$S$4,'무신사 메타 광고'!$C:$C,$R73))</f>
        <v>0</v>
      </c>
      <c r="X73" s="10">
        <f>IF($S$4="", SUMIFS('무신사 메타 광고'!$N:$N, '무신사 메타 광고'!$C:$C, $R73),SUMIFS('무신사 메타 광고'!$N:$N,'무신사 메타 광고'!$I:$I,$S$4,'무신사 메타 광고'!$C:$C,$R73))</f>
        <v>0</v>
      </c>
      <c r="Y73" s="11">
        <f t="shared" si="11"/>
        <v>0</v>
      </c>
      <c r="Z73" s="12" t="str">
        <f t="shared" si="15"/>
        <v xml:space="preserve"> </v>
      </c>
      <c r="AB73" s="10">
        <f>IF($S$4="", SUMIFS('무신사 메타 광고'!$X:$X, '무신사 메타 광고'!$C:$C, $R73),SUMIFS('무신사 메타 광고'!$X:$X,'무신사 메타 광고'!$I:$I,$S$4,'무신사 메타 광고'!$C:$C,$R73))</f>
        <v>0</v>
      </c>
      <c r="AC73" s="11">
        <f t="shared" si="12"/>
        <v>0</v>
      </c>
    </row>
    <row r="74" spans="1:29">
      <c r="A74" s="1">
        <f t="shared" ca="1" si="4"/>
        <v>6</v>
      </c>
      <c r="B74" s="9">
        <f ca="1">IFERROR(__xludf.DUMMYFUNCTION("""COMPUTED_VALUE"""),46178)</f>
        <v>46178</v>
      </c>
      <c r="C74" s="10">
        <f ca="1">IF($C$4="", SUMIFS('무신사 메타 광고'!$L:$L, '무신사 메타 광고'!$D:$D, $B74), SUMIFS('무신사 메타 광고'!$L:$L, '무신사 메타 광고'!$I:$I, $C$4, '무신사 메타 광고'!$D:$D, $B74))</f>
        <v>58720</v>
      </c>
      <c r="D74" s="10">
        <f ca="1">IF($C$4="", SUMIFS('무신사 메타 광고'!$V:$V, '무신사 메타 광고'!$D:$D, $B74), SUMIFS('무신사 메타 광고'!$V:$V,'무신사 메타 광고'!$I:$I,$C$4,'무신사 메타 광고'!$D:$D,$B74))</f>
        <v>1597300</v>
      </c>
      <c r="E74" s="11">
        <f t="shared" ca="1" si="5"/>
        <v>27.201975476839237</v>
      </c>
      <c r="F74" s="12">
        <f t="shared" ca="1" si="13"/>
        <v>0.16129248920348116</v>
      </c>
      <c r="G74" s="10">
        <f ca="1">IF($C$4="", SUMIFS('무신사 메타 광고'!$K:$K, '무신사 메타 광고'!$D:$D, $B74), SUMIFS('무신사 메타 광고'!$K:$K,'무신사 메타 광고'!$I:$I,$C$4,'무신사 메타 광고'!D:D,$B74))</f>
        <v>15707</v>
      </c>
      <c r="H74" s="10">
        <f ca="1">IF($C$4="", SUMIFS('무신사 메타 광고'!$N:$N, '무신사 메타 광고'!$D:$D, $B74),SUMIFS('무신사 메타 광고'!$N:$N,'무신사 메타 광고'!$I:$I,$C$4,'무신사 메타 광고'!$D:$D,$B74))</f>
        <v>315</v>
      </c>
      <c r="I74" s="10">
        <f ca="1">IF($C$4="", SUMIFS('무신사 메타 광고'!$U:$U, '무신사 메타 광고'!$D:$D, $B74),SUMIFS('무신사 메타 광고'!$U:$U,'무신사 메타 광고'!$I:$I,$C$4,'무신사 메타 광고'!$D:$D,$B74))</f>
        <v>16</v>
      </c>
      <c r="J74" s="11">
        <f t="shared" ca="1" si="6"/>
        <v>5.0793650793650794E-2</v>
      </c>
      <c r="K74" s="11">
        <f t="shared" ca="1" si="7"/>
        <v>2.005475265805055E-2</v>
      </c>
      <c r="L74" s="12">
        <f t="shared" ca="1" si="8"/>
        <v>-0.22623978451993038</v>
      </c>
      <c r="N74" s="10">
        <f ca="1">IF($C$4="", SUMIFS('무신사 메타 광고'!$X:$X, '무신사 메타 광고'!$D:$D, $B74),SUMIFS('무신사 메타 광고'!$X:$X,'무신사 메타 광고'!I:I,$C$4,'무신사 메타 광고'!D:D,$B74))</f>
        <v>12981100</v>
      </c>
      <c r="O74" s="11">
        <f t="shared" ca="1" si="9"/>
        <v>0.89043379246007792</v>
      </c>
      <c r="R74" s="13"/>
      <c r="S74" s="10">
        <f>IF($S$4="", SUMIFS('무신사 메타 광고'!$L:$L, '무신사 메타 광고'!$C:$C, $R74),SUMIFS('무신사 메타 광고'!L:L,'무신사 메타 광고'!$I:$I,$S$4,'무신사 메타 광고'!$C:$C,$R74))</f>
        <v>0</v>
      </c>
      <c r="T74" s="10">
        <f>IF($S$4="", SUMIFS('무신사 메타 광고'!$V:$V, '무신사 메타 광고'!$C:$C, $R74),SUMIFS('무신사 메타 광고'!$V:$V,'무신사 메타 광고'!$I:$I,$S$4,'무신사 메타 광고'!$C:$C,$R74))</f>
        <v>0</v>
      </c>
      <c r="U74" s="11">
        <f t="shared" si="10"/>
        <v>0</v>
      </c>
      <c r="V74" s="12" t="str">
        <f t="shared" si="14"/>
        <v xml:space="preserve"> </v>
      </c>
      <c r="W74" s="10">
        <f>IF($S$4="", SUMIFS('무신사 메타 광고'!$K:$K, '무신사 메타 광고'!$C:$C, $R74),SUMIFS('무신사 메타 광고'!$K:$K,'무신사 메타 광고'!$I:$I,$S$4,'무신사 메타 광고'!$C:$C,$R74))</f>
        <v>0</v>
      </c>
      <c r="X74" s="10">
        <f>IF($S$4="", SUMIFS('무신사 메타 광고'!$N:$N, '무신사 메타 광고'!$C:$C, $R74),SUMIFS('무신사 메타 광고'!$N:$N,'무신사 메타 광고'!$I:$I,$S$4,'무신사 메타 광고'!$C:$C,$R74))</f>
        <v>0</v>
      </c>
      <c r="Y74" s="11">
        <f t="shared" si="11"/>
        <v>0</v>
      </c>
      <c r="Z74" s="12" t="str">
        <f t="shared" si="15"/>
        <v xml:space="preserve"> </v>
      </c>
      <c r="AB74" s="10">
        <f>IF($S$4="", SUMIFS('무신사 메타 광고'!$X:$X, '무신사 메타 광고'!$C:$C, $R74),SUMIFS('무신사 메타 광고'!$X:$X,'무신사 메타 광고'!$I:$I,$S$4,'무신사 메타 광고'!$C:$C,$R74))</f>
        <v>0</v>
      </c>
      <c r="AC74" s="11">
        <f t="shared" si="12"/>
        <v>0</v>
      </c>
    </row>
    <row r="75" spans="1:29">
      <c r="A75" s="1">
        <f t="shared" ca="1" si="4"/>
        <v>6</v>
      </c>
      <c r="B75" s="9">
        <f ca="1">IFERROR(__xludf.DUMMYFUNCTION("""COMPUTED_VALUE"""),46179)</f>
        <v>46179</v>
      </c>
      <c r="C75" s="10">
        <f ca="1">IF($C$4="", SUMIFS('무신사 메타 광고'!$L:$L, '무신사 메타 광고'!$D:$D, $B75), SUMIFS('무신사 메타 광고'!$L:$L, '무신사 메타 광고'!$I:$I, $C$4, '무신사 메타 광고'!$D:$D, $B75))</f>
        <v>57442</v>
      </c>
      <c r="D75" s="10">
        <f ca="1">IF($C$4="", SUMIFS('무신사 메타 광고'!$V:$V, '무신사 메타 광고'!$D:$D, $B75), SUMIFS('무신사 메타 광고'!$V:$V,'무신사 메타 광고'!$I:$I,$C$4,'무신사 메타 광고'!$D:$D,$B75))</f>
        <v>629100</v>
      </c>
      <c r="E75" s="11">
        <f t="shared" ca="1" si="5"/>
        <v>10.951916715991784</v>
      </c>
      <c r="F75" s="12">
        <f t="shared" ca="1" si="13"/>
        <v>-0.59738524412255833</v>
      </c>
      <c r="G75" s="10">
        <f ca="1">IF($C$4="", SUMIFS('무신사 메타 광고'!$K:$K, '무신사 메타 광고'!$D:$D, $B75), SUMIFS('무신사 메타 광고'!$K:$K,'무신사 메타 광고'!$I:$I,$C$4,'무신사 메타 광고'!D:D,$B75))</f>
        <v>12189</v>
      </c>
      <c r="H75" s="10">
        <f ca="1">IF($C$4="", SUMIFS('무신사 메타 광고'!$N:$N, '무신사 메타 광고'!$D:$D, $B75),SUMIFS('무신사 메타 광고'!$N:$N,'무신사 메타 광고'!$I:$I,$C$4,'무신사 메타 광고'!$D:$D,$B75))</f>
        <v>311</v>
      </c>
      <c r="I75" s="10">
        <f ca="1">IF($C$4="", SUMIFS('무신사 메타 광고'!$U:$U, '무신사 메타 광고'!$D:$D, $B75),SUMIFS('무신사 메타 광고'!$U:$U,'무신사 메타 광고'!$I:$I,$C$4,'무신사 메타 광고'!$D:$D,$B75))</f>
        <v>6</v>
      </c>
      <c r="J75" s="11">
        <f t="shared" ca="1" si="6"/>
        <v>1.9292604501607719E-2</v>
      </c>
      <c r="K75" s="11">
        <f t="shared" ca="1" si="7"/>
        <v>2.5514808433833785E-2</v>
      </c>
      <c r="L75" s="12">
        <f t="shared" ca="1" si="8"/>
        <v>0.27225744784199135</v>
      </c>
      <c r="N75" s="10">
        <f ca="1">IF($C$4="", SUMIFS('무신사 메타 광고'!$X:$X, '무신사 메타 광고'!$D:$D, $B75),SUMIFS('무신사 메타 광고'!$X:$X,'무신사 메타 광고'!I:I,$C$4,'무신사 메타 광고'!D:D,$B75))</f>
        <v>5537300</v>
      </c>
      <c r="O75" s="11">
        <f t="shared" ca="1" si="9"/>
        <v>0.89797937208095491</v>
      </c>
      <c r="R75" s="13"/>
      <c r="S75" s="10">
        <f>IF($S$4="", SUMIFS('무신사 메타 광고'!$L:$L, '무신사 메타 광고'!$C:$C, $R75),SUMIFS('무신사 메타 광고'!L:L,'무신사 메타 광고'!$I:$I,$S$4,'무신사 메타 광고'!$C:$C,$R75))</f>
        <v>0</v>
      </c>
      <c r="T75" s="10">
        <f>IF($S$4="", SUMIFS('무신사 메타 광고'!$V:$V, '무신사 메타 광고'!$C:$C, $R75),SUMIFS('무신사 메타 광고'!$V:$V,'무신사 메타 광고'!$I:$I,$S$4,'무신사 메타 광고'!$C:$C,$R75))</f>
        <v>0</v>
      </c>
      <c r="U75" s="11">
        <f t="shared" si="10"/>
        <v>0</v>
      </c>
      <c r="V75" s="12" t="str">
        <f t="shared" si="14"/>
        <v xml:space="preserve"> </v>
      </c>
      <c r="W75" s="10">
        <f>IF($S$4="", SUMIFS('무신사 메타 광고'!$K:$K, '무신사 메타 광고'!$C:$C, $R75),SUMIFS('무신사 메타 광고'!$K:$K,'무신사 메타 광고'!$I:$I,$S$4,'무신사 메타 광고'!$C:$C,$R75))</f>
        <v>0</v>
      </c>
      <c r="X75" s="10">
        <f>IF($S$4="", SUMIFS('무신사 메타 광고'!$N:$N, '무신사 메타 광고'!$C:$C, $R75),SUMIFS('무신사 메타 광고'!$N:$N,'무신사 메타 광고'!$I:$I,$S$4,'무신사 메타 광고'!$C:$C,$R75))</f>
        <v>0</v>
      </c>
      <c r="Y75" s="11">
        <f t="shared" si="11"/>
        <v>0</v>
      </c>
      <c r="Z75" s="12" t="str">
        <f t="shared" si="15"/>
        <v xml:space="preserve"> </v>
      </c>
      <c r="AB75" s="10">
        <f>IF($S$4="", SUMIFS('무신사 메타 광고'!$X:$X, '무신사 메타 광고'!$C:$C, $R75),SUMIFS('무신사 메타 광고'!$X:$X,'무신사 메타 광고'!$I:$I,$S$4,'무신사 메타 광고'!$C:$C,$R75))</f>
        <v>0</v>
      </c>
      <c r="AC75" s="11">
        <f t="shared" si="12"/>
        <v>0</v>
      </c>
    </row>
    <row r="76" spans="1:29">
      <c r="A76" s="1">
        <f t="shared" ca="1" si="4"/>
        <v>6</v>
      </c>
      <c r="B76" s="9">
        <f ca="1">IFERROR(__xludf.DUMMYFUNCTION("""COMPUTED_VALUE"""),46180)</f>
        <v>46180</v>
      </c>
      <c r="C76" s="10">
        <f ca="1">IF($C$4="", SUMIFS('무신사 메타 광고'!$L:$L, '무신사 메타 광고'!$D:$D, $B76), SUMIFS('무신사 메타 광고'!$L:$L, '무신사 메타 광고'!$I:$I, $C$4, '무신사 메타 광고'!$D:$D, $B76))</f>
        <v>66961</v>
      </c>
      <c r="D76" s="10">
        <f ca="1">IF($C$4="", SUMIFS('무신사 메타 광고'!$V:$V, '무신사 메타 광고'!$D:$D, $B76), SUMIFS('무신사 메타 광고'!$V:$V,'무신사 메타 광고'!$I:$I,$C$4,'무신사 메타 광고'!$D:$D,$B76))</f>
        <v>977400</v>
      </c>
      <c r="E76" s="11">
        <f t="shared" ca="1" si="5"/>
        <v>14.596556204357761</v>
      </c>
      <c r="F76" s="12">
        <f t="shared" ca="1" si="13"/>
        <v>0.33278553726071913</v>
      </c>
      <c r="G76" s="10">
        <f ca="1">IF($C$4="", SUMIFS('무신사 메타 광고'!$K:$K, '무신사 메타 광고'!$D:$D, $B76), SUMIFS('무신사 메타 광고'!$K:$K,'무신사 메타 광고'!$I:$I,$C$4,'무신사 메타 광고'!D:D,$B76))</f>
        <v>13261</v>
      </c>
      <c r="H76" s="10">
        <f ca="1">IF($C$4="", SUMIFS('무신사 메타 광고'!$N:$N, '무신사 메타 광고'!$D:$D, $B76),SUMIFS('무신사 메타 광고'!$N:$N,'무신사 메타 광고'!$I:$I,$C$4,'무신사 메타 광고'!$D:$D,$B76))</f>
        <v>330</v>
      </c>
      <c r="I76" s="10">
        <f ca="1">IF($C$4="", SUMIFS('무신사 메타 광고'!$U:$U, '무신사 메타 광고'!$D:$D, $B76),SUMIFS('무신사 메타 광고'!$U:$U,'무신사 메타 광고'!$I:$I,$C$4,'무신사 메타 광고'!$D:$D,$B76))</f>
        <v>11</v>
      </c>
      <c r="J76" s="11">
        <f t="shared" ca="1" si="6"/>
        <v>3.3333333333333333E-2</v>
      </c>
      <c r="K76" s="11">
        <f t="shared" ca="1" si="7"/>
        <v>2.4885001131136415E-2</v>
      </c>
      <c r="L76" s="12">
        <f t="shared" ca="1" si="8"/>
        <v>-2.4683991037229087E-2</v>
      </c>
      <c r="N76" s="10">
        <f ca="1">IF($C$4="", SUMIFS('무신사 메타 광고'!$X:$X, '무신사 메타 광고'!$D:$D, $B76),SUMIFS('무신사 메타 광고'!$X:$X,'무신사 메타 광고'!I:I,$C$4,'무신사 메타 광고'!D:D,$B76))</f>
        <v>8265700</v>
      </c>
      <c r="O76" s="11">
        <f t="shared" ca="1" si="9"/>
        <v>0.89425625601800263</v>
      </c>
      <c r="R76" s="13"/>
      <c r="S76" s="10">
        <f>IF($S$4="", SUMIFS('무신사 메타 광고'!$L:$L, '무신사 메타 광고'!$C:$C, $R76),SUMIFS('무신사 메타 광고'!L:L,'무신사 메타 광고'!$I:$I,$S$4,'무신사 메타 광고'!$C:$C,$R76))</f>
        <v>0</v>
      </c>
      <c r="T76" s="10">
        <f>IF($S$4="", SUMIFS('무신사 메타 광고'!$V:$V, '무신사 메타 광고'!$C:$C, $R76),SUMIFS('무신사 메타 광고'!$V:$V,'무신사 메타 광고'!$I:$I,$S$4,'무신사 메타 광고'!$C:$C,$R76))</f>
        <v>0</v>
      </c>
      <c r="U76" s="11">
        <f t="shared" si="10"/>
        <v>0</v>
      </c>
      <c r="V76" s="12" t="str">
        <f t="shared" si="14"/>
        <v xml:space="preserve"> </v>
      </c>
      <c r="W76" s="10">
        <f>IF($S$4="", SUMIFS('무신사 메타 광고'!$K:$K, '무신사 메타 광고'!$C:$C, $R76),SUMIFS('무신사 메타 광고'!$K:$K,'무신사 메타 광고'!$I:$I,$S$4,'무신사 메타 광고'!$C:$C,$R76))</f>
        <v>0</v>
      </c>
      <c r="X76" s="10">
        <f>IF($S$4="", SUMIFS('무신사 메타 광고'!$N:$N, '무신사 메타 광고'!$C:$C, $R76),SUMIFS('무신사 메타 광고'!$N:$N,'무신사 메타 광고'!$I:$I,$S$4,'무신사 메타 광고'!$C:$C,$R76))</f>
        <v>0</v>
      </c>
      <c r="Y76" s="11">
        <f t="shared" si="11"/>
        <v>0</v>
      </c>
      <c r="Z76" s="12" t="str">
        <f t="shared" si="15"/>
        <v xml:space="preserve"> </v>
      </c>
      <c r="AB76" s="10">
        <f>IF($S$4="", SUMIFS('무신사 메타 광고'!$X:$X, '무신사 메타 광고'!$C:$C, $R76),SUMIFS('무신사 메타 광고'!$X:$X,'무신사 메타 광고'!$I:$I,$S$4,'무신사 메타 광고'!$C:$C,$R76))</f>
        <v>0</v>
      </c>
      <c r="AC76" s="11">
        <f t="shared" si="12"/>
        <v>0</v>
      </c>
    </row>
    <row r="77" spans="1:29">
      <c r="A77" s="1">
        <f t="shared" ca="1" si="4"/>
        <v>6</v>
      </c>
      <c r="B77" s="9">
        <f ca="1">IFERROR(__xludf.DUMMYFUNCTION("""COMPUTED_VALUE"""),46181)</f>
        <v>46181</v>
      </c>
      <c r="C77" s="10">
        <f ca="1">IF($C$4="", SUMIFS('무신사 메타 광고'!$L:$L, '무신사 메타 광고'!$D:$D, $B77), SUMIFS('무신사 메타 광고'!$L:$L, '무신사 메타 광고'!$I:$I, $C$4, '무신사 메타 광고'!$D:$D, $B77))</f>
        <v>67103</v>
      </c>
      <c r="D77" s="10">
        <f ca="1">IF($C$4="", SUMIFS('무신사 메타 광고'!$V:$V, '무신사 메타 광고'!$D:$D, $B77), SUMIFS('무신사 메타 광고'!$V:$V,'무신사 메타 광고'!$I:$I,$C$4,'무신사 메타 광고'!$D:$D,$B77))</f>
        <v>952200</v>
      </c>
      <c r="E77" s="11">
        <f t="shared" ca="1" si="5"/>
        <v>14.190125627766269</v>
      </c>
      <c r="F77" s="12">
        <f t="shared" ca="1" si="13"/>
        <v>-2.7844278534011509E-2</v>
      </c>
      <c r="G77" s="10">
        <f ca="1">IF($C$4="", SUMIFS('무신사 메타 광고'!$K:$K, '무신사 메타 광고'!$D:$D, $B77), SUMIFS('무신사 메타 광고'!$K:$K,'무신사 메타 광고'!$I:$I,$C$4,'무신사 메타 광고'!D:D,$B77))</f>
        <v>16065</v>
      </c>
      <c r="H77" s="10">
        <f ca="1">IF($C$4="", SUMIFS('무신사 메타 광고'!$N:$N, '무신사 메타 광고'!$D:$D, $B77),SUMIFS('무신사 메타 광고'!$N:$N,'무신사 메타 광고'!$I:$I,$C$4,'무신사 메타 광고'!$D:$D,$B77))</f>
        <v>325</v>
      </c>
      <c r="I77" s="10">
        <f ca="1">IF($C$4="", SUMIFS('무신사 메타 광고'!$U:$U, '무신사 메타 광고'!$D:$D, $B77),SUMIFS('무신사 메타 광고'!$U:$U,'무신사 메타 광고'!$I:$I,$C$4,'무신사 메타 광고'!$D:$D,$B77))</f>
        <v>8</v>
      </c>
      <c r="J77" s="11">
        <f t="shared" ca="1" si="6"/>
        <v>2.4615384615384615E-2</v>
      </c>
      <c r="K77" s="11">
        <f t="shared" ca="1" si="7"/>
        <v>2.0230314347961405E-2</v>
      </c>
      <c r="L77" s="12">
        <f t="shared" ca="1" si="8"/>
        <v>-0.18704788312631454</v>
      </c>
      <c r="N77" s="10">
        <f ca="1">IF($C$4="", SUMIFS('무신사 메타 광고'!$X:$X, '무신사 메타 광고'!$D:$D, $B77),SUMIFS('무신사 메타 광고'!$X:$X,'무신사 메타 광고'!I:I,$C$4,'무신사 메타 광고'!D:D,$B77))</f>
        <v>7015250</v>
      </c>
      <c r="O77" s="11">
        <f t="shared" ca="1" si="9"/>
        <v>0.88048873855499565</v>
      </c>
      <c r="R77" s="13"/>
      <c r="S77" s="10">
        <f>IF($S$4="", SUMIFS('무신사 메타 광고'!$L:$L, '무신사 메타 광고'!$C:$C, $R77),SUMIFS('무신사 메타 광고'!L:L,'무신사 메타 광고'!$I:$I,$S$4,'무신사 메타 광고'!$C:$C,$R77))</f>
        <v>0</v>
      </c>
      <c r="T77" s="10">
        <f>IF($S$4="", SUMIFS('무신사 메타 광고'!$V:$V, '무신사 메타 광고'!$C:$C, $R77),SUMIFS('무신사 메타 광고'!$V:$V,'무신사 메타 광고'!$I:$I,$S$4,'무신사 메타 광고'!$C:$C,$R77))</f>
        <v>0</v>
      </c>
      <c r="U77" s="11">
        <f t="shared" si="10"/>
        <v>0</v>
      </c>
      <c r="V77" s="12" t="str">
        <f t="shared" si="14"/>
        <v xml:space="preserve"> </v>
      </c>
      <c r="W77" s="10">
        <f>IF($S$4="", SUMIFS('무신사 메타 광고'!$K:$K, '무신사 메타 광고'!$C:$C, $R77),SUMIFS('무신사 메타 광고'!$K:$K,'무신사 메타 광고'!$I:$I,$S$4,'무신사 메타 광고'!$C:$C,$R77))</f>
        <v>0</v>
      </c>
      <c r="X77" s="10">
        <f>IF($S$4="", SUMIFS('무신사 메타 광고'!$N:$N, '무신사 메타 광고'!$C:$C, $R77),SUMIFS('무신사 메타 광고'!$N:$N,'무신사 메타 광고'!$I:$I,$S$4,'무신사 메타 광고'!$C:$C,$R77))</f>
        <v>0</v>
      </c>
      <c r="Y77" s="11">
        <f t="shared" si="11"/>
        <v>0</v>
      </c>
      <c r="Z77" s="12" t="str">
        <f t="shared" si="15"/>
        <v xml:space="preserve"> </v>
      </c>
      <c r="AB77" s="10">
        <f>IF($S$4="", SUMIFS('무신사 메타 광고'!$X:$X, '무신사 메타 광고'!$C:$C, $R77),SUMIFS('무신사 메타 광고'!$X:$X,'무신사 메타 광고'!$I:$I,$S$4,'무신사 메타 광고'!$C:$C,$R77))</f>
        <v>0</v>
      </c>
      <c r="AC77" s="11">
        <f t="shared" si="12"/>
        <v>0</v>
      </c>
    </row>
    <row r="78" spans="1:29">
      <c r="A78" s="1">
        <f t="shared" ca="1" si="4"/>
        <v>6</v>
      </c>
      <c r="B78" s="9">
        <f ca="1">IFERROR(__xludf.DUMMYFUNCTION("""COMPUTED_VALUE"""),46182)</f>
        <v>46182</v>
      </c>
      <c r="C78" s="10">
        <f ca="1">IF($C$4="", SUMIFS('무신사 메타 광고'!$L:$L, '무신사 메타 광고'!$D:$D, $B78), SUMIFS('무신사 메타 광고'!$L:$L, '무신사 메타 광고'!$I:$I, $C$4, '무신사 메타 광고'!$D:$D, $B78))</f>
        <v>64954</v>
      </c>
      <c r="D78" s="10">
        <f ca="1">IF($C$4="", SUMIFS('무신사 메타 광고'!$V:$V, '무신사 메타 광고'!$D:$D, $B78), SUMIFS('무신사 메타 광고'!$V:$V,'무신사 메타 광고'!$I:$I,$C$4,'무신사 메타 광고'!$D:$D,$B78))</f>
        <v>2919700</v>
      </c>
      <c r="E78" s="11">
        <f t="shared" ca="1" si="5"/>
        <v>44.950272500538844</v>
      </c>
      <c r="F78" s="12">
        <f t="shared" ca="1" si="13"/>
        <v>2.1677149082164022</v>
      </c>
      <c r="G78" s="10">
        <f ca="1">IF($C$4="", SUMIFS('무신사 메타 광고'!$K:$K, '무신사 메타 광고'!$D:$D, $B78), SUMIFS('무신사 메타 광고'!$K:$K,'무신사 메타 광고'!$I:$I,$C$4,'무신사 메타 광고'!D:D,$B78))</f>
        <v>14422</v>
      </c>
      <c r="H78" s="10">
        <f ca="1">IF($C$4="", SUMIFS('무신사 메타 광고'!$N:$N, '무신사 메타 광고'!$D:$D, $B78),SUMIFS('무신사 메타 광고'!$N:$N,'무신사 메타 광고'!$I:$I,$C$4,'무신사 메타 광고'!$D:$D,$B78))</f>
        <v>361</v>
      </c>
      <c r="I78" s="10">
        <f ca="1">IF($C$4="", SUMIFS('무신사 메타 광고'!$U:$U, '무신사 메타 광고'!$D:$D, $B78),SUMIFS('무신사 메타 광고'!$U:$U,'무신사 메타 광고'!$I:$I,$C$4,'무신사 메타 광고'!$D:$D,$B78))</f>
        <v>18</v>
      </c>
      <c r="J78" s="11">
        <f t="shared" ca="1" si="6"/>
        <v>4.9861495844875349E-2</v>
      </c>
      <c r="K78" s="11">
        <f t="shared" ca="1" si="7"/>
        <v>2.5031202329773957E-2</v>
      </c>
      <c r="L78" s="12">
        <f t="shared" ca="1" si="8"/>
        <v>0.23731158593174967</v>
      </c>
      <c r="N78" s="10">
        <f ca="1">IF($C$4="", SUMIFS('무신사 메타 광고'!$X:$X, '무신사 메타 광고'!$D:$D, $B78),SUMIFS('무신사 메타 광고'!$X:$X,'무신사 메타 광고'!I:I,$C$4,'무신사 메타 광고'!D:D,$B78))</f>
        <v>8747100</v>
      </c>
      <c r="O78" s="11">
        <f t="shared" ca="1" si="9"/>
        <v>0.74974286008159907</v>
      </c>
      <c r="R78" s="13"/>
      <c r="S78" s="10">
        <f>IF($S$4="", SUMIFS('무신사 메타 광고'!$L:$L, '무신사 메타 광고'!$C:$C, $R78),SUMIFS('무신사 메타 광고'!L:L,'무신사 메타 광고'!$I:$I,$S$4,'무신사 메타 광고'!$C:$C,$R78))</f>
        <v>0</v>
      </c>
      <c r="T78" s="10">
        <f>IF($S$4="", SUMIFS('무신사 메타 광고'!$V:$V, '무신사 메타 광고'!$C:$C, $R78),SUMIFS('무신사 메타 광고'!$V:$V,'무신사 메타 광고'!$I:$I,$S$4,'무신사 메타 광고'!$C:$C,$R78))</f>
        <v>0</v>
      </c>
      <c r="U78" s="11">
        <f t="shared" si="10"/>
        <v>0</v>
      </c>
      <c r="V78" s="12" t="str">
        <f t="shared" si="14"/>
        <v xml:space="preserve"> </v>
      </c>
      <c r="W78" s="10">
        <f>IF($S$4="", SUMIFS('무신사 메타 광고'!$K:$K, '무신사 메타 광고'!$C:$C, $R78),SUMIFS('무신사 메타 광고'!$K:$K,'무신사 메타 광고'!$I:$I,$S$4,'무신사 메타 광고'!$C:$C,$R78))</f>
        <v>0</v>
      </c>
      <c r="X78" s="10">
        <f>IF($S$4="", SUMIFS('무신사 메타 광고'!$N:$N, '무신사 메타 광고'!$C:$C, $R78),SUMIFS('무신사 메타 광고'!$N:$N,'무신사 메타 광고'!$I:$I,$S$4,'무신사 메타 광고'!$C:$C,$R78))</f>
        <v>0</v>
      </c>
      <c r="Y78" s="11">
        <f t="shared" si="11"/>
        <v>0</v>
      </c>
      <c r="Z78" s="12" t="str">
        <f t="shared" si="15"/>
        <v xml:space="preserve"> </v>
      </c>
      <c r="AB78" s="10">
        <f>IF($S$4="", SUMIFS('무신사 메타 광고'!$X:$X, '무신사 메타 광고'!$C:$C, $R78),SUMIFS('무신사 메타 광고'!$X:$X,'무신사 메타 광고'!$I:$I,$S$4,'무신사 메타 광고'!$C:$C,$R78))</f>
        <v>0</v>
      </c>
      <c r="AC78" s="11">
        <f t="shared" si="12"/>
        <v>0</v>
      </c>
    </row>
    <row r="79" spans="1:29">
      <c r="A79" s="1">
        <f t="shared" ca="1" si="4"/>
        <v>6</v>
      </c>
      <c r="B79" s="9">
        <f ca="1">IFERROR(__xludf.DUMMYFUNCTION("""COMPUTED_VALUE"""),46183)</f>
        <v>46183</v>
      </c>
      <c r="C79" s="10">
        <f ca="1">IF($C$4="", SUMIFS('무신사 메타 광고'!$L:$L, '무신사 메타 광고'!$D:$D, $B79), SUMIFS('무신사 메타 광고'!$L:$L, '무신사 메타 광고'!$I:$I, $C$4, '무신사 메타 광고'!$D:$D, $B79))</f>
        <v>54873</v>
      </c>
      <c r="D79" s="10">
        <f ca="1">IF($C$4="", SUMIFS('무신사 메타 광고'!$V:$V, '무신사 메타 광고'!$D:$D, $B79), SUMIFS('무신사 메타 광고'!$V:$V,'무신사 메타 광고'!$I:$I,$C$4,'무신사 메타 광고'!$D:$D,$B79))</f>
        <v>652000</v>
      </c>
      <c r="E79" s="11">
        <f t="shared" ca="1" si="5"/>
        <v>11.881982031235763</v>
      </c>
      <c r="F79" s="12">
        <f t="shared" ca="1" si="13"/>
        <v>-0.73566384873209989</v>
      </c>
      <c r="G79" s="10">
        <f ca="1">IF($C$4="", SUMIFS('무신사 메타 광고'!$K:$K, '무신사 메타 광고'!$D:$D, $B79), SUMIFS('무신사 메타 광고'!$K:$K,'무신사 메타 광고'!$I:$I,$C$4,'무신사 메타 광고'!D:D,$B79))</f>
        <v>12013</v>
      </c>
      <c r="H79" s="10">
        <f ca="1">IF($C$4="", SUMIFS('무신사 메타 광고'!$N:$N, '무신사 메타 광고'!$D:$D, $B79),SUMIFS('무신사 메타 광고'!$N:$N,'무신사 메타 광고'!$I:$I,$C$4,'무신사 메타 광고'!$D:$D,$B79))</f>
        <v>275</v>
      </c>
      <c r="I79" s="10">
        <f ca="1">IF($C$4="", SUMIFS('무신사 메타 광고'!$U:$U, '무신사 메타 광고'!$D:$D, $B79),SUMIFS('무신사 메타 광고'!$U:$U,'무신사 메타 광고'!$I:$I,$C$4,'무신사 메타 광고'!$D:$D,$B79))</f>
        <v>8</v>
      </c>
      <c r="J79" s="11">
        <f t="shared" ca="1" si="6"/>
        <v>2.9090909090909091E-2</v>
      </c>
      <c r="K79" s="11">
        <f t="shared" ca="1" si="7"/>
        <v>2.2891867143927411E-2</v>
      </c>
      <c r="L79" s="12">
        <f t="shared" ca="1" si="8"/>
        <v>-8.5466736981381936E-2</v>
      </c>
      <c r="N79" s="10">
        <f ca="1">IF($C$4="", SUMIFS('무신사 메타 광고'!$X:$X, '무신사 메타 광고'!$D:$D, $B79),SUMIFS('무신사 메타 광고'!$X:$X,'무신사 메타 광고'!I:I,$C$4,'무신사 메타 광고'!D:D,$B79))</f>
        <v>2660765</v>
      </c>
      <c r="O79" s="11">
        <f t="shared" ca="1" si="9"/>
        <v>0.80318555647623657</v>
      </c>
      <c r="R79" s="13"/>
      <c r="S79" s="10">
        <f>IF($S$4="", SUMIFS('무신사 메타 광고'!$L:$L, '무신사 메타 광고'!$C:$C, $R79),SUMIFS('무신사 메타 광고'!L:L,'무신사 메타 광고'!$I:$I,$S$4,'무신사 메타 광고'!$C:$C,$R79))</f>
        <v>0</v>
      </c>
      <c r="T79" s="10">
        <f>IF($S$4="", SUMIFS('무신사 메타 광고'!$V:$V, '무신사 메타 광고'!$C:$C, $R79),SUMIFS('무신사 메타 광고'!$V:$V,'무신사 메타 광고'!$I:$I,$S$4,'무신사 메타 광고'!$C:$C,$R79))</f>
        <v>0</v>
      </c>
      <c r="U79" s="11">
        <f t="shared" si="10"/>
        <v>0</v>
      </c>
      <c r="V79" s="12" t="str">
        <f t="shared" si="14"/>
        <v xml:space="preserve"> </v>
      </c>
      <c r="W79" s="10">
        <f>IF($S$4="", SUMIFS('무신사 메타 광고'!$K:$K, '무신사 메타 광고'!$C:$C, $R79),SUMIFS('무신사 메타 광고'!$K:$K,'무신사 메타 광고'!$I:$I,$S$4,'무신사 메타 광고'!$C:$C,$R79))</f>
        <v>0</v>
      </c>
      <c r="X79" s="10">
        <f>IF($S$4="", SUMIFS('무신사 메타 광고'!$N:$N, '무신사 메타 광고'!$C:$C, $R79),SUMIFS('무신사 메타 광고'!$N:$N,'무신사 메타 광고'!$I:$I,$S$4,'무신사 메타 광고'!$C:$C,$R79))</f>
        <v>0</v>
      </c>
      <c r="Y79" s="11">
        <f t="shared" si="11"/>
        <v>0</v>
      </c>
      <c r="Z79" s="12" t="str">
        <f t="shared" si="15"/>
        <v xml:space="preserve"> </v>
      </c>
      <c r="AB79" s="10">
        <f>IF($S$4="", SUMIFS('무신사 메타 광고'!$X:$X, '무신사 메타 광고'!$C:$C, $R79),SUMIFS('무신사 메타 광고'!$X:$X,'무신사 메타 광고'!$I:$I,$S$4,'무신사 메타 광고'!$C:$C,$R79))</f>
        <v>0</v>
      </c>
      <c r="AC79" s="11">
        <f t="shared" si="12"/>
        <v>0</v>
      </c>
    </row>
    <row r="80" spans="1:29">
      <c r="A80" s="1">
        <v>10</v>
      </c>
      <c r="B80" s="9">
        <f ca="1">IFERROR(__xludf.DUMMYFUNCTION("""COMPUTED_VALUE"""),46184)</f>
        <v>46184</v>
      </c>
      <c r="C80" s="10">
        <f ca="1">IF($C$4="", SUMIFS('무신사 메타 광고'!$L:$L, '무신사 메타 광고'!$D:$D, $B80), SUMIFS('무신사 메타 광고'!$L:$L, '무신사 메타 광고'!$I:$I, $C$4, '무신사 메타 광고'!$D:$D, $B80))</f>
        <v>69169</v>
      </c>
      <c r="D80" s="10">
        <f ca="1">IF($C$4="", SUMIFS('무신사 메타 광고'!$V:$V, '무신사 메타 광고'!$D:$D, $B80), SUMIFS('무신사 메타 광고'!$V:$V,'무신사 메타 광고'!$I:$I,$C$4,'무신사 메타 광고'!$D:$D,$B80))</f>
        <v>696500</v>
      </c>
      <c r="E80" s="11">
        <f t="shared" ca="1" si="5"/>
        <v>10.069539822752967</v>
      </c>
      <c r="F80" s="12">
        <f t="shared" ca="1" si="13"/>
        <v>-0.15253702654306209</v>
      </c>
      <c r="G80" s="10">
        <f ca="1">IF($C$4="", SUMIFS('무신사 메타 광고'!$K:$K, '무신사 메타 광고'!$D:$D, $B80), SUMIFS('무신사 메타 광고'!$K:$K,'무신사 메타 광고'!$I:$I,$C$4,'무신사 메타 광고'!D:D,$B80))</f>
        <v>12812</v>
      </c>
      <c r="H80" s="10">
        <f ca="1">IF($C$4="", SUMIFS('무신사 메타 광고'!$N:$N, '무신사 메타 광고'!$D:$D, $B80),SUMIFS('무신사 메타 광고'!$N:$N,'무신사 메타 광고'!$I:$I,$C$4,'무신사 메타 광고'!$D:$D,$B80))</f>
        <v>329</v>
      </c>
      <c r="I80" s="10">
        <f ca="1">IF($C$4="", SUMIFS('무신사 메타 광고'!$U:$U, '무신사 메타 광고'!$D:$D, $B80),SUMIFS('무신사 메타 광고'!$U:$U,'무신사 메타 광고'!$I:$I,$C$4,'무신사 메타 광고'!$D:$D,$B80))</f>
        <v>8</v>
      </c>
      <c r="J80" s="11">
        <f t="shared" ca="1" si="6"/>
        <v>2.4316109422492401E-2</v>
      </c>
      <c r="K80" s="11">
        <f t="shared" ca="1" si="7"/>
        <v>2.5679050889790823E-2</v>
      </c>
      <c r="L80" s="12">
        <f t="shared" ca="1" si="8"/>
        <v>0.12175432123293513</v>
      </c>
      <c r="N80" s="10">
        <f ca="1">IF($C$4="", SUMIFS('무신사 메타 광고'!$X:$X, '무신사 메타 광고'!$D:$D, $B80),SUMIFS('무신사 메타 광고'!$X:$X,'무신사 메타 광고'!I:I,$C$4,'무신사 메타 광고'!D:D,$B80))</f>
        <v>6923400</v>
      </c>
      <c r="O80" s="11">
        <f t="shared" ca="1" si="9"/>
        <v>0.90859460097901545</v>
      </c>
      <c r="R80" s="13"/>
      <c r="S80" s="10">
        <f>IF($S$4="", SUMIFS('무신사 메타 광고'!$L:$L, '무신사 메타 광고'!$C:$C, $R80),SUMIFS('무신사 메타 광고'!L:L,'무신사 메타 광고'!$I:$I,$S$4,'무신사 메타 광고'!$C:$C,$R80))</f>
        <v>0</v>
      </c>
      <c r="T80" s="10">
        <f>IF($S$4="", SUMIFS('무신사 메타 광고'!$V:$V, '무신사 메타 광고'!$C:$C, $R80),SUMIFS('무신사 메타 광고'!$V:$V,'무신사 메타 광고'!$I:$I,$S$4,'무신사 메타 광고'!$C:$C,$R80))</f>
        <v>0</v>
      </c>
      <c r="U80" s="11">
        <f t="shared" si="10"/>
        <v>0</v>
      </c>
      <c r="V80" s="12" t="str">
        <f t="shared" si="14"/>
        <v xml:space="preserve"> </v>
      </c>
      <c r="W80" s="10">
        <f>IF($S$4="", SUMIFS('무신사 메타 광고'!$K:$K, '무신사 메타 광고'!$C:$C, $R80),SUMIFS('무신사 메타 광고'!$K:$K,'무신사 메타 광고'!$I:$I,$S$4,'무신사 메타 광고'!$C:$C,$R80))</f>
        <v>0</v>
      </c>
      <c r="X80" s="10">
        <f>IF($S$4="", SUMIFS('무신사 메타 광고'!$N:$N, '무신사 메타 광고'!$C:$C, $R80),SUMIFS('무신사 메타 광고'!$N:$N,'무신사 메타 광고'!$I:$I,$S$4,'무신사 메타 광고'!$C:$C,$R80))</f>
        <v>0</v>
      </c>
      <c r="Y80" s="11">
        <f t="shared" si="11"/>
        <v>0</v>
      </c>
      <c r="Z80" s="12" t="str">
        <f t="shared" si="15"/>
        <v xml:space="preserve"> </v>
      </c>
      <c r="AB80" s="10">
        <f>IF($S$4="", SUMIFS('무신사 메타 광고'!$X:$X, '무신사 메타 광고'!$C:$C, $R80),SUMIFS('무신사 메타 광고'!$X:$X,'무신사 메타 광고'!$I:$I,$S$4,'무신사 메타 광고'!$C:$C,$R80))</f>
        <v>0</v>
      </c>
      <c r="AC80" s="11">
        <f t="shared" si="12"/>
        <v>0</v>
      </c>
    </row>
    <row r="81" spans="1:29">
      <c r="A81" s="1">
        <v>10</v>
      </c>
      <c r="B81" s="9">
        <f ca="1">IFERROR(__xludf.DUMMYFUNCTION("""COMPUTED_VALUE"""),46185)</f>
        <v>46185</v>
      </c>
      <c r="C81" s="10">
        <f ca="1">IF($C$4="", SUMIFS('무신사 메타 광고'!$L:$L, '무신사 메타 광고'!$D:$D, $B81), SUMIFS('무신사 메타 광고'!$L:$L, '무신사 메타 광고'!$I:$I, $C$4, '무신사 메타 광고'!$D:$D, $B81))</f>
        <v>67681</v>
      </c>
      <c r="D81" s="10">
        <f ca="1">IF($C$4="", SUMIFS('무신사 메타 광고'!$V:$V, '무신사 메타 광고'!$D:$D, $B81), SUMIFS('무신사 메타 광고'!$V:$V,'무신사 메타 광고'!$I:$I,$C$4,'무신사 메타 광고'!$D:$D,$B81))</f>
        <v>427000</v>
      </c>
      <c r="E81" s="11">
        <f t="shared" ca="1" si="5"/>
        <v>6.3090084366365744</v>
      </c>
      <c r="F81" s="12">
        <f t="shared" ca="1" si="13"/>
        <v>-0.37345613129401978</v>
      </c>
      <c r="G81" s="10">
        <f ca="1">IF($C$4="", SUMIFS('무신사 메타 광고'!$K:$K, '무신사 메타 광고'!$D:$D, $B81), SUMIFS('무신사 메타 광고'!$K:$K,'무신사 메타 광고'!$I:$I,$C$4,'무신사 메타 광고'!D:D,$B81))</f>
        <v>10439</v>
      </c>
      <c r="H81" s="10">
        <f ca="1">IF($C$4="", SUMIFS('무신사 메타 광고'!$N:$N, '무신사 메타 광고'!$D:$D, $B81),SUMIFS('무신사 메타 광고'!$N:$N,'무신사 메타 광고'!$I:$I,$C$4,'무신사 메타 광고'!$D:$D,$B81))</f>
        <v>320</v>
      </c>
      <c r="I81" s="10">
        <f ca="1">IF($C$4="", SUMIFS('무신사 메타 광고'!$U:$U, '무신사 메타 광고'!$D:$D, $B81),SUMIFS('무신사 메타 광고'!$U:$U,'무신사 메타 광고'!$I:$I,$C$4,'무신사 메타 광고'!$D:$D,$B81))</f>
        <v>3</v>
      </c>
      <c r="J81" s="11">
        <f t="shared" ca="1" si="6"/>
        <v>9.3749999999999997E-3</v>
      </c>
      <c r="K81" s="11">
        <f t="shared" ca="1" si="7"/>
        <v>3.0654277229619695E-2</v>
      </c>
      <c r="L81" s="12">
        <f t="shared" ca="1" si="8"/>
        <v>0.19374650415163377</v>
      </c>
      <c r="N81" s="10">
        <f ca="1">IF($C$4="", SUMIFS('무신사 메타 광고'!$X:$X, '무신사 메타 광고'!$D:$D, $B81),SUMIFS('무신사 메타 광고'!$X:$X,'무신사 메타 광고'!I:I,$C$4,'무신사 메타 광고'!D:D,$B81))</f>
        <v>4522800</v>
      </c>
      <c r="O81" s="11">
        <f t="shared" ca="1" si="9"/>
        <v>0.91373388823790858</v>
      </c>
      <c r="R81" s="13"/>
      <c r="S81" s="10">
        <f>IF($S$4="", SUMIFS('무신사 메타 광고'!$L:$L, '무신사 메타 광고'!$C:$C, $R81),SUMIFS('무신사 메타 광고'!L:L,'무신사 메타 광고'!$I:$I,$S$4,'무신사 메타 광고'!$C:$C,$R81))</f>
        <v>0</v>
      </c>
      <c r="T81" s="10">
        <f>IF($S$4="", SUMIFS('무신사 메타 광고'!$V:$V, '무신사 메타 광고'!$C:$C, $R81),SUMIFS('무신사 메타 광고'!$V:$V,'무신사 메타 광고'!$I:$I,$S$4,'무신사 메타 광고'!$C:$C,$R81))</f>
        <v>0</v>
      </c>
      <c r="U81" s="11">
        <f t="shared" si="10"/>
        <v>0</v>
      </c>
      <c r="V81" s="12" t="str">
        <f t="shared" si="14"/>
        <v xml:space="preserve"> </v>
      </c>
      <c r="W81" s="10">
        <f>IF($S$4="", SUMIFS('무신사 메타 광고'!$K:$K, '무신사 메타 광고'!$C:$C, $R81),SUMIFS('무신사 메타 광고'!$K:$K,'무신사 메타 광고'!$I:$I,$S$4,'무신사 메타 광고'!$C:$C,$R81))</f>
        <v>0</v>
      </c>
      <c r="X81" s="10">
        <f>IF($S$4="", SUMIFS('무신사 메타 광고'!$N:$N, '무신사 메타 광고'!$C:$C, $R81),SUMIFS('무신사 메타 광고'!$N:$N,'무신사 메타 광고'!$I:$I,$S$4,'무신사 메타 광고'!$C:$C,$R81))</f>
        <v>0</v>
      </c>
      <c r="Y81" s="11">
        <f t="shared" si="11"/>
        <v>0</v>
      </c>
      <c r="Z81" s="12" t="str">
        <f t="shared" si="15"/>
        <v xml:space="preserve"> </v>
      </c>
      <c r="AB81" s="10">
        <f>IF($S$4="", SUMIFS('무신사 메타 광고'!$X:$X, '무신사 메타 광고'!$C:$C, $R81),SUMIFS('무신사 메타 광고'!$X:$X,'무신사 메타 광고'!$I:$I,$S$4,'무신사 메타 광고'!$C:$C,$R81))</f>
        <v>0</v>
      </c>
      <c r="AC81" s="11">
        <f t="shared" si="12"/>
        <v>0</v>
      </c>
    </row>
    <row r="82" spans="1:29">
      <c r="A82" s="1">
        <v>10</v>
      </c>
      <c r="B82" s="9">
        <f ca="1">IFERROR(__xludf.DUMMYFUNCTION("""COMPUTED_VALUE"""),46186)</f>
        <v>46186</v>
      </c>
      <c r="C82" s="10">
        <f ca="1">IF($C$4="", SUMIFS('무신사 메타 광고'!$L:$L, '무신사 메타 광고'!$D:$D, $B82), SUMIFS('무신사 메타 광고'!$L:$L, '무신사 메타 광고'!$I:$I, $C$4, '무신사 메타 광고'!$D:$D, $B82))</f>
        <v>87152</v>
      </c>
      <c r="D82" s="10">
        <f ca="1">IF($C$4="", SUMIFS('무신사 메타 광고'!$V:$V, '무신사 메타 광고'!$D:$D, $B82), SUMIFS('무신사 메타 광고'!$V:$V,'무신사 메타 광고'!$I:$I,$C$4,'무신사 메타 광고'!$D:$D,$B82))</f>
        <v>710000</v>
      </c>
      <c r="E82" s="11">
        <f t="shared" ca="1" si="5"/>
        <v>8.1466862493115482</v>
      </c>
      <c r="F82" s="12">
        <f t="shared" ca="1" si="13"/>
        <v>0.2912783888516508</v>
      </c>
      <c r="G82" s="10">
        <f ca="1">IF($C$4="", SUMIFS('무신사 메타 광고'!$K:$K, '무신사 메타 광고'!$D:$D, $B82), SUMIFS('무신사 메타 광고'!$K:$K,'무신사 메타 광고'!$I:$I,$C$4,'무신사 메타 광고'!D:D,$B82))</f>
        <v>15549</v>
      </c>
      <c r="H82" s="10">
        <f ca="1">IF($C$4="", SUMIFS('무신사 메타 광고'!$N:$N, '무신사 메타 광고'!$D:$D, $B82),SUMIFS('무신사 메타 광고'!$N:$N,'무신사 메타 광고'!$I:$I,$C$4,'무신사 메타 광고'!$D:$D,$B82))</f>
        <v>471</v>
      </c>
      <c r="I82" s="10">
        <f ca="1">IF($C$4="", SUMIFS('무신사 메타 광고'!$U:$U, '무신사 메타 광고'!$D:$D, $B82),SUMIFS('무신사 메타 광고'!$U:$U,'무신사 메타 광고'!$I:$I,$C$4,'무신사 메타 광고'!$D:$D,$B82))</f>
        <v>8</v>
      </c>
      <c r="J82" s="11">
        <f t="shared" ca="1" si="6"/>
        <v>1.6985138004246284E-2</v>
      </c>
      <c r="K82" s="11">
        <f t="shared" ca="1" si="7"/>
        <v>3.029133706347675E-2</v>
      </c>
      <c r="L82" s="12">
        <f t="shared" ca="1" si="8"/>
        <v>-1.1839788732394408E-2</v>
      </c>
      <c r="N82" s="10">
        <f ca="1">IF($C$4="", SUMIFS('무신사 메타 광고'!$X:$X, '무신사 메타 광고'!$D:$D, $B82),SUMIFS('무신사 메타 광고'!$X:$X,'무신사 메타 광고'!I:I,$C$4,'무신사 메타 광고'!D:D,$B82))</f>
        <v>9755350</v>
      </c>
      <c r="O82" s="11">
        <f t="shared" ca="1" si="9"/>
        <v>0.93215707071430964</v>
      </c>
      <c r="R82" s="13"/>
      <c r="S82" s="10">
        <f>IF($S$4="", SUMIFS('무신사 메타 광고'!$L:$L, '무신사 메타 광고'!$C:$C, $R82),SUMIFS('무신사 메타 광고'!L:L,'무신사 메타 광고'!$I:$I,$S$4,'무신사 메타 광고'!$C:$C,$R82))</f>
        <v>0</v>
      </c>
      <c r="T82" s="10">
        <f>IF($S$4="", SUMIFS('무신사 메타 광고'!$V:$V, '무신사 메타 광고'!$C:$C, $R82),SUMIFS('무신사 메타 광고'!$V:$V,'무신사 메타 광고'!$I:$I,$S$4,'무신사 메타 광고'!$C:$C,$R82))</f>
        <v>0</v>
      </c>
      <c r="U82" s="11">
        <f t="shared" si="10"/>
        <v>0</v>
      </c>
      <c r="V82" s="12" t="str">
        <f t="shared" si="14"/>
        <v xml:space="preserve"> </v>
      </c>
      <c r="W82" s="10">
        <f>IF($S$4="", SUMIFS('무신사 메타 광고'!$K:$K, '무신사 메타 광고'!$C:$C, $R82),SUMIFS('무신사 메타 광고'!$K:$K,'무신사 메타 광고'!$I:$I,$S$4,'무신사 메타 광고'!$C:$C,$R82))</f>
        <v>0</v>
      </c>
      <c r="X82" s="10">
        <f>IF($S$4="", SUMIFS('무신사 메타 광고'!$N:$N, '무신사 메타 광고'!$C:$C, $R82),SUMIFS('무신사 메타 광고'!$N:$N,'무신사 메타 광고'!$I:$I,$S$4,'무신사 메타 광고'!$C:$C,$R82))</f>
        <v>0</v>
      </c>
      <c r="Y82" s="11">
        <f t="shared" si="11"/>
        <v>0</v>
      </c>
      <c r="Z82" s="12" t="str">
        <f t="shared" si="15"/>
        <v xml:space="preserve"> </v>
      </c>
      <c r="AB82" s="10">
        <f>IF($S$4="", SUMIFS('무신사 메타 광고'!$X:$X, '무신사 메타 광고'!$C:$C, $R82),SUMIFS('무신사 메타 광고'!$X:$X,'무신사 메타 광고'!$I:$I,$S$4,'무신사 메타 광고'!$C:$C,$R82))</f>
        <v>0</v>
      </c>
      <c r="AC82" s="11">
        <f t="shared" si="12"/>
        <v>0</v>
      </c>
    </row>
    <row r="83" spans="1:29">
      <c r="A83" s="1">
        <v>10</v>
      </c>
      <c r="B83" s="9">
        <f ca="1">IFERROR(__xludf.DUMMYFUNCTION("""COMPUTED_VALUE"""),46187)</f>
        <v>46187</v>
      </c>
      <c r="C83" s="10">
        <f ca="1">IF($C$4="", SUMIFS('무신사 메타 광고'!$L:$L, '무신사 메타 광고'!$D:$D, $B83), SUMIFS('무신사 메타 광고'!$L:$L, '무신사 메타 광고'!$I:$I, $C$4, '무신사 메타 광고'!$D:$D, $B83))</f>
        <v>120860</v>
      </c>
      <c r="D83" s="10">
        <f ca="1">IF($C$4="", SUMIFS('무신사 메타 광고'!$V:$V, '무신사 메타 광고'!$D:$D, $B83), SUMIFS('무신사 메타 광고'!$V:$V,'무신사 메타 광고'!$I:$I,$C$4,'무신사 메타 광고'!$D:$D,$B83))</f>
        <v>2779800</v>
      </c>
      <c r="E83" s="11">
        <f t="shared" ca="1" si="5"/>
        <v>23.000165480721495</v>
      </c>
      <c r="F83" s="12">
        <f t="shared" ca="1" si="13"/>
        <v>1.823254115458929</v>
      </c>
      <c r="G83" s="10">
        <f ca="1">IF($C$4="", SUMIFS('무신사 메타 광고'!$K:$K, '무신사 메타 광고'!$D:$D, $B83), SUMIFS('무신사 메타 광고'!$K:$K,'무신사 메타 광고'!$I:$I,$C$4,'무신사 메타 광고'!D:D,$B83))</f>
        <v>16941</v>
      </c>
      <c r="H83" s="10">
        <f ca="1">IF($C$4="", SUMIFS('무신사 메타 광고'!$N:$N, '무신사 메타 광고'!$D:$D, $B83),SUMIFS('무신사 메타 광고'!$N:$N,'무신사 메타 광고'!$I:$I,$C$4,'무신사 메타 광고'!$D:$D,$B83))</f>
        <v>549</v>
      </c>
      <c r="I83" s="10">
        <f ca="1">IF($C$4="", SUMIFS('무신사 메타 광고'!$U:$U, '무신사 메타 광고'!$D:$D, $B83),SUMIFS('무신사 메타 광고'!$U:$U,'무신사 메타 광고'!$I:$I,$C$4,'무신사 메타 광고'!$D:$D,$B83))</f>
        <v>23</v>
      </c>
      <c r="J83" s="11">
        <f t="shared" ca="1" si="6"/>
        <v>4.1894353369763208E-2</v>
      </c>
      <c r="K83" s="11">
        <f t="shared" ca="1" si="7"/>
        <v>3.2406587568620505E-2</v>
      </c>
      <c r="L83" s="12">
        <f t="shared" ca="1" si="8"/>
        <v>6.9830212536051511E-2</v>
      </c>
      <c r="N83" s="10">
        <f ca="1">IF($C$4="", SUMIFS('무신사 메타 광고'!$X:$X, '무신사 메타 광고'!$D:$D, $B83),SUMIFS('무신사 메타 광고'!$X:$X,'무신사 메타 광고'!I:I,$C$4,'무신사 메타 광고'!D:D,$B83))</f>
        <v>15525900</v>
      </c>
      <c r="O83" s="11">
        <f t="shared" ca="1" si="9"/>
        <v>0.84814565954866517</v>
      </c>
      <c r="R83" s="13"/>
      <c r="S83" s="10">
        <f>IF($S$4="", SUMIFS('무신사 메타 광고'!$L:$L, '무신사 메타 광고'!$C:$C, $R83),SUMIFS('무신사 메타 광고'!L:L,'무신사 메타 광고'!$I:$I,$S$4,'무신사 메타 광고'!$C:$C,$R83))</f>
        <v>0</v>
      </c>
      <c r="T83" s="10">
        <f>IF($S$4="", SUMIFS('무신사 메타 광고'!$V:$V, '무신사 메타 광고'!$C:$C, $R83),SUMIFS('무신사 메타 광고'!$V:$V,'무신사 메타 광고'!$I:$I,$S$4,'무신사 메타 광고'!$C:$C,$R83))</f>
        <v>0</v>
      </c>
      <c r="U83" s="11">
        <f t="shared" si="10"/>
        <v>0</v>
      </c>
      <c r="V83" s="12" t="str">
        <f t="shared" si="14"/>
        <v xml:space="preserve"> </v>
      </c>
      <c r="W83" s="10">
        <f>IF($S$4="", SUMIFS('무신사 메타 광고'!$K:$K, '무신사 메타 광고'!$C:$C, $R83),SUMIFS('무신사 메타 광고'!$K:$K,'무신사 메타 광고'!$I:$I,$S$4,'무신사 메타 광고'!$C:$C,$R83))</f>
        <v>0</v>
      </c>
      <c r="X83" s="10">
        <f>IF($S$4="", SUMIFS('무신사 메타 광고'!$N:$N, '무신사 메타 광고'!$C:$C, $R83),SUMIFS('무신사 메타 광고'!$N:$N,'무신사 메타 광고'!$I:$I,$S$4,'무신사 메타 광고'!$C:$C,$R83))</f>
        <v>0</v>
      </c>
      <c r="Y83" s="11">
        <f t="shared" si="11"/>
        <v>0</v>
      </c>
      <c r="Z83" s="12" t="str">
        <f t="shared" si="15"/>
        <v xml:space="preserve"> </v>
      </c>
      <c r="AB83" s="10">
        <f>IF($S$4="", SUMIFS('무신사 메타 광고'!$X:$X, '무신사 메타 광고'!$C:$C, $R83),SUMIFS('무신사 메타 광고'!$X:$X,'무신사 메타 광고'!$I:$I,$S$4,'무신사 메타 광고'!$C:$C,$R83))</f>
        <v>0</v>
      </c>
      <c r="AC83" s="11">
        <f t="shared" si="12"/>
        <v>0</v>
      </c>
    </row>
    <row r="84" spans="1:29">
      <c r="A84" s="1">
        <v>10</v>
      </c>
      <c r="B84" s="9">
        <f ca="1">IFERROR(__xludf.DUMMYFUNCTION("""COMPUTED_VALUE"""),46188)</f>
        <v>46188</v>
      </c>
      <c r="C84" s="10">
        <f ca="1">IF($C$4="", SUMIFS('무신사 메타 광고'!$L:$L, '무신사 메타 광고'!$D:$D, $B84), SUMIFS('무신사 메타 광고'!$L:$L, '무신사 메타 광고'!$I:$I, $C$4, '무신사 메타 광고'!$D:$D, $B84))</f>
        <v>124585</v>
      </c>
      <c r="D84" s="10">
        <f ca="1">IF($C$4="", SUMIFS('무신사 메타 광고'!$V:$V, '무신사 메타 광고'!$D:$D, $B84), SUMIFS('무신사 메타 광고'!$V:$V,'무신사 메타 광고'!$I:$I,$C$4,'무신사 메타 광고'!$D:$D,$B84))</f>
        <v>4973000</v>
      </c>
      <c r="E84" s="11">
        <f t="shared" ca="1" si="5"/>
        <v>39.916522855881524</v>
      </c>
      <c r="F84" s="12">
        <f t="shared" ca="1" si="13"/>
        <v>0.73548850721700887</v>
      </c>
      <c r="G84" s="10">
        <f ca="1">IF($C$4="", SUMIFS('무신사 메타 광고'!$K:$K, '무신사 메타 광고'!$D:$D, $B84), SUMIFS('무신사 메타 광고'!$K:$K,'무신사 메타 광고'!$I:$I,$C$4,'무신사 메타 광고'!D:D,$B84))</f>
        <v>33708</v>
      </c>
      <c r="H84" s="10">
        <f ca="1">IF($C$4="", SUMIFS('무신사 메타 광고'!$N:$N, '무신사 메타 광고'!$D:$D, $B84),SUMIFS('무신사 메타 광고'!$N:$N,'무신사 메타 광고'!$I:$I,$C$4,'무신사 메타 광고'!$D:$D,$B84))</f>
        <v>760</v>
      </c>
      <c r="I84" s="10">
        <f ca="1">IF($C$4="", SUMIFS('무신사 메타 광고'!$U:$U, '무신사 메타 광고'!$D:$D, $B84),SUMIFS('무신사 메타 광고'!$U:$U,'무신사 메타 광고'!$I:$I,$C$4,'무신사 메타 광고'!$D:$D,$B84))</f>
        <v>45</v>
      </c>
      <c r="J84" s="11">
        <f t="shared" ca="1" si="6"/>
        <v>5.921052631578947E-2</v>
      </c>
      <c r="K84" s="11">
        <f t="shared" ca="1" si="7"/>
        <v>2.2546576480360746E-2</v>
      </c>
      <c r="L84" s="12">
        <f t="shared" ca="1" si="8"/>
        <v>-0.30425946784373148</v>
      </c>
      <c r="N84" s="10">
        <f ca="1">IF($C$4="", SUMIFS('무신사 메타 광고'!$X:$X, '무신사 메타 광고'!$D:$D, $B84),SUMIFS('무신사 메타 광고'!$X:$X,'무신사 메타 광고'!I:I,$C$4,'무신사 메타 광고'!D:D,$B84))</f>
        <v>13890850</v>
      </c>
      <c r="O84" s="11">
        <f t="shared" ca="1" si="9"/>
        <v>0.73637406998041222</v>
      </c>
      <c r="R84" s="13"/>
      <c r="S84" s="10">
        <f>IF($S$4="", SUMIFS('무신사 메타 광고'!$L:$L, '무신사 메타 광고'!$C:$C, $R84),SUMIFS('무신사 메타 광고'!L:L,'무신사 메타 광고'!$I:$I,$S$4,'무신사 메타 광고'!$C:$C,$R84))</f>
        <v>0</v>
      </c>
      <c r="T84" s="10">
        <f>IF($S$4="", SUMIFS('무신사 메타 광고'!$V:$V, '무신사 메타 광고'!$C:$C, $R84),SUMIFS('무신사 메타 광고'!$V:$V,'무신사 메타 광고'!$I:$I,$S$4,'무신사 메타 광고'!$C:$C,$R84))</f>
        <v>0</v>
      </c>
      <c r="U84" s="11">
        <f t="shared" si="10"/>
        <v>0</v>
      </c>
      <c r="V84" s="12" t="str">
        <f t="shared" si="14"/>
        <v xml:space="preserve"> </v>
      </c>
      <c r="W84" s="10">
        <f>IF($S$4="", SUMIFS('무신사 메타 광고'!$K:$K, '무신사 메타 광고'!$C:$C, $R84),SUMIFS('무신사 메타 광고'!$K:$K,'무신사 메타 광고'!$I:$I,$S$4,'무신사 메타 광고'!$C:$C,$R84))</f>
        <v>0</v>
      </c>
      <c r="X84" s="10">
        <f>IF($S$4="", SUMIFS('무신사 메타 광고'!$N:$N, '무신사 메타 광고'!$C:$C, $R84),SUMIFS('무신사 메타 광고'!$N:$N,'무신사 메타 광고'!$I:$I,$S$4,'무신사 메타 광고'!$C:$C,$R84))</f>
        <v>0</v>
      </c>
      <c r="Y84" s="11">
        <f t="shared" si="11"/>
        <v>0</v>
      </c>
      <c r="Z84" s="12" t="str">
        <f t="shared" si="15"/>
        <v xml:space="preserve"> </v>
      </c>
      <c r="AB84" s="10">
        <f>IF($S$4="", SUMIFS('무신사 메타 광고'!$X:$X, '무신사 메타 광고'!$C:$C, $R84),SUMIFS('무신사 메타 광고'!$X:$X,'무신사 메타 광고'!$I:$I,$S$4,'무신사 메타 광고'!$C:$C,$R84))</f>
        <v>0</v>
      </c>
      <c r="AC84" s="11">
        <f t="shared" si="12"/>
        <v>0</v>
      </c>
    </row>
    <row r="85" spans="1:29">
      <c r="A85" s="1">
        <v>10</v>
      </c>
      <c r="B85" s="9">
        <f ca="1">IFERROR(__xludf.DUMMYFUNCTION("""COMPUTED_VALUE"""),46189)</f>
        <v>46189</v>
      </c>
      <c r="C85" s="10">
        <f ca="1">IF($C$4="", SUMIFS('무신사 메타 광고'!$L:$L, '무신사 메타 광고'!$D:$D, $B85), SUMIFS('무신사 메타 광고'!$L:$L, '무신사 메타 광고'!$I:$I, $C$4, '무신사 메타 광고'!$D:$D, $B85))</f>
        <v>123146</v>
      </c>
      <c r="D85" s="10">
        <f ca="1">IF($C$4="", SUMIFS('무신사 메타 광고'!$V:$V, '무신사 메타 광고'!$D:$D, $B85), SUMIFS('무신사 메타 광고'!$V:$V,'무신사 메타 광고'!$I:$I,$C$4,'무신사 메타 광고'!$D:$D,$B85))</f>
        <v>2547178</v>
      </c>
      <c r="E85" s="11">
        <f t="shared" ca="1" si="5"/>
        <v>20.684212235882612</v>
      </c>
      <c r="F85" s="12">
        <f t="shared" ca="1" si="13"/>
        <v>-0.48181327540570373</v>
      </c>
      <c r="G85" s="10">
        <f ca="1">IF($C$4="", SUMIFS('무신사 메타 광고'!$K:$K, '무신사 메타 광고'!$D:$D, $B85), SUMIFS('무신사 메타 광고'!$K:$K,'무신사 메타 광고'!$I:$I,$C$4,'무신사 메타 광고'!D:D,$B85))</f>
        <v>31645</v>
      </c>
      <c r="H85" s="10">
        <f ca="1">IF($C$4="", SUMIFS('무신사 메타 광고'!$N:$N, '무신사 메타 광고'!$D:$D, $B85),SUMIFS('무신사 메타 광고'!$N:$N,'무신사 메타 광고'!$I:$I,$C$4,'무신사 메타 광고'!$D:$D,$B85))</f>
        <v>961</v>
      </c>
      <c r="I85" s="10">
        <f ca="1">IF($C$4="", SUMIFS('무신사 메타 광고'!$U:$U, '무신사 메타 광고'!$D:$D, $B85),SUMIFS('무신사 메타 광고'!$U:$U,'무신사 메타 광고'!$I:$I,$C$4,'무신사 메타 광고'!$D:$D,$B85))</f>
        <v>36</v>
      </c>
      <c r="J85" s="11">
        <f t="shared" ca="1" si="6"/>
        <v>3.7460978147762745E-2</v>
      </c>
      <c r="K85" s="11">
        <f t="shared" ca="1" si="7"/>
        <v>3.0368146626639281E-2</v>
      </c>
      <c r="L85" s="12">
        <f t="shared" ca="1" si="8"/>
        <v>0.34690721906678529</v>
      </c>
      <c r="N85" s="10">
        <f ca="1">IF($C$4="", SUMIFS('무신사 메타 광고'!$X:$X, '무신사 메타 광고'!$D:$D, $B85),SUMIFS('무신사 메타 광고'!$X:$X,'무신사 메타 광고'!I:I,$C$4,'무신사 메타 광고'!D:D,$B85))</f>
        <v>15179262</v>
      </c>
      <c r="O85" s="11">
        <f t="shared" ca="1" si="9"/>
        <v>0.85630628597733105</v>
      </c>
      <c r="R85" s="13"/>
      <c r="S85" s="10">
        <f>IF($S$4="", SUMIFS('무신사 메타 광고'!$L:$L, '무신사 메타 광고'!$C:$C, $R85),SUMIFS('무신사 메타 광고'!L:L,'무신사 메타 광고'!$I:$I,$S$4,'무신사 메타 광고'!$C:$C,$R85))</f>
        <v>0</v>
      </c>
      <c r="T85" s="10">
        <f>IF($S$4="", SUMIFS('무신사 메타 광고'!$V:$V, '무신사 메타 광고'!$C:$C, $R85),SUMIFS('무신사 메타 광고'!$V:$V,'무신사 메타 광고'!$I:$I,$S$4,'무신사 메타 광고'!$C:$C,$R85))</f>
        <v>0</v>
      </c>
      <c r="U85" s="11">
        <f t="shared" si="10"/>
        <v>0</v>
      </c>
      <c r="V85" s="12" t="str">
        <f t="shared" si="14"/>
        <v xml:space="preserve"> </v>
      </c>
      <c r="W85" s="10">
        <f>IF($S$4="", SUMIFS('무신사 메타 광고'!$K:$K, '무신사 메타 광고'!$C:$C, $R85),SUMIFS('무신사 메타 광고'!$K:$K,'무신사 메타 광고'!$I:$I,$S$4,'무신사 메타 광고'!$C:$C,$R85))</f>
        <v>0</v>
      </c>
      <c r="X85" s="10">
        <f>IF($S$4="", SUMIFS('무신사 메타 광고'!$N:$N, '무신사 메타 광고'!$C:$C, $R85),SUMIFS('무신사 메타 광고'!$N:$N,'무신사 메타 광고'!$I:$I,$S$4,'무신사 메타 광고'!$C:$C,$R85))</f>
        <v>0</v>
      </c>
      <c r="Y85" s="11">
        <f t="shared" si="11"/>
        <v>0</v>
      </c>
      <c r="Z85" s="12" t="str">
        <f t="shared" si="15"/>
        <v xml:space="preserve"> </v>
      </c>
      <c r="AB85" s="10">
        <f>IF($S$4="", SUMIFS('무신사 메타 광고'!$X:$X, '무신사 메타 광고'!$C:$C, $R85),SUMIFS('무신사 메타 광고'!$X:$X,'무신사 메타 광고'!$I:$I,$S$4,'무신사 메타 광고'!$C:$C,$R85))</f>
        <v>0</v>
      </c>
      <c r="AC85" s="11">
        <f t="shared" si="12"/>
        <v>0</v>
      </c>
    </row>
    <row r="86" spans="1:29">
      <c r="A86" s="1">
        <v>10</v>
      </c>
      <c r="B86" s="9">
        <f ca="1">IFERROR(__xludf.DUMMYFUNCTION("""COMPUTED_VALUE"""),46190)</f>
        <v>46190</v>
      </c>
      <c r="C86" s="10">
        <f ca="1">IF($C$4="", SUMIFS('무신사 메타 광고'!$L:$L, '무신사 메타 광고'!$D:$D, $B86), SUMIFS('무신사 메타 광고'!$L:$L, '무신사 메타 광고'!$I:$I, $C$4, '무신사 메타 광고'!$D:$D, $B86))</f>
        <v>110039</v>
      </c>
      <c r="D86" s="10">
        <f ca="1">IF($C$4="", SUMIFS('무신사 메타 광고'!$V:$V, '무신사 메타 광고'!$D:$D, $B86), SUMIFS('무신사 메타 광고'!$V:$V,'무신사 메타 광고'!$I:$I,$C$4,'무신사 메타 광고'!$D:$D,$B86))</f>
        <v>674700</v>
      </c>
      <c r="E86" s="11">
        <f t="shared" ca="1" si="5"/>
        <v>6.1314624814838377</v>
      </c>
      <c r="F86" s="12">
        <f t="shared" ca="1" si="13"/>
        <v>-0.70356799613344312</v>
      </c>
      <c r="G86" s="10">
        <f ca="1">IF($C$4="", SUMIFS('무신사 메타 광고'!$K:$K, '무신사 메타 광고'!$D:$D, $B86), SUMIFS('무신사 메타 광고'!$K:$K,'무신사 메타 광고'!$I:$I,$C$4,'무신사 메타 광고'!D:D,$B86))</f>
        <v>28472</v>
      </c>
      <c r="H86" s="10">
        <f ca="1">IF($C$4="", SUMIFS('무신사 메타 광고'!$N:$N, '무신사 메타 광고'!$D:$D, $B86),SUMIFS('무신사 메타 광고'!$N:$N,'무신사 메타 광고'!$I:$I,$C$4,'무신사 메타 광고'!$D:$D,$B86))</f>
        <v>957</v>
      </c>
      <c r="I86" s="10">
        <f ca="1">IF($C$4="", SUMIFS('무신사 메타 광고'!$U:$U, '무신사 메타 광고'!$D:$D, $B86),SUMIFS('무신사 메타 광고'!$U:$U,'무신사 메타 광고'!$I:$I,$C$4,'무신사 메타 광고'!$D:$D,$B86))</f>
        <v>9</v>
      </c>
      <c r="J86" s="11">
        <f t="shared" ca="1" si="6"/>
        <v>9.4043887147335428E-3</v>
      </c>
      <c r="K86" s="11">
        <f t="shared" ca="1" si="7"/>
        <v>3.3611969654397306E-2</v>
      </c>
      <c r="L86" s="12">
        <f t="shared" ca="1" si="8"/>
        <v>0.1068166282137385</v>
      </c>
      <c r="N86" s="10">
        <f ca="1">IF($C$4="", SUMIFS('무신사 메타 광고'!$X:$X, '무신사 메타 광고'!$D:$D, $B86),SUMIFS('무신사 메타 광고'!$X:$X,'무신사 메타 광고'!I:I,$C$4,'무신사 메타 광고'!D:D,$B86))</f>
        <v>10105210</v>
      </c>
      <c r="O86" s="11">
        <f t="shared" ca="1" si="9"/>
        <v>0.93741135130070663</v>
      </c>
      <c r="R86" s="13"/>
      <c r="S86" s="10">
        <f>IF($S$4="", SUMIFS('무신사 메타 광고'!$L:$L, '무신사 메타 광고'!$C:$C, $R86),SUMIFS('무신사 메타 광고'!L:L,'무신사 메타 광고'!$I:$I,$S$4,'무신사 메타 광고'!$C:$C,$R86))</f>
        <v>0</v>
      </c>
      <c r="T86" s="10">
        <f>IF($S$4="", SUMIFS('무신사 메타 광고'!$V:$V, '무신사 메타 광고'!$C:$C, $R86),SUMIFS('무신사 메타 광고'!$V:$V,'무신사 메타 광고'!$I:$I,$S$4,'무신사 메타 광고'!$C:$C,$R86))</f>
        <v>0</v>
      </c>
      <c r="U86" s="11">
        <f t="shared" si="10"/>
        <v>0</v>
      </c>
      <c r="V86" s="12" t="str">
        <f t="shared" si="14"/>
        <v xml:space="preserve"> </v>
      </c>
      <c r="W86" s="10">
        <f>IF($S$4="", SUMIFS('무신사 메타 광고'!$K:$K, '무신사 메타 광고'!$C:$C, $R86),SUMIFS('무신사 메타 광고'!$K:$K,'무신사 메타 광고'!$I:$I,$S$4,'무신사 메타 광고'!$C:$C,$R86))</f>
        <v>0</v>
      </c>
      <c r="X86" s="10">
        <f>IF($S$4="", SUMIFS('무신사 메타 광고'!$N:$N, '무신사 메타 광고'!$C:$C, $R86),SUMIFS('무신사 메타 광고'!$N:$N,'무신사 메타 광고'!$I:$I,$S$4,'무신사 메타 광고'!$C:$C,$R86))</f>
        <v>0</v>
      </c>
      <c r="Y86" s="11">
        <f t="shared" si="11"/>
        <v>0</v>
      </c>
      <c r="Z86" s="12" t="str">
        <f t="shared" si="15"/>
        <v xml:space="preserve"> </v>
      </c>
      <c r="AB86" s="10">
        <f>IF($S$4="", SUMIFS('무신사 메타 광고'!$X:$X, '무신사 메타 광고'!$C:$C, $R86),SUMIFS('무신사 메타 광고'!$X:$X,'무신사 메타 광고'!$I:$I,$S$4,'무신사 메타 광고'!$C:$C,$R86))</f>
        <v>0</v>
      </c>
      <c r="AC86" s="11">
        <f t="shared" si="12"/>
        <v>0</v>
      </c>
    </row>
    <row r="87" spans="1:29">
      <c r="A87" s="1">
        <v>10</v>
      </c>
      <c r="B87" s="9">
        <f ca="1">IFERROR(__xludf.DUMMYFUNCTION("""COMPUTED_VALUE"""),46191)</f>
        <v>46191</v>
      </c>
      <c r="C87" s="10">
        <f ca="1">IF($C$4="", SUMIFS('무신사 메타 광고'!$L:$L, '무신사 메타 광고'!$D:$D, $B87), SUMIFS('무신사 메타 광고'!$L:$L, '무신사 메타 광고'!$I:$I, $C$4, '무신사 메타 광고'!$D:$D, $B87))</f>
        <v>97601</v>
      </c>
      <c r="D87" s="10">
        <f ca="1">IF($C$4="", SUMIFS('무신사 메타 광고'!$V:$V, '무신사 메타 광고'!$D:$D, $B87), SUMIFS('무신사 메타 광고'!$V:$V,'무신사 메타 광고'!$I:$I,$C$4,'무신사 메타 광고'!$D:$D,$B87))</f>
        <v>1499600</v>
      </c>
      <c r="E87" s="11">
        <f t="shared" ca="1" si="5"/>
        <v>15.364596674214404</v>
      </c>
      <c r="F87" s="12">
        <f t="shared" ca="1" si="13"/>
        <v>1.505861647300843</v>
      </c>
      <c r="G87" s="10">
        <f ca="1">IF($C$4="", SUMIFS('무신사 메타 광고'!$K:$K, '무신사 메타 광고'!$D:$D, $B87), SUMIFS('무신사 메타 광고'!$K:$K,'무신사 메타 광고'!$I:$I,$C$4,'무신사 메타 광고'!D:D,$B87))</f>
        <v>26888</v>
      </c>
      <c r="H87" s="10">
        <f ca="1">IF($C$4="", SUMIFS('무신사 메타 광고'!$N:$N, '무신사 메타 광고'!$D:$D, $B87),SUMIFS('무신사 메타 광고'!$N:$N,'무신사 메타 광고'!$I:$I,$C$4,'무신사 메타 광고'!$D:$D,$B87))</f>
        <v>857</v>
      </c>
      <c r="I87" s="10">
        <f ca="1">IF($C$4="", SUMIFS('무신사 메타 광고'!$U:$U, '무신사 메타 광고'!$D:$D, $B87),SUMIFS('무신사 메타 광고'!$U:$U,'무신사 메타 광고'!$I:$I,$C$4,'무신사 메타 광고'!$D:$D,$B87))</f>
        <v>16</v>
      </c>
      <c r="J87" s="11">
        <f t="shared" ca="1" si="6"/>
        <v>1.8669778296382729E-2</v>
      </c>
      <c r="K87" s="11">
        <f t="shared" ca="1" si="7"/>
        <v>3.1872954477833976E-2</v>
      </c>
      <c r="L87" s="12">
        <f t="shared" ca="1" si="8"/>
        <v>-5.1737972943689786E-2</v>
      </c>
      <c r="N87" s="10">
        <f ca="1">IF($C$4="", SUMIFS('무신사 메타 광고'!$X:$X, '무신사 메타 광고'!$D:$D, $B87),SUMIFS('무신사 메타 광고'!$X:$X,'무신사 메타 광고'!I:I,$C$4,'무신사 메타 광고'!D:D,$B87))</f>
        <v>13553150</v>
      </c>
      <c r="O87" s="11">
        <f t="shared" ca="1" si="9"/>
        <v>0.90037700752354222</v>
      </c>
      <c r="R87" s="13"/>
      <c r="S87" s="10">
        <f>IF($S$4="", SUMIFS('무신사 메타 광고'!$L:$L, '무신사 메타 광고'!$C:$C, $R87),SUMIFS('무신사 메타 광고'!L:L,'무신사 메타 광고'!$I:$I,$S$4,'무신사 메타 광고'!$C:$C,$R87))</f>
        <v>0</v>
      </c>
      <c r="T87" s="10">
        <f>IF($S$4="", SUMIFS('무신사 메타 광고'!$V:$V, '무신사 메타 광고'!$C:$C, $R87),SUMIFS('무신사 메타 광고'!$V:$V,'무신사 메타 광고'!$I:$I,$S$4,'무신사 메타 광고'!$C:$C,$R87))</f>
        <v>0</v>
      </c>
      <c r="U87" s="11">
        <f t="shared" si="10"/>
        <v>0</v>
      </c>
      <c r="V87" s="12" t="str">
        <f t="shared" si="14"/>
        <v xml:space="preserve"> </v>
      </c>
      <c r="W87" s="10">
        <f>IF($S$4="", SUMIFS('무신사 메타 광고'!$K:$K, '무신사 메타 광고'!$C:$C, $R87),SUMIFS('무신사 메타 광고'!$K:$K,'무신사 메타 광고'!$I:$I,$S$4,'무신사 메타 광고'!$C:$C,$R87))</f>
        <v>0</v>
      </c>
      <c r="X87" s="10">
        <f>IF($S$4="", SUMIFS('무신사 메타 광고'!$N:$N, '무신사 메타 광고'!$C:$C, $R87),SUMIFS('무신사 메타 광고'!$N:$N,'무신사 메타 광고'!$I:$I,$S$4,'무신사 메타 광고'!$C:$C,$R87))</f>
        <v>0</v>
      </c>
      <c r="Y87" s="11">
        <f t="shared" si="11"/>
        <v>0</v>
      </c>
      <c r="Z87" s="12" t="str">
        <f t="shared" si="15"/>
        <v xml:space="preserve"> </v>
      </c>
      <c r="AB87" s="10">
        <f>IF($S$4="", SUMIFS('무신사 메타 광고'!$X:$X, '무신사 메타 광고'!$C:$C, $R87),SUMIFS('무신사 메타 광고'!$X:$X,'무신사 메타 광고'!$I:$I,$S$4,'무신사 메타 광고'!$C:$C,$R87))</f>
        <v>0</v>
      </c>
      <c r="AC87" s="11">
        <f t="shared" si="12"/>
        <v>0</v>
      </c>
    </row>
    <row r="88" spans="1:29">
      <c r="A88" s="1">
        <v>10</v>
      </c>
      <c r="B88" s="9">
        <f ca="1">IFERROR(__xludf.DUMMYFUNCTION("""COMPUTED_VALUE"""),46192)</f>
        <v>46192</v>
      </c>
      <c r="C88" s="10">
        <f ca="1">IF($C$4="", SUMIFS('무신사 메타 광고'!$L:$L, '무신사 메타 광고'!$D:$D, $B88), SUMIFS('무신사 메타 광고'!$L:$L, '무신사 메타 광고'!$I:$I, $C$4, '무신사 메타 광고'!$D:$D, $B88))</f>
        <v>78527</v>
      </c>
      <c r="D88" s="10">
        <f ca="1">IF($C$4="", SUMIFS('무신사 메타 광고'!$V:$V, '무신사 메타 광고'!$D:$D, $B88), SUMIFS('무신사 메타 광고'!$V:$V,'무신사 메타 광고'!$I:$I,$C$4,'무신사 메타 광고'!$D:$D,$B88))</f>
        <v>913950</v>
      </c>
      <c r="E88" s="11">
        <f t="shared" ca="1" si="5"/>
        <v>11.63867204910413</v>
      </c>
      <c r="F88" s="12">
        <f t="shared" ca="1" si="13"/>
        <v>-0.24250064639596414</v>
      </c>
      <c r="G88" s="10">
        <f ca="1">IF($C$4="", SUMIFS('무신사 메타 광고'!$K:$K, '무신사 메타 광고'!$D:$D, $B88), SUMIFS('무신사 메타 광고'!$K:$K,'무신사 메타 광고'!$I:$I,$C$4,'무신사 메타 광고'!D:D,$B88))</f>
        <v>19354</v>
      </c>
      <c r="H88" s="10">
        <f ca="1">IF($C$4="", SUMIFS('무신사 메타 광고'!$N:$N, '무신사 메타 광고'!$D:$D, $B88),SUMIFS('무신사 메타 광고'!$N:$N,'무신사 메타 광고'!$I:$I,$C$4,'무신사 메타 광고'!$D:$D,$B88))</f>
        <v>649</v>
      </c>
      <c r="I88" s="10">
        <f ca="1">IF($C$4="", SUMIFS('무신사 메타 광고'!$U:$U, '무신사 메타 광고'!$D:$D, $B88),SUMIFS('무신사 메타 광고'!$U:$U,'무신사 메타 광고'!$I:$I,$C$4,'무신사 메타 광고'!$D:$D,$B88))</f>
        <v>17</v>
      </c>
      <c r="J88" s="11">
        <f t="shared" ca="1" si="6"/>
        <v>2.6194144838212634E-2</v>
      </c>
      <c r="K88" s="11">
        <f t="shared" ca="1" si="7"/>
        <v>3.3533119768523301E-2</v>
      </c>
      <c r="L88" s="12">
        <f t="shared" ca="1" si="8"/>
        <v>5.2086959551988998E-2</v>
      </c>
      <c r="N88" s="10">
        <f ca="1">IF($C$4="", SUMIFS('무신사 메타 광고'!$X:$X, '무신사 메타 광고'!$D:$D, $B88),SUMIFS('무신사 메타 광고'!$X:$X,'무신사 메타 광고'!I:I,$C$4,'무신사 메타 광고'!D:D,$B88))</f>
        <v>13673021</v>
      </c>
      <c r="O88" s="11">
        <f t="shared" ca="1" si="9"/>
        <v>0.93734477157732066</v>
      </c>
      <c r="R88" s="13"/>
      <c r="S88" s="10">
        <f>IF($S$4="", SUMIFS('무신사 메타 광고'!$L:$L, '무신사 메타 광고'!$C:$C, $R88),SUMIFS('무신사 메타 광고'!L:L,'무신사 메타 광고'!$I:$I,$S$4,'무신사 메타 광고'!$C:$C,$R88))</f>
        <v>0</v>
      </c>
      <c r="T88" s="10">
        <f>IF($S$4="", SUMIFS('무신사 메타 광고'!$V:$V, '무신사 메타 광고'!$C:$C, $R88),SUMIFS('무신사 메타 광고'!$V:$V,'무신사 메타 광고'!$I:$I,$S$4,'무신사 메타 광고'!$C:$C,$R88))</f>
        <v>0</v>
      </c>
      <c r="U88" s="11">
        <f t="shared" si="10"/>
        <v>0</v>
      </c>
      <c r="V88" s="12" t="str">
        <f t="shared" si="14"/>
        <v xml:space="preserve"> </v>
      </c>
      <c r="W88" s="10">
        <f>IF($S$4="", SUMIFS('무신사 메타 광고'!$K:$K, '무신사 메타 광고'!$C:$C, $R88),SUMIFS('무신사 메타 광고'!$K:$K,'무신사 메타 광고'!$I:$I,$S$4,'무신사 메타 광고'!$C:$C,$R88))</f>
        <v>0</v>
      </c>
      <c r="X88" s="10">
        <f>IF($S$4="", SUMIFS('무신사 메타 광고'!$N:$N, '무신사 메타 광고'!$C:$C, $R88),SUMIFS('무신사 메타 광고'!$N:$N,'무신사 메타 광고'!$I:$I,$S$4,'무신사 메타 광고'!$C:$C,$R88))</f>
        <v>0</v>
      </c>
      <c r="Y88" s="11">
        <f t="shared" si="11"/>
        <v>0</v>
      </c>
      <c r="Z88" s="12" t="str">
        <f t="shared" si="15"/>
        <v xml:space="preserve"> </v>
      </c>
      <c r="AB88" s="10">
        <f>IF($S$4="", SUMIFS('무신사 메타 광고'!$X:$X, '무신사 메타 광고'!$C:$C, $R88),SUMIFS('무신사 메타 광고'!$X:$X,'무신사 메타 광고'!$I:$I,$S$4,'무신사 메타 광고'!$C:$C,$R88))</f>
        <v>0</v>
      </c>
      <c r="AC88" s="11">
        <f t="shared" si="12"/>
        <v>0</v>
      </c>
    </row>
    <row r="89" spans="1:29">
      <c r="A89" s="1">
        <v>10</v>
      </c>
      <c r="B89" s="9">
        <f ca="1">IFERROR(__xludf.DUMMYFUNCTION("""COMPUTED_VALUE"""),46193)</f>
        <v>46193</v>
      </c>
      <c r="C89" s="10">
        <f ca="1">IF($C$4="", SUMIFS('무신사 메타 광고'!$L:$L, '무신사 메타 광고'!$D:$D, $B89), SUMIFS('무신사 메타 광고'!$L:$L, '무신사 메타 광고'!$I:$I, $C$4, '무신사 메타 광고'!$D:$D, $B89))</f>
        <v>97504</v>
      </c>
      <c r="D89" s="10">
        <f ca="1">IF($C$4="", SUMIFS('무신사 메타 광고'!$V:$V, '무신사 메타 광고'!$D:$D, $B89), SUMIFS('무신사 메타 광고'!$V:$V,'무신사 메타 광고'!$I:$I,$C$4,'무신사 메타 광고'!$D:$D,$B89))</f>
        <v>4274671</v>
      </c>
      <c r="E89" s="11">
        <f t="shared" ca="1" si="5"/>
        <v>43.840980882835574</v>
      </c>
      <c r="F89" s="12">
        <f t="shared" ca="1" si="13"/>
        <v>2.7668370324267508</v>
      </c>
      <c r="G89" s="10">
        <f ca="1">IF($C$4="", SUMIFS('무신사 메타 광고'!$K:$K, '무신사 메타 광고'!$D:$D, $B89), SUMIFS('무신사 메타 광고'!$K:$K,'무신사 메타 광고'!$I:$I,$C$4,'무신사 메타 광고'!D:D,$B89))</f>
        <v>24346</v>
      </c>
      <c r="H89" s="10">
        <f ca="1">IF($C$4="", SUMIFS('무신사 메타 광고'!$N:$N, '무신사 메타 광고'!$D:$D, $B89),SUMIFS('무신사 메타 광고'!$N:$N,'무신사 메타 광고'!$I:$I,$C$4,'무신사 메타 광고'!$D:$D,$B89))</f>
        <v>750</v>
      </c>
      <c r="I89" s="10">
        <f ca="1">IF($C$4="", SUMIFS('무신사 메타 광고'!$U:$U, '무신사 메타 광고'!$D:$D, $B89),SUMIFS('무신사 메타 광고'!$U:$U,'무신사 메타 광고'!$I:$I,$C$4,'무신사 메타 광고'!$D:$D,$B89))</f>
        <v>37</v>
      </c>
      <c r="J89" s="11">
        <f t="shared" ca="1" si="6"/>
        <v>4.9333333333333333E-2</v>
      </c>
      <c r="K89" s="11">
        <f t="shared" ca="1" si="7"/>
        <v>3.0805881869711657E-2</v>
      </c>
      <c r="L89" s="12">
        <f t="shared" ca="1" si="8"/>
        <v>-8.1329679959322887E-2</v>
      </c>
      <c r="N89" s="10">
        <f ca="1">IF($C$4="", SUMIFS('무신사 메타 광고'!$X:$X, '무신사 메타 광고'!$D:$D, $B89),SUMIFS('무신사 메타 광고'!$X:$X,'무신사 메타 광고'!I:I,$C$4,'무신사 메타 광고'!D:D,$B89))</f>
        <v>12497750</v>
      </c>
      <c r="O89" s="11">
        <f t="shared" ca="1" si="9"/>
        <v>0.74513691255424608</v>
      </c>
      <c r="R89" s="13"/>
      <c r="S89" s="10">
        <f>IF($S$4="", SUMIFS('무신사 메타 광고'!$L:$L, '무신사 메타 광고'!$C:$C, $R89),SUMIFS('무신사 메타 광고'!L:L,'무신사 메타 광고'!$I:$I,$S$4,'무신사 메타 광고'!$C:$C,$R89))</f>
        <v>0</v>
      </c>
      <c r="T89" s="10">
        <f>IF($S$4="", SUMIFS('무신사 메타 광고'!$V:$V, '무신사 메타 광고'!$C:$C, $R89),SUMIFS('무신사 메타 광고'!$V:$V,'무신사 메타 광고'!$I:$I,$S$4,'무신사 메타 광고'!$C:$C,$R89))</f>
        <v>0</v>
      </c>
      <c r="U89" s="11">
        <f t="shared" si="10"/>
        <v>0</v>
      </c>
      <c r="V89" s="12" t="str">
        <f t="shared" si="14"/>
        <v xml:space="preserve"> </v>
      </c>
      <c r="W89" s="10">
        <f>IF($S$4="", SUMIFS('무신사 메타 광고'!$K:$K, '무신사 메타 광고'!$C:$C, $R89),SUMIFS('무신사 메타 광고'!$K:$K,'무신사 메타 광고'!$I:$I,$S$4,'무신사 메타 광고'!$C:$C,$R89))</f>
        <v>0</v>
      </c>
      <c r="X89" s="10">
        <f>IF($S$4="", SUMIFS('무신사 메타 광고'!$N:$N, '무신사 메타 광고'!$C:$C, $R89),SUMIFS('무신사 메타 광고'!$N:$N,'무신사 메타 광고'!$I:$I,$S$4,'무신사 메타 광고'!$C:$C,$R89))</f>
        <v>0</v>
      </c>
      <c r="Y89" s="11">
        <f t="shared" si="11"/>
        <v>0</v>
      </c>
      <c r="Z89" s="12" t="str">
        <f t="shared" si="15"/>
        <v xml:space="preserve"> </v>
      </c>
      <c r="AB89" s="10">
        <f>IF($S$4="", SUMIFS('무신사 메타 광고'!$X:$X, '무신사 메타 광고'!$C:$C, $R89),SUMIFS('무신사 메타 광고'!$X:$X,'무신사 메타 광고'!$I:$I,$S$4,'무신사 메타 광고'!$C:$C,$R89))</f>
        <v>0</v>
      </c>
      <c r="AC89" s="11">
        <f t="shared" si="12"/>
        <v>0</v>
      </c>
    </row>
    <row r="90" spans="1:29">
      <c r="A90" s="1">
        <v>10</v>
      </c>
      <c r="B90" s="9">
        <f ca="1">IFERROR(__xludf.DUMMYFUNCTION("""COMPUTED_VALUE"""),46194)</f>
        <v>46194</v>
      </c>
      <c r="C90" s="10">
        <f ca="1">IF($C$4="", SUMIFS('무신사 메타 광고'!$L:$L, '무신사 메타 광고'!$D:$D, $B90), SUMIFS('무신사 메타 광고'!$L:$L, '무신사 메타 광고'!$I:$I, $C$4, '무신사 메타 광고'!$D:$D, $B90))</f>
        <v>110230</v>
      </c>
      <c r="D90" s="10">
        <f ca="1">IF($C$4="", SUMIFS('무신사 메타 광고'!$V:$V, '무신사 메타 광고'!$D:$D, $B90), SUMIFS('무신사 메타 광고'!$V:$V,'무신사 메타 광고'!$I:$I,$C$4,'무신사 메타 광고'!$D:$D,$B90))</f>
        <v>3727950</v>
      </c>
      <c r="E90" s="11">
        <f t="shared" ca="1" si="5"/>
        <v>33.819740542502039</v>
      </c>
      <c r="F90" s="12">
        <f t="shared" ca="1" si="13"/>
        <v>-0.22858157227629472</v>
      </c>
      <c r="G90" s="10">
        <f ca="1">IF($C$4="", SUMIFS('무신사 메타 광고'!$K:$K, '무신사 메타 광고'!$D:$D, $B90), SUMIFS('무신사 메타 광고'!$K:$K,'무신사 메타 광고'!$I:$I,$C$4,'무신사 메타 광고'!D:D,$B90))</f>
        <v>28589</v>
      </c>
      <c r="H90" s="10">
        <f ca="1">IF($C$4="", SUMIFS('무신사 메타 광고'!$N:$N, '무신사 메타 광고'!$D:$D, $B90),SUMIFS('무신사 메타 광고'!$N:$N,'무신사 메타 광고'!$I:$I,$C$4,'무신사 메타 광고'!$D:$D,$B90))</f>
        <v>859</v>
      </c>
      <c r="I90" s="10">
        <f ca="1">IF($C$4="", SUMIFS('무신사 메타 광고'!$U:$U, '무신사 메타 광고'!$D:$D, $B90),SUMIFS('무신사 메타 광고'!$U:$U,'무신사 메타 광고'!$I:$I,$C$4,'무신사 메타 광고'!$D:$D,$B90))</f>
        <v>36</v>
      </c>
      <c r="J90" s="11">
        <f t="shared" ca="1" si="6"/>
        <v>4.190919674039581E-2</v>
      </c>
      <c r="K90" s="11">
        <f t="shared" ca="1" si="7"/>
        <v>3.0046521389345552E-2</v>
      </c>
      <c r="L90" s="12">
        <f t="shared" ca="1" si="8"/>
        <v>-2.464985367332426E-2</v>
      </c>
      <c r="N90" s="10">
        <f ca="1">IF($C$4="", SUMIFS('무신사 메타 광고'!$X:$X, '무신사 메타 광고'!$D:$D, $B90),SUMIFS('무신사 메타 광고'!$X:$X,'무신사 메타 광고'!I:I,$C$4,'무신사 메타 광고'!D:D,$B90))</f>
        <v>14840700</v>
      </c>
      <c r="O90" s="11">
        <f t="shared" ca="1" si="9"/>
        <v>0.79923419311581623</v>
      </c>
      <c r="R90" s="13"/>
      <c r="S90" s="10">
        <f>IF($S$4="", SUMIFS('무신사 메타 광고'!$L:$L, '무신사 메타 광고'!$C:$C, $R90),SUMIFS('무신사 메타 광고'!L:L,'무신사 메타 광고'!$I:$I,$S$4,'무신사 메타 광고'!$C:$C,$R90))</f>
        <v>0</v>
      </c>
      <c r="T90" s="10">
        <f>IF($S$4="", SUMIFS('무신사 메타 광고'!$V:$V, '무신사 메타 광고'!$C:$C, $R90),SUMIFS('무신사 메타 광고'!$V:$V,'무신사 메타 광고'!$I:$I,$S$4,'무신사 메타 광고'!$C:$C,$R90))</f>
        <v>0</v>
      </c>
      <c r="U90" s="11">
        <f t="shared" si="10"/>
        <v>0</v>
      </c>
      <c r="V90" s="12" t="str">
        <f t="shared" si="14"/>
        <v xml:space="preserve"> </v>
      </c>
      <c r="W90" s="10">
        <f>IF($S$4="", SUMIFS('무신사 메타 광고'!$K:$K, '무신사 메타 광고'!$C:$C, $R90),SUMIFS('무신사 메타 광고'!$K:$K,'무신사 메타 광고'!$I:$I,$S$4,'무신사 메타 광고'!$C:$C,$R90))</f>
        <v>0</v>
      </c>
      <c r="X90" s="10">
        <f>IF($S$4="", SUMIFS('무신사 메타 광고'!$N:$N, '무신사 메타 광고'!$C:$C, $R90),SUMIFS('무신사 메타 광고'!$N:$N,'무신사 메타 광고'!$I:$I,$S$4,'무신사 메타 광고'!$C:$C,$R90))</f>
        <v>0</v>
      </c>
      <c r="Y90" s="11">
        <f t="shared" si="11"/>
        <v>0</v>
      </c>
      <c r="Z90" s="12" t="str">
        <f t="shared" si="15"/>
        <v xml:space="preserve"> </v>
      </c>
      <c r="AB90" s="10">
        <f>IF($S$4="", SUMIFS('무신사 메타 광고'!$X:$X, '무신사 메타 광고'!$C:$C, $R90),SUMIFS('무신사 메타 광고'!$X:$X,'무신사 메타 광고'!$I:$I,$S$4,'무신사 메타 광고'!$C:$C,$R90))</f>
        <v>0</v>
      </c>
      <c r="AC90" s="11">
        <f t="shared" si="12"/>
        <v>0</v>
      </c>
    </row>
    <row r="91" spans="1:29">
      <c r="B91" s="9">
        <f ca="1">IFERROR(__xludf.DUMMYFUNCTION("""COMPUTED_VALUE"""),46195)</f>
        <v>46195</v>
      </c>
      <c r="C91" s="10">
        <f ca="1">IF($C$4="", SUMIFS('무신사 메타 광고'!$L:$L, '무신사 메타 광고'!$D:$D, $B91), SUMIFS('무신사 메타 광고'!$L:$L, '무신사 메타 광고'!$I:$I, $C$4, '무신사 메타 광고'!$D:$D, $B91))</f>
        <v>109228</v>
      </c>
      <c r="D91" s="10">
        <f ca="1">IF($C$4="", SUMIFS('무신사 메타 광고'!$V:$V, '무신사 메타 광고'!$D:$D, $B91), SUMIFS('무신사 메타 광고'!$V:$V,'무신사 메타 광고'!$I:$I,$C$4,'무신사 메타 광고'!$D:$D,$B91))</f>
        <v>2448488</v>
      </c>
      <c r="E91" s="11">
        <f t="shared" ca="1" si="5"/>
        <v>22.41630351192002</v>
      </c>
      <c r="F91" s="12">
        <f t="shared" ca="1" si="13"/>
        <v>-0.33718286561811611</v>
      </c>
      <c r="G91" s="10">
        <f ca="1">IF($C$4="", SUMIFS('무신사 메타 광고'!$K:$K, '무신사 메타 광고'!$D:$D, $B91), SUMIFS('무신사 메타 광고'!$K:$K,'무신사 메타 광고'!$I:$I,$C$4,'무신사 메타 광고'!D:D,$B91))</f>
        <v>34297</v>
      </c>
      <c r="H91" s="10">
        <f ca="1">IF($C$4="", SUMIFS('무신사 메타 광고'!$N:$N, '무신사 메타 광고'!$D:$D, $B91),SUMIFS('무신사 메타 광고'!$N:$N,'무신사 메타 광고'!$I:$I,$C$4,'무신사 메타 광고'!$D:$D,$B91))</f>
        <v>794</v>
      </c>
      <c r="I91" s="10">
        <f ca="1">IF($C$4="", SUMIFS('무신사 메타 광고'!$U:$U, '무신사 메타 광고'!$D:$D, $B91),SUMIFS('무신사 메타 광고'!$U:$U,'무신사 메타 광고'!$I:$I,$C$4,'무신사 메타 광고'!$D:$D,$B91))</f>
        <v>27</v>
      </c>
      <c r="J91" s="11">
        <f t="shared" ca="1" si="6"/>
        <v>3.4005037783375318E-2</v>
      </c>
      <c r="K91" s="11">
        <f t="shared" ca="1" si="7"/>
        <v>2.3150712890340264E-2</v>
      </c>
      <c r="L91" s="12">
        <f t="shared" ca="1" si="8"/>
        <v>-0.22950438786735994</v>
      </c>
      <c r="N91" s="10">
        <f ca="1">IF($C$4="", SUMIFS('무신사 메타 광고'!$X:$X, '무신사 메타 광고'!$D:$D, $B91),SUMIFS('무신사 메타 광고'!$X:$X,'무신사 메타 광고'!I:I,$C$4,'무신사 메타 광고'!D:D,$B91))</f>
        <v>11247600</v>
      </c>
      <c r="O91" s="11">
        <f t="shared" ca="1" si="9"/>
        <v>0.82122720005887817</v>
      </c>
      <c r="R91" s="13"/>
      <c r="S91" s="10">
        <f>IF($S$4="", SUMIFS('무신사 메타 광고'!$L:$L, '무신사 메타 광고'!$C:$C, $R91),SUMIFS('무신사 메타 광고'!L:L,'무신사 메타 광고'!$I:$I,$S$4,'무신사 메타 광고'!$C:$C,$R91))</f>
        <v>0</v>
      </c>
      <c r="T91" s="10">
        <f>IF($S$4="", SUMIFS('무신사 메타 광고'!$V:$V, '무신사 메타 광고'!$C:$C, $R91),SUMIFS('무신사 메타 광고'!$V:$V,'무신사 메타 광고'!$I:$I,$S$4,'무신사 메타 광고'!$C:$C,$R91))</f>
        <v>0</v>
      </c>
      <c r="U91" s="11">
        <f t="shared" si="10"/>
        <v>0</v>
      </c>
      <c r="V91" s="12" t="str">
        <f t="shared" si="14"/>
        <v xml:space="preserve"> </v>
      </c>
      <c r="W91" s="10">
        <f>IF($S$4="", SUMIFS('무신사 메타 광고'!$K:$K, '무신사 메타 광고'!$C:$C, $R91),SUMIFS('무신사 메타 광고'!$K:$K,'무신사 메타 광고'!$I:$I,$S$4,'무신사 메타 광고'!$C:$C,$R91))</f>
        <v>0</v>
      </c>
      <c r="X91" s="10">
        <f>IF($S$4="", SUMIFS('무신사 메타 광고'!$N:$N, '무신사 메타 광고'!$C:$C, $R91),SUMIFS('무신사 메타 광고'!$N:$N,'무신사 메타 광고'!$I:$I,$S$4,'무신사 메타 광고'!$C:$C,$R91))</f>
        <v>0</v>
      </c>
      <c r="Y91" s="11">
        <f t="shared" si="11"/>
        <v>0</v>
      </c>
      <c r="Z91" s="12" t="str">
        <f t="shared" si="15"/>
        <v xml:space="preserve"> </v>
      </c>
      <c r="AB91" s="10">
        <f>IF($S$4="", SUMIFS('무신사 메타 광고'!$X:$X, '무신사 메타 광고'!$C:$C, $R91),SUMIFS('무신사 메타 광고'!$X:$X,'무신사 메타 광고'!$I:$I,$S$4,'무신사 메타 광고'!$C:$C,$R91))</f>
        <v>0</v>
      </c>
      <c r="AC91" s="11">
        <f t="shared" si="12"/>
        <v>0</v>
      </c>
    </row>
    <row r="92" spans="1:29">
      <c r="B92" s="9">
        <f ca="1">IFERROR(__xludf.DUMMYFUNCTION("""COMPUTED_VALUE"""),46196)</f>
        <v>46196</v>
      </c>
      <c r="C92" s="10">
        <f ca="1">IF($C$4="", SUMIFS('무신사 메타 광고'!$L:$L, '무신사 메타 광고'!$D:$D, $B92), SUMIFS('무신사 메타 광고'!$L:$L, '무신사 메타 광고'!$I:$I, $C$4, '무신사 메타 광고'!$D:$D, $B92))</f>
        <v>93027</v>
      </c>
      <c r="D92" s="10">
        <f ca="1">IF($C$4="", SUMIFS('무신사 메타 광고'!$V:$V, '무신사 메타 광고'!$D:$D, $B92), SUMIFS('무신사 메타 광고'!$V:$V,'무신사 메타 광고'!$I:$I,$C$4,'무신사 메타 광고'!$D:$D,$B92))</f>
        <v>2735075</v>
      </c>
      <c r="E92" s="11">
        <f t="shared" ca="1" si="5"/>
        <v>29.400872864867189</v>
      </c>
      <c r="F92" s="12">
        <f t="shared" ca="1" si="13"/>
        <v>0.31158434972265064</v>
      </c>
      <c r="G92" s="10">
        <f ca="1">IF($C$4="", SUMIFS('무신사 메타 광고'!$K:$K, '무신사 메타 광고'!$D:$D, $B92), SUMIFS('무신사 메타 광고'!$K:$K,'무신사 메타 광고'!$I:$I,$C$4,'무신사 메타 광고'!D:D,$B92))</f>
        <v>23905</v>
      </c>
      <c r="H92" s="10">
        <f ca="1">IF($C$4="", SUMIFS('무신사 메타 광고'!$N:$N, '무신사 메타 광고'!$D:$D, $B92),SUMIFS('무신사 메타 광고'!$N:$N,'무신사 메타 광고'!$I:$I,$C$4,'무신사 메타 광고'!$D:$D,$B92))</f>
        <v>653</v>
      </c>
      <c r="I92" s="10">
        <f ca="1">IF($C$4="", SUMIFS('무신사 메타 광고'!$U:$U, '무신사 메타 광고'!$D:$D, $B92),SUMIFS('무신사 메타 광고'!$U:$U,'무신사 메타 광고'!$I:$I,$C$4,'무신사 메타 광고'!$D:$D,$B92))</f>
        <v>25</v>
      </c>
      <c r="J92" s="11">
        <f t="shared" ca="1" si="6"/>
        <v>3.8284839203675342E-2</v>
      </c>
      <c r="K92" s="11">
        <f t="shared" ca="1" si="7"/>
        <v>2.7316460991424388E-2</v>
      </c>
      <c r="L92" s="12">
        <f t="shared" ca="1" si="8"/>
        <v>0.17994038113713123</v>
      </c>
      <c r="N92" s="10">
        <f ca="1">IF($C$4="", SUMIFS('무신사 메타 광고'!$X:$X, '무신사 메타 광고'!$D:$D, $B92),SUMIFS('무신사 메타 광고'!$X:$X,'무신사 메타 광고'!I:I,$C$4,'무신사 메타 광고'!D:D,$B92))</f>
        <v>10294300</v>
      </c>
      <c r="O92" s="11">
        <f t="shared" ca="1" si="9"/>
        <v>0.79008394493212453</v>
      </c>
      <c r="R92" s="13"/>
      <c r="S92" s="10">
        <f>IF($S$4="", SUMIFS('무신사 메타 광고'!$L:$L, '무신사 메타 광고'!$C:$C, $R92),SUMIFS('무신사 메타 광고'!L:L,'무신사 메타 광고'!$I:$I,$S$4,'무신사 메타 광고'!$C:$C,$R92))</f>
        <v>0</v>
      </c>
      <c r="T92" s="10">
        <f>IF($S$4="", SUMIFS('무신사 메타 광고'!$V:$V, '무신사 메타 광고'!$C:$C, $R92),SUMIFS('무신사 메타 광고'!$V:$V,'무신사 메타 광고'!$I:$I,$S$4,'무신사 메타 광고'!$C:$C,$R92))</f>
        <v>0</v>
      </c>
      <c r="U92" s="11">
        <f t="shared" si="10"/>
        <v>0</v>
      </c>
      <c r="V92" s="12" t="str">
        <f t="shared" si="14"/>
        <v xml:space="preserve"> </v>
      </c>
      <c r="W92" s="10">
        <f>IF($S$4="", SUMIFS('무신사 메타 광고'!$K:$K, '무신사 메타 광고'!$C:$C, $R92),SUMIFS('무신사 메타 광고'!$K:$K,'무신사 메타 광고'!$I:$I,$S$4,'무신사 메타 광고'!$C:$C,$R92))</f>
        <v>0</v>
      </c>
      <c r="X92" s="10">
        <f>IF($S$4="", SUMIFS('무신사 메타 광고'!$N:$N, '무신사 메타 광고'!$C:$C, $R92),SUMIFS('무신사 메타 광고'!$N:$N,'무신사 메타 광고'!$I:$I,$S$4,'무신사 메타 광고'!$C:$C,$R92))</f>
        <v>0</v>
      </c>
      <c r="Y92" s="11">
        <f t="shared" si="11"/>
        <v>0</v>
      </c>
      <c r="Z92" s="12" t="str">
        <f t="shared" si="15"/>
        <v xml:space="preserve"> </v>
      </c>
      <c r="AB92" s="10">
        <f>IF($S$4="", SUMIFS('무신사 메타 광고'!$X:$X, '무신사 메타 광고'!$C:$C, $R92),SUMIFS('무신사 메타 광고'!$X:$X,'무신사 메타 광고'!$I:$I,$S$4,'무신사 메타 광고'!$C:$C,$R92))</f>
        <v>0</v>
      </c>
      <c r="AC92" s="11">
        <f t="shared" si="12"/>
        <v>0</v>
      </c>
    </row>
    <row r="93" spans="1:29">
      <c r="B93" s="9">
        <f ca="1">IFERROR(__xludf.DUMMYFUNCTION("""COMPUTED_VALUE"""),46197)</f>
        <v>46197</v>
      </c>
      <c r="C93" s="10">
        <f ca="1">IF($C$4="", SUMIFS('무신사 메타 광고'!$L:$L, '무신사 메타 광고'!$D:$D, $B93), SUMIFS('무신사 메타 광고'!$L:$L, '무신사 메타 광고'!$I:$I, $C$4, '무신사 메타 광고'!$D:$D, $B93))</f>
        <v>103563</v>
      </c>
      <c r="D93" s="10">
        <f ca="1">IF($C$4="", SUMIFS('무신사 메타 광고'!$V:$V, '무신사 메타 광고'!$D:$D, $B93), SUMIFS('무신사 메타 광고'!$V:$V,'무신사 메타 광고'!$I:$I,$C$4,'무신사 메타 광고'!$D:$D,$B93))</f>
        <v>2215750</v>
      </c>
      <c r="E93" s="11">
        <f t="shared" ca="1" si="5"/>
        <v>21.395189401620271</v>
      </c>
      <c r="F93" s="12">
        <f t="shared" ca="1" si="13"/>
        <v>-0.27229407439849768</v>
      </c>
      <c r="G93" s="10">
        <f ca="1">IF($C$4="", SUMIFS('무신사 메타 광고'!$K:$K, '무신사 메타 광고'!$D:$D, $B93), SUMIFS('무신사 메타 광고'!$K:$K,'무신사 메타 광고'!$I:$I,$C$4,'무신사 메타 광고'!D:D,$B93))</f>
        <v>25959</v>
      </c>
      <c r="H93" s="10">
        <f ca="1">IF($C$4="", SUMIFS('무신사 메타 광고'!$N:$N, '무신사 메타 광고'!$D:$D, $B93),SUMIFS('무신사 메타 광고'!$N:$N,'무신사 메타 광고'!$I:$I,$C$4,'무신사 메타 광고'!$D:$D,$B93))</f>
        <v>785</v>
      </c>
      <c r="I93" s="10">
        <f ca="1">IF($C$4="", SUMIFS('무신사 메타 광고'!$U:$U, '무신사 메타 광고'!$D:$D, $B93),SUMIFS('무신사 메타 광고'!$U:$U,'무신사 메타 광고'!$I:$I,$C$4,'무신사 메타 광고'!$D:$D,$B93))</f>
        <v>24</v>
      </c>
      <c r="J93" s="11">
        <f t="shared" ca="1" si="6"/>
        <v>3.0573248407643312E-2</v>
      </c>
      <c r="K93" s="11">
        <f t="shared" ca="1" si="7"/>
        <v>3.0239993836434376E-2</v>
      </c>
      <c r="L93" s="12">
        <f t="shared" ca="1" si="8"/>
        <v>0.10702458294022019</v>
      </c>
      <c r="N93" s="10">
        <f ca="1">IF($C$4="", SUMIFS('무신사 메타 광고'!$X:$X, '무신사 메타 광고'!$D:$D, $B93),SUMIFS('무신사 메타 광고'!$X:$X,'무신사 메타 광고'!I:I,$C$4,'무신사 메타 광고'!D:D,$B93))</f>
        <v>7233528</v>
      </c>
      <c r="O93" s="11">
        <f t="shared" ca="1" si="9"/>
        <v>0.7655111850873686</v>
      </c>
      <c r="R93" s="13"/>
      <c r="S93" s="10">
        <f>IF($S$4="", SUMIFS('무신사 메타 광고'!$L:$L, '무신사 메타 광고'!$C:$C, $R93),SUMIFS('무신사 메타 광고'!L:L,'무신사 메타 광고'!$I:$I,$S$4,'무신사 메타 광고'!$C:$C,$R93))</f>
        <v>0</v>
      </c>
      <c r="T93" s="10">
        <f>IF($S$4="", SUMIFS('무신사 메타 광고'!$V:$V, '무신사 메타 광고'!$C:$C, $R93),SUMIFS('무신사 메타 광고'!$V:$V,'무신사 메타 광고'!$I:$I,$S$4,'무신사 메타 광고'!$C:$C,$R93))</f>
        <v>0</v>
      </c>
      <c r="U93" s="11">
        <f t="shared" si="10"/>
        <v>0</v>
      </c>
      <c r="V93" s="12" t="str">
        <f t="shared" si="14"/>
        <v xml:space="preserve"> </v>
      </c>
      <c r="W93" s="10">
        <f>IF($S$4="", SUMIFS('무신사 메타 광고'!$K:$K, '무신사 메타 광고'!$C:$C, $R93),SUMIFS('무신사 메타 광고'!$K:$K,'무신사 메타 광고'!$I:$I,$S$4,'무신사 메타 광고'!$C:$C,$R93))</f>
        <v>0</v>
      </c>
      <c r="X93" s="10">
        <f>IF($S$4="", SUMIFS('무신사 메타 광고'!$N:$N, '무신사 메타 광고'!$C:$C, $R93),SUMIFS('무신사 메타 광고'!$N:$N,'무신사 메타 광고'!$I:$I,$S$4,'무신사 메타 광고'!$C:$C,$R93))</f>
        <v>0</v>
      </c>
      <c r="Y93" s="11">
        <f t="shared" si="11"/>
        <v>0</v>
      </c>
      <c r="Z93" s="12" t="str">
        <f t="shared" si="15"/>
        <v xml:space="preserve"> </v>
      </c>
      <c r="AB93" s="10">
        <f>IF($S$4="", SUMIFS('무신사 메타 광고'!$X:$X, '무신사 메타 광고'!$C:$C, $R93),SUMIFS('무신사 메타 광고'!$X:$X,'무신사 메타 광고'!$I:$I,$S$4,'무신사 메타 광고'!$C:$C,$R93))</f>
        <v>0</v>
      </c>
      <c r="AC93" s="11">
        <f t="shared" si="12"/>
        <v>0</v>
      </c>
    </row>
    <row r="94" spans="1:29">
      <c r="B94" s="9"/>
      <c r="C94" s="10">
        <f>IF($C$4="", SUMIFS('무신사 메타 광고'!$L:$L, '무신사 메타 광고'!$D:$D, $B94), SUMIFS('무신사 메타 광고'!$L:$L, '무신사 메타 광고'!$I:$I, $C$4, '무신사 메타 광고'!$D:$D, $B94))</f>
        <v>0</v>
      </c>
      <c r="D94" s="10">
        <f>IF($C$4="", SUMIFS('무신사 메타 광고'!$V:$V, '무신사 메타 광고'!$D:$D, $B94), SUMIFS('무신사 메타 광고'!$V:$V,'무신사 메타 광고'!$I:$I,$C$4,'무신사 메타 광고'!$D:$D,$B94))</f>
        <v>0</v>
      </c>
      <c r="E94" s="11">
        <f t="shared" si="5"/>
        <v>0</v>
      </c>
      <c r="F94" s="12">
        <f t="shared" ca="1" si="13"/>
        <v>-1</v>
      </c>
      <c r="G94" s="10">
        <f>IF($C$4="", SUMIFS('무신사 메타 광고'!$K:$K, '무신사 메타 광고'!$D:$D, $B94), SUMIFS('무신사 메타 광고'!$K:$K,'무신사 메타 광고'!$I:$I,$C$4,'무신사 메타 광고'!D:D,$B94))</f>
        <v>0</v>
      </c>
      <c r="H94" s="10">
        <f>IF($C$4="", SUMIFS('무신사 메타 광고'!$N:$N, '무신사 메타 광고'!$D:$D, $B94),SUMIFS('무신사 메타 광고'!$N:$N,'무신사 메타 광고'!$I:$I,$C$4,'무신사 메타 광고'!$D:$D,$B94))</f>
        <v>0</v>
      </c>
      <c r="I94" s="10">
        <f>IF($C$4="", SUMIFS('무신사 메타 광고'!$U:$U, '무신사 메타 광고'!$D:$D, $B94),SUMIFS('무신사 메타 광고'!$U:$U,'무신사 메타 광고'!$I:$I,$C$4,'무신사 메타 광고'!$D:$D,$B94))</f>
        <v>0</v>
      </c>
      <c r="J94" s="11">
        <f t="shared" si="6"/>
        <v>0</v>
      </c>
      <c r="K94" s="11">
        <f t="shared" si="7"/>
        <v>0</v>
      </c>
      <c r="L94" s="12">
        <f t="shared" ca="1" si="8"/>
        <v>-1</v>
      </c>
      <c r="N94" s="10">
        <f>IF($C$4="", SUMIFS('무신사 메타 광고'!$X:$X, '무신사 메타 광고'!$D:$D, $B94),SUMIFS('무신사 메타 광고'!$X:$X,'무신사 메타 광고'!I:I,$C$4,'무신사 메타 광고'!D:D,$B94))</f>
        <v>0</v>
      </c>
      <c r="O94" s="11">
        <f t="shared" si="9"/>
        <v>0</v>
      </c>
      <c r="R94" s="13"/>
      <c r="S94" s="10">
        <f>IF($S$4="", SUMIFS('무신사 메타 광고'!$L:$L, '무신사 메타 광고'!$C:$C, $R94),SUMIFS('무신사 메타 광고'!L:L,'무신사 메타 광고'!$I:$I,$S$4,'무신사 메타 광고'!$C:$C,$R94))</f>
        <v>0</v>
      </c>
      <c r="T94" s="10">
        <f>IF($S$4="", SUMIFS('무신사 메타 광고'!$V:$V, '무신사 메타 광고'!$C:$C, $R94),SUMIFS('무신사 메타 광고'!$V:$V,'무신사 메타 광고'!$I:$I,$S$4,'무신사 메타 광고'!$C:$C,$R94))</f>
        <v>0</v>
      </c>
      <c r="U94" s="11">
        <f t="shared" si="10"/>
        <v>0</v>
      </c>
      <c r="V94" s="12" t="str">
        <f t="shared" si="14"/>
        <v xml:space="preserve"> </v>
      </c>
      <c r="W94" s="10">
        <f>IF($S$4="", SUMIFS('무신사 메타 광고'!$K:$K, '무신사 메타 광고'!$C:$C, $R94),SUMIFS('무신사 메타 광고'!$K:$K,'무신사 메타 광고'!$I:$I,$S$4,'무신사 메타 광고'!$C:$C,$R94))</f>
        <v>0</v>
      </c>
      <c r="X94" s="10">
        <f>IF($S$4="", SUMIFS('무신사 메타 광고'!$N:$N, '무신사 메타 광고'!$C:$C, $R94),SUMIFS('무신사 메타 광고'!$N:$N,'무신사 메타 광고'!$I:$I,$S$4,'무신사 메타 광고'!$C:$C,$R94))</f>
        <v>0</v>
      </c>
      <c r="Y94" s="11">
        <f t="shared" si="11"/>
        <v>0</v>
      </c>
      <c r="Z94" s="12" t="str">
        <f t="shared" si="15"/>
        <v xml:space="preserve"> </v>
      </c>
      <c r="AB94" s="10">
        <f>IF($S$4="", SUMIFS('무신사 메타 광고'!$X:$X, '무신사 메타 광고'!$C:$C, $R94),SUMIFS('무신사 메타 광고'!$X:$X,'무신사 메타 광고'!$I:$I,$S$4,'무신사 메타 광고'!$C:$C,$R94))</f>
        <v>0</v>
      </c>
      <c r="AC94" s="11">
        <f t="shared" si="12"/>
        <v>0</v>
      </c>
    </row>
    <row r="95" spans="1:29">
      <c r="B95" s="9"/>
      <c r="C95" s="10">
        <f>IF($C$4="", SUMIFS('무신사 메타 광고'!$L:$L, '무신사 메타 광고'!$D:$D, $B95), SUMIFS('무신사 메타 광고'!$L:$L, '무신사 메타 광고'!$I:$I, $C$4, '무신사 메타 광고'!$D:$D, $B95))</f>
        <v>0</v>
      </c>
      <c r="D95" s="10">
        <f>IF($C$4="", SUMIFS('무신사 메타 광고'!$V:$V, '무신사 메타 광고'!$D:$D, $B95), SUMIFS('무신사 메타 광고'!$V:$V,'무신사 메타 광고'!$I:$I,$C$4,'무신사 메타 광고'!$D:$D,$B95))</f>
        <v>0</v>
      </c>
      <c r="E95" s="11">
        <f t="shared" si="5"/>
        <v>0</v>
      </c>
      <c r="F95" s="12" t="str">
        <f t="shared" si="13"/>
        <v xml:space="preserve"> </v>
      </c>
      <c r="G95" s="10">
        <f>IF($C$4="", SUMIFS('무신사 메타 광고'!$K:$K, '무신사 메타 광고'!$D:$D, $B95), SUMIFS('무신사 메타 광고'!$K:$K,'무신사 메타 광고'!$I:$I,$C$4,'무신사 메타 광고'!D:D,$B95))</f>
        <v>0</v>
      </c>
      <c r="H95" s="10">
        <f>IF($C$4="", SUMIFS('무신사 메타 광고'!$N:$N, '무신사 메타 광고'!$D:$D, $B95),SUMIFS('무신사 메타 광고'!$N:$N,'무신사 메타 광고'!$I:$I,$C$4,'무신사 메타 광고'!$D:$D,$B95))</f>
        <v>0</v>
      </c>
      <c r="I95" s="10">
        <f>IF($C$4="", SUMIFS('무신사 메타 광고'!$U:$U, '무신사 메타 광고'!$D:$D, $B95),SUMIFS('무신사 메타 광고'!$U:$U,'무신사 메타 광고'!$I:$I,$C$4,'무신사 메타 광고'!$D:$D,$B95))</f>
        <v>0</v>
      </c>
      <c r="J95" s="11">
        <f t="shared" si="6"/>
        <v>0</v>
      </c>
      <c r="K95" s="11">
        <f t="shared" si="7"/>
        <v>0</v>
      </c>
      <c r="L95" s="12" t="str">
        <f t="shared" si="8"/>
        <v xml:space="preserve"> </v>
      </c>
      <c r="N95" s="10">
        <f>IF($C$4="", SUMIFS('무신사 메타 광고'!$X:$X, '무신사 메타 광고'!$D:$D, $B95),SUMIFS('무신사 메타 광고'!$X:$X,'무신사 메타 광고'!I:I,$C$4,'무신사 메타 광고'!D:D,$B95))</f>
        <v>0</v>
      </c>
      <c r="O95" s="11">
        <f t="shared" si="9"/>
        <v>0</v>
      </c>
      <c r="R95" s="13"/>
      <c r="S95" s="10">
        <f>IF($S$4="", SUMIFS('무신사 메타 광고'!$L:$L, '무신사 메타 광고'!$C:$C, $R95),SUMIFS('무신사 메타 광고'!L:L,'무신사 메타 광고'!$I:$I,$S$4,'무신사 메타 광고'!$C:$C,$R95))</f>
        <v>0</v>
      </c>
      <c r="T95" s="10">
        <f>IF($S$4="", SUMIFS('무신사 메타 광고'!$V:$V, '무신사 메타 광고'!$C:$C, $R95),SUMIFS('무신사 메타 광고'!$V:$V,'무신사 메타 광고'!$I:$I,$S$4,'무신사 메타 광고'!$C:$C,$R95))</f>
        <v>0</v>
      </c>
      <c r="U95" s="11">
        <f t="shared" si="10"/>
        <v>0</v>
      </c>
      <c r="V95" s="12" t="str">
        <f t="shared" si="14"/>
        <v xml:space="preserve"> </v>
      </c>
      <c r="W95" s="10">
        <f>IF($S$4="", SUMIFS('무신사 메타 광고'!$K:$K, '무신사 메타 광고'!$C:$C, $R95),SUMIFS('무신사 메타 광고'!$K:$K,'무신사 메타 광고'!$I:$I,$S$4,'무신사 메타 광고'!$C:$C,$R95))</f>
        <v>0</v>
      </c>
      <c r="X95" s="10">
        <f>IF($S$4="", SUMIFS('무신사 메타 광고'!$N:$N, '무신사 메타 광고'!$C:$C, $R95),SUMIFS('무신사 메타 광고'!$N:$N,'무신사 메타 광고'!$I:$I,$S$4,'무신사 메타 광고'!$C:$C,$R95))</f>
        <v>0</v>
      </c>
      <c r="Y95" s="11">
        <f t="shared" si="11"/>
        <v>0</v>
      </c>
      <c r="Z95" s="12" t="str">
        <f t="shared" si="15"/>
        <v xml:space="preserve"> </v>
      </c>
      <c r="AB95" s="10">
        <f>IF($S$4="", SUMIFS('무신사 메타 광고'!$X:$X, '무신사 메타 광고'!$C:$C, $R95),SUMIFS('무신사 메타 광고'!$X:$X,'무신사 메타 광고'!$I:$I,$S$4,'무신사 메타 광고'!$C:$C,$R95))</f>
        <v>0</v>
      </c>
      <c r="AC95" s="11">
        <f t="shared" si="12"/>
        <v>0</v>
      </c>
    </row>
    <row r="96" spans="1:29">
      <c r="B96" s="9"/>
      <c r="C96" s="10">
        <f>IF($C$4="", SUMIFS('무신사 메타 광고'!$L:$L, '무신사 메타 광고'!$D:$D, $B96), SUMIFS('무신사 메타 광고'!$L:$L, '무신사 메타 광고'!$I:$I, $C$4, '무신사 메타 광고'!$D:$D, $B96))</f>
        <v>0</v>
      </c>
      <c r="D96" s="10">
        <f>IF($C$4="", SUMIFS('무신사 메타 광고'!$V:$V, '무신사 메타 광고'!$D:$D, $B96), SUMIFS('무신사 메타 광고'!$V:$V,'무신사 메타 광고'!$I:$I,$C$4,'무신사 메타 광고'!$D:$D,$B96))</f>
        <v>0</v>
      </c>
      <c r="E96" s="11">
        <f t="shared" si="5"/>
        <v>0</v>
      </c>
      <c r="F96" s="12" t="str">
        <f t="shared" si="13"/>
        <v xml:space="preserve"> </v>
      </c>
      <c r="G96" s="10">
        <f>IF($C$4="", SUMIFS('무신사 메타 광고'!$K:$K, '무신사 메타 광고'!$D:$D, $B96), SUMIFS('무신사 메타 광고'!$K:$K,'무신사 메타 광고'!$I:$I,$C$4,'무신사 메타 광고'!D:D,$B96))</f>
        <v>0</v>
      </c>
      <c r="H96" s="10">
        <f>IF($C$4="", SUMIFS('무신사 메타 광고'!$N:$N, '무신사 메타 광고'!$D:$D, $B96),SUMIFS('무신사 메타 광고'!$N:$N,'무신사 메타 광고'!$I:$I,$C$4,'무신사 메타 광고'!$D:$D,$B96))</f>
        <v>0</v>
      </c>
      <c r="I96" s="10">
        <f>IF($C$4="", SUMIFS('무신사 메타 광고'!$U:$U, '무신사 메타 광고'!$D:$D, $B96),SUMIFS('무신사 메타 광고'!$U:$U,'무신사 메타 광고'!$I:$I,$C$4,'무신사 메타 광고'!$D:$D,$B96))</f>
        <v>0</v>
      </c>
      <c r="J96" s="11">
        <f t="shared" si="6"/>
        <v>0</v>
      </c>
      <c r="K96" s="11">
        <f t="shared" si="7"/>
        <v>0</v>
      </c>
      <c r="L96" s="12" t="str">
        <f t="shared" si="8"/>
        <v xml:space="preserve"> </v>
      </c>
      <c r="N96" s="10">
        <f>IF($C$4="", SUMIFS('무신사 메타 광고'!$X:$X, '무신사 메타 광고'!$D:$D, $B96),SUMIFS('무신사 메타 광고'!$X:$X,'무신사 메타 광고'!I:I,$C$4,'무신사 메타 광고'!D:D,$B96))</f>
        <v>0</v>
      </c>
      <c r="O96" s="11">
        <f t="shared" si="9"/>
        <v>0</v>
      </c>
      <c r="R96" s="13"/>
      <c r="S96" s="10">
        <f>IF($S$4="", SUMIFS('무신사 메타 광고'!$L:$L, '무신사 메타 광고'!$C:$C, $R96),SUMIFS('무신사 메타 광고'!L:L,'무신사 메타 광고'!$I:$I,$S$4,'무신사 메타 광고'!$C:$C,$R96))</f>
        <v>0</v>
      </c>
      <c r="T96" s="10">
        <f>IF($S$4="", SUMIFS('무신사 메타 광고'!$V:$V, '무신사 메타 광고'!$C:$C, $R96),SUMIFS('무신사 메타 광고'!$V:$V,'무신사 메타 광고'!$I:$I,$S$4,'무신사 메타 광고'!$C:$C,$R96))</f>
        <v>0</v>
      </c>
      <c r="U96" s="11">
        <f t="shared" si="10"/>
        <v>0</v>
      </c>
      <c r="V96" s="12" t="str">
        <f t="shared" si="14"/>
        <v xml:space="preserve"> </v>
      </c>
      <c r="W96" s="10">
        <f>IF($S$4="", SUMIFS('무신사 메타 광고'!$K:$K, '무신사 메타 광고'!$C:$C, $R96),SUMIFS('무신사 메타 광고'!$K:$K,'무신사 메타 광고'!$I:$I,$S$4,'무신사 메타 광고'!$C:$C,$R96))</f>
        <v>0</v>
      </c>
      <c r="X96" s="10">
        <f>IF($S$4="", SUMIFS('무신사 메타 광고'!$N:$N, '무신사 메타 광고'!$C:$C, $R96),SUMIFS('무신사 메타 광고'!$N:$N,'무신사 메타 광고'!$I:$I,$S$4,'무신사 메타 광고'!$C:$C,$R96))</f>
        <v>0</v>
      </c>
      <c r="Y96" s="11">
        <f t="shared" si="11"/>
        <v>0</v>
      </c>
      <c r="Z96" s="12" t="str">
        <f t="shared" si="15"/>
        <v xml:space="preserve"> </v>
      </c>
      <c r="AB96" s="10">
        <f>IF($S$4="", SUMIFS('무신사 메타 광고'!$X:$X, '무신사 메타 광고'!$C:$C, $R96),SUMIFS('무신사 메타 광고'!$X:$X,'무신사 메타 광고'!$I:$I,$S$4,'무신사 메타 광고'!$C:$C,$R96))</f>
        <v>0</v>
      </c>
      <c r="AC96" s="11">
        <f t="shared" si="12"/>
        <v>0</v>
      </c>
    </row>
    <row r="97" spans="2:29">
      <c r="B97" s="9"/>
      <c r="C97" s="10">
        <f>IF($C$4="", SUMIFS('무신사 메타 광고'!$L:$L, '무신사 메타 광고'!$D:$D, $B97), SUMIFS('무신사 메타 광고'!$L:$L, '무신사 메타 광고'!$I:$I, $C$4, '무신사 메타 광고'!$D:$D, $B97))</f>
        <v>0</v>
      </c>
      <c r="D97" s="10">
        <f>IF($C$4="", SUMIFS('무신사 메타 광고'!$V:$V, '무신사 메타 광고'!$D:$D, $B97), SUMIFS('무신사 메타 광고'!$V:$V,'무신사 메타 광고'!$I:$I,$C$4,'무신사 메타 광고'!$D:$D,$B97))</f>
        <v>0</v>
      </c>
      <c r="E97" s="11">
        <f t="shared" si="5"/>
        <v>0</v>
      </c>
      <c r="F97" s="12" t="str">
        <f t="shared" si="13"/>
        <v xml:space="preserve"> </v>
      </c>
      <c r="G97" s="10">
        <f>IF($C$4="", SUMIFS('무신사 메타 광고'!$K:$K, '무신사 메타 광고'!$D:$D, $B97), SUMIFS('무신사 메타 광고'!$K:$K,'무신사 메타 광고'!$I:$I,$C$4,'무신사 메타 광고'!D:D,$B97))</f>
        <v>0</v>
      </c>
      <c r="H97" s="10">
        <f>IF($C$4="", SUMIFS('무신사 메타 광고'!$N:$N, '무신사 메타 광고'!$D:$D, $B97),SUMIFS('무신사 메타 광고'!$N:$N,'무신사 메타 광고'!$I:$I,$C$4,'무신사 메타 광고'!$D:$D,$B97))</f>
        <v>0</v>
      </c>
      <c r="I97" s="10">
        <f>IF($C$4="", SUMIFS('무신사 메타 광고'!$U:$U, '무신사 메타 광고'!$D:$D, $B97),SUMIFS('무신사 메타 광고'!$U:$U,'무신사 메타 광고'!$I:$I,$C$4,'무신사 메타 광고'!$D:$D,$B97))</f>
        <v>0</v>
      </c>
      <c r="J97" s="11">
        <f t="shared" si="6"/>
        <v>0</v>
      </c>
      <c r="K97" s="11">
        <f t="shared" si="7"/>
        <v>0</v>
      </c>
      <c r="L97" s="12" t="str">
        <f t="shared" si="8"/>
        <v xml:space="preserve"> </v>
      </c>
      <c r="N97" s="10">
        <f>IF($C$4="", SUMIFS('무신사 메타 광고'!$X:$X, '무신사 메타 광고'!$D:$D, $B97),SUMIFS('무신사 메타 광고'!$X:$X,'무신사 메타 광고'!I:I,$C$4,'무신사 메타 광고'!D:D,$B97))</f>
        <v>0</v>
      </c>
      <c r="O97" s="11">
        <f t="shared" si="9"/>
        <v>0</v>
      </c>
      <c r="R97" s="13"/>
      <c r="S97" s="10">
        <f>IF($S$4="", SUMIFS('무신사 메타 광고'!$L:$L, '무신사 메타 광고'!$C:$C, $R97),SUMIFS('무신사 메타 광고'!L:L,'무신사 메타 광고'!$I:$I,$S$4,'무신사 메타 광고'!$C:$C,$R97))</f>
        <v>0</v>
      </c>
      <c r="T97" s="10">
        <f>IF($S$4="", SUMIFS('무신사 메타 광고'!$V:$V, '무신사 메타 광고'!$C:$C, $R97),SUMIFS('무신사 메타 광고'!$V:$V,'무신사 메타 광고'!$I:$I,$S$4,'무신사 메타 광고'!$C:$C,$R97))</f>
        <v>0</v>
      </c>
      <c r="U97" s="11">
        <f t="shared" si="10"/>
        <v>0</v>
      </c>
      <c r="V97" s="12" t="str">
        <f t="shared" si="14"/>
        <v xml:space="preserve"> </v>
      </c>
      <c r="W97" s="10">
        <f>IF($S$4="", SUMIFS('무신사 메타 광고'!$K:$K, '무신사 메타 광고'!$C:$C, $R97),SUMIFS('무신사 메타 광고'!$K:$K,'무신사 메타 광고'!$I:$I,$S$4,'무신사 메타 광고'!$C:$C,$R97))</f>
        <v>0</v>
      </c>
      <c r="X97" s="10">
        <f>IF($S$4="", SUMIFS('무신사 메타 광고'!$N:$N, '무신사 메타 광고'!$C:$C, $R97),SUMIFS('무신사 메타 광고'!$N:$N,'무신사 메타 광고'!$I:$I,$S$4,'무신사 메타 광고'!$C:$C,$R97))</f>
        <v>0</v>
      </c>
      <c r="Y97" s="11">
        <f t="shared" si="11"/>
        <v>0</v>
      </c>
      <c r="Z97" s="12" t="str">
        <f t="shared" si="15"/>
        <v xml:space="preserve"> </v>
      </c>
      <c r="AB97" s="10">
        <f>IF($S$4="", SUMIFS('무신사 메타 광고'!$X:$X, '무신사 메타 광고'!$C:$C, $R97),SUMIFS('무신사 메타 광고'!$X:$X,'무신사 메타 광고'!$I:$I,$S$4,'무신사 메타 광고'!$C:$C,$R97))</f>
        <v>0</v>
      </c>
      <c r="AC97" s="11">
        <f t="shared" si="12"/>
        <v>0</v>
      </c>
    </row>
    <row r="98" spans="2:29">
      <c r="B98" s="9"/>
      <c r="C98" s="10">
        <f>IF($C$4="", SUMIFS('무신사 메타 광고'!$L:$L, '무신사 메타 광고'!$D:$D, $B98), SUMIFS('무신사 메타 광고'!$L:$L, '무신사 메타 광고'!$I:$I, $C$4, '무신사 메타 광고'!$D:$D, $B98))</f>
        <v>0</v>
      </c>
      <c r="D98" s="10">
        <f>IF($C$4="", SUMIFS('무신사 메타 광고'!$V:$V, '무신사 메타 광고'!$D:$D, $B98), SUMIFS('무신사 메타 광고'!$V:$V,'무신사 메타 광고'!$I:$I,$C$4,'무신사 메타 광고'!$D:$D,$B98))</f>
        <v>0</v>
      </c>
      <c r="E98" s="11">
        <f t="shared" si="5"/>
        <v>0</v>
      </c>
      <c r="F98" s="12" t="str">
        <f t="shared" si="13"/>
        <v xml:space="preserve"> </v>
      </c>
      <c r="G98" s="10">
        <f>IF($C$4="", SUMIFS('무신사 메타 광고'!$K:$K, '무신사 메타 광고'!$D:$D, $B98), SUMIFS('무신사 메타 광고'!$K:$K,'무신사 메타 광고'!$I:$I,$C$4,'무신사 메타 광고'!D:D,$B98))</f>
        <v>0</v>
      </c>
      <c r="H98" s="10">
        <f>IF($C$4="", SUMIFS('무신사 메타 광고'!$N:$N, '무신사 메타 광고'!$D:$D, $B98),SUMIFS('무신사 메타 광고'!$N:$N,'무신사 메타 광고'!$I:$I,$C$4,'무신사 메타 광고'!$D:$D,$B98))</f>
        <v>0</v>
      </c>
      <c r="I98" s="10">
        <f>IF($C$4="", SUMIFS('무신사 메타 광고'!$U:$U, '무신사 메타 광고'!$D:$D, $B98),SUMIFS('무신사 메타 광고'!$U:$U,'무신사 메타 광고'!$I:$I,$C$4,'무신사 메타 광고'!$D:$D,$B98))</f>
        <v>0</v>
      </c>
      <c r="J98" s="11">
        <f t="shared" si="6"/>
        <v>0</v>
      </c>
      <c r="K98" s="11">
        <f t="shared" si="7"/>
        <v>0</v>
      </c>
      <c r="L98" s="12" t="str">
        <f t="shared" si="8"/>
        <v xml:space="preserve"> </v>
      </c>
      <c r="N98" s="10">
        <f>IF($C$4="", SUMIFS('무신사 메타 광고'!$X:$X, '무신사 메타 광고'!$D:$D, $B98),SUMIFS('무신사 메타 광고'!$X:$X,'무신사 메타 광고'!I:I,$C$4,'무신사 메타 광고'!D:D,$B98))</f>
        <v>0</v>
      </c>
      <c r="O98" s="11">
        <f t="shared" si="9"/>
        <v>0</v>
      </c>
      <c r="R98" s="13"/>
      <c r="S98" s="10">
        <f>IF($S$4="", SUMIFS('무신사 메타 광고'!$L:$L, '무신사 메타 광고'!$C:$C, $R98),SUMIFS('무신사 메타 광고'!L:L,'무신사 메타 광고'!$I:$I,$S$4,'무신사 메타 광고'!$C:$C,$R98))</f>
        <v>0</v>
      </c>
      <c r="T98" s="10">
        <f>IF($S$4="", SUMIFS('무신사 메타 광고'!$V:$V, '무신사 메타 광고'!$C:$C, $R98),SUMIFS('무신사 메타 광고'!$V:$V,'무신사 메타 광고'!$I:$I,$S$4,'무신사 메타 광고'!$C:$C,$R98))</f>
        <v>0</v>
      </c>
      <c r="U98" s="11">
        <f t="shared" si="10"/>
        <v>0</v>
      </c>
      <c r="V98" s="12" t="str">
        <f t="shared" si="14"/>
        <v xml:space="preserve"> </v>
      </c>
      <c r="W98" s="10">
        <f>IF($S$4="", SUMIFS('무신사 메타 광고'!$K:$K, '무신사 메타 광고'!$C:$C, $R98),SUMIFS('무신사 메타 광고'!$K:$K,'무신사 메타 광고'!$I:$I,$S$4,'무신사 메타 광고'!$C:$C,$R98))</f>
        <v>0</v>
      </c>
      <c r="X98" s="10">
        <f>IF($S$4="", SUMIFS('무신사 메타 광고'!$N:$N, '무신사 메타 광고'!$C:$C, $R98),SUMIFS('무신사 메타 광고'!$N:$N,'무신사 메타 광고'!$I:$I,$S$4,'무신사 메타 광고'!$C:$C,$R98))</f>
        <v>0</v>
      </c>
      <c r="Y98" s="11">
        <f t="shared" si="11"/>
        <v>0</v>
      </c>
      <c r="Z98" s="12" t="str">
        <f t="shared" si="15"/>
        <v xml:space="preserve"> </v>
      </c>
      <c r="AB98" s="10">
        <f>IF($S$4="", SUMIFS('무신사 메타 광고'!$X:$X, '무신사 메타 광고'!$C:$C, $R98),SUMIFS('무신사 메타 광고'!$X:$X,'무신사 메타 광고'!$I:$I,$S$4,'무신사 메타 광고'!$C:$C,$R98))</f>
        <v>0</v>
      </c>
      <c r="AC98" s="11">
        <f t="shared" si="12"/>
        <v>0</v>
      </c>
    </row>
    <row r="99" spans="2:29">
      <c r="B99" s="9"/>
      <c r="C99" s="10">
        <f>IF($C$4="", SUMIFS('무신사 메타 광고'!$L:$L, '무신사 메타 광고'!$D:$D, $B99), SUMIFS('무신사 메타 광고'!$L:$L, '무신사 메타 광고'!$I:$I, $C$4, '무신사 메타 광고'!$D:$D, $B99))</f>
        <v>0</v>
      </c>
      <c r="D99" s="10">
        <f>IF($C$4="", SUMIFS('무신사 메타 광고'!$V:$V, '무신사 메타 광고'!$D:$D, $B99), SUMIFS('무신사 메타 광고'!$V:$V,'무신사 메타 광고'!$I:$I,$C$4,'무신사 메타 광고'!$D:$D,$B99))</f>
        <v>0</v>
      </c>
      <c r="E99" s="11">
        <f t="shared" si="5"/>
        <v>0</v>
      </c>
      <c r="F99" s="12" t="str">
        <f t="shared" si="13"/>
        <v xml:space="preserve"> </v>
      </c>
      <c r="G99" s="10">
        <f>IF($C$4="", SUMIFS('무신사 메타 광고'!$K:$K, '무신사 메타 광고'!$D:$D, $B99), SUMIFS('무신사 메타 광고'!$K:$K,'무신사 메타 광고'!$I:$I,$C$4,'무신사 메타 광고'!D:D,$B99))</f>
        <v>0</v>
      </c>
      <c r="H99" s="10">
        <f>IF($C$4="", SUMIFS('무신사 메타 광고'!$N:$N, '무신사 메타 광고'!$D:$D, $B99),SUMIFS('무신사 메타 광고'!$N:$N,'무신사 메타 광고'!$I:$I,$C$4,'무신사 메타 광고'!$D:$D,$B99))</f>
        <v>0</v>
      </c>
      <c r="I99" s="10">
        <f>IF($C$4="", SUMIFS('무신사 메타 광고'!$U:$U, '무신사 메타 광고'!$D:$D, $B99),SUMIFS('무신사 메타 광고'!$U:$U,'무신사 메타 광고'!$I:$I,$C$4,'무신사 메타 광고'!$D:$D,$B99))</f>
        <v>0</v>
      </c>
      <c r="J99" s="11">
        <f t="shared" si="6"/>
        <v>0</v>
      </c>
      <c r="K99" s="11">
        <f t="shared" si="7"/>
        <v>0</v>
      </c>
      <c r="L99" s="12" t="str">
        <f t="shared" si="8"/>
        <v xml:space="preserve"> </v>
      </c>
      <c r="N99" s="10">
        <f>IF($C$4="", SUMIFS('무신사 메타 광고'!$X:$X, '무신사 메타 광고'!$D:$D, $B99),SUMIFS('무신사 메타 광고'!$X:$X,'무신사 메타 광고'!I:I,$C$4,'무신사 메타 광고'!D:D,$B99))</f>
        <v>0</v>
      </c>
      <c r="O99" s="11">
        <f t="shared" si="9"/>
        <v>0</v>
      </c>
      <c r="R99" s="13"/>
      <c r="S99" s="10">
        <f>IF($S$4="", SUMIFS('무신사 메타 광고'!$L:$L, '무신사 메타 광고'!$C:$C, $R99),SUMIFS('무신사 메타 광고'!L:L,'무신사 메타 광고'!$I:$I,$S$4,'무신사 메타 광고'!$C:$C,$R99))</f>
        <v>0</v>
      </c>
      <c r="T99" s="10">
        <f>IF($S$4="", SUMIFS('무신사 메타 광고'!$V:$V, '무신사 메타 광고'!$C:$C, $R99),SUMIFS('무신사 메타 광고'!$V:$V,'무신사 메타 광고'!$I:$I,$S$4,'무신사 메타 광고'!$C:$C,$R99))</f>
        <v>0</v>
      </c>
      <c r="U99" s="11">
        <f t="shared" si="10"/>
        <v>0</v>
      </c>
      <c r="V99" s="12" t="str">
        <f t="shared" si="14"/>
        <v xml:space="preserve"> </v>
      </c>
      <c r="W99" s="10">
        <f>IF($S$4="", SUMIFS('무신사 메타 광고'!$K:$K, '무신사 메타 광고'!$C:$C, $R99),SUMIFS('무신사 메타 광고'!$K:$K,'무신사 메타 광고'!$I:$I,$S$4,'무신사 메타 광고'!$C:$C,$R99))</f>
        <v>0</v>
      </c>
      <c r="X99" s="10">
        <f>IF($S$4="", SUMIFS('무신사 메타 광고'!$N:$N, '무신사 메타 광고'!$C:$C, $R99),SUMIFS('무신사 메타 광고'!$N:$N,'무신사 메타 광고'!$I:$I,$S$4,'무신사 메타 광고'!$C:$C,$R99))</f>
        <v>0</v>
      </c>
      <c r="Y99" s="11">
        <f t="shared" si="11"/>
        <v>0</v>
      </c>
      <c r="Z99" s="12" t="str">
        <f t="shared" si="15"/>
        <v xml:space="preserve"> </v>
      </c>
      <c r="AB99" s="10">
        <f>IF($S$4="", SUMIFS('무신사 메타 광고'!$X:$X, '무신사 메타 광고'!$C:$C, $R99),SUMIFS('무신사 메타 광고'!$X:$X,'무신사 메타 광고'!$I:$I,$S$4,'무신사 메타 광고'!$C:$C,$R99))</f>
        <v>0</v>
      </c>
      <c r="AC99" s="11">
        <f t="shared" si="12"/>
        <v>0</v>
      </c>
    </row>
    <row r="100" spans="2:29">
      <c r="B100" s="9"/>
      <c r="C100" s="10">
        <f>IF($C$4="", SUMIFS('무신사 메타 광고'!$L:$L, '무신사 메타 광고'!$D:$D, $B100), SUMIFS('무신사 메타 광고'!$L:$L, '무신사 메타 광고'!$I:$I, $C$4, '무신사 메타 광고'!$D:$D, $B100))</f>
        <v>0</v>
      </c>
      <c r="D100" s="10">
        <f>IF($C$4="", SUMIFS('무신사 메타 광고'!$V:$V, '무신사 메타 광고'!$D:$D, $B100), SUMIFS('무신사 메타 광고'!$V:$V,'무신사 메타 광고'!$I:$I,$C$4,'무신사 메타 광고'!$D:$D,$B100))</f>
        <v>0</v>
      </c>
      <c r="E100" s="11">
        <f t="shared" si="5"/>
        <v>0</v>
      </c>
      <c r="F100" s="12" t="str">
        <f t="shared" si="13"/>
        <v xml:space="preserve"> </v>
      </c>
      <c r="G100" s="10">
        <f>IF($C$4="", SUMIFS('무신사 메타 광고'!$K:$K, '무신사 메타 광고'!$D:$D, $B100), SUMIFS('무신사 메타 광고'!$K:$K,'무신사 메타 광고'!$I:$I,$C$4,'무신사 메타 광고'!D:D,$B100))</f>
        <v>0</v>
      </c>
      <c r="H100" s="10">
        <f>IF($C$4="", SUMIFS('무신사 메타 광고'!$N:$N, '무신사 메타 광고'!$D:$D, $B100),SUMIFS('무신사 메타 광고'!$N:$N,'무신사 메타 광고'!$I:$I,$C$4,'무신사 메타 광고'!$D:$D,$B100))</f>
        <v>0</v>
      </c>
      <c r="I100" s="10">
        <f>IF($C$4="", SUMIFS('무신사 메타 광고'!$U:$U, '무신사 메타 광고'!$D:$D, $B100),SUMIFS('무신사 메타 광고'!$U:$U,'무신사 메타 광고'!$I:$I,$C$4,'무신사 메타 광고'!$D:$D,$B100))</f>
        <v>0</v>
      </c>
      <c r="J100" s="11">
        <f t="shared" si="6"/>
        <v>0</v>
      </c>
      <c r="K100" s="11">
        <f t="shared" si="7"/>
        <v>0</v>
      </c>
      <c r="L100" s="12" t="str">
        <f t="shared" si="8"/>
        <v xml:space="preserve"> </v>
      </c>
      <c r="N100" s="10">
        <f>IF($C$4="", SUMIFS('무신사 메타 광고'!$X:$X, '무신사 메타 광고'!$D:$D, $B100),SUMIFS('무신사 메타 광고'!$X:$X,'무신사 메타 광고'!I:I,$C$4,'무신사 메타 광고'!D:D,$B100))</f>
        <v>0</v>
      </c>
      <c r="O100" s="11">
        <f t="shared" si="9"/>
        <v>0</v>
      </c>
      <c r="R100" s="13"/>
      <c r="S100" s="10">
        <f>IF($S$4="", SUMIFS('무신사 메타 광고'!$L:$L, '무신사 메타 광고'!$C:$C, $R100),SUMIFS('무신사 메타 광고'!L:L,'무신사 메타 광고'!$I:$I,$S$4,'무신사 메타 광고'!$C:$C,$R100))</f>
        <v>0</v>
      </c>
      <c r="T100" s="10">
        <f>IF($S$4="", SUMIFS('무신사 메타 광고'!$V:$V, '무신사 메타 광고'!$C:$C, $R100),SUMIFS('무신사 메타 광고'!$V:$V,'무신사 메타 광고'!$I:$I,$S$4,'무신사 메타 광고'!$C:$C,$R100))</f>
        <v>0</v>
      </c>
      <c r="U100" s="11">
        <f t="shared" si="10"/>
        <v>0</v>
      </c>
      <c r="V100" s="12" t="str">
        <f t="shared" si="14"/>
        <v xml:space="preserve"> </v>
      </c>
      <c r="W100" s="10">
        <f>IF($S$4="", SUMIFS('무신사 메타 광고'!$K:$K, '무신사 메타 광고'!$C:$C, $R100),SUMIFS('무신사 메타 광고'!$K:$K,'무신사 메타 광고'!$I:$I,$S$4,'무신사 메타 광고'!$C:$C,$R100))</f>
        <v>0</v>
      </c>
      <c r="X100" s="10">
        <f>IF($S$4="", SUMIFS('무신사 메타 광고'!$N:$N, '무신사 메타 광고'!$C:$C, $R100),SUMIFS('무신사 메타 광고'!$N:$N,'무신사 메타 광고'!$I:$I,$S$4,'무신사 메타 광고'!$C:$C,$R100))</f>
        <v>0</v>
      </c>
      <c r="Y100" s="11">
        <f t="shared" si="11"/>
        <v>0</v>
      </c>
      <c r="Z100" s="12" t="str">
        <f t="shared" si="15"/>
        <v xml:space="preserve"> </v>
      </c>
      <c r="AB100" s="10">
        <f>IF($S$4="", SUMIFS('무신사 메타 광고'!$X:$X, '무신사 메타 광고'!$C:$C, $R100),SUMIFS('무신사 메타 광고'!$X:$X,'무신사 메타 광고'!$I:$I,$S$4,'무신사 메타 광고'!$C:$C,$R100))</f>
        <v>0</v>
      </c>
      <c r="AC100" s="11">
        <f t="shared" si="12"/>
        <v>0</v>
      </c>
    </row>
    <row r="101" spans="2:29">
      <c r="B101" s="9"/>
      <c r="C101" s="10">
        <f>IF($C$4="", SUMIFS('무신사 메타 광고'!$L:$L, '무신사 메타 광고'!$D:$D, $B101), SUMIFS('무신사 메타 광고'!$L:$L, '무신사 메타 광고'!$I:$I, $C$4, '무신사 메타 광고'!$D:$D, $B101))</f>
        <v>0</v>
      </c>
      <c r="D101" s="10">
        <f>IF($C$4="", SUMIFS('무신사 메타 광고'!$V:$V, '무신사 메타 광고'!$D:$D, $B101), SUMIFS('무신사 메타 광고'!$V:$V,'무신사 메타 광고'!$I:$I,$C$4,'무신사 메타 광고'!$D:$D,$B101))</f>
        <v>0</v>
      </c>
      <c r="E101" s="11">
        <f t="shared" si="5"/>
        <v>0</v>
      </c>
      <c r="F101" s="12" t="str">
        <f t="shared" si="13"/>
        <v xml:space="preserve"> </v>
      </c>
      <c r="G101" s="10">
        <f>IF($C$4="", SUMIFS('무신사 메타 광고'!$K:$K, '무신사 메타 광고'!$D:$D, $B101), SUMIFS('무신사 메타 광고'!$K:$K,'무신사 메타 광고'!$I:$I,$C$4,'무신사 메타 광고'!D:D,$B101))</f>
        <v>0</v>
      </c>
      <c r="H101" s="10">
        <f>IF($C$4="", SUMIFS('무신사 메타 광고'!$N:$N, '무신사 메타 광고'!$D:$D, $B101),SUMIFS('무신사 메타 광고'!$N:$N,'무신사 메타 광고'!$I:$I,$C$4,'무신사 메타 광고'!$D:$D,$B101))</f>
        <v>0</v>
      </c>
      <c r="I101" s="10">
        <f>IF($C$4="", SUMIFS('무신사 메타 광고'!$U:$U, '무신사 메타 광고'!$D:$D, $B101),SUMIFS('무신사 메타 광고'!$U:$U,'무신사 메타 광고'!$I:$I,$C$4,'무신사 메타 광고'!$D:$D,$B101))</f>
        <v>0</v>
      </c>
      <c r="J101" s="11">
        <f t="shared" si="6"/>
        <v>0</v>
      </c>
      <c r="K101" s="11">
        <f t="shared" si="7"/>
        <v>0</v>
      </c>
      <c r="L101" s="12" t="str">
        <f t="shared" si="8"/>
        <v xml:space="preserve"> </v>
      </c>
      <c r="N101" s="10">
        <f>IF($C$4="", SUMIFS('무신사 메타 광고'!$X:$X, '무신사 메타 광고'!$D:$D, $B101),SUMIFS('무신사 메타 광고'!$X:$X,'무신사 메타 광고'!I:I,$C$4,'무신사 메타 광고'!D:D,$B101))</f>
        <v>0</v>
      </c>
      <c r="O101" s="11">
        <f t="shared" si="9"/>
        <v>0</v>
      </c>
      <c r="R101" s="13"/>
      <c r="S101" s="10">
        <f>IF($S$4="", SUMIFS('무신사 메타 광고'!$L:$L, '무신사 메타 광고'!$C:$C, $R101),SUMIFS('무신사 메타 광고'!L:L,'무신사 메타 광고'!$I:$I,$S$4,'무신사 메타 광고'!$C:$C,$R101))</f>
        <v>0</v>
      </c>
      <c r="T101" s="10">
        <f>IF($S$4="", SUMIFS('무신사 메타 광고'!$V:$V, '무신사 메타 광고'!$C:$C, $R101),SUMIFS('무신사 메타 광고'!$V:$V,'무신사 메타 광고'!$I:$I,$S$4,'무신사 메타 광고'!$C:$C,$R101))</f>
        <v>0</v>
      </c>
      <c r="U101" s="11">
        <f t="shared" si="10"/>
        <v>0</v>
      </c>
      <c r="V101" s="12" t="str">
        <f t="shared" si="14"/>
        <v xml:space="preserve"> </v>
      </c>
      <c r="W101" s="10">
        <f>IF($S$4="", SUMIFS('무신사 메타 광고'!$K:$K, '무신사 메타 광고'!$C:$C, $R101),SUMIFS('무신사 메타 광고'!$K:$K,'무신사 메타 광고'!$I:$I,$S$4,'무신사 메타 광고'!$C:$C,$R101))</f>
        <v>0</v>
      </c>
      <c r="X101" s="10">
        <f>IF($S$4="", SUMIFS('무신사 메타 광고'!$N:$N, '무신사 메타 광고'!$C:$C, $R101),SUMIFS('무신사 메타 광고'!$N:$N,'무신사 메타 광고'!$I:$I,$S$4,'무신사 메타 광고'!$C:$C,$R101))</f>
        <v>0</v>
      </c>
      <c r="Y101" s="11">
        <f t="shared" si="11"/>
        <v>0</v>
      </c>
      <c r="Z101" s="12" t="str">
        <f t="shared" si="15"/>
        <v xml:space="preserve"> </v>
      </c>
      <c r="AB101" s="10">
        <f>IF($S$4="", SUMIFS('무신사 메타 광고'!$X:$X, '무신사 메타 광고'!$C:$C, $R101),SUMIFS('무신사 메타 광고'!$X:$X,'무신사 메타 광고'!$I:$I,$S$4,'무신사 메타 광고'!$C:$C,$R101))</f>
        <v>0</v>
      </c>
      <c r="AC101" s="11">
        <f t="shared" si="12"/>
        <v>0</v>
      </c>
    </row>
    <row r="102" spans="2:29">
      <c r="B102" s="9"/>
      <c r="C102" s="10">
        <f>IF($C$4="", SUMIFS('무신사 메타 광고'!$L:$L, '무신사 메타 광고'!$D:$D, $B102), SUMIFS('무신사 메타 광고'!$L:$L, '무신사 메타 광고'!$I:$I, $C$4, '무신사 메타 광고'!$D:$D, $B102))</f>
        <v>0</v>
      </c>
      <c r="D102" s="10">
        <f>IF($C$4="", SUMIFS('무신사 메타 광고'!$V:$V, '무신사 메타 광고'!$D:$D, $B102), SUMIFS('무신사 메타 광고'!$V:$V,'무신사 메타 광고'!$I:$I,$C$4,'무신사 메타 광고'!$D:$D,$B102))</f>
        <v>0</v>
      </c>
      <c r="E102" s="11">
        <f t="shared" si="5"/>
        <v>0</v>
      </c>
      <c r="F102" s="12" t="str">
        <f t="shared" si="13"/>
        <v xml:space="preserve"> </v>
      </c>
      <c r="G102" s="10">
        <f>IF($C$4="", SUMIFS('무신사 메타 광고'!$K:$K, '무신사 메타 광고'!$D:$D, $B102), SUMIFS('무신사 메타 광고'!$K:$K,'무신사 메타 광고'!$I:$I,$C$4,'무신사 메타 광고'!D:D,$B102))</f>
        <v>0</v>
      </c>
      <c r="H102" s="10">
        <f>IF($C$4="", SUMIFS('무신사 메타 광고'!$N:$N, '무신사 메타 광고'!$D:$D, $B102),SUMIFS('무신사 메타 광고'!$N:$N,'무신사 메타 광고'!$I:$I,$C$4,'무신사 메타 광고'!$D:$D,$B102))</f>
        <v>0</v>
      </c>
      <c r="I102" s="10">
        <f>IF($C$4="", SUMIFS('무신사 메타 광고'!$U:$U, '무신사 메타 광고'!$D:$D, $B102),SUMIFS('무신사 메타 광고'!$U:$U,'무신사 메타 광고'!$I:$I,$C$4,'무신사 메타 광고'!$D:$D,$B102))</f>
        <v>0</v>
      </c>
      <c r="J102" s="11">
        <f t="shared" si="6"/>
        <v>0</v>
      </c>
      <c r="K102" s="11">
        <f t="shared" si="7"/>
        <v>0</v>
      </c>
      <c r="L102" s="12" t="str">
        <f t="shared" si="8"/>
        <v xml:space="preserve"> </v>
      </c>
      <c r="N102" s="10">
        <f>IF($C$4="", SUMIFS('무신사 메타 광고'!$X:$X, '무신사 메타 광고'!$D:$D, $B102),SUMIFS('무신사 메타 광고'!$X:$X,'무신사 메타 광고'!I:I,$C$4,'무신사 메타 광고'!D:D,$B102))</f>
        <v>0</v>
      </c>
      <c r="O102" s="11">
        <f t="shared" si="9"/>
        <v>0</v>
      </c>
      <c r="R102" s="13"/>
      <c r="S102" s="10">
        <f>IF($S$4="", SUMIFS('무신사 메타 광고'!$L:$L, '무신사 메타 광고'!$C:$C, $R102),SUMIFS('무신사 메타 광고'!L:L,'무신사 메타 광고'!$I:$I,$S$4,'무신사 메타 광고'!$C:$C,$R102))</f>
        <v>0</v>
      </c>
      <c r="T102" s="10">
        <f>IF($S$4="", SUMIFS('무신사 메타 광고'!$V:$V, '무신사 메타 광고'!$C:$C, $R102),SUMIFS('무신사 메타 광고'!$V:$V,'무신사 메타 광고'!$I:$I,$S$4,'무신사 메타 광고'!$C:$C,$R102))</f>
        <v>0</v>
      </c>
      <c r="U102" s="11">
        <f t="shared" si="10"/>
        <v>0</v>
      </c>
      <c r="V102" s="12" t="str">
        <f t="shared" si="14"/>
        <v xml:space="preserve"> </v>
      </c>
      <c r="W102" s="10">
        <f>IF($S$4="", SUMIFS('무신사 메타 광고'!$K:$K, '무신사 메타 광고'!$C:$C, $R102),SUMIFS('무신사 메타 광고'!$K:$K,'무신사 메타 광고'!$I:$I,$S$4,'무신사 메타 광고'!$C:$C,$R102))</f>
        <v>0</v>
      </c>
      <c r="X102" s="10">
        <f>IF($S$4="", SUMIFS('무신사 메타 광고'!$N:$N, '무신사 메타 광고'!$C:$C, $R102),SUMIFS('무신사 메타 광고'!$N:$N,'무신사 메타 광고'!$I:$I,$S$4,'무신사 메타 광고'!$C:$C,$R102))</f>
        <v>0</v>
      </c>
      <c r="Y102" s="11">
        <f t="shared" si="11"/>
        <v>0</v>
      </c>
      <c r="Z102" s="12" t="str">
        <f t="shared" si="15"/>
        <v xml:space="preserve"> </v>
      </c>
      <c r="AB102" s="10">
        <f>IF($S$4="", SUMIFS('무신사 메타 광고'!$X:$X, '무신사 메타 광고'!$C:$C, $R102),SUMIFS('무신사 메타 광고'!$X:$X,'무신사 메타 광고'!$I:$I,$S$4,'무신사 메타 광고'!$C:$C,$R102))</f>
        <v>0</v>
      </c>
      <c r="AC102" s="11">
        <f t="shared" si="12"/>
        <v>0</v>
      </c>
    </row>
    <row r="103" spans="2:29">
      <c r="B103" s="9"/>
      <c r="C103" s="10">
        <f>IF($C$4="", SUMIFS('무신사 메타 광고'!$L:$L, '무신사 메타 광고'!$D:$D, $B103), SUMIFS('무신사 메타 광고'!$L:$L, '무신사 메타 광고'!$I:$I, $C$4, '무신사 메타 광고'!$D:$D, $B103))</f>
        <v>0</v>
      </c>
      <c r="D103" s="10">
        <f>IF($C$4="", SUMIFS('무신사 메타 광고'!$V:$V, '무신사 메타 광고'!$D:$D, $B103), SUMIFS('무신사 메타 광고'!$V:$V,'무신사 메타 광고'!$I:$I,$C$4,'무신사 메타 광고'!$D:$D,$B103))</f>
        <v>0</v>
      </c>
      <c r="E103" s="11">
        <f t="shared" si="5"/>
        <v>0</v>
      </c>
      <c r="F103" s="12" t="str">
        <f t="shared" si="13"/>
        <v xml:space="preserve"> </v>
      </c>
      <c r="G103" s="10">
        <f>IF($C$4="", SUMIFS('무신사 메타 광고'!$K:$K, '무신사 메타 광고'!$D:$D, $B103), SUMIFS('무신사 메타 광고'!$K:$K,'무신사 메타 광고'!$I:$I,$C$4,'무신사 메타 광고'!D:D,$B103))</f>
        <v>0</v>
      </c>
      <c r="H103" s="10">
        <f>IF($C$4="", SUMIFS('무신사 메타 광고'!$N:$N, '무신사 메타 광고'!$D:$D, $B103),SUMIFS('무신사 메타 광고'!$N:$N,'무신사 메타 광고'!$I:$I,$C$4,'무신사 메타 광고'!$D:$D,$B103))</f>
        <v>0</v>
      </c>
      <c r="I103" s="10">
        <f>IF($C$4="", SUMIFS('무신사 메타 광고'!$U:$U, '무신사 메타 광고'!$D:$D, $B103),SUMIFS('무신사 메타 광고'!$U:$U,'무신사 메타 광고'!$I:$I,$C$4,'무신사 메타 광고'!$D:$D,$B103))</f>
        <v>0</v>
      </c>
      <c r="J103" s="11">
        <f t="shared" si="6"/>
        <v>0</v>
      </c>
      <c r="K103" s="11">
        <f t="shared" si="7"/>
        <v>0</v>
      </c>
      <c r="L103" s="12" t="str">
        <f t="shared" si="8"/>
        <v xml:space="preserve"> </v>
      </c>
      <c r="N103" s="10">
        <f>IF($C$4="", SUMIFS('무신사 메타 광고'!$X:$X, '무신사 메타 광고'!$D:$D, $B103),SUMIFS('무신사 메타 광고'!$X:$X,'무신사 메타 광고'!I:I,$C$4,'무신사 메타 광고'!D:D,$B103))</f>
        <v>0</v>
      </c>
      <c r="O103" s="11">
        <f t="shared" si="9"/>
        <v>0</v>
      </c>
      <c r="R103" s="13"/>
      <c r="S103" s="10">
        <f>IF($S$4="", SUMIFS('무신사 메타 광고'!$L:$L, '무신사 메타 광고'!$C:$C, $R103),SUMIFS('무신사 메타 광고'!L:L,'무신사 메타 광고'!$I:$I,$S$4,'무신사 메타 광고'!$C:$C,$R103))</f>
        <v>0</v>
      </c>
      <c r="T103" s="10">
        <f>IF($S$4="", SUMIFS('무신사 메타 광고'!$V:$V, '무신사 메타 광고'!$C:$C, $R103),SUMIFS('무신사 메타 광고'!$V:$V,'무신사 메타 광고'!$I:$I,$S$4,'무신사 메타 광고'!$C:$C,$R103))</f>
        <v>0</v>
      </c>
      <c r="U103" s="11">
        <f t="shared" si="10"/>
        <v>0</v>
      </c>
      <c r="V103" s="12" t="str">
        <f t="shared" si="14"/>
        <v xml:space="preserve"> </v>
      </c>
      <c r="W103" s="10">
        <f>IF($S$4="", SUMIFS('무신사 메타 광고'!$K:$K, '무신사 메타 광고'!$C:$C, $R103),SUMIFS('무신사 메타 광고'!$K:$K,'무신사 메타 광고'!$I:$I,$S$4,'무신사 메타 광고'!$C:$C,$R103))</f>
        <v>0</v>
      </c>
      <c r="X103" s="10">
        <f>IF($S$4="", SUMIFS('무신사 메타 광고'!$N:$N, '무신사 메타 광고'!$C:$C, $R103),SUMIFS('무신사 메타 광고'!$N:$N,'무신사 메타 광고'!$I:$I,$S$4,'무신사 메타 광고'!$C:$C,$R103))</f>
        <v>0</v>
      </c>
      <c r="Y103" s="11">
        <f t="shared" si="11"/>
        <v>0</v>
      </c>
      <c r="Z103" s="12" t="str">
        <f t="shared" si="15"/>
        <v xml:space="preserve"> </v>
      </c>
      <c r="AB103" s="10">
        <f>IF($S$4="", SUMIFS('무신사 메타 광고'!$X:$X, '무신사 메타 광고'!$C:$C, $R103),SUMIFS('무신사 메타 광고'!$X:$X,'무신사 메타 광고'!$I:$I,$S$4,'무신사 메타 광고'!$C:$C,$R103))</f>
        <v>0</v>
      </c>
      <c r="AC103" s="11">
        <f t="shared" si="12"/>
        <v>0</v>
      </c>
    </row>
    <row r="104" spans="2:29">
      <c r="B104" s="9"/>
      <c r="C104" s="10">
        <f>IF($C$4="", SUMIFS('무신사 메타 광고'!$L:$L, '무신사 메타 광고'!$D:$D, $B104), SUMIFS('무신사 메타 광고'!$L:$L, '무신사 메타 광고'!$I:$I, $C$4, '무신사 메타 광고'!$D:$D, $B104))</f>
        <v>0</v>
      </c>
      <c r="D104" s="10">
        <f>IF($C$4="", SUMIFS('무신사 메타 광고'!$V:$V, '무신사 메타 광고'!$D:$D, $B104), SUMIFS('무신사 메타 광고'!$V:$V,'무신사 메타 광고'!$I:$I,$C$4,'무신사 메타 광고'!$D:$D,$B104))</f>
        <v>0</v>
      </c>
      <c r="E104" s="11">
        <f t="shared" si="5"/>
        <v>0</v>
      </c>
      <c r="F104" s="12" t="str">
        <f t="shared" si="13"/>
        <v xml:space="preserve"> </v>
      </c>
      <c r="G104" s="10">
        <f>IF($C$4="", SUMIFS('무신사 메타 광고'!$K:$K, '무신사 메타 광고'!$D:$D, $B104), SUMIFS('무신사 메타 광고'!$K:$K,'무신사 메타 광고'!$I:$I,$C$4,'무신사 메타 광고'!D:D,$B104))</f>
        <v>0</v>
      </c>
      <c r="H104" s="10">
        <f>IF($C$4="", SUMIFS('무신사 메타 광고'!$N:$N, '무신사 메타 광고'!$D:$D, $B104),SUMIFS('무신사 메타 광고'!$N:$N,'무신사 메타 광고'!$I:$I,$C$4,'무신사 메타 광고'!$D:$D,$B104))</f>
        <v>0</v>
      </c>
      <c r="I104" s="10">
        <f>IF($C$4="", SUMIFS('무신사 메타 광고'!$U:$U, '무신사 메타 광고'!$D:$D, $B104),SUMIFS('무신사 메타 광고'!$U:$U,'무신사 메타 광고'!$I:$I,$C$4,'무신사 메타 광고'!$D:$D,$B104))</f>
        <v>0</v>
      </c>
      <c r="J104" s="11">
        <f t="shared" si="6"/>
        <v>0</v>
      </c>
      <c r="K104" s="11">
        <f t="shared" si="7"/>
        <v>0</v>
      </c>
      <c r="L104" s="12" t="str">
        <f t="shared" si="8"/>
        <v xml:space="preserve"> </v>
      </c>
      <c r="N104" s="10">
        <f>IF($C$4="", SUMIFS('무신사 메타 광고'!$X:$X, '무신사 메타 광고'!$D:$D, $B104),SUMIFS('무신사 메타 광고'!$X:$X,'무신사 메타 광고'!I:I,$C$4,'무신사 메타 광고'!D:D,$B104))</f>
        <v>0</v>
      </c>
      <c r="O104" s="11">
        <f t="shared" si="9"/>
        <v>0</v>
      </c>
      <c r="R104" s="13"/>
      <c r="S104" s="10">
        <f>IF($S$4="", SUMIFS('무신사 메타 광고'!$L:$L, '무신사 메타 광고'!$C:$C, $R104),SUMIFS('무신사 메타 광고'!L:L,'무신사 메타 광고'!$I:$I,$S$4,'무신사 메타 광고'!$C:$C,$R104))</f>
        <v>0</v>
      </c>
      <c r="T104" s="10">
        <f>IF($S$4="", SUMIFS('무신사 메타 광고'!$V:$V, '무신사 메타 광고'!$C:$C, $R104),SUMIFS('무신사 메타 광고'!$V:$V,'무신사 메타 광고'!$I:$I,$S$4,'무신사 메타 광고'!$C:$C,$R104))</f>
        <v>0</v>
      </c>
      <c r="U104" s="11">
        <f t="shared" si="10"/>
        <v>0</v>
      </c>
      <c r="V104" s="12" t="str">
        <f t="shared" si="14"/>
        <v xml:space="preserve"> </v>
      </c>
      <c r="W104" s="10">
        <f>IF($S$4="", SUMIFS('무신사 메타 광고'!$K:$K, '무신사 메타 광고'!$C:$C, $R104),SUMIFS('무신사 메타 광고'!$K:$K,'무신사 메타 광고'!$I:$I,$S$4,'무신사 메타 광고'!$C:$C,$R104))</f>
        <v>0</v>
      </c>
      <c r="X104" s="10">
        <f>IF($S$4="", SUMIFS('무신사 메타 광고'!$N:$N, '무신사 메타 광고'!$C:$C, $R104),SUMIFS('무신사 메타 광고'!$N:$N,'무신사 메타 광고'!$I:$I,$S$4,'무신사 메타 광고'!$C:$C,$R104))</f>
        <v>0</v>
      </c>
      <c r="Y104" s="11">
        <f t="shared" si="11"/>
        <v>0</v>
      </c>
      <c r="Z104" s="12" t="str">
        <f t="shared" si="15"/>
        <v xml:space="preserve"> </v>
      </c>
      <c r="AB104" s="10">
        <f>IF($S$4="", SUMIFS('무신사 메타 광고'!$X:$X, '무신사 메타 광고'!$C:$C, $R104),SUMIFS('무신사 메타 광고'!$X:$X,'무신사 메타 광고'!$I:$I,$S$4,'무신사 메타 광고'!$C:$C,$R104))</f>
        <v>0</v>
      </c>
      <c r="AC104" s="11">
        <f t="shared" si="12"/>
        <v>0</v>
      </c>
    </row>
    <row r="105" spans="2:29">
      <c r="B105" s="9"/>
      <c r="C105" s="10">
        <f>IF($C$4="", SUMIFS('무신사 메타 광고'!$L:$L, '무신사 메타 광고'!$D:$D, $B105), SUMIFS('무신사 메타 광고'!$L:$L, '무신사 메타 광고'!$I:$I, $C$4, '무신사 메타 광고'!$D:$D, $B105))</f>
        <v>0</v>
      </c>
      <c r="D105" s="10">
        <f>IF($C$4="", SUMIFS('무신사 메타 광고'!$V:$V, '무신사 메타 광고'!$D:$D, $B105), SUMIFS('무신사 메타 광고'!$V:$V,'무신사 메타 광고'!$I:$I,$C$4,'무신사 메타 광고'!$D:$D,$B105))</f>
        <v>0</v>
      </c>
      <c r="E105" s="11">
        <f t="shared" si="5"/>
        <v>0</v>
      </c>
      <c r="F105" s="12" t="str">
        <f t="shared" si="13"/>
        <v xml:space="preserve"> </v>
      </c>
      <c r="G105" s="10">
        <f>IF($C$4="", SUMIFS('무신사 메타 광고'!$K:$K, '무신사 메타 광고'!$D:$D, $B105), SUMIFS('무신사 메타 광고'!$K:$K,'무신사 메타 광고'!$I:$I,$C$4,'무신사 메타 광고'!D:D,$B105))</f>
        <v>0</v>
      </c>
      <c r="H105" s="10">
        <f>IF($C$4="", SUMIFS('무신사 메타 광고'!$N:$N, '무신사 메타 광고'!$D:$D, $B105),SUMIFS('무신사 메타 광고'!$N:$N,'무신사 메타 광고'!$I:$I,$C$4,'무신사 메타 광고'!$D:$D,$B105))</f>
        <v>0</v>
      </c>
      <c r="I105" s="10">
        <f>IF($C$4="", SUMIFS('무신사 메타 광고'!$U:$U, '무신사 메타 광고'!$D:$D, $B105),SUMIFS('무신사 메타 광고'!$U:$U,'무신사 메타 광고'!$I:$I,$C$4,'무신사 메타 광고'!$D:$D,$B105))</f>
        <v>0</v>
      </c>
      <c r="J105" s="11">
        <f t="shared" si="6"/>
        <v>0</v>
      </c>
      <c r="K105" s="11">
        <f t="shared" si="7"/>
        <v>0</v>
      </c>
      <c r="L105" s="12" t="str">
        <f t="shared" si="8"/>
        <v xml:space="preserve"> </v>
      </c>
      <c r="N105" s="10">
        <f>IF($C$4="", SUMIFS('무신사 메타 광고'!$X:$X, '무신사 메타 광고'!$D:$D, $B105),SUMIFS('무신사 메타 광고'!$X:$X,'무신사 메타 광고'!I:I,$C$4,'무신사 메타 광고'!D:D,$B105))</f>
        <v>0</v>
      </c>
      <c r="O105" s="11">
        <f t="shared" si="9"/>
        <v>0</v>
      </c>
      <c r="R105" s="13"/>
      <c r="S105" s="10">
        <f>IF($S$4="", SUMIFS('무신사 메타 광고'!$L:$L, '무신사 메타 광고'!$C:$C, $R105),SUMIFS('무신사 메타 광고'!L:L,'무신사 메타 광고'!$I:$I,$S$4,'무신사 메타 광고'!$C:$C,$R105))</f>
        <v>0</v>
      </c>
      <c r="T105" s="10">
        <f>IF($S$4="", SUMIFS('무신사 메타 광고'!$V:$V, '무신사 메타 광고'!$C:$C, $R105),SUMIFS('무신사 메타 광고'!$V:$V,'무신사 메타 광고'!$I:$I,$S$4,'무신사 메타 광고'!$C:$C,$R105))</f>
        <v>0</v>
      </c>
      <c r="U105" s="11">
        <f t="shared" si="10"/>
        <v>0</v>
      </c>
      <c r="V105" s="12" t="str">
        <f t="shared" si="14"/>
        <v xml:space="preserve"> </v>
      </c>
      <c r="W105" s="10">
        <f>IF($S$4="", SUMIFS('무신사 메타 광고'!$K:$K, '무신사 메타 광고'!$C:$C, $R105),SUMIFS('무신사 메타 광고'!$K:$K,'무신사 메타 광고'!$I:$I,$S$4,'무신사 메타 광고'!$C:$C,$R105))</f>
        <v>0</v>
      </c>
      <c r="X105" s="10">
        <f>IF($S$4="", SUMIFS('무신사 메타 광고'!$N:$N, '무신사 메타 광고'!$C:$C, $R105),SUMIFS('무신사 메타 광고'!$N:$N,'무신사 메타 광고'!$I:$I,$S$4,'무신사 메타 광고'!$C:$C,$R105))</f>
        <v>0</v>
      </c>
      <c r="Y105" s="11">
        <f t="shared" si="11"/>
        <v>0</v>
      </c>
      <c r="Z105" s="12" t="str">
        <f t="shared" si="15"/>
        <v xml:space="preserve"> </v>
      </c>
      <c r="AB105" s="10">
        <f>IF($S$4="", SUMIFS('무신사 메타 광고'!$X:$X, '무신사 메타 광고'!$C:$C, $R105),SUMIFS('무신사 메타 광고'!$X:$X,'무신사 메타 광고'!$I:$I,$S$4,'무신사 메타 광고'!$C:$C,$R105))</f>
        <v>0</v>
      </c>
      <c r="AC105" s="11">
        <f t="shared" si="12"/>
        <v>0</v>
      </c>
    </row>
    <row r="106" spans="2:29">
      <c r="B106" s="9"/>
      <c r="C106" s="10">
        <f>IF($C$4="", SUMIFS('무신사 메타 광고'!$L:$L, '무신사 메타 광고'!$D:$D, $B106), SUMIFS('무신사 메타 광고'!$L:$L, '무신사 메타 광고'!$I:$I, $C$4, '무신사 메타 광고'!$D:$D, $B106))</f>
        <v>0</v>
      </c>
      <c r="D106" s="10">
        <f>IF($C$4="", SUMIFS('무신사 메타 광고'!$V:$V, '무신사 메타 광고'!$D:$D, $B106), SUMIFS('무신사 메타 광고'!$V:$V,'무신사 메타 광고'!$I:$I,$C$4,'무신사 메타 광고'!$D:$D,$B106))</f>
        <v>0</v>
      </c>
      <c r="E106" s="11">
        <f t="shared" si="5"/>
        <v>0</v>
      </c>
      <c r="F106" s="12" t="str">
        <f t="shared" si="13"/>
        <v xml:space="preserve"> </v>
      </c>
      <c r="G106" s="10">
        <f>IF($C$4="", SUMIFS('무신사 메타 광고'!$K:$K, '무신사 메타 광고'!$D:$D, $B106), SUMIFS('무신사 메타 광고'!$K:$K,'무신사 메타 광고'!$I:$I,$C$4,'무신사 메타 광고'!D:D,$B106))</f>
        <v>0</v>
      </c>
      <c r="H106" s="10">
        <f>IF($C$4="", SUMIFS('무신사 메타 광고'!$N:$N, '무신사 메타 광고'!$D:$D, $B106),SUMIFS('무신사 메타 광고'!$N:$N,'무신사 메타 광고'!$I:$I,$C$4,'무신사 메타 광고'!$D:$D,$B106))</f>
        <v>0</v>
      </c>
      <c r="I106" s="10">
        <f>IF($C$4="", SUMIFS('무신사 메타 광고'!$U:$U, '무신사 메타 광고'!$D:$D, $B106),SUMIFS('무신사 메타 광고'!$U:$U,'무신사 메타 광고'!$I:$I,$C$4,'무신사 메타 광고'!$D:$D,$B106))</f>
        <v>0</v>
      </c>
      <c r="J106" s="11">
        <f t="shared" si="6"/>
        <v>0</v>
      </c>
      <c r="K106" s="11">
        <f t="shared" si="7"/>
        <v>0</v>
      </c>
      <c r="L106" s="12" t="str">
        <f t="shared" si="8"/>
        <v xml:space="preserve"> </v>
      </c>
      <c r="N106" s="10">
        <f>IF($C$4="", SUMIFS('무신사 메타 광고'!$X:$X, '무신사 메타 광고'!$D:$D, $B106),SUMIFS('무신사 메타 광고'!$X:$X,'무신사 메타 광고'!I:I,$C$4,'무신사 메타 광고'!D:D,$B106))</f>
        <v>0</v>
      </c>
      <c r="O106" s="11">
        <f t="shared" si="9"/>
        <v>0</v>
      </c>
      <c r="R106" s="13"/>
      <c r="S106" s="10">
        <f>IF($S$4="", SUMIFS('무신사 메타 광고'!$L:$L, '무신사 메타 광고'!$C:$C, $R106),SUMIFS('무신사 메타 광고'!L:L,'무신사 메타 광고'!$I:$I,$S$4,'무신사 메타 광고'!$C:$C,$R106))</f>
        <v>0</v>
      </c>
      <c r="T106" s="10">
        <f>IF($S$4="", SUMIFS('무신사 메타 광고'!$V:$V, '무신사 메타 광고'!$C:$C, $R106),SUMIFS('무신사 메타 광고'!$V:$V,'무신사 메타 광고'!$I:$I,$S$4,'무신사 메타 광고'!$C:$C,$R106))</f>
        <v>0</v>
      </c>
      <c r="U106" s="11">
        <f t="shared" si="10"/>
        <v>0</v>
      </c>
      <c r="V106" s="12" t="str">
        <f t="shared" si="14"/>
        <v xml:space="preserve"> </v>
      </c>
      <c r="W106" s="10">
        <f>IF($S$4="", SUMIFS('무신사 메타 광고'!$K:$K, '무신사 메타 광고'!$C:$C, $R106),SUMIFS('무신사 메타 광고'!$K:$K,'무신사 메타 광고'!$I:$I,$S$4,'무신사 메타 광고'!$C:$C,$R106))</f>
        <v>0</v>
      </c>
      <c r="X106" s="10">
        <f>IF($S$4="", SUMIFS('무신사 메타 광고'!$N:$N, '무신사 메타 광고'!$C:$C, $R106),SUMIFS('무신사 메타 광고'!$N:$N,'무신사 메타 광고'!$I:$I,$S$4,'무신사 메타 광고'!$C:$C,$R106))</f>
        <v>0</v>
      </c>
      <c r="Y106" s="11">
        <f t="shared" si="11"/>
        <v>0</v>
      </c>
      <c r="Z106" s="12" t="str">
        <f t="shared" si="15"/>
        <v xml:space="preserve"> </v>
      </c>
      <c r="AB106" s="10">
        <f>IF($S$4="", SUMIFS('무신사 메타 광고'!$X:$X, '무신사 메타 광고'!$C:$C, $R106),SUMIFS('무신사 메타 광고'!$X:$X,'무신사 메타 광고'!$I:$I,$S$4,'무신사 메타 광고'!$C:$C,$R106))</f>
        <v>0</v>
      </c>
      <c r="AC106" s="11">
        <f t="shared" si="12"/>
        <v>0</v>
      </c>
    </row>
    <row r="107" spans="2:29">
      <c r="B107" s="9"/>
      <c r="C107" s="10">
        <f>IF($C$4="", SUMIFS('무신사 메타 광고'!$L:$L, '무신사 메타 광고'!$D:$D, $B107), SUMIFS('무신사 메타 광고'!$L:$L, '무신사 메타 광고'!$I:$I, $C$4, '무신사 메타 광고'!$D:$D, $B107))</f>
        <v>0</v>
      </c>
      <c r="D107" s="10">
        <f>IF($C$4="", SUMIFS('무신사 메타 광고'!$V:$V, '무신사 메타 광고'!$D:$D, $B107), SUMIFS('무신사 메타 광고'!$V:$V,'무신사 메타 광고'!$I:$I,$C$4,'무신사 메타 광고'!$D:$D,$B107))</f>
        <v>0</v>
      </c>
      <c r="E107" s="11">
        <f t="shared" si="5"/>
        <v>0</v>
      </c>
      <c r="F107" s="12" t="str">
        <f t="shared" si="13"/>
        <v xml:space="preserve"> </v>
      </c>
      <c r="G107" s="10">
        <f>IF($C$4="", SUMIFS('무신사 메타 광고'!$K:$K, '무신사 메타 광고'!$D:$D, $B107), SUMIFS('무신사 메타 광고'!$K:$K,'무신사 메타 광고'!$I:$I,$C$4,'무신사 메타 광고'!D:D,$B107))</f>
        <v>0</v>
      </c>
      <c r="H107" s="10">
        <f>IF($C$4="", SUMIFS('무신사 메타 광고'!$N:$N, '무신사 메타 광고'!$D:$D, $B107),SUMIFS('무신사 메타 광고'!$N:$N,'무신사 메타 광고'!$I:$I,$C$4,'무신사 메타 광고'!$D:$D,$B107))</f>
        <v>0</v>
      </c>
      <c r="I107" s="10">
        <f>IF($C$4="", SUMIFS('무신사 메타 광고'!$U:$U, '무신사 메타 광고'!$D:$D, $B107),SUMIFS('무신사 메타 광고'!$U:$U,'무신사 메타 광고'!$I:$I,$C$4,'무신사 메타 광고'!$D:$D,$B107))</f>
        <v>0</v>
      </c>
      <c r="J107" s="11">
        <f t="shared" si="6"/>
        <v>0</v>
      </c>
      <c r="K107" s="11">
        <f t="shared" si="7"/>
        <v>0</v>
      </c>
      <c r="L107" s="12" t="str">
        <f t="shared" si="8"/>
        <v xml:space="preserve"> </v>
      </c>
      <c r="N107" s="10">
        <f>IF($C$4="", SUMIFS('무신사 메타 광고'!$X:$X, '무신사 메타 광고'!$D:$D, $B107),SUMIFS('무신사 메타 광고'!$X:$X,'무신사 메타 광고'!I:I,$C$4,'무신사 메타 광고'!D:D,$B107))</f>
        <v>0</v>
      </c>
      <c r="O107" s="11">
        <f t="shared" si="9"/>
        <v>0</v>
      </c>
      <c r="R107" s="13"/>
      <c r="S107" s="10">
        <f>IF($S$4="", SUMIFS('무신사 메타 광고'!$L:$L, '무신사 메타 광고'!$C:$C, $R107),SUMIFS('무신사 메타 광고'!L:L,'무신사 메타 광고'!$I:$I,$S$4,'무신사 메타 광고'!$C:$C,$R107))</f>
        <v>0</v>
      </c>
      <c r="T107" s="10">
        <f>IF($S$4="", SUMIFS('무신사 메타 광고'!$V:$V, '무신사 메타 광고'!$C:$C, $R107),SUMIFS('무신사 메타 광고'!$V:$V,'무신사 메타 광고'!$I:$I,$S$4,'무신사 메타 광고'!$C:$C,$R107))</f>
        <v>0</v>
      </c>
      <c r="U107" s="11">
        <f t="shared" si="10"/>
        <v>0</v>
      </c>
      <c r="V107" s="12" t="str">
        <f t="shared" si="14"/>
        <v xml:space="preserve"> </v>
      </c>
      <c r="W107" s="10">
        <f>IF($S$4="", SUMIFS('무신사 메타 광고'!$K:$K, '무신사 메타 광고'!$C:$C, $R107),SUMIFS('무신사 메타 광고'!$K:$K,'무신사 메타 광고'!$I:$I,$S$4,'무신사 메타 광고'!$C:$C,$R107))</f>
        <v>0</v>
      </c>
      <c r="X107" s="10">
        <f>IF($S$4="", SUMIFS('무신사 메타 광고'!$N:$N, '무신사 메타 광고'!$C:$C, $R107),SUMIFS('무신사 메타 광고'!$N:$N,'무신사 메타 광고'!$I:$I,$S$4,'무신사 메타 광고'!$C:$C,$R107))</f>
        <v>0</v>
      </c>
      <c r="Y107" s="11">
        <f t="shared" si="11"/>
        <v>0</v>
      </c>
      <c r="Z107" s="12" t="str">
        <f t="shared" si="15"/>
        <v xml:space="preserve"> </v>
      </c>
      <c r="AB107" s="10">
        <f>IF($S$4="", SUMIFS('무신사 메타 광고'!$X:$X, '무신사 메타 광고'!$C:$C, $R107),SUMIFS('무신사 메타 광고'!$X:$X,'무신사 메타 광고'!$I:$I,$S$4,'무신사 메타 광고'!$C:$C,$R107))</f>
        <v>0</v>
      </c>
      <c r="AC107" s="11">
        <f t="shared" si="12"/>
        <v>0</v>
      </c>
    </row>
    <row r="108" spans="2:29">
      <c r="B108" s="9"/>
      <c r="C108" s="10">
        <f>IF($C$4="", SUMIFS('무신사 메타 광고'!$L:$L, '무신사 메타 광고'!$D:$D, $B108), SUMIFS('무신사 메타 광고'!$L:$L, '무신사 메타 광고'!$I:$I, $C$4, '무신사 메타 광고'!$D:$D, $B108))</f>
        <v>0</v>
      </c>
      <c r="D108" s="10">
        <f>IF($C$4="", SUMIFS('무신사 메타 광고'!$V:$V, '무신사 메타 광고'!$D:$D, $B108), SUMIFS('무신사 메타 광고'!$V:$V,'무신사 메타 광고'!$I:$I,$C$4,'무신사 메타 광고'!$D:$D,$B108))</f>
        <v>0</v>
      </c>
      <c r="E108" s="11">
        <f t="shared" si="5"/>
        <v>0</v>
      </c>
      <c r="F108" s="12" t="str">
        <f t="shared" si="13"/>
        <v xml:space="preserve"> </v>
      </c>
      <c r="G108" s="10">
        <f>IF($C$4="", SUMIFS('무신사 메타 광고'!$K:$K, '무신사 메타 광고'!$D:$D, $B108), SUMIFS('무신사 메타 광고'!$K:$K,'무신사 메타 광고'!$I:$I,$C$4,'무신사 메타 광고'!D:D,$B108))</f>
        <v>0</v>
      </c>
      <c r="H108" s="10">
        <f>IF($C$4="", SUMIFS('무신사 메타 광고'!$N:$N, '무신사 메타 광고'!$D:$D, $B108),SUMIFS('무신사 메타 광고'!$N:$N,'무신사 메타 광고'!$I:$I,$C$4,'무신사 메타 광고'!$D:$D,$B108))</f>
        <v>0</v>
      </c>
      <c r="I108" s="10">
        <f>IF($C$4="", SUMIFS('무신사 메타 광고'!$U:$U, '무신사 메타 광고'!$D:$D, $B108),SUMIFS('무신사 메타 광고'!$U:$U,'무신사 메타 광고'!$I:$I,$C$4,'무신사 메타 광고'!$D:$D,$B108))</f>
        <v>0</v>
      </c>
      <c r="J108" s="11">
        <f t="shared" si="6"/>
        <v>0</v>
      </c>
      <c r="K108" s="11">
        <f t="shared" si="7"/>
        <v>0</v>
      </c>
      <c r="L108" s="12" t="str">
        <f t="shared" si="8"/>
        <v xml:space="preserve"> </v>
      </c>
      <c r="N108" s="10">
        <f>IF($C$4="", SUMIFS('무신사 메타 광고'!$X:$X, '무신사 메타 광고'!$D:$D, $B108),SUMIFS('무신사 메타 광고'!$X:$X,'무신사 메타 광고'!I:I,$C$4,'무신사 메타 광고'!D:D,$B108))</f>
        <v>0</v>
      </c>
      <c r="O108" s="11">
        <f t="shared" si="9"/>
        <v>0</v>
      </c>
      <c r="R108" s="13"/>
      <c r="S108" s="10">
        <f>IF($S$4="", SUMIFS('무신사 메타 광고'!$L:$L, '무신사 메타 광고'!$C:$C, $R108),SUMIFS('무신사 메타 광고'!L:L,'무신사 메타 광고'!$I:$I,$S$4,'무신사 메타 광고'!$C:$C,$R108))</f>
        <v>0</v>
      </c>
      <c r="T108" s="10">
        <f>IF($S$4="", SUMIFS('무신사 메타 광고'!$V:$V, '무신사 메타 광고'!$C:$C, $R108),SUMIFS('무신사 메타 광고'!$V:$V,'무신사 메타 광고'!$I:$I,$S$4,'무신사 메타 광고'!$C:$C,$R108))</f>
        <v>0</v>
      </c>
      <c r="U108" s="11">
        <f t="shared" si="10"/>
        <v>0</v>
      </c>
      <c r="V108" s="12" t="str">
        <f t="shared" si="14"/>
        <v xml:space="preserve"> </v>
      </c>
      <c r="W108" s="10">
        <f>IF($S$4="", SUMIFS('무신사 메타 광고'!$K:$K, '무신사 메타 광고'!$C:$C, $R108),SUMIFS('무신사 메타 광고'!$K:$K,'무신사 메타 광고'!$I:$I,$S$4,'무신사 메타 광고'!$C:$C,$R108))</f>
        <v>0</v>
      </c>
      <c r="X108" s="10">
        <f>IF($S$4="", SUMIFS('무신사 메타 광고'!$N:$N, '무신사 메타 광고'!$C:$C, $R108),SUMIFS('무신사 메타 광고'!$N:$N,'무신사 메타 광고'!$I:$I,$S$4,'무신사 메타 광고'!$C:$C,$R108))</f>
        <v>0</v>
      </c>
      <c r="Y108" s="11">
        <f t="shared" si="11"/>
        <v>0</v>
      </c>
      <c r="Z108" s="12" t="str">
        <f t="shared" si="15"/>
        <v xml:space="preserve"> </v>
      </c>
      <c r="AB108" s="10">
        <f>IF($S$4="", SUMIFS('무신사 메타 광고'!$X:$X, '무신사 메타 광고'!$C:$C, $R108),SUMIFS('무신사 메타 광고'!$X:$X,'무신사 메타 광고'!$I:$I,$S$4,'무신사 메타 광고'!$C:$C,$R108))</f>
        <v>0</v>
      </c>
      <c r="AC108" s="11">
        <f t="shared" si="12"/>
        <v>0</v>
      </c>
    </row>
    <row r="109" spans="2:29">
      <c r="B109" s="9"/>
      <c r="C109" s="10">
        <f>IF($C$4="", SUMIFS('무신사 메타 광고'!$L:$L, '무신사 메타 광고'!$D:$D, $B109), SUMIFS('무신사 메타 광고'!$L:$L, '무신사 메타 광고'!$I:$I, $C$4, '무신사 메타 광고'!$D:$D, $B109))</f>
        <v>0</v>
      </c>
      <c r="D109" s="10">
        <f>IF($C$4="", SUMIFS('무신사 메타 광고'!$V:$V, '무신사 메타 광고'!$D:$D, $B109), SUMIFS('무신사 메타 광고'!$V:$V,'무신사 메타 광고'!$I:$I,$C$4,'무신사 메타 광고'!$D:$D,$B109))</f>
        <v>0</v>
      </c>
      <c r="E109" s="11">
        <f t="shared" si="5"/>
        <v>0</v>
      </c>
      <c r="F109" s="12" t="str">
        <f t="shared" si="13"/>
        <v xml:space="preserve"> </v>
      </c>
      <c r="G109" s="10">
        <f>IF($C$4="", SUMIFS('무신사 메타 광고'!$K:$K, '무신사 메타 광고'!$D:$D, $B109), SUMIFS('무신사 메타 광고'!$K:$K,'무신사 메타 광고'!$I:$I,$C$4,'무신사 메타 광고'!D:D,$B109))</f>
        <v>0</v>
      </c>
      <c r="H109" s="10">
        <f>IF($C$4="", SUMIFS('무신사 메타 광고'!$N:$N, '무신사 메타 광고'!$D:$D, $B109),SUMIFS('무신사 메타 광고'!$N:$N,'무신사 메타 광고'!$I:$I,$C$4,'무신사 메타 광고'!$D:$D,$B109))</f>
        <v>0</v>
      </c>
      <c r="I109" s="10">
        <f>IF($C$4="", SUMIFS('무신사 메타 광고'!$U:$U, '무신사 메타 광고'!$D:$D, $B109),SUMIFS('무신사 메타 광고'!$U:$U,'무신사 메타 광고'!$I:$I,$C$4,'무신사 메타 광고'!$D:$D,$B109))</f>
        <v>0</v>
      </c>
      <c r="J109" s="11">
        <f t="shared" si="6"/>
        <v>0</v>
      </c>
      <c r="K109" s="11">
        <f t="shared" si="7"/>
        <v>0</v>
      </c>
      <c r="L109" s="12" t="str">
        <f t="shared" si="8"/>
        <v xml:space="preserve"> </v>
      </c>
      <c r="N109" s="10">
        <f>IF($C$4="", SUMIFS('무신사 메타 광고'!$X:$X, '무신사 메타 광고'!$D:$D, $B109),SUMIFS('무신사 메타 광고'!$X:$X,'무신사 메타 광고'!I:I,$C$4,'무신사 메타 광고'!D:D,$B109))</f>
        <v>0</v>
      </c>
      <c r="O109" s="11">
        <f t="shared" si="9"/>
        <v>0</v>
      </c>
      <c r="R109" s="13"/>
      <c r="S109" s="10">
        <f>IF($S$4="", SUMIFS('무신사 메타 광고'!$L:$L, '무신사 메타 광고'!$C:$C, $R109),SUMIFS('무신사 메타 광고'!L:L,'무신사 메타 광고'!$I:$I,$S$4,'무신사 메타 광고'!$C:$C,$R109))</f>
        <v>0</v>
      </c>
      <c r="T109" s="10">
        <f>IF($S$4="", SUMIFS('무신사 메타 광고'!$V:$V, '무신사 메타 광고'!$C:$C, $R109),SUMIFS('무신사 메타 광고'!$V:$V,'무신사 메타 광고'!$I:$I,$S$4,'무신사 메타 광고'!$C:$C,$R109))</f>
        <v>0</v>
      </c>
      <c r="U109" s="11">
        <f t="shared" si="10"/>
        <v>0</v>
      </c>
      <c r="V109" s="12" t="str">
        <f t="shared" si="14"/>
        <v xml:space="preserve"> </v>
      </c>
      <c r="W109" s="10">
        <f>IF($S$4="", SUMIFS('무신사 메타 광고'!$K:$K, '무신사 메타 광고'!$C:$C, $R109),SUMIFS('무신사 메타 광고'!$K:$K,'무신사 메타 광고'!$I:$I,$S$4,'무신사 메타 광고'!$C:$C,$R109))</f>
        <v>0</v>
      </c>
      <c r="X109" s="10">
        <f>IF($S$4="", SUMIFS('무신사 메타 광고'!$N:$N, '무신사 메타 광고'!$C:$C, $R109),SUMIFS('무신사 메타 광고'!$N:$N,'무신사 메타 광고'!$I:$I,$S$4,'무신사 메타 광고'!$C:$C,$R109))</f>
        <v>0</v>
      </c>
      <c r="Y109" s="11">
        <f t="shared" si="11"/>
        <v>0</v>
      </c>
      <c r="Z109" s="12" t="str">
        <f t="shared" si="15"/>
        <v xml:space="preserve"> </v>
      </c>
      <c r="AB109" s="10">
        <f>IF($S$4="", SUMIFS('무신사 메타 광고'!$X:$X, '무신사 메타 광고'!$C:$C, $R109),SUMIFS('무신사 메타 광고'!$X:$X,'무신사 메타 광고'!$I:$I,$S$4,'무신사 메타 광고'!$C:$C,$R109))</f>
        <v>0</v>
      </c>
      <c r="AC109" s="11">
        <f t="shared" si="12"/>
        <v>0</v>
      </c>
    </row>
    <row r="110" spans="2:29">
      <c r="B110" s="9"/>
      <c r="C110" s="10">
        <f>IF($C$4="", SUMIFS('무신사 메타 광고'!$L:$L, '무신사 메타 광고'!$D:$D, $B110), SUMIFS('무신사 메타 광고'!$L:$L, '무신사 메타 광고'!$I:$I, $C$4, '무신사 메타 광고'!$D:$D, $B110))</f>
        <v>0</v>
      </c>
      <c r="D110" s="10">
        <f>IF($C$4="", SUMIFS('무신사 메타 광고'!$V:$V, '무신사 메타 광고'!$D:$D, $B110), SUMIFS('무신사 메타 광고'!$V:$V,'무신사 메타 광고'!$I:$I,$C$4,'무신사 메타 광고'!$D:$D,$B110))</f>
        <v>0</v>
      </c>
      <c r="E110" s="11">
        <f t="shared" si="5"/>
        <v>0</v>
      </c>
      <c r="F110" s="12" t="str">
        <f t="shared" si="13"/>
        <v xml:space="preserve"> </v>
      </c>
      <c r="G110" s="10">
        <f>IF($C$4="", SUMIFS('무신사 메타 광고'!$K:$K, '무신사 메타 광고'!$D:$D, $B110), SUMIFS('무신사 메타 광고'!$K:$K,'무신사 메타 광고'!$I:$I,$C$4,'무신사 메타 광고'!D:D,$B110))</f>
        <v>0</v>
      </c>
      <c r="H110" s="10">
        <f>IF($C$4="", SUMIFS('무신사 메타 광고'!$N:$N, '무신사 메타 광고'!$D:$D, $B110),SUMIFS('무신사 메타 광고'!$N:$N,'무신사 메타 광고'!$I:$I,$C$4,'무신사 메타 광고'!$D:$D,$B110))</f>
        <v>0</v>
      </c>
      <c r="I110" s="10">
        <f>IF($C$4="", SUMIFS('무신사 메타 광고'!$U:$U, '무신사 메타 광고'!$D:$D, $B110),SUMIFS('무신사 메타 광고'!$U:$U,'무신사 메타 광고'!$I:$I,$C$4,'무신사 메타 광고'!$D:$D,$B110))</f>
        <v>0</v>
      </c>
      <c r="J110" s="11">
        <f t="shared" si="6"/>
        <v>0</v>
      </c>
      <c r="K110" s="11">
        <f t="shared" si="7"/>
        <v>0</v>
      </c>
      <c r="L110" s="12" t="str">
        <f t="shared" si="8"/>
        <v xml:space="preserve"> </v>
      </c>
      <c r="N110" s="10">
        <f>IF($C$4="", SUMIFS('무신사 메타 광고'!$X:$X, '무신사 메타 광고'!$D:$D, $B110),SUMIFS('무신사 메타 광고'!$X:$X,'무신사 메타 광고'!I:I,$C$4,'무신사 메타 광고'!D:D,$B110))</f>
        <v>0</v>
      </c>
      <c r="O110" s="11">
        <f t="shared" si="9"/>
        <v>0</v>
      </c>
      <c r="R110" s="13"/>
      <c r="S110" s="10">
        <f>IF($S$4="", SUMIFS('무신사 메타 광고'!$L:$L, '무신사 메타 광고'!$C:$C, $R110),SUMIFS('무신사 메타 광고'!L:L,'무신사 메타 광고'!$I:$I,$S$4,'무신사 메타 광고'!$C:$C,$R110))</f>
        <v>0</v>
      </c>
      <c r="T110" s="10">
        <f>IF($S$4="", SUMIFS('무신사 메타 광고'!$V:$V, '무신사 메타 광고'!$C:$C, $R110),SUMIFS('무신사 메타 광고'!$V:$V,'무신사 메타 광고'!$I:$I,$S$4,'무신사 메타 광고'!$C:$C,$R110))</f>
        <v>0</v>
      </c>
      <c r="U110" s="11">
        <f t="shared" si="10"/>
        <v>0</v>
      </c>
      <c r="V110" s="12" t="str">
        <f t="shared" si="14"/>
        <v xml:space="preserve"> </v>
      </c>
      <c r="W110" s="10">
        <f>IF($S$4="", SUMIFS('무신사 메타 광고'!$K:$K, '무신사 메타 광고'!$C:$C, $R110),SUMIFS('무신사 메타 광고'!$K:$K,'무신사 메타 광고'!$I:$I,$S$4,'무신사 메타 광고'!$C:$C,$R110))</f>
        <v>0</v>
      </c>
      <c r="X110" s="10">
        <f>IF($S$4="", SUMIFS('무신사 메타 광고'!$N:$N, '무신사 메타 광고'!$C:$C, $R110),SUMIFS('무신사 메타 광고'!$N:$N,'무신사 메타 광고'!$I:$I,$S$4,'무신사 메타 광고'!$C:$C,$R110))</f>
        <v>0</v>
      </c>
      <c r="Y110" s="11">
        <f t="shared" si="11"/>
        <v>0</v>
      </c>
      <c r="Z110" s="12" t="str">
        <f t="shared" si="15"/>
        <v xml:space="preserve"> </v>
      </c>
      <c r="AB110" s="10">
        <f>IF($S$4="", SUMIFS('무신사 메타 광고'!$X:$X, '무신사 메타 광고'!$C:$C, $R110),SUMIFS('무신사 메타 광고'!$X:$X,'무신사 메타 광고'!$I:$I,$S$4,'무신사 메타 광고'!$C:$C,$R110))</f>
        <v>0</v>
      </c>
      <c r="AC110" s="11">
        <f t="shared" si="12"/>
        <v>0</v>
      </c>
    </row>
    <row r="111" spans="2:29">
      <c r="B111" s="9"/>
      <c r="C111" s="10">
        <f>IF($C$4="", SUMIFS('무신사 메타 광고'!$L:$L, '무신사 메타 광고'!$D:$D, $B111), SUMIFS('무신사 메타 광고'!$L:$L, '무신사 메타 광고'!$I:$I, $C$4, '무신사 메타 광고'!$D:$D, $B111))</f>
        <v>0</v>
      </c>
      <c r="D111" s="10">
        <f>IF($C$4="", SUMIFS('무신사 메타 광고'!$V:$V, '무신사 메타 광고'!$D:$D, $B111), SUMIFS('무신사 메타 광고'!$V:$V,'무신사 메타 광고'!$I:$I,$C$4,'무신사 메타 광고'!$D:$D,$B111))</f>
        <v>0</v>
      </c>
      <c r="E111" s="11">
        <f t="shared" si="5"/>
        <v>0</v>
      </c>
      <c r="F111" s="12" t="str">
        <f t="shared" si="13"/>
        <v xml:space="preserve"> </v>
      </c>
      <c r="G111" s="10">
        <f>IF($C$4="", SUMIFS('무신사 메타 광고'!$K:$K, '무신사 메타 광고'!$D:$D, $B111), SUMIFS('무신사 메타 광고'!$K:$K,'무신사 메타 광고'!$I:$I,$C$4,'무신사 메타 광고'!D:D,$B111))</f>
        <v>0</v>
      </c>
      <c r="H111" s="10">
        <f>IF($C$4="", SUMIFS('무신사 메타 광고'!$N:$N, '무신사 메타 광고'!$D:$D, $B111),SUMIFS('무신사 메타 광고'!$N:$N,'무신사 메타 광고'!$I:$I,$C$4,'무신사 메타 광고'!$D:$D,$B111))</f>
        <v>0</v>
      </c>
      <c r="I111" s="10">
        <f>IF($C$4="", SUMIFS('무신사 메타 광고'!$U:$U, '무신사 메타 광고'!$D:$D, $B111),SUMIFS('무신사 메타 광고'!$U:$U,'무신사 메타 광고'!$I:$I,$C$4,'무신사 메타 광고'!$D:$D,$B111))</f>
        <v>0</v>
      </c>
      <c r="J111" s="11">
        <f t="shared" si="6"/>
        <v>0</v>
      </c>
      <c r="K111" s="11">
        <f t="shared" si="7"/>
        <v>0</v>
      </c>
      <c r="L111" s="12" t="str">
        <f t="shared" si="8"/>
        <v xml:space="preserve"> </v>
      </c>
      <c r="N111" s="10">
        <f>IF($C$4="", SUMIFS('무신사 메타 광고'!$X:$X, '무신사 메타 광고'!$D:$D, $B111),SUMIFS('무신사 메타 광고'!$X:$X,'무신사 메타 광고'!I:I,$C$4,'무신사 메타 광고'!D:D,$B111))</f>
        <v>0</v>
      </c>
      <c r="O111" s="11">
        <f t="shared" si="9"/>
        <v>0</v>
      </c>
      <c r="R111" s="13"/>
      <c r="S111" s="10">
        <f>IF($S$4="", SUMIFS('무신사 메타 광고'!$L:$L, '무신사 메타 광고'!$C:$C, $R111),SUMIFS('무신사 메타 광고'!L:L,'무신사 메타 광고'!$I:$I,$S$4,'무신사 메타 광고'!$C:$C,$R111))</f>
        <v>0</v>
      </c>
      <c r="T111" s="10">
        <f>IF($S$4="", SUMIFS('무신사 메타 광고'!$V:$V, '무신사 메타 광고'!$C:$C, $R111),SUMIFS('무신사 메타 광고'!$V:$V,'무신사 메타 광고'!$I:$I,$S$4,'무신사 메타 광고'!$C:$C,$R111))</f>
        <v>0</v>
      </c>
      <c r="U111" s="11">
        <f t="shared" si="10"/>
        <v>0</v>
      </c>
      <c r="V111" s="12" t="str">
        <f t="shared" si="14"/>
        <v xml:space="preserve"> </v>
      </c>
      <c r="W111" s="10">
        <f>IF($S$4="", SUMIFS('무신사 메타 광고'!$K:$K, '무신사 메타 광고'!$C:$C, $R111),SUMIFS('무신사 메타 광고'!$K:$K,'무신사 메타 광고'!$I:$I,$S$4,'무신사 메타 광고'!$C:$C,$R111))</f>
        <v>0</v>
      </c>
      <c r="X111" s="10">
        <f>IF($S$4="", SUMIFS('무신사 메타 광고'!$N:$N, '무신사 메타 광고'!$C:$C, $R111),SUMIFS('무신사 메타 광고'!$N:$N,'무신사 메타 광고'!$I:$I,$S$4,'무신사 메타 광고'!$C:$C,$R111))</f>
        <v>0</v>
      </c>
      <c r="Y111" s="11">
        <f t="shared" si="11"/>
        <v>0</v>
      </c>
      <c r="Z111" s="12" t="str">
        <f t="shared" si="15"/>
        <v xml:space="preserve"> </v>
      </c>
      <c r="AB111" s="10">
        <f>IF($S$4="", SUMIFS('무신사 메타 광고'!$X:$X, '무신사 메타 광고'!$C:$C, $R111),SUMIFS('무신사 메타 광고'!$X:$X,'무신사 메타 광고'!$I:$I,$S$4,'무신사 메타 광고'!$C:$C,$R111))</f>
        <v>0</v>
      </c>
      <c r="AC111" s="11">
        <f t="shared" si="12"/>
        <v>0</v>
      </c>
    </row>
    <row r="112" spans="2:29">
      <c r="B112" s="9"/>
      <c r="C112" s="10">
        <f>IF($C$4="", SUMIFS('무신사 메타 광고'!$L:$L, '무신사 메타 광고'!$D:$D, $B112), SUMIFS('무신사 메타 광고'!$L:$L, '무신사 메타 광고'!$I:$I, $C$4, '무신사 메타 광고'!$D:$D, $B112))</f>
        <v>0</v>
      </c>
      <c r="D112" s="10">
        <f>IF($C$4="", SUMIFS('무신사 메타 광고'!$V:$V, '무신사 메타 광고'!$D:$D, $B112), SUMIFS('무신사 메타 광고'!$V:$V,'무신사 메타 광고'!$I:$I,$C$4,'무신사 메타 광고'!$D:$D,$B112))</f>
        <v>0</v>
      </c>
      <c r="E112" s="11">
        <f t="shared" si="5"/>
        <v>0</v>
      </c>
      <c r="F112" s="12" t="str">
        <f t="shared" si="13"/>
        <v xml:space="preserve"> </v>
      </c>
      <c r="G112" s="10">
        <f>IF($C$4="", SUMIFS('무신사 메타 광고'!$K:$K, '무신사 메타 광고'!$D:$D, $B112), SUMIFS('무신사 메타 광고'!$K:$K,'무신사 메타 광고'!$I:$I,$C$4,'무신사 메타 광고'!D:D,$B112))</f>
        <v>0</v>
      </c>
      <c r="H112" s="10">
        <f>IF($C$4="", SUMIFS('무신사 메타 광고'!$N:$N, '무신사 메타 광고'!$D:$D, $B112),SUMIFS('무신사 메타 광고'!$N:$N,'무신사 메타 광고'!$I:$I,$C$4,'무신사 메타 광고'!$D:$D,$B112))</f>
        <v>0</v>
      </c>
      <c r="I112" s="10">
        <f>IF($C$4="", SUMIFS('무신사 메타 광고'!$U:$U, '무신사 메타 광고'!$D:$D, $B112),SUMIFS('무신사 메타 광고'!$U:$U,'무신사 메타 광고'!$I:$I,$C$4,'무신사 메타 광고'!$D:$D,$B112))</f>
        <v>0</v>
      </c>
      <c r="J112" s="11">
        <f t="shared" si="6"/>
        <v>0</v>
      </c>
      <c r="K112" s="11">
        <f t="shared" si="7"/>
        <v>0</v>
      </c>
      <c r="L112" s="12" t="str">
        <f t="shared" si="8"/>
        <v xml:space="preserve"> </v>
      </c>
      <c r="N112" s="10">
        <f>IF($C$4="", SUMIFS('무신사 메타 광고'!$X:$X, '무신사 메타 광고'!$D:$D, $B112),SUMIFS('무신사 메타 광고'!$X:$X,'무신사 메타 광고'!I:I,$C$4,'무신사 메타 광고'!D:D,$B112))</f>
        <v>0</v>
      </c>
      <c r="O112" s="11">
        <f t="shared" si="9"/>
        <v>0</v>
      </c>
      <c r="R112" s="13"/>
      <c r="S112" s="10">
        <f>IF($S$4="", SUMIFS('무신사 메타 광고'!$L:$L, '무신사 메타 광고'!$C:$C, $R112),SUMIFS('무신사 메타 광고'!L:L,'무신사 메타 광고'!$I:$I,$S$4,'무신사 메타 광고'!$C:$C,$R112))</f>
        <v>0</v>
      </c>
      <c r="T112" s="10">
        <f>IF($S$4="", SUMIFS('무신사 메타 광고'!$V:$V, '무신사 메타 광고'!$C:$C, $R112),SUMIFS('무신사 메타 광고'!$V:$V,'무신사 메타 광고'!$I:$I,$S$4,'무신사 메타 광고'!$C:$C,$R112))</f>
        <v>0</v>
      </c>
      <c r="U112" s="11">
        <f t="shared" si="10"/>
        <v>0</v>
      </c>
      <c r="V112" s="12" t="str">
        <f t="shared" si="14"/>
        <v xml:space="preserve"> </v>
      </c>
      <c r="W112" s="10">
        <f>IF($S$4="", SUMIFS('무신사 메타 광고'!$K:$K, '무신사 메타 광고'!$C:$C, $R112),SUMIFS('무신사 메타 광고'!$K:$K,'무신사 메타 광고'!$I:$I,$S$4,'무신사 메타 광고'!$C:$C,$R112))</f>
        <v>0</v>
      </c>
      <c r="X112" s="10">
        <f>IF($S$4="", SUMIFS('무신사 메타 광고'!$N:$N, '무신사 메타 광고'!$C:$C, $R112),SUMIFS('무신사 메타 광고'!$N:$N,'무신사 메타 광고'!$I:$I,$S$4,'무신사 메타 광고'!$C:$C,$R112))</f>
        <v>0</v>
      </c>
      <c r="Y112" s="11">
        <f t="shared" si="11"/>
        <v>0</v>
      </c>
      <c r="Z112" s="12" t="str">
        <f t="shared" si="15"/>
        <v xml:space="preserve"> </v>
      </c>
      <c r="AB112" s="10">
        <f>IF($S$4="", SUMIFS('무신사 메타 광고'!$X:$X, '무신사 메타 광고'!$C:$C, $R112),SUMIFS('무신사 메타 광고'!$X:$X,'무신사 메타 광고'!$I:$I,$S$4,'무신사 메타 광고'!$C:$C,$R112))</f>
        <v>0</v>
      </c>
      <c r="AC112" s="11">
        <f t="shared" si="12"/>
        <v>0</v>
      </c>
    </row>
    <row r="113" spans="2:29">
      <c r="B113" s="9"/>
      <c r="C113" s="10">
        <f>IF($C$4="", SUMIFS('무신사 메타 광고'!$L:$L, '무신사 메타 광고'!$D:$D, $B113), SUMIFS('무신사 메타 광고'!$L:$L, '무신사 메타 광고'!$I:$I, $C$4, '무신사 메타 광고'!$D:$D, $B113))</f>
        <v>0</v>
      </c>
      <c r="D113" s="10">
        <f>IF($C$4="", SUMIFS('무신사 메타 광고'!$V:$V, '무신사 메타 광고'!$D:$D, $B113), SUMIFS('무신사 메타 광고'!$V:$V,'무신사 메타 광고'!$I:$I,$C$4,'무신사 메타 광고'!$D:$D,$B113))</f>
        <v>0</v>
      </c>
      <c r="E113" s="11">
        <f t="shared" si="5"/>
        <v>0</v>
      </c>
      <c r="F113" s="12" t="str">
        <f t="shared" si="13"/>
        <v xml:space="preserve"> </v>
      </c>
      <c r="G113" s="10">
        <f>IF($C$4="", SUMIFS('무신사 메타 광고'!$K:$K, '무신사 메타 광고'!$D:$D, $B113), SUMIFS('무신사 메타 광고'!$K:$K,'무신사 메타 광고'!$I:$I,$C$4,'무신사 메타 광고'!D:D,$B113))</f>
        <v>0</v>
      </c>
      <c r="H113" s="10">
        <f>IF($C$4="", SUMIFS('무신사 메타 광고'!$N:$N, '무신사 메타 광고'!$D:$D, $B113),SUMIFS('무신사 메타 광고'!$N:$N,'무신사 메타 광고'!$I:$I,$C$4,'무신사 메타 광고'!$D:$D,$B113))</f>
        <v>0</v>
      </c>
      <c r="I113" s="10">
        <f>IF($C$4="", SUMIFS('무신사 메타 광고'!$U:$U, '무신사 메타 광고'!$D:$D, $B113),SUMIFS('무신사 메타 광고'!$U:$U,'무신사 메타 광고'!$I:$I,$C$4,'무신사 메타 광고'!$D:$D,$B113))</f>
        <v>0</v>
      </c>
      <c r="J113" s="11">
        <f t="shared" si="6"/>
        <v>0</v>
      </c>
      <c r="K113" s="11">
        <f t="shared" si="7"/>
        <v>0</v>
      </c>
      <c r="L113" s="12" t="str">
        <f t="shared" si="8"/>
        <v xml:space="preserve"> </v>
      </c>
      <c r="N113" s="10">
        <f>IF($C$4="", SUMIFS('무신사 메타 광고'!$X:$X, '무신사 메타 광고'!$D:$D, $B113),SUMIFS('무신사 메타 광고'!$X:$X,'무신사 메타 광고'!I:I,$C$4,'무신사 메타 광고'!D:D,$B113))</f>
        <v>0</v>
      </c>
      <c r="O113" s="11">
        <f t="shared" si="9"/>
        <v>0</v>
      </c>
      <c r="R113" s="13"/>
      <c r="S113" s="10">
        <f>IF($S$4="", SUMIFS('무신사 메타 광고'!$L:$L, '무신사 메타 광고'!$C:$C, $R113),SUMIFS('무신사 메타 광고'!L:L,'무신사 메타 광고'!$I:$I,$S$4,'무신사 메타 광고'!$C:$C,$R113))</f>
        <v>0</v>
      </c>
      <c r="T113" s="10">
        <f>IF($S$4="", SUMIFS('무신사 메타 광고'!$V:$V, '무신사 메타 광고'!$C:$C, $R113),SUMIFS('무신사 메타 광고'!$V:$V,'무신사 메타 광고'!$I:$I,$S$4,'무신사 메타 광고'!$C:$C,$R113))</f>
        <v>0</v>
      </c>
      <c r="U113" s="11">
        <f t="shared" si="10"/>
        <v>0</v>
      </c>
      <c r="V113" s="12" t="str">
        <f t="shared" si="14"/>
        <v xml:space="preserve"> </v>
      </c>
      <c r="W113" s="10">
        <f>IF($S$4="", SUMIFS('무신사 메타 광고'!$K:$K, '무신사 메타 광고'!$C:$C, $R113),SUMIFS('무신사 메타 광고'!$K:$K,'무신사 메타 광고'!$I:$I,$S$4,'무신사 메타 광고'!$C:$C,$R113))</f>
        <v>0</v>
      </c>
      <c r="X113" s="10">
        <f>IF($S$4="", SUMIFS('무신사 메타 광고'!$N:$N, '무신사 메타 광고'!$C:$C, $R113),SUMIFS('무신사 메타 광고'!$N:$N,'무신사 메타 광고'!$I:$I,$S$4,'무신사 메타 광고'!$C:$C,$R113))</f>
        <v>0</v>
      </c>
      <c r="Y113" s="11">
        <f t="shared" si="11"/>
        <v>0</v>
      </c>
      <c r="Z113" s="12" t="str">
        <f t="shared" si="15"/>
        <v xml:space="preserve"> </v>
      </c>
      <c r="AB113" s="10">
        <f>IF($S$4="", SUMIFS('무신사 메타 광고'!$X:$X, '무신사 메타 광고'!$C:$C, $R113),SUMIFS('무신사 메타 광고'!$X:$X,'무신사 메타 광고'!$I:$I,$S$4,'무신사 메타 광고'!$C:$C,$R113))</f>
        <v>0</v>
      </c>
      <c r="AC113" s="11">
        <f t="shared" si="12"/>
        <v>0</v>
      </c>
    </row>
    <row r="114" spans="2:29">
      <c r="B114" s="9"/>
      <c r="C114" s="10">
        <f>IF($C$4="", SUMIFS('무신사 메타 광고'!$L:$L, '무신사 메타 광고'!$D:$D, $B114), SUMIFS('무신사 메타 광고'!$L:$L, '무신사 메타 광고'!$I:$I, $C$4, '무신사 메타 광고'!$D:$D, $B114))</f>
        <v>0</v>
      </c>
      <c r="D114" s="10">
        <f>IF($C$4="", SUMIFS('무신사 메타 광고'!$V:$V, '무신사 메타 광고'!$D:$D, $B114), SUMIFS('무신사 메타 광고'!$V:$V,'무신사 메타 광고'!$I:$I,$C$4,'무신사 메타 광고'!$D:$D,$B114))</f>
        <v>0</v>
      </c>
      <c r="E114" s="11">
        <f t="shared" si="5"/>
        <v>0</v>
      </c>
      <c r="F114" s="12" t="str">
        <f t="shared" si="13"/>
        <v xml:space="preserve"> </v>
      </c>
      <c r="G114" s="10">
        <f>IF($C$4="", SUMIFS('무신사 메타 광고'!$K:$K, '무신사 메타 광고'!$D:$D, $B114), SUMIFS('무신사 메타 광고'!$K:$K,'무신사 메타 광고'!$I:$I,$C$4,'무신사 메타 광고'!D:D,$B114))</f>
        <v>0</v>
      </c>
      <c r="H114" s="10">
        <f>IF($C$4="", SUMIFS('무신사 메타 광고'!$N:$N, '무신사 메타 광고'!$D:$D, $B114),SUMIFS('무신사 메타 광고'!$N:$N,'무신사 메타 광고'!$I:$I,$C$4,'무신사 메타 광고'!$D:$D,$B114))</f>
        <v>0</v>
      </c>
      <c r="I114" s="10">
        <f>IF($C$4="", SUMIFS('무신사 메타 광고'!$U:$U, '무신사 메타 광고'!$D:$D, $B114),SUMIFS('무신사 메타 광고'!$U:$U,'무신사 메타 광고'!$I:$I,$C$4,'무신사 메타 광고'!$D:$D,$B114))</f>
        <v>0</v>
      </c>
      <c r="J114" s="11">
        <f t="shared" si="6"/>
        <v>0</v>
      </c>
      <c r="K114" s="11">
        <f t="shared" si="7"/>
        <v>0</v>
      </c>
      <c r="L114" s="12" t="str">
        <f t="shared" si="8"/>
        <v xml:space="preserve"> </v>
      </c>
      <c r="N114" s="10">
        <f>IF($C$4="", SUMIFS('무신사 메타 광고'!$X:$X, '무신사 메타 광고'!$D:$D, $B114),SUMIFS('무신사 메타 광고'!$X:$X,'무신사 메타 광고'!I:I,$C$4,'무신사 메타 광고'!D:D,$B114))</f>
        <v>0</v>
      </c>
      <c r="O114" s="11">
        <f t="shared" si="9"/>
        <v>0</v>
      </c>
      <c r="R114" s="13"/>
      <c r="S114" s="10">
        <f>IF($S$4="", SUMIFS('무신사 메타 광고'!$L:$L, '무신사 메타 광고'!$C:$C, $R114),SUMIFS('무신사 메타 광고'!L:L,'무신사 메타 광고'!$I:$I,$S$4,'무신사 메타 광고'!$C:$C,$R114))</f>
        <v>0</v>
      </c>
      <c r="T114" s="10">
        <f>IF($S$4="", SUMIFS('무신사 메타 광고'!$V:$V, '무신사 메타 광고'!$C:$C, $R114),SUMIFS('무신사 메타 광고'!$V:$V,'무신사 메타 광고'!$I:$I,$S$4,'무신사 메타 광고'!$C:$C,$R114))</f>
        <v>0</v>
      </c>
      <c r="U114" s="11">
        <f t="shared" si="10"/>
        <v>0</v>
      </c>
      <c r="V114" s="12" t="str">
        <f t="shared" si="14"/>
        <v xml:space="preserve"> </v>
      </c>
      <c r="W114" s="10">
        <f>IF($S$4="", SUMIFS('무신사 메타 광고'!$K:$K, '무신사 메타 광고'!$C:$C, $R114),SUMIFS('무신사 메타 광고'!$K:$K,'무신사 메타 광고'!$I:$I,$S$4,'무신사 메타 광고'!$C:$C,$R114))</f>
        <v>0</v>
      </c>
      <c r="X114" s="10">
        <f>IF($S$4="", SUMIFS('무신사 메타 광고'!$N:$N, '무신사 메타 광고'!$C:$C, $R114),SUMIFS('무신사 메타 광고'!$N:$N,'무신사 메타 광고'!$I:$I,$S$4,'무신사 메타 광고'!$C:$C,$R114))</f>
        <v>0</v>
      </c>
      <c r="Y114" s="11">
        <f t="shared" si="11"/>
        <v>0</v>
      </c>
      <c r="Z114" s="12" t="str">
        <f t="shared" si="15"/>
        <v xml:space="preserve"> </v>
      </c>
      <c r="AB114" s="10">
        <f>IF($S$4="", SUMIFS('무신사 메타 광고'!$X:$X, '무신사 메타 광고'!$C:$C, $R114),SUMIFS('무신사 메타 광고'!$X:$X,'무신사 메타 광고'!$I:$I,$S$4,'무신사 메타 광고'!$C:$C,$R114))</f>
        <v>0</v>
      </c>
      <c r="AC114" s="11">
        <f t="shared" si="12"/>
        <v>0</v>
      </c>
    </row>
    <row r="115" spans="2:29">
      <c r="B115" s="9"/>
      <c r="C115" s="10">
        <f>IF($C$4="", SUMIFS('무신사 메타 광고'!$L:$L, '무신사 메타 광고'!$D:$D, $B115), SUMIFS('무신사 메타 광고'!$L:$L, '무신사 메타 광고'!$I:$I, $C$4, '무신사 메타 광고'!$D:$D, $B115))</f>
        <v>0</v>
      </c>
      <c r="D115" s="10">
        <f>IF($C$4="", SUMIFS('무신사 메타 광고'!$V:$V, '무신사 메타 광고'!$D:$D, $B115), SUMIFS('무신사 메타 광고'!$V:$V,'무신사 메타 광고'!$I:$I,$C$4,'무신사 메타 광고'!$D:$D,$B115))</f>
        <v>0</v>
      </c>
      <c r="E115" s="11">
        <f t="shared" si="5"/>
        <v>0</v>
      </c>
      <c r="F115" s="12" t="str">
        <f t="shared" si="13"/>
        <v xml:space="preserve"> </v>
      </c>
      <c r="G115" s="10">
        <f>IF($C$4="", SUMIFS('무신사 메타 광고'!$K:$K, '무신사 메타 광고'!$D:$D, $B115), SUMIFS('무신사 메타 광고'!$K:$K,'무신사 메타 광고'!$I:$I,$C$4,'무신사 메타 광고'!D:D,$B115))</f>
        <v>0</v>
      </c>
      <c r="H115" s="10">
        <f>IF($C$4="", SUMIFS('무신사 메타 광고'!$N:$N, '무신사 메타 광고'!$D:$D, $B115),SUMIFS('무신사 메타 광고'!$N:$N,'무신사 메타 광고'!$I:$I,$C$4,'무신사 메타 광고'!$D:$D,$B115))</f>
        <v>0</v>
      </c>
      <c r="I115" s="10">
        <f>IF($C$4="", SUMIFS('무신사 메타 광고'!$U:$U, '무신사 메타 광고'!$D:$D, $B115),SUMIFS('무신사 메타 광고'!$U:$U,'무신사 메타 광고'!$I:$I,$C$4,'무신사 메타 광고'!$D:$D,$B115))</f>
        <v>0</v>
      </c>
      <c r="J115" s="11">
        <f t="shared" si="6"/>
        <v>0</v>
      </c>
      <c r="K115" s="11">
        <f t="shared" si="7"/>
        <v>0</v>
      </c>
      <c r="L115" s="12" t="str">
        <f t="shared" si="8"/>
        <v xml:space="preserve"> </v>
      </c>
      <c r="N115" s="10">
        <f>IF($C$4="", SUMIFS('무신사 메타 광고'!$X:$X, '무신사 메타 광고'!$D:$D, $B115),SUMIFS('무신사 메타 광고'!$X:$X,'무신사 메타 광고'!I:I,$C$4,'무신사 메타 광고'!D:D,$B115))</f>
        <v>0</v>
      </c>
      <c r="O115" s="11">
        <f t="shared" si="9"/>
        <v>0</v>
      </c>
      <c r="R115" s="13"/>
      <c r="S115" s="10">
        <f>IF($S$4="", SUMIFS('무신사 메타 광고'!$L:$L, '무신사 메타 광고'!$C:$C, $R115),SUMIFS('무신사 메타 광고'!L:L,'무신사 메타 광고'!$I:$I,$S$4,'무신사 메타 광고'!$C:$C,$R115))</f>
        <v>0</v>
      </c>
      <c r="T115" s="10">
        <f>IF($S$4="", SUMIFS('무신사 메타 광고'!$V:$V, '무신사 메타 광고'!$C:$C, $R115),SUMIFS('무신사 메타 광고'!$V:$V,'무신사 메타 광고'!$I:$I,$S$4,'무신사 메타 광고'!$C:$C,$R115))</f>
        <v>0</v>
      </c>
      <c r="U115" s="11">
        <f t="shared" si="10"/>
        <v>0</v>
      </c>
      <c r="V115" s="12" t="str">
        <f t="shared" si="14"/>
        <v xml:space="preserve"> </v>
      </c>
      <c r="W115" s="10">
        <f>IF($S$4="", SUMIFS('무신사 메타 광고'!$K:$K, '무신사 메타 광고'!$C:$C, $R115),SUMIFS('무신사 메타 광고'!$K:$K,'무신사 메타 광고'!$I:$I,$S$4,'무신사 메타 광고'!$C:$C,$R115))</f>
        <v>0</v>
      </c>
      <c r="X115" s="10">
        <f>IF($S$4="", SUMIFS('무신사 메타 광고'!$N:$N, '무신사 메타 광고'!$C:$C, $R115),SUMIFS('무신사 메타 광고'!$N:$N,'무신사 메타 광고'!$I:$I,$S$4,'무신사 메타 광고'!$C:$C,$R115))</f>
        <v>0</v>
      </c>
      <c r="Y115" s="11">
        <f t="shared" si="11"/>
        <v>0</v>
      </c>
      <c r="Z115" s="12" t="str">
        <f t="shared" si="15"/>
        <v xml:space="preserve"> </v>
      </c>
      <c r="AB115" s="10">
        <f>IF($S$4="", SUMIFS('무신사 메타 광고'!$X:$X, '무신사 메타 광고'!$C:$C, $R115),SUMIFS('무신사 메타 광고'!$X:$X,'무신사 메타 광고'!$I:$I,$S$4,'무신사 메타 광고'!$C:$C,$R115))</f>
        <v>0</v>
      </c>
      <c r="AC115" s="11">
        <f t="shared" si="12"/>
        <v>0</v>
      </c>
    </row>
    <row r="116" spans="2:29">
      <c r="B116" s="9"/>
      <c r="C116" s="10">
        <f>IF($C$4="", SUMIFS('무신사 메타 광고'!$L:$L, '무신사 메타 광고'!$D:$D, $B116), SUMIFS('무신사 메타 광고'!$L:$L, '무신사 메타 광고'!$I:$I, $C$4, '무신사 메타 광고'!$D:$D, $B116))</f>
        <v>0</v>
      </c>
      <c r="D116" s="10">
        <f>IF($C$4="", SUMIFS('무신사 메타 광고'!$V:$V, '무신사 메타 광고'!$D:$D, $B116), SUMIFS('무신사 메타 광고'!$V:$V,'무신사 메타 광고'!$I:$I,$C$4,'무신사 메타 광고'!$D:$D,$B116))</f>
        <v>0</v>
      </c>
      <c r="E116" s="11">
        <f t="shared" si="5"/>
        <v>0</v>
      </c>
      <c r="F116" s="12" t="str">
        <f t="shared" si="13"/>
        <v xml:space="preserve"> </v>
      </c>
      <c r="G116" s="10">
        <f>IF($C$4="", SUMIFS('무신사 메타 광고'!$K:$K, '무신사 메타 광고'!$D:$D, $B116), SUMIFS('무신사 메타 광고'!$K:$K,'무신사 메타 광고'!$I:$I,$C$4,'무신사 메타 광고'!D:D,$B116))</f>
        <v>0</v>
      </c>
      <c r="H116" s="10">
        <f>IF($C$4="", SUMIFS('무신사 메타 광고'!$N:$N, '무신사 메타 광고'!$D:$D, $B116),SUMIFS('무신사 메타 광고'!$N:$N,'무신사 메타 광고'!$I:$I,$C$4,'무신사 메타 광고'!$D:$D,$B116))</f>
        <v>0</v>
      </c>
      <c r="I116" s="10">
        <f>IF($C$4="", SUMIFS('무신사 메타 광고'!$U:$U, '무신사 메타 광고'!$D:$D, $B116),SUMIFS('무신사 메타 광고'!$U:$U,'무신사 메타 광고'!$I:$I,$C$4,'무신사 메타 광고'!$D:$D,$B116))</f>
        <v>0</v>
      </c>
      <c r="J116" s="11">
        <f t="shared" si="6"/>
        <v>0</v>
      </c>
      <c r="K116" s="11">
        <f t="shared" si="7"/>
        <v>0</v>
      </c>
      <c r="L116" s="12" t="str">
        <f t="shared" si="8"/>
        <v xml:space="preserve"> </v>
      </c>
      <c r="N116" s="10">
        <f>IF($C$4="", SUMIFS('무신사 메타 광고'!$X:$X, '무신사 메타 광고'!$D:$D, $B116),SUMIFS('무신사 메타 광고'!$X:$X,'무신사 메타 광고'!I:I,$C$4,'무신사 메타 광고'!D:D,$B116))</f>
        <v>0</v>
      </c>
      <c r="O116" s="11">
        <f t="shared" si="9"/>
        <v>0</v>
      </c>
      <c r="R116" s="13"/>
      <c r="S116" s="10">
        <f>IF($S$4="", SUMIFS('무신사 메타 광고'!$L:$L, '무신사 메타 광고'!$C:$C, $R116),SUMIFS('무신사 메타 광고'!L:L,'무신사 메타 광고'!$I:$I,$S$4,'무신사 메타 광고'!$C:$C,$R116))</f>
        <v>0</v>
      </c>
      <c r="T116" s="10">
        <f>IF($S$4="", SUMIFS('무신사 메타 광고'!$V:$V, '무신사 메타 광고'!$C:$C, $R116),SUMIFS('무신사 메타 광고'!$V:$V,'무신사 메타 광고'!$I:$I,$S$4,'무신사 메타 광고'!$C:$C,$R116))</f>
        <v>0</v>
      </c>
      <c r="U116" s="11">
        <f t="shared" si="10"/>
        <v>0</v>
      </c>
      <c r="V116" s="12" t="str">
        <f t="shared" si="14"/>
        <v xml:space="preserve"> </v>
      </c>
      <c r="W116" s="10">
        <f>IF($S$4="", SUMIFS('무신사 메타 광고'!$K:$K, '무신사 메타 광고'!$C:$C, $R116),SUMIFS('무신사 메타 광고'!$K:$K,'무신사 메타 광고'!$I:$I,$S$4,'무신사 메타 광고'!$C:$C,$R116))</f>
        <v>0</v>
      </c>
      <c r="X116" s="10">
        <f>IF($S$4="", SUMIFS('무신사 메타 광고'!$N:$N, '무신사 메타 광고'!$C:$C, $R116),SUMIFS('무신사 메타 광고'!$N:$N,'무신사 메타 광고'!$I:$I,$S$4,'무신사 메타 광고'!$C:$C,$R116))</f>
        <v>0</v>
      </c>
      <c r="Y116" s="11">
        <f t="shared" si="11"/>
        <v>0</v>
      </c>
      <c r="Z116" s="12" t="str">
        <f t="shared" si="15"/>
        <v xml:space="preserve"> </v>
      </c>
      <c r="AB116" s="10">
        <f>IF($S$4="", SUMIFS('무신사 메타 광고'!$X:$X, '무신사 메타 광고'!$C:$C, $R116),SUMIFS('무신사 메타 광고'!$X:$X,'무신사 메타 광고'!$I:$I,$S$4,'무신사 메타 광고'!$C:$C,$R116))</f>
        <v>0</v>
      </c>
      <c r="AC116" s="11">
        <f t="shared" si="12"/>
        <v>0</v>
      </c>
    </row>
    <row r="117" spans="2:29">
      <c r="B117" s="9"/>
      <c r="C117" s="10">
        <f>IF($C$4="", SUMIFS('무신사 메타 광고'!$L:$L, '무신사 메타 광고'!$D:$D, $B117), SUMIFS('무신사 메타 광고'!$L:$L, '무신사 메타 광고'!$I:$I, $C$4, '무신사 메타 광고'!$D:$D, $B117))</f>
        <v>0</v>
      </c>
      <c r="D117" s="10">
        <f>IF($C$4="", SUMIFS('무신사 메타 광고'!$V:$V, '무신사 메타 광고'!$D:$D, $B117), SUMIFS('무신사 메타 광고'!$V:$V,'무신사 메타 광고'!$I:$I,$C$4,'무신사 메타 광고'!$D:$D,$B117))</f>
        <v>0</v>
      </c>
      <c r="E117" s="11">
        <f t="shared" si="5"/>
        <v>0</v>
      </c>
      <c r="F117" s="12" t="str">
        <f t="shared" si="13"/>
        <v xml:space="preserve"> </v>
      </c>
      <c r="G117" s="10">
        <f>IF($C$4="", SUMIFS('무신사 메타 광고'!$K:$K, '무신사 메타 광고'!$D:$D, $B117), SUMIFS('무신사 메타 광고'!$K:$K,'무신사 메타 광고'!$I:$I,$C$4,'무신사 메타 광고'!D:D,$B117))</f>
        <v>0</v>
      </c>
      <c r="H117" s="10">
        <f>IF($C$4="", SUMIFS('무신사 메타 광고'!$N:$N, '무신사 메타 광고'!$D:$D, $B117),SUMIFS('무신사 메타 광고'!$N:$N,'무신사 메타 광고'!$I:$I,$C$4,'무신사 메타 광고'!$D:$D,$B117))</f>
        <v>0</v>
      </c>
      <c r="I117" s="10">
        <f>IF($C$4="", SUMIFS('무신사 메타 광고'!$U:$U, '무신사 메타 광고'!$D:$D, $B117),SUMIFS('무신사 메타 광고'!$U:$U,'무신사 메타 광고'!$I:$I,$C$4,'무신사 메타 광고'!$D:$D,$B117))</f>
        <v>0</v>
      </c>
      <c r="J117" s="11">
        <f t="shared" si="6"/>
        <v>0</v>
      </c>
      <c r="K117" s="11">
        <f t="shared" si="7"/>
        <v>0</v>
      </c>
      <c r="L117" s="12" t="str">
        <f t="shared" si="8"/>
        <v xml:space="preserve"> </v>
      </c>
      <c r="N117" s="10">
        <f>IF($C$4="", SUMIFS('무신사 메타 광고'!$X:$X, '무신사 메타 광고'!$D:$D, $B117),SUMIFS('무신사 메타 광고'!$X:$X,'무신사 메타 광고'!I:I,$C$4,'무신사 메타 광고'!D:D,$B117))</f>
        <v>0</v>
      </c>
      <c r="O117" s="11">
        <f t="shared" si="9"/>
        <v>0</v>
      </c>
      <c r="R117" s="13"/>
      <c r="S117" s="10">
        <f>IF($S$4="", SUMIFS('무신사 메타 광고'!$L:$L, '무신사 메타 광고'!$C:$C, $R117),SUMIFS('무신사 메타 광고'!L:L,'무신사 메타 광고'!$I:$I,$S$4,'무신사 메타 광고'!$C:$C,$R117))</f>
        <v>0</v>
      </c>
      <c r="T117" s="10">
        <f>IF($S$4="", SUMIFS('무신사 메타 광고'!$V:$V, '무신사 메타 광고'!$C:$C, $R117),SUMIFS('무신사 메타 광고'!$V:$V,'무신사 메타 광고'!$I:$I,$S$4,'무신사 메타 광고'!$C:$C,$R117))</f>
        <v>0</v>
      </c>
      <c r="U117" s="11">
        <f t="shared" si="10"/>
        <v>0</v>
      </c>
      <c r="V117" s="12" t="str">
        <f t="shared" si="14"/>
        <v xml:space="preserve"> </v>
      </c>
      <c r="W117" s="10">
        <f>IF($S$4="", SUMIFS('무신사 메타 광고'!$K:$K, '무신사 메타 광고'!$C:$C, $R117),SUMIFS('무신사 메타 광고'!$K:$K,'무신사 메타 광고'!$I:$I,$S$4,'무신사 메타 광고'!$C:$C,$R117))</f>
        <v>0</v>
      </c>
      <c r="X117" s="10">
        <f>IF($S$4="", SUMIFS('무신사 메타 광고'!$N:$N, '무신사 메타 광고'!$C:$C, $R117),SUMIFS('무신사 메타 광고'!$N:$N,'무신사 메타 광고'!$I:$I,$S$4,'무신사 메타 광고'!$C:$C,$R117))</f>
        <v>0</v>
      </c>
      <c r="Y117" s="11">
        <f t="shared" si="11"/>
        <v>0</v>
      </c>
      <c r="Z117" s="12" t="str">
        <f t="shared" si="15"/>
        <v xml:space="preserve"> </v>
      </c>
      <c r="AB117" s="10">
        <f>IF($S$4="", SUMIFS('무신사 메타 광고'!$X:$X, '무신사 메타 광고'!$C:$C, $R117),SUMIFS('무신사 메타 광고'!$X:$X,'무신사 메타 광고'!$I:$I,$S$4,'무신사 메타 광고'!$C:$C,$R117))</f>
        <v>0</v>
      </c>
      <c r="AC117" s="11">
        <f t="shared" si="12"/>
        <v>0</v>
      </c>
    </row>
    <row r="118" spans="2:29">
      <c r="B118" s="9"/>
      <c r="C118" s="10">
        <f>IF($C$4="", SUMIFS('무신사 메타 광고'!$L:$L, '무신사 메타 광고'!$D:$D, $B118), SUMIFS('무신사 메타 광고'!$L:$L, '무신사 메타 광고'!$I:$I, $C$4, '무신사 메타 광고'!$D:$D, $B118))</f>
        <v>0</v>
      </c>
      <c r="D118" s="10">
        <f>IF($C$4="", SUMIFS('무신사 메타 광고'!$V:$V, '무신사 메타 광고'!$D:$D, $B118), SUMIFS('무신사 메타 광고'!$V:$V,'무신사 메타 광고'!$I:$I,$C$4,'무신사 메타 광고'!$D:$D,$B118))</f>
        <v>0</v>
      </c>
      <c r="E118" s="11">
        <f t="shared" si="5"/>
        <v>0</v>
      </c>
      <c r="F118" s="12" t="str">
        <f t="shared" si="13"/>
        <v xml:space="preserve"> </v>
      </c>
      <c r="G118" s="10">
        <f>IF($C$4="", SUMIFS('무신사 메타 광고'!$K:$K, '무신사 메타 광고'!$D:$D, $B118), SUMIFS('무신사 메타 광고'!$K:$K,'무신사 메타 광고'!$I:$I,$C$4,'무신사 메타 광고'!D:D,$B118))</f>
        <v>0</v>
      </c>
      <c r="H118" s="10">
        <f>IF($C$4="", SUMIFS('무신사 메타 광고'!$N:$N, '무신사 메타 광고'!$D:$D, $B118),SUMIFS('무신사 메타 광고'!$N:$N,'무신사 메타 광고'!$I:$I,$C$4,'무신사 메타 광고'!$D:$D,$B118))</f>
        <v>0</v>
      </c>
      <c r="I118" s="10">
        <f>IF($C$4="", SUMIFS('무신사 메타 광고'!$U:$U, '무신사 메타 광고'!$D:$D, $B118),SUMIFS('무신사 메타 광고'!$U:$U,'무신사 메타 광고'!$I:$I,$C$4,'무신사 메타 광고'!$D:$D,$B118))</f>
        <v>0</v>
      </c>
      <c r="J118" s="11">
        <f t="shared" si="6"/>
        <v>0</v>
      </c>
      <c r="K118" s="11">
        <f t="shared" si="7"/>
        <v>0</v>
      </c>
      <c r="L118" s="12" t="str">
        <f t="shared" si="8"/>
        <v xml:space="preserve"> </v>
      </c>
      <c r="N118" s="10">
        <f>IF($C$4="", SUMIFS('무신사 메타 광고'!$X:$X, '무신사 메타 광고'!$D:$D, $B118),SUMIFS('무신사 메타 광고'!$X:$X,'무신사 메타 광고'!I:I,$C$4,'무신사 메타 광고'!D:D,$B118))</f>
        <v>0</v>
      </c>
      <c r="O118" s="11">
        <f t="shared" si="9"/>
        <v>0</v>
      </c>
      <c r="R118" s="13"/>
      <c r="S118" s="10">
        <f>IF($S$4="", SUMIFS('무신사 메타 광고'!$L:$L, '무신사 메타 광고'!$C:$C, $R118),SUMIFS('무신사 메타 광고'!L:L,'무신사 메타 광고'!$I:$I,$S$4,'무신사 메타 광고'!$C:$C,$R118))</f>
        <v>0</v>
      </c>
      <c r="T118" s="10">
        <f>IF($S$4="", SUMIFS('무신사 메타 광고'!$V:$V, '무신사 메타 광고'!$C:$C, $R118),SUMIFS('무신사 메타 광고'!$V:$V,'무신사 메타 광고'!$I:$I,$S$4,'무신사 메타 광고'!$C:$C,$R118))</f>
        <v>0</v>
      </c>
      <c r="U118" s="11">
        <f t="shared" si="10"/>
        <v>0</v>
      </c>
      <c r="V118" s="12" t="str">
        <f t="shared" si="14"/>
        <v xml:space="preserve"> </v>
      </c>
      <c r="W118" s="10">
        <f>IF($S$4="", SUMIFS('무신사 메타 광고'!$K:$K, '무신사 메타 광고'!$C:$C, $R118),SUMIFS('무신사 메타 광고'!$K:$K,'무신사 메타 광고'!$I:$I,$S$4,'무신사 메타 광고'!$C:$C,$R118))</f>
        <v>0</v>
      </c>
      <c r="X118" s="10">
        <f>IF($S$4="", SUMIFS('무신사 메타 광고'!$N:$N, '무신사 메타 광고'!$C:$C, $R118),SUMIFS('무신사 메타 광고'!$N:$N,'무신사 메타 광고'!$I:$I,$S$4,'무신사 메타 광고'!$C:$C,$R118))</f>
        <v>0</v>
      </c>
      <c r="Y118" s="11">
        <f t="shared" si="11"/>
        <v>0</v>
      </c>
      <c r="Z118" s="12" t="str">
        <f t="shared" si="15"/>
        <v xml:space="preserve"> </v>
      </c>
      <c r="AB118" s="10">
        <f>IF($S$4="", SUMIFS('무신사 메타 광고'!$X:$X, '무신사 메타 광고'!$C:$C, $R118),SUMIFS('무신사 메타 광고'!$X:$X,'무신사 메타 광고'!$I:$I,$S$4,'무신사 메타 광고'!$C:$C,$R118))</f>
        <v>0</v>
      </c>
      <c r="AC118" s="11">
        <f t="shared" si="12"/>
        <v>0</v>
      </c>
    </row>
    <row r="119" spans="2:29">
      <c r="B119" s="9"/>
      <c r="C119" s="10">
        <f>IF($C$4="", SUMIFS('무신사 메타 광고'!$L:$L, '무신사 메타 광고'!$D:$D, $B119), SUMIFS('무신사 메타 광고'!$L:$L, '무신사 메타 광고'!$I:$I, $C$4, '무신사 메타 광고'!$D:$D, $B119))</f>
        <v>0</v>
      </c>
      <c r="D119" s="10">
        <f>IF($C$4="", SUMIFS('무신사 메타 광고'!$V:$V, '무신사 메타 광고'!$D:$D, $B119), SUMIFS('무신사 메타 광고'!$V:$V,'무신사 메타 광고'!$I:$I,$C$4,'무신사 메타 광고'!$D:$D,$B119))</f>
        <v>0</v>
      </c>
      <c r="E119" s="11">
        <f t="shared" si="5"/>
        <v>0</v>
      </c>
      <c r="F119" s="12" t="str">
        <f t="shared" si="13"/>
        <v xml:space="preserve"> </v>
      </c>
      <c r="G119" s="10">
        <f>IF($C$4="", SUMIFS('무신사 메타 광고'!$K:$K, '무신사 메타 광고'!$D:$D, $B119), SUMIFS('무신사 메타 광고'!$K:$K,'무신사 메타 광고'!$I:$I,$C$4,'무신사 메타 광고'!D:D,$B119))</f>
        <v>0</v>
      </c>
      <c r="H119" s="10">
        <f>IF($C$4="", SUMIFS('무신사 메타 광고'!$N:$N, '무신사 메타 광고'!$D:$D, $B119),SUMIFS('무신사 메타 광고'!$N:$N,'무신사 메타 광고'!$I:$I,$C$4,'무신사 메타 광고'!$D:$D,$B119))</f>
        <v>0</v>
      </c>
      <c r="I119" s="10">
        <f>IF($C$4="", SUMIFS('무신사 메타 광고'!$U:$U, '무신사 메타 광고'!$D:$D, $B119),SUMIFS('무신사 메타 광고'!$U:$U,'무신사 메타 광고'!$I:$I,$C$4,'무신사 메타 광고'!$D:$D,$B119))</f>
        <v>0</v>
      </c>
      <c r="J119" s="11">
        <f t="shared" si="6"/>
        <v>0</v>
      </c>
      <c r="K119" s="11">
        <f t="shared" si="7"/>
        <v>0</v>
      </c>
      <c r="L119" s="12" t="str">
        <f t="shared" si="8"/>
        <v xml:space="preserve"> </v>
      </c>
      <c r="N119" s="10">
        <f>IF($C$4="", SUMIFS('무신사 메타 광고'!$X:$X, '무신사 메타 광고'!$D:$D, $B119),SUMIFS('무신사 메타 광고'!$X:$X,'무신사 메타 광고'!I:I,$C$4,'무신사 메타 광고'!D:D,$B119))</f>
        <v>0</v>
      </c>
      <c r="O119" s="11">
        <f t="shared" si="9"/>
        <v>0</v>
      </c>
      <c r="R119" s="13"/>
      <c r="S119" s="10">
        <f>IF($S$4="", SUMIFS('무신사 메타 광고'!$L:$L, '무신사 메타 광고'!$C:$C, $R119),SUMIFS('무신사 메타 광고'!L:L,'무신사 메타 광고'!$I:$I,$S$4,'무신사 메타 광고'!$C:$C,$R119))</f>
        <v>0</v>
      </c>
      <c r="T119" s="10">
        <f>IF($S$4="", SUMIFS('무신사 메타 광고'!$V:$V, '무신사 메타 광고'!$C:$C, $R119),SUMIFS('무신사 메타 광고'!$V:$V,'무신사 메타 광고'!$I:$I,$S$4,'무신사 메타 광고'!$C:$C,$R119))</f>
        <v>0</v>
      </c>
      <c r="U119" s="11">
        <f t="shared" si="10"/>
        <v>0</v>
      </c>
      <c r="V119" s="12" t="str">
        <f t="shared" si="14"/>
        <v xml:space="preserve"> </v>
      </c>
      <c r="W119" s="10">
        <f>IF($S$4="", SUMIFS('무신사 메타 광고'!$K:$K, '무신사 메타 광고'!$C:$C, $R119),SUMIFS('무신사 메타 광고'!$K:$K,'무신사 메타 광고'!$I:$I,$S$4,'무신사 메타 광고'!$C:$C,$R119))</f>
        <v>0</v>
      </c>
      <c r="X119" s="10">
        <f>IF($S$4="", SUMIFS('무신사 메타 광고'!$N:$N, '무신사 메타 광고'!$C:$C, $R119),SUMIFS('무신사 메타 광고'!$N:$N,'무신사 메타 광고'!$I:$I,$S$4,'무신사 메타 광고'!$C:$C,$R119))</f>
        <v>0</v>
      </c>
      <c r="Y119" s="11">
        <f t="shared" si="11"/>
        <v>0</v>
      </c>
      <c r="Z119" s="12" t="str">
        <f t="shared" si="15"/>
        <v xml:space="preserve"> </v>
      </c>
      <c r="AB119" s="10">
        <f>IF($S$4="", SUMIFS('무신사 메타 광고'!$X:$X, '무신사 메타 광고'!$C:$C, $R119),SUMIFS('무신사 메타 광고'!$X:$X,'무신사 메타 광고'!$I:$I,$S$4,'무신사 메타 광고'!$C:$C,$R119))</f>
        <v>0</v>
      </c>
      <c r="AC119" s="11">
        <f t="shared" si="12"/>
        <v>0</v>
      </c>
    </row>
    <row r="120" spans="2:29">
      <c r="B120" s="9"/>
      <c r="C120" s="10">
        <f>IF($C$4="", SUMIFS('무신사 메타 광고'!$L:$L, '무신사 메타 광고'!$D:$D, $B120), SUMIFS('무신사 메타 광고'!$L:$L, '무신사 메타 광고'!$I:$I, $C$4, '무신사 메타 광고'!$D:$D, $B120))</f>
        <v>0</v>
      </c>
      <c r="D120" s="10">
        <f>IF($C$4="", SUMIFS('무신사 메타 광고'!$V:$V, '무신사 메타 광고'!$D:$D, $B120), SUMIFS('무신사 메타 광고'!$V:$V,'무신사 메타 광고'!$I:$I,$C$4,'무신사 메타 광고'!$D:$D,$B120))</f>
        <v>0</v>
      </c>
      <c r="E120" s="11">
        <f t="shared" si="5"/>
        <v>0</v>
      </c>
      <c r="F120" s="12" t="str">
        <f t="shared" si="13"/>
        <v xml:space="preserve"> </v>
      </c>
      <c r="G120" s="10">
        <f>IF($C$4="", SUMIFS('무신사 메타 광고'!$K:$K, '무신사 메타 광고'!$D:$D, $B120), SUMIFS('무신사 메타 광고'!$K:$K,'무신사 메타 광고'!$I:$I,$C$4,'무신사 메타 광고'!D:D,$B120))</f>
        <v>0</v>
      </c>
      <c r="H120" s="10">
        <f>IF($C$4="", SUMIFS('무신사 메타 광고'!$N:$N, '무신사 메타 광고'!$D:$D, $B120),SUMIFS('무신사 메타 광고'!$N:$N,'무신사 메타 광고'!$I:$I,$C$4,'무신사 메타 광고'!$D:$D,$B120))</f>
        <v>0</v>
      </c>
      <c r="I120" s="10">
        <f>IF($C$4="", SUMIFS('무신사 메타 광고'!$U:$U, '무신사 메타 광고'!$D:$D, $B120),SUMIFS('무신사 메타 광고'!$U:$U,'무신사 메타 광고'!$I:$I,$C$4,'무신사 메타 광고'!$D:$D,$B120))</f>
        <v>0</v>
      </c>
      <c r="J120" s="11">
        <f t="shared" si="6"/>
        <v>0</v>
      </c>
      <c r="K120" s="11">
        <f t="shared" si="7"/>
        <v>0</v>
      </c>
      <c r="L120" s="12" t="str">
        <f t="shared" si="8"/>
        <v xml:space="preserve"> </v>
      </c>
      <c r="N120" s="10">
        <f>IF($C$4="", SUMIFS('무신사 메타 광고'!$X:$X, '무신사 메타 광고'!$D:$D, $B120),SUMIFS('무신사 메타 광고'!$X:$X,'무신사 메타 광고'!I:I,$C$4,'무신사 메타 광고'!D:D,$B120))</f>
        <v>0</v>
      </c>
      <c r="O120" s="11">
        <f t="shared" si="9"/>
        <v>0</v>
      </c>
      <c r="R120" s="13"/>
      <c r="S120" s="10">
        <f>IF($S$4="", SUMIFS('무신사 메타 광고'!$L:$L, '무신사 메타 광고'!$C:$C, $R120),SUMIFS('무신사 메타 광고'!L:L,'무신사 메타 광고'!$I:$I,$S$4,'무신사 메타 광고'!$C:$C,$R120))</f>
        <v>0</v>
      </c>
      <c r="T120" s="10">
        <f>IF($S$4="", SUMIFS('무신사 메타 광고'!$V:$V, '무신사 메타 광고'!$C:$C, $R120),SUMIFS('무신사 메타 광고'!$V:$V,'무신사 메타 광고'!$I:$I,$S$4,'무신사 메타 광고'!$C:$C,$R120))</f>
        <v>0</v>
      </c>
      <c r="U120" s="11">
        <f t="shared" si="10"/>
        <v>0</v>
      </c>
      <c r="V120" s="12" t="str">
        <f t="shared" si="14"/>
        <v xml:space="preserve"> </v>
      </c>
      <c r="W120" s="10">
        <f>IF($S$4="", SUMIFS('무신사 메타 광고'!$K:$K, '무신사 메타 광고'!$C:$C, $R120),SUMIFS('무신사 메타 광고'!$K:$K,'무신사 메타 광고'!$I:$I,$S$4,'무신사 메타 광고'!$C:$C,$R120))</f>
        <v>0</v>
      </c>
      <c r="X120" s="10">
        <f>IF($S$4="", SUMIFS('무신사 메타 광고'!$N:$N, '무신사 메타 광고'!$C:$C, $R120),SUMIFS('무신사 메타 광고'!$N:$N,'무신사 메타 광고'!$I:$I,$S$4,'무신사 메타 광고'!$C:$C,$R120))</f>
        <v>0</v>
      </c>
      <c r="Y120" s="11">
        <f t="shared" si="11"/>
        <v>0</v>
      </c>
      <c r="Z120" s="12" t="str">
        <f t="shared" si="15"/>
        <v xml:space="preserve"> </v>
      </c>
      <c r="AB120" s="10">
        <f>IF($S$4="", SUMIFS('무신사 메타 광고'!$X:$X, '무신사 메타 광고'!$C:$C, $R120),SUMIFS('무신사 메타 광고'!$X:$X,'무신사 메타 광고'!$I:$I,$S$4,'무신사 메타 광고'!$C:$C,$R120))</f>
        <v>0</v>
      </c>
      <c r="AC120" s="11">
        <f t="shared" si="12"/>
        <v>0</v>
      </c>
    </row>
    <row r="121" spans="2:29">
      <c r="B121" s="9"/>
      <c r="C121" s="10">
        <f>IF($C$4="", SUMIFS('무신사 메타 광고'!$L:$L, '무신사 메타 광고'!$D:$D, $B121), SUMIFS('무신사 메타 광고'!$L:$L, '무신사 메타 광고'!$I:$I, $C$4, '무신사 메타 광고'!$D:$D, $B121))</f>
        <v>0</v>
      </c>
      <c r="D121" s="10">
        <f>IF($C$4="", SUMIFS('무신사 메타 광고'!$V:$V, '무신사 메타 광고'!$D:$D, $B121), SUMIFS('무신사 메타 광고'!$V:$V,'무신사 메타 광고'!$I:$I,$C$4,'무신사 메타 광고'!$D:$D,$B121))</f>
        <v>0</v>
      </c>
      <c r="E121" s="11">
        <f t="shared" si="5"/>
        <v>0</v>
      </c>
      <c r="F121" s="12" t="str">
        <f t="shared" si="13"/>
        <v xml:space="preserve"> </v>
      </c>
      <c r="G121" s="10">
        <f>IF($C$4="", SUMIFS('무신사 메타 광고'!$K:$K, '무신사 메타 광고'!$D:$D, $B121), SUMIFS('무신사 메타 광고'!$K:$K,'무신사 메타 광고'!$I:$I,$C$4,'무신사 메타 광고'!D:D,$B121))</f>
        <v>0</v>
      </c>
      <c r="H121" s="10">
        <f>IF($C$4="", SUMIFS('무신사 메타 광고'!$N:$N, '무신사 메타 광고'!$D:$D, $B121),SUMIFS('무신사 메타 광고'!$N:$N,'무신사 메타 광고'!$I:$I,$C$4,'무신사 메타 광고'!$D:$D,$B121))</f>
        <v>0</v>
      </c>
      <c r="I121" s="10">
        <f>IF($C$4="", SUMIFS('무신사 메타 광고'!$U:$U, '무신사 메타 광고'!$D:$D, $B121),SUMIFS('무신사 메타 광고'!$U:$U,'무신사 메타 광고'!$I:$I,$C$4,'무신사 메타 광고'!$D:$D,$B121))</f>
        <v>0</v>
      </c>
      <c r="J121" s="11">
        <f t="shared" si="6"/>
        <v>0</v>
      </c>
      <c r="K121" s="11">
        <f t="shared" si="7"/>
        <v>0</v>
      </c>
      <c r="L121" s="12" t="str">
        <f t="shared" si="8"/>
        <v xml:space="preserve"> </v>
      </c>
      <c r="N121" s="10">
        <f>IF($C$4="", SUMIFS('무신사 메타 광고'!$X:$X, '무신사 메타 광고'!$D:$D, $B121),SUMIFS('무신사 메타 광고'!$X:$X,'무신사 메타 광고'!I:I,$C$4,'무신사 메타 광고'!D:D,$B121))</f>
        <v>0</v>
      </c>
      <c r="O121" s="11">
        <f t="shared" si="9"/>
        <v>0</v>
      </c>
      <c r="R121" s="13"/>
      <c r="S121" s="10">
        <f>IF($S$4="", SUMIFS('무신사 메타 광고'!$L:$L, '무신사 메타 광고'!$C:$C, $R121),SUMIFS('무신사 메타 광고'!L:L,'무신사 메타 광고'!$I:$I,$S$4,'무신사 메타 광고'!$C:$C,$R121))</f>
        <v>0</v>
      </c>
      <c r="T121" s="10">
        <f>IF($S$4="", SUMIFS('무신사 메타 광고'!$V:$V, '무신사 메타 광고'!$C:$C, $R121),SUMIFS('무신사 메타 광고'!$V:$V,'무신사 메타 광고'!$I:$I,$S$4,'무신사 메타 광고'!$C:$C,$R121))</f>
        <v>0</v>
      </c>
      <c r="U121" s="11">
        <f t="shared" si="10"/>
        <v>0</v>
      </c>
      <c r="V121" s="12" t="str">
        <f t="shared" si="14"/>
        <v xml:space="preserve"> </v>
      </c>
      <c r="W121" s="10">
        <f>IF($S$4="", SUMIFS('무신사 메타 광고'!$K:$K, '무신사 메타 광고'!$C:$C, $R121),SUMIFS('무신사 메타 광고'!$K:$K,'무신사 메타 광고'!$I:$I,$S$4,'무신사 메타 광고'!$C:$C,$R121))</f>
        <v>0</v>
      </c>
      <c r="X121" s="10">
        <f>IF($S$4="", SUMIFS('무신사 메타 광고'!$N:$N, '무신사 메타 광고'!$C:$C, $R121),SUMIFS('무신사 메타 광고'!$N:$N,'무신사 메타 광고'!$I:$I,$S$4,'무신사 메타 광고'!$C:$C,$R121))</f>
        <v>0</v>
      </c>
      <c r="Y121" s="11">
        <f t="shared" si="11"/>
        <v>0</v>
      </c>
      <c r="Z121" s="12" t="str">
        <f t="shared" si="15"/>
        <v xml:space="preserve"> </v>
      </c>
      <c r="AB121" s="10">
        <f>IF($S$4="", SUMIFS('무신사 메타 광고'!$X:$X, '무신사 메타 광고'!$C:$C, $R121),SUMIFS('무신사 메타 광고'!$X:$X,'무신사 메타 광고'!$I:$I,$S$4,'무신사 메타 광고'!$C:$C,$R121))</f>
        <v>0</v>
      </c>
      <c r="AC121" s="11">
        <f t="shared" si="12"/>
        <v>0</v>
      </c>
    </row>
    <row r="122" spans="2:29">
      <c r="B122" s="9"/>
      <c r="C122" s="10">
        <f>IF($C$4="", SUMIFS('무신사 메타 광고'!$L:$L, '무신사 메타 광고'!$D:$D, $B122), SUMIFS('무신사 메타 광고'!$L:$L, '무신사 메타 광고'!$I:$I, $C$4, '무신사 메타 광고'!$D:$D, $B122))</f>
        <v>0</v>
      </c>
      <c r="D122" s="10">
        <f>IF($C$4="", SUMIFS('무신사 메타 광고'!$V:$V, '무신사 메타 광고'!$D:$D, $B122), SUMIFS('무신사 메타 광고'!$V:$V,'무신사 메타 광고'!$I:$I,$C$4,'무신사 메타 광고'!$D:$D,$B122))</f>
        <v>0</v>
      </c>
      <c r="E122" s="11">
        <f t="shared" si="5"/>
        <v>0</v>
      </c>
      <c r="F122" s="12" t="str">
        <f t="shared" si="13"/>
        <v xml:space="preserve"> </v>
      </c>
      <c r="G122" s="10">
        <f>IF($C$4="", SUMIFS('무신사 메타 광고'!$K:$K, '무신사 메타 광고'!$D:$D, $B122), SUMIFS('무신사 메타 광고'!$K:$K,'무신사 메타 광고'!$I:$I,$C$4,'무신사 메타 광고'!D:D,$B122))</f>
        <v>0</v>
      </c>
      <c r="H122" s="10">
        <f>IF($C$4="", SUMIFS('무신사 메타 광고'!$N:$N, '무신사 메타 광고'!$D:$D, $B122),SUMIFS('무신사 메타 광고'!$N:$N,'무신사 메타 광고'!$I:$I,$C$4,'무신사 메타 광고'!$D:$D,$B122))</f>
        <v>0</v>
      </c>
      <c r="I122" s="10">
        <f>IF($C$4="", SUMIFS('무신사 메타 광고'!$U:$U, '무신사 메타 광고'!$D:$D, $B122),SUMIFS('무신사 메타 광고'!$U:$U,'무신사 메타 광고'!$I:$I,$C$4,'무신사 메타 광고'!$D:$D,$B122))</f>
        <v>0</v>
      </c>
      <c r="J122" s="11">
        <f t="shared" si="6"/>
        <v>0</v>
      </c>
      <c r="K122" s="11">
        <f t="shared" si="7"/>
        <v>0</v>
      </c>
      <c r="L122" s="12" t="str">
        <f t="shared" si="8"/>
        <v xml:space="preserve"> </v>
      </c>
      <c r="N122" s="10">
        <f>IF($C$4="", SUMIFS('무신사 메타 광고'!$X:$X, '무신사 메타 광고'!$D:$D, $B122),SUMIFS('무신사 메타 광고'!$X:$X,'무신사 메타 광고'!I:I,$C$4,'무신사 메타 광고'!D:D,$B122))</f>
        <v>0</v>
      </c>
      <c r="O122" s="11">
        <f t="shared" si="9"/>
        <v>0</v>
      </c>
      <c r="R122" s="13"/>
      <c r="S122" s="10">
        <f>IF($S$4="", SUMIFS('무신사 메타 광고'!$L:$L, '무신사 메타 광고'!$C:$C, $R122),SUMIFS('무신사 메타 광고'!L:L,'무신사 메타 광고'!$I:$I,$S$4,'무신사 메타 광고'!$C:$C,$R122))</f>
        <v>0</v>
      </c>
      <c r="T122" s="10">
        <f>IF($S$4="", SUMIFS('무신사 메타 광고'!$V:$V, '무신사 메타 광고'!$C:$C, $R122),SUMIFS('무신사 메타 광고'!$V:$V,'무신사 메타 광고'!$I:$I,$S$4,'무신사 메타 광고'!$C:$C,$R122))</f>
        <v>0</v>
      </c>
      <c r="U122" s="11">
        <f t="shared" si="10"/>
        <v>0</v>
      </c>
      <c r="V122" s="12" t="str">
        <f t="shared" si="14"/>
        <v xml:space="preserve"> </v>
      </c>
      <c r="W122" s="10">
        <f>IF($S$4="", SUMIFS('무신사 메타 광고'!$K:$K, '무신사 메타 광고'!$C:$C, $R122),SUMIFS('무신사 메타 광고'!$K:$K,'무신사 메타 광고'!$I:$I,$S$4,'무신사 메타 광고'!$C:$C,$R122))</f>
        <v>0</v>
      </c>
      <c r="X122" s="10">
        <f>IF($S$4="", SUMIFS('무신사 메타 광고'!$N:$N, '무신사 메타 광고'!$C:$C, $R122),SUMIFS('무신사 메타 광고'!$N:$N,'무신사 메타 광고'!$I:$I,$S$4,'무신사 메타 광고'!$C:$C,$R122))</f>
        <v>0</v>
      </c>
      <c r="Y122" s="11">
        <f t="shared" si="11"/>
        <v>0</v>
      </c>
      <c r="Z122" s="12" t="str">
        <f t="shared" si="15"/>
        <v xml:space="preserve"> </v>
      </c>
      <c r="AB122" s="10">
        <f>IF($S$4="", SUMIFS('무신사 메타 광고'!$X:$X, '무신사 메타 광고'!$C:$C, $R122),SUMIFS('무신사 메타 광고'!$X:$X,'무신사 메타 광고'!$I:$I,$S$4,'무신사 메타 광고'!$C:$C,$R122))</f>
        <v>0</v>
      </c>
      <c r="AC122" s="11">
        <f t="shared" si="12"/>
        <v>0</v>
      </c>
    </row>
    <row r="123" spans="2:29">
      <c r="B123" s="9"/>
      <c r="C123" s="10">
        <f>IF($C$4="", SUMIFS('무신사 메타 광고'!$L:$L, '무신사 메타 광고'!$D:$D, $B123), SUMIFS('무신사 메타 광고'!$L:$L, '무신사 메타 광고'!$I:$I, $C$4, '무신사 메타 광고'!$D:$D, $B123))</f>
        <v>0</v>
      </c>
      <c r="D123" s="10">
        <f>IF($C$4="", SUMIFS('무신사 메타 광고'!$V:$V, '무신사 메타 광고'!$D:$D, $B123), SUMIFS('무신사 메타 광고'!$V:$V,'무신사 메타 광고'!$I:$I,$C$4,'무신사 메타 광고'!$D:$D,$B123))</f>
        <v>0</v>
      </c>
      <c r="E123" s="11">
        <f t="shared" si="5"/>
        <v>0</v>
      </c>
      <c r="F123" s="12" t="str">
        <f t="shared" si="13"/>
        <v xml:space="preserve"> </v>
      </c>
      <c r="G123" s="10">
        <f>IF($C$4="", SUMIFS('무신사 메타 광고'!$K:$K, '무신사 메타 광고'!$D:$D, $B123), SUMIFS('무신사 메타 광고'!$K:$K,'무신사 메타 광고'!$I:$I,$C$4,'무신사 메타 광고'!D:D,$B123))</f>
        <v>0</v>
      </c>
      <c r="H123" s="10">
        <f>IF($C$4="", SUMIFS('무신사 메타 광고'!$N:$N, '무신사 메타 광고'!$D:$D, $B123),SUMIFS('무신사 메타 광고'!$N:$N,'무신사 메타 광고'!$I:$I,$C$4,'무신사 메타 광고'!$D:$D,$B123))</f>
        <v>0</v>
      </c>
      <c r="I123" s="10">
        <f>IF($C$4="", SUMIFS('무신사 메타 광고'!$U:$U, '무신사 메타 광고'!$D:$D, $B123),SUMIFS('무신사 메타 광고'!$U:$U,'무신사 메타 광고'!$I:$I,$C$4,'무신사 메타 광고'!$D:$D,$B123))</f>
        <v>0</v>
      </c>
      <c r="J123" s="11">
        <f t="shared" si="6"/>
        <v>0</v>
      </c>
      <c r="K123" s="11">
        <f t="shared" si="7"/>
        <v>0</v>
      </c>
      <c r="L123" s="12" t="str">
        <f t="shared" si="8"/>
        <v xml:space="preserve"> </v>
      </c>
      <c r="N123" s="10">
        <f>IF($C$4="", SUMIFS('무신사 메타 광고'!$X:$X, '무신사 메타 광고'!$D:$D, $B123),SUMIFS('무신사 메타 광고'!$X:$X,'무신사 메타 광고'!I:I,$C$4,'무신사 메타 광고'!D:D,$B123))</f>
        <v>0</v>
      </c>
      <c r="O123" s="11">
        <f t="shared" si="9"/>
        <v>0</v>
      </c>
      <c r="R123" s="13"/>
      <c r="S123" s="10">
        <f>IF($S$4="", SUMIFS('무신사 메타 광고'!$L:$L, '무신사 메타 광고'!$C:$C, $R123),SUMIFS('무신사 메타 광고'!L:L,'무신사 메타 광고'!$I:$I,$S$4,'무신사 메타 광고'!$C:$C,$R123))</f>
        <v>0</v>
      </c>
      <c r="T123" s="10">
        <f>IF($S$4="", SUMIFS('무신사 메타 광고'!$V:$V, '무신사 메타 광고'!$C:$C, $R123),SUMIFS('무신사 메타 광고'!$V:$V,'무신사 메타 광고'!$I:$I,$S$4,'무신사 메타 광고'!$C:$C,$R123))</f>
        <v>0</v>
      </c>
      <c r="U123" s="11">
        <f t="shared" si="10"/>
        <v>0</v>
      </c>
      <c r="V123" s="12" t="str">
        <f t="shared" si="14"/>
        <v xml:space="preserve"> </v>
      </c>
      <c r="W123" s="10">
        <f>IF($S$4="", SUMIFS('무신사 메타 광고'!$K:$K, '무신사 메타 광고'!$C:$C, $R123),SUMIFS('무신사 메타 광고'!$K:$K,'무신사 메타 광고'!$I:$I,$S$4,'무신사 메타 광고'!$C:$C,$R123))</f>
        <v>0</v>
      </c>
      <c r="X123" s="10">
        <f>IF($S$4="", SUMIFS('무신사 메타 광고'!$N:$N, '무신사 메타 광고'!$C:$C, $R123),SUMIFS('무신사 메타 광고'!$N:$N,'무신사 메타 광고'!$I:$I,$S$4,'무신사 메타 광고'!$C:$C,$R123))</f>
        <v>0</v>
      </c>
      <c r="Y123" s="11">
        <f t="shared" si="11"/>
        <v>0</v>
      </c>
      <c r="Z123" s="12" t="str">
        <f t="shared" si="15"/>
        <v xml:space="preserve"> </v>
      </c>
      <c r="AB123" s="10">
        <f>IF($S$4="", SUMIFS('무신사 메타 광고'!$X:$X, '무신사 메타 광고'!$C:$C, $R123),SUMIFS('무신사 메타 광고'!$X:$X,'무신사 메타 광고'!$I:$I,$S$4,'무신사 메타 광고'!$C:$C,$R123))</f>
        <v>0</v>
      </c>
      <c r="AC123" s="11">
        <f t="shared" si="12"/>
        <v>0</v>
      </c>
    </row>
    <row r="124" spans="2:29">
      <c r="B124" s="9"/>
      <c r="C124" s="10">
        <f>IF($C$4="", SUMIFS('무신사 메타 광고'!$L:$L, '무신사 메타 광고'!$D:$D, $B124), SUMIFS('무신사 메타 광고'!$L:$L, '무신사 메타 광고'!$I:$I, $C$4, '무신사 메타 광고'!$D:$D, $B124))</f>
        <v>0</v>
      </c>
      <c r="D124" s="10">
        <f>IF($C$4="", SUMIFS('무신사 메타 광고'!$V:$V, '무신사 메타 광고'!$D:$D, $B124), SUMIFS('무신사 메타 광고'!$V:$V,'무신사 메타 광고'!$I:$I,$C$4,'무신사 메타 광고'!$D:$D,$B124))</f>
        <v>0</v>
      </c>
      <c r="E124" s="11">
        <f t="shared" si="5"/>
        <v>0</v>
      </c>
      <c r="F124" s="12" t="str">
        <f t="shared" si="13"/>
        <v xml:space="preserve"> </v>
      </c>
      <c r="G124" s="10">
        <f>IF($C$4="", SUMIFS('무신사 메타 광고'!$K:$K, '무신사 메타 광고'!$D:$D, $B124), SUMIFS('무신사 메타 광고'!$K:$K,'무신사 메타 광고'!$I:$I,$C$4,'무신사 메타 광고'!D:D,$B124))</f>
        <v>0</v>
      </c>
      <c r="H124" s="10">
        <f>IF($C$4="", SUMIFS('무신사 메타 광고'!$N:$N, '무신사 메타 광고'!$D:$D, $B124),SUMIFS('무신사 메타 광고'!$N:$N,'무신사 메타 광고'!$I:$I,$C$4,'무신사 메타 광고'!$D:$D,$B124))</f>
        <v>0</v>
      </c>
      <c r="I124" s="10">
        <f>IF($C$4="", SUMIFS('무신사 메타 광고'!$U:$U, '무신사 메타 광고'!$D:$D, $B124),SUMIFS('무신사 메타 광고'!$U:$U,'무신사 메타 광고'!$I:$I,$C$4,'무신사 메타 광고'!$D:$D,$B124))</f>
        <v>0</v>
      </c>
      <c r="J124" s="11">
        <f t="shared" si="6"/>
        <v>0</v>
      </c>
      <c r="K124" s="11">
        <f t="shared" si="7"/>
        <v>0</v>
      </c>
      <c r="L124" s="12" t="str">
        <f t="shared" si="8"/>
        <v xml:space="preserve"> </v>
      </c>
      <c r="N124" s="10">
        <f>IF($C$4="", SUMIFS('무신사 메타 광고'!$X:$X, '무신사 메타 광고'!$D:$D, $B124),SUMIFS('무신사 메타 광고'!$X:$X,'무신사 메타 광고'!I:I,$C$4,'무신사 메타 광고'!D:D,$B124))</f>
        <v>0</v>
      </c>
      <c r="O124" s="11">
        <f t="shared" si="9"/>
        <v>0</v>
      </c>
      <c r="R124" s="13"/>
      <c r="S124" s="10">
        <f>IF($S$4="", SUMIFS('무신사 메타 광고'!$L:$L, '무신사 메타 광고'!$C:$C, $R124),SUMIFS('무신사 메타 광고'!L:L,'무신사 메타 광고'!$I:$I,$S$4,'무신사 메타 광고'!$C:$C,$R124))</f>
        <v>0</v>
      </c>
      <c r="T124" s="10">
        <f>IF($S$4="", SUMIFS('무신사 메타 광고'!$V:$V, '무신사 메타 광고'!$C:$C, $R124),SUMIFS('무신사 메타 광고'!$V:$V,'무신사 메타 광고'!$I:$I,$S$4,'무신사 메타 광고'!$C:$C,$R124))</f>
        <v>0</v>
      </c>
      <c r="U124" s="11">
        <f t="shared" si="10"/>
        <v>0</v>
      </c>
      <c r="V124" s="12" t="str">
        <f t="shared" si="14"/>
        <v xml:space="preserve"> </v>
      </c>
      <c r="W124" s="10">
        <f>IF($S$4="", SUMIFS('무신사 메타 광고'!$K:$K, '무신사 메타 광고'!$C:$C, $R124),SUMIFS('무신사 메타 광고'!$K:$K,'무신사 메타 광고'!$I:$I,$S$4,'무신사 메타 광고'!$C:$C,$R124))</f>
        <v>0</v>
      </c>
      <c r="X124" s="10">
        <f>IF($S$4="", SUMIFS('무신사 메타 광고'!$N:$N, '무신사 메타 광고'!$C:$C, $R124),SUMIFS('무신사 메타 광고'!$N:$N,'무신사 메타 광고'!$I:$I,$S$4,'무신사 메타 광고'!$C:$C,$R124))</f>
        <v>0</v>
      </c>
      <c r="Y124" s="11">
        <f t="shared" si="11"/>
        <v>0</v>
      </c>
      <c r="Z124" s="12" t="str">
        <f t="shared" si="15"/>
        <v xml:space="preserve"> </v>
      </c>
      <c r="AB124" s="10">
        <f>IF($S$4="", SUMIFS('무신사 메타 광고'!$X:$X, '무신사 메타 광고'!$C:$C, $R124),SUMIFS('무신사 메타 광고'!$X:$X,'무신사 메타 광고'!$I:$I,$S$4,'무신사 메타 광고'!$C:$C,$R124))</f>
        <v>0</v>
      </c>
      <c r="AC124" s="11">
        <f t="shared" si="12"/>
        <v>0</v>
      </c>
    </row>
    <row r="125" spans="2:29">
      <c r="B125" s="9"/>
      <c r="C125" s="10">
        <f>IF($C$4="", SUMIFS('무신사 메타 광고'!$L:$L, '무신사 메타 광고'!$D:$D, $B125), SUMIFS('무신사 메타 광고'!$L:$L, '무신사 메타 광고'!$I:$I, $C$4, '무신사 메타 광고'!$D:$D, $B125))</f>
        <v>0</v>
      </c>
      <c r="D125" s="10">
        <f>IF($C$4="", SUMIFS('무신사 메타 광고'!$V:$V, '무신사 메타 광고'!$D:$D, $B125), SUMIFS('무신사 메타 광고'!$V:$V,'무신사 메타 광고'!$I:$I,$C$4,'무신사 메타 광고'!$D:$D,$B125))</f>
        <v>0</v>
      </c>
      <c r="E125" s="11">
        <f t="shared" si="5"/>
        <v>0</v>
      </c>
      <c r="F125" s="12" t="str">
        <f t="shared" si="13"/>
        <v xml:space="preserve"> </v>
      </c>
      <c r="G125" s="10">
        <f>IF($C$4="", SUMIFS('무신사 메타 광고'!$K:$K, '무신사 메타 광고'!$D:$D, $B125), SUMIFS('무신사 메타 광고'!$K:$K,'무신사 메타 광고'!$I:$I,$C$4,'무신사 메타 광고'!D:D,$B125))</f>
        <v>0</v>
      </c>
      <c r="H125" s="10">
        <f>IF($C$4="", SUMIFS('무신사 메타 광고'!$N:$N, '무신사 메타 광고'!$D:$D, $B125),SUMIFS('무신사 메타 광고'!$N:$N,'무신사 메타 광고'!$I:$I,$C$4,'무신사 메타 광고'!$D:$D,$B125))</f>
        <v>0</v>
      </c>
      <c r="I125" s="10">
        <f>IF($C$4="", SUMIFS('무신사 메타 광고'!$U:$U, '무신사 메타 광고'!$D:$D, $B125),SUMIFS('무신사 메타 광고'!$U:$U,'무신사 메타 광고'!$I:$I,$C$4,'무신사 메타 광고'!$D:$D,$B125))</f>
        <v>0</v>
      </c>
      <c r="J125" s="11">
        <f t="shared" si="6"/>
        <v>0</v>
      </c>
      <c r="K125" s="11">
        <f t="shared" si="7"/>
        <v>0</v>
      </c>
      <c r="L125" s="12" t="str">
        <f t="shared" si="8"/>
        <v xml:space="preserve"> </v>
      </c>
      <c r="N125" s="10">
        <f>IF($C$4="", SUMIFS('무신사 메타 광고'!$X:$X, '무신사 메타 광고'!$D:$D, $B125),SUMIFS('무신사 메타 광고'!$X:$X,'무신사 메타 광고'!I:I,$C$4,'무신사 메타 광고'!D:D,$B125))</f>
        <v>0</v>
      </c>
      <c r="O125" s="11">
        <f t="shared" si="9"/>
        <v>0</v>
      </c>
      <c r="R125" s="13"/>
      <c r="S125" s="10">
        <f>IF($S$4="", SUMIFS('무신사 메타 광고'!$L:$L, '무신사 메타 광고'!$C:$C, $R125),SUMIFS('무신사 메타 광고'!L:L,'무신사 메타 광고'!$I:$I,$S$4,'무신사 메타 광고'!$C:$C,$R125))</f>
        <v>0</v>
      </c>
      <c r="T125" s="10">
        <f>IF($S$4="", SUMIFS('무신사 메타 광고'!$V:$V, '무신사 메타 광고'!$C:$C, $R125),SUMIFS('무신사 메타 광고'!$V:$V,'무신사 메타 광고'!$I:$I,$S$4,'무신사 메타 광고'!$C:$C,$R125))</f>
        <v>0</v>
      </c>
      <c r="U125" s="11">
        <f t="shared" si="10"/>
        <v>0</v>
      </c>
      <c r="V125" s="12" t="str">
        <f t="shared" si="14"/>
        <v xml:space="preserve"> </v>
      </c>
      <c r="W125" s="10">
        <f>IF($S$4="", SUMIFS('무신사 메타 광고'!$K:$K, '무신사 메타 광고'!$C:$C, $R125),SUMIFS('무신사 메타 광고'!$K:$K,'무신사 메타 광고'!$I:$I,$S$4,'무신사 메타 광고'!$C:$C,$R125))</f>
        <v>0</v>
      </c>
      <c r="X125" s="10">
        <f>IF($S$4="", SUMIFS('무신사 메타 광고'!$N:$N, '무신사 메타 광고'!$C:$C, $R125),SUMIFS('무신사 메타 광고'!$N:$N,'무신사 메타 광고'!$I:$I,$S$4,'무신사 메타 광고'!$C:$C,$R125))</f>
        <v>0</v>
      </c>
      <c r="Y125" s="11">
        <f t="shared" si="11"/>
        <v>0</v>
      </c>
      <c r="Z125" s="12" t="str">
        <f t="shared" si="15"/>
        <v xml:space="preserve"> </v>
      </c>
      <c r="AB125" s="10">
        <f>IF($S$4="", SUMIFS('무신사 메타 광고'!$X:$X, '무신사 메타 광고'!$C:$C, $R125),SUMIFS('무신사 메타 광고'!$X:$X,'무신사 메타 광고'!$I:$I,$S$4,'무신사 메타 광고'!$C:$C,$R125))</f>
        <v>0</v>
      </c>
      <c r="AC125" s="11">
        <f t="shared" si="12"/>
        <v>0</v>
      </c>
    </row>
    <row r="126" spans="2:29">
      <c r="B126" s="9"/>
      <c r="C126" s="10">
        <f>IF($C$4="", SUMIFS('무신사 메타 광고'!$L:$L, '무신사 메타 광고'!$D:$D, $B126), SUMIFS('무신사 메타 광고'!$L:$L, '무신사 메타 광고'!$I:$I, $C$4, '무신사 메타 광고'!$D:$D, $B126))</f>
        <v>0</v>
      </c>
      <c r="D126" s="10">
        <f>IF($C$4="", SUMIFS('무신사 메타 광고'!$V:$V, '무신사 메타 광고'!$D:$D, $B126), SUMIFS('무신사 메타 광고'!$V:$V,'무신사 메타 광고'!$I:$I,$C$4,'무신사 메타 광고'!$D:$D,$B126))</f>
        <v>0</v>
      </c>
      <c r="E126" s="11">
        <f t="shared" si="5"/>
        <v>0</v>
      </c>
      <c r="F126" s="12" t="str">
        <f t="shared" si="13"/>
        <v xml:space="preserve"> </v>
      </c>
      <c r="G126" s="10">
        <f>IF($C$4="", SUMIFS('무신사 메타 광고'!$K:$K, '무신사 메타 광고'!$D:$D, $B126), SUMIFS('무신사 메타 광고'!$K:$K,'무신사 메타 광고'!$I:$I,$C$4,'무신사 메타 광고'!D:D,$B126))</f>
        <v>0</v>
      </c>
      <c r="H126" s="10">
        <f>IF($C$4="", SUMIFS('무신사 메타 광고'!$N:$N, '무신사 메타 광고'!$D:$D, $B126),SUMIFS('무신사 메타 광고'!$N:$N,'무신사 메타 광고'!$I:$I,$C$4,'무신사 메타 광고'!$D:$D,$B126))</f>
        <v>0</v>
      </c>
      <c r="I126" s="10">
        <f>IF($C$4="", SUMIFS('무신사 메타 광고'!$U:$U, '무신사 메타 광고'!$D:$D, $B126),SUMIFS('무신사 메타 광고'!$U:$U,'무신사 메타 광고'!$I:$I,$C$4,'무신사 메타 광고'!$D:$D,$B126))</f>
        <v>0</v>
      </c>
      <c r="J126" s="11">
        <f t="shared" si="6"/>
        <v>0</v>
      </c>
      <c r="K126" s="11">
        <f t="shared" si="7"/>
        <v>0</v>
      </c>
      <c r="L126" s="12" t="str">
        <f t="shared" si="8"/>
        <v xml:space="preserve"> </v>
      </c>
      <c r="N126" s="10">
        <f>IF($C$4="", SUMIFS('무신사 메타 광고'!$X:$X, '무신사 메타 광고'!$D:$D, $B126),SUMIFS('무신사 메타 광고'!$X:$X,'무신사 메타 광고'!I:I,$C$4,'무신사 메타 광고'!D:D,$B126))</f>
        <v>0</v>
      </c>
      <c r="O126" s="11">
        <f t="shared" si="9"/>
        <v>0</v>
      </c>
      <c r="R126" s="13"/>
      <c r="S126" s="10">
        <f>IF($S$4="", SUMIFS('무신사 메타 광고'!$L:$L, '무신사 메타 광고'!$C:$C, $R126),SUMIFS('무신사 메타 광고'!L:L,'무신사 메타 광고'!$I:$I,$S$4,'무신사 메타 광고'!$C:$C,$R126))</f>
        <v>0</v>
      </c>
      <c r="T126" s="10">
        <f>IF($S$4="", SUMIFS('무신사 메타 광고'!$V:$V, '무신사 메타 광고'!$C:$C, $R126),SUMIFS('무신사 메타 광고'!$V:$V,'무신사 메타 광고'!$I:$I,$S$4,'무신사 메타 광고'!$C:$C,$R126))</f>
        <v>0</v>
      </c>
      <c r="U126" s="11">
        <f t="shared" si="10"/>
        <v>0</v>
      </c>
      <c r="V126" s="12" t="str">
        <f t="shared" si="14"/>
        <v xml:space="preserve"> </v>
      </c>
      <c r="W126" s="10">
        <f>IF($S$4="", SUMIFS('무신사 메타 광고'!$K:$K, '무신사 메타 광고'!$C:$C, $R126),SUMIFS('무신사 메타 광고'!$K:$K,'무신사 메타 광고'!$I:$I,$S$4,'무신사 메타 광고'!$C:$C,$R126))</f>
        <v>0</v>
      </c>
      <c r="X126" s="10">
        <f>IF($S$4="", SUMIFS('무신사 메타 광고'!$N:$N, '무신사 메타 광고'!$C:$C, $R126),SUMIFS('무신사 메타 광고'!$N:$N,'무신사 메타 광고'!$I:$I,$S$4,'무신사 메타 광고'!$C:$C,$R126))</f>
        <v>0</v>
      </c>
      <c r="Y126" s="11">
        <f t="shared" si="11"/>
        <v>0</v>
      </c>
      <c r="Z126" s="12" t="str">
        <f t="shared" si="15"/>
        <v xml:space="preserve"> </v>
      </c>
      <c r="AB126" s="10">
        <f>IF($S$4="", SUMIFS('무신사 메타 광고'!$X:$X, '무신사 메타 광고'!$C:$C, $R126),SUMIFS('무신사 메타 광고'!$X:$X,'무신사 메타 광고'!$I:$I,$S$4,'무신사 메타 광고'!$C:$C,$R126))</f>
        <v>0</v>
      </c>
      <c r="AC126" s="11">
        <f t="shared" si="12"/>
        <v>0</v>
      </c>
    </row>
    <row r="127" spans="2:29">
      <c r="B127" s="9"/>
      <c r="C127" s="10">
        <f>IF($C$4="", SUMIFS('무신사 메타 광고'!$L:$L, '무신사 메타 광고'!$D:$D, $B127), SUMIFS('무신사 메타 광고'!$L:$L, '무신사 메타 광고'!$I:$I, $C$4, '무신사 메타 광고'!$D:$D, $B127))</f>
        <v>0</v>
      </c>
      <c r="D127" s="10">
        <f>IF($C$4="", SUMIFS('무신사 메타 광고'!$V:$V, '무신사 메타 광고'!$D:$D, $B127), SUMIFS('무신사 메타 광고'!$V:$V,'무신사 메타 광고'!$I:$I,$C$4,'무신사 메타 광고'!$D:$D,$B127))</f>
        <v>0</v>
      </c>
      <c r="E127" s="11">
        <f t="shared" si="5"/>
        <v>0</v>
      </c>
      <c r="F127" s="12" t="str">
        <f t="shared" si="13"/>
        <v xml:space="preserve"> </v>
      </c>
      <c r="G127" s="10">
        <f>IF($C$4="", SUMIFS('무신사 메타 광고'!$K:$K, '무신사 메타 광고'!$D:$D, $B127), SUMIFS('무신사 메타 광고'!$K:$K,'무신사 메타 광고'!$I:$I,$C$4,'무신사 메타 광고'!D:D,$B127))</f>
        <v>0</v>
      </c>
      <c r="H127" s="10">
        <f>IF($C$4="", SUMIFS('무신사 메타 광고'!$N:$N, '무신사 메타 광고'!$D:$D, $B127),SUMIFS('무신사 메타 광고'!$N:$N,'무신사 메타 광고'!$I:$I,$C$4,'무신사 메타 광고'!$D:$D,$B127))</f>
        <v>0</v>
      </c>
      <c r="I127" s="10">
        <f>IF($C$4="", SUMIFS('무신사 메타 광고'!$U:$U, '무신사 메타 광고'!$D:$D, $B127),SUMIFS('무신사 메타 광고'!$U:$U,'무신사 메타 광고'!$I:$I,$C$4,'무신사 메타 광고'!$D:$D,$B127))</f>
        <v>0</v>
      </c>
      <c r="J127" s="11">
        <f t="shared" si="6"/>
        <v>0</v>
      </c>
      <c r="K127" s="11">
        <f t="shared" si="7"/>
        <v>0</v>
      </c>
      <c r="L127" s="12" t="str">
        <f t="shared" si="8"/>
        <v xml:space="preserve"> </v>
      </c>
      <c r="N127" s="10">
        <f>IF($C$4="", SUMIFS('무신사 메타 광고'!$X:$X, '무신사 메타 광고'!$D:$D, $B127),SUMIFS('무신사 메타 광고'!$X:$X,'무신사 메타 광고'!I:I,$C$4,'무신사 메타 광고'!D:D,$B127))</f>
        <v>0</v>
      </c>
      <c r="O127" s="11">
        <f t="shared" si="9"/>
        <v>0</v>
      </c>
      <c r="R127" s="13"/>
      <c r="S127" s="10">
        <f>IF($S$4="", SUMIFS('무신사 메타 광고'!$L:$L, '무신사 메타 광고'!$C:$C, $R127),SUMIFS('무신사 메타 광고'!L:L,'무신사 메타 광고'!$I:$I,$S$4,'무신사 메타 광고'!$C:$C,$R127))</f>
        <v>0</v>
      </c>
      <c r="T127" s="10">
        <f>IF($S$4="", SUMIFS('무신사 메타 광고'!$V:$V, '무신사 메타 광고'!$C:$C, $R127),SUMIFS('무신사 메타 광고'!$V:$V,'무신사 메타 광고'!$I:$I,$S$4,'무신사 메타 광고'!$C:$C,$R127))</f>
        <v>0</v>
      </c>
      <c r="U127" s="11">
        <f t="shared" si="10"/>
        <v>0</v>
      </c>
      <c r="V127" s="12" t="str">
        <f t="shared" si="14"/>
        <v xml:space="preserve"> </v>
      </c>
      <c r="W127" s="10">
        <f>IF($S$4="", SUMIFS('무신사 메타 광고'!$K:$K, '무신사 메타 광고'!$C:$C, $R127),SUMIFS('무신사 메타 광고'!$K:$K,'무신사 메타 광고'!$I:$I,$S$4,'무신사 메타 광고'!$C:$C,$R127))</f>
        <v>0</v>
      </c>
      <c r="X127" s="10">
        <f>IF($S$4="", SUMIFS('무신사 메타 광고'!$N:$N, '무신사 메타 광고'!$C:$C, $R127),SUMIFS('무신사 메타 광고'!$N:$N,'무신사 메타 광고'!$I:$I,$S$4,'무신사 메타 광고'!$C:$C,$R127))</f>
        <v>0</v>
      </c>
      <c r="Y127" s="11">
        <f t="shared" si="11"/>
        <v>0</v>
      </c>
      <c r="Z127" s="12" t="str">
        <f t="shared" si="15"/>
        <v xml:space="preserve"> </v>
      </c>
      <c r="AB127" s="10">
        <f>IF($S$4="", SUMIFS('무신사 메타 광고'!$X:$X, '무신사 메타 광고'!$C:$C, $R127),SUMIFS('무신사 메타 광고'!$X:$X,'무신사 메타 광고'!$I:$I,$S$4,'무신사 메타 광고'!$C:$C,$R127))</f>
        <v>0</v>
      </c>
      <c r="AC127" s="11">
        <f t="shared" si="12"/>
        <v>0</v>
      </c>
    </row>
    <row r="128" spans="2:29">
      <c r="B128" s="9"/>
      <c r="C128" s="10">
        <f>IF($C$4="", SUMIFS('무신사 메타 광고'!$L:$L, '무신사 메타 광고'!$D:$D, $B128), SUMIFS('무신사 메타 광고'!$L:$L, '무신사 메타 광고'!$I:$I, $C$4, '무신사 메타 광고'!$D:$D, $B128))</f>
        <v>0</v>
      </c>
      <c r="D128" s="10">
        <f>IF($C$4="", SUMIFS('무신사 메타 광고'!$V:$V, '무신사 메타 광고'!$D:$D, $B128), SUMIFS('무신사 메타 광고'!$V:$V,'무신사 메타 광고'!$I:$I,$C$4,'무신사 메타 광고'!$D:$D,$B128))</f>
        <v>0</v>
      </c>
      <c r="E128" s="11">
        <f t="shared" si="5"/>
        <v>0</v>
      </c>
      <c r="F128" s="12" t="str">
        <f t="shared" si="13"/>
        <v xml:space="preserve"> </v>
      </c>
      <c r="G128" s="10">
        <f>IF($C$4="", SUMIFS('무신사 메타 광고'!$K:$K, '무신사 메타 광고'!$D:$D, $B128), SUMIFS('무신사 메타 광고'!$K:$K,'무신사 메타 광고'!$I:$I,$C$4,'무신사 메타 광고'!D:D,$B128))</f>
        <v>0</v>
      </c>
      <c r="H128" s="10">
        <f>IF($C$4="", SUMIFS('무신사 메타 광고'!$N:$N, '무신사 메타 광고'!$D:$D, $B128),SUMIFS('무신사 메타 광고'!$N:$N,'무신사 메타 광고'!$I:$I,$C$4,'무신사 메타 광고'!$D:$D,$B128))</f>
        <v>0</v>
      </c>
      <c r="I128" s="10">
        <f>IF($C$4="", SUMIFS('무신사 메타 광고'!$U:$U, '무신사 메타 광고'!$D:$D, $B128),SUMIFS('무신사 메타 광고'!$U:$U,'무신사 메타 광고'!$I:$I,$C$4,'무신사 메타 광고'!$D:$D,$B128))</f>
        <v>0</v>
      </c>
      <c r="J128" s="11">
        <f t="shared" si="6"/>
        <v>0</v>
      </c>
      <c r="K128" s="11">
        <f t="shared" si="7"/>
        <v>0</v>
      </c>
      <c r="L128" s="12" t="str">
        <f t="shared" si="8"/>
        <v xml:space="preserve"> </v>
      </c>
      <c r="N128" s="10">
        <f>IF($C$4="", SUMIFS('무신사 메타 광고'!$X:$X, '무신사 메타 광고'!$D:$D, $B128),SUMIFS('무신사 메타 광고'!$X:$X,'무신사 메타 광고'!I:I,$C$4,'무신사 메타 광고'!D:D,$B128))</f>
        <v>0</v>
      </c>
      <c r="O128" s="11">
        <f t="shared" si="9"/>
        <v>0</v>
      </c>
      <c r="R128" s="13"/>
      <c r="S128" s="10">
        <f>IF($S$4="", SUMIFS('무신사 메타 광고'!$L:$L, '무신사 메타 광고'!$C:$C, $R128),SUMIFS('무신사 메타 광고'!L:L,'무신사 메타 광고'!$I:$I,$S$4,'무신사 메타 광고'!$C:$C,$R128))</f>
        <v>0</v>
      </c>
      <c r="T128" s="10">
        <f>IF($S$4="", SUMIFS('무신사 메타 광고'!$V:$V, '무신사 메타 광고'!$C:$C, $R128),SUMIFS('무신사 메타 광고'!$V:$V,'무신사 메타 광고'!$I:$I,$S$4,'무신사 메타 광고'!$C:$C,$R128))</f>
        <v>0</v>
      </c>
      <c r="U128" s="11">
        <f t="shared" si="10"/>
        <v>0</v>
      </c>
      <c r="V128" s="12" t="str">
        <f t="shared" si="14"/>
        <v xml:space="preserve"> </v>
      </c>
      <c r="W128" s="10">
        <f>IF($S$4="", SUMIFS('무신사 메타 광고'!$K:$K, '무신사 메타 광고'!$C:$C, $R128),SUMIFS('무신사 메타 광고'!$K:$K,'무신사 메타 광고'!$I:$I,$S$4,'무신사 메타 광고'!$C:$C,$R128))</f>
        <v>0</v>
      </c>
      <c r="X128" s="10">
        <f>IF($S$4="", SUMIFS('무신사 메타 광고'!$N:$N, '무신사 메타 광고'!$C:$C, $R128),SUMIFS('무신사 메타 광고'!$N:$N,'무신사 메타 광고'!$I:$I,$S$4,'무신사 메타 광고'!$C:$C,$R128))</f>
        <v>0</v>
      </c>
      <c r="Y128" s="11">
        <f t="shared" si="11"/>
        <v>0</v>
      </c>
      <c r="Z128" s="12" t="str">
        <f t="shared" si="15"/>
        <v xml:space="preserve"> </v>
      </c>
      <c r="AB128" s="10">
        <f>IF($S$4="", SUMIFS('무신사 메타 광고'!$X:$X, '무신사 메타 광고'!$C:$C, $R128),SUMIFS('무신사 메타 광고'!$X:$X,'무신사 메타 광고'!$I:$I,$S$4,'무신사 메타 광고'!$C:$C,$R128))</f>
        <v>0</v>
      </c>
      <c r="AC128" s="11">
        <f t="shared" si="12"/>
        <v>0</v>
      </c>
    </row>
    <row r="129" spans="2:29">
      <c r="B129" s="9"/>
      <c r="C129" s="10">
        <f>IF($C$4="", SUMIFS('무신사 메타 광고'!$L:$L, '무신사 메타 광고'!$D:$D, $B129), SUMIFS('무신사 메타 광고'!$L:$L, '무신사 메타 광고'!$I:$I, $C$4, '무신사 메타 광고'!$D:$D, $B129))</f>
        <v>0</v>
      </c>
      <c r="D129" s="10">
        <f>IF($C$4="", SUMIFS('무신사 메타 광고'!$V:$V, '무신사 메타 광고'!$D:$D, $B129), SUMIFS('무신사 메타 광고'!$V:$V,'무신사 메타 광고'!$I:$I,$C$4,'무신사 메타 광고'!$D:$D,$B129))</f>
        <v>0</v>
      </c>
      <c r="E129" s="11">
        <f t="shared" si="5"/>
        <v>0</v>
      </c>
      <c r="F129" s="12" t="str">
        <f t="shared" si="13"/>
        <v xml:space="preserve"> </v>
      </c>
      <c r="G129" s="10">
        <f>IF($C$4="", SUMIFS('무신사 메타 광고'!$K:$K, '무신사 메타 광고'!$D:$D, $B129), SUMIFS('무신사 메타 광고'!$K:$K,'무신사 메타 광고'!$I:$I,$C$4,'무신사 메타 광고'!D:D,$B129))</f>
        <v>0</v>
      </c>
      <c r="H129" s="10">
        <f>IF($C$4="", SUMIFS('무신사 메타 광고'!$N:$N, '무신사 메타 광고'!$D:$D, $B129),SUMIFS('무신사 메타 광고'!$N:$N,'무신사 메타 광고'!$I:$I,$C$4,'무신사 메타 광고'!$D:$D,$B129))</f>
        <v>0</v>
      </c>
      <c r="I129" s="10">
        <f>IF($C$4="", SUMIFS('무신사 메타 광고'!$U:$U, '무신사 메타 광고'!$D:$D, $B129),SUMIFS('무신사 메타 광고'!$U:$U,'무신사 메타 광고'!$I:$I,$C$4,'무신사 메타 광고'!$D:$D,$B129))</f>
        <v>0</v>
      </c>
      <c r="J129" s="11">
        <f t="shared" si="6"/>
        <v>0</v>
      </c>
      <c r="K129" s="11">
        <f t="shared" si="7"/>
        <v>0</v>
      </c>
      <c r="L129" s="12" t="str">
        <f t="shared" si="8"/>
        <v xml:space="preserve"> </v>
      </c>
      <c r="N129" s="10">
        <f>IF($C$4="", SUMIFS('무신사 메타 광고'!$X:$X, '무신사 메타 광고'!$D:$D, $B129),SUMIFS('무신사 메타 광고'!$X:$X,'무신사 메타 광고'!I:I,$C$4,'무신사 메타 광고'!D:D,$B129))</f>
        <v>0</v>
      </c>
      <c r="O129" s="11">
        <f t="shared" si="9"/>
        <v>0</v>
      </c>
      <c r="R129" s="13"/>
      <c r="S129" s="10">
        <f>IF($S$4="", SUMIFS('무신사 메타 광고'!$L:$L, '무신사 메타 광고'!$C:$C, $R129),SUMIFS('무신사 메타 광고'!L:L,'무신사 메타 광고'!$I:$I,$S$4,'무신사 메타 광고'!$C:$C,$R129))</f>
        <v>0</v>
      </c>
      <c r="T129" s="10">
        <f>IF($S$4="", SUMIFS('무신사 메타 광고'!$V:$V, '무신사 메타 광고'!$C:$C, $R129),SUMIFS('무신사 메타 광고'!$V:$V,'무신사 메타 광고'!$I:$I,$S$4,'무신사 메타 광고'!$C:$C,$R129))</f>
        <v>0</v>
      </c>
      <c r="U129" s="11">
        <f t="shared" si="10"/>
        <v>0</v>
      </c>
      <c r="V129" s="12" t="str">
        <f t="shared" si="14"/>
        <v xml:space="preserve"> </v>
      </c>
      <c r="W129" s="10">
        <f>IF($S$4="", SUMIFS('무신사 메타 광고'!$K:$K, '무신사 메타 광고'!$C:$C, $R129),SUMIFS('무신사 메타 광고'!$K:$K,'무신사 메타 광고'!$I:$I,$S$4,'무신사 메타 광고'!$C:$C,$R129))</f>
        <v>0</v>
      </c>
      <c r="X129" s="10">
        <f>IF($S$4="", SUMIFS('무신사 메타 광고'!$N:$N, '무신사 메타 광고'!$C:$C, $R129),SUMIFS('무신사 메타 광고'!$N:$N,'무신사 메타 광고'!$I:$I,$S$4,'무신사 메타 광고'!$C:$C,$R129))</f>
        <v>0</v>
      </c>
      <c r="Y129" s="11">
        <f t="shared" si="11"/>
        <v>0</v>
      </c>
      <c r="Z129" s="12" t="str">
        <f t="shared" si="15"/>
        <v xml:space="preserve"> </v>
      </c>
      <c r="AB129" s="10">
        <f>IF($S$4="", SUMIFS('무신사 메타 광고'!$X:$X, '무신사 메타 광고'!$C:$C, $R129),SUMIFS('무신사 메타 광고'!$X:$X,'무신사 메타 광고'!$I:$I,$S$4,'무신사 메타 광고'!$C:$C,$R129))</f>
        <v>0</v>
      </c>
      <c r="AC129" s="11">
        <f t="shared" si="12"/>
        <v>0</v>
      </c>
    </row>
    <row r="130" spans="2:29">
      <c r="B130" s="9"/>
      <c r="C130" s="10">
        <f>IF($C$4="", SUMIFS('무신사 메타 광고'!$L:$L, '무신사 메타 광고'!$D:$D, $B130), SUMIFS('무신사 메타 광고'!$L:$L, '무신사 메타 광고'!$I:$I, $C$4, '무신사 메타 광고'!$D:$D, $B130))</f>
        <v>0</v>
      </c>
      <c r="D130" s="10">
        <f>IF($C$4="", SUMIFS('무신사 메타 광고'!$V:$V, '무신사 메타 광고'!$D:$D, $B130), SUMIFS('무신사 메타 광고'!$V:$V,'무신사 메타 광고'!$I:$I,$C$4,'무신사 메타 광고'!$D:$D,$B130))</f>
        <v>0</v>
      </c>
      <c r="E130" s="11">
        <f t="shared" si="5"/>
        <v>0</v>
      </c>
      <c r="F130" s="12" t="str">
        <f t="shared" si="13"/>
        <v xml:space="preserve"> </v>
      </c>
      <c r="G130" s="10">
        <f>IF($C$4="", SUMIFS('무신사 메타 광고'!$K:$K, '무신사 메타 광고'!$D:$D, $B130), SUMIFS('무신사 메타 광고'!$K:$K,'무신사 메타 광고'!$I:$I,$C$4,'무신사 메타 광고'!D:D,$B130))</f>
        <v>0</v>
      </c>
      <c r="H130" s="10">
        <f>IF($C$4="", SUMIFS('무신사 메타 광고'!$N:$N, '무신사 메타 광고'!$D:$D, $B130),SUMIFS('무신사 메타 광고'!$N:$N,'무신사 메타 광고'!$I:$I,$C$4,'무신사 메타 광고'!$D:$D,$B130))</f>
        <v>0</v>
      </c>
      <c r="I130" s="10">
        <f>IF($C$4="", SUMIFS('무신사 메타 광고'!$U:$U, '무신사 메타 광고'!$D:$D, $B130),SUMIFS('무신사 메타 광고'!$U:$U,'무신사 메타 광고'!$I:$I,$C$4,'무신사 메타 광고'!$D:$D,$B130))</f>
        <v>0</v>
      </c>
      <c r="J130" s="11">
        <f t="shared" si="6"/>
        <v>0</v>
      </c>
      <c r="K130" s="11">
        <f t="shared" si="7"/>
        <v>0</v>
      </c>
      <c r="L130" s="12" t="str">
        <f t="shared" si="8"/>
        <v xml:space="preserve"> </v>
      </c>
      <c r="N130" s="10">
        <f>IF($C$4="", SUMIFS('무신사 메타 광고'!$X:$X, '무신사 메타 광고'!$D:$D, $B130),SUMIFS('무신사 메타 광고'!$X:$X,'무신사 메타 광고'!I:I,$C$4,'무신사 메타 광고'!D:D,$B130))</f>
        <v>0</v>
      </c>
      <c r="O130" s="11">
        <f t="shared" si="9"/>
        <v>0</v>
      </c>
      <c r="R130" s="13"/>
      <c r="S130" s="10">
        <f>IF($S$4="", SUMIFS('무신사 메타 광고'!$L:$L, '무신사 메타 광고'!$C:$C, $R130),SUMIFS('무신사 메타 광고'!L:L,'무신사 메타 광고'!$I:$I,$S$4,'무신사 메타 광고'!$C:$C,$R130))</f>
        <v>0</v>
      </c>
      <c r="T130" s="10">
        <f>IF($S$4="", SUMIFS('무신사 메타 광고'!$V:$V, '무신사 메타 광고'!$C:$C, $R130),SUMIFS('무신사 메타 광고'!$V:$V,'무신사 메타 광고'!$I:$I,$S$4,'무신사 메타 광고'!$C:$C,$R130))</f>
        <v>0</v>
      </c>
      <c r="U130" s="11">
        <f t="shared" si="10"/>
        <v>0</v>
      </c>
      <c r="V130" s="12" t="str">
        <f t="shared" si="14"/>
        <v xml:space="preserve"> </v>
      </c>
      <c r="W130" s="10">
        <f>IF($S$4="", SUMIFS('무신사 메타 광고'!$K:$K, '무신사 메타 광고'!$C:$C, $R130),SUMIFS('무신사 메타 광고'!$K:$K,'무신사 메타 광고'!$I:$I,$S$4,'무신사 메타 광고'!$C:$C,$R130))</f>
        <v>0</v>
      </c>
      <c r="X130" s="10">
        <f>IF($S$4="", SUMIFS('무신사 메타 광고'!$N:$N, '무신사 메타 광고'!$C:$C, $R130),SUMIFS('무신사 메타 광고'!$N:$N,'무신사 메타 광고'!$I:$I,$S$4,'무신사 메타 광고'!$C:$C,$R130))</f>
        <v>0</v>
      </c>
      <c r="Y130" s="11">
        <f t="shared" si="11"/>
        <v>0</v>
      </c>
      <c r="Z130" s="12" t="str">
        <f t="shared" si="15"/>
        <v xml:space="preserve"> </v>
      </c>
      <c r="AB130" s="10">
        <f>IF($S$4="", SUMIFS('무신사 메타 광고'!$X:$X, '무신사 메타 광고'!$C:$C, $R130),SUMIFS('무신사 메타 광고'!$X:$X,'무신사 메타 광고'!$I:$I,$S$4,'무신사 메타 광고'!$C:$C,$R130))</f>
        <v>0</v>
      </c>
      <c r="AC130" s="11">
        <f t="shared" si="12"/>
        <v>0</v>
      </c>
    </row>
    <row r="131" spans="2:29">
      <c r="B131" s="9"/>
      <c r="C131" s="10">
        <f>IF($C$4="", SUMIFS('무신사 메타 광고'!$L:$L, '무신사 메타 광고'!$D:$D, $B131), SUMIFS('무신사 메타 광고'!$L:$L, '무신사 메타 광고'!$I:$I, $C$4, '무신사 메타 광고'!$D:$D, $B131))</f>
        <v>0</v>
      </c>
      <c r="D131" s="10">
        <f>IF($C$4="", SUMIFS('무신사 메타 광고'!$V:$V, '무신사 메타 광고'!$D:$D, $B131), SUMIFS('무신사 메타 광고'!$V:$V,'무신사 메타 광고'!$I:$I,$C$4,'무신사 메타 광고'!$D:$D,$B131))</f>
        <v>0</v>
      </c>
      <c r="E131" s="11">
        <f t="shared" si="5"/>
        <v>0</v>
      </c>
      <c r="F131" s="12" t="str">
        <f t="shared" si="13"/>
        <v xml:space="preserve"> </v>
      </c>
      <c r="G131" s="10">
        <f>IF($C$4="", SUMIFS('무신사 메타 광고'!$K:$K, '무신사 메타 광고'!$D:$D, $B131), SUMIFS('무신사 메타 광고'!$K:$K,'무신사 메타 광고'!$I:$I,$C$4,'무신사 메타 광고'!D:D,$B131))</f>
        <v>0</v>
      </c>
      <c r="H131" s="10">
        <f>IF($C$4="", SUMIFS('무신사 메타 광고'!$N:$N, '무신사 메타 광고'!$D:$D, $B131),SUMIFS('무신사 메타 광고'!$N:$N,'무신사 메타 광고'!$I:$I,$C$4,'무신사 메타 광고'!$D:$D,$B131))</f>
        <v>0</v>
      </c>
      <c r="I131" s="10">
        <f>IF($C$4="", SUMIFS('무신사 메타 광고'!$U:$U, '무신사 메타 광고'!$D:$D, $B131),SUMIFS('무신사 메타 광고'!$U:$U,'무신사 메타 광고'!$I:$I,$C$4,'무신사 메타 광고'!$D:$D,$B131))</f>
        <v>0</v>
      </c>
      <c r="J131" s="11">
        <f t="shared" si="6"/>
        <v>0</v>
      </c>
      <c r="K131" s="11">
        <f t="shared" si="7"/>
        <v>0</v>
      </c>
      <c r="L131" s="12" t="str">
        <f t="shared" si="8"/>
        <v xml:space="preserve"> </v>
      </c>
      <c r="N131" s="10">
        <f>IF($C$4="", SUMIFS('무신사 메타 광고'!$X:$X, '무신사 메타 광고'!$D:$D, $B131),SUMIFS('무신사 메타 광고'!$X:$X,'무신사 메타 광고'!I:I,$C$4,'무신사 메타 광고'!D:D,$B131))</f>
        <v>0</v>
      </c>
      <c r="O131" s="11">
        <f t="shared" si="9"/>
        <v>0</v>
      </c>
      <c r="R131" s="13"/>
      <c r="S131" s="10">
        <f>IF($S$4="", SUMIFS('무신사 메타 광고'!$L:$L, '무신사 메타 광고'!$C:$C, $R131),SUMIFS('무신사 메타 광고'!L:L,'무신사 메타 광고'!$I:$I,$S$4,'무신사 메타 광고'!$C:$C,$R131))</f>
        <v>0</v>
      </c>
      <c r="T131" s="10">
        <f>IF($S$4="", SUMIFS('무신사 메타 광고'!$V:$V, '무신사 메타 광고'!$C:$C, $R131),SUMIFS('무신사 메타 광고'!$V:$V,'무신사 메타 광고'!$I:$I,$S$4,'무신사 메타 광고'!$C:$C,$R131))</f>
        <v>0</v>
      </c>
      <c r="U131" s="11">
        <f t="shared" si="10"/>
        <v>0</v>
      </c>
      <c r="V131" s="12" t="str">
        <f t="shared" si="14"/>
        <v xml:space="preserve"> </v>
      </c>
      <c r="W131" s="10">
        <f>IF($S$4="", SUMIFS('무신사 메타 광고'!$K:$K, '무신사 메타 광고'!$C:$C, $R131),SUMIFS('무신사 메타 광고'!$K:$K,'무신사 메타 광고'!$I:$I,$S$4,'무신사 메타 광고'!$C:$C,$R131))</f>
        <v>0</v>
      </c>
      <c r="X131" s="10">
        <f>IF($S$4="", SUMIFS('무신사 메타 광고'!$N:$N, '무신사 메타 광고'!$C:$C, $R131),SUMIFS('무신사 메타 광고'!$N:$N,'무신사 메타 광고'!$I:$I,$S$4,'무신사 메타 광고'!$C:$C,$R131))</f>
        <v>0</v>
      </c>
      <c r="Y131" s="11">
        <f t="shared" si="11"/>
        <v>0</v>
      </c>
      <c r="Z131" s="12" t="str">
        <f t="shared" si="15"/>
        <v xml:space="preserve"> </v>
      </c>
      <c r="AB131" s="10">
        <f>IF($S$4="", SUMIFS('무신사 메타 광고'!$X:$X, '무신사 메타 광고'!$C:$C, $R131),SUMIFS('무신사 메타 광고'!$X:$X,'무신사 메타 광고'!$I:$I,$S$4,'무신사 메타 광고'!$C:$C,$R131))</f>
        <v>0</v>
      </c>
      <c r="AC131" s="11">
        <f t="shared" si="12"/>
        <v>0</v>
      </c>
    </row>
    <row r="132" spans="2:29">
      <c r="B132" s="9"/>
      <c r="C132" s="10">
        <f>IF($C$4="", SUMIFS('무신사 메타 광고'!$L:$L, '무신사 메타 광고'!$D:$D, $B132), SUMIFS('무신사 메타 광고'!$L:$L, '무신사 메타 광고'!$I:$I, $C$4, '무신사 메타 광고'!$D:$D, $B132))</f>
        <v>0</v>
      </c>
      <c r="D132" s="10">
        <f>IF($C$4="", SUMIFS('무신사 메타 광고'!$V:$V, '무신사 메타 광고'!$D:$D, $B132), SUMIFS('무신사 메타 광고'!$V:$V,'무신사 메타 광고'!$I:$I,$C$4,'무신사 메타 광고'!$D:$D,$B132))</f>
        <v>0</v>
      </c>
      <c r="E132" s="11">
        <f t="shared" si="5"/>
        <v>0</v>
      </c>
      <c r="F132" s="12" t="str">
        <f t="shared" si="13"/>
        <v xml:space="preserve"> </v>
      </c>
      <c r="G132" s="10">
        <f>IF($C$4="", SUMIFS('무신사 메타 광고'!$K:$K, '무신사 메타 광고'!$D:$D, $B132), SUMIFS('무신사 메타 광고'!$K:$K,'무신사 메타 광고'!$I:$I,$C$4,'무신사 메타 광고'!D:D,$B132))</f>
        <v>0</v>
      </c>
      <c r="H132" s="10">
        <f>IF($C$4="", SUMIFS('무신사 메타 광고'!$N:$N, '무신사 메타 광고'!$D:$D, $B132),SUMIFS('무신사 메타 광고'!$N:$N,'무신사 메타 광고'!$I:$I,$C$4,'무신사 메타 광고'!$D:$D,$B132))</f>
        <v>0</v>
      </c>
      <c r="I132" s="10">
        <f>IF($C$4="", SUMIFS('무신사 메타 광고'!$U:$U, '무신사 메타 광고'!$D:$D, $B132),SUMIFS('무신사 메타 광고'!$U:$U,'무신사 메타 광고'!$I:$I,$C$4,'무신사 메타 광고'!$D:$D,$B132))</f>
        <v>0</v>
      </c>
      <c r="J132" s="11">
        <f t="shared" si="6"/>
        <v>0</v>
      </c>
      <c r="K132" s="11">
        <f t="shared" si="7"/>
        <v>0</v>
      </c>
      <c r="L132" s="12" t="str">
        <f t="shared" si="8"/>
        <v xml:space="preserve"> </v>
      </c>
      <c r="N132" s="10">
        <f>IF($C$4="", SUMIFS('무신사 메타 광고'!$X:$X, '무신사 메타 광고'!$D:$D, $B132),SUMIFS('무신사 메타 광고'!$X:$X,'무신사 메타 광고'!I:I,$C$4,'무신사 메타 광고'!D:D,$B132))</f>
        <v>0</v>
      </c>
      <c r="O132" s="11">
        <f t="shared" si="9"/>
        <v>0</v>
      </c>
      <c r="R132" s="13"/>
      <c r="S132" s="10">
        <f>IF($S$4="", SUMIFS('무신사 메타 광고'!$L:$L, '무신사 메타 광고'!$C:$C, $R132),SUMIFS('무신사 메타 광고'!L:L,'무신사 메타 광고'!$I:$I,$S$4,'무신사 메타 광고'!$C:$C,$R132))</f>
        <v>0</v>
      </c>
      <c r="T132" s="10">
        <f>IF($S$4="", SUMIFS('무신사 메타 광고'!$V:$V, '무신사 메타 광고'!$C:$C, $R132),SUMIFS('무신사 메타 광고'!$V:$V,'무신사 메타 광고'!$I:$I,$S$4,'무신사 메타 광고'!$C:$C,$R132))</f>
        <v>0</v>
      </c>
      <c r="U132" s="11">
        <f t="shared" si="10"/>
        <v>0</v>
      </c>
      <c r="V132" s="12" t="str">
        <f t="shared" si="14"/>
        <v xml:space="preserve"> </v>
      </c>
      <c r="W132" s="10">
        <f>IF($S$4="", SUMIFS('무신사 메타 광고'!$K:$K, '무신사 메타 광고'!$C:$C, $R132),SUMIFS('무신사 메타 광고'!$K:$K,'무신사 메타 광고'!$I:$I,$S$4,'무신사 메타 광고'!$C:$C,$R132))</f>
        <v>0</v>
      </c>
      <c r="X132" s="10">
        <f>IF($S$4="", SUMIFS('무신사 메타 광고'!$N:$N, '무신사 메타 광고'!$C:$C, $R132),SUMIFS('무신사 메타 광고'!$N:$N,'무신사 메타 광고'!$I:$I,$S$4,'무신사 메타 광고'!$C:$C,$R132))</f>
        <v>0</v>
      </c>
      <c r="Y132" s="11">
        <f t="shared" si="11"/>
        <v>0</v>
      </c>
      <c r="Z132" s="12" t="str">
        <f t="shared" si="15"/>
        <v xml:space="preserve"> </v>
      </c>
      <c r="AB132" s="10">
        <f>IF($S$4="", SUMIFS('무신사 메타 광고'!$X:$X, '무신사 메타 광고'!$C:$C, $R132),SUMIFS('무신사 메타 광고'!$X:$X,'무신사 메타 광고'!$I:$I,$S$4,'무신사 메타 광고'!$C:$C,$R132))</f>
        <v>0</v>
      </c>
      <c r="AC132" s="11">
        <f t="shared" si="12"/>
        <v>0</v>
      </c>
    </row>
    <row r="133" spans="2:29">
      <c r="B133" s="9"/>
      <c r="C133" s="10">
        <f>IF($C$4="", SUMIFS('무신사 메타 광고'!$L:$L, '무신사 메타 광고'!$D:$D, $B133), SUMIFS('무신사 메타 광고'!$L:$L, '무신사 메타 광고'!$I:$I, $C$4, '무신사 메타 광고'!$D:$D, $B133))</f>
        <v>0</v>
      </c>
      <c r="D133" s="10">
        <f>IF($C$4="", SUMIFS('무신사 메타 광고'!$V:$V, '무신사 메타 광고'!$D:$D, $B133), SUMIFS('무신사 메타 광고'!$V:$V,'무신사 메타 광고'!$I:$I,$C$4,'무신사 메타 광고'!$D:$D,$B133))</f>
        <v>0</v>
      </c>
      <c r="E133" s="11">
        <f t="shared" si="5"/>
        <v>0</v>
      </c>
      <c r="F133" s="12" t="str">
        <f t="shared" si="13"/>
        <v xml:space="preserve"> </v>
      </c>
      <c r="G133" s="10">
        <f>IF($C$4="", SUMIFS('무신사 메타 광고'!$K:$K, '무신사 메타 광고'!$D:$D, $B133), SUMIFS('무신사 메타 광고'!$K:$K,'무신사 메타 광고'!$I:$I,$C$4,'무신사 메타 광고'!D:D,$B133))</f>
        <v>0</v>
      </c>
      <c r="H133" s="10">
        <f>IF($C$4="", SUMIFS('무신사 메타 광고'!$N:$N, '무신사 메타 광고'!$D:$D, $B133),SUMIFS('무신사 메타 광고'!$N:$N,'무신사 메타 광고'!$I:$I,$C$4,'무신사 메타 광고'!$D:$D,$B133))</f>
        <v>0</v>
      </c>
      <c r="I133" s="10">
        <f>IF($C$4="", SUMIFS('무신사 메타 광고'!$U:$U, '무신사 메타 광고'!$D:$D, $B133),SUMIFS('무신사 메타 광고'!$U:$U,'무신사 메타 광고'!$I:$I,$C$4,'무신사 메타 광고'!$D:$D,$B133))</f>
        <v>0</v>
      </c>
      <c r="J133" s="11">
        <f t="shared" si="6"/>
        <v>0</v>
      </c>
      <c r="K133" s="11">
        <f t="shared" si="7"/>
        <v>0</v>
      </c>
      <c r="L133" s="12" t="str">
        <f t="shared" si="8"/>
        <v xml:space="preserve"> </v>
      </c>
      <c r="N133" s="10">
        <f>IF($C$4="", SUMIFS('무신사 메타 광고'!$X:$X, '무신사 메타 광고'!$D:$D, $B133),SUMIFS('무신사 메타 광고'!$X:$X,'무신사 메타 광고'!I:I,$C$4,'무신사 메타 광고'!D:D,$B133))</f>
        <v>0</v>
      </c>
      <c r="O133" s="11">
        <f t="shared" si="9"/>
        <v>0</v>
      </c>
      <c r="R133" s="13"/>
      <c r="S133" s="10">
        <f>IF($S$4="", SUMIFS('무신사 메타 광고'!$L:$L, '무신사 메타 광고'!$C:$C, $R133),SUMIFS('무신사 메타 광고'!L:L,'무신사 메타 광고'!$I:$I,$S$4,'무신사 메타 광고'!$C:$C,$R133))</f>
        <v>0</v>
      </c>
      <c r="T133" s="10">
        <f>IF($S$4="", SUMIFS('무신사 메타 광고'!$V:$V, '무신사 메타 광고'!$C:$C, $R133),SUMIFS('무신사 메타 광고'!$V:$V,'무신사 메타 광고'!$I:$I,$S$4,'무신사 메타 광고'!$C:$C,$R133))</f>
        <v>0</v>
      </c>
      <c r="U133" s="11">
        <f t="shared" si="10"/>
        <v>0</v>
      </c>
      <c r="V133" s="12" t="str">
        <f t="shared" si="14"/>
        <v xml:space="preserve"> </v>
      </c>
      <c r="W133" s="10">
        <f>IF($S$4="", SUMIFS('무신사 메타 광고'!$K:$K, '무신사 메타 광고'!$C:$C, $R133),SUMIFS('무신사 메타 광고'!$K:$K,'무신사 메타 광고'!$I:$I,$S$4,'무신사 메타 광고'!$C:$C,$R133))</f>
        <v>0</v>
      </c>
      <c r="X133" s="10">
        <f>IF($S$4="", SUMIFS('무신사 메타 광고'!$N:$N, '무신사 메타 광고'!$C:$C, $R133),SUMIFS('무신사 메타 광고'!$N:$N,'무신사 메타 광고'!$I:$I,$S$4,'무신사 메타 광고'!$C:$C,$R133))</f>
        <v>0</v>
      </c>
      <c r="Y133" s="11">
        <f t="shared" si="11"/>
        <v>0</v>
      </c>
      <c r="Z133" s="12" t="str">
        <f t="shared" si="15"/>
        <v xml:space="preserve"> </v>
      </c>
      <c r="AB133" s="10">
        <f>IF($S$4="", SUMIFS('무신사 메타 광고'!$X:$X, '무신사 메타 광고'!$C:$C, $R133),SUMIFS('무신사 메타 광고'!$X:$X,'무신사 메타 광고'!$I:$I,$S$4,'무신사 메타 광고'!$C:$C,$R133))</f>
        <v>0</v>
      </c>
      <c r="AC133" s="11">
        <f t="shared" si="12"/>
        <v>0</v>
      </c>
    </row>
    <row r="134" spans="2:29">
      <c r="B134" s="9"/>
      <c r="C134" s="10">
        <f>IF($C$4="", SUMIFS('무신사 메타 광고'!$L:$L, '무신사 메타 광고'!$D:$D, $B134), SUMIFS('무신사 메타 광고'!$L:$L, '무신사 메타 광고'!$I:$I, $C$4, '무신사 메타 광고'!$D:$D, $B134))</f>
        <v>0</v>
      </c>
      <c r="D134" s="10">
        <f>IF($C$4="", SUMIFS('무신사 메타 광고'!$V:$V, '무신사 메타 광고'!$D:$D, $B134), SUMIFS('무신사 메타 광고'!$V:$V,'무신사 메타 광고'!$I:$I,$C$4,'무신사 메타 광고'!$D:$D,$B134))</f>
        <v>0</v>
      </c>
      <c r="E134" s="11">
        <f t="shared" si="5"/>
        <v>0</v>
      </c>
      <c r="F134" s="12" t="str">
        <f t="shared" si="13"/>
        <v xml:space="preserve"> </v>
      </c>
      <c r="G134" s="10">
        <f>IF($C$4="", SUMIFS('무신사 메타 광고'!$K:$K, '무신사 메타 광고'!$D:$D, $B134), SUMIFS('무신사 메타 광고'!$K:$K,'무신사 메타 광고'!$I:$I,$C$4,'무신사 메타 광고'!D:D,$B134))</f>
        <v>0</v>
      </c>
      <c r="H134" s="10">
        <f>IF($C$4="", SUMIFS('무신사 메타 광고'!$N:$N, '무신사 메타 광고'!$D:$D, $B134),SUMIFS('무신사 메타 광고'!$N:$N,'무신사 메타 광고'!$I:$I,$C$4,'무신사 메타 광고'!$D:$D,$B134))</f>
        <v>0</v>
      </c>
      <c r="I134" s="10">
        <f>IF($C$4="", SUMIFS('무신사 메타 광고'!$U:$U, '무신사 메타 광고'!$D:$D, $B134),SUMIFS('무신사 메타 광고'!$U:$U,'무신사 메타 광고'!$I:$I,$C$4,'무신사 메타 광고'!$D:$D,$B134))</f>
        <v>0</v>
      </c>
      <c r="J134" s="11">
        <f t="shared" si="6"/>
        <v>0</v>
      </c>
      <c r="K134" s="11">
        <f t="shared" si="7"/>
        <v>0</v>
      </c>
      <c r="L134" s="12" t="str">
        <f t="shared" si="8"/>
        <v xml:space="preserve"> </v>
      </c>
      <c r="N134" s="10">
        <f>IF($C$4="", SUMIFS('무신사 메타 광고'!$X:$X, '무신사 메타 광고'!$D:$D, $B134),SUMIFS('무신사 메타 광고'!$X:$X,'무신사 메타 광고'!I:I,$C$4,'무신사 메타 광고'!D:D,$B134))</f>
        <v>0</v>
      </c>
      <c r="O134" s="11">
        <f t="shared" si="9"/>
        <v>0</v>
      </c>
      <c r="R134" s="13"/>
      <c r="S134" s="10">
        <f>IF($S$4="", SUMIFS('무신사 메타 광고'!$L:$L, '무신사 메타 광고'!$C:$C, $R134),SUMIFS('무신사 메타 광고'!L:L,'무신사 메타 광고'!$I:$I,$S$4,'무신사 메타 광고'!$C:$C,$R134))</f>
        <v>0</v>
      </c>
      <c r="T134" s="10">
        <f>IF($S$4="", SUMIFS('무신사 메타 광고'!$V:$V, '무신사 메타 광고'!$C:$C, $R134),SUMIFS('무신사 메타 광고'!$V:$V,'무신사 메타 광고'!$I:$I,$S$4,'무신사 메타 광고'!$C:$C,$R134))</f>
        <v>0</v>
      </c>
      <c r="U134" s="11">
        <f t="shared" si="10"/>
        <v>0</v>
      </c>
      <c r="V134" s="12" t="str">
        <f t="shared" si="14"/>
        <v xml:space="preserve"> </v>
      </c>
      <c r="W134" s="10">
        <f>IF($S$4="", SUMIFS('무신사 메타 광고'!$K:$K, '무신사 메타 광고'!$C:$C, $R134),SUMIFS('무신사 메타 광고'!$K:$K,'무신사 메타 광고'!$I:$I,$S$4,'무신사 메타 광고'!$C:$C,$R134))</f>
        <v>0</v>
      </c>
      <c r="X134" s="10">
        <f>IF($S$4="", SUMIFS('무신사 메타 광고'!$N:$N, '무신사 메타 광고'!$C:$C, $R134),SUMIFS('무신사 메타 광고'!$N:$N,'무신사 메타 광고'!$I:$I,$S$4,'무신사 메타 광고'!$C:$C,$R134))</f>
        <v>0</v>
      </c>
      <c r="Y134" s="11">
        <f t="shared" si="11"/>
        <v>0</v>
      </c>
      <c r="Z134" s="12" t="str">
        <f t="shared" si="15"/>
        <v xml:space="preserve"> </v>
      </c>
      <c r="AB134" s="10">
        <f>IF($S$4="", SUMIFS('무신사 메타 광고'!$X:$X, '무신사 메타 광고'!$C:$C, $R134),SUMIFS('무신사 메타 광고'!$X:$X,'무신사 메타 광고'!$I:$I,$S$4,'무신사 메타 광고'!$C:$C,$R134))</f>
        <v>0</v>
      </c>
      <c r="AC134" s="11">
        <f t="shared" si="12"/>
        <v>0</v>
      </c>
    </row>
    <row r="135" spans="2:29">
      <c r="B135" s="9"/>
      <c r="C135" s="10">
        <f>IF($C$4="", SUMIFS('무신사 메타 광고'!$L:$L, '무신사 메타 광고'!$D:$D, $B135), SUMIFS('무신사 메타 광고'!$L:$L, '무신사 메타 광고'!$I:$I, $C$4, '무신사 메타 광고'!$D:$D, $B135))</f>
        <v>0</v>
      </c>
      <c r="D135" s="10">
        <f>IF($C$4="", SUMIFS('무신사 메타 광고'!$V:$V, '무신사 메타 광고'!$D:$D, $B135), SUMIFS('무신사 메타 광고'!$V:$V,'무신사 메타 광고'!$I:$I,$C$4,'무신사 메타 광고'!$D:$D,$B135))</f>
        <v>0</v>
      </c>
      <c r="E135" s="11">
        <f t="shared" si="5"/>
        <v>0</v>
      </c>
      <c r="F135" s="12" t="str">
        <f t="shared" si="13"/>
        <v xml:space="preserve"> </v>
      </c>
      <c r="G135" s="10">
        <f>IF($C$4="", SUMIFS('무신사 메타 광고'!$K:$K, '무신사 메타 광고'!$D:$D, $B135), SUMIFS('무신사 메타 광고'!$K:$K,'무신사 메타 광고'!$I:$I,$C$4,'무신사 메타 광고'!D:D,$B135))</f>
        <v>0</v>
      </c>
      <c r="H135" s="10">
        <f>IF($C$4="", SUMIFS('무신사 메타 광고'!$N:$N, '무신사 메타 광고'!$D:$D, $B135),SUMIFS('무신사 메타 광고'!$N:$N,'무신사 메타 광고'!$I:$I,$C$4,'무신사 메타 광고'!$D:$D,$B135))</f>
        <v>0</v>
      </c>
      <c r="I135" s="10">
        <f>IF($C$4="", SUMIFS('무신사 메타 광고'!$U:$U, '무신사 메타 광고'!$D:$D, $B135),SUMIFS('무신사 메타 광고'!$U:$U,'무신사 메타 광고'!$I:$I,$C$4,'무신사 메타 광고'!$D:$D,$B135))</f>
        <v>0</v>
      </c>
      <c r="J135" s="11">
        <f t="shared" si="6"/>
        <v>0</v>
      </c>
      <c r="K135" s="11">
        <f t="shared" si="7"/>
        <v>0</v>
      </c>
      <c r="L135" s="12" t="str">
        <f t="shared" si="8"/>
        <v xml:space="preserve"> </v>
      </c>
      <c r="N135" s="10">
        <f>IF($C$4="", SUMIFS('무신사 메타 광고'!$X:$X, '무신사 메타 광고'!$D:$D, $B135),SUMIFS('무신사 메타 광고'!$X:$X,'무신사 메타 광고'!I:I,$C$4,'무신사 메타 광고'!D:D,$B135))</f>
        <v>0</v>
      </c>
      <c r="O135" s="11">
        <f t="shared" si="9"/>
        <v>0</v>
      </c>
      <c r="R135" s="13"/>
      <c r="S135" s="10">
        <f>IF($S$4="", SUMIFS('무신사 메타 광고'!$L:$L, '무신사 메타 광고'!$C:$C, $R135),SUMIFS('무신사 메타 광고'!L:L,'무신사 메타 광고'!$I:$I,$S$4,'무신사 메타 광고'!$C:$C,$R135))</f>
        <v>0</v>
      </c>
      <c r="T135" s="10">
        <f>IF($S$4="", SUMIFS('무신사 메타 광고'!$V:$V, '무신사 메타 광고'!$C:$C, $R135),SUMIFS('무신사 메타 광고'!$V:$V,'무신사 메타 광고'!$I:$I,$S$4,'무신사 메타 광고'!$C:$C,$R135))</f>
        <v>0</v>
      </c>
      <c r="U135" s="11">
        <f t="shared" si="10"/>
        <v>0</v>
      </c>
      <c r="V135" s="12" t="str">
        <f t="shared" si="14"/>
        <v xml:space="preserve"> </v>
      </c>
      <c r="W135" s="10">
        <f>IF($S$4="", SUMIFS('무신사 메타 광고'!$K:$K, '무신사 메타 광고'!$C:$C, $R135),SUMIFS('무신사 메타 광고'!$K:$K,'무신사 메타 광고'!$I:$I,$S$4,'무신사 메타 광고'!$C:$C,$R135))</f>
        <v>0</v>
      </c>
      <c r="X135" s="10">
        <f>IF($S$4="", SUMIFS('무신사 메타 광고'!$N:$N, '무신사 메타 광고'!$C:$C, $R135),SUMIFS('무신사 메타 광고'!$N:$N,'무신사 메타 광고'!$I:$I,$S$4,'무신사 메타 광고'!$C:$C,$R135))</f>
        <v>0</v>
      </c>
      <c r="Y135" s="11">
        <f t="shared" si="11"/>
        <v>0</v>
      </c>
      <c r="Z135" s="12" t="str">
        <f t="shared" si="15"/>
        <v xml:space="preserve"> </v>
      </c>
      <c r="AB135" s="10">
        <f>IF($S$4="", SUMIFS('무신사 메타 광고'!$X:$X, '무신사 메타 광고'!$C:$C, $R135),SUMIFS('무신사 메타 광고'!$X:$X,'무신사 메타 광고'!$I:$I,$S$4,'무신사 메타 광고'!$C:$C,$R135))</f>
        <v>0</v>
      </c>
      <c r="AC135" s="11">
        <f t="shared" si="12"/>
        <v>0</v>
      </c>
    </row>
    <row r="136" spans="2:29">
      <c r="B136" s="9"/>
      <c r="C136" s="10">
        <f>IF($C$4="", SUMIFS('무신사 메타 광고'!$L:$L, '무신사 메타 광고'!$D:$D, $B136), SUMIFS('무신사 메타 광고'!$L:$L, '무신사 메타 광고'!$I:$I, $C$4, '무신사 메타 광고'!$D:$D, $B136))</f>
        <v>0</v>
      </c>
      <c r="D136" s="10">
        <f>IF($C$4="", SUMIFS('무신사 메타 광고'!$V:$V, '무신사 메타 광고'!$D:$D, $B136), SUMIFS('무신사 메타 광고'!$V:$V,'무신사 메타 광고'!$I:$I,$C$4,'무신사 메타 광고'!$D:$D,$B136))</f>
        <v>0</v>
      </c>
      <c r="E136" s="11">
        <f t="shared" si="5"/>
        <v>0</v>
      </c>
      <c r="F136" s="12" t="str">
        <f t="shared" si="13"/>
        <v xml:space="preserve"> </v>
      </c>
      <c r="G136" s="10">
        <f>IF($C$4="", SUMIFS('무신사 메타 광고'!$K:$K, '무신사 메타 광고'!$D:$D, $B136), SUMIFS('무신사 메타 광고'!$K:$K,'무신사 메타 광고'!$I:$I,$C$4,'무신사 메타 광고'!D:D,$B136))</f>
        <v>0</v>
      </c>
      <c r="H136" s="10">
        <f>IF($C$4="", SUMIFS('무신사 메타 광고'!$N:$N, '무신사 메타 광고'!$D:$D, $B136),SUMIFS('무신사 메타 광고'!$N:$N,'무신사 메타 광고'!$I:$I,$C$4,'무신사 메타 광고'!$D:$D,$B136))</f>
        <v>0</v>
      </c>
      <c r="I136" s="10">
        <f>IF($C$4="", SUMIFS('무신사 메타 광고'!$U:$U, '무신사 메타 광고'!$D:$D, $B136),SUMIFS('무신사 메타 광고'!$U:$U,'무신사 메타 광고'!$I:$I,$C$4,'무신사 메타 광고'!$D:$D,$B136))</f>
        <v>0</v>
      </c>
      <c r="J136" s="11">
        <f t="shared" si="6"/>
        <v>0</v>
      </c>
      <c r="K136" s="11">
        <f t="shared" si="7"/>
        <v>0</v>
      </c>
      <c r="L136" s="12" t="str">
        <f t="shared" si="8"/>
        <v xml:space="preserve"> </v>
      </c>
      <c r="N136" s="10">
        <f>IF($C$4="", SUMIFS('무신사 메타 광고'!$X:$X, '무신사 메타 광고'!$D:$D, $B136),SUMIFS('무신사 메타 광고'!$X:$X,'무신사 메타 광고'!I:I,$C$4,'무신사 메타 광고'!D:D,$B136))</f>
        <v>0</v>
      </c>
      <c r="O136" s="11">
        <f t="shared" si="9"/>
        <v>0</v>
      </c>
      <c r="R136" s="13"/>
      <c r="S136" s="10">
        <f>IF($S$4="", SUMIFS('무신사 메타 광고'!$L:$L, '무신사 메타 광고'!$C:$C, $R136),SUMIFS('무신사 메타 광고'!L:L,'무신사 메타 광고'!$I:$I,$S$4,'무신사 메타 광고'!$C:$C,$R136))</f>
        <v>0</v>
      </c>
      <c r="T136" s="10">
        <f>IF($S$4="", SUMIFS('무신사 메타 광고'!$V:$V, '무신사 메타 광고'!$C:$C, $R136),SUMIFS('무신사 메타 광고'!$V:$V,'무신사 메타 광고'!$I:$I,$S$4,'무신사 메타 광고'!$C:$C,$R136))</f>
        <v>0</v>
      </c>
      <c r="U136" s="11">
        <f t="shared" si="10"/>
        <v>0</v>
      </c>
      <c r="V136" s="12" t="str">
        <f t="shared" si="14"/>
        <v xml:space="preserve"> </v>
      </c>
      <c r="W136" s="10">
        <f>IF($S$4="", SUMIFS('무신사 메타 광고'!$K:$K, '무신사 메타 광고'!$C:$C, $R136),SUMIFS('무신사 메타 광고'!$K:$K,'무신사 메타 광고'!$I:$I,$S$4,'무신사 메타 광고'!$C:$C,$R136))</f>
        <v>0</v>
      </c>
      <c r="X136" s="10">
        <f>IF($S$4="", SUMIFS('무신사 메타 광고'!$N:$N, '무신사 메타 광고'!$C:$C, $R136),SUMIFS('무신사 메타 광고'!$N:$N,'무신사 메타 광고'!$I:$I,$S$4,'무신사 메타 광고'!$C:$C,$R136))</f>
        <v>0</v>
      </c>
      <c r="Y136" s="11">
        <f t="shared" si="11"/>
        <v>0</v>
      </c>
      <c r="Z136" s="12" t="str">
        <f t="shared" si="15"/>
        <v xml:space="preserve"> </v>
      </c>
      <c r="AB136" s="10">
        <f>IF($S$4="", SUMIFS('무신사 메타 광고'!$X:$X, '무신사 메타 광고'!$C:$C, $R136),SUMIFS('무신사 메타 광고'!$X:$X,'무신사 메타 광고'!$I:$I,$S$4,'무신사 메타 광고'!$C:$C,$R136))</f>
        <v>0</v>
      </c>
      <c r="AC136" s="11">
        <f t="shared" si="12"/>
        <v>0</v>
      </c>
    </row>
    <row r="137" spans="2:29">
      <c r="B137" s="9"/>
      <c r="C137" s="10">
        <f>IF($C$4="", SUMIFS('무신사 메타 광고'!$L:$L, '무신사 메타 광고'!$D:$D, $B137), SUMIFS('무신사 메타 광고'!$L:$L, '무신사 메타 광고'!$I:$I, $C$4, '무신사 메타 광고'!$D:$D, $B137))</f>
        <v>0</v>
      </c>
      <c r="D137" s="10">
        <f>IF($C$4="", SUMIFS('무신사 메타 광고'!$V:$V, '무신사 메타 광고'!$D:$D, $B137), SUMIFS('무신사 메타 광고'!$V:$V,'무신사 메타 광고'!$I:$I,$C$4,'무신사 메타 광고'!$D:$D,$B137))</f>
        <v>0</v>
      </c>
      <c r="E137" s="11">
        <f t="shared" si="5"/>
        <v>0</v>
      </c>
      <c r="F137" s="12" t="str">
        <f t="shared" si="13"/>
        <v xml:space="preserve"> </v>
      </c>
      <c r="G137" s="10">
        <f>IF($C$4="", SUMIFS('무신사 메타 광고'!$K:$K, '무신사 메타 광고'!$D:$D, $B137), SUMIFS('무신사 메타 광고'!$K:$K,'무신사 메타 광고'!$I:$I,$C$4,'무신사 메타 광고'!D:D,$B137))</f>
        <v>0</v>
      </c>
      <c r="H137" s="10">
        <f>IF($C$4="", SUMIFS('무신사 메타 광고'!$N:$N, '무신사 메타 광고'!$D:$D, $B137),SUMIFS('무신사 메타 광고'!$N:$N,'무신사 메타 광고'!$I:$I,$C$4,'무신사 메타 광고'!$D:$D,$B137))</f>
        <v>0</v>
      </c>
      <c r="I137" s="10">
        <f>IF($C$4="", SUMIFS('무신사 메타 광고'!$U:$U, '무신사 메타 광고'!$D:$D, $B137),SUMIFS('무신사 메타 광고'!$U:$U,'무신사 메타 광고'!$I:$I,$C$4,'무신사 메타 광고'!$D:$D,$B137))</f>
        <v>0</v>
      </c>
      <c r="J137" s="11">
        <f t="shared" si="6"/>
        <v>0</v>
      </c>
      <c r="K137" s="11">
        <f t="shared" si="7"/>
        <v>0</v>
      </c>
      <c r="L137" s="12" t="str">
        <f t="shared" si="8"/>
        <v xml:space="preserve"> </v>
      </c>
      <c r="N137" s="10">
        <f>IF($C$4="", SUMIFS('무신사 메타 광고'!$X:$X, '무신사 메타 광고'!$D:$D, $B137),SUMIFS('무신사 메타 광고'!$X:$X,'무신사 메타 광고'!I:I,$C$4,'무신사 메타 광고'!D:D,$B137))</f>
        <v>0</v>
      </c>
      <c r="O137" s="11">
        <f t="shared" si="9"/>
        <v>0</v>
      </c>
      <c r="R137" s="13"/>
      <c r="S137" s="10">
        <f>IF($S$4="", SUMIFS('무신사 메타 광고'!$L:$L, '무신사 메타 광고'!$C:$C, $R137),SUMIFS('무신사 메타 광고'!L:L,'무신사 메타 광고'!$I:$I,$S$4,'무신사 메타 광고'!$C:$C,$R137))</f>
        <v>0</v>
      </c>
      <c r="T137" s="10">
        <f>IF($S$4="", SUMIFS('무신사 메타 광고'!$V:$V, '무신사 메타 광고'!$C:$C, $R137),SUMIFS('무신사 메타 광고'!$V:$V,'무신사 메타 광고'!$I:$I,$S$4,'무신사 메타 광고'!$C:$C,$R137))</f>
        <v>0</v>
      </c>
      <c r="U137" s="11">
        <f t="shared" si="10"/>
        <v>0</v>
      </c>
      <c r="V137" s="12" t="str">
        <f t="shared" si="14"/>
        <v xml:space="preserve"> </v>
      </c>
      <c r="W137" s="10">
        <f>IF($S$4="", SUMIFS('무신사 메타 광고'!$K:$K, '무신사 메타 광고'!$C:$C, $R137),SUMIFS('무신사 메타 광고'!$K:$K,'무신사 메타 광고'!$I:$I,$S$4,'무신사 메타 광고'!$C:$C,$R137))</f>
        <v>0</v>
      </c>
      <c r="X137" s="10">
        <f>IF($S$4="", SUMIFS('무신사 메타 광고'!$N:$N, '무신사 메타 광고'!$C:$C, $R137),SUMIFS('무신사 메타 광고'!$N:$N,'무신사 메타 광고'!$I:$I,$S$4,'무신사 메타 광고'!$C:$C,$R137))</f>
        <v>0</v>
      </c>
      <c r="Y137" s="11">
        <f t="shared" si="11"/>
        <v>0</v>
      </c>
      <c r="Z137" s="12" t="str">
        <f t="shared" si="15"/>
        <v xml:space="preserve"> </v>
      </c>
      <c r="AB137" s="10">
        <f>IF($S$4="", SUMIFS('무신사 메타 광고'!$X:$X, '무신사 메타 광고'!$C:$C, $R137),SUMIFS('무신사 메타 광고'!$X:$X,'무신사 메타 광고'!$I:$I,$S$4,'무신사 메타 광고'!$C:$C,$R137))</f>
        <v>0</v>
      </c>
      <c r="AC137" s="11">
        <f t="shared" si="12"/>
        <v>0</v>
      </c>
    </row>
    <row r="138" spans="2:29">
      <c r="B138" s="9"/>
      <c r="C138" s="10">
        <f>IF($C$4="", SUMIFS('무신사 메타 광고'!$L:$L, '무신사 메타 광고'!$D:$D, $B138), SUMIFS('무신사 메타 광고'!$L:$L, '무신사 메타 광고'!$I:$I, $C$4, '무신사 메타 광고'!$D:$D, $B138))</f>
        <v>0</v>
      </c>
      <c r="D138" s="10">
        <f>IF($C$4="", SUMIFS('무신사 메타 광고'!$V:$V, '무신사 메타 광고'!$D:$D, $B138), SUMIFS('무신사 메타 광고'!$V:$V,'무신사 메타 광고'!$I:$I,$C$4,'무신사 메타 광고'!$D:$D,$B138))</f>
        <v>0</v>
      </c>
      <c r="E138" s="11">
        <f t="shared" si="5"/>
        <v>0</v>
      </c>
      <c r="F138" s="12" t="str">
        <f t="shared" si="13"/>
        <v xml:space="preserve"> </v>
      </c>
      <c r="G138" s="10">
        <f>IF($C$4="", SUMIFS('무신사 메타 광고'!$K:$K, '무신사 메타 광고'!$D:$D, $B138), SUMIFS('무신사 메타 광고'!$K:$K,'무신사 메타 광고'!$I:$I,$C$4,'무신사 메타 광고'!D:D,$B138))</f>
        <v>0</v>
      </c>
      <c r="H138" s="10">
        <f>IF($C$4="", SUMIFS('무신사 메타 광고'!$N:$N, '무신사 메타 광고'!$D:$D, $B138),SUMIFS('무신사 메타 광고'!$N:$N,'무신사 메타 광고'!$I:$I,$C$4,'무신사 메타 광고'!$D:$D,$B138))</f>
        <v>0</v>
      </c>
      <c r="I138" s="10">
        <f>IF($C$4="", SUMIFS('무신사 메타 광고'!$U:$U, '무신사 메타 광고'!$D:$D, $B138),SUMIFS('무신사 메타 광고'!$U:$U,'무신사 메타 광고'!$I:$I,$C$4,'무신사 메타 광고'!$D:$D,$B138))</f>
        <v>0</v>
      </c>
      <c r="J138" s="11">
        <f t="shared" si="6"/>
        <v>0</v>
      </c>
      <c r="K138" s="11">
        <f t="shared" si="7"/>
        <v>0</v>
      </c>
      <c r="L138" s="12" t="str">
        <f t="shared" si="8"/>
        <v xml:space="preserve"> </v>
      </c>
      <c r="N138" s="10">
        <f>IF($C$4="", SUMIFS('무신사 메타 광고'!$X:$X, '무신사 메타 광고'!$D:$D, $B138),SUMIFS('무신사 메타 광고'!$X:$X,'무신사 메타 광고'!I:I,$C$4,'무신사 메타 광고'!D:D,$B138))</f>
        <v>0</v>
      </c>
      <c r="O138" s="11">
        <f t="shared" si="9"/>
        <v>0</v>
      </c>
      <c r="R138" s="13"/>
      <c r="S138" s="10">
        <f>IF($S$4="", SUMIFS('무신사 메타 광고'!$L:$L, '무신사 메타 광고'!$C:$C, $R138),SUMIFS('무신사 메타 광고'!L:L,'무신사 메타 광고'!$I:$I,$S$4,'무신사 메타 광고'!$C:$C,$R138))</f>
        <v>0</v>
      </c>
      <c r="T138" s="10">
        <f>IF($S$4="", SUMIFS('무신사 메타 광고'!$V:$V, '무신사 메타 광고'!$C:$C, $R138),SUMIFS('무신사 메타 광고'!$V:$V,'무신사 메타 광고'!$I:$I,$S$4,'무신사 메타 광고'!$C:$C,$R138))</f>
        <v>0</v>
      </c>
      <c r="U138" s="11">
        <f t="shared" si="10"/>
        <v>0</v>
      </c>
      <c r="V138" s="12" t="str">
        <f t="shared" si="14"/>
        <v xml:space="preserve"> </v>
      </c>
      <c r="W138" s="10">
        <f>IF($S$4="", SUMIFS('무신사 메타 광고'!$K:$K, '무신사 메타 광고'!$C:$C, $R138),SUMIFS('무신사 메타 광고'!$K:$K,'무신사 메타 광고'!$I:$I,$S$4,'무신사 메타 광고'!$C:$C,$R138))</f>
        <v>0</v>
      </c>
      <c r="X138" s="10">
        <f>IF($S$4="", SUMIFS('무신사 메타 광고'!$N:$N, '무신사 메타 광고'!$C:$C, $R138),SUMIFS('무신사 메타 광고'!$N:$N,'무신사 메타 광고'!$I:$I,$S$4,'무신사 메타 광고'!$C:$C,$R138))</f>
        <v>0</v>
      </c>
      <c r="Y138" s="11">
        <f t="shared" si="11"/>
        <v>0</v>
      </c>
      <c r="Z138" s="12" t="str">
        <f t="shared" si="15"/>
        <v xml:space="preserve"> </v>
      </c>
      <c r="AB138" s="10">
        <f>IF($S$4="", SUMIFS('무신사 메타 광고'!$X:$X, '무신사 메타 광고'!$C:$C, $R138),SUMIFS('무신사 메타 광고'!$X:$X,'무신사 메타 광고'!$I:$I,$S$4,'무신사 메타 광고'!$C:$C,$R138))</f>
        <v>0</v>
      </c>
      <c r="AC138" s="11">
        <f t="shared" si="12"/>
        <v>0</v>
      </c>
    </row>
    <row r="139" spans="2:29">
      <c r="B139" s="9"/>
      <c r="C139" s="10">
        <f>IF($C$4="", SUMIFS('무신사 메타 광고'!$L:$L, '무신사 메타 광고'!$D:$D, $B139), SUMIFS('무신사 메타 광고'!$L:$L, '무신사 메타 광고'!$I:$I, $C$4, '무신사 메타 광고'!$D:$D, $B139))</f>
        <v>0</v>
      </c>
      <c r="D139" s="10">
        <f>IF($C$4="", SUMIFS('무신사 메타 광고'!$V:$V, '무신사 메타 광고'!$D:$D, $B139), SUMIFS('무신사 메타 광고'!$V:$V,'무신사 메타 광고'!$I:$I,$C$4,'무신사 메타 광고'!$D:$D,$B139))</f>
        <v>0</v>
      </c>
      <c r="E139" s="11">
        <f t="shared" si="5"/>
        <v>0</v>
      </c>
      <c r="F139" s="12" t="str">
        <f t="shared" si="13"/>
        <v xml:space="preserve"> </v>
      </c>
      <c r="G139" s="10">
        <f>IF($C$4="", SUMIFS('무신사 메타 광고'!$K:$K, '무신사 메타 광고'!$D:$D, $B139), SUMIFS('무신사 메타 광고'!$K:$K,'무신사 메타 광고'!$I:$I,$C$4,'무신사 메타 광고'!D:D,$B139))</f>
        <v>0</v>
      </c>
      <c r="H139" s="10">
        <f>IF($C$4="", SUMIFS('무신사 메타 광고'!$N:$N, '무신사 메타 광고'!$D:$D, $B139),SUMIFS('무신사 메타 광고'!$N:$N,'무신사 메타 광고'!$I:$I,$C$4,'무신사 메타 광고'!$D:$D,$B139))</f>
        <v>0</v>
      </c>
      <c r="I139" s="10">
        <f>IF($C$4="", SUMIFS('무신사 메타 광고'!$U:$U, '무신사 메타 광고'!$D:$D, $B139),SUMIFS('무신사 메타 광고'!$U:$U,'무신사 메타 광고'!$I:$I,$C$4,'무신사 메타 광고'!$D:$D,$B139))</f>
        <v>0</v>
      </c>
      <c r="J139" s="11">
        <f t="shared" si="6"/>
        <v>0</v>
      </c>
      <c r="K139" s="11">
        <f t="shared" si="7"/>
        <v>0</v>
      </c>
      <c r="L139" s="12" t="str">
        <f t="shared" si="8"/>
        <v xml:space="preserve"> </v>
      </c>
      <c r="N139" s="10">
        <f>IF($C$4="", SUMIFS('무신사 메타 광고'!$X:$X, '무신사 메타 광고'!$D:$D, $B139),SUMIFS('무신사 메타 광고'!$X:$X,'무신사 메타 광고'!I:I,$C$4,'무신사 메타 광고'!D:D,$B139))</f>
        <v>0</v>
      </c>
      <c r="O139" s="11">
        <f t="shared" si="9"/>
        <v>0</v>
      </c>
      <c r="R139" s="13"/>
      <c r="S139" s="10">
        <f>IF($S$4="", SUMIFS('무신사 메타 광고'!$L:$L, '무신사 메타 광고'!$C:$C, $R139),SUMIFS('무신사 메타 광고'!L:L,'무신사 메타 광고'!$I:$I,$S$4,'무신사 메타 광고'!$C:$C,$R139))</f>
        <v>0</v>
      </c>
      <c r="T139" s="10">
        <f>IF($S$4="", SUMIFS('무신사 메타 광고'!$V:$V, '무신사 메타 광고'!$C:$C, $R139),SUMIFS('무신사 메타 광고'!$V:$V,'무신사 메타 광고'!$I:$I,$S$4,'무신사 메타 광고'!$C:$C,$R139))</f>
        <v>0</v>
      </c>
      <c r="U139" s="11">
        <f t="shared" si="10"/>
        <v>0</v>
      </c>
      <c r="V139" s="12" t="str">
        <f t="shared" si="14"/>
        <v xml:space="preserve"> </v>
      </c>
      <c r="W139" s="10">
        <f>IF($S$4="", SUMIFS('무신사 메타 광고'!$K:$K, '무신사 메타 광고'!$C:$C, $R139),SUMIFS('무신사 메타 광고'!$K:$K,'무신사 메타 광고'!$I:$I,$S$4,'무신사 메타 광고'!$C:$C,$R139))</f>
        <v>0</v>
      </c>
      <c r="X139" s="10">
        <f>IF($S$4="", SUMIFS('무신사 메타 광고'!$N:$N, '무신사 메타 광고'!$C:$C, $R139),SUMIFS('무신사 메타 광고'!$N:$N,'무신사 메타 광고'!$I:$I,$S$4,'무신사 메타 광고'!$C:$C,$R139))</f>
        <v>0</v>
      </c>
      <c r="Y139" s="11">
        <f t="shared" si="11"/>
        <v>0</v>
      </c>
      <c r="Z139" s="12" t="str">
        <f t="shared" si="15"/>
        <v xml:space="preserve"> </v>
      </c>
      <c r="AB139" s="10">
        <f>IF($S$4="", SUMIFS('무신사 메타 광고'!$X:$X, '무신사 메타 광고'!$C:$C, $R139),SUMIFS('무신사 메타 광고'!$X:$X,'무신사 메타 광고'!$I:$I,$S$4,'무신사 메타 광고'!$C:$C,$R139))</f>
        <v>0</v>
      </c>
      <c r="AC139" s="11">
        <f t="shared" si="12"/>
        <v>0</v>
      </c>
    </row>
    <row r="140" spans="2:29">
      <c r="B140" s="9"/>
      <c r="C140" s="10">
        <f>IF($C$4="", SUMIFS('무신사 메타 광고'!$L:$L, '무신사 메타 광고'!$D:$D, $B140), SUMIFS('무신사 메타 광고'!$L:$L, '무신사 메타 광고'!$I:$I, $C$4, '무신사 메타 광고'!$D:$D, $B140))</f>
        <v>0</v>
      </c>
      <c r="D140" s="10">
        <f>IF($C$4="", SUMIFS('무신사 메타 광고'!$V:$V, '무신사 메타 광고'!$D:$D, $B140), SUMIFS('무신사 메타 광고'!$V:$V,'무신사 메타 광고'!$I:$I,$C$4,'무신사 메타 광고'!$D:$D,$B140))</f>
        <v>0</v>
      </c>
      <c r="E140" s="11">
        <f t="shared" si="5"/>
        <v>0</v>
      </c>
      <c r="F140" s="12" t="str">
        <f t="shared" si="13"/>
        <v xml:space="preserve"> </v>
      </c>
      <c r="G140" s="10">
        <f>IF($C$4="", SUMIFS('무신사 메타 광고'!$K:$K, '무신사 메타 광고'!$D:$D, $B140), SUMIFS('무신사 메타 광고'!$K:$K,'무신사 메타 광고'!$I:$I,$C$4,'무신사 메타 광고'!D:D,$B140))</f>
        <v>0</v>
      </c>
      <c r="H140" s="10">
        <f>IF($C$4="", SUMIFS('무신사 메타 광고'!$N:$N, '무신사 메타 광고'!$D:$D, $B140),SUMIFS('무신사 메타 광고'!$N:$N,'무신사 메타 광고'!$I:$I,$C$4,'무신사 메타 광고'!$D:$D,$B140))</f>
        <v>0</v>
      </c>
      <c r="I140" s="10">
        <f>IF($C$4="", SUMIFS('무신사 메타 광고'!$U:$U, '무신사 메타 광고'!$D:$D, $B140),SUMIFS('무신사 메타 광고'!$U:$U,'무신사 메타 광고'!$I:$I,$C$4,'무신사 메타 광고'!$D:$D,$B140))</f>
        <v>0</v>
      </c>
      <c r="J140" s="11">
        <f t="shared" si="6"/>
        <v>0</v>
      </c>
      <c r="K140" s="11">
        <f t="shared" si="7"/>
        <v>0</v>
      </c>
      <c r="L140" s="12" t="str">
        <f t="shared" si="8"/>
        <v xml:space="preserve"> </v>
      </c>
      <c r="N140" s="10">
        <f>IF($C$4="", SUMIFS('무신사 메타 광고'!$X:$X, '무신사 메타 광고'!$D:$D, $B140),SUMIFS('무신사 메타 광고'!$X:$X,'무신사 메타 광고'!I:I,$C$4,'무신사 메타 광고'!D:D,$B140))</f>
        <v>0</v>
      </c>
      <c r="O140" s="11">
        <f t="shared" si="9"/>
        <v>0</v>
      </c>
      <c r="R140" s="13"/>
      <c r="S140" s="10">
        <f>IF($S$4="", SUMIFS('무신사 메타 광고'!$L:$L, '무신사 메타 광고'!$C:$C, $R140),SUMIFS('무신사 메타 광고'!L:L,'무신사 메타 광고'!$I:$I,$S$4,'무신사 메타 광고'!$C:$C,$R140))</f>
        <v>0</v>
      </c>
      <c r="T140" s="10">
        <f>IF($S$4="", SUMIFS('무신사 메타 광고'!$V:$V, '무신사 메타 광고'!$C:$C, $R140),SUMIFS('무신사 메타 광고'!$V:$V,'무신사 메타 광고'!$I:$I,$S$4,'무신사 메타 광고'!$C:$C,$R140))</f>
        <v>0</v>
      </c>
      <c r="U140" s="11">
        <f t="shared" si="10"/>
        <v>0</v>
      </c>
      <c r="V140" s="12" t="str">
        <f t="shared" si="14"/>
        <v xml:space="preserve"> </v>
      </c>
      <c r="W140" s="10">
        <f>IF($S$4="", SUMIFS('무신사 메타 광고'!$K:$K, '무신사 메타 광고'!$C:$C, $R140),SUMIFS('무신사 메타 광고'!$K:$K,'무신사 메타 광고'!$I:$I,$S$4,'무신사 메타 광고'!$C:$C,$R140))</f>
        <v>0</v>
      </c>
      <c r="X140" s="10">
        <f>IF($S$4="", SUMIFS('무신사 메타 광고'!$N:$N, '무신사 메타 광고'!$C:$C, $R140),SUMIFS('무신사 메타 광고'!$N:$N,'무신사 메타 광고'!$I:$I,$S$4,'무신사 메타 광고'!$C:$C,$R140))</f>
        <v>0</v>
      </c>
      <c r="Y140" s="11">
        <f t="shared" si="11"/>
        <v>0</v>
      </c>
      <c r="Z140" s="12" t="str">
        <f t="shared" si="15"/>
        <v xml:space="preserve"> </v>
      </c>
      <c r="AB140" s="10">
        <f>IF($S$4="", SUMIFS('무신사 메타 광고'!$X:$X, '무신사 메타 광고'!$C:$C, $R140),SUMIFS('무신사 메타 광고'!$X:$X,'무신사 메타 광고'!$I:$I,$S$4,'무신사 메타 광고'!$C:$C,$R140))</f>
        <v>0</v>
      </c>
      <c r="AC140" s="11">
        <f t="shared" si="12"/>
        <v>0</v>
      </c>
    </row>
    <row r="141" spans="2:29">
      <c r="B141" s="9"/>
      <c r="C141" s="10">
        <f>IF($C$4="", SUMIFS('무신사 메타 광고'!$L:$L, '무신사 메타 광고'!$D:$D, $B141), SUMIFS('무신사 메타 광고'!$L:$L, '무신사 메타 광고'!$I:$I, $C$4, '무신사 메타 광고'!$D:$D, $B141))</f>
        <v>0</v>
      </c>
      <c r="D141" s="10">
        <f>IF($C$4="", SUMIFS('무신사 메타 광고'!$V:$V, '무신사 메타 광고'!$D:$D, $B141), SUMIFS('무신사 메타 광고'!$V:$V,'무신사 메타 광고'!$I:$I,$C$4,'무신사 메타 광고'!$D:$D,$B141))</f>
        <v>0</v>
      </c>
      <c r="E141" s="11">
        <f t="shared" si="5"/>
        <v>0</v>
      </c>
      <c r="F141" s="12" t="str">
        <f t="shared" si="13"/>
        <v xml:space="preserve"> </v>
      </c>
      <c r="G141" s="10">
        <f>IF($C$4="", SUMIFS('무신사 메타 광고'!$K:$K, '무신사 메타 광고'!$D:$D, $B141), SUMIFS('무신사 메타 광고'!$K:$K,'무신사 메타 광고'!$I:$I,$C$4,'무신사 메타 광고'!D:D,$B141))</f>
        <v>0</v>
      </c>
      <c r="H141" s="10">
        <f>IF($C$4="", SUMIFS('무신사 메타 광고'!$N:$N, '무신사 메타 광고'!$D:$D, $B141),SUMIFS('무신사 메타 광고'!$N:$N,'무신사 메타 광고'!$I:$I,$C$4,'무신사 메타 광고'!$D:$D,$B141))</f>
        <v>0</v>
      </c>
      <c r="I141" s="10">
        <f>IF($C$4="", SUMIFS('무신사 메타 광고'!$U:$U, '무신사 메타 광고'!$D:$D, $B141),SUMIFS('무신사 메타 광고'!$U:$U,'무신사 메타 광고'!$I:$I,$C$4,'무신사 메타 광고'!$D:$D,$B141))</f>
        <v>0</v>
      </c>
      <c r="J141" s="11">
        <f t="shared" si="6"/>
        <v>0</v>
      </c>
      <c r="K141" s="11">
        <f t="shared" si="7"/>
        <v>0</v>
      </c>
      <c r="L141" s="12" t="str">
        <f t="shared" si="8"/>
        <v xml:space="preserve"> </v>
      </c>
      <c r="N141" s="10">
        <f>IF($C$4="", SUMIFS('무신사 메타 광고'!$X:$X, '무신사 메타 광고'!$D:$D, $B141),SUMIFS('무신사 메타 광고'!$X:$X,'무신사 메타 광고'!I:I,$C$4,'무신사 메타 광고'!D:D,$B141))</f>
        <v>0</v>
      </c>
      <c r="O141" s="11">
        <f t="shared" si="9"/>
        <v>0</v>
      </c>
      <c r="R141" s="13"/>
      <c r="S141" s="10">
        <f>IF($S$4="", SUMIFS('무신사 메타 광고'!$L:$L, '무신사 메타 광고'!$C:$C, $R141),SUMIFS('무신사 메타 광고'!L:L,'무신사 메타 광고'!$I:$I,$S$4,'무신사 메타 광고'!$C:$C,$R141))</f>
        <v>0</v>
      </c>
      <c r="T141" s="10">
        <f>IF($S$4="", SUMIFS('무신사 메타 광고'!$V:$V, '무신사 메타 광고'!$C:$C, $R141),SUMIFS('무신사 메타 광고'!$V:$V,'무신사 메타 광고'!$I:$I,$S$4,'무신사 메타 광고'!$C:$C,$R141))</f>
        <v>0</v>
      </c>
      <c r="U141" s="11">
        <f t="shared" si="10"/>
        <v>0</v>
      </c>
      <c r="V141" s="12" t="str">
        <f t="shared" si="14"/>
        <v xml:space="preserve"> </v>
      </c>
      <c r="W141" s="10">
        <f>IF($S$4="", SUMIFS('무신사 메타 광고'!$K:$K, '무신사 메타 광고'!$C:$C, $R141),SUMIFS('무신사 메타 광고'!$K:$K,'무신사 메타 광고'!$I:$I,$S$4,'무신사 메타 광고'!$C:$C,$R141))</f>
        <v>0</v>
      </c>
      <c r="X141" s="10">
        <f>IF($S$4="", SUMIFS('무신사 메타 광고'!$N:$N, '무신사 메타 광고'!$C:$C, $R141),SUMIFS('무신사 메타 광고'!$N:$N,'무신사 메타 광고'!$I:$I,$S$4,'무신사 메타 광고'!$C:$C,$R141))</f>
        <v>0</v>
      </c>
      <c r="Y141" s="11">
        <f t="shared" si="11"/>
        <v>0</v>
      </c>
      <c r="Z141" s="12" t="str">
        <f t="shared" si="15"/>
        <v xml:space="preserve"> </v>
      </c>
      <c r="AB141" s="10">
        <f>IF($S$4="", SUMIFS('무신사 메타 광고'!$X:$X, '무신사 메타 광고'!$C:$C, $R141),SUMIFS('무신사 메타 광고'!$X:$X,'무신사 메타 광고'!$I:$I,$S$4,'무신사 메타 광고'!$C:$C,$R141))</f>
        <v>0</v>
      </c>
      <c r="AC141" s="11">
        <f t="shared" si="12"/>
        <v>0</v>
      </c>
    </row>
    <row r="142" spans="2:29">
      <c r="B142" s="9"/>
      <c r="C142" s="10">
        <f>IF($C$4="", SUMIFS('무신사 메타 광고'!$L:$L, '무신사 메타 광고'!$D:$D, $B142), SUMIFS('무신사 메타 광고'!$L:$L, '무신사 메타 광고'!$I:$I, $C$4, '무신사 메타 광고'!$D:$D, $B142))</f>
        <v>0</v>
      </c>
      <c r="D142" s="10">
        <f>IF($C$4="", SUMIFS('무신사 메타 광고'!$V:$V, '무신사 메타 광고'!$D:$D, $B142), SUMIFS('무신사 메타 광고'!$V:$V,'무신사 메타 광고'!$I:$I,$C$4,'무신사 메타 광고'!$D:$D,$B142))</f>
        <v>0</v>
      </c>
      <c r="E142" s="11">
        <f t="shared" si="5"/>
        <v>0</v>
      </c>
      <c r="F142" s="12" t="str">
        <f t="shared" si="13"/>
        <v xml:space="preserve"> </v>
      </c>
      <c r="G142" s="10">
        <f>IF($C$4="", SUMIFS('무신사 메타 광고'!$K:$K, '무신사 메타 광고'!$D:$D, $B142), SUMIFS('무신사 메타 광고'!$K:$K,'무신사 메타 광고'!$I:$I,$C$4,'무신사 메타 광고'!D:D,$B142))</f>
        <v>0</v>
      </c>
      <c r="H142" s="10">
        <f>IF($C$4="", SUMIFS('무신사 메타 광고'!$N:$N, '무신사 메타 광고'!$D:$D, $B142),SUMIFS('무신사 메타 광고'!$N:$N,'무신사 메타 광고'!$I:$I,$C$4,'무신사 메타 광고'!$D:$D,$B142))</f>
        <v>0</v>
      </c>
      <c r="I142" s="10">
        <f>IF($C$4="", SUMIFS('무신사 메타 광고'!$U:$U, '무신사 메타 광고'!$D:$D, $B142),SUMIFS('무신사 메타 광고'!$U:$U,'무신사 메타 광고'!$I:$I,$C$4,'무신사 메타 광고'!$D:$D,$B142))</f>
        <v>0</v>
      </c>
      <c r="J142" s="11">
        <f t="shared" si="6"/>
        <v>0</v>
      </c>
      <c r="K142" s="11">
        <f t="shared" si="7"/>
        <v>0</v>
      </c>
      <c r="L142" s="12" t="str">
        <f t="shared" si="8"/>
        <v xml:space="preserve"> </v>
      </c>
      <c r="N142" s="10">
        <f>IF($C$4="", SUMIFS('무신사 메타 광고'!$X:$X, '무신사 메타 광고'!$D:$D, $B142),SUMIFS('무신사 메타 광고'!$X:$X,'무신사 메타 광고'!I:I,$C$4,'무신사 메타 광고'!D:D,$B142))</f>
        <v>0</v>
      </c>
      <c r="O142" s="11">
        <f t="shared" si="9"/>
        <v>0</v>
      </c>
      <c r="R142" s="13"/>
      <c r="S142" s="10">
        <f>IF($S$4="", SUMIFS('무신사 메타 광고'!$L:$L, '무신사 메타 광고'!$C:$C, $R142),SUMIFS('무신사 메타 광고'!L:L,'무신사 메타 광고'!$I:$I,$S$4,'무신사 메타 광고'!$C:$C,$R142))</f>
        <v>0</v>
      </c>
      <c r="T142" s="10">
        <f>IF($S$4="", SUMIFS('무신사 메타 광고'!$V:$V, '무신사 메타 광고'!$C:$C, $R142),SUMIFS('무신사 메타 광고'!$V:$V,'무신사 메타 광고'!$I:$I,$S$4,'무신사 메타 광고'!$C:$C,$R142))</f>
        <v>0</v>
      </c>
      <c r="U142" s="11">
        <f t="shared" si="10"/>
        <v>0</v>
      </c>
      <c r="V142" s="12" t="str">
        <f t="shared" si="14"/>
        <v xml:space="preserve"> </v>
      </c>
      <c r="W142" s="10">
        <f>IF($S$4="", SUMIFS('무신사 메타 광고'!$K:$K, '무신사 메타 광고'!$C:$C, $R142),SUMIFS('무신사 메타 광고'!$K:$K,'무신사 메타 광고'!$I:$I,$S$4,'무신사 메타 광고'!$C:$C,$R142))</f>
        <v>0</v>
      </c>
      <c r="X142" s="10">
        <f>IF($S$4="", SUMIFS('무신사 메타 광고'!$N:$N, '무신사 메타 광고'!$C:$C, $R142),SUMIFS('무신사 메타 광고'!$N:$N,'무신사 메타 광고'!$I:$I,$S$4,'무신사 메타 광고'!$C:$C,$R142))</f>
        <v>0</v>
      </c>
      <c r="Y142" s="11">
        <f t="shared" si="11"/>
        <v>0</v>
      </c>
      <c r="Z142" s="12" t="str">
        <f t="shared" si="15"/>
        <v xml:space="preserve"> </v>
      </c>
      <c r="AB142" s="10">
        <f>IF($S$4="", SUMIFS('무신사 메타 광고'!$X:$X, '무신사 메타 광고'!$C:$C, $R142),SUMIFS('무신사 메타 광고'!$X:$X,'무신사 메타 광고'!$I:$I,$S$4,'무신사 메타 광고'!$C:$C,$R142))</f>
        <v>0</v>
      </c>
      <c r="AC142" s="11">
        <f t="shared" si="12"/>
        <v>0</v>
      </c>
    </row>
    <row r="143" spans="2:29">
      <c r="B143" s="9"/>
      <c r="C143" s="10">
        <f>IF($C$4="", SUMIFS('무신사 메타 광고'!$L:$L, '무신사 메타 광고'!$D:$D, $B143), SUMIFS('무신사 메타 광고'!$L:$L, '무신사 메타 광고'!$I:$I, $C$4, '무신사 메타 광고'!$D:$D, $B143))</f>
        <v>0</v>
      </c>
      <c r="D143" s="10">
        <f>IF($C$4="", SUMIFS('무신사 메타 광고'!$V:$V, '무신사 메타 광고'!$D:$D, $B143), SUMIFS('무신사 메타 광고'!$V:$V,'무신사 메타 광고'!$I:$I,$C$4,'무신사 메타 광고'!$D:$D,$B143))</f>
        <v>0</v>
      </c>
      <c r="E143" s="11">
        <f t="shared" si="5"/>
        <v>0</v>
      </c>
      <c r="F143" s="12" t="str">
        <f t="shared" si="13"/>
        <v xml:space="preserve"> </v>
      </c>
      <c r="G143" s="10">
        <f>IF($C$4="", SUMIFS('무신사 메타 광고'!$K:$K, '무신사 메타 광고'!$D:$D, $B143), SUMIFS('무신사 메타 광고'!$K:$K,'무신사 메타 광고'!$I:$I,$C$4,'무신사 메타 광고'!D:D,$B143))</f>
        <v>0</v>
      </c>
      <c r="H143" s="10">
        <f>IF($C$4="", SUMIFS('무신사 메타 광고'!$N:$N, '무신사 메타 광고'!$D:$D, $B143),SUMIFS('무신사 메타 광고'!$N:$N,'무신사 메타 광고'!$I:$I,$C$4,'무신사 메타 광고'!$D:$D,$B143))</f>
        <v>0</v>
      </c>
      <c r="I143" s="10">
        <f>IF($C$4="", SUMIFS('무신사 메타 광고'!$U:$U, '무신사 메타 광고'!$D:$D, $B143),SUMIFS('무신사 메타 광고'!$U:$U,'무신사 메타 광고'!$I:$I,$C$4,'무신사 메타 광고'!$D:$D,$B143))</f>
        <v>0</v>
      </c>
      <c r="J143" s="11">
        <f t="shared" si="6"/>
        <v>0</v>
      </c>
      <c r="K143" s="11">
        <f t="shared" si="7"/>
        <v>0</v>
      </c>
      <c r="L143" s="12" t="str">
        <f t="shared" si="8"/>
        <v xml:space="preserve"> </v>
      </c>
      <c r="N143" s="10">
        <f>IF($C$4="", SUMIFS('무신사 메타 광고'!$X:$X, '무신사 메타 광고'!$D:$D, $B143),SUMIFS('무신사 메타 광고'!$X:$X,'무신사 메타 광고'!I:I,$C$4,'무신사 메타 광고'!D:D,$B143))</f>
        <v>0</v>
      </c>
      <c r="O143" s="11">
        <f t="shared" si="9"/>
        <v>0</v>
      </c>
      <c r="R143" s="13"/>
      <c r="S143" s="10">
        <f>IF($S$4="", SUMIFS('무신사 메타 광고'!$L:$L, '무신사 메타 광고'!$C:$C, $R143),SUMIFS('무신사 메타 광고'!L:L,'무신사 메타 광고'!$I:$I,$S$4,'무신사 메타 광고'!$C:$C,$R143))</f>
        <v>0</v>
      </c>
      <c r="T143" s="10">
        <f>IF($S$4="", SUMIFS('무신사 메타 광고'!$V:$V, '무신사 메타 광고'!$C:$C, $R143),SUMIFS('무신사 메타 광고'!$V:$V,'무신사 메타 광고'!$I:$I,$S$4,'무신사 메타 광고'!$C:$C,$R143))</f>
        <v>0</v>
      </c>
      <c r="U143" s="11">
        <f t="shared" si="10"/>
        <v>0</v>
      </c>
      <c r="V143" s="12" t="str">
        <f t="shared" si="14"/>
        <v xml:space="preserve"> </v>
      </c>
      <c r="W143" s="10">
        <f>IF($S$4="", SUMIFS('무신사 메타 광고'!$K:$K, '무신사 메타 광고'!$C:$C, $R143),SUMIFS('무신사 메타 광고'!$K:$K,'무신사 메타 광고'!$I:$I,$S$4,'무신사 메타 광고'!$C:$C,$R143))</f>
        <v>0</v>
      </c>
      <c r="X143" s="10">
        <f>IF($S$4="", SUMIFS('무신사 메타 광고'!$N:$N, '무신사 메타 광고'!$C:$C, $R143),SUMIFS('무신사 메타 광고'!$N:$N,'무신사 메타 광고'!$I:$I,$S$4,'무신사 메타 광고'!$C:$C,$R143))</f>
        <v>0</v>
      </c>
      <c r="Y143" s="11">
        <f t="shared" si="11"/>
        <v>0</v>
      </c>
      <c r="Z143" s="12" t="str">
        <f t="shared" si="15"/>
        <v xml:space="preserve"> </v>
      </c>
      <c r="AB143" s="10">
        <f>IF($S$4="", SUMIFS('무신사 메타 광고'!$X:$X, '무신사 메타 광고'!$C:$C, $R143),SUMIFS('무신사 메타 광고'!$X:$X,'무신사 메타 광고'!$I:$I,$S$4,'무신사 메타 광고'!$C:$C,$R143))</f>
        <v>0</v>
      </c>
      <c r="AC143" s="11">
        <f t="shared" si="12"/>
        <v>0</v>
      </c>
    </row>
    <row r="144" spans="2:29">
      <c r="B144" s="9"/>
      <c r="C144" s="10">
        <f>IF($C$4="", SUMIFS('무신사 메타 광고'!$L:$L, '무신사 메타 광고'!$D:$D, $B144), SUMIFS('무신사 메타 광고'!$L:$L, '무신사 메타 광고'!$I:$I, $C$4, '무신사 메타 광고'!$D:$D, $B144))</f>
        <v>0</v>
      </c>
      <c r="D144" s="10">
        <f>IF($C$4="", SUMIFS('무신사 메타 광고'!$V:$V, '무신사 메타 광고'!$D:$D, $B144), SUMIFS('무신사 메타 광고'!$V:$V,'무신사 메타 광고'!$I:$I,$C$4,'무신사 메타 광고'!$D:$D,$B144))</f>
        <v>0</v>
      </c>
      <c r="E144" s="11">
        <f t="shared" si="5"/>
        <v>0</v>
      </c>
      <c r="F144" s="12" t="str">
        <f t="shared" si="13"/>
        <v xml:space="preserve"> </v>
      </c>
      <c r="G144" s="10">
        <f>IF($C$4="", SUMIFS('무신사 메타 광고'!$K:$K, '무신사 메타 광고'!$D:$D, $B144), SUMIFS('무신사 메타 광고'!$K:$K,'무신사 메타 광고'!$I:$I,$C$4,'무신사 메타 광고'!D:D,$B144))</f>
        <v>0</v>
      </c>
      <c r="H144" s="10">
        <f>IF($C$4="", SUMIFS('무신사 메타 광고'!$N:$N, '무신사 메타 광고'!$D:$D, $B144),SUMIFS('무신사 메타 광고'!$N:$N,'무신사 메타 광고'!$I:$I,$C$4,'무신사 메타 광고'!$D:$D,$B144))</f>
        <v>0</v>
      </c>
      <c r="I144" s="10">
        <f>IF($C$4="", SUMIFS('무신사 메타 광고'!$U:$U, '무신사 메타 광고'!$D:$D, $B144),SUMIFS('무신사 메타 광고'!$U:$U,'무신사 메타 광고'!$I:$I,$C$4,'무신사 메타 광고'!$D:$D,$B144))</f>
        <v>0</v>
      </c>
      <c r="J144" s="11">
        <f t="shared" si="6"/>
        <v>0</v>
      </c>
      <c r="K144" s="11">
        <f t="shared" si="7"/>
        <v>0</v>
      </c>
      <c r="L144" s="12" t="str">
        <f t="shared" si="8"/>
        <v xml:space="preserve"> </v>
      </c>
      <c r="N144" s="10">
        <f>IF($C$4="", SUMIFS('무신사 메타 광고'!$X:$X, '무신사 메타 광고'!$D:$D, $B144),SUMIFS('무신사 메타 광고'!$X:$X,'무신사 메타 광고'!I:I,$C$4,'무신사 메타 광고'!D:D,$B144))</f>
        <v>0</v>
      </c>
      <c r="O144" s="11">
        <f t="shared" si="9"/>
        <v>0</v>
      </c>
      <c r="R144" s="13"/>
      <c r="S144" s="10">
        <f>IF($S$4="", SUMIFS('무신사 메타 광고'!$L:$L, '무신사 메타 광고'!$C:$C, $R144),SUMIFS('무신사 메타 광고'!L:L,'무신사 메타 광고'!$I:$I,$S$4,'무신사 메타 광고'!$C:$C,$R144))</f>
        <v>0</v>
      </c>
      <c r="T144" s="10">
        <f>IF($S$4="", SUMIFS('무신사 메타 광고'!$V:$V, '무신사 메타 광고'!$C:$C, $R144),SUMIFS('무신사 메타 광고'!$V:$V,'무신사 메타 광고'!$I:$I,$S$4,'무신사 메타 광고'!$C:$C,$R144))</f>
        <v>0</v>
      </c>
      <c r="U144" s="11">
        <f t="shared" si="10"/>
        <v>0</v>
      </c>
      <c r="V144" s="12" t="str">
        <f t="shared" si="14"/>
        <v xml:space="preserve"> </v>
      </c>
      <c r="W144" s="10">
        <f>IF($S$4="", SUMIFS('무신사 메타 광고'!$K:$K, '무신사 메타 광고'!$C:$C, $R144),SUMIFS('무신사 메타 광고'!$K:$K,'무신사 메타 광고'!$I:$I,$S$4,'무신사 메타 광고'!$C:$C,$R144))</f>
        <v>0</v>
      </c>
      <c r="X144" s="10">
        <f>IF($S$4="", SUMIFS('무신사 메타 광고'!$N:$N, '무신사 메타 광고'!$C:$C, $R144),SUMIFS('무신사 메타 광고'!$N:$N,'무신사 메타 광고'!$I:$I,$S$4,'무신사 메타 광고'!$C:$C,$R144))</f>
        <v>0</v>
      </c>
      <c r="Y144" s="11">
        <f t="shared" si="11"/>
        <v>0</v>
      </c>
      <c r="Z144" s="12" t="str">
        <f t="shared" si="15"/>
        <v xml:space="preserve"> </v>
      </c>
      <c r="AB144" s="10">
        <f>IF($S$4="", SUMIFS('무신사 메타 광고'!$X:$X, '무신사 메타 광고'!$C:$C, $R144),SUMIFS('무신사 메타 광고'!$X:$X,'무신사 메타 광고'!$I:$I,$S$4,'무신사 메타 광고'!$C:$C,$R144))</f>
        <v>0</v>
      </c>
      <c r="AC144" s="11">
        <f t="shared" si="12"/>
        <v>0</v>
      </c>
    </row>
    <row r="145" spans="2:29">
      <c r="B145" s="9"/>
      <c r="C145" s="10">
        <f>IF($C$4="", SUMIFS('무신사 메타 광고'!$L:$L, '무신사 메타 광고'!$D:$D, $B145), SUMIFS('무신사 메타 광고'!$L:$L, '무신사 메타 광고'!$I:$I, $C$4, '무신사 메타 광고'!$D:$D, $B145))</f>
        <v>0</v>
      </c>
      <c r="D145" s="10">
        <f>IF($C$4="", SUMIFS('무신사 메타 광고'!$V:$V, '무신사 메타 광고'!$D:$D, $B145), SUMIFS('무신사 메타 광고'!$V:$V,'무신사 메타 광고'!$I:$I,$C$4,'무신사 메타 광고'!$D:$D,$B145))</f>
        <v>0</v>
      </c>
      <c r="E145" s="11">
        <f t="shared" si="5"/>
        <v>0</v>
      </c>
      <c r="F145" s="12" t="str">
        <f t="shared" si="13"/>
        <v xml:space="preserve"> </v>
      </c>
      <c r="G145" s="10">
        <f>IF($C$4="", SUMIFS('무신사 메타 광고'!$K:$K, '무신사 메타 광고'!$D:$D, $B145), SUMIFS('무신사 메타 광고'!$K:$K,'무신사 메타 광고'!$I:$I,$C$4,'무신사 메타 광고'!D:D,$B145))</f>
        <v>0</v>
      </c>
      <c r="H145" s="10">
        <f>IF($C$4="", SUMIFS('무신사 메타 광고'!$N:$N, '무신사 메타 광고'!$D:$D, $B145),SUMIFS('무신사 메타 광고'!$N:$N,'무신사 메타 광고'!$I:$I,$C$4,'무신사 메타 광고'!$D:$D,$B145))</f>
        <v>0</v>
      </c>
      <c r="I145" s="10">
        <f>IF($C$4="", SUMIFS('무신사 메타 광고'!$U:$U, '무신사 메타 광고'!$D:$D, $B145),SUMIFS('무신사 메타 광고'!$U:$U,'무신사 메타 광고'!$I:$I,$C$4,'무신사 메타 광고'!$D:$D,$B145))</f>
        <v>0</v>
      </c>
      <c r="J145" s="11">
        <f t="shared" si="6"/>
        <v>0</v>
      </c>
      <c r="K145" s="11">
        <f t="shared" si="7"/>
        <v>0</v>
      </c>
      <c r="L145" s="12" t="str">
        <f t="shared" si="8"/>
        <v xml:space="preserve"> </v>
      </c>
      <c r="N145" s="10">
        <f>IF($C$4="", SUMIFS('무신사 메타 광고'!$X:$X, '무신사 메타 광고'!$D:$D, $B145),SUMIFS('무신사 메타 광고'!$X:$X,'무신사 메타 광고'!I:I,$C$4,'무신사 메타 광고'!D:D,$B145))</f>
        <v>0</v>
      </c>
      <c r="O145" s="11">
        <f t="shared" si="9"/>
        <v>0</v>
      </c>
      <c r="R145" s="13"/>
      <c r="S145" s="10">
        <f>IF($S$4="", SUMIFS('무신사 메타 광고'!$L:$L, '무신사 메타 광고'!$C:$C, $R145),SUMIFS('무신사 메타 광고'!L:L,'무신사 메타 광고'!$I:$I,$S$4,'무신사 메타 광고'!$C:$C,$R145))</f>
        <v>0</v>
      </c>
      <c r="T145" s="10">
        <f>IF($S$4="", SUMIFS('무신사 메타 광고'!$V:$V, '무신사 메타 광고'!$C:$C, $R145),SUMIFS('무신사 메타 광고'!$V:$V,'무신사 메타 광고'!$I:$I,$S$4,'무신사 메타 광고'!$C:$C,$R145))</f>
        <v>0</v>
      </c>
      <c r="U145" s="11">
        <f t="shared" si="10"/>
        <v>0</v>
      </c>
      <c r="V145" s="12" t="str">
        <f t="shared" si="14"/>
        <v xml:space="preserve"> </v>
      </c>
      <c r="W145" s="10">
        <f>IF($S$4="", SUMIFS('무신사 메타 광고'!$K:$K, '무신사 메타 광고'!$C:$C, $R145),SUMIFS('무신사 메타 광고'!$K:$K,'무신사 메타 광고'!$I:$I,$S$4,'무신사 메타 광고'!$C:$C,$R145))</f>
        <v>0</v>
      </c>
      <c r="X145" s="10">
        <f>IF($S$4="", SUMIFS('무신사 메타 광고'!$N:$N, '무신사 메타 광고'!$C:$C, $R145),SUMIFS('무신사 메타 광고'!$N:$N,'무신사 메타 광고'!$I:$I,$S$4,'무신사 메타 광고'!$C:$C,$R145))</f>
        <v>0</v>
      </c>
      <c r="Y145" s="11">
        <f t="shared" si="11"/>
        <v>0</v>
      </c>
      <c r="Z145" s="12" t="str">
        <f t="shared" si="15"/>
        <v xml:space="preserve"> </v>
      </c>
      <c r="AB145" s="10">
        <f>IF($S$4="", SUMIFS('무신사 메타 광고'!$X:$X, '무신사 메타 광고'!$C:$C, $R145),SUMIFS('무신사 메타 광고'!$X:$X,'무신사 메타 광고'!$I:$I,$S$4,'무신사 메타 광고'!$C:$C,$R145))</f>
        <v>0</v>
      </c>
      <c r="AC145" s="11">
        <f t="shared" si="12"/>
        <v>0</v>
      </c>
    </row>
    <row r="146" spans="2:29">
      <c r="B146" s="9"/>
      <c r="C146" s="10">
        <f>IF($C$4="", SUMIFS('무신사 메타 광고'!$L:$L, '무신사 메타 광고'!$D:$D, $B146), SUMIFS('무신사 메타 광고'!$L:$L, '무신사 메타 광고'!$I:$I, $C$4, '무신사 메타 광고'!$D:$D, $B146))</f>
        <v>0</v>
      </c>
      <c r="D146" s="10">
        <f>IF($C$4="", SUMIFS('무신사 메타 광고'!$V:$V, '무신사 메타 광고'!$D:$D, $B146), SUMIFS('무신사 메타 광고'!$V:$V,'무신사 메타 광고'!$I:$I,$C$4,'무신사 메타 광고'!$D:$D,$B146))</f>
        <v>0</v>
      </c>
      <c r="E146" s="11">
        <f t="shared" si="5"/>
        <v>0</v>
      </c>
      <c r="F146" s="12" t="str">
        <f t="shared" si="13"/>
        <v xml:space="preserve"> </v>
      </c>
      <c r="G146" s="10">
        <f>IF($C$4="", SUMIFS('무신사 메타 광고'!$K:$K, '무신사 메타 광고'!$D:$D, $B146), SUMIFS('무신사 메타 광고'!$K:$K,'무신사 메타 광고'!$I:$I,$C$4,'무신사 메타 광고'!D:D,$B146))</f>
        <v>0</v>
      </c>
      <c r="H146" s="10">
        <f>IF($C$4="", SUMIFS('무신사 메타 광고'!$N:$N, '무신사 메타 광고'!$D:$D, $B146),SUMIFS('무신사 메타 광고'!$N:$N,'무신사 메타 광고'!$I:$I,$C$4,'무신사 메타 광고'!$D:$D,$B146))</f>
        <v>0</v>
      </c>
      <c r="I146" s="10">
        <f>IF($C$4="", SUMIFS('무신사 메타 광고'!$U:$U, '무신사 메타 광고'!$D:$D, $B146),SUMIFS('무신사 메타 광고'!$U:$U,'무신사 메타 광고'!$I:$I,$C$4,'무신사 메타 광고'!$D:$D,$B146))</f>
        <v>0</v>
      </c>
      <c r="J146" s="11">
        <f t="shared" si="6"/>
        <v>0</v>
      </c>
      <c r="K146" s="11">
        <f t="shared" si="7"/>
        <v>0</v>
      </c>
      <c r="L146" s="12" t="str">
        <f t="shared" si="8"/>
        <v xml:space="preserve"> </v>
      </c>
      <c r="N146" s="10">
        <f>IF($C$4="", SUMIFS('무신사 메타 광고'!$X:$X, '무신사 메타 광고'!$D:$D, $B146),SUMIFS('무신사 메타 광고'!$X:$X,'무신사 메타 광고'!I:I,$C$4,'무신사 메타 광고'!D:D,$B146))</f>
        <v>0</v>
      </c>
      <c r="O146" s="11">
        <f t="shared" si="9"/>
        <v>0</v>
      </c>
      <c r="R146" s="13"/>
      <c r="S146" s="10">
        <f>IF($S$4="", SUMIFS('무신사 메타 광고'!$L:$L, '무신사 메타 광고'!$C:$C, $R146),SUMIFS('무신사 메타 광고'!L:L,'무신사 메타 광고'!$I:$I,$S$4,'무신사 메타 광고'!$C:$C,$R146))</f>
        <v>0</v>
      </c>
      <c r="T146" s="10">
        <f>IF($S$4="", SUMIFS('무신사 메타 광고'!$V:$V, '무신사 메타 광고'!$C:$C, $R146),SUMIFS('무신사 메타 광고'!$V:$V,'무신사 메타 광고'!$I:$I,$S$4,'무신사 메타 광고'!$C:$C,$R146))</f>
        <v>0</v>
      </c>
      <c r="U146" s="11">
        <f t="shared" si="10"/>
        <v>0</v>
      </c>
      <c r="V146" s="12" t="str">
        <f t="shared" si="14"/>
        <v xml:space="preserve"> </v>
      </c>
      <c r="W146" s="10">
        <f>IF($S$4="", SUMIFS('무신사 메타 광고'!$K:$K, '무신사 메타 광고'!$C:$C, $R146),SUMIFS('무신사 메타 광고'!$K:$K,'무신사 메타 광고'!$I:$I,$S$4,'무신사 메타 광고'!$C:$C,$R146))</f>
        <v>0</v>
      </c>
      <c r="X146" s="10">
        <f>IF($S$4="", SUMIFS('무신사 메타 광고'!$N:$N, '무신사 메타 광고'!$C:$C, $R146),SUMIFS('무신사 메타 광고'!$N:$N,'무신사 메타 광고'!$I:$I,$S$4,'무신사 메타 광고'!$C:$C,$R146))</f>
        <v>0</v>
      </c>
      <c r="Y146" s="11">
        <f t="shared" si="11"/>
        <v>0</v>
      </c>
      <c r="Z146" s="12" t="str">
        <f t="shared" si="15"/>
        <v xml:space="preserve"> </v>
      </c>
      <c r="AB146" s="10">
        <f>IF($S$4="", SUMIFS('무신사 메타 광고'!$X:$X, '무신사 메타 광고'!$C:$C, $R146),SUMIFS('무신사 메타 광고'!$X:$X,'무신사 메타 광고'!$I:$I,$S$4,'무신사 메타 광고'!$C:$C,$R146))</f>
        <v>0</v>
      </c>
      <c r="AC146" s="11">
        <f t="shared" si="12"/>
        <v>0</v>
      </c>
    </row>
    <row r="147" spans="2:29">
      <c r="B147" s="9"/>
      <c r="C147" s="10">
        <f>IF($C$4="", SUMIFS('무신사 메타 광고'!$L:$L, '무신사 메타 광고'!$D:$D, $B147), SUMIFS('무신사 메타 광고'!$L:$L, '무신사 메타 광고'!$I:$I, $C$4, '무신사 메타 광고'!$D:$D, $B147))</f>
        <v>0</v>
      </c>
      <c r="D147" s="10">
        <f>IF($C$4="", SUMIFS('무신사 메타 광고'!$V:$V, '무신사 메타 광고'!$D:$D, $B147), SUMIFS('무신사 메타 광고'!$V:$V,'무신사 메타 광고'!$I:$I,$C$4,'무신사 메타 광고'!$D:$D,$B147))</f>
        <v>0</v>
      </c>
      <c r="E147" s="11">
        <f t="shared" si="5"/>
        <v>0</v>
      </c>
      <c r="F147" s="12" t="str">
        <f t="shared" si="13"/>
        <v xml:space="preserve"> </v>
      </c>
      <c r="G147" s="10">
        <f>IF($C$4="", SUMIFS('무신사 메타 광고'!$K:$K, '무신사 메타 광고'!$D:$D, $B147), SUMIFS('무신사 메타 광고'!$K:$K,'무신사 메타 광고'!$I:$I,$C$4,'무신사 메타 광고'!D:D,$B147))</f>
        <v>0</v>
      </c>
      <c r="H147" s="10">
        <f>IF($C$4="", SUMIFS('무신사 메타 광고'!$N:$N, '무신사 메타 광고'!$D:$D, $B147),SUMIFS('무신사 메타 광고'!$N:$N,'무신사 메타 광고'!$I:$I,$C$4,'무신사 메타 광고'!$D:$D,$B147))</f>
        <v>0</v>
      </c>
      <c r="I147" s="10">
        <f>IF($C$4="", SUMIFS('무신사 메타 광고'!$U:$U, '무신사 메타 광고'!$D:$D, $B147),SUMIFS('무신사 메타 광고'!$U:$U,'무신사 메타 광고'!$I:$I,$C$4,'무신사 메타 광고'!$D:$D,$B147))</f>
        <v>0</v>
      </c>
      <c r="J147" s="11">
        <f t="shared" si="6"/>
        <v>0</v>
      </c>
      <c r="K147" s="11">
        <f t="shared" si="7"/>
        <v>0</v>
      </c>
      <c r="L147" s="12" t="str">
        <f t="shared" si="8"/>
        <v xml:space="preserve"> </v>
      </c>
      <c r="N147" s="10">
        <f>IF($C$4="", SUMIFS('무신사 메타 광고'!$X:$X, '무신사 메타 광고'!$D:$D, $B147),SUMIFS('무신사 메타 광고'!$X:$X,'무신사 메타 광고'!I:I,$C$4,'무신사 메타 광고'!D:D,$B147))</f>
        <v>0</v>
      </c>
      <c r="O147" s="11">
        <f t="shared" si="9"/>
        <v>0</v>
      </c>
      <c r="R147" s="13"/>
      <c r="S147" s="10">
        <f>IF($S$4="", SUMIFS('무신사 메타 광고'!$L:$L, '무신사 메타 광고'!$C:$C, $R147),SUMIFS('무신사 메타 광고'!L:L,'무신사 메타 광고'!$I:$I,$S$4,'무신사 메타 광고'!$C:$C,$R147))</f>
        <v>0</v>
      </c>
      <c r="T147" s="10">
        <f>IF($S$4="", SUMIFS('무신사 메타 광고'!$V:$V, '무신사 메타 광고'!$C:$C, $R147),SUMIFS('무신사 메타 광고'!$V:$V,'무신사 메타 광고'!$I:$I,$S$4,'무신사 메타 광고'!$C:$C,$R147))</f>
        <v>0</v>
      </c>
      <c r="U147" s="11">
        <f t="shared" si="10"/>
        <v>0</v>
      </c>
      <c r="V147" s="12" t="str">
        <f t="shared" si="14"/>
        <v xml:space="preserve"> </v>
      </c>
      <c r="W147" s="10">
        <f>IF($S$4="", SUMIFS('무신사 메타 광고'!$K:$K, '무신사 메타 광고'!$C:$C, $R147),SUMIFS('무신사 메타 광고'!$K:$K,'무신사 메타 광고'!$I:$I,$S$4,'무신사 메타 광고'!$C:$C,$R147))</f>
        <v>0</v>
      </c>
      <c r="X147" s="10">
        <f>IF($S$4="", SUMIFS('무신사 메타 광고'!$N:$N, '무신사 메타 광고'!$C:$C, $R147),SUMIFS('무신사 메타 광고'!$N:$N,'무신사 메타 광고'!$I:$I,$S$4,'무신사 메타 광고'!$C:$C,$R147))</f>
        <v>0</v>
      </c>
      <c r="Y147" s="11">
        <f t="shared" si="11"/>
        <v>0</v>
      </c>
      <c r="Z147" s="12" t="str">
        <f t="shared" si="15"/>
        <v xml:space="preserve"> </v>
      </c>
      <c r="AB147" s="10">
        <f>IF($S$4="", SUMIFS('무신사 메타 광고'!$X:$X, '무신사 메타 광고'!$C:$C, $R147),SUMIFS('무신사 메타 광고'!$X:$X,'무신사 메타 광고'!$I:$I,$S$4,'무신사 메타 광고'!$C:$C,$R147))</f>
        <v>0</v>
      </c>
      <c r="AC147" s="11">
        <f t="shared" si="12"/>
        <v>0</v>
      </c>
    </row>
    <row r="148" spans="2:29">
      <c r="B148" s="9"/>
      <c r="C148" s="10">
        <f>IF($C$4="", SUMIFS('무신사 메타 광고'!$L:$L, '무신사 메타 광고'!$D:$D, $B148), SUMIFS('무신사 메타 광고'!$L:$L, '무신사 메타 광고'!$I:$I, $C$4, '무신사 메타 광고'!$D:$D, $B148))</f>
        <v>0</v>
      </c>
      <c r="D148" s="10">
        <f>IF($C$4="", SUMIFS('무신사 메타 광고'!$V:$V, '무신사 메타 광고'!$D:$D, $B148), SUMIFS('무신사 메타 광고'!$V:$V,'무신사 메타 광고'!$I:$I,$C$4,'무신사 메타 광고'!$D:$D,$B148))</f>
        <v>0</v>
      </c>
      <c r="E148" s="11">
        <f t="shared" si="5"/>
        <v>0</v>
      </c>
      <c r="F148" s="12" t="str">
        <f t="shared" si="13"/>
        <v xml:space="preserve"> </v>
      </c>
      <c r="G148" s="10">
        <f>IF($C$4="", SUMIFS('무신사 메타 광고'!$K:$K, '무신사 메타 광고'!$D:$D, $B148), SUMIFS('무신사 메타 광고'!$K:$K,'무신사 메타 광고'!$I:$I,$C$4,'무신사 메타 광고'!D:D,$B148))</f>
        <v>0</v>
      </c>
      <c r="H148" s="10">
        <f>IF($C$4="", SUMIFS('무신사 메타 광고'!$N:$N, '무신사 메타 광고'!$D:$D, $B148),SUMIFS('무신사 메타 광고'!$N:$N,'무신사 메타 광고'!$I:$I,$C$4,'무신사 메타 광고'!$D:$D,$B148))</f>
        <v>0</v>
      </c>
      <c r="I148" s="10">
        <f>IF($C$4="", SUMIFS('무신사 메타 광고'!$U:$U, '무신사 메타 광고'!$D:$D, $B148),SUMIFS('무신사 메타 광고'!$U:$U,'무신사 메타 광고'!$I:$I,$C$4,'무신사 메타 광고'!$D:$D,$B148))</f>
        <v>0</v>
      </c>
      <c r="J148" s="11">
        <f t="shared" si="6"/>
        <v>0</v>
      </c>
      <c r="K148" s="11">
        <f t="shared" si="7"/>
        <v>0</v>
      </c>
      <c r="L148" s="12" t="str">
        <f t="shared" si="8"/>
        <v xml:space="preserve"> </v>
      </c>
      <c r="N148" s="10">
        <f>IF($C$4="", SUMIFS('무신사 메타 광고'!$X:$X, '무신사 메타 광고'!$D:$D, $B148),SUMIFS('무신사 메타 광고'!$X:$X,'무신사 메타 광고'!I:I,$C$4,'무신사 메타 광고'!D:D,$B148))</f>
        <v>0</v>
      </c>
      <c r="O148" s="11">
        <f t="shared" si="9"/>
        <v>0</v>
      </c>
      <c r="R148" s="13"/>
      <c r="S148" s="10">
        <f>IF($S$4="", SUMIFS('무신사 메타 광고'!$L:$L, '무신사 메타 광고'!$C:$C, $R148),SUMIFS('무신사 메타 광고'!L:L,'무신사 메타 광고'!$I:$I,$S$4,'무신사 메타 광고'!$C:$C,$R148))</f>
        <v>0</v>
      </c>
      <c r="T148" s="10">
        <f>IF($S$4="", SUMIFS('무신사 메타 광고'!$V:$V, '무신사 메타 광고'!$C:$C, $R148),SUMIFS('무신사 메타 광고'!$V:$V,'무신사 메타 광고'!$I:$I,$S$4,'무신사 메타 광고'!$C:$C,$R148))</f>
        <v>0</v>
      </c>
      <c r="U148" s="11">
        <f t="shared" si="10"/>
        <v>0</v>
      </c>
      <c r="V148" s="12" t="str">
        <f t="shared" si="14"/>
        <v xml:space="preserve"> </v>
      </c>
      <c r="W148" s="10">
        <f>IF($S$4="", SUMIFS('무신사 메타 광고'!$K:$K, '무신사 메타 광고'!$C:$C, $R148),SUMIFS('무신사 메타 광고'!$K:$K,'무신사 메타 광고'!$I:$I,$S$4,'무신사 메타 광고'!$C:$C,$R148))</f>
        <v>0</v>
      </c>
      <c r="X148" s="10">
        <f>IF($S$4="", SUMIFS('무신사 메타 광고'!$N:$N, '무신사 메타 광고'!$C:$C, $R148),SUMIFS('무신사 메타 광고'!$N:$N,'무신사 메타 광고'!$I:$I,$S$4,'무신사 메타 광고'!$C:$C,$R148))</f>
        <v>0</v>
      </c>
      <c r="Y148" s="11">
        <f t="shared" si="11"/>
        <v>0</v>
      </c>
      <c r="Z148" s="12" t="str">
        <f t="shared" si="15"/>
        <v xml:space="preserve"> </v>
      </c>
      <c r="AB148" s="10">
        <f>IF($S$4="", SUMIFS('무신사 메타 광고'!$X:$X, '무신사 메타 광고'!$C:$C, $R148),SUMIFS('무신사 메타 광고'!$X:$X,'무신사 메타 광고'!$I:$I,$S$4,'무신사 메타 광고'!$C:$C,$R148))</f>
        <v>0</v>
      </c>
      <c r="AC148" s="11">
        <f t="shared" si="12"/>
        <v>0</v>
      </c>
    </row>
    <row r="149" spans="2:29">
      <c r="B149" s="9"/>
      <c r="C149" s="10">
        <f>IF($C$4="", SUMIFS('무신사 메타 광고'!$L:$L, '무신사 메타 광고'!$D:$D, $B149), SUMIFS('무신사 메타 광고'!$L:$L, '무신사 메타 광고'!$I:$I, $C$4, '무신사 메타 광고'!$D:$D, $B149))</f>
        <v>0</v>
      </c>
      <c r="D149" s="10">
        <f>IF($C$4="", SUMIFS('무신사 메타 광고'!$V:$V, '무신사 메타 광고'!$D:$D, $B149), SUMIFS('무신사 메타 광고'!$V:$V,'무신사 메타 광고'!$I:$I,$C$4,'무신사 메타 광고'!$D:$D,$B149))</f>
        <v>0</v>
      </c>
      <c r="E149" s="11">
        <f t="shared" si="5"/>
        <v>0</v>
      </c>
      <c r="F149" s="12" t="str">
        <f t="shared" si="13"/>
        <v xml:space="preserve"> </v>
      </c>
      <c r="G149" s="10">
        <f>IF($C$4="", SUMIFS('무신사 메타 광고'!$K:$K, '무신사 메타 광고'!$D:$D, $B149), SUMIFS('무신사 메타 광고'!$K:$K,'무신사 메타 광고'!$I:$I,$C$4,'무신사 메타 광고'!D:D,$B149))</f>
        <v>0</v>
      </c>
      <c r="H149" s="10">
        <f>IF($C$4="", SUMIFS('무신사 메타 광고'!$N:$N, '무신사 메타 광고'!$D:$D, $B149),SUMIFS('무신사 메타 광고'!$N:$N,'무신사 메타 광고'!$I:$I,$C$4,'무신사 메타 광고'!$D:$D,$B149))</f>
        <v>0</v>
      </c>
      <c r="I149" s="10">
        <f>IF($C$4="", SUMIFS('무신사 메타 광고'!$U:$U, '무신사 메타 광고'!$D:$D, $B149),SUMIFS('무신사 메타 광고'!$U:$U,'무신사 메타 광고'!$I:$I,$C$4,'무신사 메타 광고'!$D:$D,$B149))</f>
        <v>0</v>
      </c>
      <c r="J149" s="11">
        <f t="shared" si="6"/>
        <v>0</v>
      </c>
      <c r="K149" s="11">
        <f t="shared" si="7"/>
        <v>0</v>
      </c>
      <c r="L149" s="12" t="str">
        <f t="shared" si="8"/>
        <v xml:space="preserve"> </v>
      </c>
      <c r="N149" s="10">
        <f>IF($C$4="", SUMIFS('무신사 메타 광고'!$X:$X, '무신사 메타 광고'!$D:$D, $B149),SUMIFS('무신사 메타 광고'!$X:$X,'무신사 메타 광고'!I:I,$C$4,'무신사 메타 광고'!D:D,$B149))</f>
        <v>0</v>
      </c>
      <c r="O149" s="11">
        <f t="shared" si="9"/>
        <v>0</v>
      </c>
      <c r="R149" s="13"/>
      <c r="S149" s="10">
        <f>IF($S$4="", SUMIFS('무신사 메타 광고'!$L:$L, '무신사 메타 광고'!$C:$C, $R149),SUMIFS('무신사 메타 광고'!L:L,'무신사 메타 광고'!$I:$I,$S$4,'무신사 메타 광고'!$C:$C,$R149))</f>
        <v>0</v>
      </c>
      <c r="T149" s="10">
        <f>IF($S$4="", SUMIFS('무신사 메타 광고'!$V:$V, '무신사 메타 광고'!$C:$C, $R149),SUMIFS('무신사 메타 광고'!$V:$V,'무신사 메타 광고'!$I:$I,$S$4,'무신사 메타 광고'!$C:$C,$R149))</f>
        <v>0</v>
      </c>
      <c r="U149" s="11">
        <f t="shared" si="10"/>
        <v>0</v>
      </c>
      <c r="V149" s="12" t="str">
        <f t="shared" si="14"/>
        <v xml:space="preserve"> </v>
      </c>
      <c r="W149" s="10">
        <f>IF($S$4="", SUMIFS('무신사 메타 광고'!$K:$K, '무신사 메타 광고'!$C:$C, $R149),SUMIFS('무신사 메타 광고'!$K:$K,'무신사 메타 광고'!$I:$I,$S$4,'무신사 메타 광고'!$C:$C,$R149))</f>
        <v>0</v>
      </c>
      <c r="X149" s="10">
        <f>IF($S$4="", SUMIFS('무신사 메타 광고'!$N:$N, '무신사 메타 광고'!$C:$C, $R149),SUMIFS('무신사 메타 광고'!$N:$N,'무신사 메타 광고'!$I:$I,$S$4,'무신사 메타 광고'!$C:$C,$R149))</f>
        <v>0</v>
      </c>
      <c r="Y149" s="11">
        <f t="shared" si="11"/>
        <v>0</v>
      </c>
      <c r="Z149" s="12" t="str">
        <f t="shared" si="15"/>
        <v xml:space="preserve"> </v>
      </c>
      <c r="AB149" s="10">
        <f>IF($S$4="", SUMIFS('무신사 메타 광고'!$X:$X, '무신사 메타 광고'!$C:$C, $R149),SUMIFS('무신사 메타 광고'!$X:$X,'무신사 메타 광고'!$I:$I,$S$4,'무신사 메타 광고'!$C:$C,$R149))</f>
        <v>0</v>
      </c>
      <c r="AC149" s="11">
        <f t="shared" si="12"/>
        <v>0</v>
      </c>
    </row>
    <row r="150" spans="2:29">
      <c r="B150" s="9"/>
      <c r="C150" s="10">
        <f>IF($C$4="", SUMIFS('무신사 메타 광고'!$L:$L, '무신사 메타 광고'!$D:$D, $B150), SUMIFS('무신사 메타 광고'!$L:$L, '무신사 메타 광고'!$I:$I, $C$4, '무신사 메타 광고'!$D:$D, $B150))</f>
        <v>0</v>
      </c>
      <c r="D150" s="10">
        <f>IF($C$4="", SUMIFS('무신사 메타 광고'!$V:$V, '무신사 메타 광고'!$D:$D, $B150), SUMIFS('무신사 메타 광고'!$V:$V,'무신사 메타 광고'!$I:$I,$C$4,'무신사 메타 광고'!$D:$D,$B150))</f>
        <v>0</v>
      </c>
      <c r="E150" s="11">
        <f t="shared" si="5"/>
        <v>0</v>
      </c>
      <c r="F150" s="12" t="str">
        <f t="shared" si="13"/>
        <v xml:space="preserve"> </v>
      </c>
      <c r="G150" s="10">
        <f>IF($C$4="", SUMIFS('무신사 메타 광고'!$K:$K, '무신사 메타 광고'!$D:$D, $B150), SUMIFS('무신사 메타 광고'!$K:$K,'무신사 메타 광고'!$I:$I,$C$4,'무신사 메타 광고'!D:D,$B150))</f>
        <v>0</v>
      </c>
      <c r="H150" s="10">
        <f>IF($C$4="", SUMIFS('무신사 메타 광고'!$N:$N, '무신사 메타 광고'!$D:$D, $B150),SUMIFS('무신사 메타 광고'!$N:$N,'무신사 메타 광고'!$I:$I,$C$4,'무신사 메타 광고'!$D:$D,$B150))</f>
        <v>0</v>
      </c>
      <c r="I150" s="10">
        <f>IF($C$4="", SUMIFS('무신사 메타 광고'!$U:$U, '무신사 메타 광고'!$D:$D, $B150),SUMIFS('무신사 메타 광고'!$U:$U,'무신사 메타 광고'!$I:$I,$C$4,'무신사 메타 광고'!$D:$D,$B150))</f>
        <v>0</v>
      </c>
      <c r="J150" s="11">
        <f t="shared" si="6"/>
        <v>0</v>
      </c>
      <c r="K150" s="11">
        <f t="shared" si="7"/>
        <v>0</v>
      </c>
      <c r="L150" s="12" t="str">
        <f t="shared" si="8"/>
        <v xml:space="preserve"> </v>
      </c>
      <c r="N150" s="10">
        <f>IF($C$4="", SUMIFS('무신사 메타 광고'!$X:$X, '무신사 메타 광고'!$D:$D, $B150),SUMIFS('무신사 메타 광고'!$X:$X,'무신사 메타 광고'!I:I,$C$4,'무신사 메타 광고'!D:D,$B150))</f>
        <v>0</v>
      </c>
      <c r="O150" s="11">
        <f t="shared" si="9"/>
        <v>0</v>
      </c>
      <c r="R150" s="13"/>
      <c r="S150" s="10">
        <f>IF($S$4="", SUMIFS('무신사 메타 광고'!$L:$L, '무신사 메타 광고'!$C:$C, $R150),SUMIFS('무신사 메타 광고'!L:L,'무신사 메타 광고'!$I:$I,$S$4,'무신사 메타 광고'!$C:$C,$R150))</f>
        <v>0</v>
      </c>
      <c r="T150" s="10">
        <f>IF($S$4="", SUMIFS('무신사 메타 광고'!$V:$V, '무신사 메타 광고'!$C:$C, $R150),SUMIFS('무신사 메타 광고'!$V:$V,'무신사 메타 광고'!$I:$I,$S$4,'무신사 메타 광고'!$C:$C,$R150))</f>
        <v>0</v>
      </c>
      <c r="U150" s="11">
        <f t="shared" si="10"/>
        <v>0</v>
      </c>
      <c r="V150" s="12" t="str">
        <f t="shared" si="14"/>
        <v xml:space="preserve"> </v>
      </c>
      <c r="W150" s="10">
        <f>IF($S$4="", SUMIFS('무신사 메타 광고'!$K:$K, '무신사 메타 광고'!$C:$C, $R150),SUMIFS('무신사 메타 광고'!$K:$K,'무신사 메타 광고'!$I:$I,$S$4,'무신사 메타 광고'!$C:$C,$R150))</f>
        <v>0</v>
      </c>
      <c r="X150" s="10">
        <f>IF($S$4="", SUMIFS('무신사 메타 광고'!$N:$N, '무신사 메타 광고'!$C:$C, $R150),SUMIFS('무신사 메타 광고'!$N:$N,'무신사 메타 광고'!$I:$I,$S$4,'무신사 메타 광고'!$C:$C,$R150))</f>
        <v>0</v>
      </c>
      <c r="Y150" s="11">
        <f t="shared" si="11"/>
        <v>0</v>
      </c>
      <c r="Z150" s="12" t="str">
        <f t="shared" si="15"/>
        <v xml:space="preserve"> </v>
      </c>
      <c r="AB150" s="10">
        <f>IF($S$4="", SUMIFS('무신사 메타 광고'!$X:$X, '무신사 메타 광고'!$C:$C, $R150),SUMIFS('무신사 메타 광고'!$X:$X,'무신사 메타 광고'!$I:$I,$S$4,'무신사 메타 광고'!$C:$C,$R150))</f>
        <v>0</v>
      </c>
      <c r="AC150" s="11">
        <f t="shared" si="12"/>
        <v>0</v>
      </c>
    </row>
    <row r="151" spans="2:29">
      <c r="B151" s="9"/>
      <c r="C151" s="10">
        <f>IF($C$4="", SUMIFS('무신사 메타 광고'!$L:$L, '무신사 메타 광고'!$D:$D, $B151), SUMIFS('무신사 메타 광고'!$L:$L, '무신사 메타 광고'!$I:$I, $C$4, '무신사 메타 광고'!$D:$D, $B151))</f>
        <v>0</v>
      </c>
      <c r="D151" s="10">
        <f>IF($C$4="", SUMIFS('무신사 메타 광고'!$V:$V, '무신사 메타 광고'!$D:$D, $B151), SUMIFS('무신사 메타 광고'!$V:$V,'무신사 메타 광고'!$I:$I,$C$4,'무신사 메타 광고'!$D:$D,$B151))</f>
        <v>0</v>
      </c>
      <c r="E151" s="11">
        <f t="shared" si="5"/>
        <v>0</v>
      </c>
      <c r="F151" s="12" t="str">
        <f t="shared" si="13"/>
        <v xml:space="preserve"> </v>
      </c>
      <c r="G151" s="10">
        <f>IF($C$4="", SUMIFS('무신사 메타 광고'!$K:$K, '무신사 메타 광고'!$D:$D, $B151), SUMIFS('무신사 메타 광고'!$K:$K,'무신사 메타 광고'!$I:$I,$C$4,'무신사 메타 광고'!D:D,$B151))</f>
        <v>0</v>
      </c>
      <c r="H151" s="10">
        <f>IF($C$4="", SUMIFS('무신사 메타 광고'!$N:$N, '무신사 메타 광고'!$D:$D, $B151),SUMIFS('무신사 메타 광고'!$N:$N,'무신사 메타 광고'!$I:$I,$C$4,'무신사 메타 광고'!$D:$D,$B151))</f>
        <v>0</v>
      </c>
      <c r="I151" s="10">
        <f>IF($C$4="", SUMIFS('무신사 메타 광고'!$U:$U, '무신사 메타 광고'!$D:$D, $B151),SUMIFS('무신사 메타 광고'!$U:$U,'무신사 메타 광고'!$I:$I,$C$4,'무신사 메타 광고'!$D:$D,$B151))</f>
        <v>0</v>
      </c>
      <c r="J151" s="11">
        <f t="shared" si="6"/>
        <v>0</v>
      </c>
      <c r="K151" s="11">
        <f t="shared" si="7"/>
        <v>0</v>
      </c>
      <c r="L151" s="12" t="str">
        <f t="shared" si="8"/>
        <v xml:space="preserve"> </v>
      </c>
      <c r="N151" s="10">
        <f>IF($C$4="", SUMIFS('무신사 메타 광고'!$X:$X, '무신사 메타 광고'!$D:$D, $B151),SUMIFS('무신사 메타 광고'!$X:$X,'무신사 메타 광고'!I:I,$C$4,'무신사 메타 광고'!D:D,$B151))</f>
        <v>0</v>
      </c>
      <c r="O151" s="11">
        <f t="shared" si="9"/>
        <v>0</v>
      </c>
      <c r="R151" s="13"/>
      <c r="S151" s="10">
        <f>IF($S$4="", SUMIFS('무신사 메타 광고'!$L:$L, '무신사 메타 광고'!$C:$C, $R151),SUMIFS('무신사 메타 광고'!L:L,'무신사 메타 광고'!$I:$I,$S$4,'무신사 메타 광고'!$C:$C,$R151))</f>
        <v>0</v>
      </c>
      <c r="T151" s="10">
        <f>IF($S$4="", SUMIFS('무신사 메타 광고'!$V:$V, '무신사 메타 광고'!$C:$C, $R151),SUMIFS('무신사 메타 광고'!$V:$V,'무신사 메타 광고'!$I:$I,$S$4,'무신사 메타 광고'!$C:$C,$R151))</f>
        <v>0</v>
      </c>
      <c r="U151" s="11">
        <f t="shared" si="10"/>
        <v>0</v>
      </c>
      <c r="V151" s="12" t="str">
        <f t="shared" si="14"/>
        <v xml:space="preserve"> </v>
      </c>
      <c r="W151" s="10">
        <f>IF($S$4="", SUMIFS('무신사 메타 광고'!$K:$K, '무신사 메타 광고'!$C:$C, $R151),SUMIFS('무신사 메타 광고'!$K:$K,'무신사 메타 광고'!$I:$I,$S$4,'무신사 메타 광고'!$C:$C,$R151))</f>
        <v>0</v>
      </c>
      <c r="X151" s="10">
        <f>IF($S$4="", SUMIFS('무신사 메타 광고'!$N:$N, '무신사 메타 광고'!$C:$C, $R151),SUMIFS('무신사 메타 광고'!$N:$N,'무신사 메타 광고'!$I:$I,$S$4,'무신사 메타 광고'!$C:$C,$R151))</f>
        <v>0</v>
      </c>
      <c r="Y151" s="11">
        <f t="shared" si="11"/>
        <v>0</v>
      </c>
      <c r="Z151" s="12" t="str">
        <f t="shared" si="15"/>
        <v xml:space="preserve"> </v>
      </c>
      <c r="AB151" s="10">
        <f>IF($S$4="", SUMIFS('무신사 메타 광고'!$X:$X, '무신사 메타 광고'!$C:$C, $R151),SUMIFS('무신사 메타 광고'!$X:$X,'무신사 메타 광고'!$I:$I,$S$4,'무신사 메타 광고'!$C:$C,$R151))</f>
        <v>0</v>
      </c>
      <c r="AC151" s="11">
        <f t="shared" si="12"/>
        <v>0</v>
      </c>
    </row>
    <row r="152" spans="2:29">
      <c r="B152" s="9"/>
      <c r="C152" s="10">
        <f>IF($C$4="", SUMIFS('무신사 메타 광고'!$L:$L, '무신사 메타 광고'!$D:$D, $B152), SUMIFS('무신사 메타 광고'!$L:$L, '무신사 메타 광고'!$I:$I, $C$4, '무신사 메타 광고'!$D:$D, $B152))</f>
        <v>0</v>
      </c>
      <c r="D152" s="10">
        <f>IF($C$4="", SUMIFS('무신사 메타 광고'!$V:$V, '무신사 메타 광고'!$D:$D, $B152), SUMIFS('무신사 메타 광고'!$V:$V,'무신사 메타 광고'!$I:$I,$C$4,'무신사 메타 광고'!$D:$D,$B152))</f>
        <v>0</v>
      </c>
      <c r="E152" s="11">
        <f t="shared" si="5"/>
        <v>0</v>
      </c>
      <c r="F152" s="12" t="str">
        <f t="shared" si="13"/>
        <v xml:space="preserve"> </v>
      </c>
      <c r="G152" s="10">
        <f>IF($C$4="", SUMIFS('무신사 메타 광고'!$K:$K, '무신사 메타 광고'!$D:$D, $B152), SUMIFS('무신사 메타 광고'!$K:$K,'무신사 메타 광고'!$I:$I,$C$4,'무신사 메타 광고'!D:D,$B152))</f>
        <v>0</v>
      </c>
      <c r="H152" s="10">
        <f>IF($C$4="", SUMIFS('무신사 메타 광고'!$N:$N, '무신사 메타 광고'!$D:$D, $B152),SUMIFS('무신사 메타 광고'!$N:$N,'무신사 메타 광고'!$I:$I,$C$4,'무신사 메타 광고'!$D:$D,$B152))</f>
        <v>0</v>
      </c>
      <c r="I152" s="10">
        <f>IF($C$4="", SUMIFS('무신사 메타 광고'!$U:$U, '무신사 메타 광고'!$D:$D, $B152),SUMIFS('무신사 메타 광고'!$U:$U,'무신사 메타 광고'!$I:$I,$C$4,'무신사 메타 광고'!$D:$D,$B152))</f>
        <v>0</v>
      </c>
      <c r="J152" s="11">
        <f t="shared" si="6"/>
        <v>0</v>
      </c>
      <c r="K152" s="11">
        <f t="shared" si="7"/>
        <v>0</v>
      </c>
      <c r="L152" s="12" t="str">
        <f t="shared" si="8"/>
        <v xml:space="preserve"> </v>
      </c>
      <c r="N152" s="10">
        <f>IF($C$4="", SUMIFS('무신사 메타 광고'!$X:$X, '무신사 메타 광고'!$D:$D, $B152),SUMIFS('무신사 메타 광고'!$X:$X,'무신사 메타 광고'!I:I,$C$4,'무신사 메타 광고'!D:D,$B152))</f>
        <v>0</v>
      </c>
      <c r="O152" s="11">
        <f t="shared" si="9"/>
        <v>0</v>
      </c>
      <c r="R152" s="13"/>
      <c r="S152" s="10">
        <f>IF($S$4="", SUMIFS('무신사 메타 광고'!$L:$L, '무신사 메타 광고'!$C:$C, $R152),SUMIFS('무신사 메타 광고'!L:L,'무신사 메타 광고'!$I:$I,$S$4,'무신사 메타 광고'!$C:$C,$R152))</f>
        <v>0</v>
      </c>
      <c r="T152" s="10">
        <f>IF($S$4="", SUMIFS('무신사 메타 광고'!$V:$V, '무신사 메타 광고'!$C:$C, $R152),SUMIFS('무신사 메타 광고'!$V:$V,'무신사 메타 광고'!$I:$I,$S$4,'무신사 메타 광고'!$C:$C,$R152))</f>
        <v>0</v>
      </c>
      <c r="U152" s="11">
        <f t="shared" si="10"/>
        <v>0</v>
      </c>
      <c r="V152" s="12" t="str">
        <f t="shared" si="14"/>
        <v xml:space="preserve"> </v>
      </c>
      <c r="W152" s="10">
        <f>IF($S$4="", SUMIFS('무신사 메타 광고'!$K:$K, '무신사 메타 광고'!$C:$C, $R152),SUMIFS('무신사 메타 광고'!$K:$K,'무신사 메타 광고'!$I:$I,$S$4,'무신사 메타 광고'!$C:$C,$R152))</f>
        <v>0</v>
      </c>
      <c r="X152" s="10">
        <f>IF($S$4="", SUMIFS('무신사 메타 광고'!$N:$N, '무신사 메타 광고'!$C:$C, $R152),SUMIFS('무신사 메타 광고'!$N:$N,'무신사 메타 광고'!$I:$I,$S$4,'무신사 메타 광고'!$C:$C,$R152))</f>
        <v>0</v>
      </c>
      <c r="Y152" s="11">
        <f t="shared" si="11"/>
        <v>0</v>
      </c>
      <c r="Z152" s="12" t="str">
        <f t="shared" si="15"/>
        <v xml:space="preserve"> </v>
      </c>
      <c r="AB152" s="10">
        <f>IF($S$4="", SUMIFS('무신사 메타 광고'!$X:$X, '무신사 메타 광고'!$C:$C, $R152),SUMIFS('무신사 메타 광고'!$X:$X,'무신사 메타 광고'!$I:$I,$S$4,'무신사 메타 광고'!$C:$C,$R152))</f>
        <v>0</v>
      </c>
      <c r="AC152" s="11">
        <f t="shared" si="12"/>
        <v>0</v>
      </c>
    </row>
    <row r="153" spans="2:29">
      <c r="B153" s="9"/>
      <c r="C153" s="10">
        <f>IF($C$4="", SUMIFS('무신사 메타 광고'!$L:$L, '무신사 메타 광고'!$D:$D, $B153), SUMIFS('무신사 메타 광고'!$L:$L, '무신사 메타 광고'!$I:$I, $C$4, '무신사 메타 광고'!$D:$D, $B153))</f>
        <v>0</v>
      </c>
      <c r="D153" s="10">
        <f>IF($C$4="", SUMIFS('무신사 메타 광고'!$V:$V, '무신사 메타 광고'!$D:$D, $B153), SUMIFS('무신사 메타 광고'!$V:$V,'무신사 메타 광고'!$I:$I,$C$4,'무신사 메타 광고'!$D:$D,$B153))</f>
        <v>0</v>
      </c>
      <c r="E153" s="11">
        <f t="shared" si="5"/>
        <v>0</v>
      </c>
      <c r="F153" s="12" t="str">
        <f t="shared" si="13"/>
        <v xml:space="preserve"> </v>
      </c>
      <c r="G153" s="10">
        <f>IF($C$4="", SUMIFS('무신사 메타 광고'!$K:$K, '무신사 메타 광고'!$D:$D, $B153), SUMIFS('무신사 메타 광고'!$K:$K,'무신사 메타 광고'!$I:$I,$C$4,'무신사 메타 광고'!D:D,$B153))</f>
        <v>0</v>
      </c>
      <c r="H153" s="10">
        <f>IF($C$4="", SUMIFS('무신사 메타 광고'!$N:$N, '무신사 메타 광고'!$D:$D, $B153),SUMIFS('무신사 메타 광고'!$N:$N,'무신사 메타 광고'!$I:$I,$C$4,'무신사 메타 광고'!$D:$D,$B153))</f>
        <v>0</v>
      </c>
      <c r="I153" s="10">
        <f>IF($C$4="", SUMIFS('무신사 메타 광고'!$U:$U, '무신사 메타 광고'!$D:$D, $B153),SUMIFS('무신사 메타 광고'!$U:$U,'무신사 메타 광고'!$I:$I,$C$4,'무신사 메타 광고'!$D:$D,$B153))</f>
        <v>0</v>
      </c>
      <c r="J153" s="11">
        <f t="shared" si="6"/>
        <v>0</v>
      </c>
      <c r="K153" s="11">
        <f t="shared" si="7"/>
        <v>0</v>
      </c>
      <c r="L153" s="12" t="str">
        <f t="shared" si="8"/>
        <v xml:space="preserve"> </v>
      </c>
      <c r="N153" s="10">
        <f>IF($C$4="", SUMIFS('무신사 메타 광고'!$X:$X, '무신사 메타 광고'!$D:$D, $B153),SUMIFS('무신사 메타 광고'!$X:$X,'무신사 메타 광고'!I:I,$C$4,'무신사 메타 광고'!D:D,$B153))</f>
        <v>0</v>
      </c>
      <c r="O153" s="11">
        <f t="shared" si="9"/>
        <v>0</v>
      </c>
      <c r="R153" s="13"/>
      <c r="S153" s="10">
        <f>IF($S$4="", SUMIFS('무신사 메타 광고'!$L:$L, '무신사 메타 광고'!$C:$C, $R153),SUMIFS('무신사 메타 광고'!L:L,'무신사 메타 광고'!$I:$I,$S$4,'무신사 메타 광고'!$C:$C,$R153))</f>
        <v>0</v>
      </c>
      <c r="T153" s="10">
        <f>IF($S$4="", SUMIFS('무신사 메타 광고'!$V:$V, '무신사 메타 광고'!$C:$C, $R153),SUMIFS('무신사 메타 광고'!$V:$V,'무신사 메타 광고'!$I:$I,$S$4,'무신사 메타 광고'!$C:$C,$R153))</f>
        <v>0</v>
      </c>
      <c r="U153" s="11">
        <f t="shared" si="10"/>
        <v>0</v>
      </c>
      <c r="V153" s="12" t="str">
        <f t="shared" si="14"/>
        <v xml:space="preserve"> </v>
      </c>
      <c r="W153" s="10">
        <f>IF($S$4="", SUMIFS('무신사 메타 광고'!$K:$K, '무신사 메타 광고'!$C:$C, $R153),SUMIFS('무신사 메타 광고'!$K:$K,'무신사 메타 광고'!$I:$I,$S$4,'무신사 메타 광고'!$C:$C,$R153))</f>
        <v>0</v>
      </c>
      <c r="X153" s="10">
        <f>IF($S$4="", SUMIFS('무신사 메타 광고'!$N:$N, '무신사 메타 광고'!$C:$C, $R153),SUMIFS('무신사 메타 광고'!$N:$N,'무신사 메타 광고'!$I:$I,$S$4,'무신사 메타 광고'!$C:$C,$R153))</f>
        <v>0</v>
      </c>
      <c r="Y153" s="11">
        <f t="shared" si="11"/>
        <v>0</v>
      </c>
      <c r="Z153" s="12" t="str">
        <f t="shared" si="15"/>
        <v xml:space="preserve"> </v>
      </c>
      <c r="AB153" s="10">
        <f>IF($S$4="", SUMIFS('무신사 메타 광고'!$X:$X, '무신사 메타 광고'!$C:$C, $R153),SUMIFS('무신사 메타 광고'!$X:$X,'무신사 메타 광고'!$I:$I,$S$4,'무신사 메타 광고'!$C:$C,$R153))</f>
        <v>0</v>
      </c>
      <c r="AC153" s="11">
        <f t="shared" si="12"/>
        <v>0</v>
      </c>
    </row>
    <row r="154" spans="2:29">
      <c r="B154" s="9"/>
      <c r="C154" s="10">
        <f>IF($C$4="", SUMIFS('무신사 메타 광고'!$L:$L, '무신사 메타 광고'!$D:$D, $B154), SUMIFS('무신사 메타 광고'!$L:$L, '무신사 메타 광고'!$I:$I, $C$4, '무신사 메타 광고'!$D:$D, $B154))</f>
        <v>0</v>
      </c>
      <c r="D154" s="10">
        <f>IF($C$4="", SUMIFS('무신사 메타 광고'!$V:$V, '무신사 메타 광고'!$D:$D, $B154), SUMIFS('무신사 메타 광고'!$V:$V,'무신사 메타 광고'!$I:$I,$C$4,'무신사 메타 광고'!$D:$D,$B154))</f>
        <v>0</v>
      </c>
      <c r="E154" s="11">
        <f t="shared" si="5"/>
        <v>0</v>
      </c>
      <c r="F154" s="12" t="str">
        <f t="shared" si="13"/>
        <v xml:space="preserve"> </v>
      </c>
      <c r="G154" s="10">
        <f>IF($C$4="", SUMIFS('무신사 메타 광고'!$K:$K, '무신사 메타 광고'!$D:$D, $B154), SUMIFS('무신사 메타 광고'!$K:$K,'무신사 메타 광고'!$I:$I,$C$4,'무신사 메타 광고'!D:D,$B154))</f>
        <v>0</v>
      </c>
      <c r="H154" s="10">
        <f>IF($C$4="", SUMIFS('무신사 메타 광고'!$N:$N, '무신사 메타 광고'!$D:$D, $B154),SUMIFS('무신사 메타 광고'!$N:$N,'무신사 메타 광고'!$I:$I,$C$4,'무신사 메타 광고'!$D:$D,$B154))</f>
        <v>0</v>
      </c>
      <c r="I154" s="10">
        <f>IF($C$4="", SUMIFS('무신사 메타 광고'!$U:$U, '무신사 메타 광고'!$D:$D, $B154),SUMIFS('무신사 메타 광고'!$U:$U,'무신사 메타 광고'!$I:$I,$C$4,'무신사 메타 광고'!$D:$D,$B154))</f>
        <v>0</v>
      </c>
      <c r="J154" s="11">
        <f t="shared" si="6"/>
        <v>0</v>
      </c>
      <c r="K154" s="11">
        <f t="shared" si="7"/>
        <v>0</v>
      </c>
      <c r="L154" s="12" t="str">
        <f t="shared" si="8"/>
        <v xml:space="preserve"> </v>
      </c>
      <c r="N154" s="10">
        <f>IF($C$4="", SUMIFS('무신사 메타 광고'!$X:$X, '무신사 메타 광고'!$D:$D, $B154),SUMIFS('무신사 메타 광고'!$X:$X,'무신사 메타 광고'!I:I,$C$4,'무신사 메타 광고'!D:D,$B154))</f>
        <v>0</v>
      </c>
      <c r="O154" s="11">
        <f t="shared" si="9"/>
        <v>0</v>
      </c>
      <c r="R154" s="13"/>
      <c r="S154" s="10">
        <f>IF($S$4="", SUMIFS('무신사 메타 광고'!$L:$L, '무신사 메타 광고'!$C:$C, $R154),SUMIFS('무신사 메타 광고'!L:L,'무신사 메타 광고'!$I:$I,$S$4,'무신사 메타 광고'!$C:$C,$R154))</f>
        <v>0</v>
      </c>
      <c r="T154" s="10">
        <f>IF($S$4="", SUMIFS('무신사 메타 광고'!$V:$V, '무신사 메타 광고'!$C:$C, $R154),SUMIFS('무신사 메타 광고'!$V:$V,'무신사 메타 광고'!$I:$I,$S$4,'무신사 메타 광고'!$C:$C,$R154))</f>
        <v>0</v>
      </c>
      <c r="U154" s="11">
        <f t="shared" si="10"/>
        <v>0</v>
      </c>
      <c r="V154" s="12" t="str">
        <f t="shared" si="14"/>
        <v xml:space="preserve"> </v>
      </c>
      <c r="W154" s="10">
        <f>IF($S$4="", SUMIFS('무신사 메타 광고'!$K:$K, '무신사 메타 광고'!$C:$C, $R154),SUMIFS('무신사 메타 광고'!$K:$K,'무신사 메타 광고'!$I:$I,$S$4,'무신사 메타 광고'!$C:$C,$R154))</f>
        <v>0</v>
      </c>
      <c r="X154" s="10">
        <f>IF($S$4="", SUMIFS('무신사 메타 광고'!$N:$N, '무신사 메타 광고'!$C:$C, $R154),SUMIFS('무신사 메타 광고'!$N:$N,'무신사 메타 광고'!$I:$I,$S$4,'무신사 메타 광고'!$C:$C,$R154))</f>
        <v>0</v>
      </c>
      <c r="Y154" s="11">
        <f t="shared" si="11"/>
        <v>0</v>
      </c>
      <c r="Z154" s="12" t="str">
        <f t="shared" si="15"/>
        <v xml:space="preserve"> </v>
      </c>
      <c r="AB154" s="10">
        <f>IF($S$4="", SUMIFS('무신사 메타 광고'!$X:$X, '무신사 메타 광고'!$C:$C, $R154),SUMIFS('무신사 메타 광고'!$X:$X,'무신사 메타 광고'!$I:$I,$S$4,'무신사 메타 광고'!$C:$C,$R154))</f>
        <v>0</v>
      </c>
      <c r="AC154" s="11">
        <f t="shared" si="12"/>
        <v>0</v>
      </c>
    </row>
    <row r="155" spans="2:29">
      <c r="B155" s="9"/>
      <c r="C155" s="10">
        <f>IF($C$4="", SUMIFS('무신사 메타 광고'!$L:$L, '무신사 메타 광고'!$D:$D, $B155), SUMIFS('무신사 메타 광고'!$L:$L, '무신사 메타 광고'!$I:$I, $C$4, '무신사 메타 광고'!$D:$D, $B155))</f>
        <v>0</v>
      </c>
      <c r="D155" s="10">
        <f>IF($C$4="", SUMIFS('무신사 메타 광고'!$V:$V, '무신사 메타 광고'!$D:$D, $B155), SUMIFS('무신사 메타 광고'!$V:$V,'무신사 메타 광고'!$I:$I,$C$4,'무신사 메타 광고'!$D:$D,$B155))</f>
        <v>0</v>
      </c>
      <c r="E155" s="11">
        <f t="shared" si="5"/>
        <v>0</v>
      </c>
      <c r="F155" s="12" t="str">
        <f t="shared" si="13"/>
        <v xml:space="preserve"> </v>
      </c>
      <c r="G155" s="10">
        <f>IF($C$4="", SUMIFS('무신사 메타 광고'!$K:$K, '무신사 메타 광고'!$D:$D, $B155), SUMIFS('무신사 메타 광고'!$K:$K,'무신사 메타 광고'!$I:$I,$C$4,'무신사 메타 광고'!D:D,$B155))</f>
        <v>0</v>
      </c>
      <c r="H155" s="10">
        <f>IF($C$4="", SUMIFS('무신사 메타 광고'!$N:$N, '무신사 메타 광고'!$D:$D, $B155),SUMIFS('무신사 메타 광고'!$N:$N,'무신사 메타 광고'!$I:$I,$C$4,'무신사 메타 광고'!$D:$D,$B155))</f>
        <v>0</v>
      </c>
      <c r="I155" s="10">
        <f>IF($C$4="", SUMIFS('무신사 메타 광고'!$U:$U, '무신사 메타 광고'!$D:$D, $B155),SUMIFS('무신사 메타 광고'!$U:$U,'무신사 메타 광고'!$I:$I,$C$4,'무신사 메타 광고'!$D:$D,$B155))</f>
        <v>0</v>
      </c>
      <c r="J155" s="11">
        <f t="shared" si="6"/>
        <v>0</v>
      </c>
      <c r="K155" s="11">
        <f t="shared" si="7"/>
        <v>0</v>
      </c>
      <c r="L155" s="12" t="str">
        <f t="shared" si="8"/>
        <v xml:space="preserve"> </v>
      </c>
      <c r="N155" s="10">
        <f>IF($C$4="", SUMIFS('무신사 메타 광고'!$X:$X, '무신사 메타 광고'!$D:$D, $B155),SUMIFS('무신사 메타 광고'!$X:$X,'무신사 메타 광고'!I:I,$C$4,'무신사 메타 광고'!D:D,$B155))</f>
        <v>0</v>
      </c>
      <c r="O155" s="11">
        <f t="shared" si="9"/>
        <v>0</v>
      </c>
      <c r="R155" s="13"/>
      <c r="S155" s="10">
        <f>IF($S$4="", SUMIFS('무신사 메타 광고'!$L:$L, '무신사 메타 광고'!$C:$C, $R155),SUMIFS('무신사 메타 광고'!L:L,'무신사 메타 광고'!$I:$I,$S$4,'무신사 메타 광고'!$C:$C,$R155))</f>
        <v>0</v>
      </c>
      <c r="T155" s="10">
        <f>IF($S$4="", SUMIFS('무신사 메타 광고'!$V:$V, '무신사 메타 광고'!$C:$C, $R155),SUMIFS('무신사 메타 광고'!$V:$V,'무신사 메타 광고'!$I:$I,$S$4,'무신사 메타 광고'!$C:$C,$R155))</f>
        <v>0</v>
      </c>
      <c r="U155" s="11">
        <f t="shared" si="10"/>
        <v>0</v>
      </c>
      <c r="V155" s="12" t="str">
        <f t="shared" si="14"/>
        <v xml:space="preserve"> </v>
      </c>
      <c r="W155" s="10">
        <f>IF($S$4="", SUMIFS('무신사 메타 광고'!$K:$K, '무신사 메타 광고'!$C:$C, $R155),SUMIFS('무신사 메타 광고'!$K:$K,'무신사 메타 광고'!$I:$I,$S$4,'무신사 메타 광고'!$C:$C,$R155))</f>
        <v>0</v>
      </c>
      <c r="X155" s="10">
        <f>IF($S$4="", SUMIFS('무신사 메타 광고'!$N:$N, '무신사 메타 광고'!$C:$C, $R155),SUMIFS('무신사 메타 광고'!$N:$N,'무신사 메타 광고'!$I:$I,$S$4,'무신사 메타 광고'!$C:$C,$R155))</f>
        <v>0</v>
      </c>
      <c r="Y155" s="11">
        <f t="shared" si="11"/>
        <v>0</v>
      </c>
      <c r="Z155" s="12" t="str">
        <f t="shared" si="15"/>
        <v xml:space="preserve"> </v>
      </c>
      <c r="AB155" s="10">
        <f>IF($S$4="", SUMIFS('무신사 메타 광고'!$X:$X, '무신사 메타 광고'!$C:$C, $R155),SUMIFS('무신사 메타 광고'!$X:$X,'무신사 메타 광고'!$I:$I,$S$4,'무신사 메타 광고'!$C:$C,$R155))</f>
        <v>0</v>
      </c>
      <c r="AC155" s="11">
        <f t="shared" si="12"/>
        <v>0</v>
      </c>
    </row>
    <row r="156" spans="2:29">
      <c r="B156" s="9"/>
      <c r="C156" s="10">
        <f>IF($C$4="", SUMIFS('무신사 메타 광고'!$L:$L, '무신사 메타 광고'!$D:$D, $B156), SUMIFS('무신사 메타 광고'!$L:$L, '무신사 메타 광고'!$I:$I, $C$4, '무신사 메타 광고'!$D:$D, $B156))</f>
        <v>0</v>
      </c>
      <c r="D156" s="10">
        <f>IF($C$4="", SUMIFS('무신사 메타 광고'!$V:$V, '무신사 메타 광고'!$D:$D, $B156), SUMIFS('무신사 메타 광고'!$V:$V,'무신사 메타 광고'!$I:$I,$C$4,'무신사 메타 광고'!$D:$D,$B156))</f>
        <v>0</v>
      </c>
      <c r="E156" s="11">
        <f t="shared" si="5"/>
        <v>0</v>
      </c>
      <c r="F156" s="12" t="str">
        <f t="shared" si="13"/>
        <v xml:space="preserve"> </v>
      </c>
      <c r="G156" s="10">
        <f>IF($C$4="", SUMIFS('무신사 메타 광고'!$K:$K, '무신사 메타 광고'!$D:$D, $B156), SUMIFS('무신사 메타 광고'!$K:$K,'무신사 메타 광고'!$I:$I,$C$4,'무신사 메타 광고'!D:D,$B156))</f>
        <v>0</v>
      </c>
      <c r="H156" s="10">
        <f>IF($C$4="", SUMIFS('무신사 메타 광고'!$N:$N, '무신사 메타 광고'!$D:$D, $B156),SUMIFS('무신사 메타 광고'!$N:$N,'무신사 메타 광고'!$I:$I,$C$4,'무신사 메타 광고'!$D:$D,$B156))</f>
        <v>0</v>
      </c>
      <c r="I156" s="10">
        <f>IF($C$4="", SUMIFS('무신사 메타 광고'!$U:$U, '무신사 메타 광고'!$D:$D, $B156),SUMIFS('무신사 메타 광고'!$U:$U,'무신사 메타 광고'!$I:$I,$C$4,'무신사 메타 광고'!$D:$D,$B156))</f>
        <v>0</v>
      </c>
      <c r="J156" s="11">
        <f t="shared" si="6"/>
        <v>0</v>
      </c>
      <c r="K156" s="11">
        <f t="shared" si="7"/>
        <v>0</v>
      </c>
      <c r="L156" s="12" t="str">
        <f t="shared" si="8"/>
        <v xml:space="preserve"> </v>
      </c>
      <c r="N156" s="10">
        <f>IF($C$4="", SUMIFS('무신사 메타 광고'!$X:$X, '무신사 메타 광고'!$D:$D, $B156),SUMIFS('무신사 메타 광고'!$X:$X,'무신사 메타 광고'!I:I,$C$4,'무신사 메타 광고'!D:D,$B156))</f>
        <v>0</v>
      </c>
      <c r="O156" s="11">
        <f t="shared" si="9"/>
        <v>0</v>
      </c>
      <c r="R156" s="13"/>
      <c r="S156" s="10">
        <f>IF($S$4="", SUMIFS('무신사 메타 광고'!$L:$L, '무신사 메타 광고'!$C:$C, $R156),SUMIFS('무신사 메타 광고'!L:L,'무신사 메타 광고'!$I:$I,$S$4,'무신사 메타 광고'!$C:$C,$R156))</f>
        <v>0</v>
      </c>
      <c r="T156" s="10">
        <f>IF($S$4="", SUMIFS('무신사 메타 광고'!$V:$V, '무신사 메타 광고'!$C:$C, $R156),SUMIFS('무신사 메타 광고'!$V:$V,'무신사 메타 광고'!$I:$I,$S$4,'무신사 메타 광고'!$C:$C,$R156))</f>
        <v>0</v>
      </c>
      <c r="U156" s="11">
        <f t="shared" si="10"/>
        <v>0</v>
      </c>
      <c r="V156" s="12" t="str">
        <f t="shared" si="14"/>
        <v xml:space="preserve"> </v>
      </c>
      <c r="W156" s="10">
        <f>IF($S$4="", SUMIFS('무신사 메타 광고'!$K:$K, '무신사 메타 광고'!$C:$C, $R156),SUMIFS('무신사 메타 광고'!$K:$K,'무신사 메타 광고'!$I:$I,$S$4,'무신사 메타 광고'!$C:$C,$R156))</f>
        <v>0</v>
      </c>
      <c r="X156" s="10">
        <f>IF($S$4="", SUMIFS('무신사 메타 광고'!$N:$N, '무신사 메타 광고'!$C:$C, $R156),SUMIFS('무신사 메타 광고'!$N:$N,'무신사 메타 광고'!$I:$I,$S$4,'무신사 메타 광고'!$C:$C,$R156))</f>
        <v>0</v>
      </c>
      <c r="Y156" s="11">
        <f t="shared" si="11"/>
        <v>0</v>
      </c>
      <c r="Z156" s="12" t="str">
        <f t="shared" si="15"/>
        <v xml:space="preserve"> </v>
      </c>
      <c r="AB156" s="10">
        <f>IF($S$4="", SUMIFS('무신사 메타 광고'!$X:$X, '무신사 메타 광고'!$C:$C, $R156),SUMIFS('무신사 메타 광고'!$X:$X,'무신사 메타 광고'!$I:$I,$S$4,'무신사 메타 광고'!$C:$C,$R156))</f>
        <v>0</v>
      </c>
      <c r="AC156" s="11">
        <f t="shared" si="12"/>
        <v>0</v>
      </c>
    </row>
    <row r="157" spans="2:29">
      <c r="B157" s="9"/>
      <c r="C157" s="10">
        <f>IF($C$4="", SUMIFS('무신사 메타 광고'!$L:$L, '무신사 메타 광고'!$D:$D, $B157), SUMIFS('무신사 메타 광고'!$L:$L, '무신사 메타 광고'!$I:$I, $C$4, '무신사 메타 광고'!$D:$D, $B157))</f>
        <v>0</v>
      </c>
      <c r="D157" s="10">
        <f>IF($C$4="", SUMIFS('무신사 메타 광고'!$V:$V, '무신사 메타 광고'!$D:$D, $B157), SUMIFS('무신사 메타 광고'!$V:$V,'무신사 메타 광고'!$I:$I,$C$4,'무신사 메타 광고'!$D:$D,$B157))</f>
        <v>0</v>
      </c>
      <c r="E157" s="11">
        <f t="shared" si="5"/>
        <v>0</v>
      </c>
      <c r="F157" s="12" t="str">
        <f t="shared" si="13"/>
        <v xml:space="preserve"> </v>
      </c>
      <c r="G157" s="10">
        <f>IF($C$4="", SUMIFS('무신사 메타 광고'!$K:$K, '무신사 메타 광고'!$D:$D, $B157), SUMIFS('무신사 메타 광고'!$K:$K,'무신사 메타 광고'!$I:$I,$C$4,'무신사 메타 광고'!D:D,$B157))</f>
        <v>0</v>
      </c>
      <c r="H157" s="10">
        <f>IF($C$4="", SUMIFS('무신사 메타 광고'!$N:$N, '무신사 메타 광고'!$D:$D, $B157),SUMIFS('무신사 메타 광고'!$N:$N,'무신사 메타 광고'!$I:$I,$C$4,'무신사 메타 광고'!$D:$D,$B157))</f>
        <v>0</v>
      </c>
      <c r="I157" s="10">
        <f>IF($C$4="", SUMIFS('무신사 메타 광고'!$U:$U, '무신사 메타 광고'!$D:$D, $B157),SUMIFS('무신사 메타 광고'!$U:$U,'무신사 메타 광고'!$I:$I,$C$4,'무신사 메타 광고'!$D:$D,$B157))</f>
        <v>0</v>
      </c>
      <c r="J157" s="11">
        <f t="shared" si="6"/>
        <v>0</v>
      </c>
      <c r="K157" s="11">
        <f t="shared" si="7"/>
        <v>0</v>
      </c>
      <c r="L157" s="12" t="str">
        <f t="shared" si="8"/>
        <v xml:space="preserve"> </v>
      </c>
      <c r="N157" s="10">
        <f>IF($C$4="", SUMIFS('무신사 메타 광고'!$X:$X, '무신사 메타 광고'!$D:$D, $B157),SUMIFS('무신사 메타 광고'!$X:$X,'무신사 메타 광고'!I:I,$C$4,'무신사 메타 광고'!D:D,$B157))</f>
        <v>0</v>
      </c>
      <c r="O157" s="11">
        <f t="shared" si="9"/>
        <v>0</v>
      </c>
      <c r="R157" s="13"/>
      <c r="S157" s="10">
        <f>IF($S$4="", SUMIFS('무신사 메타 광고'!$L:$L, '무신사 메타 광고'!$C:$C, $R157),SUMIFS('무신사 메타 광고'!L:L,'무신사 메타 광고'!$I:$I,$S$4,'무신사 메타 광고'!$C:$C,$R157))</f>
        <v>0</v>
      </c>
      <c r="T157" s="10">
        <f>IF($S$4="", SUMIFS('무신사 메타 광고'!$V:$V, '무신사 메타 광고'!$C:$C, $R157),SUMIFS('무신사 메타 광고'!$V:$V,'무신사 메타 광고'!$I:$I,$S$4,'무신사 메타 광고'!$C:$C,$R157))</f>
        <v>0</v>
      </c>
      <c r="U157" s="11">
        <f t="shared" si="10"/>
        <v>0</v>
      </c>
      <c r="V157" s="12" t="str">
        <f t="shared" si="14"/>
        <v xml:space="preserve"> </v>
      </c>
      <c r="W157" s="10">
        <f>IF($S$4="", SUMIFS('무신사 메타 광고'!$K:$K, '무신사 메타 광고'!$C:$C, $R157),SUMIFS('무신사 메타 광고'!$K:$K,'무신사 메타 광고'!$I:$I,$S$4,'무신사 메타 광고'!$C:$C,$R157))</f>
        <v>0</v>
      </c>
      <c r="X157" s="10">
        <f>IF($S$4="", SUMIFS('무신사 메타 광고'!$N:$N, '무신사 메타 광고'!$C:$C, $R157),SUMIFS('무신사 메타 광고'!$N:$N,'무신사 메타 광고'!$I:$I,$S$4,'무신사 메타 광고'!$C:$C,$R157))</f>
        <v>0</v>
      </c>
      <c r="Y157" s="11">
        <f t="shared" si="11"/>
        <v>0</v>
      </c>
      <c r="Z157" s="12" t="str">
        <f t="shared" si="15"/>
        <v xml:space="preserve"> </v>
      </c>
      <c r="AB157" s="10">
        <f>IF($S$4="", SUMIFS('무신사 메타 광고'!$X:$X, '무신사 메타 광고'!$C:$C, $R157),SUMIFS('무신사 메타 광고'!$X:$X,'무신사 메타 광고'!$I:$I,$S$4,'무신사 메타 광고'!$C:$C,$R157))</f>
        <v>0</v>
      </c>
      <c r="AC157" s="11">
        <f t="shared" si="12"/>
        <v>0</v>
      </c>
    </row>
    <row r="158" spans="2:29">
      <c r="B158" s="9"/>
      <c r="C158" s="10">
        <f>IF($C$4="", SUMIFS('무신사 메타 광고'!$L:$L, '무신사 메타 광고'!$D:$D, $B158), SUMIFS('무신사 메타 광고'!$L:$L, '무신사 메타 광고'!$I:$I, $C$4, '무신사 메타 광고'!$D:$D, $B158))</f>
        <v>0</v>
      </c>
      <c r="D158" s="10">
        <f>IF($C$4="", SUMIFS('무신사 메타 광고'!$V:$V, '무신사 메타 광고'!$D:$D, $B158), SUMIFS('무신사 메타 광고'!$V:$V,'무신사 메타 광고'!$I:$I,$C$4,'무신사 메타 광고'!$D:$D,$B158))</f>
        <v>0</v>
      </c>
      <c r="E158" s="11">
        <f t="shared" si="5"/>
        <v>0</v>
      </c>
      <c r="F158" s="12" t="str">
        <f t="shared" si="13"/>
        <v xml:space="preserve"> </v>
      </c>
      <c r="G158" s="10">
        <f>IF($C$4="", SUMIFS('무신사 메타 광고'!$K:$K, '무신사 메타 광고'!$D:$D, $B158), SUMIFS('무신사 메타 광고'!$K:$K,'무신사 메타 광고'!$I:$I,$C$4,'무신사 메타 광고'!D:D,$B158))</f>
        <v>0</v>
      </c>
      <c r="H158" s="10">
        <f>IF($C$4="", SUMIFS('무신사 메타 광고'!$N:$N, '무신사 메타 광고'!$D:$D, $B158),SUMIFS('무신사 메타 광고'!$N:$N,'무신사 메타 광고'!$I:$I,$C$4,'무신사 메타 광고'!$D:$D,$B158))</f>
        <v>0</v>
      </c>
      <c r="I158" s="10">
        <f>IF($C$4="", SUMIFS('무신사 메타 광고'!$U:$U, '무신사 메타 광고'!$D:$D, $B158),SUMIFS('무신사 메타 광고'!$U:$U,'무신사 메타 광고'!$I:$I,$C$4,'무신사 메타 광고'!$D:$D,$B158))</f>
        <v>0</v>
      </c>
      <c r="J158" s="11">
        <f t="shared" si="6"/>
        <v>0</v>
      </c>
      <c r="K158" s="11">
        <f t="shared" si="7"/>
        <v>0</v>
      </c>
      <c r="L158" s="12" t="str">
        <f t="shared" si="8"/>
        <v xml:space="preserve"> </v>
      </c>
      <c r="N158" s="10">
        <f>IF($C$4="", SUMIFS('무신사 메타 광고'!$X:$X, '무신사 메타 광고'!$D:$D, $B158),SUMIFS('무신사 메타 광고'!$X:$X,'무신사 메타 광고'!I:I,$C$4,'무신사 메타 광고'!D:D,$B158))</f>
        <v>0</v>
      </c>
      <c r="O158" s="11">
        <f t="shared" si="9"/>
        <v>0</v>
      </c>
      <c r="R158" s="13"/>
      <c r="S158" s="10">
        <f>IF($S$4="", SUMIFS('무신사 메타 광고'!$L:$L, '무신사 메타 광고'!$C:$C, $R158),SUMIFS('무신사 메타 광고'!L:L,'무신사 메타 광고'!$I:$I,$S$4,'무신사 메타 광고'!$C:$C,$R158))</f>
        <v>0</v>
      </c>
      <c r="T158" s="10">
        <f>IF($S$4="", SUMIFS('무신사 메타 광고'!$V:$V, '무신사 메타 광고'!$C:$C, $R158),SUMIFS('무신사 메타 광고'!$V:$V,'무신사 메타 광고'!$I:$I,$S$4,'무신사 메타 광고'!$C:$C,$R158))</f>
        <v>0</v>
      </c>
      <c r="U158" s="11">
        <f t="shared" si="10"/>
        <v>0</v>
      </c>
      <c r="V158" s="12" t="str">
        <f t="shared" si="14"/>
        <v xml:space="preserve"> </v>
      </c>
      <c r="W158" s="10">
        <f>IF($S$4="", SUMIFS('무신사 메타 광고'!$K:$K, '무신사 메타 광고'!$C:$C, $R158),SUMIFS('무신사 메타 광고'!$K:$K,'무신사 메타 광고'!$I:$I,$S$4,'무신사 메타 광고'!$C:$C,$R158))</f>
        <v>0</v>
      </c>
      <c r="X158" s="10">
        <f>IF($S$4="", SUMIFS('무신사 메타 광고'!$N:$N, '무신사 메타 광고'!$C:$C, $R158),SUMIFS('무신사 메타 광고'!$N:$N,'무신사 메타 광고'!$I:$I,$S$4,'무신사 메타 광고'!$C:$C,$R158))</f>
        <v>0</v>
      </c>
      <c r="Y158" s="11">
        <f t="shared" si="11"/>
        <v>0</v>
      </c>
      <c r="Z158" s="12" t="str">
        <f t="shared" si="15"/>
        <v xml:space="preserve"> </v>
      </c>
      <c r="AB158" s="10">
        <f>IF($S$4="", SUMIFS('무신사 메타 광고'!$X:$X, '무신사 메타 광고'!$C:$C, $R158),SUMIFS('무신사 메타 광고'!$X:$X,'무신사 메타 광고'!$I:$I,$S$4,'무신사 메타 광고'!$C:$C,$R158))</f>
        <v>0</v>
      </c>
      <c r="AC158" s="11">
        <f t="shared" si="12"/>
        <v>0</v>
      </c>
    </row>
    <row r="159" spans="2:29">
      <c r="B159" s="9"/>
      <c r="C159" s="10">
        <f>IF($C$4="", SUMIFS('무신사 메타 광고'!$L:$L, '무신사 메타 광고'!$D:$D, $B159), SUMIFS('무신사 메타 광고'!$L:$L, '무신사 메타 광고'!$I:$I, $C$4, '무신사 메타 광고'!$D:$D, $B159))</f>
        <v>0</v>
      </c>
      <c r="D159" s="10">
        <f>IF($C$4="", SUMIFS('무신사 메타 광고'!$V:$V, '무신사 메타 광고'!$D:$D, $B159), SUMIFS('무신사 메타 광고'!$V:$V,'무신사 메타 광고'!$I:$I,$C$4,'무신사 메타 광고'!$D:$D,$B159))</f>
        <v>0</v>
      </c>
      <c r="E159" s="11">
        <f t="shared" si="5"/>
        <v>0</v>
      </c>
      <c r="F159" s="12" t="str">
        <f t="shared" si="13"/>
        <v xml:space="preserve"> </v>
      </c>
      <c r="G159" s="10">
        <f>IF($C$4="", SUMIFS('무신사 메타 광고'!$K:$K, '무신사 메타 광고'!$D:$D, $B159), SUMIFS('무신사 메타 광고'!$K:$K,'무신사 메타 광고'!$I:$I,$C$4,'무신사 메타 광고'!D:D,$B159))</f>
        <v>0</v>
      </c>
      <c r="H159" s="10">
        <f>IF($C$4="", SUMIFS('무신사 메타 광고'!$N:$N, '무신사 메타 광고'!$D:$D, $B159),SUMIFS('무신사 메타 광고'!$N:$N,'무신사 메타 광고'!$I:$I,$C$4,'무신사 메타 광고'!$D:$D,$B159))</f>
        <v>0</v>
      </c>
      <c r="I159" s="10">
        <f>IF($C$4="", SUMIFS('무신사 메타 광고'!$U:$U, '무신사 메타 광고'!$D:$D, $B159),SUMIFS('무신사 메타 광고'!$U:$U,'무신사 메타 광고'!$I:$I,$C$4,'무신사 메타 광고'!$D:$D,$B159))</f>
        <v>0</v>
      </c>
      <c r="J159" s="11">
        <f t="shared" si="6"/>
        <v>0</v>
      </c>
      <c r="K159" s="11">
        <f t="shared" si="7"/>
        <v>0</v>
      </c>
      <c r="L159" s="12" t="str">
        <f t="shared" si="8"/>
        <v xml:space="preserve"> </v>
      </c>
      <c r="N159" s="10">
        <f>IF($C$4="", SUMIFS('무신사 메타 광고'!$X:$X, '무신사 메타 광고'!$D:$D, $B159),SUMIFS('무신사 메타 광고'!$X:$X,'무신사 메타 광고'!I:I,$C$4,'무신사 메타 광고'!D:D,$B159))</f>
        <v>0</v>
      </c>
      <c r="O159" s="11">
        <f t="shared" si="9"/>
        <v>0</v>
      </c>
      <c r="R159" s="13"/>
      <c r="S159" s="10">
        <f>IF($S$4="", SUMIFS('무신사 메타 광고'!$L:$L, '무신사 메타 광고'!$C:$C, $R159),SUMIFS('무신사 메타 광고'!L:L,'무신사 메타 광고'!$I:$I,$S$4,'무신사 메타 광고'!$C:$C,$R159))</f>
        <v>0</v>
      </c>
      <c r="T159" s="10">
        <f>IF($S$4="", SUMIFS('무신사 메타 광고'!$V:$V, '무신사 메타 광고'!$C:$C, $R159),SUMIFS('무신사 메타 광고'!$V:$V,'무신사 메타 광고'!$I:$I,$S$4,'무신사 메타 광고'!$C:$C,$R159))</f>
        <v>0</v>
      </c>
      <c r="U159" s="11">
        <f t="shared" si="10"/>
        <v>0</v>
      </c>
      <c r="V159" s="12" t="str">
        <f t="shared" si="14"/>
        <v xml:space="preserve"> </v>
      </c>
      <c r="W159" s="10">
        <f>IF($S$4="", SUMIFS('무신사 메타 광고'!$K:$K, '무신사 메타 광고'!$C:$C, $R159),SUMIFS('무신사 메타 광고'!$K:$K,'무신사 메타 광고'!$I:$I,$S$4,'무신사 메타 광고'!$C:$C,$R159))</f>
        <v>0</v>
      </c>
      <c r="X159" s="10">
        <f>IF($S$4="", SUMIFS('무신사 메타 광고'!$N:$N, '무신사 메타 광고'!$C:$C, $R159),SUMIFS('무신사 메타 광고'!$N:$N,'무신사 메타 광고'!$I:$I,$S$4,'무신사 메타 광고'!$C:$C,$R159))</f>
        <v>0</v>
      </c>
      <c r="Y159" s="11">
        <f t="shared" si="11"/>
        <v>0</v>
      </c>
      <c r="Z159" s="12" t="str">
        <f t="shared" si="15"/>
        <v xml:space="preserve"> </v>
      </c>
      <c r="AB159" s="10">
        <f>IF($S$4="", SUMIFS('무신사 메타 광고'!$X:$X, '무신사 메타 광고'!$C:$C, $R159),SUMIFS('무신사 메타 광고'!$X:$X,'무신사 메타 광고'!$I:$I,$S$4,'무신사 메타 광고'!$C:$C,$R159))</f>
        <v>0</v>
      </c>
      <c r="AC159" s="11">
        <f t="shared" si="12"/>
        <v>0</v>
      </c>
    </row>
    <row r="160" spans="2:29">
      <c r="B160" s="9"/>
      <c r="C160" s="10">
        <f>IF($C$4="", SUMIFS('무신사 메타 광고'!$L:$L, '무신사 메타 광고'!$D:$D, $B160), SUMIFS('무신사 메타 광고'!$L:$L, '무신사 메타 광고'!$I:$I, $C$4, '무신사 메타 광고'!$D:$D, $B160))</f>
        <v>0</v>
      </c>
      <c r="D160" s="10">
        <f>IF($C$4="", SUMIFS('무신사 메타 광고'!$V:$V, '무신사 메타 광고'!$D:$D, $B160), SUMIFS('무신사 메타 광고'!$V:$V,'무신사 메타 광고'!$I:$I,$C$4,'무신사 메타 광고'!$D:$D,$B160))</f>
        <v>0</v>
      </c>
      <c r="E160" s="11">
        <f t="shared" si="5"/>
        <v>0</v>
      </c>
      <c r="F160" s="12" t="str">
        <f t="shared" si="13"/>
        <v xml:space="preserve"> </v>
      </c>
      <c r="G160" s="10">
        <f>IF($C$4="", SUMIFS('무신사 메타 광고'!$K:$K, '무신사 메타 광고'!$D:$D, $B160), SUMIFS('무신사 메타 광고'!$K:$K,'무신사 메타 광고'!$I:$I,$C$4,'무신사 메타 광고'!D:D,$B160))</f>
        <v>0</v>
      </c>
      <c r="H160" s="10">
        <f>IF($C$4="", SUMIFS('무신사 메타 광고'!$N:$N, '무신사 메타 광고'!$D:$D, $B160),SUMIFS('무신사 메타 광고'!$N:$N,'무신사 메타 광고'!$I:$I,$C$4,'무신사 메타 광고'!$D:$D,$B160))</f>
        <v>0</v>
      </c>
      <c r="I160" s="10">
        <f>IF($C$4="", SUMIFS('무신사 메타 광고'!$U:$U, '무신사 메타 광고'!$D:$D, $B160),SUMIFS('무신사 메타 광고'!$U:$U,'무신사 메타 광고'!$I:$I,$C$4,'무신사 메타 광고'!$D:$D,$B160))</f>
        <v>0</v>
      </c>
      <c r="J160" s="11">
        <f t="shared" si="6"/>
        <v>0</v>
      </c>
      <c r="K160" s="11">
        <f t="shared" si="7"/>
        <v>0</v>
      </c>
      <c r="L160" s="12" t="str">
        <f t="shared" si="8"/>
        <v xml:space="preserve"> </v>
      </c>
      <c r="N160" s="10">
        <f>IF($C$4="", SUMIFS('무신사 메타 광고'!$X:$X, '무신사 메타 광고'!$D:$D, $B160),SUMIFS('무신사 메타 광고'!$X:$X,'무신사 메타 광고'!I:I,$C$4,'무신사 메타 광고'!D:D,$B160))</f>
        <v>0</v>
      </c>
      <c r="O160" s="11">
        <f t="shared" si="9"/>
        <v>0</v>
      </c>
      <c r="R160" s="13"/>
      <c r="S160" s="10">
        <f>IF($S$4="", SUMIFS('무신사 메타 광고'!$L:$L, '무신사 메타 광고'!$C:$C, $R160),SUMIFS('무신사 메타 광고'!L:L,'무신사 메타 광고'!$I:$I,$S$4,'무신사 메타 광고'!$C:$C,$R160))</f>
        <v>0</v>
      </c>
      <c r="T160" s="10">
        <f>IF($S$4="", SUMIFS('무신사 메타 광고'!$V:$V, '무신사 메타 광고'!$C:$C, $R160),SUMIFS('무신사 메타 광고'!$V:$V,'무신사 메타 광고'!$I:$I,$S$4,'무신사 메타 광고'!$C:$C,$R160))</f>
        <v>0</v>
      </c>
      <c r="U160" s="11">
        <f t="shared" si="10"/>
        <v>0</v>
      </c>
      <c r="V160" s="12" t="str">
        <f t="shared" si="14"/>
        <v xml:space="preserve"> </v>
      </c>
      <c r="W160" s="10">
        <f>IF($S$4="", SUMIFS('무신사 메타 광고'!$K:$K, '무신사 메타 광고'!$C:$C, $R160),SUMIFS('무신사 메타 광고'!$K:$K,'무신사 메타 광고'!$I:$I,$S$4,'무신사 메타 광고'!$C:$C,$R160))</f>
        <v>0</v>
      </c>
      <c r="X160" s="10">
        <f>IF($S$4="", SUMIFS('무신사 메타 광고'!$N:$N, '무신사 메타 광고'!$C:$C, $R160),SUMIFS('무신사 메타 광고'!$N:$N,'무신사 메타 광고'!$I:$I,$S$4,'무신사 메타 광고'!$C:$C,$R160))</f>
        <v>0</v>
      </c>
      <c r="Y160" s="11">
        <f t="shared" si="11"/>
        <v>0</v>
      </c>
      <c r="Z160" s="12" t="str">
        <f t="shared" si="15"/>
        <v xml:space="preserve"> </v>
      </c>
      <c r="AB160" s="10">
        <f>IF($S$4="", SUMIFS('무신사 메타 광고'!$X:$X, '무신사 메타 광고'!$C:$C, $R160),SUMIFS('무신사 메타 광고'!$X:$X,'무신사 메타 광고'!$I:$I,$S$4,'무신사 메타 광고'!$C:$C,$R160))</f>
        <v>0</v>
      </c>
      <c r="AC160" s="11">
        <f t="shared" si="12"/>
        <v>0</v>
      </c>
    </row>
    <row r="161" spans="2:29">
      <c r="B161" s="9"/>
      <c r="C161" s="10">
        <f>IF($C$4="", SUMIFS('무신사 메타 광고'!$L:$L, '무신사 메타 광고'!$D:$D, $B161), SUMIFS('무신사 메타 광고'!$L:$L, '무신사 메타 광고'!$I:$I, $C$4, '무신사 메타 광고'!$D:$D, $B161))</f>
        <v>0</v>
      </c>
      <c r="D161" s="10">
        <f>IF($C$4="", SUMIFS('무신사 메타 광고'!$V:$V, '무신사 메타 광고'!$D:$D, $B161), SUMIFS('무신사 메타 광고'!$V:$V,'무신사 메타 광고'!$I:$I,$C$4,'무신사 메타 광고'!$D:$D,$B161))</f>
        <v>0</v>
      </c>
      <c r="E161" s="11">
        <f t="shared" si="5"/>
        <v>0</v>
      </c>
      <c r="F161" s="12" t="str">
        <f t="shared" si="13"/>
        <v xml:space="preserve"> </v>
      </c>
      <c r="G161" s="10">
        <f>IF($C$4="", SUMIFS('무신사 메타 광고'!$K:$K, '무신사 메타 광고'!$D:$D, $B161), SUMIFS('무신사 메타 광고'!$K:$K,'무신사 메타 광고'!$I:$I,$C$4,'무신사 메타 광고'!D:D,$B161))</f>
        <v>0</v>
      </c>
      <c r="H161" s="10">
        <f>IF($C$4="", SUMIFS('무신사 메타 광고'!$N:$N, '무신사 메타 광고'!$D:$D, $B161),SUMIFS('무신사 메타 광고'!$N:$N,'무신사 메타 광고'!$I:$I,$C$4,'무신사 메타 광고'!$D:$D,$B161))</f>
        <v>0</v>
      </c>
      <c r="I161" s="10">
        <f>IF($C$4="", SUMIFS('무신사 메타 광고'!$U:$U, '무신사 메타 광고'!$D:$D, $B161),SUMIFS('무신사 메타 광고'!$U:$U,'무신사 메타 광고'!$I:$I,$C$4,'무신사 메타 광고'!$D:$D,$B161))</f>
        <v>0</v>
      </c>
      <c r="J161" s="11">
        <f t="shared" si="6"/>
        <v>0</v>
      </c>
      <c r="K161" s="11">
        <f t="shared" si="7"/>
        <v>0</v>
      </c>
      <c r="L161" s="12" t="str">
        <f t="shared" si="8"/>
        <v xml:space="preserve"> </v>
      </c>
      <c r="N161" s="10">
        <f>IF($C$4="", SUMIFS('무신사 메타 광고'!$X:$X, '무신사 메타 광고'!$D:$D, $B161),SUMIFS('무신사 메타 광고'!$X:$X,'무신사 메타 광고'!I:I,$C$4,'무신사 메타 광고'!D:D,$B161))</f>
        <v>0</v>
      </c>
      <c r="O161" s="11">
        <f t="shared" si="9"/>
        <v>0</v>
      </c>
      <c r="R161" s="13"/>
      <c r="S161" s="10">
        <f>IF($S$4="", SUMIFS('무신사 메타 광고'!$L:$L, '무신사 메타 광고'!$C:$C, $R161),SUMIFS('무신사 메타 광고'!L:L,'무신사 메타 광고'!$I:$I,$S$4,'무신사 메타 광고'!$C:$C,$R161))</f>
        <v>0</v>
      </c>
      <c r="T161" s="10">
        <f>IF($S$4="", SUMIFS('무신사 메타 광고'!$V:$V, '무신사 메타 광고'!$C:$C, $R161),SUMIFS('무신사 메타 광고'!$V:$V,'무신사 메타 광고'!$I:$I,$S$4,'무신사 메타 광고'!$C:$C,$R161))</f>
        <v>0</v>
      </c>
      <c r="U161" s="11">
        <f t="shared" si="10"/>
        <v>0</v>
      </c>
      <c r="V161" s="12" t="str">
        <f t="shared" si="14"/>
        <v xml:space="preserve"> </v>
      </c>
      <c r="W161" s="10">
        <f>IF($S$4="", SUMIFS('무신사 메타 광고'!$K:$K, '무신사 메타 광고'!$C:$C, $R161),SUMIFS('무신사 메타 광고'!$K:$K,'무신사 메타 광고'!$I:$I,$S$4,'무신사 메타 광고'!$C:$C,$R161))</f>
        <v>0</v>
      </c>
      <c r="X161" s="10">
        <f>IF($S$4="", SUMIFS('무신사 메타 광고'!$N:$N, '무신사 메타 광고'!$C:$C, $R161),SUMIFS('무신사 메타 광고'!$N:$N,'무신사 메타 광고'!$I:$I,$S$4,'무신사 메타 광고'!$C:$C,$R161))</f>
        <v>0</v>
      </c>
      <c r="Y161" s="11">
        <f t="shared" si="11"/>
        <v>0</v>
      </c>
      <c r="Z161" s="12" t="str">
        <f t="shared" si="15"/>
        <v xml:space="preserve"> </v>
      </c>
      <c r="AB161" s="10">
        <f>IF($S$4="", SUMIFS('무신사 메타 광고'!$X:$X, '무신사 메타 광고'!$C:$C, $R161),SUMIFS('무신사 메타 광고'!$X:$X,'무신사 메타 광고'!$I:$I,$S$4,'무신사 메타 광고'!$C:$C,$R161))</f>
        <v>0</v>
      </c>
      <c r="AC161" s="11">
        <f t="shared" si="12"/>
        <v>0</v>
      </c>
    </row>
    <row r="162" spans="2:29">
      <c r="B162" s="9"/>
      <c r="C162" s="10">
        <f>IF($C$4="", SUMIFS('무신사 메타 광고'!$L:$L, '무신사 메타 광고'!$D:$D, $B162), SUMIFS('무신사 메타 광고'!$L:$L, '무신사 메타 광고'!$I:$I, $C$4, '무신사 메타 광고'!$D:$D, $B162))</f>
        <v>0</v>
      </c>
      <c r="D162" s="10">
        <f>IF($C$4="", SUMIFS('무신사 메타 광고'!$V:$V, '무신사 메타 광고'!$D:$D, $B162), SUMIFS('무신사 메타 광고'!$V:$V,'무신사 메타 광고'!$I:$I,$C$4,'무신사 메타 광고'!$D:$D,$B162))</f>
        <v>0</v>
      </c>
      <c r="E162" s="11">
        <f t="shared" si="5"/>
        <v>0</v>
      </c>
      <c r="F162" s="12" t="str">
        <f t="shared" si="13"/>
        <v xml:space="preserve"> </v>
      </c>
      <c r="G162" s="10">
        <f>IF($C$4="", SUMIFS('무신사 메타 광고'!$K:$K, '무신사 메타 광고'!$D:$D, $B162), SUMIFS('무신사 메타 광고'!$K:$K,'무신사 메타 광고'!$I:$I,$C$4,'무신사 메타 광고'!D:D,$B162))</f>
        <v>0</v>
      </c>
      <c r="H162" s="10">
        <f>IF($C$4="", SUMIFS('무신사 메타 광고'!$N:$N, '무신사 메타 광고'!$D:$D, $B162),SUMIFS('무신사 메타 광고'!$N:$N,'무신사 메타 광고'!$I:$I,$C$4,'무신사 메타 광고'!$D:$D,$B162))</f>
        <v>0</v>
      </c>
      <c r="I162" s="10">
        <f>IF($C$4="", SUMIFS('무신사 메타 광고'!$U:$U, '무신사 메타 광고'!$D:$D, $B162),SUMIFS('무신사 메타 광고'!$U:$U,'무신사 메타 광고'!$I:$I,$C$4,'무신사 메타 광고'!$D:$D,$B162))</f>
        <v>0</v>
      </c>
      <c r="J162" s="11">
        <f t="shared" si="6"/>
        <v>0</v>
      </c>
      <c r="K162" s="11">
        <f t="shared" si="7"/>
        <v>0</v>
      </c>
      <c r="L162" s="12" t="str">
        <f t="shared" si="8"/>
        <v xml:space="preserve"> </v>
      </c>
      <c r="N162" s="10">
        <f>IF($C$4="", SUMIFS('무신사 메타 광고'!$X:$X, '무신사 메타 광고'!$D:$D, $B162),SUMIFS('무신사 메타 광고'!$X:$X,'무신사 메타 광고'!I:I,$C$4,'무신사 메타 광고'!D:D,$B162))</f>
        <v>0</v>
      </c>
      <c r="O162" s="11">
        <f t="shared" si="9"/>
        <v>0</v>
      </c>
      <c r="R162" s="13"/>
      <c r="S162" s="10">
        <f>IF($S$4="", SUMIFS('무신사 메타 광고'!$L:$L, '무신사 메타 광고'!$C:$C, $R162),SUMIFS('무신사 메타 광고'!L:L,'무신사 메타 광고'!$I:$I,$S$4,'무신사 메타 광고'!$C:$C,$R162))</f>
        <v>0</v>
      </c>
      <c r="T162" s="10">
        <f>IF($S$4="", SUMIFS('무신사 메타 광고'!$V:$V, '무신사 메타 광고'!$C:$C, $R162),SUMIFS('무신사 메타 광고'!$V:$V,'무신사 메타 광고'!$I:$I,$S$4,'무신사 메타 광고'!$C:$C,$R162))</f>
        <v>0</v>
      </c>
      <c r="U162" s="11">
        <f t="shared" si="10"/>
        <v>0</v>
      </c>
      <c r="V162" s="12" t="str">
        <f t="shared" si="14"/>
        <v xml:space="preserve"> </v>
      </c>
      <c r="W162" s="10">
        <f>IF($S$4="", SUMIFS('무신사 메타 광고'!$K:$K, '무신사 메타 광고'!$C:$C, $R162),SUMIFS('무신사 메타 광고'!$K:$K,'무신사 메타 광고'!$I:$I,$S$4,'무신사 메타 광고'!$C:$C,$R162))</f>
        <v>0</v>
      </c>
      <c r="X162" s="10">
        <f>IF($S$4="", SUMIFS('무신사 메타 광고'!$N:$N, '무신사 메타 광고'!$C:$C, $R162),SUMIFS('무신사 메타 광고'!$N:$N,'무신사 메타 광고'!$I:$I,$S$4,'무신사 메타 광고'!$C:$C,$R162))</f>
        <v>0</v>
      </c>
      <c r="Y162" s="11">
        <f t="shared" si="11"/>
        <v>0</v>
      </c>
      <c r="Z162" s="12" t="str">
        <f t="shared" si="15"/>
        <v xml:space="preserve"> </v>
      </c>
      <c r="AB162" s="10">
        <f>IF($S$4="", SUMIFS('무신사 메타 광고'!$X:$X, '무신사 메타 광고'!$C:$C, $R162),SUMIFS('무신사 메타 광고'!$X:$X,'무신사 메타 광고'!$I:$I,$S$4,'무신사 메타 광고'!$C:$C,$R162))</f>
        <v>0</v>
      </c>
      <c r="AC162" s="11">
        <f t="shared" si="12"/>
        <v>0</v>
      </c>
    </row>
    <row r="163" spans="2:29">
      <c r="B163" s="9"/>
      <c r="C163" s="10">
        <f>IF($C$4="", SUMIFS('무신사 메타 광고'!$L:$L, '무신사 메타 광고'!$D:$D, $B163), SUMIFS('무신사 메타 광고'!$L:$L, '무신사 메타 광고'!$I:$I, $C$4, '무신사 메타 광고'!$D:$D, $B163))</f>
        <v>0</v>
      </c>
      <c r="D163" s="10">
        <f>IF($C$4="", SUMIFS('무신사 메타 광고'!$V:$V, '무신사 메타 광고'!$D:$D, $B163), SUMIFS('무신사 메타 광고'!$V:$V,'무신사 메타 광고'!$I:$I,$C$4,'무신사 메타 광고'!$D:$D,$B163))</f>
        <v>0</v>
      </c>
      <c r="E163" s="11">
        <f t="shared" si="5"/>
        <v>0</v>
      </c>
      <c r="F163" s="12" t="str">
        <f t="shared" si="13"/>
        <v xml:space="preserve"> </v>
      </c>
      <c r="G163" s="10">
        <f>IF($C$4="", SUMIFS('무신사 메타 광고'!$K:$K, '무신사 메타 광고'!$D:$D, $B163), SUMIFS('무신사 메타 광고'!$K:$K,'무신사 메타 광고'!$I:$I,$C$4,'무신사 메타 광고'!D:D,$B163))</f>
        <v>0</v>
      </c>
      <c r="H163" s="10">
        <f>IF($C$4="", SUMIFS('무신사 메타 광고'!$N:$N, '무신사 메타 광고'!$D:$D, $B163),SUMIFS('무신사 메타 광고'!$N:$N,'무신사 메타 광고'!$I:$I,$C$4,'무신사 메타 광고'!$D:$D,$B163))</f>
        <v>0</v>
      </c>
      <c r="I163" s="10">
        <f>IF($C$4="", SUMIFS('무신사 메타 광고'!$U:$U, '무신사 메타 광고'!$D:$D, $B163),SUMIFS('무신사 메타 광고'!$U:$U,'무신사 메타 광고'!$I:$I,$C$4,'무신사 메타 광고'!$D:$D,$B163))</f>
        <v>0</v>
      </c>
      <c r="J163" s="11">
        <f t="shared" si="6"/>
        <v>0</v>
      </c>
      <c r="K163" s="11">
        <f t="shared" si="7"/>
        <v>0</v>
      </c>
      <c r="L163" s="12" t="str">
        <f t="shared" si="8"/>
        <v xml:space="preserve"> </v>
      </c>
      <c r="N163" s="10">
        <f>IF($C$4="", SUMIFS('무신사 메타 광고'!$X:$X, '무신사 메타 광고'!$D:$D, $B163),SUMIFS('무신사 메타 광고'!$X:$X,'무신사 메타 광고'!I:I,$C$4,'무신사 메타 광고'!D:D,$B163))</f>
        <v>0</v>
      </c>
      <c r="O163" s="11">
        <f t="shared" si="9"/>
        <v>0</v>
      </c>
      <c r="R163" s="13"/>
      <c r="S163" s="10">
        <f>IF($S$4="", SUMIFS('무신사 메타 광고'!$L:$L, '무신사 메타 광고'!$C:$C, $R163),SUMIFS('무신사 메타 광고'!L:L,'무신사 메타 광고'!$I:$I,$S$4,'무신사 메타 광고'!$C:$C,$R163))</f>
        <v>0</v>
      </c>
      <c r="T163" s="10">
        <f>IF($S$4="", SUMIFS('무신사 메타 광고'!$V:$V, '무신사 메타 광고'!$C:$C, $R163),SUMIFS('무신사 메타 광고'!$V:$V,'무신사 메타 광고'!$I:$I,$S$4,'무신사 메타 광고'!$C:$C,$R163))</f>
        <v>0</v>
      </c>
      <c r="U163" s="11">
        <f t="shared" si="10"/>
        <v>0</v>
      </c>
      <c r="V163" s="12" t="str">
        <f t="shared" si="14"/>
        <v xml:space="preserve"> </v>
      </c>
      <c r="W163" s="10">
        <f>IF($S$4="", SUMIFS('무신사 메타 광고'!$K:$K, '무신사 메타 광고'!$C:$C, $R163),SUMIFS('무신사 메타 광고'!$K:$K,'무신사 메타 광고'!$I:$I,$S$4,'무신사 메타 광고'!$C:$C,$R163))</f>
        <v>0</v>
      </c>
      <c r="X163" s="10">
        <f>IF($S$4="", SUMIFS('무신사 메타 광고'!$N:$N, '무신사 메타 광고'!$C:$C, $R163),SUMIFS('무신사 메타 광고'!$N:$N,'무신사 메타 광고'!$I:$I,$S$4,'무신사 메타 광고'!$C:$C,$R163))</f>
        <v>0</v>
      </c>
      <c r="Y163" s="11">
        <f t="shared" si="11"/>
        <v>0</v>
      </c>
      <c r="Z163" s="12" t="str">
        <f t="shared" si="15"/>
        <v xml:space="preserve"> </v>
      </c>
      <c r="AB163" s="10">
        <f>IF($S$4="", SUMIFS('무신사 메타 광고'!$X:$X, '무신사 메타 광고'!$C:$C, $R163),SUMIFS('무신사 메타 광고'!$X:$X,'무신사 메타 광고'!$I:$I,$S$4,'무신사 메타 광고'!$C:$C,$R163))</f>
        <v>0</v>
      </c>
      <c r="AC163" s="11">
        <f t="shared" si="12"/>
        <v>0</v>
      </c>
    </row>
    <row r="164" spans="2:29">
      <c r="B164" s="9"/>
      <c r="C164" s="10">
        <f>IF($C$4="", SUMIFS('무신사 메타 광고'!$L:$L, '무신사 메타 광고'!$D:$D, $B164), SUMIFS('무신사 메타 광고'!$L:$L, '무신사 메타 광고'!$I:$I, $C$4, '무신사 메타 광고'!$D:$D, $B164))</f>
        <v>0</v>
      </c>
      <c r="D164" s="10">
        <f>IF($C$4="", SUMIFS('무신사 메타 광고'!$V:$V, '무신사 메타 광고'!$D:$D, $B164), SUMIFS('무신사 메타 광고'!$V:$V,'무신사 메타 광고'!$I:$I,$C$4,'무신사 메타 광고'!$D:$D,$B164))</f>
        <v>0</v>
      </c>
      <c r="E164" s="11">
        <f t="shared" si="5"/>
        <v>0</v>
      </c>
      <c r="F164" s="12" t="str">
        <f t="shared" si="13"/>
        <v xml:space="preserve"> </v>
      </c>
      <c r="G164" s="10">
        <f>IF($C$4="", SUMIFS('무신사 메타 광고'!$K:$K, '무신사 메타 광고'!$D:$D, $B164), SUMIFS('무신사 메타 광고'!$K:$K,'무신사 메타 광고'!$I:$I,$C$4,'무신사 메타 광고'!D:D,$B164))</f>
        <v>0</v>
      </c>
      <c r="H164" s="10">
        <f>IF($C$4="", SUMIFS('무신사 메타 광고'!$N:$N, '무신사 메타 광고'!$D:$D, $B164),SUMIFS('무신사 메타 광고'!$N:$N,'무신사 메타 광고'!$I:$I,$C$4,'무신사 메타 광고'!$D:$D,$B164))</f>
        <v>0</v>
      </c>
      <c r="I164" s="10">
        <f>IF($C$4="", SUMIFS('무신사 메타 광고'!$U:$U, '무신사 메타 광고'!$D:$D, $B164),SUMIFS('무신사 메타 광고'!$U:$U,'무신사 메타 광고'!$I:$I,$C$4,'무신사 메타 광고'!$D:$D,$B164))</f>
        <v>0</v>
      </c>
      <c r="J164" s="11">
        <f t="shared" si="6"/>
        <v>0</v>
      </c>
      <c r="K164" s="11">
        <f t="shared" si="7"/>
        <v>0</v>
      </c>
      <c r="L164" s="12" t="str">
        <f t="shared" si="8"/>
        <v xml:space="preserve"> </v>
      </c>
      <c r="N164" s="10">
        <f>IF($C$4="", SUMIFS('무신사 메타 광고'!$X:$X, '무신사 메타 광고'!$D:$D, $B164),SUMIFS('무신사 메타 광고'!$X:$X,'무신사 메타 광고'!I:I,$C$4,'무신사 메타 광고'!D:D,$B164))</f>
        <v>0</v>
      </c>
      <c r="O164" s="11">
        <f t="shared" si="9"/>
        <v>0</v>
      </c>
      <c r="R164" s="13"/>
      <c r="S164" s="10">
        <f>IF($S$4="", SUMIFS('무신사 메타 광고'!$L:$L, '무신사 메타 광고'!$C:$C, $R164),SUMIFS('무신사 메타 광고'!L:L,'무신사 메타 광고'!$I:$I,$S$4,'무신사 메타 광고'!$C:$C,$R164))</f>
        <v>0</v>
      </c>
      <c r="T164" s="10">
        <f>IF($S$4="", SUMIFS('무신사 메타 광고'!$V:$V, '무신사 메타 광고'!$C:$C, $R164),SUMIFS('무신사 메타 광고'!$V:$V,'무신사 메타 광고'!$I:$I,$S$4,'무신사 메타 광고'!$C:$C,$R164))</f>
        <v>0</v>
      </c>
      <c r="U164" s="11">
        <f t="shared" si="10"/>
        <v>0</v>
      </c>
      <c r="V164" s="12" t="str">
        <f t="shared" si="14"/>
        <v xml:space="preserve"> </v>
      </c>
      <c r="W164" s="10">
        <f>IF($S$4="", SUMIFS('무신사 메타 광고'!$K:$K, '무신사 메타 광고'!$C:$C, $R164),SUMIFS('무신사 메타 광고'!$K:$K,'무신사 메타 광고'!$I:$I,$S$4,'무신사 메타 광고'!$C:$C,$R164))</f>
        <v>0</v>
      </c>
      <c r="X164" s="10">
        <f>IF($S$4="", SUMIFS('무신사 메타 광고'!$N:$N, '무신사 메타 광고'!$C:$C, $R164),SUMIFS('무신사 메타 광고'!$N:$N,'무신사 메타 광고'!$I:$I,$S$4,'무신사 메타 광고'!$C:$C,$R164))</f>
        <v>0</v>
      </c>
      <c r="Y164" s="11">
        <f t="shared" si="11"/>
        <v>0</v>
      </c>
      <c r="Z164" s="12" t="str">
        <f t="shared" si="15"/>
        <v xml:space="preserve"> </v>
      </c>
      <c r="AB164" s="10">
        <f>IF($S$4="", SUMIFS('무신사 메타 광고'!$X:$X, '무신사 메타 광고'!$C:$C, $R164),SUMIFS('무신사 메타 광고'!$X:$X,'무신사 메타 광고'!$I:$I,$S$4,'무신사 메타 광고'!$C:$C,$R164))</f>
        <v>0</v>
      </c>
      <c r="AC164" s="11">
        <f t="shared" si="12"/>
        <v>0</v>
      </c>
    </row>
    <row r="165" spans="2:29">
      <c r="B165" s="9"/>
      <c r="C165" s="10">
        <f>IF($C$4="", SUMIFS('무신사 메타 광고'!$L:$L, '무신사 메타 광고'!$D:$D, $B165), SUMIFS('무신사 메타 광고'!$L:$L, '무신사 메타 광고'!$I:$I, $C$4, '무신사 메타 광고'!$D:$D, $B165))</f>
        <v>0</v>
      </c>
      <c r="D165" s="10">
        <f>IF($C$4="", SUMIFS('무신사 메타 광고'!$V:$V, '무신사 메타 광고'!$D:$D, $B165), SUMIFS('무신사 메타 광고'!$V:$V,'무신사 메타 광고'!$I:$I,$C$4,'무신사 메타 광고'!$D:$D,$B165))</f>
        <v>0</v>
      </c>
      <c r="E165" s="11">
        <f t="shared" si="5"/>
        <v>0</v>
      </c>
      <c r="F165" s="12" t="str">
        <f t="shared" si="13"/>
        <v xml:space="preserve"> </v>
      </c>
      <c r="G165" s="10">
        <f>IF($C$4="", SUMIFS('무신사 메타 광고'!$K:$K, '무신사 메타 광고'!$D:$D, $B165), SUMIFS('무신사 메타 광고'!$K:$K,'무신사 메타 광고'!$I:$I,$C$4,'무신사 메타 광고'!D:D,$B165))</f>
        <v>0</v>
      </c>
      <c r="H165" s="10">
        <f>IF($C$4="", SUMIFS('무신사 메타 광고'!$N:$N, '무신사 메타 광고'!$D:$D, $B165),SUMIFS('무신사 메타 광고'!$N:$N,'무신사 메타 광고'!$I:$I,$C$4,'무신사 메타 광고'!$D:$D,$B165))</f>
        <v>0</v>
      </c>
      <c r="I165" s="10">
        <f>IF($C$4="", SUMIFS('무신사 메타 광고'!$U:$U, '무신사 메타 광고'!$D:$D, $B165),SUMIFS('무신사 메타 광고'!$U:$U,'무신사 메타 광고'!$I:$I,$C$4,'무신사 메타 광고'!$D:$D,$B165))</f>
        <v>0</v>
      </c>
      <c r="J165" s="11">
        <f t="shared" si="6"/>
        <v>0</v>
      </c>
      <c r="K165" s="11">
        <f t="shared" si="7"/>
        <v>0</v>
      </c>
      <c r="L165" s="12" t="str">
        <f t="shared" si="8"/>
        <v xml:space="preserve"> </v>
      </c>
      <c r="N165" s="10">
        <f>IF($C$4="", SUMIFS('무신사 메타 광고'!$X:$X, '무신사 메타 광고'!$D:$D, $B165),SUMIFS('무신사 메타 광고'!$X:$X,'무신사 메타 광고'!I:I,$C$4,'무신사 메타 광고'!D:D,$B165))</f>
        <v>0</v>
      </c>
      <c r="O165" s="11">
        <f t="shared" si="9"/>
        <v>0</v>
      </c>
      <c r="R165" s="13"/>
      <c r="S165" s="10">
        <f>IF($S$4="", SUMIFS('무신사 메타 광고'!$L:$L, '무신사 메타 광고'!$C:$C, $R165),SUMIFS('무신사 메타 광고'!L:L,'무신사 메타 광고'!$I:$I,$S$4,'무신사 메타 광고'!$C:$C,$R165))</f>
        <v>0</v>
      </c>
      <c r="T165" s="10">
        <f>IF($S$4="", SUMIFS('무신사 메타 광고'!$V:$V, '무신사 메타 광고'!$C:$C, $R165),SUMIFS('무신사 메타 광고'!$V:$V,'무신사 메타 광고'!$I:$I,$S$4,'무신사 메타 광고'!$C:$C,$R165))</f>
        <v>0</v>
      </c>
      <c r="U165" s="11">
        <f t="shared" si="10"/>
        <v>0</v>
      </c>
      <c r="V165" s="12" t="str">
        <f t="shared" si="14"/>
        <v xml:space="preserve"> </v>
      </c>
      <c r="W165" s="10">
        <f>IF($S$4="", SUMIFS('무신사 메타 광고'!$K:$K, '무신사 메타 광고'!$C:$C, $R165),SUMIFS('무신사 메타 광고'!$K:$K,'무신사 메타 광고'!$I:$I,$S$4,'무신사 메타 광고'!$C:$C,$R165))</f>
        <v>0</v>
      </c>
      <c r="X165" s="10">
        <f>IF($S$4="", SUMIFS('무신사 메타 광고'!$N:$N, '무신사 메타 광고'!$C:$C, $R165),SUMIFS('무신사 메타 광고'!$N:$N,'무신사 메타 광고'!$I:$I,$S$4,'무신사 메타 광고'!$C:$C,$R165))</f>
        <v>0</v>
      </c>
      <c r="Y165" s="11">
        <f t="shared" si="11"/>
        <v>0</v>
      </c>
      <c r="Z165" s="12" t="str">
        <f t="shared" si="15"/>
        <v xml:space="preserve"> </v>
      </c>
      <c r="AB165" s="10">
        <f>IF($S$4="", SUMIFS('무신사 메타 광고'!$X:$X, '무신사 메타 광고'!$C:$C, $R165),SUMIFS('무신사 메타 광고'!$X:$X,'무신사 메타 광고'!$I:$I,$S$4,'무신사 메타 광고'!$C:$C,$R165))</f>
        <v>0</v>
      </c>
      <c r="AC165" s="11">
        <f t="shared" si="12"/>
        <v>0</v>
      </c>
    </row>
    <row r="166" spans="2:29">
      <c r="B166" s="9"/>
      <c r="C166" s="10">
        <f>IF($C$4="", SUMIFS('무신사 메타 광고'!$L:$L, '무신사 메타 광고'!$D:$D, $B166), SUMIFS('무신사 메타 광고'!$L:$L, '무신사 메타 광고'!$I:$I, $C$4, '무신사 메타 광고'!$D:$D, $B166))</f>
        <v>0</v>
      </c>
      <c r="D166" s="10">
        <f>IF($C$4="", SUMIFS('무신사 메타 광고'!$V:$V, '무신사 메타 광고'!$D:$D, $B166), SUMIFS('무신사 메타 광고'!$V:$V,'무신사 메타 광고'!$I:$I,$C$4,'무신사 메타 광고'!$D:$D,$B166))</f>
        <v>0</v>
      </c>
      <c r="E166" s="11">
        <f t="shared" si="5"/>
        <v>0</v>
      </c>
      <c r="F166" s="12" t="str">
        <f t="shared" si="13"/>
        <v xml:space="preserve"> </v>
      </c>
      <c r="G166" s="10">
        <f>IF($C$4="", SUMIFS('무신사 메타 광고'!$K:$K, '무신사 메타 광고'!$D:$D, $B166), SUMIFS('무신사 메타 광고'!$K:$K,'무신사 메타 광고'!$I:$I,$C$4,'무신사 메타 광고'!D:D,$B166))</f>
        <v>0</v>
      </c>
      <c r="H166" s="10">
        <f>IF($C$4="", SUMIFS('무신사 메타 광고'!$N:$N, '무신사 메타 광고'!$D:$D, $B166),SUMIFS('무신사 메타 광고'!$N:$N,'무신사 메타 광고'!$I:$I,$C$4,'무신사 메타 광고'!$D:$D,$B166))</f>
        <v>0</v>
      </c>
      <c r="I166" s="10">
        <f>IF($C$4="", SUMIFS('무신사 메타 광고'!$U:$U, '무신사 메타 광고'!$D:$D, $B166),SUMIFS('무신사 메타 광고'!$U:$U,'무신사 메타 광고'!$I:$I,$C$4,'무신사 메타 광고'!$D:$D,$B166))</f>
        <v>0</v>
      </c>
      <c r="J166" s="11">
        <f t="shared" si="6"/>
        <v>0</v>
      </c>
      <c r="K166" s="11">
        <f t="shared" si="7"/>
        <v>0</v>
      </c>
      <c r="L166" s="12" t="str">
        <f t="shared" si="8"/>
        <v xml:space="preserve"> </v>
      </c>
      <c r="N166" s="10">
        <f>IF($C$4="", SUMIFS('무신사 메타 광고'!$X:$X, '무신사 메타 광고'!$D:$D, $B166),SUMIFS('무신사 메타 광고'!$X:$X,'무신사 메타 광고'!I:I,$C$4,'무신사 메타 광고'!D:D,$B166))</f>
        <v>0</v>
      </c>
      <c r="O166" s="11">
        <f t="shared" si="9"/>
        <v>0</v>
      </c>
      <c r="R166" s="13"/>
      <c r="S166" s="10">
        <f>IF($S$4="", SUMIFS('무신사 메타 광고'!$L:$L, '무신사 메타 광고'!$C:$C, $R166),SUMIFS('무신사 메타 광고'!L:L,'무신사 메타 광고'!$I:$I,$S$4,'무신사 메타 광고'!$C:$C,$R166))</f>
        <v>0</v>
      </c>
      <c r="T166" s="10">
        <f>IF($S$4="", SUMIFS('무신사 메타 광고'!$V:$V, '무신사 메타 광고'!$C:$C, $R166),SUMIFS('무신사 메타 광고'!$V:$V,'무신사 메타 광고'!$I:$I,$S$4,'무신사 메타 광고'!$C:$C,$R166))</f>
        <v>0</v>
      </c>
      <c r="U166" s="11">
        <f t="shared" si="10"/>
        <v>0</v>
      </c>
      <c r="V166" s="12" t="str">
        <f t="shared" si="14"/>
        <v xml:space="preserve"> </v>
      </c>
      <c r="W166" s="10">
        <f>IF($S$4="", SUMIFS('무신사 메타 광고'!$K:$K, '무신사 메타 광고'!$C:$C, $R166),SUMIFS('무신사 메타 광고'!$K:$K,'무신사 메타 광고'!$I:$I,$S$4,'무신사 메타 광고'!$C:$C,$R166))</f>
        <v>0</v>
      </c>
      <c r="X166" s="10">
        <f>IF($S$4="", SUMIFS('무신사 메타 광고'!$N:$N, '무신사 메타 광고'!$C:$C, $R166),SUMIFS('무신사 메타 광고'!$N:$N,'무신사 메타 광고'!$I:$I,$S$4,'무신사 메타 광고'!$C:$C,$R166))</f>
        <v>0</v>
      </c>
      <c r="Y166" s="11">
        <f t="shared" si="11"/>
        <v>0</v>
      </c>
      <c r="Z166" s="12" t="str">
        <f t="shared" si="15"/>
        <v xml:space="preserve"> </v>
      </c>
      <c r="AB166" s="10">
        <f>IF($S$4="", SUMIFS('무신사 메타 광고'!$X:$X, '무신사 메타 광고'!$C:$C, $R166),SUMIFS('무신사 메타 광고'!$X:$X,'무신사 메타 광고'!$I:$I,$S$4,'무신사 메타 광고'!$C:$C,$R166))</f>
        <v>0</v>
      </c>
      <c r="AC166" s="11">
        <f t="shared" si="12"/>
        <v>0</v>
      </c>
    </row>
    <row r="167" spans="2:29">
      <c r="B167" s="9"/>
      <c r="C167" s="10">
        <f>IF($C$4="", SUMIFS('무신사 메타 광고'!$L:$L, '무신사 메타 광고'!$D:$D, $B167), SUMIFS('무신사 메타 광고'!$L:$L, '무신사 메타 광고'!$I:$I, $C$4, '무신사 메타 광고'!$D:$D, $B167))</f>
        <v>0</v>
      </c>
      <c r="D167" s="10">
        <f>IF($C$4="", SUMIFS('무신사 메타 광고'!$V:$V, '무신사 메타 광고'!$D:$D, $B167), SUMIFS('무신사 메타 광고'!$V:$V,'무신사 메타 광고'!$I:$I,$C$4,'무신사 메타 광고'!$D:$D,$B167))</f>
        <v>0</v>
      </c>
      <c r="E167" s="11">
        <f t="shared" si="5"/>
        <v>0</v>
      </c>
      <c r="F167" s="12" t="str">
        <f t="shared" si="13"/>
        <v xml:space="preserve"> </v>
      </c>
      <c r="G167" s="10">
        <f>IF($C$4="", SUMIFS('무신사 메타 광고'!$K:$K, '무신사 메타 광고'!$D:$D, $B167), SUMIFS('무신사 메타 광고'!$K:$K,'무신사 메타 광고'!$I:$I,$C$4,'무신사 메타 광고'!D:D,$B167))</f>
        <v>0</v>
      </c>
      <c r="H167" s="10">
        <f>IF($C$4="", SUMIFS('무신사 메타 광고'!$N:$N, '무신사 메타 광고'!$D:$D, $B167),SUMIFS('무신사 메타 광고'!$N:$N,'무신사 메타 광고'!$I:$I,$C$4,'무신사 메타 광고'!$D:$D,$B167))</f>
        <v>0</v>
      </c>
      <c r="I167" s="10">
        <f>IF($C$4="", SUMIFS('무신사 메타 광고'!$U:$U, '무신사 메타 광고'!$D:$D, $B167),SUMIFS('무신사 메타 광고'!$U:$U,'무신사 메타 광고'!$I:$I,$C$4,'무신사 메타 광고'!$D:$D,$B167))</f>
        <v>0</v>
      </c>
      <c r="J167" s="11">
        <f t="shared" si="6"/>
        <v>0</v>
      </c>
      <c r="K167" s="11">
        <f t="shared" si="7"/>
        <v>0</v>
      </c>
      <c r="L167" s="12" t="str">
        <f t="shared" si="8"/>
        <v xml:space="preserve"> </v>
      </c>
      <c r="N167" s="10">
        <f>IF($C$4="", SUMIFS('무신사 메타 광고'!$X:$X, '무신사 메타 광고'!$D:$D, $B167),SUMIFS('무신사 메타 광고'!$X:$X,'무신사 메타 광고'!I:I,$C$4,'무신사 메타 광고'!D:D,$B167))</f>
        <v>0</v>
      </c>
      <c r="O167" s="11">
        <f t="shared" si="9"/>
        <v>0</v>
      </c>
      <c r="R167" s="13"/>
      <c r="S167" s="10">
        <f>IF($S$4="", SUMIFS('무신사 메타 광고'!$L:$L, '무신사 메타 광고'!$C:$C, $R167),SUMIFS('무신사 메타 광고'!L:L,'무신사 메타 광고'!$I:$I,$S$4,'무신사 메타 광고'!$C:$C,$R167))</f>
        <v>0</v>
      </c>
      <c r="T167" s="10">
        <f>IF($S$4="", SUMIFS('무신사 메타 광고'!$V:$V, '무신사 메타 광고'!$C:$C, $R167),SUMIFS('무신사 메타 광고'!$V:$V,'무신사 메타 광고'!$I:$I,$S$4,'무신사 메타 광고'!$C:$C,$R167))</f>
        <v>0</v>
      </c>
      <c r="U167" s="11">
        <f t="shared" si="10"/>
        <v>0</v>
      </c>
      <c r="V167" s="12" t="str">
        <f t="shared" si="14"/>
        <v xml:space="preserve"> </v>
      </c>
      <c r="W167" s="10">
        <f>IF($S$4="", SUMIFS('무신사 메타 광고'!$K:$K, '무신사 메타 광고'!$C:$C, $R167),SUMIFS('무신사 메타 광고'!$K:$K,'무신사 메타 광고'!$I:$I,$S$4,'무신사 메타 광고'!$C:$C,$R167))</f>
        <v>0</v>
      </c>
      <c r="X167" s="10">
        <f>IF($S$4="", SUMIFS('무신사 메타 광고'!$N:$N, '무신사 메타 광고'!$C:$C, $R167),SUMIFS('무신사 메타 광고'!$N:$N,'무신사 메타 광고'!$I:$I,$S$4,'무신사 메타 광고'!$C:$C,$R167))</f>
        <v>0</v>
      </c>
      <c r="Y167" s="11">
        <f t="shared" si="11"/>
        <v>0</v>
      </c>
      <c r="Z167" s="12" t="str">
        <f t="shared" si="15"/>
        <v xml:space="preserve"> </v>
      </c>
      <c r="AB167" s="10">
        <f>IF($S$4="", SUMIFS('무신사 메타 광고'!$X:$X, '무신사 메타 광고'!$C:$C, $R167),SUMIFS('무신사 메타 광고'!$X:$X,'무신사 메타 광고'!$I:$I,$S$4,'무신사 메타 광고'!$C:$C,$R167))</f>
        <v>0</v>
      </c>
      <c r="AC167" s="11">
        <f t="shared" si="12"/>
        <v>0</v>
      </c>
    </row>
    <row r="168" spans="2:29">
      <c r="B168" s="9"/>
      <c r="C168" s="10">
        <f>IF($C$4="", SUMIFS('무신사 메타 광고'!$L:$L, '무신사 메타 광고'!$D:$D, $B168), SUMIFS('무신사 메타 광고'!$L:$L, '무신사 메타 광고'!$I:$I, $C$4, '무신사 메타 광고'!$D:$D, $B168))</f>
        <v>0</v>
      </c>
      <c r="D168" s="10">
        <f>IF($C$4="", SUMIFS('무신사 메타 광고'!$V:$V, '무신사 메타 광고'!$D:$D, $B168), SUMIFS('무신사 메타 광고'!$V:$V,'무신사 메타 광고'!$I:$I,$C$4,'무신사 메타 광고'!$D:$D,$B168))</f>
        <v>0</v>
      </c>
      <c r="E168" s="11">
        <f t="shared" si="5"/>
        <v>0</v>
      </c>
      <c r="F168" s="12" t="str">
        <f t="shared" si="13"/>
        <v xml:space="preserve"> </v>
      </c>
      <c r="G168" s="10">
        <f>IF($C$4="", SUMIFS('무신사 메타 광고'!$K:$K, '무신사 메타 광고'!$D:$D, $B168), SUMIFS('무신사 메타 광고'!$K:$K,'무신사 메타 광고'!$I:$I,$C$4,'무신사 메타 광고'!D:D,$B168))</f>
        <v>0</v>
      </c>
      <c r="H168" s="10">
        <f>IF($C$4="", SUMIFS('무신사 메타 광고'!$N:$N, '무신사 메타 광고'!$D:$D, $B168),SUMIFS('무신사 메타 광고'!$N:$N,'무신사 메타 광고'!$I:$I,$C$4,'무신사 메타 광고'!$D:$D,$B168))</f>
        <v>0</v>
      </c>
      <c r="I168" s="10">
        <f>IF($C$4="", SUMIFS('무신사 메타 광고'!$U:$U, '무신사 메타 광고'!$D:$D, $B168),SUMIFS('무신사 메타 광고'!$U:$U,'무신사 메타 광고'!$I:$I,$C$4,'무신사 메타 광고'!$D:$D,$B168))</f>
        <v>0</v>
      </c>
      <c r="J168" s="11">
        <f t="shared" si="6"/>
        <v>0</v>
      </c>
      <c r="K168" s="11">
        <f t="shared" si="7"/>
        <v>0</v>
      </c>
      <c r="L168" s="12" t="str">
        <f t="shared" si="8"/>
        <v xml:space="preserve"> </v>
      </c>
      <c r="N168" s="10">
        <f>IF($C$4="", SUMIFS('무신사 메타 광고'!$X:$X, '무신사 메타 광고'!$D:$D, $B168),SUMIFS('무신사 메타 광고'!$X:$X,'무신사 메타 광고'!I:I,$C$4,'무신사 메타 광고'!D:D,$B168))</f>
        <v>0</v>
      </c>
      <c r="O168" s="11">
        <f t="shared" si="9"/>
        <v>0</v>
      </c>
      <c r="R168" s="13"/>
      <c r="S168" s="10">
        <f>IF($S$4="", SUMIFS('무신사 메타 광고'!$L:$L, '무신사 메타 광고'!$C:$C, $R168),SUMIFS('무신사 메타 광고'!L:L,'무신사 메타 광고'!$I:$I,$S$4,'무신사 메타 광고'!$C:$C,$R168))</f>
        <v>0</v>
      </c>
      <c r="T168" s="10">
        <f>IF($S$4="", SUMIFS('무신사 메타 광고'!$V:$V, '무신사 메타 광고'!$C:$C, $R168),SUMIFS('무신사 메타 광고'!$V:$V,'무신사 메타 광고'!$I:$I,$S$4,'무신사 메타 광고'!$C:$C,$R168))</f>
        <v>0</v>
      </c>
      <c r="U168" s="11">
        <f t="shared" si="10"/>
        <v>0</v>
      </c>
      <c r="V168" s="12" t="str">
        <f t="shared" si="14"/>
        <v xml:space="preserve"> </v>
      </c>
      <c r="W168" s="10">
        <f>IF($S$4="", SUMIFS('무신사 메타 광고'!$K:$K, '무신사 메타 광고'!$C:$C, $R168),SUMIFS('무신사 메타 광고'!$K:$K,'무신사 메타 광고'!$I:$I,$S$4,'무신사 메타 광고'!$C:$C,$R168))</f>
        <v>0</v>
      </c>
      <c r="X168" s="10">
        <f>IF($S$4="", SUMIFS('무신사 메타 광고'!$N:$N, '무신사 메타 광고'!$C:$C, $R168),SUMIFS('무신사 메타 광고'!$N:$N,'무신사 메타 광고'!$I:$I,$S$4,'무신사 메타 광고'!$C:$C,$R168))</f>
        <v>0</v>
      </c>
      <c r="Y168" s="11">
        <f t="shared" si="11"/>
        <v>0</v>
      </c>
      <c r="Z168" s="12" t="str">
        <f t="shared" si="15"/>
        <v xml:space="preserve"> </v>
      </c>
      <c r="AB168" s="10">
        <f>IF($S$4="", SUMIFS('무신사 메타 광고'!$X:$X, '무신사 메타 광고'!$C:$C, $R168),SUMIFS('무신사 메타 광고'!$X:$X,'무신사 메타 광고'!$I:$I,$S$4,'무신사 메타 광고'!$C:$C,$R168))</f>
        <v>0</v>
      </c>
      <c r="AC168" s="11">
        <f t="shared" si="12"/>
        <v>0</v>
      </c>
    </row>
    <row r="169" spans="2:29">
      <c r="B169" s="9"/>
      <c r="C169" s="10">
        <f>IF($C$4="", SUMIFS('무신사 메타 광고'!$L:$L, '무신사 메타 광고'!$D:$D, $B169), SUMIFS('무신사 메타 광고'!$L:$L, '무신사 메타 광고'!$I:$I, $C$4, '무신사 메타 광고'!$D:$D, $B169))</f>
        <v>0</v>
      </c>
      <c r="D169" s="10">
        <f>IF($C$4="", SUMIFS('무신사 메타 광고'!$V:$V, '무신사 메타 광고'!$D:$D, $B169), SUMIFS('무신사 메타 광고'!$V:$V,'무신사 메타 광고'!$I:$I,$C$4,'무신사 메타 광고'!$D:$D,$B169))</f>
        <v>0</v>
      </c>
      <c r="E169" s="11">
        <f t="shared" si="5"/>
        <v>0</v>
      </c>
      <c r="F169" s="12" t="str">
        <f t="shared" si="13"/>
        <v xml:space="preserve"> </v>
      </c>
      <c r="G169" s="10">
        <f>IF($C$4="", SUMIFS('무신사 메타 광고'!$K:$K, '무신사 메타 광고'!$D:$D, $B169), SUMIFS('무신사 메타 광고'!$K:$K,'무신사 메타 광고'!$I:$I,$C$4,'무신사 메타 광고'!D:D,$B169))</f>
        <v>0</v>
      </c>
      <c r="H169" s="10">
        <f>IF($C$4="", SUMIFS('무신사 메타 광고'!$N:$N, '무신사 메타 광고'!$D:$D, $B169),SUMIFS('무신사 메타 광고'!$N:$N,'무신사 메타 광고'!$I:$I,$C$4,'무신사 메타 광고'!$D:$D,$B169))</f>
        <v>0</v>
      </c>
      <c r="I169" s="10">
        <f>IF($C$4="", SUMIFS('무신사 메타 광고'!$U:$U, '무신사 메타 광고'!$D:$D, $B169),SUMIFS('무신사 메타 광고'!$U:$U,'무신사 메타 광고'!$I:$I,$C$4,'무신사 메타 광고'!$D:$D,$B169))</f>
        <v>0</v>
      </c>
      <c r="J169" s="11">
        <f t="shared" si="6"/>
        <v>0</v>
      </c>
      <c r="K169" s="11">
        <f t="shared" si="7"/>
        <v>0</v>
      </c>
      <c r="L169" s="12" t="str">
        <f t="shared" si="8"/>
        <v xml:space="preserve"> </v>
      </c>
      <c r="N169" s="10">
        <f>IF($C$4="", SUMIFS('무신사 메타 광고'!$X:$X, '무신사 메타 광고'!$D:$D, $B169),SUMIFS('무신사 메타 광고'!$X:$X,'무신사 메타 광고'!I:I,$C$4,'무신사 메타 광고'!D:D,$B169))</f>
        <v>0</v>
      </c>
      <c r="O169" s="11">
        <f t="shared" si="9"/>
        <v>0</v>
      </c>
      <c r="R169" s="13"/>
      <c r="S169" s="10">
        <f>IF($S$4="", SUMIFS('무신사 메타 광고'!$L:$L, '무신사 메타 광고'!$C:$C, $R169),SUMIFS('무신사 메타 광고'!L:L,'무신사 메타 광고'!$I:$I,$S$4,'무신사 메타 광고'!$C:$C,$R169))</f>
        <v>0</v>
      </c>
      <c r="T169" s="10">
        <f>IF($S$4="", SUMIFS('무신사 메타 광고'!$V:$V, '무신사 메타 광고'!$C:$C, $R169),SUMIFS('무신사 메타 광고'!$V:$V,'무신사 메타 광고'!$I:$I,$S$4,'무신사 메타 광고'!$C:$C,$R169))</f>
        <v>0</v>
      </c>
      <c r="U169" s="11">
        <f t="shared" si="10"/>
        <v>0</v>
      </c>
      <c r="V169" s="12" t="str">
        <f t="shared" si="14"/>
        <v xml:space="preserve"> </v>
      </c>
      <c r="W169" s="10">
        <f>IF($S$4="", SUMIFS('무신사 메타 광고'!$K:$K, '무신사 메타 광고'!$C:$C, $R169),SUMIFS('무신사 메타 광고'!$K:$K,'무신사 메타 광고'!$I:$I,$S$4,'무신사 메타 광고'!$C:$C,$R169))</f>
        <v>0</v>
      </c>
      <c r="X169" s="10">
        <f>IF($S$4="", SUMIFS('무신사 메타 광고'!$N:$N, '무신사 메타 광고'!$C:$C, $R169),SUMIFS('무신사 메타 광고'!$N:$N,'무신사 메타 광고'!$I:$I,$S$4,'무신사 메타 광고'!$C:$C,$R169))</f>
        <v>0</v>
      </c>
      <c r="Y169" s="11">
        <f t="shared" si="11"/>
        <v>0</v>
      </c>
      <c r="Z169" s="12" t="str">
        <f t="shared" si="15"/>
        <v xml:space="preserve"> </v>
      </c>
      <c r="AB169" s="10">
        <f>IF($S$4="", SUMIFS('무신사 메타 광고'!$X:$X, '무신사 메타 광고'!$C:$C, $R169),SUMIFS('무신사 메타 광고'!$X:$X,'무신사 메타 광고'!$I:$I,$S$4,'무신사 메타 광고'!$C:$C,$R169))</f>
        <v>0</v>
      </c>
      <c r="AC169" s="11">
        <f t="shared" si="12"/>
        <v>0</v>
      </c>
    </row>
    <row r="170" spans="2:29">
      <c r="B170" s="9"/>
      <c r="C170" s="10">
        <f>IF($C$4="", SUMIFS('무신사 메타 광고'!$L:$L, '무신사 메타 광고'!$D:$D, $B170), SUMIFS('무신사 메타 광고'!$L:$L, '무신사 메타 광고'!$I:$I, $C$4, '무신사 메타 광고'!$D:$D, $B170))</f>
        <v>0</v>
      </c>
      <c r="D170" s="10">
        <f>IF($C$4="", SUMIFS('무신사 메타 광고'!$V:$V, '무신사 메타 광고'!$D:$D, $B170), SUMIFS('무신사 메타 광고'!$V:$V,'무신사 메타 광고'!$I:$I,$C$4,'무신사 메타 광고'!$D:$D,$B170))</f>
        <v>0</v>
      </c>
      <c r="E170" s="11">
        <f t="shared" si="5"/>
        <v>0</v>
      </c>
      <c r="F170" s="12" t="str">
        <f t="shared" si="13"/>
        <v xml:space="preserve"> </v>
      </c>
      <c r="G170" s="10">
        <f>IF($C$4="", SUMIFS('무신사 메타 광고'!$K:$K, '무신사 메타 광고'!$D:$D, $B170), SUMIFS('무신사 메타 광고'!$K:$K,'무신사 메타 광고'!$I:$I,$C$4,'무신사 메타 광고'!D:D,$B170))</f>
        <v>0</v>
      </c>
      <c r="H170" s="10">
        <f>IF($C$4="", SUMIFS('무신사 메타 광고'!$N:$N, '무신사 메타 광고'!$D:$D, $B170),SUMIFS('무신사 메타 광고'!$N:$N,'무신사 메타 광고'!$I:$I,$C$4,'무신사 메타 광고'!$D:$D,$B170))</f>
        <v>0</v>
      </c>
      <c r="I170" s="10">
        <f>IF($C$4="", SUMIFS('무신사 메타 광고'!$U:$U, '무신사 메타 광고'!$D:$D, $B170),SUMIFS('무신사 메타 광고'!$U:$U,'무신사 메타 광고'!$I:$I,$C$4,'무신사 메타 광고'!$D:$D,$B170))</f>
        <v>0</v>
      </c>
      <c r="J170" s="11">
        <f t="shared" si="6"/>
        <v>0</v>
      </c>
      <c r="K170" s="11">
        <f t="shared" si="7"/>
        <v>0</v>
      </c>
      <c r="L170" s="12" t="str">
        <f t="shared" si="8"/>
        <v xml:space="preserve"> </v>
      </c>
      <c r="N170" s="10">
        <f>IF($C$4="", SUMIFS('무신사 메타 광고'!$X:$X, '무신사 메타 광고'!$D:$D, $B170),SUMIFS('무신사 메타 광고'!$X:$X,'무신사 메타 광고'!I:I,$C$4,'무신사 메타 광고'!D:D,$B170))</f>
        <v>0</v>
      </c>
      <c r="O170" s="11">
        <f t="shared" si="9"/>
        <v>0</v>
      </c>
      <c r="R170" s="13"/>
      <c r="S170" s="10">
        <f>IF($S$4="", SUMIFS('무신사 메타 광고'!$L:$L, '무신사 메타 광고'!$C:$C, $R170),SUMIFS('무신사 메타 광고'!L:L,'무신사 메타 광고'!$I:$I,$S$4,'무신사 메타 광고'!$C:$C,$R170))</f>
        <v>0</v>
      </c>
      <c r="T170" s="10">
        <f>IF($S$4="", SUMIFS('무신사 메타 광고'!$V:$V, '무신사 메타 광고'!$C:$C, $R170),SUMIFS('무신사 메타 광고'!$V:$V,'무신사 메타 광고'!$I:$I,$S$4,'무신사 메타 광고'!$C:$C,$R170))</f>
        <v>0</v>
      </c>
      <c r="U170" s="11">
        <f t="shared" si="10"/>
        <v>0</v>
      </c>
      <c r="V170" s="12" t="str">
        <f t="shared" si="14"/>
        <v xml:space="preserve"> </v>
      </c>
      <c r="W170" s="10">
        <f>IF($S$4="", SUMIFS('무신사 메타 광고'!$K:$K, '무신사 메타 광고'!$C:$C, $R170),SUMIFS('무신사 메타 광고'!$K:$K,'무신사 메타 광고'!$I:$I,$S$4,'무신사 메타 광고'!$C:$C,$R170))</f>
        <v>0</v>
      </c>
      <c r="X170" s="10">
        <f>IF($S$4="", SUMIFS('무신사 메타 광고'!$N:$N, '무신사 메타 광고'!$C:$C, $R170),SUMIFS('무신사 메타 광고'!$N:$N,'무신사 메타 광고'!$I:$I,$S$4,'무신사 메타 광고'!$C:$C,$R170))</f>
        <v>0</v>
      </c>
      <c r="Y170" s="11">
        <f t="shared" si="11"/>
        <v>0</v>
      </c>
      <c r="Z170" s="12" t="str">
        <f t="shared" si="15"/>
        <v xml:space="preserve"> </v>
      </c>
      <c r="AB170" s="10">
        <f>IF($S$4="", SUMIFS('무신사 메타 광고'!$X:$X, '무신사 메타 광고'!$C:$C, $R170),SUMIFS('무신사 메타 광고'!$X:$X,'무신사 메타 광고'!$I:$I,$S$4,'무신사 메타 광고'!$C:$C,$R170))</f>
        <v>0</v>
      </c>
      <c r="AC170" s="11">
        <f t="shared" si="12"/>
        <v>0</v>
      </c>
    </row>
    <row r="171" spans="2:29">
      <c r="B171" s="9"/>
      <c r="C171" s="10">
        <f>IF($C$4="", SUMIFS('무신사 메타 광고'!$L:$L, '무신사 메타 광고'!$D:$D, $B171), SUMIFS('무신사 메타 광고'!$L:$L, '무신사 메타 광고'!$I:$I, $C$4, '무신사 메타 광고'!$D:$D, $B171))</f>
        <v>0</v>
      </c>
      <c r="D171" s="10">
        <f>IF($C$4="", SUMIFS('무신사 메타 광고'!$V:$V, '무신사 메타 광고'!$D:$D, $B171), SUMIFS('무신사 메타 광고'!$V:$V,'무신사 메타 광고'!$I:$I,$C$4,'무신사 메타 광고'!$D:$D,$B171))</f>
        <v>0</v>
      </c>
      <c r="E171" s="11">
        <f t="shared" si="5"/>
        <v>0</v>
      </c>
      <c r="F171" s="12" t="str">
        <f t="shared" si="13"/>
        <v xml:space="preserve"> </v>
      </c>
      <c r="G171" s="10">
        <f>IF($C$4="", SUMIFS('무신사 메타 광고'!$K:$K, '무신사 메타 광고'!$D:$D, $B171), SUMIFS('무신사 메타 광고'!$K:$K,'무신사 메타 광고'!$I:$I,$C$4,'무신사 메타 광고'!D:D,$B171))</f>
        <v>0</v>
      </c>
      <c r="H171" s="10">
        <f>IF($C$4="", SUMIFS('무신사 메타 광고'!$N:$N, '무신사 메타 광고'!$D:$D, $B171),SUMIFS('무신사 메타 광고'!$N:$N,'무신사 메타 광고'!$I:$I,$C$4,'무신사 메타 광고'!$D:$D,$B171))</f>
        <v>0</v>
      </c>
      <c r="I171" s="10">
        <f>IF($C$4="", SUMIFS('무신사 메타 광고'!$U:$U, '무신사 메타 광고'!$D:$D, $B171),SUMIFS('무신사 메타 광고'!$U:$U,'무신사 메타 광고'!$I:$I,$C$4,'무신사 메타 광고'!$D:$D,$B171))</f>
        <v>0</v>
      </c>
      <c r="J171" s="11">
        <f t="shared" si="6"/>
        <v>0</v>
      </c>
      <c r="K171" s="11">
        <f t="shared" si="7"/>
        <v>0</v>
      </c>
      <c r="L171" s="12" t="str">
        <f t="shared" si="8"/>
        <v xml:space="preserve"> </v>
      </c>
      <c r="N171" s="10">
        <f>IF($C$4="", SUMIFS('무신사 메타 광고'!$X:$X, '무신사 메타 광고'!$D:$D, $B171),SUMIFS('무신사 메타 광고'!$X:$X,'무신사 메타 광고'!I:I,$C$4,'무신사 메타 광고'!D:D,$B171))</f>
        <v>0</v>
      </c>
      <c r="O171" s="11">
        <f t="shared" si="9"/>
        <v>0</v>
      </c>
      <c r="R171" s="13"/>
      <c r="S171" s="10">
        <f>IF($S$4="", SUMIFS('무신사 메타 광고'!$L:$L, '무신사 메타 광고'!$C:$C, $R171),SUMIFS('무신사 메타 광고'!L:L,'무신사 메타 광고'!$I:$I,$S$4,'무신사 메타 광고'!$C:$C,$R171))</f>
        <v>0</v>
      </c>
      <c r="T171" s="10">
        <f>IF($S$4="", SUMIFS('무신사 메타 광고'!$V:$V, '무신사 메타 광고'!$C:$C, $R171),SUMIFS('무신사 메타 광고'!$V:$V,'무신사 메타 광고'!$I:$I,$S$4,'무신사 메타 광고'!$C:$C,$R171))</f>
        <v>0</v>
      </c>
      <c r="U171" s="11">
        <f t="shared" si="10"/>
        <v>0</v>
      </c>
      <c r="V171" s="12" t="str">
        <f t="shared" si="14"/>
        <v xml:space="preserve"> </v>
      </c>
      <c r="W171" s="10">
        <f>IF($S$4="", SUMIFS('무신사 메타 광고'!$K:$K, '무신사 메타 광고'!$C:$C, $R171),SUMIFS('무신사 메타 광고'!$K:$K,'무신사 메타 광고'!$I:$I,$S$4,'무신사 메타 광고'!$C:$C,$R171))</f>
        <v>0</v>
      </c>
      <c r="X171" s="10">
        <f>IF($S$4="", SUMIFS('무신사 메타 광고'!$N:$N, '무신사 메타 광고'!$C:$C, $R171),SUMIFS('무신사 메타 광고'!$N:$N,'무신사 메타 광고'!$I:$I,$S$4,'무신사 메타 광고'!$C:$C,$R171))</f>
        <v>0</v>
      </c>
      <c r="Y171" s="11">
        <f t="shared" si="11"/>
        <v>0</v>
      </c>
      <c r="Z171" s="12" t="str">
        <f t="shared" si="15"/>
        <v xml:space="preserve"> </v>
      </c>
      <c r="AB171" s="10">
        <f>IF($S$4="", SUMIFS('무신사 메타 광고'!$X:$X, '무신사 메타 광고'!$C:$C, $R171),SUMIFS('무신사 메타 광고'!$X:$X,'무신사 메타 광고'!$I:$I,$S$4,'무신사 메타 광고'!$C:$C,$R171))</f>
        <v>0</v>
      </c>
      <c r="AC171" s="11">
        <f t="shared" si="12"/>
        <v>0</v>
      </c>
    </row>
    <row r="172" spans="2:29">
      <c r="B172" s="9"/>
      <c r="C172" s="10">
        <f>IF($C$4="", SUMIFS('무신사 메타 광고'!$L:$L, '무신사 메타 광고'!$D:$D, $B172), SUMIFS('무신사 메타 광고'!$L:$L, '무신사 메타 광고'!$I:$I, $C$4, '무신사 메타 광고'!$D:$D, $B172))</f>
        <v>0</v>
      </c>
      <c r="D172" s="10">
        <f>IF($C$4="", SUMIFS('무신사 메타 광고'!$V:$V, '무신사 메타 광고'!$D:$D, $B172), SUMIFS('무신사 메타 광고'!$V:$V,'무신사 메타 광고'!$I:$I,$C$4,'무신사 메타 광고'!$D:$D,$B172))</f>
        <v>0</v>
      </c>
      <c r="E172" s="11">
        <f t="shared" si="5"/>
        <v>0</v>
      </c>
      <c r="F172" s="12" t="str">
        <f t="shared" si="13"/>
        <v xml:space="preserve"> </v>
      </c>
      <c r="G172" s="10">
        <f>IF($C$4="", SUMIFS('무신사 메타 광고'!$K:$K, '무신사 메타 광고'!$D:$D, $B172), SUMIFS('무신사 메타 광고'!$K:$K,'무신사 메타 광고'!$I:$I,$C$4,'무신사 메타 광고'!D:D,$B172))</f>
        <v>0</v>
      </c>
      <c r="H172" s="10">
        <f>IF($C$4="", SUMIFS('무신사 메타 광고'!$N:$N, '무신사 메타 광고'!$D:$D, $B172),SUMIFS('무신사 메타 광고'!$N:$N,'무신사 메타 광고'!$I:$I,$C$4,'무신사 메타 광고'!$D:$D,$B172))</f>
        <v>0</v>
      </c>
      <c r="I172" s="10">
        <f>IF($C$4="", SUMIFS('무신사 메타 광고'!$U:$U, '무신사 메타 광고'!$D:$D, $B172),SUMIFS('무신사 메타 광고'!$U:$U,'무신사 메타 광고'!$I:$I,$C$4,'무신사 메타 광고'!$D:$D,$B172))</f>
        <v>0</v>
      </c>
      <c r="J172" s="11">
        <f t="shared" si="6"/>
        <v>0</v>
      </c>
      <c r="K172" s="11">
        <f t="shared" si="7"/>
        <v>0</v>
      </c>
      <c r="L172" s="12" t="str">
        <f t="shared" si="8"/>
        <v xml:space="preserve"> </v>
      </c>
      <c r="N172" s="10">
        <f>IF($C$4="", SUMIFS('무신사 메타 광고'!$X:$X, '무신사 메타 광고'!$D:$D, $B172),SUMIFS('무신사 메타 광고'!$X:$X,'무신사 메타 광고'!I:I,$C$4,'무신사 메타 광고'!D:D,$B172))</f>
        <v>0</v>
      </c>
      <c r="O172" s="11">
        <f t="shared" si="9"/>
        <v>0</v>
      </c>
      <c r="R172" s="13"/>
      <c r="S172" s="10">
        <f>IF($S$4="", SUMIFS('무신사 메타 광고'!$L:$L, '무신사 메타 광고'!$C:$C, $R172),SUMIFS('무신사 메타 광고'!L:L,'무신사 메타 광고'!$I:$I,$S$4,'무신사 메타 광고'!$C:$C,$R172))</f>
        <v>0</v>
      </c>
      <c r="T172" s="10">
        <f>IF($S$4="", SUMIFS('무신사 메타 광고'!$V:$V, '무신사 메타 광고'!$C:$C, $R172),SUMIFS('무신사 메타 광고'!$V:$V,'무신사 메타 광고'!$I:$I,$S$4,'무신사 메타 광고'!$C:$C,$R172))</f>
        <v>0</v>
      </c>
      <c r="U172" s="11">
        <f t="shared" si="10"/>
        <v>0</v>
      </c>
      <c r="V172" s="12" t="str">
        <f t="shared" si="14"/>
        <v xml:space="preserve"> </v>
      </c>
      <c r="W172" s="10">
        <f>IF($S$4="", SUMIFS('무신사 메타 광고'!$K:$K, '무신사 메타 광고'!$C:$C, $R172),SUMIFS('무신사 메타 광고'!$K:$K,'무신사 메타 광고'!$I:$I,$S$4,'무신사 메타 광고'!$C:$C,$R172))</f>
        <v>0</v>
      </c>
      <c r="X172" s="10">
        <f>IF($S$4="", SUMIFS('무신사 메타 광고'!$N:$N, '무신사 메타 광고'!$C:$C, $R172),SUMIFS('무신사 메타 광고'!$N:$N,'무신사 메타 광고'!$I:$I,$S$4,'무신사 메타 광고'!$C:$C,$R172))</f>
        <v>0</v>
      </c>
      <c r="Y172" s="11">
        <f t="shared" si="11"/>
        <v>0</v>
      </c>
      <c r="Z172" s="12" t="str">
        <f t="shared" si="15"/>
        <v xml:space="preserve"> </v>
      </c>
      <c r="AB172" s="10">
        <f>IF($S$4="", SUMIFS('무신사 메타 광고'!$X:$X, '무신사 메타 광고'!$C:$C, $R172),SUMIFS('무신사 메타 광고'!$X:$X,'무신사 메타 광고'!$I:$I,$S$4,'무신사 메타 광고'!$C:$C,$R172))</f>
        <v>0</v>
      </c>
      <c r="AC172" s="11">
        <f t="shared" si="12"/>
        <v>0</v>
      </c>
    </row>
    <row r="173" spans="2:29">
      <c r="B173" s="9"/>
      <c r="C173" s="10">
        <f>IF($C$4="", SUMIFS('무신사 메타 광고'!$L:$L, '무신사 메타 광고'!$D:$D, $B173), SUMIFS('무신사 메타 광고'!$L:$L, '무신사 메타 광고'!$I:$I, $C$4, '무신사 메타 광고'!$D:$D, $B173))</f>
        <v>0</v>
      </c>
      <c r="D173" s="10">
        <f>IF($C$4="", SUMIFS('무신사 메타 광고'!$V:$V, '무신사 메타 광고'!$D:$D, $B173), SUMIFS('무신사 메타 광고'!$V:$V,'무신사 메타 광고'!$I:$I,$C$4,'무신사 메타 광고'!$D:$D,$B173))</f>
        <v>0</v>
      </c>
      <c r="E173" s="11">
        <f t="shared" si="5"/>
        <v>0</v>
      </c>
      <c r="F173" s="12" t="str">
        <f t="shared" si="13"/>
        <v xml:space="preserve"> </v>
      </c>
      <c r="G173" s="10">
        <f>IF($C$4="", SUMIFS('무신사 메타 광고'!$K:$K, '무신사 메타 광고'!$D:$D, $B173), SUMIFS('무신사 메타 광고'!$K:$K,'무신사 메타 광고'!$I:$I,$C$4,'무신사 메타 광고'!D:D,$B173))</f>
        <v>0</v>
      </c>
      <c r="H173" s="10">
        <f>IF($C$4="", SUMIFS('무신사 메타 광고'!$N:$N, '무신사 메타 광고'!$D:$D, $B173),SUMIFS('무신사 메타 광고'!$N:$N,'무신사 메타 광고'!$I:$I,$C$4,'무신사 메타 광고'!$D:$D,$B173))</f>
        <v>0</v>
      </c>
      <c r="I173" s="10">
        <f>IF($C$4="", SUMIFS('무신사 메타 광고'!$U:$U, '무신사 메타 광고'!$D:$D, $B173),SUMIFS('무신사 메타 광고'!$U:$U,'무신사 메타 광고'!$I:$I,$C$4,'무신사 메타 광고'!$D:$D,$B173))</f>
        <v>0</v>
      </c>
      <c r="J173" s="11">
        <f t="shared" si="6"/>
        <v>0</v>
      </c>
      <c r="K173" s="11">
        <f t="shared" si="7"/>
        <v>0</v>
      </c>
      <c r="L173" s="12" t="str">
        <f t="shared" si="8"/>
        <v xml:space="preserve"> </v>
      </c>
      <c r="N173" s="10">
        <f>IF($C$4="", SUMIFS('무신사 메타 광고'!$X:$X, '무신사 메타 광고'!$D:$D, $B173),SUMIFS('무신사 메타 광고'!$X:$X,'무신사 메타 광고'!I:I,$C$4,'무신사 메타 광고'!D:D,$B173))</f>
        <v>0</v>
      </c>
      <c r="O173" s="11">
        <f t="shared" si="9"/>
        <v>0</v>
      </c>
      <c r="R173" s="13"/>
      <c r="S173" s="10">
        <f>IF($S$4="", SUMIFS('무신사 메타 광고'!$L:$L, '무신사 메타 광고'!$C:$C, $R173),SUMIFS('무신사 메타 광고'!L:L,'무신사 메타 광고'!$I:$I,$S$4,'무신사 메타 광고'!$C:$C,$R173))</f>
        <v>0</v>
      </c>
      <c r="T173" s="10">
        <f>IF($S$4="", SUMIFS('무신사 메타 광고'!$V:$V, '무신사 메타 광고'!$C:$C, $R173),SUMIFS('무신사 메타 광고'!$V:$V,'무신사 메타 광고'!$I:$I,$S$4,'무신사 메타 광고'!$C:$C,$R173))</f>
        <v>0</v>
      </c>
      <c r="U173" s="11">
        <f t="shared" si="10"/>
        <v>0</v>
      </c>
      <c r="V173" s="12" t="str">
        <f t="shared" si="14"/>
        <v xml:space="preserve"> </v>
      </c>
      <c r="W173" s="10">
        <f>IF($S$4="", SUMIFS('무신사 메타 광고'!$K:$K, '무신사 메타 광고'!$C:$C, $R173),SUMIFS('무신사 메타 광고'!$K:$K,'무신사 메타 광고'!$I:$I,$S$4,'무신사 메타 광고'!$C:$C,$R173))</f>
        <v>0</v>
      </c>
      <c r="X173" s="10">
        <f>IF($S$4="", SUMIFS('무신사 메타 광고'!$N:$N, '무신사 메타 광고'!$C:$C, $R173),SUMIFS('무신사 메타 광고'!$N:$N,'무신사 메타 광고'!$I:$I,$S$4,'무신사 메타 광고'!$C:$C,$R173))</f>
        <v>0</v>
      </c>
      <c r="Y173" s="11">
        <f t="shared" si="11"/>
        <v>0</v>
      </c>
      <c r="Z173" s="12" t="str">
        <f t="shared" si="15"/>
        <v xml:space="preserve"> </v>
      </c>
      <c r="AB173" s="10">
        <f>IF($S$4="", SUMIFS('무신사 메타 광고'!$X:$X, '무신사 메타 광고'!$C:$C, $R173),SUMIFS('무신사 메타 광고'!$X:$X,'무신사 메타 광고'!$I:$I,$S$4,'무신사 메타 광고'!$C:$C,$R173))</f>
        <v>0</v>
      </c>
      <c r="AC173" s="11">
        <f t="shared" si="12"/>
        <v>0</v>
      </c>
    </row>
    <row r="174" spans="2:29">
      <c r="B174" s="9"/>
      <c r="C174" s="10">
        <f>IF($C$4="", SUMIFS('무신사 메타 광고'!$L:$L, '무신사 메타 광고'!$D:$D, $B174), SUMIFS('무신사 메타 광고'!$L:$L, '무신사 메타 광고'!$I:$I, $C$4, '무신사 메타 광고'!$D:$D, $B174))</f>
        <v>0</v>
      </c>
      <c r="D174" s="10">
        <f>IF($C$4="", SUMIFS('무신사 메타 광고'!$V:$V, '무신사 메타 광고'!$D:$D, $B174), SUMIFS('무신사 메타 광고'!$V:$V,'무신사 메타 광고'!$I:$I,$C$4,'무신사 메타 광고'!$D:$D,$B174))</f>
        <v>0</v>
      </c>
      <c r="E174" s="11">
        <f t="shared" si="5"/>
        <v>0</v>
      </c>
      <c r="F174" s="12" t="str">
        <f t="shared" si="13"/>
        <v xml:space="preserve"> </v>
      </c>
      <c r="G174" s="10">
        <f>IF($C$4="", SUMIFS('무신사 메타 광고'!$K:$K, '무신사 메타 광고'!$D:$D, $B174), SUMIFS('무신사 메타 광고'!$K:$K,'무신사 메타 광고'!$I:$I,$C$4,'무신사 메타 광고'!D:D,$B174))</f>
        <v>0</v>
      </c>
      <c r="H174" s="10">
        <f>IF($C$4="", SUMIFS('무신사 메타 광고'!$N:$N, '무신사 메타 광고'!$D:$D, $B174),SUMIFS('무신사 메타 광고'!$N:$N,'무신사 메타 광고'!$I:$I,$C$4,'무신사 메타 광고'!$D:$D,$B174))</f>
        <v>0</v>
      </c>
      <c r="I174" s="10">
        <f>IF($C$4="", SUMIFS('무신사 메타 광고'!$U:$U, '무신사 메타 광고'!$D:$D, $B174),SUMIFS('무신사 메타 광고'!$U:$U,'무신사 메타 광고'!$I:$I,$C$4,'무신사 메타 광고'!$D:$D,$B174))</f>
        <v>0</v>
      </c>
      <c r="J174" s="11">
        <f t="shared" si="6"/>
        <v>0</v>
      </c>
      <c r="K174" s="11">
        <f t="shared" si="7"/>
        <v>0</v>
      </c>
      <c r="L174" s="12" t="str">
        <f t="shared" si="8"/>
        <v xml:space="preserve"> </v>
      </c>
      <c r="N174" s="10">
        <f>IF($C$4="", SUMIFS('무신사 메타 광고'!$X:$X, '무신사 메타 광고'!$D:$D, $B174),SUMIFS('무신사 메타 광고'!$X:$X,'무신사 메타 광고'!I:I,$C$4,'무신사 메타 광고'!D:D,$B174))</f>
        <v>0</v>
      </c>
      <c r="O174" s="11">
        <f t="shared" si="9"/>
        <v>0</v>
      </c>
      <c r="R174" s="13"/>
      <c r="S174" s="10">
        <f>IF($S$4="", SUMIFS('무신사 메타 광고'!$L:$L, '무신사 메타 광고'!$C:$C, $R174),SUMIFS('무신사 메타 광고'!L:L,'무신사 메타 광고'!$I:$I,$S$4,'무신사 메타 광고'!$C:$C,$R174))</f>
        <v>0</v>
      </c>
      <c r="T174" s="10">
        <f>IF($S$4="", SUMIFS('무신사 메타 광고'!$V:$V, '무신사 메타 광고'!$C:$C, $R174),SUMIFS('무신사 메타 광고'!$V:$V,'무신사 메타 광고'!$I:$I,$S$4,'무신사 메타 광고'!$C:$C,$R174))</f>
        <v>0</v>
      </c>
      <c r="U174" s="11">
        <f t="shared" si="10"/>
        <v>0</v>
      </c>
      <c r="V174" s="12" t="str">
        <f t="shared" si="14"/>
        <v xml:space="preserve"> </v>
      </c>
      <c r="W174" s="10">
        <f>IF($S$4="", SUMIFS('무신사 메타 광고'!$K:$K, '무신사 메타 광고'!$C:$C, $R174),SUMIFS('무신사 메타 광고'!$K:$K,'무신사 메타 광고'!$I:$I,$S$4,'무신사 메타 광고'!$C:$C,$R174))</f>
        <v>0</v>
      </c>
      <c r="X174" s="10">
        <f>IF($S$4="", SUMIFS('무신사 메타 광고'!$N:$N, '무신사 메타 광고'!$C:$C, $R174),SUMIFS('무신사 메타 광고'!$N:$N,'무신사 메타 광고'!$I:$I,$S$4,'무신사 메타 광고'!$C:$C,$R174))</f>
        <v>0</v>
      </c>
      <c r="Y174" s="11">
        <f t="shared" si="11"/>
        <v>0</v>
      </c>
      <c r="Z174" s="12" t="str">
        <f t="shared" si="15"/>
        <v xml:space="preserve"> </v>
      </c>
      <c r="AB174" s="10">
        <f>IF($S$4="", SUMIFS('무신사 메타 광고'!$X:$X, '무신사 메타 광고'!$C:$C, $R174),SUMIFS('무신사 메타 광고'!$X:$X,'무신사 메타 광고'!$I:$I,$S$4,'무신사 메타 광고'!$C:$C,$R174))</f>
        <v>0</v>
      </c>
      <c r="AC174" s="11">
        <f t="shared" si="12"/>
        <v>0</v>
      </c>
    </row>
    <row r="175" spans="2:29">
      <c r="B175" s="9"/>
      <c r="C175" s="10">
        <f>IF($C$4="", SUMIFS('무신사 메타 광고'!$L:$L, '무신사 메타 광고'!$D:$D, $B175), SUMIFS('무신사 메타 광고'!$L:$L, '무신사 메타 광고'!$I:$I, $C$4, '무신사 메타 광고'!$D:$D, $B175))</f>
        <v>0</v>
      </c>
      <c r="D175" s="10">
        <f>IF($C$4="", SUMIFS('무신사 메타 광고'!$V:$V, '무신사 메타 광고'!$D:$D, $B175), SUMIFS('무신사 메타 광고'!$V:$V,'무신사 메타 광고'!$I:$I,$C$4,'무신사 메타 광고'!$D:$D,$B175))</f>
        <v>0</v>
      </c>
      <c r="E175" s="11">
        <f t="shared" si="5"/>
        <v>0</v>
      </c>
      <c r="F175" s="12" t="str">
        <f t="shared" si="13"/>
        <v xml:space="preserve"> </v>
      </c>
      <c r="G175" s="10">
        <f>IF($C$4="", SUMIFS('무신사 메타 광고'!$K:$K, '무신사 메타 광고'!$D:$D, $B175), SUMIFS('무신사 메타 광고'!$K:$K,'무신사 메타 광고'!$I:$I,$C$4,'무신사 메타 광고'!D:D,$B175))</f>
        <v>0</v>
      </c>
      <c r="H175" s="10">
        <f>IF($C$4="", SUMIFS('무신사 메타 광고'!$N:$N, '무신사 메타 광고'!$D:$D, $B175),SUMIFS('무신사 메타 광고'!$N:$N,'무신사 메타 광고'!$I:$I,$C$4,'무신사 메타 광고'!$D:$D,$B175))</f>
        <v>0</v>
      </c>
      <c r="I175" s="10">
        <f>IF($C$4="", SUMIFS('무신사 메타 광고'!$U:$U, '무신사 메타 광고'!$D:$D, $B175),SUMIFS('무신사 메타 광고'!$U:$U,'무신사 메타 광고'!$I:$I,$C$4,'무신사 메타 광고'!$D:$D,$B175))</f>
        <v>0</v>
      </c>
      <c r="J175" s="11">
        <f t="shared" si="6"/>
        <v>0</v>
      </c>
      <c r="K175" s="11">
        <f t="shared" si="7"/>
        <v>0</v>
      </c>
      <c r="L175" s="12" t="str">
        <f t="shared" si="8"/>
        <v xml:space="preserve"> </v>
      </c>
      <c r="N175" s="10">
        <f>IF($C$4="", SUMIFS('무신사 메타 광고'!$X:$X, '무신사 메타 광고'!$D:$D, $B175),SUMIFS('무신사 메타 광고'!$X:$X,'무신사 메타 광고'!I:I,$C$4,'무신사 메타 광고'!D:D,$B175))</f>
        <v>0</v>
      </c>
      <c r="O175" s="11">
        <f t="shared" si="9"/>
        <v>0</v>
      </c>
      <c r="R175" s="13"/>
      <c r="S175" s="10">
        <f>IF($S$4="", SUMIFS('무신사 메타 광고'!$L:$L, '무신사 메타 광고'!$C:$C, $R175),SUMIFS('무신사 메타 광고'!L:L,'무신사 메타 광고'!$I:$I,$S$4,'무신사 메타 광고'!$C:$C,$R175))</f>
        <v>0</v>
      </c>
      <c r="T175" s="10">
        <f>IF($S$4="", SUMIFS('무신사 메타 광고'!$V:$V, '무신사 메타 광고'!$C:$C, $R175),SUMIFS('무신사 메타 광고'!$V:$V,'무신사 메타 광고'!$I:$I,$S$4,'무신사 메타 광고'!$C:$C,$R175))</f>
        <v>0</v>
      </c>
      <c r="U175" s="11">
        <f t="shared" si="10"/>
        <v>0</v>
      </c>
      <c r="V175" s="12" t="str">
        <f t="shared" si="14"/>
        <v xml:space="preserve"> </v>
      </c>
      <c r="W175" s="10">
        <f>IF($S$4="", SUMIFS('무신사 메타 광고'!$K:$K, '무신사 메타 광고'!$C:$C, $R175),SUMIFS('무신사 메타 광고'!$K:$K,'무신사 메타 광고'!$I:$I,$S$4,'무신사 메타 광고'!$C:$C,$R175))</f>
        <v>0</v>
      </c>
      <c r="X175" s="10">
        <f>IF($S$4="", SUMIFS('무신사 메타 광고'!$N:$N, '무신사 메타 광고'!$C:$C, $R175),SUMIFS('무신사 메타 광고'!$N:$N,'무신사 메타 광고'!$I:$I,$S$4,'무신사 메타 광고'!$C:$C,$R175))</f>
        <v>0</v>
      </c>
      <c r="Y175" s="11">
        <f t="shared" si="11"/>
        <v>0</v>
      </c>
      <c r="Z175" s="12" t="str">
        <f t="shared" si="15"/>
        <v xml:space="preserve"> </v>
      </c>
      <c r="AB175" s="10">
        <f>IF($S$4="", SUMIFS('무신사 메타 광고'!$X:$X, '무신사 메타 광고'!$C:$C, $R175),SUMIFS('무신사 메타 광고'!$X:$X,'무신사 메타 광고'!$I:$I,$S$4,'무신사 메타 광고'!$C:$C,$R175))</f>
        <v>0</v>
      </c>
      <c r="AC175" s="11">
        <f t="shared" si="12"/>
        <v>0</v>
      </c>
    </row>
    <row r="176" spans="2:29">
      <c r="B176" s="9"/>
      <c r="C176" s="10">
        <f>IF($C$4="", SUMIFS('무신사 메타 광고'!$L:$L, '무신사 메타 광고'!$D:$D, $B176), SUMIFS('무신사 메타 광고'!$L:$L, '무신사 메타 광고'!$I:$I, $C$4, '무신사 메타 광고'!$D:$D, $B176))</f>
        <v>0</v>
      </c>
      <c r="D176" s="10">
        <f>IF($C$4="", SUMIFS('무신사 메타 광고'!$V:$V, '무신사 메타 광고'!$D:$D, $B176), SUMIFS('무신사 메타 광고'!$V:$V,'무신사 메타 광고'!$I:$I,$C$4,'무신사 메타 광고'!$D:$D,$B176))</f>
        <v>0</v>
      </c>
      <c r="E176" s="11">
        <f t="shared" si="5"/>
        <v>0</v>
      </c>
      <c r="F176" s="12" t="str">
        <f t="shared" si="13"/>
        <v xml:space="preserve"> </v>
      </c>
      <c r="G176" s="10">
        <f>IF($C$4="", SUMIFS('무신사 메타 광고'!$K:$K, '무신사 메타 광고'!$D:$D, $B176), SUMIFS('무신사 메타 광고'!$K:$K,'무신사 메타 광고'!$I:$I,$C$4,'무신사 메타 광고'!D:D,$B176))</f>
        <v>0</v>
      </c>
      <c r="H176" s="10">
        <f>IF($C$4="", SUMIFS('무신사 메타 광고'!$N:$N, '무신사 메타 광고'!$D:$D, $B176),SUMIFS('무신사 메타 광고'!$N:$N,'무신사 메타 광고'!$I:$I,$C$4,'무신사 메타 광고'!$D:$D,$B176))</f>
        <v>0</v>
      </c>
      <c r="I176" s="10">
        <f>IF($C$4="", SUMIFS('무신사 메타 광고'!$U:$U, '무신사 메타 광고'!$D:$D, $B176),SUMIFS('무신사 메타 광고'!$U:$U,'무신사 메타 광고'!$I:$I,$C$4,'무신사 메타 광고'!$D:$D,$B176))</f>
        <v>0</v>
      </c>
      <c r="J176" s="11">
        <f t="shared" si="6"/>
        <v>0</v>
      </c>
      <c r="K176" s="11">
        <f t="shared" si="7"/>
        <v>0</v>
      </c>
      <c r="L176" s="12" t="str">
        <f t="shared" si="8"/>
        <v xml:space="preserve"> </v>
      </c>
      <c r="N176" s="10">
        <f>IF($C$4="", SUMIFS('무신사 메타 광고'!$X:$X, '무신사 메타 광고'!$D:$D, $B176),SUMIFS('무신사 메타 광고'!$X:$X,'무신사 메타 광고'!I:I,$C$4,'무신사 메타 광고'!D:D,$B176))</f>
        <v>0</v>
      </c>
      <c r="O176" s="11">
        <f t="shared" si="9"/>
        <v>0</v>
      </c>
      <c r="R176" s="13"/>
      <c r="S176" s="10">
        <f>IF($S$4="", SUMIFS('무신사 메타 광고'!$L:$L, '무신사 메타 광고'!$C:$C, $R176),SUMIFS('무신사 메타 광고'!L:L,'무신사 메타 광고'!$I:$I,$S$4,'무신사 메타 광고'!$C:$C,$R176))</f>
        <v>0</v>
      </c>
      <c r="T176" s="10">
        <f>IF($S$4="", SUMIFS('무신사 메타 광고'!$V:$V, '무신사 메타 광고'!$C:$C, $R176),SUMIFS('무신사 메타 광고'!$V:$V,'무신사 메타 광고'!$I:$I,$S$4,'무신사 메타 광고'!$C:$C,$R176))</f>
        <v>0</v>
      </c>
      <c r="U176" s="11">
        <f t="shared" si="10"/>
        <v>0</v>
      </c>
      <c r="V176" s="12" t="str">
        <f t="shared" si="14"/>
        <v xml:space="preserve"> </v>
      </c>
      <c r="W176" s="10">
        <f>IF($S$4="", SUMIFS('무신사 메타 광고'!$K:$K, '무신사 메타 광고'!$C:$C, $R176),SUMIFS('무신사 메타 광고'!$K:$K,'무신사 메타 광고'!$I:$I,$S$4,'무신사 메타 광고'!$C:$C,$R176))</f>
        <v>0</v>
      </c>
      <c r="X176" s="10">
        <f>IF($S$4="", SUMIFS('무신사 메타 광고'!$N:$N, '무신사 메타 광고'!$C:$C, $R176),SUMIFS('무신사 메타 광고'!$N:$N,'무신사 메타 광고'!$I:$I,$S$4,'무신사 메타 광고'!$C:$C,$R176))</f>
        <v>0</v>
      </c>
      <c r="Y176" s="11">
        <f t="shared" si="11"/>
        <v>0</v>
      </c>
      <c r="Z176" s="12" t="str">
        <f t="shared" si="15"/>
        <v xml:space="preserve"> </v>
      </c>
      <c r="AB176" s="10">
        <f>IF($S$4="", SUMIFS('무신사 메타 광고'!$X:$X, '무신사 메타 광고'!$C:$C, $R176),SUMIFS('무신사 메타 광고'!$X:$X,'무신사 메타 광고'!$I:$I,$S$4,'무신사 메타 광고'!$C:$C,$R176))</f>
        <v>0</v>
      </c>
      <c r="AC176" s="11">
        <f t="shared" si="12"/>
        <v>0</v>
      </c>
    </row>
    <row r="177" spans="2:29">
      <c r="B177" s="9"/>
      <c r="C177" s="10">
        <f>IF($C$4="", SUMIFS('무신사 메타 광고'!$L:$L, '무신사 메타 광고'!$D:$D, $B177), SUMIFS('무신사 메타 광고'!$L:$L, '무신사 메타 광고'!$I:$I, $C$4, '무신사 메타 광고'!$D:$D, $B177))</f>
        <v>0</v>
      </c>
      <c r="D177" s="10">
        <f>IF($C$4="", SUMIFS('무신사 메타 광고'!$V:$V, '무신사 메타 광고'!$D:$D, $B177), SUMIFS('무신사 메타 광고'!$V:$V,'무신사 메타 광고'!$I:$I,$C$4,'무신사 메타 광고'!$D:$D,$B177))</f>
        <v>0</v>
      </c>
      <c r="E177" s="11">
        <f t="shared" si="5"/>
        <v>0</v>
      </c>
      <c r="F177" s="12" t="str">
        <f t="shared" si="13"/>
        <v xml:space="preserve"> </v>
      </c>
      <c r="G177" s="10">
        <f>IF($C$4="", SUMIFS('무신사 메타 광고'!$K:$K, '무신사 메타 광고'!$D:$D, $B177), SUMIFS('무신사 메타 광고'!$K:$K,'무신사 메타 광고'!$I:$I,$C$4,'무신사 메타 광고'!D:D,$B177))</f>
        <v>0</v>
      </c>
      <c r="H177" s="10">
        <f>IF($C$4="", SUMIFS('무신사 메타 광고'!$N:$N, '무신사 메타 광고'!$D:$D, $B177),SUMIFS('무신사 메타 광고'!$N:$N,'무신사 메타 광고'!$I:$I,$C$4,'무신사 메타 광고'!$D:$D,$B177))</f>
        <v>0</v>
      </c>
      <c r="I177" s="10">
        <f>IF($C$4="", SUMIFS('무신사 메타 광고'!$U:$U, '무신사 메타 광고'!$D:$D, $B177),SUMIFS('무신사 메타 광고'!$U:$U,'무신사 메타 광고'!$I:$I,$C$4,'무신사 메타 광고'!$D:$D,$B177))</f>
        <v>0</v>
      </c>
      <c r="J177" s="11">
        <f t="shared" si="6"/>
        <v>0</v>
      </c>
      <c r="K177" s="11">
        <f t="shared" si="7"/>
        <v>0</v>
      </c>
      <c r="L177" s="12" t="str">
        <f t="shared" si="8"/>
        <v xml:space="preserve"> </v>
      </c>
      <c r="N177" s="10">
        <f>IF($C$4="", SUMIFS('무신사 메타 광고'!$X:$X, '무신사 메타 광고'!$D:$D, $B177),SUMIFS('무신사 메타 광고'!$X:$X,'무신사 메타 광고'!I:I,$C$4,'무신사 메타 광고'!D:D,$B177))</f>
        <v>0</v>
      </c>
      <c r="O177" s="11">
        <f t="shared" si="9"/>
        <v>0</v>
      </c>
      <c r="R177" s="13"/>
      <c r="S177" s="10">
        <f>IF($S$4="", SUMIFS('무신사 메타 광고'!$L:$L, '무신사 메타 광고'!$C:$C, $R177),SUMIFS('무신사 메타 광고'!L:L,'무신사 메타 광고'!$I:$I,$S$4,'무신사 메타 광고'!$C:$C,$R177))</f>
        <v>0</v>
      </c>
      <c r="T177" s="10">
        <f>IF($S$4="", SUMIFS('무신사 메타 광고'!$V:$V, '무신사 메타 광고'!$C:$C, $R177),SUMIFS('무신사 메타 광고'!$V:$V,'무신사 메타 광고'!$I:$I,$S$4,'무신사 메타 광고'!$C:$C,$R177))</f>
        <v>0</v>
      </c>
      <c r="U177" s="11">
        <f t="shared" si="10"/>
        <v>0</v>
      </c>
      <c r="V177" s="12" t="str">
        <f t="shared" si="14"/>
        <v xml:space="preserve"> </v>
      </c>
      <c r="W177" s="10">
        <f>IF($S$4="", SUMIFS('무신사 메타 광고'!$K:$K, '무신사 메타 광고'!$C:$C, $R177),SUMIFS('무신사 메타 광고'!$K:$K,'무신사 메타 광고'!$I:$I,$S$4,'무신사 메타 광고'!$C:$C,$R177))</f>
        <v>0</v>
      </c>
      <c r="X177" s="10">
        <f>IF($S$4="", SUMIFS('무신사 메타 광고'!$N:$N, '무신사 메타 광고'!$C:$C, $R177),SUMIFS('무신사 메타 광고'!$N:$N,'무신사 메타 광고'!$I:$I,$S$4,'무신사 메타 광고'!$C:$C,$R177))</f>
        <v>0</v>
      </c>
      <c r="Y177" s="11">
        <f t="shared" si="11"/>
        <v>0</v>
      </c>
      <c r="Z177" s="12" t="str">
        <f t="shared" si="15"/>
        <v xml:space="preserve"> </v>
      </c>
      <c r="AB177" s="10">
        <f>IF($S$4="", SUMIFS('무신사 메타 광고'!$X:$X, '무신사 메타 광고'!$C:$C, $R177),SUMIFS('무신사 메타 광고'!$X:$X,'무신사 메타 광고'!$I:$I,$S$4,'무신사 메타 광고'!$C:$C,$R177))</f>
        <v>0</v>
      </c>
      <c r="AC177" s="11">
        <f t="shared" si="12"/>
        <v>0</v>
      </c>
    </row>
    <row r="178" spans="2:29">
      <c r="B178" s="9"/>
      <c r="C178" s="10">
        <f>IF($C$4="", SUMIFS('무신사 메타 광고'!$L:$L, '무신사 메타 광고'!$D:$D, $B178), SUMIFS('무신사 메타 광고'!$L:$L, '무신사 메타 광고'!$I:$I, $C$4, '무신사 메타 광고'!$D:$D, $B178))</f>
        <v>0</v>
      </c>
      <c r="D178" s="10">
        <f>IF($C$4="", SUMIFS('무신사 메타 광고'!$V:$V, '무신사 메타 광고'!$D:$D, $B178), SUMIFS('무신사 메타 광고'!$V:$V,'무신사 메타 광고'!$I:$I,$C$4,'무신사 메타 광고'!$D:$D,$B178))</f>
        <v>0</v>
      </c>
      <c r="E178" s="11">
        <f t="shared" si="5"/>
        <v>0</v>
      </c>
      <c r="F178" s="12" t="str">
        <f t="shared" si="13"/>
        <v xml:space="preserve"> </v>
      </c>
      <c r="G178" s="10">
        <f>IF($C$4="", SUMIFS('무신사 메타 광고'!$K:$K, '무신사 메타 광고'!$D:$D, $B178), SUMIFS('무신사 메타 광고'!$K:$K,'무신사 메타 광고'!$I:$I,$C$4,'무신사 메타 광고'!D:D,$B178))</f>
        <v>0</v>
      </c>
      <c r="H178" s="10">
        <f>IF($C$4="", SUMIFS('무신사 메타 광고'!$N:$N, '무신사 메타 광고'!$D:$D, $B178),SUMIFS('무신사 메타 광고'!$N:$N,'무신사 메타 광고'!$I:$I,$C$4,'무신사 메타 광고'!$D:$D,$B178))</f>
        <v>0</v>
      </c>
      <c r="I178" s="10">
        <f>IF($C$4="", SUMIFS('무신사 메타 광고'!$U:$U, '무신사 메타 광고'!$D:$D, $B178),SUMIFS('무신사 메타 광고'!$U:$U,'무신사 메타 광고'!$I:$I,$C$4,'무신사 메타 광고'!$D:$D,$B178))</f>
        <v>0</v>
      </c>
      <c r="J178" s="11">
        <f t="shared" si="6"/>
        <v>0</v>
      </c>
      <c r="K178" s="11">
        <f t="shared" si="7"/>
        <v>0</v>
      </c>
      <c r="L178" s="12" t="str">
        <f t="shared" si="8"/>
        <v xml:space="preserve"> </v>
      </c>
      <c r="N178" s="10">
        <f>IF($C$4="", SUMIFS('무신사 메타 광고'!$X:$X, '무신사 메타 광고'!$D:$D, $B178),SUMIFS('무신사 메타 광고'!$X:$X,'무신사 메타 광고'!I:I,$C$4,'무신사 메타 광고'!D:D,$B178))</f>
        <v>0</v>
      </c>
      <c r="O178" s="11">
        <f t="shared" si="9"/>
        <v>0</v>
      </c>
      <c r="R178" s="13"/>
      <c r="S178" s="10">
        <f>IF($S$4="", SUMIFS('무신사 메타 광고'!$L:$L, '무신사 메타 광고'!$C:$C, $R178),SUMIFS('무신사 메타 광고'!L:L,'무신사 메타 광고'!$I:$I,$S$4,'무신사 메타 광고'!$C:$C,$R178))</f>
        <v>0</v>
      </c>
      <c r="T178" s="10">
        <f>IF($S$4="", SUMIFS('무신사 메타 광고'!$V:$V, '무신사 메타 광고'!$C:$C, $R178),SUMIFS('무신사 메타 광고'!$V:$V,'무신사 메타 광고'!$I:$I,$S$4,'무신사 메타 광고'!$C:$C,$R178))</f>
        <v>0</v>
      </c>
      <c r="U178" s="11">
        <f t="shared" si="10"/>
        <v>0</v>
      </c>
      <c r="V178" s="12" t="str">
        <f t="shared" si="14"/>
        <v xml:space="preserve"> </v>
      </c>
      <c r="W178" s="10">
        <f>IF($S$4="", SUMIFS('무신사 메타 광고'!$K:$K, '무신사 메타 광고'!$C:$C, $R178),SUMIFS('무신사 메타 광고'!$K:$K,'무신사 메타 광고'!$I:$I,$S$4,'무신사 메타 광고'!$C:$C,$R178))</f>
        <v>0</v>
      </c>
      <c r="X178" s="10">
        <f>IF($S$4="", SUMIFS('무신사 메타 광고'!$N:$N, '무신사 메타 광고'!$C:$C, $R178),SUMIFS('무신사 메타 광고'!$N:$N,'무신사 메타 광고'!$I:$I,$S$4,'무신사 메타 광고'!$C:$C,$R178))</f>
        <v>0</v>
      </c>
      <c r="Y178" s="11">
        <f t="shared" si="11"/>
        <v>0</v>
      </c>
      <c r="Z178" s="12" t="str">
        <f t="shared" si="15"/>
        <v xml:space="preserve"> </v>
      </c>
      <c r="AB178" s="10">
        <f>IF($S$4="", SUMIFS('무신사 메타 광고'!$X:$X, '무신사 메타 광고'!$C:$C, $R178),SUMIFS('무신사 메타 광고'!$X:$X,'무신사 메타 광고'!$I:$I,$S$4,'무신사 메타 광고'!$C:$C,$R178))</f>
        <v>0</v>
      </c>
      <c r="AC178" s="11">
        <f t="shared" si="12"/>
        <v>0</v>
      </c>
    </row>
    <row r="179" spans="2:29">
      <c r="B179" s="9"/>
      <c r="C179" s="10">
        <f>IF($C$4="", SUMIFS('무신사 메타 광고'!$L:$L, '무신사 메타 광고'!$D:$D, $B179), SUMIFS('무신사 메타 광고'!$L:$L, '무신사 메타 광고'!$I:$I, $C$4, '무신사 메타 광고'!$D:$D, $B179))</f>
        <v>0</v>
      </c>
      <c r="D179" s="10">
        <f>IF($C$4="", SUMIFS('무신사 메타 광고'!$V:$V, '무신사 메타 광고'!$D:$D, $B179), SUMIFS('무신사 메타 광고'!$V:$V,'무신사 메타 광고'!$I:$I,$C$4,'무신사 메타 광고'!$D:$D,$B179))</f>
        <v>0</v>
      </c>
      <c r="E179" s="11">
        <f t="shared" si="5"/>
        <v>0</v>
      </c>
      <c r="F179" s="12" t="str">
        <f t="shared" si="13"/>
        <v xml:space="preserve"> </v>
      </c>
      <c r="G179" s="10">
        <f>IF($C$4="", SUMIFS('무신사 메타 광고'!$K:$K, '무신사 메타 광고'!$D:$D, $B179), SUMIFS('무신사 메타 광고'!$K:$K,'무신사 메타 광고'!$I:$I,$C$4,'무신사 메타 광고'!D:D,$B179))</f>
        <v>0</v>
      </c>
      <c r="H179" s="10">
        <f>IF($C$4="", SUMIFS('무신사 메타 광고'!$N:$N, '무신사 메타 광고'!$D:$D, $B179),SUMIFS('무신사 메타 광고'!$N:$N,'무신사 메타 광고'!$I:$I,$C$4,'무신사 메타 광고'!$D:$D,$B179))</f>
        <v>0</v>
      </c>
      <c r="I179" s="10">
        <f>IF($C$4="", SUMIFS('무신사 메타 광고'!$U:$U, '무신사 메타 광고'!$D:$D, $B179),SUMIFS('무신사 메타 광고'!$U:$U,'무신사 메타 광고'!$I:$I,$C$4,'무신사 메타 광고'!$D:$D,$B179))</f>
        <v>0</v>
      </c>
      <c r="J179" s="11">
        <f t="shared" si="6"/>
        <v>0</v>
      </c>
      <c r="K179" s="11">
        <f t="shared" si="7"/>
        <v>0</v>
      </c>
      <c r="L179" s="12" t="str">
        <f t="shared" si="8"/>
        <v xml:space="preserve"> </v>
      </c>
      <c r="N179" s="10">
        <f>IF($C$4="", SUMIFS('무신사 메타 광고'!$X:$X, '무신사 메타 광고'!$D:$D, $B179),SUMIFS('무신사 메타 광고'!$X:$X,'무신사 메타 광고'!I:I,$C$4,'무신사 메타 광고'!D:D,$B179))</f>
        <v>0</v>
      </c>
      <c r="O179" s="11">
        <f t="shared" si="9"/>
        <v>0</v>
      </c>
      <c r="R179" s="13"/>
      <c r="S179" s="10">
        <f>IF($S$4="", SUMIFS('무신사 메타 광고'!$L:$L, '무신사 메타 광고'!$C:$C, $R179),SUMIFS('무신사 메타 광고'!L:L,'무신사 메타 광고'!$I:$I,$S$4,'무신사 메타 광고'!$C:$C,$R179))</f>
        <v>0</v>
      </c>
      <c r="T179" s="10">
        <f>IF($S$4="", SUMIFS('무신사 메타 광고'!$V:$V, '무신사 메타 광고'!$C:$C, $R179),SUMIFS('무신사 메타 광고'!$V:$V,'무신사 메타 광고'!$I:$I,$S$4,'무신사 메타 광고'!$C:$C,$R179))</f>
        <v>0</v>
      </c>
      <c r="U179" s="11">
        <f t="shared" si="10"/>
        <v>0</v>
      </c>
      <c r="V179" s="12" t="str">
        <f t="shared" si="14"/>
        <v xml:space="preserve"> </v>
      </c>
      <c r="W179" s="10">
        <f>IF($S$4="", SUMIFS('무신사 메타 광고'!$K:$K, '무신사 메타 광고'!$C:$C, $R179),SUMIFS('무신사 메타 광고'!$K:$K,'무신사 메타 광고'!$I:$I,$S$4,'무신사 메타 광고'!$C:$C,$R179))</f>
        <v>0</v>
      </c>
      <c r="X179" s="10">
        <f>IF($S$4="", SUMIFS('무신사 메타 광고'!$N:$N, '무신사 메타 광고'!$C:$C, $R179),SUMIFS('무신사 메타 광고'!$N:$N,'무신사 메타 광고'!$I:$I,$S$4,'무신사 메타 광고'!$C:$C,$R179))</f>
        <v>0</v>
      </c>
      <c r="Y179" s="11">
        <f t="shared" si="11"/>
        <v>0</v>
      </c>
      <c r="Z179" s="12" t="str">
        <f t="shared" si="15"/>
        <v xml:space="preserve"> </v>
      </c>
      <c r="AB179" s="10">
        <f>IF($S$4="", SUMIFS('무신사 메타 광고'!$X:$X, '무신사 메타 광고'!$C:$C, $R179),SUMIFS('무신사 메타 광고'!$X:$X,'무신사 메타 광고'!$I:$I,$S$4,'무신사 메타 광고'!$C:$C,$R179))</f>
        <v>0</v>
      </c>
      <c r="AC179" s="11">
        <f t="shared" si="12"/>
        <v>0</v>
      </c>
    </row>
    <row r="180" spans="2:29">
      <c r="B180" s="9"/>
      <c r="C180" s="10">
        <f>IF($C$4="", SUMIFS('무신사 메타 광고'!$L:$L, '무신사 메타 광고'!$D:$D, $B180), SUMIFS('무신사 메타 광고'!$L:$L, '무신사 메타 광고'!$I:$I, $C$4, '무신사 메타 광고'!$D:$D, $B180))</f>
        <v>0</v>
      </c>
      <c r="D180" s="10">
        <f>IF($C$4="", SUMIFS('무신사 메타 광고'!$V:$V, '무신사 메타 광고'!$D:$D, $B180), SUMIFS('무신사 메타 광고'!$V:$V,'무신사 메타 광고'!$I:$I,$C$4,'무신사 메타 광고'!$D:$D,$B180))</f>
        <v>0</v>
      </c>
      <c r="E180" s="11">
        <f t="shared" si="5"/>
        <v>0</v>
      </c>
      <c r="F180" s="12" t="str">
        <f t="shared" si="13"/>
        <v xml:space="preserve"> </v>
      </c>
      <c r="G180" s="10">
        <f>IF($C$4="", SUMIFS('무신사 메타 광고'!$K:$K, '무신사 메타 광고'!$D:$D, $B180), SUMIFS('무신사 메타 광고'!$K:$K,'무신사 메타 광고'!$I:$I,$C$4,'무신사 메타 광고'!D:D,$B180))</f>
        <v>0</v>
      </c>
      <c r="H180" s="10">
        <f>IF($C$4="", SUMIFS('무신사 메타 광고'!$N:$N, '무신사 메타 광고'!$D:$D, $B180),SUMIFS('무신사 메타 광고'!$N:$N,'무신사 메타 광고'!$I:$I,$C$4,'무신사 메타 광고'!$D:$D,$B180))</f>
        <v>0</v>
      </c>
      <c r="I180" s="10">
        <f>IF($C$4="", SUMIFS('무신사 메타 광고'!$U:$U, '무신사 메타 광고'!$D:$D, $B180),SUMIFS('무신사 메타 광고'!$U:$U,'무신사 메타 광고'!$I:$I,$C$4,'무신사 메타 광고'!$D:$D,$B180))</f>
        <v>0</v>
      </c>
      <c r="J180" s="11">
        <f t="shared" si="6"/>
        <v>0</v>
      </c>
      <c r="K180" s="11">
        <f t="shared" si="7"/>
        <v>0</v>
      </c>
      <c r="L180" s="12" t="str">
        <f t="shared" si="8"/>
        <v xml:space="preserve"> </v>
      </c>
      <c r="N180" s="10">
        <f>IF($C$4="", SUMIFS('무신사 메타 광고'!$X:$X, '무신사 메타 광고'!$D:$D, $B180),SUMIFS('무신사 메타 광고'!$X:$X,'무신사 메타 광고'!I:I,$C$4,'무신사 메타 광고'!D:D,$B180))</f>
        <v>0</v>
      </c>
      <c r="O180" s="11">
        <f t="shared" si="9"/>
        <v>0</v>
      </c>
      <c r="R180" s="13"/>
      <c r="S180" s="10">
        <f>IF($S$4="", SUMIFS('무신사 메타 광고'!$L:$L, '무신사 메타 광고'!$C:$C, $R180),SUMIFS('무신사 메타 광고'!L:L,'무신사 메타 광고'!$I:$I,$S$4,'무신사 메타 광고'!$C:$C,$R180))</f>
        <v>0</v>
      </c>
      <c r="T180" s="10">
        <f>IF($S$4="", SUMIFS('무신사 메타 광고'!$V:$V, '무신사 메타 광고'!$C:$C, $R180),SUMIFS('무신사 메타 광고'!$V:$V,'무신사 메타 광고'!$I:$I,$S$4,'무신사 메타 광고'!$C:$C,$R180))</f>
        <v>0</v>
      </c>
      <c r="U180" s="11">
        <f t="shared" si="10"/>
        <v>0</v>
      </c>
      <c r="V180" s="12" t="str">
        <f t="shared" si="14"/>
        <v xml:space="preserve"> </v>
      </c>
      <c r="W180" s="10">
        <f>IF($S$4="", SUMIFS('무신사 메타 광고'!$K:$K, '무신사 메타 광고'!$C:$C, $R180),SUMIFS('무신사 메타 광고'!$K:$K,'무신사 메타 광고'!$I:$I,$S$4,'무신사 메타 광고'!$C:$C,$R180))</f>
        <v>0</v>
      </c>
      <c r="X180" s="10">
        <f>IF($S$4="", SUMIFS('무신사 메타 광고'!$N:$N, '무신사 메타 광고'!$C:$C, $R180),SUMIFS('무신사 메타 광고'!$N:$N,'무신사 메타 광고'!$I:$I,$S$4,'무신사 메타 광고'!$C:$C,$R180))</f>
        <v>0</v>
      </c>
      <c r="Y180" s="11">
        <f t="shared" si="11"/>
        <v>0</v>
      </c>
      <c r="Z180" s="12" t="str">
        <f t="shared" si="15"/>
        <v xml:space="preserve"> </v>
      </c>
      <c r="AB180" s="10">
        <f>IF($S$4="", SUMIFS('무신사 메타 광고'!$X:$X, '무신사 메타 광고'!$C:$C, $R180),SUMIFS('무신사 메타 광고'!$X:$X,'무신사 메타 광고'!$I:$I,$S$4,'무신사 메타 광고'!$C:$C,$R180))</f>
        <v>0</v>
      </c>
      <c r="AC180" s="11">
        <f t="shared" si="12"/>
        <v>0</v>
      </c>
    </row>
    <row r="181" spans="2:29">
      <c r="B181" s="9"/>
      <c r="C181" s="10">
        <f>IF($C$4="", SUMIFS('무신사 메타 광고'!$L:$L, '무신사 메타 광고'!$D:$D, $B181), SUMIFS('무신사 메타 광고'!$L:$L, '무신사 메타 광고'!$I:$I, $C$4, '무신사 메타 광고'!$D:$D, $B181))</f>
        <v>0</v>
      </c>
      <c r="D181" s="10">
        <f>IF($C$4="", SUMIFS('무신사 메타 광고'!$V:$V, '무신사 메타 광고'!$D:$D, $B181), SUMIFS('무신사 메타 광고'!$V:$V,'무신사 메타 광고'!$I:$I,$C$4,'무신사 메타 광고'!$D:$D,$B181))</f>
        <v>0</v>
      </c>
      <c r="E181" s="11">
        <f t="shared" si="5"/>
        <v>0</v>
      </c>
      <c r="F181" s="12" t="str">
        <f t="shared" si="13"/>
        <v xml:space="preserve"> </v>
      </c>
      <c r="G181" s="10">
        <f>IF($C$4="", SUMIFS('무신사 메타 광고'!$K:$K, '무신사 메타 광고'!$D:$D, $B181), SUMIFS('무신사 메타 광고'!$K:$K,'무신사 메타 광고'!$I:$I,$C$4,'무신사 메타 광고'!D:D,$B181))</f>
        <v>0</v>
      </c>
      <c r="H181" s="10">
        <f>IF($C$4="", SUMIFS('무신사 메타 광고'!$N:$N, '무신사 메타 광고'!$D:$D, $B181),SUMIFS('무신사 메타 광고'!$N:$N,'무신사 메타 광고'!$I:$I,$C$4,'무신사 메타 광고'!$D:$D,$B181))</f>
        <v>0</v>
      </c>
      <c r="I181" s="10">
        <f>IF($C$4="", SUMIFS('무신사 메타 광고'!$U:$U, '무신사 메타 광고'!$D:$D, $B181),SUMIFS('무신사 메타 광고'!$U:$U,'무신사 메타 광고'!$I:$I,$C$4,'무신사 메타 광고'!$D:$D,$B181))</f>
        <v>0</v>
      </c>
      <c r="J181" s="11">
        <f t="shared" si="6"/>
        <v>0</v>
      </c>
      <c r="K181" s="11">
        <f t="shared" si="7"/>
        <v>0</v>
      </c>
      <c r="L181" s="12" t="str">
        <f t="shared" si="8"/>
        <v xml:space="preserve"> </v>
      </c>
      <c r="N181" s="10">
        <f>IF($C$4="", SUMIFS('무신사 메타 광고'!$X:$X, '무신사 메타 광고'!$D:$D, $B181),SUMIFS('무신사 메타 광고'!$X:$X,'무신사 메타 광고'!I:I,$C$4,'무신사 메타 광고'!D:D,$B181))</f>
        <v>0</v>
      </c>
      <c r="O181" s="11">
        <f t="shared" si="9"/>
        <v>0</v>
      </c>
      <c r="R181" s="13"/>
      <c r="S181" s="10">
        <f>IF($S$4="", SUMIFS('무신사 메타 광고'!$L:$L, '무신사 메타 광고'!$C:$C, $R181),SUMIFS('무신사 메타 광고'!L:L,'무신사 메타 광고'!$I:$I,$S$4,'무신사 메타 광고'!$C:$C,$R181))</f>
        <v>0</v>
      </c>
      <c r="T181" s="10">
        <f>IF($S$4="", SUMIFS('무신사 메타 광고'!$V:$V, '무신사 메타 광고'!$C:$C, $R181),SUMIFS('무신사 메타 광고'!$V:$V,'무신사 메타 광고'!$I:$I,$S$4,'무신사 메타 광고'!$C:$C,$R181))</f>
        <v>0</v>
      </c>
      <c r="U181" s="11">
        <f t="shared" si="10"/>
        <v>0</v>
      </c>
      <c r="V181" s="12" t="str">
        <f t="shared" si="14"/>
        <v xml:space="preserve"> </v>
      </c>
      <c r="W181" s="10">
        <f>IF($S$4="", SUMIFS('무신사 메타 광고'!$K:$K, '무신사 메타 광고'!$C:$C, $R181),SUMIFS('무신사 메타 광고'!$K:$K,'무신사 메타 광고'!$I:$I,$S$4,'무신사 메타 광고'!$C:$C,$R181))</f>
        <v>0</v>
      </c>
      <c r="X181" s="10">
        <f>IF($S$4="", SUMIFS('무신사 메타 광고'!$N:$N, '무신사 메타 광고'!$C:$C, $R181),SUMIFS('무신사 메타 광고'!$N:$N,'무신사 메타 광고'!$I:$I,$S$4,'무신사 메타 광고'!$C:$C,$R181))</f>
        <v>0</v>
      </c>
      <c r="Y181" s="11">
        <f t="shared" si="11"/>
        <v>0</v>
      </c>
      <c r="Z181" s="12" t="str">
        <f t="shared" si="15"/>
        <v xml:space="preserve"> </v>
      </c>
      <c r="AB181" s="10">
        <f>IF($S$4="", SUMIFS('무신사 메타 광고'!$X:$X, '무신사 메타 광고'!$C:$C, $R181),SUMIFS('무신사 메타 광고'!$X:$X,'무신사 메타 광고'!$I:$I,$S$4,'무신사 메타 광고'!$C:$C,$R181))</f>
        <v>0</v>
      </c>
      <c r="AC181" s="11">
        <f t="shared" si="12"/>
        <v>0</v>
      </c>
    </row>
    <row r="182" spans="2:29">
      <c r="B182" s="9"/>
      <c r="C182" s="10">
        <f>IF($C$4="", SUMIFS('무신사 메타 광고'!$L:$L, '무신사 메타 광고'!$D:$D, $B182), SUMIFS('무신사 메타 광고'!$L:$L, '무신사 메타 광고'!$I:$I, $C$4, '무신사 메타 광고'!$D:$D, $B182))</f>
        <v>0</v>
      </c>
      <c r="D182" s="10">
        <f>IF($C$4="", SUMIFS('무신사 메타 광고'!$V:$V, '무신사 메타 광고'!$D:$D, $B182), SUMIFS('무신사 메타 광고'!$V:$V,'무신사 메타 광고'!$I:$I,$C$4,'무신사 메타 광고'!$D:$D,$B182))</f>
        <v>0</v>
      </c>
      <c r="E182" s="11">
        <f t="shared" si="5"/>
        <v>0</v>
      </c>
      <c r="F182" s="12" t="str">
        <f t="shared" si="13"/>
        <v xml:space="preserve"> </v>
      </c>
      <c r="G182" s="10">
        <f>IF($C$4="", SUMIFS('무신사 메타 광고'!$K:$K, '무신사 메타 광고'!$D:$D, $B182), SUMIFS('무신사 메타 광고'!$K:$K,'무신사 메타 광고'!$I:$I,$C$4,'무신사 메타 광고'!D:D,$B182))</f>
        <v>0</v>
      </c>
      <c r="H182" s="10">
        <f>IF($C$4="", SUMIFS('무신사 메타 광고'!$N:$N, '무신사 메타 광고'!$D:$D, $B182),SUMIFS('무신사 메타 광고'!$N:$N,'무신사 메타 광고'!$I:$I,$C$4,'무신사 메타 광고'!$D:$D,$B182))</f>
        <v>0</v>
      </c>
      <c r="I182" s="10">
        <f>IF($C$4="", SUMIFS('무신사 메타 광고'!$U:$U, '무신사 메타 광고'!$D:$D, $B182),SUMIFS('무신사 메타 광고'!$U:$U,'무신사 메타 광고'!$I:$I,$C$4,'무신사 메타 광고'!$D:$D,$B182))</f>
        <v>0</v>
      </c>
      <c r="J182" s="11">
        <f t="shared" si="6"/>
        <v>0</v>
      </c>
      <c r="K182" s="11">
        <f t="shared" si="7"/>
        <v>0</v>
      </c>
      <c r="L182" s="12" t="str">
        <f t="shared" si="8"/>
        <v xml:space="preserve"> </v>
      </c>
      <c r="N182" s="10">
        <f>IF($C$4="", SUMIFS('무신사 메타 광고'!$X:$X, '무신사 메타 광고'!$D:$D, $B182),SUMIFS('무신사 메타 광고'!$X:$X,'무신사 메타 광고'!I:I,$C$4,'무신사 메타 광고'!D:D,$B182))</f>
        <v>0</v>
      </c>
      <c r="O182" s="11">
        <f t="shared" si="9"/>
        <v>0</v>
      </c>
      <c r="R182" s="13"/>
      <c r="S182" s="10">
        <f>IF($S$4="", SUMIFS('무신사 메타 광고'!$L:$L, '무신사 메타 광고'!$C:$C, $R182),SUMIFS('무신사 메타 광고'!L:L,'무신사 메타 광고'!$I:$I,$S$4,'무신사 메타 광고'!$C:$C,$R182))</f>
        <v>0</v>
      </c>
      <c r="T182" s="10">
        <f>IF($S$4="", SUMIFS('무신사 메타 광고'!$V:$V, '무신사 메타 광고'!$C:$C, $R182),SUMIFS('무신사 메타 광고'!$V:$V,'무신사 메타 광고'!$I:$I,$S$4,'무신사 메타 광고'!$C:$C,$R182))</f>
        <v>0</v>
      </c>
      <c r="U182" s="11">
        <f t="shared" si="10"/>
        <v>0</v>
      </c>
      <c r="V182" s="12" t="str">
        <f t="shared" si="14"/>
        <v xml:space="preserve"> </v>
      </c>
      <c r="W182" s="10">
        <f>IF($S$4="", SUMIFS('무신사 메타 광고'!$K:$K, '무신사 메타 광고'!$C:$C, $R182),SUMIFS('무신사 메타 광고'!$K:$K,'무신사 메타 광고'!$I:$I,$S$4,'무신사 메타 광고'!$C:$C,$R182))</f>
        <v>0</v>
      </c>
      <c r="X182" s="10">
        <f>IF($S$4="", SUMIFS('무신사 메타 광고'!$N:$N, '무신사 메타 광고'!$C:$C, $R182),SUMIFS('무신사 메타 광고'!$N:$N,'무신사 메타 광고'!$I:$I,$S$4,'무신사 메타 광고'!$C:$C,$R182))</f>
        <v>0</v>
      </c>
      <c r="Y182" s="11">
        <f t="shared" si="11"/>
        <v>0</v>
      </c>
      <c r="Z182" s="12" t="str">
        <f t="shared" si="15"/>
        <v xml:space="preserve"> </v>
      </c>
      <c r="AB182" s="10">
        <f>IF($S$4="", SUMIFS('무신사 메타 광고'!$X:$X, '무신사 메타 광고'!$C:$C, $R182),SUMIFS('무신사 메타 광고'!$X:$X,'무신사 메타 광고'!$I:$I,$S$4,'무신사 메타 광고'!$C:$C,$R182))</f>
        <v>0</v>
      </c>
      <c r="AC182" s="11">
        <f t="shared" si="12"/>
        <v>0</v>
      </c>
    </row>
    <row r="183" spans="2:29">
      <c r="B183" s="9"/>
      <c r="C183" s="10">
        <f>IF($C$4="", SUMIFS('무신사 메타 광고'!$L:$L, '무신사 메타 광고'!$D:$D, $B183), SUMIFS('무신사 메타 광고'!$L:$L, '무신사 메타 광고'!$I:$I, $C$4, '무신사 메타 광고'!$D:$D, $B183))</f>
        <v>0</v>
      </c>
      <c r="D183" s="10">
        <f>IF($C$4="", SUMIFS('무신사 메타 광고'!$V:$V, '무신사 메타 광고'!$D:$D, $B183), SUMIFS('무신사 메타 광고'!$V:$V,'무신사 메타 광고'!$I:$I,$C$4,'무신사 메타 광고'!$D:$D,$B183))</f>
        <v>0</v>
      </c>
      <c r="E183" s="11">
        <f t="shared" si="5"/>
        <v>0</v>
      </c>
      <c r="F183" s="12" t="str">
        <f t="shared" si="13"/>
        <v xml:space="preserve"> </v>
      </c>
      <c r="G183" s="10">
        <f>IF($C$4="", SUMIFS('무신사 메타 광고'!$K:$K, '무신사 메타 광고'!$D:$D, $B183), SUMIFS('무신사 메타 광고'!$K:$K,'무신사 메타 광고'!$I:$I,$C$4,'무신사 메타 광고'!D:D,$B183))</f>
        <v>0</v>
      </c>
      <c r="H183" s="10">
        <f>IF($C$4="", SUMIFS('무신사 메타 광고'!$N:$N, '무신사 메타 광고'!$D:$D, $B183),SUMIFS('무신사 메타 광고'!$N:$N,'무신사 메타 광고'!$I:$I,$C$4,'무신사 메타 광고'!$D:$D,$B183))</f>
        <v>0</v>
      </c>
      <c r="I183" s="10">
        <f>IF($C$4="", SUMIFS('무신사 메타 광고'!$U:$U, '무신사 메타 광고'!$D:$D, $B183),SUMIFS('무신사 메타 광고'!$U:$U,'무신사 메타 광고'!$I:$I,$C$4,'무신사 메타 광고'!$D:$D,$B183))</f>
        <v>0</v>
      </c>
      <c r="J183" s="11">
        <f t="shared" si="6"/>
        <v>0</v>
      </c>
      <c r="K183" s="11">
        <f t="shared" si="7"/>
        <v>0</v>
      </c>
      <c r="L183" s="12" t="str">
        <f t="shared" si="8"/>
        <v xml:space="preserve"> </v>
      </c>
      <c r="N183" s="10">
        <f>IF($C$4="", SUMIFS('무신사 메타 광고'!$X:$X, '무신사 메타 광고'!$D:$D, $B183),SUMIFS('무신사 메타 광고'!$X:$X,'무신사 메타 광고'!I:I,$C$4,'무신사 메타 광고'!D:D,$B183))</f>
        <v>0</v>
      </c>
      <c r="O183" s="11">
        <f t="shared" si="9"/>
        <v>0</v>
      </c>
      <c r="R183" s="13"/>
      <c r="S183" s="10">
        <f>IF($S$4="", SUMIFS('무신사 메타 광고'!$L:$L, '무신사 메타 광고'!$C:$C, $R183),SUMIFS('무신사 메타 광고'!L:L,'무신사 메타 광고'!$I:$I,$S$4,'무신사 메타 광고'!$C:$C,$R183))</f>
        <v>0</v>
      </c>
      <c r="T183" s="10">
        <f>IF($S$4="", SUMIFS('무신사 메타 광고'!$V:$V, '무신사 메타 광고'!$C:$C, $R183),SUMIFS('무신사 메타 광고'!$V:$V,'무신사 메타 광고'!$I:$I,$S$4,'무신사 메타 광고'!$C:$C,$R183))</f>
        <v>0</v>
      </c>
      <c r="U183" s="11">
        <f t="shared" si="10"/>
        <v>0</v>
      </c>
      <c r="V183" s="12" t="str">
        <f t="shared" si="14"/>
        <v xml:space="preserve"> </v>
      </c>
      <c r="W183" s="10">
        <f>IF($S$4="", SUMIFS('무신사 메타 광고'!$K:$K, '무신사 메타 광고'!$C:$C, $R183),SUMIFS('무신사 메타 광고'!$K:$K,'무신사 메타 광고'!$I:$I,$S$4,'무신사 메타 광고'!$C:$C,$R183))</f>
        <v>0</v>
      </c>
      <c r="X183" s="10">
        <f>IF($S$4="", SUMIFS('무신사 메타 광고'!$N:$N, '무신사 메타 광고'!$C:$C, $R183),SUMIFS('무신사 메타 광고'!$N:$N,'무신사 메타 광고'!$I:$I,$S$4,'무신사 메타 광고'!$C:$C,$R183))</f>
        <v>0</v>
      </c>
      <c r="Y183" s="11">
        <f t="shared" si="11"/>
        <v>0</v>
      </c>
      <c r="Z183" s="12" t="str">
        <f t="shared" si="15"/>
        <v xml:space="preserve"> </v>
      </c>
      <c r="AB183" s="10">
        <f>IF($S$4="", SUMIFS('무신사 메타 광고'!$X:$X, '무신사 메타 광고'!$C:$C, $R183),SUMIFS('무신사 메타 광고'!$X:$X,'무신사 메타 광고'!$I:$I,$S$4,'무신사 메타 광고'!$C:$C,$R183))</f>
        <v>0</v>
      </c>
      <c r="AC183" s="11">
        <f t="shared" si="12"/>
        <v>0</v>
      </c>
    </row>
    <row r="184" spans="2:29">
      <c r="B184" s="9"/>
      <c r="C184" s="10">
        <f>IF($C$4="", SUMIFS('무신사 메타 광고'!$L:$L, '무신사 메타 광고'!$D:$D, $B184), SUMIFS('무신사 메타 광고'!$L:$L, '무신사 메타 광고'!$I:$I, $C$4, '무신사 메타 광고'!$D:$D, $B184))</f>
        <v>0</v>
      </c>
      <c r="D184" s="10">
        <f>IF($C$4="", SUMIFS('무신사 메타 광고'!$V:$V, '무신사 메타 광고'!$D:$D, $B184), SUMIFS('무신사 메타 광고'!$V:$V,'무신사 메타 광고'!$I:$I,$C$4,'무신사 메타 광고'!$D:$D,$B184))</f>
        <v>0</v>
      </c>
      <c r="E184" s="11">
        <f t="shared" si="5"/>
        <v>0</v>
      </c>
      <c r="F184" s="12" t="str">
        <f t="shared" si="13"/>
        <v xml:space="preserve"> </v>
      </c>
      <c r="G184" s="10">
        <f>IF($C$4="", SUMIFS('무신사 메타 광고'!$K:$K, '무신사 메타 광고'!$D:$D, $B184), SUMIFS('무신사 메타 광고'!$K:$K,'무신사 메타 광고'!$I:$I,$C$4,'무신사 메타 광고'!D:D,$B184))</f>
        <v>0</v>
      </c>
      <c r="H184" s="10">
        <f>IF($C$4="", SUMIFS('무신사 메타 광고'!$N:$N, '무신사 메타 광고'!$D:$D, $B184),SUMIFS('무신사 메타 광고'!$N:$N,'무신사 메타 광고'!$I:$I,$C$4,'무신사 메타 광고'!$D:$D,$B184))</f>
        <v>0</v>
      </c>
      <c r="I184" s="10">
        <f>IF($C$4="", SUMIFS('무신사 메타 광고'!$U:$U, '무신사 메타 광고'!$D:$D, $B184),SUMIFS('무신사 메타 광고'!$U:$U,'무신사 메타 광고'!$I:$I,$C$4,'무신사 메타 광고'!$D:$D,$B184))</f>
        <v>0</v>
      </c>
      <c r="J184" s="11">
        <f t="shared" si="6"/>
        <v>0</v>
      </c>
      <c r="K184" s="11">
        <f t="shared" si="7"/>
        <v>0</v>
      </c>
      <c r="L184" s="12" t="str">
        <f t="shared" si="8"/>
        <v xml:space="preserve"> </v>
      </c>
      <c r="N184" s="10">
        <f>IF($C$4="", SUMIFS('무신사 메타 광고'!$X:$X, '무신사 메타 광고'!$D:$D, $B184),SUMIFS('무신사 메타 광고'!$X:$X,'무신사 메타 광고'!I:I,$C$4,'무신사 메타 광고'!D:D,$B184))</f>
        <v>0</v>
      </c>
      <c r="O184" s="11">
        <f t="shared" si="9"/>
        <v>0</v>
      </c>
      <c r="R184" s="13"/>
      <c r="S184" s="10">
        <f>IF($S$4="", SUMIFS('무신사 메타 광고'!$L:$L, '무신사 메타 광고'!$C:$C, $R184),SUMIFS('무신사 메타 광고'!L:L,'무신사 메타 광고'!$I:$I,$S$4,'무신사 메타 광고'!$C:$C,$R184))</f>
        <v>0</v>
      </c>
      <c r="T184" s="10">
        <f>IF($S$4="", SUMIFS('무신사 메타 광고'!$V:$V, '무신사 메타 광고'!$C:$C, $R184),SUMIFS('무신사 메타 광고'!$V:$V,'무신사 메타 광고'!$I:$I,$S$4,'무신사 메타 광고'!$C:$C,$R184))</f>
        <v>0</v>
      </c>
      <c r="U184" s="11">
        <f t="shared" si="10"/>
        <v>0</v>
      </c>
      <c r="V184" s="12" t="str">
        <f t="shared" si="14"/>
        <v xml:space="preserve"> </v>
      </c>
      <c r="W184" s="10">
        <f>IF($S$4="", SUMIFS('무신사 메타 광고'!$K:$K, '무신사 메타 광고'!$C:$C, $R184),SUMIFS('무신사 메타 광고'!$K:$K,'무신사 메타 광고'!$I:$I,$S$4,'무신사 메타 광고'!$C:$C,$R184))</f>
        <v>0</v>
      </c>
      <c r="X184" s="10">
        <f>IF($S$4="", SUMIFS('무신사 메타 광고'!$N:$N, '무신사 메타 광고'!$C:$C, $R184),SUMIFS('무신사 메타 광고'!$N:$N,'무신사 메타 광고'!$I:$I,$S$4,'무신사 메타 광고'!$C:$C,$R184))</f>
        <v>0</v>
      </c>
      <c r="Y184" s="11">
        <f t="shared" si="11"/>
        <v>0</v>
      </c>
      <c r="Z184" s="12" t="str">
        <f t="shared" si="15"/>
        <v xml:space="preserve"> </v>
      </c>
      <c r="AB184" s="10">
        <f>IF($S$4="", SUMIFS('무신사 메타 광고'!$X:$X, '무신사 메타 광고'!$C:$C, $R184),SUMIFS('무신사 메타 광고'!$X:$X,'무신사 메타 광고'!$I:$I,$S$4,'무신사 메타 광고'!$C:$C,$R184))</f>
        <v>0</v>
      </c>
      <c r="AC184" s="11">
        <f t="shared" si="12"/>
        <v>0</v>
      </c>
    </row>
    <row r="185" spans="2:29">
      <c r="B185" s="9"/>
      <c r="C185" s="10">
        <f>IF($C$4="", SUMIFS('무신사 메타 광고'!$L:$L, '무신사 메타 광고'!$D:$D, $B185), SUMIFS('무신사 메타 광고'!$L:$L, '무신사 메타 광고'!$I:$I, $C$4, '무신사 메타 광고'!$D:$D, $B185))</f>
        <v>0</v>
      </c>
      <c r="D185" s="10">
        <f>IF($C$4="", SUMIFS('무신사 메타 광고'!$V:$V, '무신사 메타 광고'!$D:$D, $B185), SUMIFS('무신사 메타 광고'!$V:$V,'무신사 메타 광고'!$I:$I,$C$4,'무신사 메타 광고'!$D:$D,$B185))</f>
        <v>0</v>
      </c>
      <c r="E185" s="11">
        <f t="shared" si="5"/>
        <v>0</v>
      </c>
      <c r="F185" s="12" t="str">
        <f t="shared" si="13"/>
        <v xml:space="preserve"> </v>
      </c>
      <c r="G185" s="10">
        <f>IF($C$4="", SUMIFS('무신사 메타 광고'!$K:$K, '무신사 메타 광고'!$D:$D, $B185), SUMIFS('무신사 메타 광고'!$K:$K,'무신사 메타 광고'!$I:$I,$C$4,'무신사 메타 광고'!D:D,$B185))</f>
        <v>0</v>
      </c>
      <c r="H185" s="10">
        <f>IF($C$4="", SUMIFS('무신사 메타 광고'!$N:$N, '무신사 메타 광고'!$D:$D, $B185),SUMIFS('무신사 메타 광고'!$N:$N,'무신사 메타 광고'!$I:$I,$C$4,'무신사 메타 광고'!$D:$D,$B185))</f>
        <v>0</v>
      </c>
      <c r="I185" s="10">
        <f>IF($C$4="", SUMIFS('무신사 메타 광고'!$U:$U, '무신사 메타 광고'!$D:$D, $B185),SUMIFS('무신사 메타 광고'!$U:$U,'무신사 메타 광고'!$I:$I,$C$4,'무신사 메타 광고'!$D:$D,$B185))</f>
        <v>0</v>
      </c>
      <c r="J185" s="11">
        <f t="shared" si="6"/>
        <v>0</v>
      </c>
      <c r="K185" s="11">
        <f t="shared" si="7"/>
        <v>0</v>
      </c>
      <c r="L185" s="12" t="str">
        <f t="shared" si="8"/>
        <v xml:space="preserve"> </v>
      </c>
      <c r="N185" s="10">
        <f>IF($C$4="", SUMIFS('무신사 메타 광고'!$X:$X, '무신사 메타 광고'!$D:$D, $B185),SUMIFS('무신사 메타 광고'!$X:$X,'무신사 메타 광고'!I:I,$C$4,'무신사 메타 광고'!D:D,$B185))</f>
        <v>0</v>
      </c>
      <c r="O185" s="11">
        <f t="shared" si="9"/>
        <v>0</v>
      </c>
      <c r="R185" s="13"/>
      <c r="S185" s="10">
        <f>IF($S$4="", SUMIFS('무신사 메타 광고'!$L:$L, '무신사 메타 광고'!$C:$C, $R185),SUMIFS('무신사 메타 광고'!L:L,'무신사 메타 광고'!$I:$I,$S$4,'무신사 메타 광고'!$C:$C,$R185))</f>
        <v>0</v>
      </c>
      <c r="T185" s="10">
        <f>IF($S$4="", SUMIFS('무신사 메타 광고'!$V:$V, '무신사 메타 광고'!$C:$C, $R185),SUMIFS('무신사 메타 광고'!$V:$V,'무신사 메타 광고'!$I:$I,$S$4,'무신사 메타 광고'!$C:$C,$R185))</f>
        <v>0</v>
      </c>
      <c r="U185" s="11">
        <f t="shared" si="10"/>
        <v>0</v>
      </c>
      <c r="V185" s="12" t="str">
        <f t="shared" si="14"/>
        <v xml:space="preserve"> </v>
      </c>
      <c r="W185" s="10">
        <f>IF($S$4="", SUMIFS('무신사 메타 광고'!$K:$K, '무신사 메타 광고'!$C:$C, $R185),SUMIFS('무신사 메타 광고'!$K:$K,'무신사 메타 광고'!$I:$I,$S$4,'무신사 메타 광고'!$C:$C,$R185))</f>
        <v>0</v>
      </c>
      <c r="X185" s="10">
        <f>IF($S$4="", SUMIFS('무신사 메타 광고'!$N:$N, '무신사 메타 광고'!$C:$C, $R185),SUMIFS('무신사 메타 광고'!$N:$N,'무신사 메타 광고'!$I:$I,$S$4,'무신사 메타 광고'!$C:$C,$R185))</f>
        <v>0</v>
      </c>
      <c r="Y185" s="11">
        <f t="shared" si="11"/>
        <v>0</v>
      </c>
      <c r="Z185" s="12" t="str">
        <f t="shared" si="15"/>
        <v xml:space="preserve"> </v>
      </c>
      <c r="AB185" s="10">
        <f>IF($S$4="", SUMIFS('무신사 메타 광고'!$X:$X, '무신사 메타 광고'!$C:$C, $R185),SUMIFS('무신사 메타 광고'!$X:$X,'무신사 메타 광고'!$I:$I,$S$4,'무신사 메타 광고'!$C:$C,$R185))</f>
        <v>0</v>
      </c>
      <c r="AC185" s="11">
        <f t="shared" si="12"/>
        <v>0</v>
      </c>
    </row>
    <row r="186" spans="2:29">
      <c r="B186" s="9"/>
      <c r="C186" s="10">
        <f>IF($C$4="", SUMIFS('무신사 메타 광고'!$L:$L, '무신사 메타 광고'!$D:$D, $B186), SUMIFS('무신사 메타 광고'!$L:$L, '무신사 메타 광고'!$I:$I, $C$4, '무신사 메타 광고'!$D:$D, $B186))</f>
        <v>0</v>
      </c>
      <c r="D186" s="10">
        <f>IF($C$4="", SUMIFS('무신사 메타 광고'!$V:$V, '무신사 메타 광고'!$D:$D, $B186), SUMIFS('무신사 메타 광고'!$V:$V,'무신사 메타 광고'!$I:$I,$C$4,'무신사 메타 광고'!$D:$D,$B186))</f>
        <v>0</v>
      </c>
      <c r="E186" s="11">
        <f t="shared" si="5"/>
        <v>0</v>
      </c>
      <c r="F186" s="12" t="str">
        <f t="shared" si="13"/>
        <v xml:space="preserve"> </v>
      </c>
      <c r="G186" s="10">
        <f>IF($C$4="", SUMIFS('무신사 메타 광고'!$K:$K, '무신사 메타 광고'!$D:$D, $B186), SUMIFS('무신사 메타 광고'!$K:$K,'무신사 메타 광고'!$I:$I,$C$4,'무신사 메타 광고'!D:D,$B186))</f>
        <v>0</v>
      </c>
      <c r="H186" s="10">
        <f>IF($C$4="", SUMIFS('무신사 메타 광고'!$N:$N, '무신사 메타 광고'!$D:$D, $B186),SUMIFS('무신사 메타 광고'!$N:$N,'무신사 메타 광고'!$I:$I,$C$4,'무신사 메타 광고'!$D:$D,$B186))</f>
        <v>0</v>
      </c>
      <c r="I186" s="10">
        <f>IF($C$4="", SUMIFS('무신사 메타 광고'!$U:$U, '무신사 메타 광고'!$D:$D, $B186),SUMIFS('무신사 메타 광고'!$U:$U,'무신사 메타 광고'!$I:$I,$C$4,'무신사 메타 광고'!$D:$D,$B186))</f>
        <v>0</v>
      </c>
      <c r="J186" s="11">
        <f t="shared" si="6"/>
        <v>0</v>
      </c>
      <c r="K186" s="11">
        <f t="shared" si="7"/>
        <v>0</v>
      </c>
      <c r="L186" s="12" t="str">
        <f t="shared" si="8"/>
        <v xml:space="preserve"> </v>
      </c>
      <c r="N186" s="10">
        <f>IF($C$4="", SUMIFS('무신사 메타 광고'!$X:$X, '무신사 메타 광고'!$D:$D, $B186),SUMIFS('무신사 메타 광고'!$X:$X,'무신사 메타 광고'!I:I,$C$4,'무신사 메타 광고'!D:D,$B186))</f>
        <v>0</v>
      </c>
      <c r="O186" s="11">
        <f t="shared" si="9"/>
        <v>0</v>
      </c>
      <c r="R186" s="13"/>
      <c r="S186" s="10">
        <f>IF($S$4="", SUMIFS('무신사 메타 광고'!$L:$L, '무신사 메타 광고'!$C:$C, $R186),SUMIFS('무신사 메타 광고'!L:L,'무신사 메타 광고'!$I:$I,$S$4,'무신사 메타 광고'!$C:$C,$R186))</f>
        <v>0</v>
      </c>
      <c r="T186" s="10">
        <f>IF($S$4="", SUMIFS('무신사 메타 광고'!$V:$V, '무신사 메타 광고'!$C:$C, $R186),SUMIFS('무신사 메타 광고'!$V:$V,'무신사 메타 광고'!$I:$I,$S$4,'무신사 메타 광고'!$C:$C,$R186))</f>
        <v>0</v>
      </c>
      <c r="U186" s="11">
        <f t="shared" si="10"/>
        <v>0</v>
      </c>
      <c r="V186" s="12" t="str">
        <f t="shared" si="14"/>
        <v xml:space="preserve"> </v>
      </c>
      <c r="W186" s="10">
        <f>IF($S$4="", SUMIFS('무신사 메타 광고'!$K:$K, '무신사 메타 광고'!$C:$C, $R186),SUMIFS('무신사 메타 광고'!$K:$K,'무신사 메타 광고'!$I:$I,$S$4,'무신사 메타 광고'!$C:$C,$R186))</f>
        <v>0</v>
      </c>
      <c r="X186" s="10">
        <f>IF($S$4="", SUMIFS('무신사 메타 광고'!$N:$N, '무신사 메타 광고'!$C:$C, $R186),SUMIFS('무신사 메타 광고'!$N:$N,'무신사 메타 광고'!$I:$I,$S$4,'무신사 메타 광고'!$C:$C,$R186))</f>
        <v>0</v>
      </c>
      <c r="Y186" s="11">
        <f t="shared" si="11"/>
        <v>0</v>
      </c>
      <c r="Z186" s="12" t="str">
        <f t="shared" si="15"/>
        <v xml:space="preserve"> </v>
      </c>
      <c r="AB186" s="10">
        <f>IF($S$4="", SUMIFS('무신사 메타 광고'!$X:$X, '무신사 메타 광고'!$C:$C, $R186),SUMIFS('무신사 메타 광고'!$X:$X,'무신사 메타 광고'!$I:$I,$S$4,'무신사 메타 광고'!$C:$C,$R186))</f>
        <v>0</v>
      </c>
      <c r="AC186" s="11">
        <f t="shared" si="12"/>
        <v>0</v>
      </c>
    </row>
    <row r="187" spans="2:29">
      <c r="B187" s="9"/>
      <c r="C187" s="10">
        <f>IF($C$4="", SUMIFS('무신사 메타 광고'!$L:$L, '무신사 메타 광고'!$D:$D, $B187), SUMIFS('무신사 메타 광고'!$L:$L, '무신사 메타 광고'!$I:$I, $C$4, '무신사 메타 광고'!$D:$D, $B187))</f>
        <v>0</v>
      </c>
      <c r="D187" s="10">
        <f>IF($C$4="", SUMIFS('무신사 메타 광고'!$V:$V, '무신사 메타 광고'!$D:$D, $B187), SUMIFS('무신사 메타 광고'!$V:$V,'무신사 메타 광고'!$I:$I,$C$4,'무신사 메타 광고'!$D:$D,$B187))</f>
        <v>0</v>
      </c>
      <c r="E187" s="11">
        <f t="shared" si="5"/>
        <v>0</v>
      </c>
      <c r="F187" s="12" t="str">
        <f t="shared" si="13"/>
        <v xml:space="preserve"> </v>
      </c>
      <c r="G187" s="10">
        <f>IF($C$4="", SUMIFS('무신사 메타 광고'!$K:$K, '무신사 메타 광고'!$D:$D, $B187), SUMIFS('무신사 메타 광고'!$K:$K,'무신사 메타 광고'!$I:$I,$C$4,'무신사 메타 광고'!D:D,$B187))</f>
        <v>0</v>
      </c>
      <c r="H187" s="10">
        <f>IF($C$4="", SUMIFS('무신사 메타 광고'!$N:$N, '무신사 메타 광고'!$D:$D, $B187),SUMIFS('무신사 메타 광고'!$N:$N,'무신사 메타 광고'!$I:$I,$C$4,'무신사 메타 광고'!$D:$D,$B187))</f>
        <v>0</v>
      </c>
      <c r="I187" s="10">
        <f>IF($C$4="", SUMIFS('무신사 메타 광고'!$U:$U, '무신사 메타 광고'!$D:$D, $B187),SUMIFS('무신사 메타 광고'!$U:$U,'무신사 메타 광고'!$I:$I,$C$4,'무신사 메타 광고'!$D:$D,$B187))</f>
        <v>0</v>
      </c>
      <c r="J187" s="11">
        <f t="shared" si="6"/>
        <v>0</v>
      </c>
      <c r="K187" s="11">
        <f t="shared" si="7"/>
        <v>0</v>
      </c>
      <c r="L187" s="12" t="str">
        <f t="shared" si="8"/>
        <v xml:space="preserve"> </v>
      </c>
      <c r="N187" s="10">
        <f>IF($C$4="", SUMIFS('무신사 메타 광고'!$X:$X, '무신사 메타 광고'!$D:$D, $B187),SUMIFS('무신사 메타 광고'!$X:$X,'무신사 메타 광고'!I:I,$C$4,'무신사 메타 광고'!D:D,$B187))</f>
        <v>0</v>
      </c>
      <c r="O187" s="11">
        <f t="shared" si="9"/>
        <v>0</v>
      </c>
      <c r="R187" s="13"/>
      <c r="S187" s="10">
        <f>IF($S$4="", SUMIFS('무신사 메타 광고'!$L:$L, '무신사 메타 광고'!$C:$C, $R187),SUMIFS('무신사 메타 광고'!L:L,'무신사 메타 광고'!$I:$I,$S$4,'무신사 메타 광고'!$C:$C,$R187))</f>
        <v>0</v>
      </c>
      <c r="T187" s="10">
        <f>IF($S$4="", SUMIFS('무신사 메타 광고'!$V:$V, '무신사 메타 광고'!$C:$C, $R187),SUMIFS('무신사 메타 광고'!$V:$V,'무신사 메타 광고'!$I:$I,$S$4,'무신사 메타 광고'!$C:$C,$R187))</f>
        <v>0</v>
      </c>
      <c r="U187" s="11">
        <f t="shared" si="10"/>
        <v>0</v>
      </c>
      <c r="V187" s="12" t="str">
        <f t="shared" si="14"/>
        <v xml:space="preserve"> </v>
      </c>
      <c r="W187" s="10">
        <f>IF($S$4="", SUMIFS('무신사 메타 광고'!$K:$K, '무신사 메타 광고'!$C:$C, $R187),SUMIFS('무신사 메타 광고'!$K:$K,'무신사 메타 광고'!$I:$I,$S$4,'무신사 메타 광고'!$C:$C,$R187))</f>
        <v>0</v>
      </c>
      <c r="X187" s="10">
        <f>IF($S$4="", SUMIFS('무신사 메타 광고'!$N:$N, '무신사 메타 광고'!$C:$C, $R187),SUMIFS('무신사 메타 광고'!$N:$N,'무신사 메타 광고'!$I:$I,$S$4,'무신사 메타 광고'!$C:$C,$R187))</f>
        <v>0</v>
      </c>
      <c r="Y187" s="11">
        <f t="shared" si="11"/>
        <v>0</v>
      </c>
      <c r="Z187" s="12" t="str">
        <f t="shared" si="15"/>
        <v xml:space="preserve"> </v>
      </c>
      <c r="AB187" s="10">
        <f>IF($S$4="", SUMIFS('무신사 메타 광고'!$X:$X, '무신사 메타 광고'!$C:$C, $R187),SUMIFS('무신사 메타 광고'!$X:$X,'무신사 메타 광고'!$I:$I,$S$4,'무신사 메타 광고'!$C:$C,$R187))</f>
        <v>0</v>
      </c>
      <c r="AC187" s="11">
        <f t="shared" si="12"/>
        <v>0</v>
      </c>
    </row>
    <row r="188" spans="2:29">
      <c r="B188" s="9"/>
      <c r="C188" s="10">
        <f>IF($C$4="", SUMIFS('무신사 메타 광고'!$L:$L, '무신사 메타 광고'!$D:$D, $B188), SUMIFS('무신사 메타 광고'!$L:$L, '무신사 메타 광고'!$I:$I, $C$4, '무신사 메타 광고'!$D:$D, $B188))</f>
        <v>0</v>
      </c>
      <c r="D188" s="10">
        <f>IF($C$4="", SUMIFS('무신사 메타 광고'!$V:$V, '무신사 메타 광고'!$D:$D, $B188), SUMIFS('무신사 메타 광고'!$V:$V,'무신사 메타 광고'!$I:$I,$C$4,'무신사 메타 광고'!$D:$D,$B188))</f>
        <v>0</v>
      </c>
      <c r="E188" s="11">
        <f t="shared" si="5"/>
        <v>0</v>
      </c>
      <c r="F188" s="12" t="str">
        <f t="shared" si="13"/>
        <v xml:space="preserve"> </v>
      </c>
      <c r="G188" s="10">
        <f>IF($C$4="", SUMIFS('무신사 메타 광고'!$K:$K, '무신사 메타 광고'!$D:$D, $B188), SUMIFS('무신사 메타 광고'!$K:$K,'무신사 메타 광고'!$I:$I,$C$4,'무신사 메타 광고'!D:D,$B188))</f>
        <v>0</v>
      </c>
      <c r="H188" s="10">
        <f>IF($C$4="", SUMIFS('무신사 메타 광고'!$N:$N, '무신사 메타 광고'!$D:$D, $B188),SUMIFS('무신사 메타 광고'!$N:$N,'무신사 메타 광고'!$I:$I,$C$4,'무신사 메타 광고'!$D:$D,$B188))</f>
        <v>0</v>
      </c>
      <c r="I188" s="10">
        <f>IF($C$4="", SUMIFS('무신사 메타 광고'!$U:$U, '무신사 메타 광고'!$D:$D, $B188),SUMIFS('무신사 메타 광고'!$U:$U,'무신사 메타 광고'!$I:$I,$C$4,'무신사 메타 광고'!$D:$D,$B188))</f>
        <v>0</v>
      </c>
      <c r="J188" s="11">
        <f t="shared" si="6"/>
        <v>0</v>
      </c>
      <c r="K188" s="11">
        <f t="shared" si="7"/>
        <v>0</v>
      </c>
      <c r="L188" s="12" t="str">
        <f t="shared" si="8"/>
        <v xml:space="preserve"> </v>
      </c>
      <c r="N188" s="10">
        <f>IF($C$4="", SUMIFS('무신사 메타 광고'!$X:$X, '무신사 메타 광고'!$D:$D, $B188),SUMIFS('무신사 메타 광고'!$X:$X,'무신사 메타 광고'!I:I,$C$4,'무신사 메타 광고'!D:D,$B188))</f>
        <v>0</v>
      </c>
      <c r="O188" s="11">
        <f t="shared" si="9"/>
        <v>0</v>
      </c>
      <c r="R188" s="13"/>
      <c r="S188" s="10">
        <f>IF($S$4="", SUMIFS('무신사 메타 광고'!$L:$L, '무신사 메타 광고'!$C:$C, $R188),SUMIFS('무신사 메타 광고'!L:L,'무신사 메타 광고'!$I:$I,$S$4,'무신사 메타 광고'!$C:$C,$R188))</f>
        <v>0</v>
      </c>
      <c r="T188" s="10">
        <f>IF($S$4="", SUMIFS('무신사 메타 광고'!$V:$V, '무신사 메타 광고'!$C:$C, $R188),SUMIFS('무신사 메타 광고'!$V:$V,'무신사 메타 광고'!$I:$I,$S$4,'무신사 메타 광고'!$C:$C,$R188))</f>
        <v>0</v>
      </c>
      <c r="U188" s="11">
        <f t="shared" si="10"/>
        <v>0</v>
      </c>
      <c r="V188" s="12" t="str">
        <f t="shared" si="14"/>
        <v xml:space="preserve"> </v>
      </c>
      <c r="W188" s="10">
        <f>IF($S$4="", SUMIFS('무신사 메타 광고'!$K:$K, '무신사 메타 광고'!$C:$C, $R188),SUMIFS('무신사 메타 광고'!$K:$K,'무신사 메타 광고'!$I:$I,$S$4,'무신사 메타 광고'!$C:$C,$R188))</f>
        <v>0</v>
      </c>
      <c r="X188" s="10">
        <f>IF($S$4="", SUMIFS('무신사 메타 광고'!$N:$N, '무신사 메타 광고'!$C:$C, $R188),SUMIFS('무신사 메타 광고'!$N:$N,'무신사 메타 광고'!$I:$I,$S$4,'무신사 메타 광고'!$C:$C,$R188))</f>
        <v>0</v>
      </c>
      <c r="Y188" s="11">
        <f t="shared" si="11"/>
        <v>0</v>
      </c>
      <c r="Z188" s="12" t="str">
        <f t="shared" si="15"/>
        <v xml:space="preserve"> </v>
      </c>
      <c r="AB188" s="10">
        <f>IF($S$4="", SUMIFS('무신사 메타 광고'!$X:$X, '무신사 메타 광고'!$C:$C, $R188),SUMIFS('무신사 메타 광고'!$X:$X,'무신사 메타 광고'!$I:$I,$S$4,'무신사 메타 광고'!$C:$C,$R188))</f>
        <v>0</v>
      </c>
      <c r="AC188" s="11">
        <f t="shared" si="12"/>
        <v>0</v>
      </c>
    </row>
    <row r="189" spans="2:29">
      <c r="B189" s="9"/>
      <c r="C189" s="10">
        <f>IF($C$4="", SUMIFS('무신사 메타 광고'!$L:$L, '무신사 메타 광고'!$D:$D, $B189), SUMIFS('무신사 메타 광고'!$L:$L, '무신사 메타 광고'!$I:$I, $C$4, '무신사 메타 광고'!$D:$D, $B189))</f>
        <v>0</v>
      </c>
      <c r="D189" s="10">
        <f>IF($C$4="", SUMIFS('무신사 메타 광고'!$V:$V, '무신사 메타 광고'!$D:$D, $B189), SUMIFS('무신사 메타 광고'!$V:$V,'무신사 메타 광고'!$I:$I,$C$4,'무신사 메타 광고'!$D:$D,$B189))</f>
        <v>0</v>
      </c>
      <c r="E189" s="11">
        <f t="shared" si="5"/>
        <v>0</v>
      </c>
      <c r="F189" s="12" t="str">
        <f t="shared" si="13"/>
        <v xml:space="preserve"> </v>
      </c>
      <c r="G189" s="10">
        <f>IF($C$4="", SUMIFS('무신사 메타 광고'!$K:$K, '무신사 메타 광고'!$D:$D, $B189), SUMIFS('무신사 메타 광고'!$K:$K,'무신사 메타 광고'!$I:$I,$C$4,'무신사 메타 광고'!D:D,$B189))</f>
        <v>0</v>
      </c>
      <c r="H189" s="10">
        <f>IF($C$4="", SUMIFS('무신사 메타 광고'!$N:$N, '무신사 메타 광고'!$D:$D, $B189),SUMIFS('무신사 메타 광고'!$N:$N,'무신사 메타 광고'!$I:$I,$C$4,'무신사 메타 광고'!$D:$D,$B189))</f>
        <v>0</v>
      </c>
      <c r="I189" s="10">
        <f>IF($C$4="", SUMIFS('무신사 메타 광고'!$U:$U, '무신사 메타 광고'!$D:$D, $B189),SUMIFS('무신사 메타 광고'!$U:$U,'무신사 메타 광고'!$I:$I,$C$4,'무신사 메타 광고'!$D:$D,$B189))</f>
        <v>0</v>
      </c>
      <c r="J189" s="11">
        <f t="shared" si="6"/>
        <v>0</v>
      </c>
      <c r="K189" s="11">
        <f t="shared" si="7"/>
        <v>0</v>
      </c>
      <c r="L189" s="12" t="str">
        <f t="shared" si="8"/>
        <v xml:space="preserve"> </v>
      </c>
      <c r="N189" s="10">
        <f>IF($C$4="", SUMIFS('무신사 메타 광고'!$X:$X, '무신사 메타 광고'!$D:$D, $B189),SUMIFS('무신사 메타 광고'!$X:$X,'무신사 메타 광고'!I:I,$C$4,'무신사 메타 광고'!D:D,$B189))</f>
        <v>0</v>
      </c>
      <c r="O189" s="11">
        <f t="shared" si="9"/>
        <v>0</v>
      </c>
      <c r="R189" s="13"/>
      <c r="S189" s="10">
        <f>IF($S$4="", SUMIFS('무신사 메타 광고'!$L:$L, '무신사 메타 광고'!$C:$C, $R189),SUMIFS('무신사 메타 광고'!L:L,'무신사 메타 광고'!$I:$I,$S$4,'무신사 메타 광고'!$C:$C,$R189))</f>
        <v>0</v>
      </c>
      <c r="T189" s="10">
        <f>IF($S$4="", SUMIFS('무신사 메타 광고'!$V:$V, '무신사 메타 광고'!$C:$C, $R189),SUMIFS('무신사 메타 광고'!$V:$V,'무신사 메타 광고'!$I:$I,$S$4,'무신사 메타 광고'!$C:$C,$R189))</f>
        <v>0</v>
      </c>
      <c r="U189" s="11">
        <f t="shared" si="10"/>
        <v>0</v>
      </c>
      <c r="V189" s="12" t="str">
        <f t="shared" si="14"/>
        <v xml:space="preserve"> </v>
      </c>
      <c r="W189" s="10">
        <f>IF($S$4="", SUMIFS('무신사 메타 광고'!$K:$K, '무신사 메타 광고'!$C:$C, $R189),SUMIFS('무신사 메타 광고'!$K:$K,'무신사 메타 광고'!$I:$I,$S$4,'무신사 메타 광고'!$C:$C,$R189))</f>
        <v>0</v>
      </c>
      <c r="X189" s="10">
        <f>IF($S$4="", SUMIFS('무신사 메타 광고'!$N:$N, '무신사 메타 광고'!$C:$C, $R189),SUMIFS('무신사 메타 광고'!$N:$N,'무신사 메타 광고'!$I:$I,$S$4,'무신사 메타 광고'!$C:$C,$R189))</f>
        <v>0</v>
      </c>
      <c r="Y189" s="11">
        <f t="shared" si="11"/>
        <v>0</v>
      </c>
      <c r="Z189" s="12" t="str">
        <f t="shared" si="15"/>
        <v xml:space="preserve"> </v>
      </c>
      <c r="AB189" s="10">
        <f>IF($S$4="", SUMIFS('무신사 메타 광고'!$X:$X, '무신사 메타 광고'!$C:$C, $R189),SUMIFS('무신사 메타 광고'!$X:$X,'무신사 메타 광고'!$I:$I,$S$4,'무신사 메타 광고'!$C:$C,$R189))</f>
        <v>0</v>
      </c>
      <c r="AC189" s="11">
        <f t="shared" si="12"/>
        <v>0</v>
      </c>
    </row>
    <row r="190" spans="2:29">
      <c r="B190" s="9"/>
      <c r="C190" s="10">
        <f>IF($C$4="", SUMIFS('무신사 메타 광고'!$L:$L, '무신사 메타 광고'!$D:$D, $B190), SUMIFS('무신사 메타 광고'!$L:$L, '무신사 메타 광고'!$I:$I, $C$4, '무신사 메타 광고'!$D:$D, $B190))</f>
        <v>0</v>
      </c>
      <c r="D190" s="10">
        <f>IF($C$4="", SUMIFS('무신사 메타 광고'!$V:$V, '무신사 메타 광고'!$D:$D, $B190), SUMIFS('무신사 메타 광고'!$V:$V,'무신사 메타 광고'!$I:$I,$C$4,'무신사 메타 광고'!$D:$D,$B190))</f>
        <v>0</v>
      </c>
      <c r="E190" s="11">
        <f t="shared" si="5"/>
        <v>0</v>
      </c>
      <c r="F190" s="12" t="str">
        <f t="shared" si="13"/>
        <v xml:space="preserve"> </v>
      </c>
      <c r="G190" s="10">
        <f>IF($C$4="", SUMIFS('무신사 메타 광고'!$K:$K, '무신사 메타 광고'!$D:$D, $B190), SUMIFS('무신사 메타 광고'!$K:$K,'무신사 메타 광고'!$I:$I,$C$4,'무신사 메타 광고'!D:D,$B190))</f>
        <v>0</v>
      </c>
      <c r="H190" s="10">
        <f>IF($C$4="", SUMIFS('무신사 메타 광고'!$N:$N, '무신사 메타 광고'!$D:$D, $B190),SUMIFS('무신사 메타 광고'!$N:$N,'무신사 메타 광고'!$I:$I,$C$4,'무신사 메타 광고'!$D:$D,$B190))</f>
        <v>0</v>
      </c>
      <c r="I190" s="10">
        <f>IF($C$4="", SUMIFS('무신사 메타 광고'!$U:$U, '무신사 메타 광고'!$D:$D, $B190),SUMIFS('무신사 메타 광고'!$U:$U,'무신사 메타 광고'!$I:$I,$C$4,'무신사 메타 광고'!$D:$D,$B190))</f>
        <v>0</v>
      </c>
      <c r="J190" s="11">
        <f t="shared" si="6"/>
        <v>0</v>
      </c>
      <c r="K190" s="11">
        <f t="shared" si="7"/>
        <v>0</v>
      </c>
      <c r="L190" s="12" t="str">
        <f t="shared" si="8"/>
        <v xml:space="preserve"> </v>
      </c>
      <c r="N190" s="10">
        <f>IF($C$4="", SUMIFS('무신사 메타 광고'!$X:$X, '무신사 메타 광고'!$D:$D, $B190),SUMIFS('무신사 메타 광고'!$X:$X,'무신사 메타 광고'!I:I,$C$4,'무신사 메타 광고'!D:D,$B190))</f>
        <v>0</v>
      </c>
      <c r="O190" s="11">
        <f t="shared" si="9"/>
        <v>0</v>
      </c>
      <c r="R190" s="13"/>
      <c r="S190" s="10">
        <f>IF($S$4="", SUMIFS('무신사 메타 광고'!$L:$L, '무신사 메타 광고'!$C:$C, $R190),SUMIFS('무신사 메타 광고'!L:L,'무신사 메타 광고'!$I:$I,$S$4,'무신사 메타 광고'!$C:$C,$R190))</f>
        <v>0</v>
      </c>
      <c r="T190" s="10">
        <f>IF($S$4="", SUMIFS('무신사 메타 광고'!$V:$V, '무신사 메타 광고'!$C:$C, $R190),SUMIFS('무신사 메타 광고'!$V:$V,'무신사 메타 광고'!$I:$I,$S$4,'무신사 메타 광고'!$C:$C,$R190))</f>
        <v>0</v>
      </c>
      <c r="U190" s="11">
        <f t="shared" si="10"/>
        <v>0</v>
      </c>
      <c r="V190" s="12" t="str">
        <f t="shared" si="14"/>
        <v xml:space="preserve"> </v>
      </c>
      <c r="W190" s="10">
        <f>IF($S$4="", SUMIFS('무신사 메타 광고'!$K:$K, '무신사 메타 광고'!$C:$C, $R190),SUMIFS('무신사 메타 광고'!$K:$K,'무신사 메타 광고'!$I:$I,$S$4,'무신사 메타 광고'!$C:$C,$R190))</f>
        <v>0</v>
      </c>
      <c r="X190" s="10">
        <f>IF($S$4="", SUMIFS('무신사 메타 광고'!$N:$N, '무신사 메타 광고'!$C:$C, $R190),SUMIFS('무신사 메타 광고'!$N:$N,'무신사 메타 광고'!$I:$I,$S$4,'무신사 메타 광고'!$C:$C,$R190))</f>
        <v>0</v>
      </c>
      <c r="Y190" s="11">
        <f t="shared" si="11"/>
        <v>0</v>
      </c>
      <c r="Z190" s="12" t="str">
        <f t="shared" si="15"/>
        <v xml:space="preserve"> </v>
      </c>
      <c r="AB190" s="10">
        <f>IF($S$4="", SUMIFS('무신사 메타 광고'!$X:$X, '무신사 메타 광고'!$C:$C, $R190),SUMIFS('무신사 메타 광고'!$X:$X,'무신사 메타 광고'!$I:$I,$S$4,'무신사 메타 광고'!$C:$C,$R190))</f>
        <v>0</v>
      </c>
      <c r="AC190" s="11">
        <f t="shared" si="12"/>
        <v>0</v>
      </c>
    </row>
    <row r="191" spans="2:29">
      <c r="B191" s="9"/>
      <c r="C191" s="10">
        <f>IF($C$4="", SUMIFS('무신사 메타 광고'!$L:$L, '무신사 메타 광고'!$D:$D, $B191), SUMIFS('무신사 메타 광고'!$L:$L, '무신사 메타 광고'!$I:$I, $C$4, '무신사 메타 광고'!$D:$D, $B191))</f>
        <v>0</v>
      </c>
      <c r="D191" s="10">
        <f>IF($C$4="", SUMIFS('무신사 메타 광고'!$V:$V, '무신사 메타 광고'!$D:$D, $B191), SUMIFS('무신사 메타 광고'!$V:$V,'무신사 메타 광고'!$I:$I,$C$4,'무신사 메타 광고'!$D:$D,$B191))</f>
        <v>0</v>
      </c>
      <c r="E191" s="11">
        <f t="shared" si="5"/>
        <v>0</v>
      </c>
      <c r="F191" s="12" t="str">
        <f t="shared" si="13"/>
        <v xml:space="preserve"> </v>
      </c>
      <c r="G191" s="10">
        <f>IF($C$4="", SUMIFS('무신사 메타 광고'!$K:$K, '무신사 메타 광고'!$D:$D, $B191), SUMIFS('무신사 메타 광고'!$K:$K,'무신사 메타 광고'!$I:$I,$C$4,'무신사 메타 광고'!D:D,$B191))</f>
        <v>0</v>
      </c>
      <c r="H191" s="10">
        <f>IF($C$4="", SUMIFS('무신사 메타 광고'!$N:$N, '무신사 메타 광고'!$D:$D, $B191),SUMIFS('무신사 메타 광고'!$N:$N,'무신사 메타 광고'!$I:$I,$C$4,'무신사 메타 광고'!$D:$D,$B191))</f>
        <v>0</v>
      </c>
      <c r="I191" s="10">
        <f>IF($C$4="", SUMIFS('무신사 메타 광고'!$U:$U, '무신사 메타 광고'!$D:$D, $B191),SUMIFS('무신사 메타 광고'!$U:$U,'무신사 메타 광고'!$I:$I,$C$4,'무신사 메타 광고'!$D:$D,$B191))</f>
        <v>0</v>
      </c>
      <c r="J191" s="11">
        <f t="shared" si="6"/>
        <v>0</v>
      </c>
      <c r="K191" s="11">
        <f t="shared" si="7"/>
        <v>0</v>
      </c>
      <c r="L191" s="12" t="str">
        <f t="shared" si="8"/>
        <v xml:space="preserve"> </v>
      </c>
      <c r="N191" s="10">
        <f>IF($C$4="", SUMIFS('무신사 메타 광고'!$X:$X, '무신사 메타 광고'!$D:$D, $B191),SUMIFS('무신사 메타 광고'!$X:$X,'무신사 메타 광고'!I:I,$C$4,'무신사 메타 광고'!D:D,$B191))</f>
        <v>0</v>
      </c>
      <c r="O191" s="11">
        <f t="shared" si="9"/>
        <v>0</v>
      </c>
      <c r="R191" s="13"/>
      <c r="S191" s="10">
        <f>IF($S$4="", SUMIFS('무신사 메타 광고'!$L:$L, '무신사 메타 광고'!$C:$C, $R191),SUMIFS('무신사 메타 광고'!L:L,'무신사 메타 광고'!$I:$I,$S$4,'무신사 메타 광고'!$C:$C,$R191))</f>
        <v>0</v>
      </c>
      <c r="T191" s="10">
        <f>IF($S$4="", SUMIFS('무신사 메타 광고'!$V:$V, '무신사 메타 광고'!$C:$C, $R191),SUMIFS('무신사 메타 광고'!$V:$V,'무신사 메타 광고'!$I:$I,$S$4,'무신사 메타 광고'!$C:$C,$R191))</f>
        <v>0</v>
      </c>
      <c r="U191" s="11">
        <f t="shared" si="10"/>
        <v>0</v>
      </c>
      <c r="V191" s="12" t="str">
        <f t="shared" si="14"/>
        <v xml:space="preserve"> </v>
      </c>
      <c r="W191" s="10">
        <f>IF($S$4="", SUMIFS('무신사 메타 광고'!$K:$K, '무신사 메타 광고'!$C:$C, $R191),SUMIFS('무신사 메타 광고'!$K:$K,'무신사 메타 광고'!$I:$I,$S$4,'무신사 메타 광고'!$C:$C,$R191))</f>
        <v>0</v>
      </c>
      <c r="X191" s="10">
        <f>IF($S$4="", SUMIFS('무신사 메타 광고'!$N:$N, '무신사 메타 광고'!$C:$C, $R191),SUMIFS('무신사 메타 광고'!$N:$N,'무신사 메타 광고'!$I:$I,$S$4,'무신사 메타 광고'!$C:$C,$R191))</f>
        <v>0</v>
      </c>
      <c r="Y191" s="11">
        <f t="shared" si="11"/>
        <v>0</v>
      </c>
      <c r="Z191" s="12" t="str">
        <f t="shared" si="15"/>
        <v xml:space="preserve"> </v>
      </c>
      <c r="AB191" s="10">
        <f>IF($S$4="", SUMIFS('무신사 메타 광고'!$X:$X, '무신사 메타 광고'!$C:$C, $R191),SUMIFS('무신사 메타 광고'!$X:$X,'무신사 메타 광고'!$I:$I,$S$4,'무신사 메타 광고'!$C:$C,$R191))</f>
        <v>0</v>
      </c>
      <c r="AC191" s="11">
        <f t="shared" si="12"/>
        <v>0</v>
      </c>
    </row>
    <row r="192" spans="2:29">
      <c r="B192" s="9"/>
      <c r="C192" s="10">
        <f>IF($C$4="", SUMIFS('무신사 메타 광고'!$L:$L, '무신사 메타 광고'!$D:$D, $B192), SUMIFS('무신사 메타 광고'!$L:$L, '무신사 메타 광고'!$I:$I, $C$4, '무신사 메타 광고'!$D:$D, $B192))</f>
        <v>0</v>
      </c>
      <c r="D192" s="10">
        <f>IF($C$4="", SUMIFS('무신사 메타 광고'!$V:$V, '무신사 메타 광고'!$D:$D, $B192), SUMIFS('무신사 메타 광고'!$V:$V,'무신사 메타 광고'!$I:$I,$C$4,'무신사 메타 광고'!$D:$D,$B192))</f>
        <v>0</v>
      </c>
      <c r="E192" s="11">
        <f t="shared" si="5"/>
        <v>0</v>
      </c>
      <c r="F192" s="12" t="str">
        <f t="shared" si="13"/>
        <v xml:space="preserve"> </v>
      </c>
      <c r="G192" s="10">
        <f>IF($C$4="", SUMIFS('무신사 메타 광고'!$K:$K, '무신사 메타 광고'!$D:$D, $B192), SUMIFS('무신사 메타 광고'!$K:$K,'무신사 메타 광고'!$I:$I,$C$4,'무신사 메타 광고'!D:D,$B192))</f>
        <v>0</v>
      </c>
      <c r="H192" s="10">
        <f>IF($C$4="", SUMIFS('무신사 메타 광고'!$N:$N, '무신사 메타 광고'!$D:$D, $B192),SUMIFS('무신사 메타 광고'!$N:$N,'무신사 메타 광고'!$I:$I,$C$4,'무신사 메타 광고'!$D:$D,$B192))</f>
        <v>0</v>
      </c>
      <c r="I192" s="10">
        <f>IF($C$4="", SUMIFS('무신사 메타 광고'!$U:$U, '무신사 메타 광고'!$D:$D, $B192),SUMIFS('무신사 메타 광고'!$U:$U,'무신사 메타 광고'!$I:$I,$C$4,'무신사 메타 광고'!$D:$D,$B192))</f>
        <v>0</v>
      </c>
      <c r="J192" s="11">
        <f t="shared" si="6"/>
        <v>0</v>
      </c>
      <c r="K192" s="11">
        <f t="shared" si="7"/>
        <v>0</v>
      </c>
      <c r="L192" s="12" t="str">
        <f t="shared" si="8"/>
        <v xml:space="preserve"> </v>
      </c>
      <c r="N192" s="10">
        <f>IF($C$4="", SUMIFS('무신사 메타 광고'!$X:$X, '무신사 메타 광고'!$D:$D, $B192),SUMIFS('무신사 메타 광고'!$X:$X,'무신사 메타 광고'!I:I,$C$4,'무신사 메타 광고'!D:D,$B192))</f>
        <v>0</v>
      </c>
      <c r="O192" s="11">
        <f t="shared" si="9"/>
        <v>0</v>
      </c>
      <c r="R192" s="13"/>
      <c r="S192" s="10">
        <f>IF($S$4="", SUMIFS('무신사 메타 광고'!$L:$L, '무신사 메타 광고'!$C:$C, $R192),SUMIFS('무신사 메타 광고'!L:L,'무신사 메타 광고'!$I:$I,$S$4,'무신사 메타 광고'!$C:$C,$R192))</f>
        <v>0</v>
      </c>
      <c r="T192" s="10">
        <f>IF($S$4="", SUMIFS('무신사 메타 광고'!$V:$V, '무신사 메타 광고'!$C:$C, $R192),SUMIFS('무신사 메타 광고'!$V:$V,'무신사 메타 광고'!$I:$I,$S$4,'무신사 메타 광고'!$C:$C,$R192))</f>
        <v>0</v>
      </c>
      <c r="U192" s="11">
        <f t="shared" si="10"/>
        <v>0</v>
      </c>
      <c r="V192" s="12" t="str">
        <f t="shared" si="14"/>
        <v xml:space="preserve"> </v>
      </c>
      <c r="W192" s="10">
        <f>IF($S$4="", SUMIFS('무신사 메타 광고'!$K:$K, '무신사 메타 광고'!$C:$C, $R192),SUMIFS('무신사 메타 광고'!$K:$K,'무신사 메타 광고'!$I:$I,$S$4,'무신사 메타 광고'!$C:$C,$R192))</f>
        <v>0</v>
      </c>
      <c r="X192" s="10">
        <f>IF($S$4="", SUMIFS('무신사 메타 광고'!$N:$N, '무신사 메타 광고'!$C:$C, $R192),SUMIFS('무신사 메타 광고'!$N:$N,'무신사 메타 광고'!$I:$I,$S$4,'무신사 메타 광고'!$C:$C,$R192))</f>
        <v>0</v>
      </c>
      <c r="Y192" s="11">
        <f t="shared" si="11"/>
        <v>0</v>
      </c>
      <c r="Z192" s="12" t="str">
        <f t="shared" si="15"/>
        <v xml:space="preserve"> </v>
      </c>
      <c r="AB192" s="10">
        <f>IF($S$4="", SUMIFS('무신사 메타 광고'!$X:$X, '무신사 메타 광고'!$C:$C, $R192),SUMIFS('무신사 메타 광고'!$X:$X,'무신사 메타 광고'!$I:$I,$S$4,'무신사 메타 광고'!$C:$C,$R192))</f>
        <v>0</v>
      </c>
      <c r="AC192" s="11">
        <f t="shared" si="12"/>
        <v>0</v>
      </c>
    </row>
    <row r="193" spans="2:29">
      <c r="B193" s="9"/>
      <c r="C193" s="10">
        <f>IF($C$4="", SUMIFS('무신사 메타 광고'!$L:$L, '무신사 메타 광고'!$D:$D, $B193), SUMIFS('무신사 메타 광고'!$L:$L, '무신사 메타 광고'!$I:$I, $C$4, '무신사 메타 광고'!$D:$D, $B193))</f>
        <v>0</v>
      </c>
      <c r="D193" s="10">
        <f>IF($C$4="", SUMIFS('무신사 메타 광고'!$V:$V, '무신사 메타 광고'!$D:$D, $B193), SUMIFS('무신사 메타 광고'!$V:$V,'무신사 메타 광고'!$I:$I,$C$4,'무신사 메타 광고'!$D:$D,$B193))</f>
        <v>0</v>
      </c>
      <c r="E193" s="11">
        <f t="shared" si="5"/>
        <v>0</v>
      </c>
      <c r="F193" s="12" t="str">
        <f t="shared" si="13"/>
        <v xml:space="preserve"> </v>
      </c>
      <c r="G193" s="10">
        <f>IF($C$4="", SUMIFS('무신사 메타 광고'!$K:$K, '무신사 메타 광고'!$D:$D, $B193), SUMIFS('무신사 메타 광고'!$K:$K,'무신사 메타 광고'!$I:$I,$C$4,'무신사 메타 광고'!D:D,$B193))</f>
        <v>0</v>
      </c>
      <c r="H193" s="10">
        <f>IF($C$4="", SUMIFS('무신사 메타 광고'!$N:$N, '무신사 메타 광고'!$D:$D, $B193),SUMIFS('무신사 메타 광고'!$N:$N,'무신사 메타 광고'!$I:$I,$C$4,'무신사 메타 광고'!$D:$D,$B193))</f>
        <v>0</v>
      </c>
      <c r="I193" s="10">
        <f>IF($C$4="", SUMIFS('무신사 메타 광고'!$U:$U, '무신사 메타 광고'!$D:$D, $B193),SUMIFS('무신사 메타 광고'!$U:$U,'무신사 메타 광고'!$I:$I,$C$4,'무신사 메타 광고'!$D:$D,$B193))</f>
        <v>0</v>
      </c>
      <c r="J193" s="11">
        <f t="shared" si="6"/>
        <v>0</v>
      </c>
      <c r="K193" s="11">
        <f t="shared" si="7"/>
        <v>0</v>
      </c>
      <c r="L193" s="12" t="str">
        <f t="shared" si="8"/>
        <v xml:space="preserve"> </v>
      </c>
      <c r="N193" s="10">
        <f>IF($C$4="", SUMIFS('무신사 메타 광고'!$X:$X, '무신사 메타 광고'!$D:$D, $B193),SUMIFS('무신사 메타 광고'!$X:$X,'무신사 메타 광고'!I:I,$C$4,'무신사 메타 광고'!D:D,$B193))</f>
        <v>0</v>
      </c>
      <c r="O193" s="11">
        <f t="shared" si="9"/>
        <v>0</v>
      </c>
      <c r="R193" s="13"/>
      <c r="S193" s="10">
        <f>IF($S$4="", SUMIFS('무신사 메타 광고'!$L:$L, '무신사 메타 광고'!$C:$C, $R193),SUMIFS('무신사 메타 광고'!L:L,'무신사 메타 광고'!$I:$I,$S$4,'무신사 메타 광고'!$C:$C,$R193))</f>
        <v>0</v>
      </c>
      <c r="T193" s="10">
        <f>IF($S$4="", SUMIFS('무신사 메타 광고'!$V:$V, '무신사 메타 광고'!$C:$C, $R193),SUMIFS('무신사 메타 광고'!$V:$V,'무신사 메타 광고'!$I:$I,$S$4,'무신사 메타 광고'!$C:$C,$R193))</f>
        <v>0</v>
      </c>
      <c r="U193" s="11">
        <f t="shared" si="10"/>
        <v>0</v>
      </c>
      <c r="V193" s="12" t="str">
        <f t="shared" si="14"/>
        <v xml:space="preserve"> </v>
      </c>
      <c r="W193" s="10">
        <f>IF($S$4="", SUMIFS('무신사 메타 광고'!$K:$K, '무신사 메타 광고'!$C:$C, $R193),SUMIFS('무신사 메타 광고'!$K:$K,'무신사 메타 광고'!$I:$I,$S$4,'무신사 메타 광고'!$C:$C,$R193))</f>
        <v>0</v>
      </c>
      <c r="X193" s="10">
        <f>IF($S$4="", SUMIFS('무신사 메타 광고'!$N:$N, '무신사 메타 광고'!$C:$C, $R193),SUMIFS('무신사 메타 광고'!$N:$N,'무신사 메타 광고'!$I:$I,$S$4,'무신사 메타 광고'!$C:$C,$R193))</f>
        <v>0</v>
      </c>
      <c r="Y193" s="11">
        <f t="shared" si="11"/>
        <v>0</v>
      </c>
      <c r="Z193" s="12" t="str">
        <f t="shared" si="15"/>
        <v xml:space="preserve"> </v>
      </c>
      <c r="AB193" s="10">
        <f>IF($S$4="", SUMIFS('무신사 메타 광고'!$X:$X, '무신사 메타 광고'!$C:$C, $R193),SUMIFS('무신사 메타 광고'!$X:$X,'무신사 메타 광고'!$I:$I,$S$4,'무신사 메타 광고'!$C:$C,$R193))</f>
        <v>0</v>
      </c>
      <c r="AC193" s="11">
        <f t="shared" si="12"/>
        <v>0</v>
      </c>
    </row>
    <row r="194" spans="2:29">
      <c r="B194" s="9"/>
      <c r="C194" s="10">
        <f>IF($C$4="", SUMIFS('무신사 메타 광고'!$L:$L, '무신사 메타 광고'!$D:$D, $B194), SUMIFS('무신사 메타 광고'!$L:$L, '무신사 메타 광고'!$I:$I, $C$4, '무신사 메타 광고'!$D:$D, $B194))</f>
        <v>0</v>
      </c>
      <c r="D194" s="10">
        <f>IF($C$4="", SUMIFS('무신사 메타 광고'!$V:$V, '무신사 메타 광고'!$D:$D, $B194), SUMIFS('무신사 메타 광고'!$V:$V,'무신사 메타 광고'!$I:$I,$C$4,'무신사 메타 광고'!$D:$D,$B194))</f>
        <v>0</v>
      </c>
      <c r="E194" s="11">
        <f t="shared" si="5"/>
        <v>0</v>
      </c>
      <c r="F194" s="12" t="str">
        <f t="shared" si="13"/>
        <v xml:space="preserve"> </v>
      </c>
      <c r="G194" s="10">
        <f>IF($C$4="", SUMIFS('무신사 메타 광고'!$K:$K, '무신사 메타 광고'!$D:$D, $B194), SUMIFS('무신사 메타 광고'!$K:$K,'무신사 메타 광고'!$I:$I,$C$4,'무신사 메타 광고'!D:D,$B194))</f>
        <v>0</v>
      </c>
      <c r="H194" s="10">
        <f>IF($C$4="", SUMIFS('무신사 메타 광고'!$N:$N, '무신사 메타 광고'!$D:$D, $B194),SUMIFS('무신사 메타 광고'!$N:$N,'무신사 메타 광고'!$I:$I,$C$4,'무신사 메타 광고'!$D:$D,$B194))</f>
        <v>0</v>
      </c>
      <c r="I194" s="10">
        <f>IF($C$4="", SUMIFS('무신사 메타 광고'!$U:$U, '무신사 메타 광고'!$D:$D, $B194),SUMIFS('무신사 메타 광고'!$U:$U,'무신사 메타 광고'!$I:$I,$C$4,'무신사 메타 광고'!$D:$D,$B194))</f>
        <v>0</v>
      </c>
      <c r="J194" s="11">
        <f t="shared" si="6"/>
        <v>0</v>
      </c>
      <c r="K194" s="11">
        <f t="shared" si="7"/>
        <v>0</v>
      </c>
      <c r="L194" s="12" t="str">
        <f t="shared" si="8"/>
        <v xml:space="preserve"> </v>
      </c>
      <c r="N194" s="10">
        <f>IF($C$4="", SUMIFS('무신사 메타 광고'!$X:$X, '무신사 메타 광고'!$D:$D, $B194),SUMIFS('무신사 메타 광고'!$X:$X,'무신사 메타 광고'!I:I,$C$4,'무신사 메타 광고'!D:D,$B194))</f>
        <v>0</v>
      </c>
      <c r="O194" s="11">
        <f t="shared" si="9"/>
        <v>0</v>
      </c>
      <c r="R194" s="13"/>
      <c r="S194" s="10">
        <f>IF($S$4="", SUMIFS('무신사 메타 광고'!$L:$L, '무신사 메타 광고'!$C:$C, $R194),SUMIFS('무신사 메타 광고'!L:L,'무신사 메타 광고'!$I:$I,$S$4,'무신사 메타 광고'!$C:$C,$R194))</f>
        <v>0</v>
      </c>
      <c r="T194" s="10">
        <f>IF($S$4="", SUMIFS('무신사 메타 광고'!$V:$V, '무신사 메타 광고'!$C:$C, $R194),SUMIFS('무신사 메타 광고'!$V:$V,'무신사 메타 광고'!$I:$I,$S$4,'무신사 메타 광고'!$C:$C,$R194))</f>
        <v>0</v>
      </c>
      <c r="U194" s="11">
        <f t="shared" si="10"/>
        <v>0</v>
      </c>
      <c r="V194" s="12" t="str">
        <f t="shared" si="14"/>
        <v xml:space="preserve"> </v>
      </c>
      <c r="W194" s="10">
        <f>IF($S$4="", SUMIFS('무신사 메타 광고'!$K:$K, '무신사 메타 광고'!$C:$C, $R194),SUMIFS('무신사 메타 광고'!$K:$K,'무신사 메타 광고'!$I:$I,$S$4,'무신사 메타 광고'!$C:$C,$R194))</f>
        <v>0</v>
      </c>
      <c r="X194" s="10">
        <f>IF($S$4="", SUMIFS('무신사 메타 광고'!$N:$N, '무신사 메타 광고'!$C:$C, $R194),SUMIFS('무신사 메타 광고'!$N:$N,'무신사 메타 광고'!$I:$I,$S$4,'무신사 메타 광고'!$C:$C,$R194))</f>
        <v>0</v>
      </c>
      <c r="Y194" s="11">
        <f t="shared" si="11"/>
        <v>0</v>
      </c>
      <c r="Z194" s="12" t="str">
        <f t="shared" si="15"/>
        <v xml:space="preserve"> </v>
      </c>
      <c r="AB194" s="10">
        <f>IF($S$4="", SUMIFS('무신사 메타 광고'!$X:$X, '무신사 메타 광고'!$C:$C, $R194),SUMIFS('무신사 메타 광고'!$X:$X,'무신사 메타 광고'!$I:$I,$S$4,'무신사 메타 광고'!$C:$C,$R194))</f>
        <v>0</v>
      </c>
      <c r="AC194" s="11">
        <f t="shared" si="12"/>
        <v>0</v>
      </c>
    </row>
    <row r="195" spans="2:29">
      <c r="B195" s="9"/>
      <c r="C195" s="10">
        <f>IF($C$4="", SUMIFS('무신사 메타 광고'!$L:$L, '무신사 메타 광고'!$D:$D, $B195), SUMIFS('무신사 메타 광고'!$L:$L, '무신사 메타 광고'!$I:$I, $C$4, '무신사 메타 광고'!$D:$D, $B195))</f>
        <v>0</v>
      </c>
      <c r="D195" s="10">
        <f>IF($C$4="", SUMIFS('무신사 메타 광고'!$V:$V, '무신사 메타 광고'!$D:$D, $B195), SUMIFS('무신사 메타 광고'!$V:$V,'무신사 메타 광고'!$I:$I,$C$4,'무신사 메타 광고'!$D:$D,$B195))</f>
        <v>0</v>
      </c>
      <c r="E195" s="11">
        <f t="shared" si="5"/>
        <v>0</v>
      </c>
      <c r="F195" s="12" t="str">
        <f t="shared" si="13"/>
        <v xml:space="preserve"> </v>
      </c>
      <c r="G195" s="10">
        <f>IF($C$4="", SUMIFS('무신사 메타 광고'!$K:$K, '무신사 메타 광고'!$D:$D, $B195), SUMIFS('무신사 메타 광고'!$K:$K,'무신사 메타 광고'!$I:$I,$C$4,'무신사 메타 광고'!D:D,$B195))</f>
        <v>0</v>
      </c>
      <c r="H195" s="10">
        <f>IF($C$4="", SUMIFS('무신사 메타 광고'!$N:$N, '무신사 메타 광고'!$D:$D, $B195),SUMIFS('무신사 메타 광고'!$N:$N,'무신사 메타 광고'!$I:$I,$C$4,'무신사 메타 광고'!$D:$D,$B195))</f>
        <v>0</v>
      </c>
      <c r="I195" s="10">
        <f>IF($C$4="", SUMIFS('무신사 메타 광고'!$U:$U, '무신사 메타 광고'!$D:$D, $B195),SUMIFS('무신사 메타 광고'!$U:$U,'무신사 메타 광고'!$I:$I,$C$4,'무신사 메타 광고'!$D:$D,$B195))</f>
        <v>0</v>
      </c>
      <c r="J195" s="11">
        <f t="shared" si="6"/>
        <v>0</v>
      </c>
      <c r="K195" s="11">
        <f t="shared" si="7"/>
        <v>0</v>
      </c>
      <c r="L195" s="12" t="str">
        <f t="shared" si="8"/>
        <v xml:space="preserve"> </v>
      </c>
      <c r="N195" s="10">
        <f>IF($C$4="", SUMIFS('무신사 메타 광고'!$X:$X, '무신사 메타 광고'!$D:$D, $B195),SUMIFS('무신사 메타 광고'!$X:$X,'무신사 메타 광고'!I:I,$C$4,'무신사 메타 광고'!D:D,$B195))</f>
        <v>0</v>
      </c>
      <c r="O195" s="11">
        <f t="shared" si="9"/>
        <v>0</v>
      </c>
      <c r="R195" s="13"/>
      <c r="S195" s="10">
        <f>IF($S$4="", SUMIFS('무신사 메타 광고'!$L:$L, '무신사 메타 광고'!$C:$C, $R195),SUMIFS('무신사 메타 광고'!L:L,'무신사 메타 광고'!$I:$I,$S$4,'무신사 메타 광고'!$C:$C,$R195))</f>
        <v>0</v>
      </c>
      <c r="T195" s="10">
        <f>IF($S$4="", SUMIFS('무신사 메타 광고'!$V:$V, '무신사 메타 광고'!$C:$C, $R195),SUMIFS('무신사 메타 광고'!$V:$V,'무신사 메타 광고'!$I:$I,$S$4,'무신사 메타 광고'!$C:$C,$R195))</f>
        <v>0</v>
      </c>
      <c r="U195" s="11">
        <f t="shared" si="10"/>
        <v>0</v>
      </c>
      <c r="V195" s="12" t="str">
        <f t="shared" si="14"/>
        <v xml:space="preserve"> </v>
      </c>
      <c r="W195" s="10">
        <f>IF($S$4="", SUMIFS('무신사 메타 광고'!$K:$K, '무신사 메타 광고'!$C:$C, $R195),SUMIFS('무신사 메타 광고'!$K:$K,'무신사 메타 광고'!$I:$I,$S$4,'무신사 메타 광고'!$C:$C,$R195))</f>
        <v>0</v>
      </c>
      <c r="X195" s="10">
        <f>IF($S$4="", SUMIFS('무신사 메타 광고'!$N:$N, '무신사 메타 광고'!$C:$C, $R195),SUMIFS('무신사 메타 광고'!$N:$N,'무신사 메타 광고'!$I:$I,$S$4,'무신사 메타 광고'!$C:$C,$R195))</f>
        <v>0</v>
      </c>
      <c r="Y195" s="11">
        <f t="shared" si="11"/>
        <v>0</v>
      </c>
      <c r="Z195" s="12" t="str">
        <f t="shared" si="15"/>
        <v xml:space="preserve"> </v>
      </c>
      <c r="AB195" s="10">
        <f>IF($S$4="", SUMIFS('무신사 메타 광고'!$X:$X, '무신사 메타 광고'!$C:$C, $R195),SUMIFS('무신사 메타 광고'!$X:$X,'무신사 메타 광고'!$I:$I,$S$4,'무신사 메타 광고'!$C:$C,$R195))</f>
        <v>0</v>
      </c>
      <c r="AC195" s="11">
        <f t="shared" si="12"/>
        <v>0</v>
      </c>
    </row>
    <row r="196" spans="2:29">
      <c r="B196" s="9"/>
      <c r="C196" s="10">
        <f>IF($C$4="", SUMIFS('무신사 메타 광고'!$L:$L, '무신사 메타 광고'!$D:$D, $B196), SUMIFS('무신사 메타 광고'!$L:$L, '무신사 메타 광고'!$I:$I, $C$4, '무신사 메타 광고'!$D:$D, $B196))</f>
        <v>0</v>
      </c>
      <c r="D196" s="10">
        <f>IF($C$4="", SUMIFS('무신사 메타 광고'!$V:$V, '무신사 메타 광고'!$D:$D, $B196), SUMIFS('무신사 메타 광고'!$V:$V,'무신사 메타 광고'!$I:$I,$C$4,'무신사 메타 광고'!$D:$D,$B196))</f>
        <v>0</v>
      </c>
      <c r="E196" s="11">
        <f t="shared" si="5"/>
        <v>0</v>
      </c>
      <c r="F196" s="12" t="str">
        <f t="shared" si="13"/>
        <v xml:space="preserve"> </v>
      </c>
      <c r="G196" s="10">
        <f>IF($C$4="", SUMIFS('무신사 메타 광고'!$K:$K, '무신사 메타 광고'!$D:$D, $B196), SUMIFS('무신사 메타 광고'!$K:$K,'무신사 메타 광고'!$I:$I,$C$4,'무신사 메타 광고'!D:D,$B196))</f>
        <v>0</v>
      </c>
      <c r="H196" s="10">
        <f>IF($C$4="", SUMIFS('무신사 메타 광고'!$N:$N, '무신사 메타 광고'!$D:$D, $B196),SUMIFS('무신사 메타 광고'!$N:$N,'무신사 메타 광고'!$I:$I,$C$4,'무신사 메타 광고'!$D:$D,$B196))</f>
        <v>0</v>
      </c>
      <c r="I196" s="10">
        <f>IF($C$4="", SUMIFS('무신사 메타 광고'!$U:$U, '무신사 메타 광고'!$D:$D, $B196),SUMIFS('무신사 메타 광고'!$U:$U,'무신사 메타 광고'!$I:$I,$C$4,'무신사 메타 광고'!$D:$D,$B196))</f>
        <v>0</v>
      </c>
      <c r="J196" s="11">
        <f t="shared" si="6"/>
        <v>0</v>
      </c>
      <c r="K196" s="11">
        <f t="shared" si="7"/>
        <v>0</v>
      </c>
      <c r="L196" s="12" t="str">
        <f t="shared" si="8"/>
        <v xml:space="preserve"> </v>
      </c>
      <c r="N196" s="10">
        <f>IF($C$4="", SUMIFS('무신사 메타 광고'!$X:$X, '무신사 메타 광고'!$D:$D, $B196),SUMIFS('무신사 메타 광고'!$X:$X,'무신사 메타 광고'!I:I,$C$4,'무신사 메타 광고'!D:D,$B196))</f>
        <v>0</v>
      </c>
      <c r="O196" s="11">
        <f t="shared" si="9"/>
        <v>0</v>
      </c>
      <c r="R196" s="13"/>
      <c r="S196" s="10">
        <f>IF($S$4="", SUMIFS('무신사 메타 광고'!$L:$L, '무신사 메타 광고'!$C:$C, $R196),SUMIFS('무신사 메타 광고'!L:L,'무신사 메타 광고'!$I:$I,$S$4,'무신사 메타 광고'!$C:$C,$R196))</f>
        <v>0</v>
      </c>
      <c r="T196" s="10">
        <f>IF($S$4="", SUMIFS('무신사 메타 광고'!$V:$V, '무신사 메타 광고'!$C:$C, $R196),SUMIFS('무신사 메타 광고'!$V:$V,'무신사 메타 광고'!$I:$I,$S$4,'무신사 메타 광고'!$C:$C,$R196))</f>
        <v>0</v>
      </c>
      <c r="U196" s="11">
        <f t="shared" si="10"/>
        <v>0</v>
      </c>
      <c r="V196" s="12" t="str">
        <f t="shared" si="14"/>
        <v xml:space="preserve"> </v>
      </c>
      <c r="W196" s="10">
        <f>IF($S$4="", SUMIFS('무신사 메타 광고'!$K:$K, '무신사 메타 광고'!$C:$C, $R196),SUMIFS('무신사 메타 광고'!$K:$K,'무신사 메타 광고'!$I:$I,$S$4,'무신사 메타 광고'!$C:$C,$R196))</f>
        <v>0</v>
      </c>
      <c r="X196" s="10">
        <f>IF($S$4="", SUMIFS('무신사 메타 광고'!$N:$N, '무신사 메타 광고'!$C:$C, $R196),SUMIFS('무신사 메타 광고'!$N:$N,'무신사 메타 광고'!$I:$I,$S$4,'무신사 메타 광고'!$C:$C,$R196))</f>
        <v>0</v>
      </c>
      <c r="Y196" s="11">
        <f t="shared" si="11"/>
        <v>0</v>
      </c>
      <c r="Z196" s="12" t="str">
        <f t="shared" si="15"/>
        <v xml:space="preserve"> </v>
      </c>
      <c r="AB196" s="10">
        <f>IF($S$4="", SUMIFS('무신사 메타 광고'!$X:$X, '무신사 메타 광고'!$C:$C, $R196),SUMIFS('무신사 메타 광고'!$X:$X,'무신사 메타 광고'!$I:$I,$S$4,'무신사 메타 광고'!$C:$C,$R196))</f>
        <v>0</v>
      </c>
      <c r="AC196" s="11">
        <f t="shared" si="12"/>
        <v>0</v>
      </c>
    </row>
    <row r="197" spans="2:29">
      <c r="B197" s="9"/>
      <c r="C197" s="10">
        <f>IF($C$4="", SUMIFS('무신사 메타 광고'!$L:$L, '무신사 메타 광고'!$D:$D, $B197), SUMIFS('무신사 메타 광고'!$L:$L, '무신사 메타 광고'!$I:$I, $C$4, '무신사 메타 광고'!$D:$D, $B197))</f>
        <v>0</v>
      </c>
      <c r="D197" s="10">
        <f>IF($C$4="", SUMIFS('무신사 메타 광고'!$V:$V, '무신사 메타 광고'!$D:$D, $B197), SUMIFS('무신사 메타 광고'!$V:$V,'무신사 메타 광고'!$I:$I,$C$4,'무신사 메타 광고'!$D:$D,$B197))</f>
        <v>0</v>
      </c>
      <c r="E197" s="11">
        <f t="shared" si="5"/>
        <v>0</v>
      </c>
      <c r="F197" s="12" t="str">
        <f t="shared" si="13"/>
        <v xml:space="preserve"> </v>
      </c>
      <c r="G197" s="10">
        <f>IF($C$4="", SUMIFS('무신사 메타 광고'!$K:$K, '무신사 메타 광고'!$D:$D, $B197), SUMIFS('무신사 메타 광고'!$K:$K,'무신사 메타 광고'!$I:$I,$C$4,'무신사 메타 광고'!D:D,$B197))</f>
        <v>0</v>
      </c>
      <c r="H197" s="10">
        <f>IF($C$4="", SUMIFS('무신사 메타 광고'!$N:$N, '무신사 메타 광고'!$D:$D, $B197),SUMIFS('무신사 메타 광고'!$N:$N,'무신사 메타 광고'!$I:$I,$C$4,'무신사 메타 광고'!$D:$D,$B197))</f>
        <v>0</v>
      </c>
      <c r="I197" s="10">
        <f>IF($C$4="", SUMIFS('무신사 메타 광고'!$U:$U, '무신사 메타 광고'!$D:$D, $B197),SUMIFS('무신사 메타 광고'!$U:$U,'무신사 메타 광고'!$I:$I,$C$4,'무신사 메타 광고'!$D:$D,$B197))</f>
        <v>0</v>
      </c>
      <c r="J197" s="11">
        <f t="shared" si="6"/>
        <v>0</v>
      </c>
      <c r="K197" s="11">
        <f t="shared" si="7"/>
        <v>0</v>
      </c>
      <c r="L197" s="12" t="str">
        <f t="shared" si="8"/>
        <v xml:space="preserve"> </v>
      </c>
      <c r="N197" s="10">
        <f>IF($C$4="", SUMIFS('무신사 메타 광고'!$X:$X, '무신사 메타 광고'!$D:$D, $B197),SUMIFS('무신사 메타 광고'!$X:$X,'무신사 메타 광고'!I:I,$C$4,'무신사 메타 광고'!D:D,$B197))</f>
        <v>0</v>
      </c>
      <c r="O197" s="11">
        <f t="shared" si="9"/>
        <v>0</v>
      </c>
      <c r="R197" s="13"/>
      <c r="S197" s="10">
        <f>IF($S$4="", SUMIFS('무신사 메타 광고'!$L:$L, '무신사 메타 광고'!$C:$C, $R197),SUMIFS('무신사 메타 광고'!L:L,'무신사 메타 광고'!$I:$I,$S$4,'무신사 메타 광고'!$C:$C,$R197))</f>
        <v>0</v>
      </c>
      <c r="T197" s="10">
        <f>IF($S$4="", SUMIFS('무신사 메타 광고'!$V:$V, '무신사 메타 광고'!$C:$C, $R197),SUMIFS('무신사 메타 광고'!$V:$V,'무신사 메타 광고'!$I:$I,$S$4,'무신사 메타 광고'!$C:$C,$R197))</f>
        <v>0</v>
      </c>
      <c r="U197" s="11">
        <f t="shared" si="10"/>
        <v>0</v>
      </c>
      <c r="V197" s="12" t="str">
        <f t="shared" si="14"/>
        <v xml:space="preserve"> </v>
      </c>
      <c r="W197" s="10">
        <f>IF($S$4="", SUMIFS('무신사 메타 광고'!$K:$K, '무신사 메타 광고'!$C:$C, $R197),SUMIFS('무신사 메타 광고'!$K:$K,'무신사 메타 광고'!$I:$I,$S$4,'무신사 메타 광고'!$C:$C,$R197))</f>
        <v>0</v>
      </c>
      <c r="X197" s="10">
        <f>IF($S$4="", SUMIFS('무신사 메타 광고'!$N:$N, '무신사 메타 광고'!$C:$C, $R197),SUMIFS('무신사 메타 광고'!$N:$N,'무신사 메타 광고'!$I:$I,$S$4,'무신사 메타 광고'!$C:$C,$R197))</f>
        <v>0</v>
      </c>
      <c r="Y197" s="11">
        <f t="shared" si="11"/>
        <v>0</v>
      </c>
      <c r="Z197" s="12" t="str">
        <f t="shared" si="15"/>
        <v xml:space="preserve"> </v>
      </c>
      <c r="AB197" s="10">
        <f>IF($S$4="", SUMIFS('무신사 메타 광고'!$X:$X, '무신사 메타 광고'!$C:$C, $R197),SUMIFS('무신사 메타 광고'!$X:$X,'무신사 메타 광고'!$I:$I,$S$4,'무신사 메타 광고'!$C:$C,$R197))</f>
        <v>0</v>
      </c>
      <c r="AC197" s="11">
        <f t="shared" si="12"/>
        <v>0</v>
      </c>
    </row>
    <row r="198" spans="2:29">
      <c r="B198" s="9"/>
      <c r="C198" s="10">
        <f>IF($C$4="", SUMIFS('무신사 메타 광고'!$L:$L, '무신사 메타 광고'!$D:$D, $B198), SUMIFS('무신사 메타 광고'!$L:$L, '무신사 메타 광고'!$I:$I, $C$4, '무신사 메타 광고'!$D:$D, $B198))</f>
        <v>0</v>
      </c>
      <c r="D198" s="10">
        <f>IF($C$4="", SUMIFS('무신사 메타 광고'!$V:$V, '무신사 메타 광고'!$D:$D, $B198), SUMIFS('무신사 메타 광고'!$V:$V,'무신사 메타 광고'!$I:$I,$C$4,'무신사 메타 광고'!$D:$D,$B198))</f>
        <v>0</v>
      </c>
      <c r="E198" s="11">
        <f t="shared" si="5"/>
        <v>0</v>
      </c>
      <c r="F198" s="12" t="str">
        <f t="shared" si="13"/>
        <v xml:space="preserve"> </v>
      </c>
      <c r="G198" s="10">
        <f>IF($C$4="", SUMIFS('무신사 메타 광고'!$K:$K, '무신사 메타 광고'!$D:$D, $B198), SUMIFS('무신사 메타 광고'!$K:$K,'무신사 메타 광고'!$I:$I,$C$4,'무신사 메타 광고'!D:D,$B198))</f>
        <v>0</v>
      </c>
      <c r="H198" s="10">
        <f>IF($C$4="", SUMIFS('무신사 메타 광고'!$N:$N, '무신사 메타 광고'!$D:$D, $B198),SUMIFS('무신사 메타 광고'!$N:$N,'무신사 메타 광고'!$I:$I,$C$4,'무신사 메타 광고'!$D:$D,$B198))</f>
        <v>0</v>
      </c>
      <c r="I198" s="10">
        <f>IF($C$4="", SUMIFS('무신사 메타 광고'!$U:$U, '무신사 메타 광고'!$D:$D, $B198),SUMIFS('무신사 메타 광고'!$U:$U,'무신사 메타 광고'!$I:$I,$C$4,'무신사 메타 광고'!$D:$D,$B198))</f>
        <v>0</v>
      </c>
      <c r="J198" s="11">
        <f t="shared" si="6"/>
        <v>0</v>
      </c>
      <c r="K198" s="11">
        <f t="shared" si="7"/>
        <v>0</v>
      </c>
      <c r="L198" s="12" t="str">
        <f t="shared" si="8"/>
        <v xml:space="preserve"> </v>
      </c>
      <c r="N198" s="10">
        <f>IF($C$4="", SUMIFS('무신사 메타 광고'!$X:$X, '무신사 메타 광고'!$D:$D, $B198),SUMIFS('무신사 메타 광고'!$X:$X,'무신사 메타 광고'!I:I,$C$4,'무신사 메타 광고'!D:D,$B198))</f>
        <v>0</v>
      </c>
      <c r="O198" s="11">
        <f t="shared" si="9"/>
        <v>0</v>
      </c>
      <c r="R198" s="13"/>
      <c r="S198" s="10">
        <f>IF($S$4="", SUMIFS('무신사 메타 광고'!$L:$L, '무신사 메타 광고'!$C:$C, $R198),SUMIFS('무신사 메타 광고'!L:L,'무신사 메타 광고'!$I:$I,$S$4,'무신사 메타 광고'!$C:$C,$R198))</f>
        <v>0</v>
      </c>
      <c r="T198" s="10">
        <f>IF($S$4="", SUMIFS('무신사 메타 광고'!$V:$V, '무신사 메타 광고'!$C:$C, $R198),SUMIFS('무신사 메타 광고'!$V:$V,'무신사 메타 광고'!$I:$I,$S$4,'무신사 메타 광고'!$C:$C,$R198))</f>
        <v>0</v>
      </c>
      <c r="U198" s="11">
        <f t="shared" si="10"/>
        <v>0</v>
      </c>
      <c r="V198" s="12" t="str">
        <f t="shared" si="14"/>
        <v xml:space="preserve"> </v>
      </c>
      <c r="W198" s="10">
        <f>IF($S$4="", SUMIFS('무신사 메타 광고'!$K:$K, '무신사 메타 광고'!$C:$C, $R198),SUMIFS('무신사 메타 광고'!$K:$K,'무신사 메타 광고'!$I:$I,$S$4,'무신사 메타 광고'!$C:$C,$R198))</f>
        <v>0</v>
      </c>
      <c r="X198" s="10">
        <f>IF($S$4="", SUMIFS('무신사 메타 광고'!$N:$N, '무신사 메타 광고'!$C:$C, $R198),SUMIFS('무신사 메타 광고'!$N:$N,'무신사 메타 광고'!$I:$I,$S$4,'무신사 메타 광고'!$C:$C,$R198))</f>
        <v>0</v>
      </c>
      <c r="Y198" s="11">
        <f t="shared" si="11"/>
        <v>0</v>
      </c>
      <c r="Z198" s="12" t="str">
        <f t="shared" si="15"/>
        <v xml:space="preserve"> </v>
      </c>
      <c r="AB198" s="10">
        <f>IF($S$4="", SUMIFS('무신사 메타 광고'!$X:$X, '무신사 메타 광고'!$C:$C, $R198),SUMIFS('무신사 메타 광고'!$X:$X,'무신사 메타 광고'!$I:$I,$S$4,'무신사 메타 광고'!$C:$C,$R198))</f>
        <v>0</v>
      </c>
      <c r="AC198" s="11">
        <f t="shared" si="12"/>
        <v>0</v>
      </c>
    </row>
    <row r="199" spans="2:29">
      <c r="B199" s="9"/>
      <c r="C199" s="10">
        <f>IF($C$4="", SUMIFS('무신사 메타 광고'!$L:$L, '무신사 메타 광고'!$D:$D, $B199), SUMIFS('무신사 메타 광고'!$L:$L, '무신사 메타 광고'!$I:$I, $C$4, '무신사 메타 광고'!$D:$D, $B199))</f>
        <v>0</v>
      </c>
      <c r="D199" s="10">
        <f>IF($C$4="", SUMIFS('무신사 메타 광고'!$V:$V, '무신사 메타 광고'!$D:$D, $B199), SUMIFS('무신사 메타 광고'!$V:$V,'무신사 메타 광고'!$I:$I,$C$4,'무신사 메타 광고'!$D:$D,$B199))</f>
        <v>0</v>
      </c>
      <c r="E199" s="11">
        <f t="shared" si="5"/>
        <v>0</v>
      </c>
      <c r="F199" s="12" t="str">
        <f t="shared" si="13"/>
        <v xml:space="preserve"> </v>
      </c>
      <c r="G199" s="10">
        <f>IF($C$4="", SUMIFS('무신사 메타 광고'!$K:$K, '무신사 메타 광고'!$D:$D, $B199), SUMIFS('무신사 메타 광고'!$K:$K,'무신사 메타 광고'!$I:$I,$C$4,'무신사 메타 광고'!D:D,$B199))</f>
        <v>0</v>
      </c>
      <c r="H199" s="10">
        <f>IF($C$4="", SUMIFS('무신사 메타 광고'!$N:$N, '무신사 메타 광고'!$D:$D, $B199),SUMIFS('무신사 메타 광고'!$N:$N,'무신사 메타 광고'!$I:$I,$C$4,'무신사 메타 광고'!$D:$D,$B199))</f>
        <v>0</v>
      </c>
      <c r="I199" s="10">
        <f>IF($C$4="", SUMIFS('무신사 메타 광고'!$U:$U, '무신사 메타 광고'!$D:$D, $B199),SUMIFS('무신사 메타 광고'!$U:$U,'무신사 메타 광고'!$I:$I,$C$4,'무신사 메타 광고'!$D:$D,$B199))</f>
        <v>0</v>
      </c>
      <c r="J199" s="11">
        <f t="shared" si="6"/>
        <v>0</v>
      </c>
      <c r="K199" s="11">
        <f t="shared" si="7"/>
        <v>0</v>
      </c>
      <c r="L199" s="12" t="str">
        <f t="shared" si="8"/>
        <v xml:space="preserve"> </v>
      </c>
      <c r="N199" s="10">
        <f>IF($C$4="", SUMIFS('무신사 메타 광고'!$X:$X, '무신사 메타 광고'!$D:$D, $B199),SUMIFS('무신사 메타 광고'!$X:$X,'무신사 메타 광고'!I:I,$C$4,'무신사 메타 광고'!D:D,$B199))</f>
        <v>0</v>
      </c>
      <c r="O199" s="11">
        <f t="shared" si="9"/>
        <v>0</v>
      </c>
      <c r="R199" s="13"/>
      <c r="S199" s="10">
        <f>IF($S$4="", SUMIFS('무신사 메타 광고'!$L:$L, '무신사 메타 광고'!$C:$C, $R199),SUMIFS('무신사 메타 광고'!L:L,'무신사 메타 광고'!$I:$I,$S$4,'무신사 메타 광고'!$C:$C,$R199))</f>
        <v>0</v>
      </c>
      <c r="T199" s="10">
        <f>IF($S$4="", SUMIFS('무신사 메타 광고'!$V:$V, '무신사 메타 광고'!$C:$C, $R199),SUMIFS('무신사 메타 광고'!$V:$V,'무신사 메타 광고'!$I:$I,$S$4,'무신사 메타 광고'!$C:$C,$R199))</f>
        <v>0</v>
      </c>
      <c r="U199" s="11">
        <f t="shared" si="10"/>
        <v>0</v>
      </c>
      <c r="V199" s="12" t="str">
        <f t="shared" si="14"/>
        <v xml:space="preserve"> </v>
      </c>
      <c r="W199" s="10">
        <f>IF($S$4="", SUMIFS('무신사 메타 광고'!$K:$K, '무신사 메타 광고'!$C:$C, $R199),SUMIFS('무신사 메타 광고'!$K:$K,'무신사 메타 광고'!$I:$I,$S$4,'무신사 메타 광고'!$C:$C,$R199))</f>
        <v>0</v>
      </c>
      <c r="X199" s="10">
        <f>IF($S$4="", SUMIFS('무신사 메타 광고'!$N:$N, '무신사 메타 광고'!$C:$C, $R199),SUMIFS('무신사 메타 광고'!$N:$N,'무신사 메타 광고'!$I:$I,$S$4,'무신사 메타 광고'!$C:$C,$R199))</f>
        <v>0</v>
      </c>
      <c r="Y199" s="11">
        <f t="shared" si="11"/>
        <v>0</v>
      </c>
      <c r="Z199" s="12" t="str">
        <f t="shared" si="15"/>
        <v xml:space="preserve"> </v>
      </c>
      <c r="AB199" s="10">
        <f>IF($S$4="", SUMIFS('무신사 메타 광고'!$X:$X, '무신사 메타 광고'!$C:$C, $R199),SUMIFS('무신사 메타 광고'!$X:$X,'무신사 메타 광고'!$I:$I,$S$4,'무신사 메타 광고'!$C:$C,$R199))</f>
        <v>0</v>
      </c>
      <c r="AC199" s="11">
        <f t="shared" si="12"/>
        <v>0</v>
      </c>
    </row>
    <row r="200" spans="2:29">
      <c r="B200" s="9"/>
      <c r="C200" s="10">
        <f>IF($C$4="", SUMIFS('무신사 메타 광고'!$L:$L, '무신사 메타 광고'!$D:$D, $B200), SUMIFS('무신사 메타 광고'!$L:$L, '무신사 메타 광고'!$I:$I, $C$4, '무신사 메타 광고'!$D:$D, $B200))</f>
        <v>0</v>
      </c>
      <c r="D200" s="10">
        <f>IF($C$4="", SUMIFS('무신사 메타 광고'!$V:$V, '무신사 메타 광고'!$D:$D, $B200), SUMIFS('무신사 메타 광고'!$V:$V,'무신사 메타 광고'!$I:$I,$C$4,'무신사 메타 광고'!$D:$D,$B200))</f>
        <v>0</v>
      </c>
      <c r="E200" s="11">
        <f t="shared" si="5"/>
        <v>0</v>
      </c>
      <c r="F200" s="12" t="str">
        <f t="shared" si="13"/>
        <v xml:space="preserve"> </v>
      </c>
      <c r="G200" s="10">
        <f>IF($C$4="", SUMIFS('무신사 메타 광고'!$K:$K, '무신사 메타 광고'!$D:$D, $B200), SUMIFS('무신사 메타 광고'!$K:$K,'무신사 메타 광고'!$I:$I,$C$4,'무신사 메타 광고'!D:D,$B200))</f>
        <v>0</v>
      </c>
      <c r="H200" s="10">
        <f>IF($C$4="", SUMIFS('무신사 메타 광고'!$N:$N, '무신사 메타 광고'!$D:$D, $B200),SUMIFS('무신사 메타 광고'!$N:$N,'무신사 메타 광고'!$I:$I,$C$4,'무신사 메타 광고'!$D:$D,$B200))</f>
        <v>0</v>
      </c>
      <c r="I200" s="10">
        <f>IF($C$4="", SUMIFS('무신사 메타 광고'!$U:$U, '무신사 메타 광고'!$D:$D, $B200),SUMIFS('무신사 메타 광고'!$U:$U,'무신사 메타 광고'!$I:$I,$C$4,'무신사 메타 광고'!$D:$D,$B200))</f>
        <v>0</v>
      </c>
      <c r="J200" s="11">
        <f t="shared" si="6"/>
        <v>0</v>
      </c>
      <c r="K200" s="11">
        <f t="shared" si="7"/>
        <v>0</v>
      </c>
      <c r="L200" s="12" t="str">
        <f t="shared" si="8"/>
        <v xml:space="preserve"> </v>
      </c>
      <c r="N200" s="10">
        <f>IF($C$4="", SUMIFS('무신사 메타 광고'!$X:$X, '무신사 메타 광고'!$D:$D, $B200),SUMIFS('무신사 메타 광고'!$X:$X,'무신사 메타 광고'!I:I,$C$4,'무신사 메타 광고'!D:D,$B200))</f>
        <v>0</v>
      </c>
      <c r="O200" s="11">
        <f t="shared" si="9"/>
        <v>0</v>
      </c>
      <c r="R200" s="13"/>
      <c r="S200" s="10">
        <f>IF($S$4="", SUMIFS('무신사 메타 광고'!$L:$L, '무신사 메타 광고'!$C:$C, $R200),SUMIFS('무신사 메타 광고'!L:L,'무신사 메타 광고'!$I:$I,$S$4,'무신사 메타 광고'!$C:$C,$R200))</f>
        <v>0</v>
      </c>
      <c r="T200" s="10">
        <f>IF($S$4="", SUMIFS('무신사 메타 광고'!$V:$V, '무신사 메타 광고'!$C:$C, $R200),SUMIFS('무신사 메타 광고'!$V:$V,'무신사 메타 광고'!$I:$I,$S$4,'무신사 메타 광고'!$C:$C,$R200))</f>
        <v>0</v>
      </c>
      <c r="U200" s="11">
        <f t="shared" si="10"/>
        <v>0</v>
      </c>
      <c r="V200" s="12" t="str">
        <f t="shared" si="14"/>
        <v xml:space="preserve"> </v>
      </c>
      <c r="W200" s="10">
        <f>IF($S$4="", SUMIFS('무신사 메타 광고'!$K:$K, '무신사 메타 광고'!$C:$C, $R200),SUMIFS('무신사 메타 광고'!$K:$K,'무신사 메타 광고'!$I:$I,$S$4,'무신사 메타 광고'!$C:$C,$R200))</f>
        <v>0</v>
      </c>
      <c r="X200" s="10">
        <f>IF($S$4="", SUMIFS('무신사 메타 광고'!$N:$N, '무신사 메타 광고'!$C:$C, $R200),SUMIFS('무신사 메타 광고'!$N:$N,'무신사 메타 광고'!$I:$I,$S$4,'무신사 메타 광고'!$C:$C,$R200))</f>
        <v>0</v>
      </c>
      <c r="Y200" s="11">
        <f t="shared" si="11"/>
        <v>0</v>
      </c>
      <c r="Z200" s="12" t="str">
        <f t="shared" si="15"/>
        <v xml:space="preserve"> </v>
      </c>
      <c r="AB200" s="10">
        <f>IF($S$4="", SUMIFS('무신사 메타 광고'!$X:$X, '무신사 메타 광고'!$C:$C, $R200),SUMIFS('무신사 메타 광고'!$X:$X,'무신사 메타 광고'!$I:$I,$S$4,'무신사 메타 광고'!$C:$C,$R200))</f>
        <v>0</v>
      </c>
      <c r="AC200" s="11">
        <f t="shared" si="12"/>
        <v>0</v>
      </c>
    </row>
    <row r="201" spans="2:29">
      <c r="B201" s="9"/>
      <c r="C201" s="10">
        <f>IF($C$4="", SUMIFS('무신사 메타 광고'!$L:$L, '무신사 메타 광고'!$D:$D, $B201), SUMIFS('무신사 메타 광고'!$L:$L, '무신사 메타 광고'!$I:$I, $C$4, '무신사 메타 광고'!$D:$D, $B201))</f>
        <v>0</v>
      </c>
      <c r="D201" s="10">
        <f>IF($C$4="", SUMIFS('무신사 메타 광고'!$V:$V, '무신사 메타 광고'!$D:$D, $B201), SUMIFS('무신사 메타 광고'!$V:$V,'무신사 메타 광고'!$I:$I,$C$4,'무신사 메타 광고'!$D:$D,$B201))</f>
        <v>0</v>
      </c>
      <c r="E201" s="11">
        <f t="shared" si="5"/>
        <v>0</v>
      </c>
      <c r="F201" s="12" t="str">
        <f t="shared" si="13"/>
        <v xml:space="preserve"> </v>
      </c>
      <c r="G201" s="10">
        <f>IF($C$4="", SUMIFS('무신사 메타 광고'!$K:$K, '무신사 메타 광고'!$D:$D, $B201), SUMIFS('무신사 메타 광고'!$K:$K,'무신사 메타 광고'!$I:$I,$C$4,'무신사 메타 광고'!D:D,$B201))</f>
        <v>0</v>
      </c>
      <c r="H201" s="10">
        <f>IF($C$4="", SUMIFS('무신사 메타 광고'!$N:$N, '무신사 메타 광고'!$D:$D, $B201),SUMIFS('무신사 메타 광고'!$N:$N,'무신사 메타 광고'!$I:$I,$C$4,'무신사 메타 광고'!$D:$D,$B201))</f>
        <v>0</v>
      </c>
      <c r="I201" s="10">
        <f>IF($C$4="", SUMIFS('무신사 메타 광고'!$U:$U, '무신사 메타 광고'!$D:$D, $B201),SUMIFS('무신사 메타 광고'!$U:$U,'무신사 메타 광고'!$I:$I,$C$4,'무신사 메타 광고'!$D:$D,$B201))</f>
        <v>0</v>
      </c>
      <c r="J201" s="11">
        <f t="shared" si="6"/>
        <v>0</v>
      </c>
      <c r="K201" s="11">
        <f t="shared" si="7"/>
        <v>0</v>
      </c>
      <c r="L201" s="12" t="str">
        <f t="shared" si="8"/>
        <v xml:space="preserve"> </v>
      </c>
      <c r="N201" s="10">
        <f>IF($C$4="", SUMIFS('무신사 메타 광고'!$X:$X, '무신사 메타 광고'!$D:$D, $B201),SUMIFS('무신사 메타 광고'!$X:$X,'무신사 메타 광고'!I:I,$C$4,'무신사 메타 광고'!D:D,$B201))</f>
        <v>0</v>
      </c>
      <c r="O201" s="11">
        <f t="shared" si="9"/>
        <v>0</v>
      </c>
      <c r="R201" s="13"/>
      <c r="S201" s="10">
        <f>IF($S$4="", SUMIFS('무신사 메타 광고'!$L:$L, '무신사 메타 광고'!$C:$C, $R201),SUMIFS('무신사 메타 광고'!L:L,'무신사 메타 광고'!$I:$I,$S$4,'무신사 메타 광고'!$C:$C,$R201))</f>
        <v>0</v>
      </c>
      <c r="T201" s="10">
        <f>IF($S$4="", SUMIFS('무신사 메타 광고'!$V:$V, '무신사 메타 광고'!$C:$C, $R201),SUMIFS('무신사 메타 광고'!$V:$V,'무신사 메타 광고'!$I:$I,$S$4,'무신사 메타 광고'!$C:$C,$R201))</f>
        <v>0</v>
      </c>
      <c r="U201" s="11">
        <f t="shared" si="10"/>
        <v>0</v>
      </c>
      <c r="V201" s="12" t="str">
        <f t="shared" si="14"/>
        <v xml:space="preserve"> </v>
      </c>
      <c r="W201" s="10">
        <f>IF($S$4="", SUMIFS('무신사 메타 광고'!$K:$K, '무신사 메타 광고'!$C:$C, $R201),SUMIFS('무신사 메타 광고'!$K:$K,'무신사 메타 광고'!$I:$I,$S$4,'무신사 메타 광고'!$C:$C,$R201))</f>
        <v>0</v>
      </c>
      <c r="X201" s="10">
        <f>IF($S$4="", SUMIFS('무신사 메타 광고'!$N:$N, '무신사 메타 광고'!$C:$C, $R201),SUMIFS('무신사 메타 광고'!$N:$N,'무신사 메타 광고'!$I:$I,$S$4,'무신사 메타 광고'!$C:$C,$R201))</f>
        <v>0</v>
      </c>
      <c r="Y201" s="11">
        <f t="shared" si="11"/>
        <v>0</v>
      </c>
      <c r="Z201" s="12" t="str">
        <f t="shared" si="15"/>
        <v xml:space="preserve"> </v>
      </c>
      <c r="AB201" s="10">
        <f>IF($S$4="", SUMIFS('무신사 메타 광고'!$X:$X, '무신사 메타 광고'!$C:$C, $R201),SUMIFS('무신사 메타 광고'!$X:$X,'무신사 메타 광고'!$I:$I,$S$4,'무신사 메타 광고'!$C:$C,$R201))</f>
        <v>0</v>
      </c>
      <c r="AC201" s="11">
        <f t="shared" si="12"/>
        <v>0</v>
      </c>
    </row>
    <row r="202" spans="2:29">
      <c r="B202" s="9"/>
      <c r="C202" s="10">
        <f>IF($C$4="", SUMIFS('무신사 메타 광고'!$L:$L, '무신사 메타 광고'!$D:$D, $B202), SUMIFS('무신사 메타 광고'!$L:$L, '무신사 메타 광고'!$I:$I, $C$4, '무신사 메타 광고'!$D:$D, $B202))</f>
        <v>0</v>
      </c>
      <c r="D202" s="10">
        <f>IF($C$4="", SUMIFS('무신사 메타 광고'!$V:$V, '무신사 메타 광고'!$D:$D, $B202), SUMIFS('무신사 메타 광고'!$V:$V,'무신사 메타 광고'!$I:$I,$C$4,'무신사 메타 광고'!$D:$D,$B202))</f>
        <v>0</v>
      </c>
      <c r="E202" s="11">
        <f t="shared" si="5"/>
        <v>0</v>
      </c>
      <c r="F202" s="12" t="str">
        <f t="shared" si="13"/>
        <v xml:space="preserve"> </v>
      </c>
      <c r="G202" s="10">
        <f>IF($C$4="", SUMIFS('무신사 메타 광고'!$K:$K, '무신사 메타 광고'!$D:$D, $B202), SUMIFS('무신사 메타 광고'!$K:$K,'무신사 메타 광고'!$I:$I,$C$4,'무신사 메타 광고'!D:D,$B202))</f>
        <v>0</v>
      </c>
      <c r="H202" s="10">
        <f>IF($C$4="", SUMIFS('무신사 메타 광고'!$N:$N, '무신사 메타 광고'!$D:$D, $B202),SUMIFS('무신사 메타 광고'!$N:$N,'무신사 메타 광고'!$I:$I,$C$4,'무신사 메타 광고'!$D:$D,$B202))</f>
        <v>0</v>
      </c>
      <c r="I202" s="10">
        <f>IF($C$4="", SUMIFS('무신사 메타 광고'!$U:$U, '무신사 메타 광고'!$D:$D, $B202),SUMIFS('무신사 메타 광고'!$U:$U,'무신사 메타 광고'!$I:$I,$C$4,'무신사 메타 광고'!$D:$D,$B202))</f>
        <v>0</v>
      </c>
      <c r="J202" s="11">
        <f t="shared" si="6"/>
        <v>0</v>
      </c>
      <c r="K202" s="11">
        <f t="shared" si="7"/>
        <v>0</v>
      </c>
      <c r="L202" s="12" t="str">
        <f t="shared" si="8"/>
        <v xml:space="preserve"> </v>
      </c>
      <c r="N202" s="10">
        <f>IF($C$4="", SUMIFS('무신사 메타 광고'!$X:$X, '무신사 메타 광고'!$D:$D, $B202),SUMIFS('무신사 메타 광고'!$X:$X,'무신사 메타 광고'!I:I,$C$4,'무신사 메타 광고'!D:D,$B202))</f>
        <v>0</v>
      </c>
      <c r="O202" s="11">
        <f t="shared" si="9"/>
        <v>0</v>
      </c>
      <c r="R202" s="13"/>
      <c r="S202" s="10">
        <f>IF($S$4="", SUMIFS('무신사 메타 광고'!$L:$L, '무신사 메타 광고'!$C:$C, $R202),SUMIFS('무신사 메타 광고'!L:L,'무신사 메타 광고'!$I:$I,$S$4,'무신사 메타 광고'!$C:$C,$R202))</f>
        <v>0</v>
      </c>
      <c r="T202" s="10">
        <f>IF($S$4="", SUMIFS('무신사 메타 광고'!$V:$V, '무신사 메타 광고'!$C:$C, $R202),SUMIFS('무신사 메타 광고'!$V:$V,'무신사 메타 광고'!$I:$I,$S$4,'무신사 메타 광고'!$C:$C,$R202))</f>
        <v>0</v>
      </c>
      <c r="U202" s="11">
        <f t="shared" si="10"/>
        <v>0</v>
      </c>
      <c r="V202" s="12" t="str">
        <f t="shared" si="14"/>
        <v xml:space="preserve"> </v>
      </c>
      <c r="W202" s="10">
        <f>IF($S$4="", SUMIFS('무신사 메타 광고'!$K:$K, '무신사 메타 광고'!$C:$C, $R202),SUMIFS('무신사 메타 광고'!$K:$K,'무신사 메타 광고'!$I:$I,$S$4,'무신사 메타 광고'!$C:$C,$R202))</f>
        <v>0</v>
      </c>
      <c r="X202" s="10">
        <f>IF($S$4="", SUMIFS('무신사 메타 광고'!$N:$N, '무신사 메타 광고'!$C:$C, $R202),SUMIFS('무신사 메타 광고'!$N:$N,'무신사 메타 광고'!$I:$I,$S$4,'무신사 메타 광고'!$C:$C,$R202))</f>
        <v>0</v>
      </c>
      <c r="Y202" s="11">
        <f t="shared" si="11"/>
        <v>0</v>
      </c>
      <c r="Z202" s="12" t="str">
        <f t="shared" si="15"/>
        <v xml:space="preserve"> </v>
      </c>
      <c r="AB202" s="10">
        <f>IF($S$4="", SUMIFS('무신사 메타 광고'!$X:$X, '무신사 메타 광고'!$C:$C, $R202),SUMIFS('무신사 메타 광고'!$X:$X,'무신사 메타 광고'!$I:$I,$S$4,'무신사 메타 광고'!$C:$C,$R202))</f>
        <v>0</v>
      </c>
      <c r="AC202" s="11">
        <f t="shared" si="12"/>
        <v>0</v>
      </c>
    </row>
    <row r="203" spans="2:29">
      <c r="B203" s="9"/>
      <c r="C203" s="10">
        <f>IF($C$4="", SUMIFS('무신사 메타 광고'!$L:$L, '무신사 메타 광고'!$D:$D, $B203), SUMIFS('무신사 메타 광고'!$L:$L, '무신사 메타 광고'!$I:$I, $C$4, '무신사 메타 광고'!$D:$D, $B203))</f>
        <v>0</v>
      </c>
      <c r="D203" s="10">
        <f>IF($C$4="", SUMIFS('무신사 메타 광고'!$V:$V, '무신사 메타 광고'!$D:$D, $B203), SUMIFS('무신사 메타 광고'!$V:$V,'무신사 메타 광고'!$I:$I,$C$4,'무신사 메타 광고'!$D:$D,$B203))</f>
        <v>0</v>
      </c>
      <c r="E203" s="11">
        <f t="shared" si="5"/>
        <v>0</v>
      </c>
      <c r="F203" s="12" t="str">
        <f t="shared" si="13"/>
        <v xml:space="preserve"> </v>
      </c>
      <c r="G203" s="10">
        <f>IF($C$4="", SUMIFS('무신사 메타 광고'!$K:$K, '무신사 메타 광고'!$D:$D, $B203), SUMIFS('무신사 메타 광고'!$K:$K,'무신사 메타 광고'!$I:$I,$C$4,'무신사 메타 광고'!D:D,$B203))</f>
        <v>0</v>
      </c>
      <c r="H203" s="10">
        <f>IF($C$4="", SUMIFS('무신사 메타 광고'!$N:$N, '무신사 메타 광고'!$D:$D, $B203),SUMIFS('무신사 메타 광고'!$N:$N,'무신사 메타 광고'!$I:$I,$C$4,'무신사 메타 광고'!$D:$D,$B203))</f>
        <v>0</v>
      </c>
      <c r="I203" s="10">
        <f>IF($C$4="", SUMIFS('무신사 메타 광고'!$U:$U, '무신사 메타 광고'!$D:$D, $B203),SUMIFS('무신사 메타 광고'!$U:$U,'무신사 메타 광고'!$I:$I,$C$4,'무신사 메타 광고'!$D:$D,$B203))</f>
        <v>0</v>
      </c>
      <c r="J203" s="11">
        <f t="shared" si="6"/>
        <v>0</v>
      </c>
      <c r="K203" s="11">
        <f t="shared" si="7"/>
        <v>0</v>
      </c>
      <c r="L203" s="12" t="str">
        <f t="shared" si="8"/>
        <v xml:space="preserve"> </v>
      </c>
      <c r="N203" s="10">
        <f>IF($C$4="", SUMIFS('무신사 메타 광고'!$X:$X, '무신사 메타 광고'!$D:$D, $B203),SUMIFS('무신사 메타 광고'!$X:$X,'무신사 메타 광고'!I:I,$C$4,'무신사 메타 광고'!D:D,$B203))</f>
        <v>0</v>
      </c>
      <c r="O203" s="11">
        <f t="shared" si="9"/>
        <v>0</v>
      </c>
      <c r="R203" s="13"/>
      <c r="S203" s="10">
        <f>IF($S$4="", SUMIFS('무신사 메타 광고'!$L:$L, '무신사 메타 광고'!$C:$C, $R203),SUMIFS('무신사 메타 광고'!L:L,'무신사 메타 광고'!$I:$I,$S$4,'무신사 메타 광고'!$C:$C,$R203))</f>
        <v>0</v>
      </c>
      <c r="T203" s="10">
        <f>IF($S$4="", SUMIFS('무신사 메타 광고'!$V:$V, '무신사 메타 광고'!$C:$C, $R203),SUMIFS('무신사 메타 광고'!$V:$V,'무신사 메타 광고'!$I:$I,$S$4,'무신사 메타 광고'!$C:$C,$R203))</f>
        <v>0</v>
      </c>
      <c r="U203" s="11">
        <f t="shared" si="10"/>
        <v>0</v>
      </c>
      <c r="V203" s="12" t="str">
        <f t="shared" si="14"/>
        <v xml:space="preserve"> </v>
      </c>
      <c r="W203" s="10">
        <f>IF($S$4="", SUMIFS('무신사 메타 광고'!$K:$K, '무신사 메타 광고'!$C:$C, $R203),SUMIFS('무신사 메타 광고'!$K:$K,'무신사 메타 광고'!$I:$I,$S$4,'무신사 메타 광고'!$C:$C,$R203))</f>
        <v>0</v>
      </c>
      <c r="X203" s="10">
        <f>IF($S$4="", SUMIFS('무신사 메타 광고'!$N:$N, '무신사 메타 광고'!$C:$C, $R203),SUMIFS('무신사 메타 광고'!$N:$N,'무신사 메타 광고'!$I:$I,$S$4,'무신사 메타 광고'!$C:$C,$R203))</f>
        <v>0</v>
      </c>
      <c r="Y203" s="11">
        <f t="shared" si="11"/>
        <v>0</v>
      </c>
      <c r="Z203" s="12" t="str">
        <f t="shared" si="15"/>
        <v xml:space="preserve"> </v>
      </c>
      <c r="AB203" s="10">
        <f>IF($S$4="", SUMIFS('무신사 메타 광고'!$X:$X, '무신사 메타 광고'!$C:$C, $R203),SUMIFS('무신사 메타 광고'!$X:$X,'무신사 메타 광고'!$I:$I,$S$4,'무신사 메타 광고'!$C:$C,$R203))</f>
        <v>0</v>
      </c>
      <c r="AC203" s="11">
        <f t="shared" si="12"/>
        <v>0</v>
      </c>
    </row>
    <row r="204" spans="2:29">
      <c r="B204" s="9"/>
      <c r="C204" s="10">
        <f>IF($C$4="", SUMIFS('무신사 메타 광고'!$L:$L, '무신사 메타 광고'!$D:$D, $B204), SUMIFS('무신사 메타 광고'!$L:$L, '무신사 메타 광고'!$I:$I, $C$4, '무신사 메타 광고'!$D:$D, $B204))</f>
        <v>0</v>
      </c>
      <c r="D204" s="10">
        <f>IF($C$4="", SUMIFS('무신사 메타 광고'!$V:$V, '무신사 메타 광고'!$D:$D, $B204), SUMIFS('무신사 메타 광고'!$V:$V,'무신사 메타 광고'!$I:$I,$C$4,'무신사 메타 광고'!$D:$D,$B204))</f>
        <v>0</v>
      </c>
      <c r="E204" s="11">
        <f t="shared" si="5"/>
        <v>0</v>
      </c>
      <c r="F204" s="12" t="str">
        <f t="shared" si="13"/>
        <v xml:space="preserve"> </v>
      </c>
      <c r="G204" s="10">
        <f>IF($C$4="", SUMIFS('무신사 메타 광고'!$K:$K, '무신사 메타 광고'!$D:$D, $B204), SUMIFS('무신사 메타 광고'!$K:$K,'무신사 메타 광고'!$I:$I,$C$4,'무신사 메타 광고'!D:D,$B204))</f>
        <v>0</v>
      </c>
      <c r="H204" s="10">
        <f>IF($C$4="", SUMIFS('무신사 메타 광고'!$N:$N, '무신사 메타 광고'!$D:$D, $B204),SUMIFS('무신사 메타 광고'!$N:$N,'무신사 메타 광고'!$I:$I,$C$4,'무신사 메타 광고'!$D:$D,$B204))</f>
        <v>0</v>
      </c>
      <c r="I204" s="10">
        <f>IF($C$4="", SUMIFS('무신사 메타 광고'!$U:$U, '무신사 메타 광고'!$D:$D, $B204),SUMIFS('무신사 메타 광고'!$U:$U,'무신사 메타 광고'!$I:$I,$C$4,'무신사 메타 광고'!$D:$D,$B204))</f>
        <v>0</v>
      </c>
      <c r="J204" s="11">
        <f t="shared" si="6"/>
        <v>0</v>
      </c>
      <c r="K204" s="11">
        <f t="shared" si="7"/>
        <v>0</v>
      </c>
      <c r="L204" s="12" t="str">
        <f t="shared" si="8"/>
        <v xml:space="preserve"> </v>
      </c>
      <c r="N204" s="10">
        <f>IF($C$4="", SUMIFS('무신사 메타 광고'!$X:$X, '무신사 메타 광고'!$D:$D, $B204),SUMIFS('무신사 메타 광고'!$X:$X,'무신사 메타 광고'!I:I,$C$4,'무신사 메타 광고'!D:D,$B204))</f>
        <v>0</v>
      </c>
      <c r="O204" s="11">
        <f t="shared" si="9"/>
        <v>0</v>
      </c>
      <c r="R204" s="13"/>
      <c r="S204" s="10">
        <f>IF($S$4="", SUMIFS('무신사 메타 광고'!$L:$L, '무신사 메타 광고'!$C:$C, $R204),SUMIFS('무신사 메타 광고'!L:L,'무신사 메타 광고'!$I:$I,$S$4,'무신사 메타 광고'!$C:$C,$R204))</f>
        <v>0</v>
      </c>
      <c r="T204" s="10">
        <f>IF($S$4="", SUMIFS('무신사 메타 광고'!$V:$V, '무신사 메타 광고'!$C:$C, $R204),SUMIFS('무신사 메타 광고'!$V:$V,'무신사 메타 광고'!$I:$I,$S$4,'무신사 메타 광고'!$C:$C,$R204))</f>
        <v>0</v>
      </c>
      <c r="U204" s="11">
        <f t="shared" si="10"/>
        <v>0</v>
      </c>
      <c r="V204" s="12" t="str">
        <f t="shared" si="14"/>
        <v xml:space="preserve"> </v>
      </c>
      <c r="W204" s="10">
        <f>IF($S$4="", SUMIFS('무신사 메타 광고'!$K:$K, '무신사 메타 광고'!$C:$C, $R204),SUMIFS('무신사 메타 광고'!$K:$K,'무신사 메타 광고'!$I:$I,$S$4,'무신사 메타 광고'!$C:$C,$R204))</f>
        <v>0</v>
      </c>
      <c r="X204" s="10">
        <f>IF($S$4="", SUMIFS('무신사 메타 광고'!$N:$N, '무신사 메타 광고'!$C:$C, $R204),SUMIFS('무신사 메타 광고'!$N:$N,'무신사 메타 광고'!$I:$I,$S$4,'무신사 메타 광고'!$C:$C,$R204))</f>
        <v>0</v>
      </c>
      <c r="Y204" s="11">
        <f t="shared" si="11"/>
        <v>0</v>
      </c>
      <c r="Z204" s="12" t="str">
        <f t="shared" si="15"/>
        <v xml:space="preserve"> </v>
      </c>
      <c r="AB204" s="10">
        <f>IF($S$4="", SUMIFS('무신사 메타 광고'!$X:$X, '무신사 메타 광고'!$C:$C, $R204),SUMIFS('무신사 메타 광고'!$X:$X,'무신사 메타 광고'!$I:$I,$S$4,'무신사 메타 광고'!$C:$C,$R204))</f>
        <v>0</v>
      </c>
      <c r="AC204" s="11">
        <f t="shared" si="12"/>
        <v>0</v>
      </c>
    </row>
    <row r="205" spans="2:29">
      <c r="B205" s="9"/>
      <c r="C205" s="10">
        <f>IF($C$4="", SUMIFS('무신사 메타 광고'!$L:$L, '무신사 메타 광고'!$D:$D, $B205), SUMIFS('무신사 메타 광고'!$L:$L, '무신사 메타 광고'!$I:$I, $C$4, '무신사 메타 광고'!$D:$D, $B205))</f>
        <v>0</v>
      </c>
      <c r="D205" s="10">
        <f>IF($C$4="", SUMIFS('무신사 메타 광고'!$V:$V, '무신사 메타 광고'!$D:$D, $B205), SUMIFS('무신사 메타 광고'!$V:$V,'무신사 메타 광고'!$I:$I,$C$4,'무신사 메타 광고'!$D:$D,$B205))</f>
        <v>0</v>
      </c>
      <c r="E205" s="11">
        <f t="shared" si="5"/>
        <v>0</v>
      </c>
      <c r="F205" s="12" t="str">
        <f t="shared" si="13"/>
        <v xml:space="preserve"> </v>
      </c>
      <c r="G205" s="10">
        <f>IF($C$4="", SUMIFS('무신사 메타 광고'!$K:$K, '무신사 메타 광고'!$D:$D, $B205), SUMIFS('무신사 메타 광고'!$K:$K,'무신사 메타 광고'!$I:$I,$C$4,'무신사 메타 광고'!D:D,$B205))</f>
        <v>0</v>
      </c>
      <c r="H205" s="10">
        <f>IF($C$4="", SUMIFS('무신사 메타 광고'!$N:$N, '무신사 메타 광고'!$D:$D, $B205),SUMIFS('무신사 메타 광고'!$N:$N,'무신사 메타 광고'!$I:$I,$C$4,'무신사 메타 광고'!$D:$D,$B205))</f>
        <v>0</v>
      </c>
      <c r="I205" s="10">
        <f>IF($C$4="", SUMIFS('무신사 메타 광고'!$U:$U, '무신사 메타 광고'!$D:$D, $B205),SUMIFS('무신사 메타 광고'!$U:$U,'무신사 메타 광고'!$I:$I,$C$4,'무신사 메타 광고'!$D:$D,$B205))</f>
        <v>0</v>
      </c>
      <c r="J205" s="11">
        <f t="shared" si="6"/>
        <v>0</v>
      </c>
      <c r="K205" s="11">
        <f t="shared" si="7"/>
        <v>0</v>
      </c>
      <c r="L205" s="12" t="str">
        <f t="shared" si="8"/>
        <v xml:space="preserve"> </v>
      </c>
      <c r="N205" s="10">
        <f>IF($C$4="", SUMIFS('무신사 메타 광고'!$X:$X, '무신사 메타 광고'!$D:$D, $B205),SUMIFS('무신사 메타 광고'!$X:$X,'무신사 메타 광고'!I:I,$C$4,'무신사 메타 광고'!D:D,$B205))</f>
        <v>0</v>
      </c>
      <c r="O205" s="11">
        <f t="shared" si="9"/>
        <v>0</v>
      </c>
      <c r="R205" s="13"/>
      <c r="S205" s="10">
        <f>IF($S$4="", SUMIFS('무신사 메타 광고'!$L:$L, '무신사 메타 광고'!$C:$C, $R205),SUMIFS('무신사 메타 광고'!L:L,'무신사 메타 광고'!$I:$I,$S$4,'무신사 메타 광고'!$C:$C,$R205))</f>
        <v>0</v>
      </c>
      <c r="T205" s="10">
        <f>IF($S$4="", SUMIFS('무신사 메타 광고'!$V:$V, '무신사 메타 광고'!$C:$C, $R205),SUMIFS('무신사 메타 광고'!$V:$V,'무신사 메타 광고'!$I:$I,$S$4,'무신사 메타 광고'!$C:$C,$R205))</f>
        <v>0</v>
      </c>
      <c r="U205" s="11">
        <f t="shared" si="10"/>
        <v>0</v>
      </c>
      <c r="V205" s="12" t="str">
        <f t="shared" si="14"/>
        <v xml:space="preserve"> </v>
      </c>
      <c r="W205" s="10">
        <f>IF($S$4="", SUMIFS('무신사 메타 광고'!$K:$K, '무신사 메타 광고'!$C:$C, $R205),SUMIFS('무신사 메타 광고'!$K:$K,'무신사 메타 광고'!$I:$I,$S$4,'무신사 메타 광고'!$C:$C,$R205))</f>
        <v>0</v>
      </c>
      <c r="X205" s="10">
        <f>IF($S$4="", SUMIFS('무신사 메타 광고'!$N:$N, '무신사 메타 광고'!$C:$C, $R205),SUMIFS('무신사 메타 광고'!$N:$N,'무신사 메타 광고'!$I:$I,$S$4,'무신사 메타 광고'!$C:$C,$R205))</f>
        <v>0</v>
      </c>
      <c r="Y205" s="11">
        <f t="shared" si="11"/>
        <v>0</v>
      </c>
      <c r="Z205" s="12" t="str">
        <f t="shared" si="15"/>
        <v xml:space="preserve"> </v>
      </c>
      <c r="AB205" s="10">
        <f>IF($S$4="", SUMIFS('무신사 메타 광고'!$X:$X, '무신사 메타 광고'!$C:$C, $R205),SUMIFS('무신사 메타 광고'!$X:$X,'무신사 메타 광고'!$I:$I,$S$4,'무신사 메타 광고'!$C:$C,$R205))</f>
        <v>0</v>
      </c>
      <c r="AC205" s="11">
        <f t="shared" si="12"/>
        <v>0</v>
      </c>
    </row>
    <row r="206" spans="2:29">
      <c r="B206" s="9"/>
      <c r="C206" s="10">
        <f>IF($C$4="", SUMIFS('무신사 메타 광고'!$L:$L, '무신사 메타 광고'!$D:$D, $B206), SUMIFS('무신사 메타 광고'!$L:$L, '무신사 메타 광고'!$I:$I, $C$4, '무신사 메타 광고'!$D:$D, $B206))</f>
        <v>0</v>
      </c>
      <c r="D206" s="10">
        <f>IF($C$4="", SUMIFS('무신사 메타 광고'!$V:$V, '무신사 메타 광고'!$D:$D, $B206), SUMIFS('무신사 메타 광고'!$V:$V,'무신사 메타 광고'!$I:$I,$C$4,'무신사 메타 광고'!$D:$D,$B206))</f>
        <v>0</v>
      </c>
      <c r="E206" s="11">
        <f t="shared" si="5"/>
        <v>0</v>
      </c>
      <c r="F206" s="12" t="str">
        <f t="shared" si="13"/>
        <v xml:space="preserve"> </v>
      </c>
      <c r="G206" s="10">
        <f>IF($C$4="", SUMIFS('무신사 메타 광고'!$K:$K, '무신사 메타 광고'!$D:$D, $B206), SUMIFS('무신사 메타 광고'!$K:$K,'무신사 메타 광고'!$I:$I,$C$4,'무신사 메타 광고'!D:D,$B206))</f>
        <v>0</v>
      </c>
      <c r="H206" s="10">
        <f>IF($C$4="", SUMIFS('무신사 메타 광고'!$N:$N, '무신사 메타 광고'!$D:$D, $B206),SUMIFS('무신사 메타 광고'!$N:$N,'무신사 메타 광고'!$I:$I,$C$4,'무신사 메타 광고'!$D:$D,$B206))</f>
        <v>0</v>
      </c>
      <c r="I206" s="10">
        <f>IF($C$4="", SUMIFS('무신사 메타 광고'!$U:$U, '무신사 메타 광고'!$D:$D, $B206),SUMIFS('무신사 메타 광고'!$U:$U,'무신사 메타 광고'!$I:$I,$C$4,'무신사 메타 광고'!$D:$D,$B206))</f>
        <v>0</v>
      </c>
      <c r="J206" s="11">
        <f t="shared" si="6"/>
        <v>0</v>
      </c>
      <c r="K206" s="11">
        <f t="shared" si="7"/>
        <v>0</v>
      </c>
      <c r="L206" s="12" t="str">
        <f t="shared" si="8"/>
        <v xml:space="preserve"> </v>
      </c>
      <c r="N206" s="10">
        <f>IF($C$4="", SUMIFS('무신사 메타 광고'!$X:$X, '무신사 메타 광고'!$D:$D, $B206),SUMIFS('무신사 메타 광고'!$X:$X,'무신사 메타 광고'!I:I,$C$4,'무신사 메타 광고'!D:D,$B206))</f>
        <v>0</v>
      </c>
      <c r="O206" s="11">
        <f t="shared" si="9"/>
        <v>0</v>
      </c>
      <c r="R206" s="13"/>
      <c r="S206" s="10">
        <f>IF($S$4="", SUMIFS('무신사 메타 광고'!$L:$L, '무신사 메타 광고'!$C:$C, $R206),SUMIFS('무신사 메타 광고'!L:L,'무신사 메타 광고'!$I:$I,$S$4,'무신사 메타 광고'!$C:$C,$R206))</f>
        <v>0</v>
      </c>
      <c r="T206" s="10">
        <f>IF($S$4="", SUMIFS('무신사 메타 광고'!$V:$V, '무신사 메타 광고'!$C:$C, $R206),SUMIFS('무신사 메타 광고'!$V:$V,'무신사 메타 광고'!$I:$I,$S$4,'무신사 메타 광고'!$C:$C,$R206))</f>
        <v>0</v>
      </c>
      <c r="U206" s="11">
        <f t="shared" si="10"/>
        <v>0</v>
      </c>
      <c r="V206" s="12" t="str">
        <f t="shared" si="14"/>
        <v xml:space="preserve"> </v>
      </c>
      <c r="W206" s="10">
        <f>IF($S$4="", SUMIFS('무신사 메타 광고'!$K:$K, '무신사 메타 광고'!$C:$C, $R206),SUMIFS('무신사 메타 광고'!$K:$K,'무신사 메타 광고'!$I:$I,$S$4,'무신사 메타 광고'!$C:$C,$R206))</f>
        <v>0</v>
      </c>
      <c r="X206" s="10">
        <f>IF($S$4="", SUMIFS('무신사 메타 광고'!$N:$N, '무신사 메타 광고'!$C:$C, $R206),SUMIFS('무신사 메타 광고'!$N:$N,'무신사 메타 광고'!$I:$I,$S$4,'무신사 메타 광고'!$C:$C,$R206))</f>
        <v>0</v>
      </c>
      <c r="Y206" s="11">
        <f t="shared" si="11"/>
        <v>0</v>
      </c>
      <c r="Z206" s="12" t="str">
        <f t="shared" si="15"/>
        <v xml:space="preserve"> </v>
      </c>
      <c r="AB206" s="10">
        <f>IF($S$4="", SUMIFS('무신사 메타 광고'!$X:$X, '무신사 메타 광고'!$C:$C, $R206),SUMIFS('무신사 메타 광고'!$X:$X,'무신사 메타 광고'!$I:$I,$S$4,'무신사 메타 광고'!$C:$C,$R206))</f>
        <v>0</v>
      </c>
      <c r="AC206" s="11">
        <f t="shared" si="12"/>
        <v>0</v>
      </c>
    </row>
    <row r="207" spans="2:29">
      <c r="B207" s="9"/>
      <c r="C207" s="10">
        <f>IF($C$4="", SUMIFS('무신사 메타 광고'!$L:$L, '무신사 메타 광고'!$D:$D, $B207), SUMIFS('무신사 메타 광고'!$L:$L, '무신사 메타 광고'!$I:$I, $C$4, '무신사 메타 광고'!$D:$D, $B207))</f>
        <v>0</v>
      </c>
      <c r="D207" s="10">
        <f>IF($C$4="", SUMIFS('무신사 메타 광고'!$V:$V, '무신사 메타 광고'!$D:$D, $B207), SUMIFS('무신사 메타 광고'!$V:$V,'무신사 메타 광고'!$I:$I,$C$4,'무신사 메타 광고'!$D:$D,$B207))</f>
        <v>0</v>
      </c>
      <c r="E207" s="11">
        <f t="shared" si="5"/>
        <v>0</v>
      </c>
      <c r="F207" s="12" t="str">
        <f t="shared" si="13"/>
        <v xml:space="preserve"> </v>
      </c>
      <c r="G207" s="10">
        <f>IF($C$4="", SUMIFS('무신사 메타 광고'!$K:$K, '무신사 메타 광고'!$D:$D, $B207), SUMIFS('무신사 메타 광고'!$K:$K,'무신사 메타 광고'!$I:$I,$C$4,'무신사 메타 광고'!D:D,$B207))</f>
        <v>0</v>
      </c>
      <c r="H207" s="10">
        <f>IF($C$4="", SUMIFS('무신사 메타 광고'!$N:$N, '무신사 메타 광고'!$D:$D, $B207),SUMIFS('무신사 메타 광고'!$N:$N,'무신사 메타 광고'!$I:$I,$C$4,'무신사 메타 광고'!$D:$D,$B207))</f>
        <v>0</v>
      </c>
      <c r="I207" s="10">
        <f>IF($C$4="", SUMIFS('무신사 메타 광고'!$U:$U, '무신사 메타 광고'!$D:$D, $B207),SUMIFS('무신사 메타 광고'!$U:$U,'무신사 메타 광고'!$I:$I,$C$4,'무신사 메타 광고'!$D:$D,$B207))</f>
        <v>0</v>
      </c>
      <c r="J207" s="11">
        <f t="shared" si="6"/>
        <v>0</v>
      </c>
      <c r="K207" s="11">
        <f t="shared" si="7"/>
        <v>0</v>
      </c>
      <c r="L207" s="12" t="str">
        <f t="shared" si="8"/>
        <v xml:space="preserve"> </v>
      </c>
      <c r="N207" s="10">
        <f>IF($C$4="", SUMIFS('무신사 메타 광고'!$X:$X, '무신사 메타 광고'!$D:$D, $B207),SUMIFS('무신사 메타 광고'!$X:$X,'무신사 메타 광고'!I:I,$C$4,'무신사 메타 광고'!D:D,$B207))</f>
        <v>0</v>
      </c>
      <c r="O207" s="11">
        <f t="shared" si="9"/>
        <v>0</v>
      </c>
      <c r="R207" s="13"/>
      <c r="S207" s="10">
        <f>IF($S$4="", SUMIFS('무신사 메타 광고'!$L:$L, '무신사 메타 광고'!$C:$C, $R207),SUMIFS('무신사 메타 광고'!L:L,'무신사 메타 광고'!$I:$I,$S$4,'무신사 메타 광고'!$C:$C,$R207))</f>
        <v>0</v>
      </c>
      <c r="T207" s="10">
        <f>IF($S$4="", SUMIFS('무신사 메타 광고'!$V:$V, '무신사 메타 광고'!$C:$C, $R207),SUMIFS('무신사 메타 광고'!$V:$V,'무신사 메타 광고'!$I:$I,$S$4,'무신사 메타 광고'!$C:$C,$R207))</f>
        <v>0</v>
      </c>
      <c r="U207" s="11">
        <f t="shared" si="10"/>
        <v>0</v>
      </c>
      <c r="V207" s="12" t="str">
        <f t="shared" si="14"/>
        <v xml:space="preserve"> </v>
      </c>
      <c r="W207" s="10">
        <f>IF($S$4="", SUMIFS('무신사 메타 광고'!$K:$K, '무신사 메타 광고'!$C:$C, $R207),SUMIFS('무신사 메타 광고'!$K:$K,'무신사 메타 광고'!$I:$I,$S$4,'무신사 메타 광고'!$C:$C,$R207))</f>
        <v>0</v>
      </c>
      <c r="X207" s="10">
        <f>IF($S$4="", SUMIFS('무신사 메타 광고'!$N:$N, '무신사 메타 광고'!$C:$C, $R207),SUMIFS('무신사 메타 광고'!$N:$N,'무신사 메타 광고'!$I:$I,$S$4,'무신사 메타 광고'!$C:$C,$R207))</f>
        <v>0</v>
      </c>
      <c r="Y207" s="11">
        <f t="shared" si="11"/>
        <v>0</v>
      </c>
      <c r="Z207" s="12" t="str">
        <f t="shared" si="15"/>
        <v xml:space="preserve"> </v>
      </c>
      <c r="AB207" s="10">
        <f>IF($S$4="", SUMIFS('무신사 메타 광고'!$X:$X, '무신사 메타 광고'!$C:$C, $R207),SUMIFS('무신사 메타 광고'!$X:$X,'무신사 메타 광고'!$I:$I,$S$4,'무신사 메타 광고'!$C:$C,$R207))</f>
        <v>0</v>
      </c>
      <c r="AC207" s="11">
        <f t="shared" si="12"/>
        <v>0</v>
      </c>
    </row>
    <row r="208" spans="2:29">
      <c r="B208" s="9"/>
      <c r="C208" s="10">
        <f>IF($C$4="", SUMIFS('무신사 메타 광고'!$L:$L, '무신사 메타 광고'!$D:$D, $B208), SUMIFS('무신사 메타 광고'!$L:$L, '무신사 메타 광고'!$I:$I, $C$4, '무신사 메타 광고'!$D:$D, $B208))</f>
        <v>0</v>
      </c>
      <c r="D208" s="10">
        <f>IF($C$4="", SUMIFS('무신사 메타 광고'!$V:$V, '무신사 메타 광고'!$D:$D, $B208), SUMIFS('무신사 메타 광고'!$V:$V,'무신사 메타 광고'!$I:$I,$C$4,'무신사 메타 광고'!$D:$D,$B208))</f>
        <v>0</v>
      </c>
      <c r="E208" s="11">
        <f t="shared" si="5"/>
        <v>0</v>
      </c>
      <c r="F208" s="12" t="str">
        <f t="shared" si="13"/>
        <v xml:space="preserve"> </v>
      </c>
      <c r="G208" s="10">
        <f>IF($C$4="", SUMIFS('무신사 메타 광고'!$K:$K, '무신사 메타 광고'!$D:$D, $B208), SUMIFS('무신사 메타 광고'!$K:$K,'무신사 메타 광고'!$I:$I,$C$4,'무신사 메타 광고'!D:D,$B208))</f>
        <v>0</v>
      </c>
      <c r="H208" s="10">
        <f>IF($C$4="", SUMIFS('무신사 메타 광고'!$N:$N, '무신사 메타 광고'!$D:$D, $B208),SUMIFS('무신사 메타 광고'!$N:$N,'무신사 메타 광고'!$I:$I,$C$4,'무신사 메타 광고'!$D:$D,$B208))</f>
        <v>0</v>
      </c>
      <c r="I208" s="10">
        <f>IF($C$4="", SUMIFS('무신사 메타 광고'!$U:$U, '무신사 메타 광고'!$D:$D, $B208),SUMIFS('무신사 메타 광고'!$U:$U,'무신사 메타 광고'!$I:$I,$C$4,'무신사 메타 광고'!$D:$D,$B208))</f>
        <v>0</v>
      </c>
      <c r="J208" s="11">
        <f t="shared" si="6"/>
        <v>0</v>
      </c>
      <c r="K208" s="11">
        <f t="shared" si="7"/>
        <v>0</v>
      </c>
      <c r="L208" s="12" t="str">
        <f t="shared" si="8"/>
        <v xml:space="preserve"> </v>
      </c>
      <c r="N208" s="10">
        <f>IF($C$4="", SUMIFS('무신사 메타 광고'!$X:$X, '무신사 메타 광고'!$D:$D, $B208),SUMIFS('무신사 메타 광고'!$X:$X,'무신사 메타 광고'!I:I,$C$4,'무신사 메타 광고'!D:D,$B208))</f>
        <v>0</v>
      </c>
      <c r="O208" s="11">
        <f t="shared" si="9"/>
        <v>0</v>
      </c>
      <c r="R208" s="13"/>
      <c r="S208" s="10">
        <f>IF($S$4="", SUMIFS('무신사 메타 광고'!$L:$L, '무신사 메타 광고'!$C:$C, $R208),SUMIFS('무신사 메타 광고'!L:L,'무신사 메타 광고'!$I:$I,$S$4,'무신사 메타 광고'!$C:$C,$R208))</f>
        <v>0</v>
      </c>
      <c r="T208" s="10">
        <f>IF($S$4="", SUMIFS('무신사 메타 광고'!$V:$V, '무신사 메타 광고'!$C:$C, $R208),SUMIFS('무신사 메타 광고'!$V:$V,'무신사 메타 광고'!$I:$I,$S$4,'무신사 메타 광고'!$C:$C,$R208))</f>
        <v>0</v>
      </c>
      <c r="U208" s="11">
        <f t="shared" si="10"/>
        <v>0</v>
      </c>
      <c r="V208" s="12" t="str">
        <f t="shared" si="14"/>
        <v xml:space="preserve"> </v>
      </c>
      <c r="W208" s="10">
        <f>IF($S$4="", SUMIFS('무신사 메타 광고'!$K:$K, '무신사 메타 광고'!$C:$C, $R208),SUMIFS('무신사 메타 광고'!$K:$K,'무신사 메타 광고'!$I:$I,$S$4,'무신사 메타 광고'!$C:$C,$R208))</f>
        <v>0</v>
      </c>
      <c r="X208" s="10">
        <f>IF($S$4="", SUMIFS('무신사 메타 광고'!$N:$N, '무신사 메타 광고'!$C:$C, $R208),SUMIFS('무신사 메타 광고'!$N:$N,'무신사 메타 광고'!$I:$I,$S$4,'무신사 메타 광고'!$C:$C,$R208))</f>
        <v>0</v>
      </c>
      <c r="Y208" s="11">
        <f t="shared" si="11"/>
        <v>0</v>
      </c>
      <c r="Z208" s="12" t="str">
        <f t="shared" si="15"/>
        <v xml:space="preserve"> </v>
      </c>
      <c r="AB208" s="10">
        <f>IF($S$4="", SUMIFS('무신사 메타 광고'!$X:$X, '무신사 메타 광고'!$C:$C, $R208),SUMIFS('무신사 메타 광고'!$X:$X,'무신사 메타 광고'!$I:$I,$S$4,'무신사 메타 광고'!$C:$C,$R208))</f>
        <v>0</v>
      </c>
      <c r="AC208" s="11">
        <f t="shared" si="12"/>
        <v>0</v>
      </c>
    </row>
    <row r="209" spans="2:29">
      <c r="B209" s="9"/>
      <c r="C209" s="10">
        <f>IF($C$4="", SUMIFS('무신사 메타 광고'!$L:$L, '무신사 메타 광고'!$D:$D, $B209), SUMIFS('무신사 메타 광고'!$L:$L, '무신사 메타 광고'!$I:$I, $C$4, '무신사 메타 광고'!$D:$D, $B209))</f>
        <v>0</v>
      </c>
      <c r="D209" s="10">
        <f>IF($C$4="", SUMIFS('무신사 메타 광고'!$V:$V, '무신사 메타 광고'!$D:$D, $B209), SUMIFS('무신사 메타 광고'!$V:$V,'무신사 메타 광고'!$I:$I,$C$4,'무신사 메타 광고'!$D:$D,$B209))</f>
        <v>0</v>
      </c>
      <c r="E209" s="11">
        <f t="shared" si="5"/>
        <v>0</v>
      </c>
      <c r="F209" s="12" t="str">
        <f t="shared" si="13"/>
        <v xml:space="preserve"> </v>
      </c>
      <c r="G209" s="10">
        <f>IF($C$4="", SUMIFS('무신사 메타 광고'!$K:$K, '무신사 메타 광고'!$D:$D, $B209), SUMIFS('무신사 메타 광고'!$K:$K,'무신사 메타 광고'!$I:$I,$C$4,'무신사 메타 광고'!D:D,$B209))</f>
        <v>0</v>
      </c>
      <c r="H209" s="10">
        <f>IF($C$4="", SUMIFS('무신사 메타 광고'!$N:$N, '무신사 메타 광고'!$D:$D, $B209),SUMIFS('무신사 메타 광고'!$N:$N,'무신사 메타 광고'!$I:$I,$C$4,'무신사 메타 광고'!$D:$D,$B209))</f>
        <v>0</v>
      </c>
      <c r="I209" s="10">
        <f>IF($C$4="", SUMIFS('무신사 메타 광고'!$U:$U, '무신사 메타 광고'!$D:$D, $B209),SUMIFS('무신사 메타 광고'!$U:$U,'무신사 메타 광고'!$I:$I,$C$4,'무신사 메타 광고'!$D:$D,$B209))</f>
        <v>0</v>
      </c>
      <c r="J209" s="11">
        <f t="shared" si="6"/>
        <v>0</v>
      </c>
      <c r="K209" s="11">
        <f t="shared" si="7"/>
        <v>0</v>
      </c>
      <c r="L209" s="12" t="str">
        <f t="shared" si="8"/>
        <v xml:space="preserve"> </v>
      </c>
      <c r="N209" s="10">
        <f>IF($C$4="", SUMIFS('무신사 메타 광고'!$X:$X, '무신사 메타 광고'!$D:$D, $B209),SUMIFS('무신사 메타 광고'!$X:$X,'무신사 메타 광고'!I:I,$C$4,'무신사 메타 광고'!D:D,$B209))</f>
        <v>0</v>
      </c>
      <c r="O209" s="11">
        <f t="shared" si="9"/>
        <v>0</v>
      </c>
      <c r="R209" s="13"/>
      <c r="S209" s="10">
        <f>IF($S$4="", SUMIFS('무신사 메타 광고'!$L:$L, '무신사 메타 광고'!$C:$C, $R209),SUMIFS('무신사 메타 광고'!L:L,'무신사 메타 광고'!$I:$I,$S$4,'무신사 메타 광고'!$C:$C,$R209))</f>
        <v>0</v>
      </c>
      <c r="T209" s="10">
        <f>IF($S$4="", SUMIFS('무신사 메타 광고'!$V:$V, '무신사 메타 광고'!$C:$C, $R209),SUMIFS('무신사 메타 광고'!$V:$V,'무신사 메타 광고'!$I:$I,$S$4,'무신사 메타 광고'!$C:$C,$R209))</f>
        <v>0</v>
      </c>
      <c r="U209" s="11">
        <f t="shared" si="10"/>
        <v>0</v>
      </c>
      <c r="V209" s="12" t="str">
        <f t="shared" si="14"/>
        <v xml:space="preserve"> </v>
      </c>
      <c r="W209" s="10">
        <f>IF($S$4="", SUMIFS('무신사 메타 광고'!$K:$K, '무신사 메타 광고'!$C:$C, $R209),SUMIFS('무신사 메타 광고'!$K:$K,'무신사 메타 광고'!$I:$I,$S$4,'무신사 메타 광고'!$C:$C,$R209))</f>
        <v>0</v>
      </c>
      <c r="X209" s="10">
        <f>IF($S$4="", SUMIFS('무신사 메타 광고'!$N:$N, '무신사 메타 광고'!$C:$C, $R209),SUMIFS('무신사 메타 광고'!$N:$N,'무신사 메타 광고'!$I:$I,$S$4,'무신사 메타 광고'!$C:$C,$R209))</f>
        <v>0</v>
      </c>
      <c r="Y209" s="11">
        <f t="shared" si="11"/>
        <v>0</v>
      </c>
      <c r="Z209" s="12" t="str">
        <f t="shared" si="15"/>
        <v xml:space="preserve"> </v>
      </c>
      <c r="AB209" s="10">
        <f>IF($S$4="", SUMIFS('무신사 메타 광고'!$X:$X, '무신사 메타 광고'!$C:$C, $R209),SUMIFS('무신사 메타 광고'!$X:$X,'무신사 메타 광고'!$I:$I,$S$4,'무신사 메타 광고'!$C:$C,$R209))</f>
        <v>0</v>
      </c>
      <c r="AC209" s="11">
        <f t="shared" si="12"/>
        <v>0</v>
      </c>
    </row>
    <row r="210" spans="2:29">
      <c r="B210" s="9"/>
      <c r="C210" s="10">
        <f>IF($C$4="", SUMIFS('무신사 메타 광고'!$L:$L, '무신사 메타 광고'!$D:$D, $B210), SUMIFS('무신사 메타 광고'!$L:$L, '무신사 메타 광고'!$I:$I, $C$4, '무신사 메타 광고'!$D:$D, $B210))</f>
        <v>0</v>
      </c>
      <c r="D210" s="10">
        <f>IF($C$4="", SUMIFS('무신사 메타 광고'!$V:$V, '무신사 메타 광고'!$D:$D, $B210), SUMIFS('무신사 메타 광고'!$V:$V,'무신사 메타 광고'!$I:$I,$C$4,'무신사 메타 광고'!$D:$D,$B210))</f>
        <v>0</v>
      </c>
      <c r="E210" s="11">
        <f t="shared" si="5"/>
        <v>0</v>
      </c>
      <c r="F210" s="12" t="str">
        <f t="shared" si="13"/>
        <v xml:space="preserve"> </v>
      </c>
      <c r="G210" s="10">
        <f>IF($C$4="", SUMIFS('무신사 메타 광고'!$K:$K, '무신사 메타 광고'!$D:$D, $B210), SUMIFS('무신사 메타 광고'!$K:$K,'무신사 메타 광고'!$I:$I,$C$4,'무신사 메타 광고'!D:D,$B210))</f>
        <v>0</v>
      </c>
      <c r="H210" s="10">
        <f>IF($C$4="", SUMIFS('무신사 메타 광고'!$N:$N, '무신사 메타 광고'!$D:$D, $B210),SUMIFS('무신사 메타 광고'!$N:$N,'무신사 메타 광고'!$I:$I,$C$4,'무신사 메타 광고'!$D:$D,$B210))</f>
        <v>0</v>
      </c>
      <c r="I210" s="10">
        <f>IF($C$4="", SUMIFS('무신사 메타 광고'!$U:$U, '무신사 메타 광고'!$D:$D, $B210),SUMIFS('무신사 메타 광고'!$U:$U,'무신사 메타 광고'!$I:$I,$C$4,'무신사 메타 광고'!$D:$D,$B210))</f>
        <v>0</v>
      </c>
      <c r="J210" s="11">
        <f t="shared" si="6"/>
        <v>0</v>
      </c>
      <c r="K210" s="11">
        <f t="shared" si="7"/>
        <v>0</v>
      </c>
      <c r="L210" s="12" t="str">
        <f t="shared" si="8"/>
        <v xml:space="preserve"> </v>
      </c>
      <c r="N210" s="10">
        <f>IF($C$4="", SUMIFS('무신사 메타 광고'!$X:$X, '무신사 메타 광고'!$D:$D, $B210),SUMIFS('무신사 메타 광고'!$X:$X,'무신사 메타 광고'!I:I,$C$4,'무신사 메타 광고'!D:D,$B210))</f>
        <v>0</v>
      </c>
      <c r="O210" s="11">
        <f t="shared" si="9"/>
        <v>0</v>
      </c>
      <c r="R210" s="13"/>
      <c r="S210" s="10">
        <f>IF($S$4="", SUMIFS('무신사 메타 광고'!$L:$L, '무신사 메타 광고'!$C:$C, $R210),SUMIFS('무신사 메타 광고'!L:L,'무신사 메타 광고'!$I:$I,$S$4,'무신사 메타 광고'!$C:$C,$R210))</f>
        <v>0</v>
      </c>
      <c r="T210" s="10">
        <f>IF($S$4="", SUMIFS('무신사 메타 광고'!$V:$V, '무신사 메타 광고'!$C:$C, $R210),SUMIFS('무신사 메타 광고'!$V:$V,'무신사 메타 광고'!$I:$I,$S$4,'무신사 메타 광고'!$C:$C,$R210))</f>
        <v>0</v>
      </c>
      <c r="U210" s="11">
        <f t="shared" si="10"/>
        <v>0</v>
      </c>
      <c r="V210" s="12" t="str">
        <f t="shared" si="14"/>
        <v xml:space="preserve"> </v>
      </c>
      <c r="W210" s="10">
        <f>IF($S$4="", SUMIFS('무신사 메타 광고'!$K:$K, '무신사 메타 광고'!$C:$C, $R210),SUMIFS('무신사 메타 광고'!$K:$K,'무신사 메타 광고'!$I:$I,$S$4,'무신사 메타 광고'!$C:$C,$R210))</f>
        <v>0</v>
      </c>
      <c r="X210" s="10">
        <f>IF($S$4="", SUMIFS('무신사 메타 광고'!$N:$N, '무신사 메타 광고'!$C:$C, $R210),SUMIFS('무신사 메타 광고'!$N:$N,'무신사 메타 광고'!$I:$I,$S$4,'무신사 메타 광고'!$C:$C,$R210))</f>
        <v>0</v>
      </c>
      <c r="Y210" s="11">
        <f t="shared" si="11"/>
        <v>0</v>
      </c>
      <c r="Z210" s="12" t="str">
        <f t="shared" si="15"/>
        <v xml:space="preserve"> </v>
      </c>
      <c r="AB210" s="10">
        <f>IF($S$4="", SUMIFS('무신사 메타 광고'!$X:$X, '무신사 메타 광고'!$C:$C, $R210),SUMIFS('무신사 메타 광고'!$X:$X,'무신사 메타 광고'!$I:$I,$S$4,'무신사 메타 광고'!$C:$C,$R210))</f>
        <v>0</v>
      </c>
      <c r="AC210" s="11">
        <f t="shared" si="12"/>
        <v>0</v>
      </c>
    </row>
    <row r="211" spans="2:29">
      <c r="B211" s="9"/>
      <c r="C211" s="10">
        <f>IF($C$4="", SUMIFS('무신사 메타 광고'!$L:$L, '무신사 메타 광고'!$D:$D, $B211), SUMIFS('무신사 메타 광고'!$L:$L, '무신사 메타 광고'!$I:$I, $C$4, '무신사 메타 광고'!$D:$D, $B211))</f>
        <v>0</v>
      </c>
      <c r="D211" s="10">
        <f>IF($C$4="", SUMIFS('무신사 메타 광고'!$V:$V, '무신사 메타 광고'!$D:$D, $B211), SUMIFS('무신사 메타 광고'!$V:$V,'무신사 메타 광고'!$I:$I,$C$4,'무신사 메타 광고'!$D:$D,$B211))</f>
        <v>0</v>
      </c>
      <c r="E211" s="11">
        <f t="shared" si="5"/>
        <v>0</v>
      </c>
      <c r="F211" s="12" t="str">
        <f t="shared" si="13"/>
        <v xml:space="preserve"> </v>
      </c>
      <c r="G211" s="10">
        <f>IF($C$4="", SUMIFS('무신사 메타 광고'!$K:$K, '무신사 메타 광고'!$D:$D, $B211), SUMIFS('무신사 메타 광고'!$K:$K,'무신사 메타 광고'!$I:$I,$C$4,'무신사 메타 광고'!D:D,$B211))</f>
        <v>0</v>
      </c>
      <c r="H211" s="10">
        <f>IF($C$4="", SUMIFS('무신사 메타 광고'!$N:$N, '무신사 메타 광고'!$D:$D, $B211),SUMIFS('무신사 메타 광고'!$N:$N,'무신사 메타 광고'!$I:$I,$C$4,'무신사 메타 광고'!$D:$D,$B211))</f>
        <v>0</v>
      </c>
      <c r="I211" s="10">
        <f>IF($C$4="", SUMIFS('무신사 메타 광고'!$U:$U, '무신사 메타 광고'!$D:$D, $B211),SUMIFS('무신사 메타 광고'!$U:$U,'무신사 메타 광고'!$I:$I,$C$4,'무신사 메타 광고'!$D:$D,$B211))</f>
        <v>0</v>
      </c>
      <c r="J211" s="11">
        <f t="shared" si="6"/>
        <v>0</v>
      </c>
      <c r="K211" s="11">
        <f t="shared" si="7"/>
        <v>0</v>
      </c>
      <c r="L211" s="12" t="str">
        <f t="shared" si="8"/>
        <v xml:space="preserve"> </v>
      </c>
      <c r="N211" s="10">
        <f>IF($C$4="", SUMIFS('무신사 메타 광고'!$X:$X, '무신사 메타 광고'!$D:$D, $B211),SUMIFS('무신사 메타 광고'!$X:$X,'무신사 메타 광고'!I:I,$C$4,'무신사 메타 광고'!D:D,$B211))</f>
        <v>0</v>
      </c>
      <c r="O211" s="11">
        <f t="shared" si="9"/>
        <v>0</v>
      </c>
      <c r="R211" s="13"/>
      <c r="S211" s="10">
        <f>IF($S$4="", SUMIFS('무신사 메타 광고'!$L:$L, '무신사 메타 광고'!$C:$C, $R211),SUMIFS('무신사 메타 광고'!L:L,'무신사 메타 광고'!$I:$I,$S$4,'무신사 메타 광고'!$C:$C,$R211))</f>
        <v>0</v>
      </c>
      <c r="T211" s="10">
        <f>IF($S$4="", SUMIFS('무신사 메타 광고'!$V:$V, '무신사 메타 광고'!$C:$C, $R211),SUMIFS('무신사 메타 광고'!$V:$V,'무신사 메타 광고'!$I:$I,$S$4,'무신사 메타 광고'!$C:$C,$R211))</f>
        <v>0</v>
      </c>
      <c r="U211" s="11">
        <f t="shared" si="10"/>
        <v>0</v>
      </c>
      <c r="V211" s="12" t="str">
        <f t="shared" si="14"/>
        <v xml:space="preserve"> </v>
      </c>
      <c r="W211" s="10">
        <f>IF($S$4="", SUMIFS('무신사 메타 광고'!$K:$K, '무신사 메타 광고'!$C:$C, $R211),SUMIFS('무신사 메타 광고'!$K:$K,'무신사 메타 광고'!$I:$I,$S$4,'무신사 메타 광고'!$C:$C,$R211))</f>
        <v>0</v>
      </c>
      <c r="X211" s="10">
        <f>IF($S$4="", SUMIFS('무신사 메타 광고'!$N:$N, '무신사 메타 광고'!$C:$C, $R211),SUMIFS('무신사 메타 광고'!$N:$N,'무신사 메타 광고'!$I:$I,$S$4,'무신사 메타 광고'!$C:$C,$R211))</f>
        <v>0</v>
      </c>
      <c r="Y211" s="11">
        <f t="shared" si="11"/>
        <v>0</v>
      </c>
      <c r="Z211" s="12" t="str">
        <f t="shared" si="15"/>
        <v xml:space="preserve"> </v>
      </c>
      <c r="AB211" s="10">
        <f>IF($S$4="", SUMIFS('무신사 메타 광고'!$X:$X, '무신사 메타 광고'!$C:$C, $R211),SUMIFS('무신사 메타 광고'!$X:$X,'무신사 메타 광고'!$I:$I,$S$4,'무신사 메타 광고'!$C:$C,$R211))</f>
        <v>0</v>
      </c>
      <c r="AC211" s="11">
        <f t="shared" si="12"/>
        <v>0</v>
      </c>
    </row>
    <row r="212" spans="2:29">
      <c r="B212" s="9"/>
      <c r="C212" s="10">
        <f>IF($C$4="", SUMIFS('무신사 메타 광고'!$L:$L, '무신사 메타 광고'!$D:$D, $B212), SUMIFS('무신사 메타 광고'!$L:$L, '무신사 메타 광고'!$I:$I, $C$4, '무신사 메타 광고'!$D:$D, $B212))</f>
        <v>0</v>
      </c>
      <c r="D212" s="10">
        <f>IF($C$4="", SUMIFS('무신사 메타 광고'!$V:$V, '무신사 메타 광고'!$D:$D, $B212), SUMIFS('무신사 메타 광고'!$V:$V,'무신사 메타 광고'!$I:$I,$C$4,'무신사 메타 광고'!$D:$D,$B212))</f>
        <v>0</v>
      </c>
      <c r="E212" s="11">
        <f t="shared" si="5"/>
        <v>0</v>
      </c>
      <c r="F212" s="12" t="str">
        <f t="shared" si="13"/>
        <v xml:space="preserve"> </v>
      </c>
      <c r="G212" s="10">
        <f>IF($C$4="", SUMIFS('무신사 메타 광고'!$K:$K, '무신사 메타 광고'!$D:$D, $B212), SUMIFS('무신사 메타 광고'!$K:$K,'무신사 메타 광고'!$I:$I,$C$4,'무신사 메타 광고'!D:D,$B212))</f>
        <v>0</v>
      </c>
      <c r="H212" s="10">
        <f>IF($C$4="", SUMIFS('무신사 메타 광고'!$N:$N, '무신사 메타 광고'!$D:$D, $B212),SUMIFS('무신사 메타 광고'!$N:$N,'무신사 메타 광고'!$I:$I,$C$4,'무신사 메타 광고'!$D:$D,$B212))</f>
        <v>0</v>
      </c>
      <c r="I212" s="10">
        <f>IF($C$4="", SUMIFS('무신사 메타 광고'!$U:$U, '무신사 메타 광고'!$D:$D, $B212),SUMIFS('무신사 메타 광고'!$U:$U,'무신사 메타 광고'!$I:$I,$C$4,'무신사 메타 광고'!$D:$D,$B212))</f>
        <v>0</v>
      </c>
      <c r="J212" s="11">
        <f t="shared" si="6"/>
        <v>0</v>
      </c>
      <c r="K212" s="11">
        <f t="shared" si="7"/>
        <v>0</v>
      </c>
      <c r="L212" s="12" t="str">
        <f t="shared" si="8"/>
        <v xml:space="preserve"> </v>
      </c>
      <c r="N212" s="10">
        <f>IF($C$4="", SUMIFS('무신사 메타 광고'!$X:$X, '무신사 메타 광고'!$D:$D, $B212),SUMIFS('무신사 메타 광고'!$X:$X,'무신사 메타 광고'!I:I,$C$4,'무신사 메타 광고'!D:D,$B212))</f>
        <v>0</v>
      </c>
      <c r="O212" s="11">
        <f t="shared" si="9"/>
        <v>0</v>
      </c>
      <c r="R212" s="13"/>
      <c r="S212" s="10">
        <f>IF($S$4="", SUMIFS('무신사 메타 광고'!$L:$L, '무신사 메타 광고'!$C:$C, $R212),SUMIFS('무신사 메타 광고'!L:L,'무신사 메타 광고'!$I:$I,$S$4,'무신사 메타 광고'!$C:$C,$R212))</f>
        <v>0</v>
      </c>
      <c r="T212" s="10">
        <f>IF($S$4="", SUMIFS('무신사 메타 광고'!$V:$V, '무신사 메타 광고'!$C:$C, $R212),SUMIFS('무신사 메타 광고'!$V:$V,'무신사 메타 광고'!$I:$I,$S$4,'무신사 메타 광고'!$C:$C,$R212))</f>
        <v>0</v>
      </c>
      <c r="U212" s="11">
        <f t="shared" si="10"/>
        <v>0</v>
      </c>
      <c r="V212" s="12" t="str">
        <f t="shared" si="14"/>
        <v xml:space="preserve"> </v>
      </c>
      <c r="W212" s="10">
        <f>IF($S$4="", SUMIFS('무신사 메타 광고'!$K:$K, '무신사 메타 광고'!$C:$C, $R212),SUMIFS('무신사 메타 광고'!$K:$K,'무신사 메타 광고'!$I:$I,$S$4,'무신사 메타 광고'!$C:$C,$R212))</f>
        <v>0</v>
      </c>
      <c r="X212" s="10">
        <f>IF($S$4="", SUMIFS('무신사 메타 광고'!$N:$N, '무신사 메타 광고'!$C:$C, $R212),SUMIFS('무신사 메타 광고'!$N:$N,'무신사 메타 광고'!$I:$I,$S$4,'무신사 메타 광고'!$C:$C,$R212))</f>
        <v>0</v>
      </c>
      <c r="Y212" s="11">
        <f t="shared" si="11"/>
        <v>0</v>
      </c>
      <c r="Z212" s="12" t="str">
        <f t="shared" si="15"/>
        <v xml:space="preserve"> </v>
      </c>
      <c r="AB212" s="10">
        <f>IF($S$4="", SUMIFS('무신사 메타 광고'!$X:$X, '무신사 메타 광고'!$C:$C, $R212),SUMIFS('무신사 메타 광고'!$X:$X,'무신사 메타 광고'!$I:$I,$S$4,'무신사 메타 광고'!$C:$C,$R212))</f>
        <v>0</v>
      </c>
      <c r="AC212" s="11">
        <f t="shared" si="12"/>
        <v>0</v>
      </c>
    </row>
    <row r="213" spans="2:29">
      <c r="B213" s="9"/>
      <c r="C213" s="10">
        <f>IF($C$4="", SUMIFS('무신사 메타 광고'!$L:$L, '무신사 메타 광고'!$D:$D, $B213), SUMIFS('무신사 메타 광고'!$L:$L, '무신사 메타 광고'!$I:$I, $C$4, '무신사 메타 광고'!$D:$D, $B213))</f>
        <v>0</v>
      </c>
      <c r="D213" s="10">
        <f>IF($C$4="", SUMIFS('무신사 메타 광고'!$V:$V, '무신사 메타 광고'!$D:$D, $B213), SUMIFS('무신사 메타 광고'!$V:$V,'무신사 메타 광고'!$I:$I,$C$4,'무신사 메타 광고'!$D:$D,$B213))</f>
        <v>0</v>
      </c>
      <c r="E213" s="11">
        <f t="shared" si="5"/>
        <v>0</v>
      </c>
      <c r="F213" s="12" t="str">
        <f t="shared" si="13"/>
        <v xml:space="preserve"> </v>
      </c>
      <c r="G213" s="10">
        <f>IF($C$4="", SUMIFS('무신사 메타 광고'!$K:$K, '무신사 메타 광고'!$D:$D, $B213), SUMIFS('무신사 메타 광고'!$K:$K,'무신사 메타 광고'!$I:$I,$C$4,'무신사 메타 광고'!D:D,$B213))</f>
        <v>0</v>
      </c>
      <c r="H213" s="10">
        <f>IF($C$4="", SUMIFS('무신사 메타 광고'!$N:$N, '무신사 메타 광고'!$D:$D, $B213),SUMIFS('무신사 메타 광고'!$N:$N,'무신사 메타 광고'!$I:$I,$C$4,'무신사 메타 광고'!$D:$D,$B213))</f>
        <v>0</v>
      </c>
      <c r="I213" s="10">
        <f>IF($C$4="", SUMIFS('무신사 메타 광고'!$U:$U, '무신사 메타 광고'!$D:$D, $B213),SUMIFS('무신사 메타 광고'!$U:$U,'무신사 메타 광고'!$I:$I,$C$4,'무신사 메타 광고'!$D:$D,$B213))</f>
        <v>0</v>
      </c>
      <c r="J213" s="11">
        <f t="shared" si="6"/>
        <v>0</v>
      </c>
      <c r="K213" s="11">
        <f t="shared" si="7"/>
        <v>0</v>
      </c>
      <c r="L213" s="12" t="str">
        <f t="shared" si="8"/>
        <v xml:space="preserve"> </v>
      </c>
      <c r="N213" s="10">
        <f>IF($C$4="", SUMIFS('무신사 메타 광고'!$X:$X, '무신사 메타 광고'!$D:$D, $B213),SUMIFS('무신사 메타 광고'!$X:$X,'무신사 메타 광고'!I:I,$C$4,'무신사 메타 광고'!D:D,$B213))</f>
        <v>0</v>
      </c>
      <c r="O213" s="11">
        <f t="shared" si="9"/>
        <v>0</v>
      </c>
      <c r="R213" s="13"/>
      <c r="S213" s="10">
        <f>IF($S$4="", SUMIFS('무신사 메타 광고'!$L:$L, '무신사 메타 광고'!$C:$C, $R213),SUMIFS('무신사 메타 광고'!L:L,'무신사 메타 광고'!$I:$I,$S$4,'무신사 메타 광고'!$C:$C,$R213))</f>
        <v>0</v>
      </c>
      <c r="T213" s="10">
        <f>IF($S$4="", SUMIFS('무신사 메타 광고'!$V:$V, '무신사 메타 광고'!$C:$C, $R213),SUMIFS('무신사 메타 광고'!$V:$V,'무신사 메타 광고'!$I:$I,$S$4,'무신사 메타 광고'!$C:$C,$R213))</f>
        <v>0</v>
      </c>
      <c r="U213" s="11">
        <f t="shared" si="10"/>
        <v>0</v>
      </c>
      <c r="V213" s="12" t="str">
        <f t="shared" si="14"/>
        <v xml:space="preserve"> </v>
      </c>
      <c r="W213" s="10">
        <f>IF($S$4="", SUMIFS('무신사 메타 광고'!$K:$K, '무신사 메타 광고'!$C:$C, $R213),SUMIFS('무신사 메타 광고'!$K:$K,'무신사 메타 광고'!$I:$I,$S$4,'무신사 메타 광고'!$C:$C,$R213))</f>
        <v>0</v>
      </c>
      <c r="X213" s="10">
        <f>IF($S$4="", SUMIFS('무신사 메타 광고'!$N:$N, '무신사 메타 광고'!$C:$C, $R213),SUMIFS('무신사 메타 광고'!$N:$N,'무신사 메타 광고'!$I:$I,$S$4,'무신사 메타 광고'!$C:$C,$R213))</f>
        <v>0</v>
      </c>
      <c r="Y213" s="11">
        <f t="shared" si="11"/>
        <v>0</v>
      </c>
      <c r="Z213" s="12" t="str">
        <f t="shared" si="15"/>
        <v xml:space="preserve"> </v>
      </c>
      <c r="AB213" s="10">
        <f>IF($S$4="", SUMIFS('무신사 메타 광고'!$X:$X, '무신사 메타 광고'!$C:$C, $R213),SUMIFS('무신사 메타 광고'!$X:$X,'무신사 메타 광고'!$I:$I,$S$4,'무신사 메타 광고'!$C:$C,$R213))</f>
        <v>0</v>
      </c>
      <c r="AC213" s="11">
        <f t="shared" si="12"/>
        <v>0</v>
      </c>
    </row>
    <row r="214" spans="2:29">
      <c r="B214" s="9"/>
      <c r="C214" s="10">
        <f>IF($C$4="", SUMIFS('무신사 메타 광고'!$L:$L, '무신사 메타 광고'!$D:$D, $B214), SUMIFS('무신사 메타 광고'!$L:$L, '무신사 메타 광고'!$I:$I, $C$4, '무신사 메타 광고'!$D:$D, $B214))</f>
        <v>0</v>
      </c>
      <c r="D214" s="10">
        <f>IF($C$4="", SUMIFS('무신사 메타 광고'!$V:$V, '무신사 메타 광고'!$D:$D, $B214), SUMIFS('무신사 메타 광고'!$V:$V,'무신사 메타 광고'!$I:$I,$C$4,'무신사 메타 광고'!$D:$D,$B214))</f>
        <v>0</v>
      </c>
      <c r="E214" s="11">
        <f t="shared" si="5"/>
        <v>0</v>
      </c>
      <c r="F214" s="12" t="str">
        <f t="shared" si="13"/>
        <v xml:space="preserve"> </v>
      </c>
      <c r="G214" s="10">
        <f>IF($C$4="", SUMIFS('무신사 메타 광고'!$K:$K, '무신사 메타 광고'!$D:$D, $B214), SUMIFS('무신사 메타 광고'!$K:$K,'무신사 메타 광고'!$I:$I,$C$4,'무신사 메타 광고'!D:D,$B214))</f>
        <v>0</v>
      </c>
      <c r="H214" s="10">
        <f>IF($C$4="", SUMIFS('무신사 메타 광고'!$N:$N, '무신사 메타 광고'!$D:$D, $B214),SUMIFS('무신사 메타 광고'!$N:$N,'무신사 메타 광고'!$I:$I,$C$4,'무신사 메타 광고'!$D:$D,$B214))</f>
        <v>0</v>
      </c>
      <c r="I214" s="10">
        <f>IF($C$4="", SUMIFS('무신사 메타 광고'!$U:$U, '무신사 메타 광고'!$D:$D, $B214),SUMIFS('무신사 메타 광고'!$U:$U,'무신사 메타 광고'!$I:$I,$C$4,'무신사 메타 광고'!$D:$D,$B214))</f>
        <v>0</v>
      </c>
      <c r="J214" s="11">
        <f t="shared" si="6"/>
        <v>0</v>
      </c>
      <c r="K214" s="11">
        <f t="shared" si="7"/>
        <v>0</v>
      </c>
      <c r="L214" s="12" t="str">
        <f t="shared" si="8"/>
        <v xml:space="preserve"> </v>
      </c>
      <c r="N214" s="10">
        <f>IF($C$4="", SUMIFS('무신사 메타 광고'!$X:$X, '무신사 메타 광고'!$D:$D, $B214),SUMIFS('무신사 메타 광고'!$X:$X,'무신사 메타 광고'!I:I,$C$4,'무신사 메타 광고'!D:D,$B214))</f>
        <v>0</v>
      </c>
      <c r="O214" s="11">
        <f t="shared" si="9"/>
        <v>0</v>
      </c>
      <c r="R214" s="13"/>
      <c r="S214" s="10">
        <f>IF($S$4="", SUMIFS('무신사 메타 광고'!$L:$L, '무신사 메타 광고'!$C:$C, $R214),SUMIFS('무신사 메타 광고'!L:L,'무신사 메타 광고'!$I:$I,$S$4,'무신사 메타 광고'!$C:$C,$R214))</f>
        <v>0</v>
      </c>
      <c r="T214" s="10">
        <f>IF($S$4="", SUMIFS('무신사 메타 광고'!$V:$V, '무신사 메타 광고'!$C:$C, $R214),SUMIFS('무신사 메타 광고'!$V:$V,'무신사 메타 광고'!$I:$I,$S$4,'무신사 메타 광고'!$C:$C,$R214))</f>
        <v>0</v>
      </c>
      <c r="U214" s="11">
        <f t="shared" si="10"/>
        <v>0</v>
      </c>
      <c r="V214" s="12" t="str">
        <f t="shared" si="14"/>
        <v xml:space="preserve"> </v>
      </c>
      <c r="W214" s="10">
        <f>IF($S$4="", SUMIFS('무신사 메타 광고'!$K:$K, '무신사 메타 광고'!$C:$C, $R214),SUMIFS('무신사 메타 광고'!$K:$K,'무신사 메타 광고'!$I:$I,$S$4,'무신사 메타 광고'!$C:$C,$R214))</f>
        <v>0</v>
      </c>
      <c r="X214" s="10">
        <f>IF($S$4="", SUMIFS('무신사 메타 광고'!$N:$N, '무신사 메타 광고'!$C:$C, $R214),SUMIFS('무신사 메타 광고'!$N:$N,'무신사 메타 광고'!$I:$I,$S$4,'무신사 메타 광고'!$C:$C,$R214))</f>
        <v>0</v>
      </c>
      <c r="Y214" s="11">
        <f t="shared" si="11"/>
        <v>0</v>
      </c>
      <c r="Z214" s="12" t="str">
        <f t="shared" si="15"/>
        <v xml:space="preserve"> </v>
      </c>
      <c r="AB214" s="10">
        <f>IF($S$4="", SUMIFS('무신사 메타 광고'!$X:$X, '무신사 메타 광고'!$C:$C, $R214),SUMIFS('무신사 메타 광고'!$X:$X,'무신사 메타 광고'!$I:$I,$S$4,'무신사 메타 광고'!$C:$C,$R214))</f>
        <v>0</v>
      </c>
      <c r="AC214" s="11">
        <f t="shared" si="12"/>
        <v>0</v>
      </c>
    </row>
    <row r="215" spans="2:29">
      <c r="B215" s="9"/>
      <c r="C215" s="10">
        <f>IF($C$4="", SUMIFS('무신사 메타 광고'!$L:$L, '무신사 메타 광고'!$D:$D, $B215), SUMIFS('무신사 메타 광고'!$L:$L, '무신사 메타 광고'!$I:$I, $C$4, '무신사 메타 광고'!$D:$D, $B215))</f>
        <v>0</v>
      </c>
      <c r="D215" s="10">
        <f>IF($C$4="", SUMIFS('무신사 메타 광고'!$V:$V, '무신사 메타 광고'!$D:$D, $B215), SUMIFS('무신사 메타 광고'!$V:$V,'무신사 메타 광고'!$I:$I,$C$4,'무신사 메타 광고'!$D:$D,$B215))</f>
        <v>0</v>
      </c>
      <c r="E215" s="11">
        <f t="shared" si="5"/>
        <v>0</v>
      </c>
      <c r="F215" s="12" t="str">
        <f t="shared" si="13"/>
        <v xml:space="preserve"> </v>
      </c>
      <c r="G215" s="10">
        <f>IF($C$4="", SUMIFS('무신사 메타 광고'!$K:$K, '무신사 메타 광고'!$D:$D, $B215), SUMIFS('무신사 메타 광고'!$K:$K,'무신사 메타 광고'!$I:$I,$C$4,'무신사 메타 광고'!D:D,$B215))</f>
        <v>0</v>
      </c>
      <c r="H215" s="10">
        <f>IF($C$4="", SUMIFS('무신사 메타 광고'!$N:$N, '무신사 메타 광고'!$D:$D, $B215),SUMIFS('무신사 메타 광고'!$N:$N,'무신사 메타 광고'!$I:$I,$C$4,'무신사 메타 광고'!$D:$D,$B215))</f>
        <v>0</v>
      </c>
      <c r="I215" s="10">
        <f>IF($C$4="", SUMIFS('무신사 메타 광고'!$U:$U, '무신사 메타 광고'!$D:$D, $B215),SUMIFS('무신사 메타 광고'!$U:$U,'무신사 메타 광고'!$I:$I,$C$4,'무신사 메타 광고'!$D:$D,$B215))</f>
        <v>0</v>
      </c>
      <c r="J215" s="11">
        <f t="shared" si="6"/>
        <v>0</v>
      </c>
      <c r="K215" s="11">
        <f t="shared" si="7"/>
        <v>0</v>
      </c>
      <c r="L215" s="12" t="str">
        <f t="shared" si="8"/>
        <v xml:space="preserve"> </v>
      </c>
      <c r="N215" s="10">
        <f>IF($C$4="", SUMIFS('무신사 메타 광고'!$X:$X, '무신사 메타 광고'!$D:$D, $B215),SUMIFS('무신사 메타 광고'!$X:$X,'무신사 메타 광고'!I:I,$C$4,'무신사 메타 광고'!D:D,$B215))</f>
        <v>0</v>
      </c>
      <c r="O215" s="11">
        <f t="shared" si="9"/>
        <v>0</v>
      </c>
      <c r="R215" s="13"/>
      <c r="S215" s="10">
        <f>IF($S$4="", SUMIFS('무신사 메타 광고'!$L:$L, '무신사 메타 광고'!$C:$C, $R215),SUMIFS('무신사 메타 광고'!L:L,'무신사 메타 광고'!$I:$I,$S$4,'무신사 메타 광고'!$C:$C,$R215))</f>
        <v>0</v>
      </c>
      <c r="T215" s="10">
        <f>IF($S$4="", SUMIFS('무신사 메타 광고'!$V:$V, '무신사 메타 광고'!$C:$C, $R215),SUMIFS('무신사 메타 광고'!$V:$V,'무신사 메타 광고'!$I:$I,$S$4,'무신사 메타 광고'!$C:$C,$R215))</f>
        <v>0</v>
      </c>
      <c r="U215" s="11">
        <f t="shared" si="10"/>
        <v>0</v>
      </c>
      <c r="V215" s="12" t="str">
        <f t="shared" si="14"/>
        <v xml:space="preserve"> </v>
      </c>
      <c r="W215" s="10">
        <f>IF($S$4="", SUMIFS('무신사 메타 광고'!$K:$K, '무신사 메타 광고'!$C:$C, $R215),SUMIFS('무신사 메타 광고'!$K:$K,'무신사 메타 광고'!$I:$I,$S$4,'무신사 메타 광고'!$C:$C,$R215))</f>
        <v>0</v>
      </c>
      <c r="X215" s="10">
        <f>IF($S$4="", SUMIFS('무신사 메타 광고'!$N:$N, '무신사 메타 광고'!$C:$C, $R215),SUMIFS('무신사 메타 광고'!$N:$N,'무신사 메타 광고'!$I:$I,$S$4,'무신사 메타 광고'!$C:$C,$R215))</f>
        <v>0</v>
      </c>
      <c r="Y215" s="11">
        <f t="shared" si="11"/>
        <v>0</v>
      </c>
      <c r="Z215" s="12" t="str">
        <f t="shared" si="15"/>
        <v xml:space="preserve"> </v>
      </c>
      <c r="AB215" s="10">
        <f>IF($S$4="", SUMIFS('무신사 메타 광고'!$X:$X, '무신사 메타 광고'!$C:$C, $R215),SUMIFS('무신사 메타 광고'!$X:$X,'무신사 메타 광고'!$I:$I,$S$4,'무신사 메타 광고'!$C:$C,$R215))</f>
        <v>0</v>
      </c>
      <c r="AC215" s="11">
        <f t="shared" si="12"/>
        <v>0</v>
      </c>
    </row>
    <row r="216" spans="2:29">
      <c r="B216" s="9"/>
      <c r="C216" s="10">
        <f>IF($C$4="", SUMIFS('무신사 메타 광고'!$L:$L, '무신사 메타 광고'!$D:$D, $B216), SUMIFS('무신사 메타 광고'!$L:$L, '무신사 메타 광고'!$I:$I, $C$4, '무신사 메타 광고'!$D:$D, $B216))</f>
        <v>0</v>
      </c>
      <c r="D216" s="10">
        <f>IF($C$4="", SUMIFS('무신사 메타 광고'!$V:$V, '무신사 메타 광고'!$D:$D, $B216), SUMIFS('무신사 메타 광고'!$V:$V,'무신사 메타 광고'!$I:$I,$C$4,'무신사 메타 광고'!$D:$D,$B216))</f>
        <v>0</v>
      </c>
      <c r="E216" s="11">
        <f t="shared" si="5"/>
        <v>0</v>
      </c>
      <c r="F216" s="12" t="str">
        <f t="shared" si="13"/>
        <v xml:space="preserve"> </v>
      </c>
      <c r="G216" s="10">
        <f>IF($C$4="", SUMIFS('무신사 메타 광고'!$K:$K, '무신사 메타 광고'!$D:$D, $B216), SUMIFS('무신사 메타 광고'!$K:$K,'무신사 메타 광고'!$I:$I,$C$4,'무신사 메타 광고'!D:D,$B216))</f>
        <v>0</v>
      </c>
      <c r="H216" s="10">
        <f>IF($C$4="", SUMIFS('무신사 메타 광고'!$N:$N, '무신사 메타 광고'!$D:$D, $B216),SUMIFS('무신사 메타 광고'!$N:$N,'무신사 메타 광고'!$I:$I,$C$4,'무신사 메타 광고'!$D:$D,$B216))</f>
        <v>0</v>
      </c>
      <c r="I216" s="10">
        <f>IF($C$4="", SUMIFS('무신사 메타 광고'!$U:$U, '무신사 메타 광고'!$D:$D, $B216),SUMIFS('무신사 메타 광고'!$U:$U,'무신사 메타 광고'!$I:$I,$C$4,'무신사 메타 광고'!$D:$D,$B216))</f>
        <v>0</v>
      </c>
      <c r="J216" s="11">
        <f t="shared" si="6"/>
        <v>0</v>
      </c>
      <c r="K216" s="11">
        <f t="shared" si="7"/>
        <v>0</v>
      </c>
      <c r="L216" s="12" t="str">
        <f t="shared" si="8"/>
        <v xml:space="preserve"> </v>
      </c>
      <c r="N216" s="10">
        <f>IF($C$4="", SUMIFS('무신사 메타 광고'!$X:$X, '무신사 메타 광고'!$D:$D, $B216),SUMIFS('무신사 메타 광고'!$X:$X,'무신사 메타 광고'!I:I,$C$4,'무신사 메타 광고'!D:D,$B216))</f>
        <v>0</v>
      </c>
      <c r="O216" s="11">
        <f t="shared" si="9"/>
        <v>0</v>
      </c>
      <c r="R216" s="13"/>
      <c r="S216" s="10">
        <f>IF($S$4="", SUMIFS('무신사 메타 광고'!$L:$L, '무신사 메타 광고'!$C:$C, $R216),SUMIFS('무신사 메타 광고'!L:L,'무신사 메타 광고'!$I:$I,$S$4,'무신사 메타 광고'!$C:$C,$R216))</f>
        <v>0</v>
      </c>
      <c r="T216" s="10">
        <f>IF($S$4="", SUMIFS('무신사 메타 광고'!$V:$V, '무신사 메타 광고'!$C:$C, $R216),SUMIFS('무신사 메타 광고'!$V:$V,'무신사 메타 광고'!$I:$I,$S$4,'무신사 메타 광고'!$C:$C,$R216))</f>
        <v>0</v>
      </c>
      <c r="U216" s="11">
        <f t="shared" si="10"/>
        <v>0</v>
      </c>
      <c r="V216" s="12" t="str">
        <f t="shared" si="14"/>
        <v xml:space="preserve"> </v>
      </c>
      <c r="W216" s="10">
        <f>IF($S$4="", SUMIFS('무신사 메타 광고'!$K:$K, '무신사 메타 광고'!$C:$C, $R216),SUMIFS('무신사 메타 광고'!$K:$K,'무신사 메타 광고'!$I:$I,$S$4,'무신사 메타 광고'!$C:$C,$R216))</f>
        <v>0</v>
      </c>
      <c r="X216" s="10">
        <f>IF($S$4="", SUMIFS('무신사 메타 광고'!$N:$N, '무신사 메타 광고'!$C:$C, $R216),SUMIFS('무신사 메타 광고'!$N:$N,'무신사 메타 광고'!$I:$I,$S$4,'무신사 메타 광고'!$C:$C,$R216))</f>
        <v>0</v>
      </c>
      <c r="Y216" s="11">
        <f t="shared" si="11"/>
        <v>0</v>
      </c>
      <c r="Z216" s="12" t="str">
        <f t="shared" si="15"/>
        <v xml:space="preserve"> </v>
      </c>
      <c r="AB216" s="10">
        <f>IF($S$4="", SUMIFS('무신사 메타 광고'!$X:$X, '무신사 메타 광고'!$C:$C, $R216),SUMIFS('무신사 메타 광고'!$X:$X,'무신사 메타 광고'!$I:$I,$S$4,'무신사 메타 광고'!$C:$C,$R216))</f>
        <v>0</v>
      </c>
      <c r="AC216" s="11">
        <f t="shared" si="12"/>
        <v>0</v>
      </c>
    </row>
    <row r="217" spans="2:29">
      <c r="B217" s="9"/>
      <c r="C217" s="10">
        <f>IF($C$4="", SUMIFS('무신사 메타 광고'!$L:$L, '무신사 메타 광고'!$D:$D, $B217), SUMIFS('무신사 메타 광고'!$L:$L, '무신사 메타 광고'!$I:$I, $C$4, '무신사 메타 광고'!$D:$D, $B217))</f>
        <v>0</v>
      </c>
      <c r="D217" s="10">
        <f>IF($C$4="", SUMIFS('무신사 메타 광고'!$V:$V, '무신사 메타 광고'!$D:$D, $B217), SUMIFS('무신사 메타 광고'!$V:$V,'무신사 메타 광고'!$I:$I,$C$4,'무신사 메타 광고'!$D:$D,$B217))</f>
        <v>0</v>
      </c>
      <c r="E217" s="11">
        <f t="shared" si="5"/>
        <v>0</v>
      </c>
      <c r="F217" s="12" t="str">
        <f t="shared" si="13"/>
        <v xml:space="preserve"> </v>
      </c>
      <c r="G217" s="10">
        <f>IF($C$4="", SUMIFS('무신사 메타 광고'!$K:$K, '무신사 메타 광고'!$D:$D, $B217), SUMIFS('무신사 메타 광고'!$K:$K,'무신사 메타 광고'!$I:$I,$C$4,'무신사 메타 광고'!D:D,$B217))</f>
        <v>0</v>
      </c>
      <c r="H217" s="10">
        <f>IF($C$4="", SUMIFS('무신사 메타 광고'!$N:$N, '무신사 메타 광고'!$D:$D, $B217),SUMIFS('무신사 메타 광고'!$N:$N,'무신사 메타 광고'!$I:$I,$C$4,'무신사 메타 광고'!$D:$D,$B217))</f>
        <v>0</v>
      </c>
      <c r="I217" s="10">
        <f>IF($C$4="", SUMIFS('무신사 메타 광고'!$U:$U, '무신사 메타 광고'!$D:$D, $B217),SUMIFS('무신사 메타 광고'!$U:$U,'무신사 메타 광고'!$I:$I,$C$4,'무신사 메타 광고'!$D:$D,$B217))</f>
        <v>0</v>
      </c>
      <c r="J217" s="11">
        <f t="shared" si="6"/>
        <v>0</v>
      </c>
      <c r="K217" s="11">
        <f t="shared" si="7"/>
        <v>0</v>
      </c>
      <c r="L217" s="12" t="str">
        <f t="shared" si="8"/>
        <v xml:space="preserve"> </v>
      </c>
      <c r="N217" s="10">
        <f>IF($C$4="", SUMIFS('무신사 메타 광고'!$X:$X, '무신사 메타 광고'!$D:$D, $B217),SUMIFS('무신사 메타 광고'!$X:$X,'무신사 메타 광고'!I:I,$C$4,'무신사 메타 광고'!D:D,$B217))</f>
        <v>0</v>
      </c>
      <c r="O217" s="11">
        <f t="shared" si="9"/>
        <v>0</v>
      </c>
      <c r="R217" s="13"/>
      <c r="S217" s="10">
        <f>IF($S$4="", SUMIFS('무신사 메타 광고'!$L:$L, '무신사 메타 광고'!$C:$C, $R217),SUMIFS('무신사 메타 광고'!L:L,'무신사 메타 광고'!$I:$I,$S$4,'무신사 메타 광고'!$C:$C,$R217))</f>
        <v>0</v>
      </c>
      <c r="T217" s="10">
        <f>IF($S$4="", SUMIFS('무신사 메타 광고'!$V:$V, '무신사 메타 광고'!$C:$C, $R217),SUMIFS('무신사 메타 광고'!$V:$V,'무신사 메타 광고'!$I:$I,$S$4,'무신사 메타 광고'!$C:$C,$R217))</f>
        <v>0</v>
      </c>
      <c r="U217" s="11">
        <f t="shared" si="10"/>
        <v>0</v>
      </c>
      <c r="V217" s="12" t="str">
        <f t="shared" si="14"/>
        <v xml:space="preserve"> </v>
      </c>
      <c r="W217" s="10">
        <f>IF($S$4="", SUMIFS('무신사 메타 광고'!$K:$K, '무신사 메타 광고'!$C:$C, $R217),SUMIFS('무신사 메타 광고'!$K:$K,'무신사 메타 광고'!$I:$I,$S$4,'무신사 메타 광고'!$C:$C,$R217))</f>
        <v>0</v>
      </c>
      <c r="X217" s="10">
        <f>IF($S$4="", SUMIFS('무신사 메타 광고'!$N:$N, '무신사 메타 광고'!$C:$C, $R217),SUMIFS('무신사 메타 광고'!$N:$N,'무신사 메타 광고'!$I:$I,$S$4,'무신사 메타 광고'!$C:$C,$R217))</f>
        <v>0</v>
      </c>
      <c r="Y217" s="11">
        <f t="shared" si="11"/>
        <v>0</v>
      </c>
      <c r="Z217" s="12" t="str">
        <f t="shared" si="15"/>
        <v xml:space="preserve"> </v>
      </c>
      <c r="AB217" s="10">
        <f>IF($S$4="", SUMIFS('무신사 메타 광고'!$X:$X, '무신사 메타 광고'!$C:$C, $R217),SUMIFS('무신사 메타 광고'!$X:$X,'무신사 메타 광고'!$I:$I,$S$4,'무신사 메타 광고'!$C:$C,$R217))</f>
        <v>0</v>
      </c>
      <c r="AC217" s="11">
        <f t="shared" si="12"/>
        <v>0</v>
      </c>
    </row>
    <row r="218" spans="2:29">
      <c r="B218" s="9"/>
      <c r="C218" s="10">
        <f>IF($C$4="", SUMIFS('무신사 메타 광고'!$L:$L, '무신사 메타 광고'!$D:$D, $B218), SUMIFS('무신사 메타 광고'!$L:$L, '무신사 메타 광고'!$I:$I, $C$4, '무신사 메타 광고'!$D:$D, $B218))</f>
        <v>0</v>
      </c>
      <c r="D218" s="10">
        <f>IF($C$4="", SUMIFS('무신사 메타 광고'!$V:$V, '무신사 메타 광고'!$D:$D, $B218), SUMIFS('무신사 메타 광고'!$V:$V,'무신사 메타 광고'!$I:$I,$C$4,'무신사 메타 광고'!$D:$D,$B218))</f>
        <v>0</v>
      </c>
      <c r="E218" s="11">
        <f t="shared" si="5"/>
        <v>0</v>
      </c>
      <c r="F218" s="12" t="str">
        <f t="shared" si="13"/>
        <v xml:space="preserve"> </v>
      </c>
      <c r="G218" s="10">
        <f>IF($C$4="", SUMIFS('무신사 메타 광고'!$K:$K, '무신사 메타 광고'!$D:$D, $B218), SUMIFS('무신사 메타 광고'!$K:$K,'무신사 메타 광고'!$I:$I,$C$4,'무신사 메타 광고'!D:D,$B218))</f>
        <v>0</v>
      </c>
      <c r="H218" s="10">
        <f>IF($C$4="", SUMIFS('무신사 메타 광고'!$N:$N, '무신사 메타 광고'!$D:$D, $B218),SUMIFS('무신사 메타 광고'!$N:$N,'무신사 메타 광고'!$I:$I,$C$4,'무신사 메타 광고'!$D:$D,$B218))</f>
        <v>0</v>
      </c>
      <c r="I218" s="10">
        <f>IF($C$4="", SUMIFS('무신사 메타 광고'!$U:$U, '무신사 메타 광고'!$D:$D, $B218),SUMIFS('무신사 메타 광고'!$U:$U,'무신사 메타 광고'!$I:$I,$C$4,'무신사 메타 광고'!$D:$D,$B218))</f>
        <v>0</v>
      </c>
      <c r="J218" s="11">
        <f t="shared" si="6"/>
        <v>0</v>
      </c>
      <c r="K218" s="11">
        <f t="shared" si="7"/>
        <v>0</v>
      </c>
      <c r="L218" s="12" t="str">
        <f t="shared" si="8"/>
        <v xml:space="preserve"> </v>
      </c>
      <c r="N218" s="10">
        <f>IF($C$4="", SUMIFS('무신사 메타 광고'!$X:$X, '무신사 메타 광고'!$D:$D, $B218),SUMIFS('무신사 메타 광고'!$X:$X,'무신사 메타 광고'!I:I,$C$4,'무신사 메타 광고'!D:D,$B218))</f>
        <v>0</v>
      </c>
      <c r="O218" s="11">
        <f t="shared" si="9"/>
        <v>0</v>
      </c>
      <c r="R218" s="13"/>
      <c r="S218" s="10">
        <f>IF($S$4="", SUMIFS('무신사 메타 광고'!$L:$L, '무신사 메타 광고'!$C:$C, $R218),SUMIFS('무신사 메타 광고'!L:L,'무신사 메타 광고'!$I:$I,$S$4,'무신사 메타 광고'!$C:$C,$R218))</f>
        <v>0</v>
      </c>
      <c r="T218" s="10">
        <f>IF($S$4="", SUMIFS('무신사 메타 광고'!$V:$V, '무신사 메타 광고'!$C:$C, $R218),SUMIFS('무신사 메타 광고'!$V:$V,'무신사 메타 광고'!$I:$I,$S$4,'무신사 메타 광고'!$C:$C,$R218))</f>
        <v>0</v>
      </c>
      <c r="U218" s="11">
        <f t="shared" si="10"/>
        <v>0</v>
      </c>
      <c r="V218" s="12" t="str">
        <f t="shared" si="14"/>
        <v xml:space="preserve"> </v>
      </c>
      <c r="W218" s="10">
        <f>IF($S$4="", SUMIFS('무신사 메타 광고'!$K:$K, '무신사 메타 광고'!$C:$C, $R218),SUMIFS('무신사 메타 광고'!$K:$K,'무신사 메타 광고'!$I:$I,$S$4,'무신사 메타 광고'!$C:$C,$R218))</f>
        <v>0</v>
      </c>
      <c r="X218" s="10">
        <f>IF($S$4="", SUMIFS('무신사 메타 광고'!$N:$N, '무신사 메타 광고'!$C:$C, $R218),SUMIFS('무신사 메타 광고'!$N:$N,'무신사 메타 광고'!$I:$I,$S$4,'무신사 메타 광고'!$C:$C,$R218))</f>
        <v>0</v>
      </c>
      <c r="Y218" s="11">
        <f t="shared" si="11"/>
        <v>0</v>
      </c>
      <c r="Z218" s="12" t="str">
        <f t="shared" si="15"/>
        <v xml:space="preserve"> </v>
      </c>
      <c r="AB218" s="10">
        <f>IF($S$4="", SUMIFS('무신사 메타 광고'!$X:$X, '무신사 메타 광고'!$C:$C, $R218),SUMIFS('무신사 메타 광고'!$X:$X,'무신사 메타 광고'!$I:$I,$S$4,'무신사 메타 광고'!$C:$C,$R218))</f>
        <v>0</v>
      </c>
      <c r="AC218" s="11">
        <f t="shared" si="12"/>
        <v>0</v>
      </c>
    </row>
    <row r="219" spans="2:29">
      <c r="B219" s="9"/>
      <c r="C219" s="10">
        <f>IF($C$4="", SUMIFS('무신사 메타 광고'!$L:$L, '무신사 메타 광고'!$D:$D, $B219), SUMIFS('무신사 메타 광고'!$L:$L, '무신사 메타 광고'!$I:$I, $C$4, '무신사 메타 광고'!$D:$D, $B219))</f>
        <v>0</v>
      </c>
      <c r="D219" s="10">
        <f>IF($C$4="", SUMIFS('무신사 메타 광고'!$V:$V, '무신사 메타 광고'!$D:$D, $B219), SUMIFS('무신사 메타 광고'!$V:$V,'무신사 메타 광고'!$I:$I,$C$4,'무신사 메타 광고'!$D:$D,$B219))</f>
        <v>0</v>
      </c>
      <c r="E219" s="11">
        <f t="shared" si="5"/>
        <v>0</v>
      </c>
      <c r="F219" s="12" t="str">
        <f t="shared" si="13"/>
        <v xml:space="preserve"> </v>
      </c>
      <c r="G219" s="10">
        <f>IF($C$4="", SUMIFS('무신사 메타 광고'!$K:$K, '무신사 메타 광고'!$D:$D, $B219), SUMIFS('무신사 메타 광고'!$K:$K,'무신사 메타 광고'!$I:$I,$C$4,'무신사 메타 광고'!D:D,$B219))</f>
        <v>0</v>
      </c>
      <c r="H219" s="10">
        <f>IF($C$4="", SUMIFS('무신사 메타 광고'!$N:$N, '무신사 메타 광고'!$D:$D, $B219),SUMIFS('무신사 메타 광고'!$N:$N,'무신사 메타 광고'!$I:$I,$C$4,'무신사 메타 광고'!$D:$D,$B219))</f>
        <v>0</v>
      </c>
      <c r="I219" s="10">
        <f>IF($C$4="", SUMIFS('무신사 메타 광고'!$U:$U, '무신사 메타 광고'!$D:$D, $B219),SUMIFS('무신사 메타 광고'!$U:$U,'무신사 메타 광고'!$I:$I,$C$4,'무신사 메타 광고'!$D:$D,$B219))</f>
        <v>0</v>
      </c>
      <c r="J219" s="11">
        <f t="shared" si="6"/>
        <v>0</v>
      </c>
      <c r="K219" s="11">
        <f t="shared" si="7"/>
        <v>0</v>
      </c>
      <c r="L219" s="12" t="str">
        <f t="shared" si="8"/>
        <v xml:space="preserve"> </v>
      </c>
      <c r="N219" s="10">
        <f>IF($C$4="", SUMIFS('무신사 메타 광고'!$X:$X, '무신사 메타 광고'!$D:$D, $B219),SUMIFS('무신사 메타 광고'!$X:$X,'무신사 메타 광고'!I:I,$C$4,'무신사 메타 광고'!D:D,$B219))</f>
        <v>0</v>
      </c>
      <c r="O219" s="11">
        <f t="shared" si="9"/>
        <v>0</v>
      </c>
      <c r="R219" s="13"/>
      <c r="S219" s="10">
        <f>IF($S$4="", SUMIFS('무신사 메타 광고'!$L:$L, '무신사 메타 광고'!$C:$C, $R219),SUMIFS('무신사 메타 광고'!L:L,'무신사 메타 광고'!$I:$I,$S$4,'무신사 메타 광고'!$C:$C,$R219))</f>
        <v>0</v>
      </c>
      <c r="T219" s="10">
        <f>IF($S$4="", SUMIFS('무신사 메타 광고'!$V:$V, '무신사 메타 광고'!$C:$C, $R219),SUMIFS('무신사 메타 광고'!$V:$V,'무신사 메타 광고'!$I:$I,$S$4,'무신사 메타 광고'!$C:$C,$R219))</f>
        <v>0</v>
      </c>
      <c r="U219" s="11">
        <f t="shared" si="10"/>
        <v>0</v>
      </c>
      <c r="V219" s="12" t="str">
        <f t="shared" si="14"/>
        <v xml:space="preserve"> </v>
      </c>
      <c r="W219" s="10">
        <f>IF($S$4="", SUMIFS('무신사 메타 광고'!$K:$K, '무신사 메타 광고'!$C:$C, $R219),SUMIFS('무신사 메타 광고'!$K:$K,'무신사 메타 광고'!$I:$I,$S$4,'무신사 메타 광고'!$C:$C,$R219))</f>
        <v>0</v>
      </c>
      <c r="X219" s="10">
        <f>IF($S$4="", SUMIFS('무신사 메타 광고'!$N:$N, '무신사 메타 광고'!$C:$C, $R219),SUMIFS('무신사 메타 광고'!$N:$N,'무신사 메타 광고'!$I:$I,$S$4,'무신사 메타 광고'!$C:$C,$R219))</f>
        <v>0</v>
      </c>
      <c r="Y219" s="11">
        <f t="shared" si="11"/>
        <v>0</v>
      </c>
      <c r="Z219" s="12" t="str">
        <f t="shared" si="15"/>
        <v xml:space="preserve"> </v>
      </c>
      <c r="AB219" s="10">
        <f>IF($S$4="", SUMIFS('무신사 메타 광고'!$X:$X, '무신사 메타 광고'!$C:$C, $R219),SUMIFS('무신사 메타 광고'!$X:$X,'무신사 메타 광고'!$I:$I,$S$4,'무신사 메타 광고'!$C:$C,$R219))</f>
        <v>0</v>
      </c>
      <c r="AC219" s="11">
        <f t="shared" si="12"/>
        <v>0</v>
      </c>
    </row>
    <row r="220" spans="2:29">
      <c r="B220" s="9"/>
      <c r="C220" s="10">
        <f>IF($C$4="", SUMIFS('무신사 메타 광고'!$L:$L, '무신사 메타 광고'!$D:$D, $B220), SUMIFS('무신사 메타 광고'!$L:$L, '무신사 메타 광고'!$I:$I, $C$4, '무신사 메타 광고'!$D:$D, $B220))</f>
        <v>0</v>
      </c>
      <c r="D220" s="10">
        <f>IF($C$4="", SUMIFS('무신사 메타 광고'!$V:$V, '무신사 메타 광고'!$D:$D, $B220), SUMIFS('무신사 메타 광고'!$V:$V,'무신사 메타 광고'!$I:$I,$C$4,'무신사 메타 광고'!$D:$D,$B220))</f>
        <v>0</v>
      </c>
      <c r="E220" s="11">
        <f t="shared" si="5"/>
        <v>0</v>
      </c>
      <c r="F220" s="12" t="str">
        <f t="shared" si="13"/>
        <v xml:space="preserve"> </v>
      </c>
      <c r="G220" s="10">
        <f>IF($C$4="", SUMIFS('무신사 메타 광고'!$K:$K, '무신사 메타 광고'!$D:$D, $B220), SUMIFS('무신사 메타 광고'!$K:$K,'무신사 메타 광고'!$I:$I,$C$4,'무신사 메타 광고'!D:D,$B220))</f>
        <v>0</v>
      </c>
      <c r="H220" s="10">
        <f>IF($C$4="", SUMIFS('무신사 메타 광고'!$N:$N, '무신사 메타 광고'!$D:$D, $B220),SUMIFS('무신사 메타 광고'!$N:$N,'무신사 메타 광고'!$I:$I,$C$4,'무신사 메타 광고'!$D:$D,$B220))</f>
        <v>0</v>
      </c>
      <c r="I220" s="10">
        <f>IF($C$4="", SUMIFS('무신사 메타 광고'!$U:$U, '무신사 메타 광고'!$D:$D, $B220),SUMIFS('무신사 메타 광고'!$U:$U,'무신사 메타 광고'!$I:$I,$C$4,'무신사 메타 광고'!$D:$D,$B220))</f>
        <v>0</v>
      </c>
      <c r="J220" s="11">
        <f t="shared" si="6"/>
        <v>0</v>
      </c>
      <c r="K220" s="11">
        <f t="shared" si="7"/>
        <v>0</v>
      </c>
      <c r="L220" s="12" t="str">
        <f t="shared" si="8"/>
        <v xml:space="preserve"> </v>
      </c>
      <c r="N220" s="10">
        <f>IF($C$4="", SUMIFS('무신사 메타 광고'!$X:$X, '무신사 메타 광고'!$D:$D, $B220),SUMIFS('무신사 메타 광고'!$X:$X,'무신사 메타 광고'!I:I,$C$4,'무신사 메타 광고'!D:D,$B220))</f>
        <v>0</v>
      </c>
      <c r="O220" s="11">
        <f t="shared" si="9"/>
        <v>0</v>
      </c>
      <c r="R220" s="13"/>
      <c r="S220" s="10">
        <f>IF($S$4="", SUMIFS('무신사 메타 광고'!$L:$L, '무신사 메타 광고'!$C:$C, $R220),SUMIFS('무신사 메타 광고'!L:L,'무신사 메타 광고'!$I:$I,$S$4,'무신사 메타 광고'!$C:$C,$R220))</f>
        <v>0</v>
      </c>
      <c r="T220" s="10">
        <f>IF($S$4="", SUMIFS('무신사 메타 광고'!$V:$V, '무신사 메타 광고'!$C:$C, $R220),SUMIFS('무신사 메타 광고'!$V:$V,'무신사 메타 광고'!$I:$I,$S$4,'무신사 메타 광고'!$C:$C,$R220))</f>
        <v>0</v>
      </c>
      <c r="U220" s="11">
        <f t="shared" si="10"/>
        <v>0</v>
      </c>
      <c r="V220" s="12" t="str">
        <f t="shared" si="14"/>
        <v xml:space="preserve"> </v>
      </c>
      <c r="W220" s="10">
        <f>IF($S$4="", SUMIFS('무신사 메타 광고'!$K:$K, '무신사 메타 광고'!$C:$C, $R220),SUMIFS('무신사 메타 광고'!$K:$K,'무신사 메타 광고'!$I:$I,$S$4,'무신사 메타 광고'!$C:$C,$R220))</f>
        <v>0</v>
      </c>
      <c r="X220" s="10">
        <f>IF($S$4="", SUMIFS('무신사 메타 광고'!$N:$N, '무신사 메타 광고'!$C:$C, $R220),SUMIFS('무신사 메타 광고'!$N:$N,'무신사 메타 광고'!$I:$I,$S$4,'무신사 메타 광고'!$C:$C,$R220))</f>
        <v>0</v>
      </c>
      <c r="Y220" s="11">
        <f t="shared" si="11"/>
        <v>0</v>
      </c>
      <c r="Z220" s="12" t="str">
        <f t="shared" si="15"/>
        <v xml:space="preserve"> </v>
      </c>
      <c r="AB220" s="10">
        <f>IF($S$4="", SUMIFS('무신사 메타 광고'!$X:$X, '무신사 메타 광고'!$C:$C, $R220),SUMIFS('무신사 메타 광고'!$X:$X,'무신사 메타 광고'!$I:$I,$S$4,'무신사 메타 광고'!$C:$C,$R220))</f>
        <v>0</v>
      </c>
      <c r="AC220" s="11">
        <f t="shared" si="12"/>
        <v>0</v>
      </c>
    </row>
    <row r="221" spans="2:29">
      <c r="B221" s="9"/>
      <c r="C221" s="10">
        <f>IF($C$4="", SUMIFS('무신사 메타 광고'!$L:$L, '무신사 메타 광고'!$D:$D, $B221), SUMIFS('무신사 메타 광고'!$L:$L, '무신사 메타 광고'!$I:$I, $C$4, '무신사 메타 광고'!$D:$D, $B221))</f>
        <v>0</v>
      </c>
      <c r="D221" s="10">
        <f>IF($C$4="", SUMIFS('무신사 메타 광고'!$V:$V, '무신사 메타 광고'!$D:$D, $B221), SUMIFS('무신사 메타 광고'!$V:$V,'무신사 메타 광고'!$I:$I,$C$4,'무신사 메타 광고'!$D:$D,$B221))</f>
        <v>0</v>
      </c>
      <c r="E221" s="11">
        <f t="shared" si="5"/>
        <v>0</v>
      </c>
      <c r="F221" s="12" t="str">
        <f t="shared" si="13"/>
        <v xml:space="preserve"> </v>
      </c>
      <c r="G221" s="10">
        <f>IF($C$4="", SUMIFS('무신사 메타 광고'!$K:$K, '무신사 메타 광고'!$D:$D, $B221), SUMIFS('무신사 메타 광고'!$K:$K,'무신사 메타 광고'!$I:$I,$C$4,'무신사 메타 광고'!D:D,$B221))</f>
        <v>0</v>
      </c>
      <c r="H221" s="10">
        <f>IF($C$4="", SUMIFS('무신사 메타 광고'!$N:$N, '무신사 메타 광고'!$D:$D, $B221),SUMIFS('무신사 메타 광고'!$N:$N,'무신사 메타 광고'!$I:$I,$C$4,'무신사 메타 광고'!$D:$D,$B221))</f>
        <v>0</v>
      </c>
      <c r="I221" s="10">
        <f>IF($C$4="", SUMIFS('무신사 메타 광고'!$U:$U, '무신사 메타 광고'!$D:$D, $B221),SUMIFS('무신사 메타 광고'!$U:$U,'무신사 메타 광고'!$I:$I,$C$4,'무신사 메타 광고'!$D:$D,$B221))</f>
        <v>0</v>
      </c>
      <c r="J221" s="11">
        <f t="shared" si="6"/>
        <v>0</v>
      </c>
      <c r="K221" s="11">
        <f t="shared" si="7"/>
        <v>0</v>
      </c>
      <c r="L221" s="12" t="str">
        <f t="shared" si="8"/>
        <v xml:space="preserve"> </v>
      </c>
      <c r="N221" s="10">
        <f>IF($C$4="", SUMIFS('무신사 메타 광고'!$X:$X, '무신사 메타 광고'!$D:$D, $B221),SUMIFS('무신사 메타 광고'!$X:$X,'무신사 메타 광고'!I:I,$C$4,'무신사 메타 광고'!D:D,$B221))</f>
        <v>0</v>
      </c>
      <c r="O221" s="11">
        <f t="shared" si="9"/>
        <v>0</v>
      </c>
      <c r="R221" s="13"/>
      <c r="S221" s="10">
        <f>IF($S$4="", SUMIFS('무신사 메타 광고'!$L:$L, '무신사 메타 광고'!$C:$C, $R221),SUMIFS('무신사 메타 광고'!L:L,'무신사 메타 광고'!$I:$I,$S$4,'무신사 메타 광고'!$C:$C,$R221))</f>
        <v>0</v>
      </c>
      <c r="T221" s="10">
        <f>IF($S$4="", SUMIFS('무신사 메타 광고'!$V:$V, '무신사 메타 광고'!$C:$C, $R221),SUMIFS('무신사 메타 광고'!$V:$V,'무신사 메타 광고'!$I:$I,$S$4,'무신사 메타 광고'!$C:$C,$R221))</f>
        <v>0</v>
      </c>
      <c r="U221" s="11">
        <f t="shared" si="10"/>
        <v>0</v>
      </c>
      <c r="V221" s="12" t="str">
        <f t="shared" si="14"/>
        <v xml:space="preserve"> </v>
      </c>
      <c r="W221" s="10">
        <f>IF($S$4="", SUMIFS('무신사 메타 광고'!$K:$K, '무신사 메타 광고'!$C:$C, $R221),SUMIFS('무신사 메타 광고'!$K:$K,'무신사 메타 광고'!$I:$I,$S$4,'무신사 메타 광고'!$C:$C,$R221))</f>
        <v>0</v>
      </c>
      <c r="X221" s="10">
        <f>IF($S$4="", SUMIFS('무신사 메타 광고'!$N:$N, '무신사 메타 광고'!$C:$C, $R221),SUMIFS('무신사 메타 광고'!$N:$N,'무신사 메타 광고'!$I:$I,$S$4,'무신사 메타 광고'!$C:$C,$R221))</f>
        <v>0</v>
      </c>
      <c r="Y221" s="11">
        <f t="shared" si="11"/>
        <v>0</v>
      </c>
      <c r="Z221" s="12" t="str">
        <f t="shared" si="15"/>
        <v xml:space="preserve"> </v>
      </c>
      <c r="AB221" s="10">
        <f>IF($S$4="", SUMIFS('무신사 메타 광고'!$X:$X, '무신사 메타 광고'!$C:$C, $R221),SUMIFS('무신사 메타 광고'!$X:$X,'무신사 메타 광고'!$I:$I,$S$4,'무신사 메타 광고'!$C:$C,$R221))</f>
        <v>0</v>
      </c>
      <c r="AC221" s="11">
        <f t="shared" si="12"/>
        <v>0</v>
      </c>
    </row>
    <row r="222" spans="2:29">
      <c r="B222" s="9"/>
      <c r="C222" s="10">
        <f>IF($C$4="", SUMIFS('무신사 메타 광고'!$L:$L, '무신사 메타 광고'!$D:$D, $B222), SUMIFS('무신사 메타 광고'!$L:$L, '무신사 메타 광고'!$I:$I, $C$4, '무신사 메타 광고'!$D:$D, $B222))</f>
        <v>0</v>
      </c>
      <c r="D222" s="10">
        <f>IF($C$4="", SUMIFS('무신사 메타 광고'!$V:$V, '무신사 메타 광고'!$D:$D, $B222), SUMIFS('무신사 메타 광고'!$V:$V,'무신사 메타 광고'!$I:$I,$C$4,'무신사 메타 광고'!$D:$D,$B222))</f>
        <v>0</v>
      </c>
      <c r="E222" s="11">
        <f t="shared" si="5"/>
        <v>0</v>
      </c>
      <c r="F222" s="12" t="str">
        <f t="shared" si="13"/>
        <v xml:space="preserve"> </v>
      </c>
      <c r="G222" s="10">
        <f>IF($C$4="", SUMIFS('무신사 메타 광고'!$K:$K, '무신사 메타 광고'!$D:$D, $B222), SUMIFS('무신사 메타 광고'!$K:$K,'무신사 메타 광고'!$I:$I,$C$4,'무신사 메타 광고'!D:D,$B222))</f>
        <v>0</v>
      </c>
      <c r="H222" s="10">
        <f>IF($C$4="", SUMIFS('무신사 메타 광고'!$N:$N, '무신사 메타 광고'!$D:$D, $B222),SUMIFS('무신사 메타 광고'!$N:$N,'무신사 메타 광고'!$I:$I,$C$4,'무신사 메타 광고'!$D:$D,$B222))</f>
        <v>0</v>
      </c>
      <c r="I222" s="10">
        <f>IF($C$4="", SUMIFS('무신사 메타 광고'!$U:$U, '무신사 메타 광고'!$D:$D, $B222),SUMIFS('무신사 메타 광고'!$U:$U,'무신사 메타 광고'!$I:$I,$C$4,'무신사 메타 광고'!$D:$D,$B222))</f>
        <v>0</v>
      </c>
      <c r="J222" s="11">
        <f t="shared" si="6"/>
        <v>0</v>
      </c>
      <c r="K222" s="11">
        <f t="shared" si="7"/>
        <v>0</v>
      </c>
      <c r="L222" s="12" t="str">
        <f t="shared" si="8"/>
        <v xml:space="preserve"> </v>
      </c>
      <c r="N222" s="10">
        <f>IF($C$4="", SUMIFS('무신사 메타 광고'!$X:$X, '무신사 메타 광고'!$D:$D, $B222),SUMIFS('무신사 메타 광고'!$X:$X,'무신사 메타 광고'!I:I,$C$4,'무신사 메타 광고'!D:D,$B222))</f>
        <v>0</v>
      </c>
      <c r="O222" s="11">
        <f t="shared" si="9"/>
        <v>0</v>
      </c>
      <c r="R222" s="13"/>
      <c r="S222" s="10">
        <f>IF($S$4="", SUMIFS('무신사 메타 광고'!$L:$L, '무신사 메타 광고'!$C:$C, $R222),SUMIFS('무신사 메타 광고'!L:L,'무신사 메타 광고'!$I:$I,$S$4,'무신사 메타 광고'!$C:$C,$R222))</f>
        <v>0</v>
      </c>
      <c r="T222" s="10">
        <f>IF($S$4="", SUMIFS('무신사 메타 광고'!$V:$V, '무신사 메타 광고'!$C:$C, $R222),SUMIFS('무신사 메타 광고'!$V:$V,'무신사 메타 광고'!$I:$I,$S$4,'무신사 메타 광고'!$C:$C,$R222))</f>
        <v>0</v>
      </c>
      <c r="U222" s="11">
        <f t="shared" si="10"/>
        <v>0</v>
      </c>
      <c r="V222" s="12" t="str">
        <f t="shared" si="14"/>
        <v xml:space="preserve"> </v>
      </c>
      <c r="W222" s="10">
        <f>IF($S$4="", SUMIFS('무신사 메타 광고'!$K:$K, '무신사 메타 광고'!$C:$C, $R222),SUMIFS('무신사 메타 광고'!$K:$K,'무신사 메타 광고'!$I:$I,$S$4,'무신사 메타 광고'!$C:$C,$R222))</f>
        <v>0</v>
      </c>
      <c r="X222" s="10">
        <f>IF($S$4="", SUMIFS('무신사 메타 광고'!$N:$N, '무신사 메타 광고'!$C:$C, $R222),SUMIFS('무신사 메타 광고'!$N:$N,'무신사 메타 광고'!$I:$I,$S$4,'무신사 메타 광고'!$C:$C,$R222))</f>
        <v>0</v>
      </c>
      <c r="Y222" s="11">
        <f t="shared" si="11"/>
        <v>0</v>
      </c>
      <c r="Z222" s="12" t="str">
        <f t="shared" si="15"/>
        <v xml:space="preserve"> </v>
      </c>
      <c r="AB222" s="10">
        <f>IF($S$4="", SUMIFS('무신사 메타 광고'!$X:$X, '무신사 메타 광고'!$C:$C, $R222),SUMIFS('무신사 메타 광고'!$X:$X,'무신사 메타 광고'!$I:$I,$S$4,'무신사 메타 광고'!$C:$C,$R222))</f>
        <v>0</v>
      </c>
      <c r="AC222" s="11">
        <f t="shared" si="12"/>
        <v>0</v>
      </c>
    </row>
    <row r="223" spans="2:29">
      <c r="B223" s="9"/>
      <c r="C223" s="10">
        <f>IF($C$4="", SUMIFS('무신사 메타 광고'!$L:$L, '무신사 메타 광고'!$D:$D, $B223), SUMIFS('무신사 메타 광고'!$L:$L, '무신사 메타 광고'!$I:$I, $C$4, '무신사 메타 광고'!$D:$D, $B223))</f>
        <v>0</v>
      </c>
      <c r="D223" s="10">
        <f>IF($C$4="", SUMIFS('무신사 메타 광고'!$V:$V, '무신사 메타 광고'!$D:$D, $B223), SUMIFS('무신사 메타 광고'!$V:$V,'무신사 메타 광고'!$I:$I,$C$4,'무신사 메타 광고'!$D:$D,$B223))</f>
        <v>0</v>
      </c>
      <c r="E223" s="11">
        <f t="shared" si="5"/>
        <v>0</v>
      </c>
      <c r="F223" s="12" t="str">
        <f t="shared" si="13"/>
        <v xml:space="preserve"> </v>
      </c>
      <c r="G223" s="10">
        <f>IF($C$4="", SUMIFS('무신사 메타 광고'!$K:$K, '무신사 메타 광고'!$D:$D, $B223), SUMIFS('무신사 메타 광고'!$K:$K,'무신사 메타 광고'!$I:$I,$C$4,'무신사 메타 광고'!D:D,$B223))</f>
        <v>0</v>
      </c>
      <c r="H223" s="10">
        <f>IF($C$4="", SUMIFS('무신사 메타 광고'!$N:$N, '무신사 메타 광고'!$D:$D, $B223),SUMIFS('무신사 메타 광고'!$N:$N,'무신사 메타 광고'!$I:$I,$C$4,'무신사 메타 광고'!$D:$D,$B223))</f>
        <v>0</v>
      </c>
      <c r="I223" s="10">
        <f>IF($C$4="", SUMIFS('무신사 메타 광고'!$U:$U, '무신사 메타 광고'!$D:$D, $B223),SUMIFS('무신사 메타 광고'!$U:$U,'무신사 메타 광고'!$I:$I,$C$4,'무신사 메타 광고'!$D:$D,$B223))</f>
        <v>0</v>
      </c>
      <c r="J223" s="11">
        <f t="shared" si="6"/>
        <v>0</v>
      </c>
      <c r="K223" s="11">
        <f t="shared" si="7"/>
        <v>0</v>
      </c>
      <c r="L223" s="12" t="str">
        <f t="shared" si="8"/>
        <v xml:space="preserve"> </v>
      </c>
      <c r="N223" s="10">
        <f>IF($C$4="", SUMIFS('무신사 메타 광고'!$X:$X, '무신사 메타 광고'!$D:$D, $B223),SUMIFS('무신사 메타 광고'!$X:$X,'무신사 메타 광고'!I:I,$C$4,'무신사 메타 광고'!D:D,$B223))</f>
        <v>0</v>
      </c>
      <c r="O223" s="11">
        <f t="shared" si="9"/>
        <v>0</v>
      </c>
      <c r="R223" s="13"/>
      <c r="S223" s="10">
        <f>IF($S$4="", SUMIFS('무신사 메타 광고'!$L:$L, '무신사 메타 광고'!$C:$C, $R223),SUMIFS('무신사 메타 광고'!L:L,'무신사 메타 광고'!$I:$I,$S$4,'무신사 메타 광고'!$C:$C,$R223))</f>
        <v>0</v>
      </c>
      <c r="T223" s="10">
        <f>IF($S$4="", SUMIFS('무신사 메타 광고'!$V:$V, '무신사 메타 광고'!$C:$C, $R223),SUMIFS('무신사 메타 광고'!$V:$V,'무신사 메타 광고'!$I:$I,$S$4,'무신사 메타 광고'!$C:$C,$R223))</f>
        <v>0</v>
      </c>
      <c r="U223" s="11">
        <f t="shared" si="10"/>
        <v>0</v>
      </c>
      <c r="V223" s="12" t="str">
        <f t="shared" si="14"/>
        <v xml:space="preserve"> </v>
      </c>
      <c r="W223" s="10">
        <f>IF($S$4="", SUMIFS('무신사 메타 광고'!$K:$K, '무신사 메타 광고'!$C:$C, $R223),SUMIFS('무신사 메타 광고'!$K:$K,'무신사 메타 광고'!$I:$I,$S$4,'무신사 메타 광고'!$C:$C,$R223))</f>
        <v>0</v>
      </c>
      <c r="X223" s="10">
        <f>IF($S$4="", SUMIFS('무신사 메타 광고'!$N:$N, '무신사 메타 광고'!$C:$C, $R223),SUMIFS('무신사 메타 광고'!$N:$N,'무신사 메타 광고'!$I:$I,$S$4,'무신사 메타 광고'!$C:$C,$R223))</f>
        <v>0</v>
      </c>
      <c r="Y223" s="11">
        <f t="shared" si="11"/>
        <v>0</v>
      </c>
      <c r="Z223" s="12" t="str">
        <f t="shared" si="15"/>
        <v xml:space="preserve"> </v>
      </c>
      <c r="AB223" s="10">
        <f>IF($S$4="", SUMIFS('무신사 메타 광고'!$X:$X, '무신사 메타 광고'!$C:$C, $R223),SUMIFS('무신사 메타 광고'!$X:$X,'무신사 메타 광고'!$I:$I,$S$4,'무신사 메타 광고'!$C:$C,$R223))</f>
        <v>0</v>
      </c>
      <c r="AC223" s="11">
        <f t="shared" si="12"/>
        <v>0</v>
      </c>
    </row>
    <row r="224" spans="2:29">
      <c r="B224" s="9"/>
      <c r="C224" s="10">
        <f>IF($C$4="", SUMIFS('무신사 메타 광고'!$L:$L, '무신사 메타 광고'!$D:$D, $B224), SUMIFS('무신사 메타 광고'!$L:$L, '무신사 메타 광고'!$I:$I, $C$4, '무신사 메타 광고'!$D:$D, $B224))</f>
        <v>0</v>
      </c>
      <c r="D224" s="10">
        <f>IF($C$4="", SUMIFS('무신사 메타 광고'!$V:$V, '무신사 메타 광고'!$D:$D, $B224), SUMIFS('무신사 메타 광고'!$V:$V,'무신사 메타 광고'!$I:$I,$C$4,'무신사 메타 광고'!$D:$D,$B224))</f>
        <v>0</v>
      </c>
      <c r="E224" s="11">
        <f t="shared" si="5"/>
        <v>0</v>
      </c>
      <c r="F224" s="12" t="str">
        <f t="shared" si="13"/>
        <v xml:space="preserve"> </v>
      </c>
      <c r="G224" s="10">
        <f>IF($C$4="", SUMIFS('무신사 메타 광고'!$K:$K, '무신사 메타 광고'!$D:$D, $B224), SUMIFS('무신사 메타 광고'!$K:$K,'무신사 메타 광고'!$I:$I,$C$4,'무신사 메타 광고'!D:D,$B224))</f>
        <v>0</v>
      </c>
      <c r="H224" s="10">
        <f>IF($C$4="", SUMIFS('무신사 메타 광고'!$N:$N, '무신사 메타 광고'!$D:$D, $B224),SUMIFS('무신사 메타 광고'!$N:$N,'무신사 메타 광고'!$I:$I,$C$4,'무신사 메타 광고'!$D:$D,$B224))</f>
        <v>0</v>
      </c>
      <c r="I224" s="10">
        <f>IF($C$4="", SUMIFS('무신사 메타 광고'!$U:$U, '무신사 메타 광고'!$D:$D, $B224),SUMIFS('무신사 메타 광고'!$U:$U,'무신사 메타 광고'!$I:$I,$C$4,'무신사 메타 광고'!$D:$D,$B224))</f>
        <v>0</v>
      </c>
      <c r="J224" s="11">
        <f t="shared" si="6"/>
        <v>0</v>
      </c>
      <c r="K224" s="11">
        <f t="shared" si="7"/>
        <v>0</v>
      </c>
      <c r="L224" s="12" t="str">
        <f t="shared" si="8"/>
        <v xml:space="preserve"> </v>
      </c>
      <c r="N224" s="10">
        <f>IF($C$4="", SUMIFS('무신사 메타 광고'!$X:$X, '무신사 메타 광고'!$D:$D, $B224),SUMIFS('무신사 메타 광고'!$X:$X,'무신사 메타 광고'!I:I,$C$4,'무신사 메타 광고'!D:D,$B224))</f>
        <v>0</v>
      </c>
      <c r="O224" s="11">
        <f t="shared" si="9"/>
        <v>0</v>
      </c>
      <c r="R224" s="13"/>
      <c r="S224" s="10">
        <f>IF($S$4="", SUMIFS('무신사 메타 광고'!$L:$L, '무신사 메타 광고'!$C:$C, $R224),SUMIFS('무신사 메타 광고'!L:L,'무신사 메타 광고'!$I:$I,$S$4,'무신사 메타 광고'!$C:$C,$R224))</f>
        <v>0</v>
      </c>
      <c r="T224" s="10">
        <f>IF($S$4="", SUMIFS('무신사 메타 광고'!$V:$V, '무신사 메타 광고'!$C:$C, $R224),SUMIFS('무신사 메타 광고'!$V:$V,'무신사 메타 광고'!$I:$I,$S$4,'무신사 메타 광고'!$C:$C,$R224))</f>
        <v>0</v>
      </c>
      <c r="U224" s="11">
        <f t="shared" si="10"/>
        <v>0</v>
      </c>
      <c r="V224" s="12" t="str">
        <f t="shared" si="14"/>
        <v xml:space="preserve"> </v>
      </c>
      <c r="W224" s="10">
        <f>IF($S$4="", SUMIFS('무신사 메타 광고'!$K:$K, '무신사 메타 광고'!$C:$C, $R224),SUMIFS('무신사 메타 광고'!$K:$K,'무신사 메타 광고'!$I:$I,$S$4,'무신사 메타 광고'!$C:$C,$R224))</f>
        <v>0</v>
      </c>
      <c r="X224" s="10">
        <f>IF($S$4="", SUMIFS('무신사 메타 광고'!$N:$N, '무신사 메타 광고'!$C:$C, $R224),SUMIFS('무신사 메타 광고'!$N:$N,'무신사 메타 광고'!$I:$I,$S$4,'무신사 메타 광고'!$C:$C,$R224))</f>
        <v>0</v>
      </c>
      <c r="Y224" s="11">
        <f t="shared" si="11"/>
        <v>0</v>
      </c>
      <c r="Z224" s="12" t="str">
        <f t="shared" si="15"/>
        <v xml:space="preserve"> </v>
      </c>
      <c r="AB224" s="10">
        <f>IF($S$4="", SUMIFS('무신사 메타 광고'!$X:$X, '무신사 메타 광고'!$C:$C, $R224),SUMIFS('무신사 메타 광고'!$X:$X,'무신사 메타 광고'!$I:$I,$S$4,'무신사 메타 광고'!$C:$C,$R224))</f>
        <v>0</v>
      </c>
      <c r="AC224" s="11">
        <f t="shared" si="12"/>
        <v>0</v>
      </c>
    </row>
    <row r="225" spans="2:29">
      <c r="B225" s="9"/>
      <c r="C225" s="10">
        <f>IF($C$4="", SUMIFS('무신사 메타 광고'!$L:$L, '무신사 메타 광고'!$D:$D, $B225), SUMIFS('무신사 메타 광고'!$L:$L, '무신사 메타 광고'!$I:$I, $C$4, '무신사 메타 광고'!$D:$D, $B225))</f>
        <v>0</v>
      </c>
      <c r="D225" s="10">
        <f>IF($C$4="", SUMIFS('무신사 메타 광고'!$V:$V, '무신사 메타 광고'!$D:$D, $B225), SUMIFS('무신사 메타 광고'!$V:$V,'무신사 메타 광고'!$I:$I,$C$4,'무신사 메타 광고'!$D:$D,$B225))</f>
        <v>0</v>
      </c>
      <c r="E225" s="11">
        <f t="shared" si="5"/>
        <v>0</v>
      </c>
      <c r="F225" s="12" t="str">
        <f t="shared" si="13"/>
        <v xml:space="preserve"> </v>
      </c>
      <c r="G225" s="10">
        <f>IF($C$4="", SUMIFS('무신사 메타 광고'!$K:$K, '무신사 메타 광고'!$D:$D, $B225), SUMIFS('무신사 메타 광고'!$K:$K,'무신사 메타 광고'!$I:$I,$C$4,'무신사 메타 광고'!D:D,$B225))</f>
        <v>0</v>
      </c>
      <c r="H225" s="10">
        <f>IF($C$4="", SUMIFS('무신사 메타 광고'!$N:$N, '무신사 메타 광고'!$D:$D, $B225),SUMIFS('무신사 메타 광고'!$N:$N,'무신사 메타 광고'!$I:$I,$C$4,'무신사 메타 광고'!$D:$D,$B225))</f>
        <v>0</v>
      </c>
      <c r="I225" s="10">
        <f>IF($C$4="", SUMIFS('무신사 메타 광고'!$U:$U, '무신사 메타 광고'!$D:$D, $B225),SUMIFS('무신사 메타 광고'!$U:$U,'무신사 메타 광고'!$I:$I,$C$4,'무신사 메타 광고'!$D:$D,$B225))</f>
        <v>0</v>
      </c>
      <c r="J225" s="11">
        <f t="shared" si="6"/>
        <v>0</v>
      </c>
      <c r="K225" s="11">
        <f t="shared" si="7"/>
        <v>0</v>
      </c>
      <c r="L225" s="12" t="str">
        <f t="shared" si="8"/>
        <v xml:space="preserve"> </v>
      </c>
      <c r="N225" s="10">
        <f>IF($C$4="", SUMIFS('무신사 메타 광고'!$X:$X, '무신사 메타 광고'!$D:$D, $B225),SUMIFS('무신사 메타 광고'!$X:$X,'무신사 메타 광고'!I:I,$C$4,'무신사 메타 광고'!D:D,$B225))</f>
        <v>0</v>
      </c>
      <c r="O225" s="11">
        <f t="shared" si="9"/>
        <v>0</v>
      </c>
      <c r="R225" s="13"/>
      <c r="S225" s="10">
        <f>IF($S$4="", SUMIFS('무신사 메타 광고'!$L:$L, '무신사 메타 광고'!$C:$C, $R225),SUMIFS('무신사 메타 광고'!L:L,'무신사 메타 광고'!$I:$I,$S$4,'무신사 메타 광고'!$C:$C,$R225))</f>
        <v>0</v>
      </c>
      <c r="T225" s="10">
        <f>IF($S$4="", SUMIFS('무신사 메타 광고'!$V:$V, '무신사 메타 광고'!$C:$C, $R225),SUMIFS('무신사 메타 광고'!$V:$V,'무신사 메타 광고'!$I:$I,$S$4,'무신사 메타 광고'!$C:$C,$R225))</f>
        <v>0</v>
      </c>
      <c r="U225" s="11">
        <f t="shared" si="10"/>
        <v>0</v>
      </c>
      <c r="V225" s="12" t="str">
        <f t="shared" si="14"/>
        <v xml:space="preserve"> </v>
      </c>
      <c r="W225" s="10">
        <f>IF($S$4="", SUMIFS('무신사 메타 광고'!$K:$K, '무신사 메타 광고'!$C:$C, $R225),SUMIFS('무신사 메타 광고'!$K:$K,'무신사 메타 광고'!$I:$I,$S$4,'무신사 메타 광고'!$C:$C,$R225))</f>
        <v>0</v>
      </c>
      <c r="X225" s="10">
        <f>IF($S$4="", SUMIFS('무신사 메타 광고'!$N:$N, '무신사 메타 광고'!$C:$C, $R225),SUMIFS('무신사 메타 광고'!$N:$N,'무신사 메타 광고'!$I:$I,$S$4,'무신사 메타 광고'!$C:$C,$R225))</f>
        <v>0</v>
      </c>
      <c r="Y225" s="11">
        <f t="shared" si="11"/>
        <v>0</v>
      </c>
      <c r="Z225" s="12" t="str">
        <f t="shared" si="15"/>
        <v xml:space="preserve"> </v>
      </c>
      <c r="AB225" s="10">
        <f>IF($S$4="", SUMIFS('무신사 메타 광고'!$X:$X, '무신사 메타 광고'!$C:$C, $R225),SUMIFS('무신사 메타 광고'!$X:$X,'무신사 메타 광고'!$I:$I,$S$4,'무신사 메타 광고'!$C:$C,$R225))</f>
        <v>0</v>
      </c>
      <c r="AC225" s="11">
        <f t="shared" si="12"/>
        <v>0</v>
      </c>
    </row>
    <row r="226" spans="2:29">
      <c r="B226" s="9"/>
      <c r="C226" s="10">
        <f>IF($C$4="", SUMIFS('무신사 메타 광고'!$L:$L, '무신사 메타 광고'!$D:$D, $B226), SUMIFS('무신사 메타 광고'!$L:$L, '무신사 메타 광고'!$I:$I, $C$4, '무신사 메타 광고'!$D:$D, $B226))</f>
        <v>0</v>
      </c>
      <c r="D226" s="10">
        <f>IF($C$4="", SUMIFS('무신사 메타 광고'!$V:$V, '무신사 메타 광고'!$D:$D, $B226), SUMIFS('무신사 메타 광고'!$V:$V,'무신사 메타 광고'!$I:$I,$C$4,'무신사 메타 광고'!$D:$D,$B226))</f>
        <v>0</v>
      </c>
      <c r="E226" s="11">
        <f t="shared" si="5"/>
        <v>0</v>
      </c>
      <c r="F226" s="12" t="str">
        <f t="shared" si="13"/>
        <v xml:space="preserve"> </v>
      </c>
      <c r="G226" s="10">
        <f>IF($C$4="", SUMIFS('무신사 메타 광고'!$K:$K, '무신사 메타 광고'!$D:$D, $B226), SUMIFS('무신사 메타 광고'!$K:$K,'무신사 메타 광고'!$I:$I,$C$4,'무신사 메타 광고'!D:D,$B226))</f>
        <v>0</v>
      </c>
      <c r="H226" s="10">
        <f>IF($C$4="", SUMIFS('무신사 메타 광고'!$N:$N, '무신사 메타 광고'!$D:$D, $B226),SUMIFS('무신사 메타 광고'!$N:$N,'무신사 메타 광고'!$I:$I,$C$4,'무신사 메타 광고'!$D:$D,$B226))</f>
        <v>0</v>
      </c>
      <c r="I226" s="10">
        <f>IF($C$4="", SUMIFS('무신사 메타 광고'!$U:$U, '무신사 메타 광고'!$D:$D, $B226),SUMIFS('무신사 메타 광고'!$U:$U,'무신사 메타 광고'!$I:$I,$C$4,'무신사 메타 광고'!$D:$D,$B226))</f>
        <v>0</v>
      </c>
      <c r="J226" s="11">
        <f t="shared" si="6"/>
        <v>0</v>
      </c>
      <c r="K226" s="11">
        <f t="shared" si="7"/>
        <v>0</v>
      </c>
      <c r="L226" s="12" t="str">
        <f t="shared" si="8"/>
        <v xml:space="preserve"> </v>
      </c>
      <c r="N226" s="10">
        <f>IF($C$4="", SUMIFS('무신사 메타 광고'!$X:$X, '무신사 메타 광고'!$D:$D, $B226),SUMIFS('무신사 메타 광고'!$X:$X,'무신사 메타 광고'!I:I,$C$4,'무신사 메타 광고'!D:D,$B226))</f>
        <v>0</v>
      </c>
      <c r="O226" s="11">
        <f t="shared" si="9"/>
        <v>0</v>
      </c>
      <c r="R226" s="13"/>
      <c r="S226" s="10">
        <f>IF($S$4="", SUMIFS('무신사 메타 광고'!$L:$L, '무신사 메타 광고'!$C:$C, $R226),SUMIFS('무신사 메타 광고'!L:L,'무신사 메타 광고'!$I:$I,$S$4,'무신사 메타 광고'!$C:$C,$R226))</f>
        <v>0</v>
      </c>
      <c r="T226" s="10">
        <f>IF($S$4="", SUMIFS('무신사 메타 광고'!$V:$V, '무신사 메타 광고'!$C:$C, $R226),SUMIFS('무신사 메타 광고'!$V:$V,'무신사 메타 광고'!$I:$I,$S$4,'무신사 메타 광고'!$C:$C,$R226))</f>
        <v>0</v>
      </c>
      <c r="U226" s="11">
        <f t="shared" si="10"/>
        <v>0</v>
      </c>
      <c r="V226" s="12" t="str">
        <f t="shared" si="14"/>
        <v xml:space="preserve"> </v>
      </c>
      <c r="W226" s="10">
        <f>IF($S$4="", SUMIFS('무신사 메타 광고'!$K:$K, '무신사 메타 광고'!$C:$C, $R226),SUMIFS('무신사 메타 광고'!$K:$K,'무신사 메타 광고'!$I:$I,$S$4,'무신사 메타 광고'!$C:$C,$R226))</f>
        <v>0</v>
      </c>
      <c r="X226" s="10">
        <f>IF($S$4="", SUMIFS('무신사 메타 광고'!$N:$N, '무신사 메타 광고'!$C:$C, $R226),SUMIFS('무신사 메타 광고'!$N:$N,'무신사 메타 광고'!$I:$I,$S$4,'무신사 메타 광고'!$C:$C,$R226))</f>
        <v>0</v>
      </c>
      <c r="Y226" s="11">
        <f t="shared" si="11"/>
        <v>0</v>
      </c>
      <c r="Z226" s="12" t="str">
        <f t="shared" si="15"/>
        <v xml:space="preserve"> </v>
      </c>
      <c r="AB226" s="10">
        <f>IF($S$4="", SUMIFS('무신사 메타 광고'!$X:$X, '무신사 메타 광고'!$C:$C, $R226),SUMIFS('무신사 메타 광고'!$X:$X,'무신사 메타 광고'!$I:$I,$S$4,'무신사 메타 광고'!$C:$C,$R226))</f>
        <v>0</v>
      </c>
      <c r="AC226" s="11">
        <f t="shared" si="12"/>
        <v>0</v>
      </c>
    </row>
    <row r="227" spans="2:29">
      <c r="B227" s="9"/>
      <c r="C227" s="10">
        <f>IF($C$4="", SUMIFS('무신사 메타 광고'!$L:$L, '무신사 메타 광고'!$D:$D, $B227), SUMIFS('무신사 메타 광고'!$L:$L, '무신사 메타 광고'!$I:$I, $C$4, '무신사 메타 광고'!$D:$D, $B227))</f>
        <v>0</v>
      </c>
      <c r="D227" s="10">
        <f>IF($C$4="", SUMIFS('무신사 메타 광고'!$V:$V, '무신사 메타 광고'!$D:$D, $B227), SUMIFS('무신사 메타 광고'!$V:$V,'무신사 메타 광고'!$I:$I,$C$4,'무신사 메타 광고'!$D:$D,$B227))</f>
        <v>0</v>
      </c>
      <c r="E227" s="11">
        <f t="shared" si="5"/>
        <v>0</v>
      </c>
      <c r="F227" s="12" t="str">
        <f t="shared" si="13"/>
        <v xml:space="preserve"> </v>
      </c>
      <c r="G227" s="10">
        <f>IF($C$4="", SUMIFS('무신사 메타 광고'!$K:$K, '무신사 메타 광고'!$D:$D, $B227), SUMIFS('무신사 메타 광고'!$K:$K,'무신사 메타 광고'!$I:$I,$C$4,'무신사 메타 광고'!D:D,$B227))</f>
        <v>0</v>
      </c>
      <c r="H227" s="10">
        <f>IF($C$4="", SUMIFS('무신사 메타 광고'!$N:$N, '무신사 메타 광고'!$D:$D, $B227),SUMIFS('무신사 메타 광고'!$N:$N,'무신사 메타 광고'!$I:$I,$C$4,'무신사 메타 광고'!$D:$D,$B227))</f>
        <v>0</v>
      </c>
      <c r="I227" s="10">
        <f>IF($C$4="", SUMIFS('무신사 메타 광고'!$U:$U, '무신사 메타 광고'!$D:$D, $B227),SUMIFS('무신사 메타 광고'!$U:$U,'무신사 메타 광고'!$I:$I,$C$4,'무신사 메타 광고'!$D:$D,$B227))</f>
        <v>0</v>
      </c>
      <c r="J227" s="11">
        <f t="shared" si="6"/>
        <v>0</v>
      </c>
      <c r="K227" s="11">
        <f t="shared" si="7"/>
        <v>0</v>
      </c>
      <c r="L227" s="12" t="str">
        <f t="shared" si="8"/>
        <v xml:space="preserve"> </v>
      </c>
      <c r="N227" s="10">
        <f>IF($C$4="", SUMIFS('무신사 메타 광고'!$X:$X, '무신사 메타 광고'!$D:$D, $B227),SUMIFS('무신사 메타 광고'!$X:$X,'무신사 메타 광고'!I:I,$C$4,'무신사 메타 광고'!D:D,$B227))</f>
        <v>0</v>
      </c>
      <c r="O227" s="11">
        <f t="shared" si="9"/>
        <v>0</v>
      </c>
      <c r="R227" s="13"/>
      <c r="S227" s="10">
        <f>IF($S$4="", SUMIFS('무신사 메타 광고'!$L:$L, '무신사 메타 광고'!$C:$C, $R227),SUMIFS('무신사 메타 광고'!L:L,'무신사 메타 광고'!$I:$I,$S$4,'무신사 메타 광고'!$C:$C,$R227))</f>
        <v>0</v>
      </c>
      <c r="T227" s="10">
        <f>IF($S$4="", SUMIFS('무신사 메타 광고'!$V:$V, '무신사 메타 광고'!$C:$C, $R227),SUMIFS('무신사 메타 광고'!$V:$V,'무신사 메타 광고'!$I:$I,$S$4,'무신사 메타 광고'!$C:$C,$R227))</f>
        <v>0</v>
      </c>
      <c r="U227" s="11">
        <f t="shared" si="10"/>
        <v>0</v>
      </c>
      <c r="V227" s="12" t="str">
        <f t="shared" si="14"/>
        <v xml:space="preserve"> </v>
      </c>
      <c r="W227" s="10">
        <f>IF($S$4="", SUMIFS('무신사 메타 광고'!$K:$K, '무신사 메타 광고'!$C:$C, $R227),SUMIFS('무신사 메타 광고'!$K:$K,'무신사 메타 광고'!$I:$I,$S$4,'무신사 메타 광고'!$C:$C,$R227))</f>
        <v>0</v>
      </c>
      <c r="X227" s="10">
        <f>IF($S$4="", SUMIFS('무신사 메타 광고'!$N:$N, '무신사 메타 광고'!$C:$C, $R227),SUMIFS('무신사 메타 광고'!$N:$N,'무신사 메타 광고'!$I:$I,$S$4,'무신사 메타 광고'!$C:$C,$R227))</f>
        <v>0</v>
      </c>
      <c r="Y227" s="11">
        <f t="shared" si="11"/>
        <v>0</v>
      </c>
      <c r="Z227" s="12" t="str">
        <f t="shared" si="15"/>
        <v xml:space="preserve"> </v>
      </c>
      <c r="AB227" s="10">
        <f>IF($S$4="", SUMIFS('무신사 메타 광고'!$X:$X, '무신사 메타 광고'!$C:$C, $R227),SUMIFS('무신사 메타 광고'!$X:$X,'무신사 메타 광고'!$I:$I,$S$4,'무신사 메타 광고'!$C:$C,$R227))</f>
        <v>0</v>
      </c>
      <c r="AC227" s="11">
        <f t="shared" si="12"/>
        <v>0</v>
      </c>
    </row>
    <row r="228" spans="2:29">
      <c r="B228" s="9"/>
      <c r="C228" s="10">
        <f>IF($C$4="", SUMIFS('무신사 메타 광고'!$L:$L, '무신사 메타 광고'!$D:$D, $B228), SUMIFS('무신사 메타 광고'!$L:$L, '무신사 메타 광고'!$I:$I, $C$4, '무신사 메타 광고'!$D:$D, $B228))</f>
        <v>0</v>
      </c>
      <c r="D228" s="10">
        <f>IF($C$4="", SUMIFS('무신사 메타 광고'!$V:$V, '무신사 메타 광고'!$D:$D, $B228), SUMIFS('무신사 메타 광고'!$V:$V,'무신사 메타 광고'!$I:$I,$C$4,'무신사 메타 광고'!$D:$D,$B228))</f>
        <v>0</v>
      </c>
      <c r="E228" s="11">
        <f t="shared" si="5"/>
        <v>0</v>
      </c>
      <c r="F228" s="12" t="str">
        <f t="shared" si="13"/>
        <v xml:space="preserve"> </v>
      </c>
      <c r="G228" s="10">
        <f>IF($C$4="", SUMIFS('무신사 메타 광고'!$K:$K, '무신사 메타 광고'!$D:$D, $B228), SUMIFS('무신사 메타 광고'!$K:$K,'무신사 메타 광고'!$I:$I,$C$4,'무신사 메타 광고'!D:D,$B228))</f>
        <v>0</v>
      </c>
      <c r="H228" s="10">
        <f>IF($C$4="", SUMIFS('무신사 메타 광고'!$N:$N, '무신사 메타 광고'!$D:$D, $B228),SUMIFS('무신사 메타 광고'!$N:$N,'무신사 메타 광고'!$I:$I,$C$4,'무신사 메타 광고'!$D:$D,$B228))</f>
        <v>0</v>
      </c>
      <c r="I228" s="10">
        <f>IF($C$4="", SUMIFS('무신사 메타 광고'!$U:$U, '무신사 메타 광고'!$D:$D, $B228),SUMIFS('무신사 메타 광고'!$U:$U,'무신사 메타 광고'!$I:$I,$C$4,'무신사 메타 광고'!$D:$D,$B228))</f>
        <v>0</v>
      </c>
      <c r="J228" s="11">
        <f t="shared" si="6"/>
        <v>0</v>
      </c>
      <c r="K228" s="11">
        <f t="shared" si="7"/>
        <v>0</v>
      </c>
      <c r="L228" s="12" t="str">
        <f t="shared" si="8"/>
        <v xml:space="preserve"> </v>
      </c>
      <c r="N228" s="10">
        <f>IF($C$4="", SUMIFS('무신사 메타 광고'!$X:$X, '무신사 메타 광고'!$D:$D, $B228),SUMIFS('무신사 메타 광고'!$X:$X,'무신사 메타 광고'!I:I,$C$4,'무신사 메타 광고'!D:D,$B228))</f>
        <v>0</v>
      </c>
      <c r="O228" s="11">
        <f t="shared" si="9"/>
        <v>0</v>
      </c>
      <c r="R228" s="13"/>
      <c r="S228" s="10">
        <f>IF($S$4="", SUMIFS('무신사 메타 광고'!$L:$L, '무신사 메타 광고'!$C:$C, $R228),SUMIFS('무신사 메타 광고'!L:L,'무신사 메타 광고'!$I:$I,$S$4,'무신사 메타 광고'!$C:$C,$R228))</f>
        <v>0</v>
      </c>
      <c r="T228" s="10">
        <f>IF($S$4="", SUMIFS('무신사 메타 광고'!$V:$V, '무신사 메타 광고'!$C:$C, $R228),SUMIFS('무신사 메타 광고'!$V:$V,'무신사 메타 광고'!$I:$I,$S$4,'무신사 메타 광고'!$C:$C,$R228))</f>
        <v>0</v>
      </c>
      <c r="U228" s="11">
        <f t="shared" si="10"/>
        <v>0</v>
      </c>
      <c r="V228" s="12" t="str">
        <f t="shared" si="14"/>
        <v xml:space="preserve"> </v>
      </c>
      <c r="W228" s="10">
        <f>IF($S$4="", SUMIFS('무신사 메타 광고'!$K:$K, '무신사 메타 광고'!$C:$C, $R228),SUMIFS('무신사 메타 광고'!$K:$K,'무신사 메타 광고'!$I:$I,$S$4,'무신사 메타 광고'!$C:$C,$R228))</f>
        <v>0</v>
      </c>
      <c r="X228" s="10">
        <f>IF($S$4="", SUMIFS('무신사 메타 광고'!$N:$N, '무신사 메타 광고'!$C:$C, $R228),SUMIFS('무신사 메타 광고'!$N:$N,'무신사 메타 광고'!$I:$I,$S$4,'무신사 메타 광고'!$C:$C,$R228))</f>
        <v>0</v>
      </c>
      <c r="Y228" s="11">
        <f t="shared" si="11"/>
        <v>0</v>
      </c>
      <c r="Z228" s="12" t="str">
        <f t="shared" si="15"/>
        <v xml:space="preserve"> </v>
      </c>
      <c r="AB228" s="10">
        <f>IF($S$4="", SUMIFS('무신사 메타 광고'!$X:$X, '무신사 메타 광고'!$C:$C, $R228),SUMIFS('무신사 메타 광고'!$X:$X,'무신사 메타 광고'!$I:$I,$S$4,'무신사 메타 광고'!$C:$C,$R228))</f>
        <v>0</v>
      </c>
      <c r="AC228" s="11">
        <f t="shared" si="12"/>
        <v>0</v>
      </c>
    </row>
    <row r="229" spans="2:29">
      <c r="B229" s="9"/>
      <c r="C229" s="10">
        <f>IF($C$4="", SUMIFS('무신사 메타 광고'!$L:$L, '무신사 메타 광고'!$D:$D, $B229), SUMIFS('무신사 메타 광고'!$L:$L, '무신사 메타 광고'!$I:$I, $C$4, '무신사 메타 광고'!$D:$D, $B229))</f>
        <v>0</v>
      </c>
      <c r="D229" s="10">
        <f>IF($C$4="", SUMIFS('무신사 메타 광고'!$V:$V, '무신사 메타 광고'!$D:$D, $B229), SUMIFS('무신사 메타 광고'!$V:$V,'무신사 메타 광고'!$I:$I,$C$4,'무신사 메타 광고'!$D:$D,$B229))</f>
        <v>0</v>
      </c>
      <c r="E229" s="11">
        <f t="shared" si="5"/>
        <v>0</v>
      </c>
      <c r="F229" s="12" t="str">
        <f t="shared" si="13"/>
        <v xml:space="preserve"> </v>
      </c>
      <c r="G229" s="10">
        <f>IF($C$4="", SUMIFS('무신사 메타 광고'!$K:$K, '무신사 메타 광고'!$D:$D, $B229), SUMIFS('무신사 메타 광고'!$K:$K,'무신사 메타 광고'!$I:$I,$C$4,'무신사 메타 광고'!D:D,$B229))</f>
        <v>0</v>
      </c>
      <c r="H229" s="10">
        <f>IF($C$4="", SUMIFS('무신사 메타 광고'!$N:$N, '무신사 메타 광고'!$D:$D, $B229),SUMIFS('무신사 메타 광고'!$N:$N,'무신사 메타 광고'!$I:$I,$C$4,'무신사 메타 광고'!$D:$D,$B229))</f>
        <v>0</v>
      </c>
      <c r="I229" s="10">
        <f>IF($C$4="", SUMIFS('무신사 메타 광고'!$U:$U, '무신사 메타 광고'!$D:$D, $B229),SUMIFS('무신사 메타 광고'!$U:$U,'무신사 메타 광고'!$I:$I,$C$4,'무신사 메타 광고'!$D:$D,$B229))</f>
        <v>0</v>
      </c>
      <c r="J229" s="11">
        <f t="shared" si="6"/>
        <v>0</v>
      </c>
      <c r="K229" s="11">
        <f t="shared" si="7"/>
        <v>0</v>
      </c>
      <c r="L229" s="12" t="str">
        <f t="shared" si="8"/>
        <v xml:space="preserve"> </v>
      </c>
      <c r="N229" s="10">
        <f>IF($C$4="", SUMIFS('무신사 메타 광고'!$X:$X, '무신사 메타 광고'!$D:$D, $B229),SUMIFS('무신사 메타 광고'!$X:$X,'무신사 메타 광고'!I:I,$C$4,'무신사 메타 광고'!D:D,$B229))</f>
        <v>0</v>
      </c>
      <c r="O229" s="11">
        <f t="shared" si="9"/>
        <v>0</v>
      </c>
      <c r="R229" s="13"/>
      <c r="S229" s="10">
        <f>IF($S$4="", SUMIFS('무신사 메타 광고'!$L:$L, '무신사 메타 광고'!$C:$C, $R229),SUMIFS('무신사 메타 광고'!L:L,'무신사 메타 광고'!$I:$I,$S$4,'무신사 메타 광고'!$C:$C,$R229))</f>
        <v>0</v>
      </c>
      <c r="T229" s="10">
        <f>IF($S$4="", SUMIFS('무신사 메타 광고'!$V:$V, '무신사 메타 광고'!$C:$C, $R229),SUMIFS('무신사 메타 광고'!$V:$V,'무신사 메타 광고'!$I:$I,$S$4,'무신사 메타 광고'!$C:$C,$R229))</f>
        <v>0</v>
      </c>
      <c r="U229" s="11">
        <f t="shared" si="10"/>
        <v>0</v>
      </c>
      <c r="V229" s="12" t="str">
        <f t="shared" si="14"/>
        <v xml:space="preserve"> </v>
      </c>
      <c r="W229" s="10">
        <f>IF($S$4="", SUMIFS('무신사 메타 광고'!$K:$K, '무신사 메타 광고'!$C:$C, $R229),SUMIFS('무신사 메타 광고'!$K:$K,'무신사 메타 광고'!$I:$I,$S$4,'무신사 메타 광고'!$C:$C,$R229))</f>
        <v>0</v>
      </c>
      <c r="X229" s="10">
        <f>IF($S$4="", SUMIFS('무신사 메타 광고'!$N:$N, '무신사 메타 광고'!$C:$C, $R229),SUMIFS('무신사 메타 광고'!$N:$N,'무신사 메타 광고'!$I:$I,$S$4,'무신사 메타 광고'!$C:$C,$R229))</f>
        <v>0</v>
      </c>
      <c r="Y229" s="11">
        <f t="shared" si="11"/>
        <v>0</v>
      </c>
      <c r="Z229" s="12" t="str">
        <f t="shared" si="15"/>
        <v xml:space="preserve"> </v>
      </c>
      <c r="AB229" s="10">
        <f>IF($S$4="", SUMIFS('무신사 메타 광고'!$X:$X, '무신사 메타 광고'!$C:$C, $R229),SUMIFS('무신사 메타 광고'!$X:$X,'무신사 메타 광고'!$I:$I,$S$4,'무신사 메타 광고'!$C:$C,$R229))</f>
        <v>0</v>
      </c>
      <c r="AC229" s="11">
        <f t="shared" si="12"/>
        <v>0</v>
      </c>
    </row>
    <row r="230" spans="2:29">
      <c r="B230" s="9"/>
      <c r="C230" s="10">
        <f>IF($C$4="", SUMIFS('무신사 메타 광고'!$L:$L, '무신사 메타 광고'!$D:$D, $B230), SUMIFS('무신사 메타 광고'!$L:$L, '무신사 메타 광고'!$I:$I, $C$4, '무신사 메타 광고'!$D:$D, $B230))</f>
        <v>0</v>
      </c>
      <c r="D230" s="10">
        <f>IF($C$4="", SUMIFS('무신사 메타 광고'!$V:$V, '무신사 메타 광고'!$D:$D, $B230), SUMIFS('무신사 메타 광고'!$V:$V,'무신사 메타 광고'!$I:$I,$C$4,'무신사 메타 광고'!$D:$D,$B230))</f>
        <v>0</v>
      </c>
      <c r="E230" s="11">
        <f t="shared" si="5"/>
        <v>0</v>
      </c>
      <c r="F230" s="12" t="str">
        <f t="shared" si="13"/>
        <v xml:space="preserve"> </v>
      </c>
      <c r="G230" s="10">
        <f>IF($C$4="", SUMIFS('무신사 메타 광고'!$K:$K, '무신사 메타 광고'!$D:$D, $B230), SUMIFS('무신사 메타 광고'!$K:$K,'무신사 메타 광고'!$I:$I,$C$4,'무신사 메타 광고'!D:D,$B230))</f>
        <v>0</v>
      </c>
      <c r="H230" s="10">
        <f>IF($C$4="", SUMIFS('무신사 메타 광고'!$N:$N, '무신사 메타 광고'!$D:$D, $B230),SUMIFS('무신사 메타 광고'!$N:$N,'무신사 메타 광고'!$I:$I,$C$4,'무신사 메타 광고'!$D:$D,$B230))</f>
        <v>0</v>
      </c>
      <c r="I230" s="10">
        <f>IF($C$4="", SUMIFS('무신사 메타 광고'!$U:$U, '무신사 메타 광고'!$D:$D, $B230),SUMIFS('무신사 메타 광고'!$U:$U,'무신사 메타 광고'!$I:$I,$C$4,'무신사 메타 광고'!$D:$D,$B230))</f>
        <v>0</v>
      </c>
      <c r="J230" s="11">
        <f t="shared" si="6"/>
        <v>0</v>
      </c>
      <c r="K230" s="11">
        <f t="shared" si="7"/>
        <v>0</v>
      </c>
      <c r="L230" s="12" t="str">
        <f t="shared" si="8"/>
        <v xml:space="preserve"> </v>
      </c>
      <c r="N230" s="10">
        <f>IF($C$4="", SUMIFS('무신사 메타 광고'!$X:$X, '무신사 메타 광고'!$D:$D, $B230),SUMIFS('무신사 메타 광고'!$X:$X,'무신사 메타 광고'!I:I,$C$4,'무신사 메타 광고'!D:D,$B230))</f>
        <v>0</v>
      </c>
      <c r="O230" s="11">
        <f t="shared" si="9"/>
        <v>0</v>
      </c>
      <c r="R230" s="13"/>
      <c r="S230" s="10">
        <f>IF($S$4="", SUMIFS('무신사 메타 광고'!$L:$L, '무신사 메타 광고'!$C:$C, $R230),SUMIFS('무신사 메타 광고'!L:L,'무신사 메타 광고'!$I:$I,$S$4,'무신사 메타 광고'!$C:$C,$R230))</f>
        <v>0</v>
      </c>
      <c r="T230" s="10">
        <f>IF($S$4="", SUMIFS('무신사 메타 광고'!$V:$V, '무신사 메타 광고'!$C:$C, $R230),SUMIFS('무신사 메타 광고'!$V:$V,'무신사 메타 광고'!$I:$I,$S$4,'무신사 메타 광고'!$C:$C,$R230))</f>
        <v>0</v>
      </c>
      <c r="U230" s="11">
        <f t="shared" si="10"/>
        <v>0</v>
      </c>
      <c r="V230" s="12" t="str">
        <f t="shared" si="14"/>
        <v xml:space="preserve"> </v>
      </c>
      <c r="W230" s="10">
        <f>IF($S$4="", SUMIFS('무신사 메타 광고'!$K:$K, '무신사 메타 광고'!$C:$C, $R230),SUMIFS('무신사 메타 광고'!$K:$K,'무신사 메타 광고'!$I:$I,$S$4,'무신사 메타 광고'!$C:$C,$R230))</f>
        <v>0</v>
      </c>
      <c r="X230" s="10">
        <f>IF($S$4="", SUMIFS('무신사 메타 광고'!$N:$N, '무신사 메타 광고'!$C:$C, $R230),SUMIFS('무신사 메타 광고'!$N:$N,'무신사 메타 광고'!$I:$I,$S$4,'무신사 메타 광고'!$C:$C,$R230))</f>
        <v>0</v>
      </c>
      <c r="Y230" s="11">
        <f t="shared" si="11"/>
        <v>0</v>
      </c>
      <c r="Z230" s="12" t="str">
        <f t="shared" si="15"/>
        <v xml:space="preserve"> </v>
      </c>
      <c r="AB230" s="10">
        <f>IF($S$4="", SUMIFS('무신사 메타 광고'!$X:$X, '무신사 메타 광고'!$C:$C, $R230),SUMIFS('무신사 메타 광고'!$X:$X,'무신사 메타 광고'!$I:$I,$S$4,'무신사 메타 광고'!$C:$C,$R230))</f>
        <v>0</v>
      </c>
      <c r="AC230" s="11">
        <f t="shared" si="12"/>
        <v>0</v>
      </c>
    </row>
    <row r="231" spans="2:29">
      <c r="B231" s="9"/>
      <c r="C231" s="10">
        <f>IF($C$4="", SUMIFS('무신사 메타 광고'!$L:$L, '무신사 메타 광고'!$D:$D, $B231), SUMIFS('무신사 메타 광고'!$L:$L, '무신사 메타 광고'!$I:$I, $C$4, '무신사 메타 광고'!$D:$D, $B231))</f>
        <v>0</v>
      </c>
      <c r="D231" s="10">
        <f>IF($C$4="", SUMIFS('무신사 메타 광고'!$V:$V, '무신사 메타 광고'!$D:$D, $B231), SUMIFS('무신사 메타 광고'!$V:$V,'무신사 메타 광고'!$I:$I,$C$4,'무신사 메타 광고'!$D:$D,$B231))</f>
        <v>0</v>
      </c>
      <c r="E231" s="11">
        <f t="shared" si="5"/>
        <v>0</v>
      </c>
      <c r="F231" s="12" t="str">
        <f t="shared" si="13"/>
        <v xml:space="preserve"> </v>
      </c>
      <c r="G231" s="10">
        <f>IF($C$4="", SUMIFS('무신사 메타 광고'!$K:$K, '무신사 메타 광고'!$D:$D, $B231), SUMIFS('무신사 메타 광고'!$K:$K,'무신사 메타 광고'!$I:$I,$C$4,'무신사 메타 광고'!D:D,$B231))</f>
        <v>0</v>
      </c>
      <c r="H231" s="10">
        <f>IF($C$4="", SUMIFS('무신사 메타 광고'!$N:$N, '무신사 메타 광고'!$D:$D, $B231),SUMIFS('무신사 메타 광고'!$N:$N,'무신사 메타 광고'!$I:$I,$C$4,'무신사 메타 광고'!$D:$D,$B231))</f>
        <v>0</v>
      </c>
      <c r="I231" s="10">
        <f>IF($C$4="", SUMIFS('무신사 메타 광고'!$U:$U, '무신사 메타 광고'!$D:$D, $B231),SUMIFS('무신사 메타 광고'!$U:$U,'무신사 메타 광고'!$I:$I,$C$4,'무신사 메타 광고'!$D:$D,$B231))</f>
        <v>0</v>
      </c>
      <c r="J231" s="11">
        <f t="shared" si="6"/>
        <v>0</v>
      </c>
      <c r="K231" s="11">
        <f t="shared" si="7"/>
        <v>0</v>
      </c>
      <c r="L231" s="12" t="str">
        <f t="shared" si="8"/>
        <v xml:space="preserve"> </v>
      </c>
      <c r="N231" s="10">
        <f>IF($C$4="", SUMIFS('무신사 메타 광고'!$X:$X, '무신사 메타 광고'!$D:$D, $B231),SUMIFS('무신사 메타 광고'!$X:$X,'무신사 메타 광고'!I:I,$C$4,'무신사 메타 광고'!D:D,$B231))</f>
        <v>0</v>
      </c>
      <c r="O231" s="11">
        <f t="shared" si="9"/>
        <v>0</v>
      </c>
      <c r="R231" s="13"/>
      <c r="S231" s="10">
        <f>IF($S$4="", SUMIFS('무신사 메타 광고'!$L:$L, '무신사 메타 광고'!$C:$C, $R231),SUMIFS('무신사 메타 광고'!L:L,'무신사 메타 광고'!$I:$I,$S$4,'무신사 메타 광고'!$C:$C,$R231))</f>
        <v>0</v>
      </c>
      <c r="T231" s="10">
        <f>IF($S$4="", SUMIFS('무신사 메타 광고'!$V:$V, '무신사 메타 광고'!$C:$C, $R231),SUMIFS('무신사 메타 광고'!$V:$V,'무신사 메타 광고'!$I:$I,$S$4,'무신사 메타 광고'!$C:$C,$R231))</f>
        <v>0</v>
      </c>
      <c r="U231" s="11">
        <f t="shared" si="10"/>
        <v>0</v>
      </c>
      <c r="V231" s="12" t="str">
        <f t="shared" si="14"/>
        <v xml:space="preserve"> </v>
      </c>
      <c r="W231" s="10">
        <f>IF($S$4="", SUMIFS('무신사 메타 광고'!$K:$K, '무신사 메타 광고'!$C:$C, $R231),SUMIFS('무신사 메타 광고'!$K:$K,'무신사 메타 광고'!$I:$I,$S$4,'무신사 메타 광고'!$C:$C,$R231))</f>
        <v>0</v>
      </c>
      <c r="X231" s="10">
        <f>IF($S$4="", SUMIFS('무신사 메타 광고'!$N:$N, '무신사 메타 광고'!$C:$C, $R231),SUMIFS('무신사 메타 광고'!$N:$N,'무신사 메타 광고'!$I:$I,$S$4,'무신사 메타 광고'!$C:$C,$R231))</f>
        <v>0</v>
      </c>
      <c r="Y231" s="11">
        <f t="shared" si="11"/>
        <v>0</v>
      </c>
      <c r="Z231" s="12" t="str">
        <f t="shared" si="15"/>
        <v xml:space="preserve"> </v>
      </c>
      <c r="AB231" s="10">
        <f>IF($S$4="", SUMIFS('무신사 메타 광고'!$X:$X, '무신사 메타 광고'!$C:$C, $R231),SUMIFS('무신사 메타 광고'!$X:$X,'무신사 메타 광고'!$I:$I,$S$4,'무신사 메타 광고'!$C:$C,$R231))</f>
        <v>0</v>
      </c>
      <c r="AC231" s="11">
        <f t="shared" si="12"/>
        <v>0</v>
      </c>
    </row>
    <row r="232" spans="2:29">
      <c r="B232" s="9"/>
      <c r="C232" s="10">
        <f>IF($C$4="", SUMIFS('무신사 메타 광고'!$L:$L, '무신사 메타 광고'!$D:$D, $B232), SUMIFS('무신사 메타 광고'!$L:$L, '무신사 메타 광고'!$I:$I, $C$4, '무신사 메타 광고'!$D:$D, $B232))</f>
        <v>0</v>
      </c>
      <c r="D232" s="10">
        <f>IF($C$4="", SUMIFS('무신사 메타 광고'!$V:$V, '무신사 메타 광고'!$D:$D, $B232), SUMIFS('무신사 메타 광고'!$V:$V,'무신사 메타 광고'!$I:$I,$C$4,'무신사 메타 광고'!$D:$D,$B232))</f>
        <v>0</v>
      </c>
      <c r="E232" s="11">
        <f t="shared" si="5"/>
        <v>0</v>
      </c>
      <c r="F232" s="12" t="str">
        <f t="shared" si="13"/>
        <v xml:space="preserve"> </v>
      </c>
      <c r="G232" s="10">
        <f>IF($C$4="", SUMIFS('무신사 메타 광고'!$K:$K, '무신사 메타 광고'!$D:$D, $B232), SUMIFS('무신사 메타 광고'!$K:$K,'무신사 메타 광고'!$I:$I,$C$4,'무신사 메타 광고'!D:D,$B232))</f>
        <v>0</v>
      </c>
      <c r="H232" s="10">
        <f>IF($C$4="", SUMIFS('무신사 메타 광고'!$N:$N, '무신사 메타 광고'!$D:$D, $B232),SUMIFS('무신사 메타 광고'!$N:$N,'무신사 메타 광고'!$I:$I,$C$4,'무신사 메타 광고'!$D:$D,$B232))</f>
        <v>0</v>
      </c>
      <c r="I232" s="10">
        <f>IF($C$4="", SUMIFS('무신사 메타 광고'!$U:$U, '무신사 메타 광고'!$D:$D, $B232),SUMIFS('무신사 메타 광고'!$U:$U,'무신사 메타 광고'!$I:$I,$C$4,'무신사 메타 광고'!$D:$D,$B232))</f>
        <v>0</v>
      </c>
      <c r="J232" s="11">
        <f t="shared" si="6"/>
        <v>0</v>
      </c>
      <c r="K232" s="11">
        <f t="shared" si="7"/>
        <v>0</v>
      </c>
      <c r="L232" s="12" t="str">
        <f t="shared" si="8"/>
        <v xml:space="preserve"> </v>
      </c>
      <c r="N232" s="10">
        <f>IF($C$4="", SUMIFS('무신사 메타 광고'!$X:$X, '무신사 메타 광고'!$D:$D, $B232),SUMIFS('무신사 메타 광고'!$X:$X,'무신사 메타 광고'!I:I,$C$4,'무신사 메타 광고'!D:D,$B232))</f>
        <v>0</v>
      </c>
      <c r="O232" s="11">
        <f t="shared" si="9"/>
        <v>0</v>
      </c>
      <c r="R232" s="13"/>
      <c r="S232" s="10">
        <f>IF($S$4="", SUMIFS('무신사 메타 광고'!$L:$L, '무신사 메타 광고'!$C:$C, $R232),SUMIFS('무신사 메타 광고'!L:L,'무신사 메타 광고'!$I:$I,$S$4,'무신사 메타 광고'!$C:$C,$R232))</f>
        <v>0</v>
      </c>
      <c r="T232" s="10">
        <f>IF($S$4="", SUMIFS('무신사 메타 광고'!$V:$V, '무신사 메타 광고'!$C:$C, $R232),SUMIFS('무신사 메타 광고'!$V:$V,'무신사 메타 광고'!$I:$I,$S$4,'무신사 메타 광고'!$C:$C,$R232))</f>
        <v>0</v>
      </c>
      <c r="U232" s="11">
        <f t="shared" si="10"/>
        <v>0</v>
      </c>
      <c r="V232" s="12" t="str">
        <f t="shared" si="14"/>
        <v xml:space="preserve"> </v>
      </c>
      <c r="W232" s="10">
        <f>IF($S$4="", SUMIFS('무신사 메타 광고'!$K:$K, '무신사 메타 광고'!$C:$C, $R232),SUMIFS('무신사 메타 광고'!$K:$K,'무신사 메타 광고'!$I:$I,$S$4,'무신사 메타 광고'!$C:$C,$R232))</f>
        <v>0</v>
      </c>
      <c r="X232" s="10">
        <f>IF($S$4="", SUMIFS('무신사 메타 광고'!$N:$N, '무신사 메타 광고'!$C:$C, $R232),SUMIFS('무신사 메타 광고'!$N:$N,'무신사 메타 광고'!$I:$I,$S$4,'무신사 메타 광고'!$C:$C,$R232))</f>
        <v>0</v>
      </c>
      <c r="Y232" s="11">
        <f t="shared" si="11"/>
        <v>0</v>
      </c>
      <c r="Z232" s="12" t="str">
        <f t="shared" si="15"/>
        <v xml:space="preserve"> </v>
      </c>
      <c r="AB232" s="10">
        <f>IF($S$4="", SUMIFS('무신사 메타 광고'!$X:$X, '무신사 메타 광고'!$C:$C, $R232),SUMIFS('무신사 메타 광고'!$X:$X,'무신사 메타 광고'!$I:$I,$S$4,'무신사 메타 광고'!$C:$C,$R232))</f>
        <v>0</v>
      </c>
      <c r="AC232" s="11">
        <f t="shared" si="12"/>
        <v>0</v>
      </c>
    </row>
    <row r="233" spans="2:29">
      <c r="B233" s="9"/>
      <c r="C233" s="10">
        <f>IF($C$4="", SUMIFS('무신사 메타 광고'!$L:$L, '무신사 메타 광고'!$D:$D, $B233), SUMIFS('무신사 메타 광고'!$L:$L, '무신사 메타 광고'!$I:$I, $C$4, '무신사 메타 광고'!$D:$D, $B233))</f>
        <v>0</v>
      </c>
      <c r="D233" s="10">
        <f>IF($C$4="", SUMIFS('무신사 메타 광고'!$V:$V, '무신사 메타 광고'!$D:$D, $B233), SUMIFS('무신사 메타 광고'!$V:$V,'무신사 메타 광고'!$I:$I,$C$4,'무신사 메타 광고'!$D:$D,$B233))</f>
        <v>0</v>
      </c>
      <c r="E233" s="11">
        <f t="shared" si="5"/>
        <v>0</v>
      </c>
      <c r="F233" s="12" t="str">
        <f t="shared" si="13"/>
        <v xml:space="preserve"> </v>
      </c>
      <c r="G233" s="10">
        <f>IF($C$4="", SUMIFS('무신사 메타 광고'!$K:$K, '무신사 메타 광고'!$D:$D, $B233), SUMIFS('무신사 메타 광고'!$K:$K,'무신사 메타 광고'!$I:$I,$C$4,'무신사 메타 광고'!D:D,$B233))</f>
        <v>0</v>
      </c>
      <c r="H233" s="10">
        <f>IF($C$4="", SUMIFS('무신사 메타 광고'!$N:$N, '무신사 메타 광고'!$D:$D, $B233),SUMIFS('무신사 메타 광고'!$N:$N,'무신사 메타 광고'!$I:$I,$C$4,'무신사 메타 광고'!$D:$D,$B233))</f>
        <v>0</v>
      </c>
      <c r="I233" s="10">
        <f>IF($C$4="", SUMIFS('무신사 메타 광고'!$U:$U, '무신사 메타 광고'!$D:$D, $B233),SUMIFS('무신사 메타 광고'!$U:$U,'무신사 메타 광고'!$I:$I,$C$4,'무신사 메타 광고'!$D:$D,$B233))</f>
        <v>0</v>
      </c>
      <c r="J233" s="11">
        <f t="shared" si="6"/>
        <v>0</v>
      </c>
      <c r="K233" s="11">
        <f t="shared" si="7"/>
        <v>0</v>
      </c>
      <c r="L233" s="12" t="str">
        <f t="shared" si="8"/>
        <v xml:space="preserve"> </v>
      </c>
      <c r="N233" s="10">
        <f>IF($C$4="", SUMIFS('무신사 메타 광고'!$X:$X, '무신사 메타 광고'!$D:$D, $B233),SUMIFS('무신사 메타 광고'!$X:$X,'무신사 메타 광고'!I:I,$C$4,'무신사 메타 광고'!D:D,$B233))</f>
        <v>0</v>
      </c>
      <c r="O233" s="11">
        <f t="shared" si="9"/>
        <v>0</v>
      </c>
      <c r="R233" s="13"/>
      <c r="S233" s="10">
        <f>IF($S$4="", SUMIFS('무신사 메타 광고'!$L:$L, '무신사 메타 광고'!$C:$C, $R233),SUMIFS('무신사 메타 광고'!L:L,'무신사 메타 광고'!$I:$I,$S$4,'무신사 메타 광고'!$C:$C,$R233))</f>
        <v>0</v>
      </c>
      <c r="T233" s="10">
        <f>IF($S$4="", SUMIFS('무신사 메타 광고'!$V:$V, '무신사 메타 광고'!$C:$C, $R233),SUMIFS('무신사 메타 광고'!$V:$V,'무신사 메타 광고'!$I:$I,$S$4,'무신사 메타 광고'!$C:$C,$R233))</f>
        <v>0</v>
      </c>
      <c r="U233" s="11">
        <f t="shared" si="10"/>
        <v>0</v>
      </c>
      <c r="V233" s="12" t="str">
        <f t="shared" si="14"/>
        <v xml:space="preserve"> </v>
      </c>
      <c r="W233" s="10">
        <f>IF($S$4="", SUMIFS('무신사 메타 광고'!$K:$K, '무신사 메타 광고'!$C:$C, $R233),SUMIFS('무신사 메타 광고'!$K:$K,'무신사 메타 광고'!$I:$I,$S$4,'무신사 메타 광고'!$C:$C,$R233))</f>
        <v>0</v>
      </c>
      <c r="X233" s="10">
        <f>IF($S$4="", SUMIFS('무신사 메타 광고'!$N:$N, '무신사 메타 광고'!$C:$C, $R233),SUMIFS('무신사 메타 광고'!$N:$N,'무신사 메타 광고'!$I:$I,$S$4,'무신사 메타 광고'!$C:$C,$R233))</f>
        <v>0</v>
      </c>
      <c r="Y233" s="11">
        <f t="shared" si="11"/>
        <v>0</v>
      </c>
      <c r="Z233" s="12" t="str">
        <f t="shared" si="15"/>
        <v xml:space="preserve"> </v>
      </c>
      <c r="AB233" s="10">
        <f>IF($S$4="", SUMIFS('무신사 메타 광고'!$X:$X, '무신사 메타 광고'!$C:$C, $R233),SUMIFS('무신사 메타 광고'!$X:$X,'무신사 메타 광고'!$I:$I,$S$4,'무신사 메타 광고'!$C:$C,$R233))</f>
        <v>0</v>
      </c>
      <c r="AC233" s="11">
        <f t="shared" si="12"/>
        <v>0</v>
      </c>
    </row>
    <row r="234" spans="2:29">
      <c r="B234" s="9"/>
      <c r="C234" s="10">
        <f>IF($C$4="", SUMIFS('무신사 메타 광고'!$L:$L, '무신사 메타 광고'!$D:$D, $B234), SUMIFS('무신사 메타 광고'!$L:$L, '무신사 메타 광고'!$I:$I, $C$4, '무신사 메타 광고'!$D:$D, $B234))</f>
        <v>0</v>
      </c>
      <c r="D234" s="10">
        <f>IF($C$4="", SUMIFS('무신사 메타 광고'!$V:$V, '무신사 메타 광고'!$D:$D, $B234), SUMIFS('무신사 메타 광고'!$V:$V,'무신사 메타 광고'!$I:$I,$C$4,'무신사 메타 광고'!$D:$D,$B234))</f>
        <v>0</v>
      </c>
      <c r="E234" s="11">
        <f t="shared" si="5"/>
        <v>0</v>
      </c>
      <c r="F234" s="12" t="str">
        <f t="shared" si="13"/>
        <v xml:space="preserve"> </v>
      </c>
      <c r="G234" s="10">
        <f>IF($C$4="", SUMIFS('무신사 메타 광고'!$K:$K, '무신사 메타 광고'!$D:$D, $B234), SUMIFS('무신사 메타 광고'!$K:$K,'무신사 메타 광고'!$I:$I,$C$4,'무신사 메타 광고'!D:D,$B234))</f>
        <v>0</v>
      </c>
      <c r="H234" s="10">
        <f>IF($C$4="", SUMIFS('무신사 메타 광고'!$N:$N, '무신사 메타 광고'!$D:$D, $B234),SUMIFS('무신사 메타 광고'!$N:$N,'무신사 메타 광고'!$I:$I,$C$4,'무신사 메타 광고'!$D:$D,$B234))</f>
        <v>0</v>
      </c>
      <c r="I234" s="10">
        <f>IF($C$4="", SUMIFS('무신사 메타 광고'!$U:$U, '무신사 메타 광고'!$D:$D, $B234),SUMIFS('무신사 메타 광고'!$U:$U,'무신사 메타 광고'!$I:$I,$C$4,'무신사 메타 광고'!$D:$D,$B234))</f>
        <v>0</v>
      </c>
      <c r="J234" s="11">
        <f t="shared" si="6"/>
        <v>0</v>
      </c>
      <c r="K234" s="11">
        <f t="shared" si="7"/>
        <v>0</v>
      </c>
      <c r="L234" s="12" t="str">
        <f t="shared" si="8"/>
        <v xml:space="preserve"> </v>
      </c>
      <c r="N234" s="10">
        <f>IF($C$4="", SUMIFS('무신사 메타 광고'!$X:$X, '무신사 메타 광고'!$D:$D, $B234),SUMIFS('무신사 메타 광고'!$X:$X,'무신사 메타 광고'!I:I,$C$4,'무신사 메타 광고'!D:D,$B234))</f>
        <v>0</v>
      </c>
      <c r="O234" s="11">
        <f t="shared" si="9"/>
        <v>0</v>
      </c>
      <c r="R234" s="13"/>
      <c r="S234" s="10">
        <f>IF($S$4="", SUMIFS('무신사 메타 광고'!$L:$L, '무신사 메타 광고'!$C:$C, $R234),SUMIFS('무신사 메타 광고'!L:L,'무신사 메타 광고'!$I:$I,$S$4,'무신사 메타 광고'!$C:$C,$R234))</f>
        <v>0</v>
      </c>
      <c r="T234" s="10">
        <f>IF($S$4="", SUMIFS('무신사 메타 광고'!$V:$V, '무신사 메타 광고'!$C:$C, $R234),SUMIFS('무신사 메타 광고'!$V:$V,'무신사 메타 광고'!$I:$I,$S$4,'무신사 메타 광고'!$C:$C,$R234))</f>
        <v>0</v>
      </c>
      <c r="U234" s="11">
        <f t="shared" si="10"/>
        <v>0</v>
      </c>
      <c r="V234" s="12" t="str">
        <f t="shared" si="14"/>
        <v xml:space="preserve"> </v>
      </c>
      <c r="W234" s="10">
        <f>IF($S$4="", SUMIFS('무신사 메타 광고'!$K:$K, '무신사 메타 광고'!$C:$C, $R234),SUMIFS('무신사 메타 광고'!$K:$K,'무신사 메타 광고'!$I:$I,$S$4,'무신사 메타 광고'!$C:$C,$R234))</f>
        <v>0</v>
      </c>
      <c r="X234" s="10">
        <f>IF($S$4="", SUMIFS('무신사 메타 광고'!$N:$N, '무신사 메타 광고'!$C:$C, $R234),SUMIFS('무신사 메타 광고'!$N:$N,'무신사 메타 광고'!$I:$I,$S$4,'무신사 메타 광고'!$C:$C,$R234))</f>
        <v>0</v>
      </c>
      <c r="Y234" s="11">
        <f t="shared" si="11"/>
        <v>0</v>
      </c>
      <c r="Z234" s="12" t="str">
        <f t="shared" si="15"/>
        <v xml:space="preserve"> </v>
      </c>
      <c r="AB234" s="10">
        <f>IF($S$4="", SUMIFS('무신사 메타 광고'!$X:$X, '무신사 메타 광고'!$C:$C, $R234),SUMIFS('무신사 메타 광고'!$X:$X,'무신사 메타 광고'!$I:$I,$S$4,'무신사 메타 광고'!$C:$C,$R234))</f>
        <v>0</v>
      </c>
      <c r="AC234" s="11">
        <f t="shared" si="12"/>
        <v>0</v>
      </c>
    </row>
    <row r="235" spans="2:29">
      <c r="B235" s="9"/>
      <c r="C235" s="10">
        <f>IF($C$4="", SUMIFS('무신사 메타 광고'!$L:$L, '무신사 메타 광고'!$D:$D, $B235), SUMIFS('무신사 메타 광고'!$L:$L, '무신사 메타 광고'!$I:$I, $C$4, '무신사 메타 광고'!$D:$D, $B235))</f>
        <v>0</v>
      </c>
      <c r="D235" s="10">
        <f>IF($C$4="", SUMIFS('무신사 메타 광고'!$V:$V, '무신사 메타 광고'!$D:$D, $B235), SUMIFS('무신사 메타 광고'!$V:$V,'무신사 메타 광고'!$I:$I,$C$4,'무신사 메타 광고'!$D:$D,$B235))</f>
        <v>0</v>
      </c>
      <c r="E235" s="11">
        <f t="shared" si="5"/>
        <v>0</v>
      </c>
      <c r="F235" s="12" t="str">
        <f t="shared" si="13"/>
        <v xml:space="preserve"> </v>
      </c>
      <c r="G235" s="10">
        <f>IF($C$4="", SUMIFS('무신사 메타 광고'!$K:$K, '무신사 메타 광고'!$D:$D, $B235), SUMIFS('무신사 메타 광고'!$K:$K,'무신사 메타 광고'!$I:$I,$C$4,'무신사 메타 광고'!D:D,$B235))</f>
        <v>0</v>
      </c>
      <c r="H235" s="10">
        <f>IF($C$4="", SUMIFS('무신사 메타 광고'!$N:$N, '무신사 메타 광고'!$D:$D, $B235),SUMIFS('무신사 메타 광고'!$N:$N,'무신사 메타 광고'!$I:$I,$C$4,'무신사 메타 광고'!$D:$D,$B235))</f>
        <v>0</v>
      </c>
      <c r="I235" s="10">
        <f>IF($C$4="", SUMIFS('무신사 메타 광고'!$U:$U, '무신사 메타 광고'!$D:$D, $B235),SUMIFS('무신사 메타 광고'!$U:$U,'무신사 메타 광고'!$I:$I,$C$4,'무신사 메타 광고'!$D:$D,$B235))</f>
        <v>0</v>
      </c>
      <c r="J235" s="11">
        <f t="shared" si="6"/>
        <v>0</v>
      </c>
      <c r="K235" s="11">
        <f t="shared" si="7"/>
        <v>0</v>
      </c>
      <c r="L235" s="12" t="str">
        <f t="shared" si="8"/>
        <v xml:space="preserve"> </v>
      </c>
      <c r="N235" s="10">
        <f>IF($C$4="", SUMIFS('무신사 메타 광고'!$X:$X, '무신사 메타 광고'!$D:$D, $B235),SUMIFS('무신사 메타 광고'!$X:$X,'무신사 메타 광고'!I:I,$C$4,'무신사 메타 광고'!D:D,$B235))</f>
        <v>0</v>
      </c>
      <c r="O235" s="11">
        <f t="shared" si="9"/>
        <v>0</v>
      </c>
      <c r="R235" s="13"/>
      <c r="S235" s="10">
        <f>IF($S$4="", SUMIFS('무신사 메타 광고'!$L:$L, '무신사 메타 광고'!$C:$C, $R235),SUMIFS('무신사 메타 광고'!L:L,'무신사 메타 광고'!$I:$I,$S$4,'무신사 메타 광고'!$C:$C,$R235))</f>
        <v>0</v>
      </c>
      <c r="T235" s="10">
        <f>IF($S$4="", SUMIFS('무신사 메타 광고'!$V:$V, '무신사 메타 광고'!$C:$C, $R235),SUMIFS('무신사 메타 광고'!$V:$V,'무신사 메타 광고'!$I:$I,$S$4,'무신사 메타 광고'!$C:$C,$R235))</f>
        <v>0</v>
      </c>
      <c r="U235" s="11">
        <f t="shared" si="10"/>
        <v>0</v>
      </c>
      <c r="V235" s="12" t="str">
        <f t="shared" si="14"/>
        <v xml:space="preserve"> </v>
      </c>
      <c r="W235" s="10">
        <f>IF($S$4="", SUMIFS('무신사 메타 광고'!$K:$K, '무신사 메타 광고'!$C:$C, $R235),SUMIFS('무신사 메타 광고'!$K:$K,'무신사 메타 광고'!$I:$I,$S$4,'무신사 메타 광고'!$C:$C,$R235))</f>
        <v>0</v>
      </c>
      <c r="X235" s="10">
        <f>IF($S$4="", SUMIFS('무신사 메타 광고'!$N:$N, '무신사 메타 광고'!$C:$C, $R235),SUMIFS('무신사 메타 광고'!$N:$N,'무신사 메타 광고'!$I:$I,$S$4,'무신사 메타 광고'!$C:$C,$R235))</f>
        <v>0</v>
      </c>
      <c r="Y235" s="11">
        <f t="shared" si="11"/>
        <v>0</v>
      </c>
      <c r="Z235" s="12" t="str">
        <f t="shared" si="15"/>
        <v xml:space="preserve"> </v>
      </c>
      <c r="AB235" s="10">
        <f>IF($S$4="", SUMIFS('무신사 메타 광고'!$X:$X, '무신사 메타 광고'!$C:$C, $R235),SUMIFS('무신사 메타 광고'!$X:$X,'무신사 메타 광고'!$I:$I,$S$4,'무신사 메타 광고'!$C:$C,$R235))</f>
        <v>0</v>
      </c>
      <c r="AC235" s="11">
        <f t="shared" si="12"/>
        <v>0</v>
      </c>
    </row>
    <row r="236" spans="2:29">
      <c r="B236" s="9"/>
      <c r="C236" s="10">
        <f>IF($C$4="", SUMIFS('무신사 메타 광고'!$L:$L, '무신사 메타 광고'!$D:$D, $B236), SUMIFS('무신사 메타 광고'!$L:$L, '무신사 메타 광고'!$I:$I, $C$4, '무신사 메타 광고'!$D:$D, $B236))</f>
        <v>0</v>
      </c>
      <c r="D236" s="10">
        <f>IF($C$4="", SUMIFS('무신사 메타 광고'!$V:$V, '무신사 메타 광고'!$D:$D, $B236), SUMIFS('무신사 메타 광고'!$V:$V,'무신사 메타 광고'!$I:$I,$C$4,'무신사 메타 광고'!$D:$D,$B236))</f>
        <v>0</v>
      </c>
      <c r="E236" s="11">
        <f t="shared" si="5"/>
        <v>0</v>
      </c>
      <c r="F236" s="12" t="str">
        <f t="shared" si="13"/>
        <v xml:space="preserve"> </v>
      </c>
      <c r="G236" s="10">
        <f>IF($C$4="", SUMIFS('무신사 메타 광고'!$K:$K, '무신사 메타 광고'!$D:$D, $B236), SUMIFS('무신사 메타 광고'!$K:$K,'무신사 메타 광고'!$I:$I,$C$4,'무신사 메타 광고'!D:D,$B236))</f>
        <v>0</v>
      </c>
      <c r="H236" s="10">
        <f>IF($C$4="", SUMIFS('무신사 메타 광고'!$N:$N, '무신사 메타 광고'!$D:$D, $B236),SUMIFS('무신사 메타 광고'!$N:$N,'무신사 메타 광고'!$I:$I,$C$4,'무신사 메타 광고'!$D:$D,$B236))</f>
        <v>0</v>
      </c>
      <c r="I236" s="10">
        <f>IF($C$4="", SUMIFS('무신사 메타 광고'!$U:$U, '무신사 메타 광고'!$D:$D, $B236),SUMIFS('무신사 메타 광고'!$U:$U,'무신사 메타 광고'!$I:$I,$C$4,'무신사 메타 광고'!$D:$D,$B236))</f>
        <v>0</v>
      </c>
      <c r="J236" s="11">
        <f t="shared" si="6"/>
        <v>0</v>
      </c>
      <c r="K236" s="11">
        <f t="shared" si="7"/>
        <v>0</v>
      </c>
      <c r="L236" s="12" t="str">
        <f t="shared" si="8"/>
        <v xml:space="preserve"> </v>
      </c>
      <c r="N236" s="10">
        <f>IF($C$4="", SUMIFS('무신사 메타 광고'!$X:$X, '무신사 메타 광고'!$D:$D, $B236),SUMIFS('무신사 메타 광고'!$X:$X,'무신사 메타 광고'!I:I,$C$4,'무신사 메타 광고'!D:D,$B236))</f>
        <v>0</v>
      </c>
      <c r="O236" s="11">
        <f t="shared" si="9"/>
        <v>0</v>
      </c>
      <c r="R236" s="13"/>
      <c r="S236" s="10">
        <f>IF($S$4="", SUMIFS('무신사 메타 광고'!$L:$L, '무신사 메타 광고'!$C:$C, $R236),SUMIFS('무신사 메타 광고'!L:L,'무신사 메타 광고'!$I:$I,$S$4,'무신사 메타 광고'!$C:$C,$R236))</f>
        <v>0</v>
      </c>
      <c r="T236" s="10">
        <f>IF($S$4="", SUMIFS('무신사 메타 광고'!$V:$V, '무신사 메타 광고'!$C:$C, $R236),SUMIFS('무신사 메타 광고'!$V:$V,'무신사 메타 광고'!$I:$I,$S$4,'무신사 메타 광고'!$C:$C,$R236))</f>
        <v>0</v>
      </c>
      <c r="U236" s="11">
        <f t="shared" si="10"/>
        <v>0</v>
      </c>
      <c r="V236" s="12" t="str">
        <f t="shared" si="14"/>
        <v xml:space="preserve"> </v>
      </c>
      <c r="W236" s="10">
        <f>IF($S$4="", SUMIFS('무신사 메타 광고'!$K:$K, '무신사 메타 광고'!$C:$C, $R236),SUMIFS('무신사 메타 광고'!$K:$K,'무신사 메타 광고'!$I:$I,$S$4,'무신사 메타 광고'!$C:$C,$R236))</f>
        <v>0</v>
      </c>
      <c r="X236" s="10">
        <f>IF($S$4="", SUMIFS('무신사 메타 광고'!$N:$N, '무신사 메타 광고'!$C:$C, $R236),SUMIFS('무신사 메타 광고'!$N:$N,'무신사 메타 광고'!$I:$I,$S$4,'무신사 메타 광고'!$C:$C,$R236))</f>
        <v>0</v>
      </c>
      <c r="Y236" s="11">
        <f t="shared" si="11"/>
        <v>0</v>
      </c>
      <c r="Z236" s="12" t="str">
        <f t="shared" si="15"/>
        <v xml:space="preserve"> </v>
      </c>
      <c r="AB236" s="10">
        <f>IF($S$4="", SUMIFS('무신사 메타 광고'!$X:$X, '무신사 메타 광고'!$C:$C, $R236),SUMIFS('무신사 메타 광고'!$X:$X,'무신사 메타 광고'!$I:$I,$S$4,'무신사 메타 광고'!$C:$C,$R236))</f>
        <v>0</v>
      </c>
      <c r="AC236" s="11">
        <f t="shared" si="12"/>
        <v>0</v>
      </c>
    </row>
    <row r="237" spans="2:29">
      <c r="B237" s="9"/>
      <c r="C237" s="10">
        <f>IF($C$4="", SUMIFS('무신사 메타 광고'!$L:$L, '무신사 메타 광고'!$D:$D, $B237), SUMIFS('무신사 메타 광고'!$L:$L, '무신사 메타 광고'!$I:$I, $C$4, '무신사 메타 광고'!$D:$D, $B237))</f>
        <v>0</v>
      </c>
      <c r="D237" s="10">
        <f>IF($C$4="", SUMIFS('무신사 메타 광고'!$V:$V, '무신사 메타 광고'!$D:$D, $B237), SUMIFS('무신사 메타 광고'!$V:$V,'무신사 메타 광고'!$I:$I,$C$4,'무신사 메타 광고'!$D:$D,$B237))</f>
        <v>0</v>
      </c>
      <c r="E237" s="11">
        <f t="shared" si="5"/>
        <v>0</v>
      </c>
      <c r="F237" s="12" t="str">
        <f t="shared" si="13"/>
        <v xml:space="preserve"> </v>
      </c>
      <c r="G237" s="10">
        <f>IF($C$4="", SUMIFS('무신사 메타 광고'!$K:$K, '무신사 메타 광고'!$D:$D, $B237), SUMIFS('무신사 메타 광고'!$K:$K,'무신사 메타 광고'!$I:$I,$C$4,'무신사 메타 광고'!D:D,$B237))</f>
        <v>0</v>
      </c>
      <c r="H237" s="10">
        <f>IF($C$4="", SUMIFS('무신사 메타 광고'!$N:$N, '무신사 메타 광고'!$D:$D, $B237),SUMIFS('무신사 메타 광고'!$N:$N,'무신사 메타 광고'!$I:$I,$C$4,'무신사 메타 광고'!$D:$D,$B237))</f>
        <v>0</v>
      </c>
      <c r="I237" s="10">
        <f>IF($C$4="", SUMIFS('무신사 메타 광고'!$U:$U, '무신사 메타 광고'!$D:$D, $B237),SUMIFS('무신사 메타 광고'!$U:$U,'무신사 메타 광고'!$I:$I,$C$4,'무신사 메타 광고'!$D:$D,$B237))</f>
        <v>0</v>
      </c>
      <c r="J237" s="11">
        <f t="shared" si="6"/>
        <v>0</v>
      </c>
      <c r="K237" s="11">
        <f t="shared" si="7"/>
        <v>0</v>
      </c>
      <c r="L237" s="12" t="str">
        <f t="shared" si="8"/>
        <v xml:space="preserve"> </v>
      </c>
      <c r="N237" s="10">
        <f>IF($C$4="", SUMIFS('무신사 메타 광고'!$X:$X, '무신사 메타 광고'!$D:$D, $B237),SUMIFS('무신사 메타 광고'!$X:$X,'무신사 메타 광고'!I:I,$C$4,'무신사 메타 광고'!D:D,$B237))</f>
        <v>0</v>
      </c>
      <c r="O237" s="11">
        <f t="shared" si="9"/>
        <v>0</v>
      </c>
      <c r="R237" s="13"/>
      <c r="S237" s="10">
        <f>IF($S$4="", SUMIFS('무신사 메타 광고'!$L:$L, '무신사 메타 광고'!$C:$C, $R237),SUMIFS('무신사 메타 광고'!L:L,'무신사 메타 광고'!$I:$I,$S$4,'무신사 메타 광고'!$C:$C,$R237))</f>
        <v>0</v>
      </c>
      <c r="T237" s="10">
        <f>IF($S$4="", SUMIFS('무신사 메타 광고'!$V:$V, '무신사 메타 광고'!$C:$C, $R237),SUMIFS('무신사 메타 광고'!$V:$V,'무신사 메타 광고'!$I:$I,$S$4,'무신사 메타 광고'!$C:$C,$R237))</f>
        <v>0</v>
      </c>
      <c r="U237" s="11">
        <f t="shared" si="10"/>
        <v>0</v>
      </c>
      <c r="V237" s="12" t="str">
        <f t="shared" si="14"/>
        <v xml:space="preserve"> </v>
      </c>
      <c r="W237" s="10">
        <f>IF($S$4="", SUMIFS('무신사 메타 광고'!$K:$K, '무신사 메타 광고'!$C:$C, $R237),SUMIFS('무신사 메타 광고'!$K:$K,'무신사 메타 광고'!$I:$I,$S$4,'무신사 메타 광고'!$C:$C,$R237))</f>
        <v>0</v>
      </c>
      <c r="X237" s="10">
        <f>IF($S$4="", SUMIFS('무신사 메타 광고'!$N:$N, '무신사 메타 광고'!$C:$C, $R237),SUMIFS('무신사 메타 광고'!$N:$N,'무신사 메타 광고'!$I:$I,$S$4,'무신사 메타 광고'!$C:$C,$R237))</f>
        <v>0</v>
      </c>
      <c r="Y237" s="11">
        <f t="shared" si="11"/>
        <v>0</v>
      </c>
      <c r="Z237" s="12" t="str">
        <f t="shared" si="15"/>
        <v xml:space="preserve"> </v>
      </c>
      <c r="AB237" s="10">
        <f>IF($S$4="", SUMIFS('무신사 메타 광고'!$X:$X, '무신사 메타 광고'!$C:$C, $R237),SUMIFS('무신사 메타 광고'!$X:$X,'무신사 메타 광고'!$I:$I,$S$4,'무신사 메타 광고'!$C:$C,$R237))</f>
        <v>0</v>
      </c>
      <c r="AC237" s="11">
        <f t="shared" si="12"/>
        <v>0</v>
      </c>
    </row>
    <row r="238" spans="2:29">
      <c r="B238" s="9"/>
      <c r="C238" s="10">
        <f>IF($C$4="", SUMIFS('무신사 메타 광고'!$L:$L, '무신사 메타 광고'!$D:$D, $B238), SUMIFS('무신사 메타 광고'!$L:$L, '무신사 메타 광고'!$I:$I, $C$4, '무신사 메타 광고'!$D:$D, $B238))</f>
        <v>0</v>
      </c>
      <c r="D238" s="10">
        <f>IF($C$4="", SUMIFS('무신사 메타 광고'!$V:$V, '무신사 메타 광고'!$D:$D, $B238), SUMIFS('무신사 메타 광고'!$V:$V,'무신사 메타 광고'!$I:$I,$C$4,'무신사 메타 광고'!$D:$D,$B238))</f>
        <v>0</v>
      </c>
      <c r="E238" s="11">
        <f t="shared" si="5"/>
        <v>0</v>
      </c>
      <c r="F238" s="12" t="str">
        <f t="shared" si="13"/>
        <v xml:space="preserve"> </v>
      </c>
      <c r="G238" s="10">
        <f>IF($C$4="", SUMIFS('무신사 메타 광고'!$K:$K, '무신사 메타 광고'!$D:$D, $B238), SUMIFS('무신사 메타 광고'!$K:$K,'무신사 메타 광고'!$I:$I,$C$4,'무신사 메타 광고'!D:D,$B238))</f>
        <v>0</v>
      </c>
      <c r="H238" s="10">
        <f>IF($C$4="", SUMIFS('무신사 메타 광고'!$N:$N, '무신사 메타 광고'!$D:$D, $B238),SUMIFS('무신사 메타 광고'!$N:$N,'무신사 메타 광고'!$I:$I,$C$4,'무신사 메타 광고'!$D:$D,$B238))</f>
        <v>0</v>
      </c>
      <c r="I238" s="10">
        <f>IF($C$4="", SUMIFS('무신사 메타 광고'!$U:$U, '무신사 메타 광고'!$D:$D, $B238),SUMIFS('무신사 메타 광고'!$U:$U,'무신사 메타 광고'!$I:$I,$C$4,'무신사 메타 광고'!$D:$D,$B238))</f>
        <v>0</v>
      </c>
      <c r="J238" s="11">
        <f t="shared" si="6"/>
        <v>0</v>
      </c>
      <c r="K238" s="11">
        <f t="shared" si="7"/>
        <v>0</v>
      </c>
      <c r="L238" s="12" t="str">
        <f t="shared" si="8"/>
        <v xml:space="preserve"> </v>
      </c>
      <c r="N238" s="10">
        <f>IF($C$4="", SUMIFS('무신사 메타 광고'!$X:$X, '무신사 메타 광고'!$D:$D, $B238),SUMIFS('무신사 메타 광고'!$X:$X,'무신사 메타 광고'!I:I,$C$4,'무신사 메타 광고'!D:D,$B238))</f>
        <v>0</v>
      </c>
      <c r="O238" s="11">
        <f t="shared" si="9"/>
        <v>0</v>
      </c>
      <c r="R238" s="13"/>
      <c r="S238" s="10">
        <f>IF($S$4="", SUMIFS('무신사 메타 광고'!$L:$L, '무신사 메타 광고'!$C:$C, $R238),SUMIFS('무신사 메타 광고'!L:L,'무신사 메타 광고'!$I:$I,$S$4,'무신사 메타 광고'!$C:$C,$R238))</f>
        <v>0</v>
      </c>
      <c r="T238" s="10">
        <f>IF($S$4="", SUMIFS('무신사 메타 광고'!$V:$V, '무신사 메타 광고'!$C:$C, $R238),SUMIFS('무신사 메타 광고'!$V:$V,'무신사 메타 광고'!$I:$I,$S$4,'무신사 메타 광고'!$C:$C,$R238))</f>
        <v>0</v>
      </c>
      <c r="U238" s="11">
        <f t="shared" si="10"/>
        <v>0</v>
      </c>
      <c r="V238" s="12" t="str">
        <f t="shared" si="14"/>
        <v xml:space="preserve"> </v>
      </c>
      <c r="W238" s="10">
        <f>IF($S$4="", SUMIFS('무신사 메타 광고'!$K:$K, '무신사 메타 광고'!$C:$C, $R238),SUMIFS('무신사 메타 광고'!$K:$K,'무신사 메타 광고'!$I:$I,$S$4,'무신사 메타 광고'!$C:$C,$R238))</f>
        <v>0</v>
      </c>
      <c r="X238" s="10">
        <f>IF($S$4="", SUMIFS('무신사 메타 광고'!$N:$N, '무신사 메타 광고'!$C:$C, $R238),SUMIFS('무신사 메타 광고'!$N:$N,'무신사 메타 광고'!$I:$I,$S$4,'무신사 메타 광고'!$C:$C,$R238))</f>
        <v>0</v>
      </c>
      <c r="Y238" s="11">
        <f t="shared" si="11"/>
        <v>0</v>
      </c>
      <c r="Z238" s="12" t="str">
        <f t="shared" si="15"/>
        <v xml:space="preserve"> </v>
      </c>
      <c r="AB238" s="10">
        <f>IF($S$4="", SUMIFS('무신사 메타 광고'!$X:$X, '무신사 메타 광고'!$C:$C, $R238),SUMIFS('무신사 메타 광고'!$X:$X,'무신사 메타 광고'!$I:$I,$S$4,'무신사 메타 광고'!$C:$C,$R238))</f>
        <v>0</v>
      </c>
      <c r="AC238" s="11">
        <f t="shared" si="12"/>
        <v>0</v>
      </c>
    </row>
    <row r="239" spans="2:29">
      <c r="B239" s="9"/>
      <c r="C239" s="10">
        <f>IF($C$4="", SUMIFS('무신사 메타 광고'!$L:$L, '무신사 메타 광고'!$D:$D, $B239), SUMIFS('무신사 메타 광고'!$L:$L, '무신사 메타 광고'!$I:$I, $C$4, '무신사 메타 광고'!$D:$D, $B239))</f>
        <v>0</v>
      </c>
      <c r="D239" s="10">
        <f>IF($C$4="", SUMIFS('무신사 메타 광고'!$V:$V, '무신사 메타 광고'!$D:$D, $B239), SUMIFS('무신사 메타 광고'!$V:$V,'무신사 메타 광고'!$I:$I,$C$4,'무신사 메타 광고'!$D:$D,$B239))</f>
        <v>0</v>
      </c>
      <c r="E239" s="11">
        <f t="shared" si="5"/>
        <v>0</v>
      </c>
      <c r="F239" s="12" t="str">
        <f t="shared" si="13"/>
        <v xml:space="preserve"> </v>
      </c>
      <c r="G239" s="10">
        <f>IF($C$4="", SUMIFS('무신사 메타 광고'!$K:$K, '무신사 메타 광고'!$D:$D, $B239), SUMIFS('무신사 메타 광고'!$K:$K,'무신사 메타 광고'!$I:$I,$C$4,'무신사 메타 광고'!D:D,$B239))</f>
        <v>0</v>
      </c>
      <c r="H239" s="10">
        <f>IF($C$4="", SUMIFS('무신사 메타 광고'!$N:$N, '무신사 메타 광고'!$D:$D, $B239),SUMIFS('무신사 메타 광고'!$N:$N,'무신사 메타 광고'!$I:$I,$C$4,'무신사 메타 광고'!$D:$D,$B239))</f>
        <v>0</v>
      </c>
      <c r="I239" s="10">
        <f>IF($C$4="", SUMIFS('무신사 메타 광고'!$U:$U, '무신사 메타 광고'!$D:$D, $B239),SUMIFS('무신사 메타 광고'!$U:$U,'무신사 메타 광고'!$I:$I,$C$4,'무신사 메타 광고'!$D:$D,$B239))</f>
        <v>0</v>
      </c>
      <c r="J239" s="11">
        <f t="shared" si="6"/>
        <v>0</v>
      </c>
      <c r="K239" s="11">
        <f t="shared" si="7"/>
        <v>0</v>
      </c>
      <c r="L239" s="12" t="str">
        <f t="shared" si="8"/>
        <v xml:space="preserve"> </v>
      </c>
      <c r="N239" s="10">
        <f>IF($C$4="", SUMIFS('무신사 메타 광고'!$X:$X, '무신사 메타 광고'!$D:$D, $B239),SUMIFS('무신사 메타 광고'!$X:$X,'무신사 메타 광고'!I:I,$C$4,'무신사 메타 광고'!D:D,$B239))</f>
        <v>0</v>
      </c>
      <c r="O239" s="11">
        <f t="shared" si="9"/>
        <v>0</v>
      </c>
      <c r="R239" s="13"/>
      <c r="S239" s="10">
        <f>IF($S$4="", SUMIFS('무신사 메타 광고'!$L:$L, '무신사 메타 광고'!$C:$C, $R239),SUMIFS('무신사 메타 광고'!L:L,'무신사 메타 광고'!$I:$I,$S$4,'무신사 메타 광고'!$C:$C,$R239))</f>
        <v>0</v>
      </c>
      <c r="T239" s="10">
        <f>IF($S$4="", SUMIFS('무신사 메타 광고'!$V:$V, '무신사 메타 광고'!$C:$C, $R239),SUMIFS('무신사 메타 광고'!$V:$V,'무신사 메타 광고'!$I:$I,$S$4,'무신사 메타 광고'!$C:$C,$R239))</f>
        <v>0</v>
      </c>
      <c r="U239" s="11">
        <f t="shared" si="10"/>
        <v>0</v>
      </c>
      <c r="V239" s="12" t="str">
        <f t="shared" si="14"/>
        <v xml:space="preserve"> </v>
      </c>
      <c r="W239" s="10">
        <f>IF($S$4="", SUMIFS('무신사 메타 광고'!$K:$K, '무신사 메타 광고'!$C:$C, $R239),SUMIFS('무신사 메타 광고'!$K:$K,'무신사 메타 광고'!$I:$I,$S$4,'무신사 메타 광고'!$C:$C,$R239))</f>
        <v>0</v>
      </c>
      <c r="X239" s="10">
        <f>IF($S$4="", SUMIFS('무신사 메타 광고'!$N:$N, '무신사 메타 광고'!$C:$C, $R239),SUMIFS('무신사 메타 광고'!$N:$N,'무신사 메타 광고'!$I:$I,$S$4,'무신사 메타 광고'!$C:$C,$R239))</f>
        <v>0</v>
      </c>
      <c r="Y239" s="11">
        <f t="shared" si="11"/>
        <v>0</v>
      </c>
      <c r="Z239" s="12" t="str">
        <f t="shared" si="15"/>
        <v xml:space="preserve"> </v>
      </c>
      <c r="AB239" s="10">
        <f>IF($S$4="", SUMIFS('무신사 메타 광고'!$X:$X, '무신사 메타 광고'!$C:$C, $R239),SUMIFS('무신사 메타 광고'!$X:$X,'무신사 메타 광고'!$I:$I,$S$4,'무신사 메타 광고'!$C:$C,$R239))</f>
        <v>0</v>
      </c>
      <c r="AC239" s="11">
        <f t="shared" si="12"/>
        <v>0</v>
      </c>
    </row>
    <row r="240" spans="2:29">
      <c r="B240" s="9"/>
      <c r="C240" s="10">
        <f>IF($C$4="", SUMIFS('무신사 메타 광고'!$L:$L, '무신사 메타 광고'!$D:$D, $B240), SUMIFS('무신사 메타 광고'!$L:$L, '무신사 메타 광고'!$I:$I, $C$4, '무신사 메타 광고'!$D:$D, $B240))</f>
        <v>0</v>
      </c>
      <c r="D240" s="10">
        <f>IF($C$4="", SUMIFS('무신사 메타 광고'!$V:$V, '무신사 메타 광고'!$D:$D, $B240), SUMIFS('무신사 메타 광고'!$V:$V,'무신사 메타 광고'!$I:$I,$C$4,'무신사 메타 광고'!$D:$D,$B240))</f>
        <v>0</v>
      </c>
      <c r="E240" s="11">
        <f t="shared" si="5"/>
        <v>0</v>
      </c>
      <c r="F240" s="12" t="str">
        <f t="shared" si="13"/>
        <v xml:space="preserve"> </v>
      </c>
      <c r="G240" s="10">
        <f>IF($C$4="", SUMIFS('무신사 메타 광고'!$K:$K, '무신사 메타 광고'!$D:$D, $B240), SUMIFS('무신사 메타 광고'!$K:$K,'무신사 메타 광고'!$I:$I,$C$4,'무신사 메타 광고'!D:D,$B240))</f>
        <v>0</v>
      </c>
      <c r="H240" s="10">
        <f>IF($C$4="", SUMIFS('무신사 메타 광고'!$N:$N, '무신사 메타 광고'!$D:$D, $B240),SUMIFS('무신사 메타 광고'!$N:$N,'무신사 메타 광고'!$I:$I,$C$4,'무신사 메타 광고'!$D:$D,$B240))</f>
        <v>0</v>
      </c>
      <c r="I240" s="10">
        <f>IF($C$4="", SUMIFS('무신사 메타 광고'!$U:$U, '무신사 메타 광고'!$D:$D, $B240),SUMIFS('무신사 메타 광고'!$U:$U,'무신사 메타 광고'!$I:$I,$C$4,'무신사 메타 광고'!$D:$D,$B240))</f>
        <v>0</v>
      </c>
      <c r="J240" s="11">
        <f t="shared" si="6"/>
        <v>0</v>
      </c>
      <c r="K240" s="11">
        <f t="shared" si="7"/>
        <v>0</v>
      </c>
      <c r="L240" s="12" t="str">
        <f t="shared" si="8"/>
        <v xml:space="preserve"> </v>
      </c>
      <c r="N240" s="10">
        <f>IF($C$4="", SUMIFS('무신사 메타 광고'!$X:$X, '무신사 메타 광고'!$D:$D, $B240),SUMIFS('무신사 메타 광고'!$X:$X,'무신사 메타 광고'!I:I,$C$4,'무신사 메타 광고'!D:D,$B240))</f>
        <v>0</v>
      </c>
      <c r="O240" s="11">
        <f t="shared" si="9"/>
        <v>0</v>
      </c>
      <c r="R240" s="13"/>
      <c r="S240" s="10">
        <f>IF($S$4="", SUMIFS('무신사 메타 광고'!$L:$L, '무신사 메타 광고'!$C:$C, $R240),SUMIFS('무신사 메타 광고'!L:L,'무신사 메타 광고'!$I:$I,$S$4,'무신사 메타 광고'!$C:$C,$R240))</f>
        <v>0</v>
      </c>
      <c r="T240" s="10">
        <f>IF($S$4="", SUMIFS('무신사 메타 광고'!$V:$V, '무신사 메타 광고'!$C:$C, $R240),SUMIFS('무신사 메타 광고'!$V:$V,'무신사 메타 광고'!$I:$I,$S$4,'무신사 메타 광고'!$C:$C,$R240))</f>
        <v>0</v>
      </c>
      <c r="U240" s="11">
        <f t="shared" si="10"/>
        <v>0</v>
      </c>
      <c r="V240" s="12" t="str">
        <f t="shared" si="14"/>
        <v xml:space="preserve"> </v>
      </c>
      <c r="W240" s="10">
        <f>IF($S$4="", SUMIFS('무신사 메타 광고'!$K:$K, '무신사 메타 광고'!$C:$C, $R240),SUMIFS('무신사 메타 광고'!$K:$K,'무신사 메타 광고'!$I:$I,$S$4,'무신사 메타 광고'!$C:$C,$R240))</f>
        <v>0</v>
      </c>
      <c r="X240" s="10">
        <f>IF($S$4="", SUMIFS('무신사 메타 광고'!$N:$N, '무신사 메타 광고'!$C:$C, $R240),SUMIFS('무신사 메타 광고'!$N:$N,'무신사 메타 광고'!$I:$I,$S$4,'무신사 메타 광고'!$C:$C,$R240))</f>
        <v>0</v>
      </c>
      <c r="Y240" s="11">
        <f t="shared" si="11"/>
        <v>0</v>
      </c>
      <c r="Z240" s="12" t="str">
        <f t="shared" si="15"/>
        <v xml:space="preserve"> </v>
      </c>
      <c r="AB240" s="10">
        <f>IF($S$4="", SUMIFS('무신사 메타 광고'!$X:$X, '무신사 메타 광고'!$C:$C, $R240),SUMIFS('무신사 메타 광고'!$X:$X,'무신사 메타 광고'!$I:$I,$S$4,'무신사 메타 광고'!$C:$C,$R240))</f>
        <v>0</v>
      </c>
      <c r="AC240" s="11">
        <f t="shared" si="12"/>
        <v>0</v>
      </c>
    </row>
    <row r="241" spans="2:29">
      <c r="B241" s="9"/>
      <c r="C241" s="10">
        <f>IF($C$4="", SUMIFS('무신사 메타 광고'!$L:$L, '무신사 메타 광고'!$D:$D, $B241), SUMIFS('무신사 메타 광고'!$L:$L, '무신사 메타 광고'!$I:$I, $C$4, '무신사 메타 광고'!$D:$D, $B241))</f>
        <v>0</v>
      </c>
      <c r="D241" s="10">
        <f>IF($C$4="", SUMIFS('무신사 메타 광고'!$V:$V, '무신사 메타 광고'!$D:$D, $B241), SUMIFS('무신사 메타 광고'!$V:$V,'무신사 메타 광고'!$I:$I,$C$4,'무신사 메타 광고'!$D:$D,$B241))</f>
        <v>0</v>
      </c>
      <c r="E241" s="11">
        <f t="shared" si="5"/>
        <v>0</v>
      </c>
      <c r="F241" s="12" t="str">
        <f t="shared" si="13"/>
        <v xml:space="preserve"> </v>
      </c>
      <c r="G241" s="10">
        <f>IF($C$4="", SUMIFS('무신사 메타 광고'!$K:$K, '무신사 메타 광고'!$D:$D, $B241), SUMIFS('무신사 메타 광고'!$K:$K,'무신사 메타 광고'!$I:$I,$C$4,'무신사 메타 광고'!D:D,$B241))</f>
        <v>0</v>
      </c>
      <c r="H241" s="10">
        <f>IF($C$4="", SUMIFS('무신사 메타 광고'!$N:$N, '무신사 메타 광고'!$D:$D, $B241),SUMIFS('무신사 메타 광고'!$N:$N,'무신사 메타 광고'!$I:$I,$C$4,'무신사 메타 광고'!$D:$D,$B241))</f>
        <v>0</v>
      </c>
      <c r="I241" s="10">
        <f>IF($C$4="", SUMIFS('무신사 메타 광고'!$U:$U, '무신사 메타 광고'!$D:$D, $B241),SUMIFS('무신사 메타 광고'!$U:$U,'무신사 메타 광고'!$I:$I,$C$4,'무신사 메타 광고'!$D:$D,$B241))</f>
        <v>0</v>
      </c>
      <c r="J241" s="11">
        <f t="shared" si="6"/>
        <v>0</v>
      </c>
      <c r="K241" s="11">
        <f t="shared" si="7"/>
        <v>0</v>
      </c>
      <c r="L241" s="12" t="str">
        <f t="shared" si="8"/>
        <v xml:space="preserve"> </v>
      </c>
      <c r="N241" s="10">
        <f>IF($C$4="", SUMIFS('무신사 메타 광고'!$X:$X, '무신사 메타 광고'!$D:$D, $B241),SUMIFS('무신사 메타 광고'!$X:$X,'무신사 메타 광고'!I:I,$C$4,'무신사 메타 광고'!D:D,$B241))</f>
        <v>0</v>
      </c>
      <c r="O241" s="11">
        <f t="shared" si="9"/>
        <v>0</v>
      </c>
      <c r="R241" s="13"/>
      <c r="S241" s="10">
        <f>IF($S$4="", SUMIFS('무신사 메타 광고'!$L:$L, '무신사 메타 광고'!$C:$C, $R241),SUMIFS('무신사 메타 광고'!L:L,'무신사 메타 광고'!$I:$I,$S$4,'무신사 메타 광고'!$C:$C,$R241))</f>
        <v>0</v>
      </c>
      <c r="T241" s="10">
        <f>IF($S$4="", SUMIFS('무신사 메타 광고'!$V:$V, '무신사 메타 광고'!$C:$C, $R241),SUMIFS('무신사 메타 광고'!$V:$V,'무신사 메타 광고'!$I:$I,$S$4,'무신사 메타 광고'!$C:$C,$R241))</f>
        <v>0</v>
      </c>
      <c r="U241" s="11">
        <f t="shared" si="10"/>
        <v>0</v>
      </c>
      <c r="V241" s="12" t="str">
        <f t="shared" si="14"/>
        <v xml:space="preserve"> </v>
      </c>
      <c r="W241" s="10">
        <f>IF($S$4="", SUMIFS('무신사 메타 광고'!$K:$K, '무신사 메타 광고'!$C:$C, $R241),SUMIFS('무신사 메타 광고'!$K:$K,'무신사 메타 광고'!$I:$I,$S$4,'무신사 메타 광고'!$C:$C,$R241))</f>
        <v>0</v>
      </c>
      <c r="X241" s="10">
        <f>IF($S$4="", SUMIFS('무신사 메타 광고'!$N:$N, '무신사 메타 광고'!$C:$C, $R241),SUMIFS('무신사 메타 광고'!$N:$N,'무신사 메타 광고'!$I:$I,$S$4,'무신사 메타 광고'!$C:$C,$R241))</f>
        <v>0</v>
      </c>
      <c r="Y241" s="11">
        <f t="shared" si="11"/>
        <v>0</v>
      </c>
      <c r="Z241" s="12" t="str">
        <f t="shared" si="15"/>
        <v xml:space="preserve"> </v>
      </c>
      <c r="AB241" s="10">
        <f>IF($S$4="", SUMIFS('무신사 메타 광고'!$X:$X, '무신사 메타 광고'!$C:$C, $R241),SUMIFS('무신사 메타 광고'!$X:$X,'무신사 메타 광고'!$I:$I,$S$4,'무신사 메타 광고'!$C:$C,$R241))</f>
        <v>0</v>
      </c>
      <c r="AC241" s="11">
        <f t="shared" si="12"/>
        <v>0</v>
      </c>
    </row>
    <row r="242" spans="2:29">
      <c r="B242" s="9"/>
      <c r="C242" s="10">
        <f>IF($C$4="", SUMIFS('무신사 메타 광고'!$L:$L, '무신사 메타 광고'!$D:$D, $B242), SUMIFS('무신사 메타 광고'!$L:$L, '무신사 메타 광고'!$I:$I, $C$4, '무신사 메타 광고'!$D:$D, $B242))</f>
        <v>0</v>
      </c>
      <c r="D242" s="10">
        <f>IF($C$4="", SUMIFS('무신사 메타 광고'!$V:$V, '무신사 메타 광고'!$D:$D, $B242), SUMIFS('무신사 메타 광고'!$V:$V,'무신사 메타 광고'!$I:$I,$C$4,'무신사 메타 광고'!$D:$D,$B242))</f>
        <v>0</v>
      </c>
      <c r="E242" s="11">
        <f t="shared" si="5"/>
        <v>0</v>
      </c>
      <c r="F242" s="12" t="str">
        <f t="shared" si="13"/>
        <v xml:space="preserve"> </v>
      </c>
      <c r="G242" s="10">
        <f>IF($C$4="", SUMIFS('무신사 메타 광고'!$K:$K, '무신사 메타 광고'!$D:$D, $B242), SUMIFS('무신사 메타 광고'!$K:$K,'무신사 메타 광고'!$I:$I,$C$4,'무신사 메타 광고'!D:D,$B242))</f>
        <v>0</v>
      </c>
      <c r="H242" s="10">
        <f>IF($C$4="", SUMIFS('무신사 메타 광고'!$N:$N, '무신사 메타 광고'!$D:$D, $B242),SUMIFS('무신사 메타 광고'!$N:$N,'무신사 메타 광고'!$I:$I,$C$4,'무신사 메타 광고'!$D:$D,$B242))</f>
        <v>0</v>
      </c>
      <c r="I242" s="10">
        <f>IF($C$4="", SUMIFS('무신사 메타 광고'!$U:$U, '무신사 메타 광고'!$D:$D, $B242),SUMIFS('무신사 메타 광고'!$U:$U,'무신사 메타 광고'!$I:$I,$C$4,'무신사 메타 광고'!$D:$D,$B242))</f>
        <v>0</v>
      </c>
      <c r="J242" s="11">
        <f t="shared" si="6"/>
        <v>0</v>
      </c>
      <c r="K242" s="11">
        <f t="shared" si="7"/>
        <v>0</v>
      </c>
      <c r="L242" s="12" t="str">
        <f t="shared" si="8"/>
        <v xml:space="preserve"> </v>
      </c>
      <c r="N242" s="10">
        <f>IF($C$4="", SUMIFS('무신사 메타 광고'!$X:$X, '무신사 메타 광고'!$D:$D, $B242),SUMIFS('무신사 메타 광고'!$X:$X,'무신사 메타 광고'!I:I,$C$4,'무신사 메타 광고'!D:D,$B242))</f>
        <v>0</v>
      </c>
      <c r="O242" s="11">
        <f t="shared" si="9"/>
        <v>0</v>
      </c>
      <c r="R242" s="13"/>
      <c r="S242" s="10">
        <f>IF($S$4="", SUMIFS('무신사 메타 광고'!$L:$L, '무신사 메타 광고'!$C:$C, $R242),SUMIFS('무신사 메타 광고'!L:L,'무신사 메타 광고'!$I:$I,$S$4,'무신사 메타 광고'!$C:$C,$R242))</f>
        <v>0</v>
      </c>
      <c r="T242" s="10">
        <f>IF($S$4="", SUMIFS('무신사 메타 광고'!$V:$V, '무신사 메타 광고'!$C:$C, $R242),SUMIFS('무신사 메타 광고'!$V:$V,'무신사 메타 광고'!$I:$I,$S$4,'무신사 메타 광고'!$C:$C,$R242))</f>
        <v>0</v>
      </c>
      <c r="U242" s="11">
        <f t="shared" si="10"/>
        <v>0</v>
      </c>
      <c r="V242" s="12" t="str">
        <f t="shared" si="14"/>
        <v xml:space="preserve"> </v>
      </c>
      <c r="W242" s="10">
        <f>IF($S$4="", SUMIFS('무신사 메타 광고'!$K:$K, '무신사 메타 광고'!$C:$C, $R242),SUMIFS('무신사 메타 광고'!$K:$K,'무신사 메타 광고'!$I:$I,$S$4,'무신사 메타 광고'!$C:$C,$R242))</f>
        <v>0</v>
      </c>
      <c r="X242" s="10">
        <f>IF($S$4="", SUMIFS('무신사 메타 광고'!$N:$N, '무신사 메타 광고'!$C:$C, $R242),SUMIFS('무신사 메타 광고'!$N:$N,'무신사 메타 광고'!$I:$I,$S$4,'무신사 메타 광고'!$C:$C,$R242))</f>
        <v>0</v>
      </c>
      <c r="Y242" s="11">
        <f t="shared" si="11"/>
        <v>0</v>
      </c>
      <c r="Z242" s="12" t="str">
        <f t="shared" si="15"/>
        <v xml:space="preserve"> </v>
      </c>
      <c r="AB242" s="10">
        <f>IF($S$4="", SUMIFS('무신사 메타 광고'!$X:$X, '무신사 메타 광고'!$C:$C, $R242),SUMIFS('무신사 메타 광고'!$X:$X,'무신사 메타 광고'!$I:$I,$S$4,'무신사 메타 광고'!$C:$C,$R242))</f>
        <v>0</v>
      </c>
      <c r="AC242" s="11">
        <f t="shared" si="12"/>
        <v>0</v>
      </c>
    </row>
    <row r="243" spans="2:29">
      <c r="B243" s="9"/>
      <c r="C243" s="10">
        <f>IF($C$4="", SUMIFS('무신사 메타 광고'!$L:$L, '무신사 메타 광고'!$D:$D, $B243), SUMIFS('무신사 메타 광고'!$L:$L, '무신사 메타 광고'!$I:$I, $C$4, '무신사 메타 광고'!$D:$D, $B243))</f>
        <v>0</v>
      </c>
      <c r="D243" s="10">
        <f>IF($C$4="", SUMIFS('무신사 메타 광고'!$V:$V, '무신사 메타 광고'!$D:$D, $B243), SUMIFS('무신사 메타 광고'!$V:$V,'무신사 메타 광고'!$I:$I,$C$4,'무신사 메타 광고'!$D:$D,$B243))</f>
        <v>0</v>
      </c>
      <c r="E243" s="11">
        <f t="shared" si="5"/>
        <v>0</v>
      </c>
      <c r="F243" s="12" t="str">
        <f t="shared" si="13"/>
        <v xml:space="preserve"> </v>
      </c>
      <c r="G243" s="10">
        <f>IF($C$4="", SUMIFS('무신사 메타 광고'!$K:$K, '무신사 메타 광고'!$D:$D, $B243), SUMIFS('무신사 메타 광고'!$K:$K,'무신사 메타 광고'!$I:$I,$C$4,'무신사 메타 광고'!D:D,$B243))</f>
        <v>0</v>
      </c>
      <c r="H243" s="10">
        <f>IF($C$4="", SUMIFS('무신사 메타 광고'!$N:$N, '무신사 메타 광고'!$D:$D, $B243),SUMIFS('무신사 메타 광고'!$N:$N,'무신사 메타 광고'!$I:$I,$C$4,'무신사 메타 광고'!$D:$D,$B243))</f>
        <v>0</v>
      </c>
      <c r="I243" s="10">
        <f>IF($C$4="", SUMIFS('무신사 메타 광고'!$U:$U, '무신사 메타 광고'!$D:$D, $B243),SUMIFS('무신사 메타 광고'!$U:$U,'무신사 메타 광고'!$I:$I,$C$4,'무신사 메타 광고'!$D:$D,$B243))</f>
        <v>0</v>
      </c>
      <c r="J243" s="11">
        <f t="shared" si="6"/>
        <v>0</v>
      </c>
      <c r="K243" s="11">
        <f t="shared" si="7"/>
        <v>0</v>
      </c>
      <c r="L243" s="12" t="str">
        <f t="shared" si="8"/>
        <v xml:space="preserve"> </v>
      </c>
      <c r="N243" s="10">
        <f>IF($C$4="", SUMIFS('무신사 메타 광고'!$X:$X, '무신사 메타 광고'!$D:$D, $B243),SUMIFS('무신사 메타 광고'!$X:$X,'무신사 메타 광고'!I:I,$C$4,'무신사 메타 광고'!D:D,$B243))</f>
        <v>0</v>
      </c>
      <c r="O243" s="11">
        <f t="shared" si="9"/>
        <v>0</v>
      </c>
      <c r="R243" s="13"/>
      <c r="S243" s="10">
        <f>IF($S$4="", SUMIFS('무신사 메타 광고'!$L:$L, '무신사 메타 광고'!$C:$C, $R243),SUMIFS('무신사 메타 광고'!L:L,'무신사 메타 광고'!$I:$I,$S$4,'무신사 메타 광고'!$C:$C,$R243))</f>
        <v>0</v>
      </c>
      <c r="T243" s="10">
        <f>IF($S$4="", SUMIFS('무신사 메타 광고'!$V:$V, '무신사 메타 광고'!$C:$C, $R243),SUMIFS('무신사 메타 광고'!$V:$V,'무신사 메타 광고'!$I:$I,$S$4,'무신사 메타 광고'!$C:$C,$R243))</f>
        <v>0</v>
      </c>
      <c r="U243" s="11">
        <f t="shared" si="10"/>
        <v>0</v>
      </c>
      <c r="V243" s="12" t="str">
        <f t="shared" si="14"/>
        <v xml:space="preserve"> </v>
      </c>
      <c r="W243" s="10">
        <f>IF($S$4="", SUMIFS('무신사 메타 광고'!$K:$K, '무신사 메타 광고'!$C:$C, $R243),SUMIFS('무신사 메타 광고'!$K:$K,'무신사 메타 광고'!$I:$I,$S$4,'무신사 메타 광고'!$C:$C,$R243))</f>
        <v>0</v>
      </c>
      <c r="X243" s="10">
        <f>IF($S$4="", SUMIFS('무신사 메타 광고'!$N:$N, '무신사 메타 광고'!$C:$C, $R243),SUMIFS('무신사 메타 광고'!$N:$N,'무신사 메타 광고'!$I:$I,$S$4,'무신사 메타 광고'!$C:$C,$R243))</f>
        <v>0</v>
      </c>
      <c r="Y243" s="11">
        <f t="shared" si="11"/>
        <v>0</v>
      </c>
      <c r="Z243" s="12" t="str">
        <f t="shared" si="15"/>
        <v xml:space="preserve"> </v>
      </c>
      <c r="AB243" s="10">
        <f>IF($S$4="", SUMIFS('무신사 메타 광고'!$X:$X, '무신사 메타 광고'!$C:$C, $R243),SUMIFS('무신사 메타 광고'!$X:$X,'무신사 메타 광고'!$I:$I,$S$4,'무신사 메타 광고'!$C:$C,$R243))</f>
        <v>0</v>
      </c>
      <c r="AC243" s="11">
        <f t="shared" si="12"/>
        <v>0</v>
      </c>
    </row>
    <row r="244" spans="2:29">
      <c r="B244" s="9"/>
      <c r="C244" s="10">
        <f>IF($C$4="", SUMIFS('무신사 메타 광고'!$L:$L, '무신사 메타 광고'!$D:$D, $B244), SUMIFS('무신사 메타 광고'!$L:$L, '무신사 메타 광고'!$I:$I, $C$4, '무신사 메타 광고'!$D:$D, $B244))</f>
        <v>0</v>
      </c>
      <c r="D244" s="10">
        <f>IF($C$4="", SUMIFS('무신사 메타 광고'!$V:$V, '무신사 메타 광고'!$D:$D, $B244), SUMIFS('무신사 메타 광고'!$V:$V,'무신사 메타 광고'!$I:$I,$C$4,'무신사 메타 광고'!$D:$D,$B244))</f>
        <v>0</v>
      </c>
      <c r="E244" s="11">
        <f t="shared" si="5"/>
        <v>0</v>
      </c>
      <c r="F244" s="12" t="str">
        <f t="shared" si="13"/>
        <v xml:space="preserve"> </v>
      </c>
      <c r="G244" s="10">
        <f>IF($C$4="", SUMIFS('무신사 메타 광고'!$K:$K, '무신사 메타 광고'!$D:$D, $B244), SUMIFS('무신사 메타 광고'!$K:$K,'무신사 메타 광고'!$I:$I,$C$4,'무신사 메타 광고'!D:D,$B244))</f>
        <v>0</v>
      </c>
      <c r="H244" s="10">
        <f>IF($C$4="", SUMIFS('무신사 메타 광고'!$N:$N, '무신사 메타 광고'!$D:$D, $B244),SUMIFS('무신사 메타 광고'!$N:$N,'무신사 메타 광고'!$I:$I,$C$4,'무신사 메타 광고'!$D:$D,$B244))</f>
        <v>0</v>
      </c>
      <c r="I244" s="10">
        <f>IF($C$4="", SUMIFS('무신사 메타 광고'!$U:$U, '무신사 메타 광고'!$D:$D, $B244),SUMIFS('무신사 메타 광고'!$U:$U,'무신사 메타 광고'!$I:$I,$C$4,'무신사 메타 광고'!$D:$D,$B244))</f>
        <v>0</v>
      </c>
      <c r="J244" s="11">
        <f t="shared" si="6"/>
        <v>0</v>
      </c>
      <c r="K244" s="11">
        <f t="shared" si="7"/>
        <v>0</v>
      </c>
      <c r="L244" s="12" t="str">
        <f t="shared" si="8"/>
        <v xml:space="preserve"> </v>
      </c>
      <c r="N244" s="10">
        <f>IF($C$4="", SUMIFS('무신사 메타 광고'!$X:$X, '무신사 메타 광고'!$D:$D, $B244),SUMIFS('무신사 메타 광고'!$X:$X,'무신사 메타 광고'!I:I,$C$4,'무신사 메타 광고'!D:D,$B244))</f>
        <v>0</v>
      </c>
      <c r="O244" s="11">
        <f t="shared" si="9"/>
        <v>0</v>
      </c>
      <c r="R244" s="13"/>
      <c r="S244" s="10">
        <f>IF($S$4="", SUMIFS('무신사 메타 광고'!$L:$L, '무신사 메타 광고'!$C:$C, $R244),SUMIFS('무신사 메타 광고'!L:L,'무신사 메타 광고'!$I:$I,$S$4,'무신사 메타 광고'!$C:$C,$R244))</f>
        <v>0</v>
      </c>
      <c r="T244" s="10">
        <f>IF($S$4="", SUMIFS('무신사 메타 광고'!$V:$V, '무신사 메타 광고'!$C:$C, $R244),SUMIFS('무신사 메타 광고'!$V:$V,'무신사 메타 광고'!$I:$I,$S$4,'무신사 메타 광고'!$C:$C,$R244))</f>
        <v>0</v>
      </c>
      <c r="U244" s="11">
        <f t="shared" si="10"/>
        <v>0</v>
      </c>
      <c r="V244" s="12" t="str">
        <f t="shared" si="14"/>
        <v xml:space="preserve"> </v>
      </c>
      <c r="W244" s="10">
        <f>IF($S$4="", SUMIFS('무신사 메타 광고'!$K:$K, '무신사 메타 광고'!$C:$C, $R244),SUMIFS('무신사 메타 광고'!$K:$K,'무신사 메타 광고'!$I:$I,$S$4,'무신사 메타 광고'!$C:$C,$R244))</f>
        <v>0</v>
      </c>
      <c r="X244" s="10">
        <f>IF($S$4="", SUMIFS('무신사 메타 광고'!$N:$N, '무신사 메타 광고'!$C:$C, $R244),SUMIFS('무신사 메타 광고'!$N:$N,'무신사 메타 광고'!$I:$I,$S$4,'무신사 메타 광고'!$C:$C,$R244))</f>
        <v>0</v>
      </c>
      <c r="Y244" s="11">
        <f t="shared" si="11"/>
        <v>0</v>
      </c>
      <c r="Z244" s="12" t="str">
        <f t="shared" si="15"/>
        <v xml:space="preserve"> </v>
      </c>
      <c r="AB244" s="10">
        <f>IF($S$4="", SUMIFS('무신사 메타 광고'!$X:$X, '무신사 메타 광고'!$C:$C, $R244),SUMIFS('무신사 메타 광고'!$X:$X,'무신사 메타 광고'!$I:$I,$S$4,'무신사 메타 광고'!$C:$C,$R244))</f>
        <v>0</v>
      </c>
      <c r="AC244" s="11">
        <f t="shared" si="12"/>
        <v>0</v>
      </c>
    </row>
    <row r="245" spans="2:29">
      <c r="B245" s="9"/>
      <c r="C245" s="10">
        <f>IF($C$4="", SUMIFS('무신사 메타 광고'!$L:$L, '무신사 메타 광고'!$D:$D, $B245), SUMIFS('무신사 메타 광고'!$L:$L, '무신사 메타 광고'!$I:$I, $C$4, '무신사 메타 광고'!$D:$D, $B245))</f>
        <v>0</v>
      </c>
      <c r="D245" s="10">
        <f>IF($C$4="", SUMIFS('무신사 메타 광고'!$V:$V, '무신사 메타 광고'!$D:$D, $B245), SUMIFS('무신사 메타 광고'!$V:$V,'무신사 메타 광고'!$I:$I,$C$4,'무신사 메타 광고'!$D:$D,$B245))</f>
        <v>0</v>
      </c>
      <c r="E245" s="11">
        <f t="shared" si="5"/>
        <v>0</v>
      </c>
      <c r="F245" s="12" t="str">
        <f t="shared" si="13"/>
        <v xml:space="preserve"> </v>
      </c>
      <c r="G245" s="10">
        <f>IF($C$4="", SUMIFS('무신사 메타 광고'!$K:$K, '무신사 메타 광고'!$D:$D, $B245), SUMIFS('무신사 메타 광고'!$K:$K,'무신사 메타 광고'!$I:$I,$C$4,'무신사 메타 광고'!D:D,$B245))</f>
        <v>0</v>
      </c>
      <c r="H245" s="10">
        <f>IF($C$4="", SUMIFS('무신사 메타 광고'!$N:$N, '무신사 메타 광고'!$D:$D, $B245),SUMIFS('무신사 메타 광고'!$N:$N,'무신사 메타 광고'!$I:$I,$C$4,'무신사 메타 광고'!$D:$D,$B245))</f>
        <v>0</v>
      </c>
      <c r="I245" s="10">
        <f>IF($C$4="", SUMIFS('무신사 메타 광고'!$U:$U, '무신사 메타 광고'!$D:$D, $B245),SUMIFS('무신사 메타 광고'!$U:$U,'무신사 메타 광고'!$I:$I,$C$4,'무신사 메타 광고'!$D:$D,$B245))</f>
        <v>0</v>
      </c>
      <c r="J245" s="11">
        <f t="shared" si="6"/>
        <v>0</v>
      </c>
      <c r="K245" s="11">
        <f t="shared" si="7"/>
        <v>0</v>
      </c>
      <c r="L245" s="12" t="str">
        <f t="shared" si="8"/>
        <v xml:space="preserve"> </v>
      </c>
      <c r="N245" s="10">
        <f>IF($C$4="", SUMIFS('무신사 메타 광고'!$X:$X, '무신사 메타 광고'!$D:$D, $B245),SUMIFS('무신사 메타 광고'!$X:$X,'무신사 메타 광고'!I:I,$C$4,'무신사 메타 광고'!D:D,$B245))</f>
        <v>0</v>
      </c>
      <c r="O245" s="11">
        <f t="shared" si="9"/>
        <v>0</v>
      </c>
      <c r="R245" s="13"/>
      <c r="S245" s="10">
        <f>IF($S$4="", SUMIFS('무신사 메타 광고'!$L:$L, '무신사 메타 광고'!$C:$C, $R245),SUMIFS('무신사 메타 광고'!L:L,'무신사 메타 광고'!$I:$I,$S$4,'무신사 메타 광고'!$C:$C,$R245))</f>
        <v>0</v>
      </c>
      <c r="T245" s="10">
        <f>IF($S$4="", SUMIFS('무신사 메타 광고'!$V:$V, '무신사 메타 광고'!$C:$C, $R245),SUMIFS('무신사 메타 광고'!$V:$V,'무신사 메타 광고'!$I:$I,$S$4,'무신사 메타 광고'!$C:$C,$R245))</f>
        <v>0</v>
      </c>
      <c r="U245" s="11">
        <f t="shared" si="10"/>
        <v>0</v>
      </c>
      <c r="V245" s="12" t="str">
        <f t="shared" si="14"/>
        <v xml:space="preserve"> </v>
      </c>
      <c r="W245" s="10">
        <f>IF($S$4="", SUMIFS('무신사 메타 광고'!$K:$K, '무신사 메타 광고'!$C:$C, $R245),SUMIFS('무신사 메타 광고'!$K:$K,'무신사 메타 광고'!$I:$I,$S$4,'무신사 메타 광고'!$C:$C,$R245))</f>
        <v>0</v>
      </c>
      <c r="X245" s="10">
        <f>IF($S$4="", SUMIFS('무신사 메타 광고'!$N:$N, '무신사 메타 광고'!$C:$C, $R245),SUMIFS('무신사 메타 광고'!$N:$N,'무신사 메타 광고'!$I:$I,$S$4,'무신사 메타 광고'!$C:$C,$R245))</f>
        <v>0</v>
      </c>
      <c r="Y245" s="11">
        <f t="shared" si="11"/>
        <v>0</v>
      </c>
      <c r="Z245" s="12" t="str">
        <f t="shared" si="15"/>
        <v xml:space="preserve"> </v>
      </c>
      <c r="AB245" s="10">
        <f>IF($S$4="", SUMIFS('무신사 메타 광고'!$X:$X, '무신사 메타 광고'!$C:$C, $R245),SUMIFS('무신사 메타 광고'!$X:$X,'무신사 메타 광고'!$I:$I,$S$4,'무신사 메타 광고'!$C:$C,$R245))</f>
        <v>0</v>
      </c>
      <c r="AC245" s="11">
        <f t="shared" si="12"/>
        <v>0</v>
      </c>
    </row>
    <row r="246" spans="2:29">
      <c r="B246" s="9"/>
      <c r="C246" s="10">
        <f>IF($C$4="", SUMIFS('무신사 메타 광고'!$L:$L, '무신사 메타 광고'!$D:$D, $B246), SUMIFS('무신사 메타 광고'!$L:$L, '무신사 메타 광고'!$I:$I, $C$4, '무신사 메타 광고'!$D:$D, $B246))</f>
        <v>0</v>
      </c>
      <c r="D246" s="10">
        <f>IF($C$4="", SUMIFS('무신사 메타 광고'!$V:$V, '무신사 메타 광고'!$D:$D, $B246), SUMIFS('무신사 메타 광고'!$V:$V,'무신사 메타 광고'!$I:$I,$C$4,'무신사 메타 광고'!$D:$D,$B246))</f>
        <v>0</v>
      </c>
      <c r="E246" s="11">
        <f t="shared" si="5"/>
        <v>0</v>
      </c>
      <c r="F246" s="12" t="str">
        <f t="shared" si="13"/>
        <v xml:space="preserve"> </v>
      </c>
      <c r="G246" s="10">
        <f>IF($C$4="", SUMIFS('무신사 메타 광고'!$K:$K, '무신사 메타 광고'!$D:$D, $B246), SUMIFS('무신사 메타 광고'!$K:$K,'무신사 메타 광고'!$I:$I,$C$4,'무신사 메타 광고'!D:D,$B246))</f>
        <v>0</v>
      </c>
      <c r="H246" s="10">
        <f>IF($C$4="", SUMIFS('무신사 메타 광고'!$N:$N, '무신사 메타 광고'!$D:$D, $B246),SUMIFS('무신사 메타 광고'!$N:$N,'무신사 메타 광고'!$I:$I,$C$4,'무신사 메타 광고'!$D:$D,$B246))</f>
        <v>0</v>
      </c>
      <c r="I246" s="10">
        <f>IF($C$4="", SUMIFS('무신사 메타 광고'!$U:$U, '무신사 메타 광고'!$D:$D, $B246),SUMIFS('무신사 메타 광고'!$U:$U,'무신사 메타 광고'!$I:$I,$C$4,'무신사 메타 광고'!$D:$D,$B246))</f>
        <v>0</v>
      </c>
      <c r="J246" s="11">
        <f t="shared" si="6"/>
        <v>0</v>
      </c>
      <c r="K246" s="11">
        <f t="shared" si="7"/>
        <v>0</v>
      </c>
      <c r="L246" s="12" t="str">
        <f t="shared" si="8"/>
        <v xml:space="preserve"> </v>
      </c>
      <c r="N246" s="10">
        <f>IF($C$4="", SUMIFS('무신사 메타 광고'!$X:$X, '무신사 메타 광고'!$D:$D, $B246),SUMIFS('무신사 메타 광고'!$X:$X,'무신사 메타 광고'!I:I,$C$4,'무신사 메타 광고'!D:D,$B246))</f>
        <v>0</v>
      </c>
      <c r="O246" s="11">
        <f t="shared" si="9"/>
        <v>0</v>
      </c>
      <c r="R246" s="13"/>
      <c r="S246" s="10">
        <f>IF($S$4="", SUMIFS('무신사 메타 광고'!$L:$L, '무신사 메타 광고'!$C:$C, $R246),SUMIFS('무신사 메타 광고'!L:L,'무신사 메타 광고'!$I:$I,$S$4,'무신사 메타 광고'!$C:$C,$R246))</f>
        <v>0</v>
      </c>
      <c r="T246" s="10">
        <f>IF($S$4="", SUMIFS('무신사 메타 광고'!$V:$V, '무신사 메타 광고'!$C:$C, $R246),SUMIFS('무신사 메타 광고'!$V:$V,'무신사 메타 광고'!$I:$I,$S$4,'무신사 메타 광고'!$C:$C,$R246))</f>
        <v>0</v>
      </c>
      <c r="U246" s="11">
        <f t="shared" si="10"/>
        <v>0</v>
      </c>
      <c r="V246" s="12" t="str">
        <f t="shared" si="14"/>
        <v xml:space="preserve"> </v>
      </c>
      <c r="W246" s="10">
        <f>IF($S$4="", SUMIFS('무신사 메타 광고'!$K:$K, '무신사 메타 광고'!$C:$C, $R246),SUMIFS('무신사 메타 광고'!$K:$K,'무신사 메타 광고'!$I:$I,$S$4,'무신사 메타 광고'!$C:$C,$R246))</f>
        <v>0</v>
      </c>
      <c r="X246" s="10">
        <f>IF($S$4="", SUMIFS('무신사 메타 광고'!$N:$N, '무신사 메타 광고'!$C:$C, $R246),SUMIFS('무신사 메타 광고'!$N:$N,'무신사 메타 광고'!$I:$I,$S$4,'무신사 메타 광고'!$C:$C,$R246))</f>
        <v>0</v>
      </c>
      <c r="Y246" s="11">
        <f t="shared" si="11"/>
        <v>0</v>
      </c>
      <c r="Z246" s="12" t="str">
        <f t="shared" si="15"/>
        <v xml:space="preserve"> </v>
      </c>
      <c r="AB246" s="10">
        <f>IF($S$4="", SUMIFS('무신사 메타 광고'!$X:$X, '무신사 메타 광고'!$C:$C, $R246),SUMIFS('무신사 메타 광고'!$X:$X,'무신사 메타 광고'!$I:$I,$S$4,'무신사 메타 광고'!$C:$C,$R246))</f>
        <v>0</v>
      </c>
      <c r="AC246" s="11">
        <f t="shared" si="12"/>
        <v>0</v>
      </c>
    </row>
    <row r="247" spans="2:29">
      <c r="B247" s="9"/>
      <c r="C247" s="10">
        <f>IF($C$4="", SUMIFS('무신사 메타 광고'!$L:$L, '무신사 메타 광고'!$D:$D, $B247), SUMIFS('무신사 메타 광고'!$L:$L, '무신사 메타 광고'!$I:$I, $C$4, '무신사 메타 광고'!$D:$D, $B247))</f>
        <v>0</v>
      </c>
      <c r="D247" s="10">
        <f>IF($C$4="", SUMIFS('무신사 메타 광고'!$V:$V, '무신사 메타 광고'!$D:$D, $B247), SUMIFS('무신사 메타 광고'!$V:$V,'무신사 메타 광고'!$I:$I,$C$4,'무신사 메타 광고'!$D:$D,$B247))</f>
        <v>0</v>
      </c>
      <c r="E247" s="11">
        <f t="shared" si="5"/>
        <v>0</v>
      </c>
      <c r="F247" s="12" t="str">
        <f t="shared" si="13"/>
        <v xml:space="preserve"> </v>
      </c>
      <c r="G247" s="10">
        <f>IF($C$4="", SUMIFS('무신사 메타 광고'!$K:$K, '무신사 메타 광고'!$D:$D, $B247), SUMIFS('무신사 메타 광고'!$K:$K,'무신사 메타 광고'!$I:$I,$C$4,'무신사 메타 광고'!D:D,$B247))</f>
        <v>0</v>
      </c>
      <c r="H247" s="10">
        <f>IF($C$4="", SUMIFS('무신사 메타 광고'!$N:$N, '무신사 메타 광고'!$D:$D, $B247),SUMIFS('무신사 메타 광고'!$N:$N,'무신사 메타 광고'!$I:$I,$C$4,'무신사 메타 광고'!$D:$D,$B247))</f>
        <v>0</v>
      </c>
      <c r="I247" s="10">
        <f>IF($C$4="", SUMIFS('무신사 메타 광고'!$U:$U, '무신사 메타 광고'!$D:$D, $B247),SUMIFS('무신사 메타 광고'!$U:$U,'무신사 메타 광고'!$I:$I,$C$4,'무신사 메타 광고'!$D:$D,$B247))</f>
        <v>0</v>
      </c>
      <c r="J247" s="11">
        <f t="shared" si="6"/>
        <v>0</v>
      </c>
      <c r="K247" s="11">
        <f t="shared" si="7"/>
        <v>0</v>
      </c>
      <c r="L247" s="12" t="str">
        <f t="shared" si="8"/>
        <v xml:space="preserve"> </v>
      </c>
      <c r="N247" s="10">
        <f>IF($C$4="", SUMIFS('무신사 메타 광고'!$X:$X, '무신사 메타 광고'!$D:$D, $B247),SUMIFS('무신사 메타 광고'!$X:$X,'무신사 메타 광고'!I:I,$C$4,'무신사 메타 광고'!D:D,$B247))</f>
        <v>0</v>
      </c>
      <c r="O247" s="11">
        <f t="shared" si="9"/>
        <v>0</v>
      </c>
      <c r="R247" s="13"/>
      <c r="S247" s="10">
        <f>IF($S$4="", SUMIFS('무신사 메타 광고'!$L:$L, '무신사 메타 광고'!$C:$C, $R247),SUMIFS('무신사 메타 광고'!L:L,'무신사 메타 광고'!$I:$I,$S$4,'무신사 메타 광고'!$C:$C,$R247))</f>
        <v>0</v>
      </c>
      <c r="T247" s="10">
        <f>IF($S$4="", SUMIFS('무신사 메타 광고'!$V:$V, '무신사 메타 광고'!$C:$C, $R247),SUMIFS('무신사 메타 광고'!$V:$V,'무신사 메타 광고'!$I:$I,$S$4,'무신사 메타 광고'!$C:$C,$R247))</f>
        <v>0</v>
      </c>
      <c r="U247" s="11">
        <f t="shared" si="10"/>
        <v>0</v>
      </c>
      <c r="V247" s="12" t="str">
        <f t="shared" si="14"/>
        <v xml:space="preserve"> </v>
      </c>
      <c r="W247" s="10">
        <f>IF($S$4="", SUMIFS('무신사 메타 광고'!$K:$K, '무신사 메타 광고'!$C:$C, $R247),SUMIFS('무신사 메타 광고'!$K:$K,'무신사 메타 광고'!$I:$I,$S$4,'무신사 메타 광고'!$C:$C,$R247))</f>
        <v>0</v>
      </c>
      <c r="X247" s="10">
        <f>IF($S$4="", SUMIFS('무신사 메타 광고'!$N:$N, '무신사 메타 광고'!$C:$C, $R247),SUMIFS('무신사 메타 광고'!$N:$N,'무신사 메타 광고'!$I:$I,$S$4,'무신사 메타 광고'!$C:$C,$R247))</f>
        <v>0</v>
      </c>
      <c r="Y247" s="11">
        <f t="shared" si="11"/>
        <v>0</v>
      </c>
      <c r="Z247" s="12" t="str">
        <f t="shared" si="15"/>
        <v xml:space="preserve"> </v>
      </c>
      <c r="AB247" s="10">
        <f>IF($S$4="", SUMIFS('무신사 메타 광고'!$X:$X, '무신사 메타 광고'!$C:$C, $R247),SUMIFS('무신사 메타 광고'!$X:$X,'무신사 메타 광고'!$I:$I,$S$4,'무신사 메타 광고'!$C:$C,$R247))</f>
        <v>0</v>
      </c>
      <c r="AC247" s="11">
        <f t="shared" si="12"/>
        <v>0</v>
      </c>
    </row>
    <row r="248" spans="2:29">
      <c r="B248" s="9"/>
      <c r="C248" s="10">
        <f>IF($C$4="", SUMIFS('무신사 메타 광고'!$L:$L, '무신사 메타 광고'!$D:$D, $B248), SUMIFS('무신사 메타 광고'!$L:$L, '무신사 메타 광고'!$I:$I, $C$4, '무신사 메타 광고'!$D:$D, $B248))</f>
        <v>0</v>
      </c>
      <c r="D248" s="10">
        <f>IF($C$4="", SUMIFS('무신사 메타 광고'!$V:$V, '무신사 메타 광고'!$D:$D, $B248), SUMIFS('무신사 메타 광고'!$V:$V,'무신사 메타 광고'!$I:$I,$C$4,'무신사 메타 광고'!$D:$D,$B248))</f>
        <v>0</v>
      </c>
      <c r="E248" s="11">
        <f t="shared" si="5"/>
        <v>0</v>
      </c>
      <c r="F248" s="12" t="str">
        <f t="shared" si="13"/>
        <v xml:space="preserve"> </v>
      </c>
      <c r="G248" s="10">
        <f>IF($C$4="", SUMIFS('무신사 메타 광고'!$K:$K, '무신사 메타 광고'!$D:$D, $B248), SUMIFS('무신사 메타 광고'!$K:$K,'무신사 메타 광고'!$I:$I,$C$4,'무신사 메타 광고'!D:D,$B248))</f>
        <v>0</v>
      </c>
      <c r="H248" s="10">
        <f>IF($C$4="", SUMIFS('무신사 메타 광고'!$N:$N, '무신사 메타 광고'!$D:$D, $B248),SUMIFS('무신사 메타 광고'!$N:$N,'무신사 메타 광고'!$I:$I,$C$4,'무신사 메타 광고'!$D:$D,$B248))</f>
        <v>0</v>
      </c>
      <c r="I248" s="10">
        <f>IF($C$4="", SUMIFS('무신사 메타 광고'!$U:$U, '무신사 메타 광고'!$D:$D, $B248),SUMIFS('무신사 메타 광고'!$U:$U,'무신사 메타 광고'!$I:$I,$C$4,'무신사 메타 광고'!$D:$D,$B248))</f>
        <v>0</v>
      </c>
      <c r="J248" s="11">
        <f t="shared" si="6"/>
        <v>0</v>
      </c>
      <c r="K248" s="11">
        <f t="shared" si="7"/>
        <v>0</v>
      </c>
      <c r="L248" s="12" t="str">
        <f t="shared" si="8"/>
        <v xml:space="preserve"> </v>
      </c>
      <c r="N248" s="10">
        <f>IF($C$4="", SUMIFS('무신사 메타 광고'!$X:$X, '무신사 메타 광고'!$D:$D, $B248),SUMIFS('무신사 메타 광고'!$X:$X,'무신사 메타 광고'!I:I,$C$4,'무신사 메타 광고'!D:D,$B248))</f>
        <v>0</v>
      </c>
      <c r="O248" s="11">
        <f t="shared" si="9"/>
        <v>0</v>
      </c>
      <c r="R248" s="13"/>
      <c r="S248" s="10">
        <f>IF($S$4="", SUMIFS('무신사 메타 광고'!$L:$L, '무신사 메타 광고'!$C:$C, $R248),SUMIFS('무신사 메타 광고'!L:L,'무신사 메타 광고'!$I:$I,$S$4,'무신사 메타 광고'!$C:$C,$R248))</f>
        <v>0</v>
      </c>
      <c r="T248" s="10">
        <f>IF($S$4="", SUMIFS('무신사 메타 광고'!$V:$V, '무신사 메타 광고'!$C:$C, $R248),SUMIFS('무신사 메타 광고'!$V:$V,'무신사 메타 광고'!$I:$I,$S$4,'무신사 메타 광고'!$C:$C,$R248))</f>
        <v>0</v>
      </c>
      <c r="U248" s="11">
        <f t="shared" si="10"/>
        <v>0</v>
      </c>
      <c r="V248" s="12" t="str">
        <f t="shared" si="14"/>
        <v xml:space="preserve"> </v>
      </c>
      <c r="W248" s="10">
        <f>IF($S$4="", SUMIFS('무신사 메타 광고'!$K:$K, '무신사 메타 광고'!$C:$C, $R248),SUMIFS('무신사 메타 광고'!$K:$K,'무신사 메타 광고'!$I:$I,$S$4,'무신사 메타 광고'!$C:$C,$R248))</f>
        <v>0</v>
      </c>
      <c r="X248" s="10">
        <f>IF($S$4="", SUMIFS('무신사 메타 광고'!$N:$N, '무신사 메타 광고'!$C:$C, $R248),SUMIFS('무신사 메타 광고'!$N:$N,'무신사 메타 광고'!$I:$I,$S$4,'무신사 메타 광고'!$C:$C,$R248))</f>
        <v>0</v>
      </c>
      <c r="Y248" s="11">
        <f t="shared" si="11"/>
        <v>0</v>
      </c>
      <c r="Z248" s="12" t="str">
        <f t="shared" si="15"/>
        <v xml:space="preserve"> </v>
      </c>
      <c r="AB248" s="10">
        <f>IF($S$4="", SUMIFS('무신사 메타 광고'!$X:$X, '무신사 메타 광고'!$C:$C, $R248),SUMIFS('무신사 메타 광고'!$X:$X,'무신사 메타 광고'!$I:$I,$S$4,'무신사 메타 광고'!$C:$C,$R248))</f>
        <v>0</v>
      </c>
      <c r="AC248" s="11">
        <f t="shared" si="12"/>
        <v>0</v>
      </c>
    </row>
    <row r="249" spans="2:29">
      <c r="B249" s="9"/>
      <c r="C249" s="10">
        <f>IF($C$4="", SUMIFS('무신사 메타 광고'!$L:$L, '무신사 메타 광고'!$D:$D, $B249), SUMIFS('무신사 메타 광고'!$L:$L, '무신사 메타 광고'!$I:$I, $C$4, '무신사 메타 광고'!$D:$D, $B249))</f>
        <v>0</v>
      </c>
      <c r="D249" s="10">
        <f>IF($C$4="", SUMIFS('무신사 메타 광고'!$V:$V, '무신사 메타 광고'!$D:$D, $B249), SUMIFS('무신사 메타 광고'!$V:$V,'무신사 메타 광고'!$I:$I,$C$4,'무신사 메타 광고'!$D:$D,$B249))</f>
        <v>0</v>
      </c>
      <c r="E249" s="11">
        <f t="shared" si="5"/>
        <v>0</v>
      </c>
      <c r="F249" s="12" t="str">
        <f t="shared" si="13"/>
        <v xml:space="preserve"> </v>
      </c>
      <c r="G249" s="10">
        <f>IF($C$4="", SUMIFS('무신사 메타 광고'!$K:$K, '무신사 메타 광고'!$D:$D, $B249), SUMIFS('무신사 메타 광고'!$K:$K,'무신사 메타 광고'!$I:$I,$C$4,'무신사 메타 광고'!D:D,$B249))</f>
        <v>0</v>
      </c>
      <c r="H249" s="10">
        <f>IF($C$4="", SUMIFS('무신사 메타 광고'!$N:$N, '무신사 메타 광고'!$D:$D, $B249),SUMIFS('무신사 메타 광고'!$N:$N,'무신사 메타 광고'!$I:$I,$C$4,'무신사 메타 광고'!$D:$D,$B249))</f>
        <v>0</v>
      </c>
      <c r="I249" s="10">
        <f>IF($C$4="", SUMIFS('무신사 메타 광고'!$U:$U, '무신사 메타 광고'!$D:$D, $B249),SUMIFS('무신사 메타 광고'!$U:$U,'무신사 메타 광고'!$I:$I,$C$4,'무신사 메타 광고'!$D:$D,$B249))</f>
        <v>0</v>
      </c>
      <c r="J249" s="11">
        <f t="shared" si="6"/>
        <v>0</v>
      </c>
      <c r="K249" s="11">
        <f t="shared" si="7"/>
        <v>0</v>
      </c>
      <c r="L249" s="12" t="str">
        <f t="shared" si="8"/>
        <v xml:space="preserve"> </v>
      </c>
      <c r="N249" s="10">
        <f>IF($C$4="", SUMIFS('무신사 메타 광고'!$X:$X, '무신사 메타 광고'!$D:$D, $B249),SUMIFS('무신사 메타 광고'!$X:$X,'무신사 메타 광고'!I:I,$C$4,'무신사 메타 광고'!D:D,$B249))</f>
        <v>0</v>
      </c>
      <c r="O249" s="11">
        <f t="shared" si="9"/>
        <v>0</v>
      </c>
      <c r="R249" s="13"/>
      <c r="S249" s="10">
        <f>IF($S$4="", SUMIFS('무신사 메타 광고'!$L:$L, '무신사 메타 광고'!$C:$C, $R249),SUMIFS('무신사 메타 광고'!L:L,'무신사 메타 광고'!$I:$I,$S$4,'무신사 메타 광고'!$C:$C,$R249))</f>
        <v>0</v>
      </c>
      <c r="T249" s="10">
        <f>IF($S$4="", SUMIFS('무신사 메타 광고'!$V:$V, '무신사 메타 광고'!$C:$C, $R249),SUMIFS('무신사 메타 광고'!$V:$V,'무신사 메타 광고'!$I:$I,$S$4,'무신사 메타 광고'!$C:$C,$R249))</f>
        <v>0</v>
      </c>
      <c r="U249" s="11">
        <f t="shared" si="10"/>
        <v>0</v>
      </c>
      <c r="V249" s="12" t="str">
        <f t="shared" si="14"/>
        <v xml:space="preserve"> </v>
      </c>
      <c r="W249" s="10">
        <f>IF($S$4="", SUMIFS('무신사 메타 광고'!$K:$K, '무신사 메타 광고'!$C:$C, $R249),SUMIFS('무신사 메타 광고'!$K:$K,'무신사 메타 광고'!$I:$I,$S$4,'무신사 메타 광고'!$C:$C,$R249))</f>
        <v>0</v>
      </c>
      <c r="X249" s="10">
        <f>IF($S$4="", SUMIFS('무신사 메타 광고'!$N:$N, '무신사 메타 광고'!$C:$C, $R249),SUMIFS('무신사 메타 광고'!$N:$N,'무신사 메타 광고'!$I:$I,$S$4,'무신사 메타 광고'!$C:$C,$R249))</f>
        <v>0</v>
      </c>
      <c r="Y249" s="11">
        <f t="shared" si="11"/>
        <v>0</v>
      </c>
      <c r="Z249" s="12" t="str">
        <f t="shared" si="15"/>
        <v xml:space="preserve"> </v>
      </c>
      <c r="AB249" s="10">
        <f>IF($S$4="", SUMIFS('무신사 메타 광고'!$X:$X, '무신사 메타 광고'!$C:$C, $R249),SUMIFS('무신사 메타 광고'!$X:$X,'무신사 메타 광고'!$I:$I,$S$4,'무신사 메타 광고'!$C:$C,$R249))</f>
        <v>0</v>
      </c>
      <c r="AC249" s="11">
        <f t="shared" si="12"/>
        <v>0</v>
      </c>
    </row>
    <row r="250" spans="2:29">
      <c r="B250" s="9"/>
      <c r="C250" s="10">
        <f>IF($C$4="", SUMIFS('무신사 메타 광고'!$L:$L, '무신사 메타 광고'!$D:$D, $B250), SUMIFS('무신사 메타 광고'!$L:$L, '무신사 메타 광고'!$I:$I, $C$4, '무신사 메타 광고'!$D:$D, $B250))</f>
        <v>0</v>
      </c>
      <c r="D250" s="10">
        <f>IF($C$4="", SUMIFS('무신사 메타 광고'!$V:$V, '무신사 메타 광고'!$D:$D, $B250), SUMIFS('무신사 메타 광고'!$V:$V,'무신사 메타 광고'!$I:$I,$C$4,'무신사 메타 광고'!$D:$D,$B250))</f>
        <v>0</v>
      </c>
      <c r="E250" s="11">
        <f t="shared" si="5"/>
        <v>0</v>
      </c>
      <c r="F250" s="12" t="str">
        <f t="shared" si="13"/>
        <v xml:space="preserve"> </v>
      </c>
      <c r="G250" s="10">
        <f>IF($C$4="", SUMIFS('무신사 메타 광고'!$K:$K, '무신사 메타 광고'!$D:$D, $B250), SUMIFS('무신사 메타 광고'!$K:$K,'무신사 메타 광고'!$I:$I,$C$4,'무신사 메타 광고'!D:D,$B250))</f>
        <v>0</v>
      </c>
      <c r="H250" s="10">
        <f>IF($C$4="", SUMIFS('무신사 메타 광고'!$N:$N, '무신사 메타 광고'!$D:$D, $B250),SUMIFS('무신사 메타 광고'!$N:$N,'무신사 메타 광고'!$I:$I,$C$4,'무신사 메타 광고'!$D:$D,$B250))</f>
        <v>0</v>
      </c>
      <c r="I250" s="10">
        <f>IF($C$4="", SUMIFS('무신사 메타 광고'!$U:$U, '무신사 메타 광고'!$D:$D, $B250),SUMIFS('무신사 메타 광고'!$U:$U,'무신사 메타 광고'!$I:$I,$C$4,'무신사 메타 광고'!$D:$D,$B250))</f>
        <v>0</v>
      </c>
      <c r="J250" s="11">
        <f t="shared" si="6"/>
        <v>0</v>
      </c>
      <c r="K250" s="11">
        <f t="shared" si="7"/>
        <v>0</v>
      </c>
      <c r="L250" s="12" t="str">
        <f t="shared" si="8"/>
        <v xml:space="preserve"> </v>
      </c>
      <c r="N250" s="10">
        <f>IF($C$4="", SUMIFS('무신사 메타 광고'!$X:$X, '무신사 메타 광고'!$D:$D, $B250),SUMIFS('무신사 메타 광고'!$X:$X,'무신사 메타 광고'!I:I,$C$4,'무신사 메타 광고'!D:D,$B250))</f>
        <v>0</v>
      </c>
      <c r="O250" s="11">
        <f t="shared" si="9"/>
        <v>0</v>
      </c>
      <c r="R250" s="13"/>
      <c r="S250" s="10">
        <f>IF($S$4="", SUMIFS('무신사 메타 광고'!$L:$L, '무신사 메타 광고'!$C:$C, $R250),SUMIFS('무신사 메타 광고'!L:L,'무신사 메타 광고'!$I:$I,$S$4,'무신사 메타 광고'!$C:$C,$R250))</f>
        <v>0</v>
      </c>
      <c r="T250" s="10">
        <f>IF($S$4="", SUMIFS('무신사 메타 광고'!$V:$V, '무신사 메타 광고'!$C:$C, $R250),SUMIFS('무신사 메타 광고'!$V:$V,'무신사 메타 광고'!$I:$I,$S$4,'무신사 메타 광고'!$C:$C,$R250))</f>
        <v>0</v>
      </c>
      <c r="U250" s="11">
        <f t="shared" si="10"/>
        <v>0</v>
      </c>
      <c r="V250" s="12" t="str">
        <f t="shared" si="14"/>
        <v xml:space="preserve"> </v>
      </c>
      <c r="W250" s="10">
        <f>IF($S$4="", SUMIFS('무신사 메타 광고'!$K:$K, '무신사 메타 광고'!$C:$C, $R250),SUMIFS('무신사 메타 광고'!$K:$K,'무신사 메타 광고'!$I:$I,$S$4,'무신사 메타 광고'!$C:$C,$R250))</f>
        <v>0</v>
      </c>
      <c r="X250" s="10">
        <f>IF($S$4="", SUMIFS('무신사 메타 광고'!$N:$N, '무신사 메타 광고'!$C:$C, $R250),SUMIFS('무신사 메타 광고'!$N:$N,'무신사 메타 광고'!$I:$I,$S$4,'무신사 메타 광고'!$C:$C,$R250))</f>
        <v>0</v>
      </c>
      <c r="Y250" s="11">
        <f t="shared" si="11"/>
        <v>0</v>
      </c>
      <c r="Z250" s="12" t="str">
        <f t="shared" si="15"/>
        <v xml:space="preserve"> </v>
      </c>
      <c r="AB250" s="10">
        <f>IF($S$4="", SUMIFS('무신사 메타 광고'!$X:$X, '무신사 메타 광고'!$C:$C, $R250),SUMIFS('무신사 메타 광고'!$X:$X,'무신사 메타 광고'!$I:$I,$S$4,'무신사 메타 광고'!$C:$C,$R250))</f>
        <v>0</v>
      </c>
      <c r="AC250" s="11">
        <f t="shared" si="12"/>
        <v>0</v>
      </c>
    </row>
    <row r="251" spans="2:29">
      <c r="B251" s="9"/>
      <c r="C251" s="10">
        <f>IF($C$4="", SUMIFS('무신사 메타 광고'!$L:$L, '무신사 메타 광고'!$D:$D, $B251), SUMIFS('무신사 메타 광고'!$L:$L, '무신사 메타 광고'!$I:$I, $C$4, '무신사 메타 광고'!$D:$D, $B251))</f>
        <v>0</v>
      </c>
      <c r="D251" s="10">
        <f>IF($C$4="", SUMIFS('무신사 메타 광고'!$V:$V, '무신사 메타 광고'!$D:$D, $B251), SUMIFS('무신사 메타 광고'!$V:$V,'무신사 메타 광고'!$I:$I,$C$4,'무신사 메타 광고'!$D:$D,$B251))</f>
        <v>0</v>
      </c>
      <c r="E251" s="11">
        <f t="shared" si="5"/>
        <v>0</v>
      </c>
      <c r="F251" s="12" t="str">
        <f t="shared" si="13"/>
        <v xml:space="preserve"> </v>
      </c>
      <c r="G251" s="10">
        <f>IF($C$4="", SUMIFS('무신사 메타 광고'!$K:$K, '무신사 메타 광고'!$D:$D, $B251), SUMIFS('무신사 메타 광고'!$K:$K,'무신사 메타 광고'!$I:$I,$C$4,'무신사 메타 광고'!D:D,$B251))</f>
        <v>0</v>
      </c>
      <c r="H251" s="10">
        <f>IF($C$4="", SUMIFS('무신사 메타 광고'!$N:$N, '무신사 메타 광고'!$D:$D, $B251),SUMIFS('무신사 메타 광고'!$N:$N,'무신사 메타 광고'!$I:$I,$C$4,'무신사 메타 광고'!$D:$D,$B251))</f>
        <v>0</v>
      </c>
      <c r="I251" s="10">
        <f>IF($C$4="", SUMIFS('무신사 메타 광고'!$U:$U, '무신사 메타 광고'!$D:$D, $B251),SUMIFS('무신사 메타 광고'!$U:$U,'무신사 메타 광고'!$I:$I,$C$4,'무신사 메타 광고'!$D:$D,$B251))</f>
        <v>0</v>
      </c>
      <c r="J251" s="11">
        <f t="shared" si="6"/>
        <v>0</v>
      </c>
      <c r="K251" s="11">
        <f t="shared" si="7"/>
        <v>0</v>
      </c>
      <c r="L251" s="12" t="str">
        <f t="shared" si="8"/>
        <v xml:space="preserve"> </v>
      </c>
      <c r="N251" s="10">
        <f>IF($C$4="", SUMIFS('무신사 메타 광고'!$X:$X, '무신사 메타 광고'!$D:$D, $B251),SUMIFS('무신사 메타 광고'!$X:$X,'무신사 메타 광고'!I:I,$C$4,'무신사 메타 광고'!D:D,$B251))</f>
        <v>0</v>
      </c>
      <c r="O251" s="11">
        <f t="shared" si="9"/>
        <v>0</v>
      </c>
      <c r="R251" s="13"/>
      <c r="S251" s="10">
        <f>IF($S$4="", SUMIFS('무신사 메타 광고'!$L:$L, '무신사 메타 광고'!$C:$C, $R251),SUMIFS('무신사 메타 광고'!L:L,'무신사 메타 광고'!$I:$I,$S$4,'무신사 메타 광고'!$C:$C,$R251))</f>
        <v>0</v>
      </c>
      <c r="T251" s="10">
        <f>IF($S$4="", SUMIFS('무신사 메타 광고'!$V:$V, '무신사 메타 광고'!$C:$C, $R251),SUMIFS('무신사 메타 광고'!$V:$V,'무신사 메타 광고'!$I:$I,$S$4,'무신사 메타 광고'!$C:$C,$R251))</f>
        <v>0</v>
      </c>
      <c r="U251" s="11">
        <f t="shared" si="10"/>
        <v>0</v>
      </c>
      <c r="V251" s="12" t="str">
        <f t="shared" si="14"/>
        <v xml:space="preserve"> </v>
      </c>
      <c r="W251" s="10">
        <f>IF($S$4="", SUMIFS('무신사 메타 광고'!$K:$K, '무신사 메타 광고'!$C:$C, $R251),SUMIFS('무신사 메타 광고'!$K:$K,'무신사 메타 광고'!$I:$I,$S$4,'무신사 메타 광고'!$C:$C,$R251))</f>
        <v>0</v>
      </c>
      <c r="X251" s="10">
        <f>IF($S$4="", SUMIFS('무신사 메타 광고'!$N:$N, '무신사 메타 광고'!$C:$C, $R251),SUMIFS('무신사 메타 광고'!$N:$N,'무신사 메타 광고'!$I:$I,$S$4,'무신사 메타 광고'!$C:$C,$R251))</f>
        <v>0</v>
      </c>
      <c r="Y251" s="11">
        <f t="shared" si="11"/>
        <v>0</v>
      </c>
      <c r="Z251" s="12" t="str">
        <f t="shared" si="15"/>
        <v xml:space="preserve"> </v>
      </c>
      <c r="AB251" s="10">
        <f>IF($S$4="", SUMIFS('무신사 메타 광고'!$X:$X, '무신사 메타 광고'!$C:$C, $R251),SUMIFS('무신사 메타 광고'!$X:$X,'무신사 메타 광고'!$I:$I,$S$4,'무신사 메타 광고'!$C:$C,$R251))</f>
        <v>0</v>
      </c>
      <c r="AC251" s="11">
        <f t="shared" si="12"/>
        <v>0</v>
      </c>
    </row>
    <row r="252" spans="2:29">
      <c r="B252" s="9"/>
      <c r="C252" s="10">
        <f>IF($C$4="", SUMIFS('무신사 메타 광고'!$L:$L, '무신사 메타 광고'!$D:$D, $B252), SUMIFS('무신사 메타 광고'!$L:$L, '무신사 메타 광고'!$I:$I, $C$4, '무신사 메타 광고'!$D:$D, $B252))</f>
        <v>0</v>
      </c>
      <c r="D252" s="10">
        <f>IF($C$4="", SUMIFS('무신사 메타 광고'!$V:$V, '무신사 메타 광고'!$D:$D, $B252), SUMIFS('무신사 메타 광고'!$V:$V,'무신사 메타 광고'!$I:$I,$C$4,'무신사 메타 광고'!$D:$D,$B252))</f>
        <v>0</v>
      </c>
      <c r="E252" s="11">
        <f t="shared" si="5"/>
        <v>0</v>
      </c>
      <c r="F252" s="12" t="str">
        <f t="shared" si="13"/>
        <v xml:space="preserve"> </v>
      </c>
      <c r="G252" s="10">
        <f>IF($C$4="", SUMIFS('무신사 메타 광고'!$K:$K, '무신사 메타 광고'!$D:$D, $B252), SUMIFS('무신사 메타 광고'!$K:$K,'무신사 메타 광고'!$I:$I,$C$4,'무신사 메타 광고'!D:D,$B252))</f>
        <v>0</v>
      </c>
      <c r="H252" s="10">
        <f>IF($C$4="", SUMIFS('무신사 메타 광고'!$N:$N, '무신사 메타 광고'!$D:$D, $B252),SUMIFS('무신사 메타 광고'!$N:$N,'무신사 메타 광고'!$I:$I,$C$4,'무신사 메타 광고'!$D:$D,$B252))</f>
        <v>0</v>
      </c>
      <c r="I252" s="10">
        <f>IF($C$4="", SUMIFS('무신사 메타 광고'!$U:$U, '무신사 메타 광고'!$D:$D, $B252),SUMIFS('무신사 메타 광고'!$U:$U,'무신사 메타 광고'!$I:$I,$C$4,'무신사 메타 광고'!$D:$D,$B252))</f>
        <v>0</v>
      </c>
      <c r="J252" s="11">
        <f t="shared" si="6"/>
        <v>0</v>
      </c>
      <c r="K252" s="11">
        <f t="shared" si="7"/>
        <v>0</v>
      </c>
      <c r="L252" s="12" t="str">
        <f t="shared" si="8"/>
        <v xml:space="preserve"> </v>
      </c>
      <c r="N252" s="10">
        <f>IF($C$4="", SUMIFS('무신사 메타 광고'!$X:$X, '무신사 메타 광고'!$D:$D, $B252),SUMIFS('무신사 메타 광고'!$X:$X,'무신사 메타 광고'!I:I,$C$4,'무신사 메타 광고'!D:D,$B252))</f>
        <v>0</v>
      </c>
      <c r="O252" s="11">
        <f t="shared" si="9"/>
        <v>0</v>
      </c>
      <c r="R252" s="13"/>
      <c r="S252" s="10">
        <f>IF($S$4="", SUMIFS('무신사 메타 광고'!$L:$L, '무신사 메타 광고'!$C:$C, $R252),SUMIFS('무신사 메타 광고'!L:L,'무신사 메타 광고'!$I:$I,$S$4,'무신사 메타 광고'!$C:$C,$R252))</f>
        <v>0</v>
      </c>
      <c r="T252" s="10">
        <f>IF($S$4="", SUMIFS('무신사 메타 광고'!$V:$V, '무신사 메타 광고'!$C:$C, $R252),SUMIFS('무신사 메타 광고'!$V:$V,'무신사 메타 광고'!$I:$I,$S$4,'무신사 메타 광고'!$C:$C,$R252))</f>
        <v>0</v>
      </c>
      <c r="U252" s="11">
        <f t="shared" si="10"/>
        <v>0</v>
      </c>
      <c r="V252" s="12" t="str">
        <f t="shared" si="14"/>
        <v xml:space="preserve"> </v>
      </c>
      <c r="W252" s="10">
        <f>IF($S$4="", SUMIFS('무신사 메타 광고'!$K:$K, '무신사 메타 광고'!$C:$C, $R252),SUMIFS('무신사 메타 광고'!$K:$K,'무신사 메타 광고'!$I:$I,$S$4,'무신사 메타 광고'!$C:$C,$R252))</f>
        <v>0</v>
      </c>
      <c r="X252" s="10">
        <f>IF($S$4="", SUMIFS('무신사 메타 광고'!$N:$N, '무신사 메타 광고'!$C:$C, $R252),SUMIFS('무신사 메타 광고'!$N:$N,'무신사 메타 광고'!$I:$I,$S$4,'무신사 메타 광고'!$C:$C,$R252))</f>
        <v>0</v>
      </c>
      <c r="Y252" s="11">
        <f t="shared" si="11"/>
        <v>0</v>
      </c>
      <c r="Z252" s="12" t="str">
        <f t="shared" si="15"/>
        <v xml:space="preserve"> </v>
      </c>
      <c r="AB252" s="10">
        <f>IF($S$4="", SUMIFS('무신사 메타 광고'!$X:$X, '무신사 메타 광고'!$C:$C, $R252),SUMIFS('무신사 메타 광고'!$X:$X,'무신사 메타 광고'!$I:$I,$S$4,'무신사 메타 광고'!$C:$C,$R252))</f>
        <v>0</v>
      </c>
      <c r="AC252" s="11">
        <f t="shared" si="12"/>
        <v>0</v>
      </c>
    </row>
    <row r="253" spans="2:29">
      <c r="B253" s="9"/>
      <c r="C253" s="10">
        <f>IF($C$4="", SUMIFS('무신사 메타 광고'!$L:$L, '무신사 메타 광고'!$D:$D, $B253), SUMIFS('무신사 메타 광고'!$L:$L, '무신사 메타 광고'!$I:$I, $C$4, '무신사 메타 광고'!$D:$D, $B253))</f>
        <v>0</v>
      </c>
      <c r="D253" s="10">
        <f>IF($C$4="", SUMIFS('무신사 메타 광고'!$V:$V, '무신사 메타 광고'!$D:$D, $B253), SUMIFS('무신사 메타 광고'!$V:$V,'무신사 메타 광고'!$I:$I,$C$4,'무신사 메타 광고'!$D:$D,$B253))</f>
        <v>0</v>
      </c>
      <c r="E253" s="11">
        <f t="shared" si="5"/>
        <v>0</v>
      </c>
      <c r="F253" s="12" t="str">
        <f t="shared" si="13"/>
        <v xml:space="preserve"> </v>
      </c>
      <c r="G253" s="10">
        <f>IF($C$4="", SUMIFS('무신사 메타 광고'!$K:$K, '무신사 메타 광고'!$D:$D, $B253), SUMIFS('무신사 메타 광고'!$K:$K,'무신사 메타 광고'!$I:$I,$C$4,'무신사 메타 광고'!D:D,$B253))</f>
        <v>0</v>
      </c>
      <c r="H253" s="10">
        <f>IF($C$4="", SUMIFS('무신사 메타 광고'!$N:$N, '무신사 메타 광고'!$D:$D, $B253),SUMIFS('무신사 메타 광고'!$N:$N,'무신사 메타 광고'!$I:$I,$C$4,'무신사 메타 광고'!$D:$D,$B253))</f>
        <v>0</v>
      </c>
      <c r="I253" s="10">
        <f>IF($C$4="", SUMIFS('무신사 메타 광고'!$U:$U, '무신사 메타 광고'!$D:$D, $B253),SUMIFS('무신사 메타 광고'!$U:$U,'무신사 메타 광고'!$I:$I,$C$4,'무신사 메타 광고'!$D:$D,$B253))</f>
        <v>0</v>
      </c>
      <c r="J253" s="11">
        <f t="shared" si="6"/>
        <v>0</v>
      </c>
      <c r="K253" s="11">
        <f t="shared" si="7"/>
        <v>0</v>
      </c>
      <c r="L253" s="12" t="str">
        <f t="shared" si="8"/>
        <v xml:space="preserve"> </v>
      </c>
      <c r="N253" s="10">
        <f>IF($C$4="", SUMIFS('무신사 메타 광고'!$X:$X, '무신사 메타 광고'!$D:$D, $B253),SUMIFS('무신사 메타 광고'!$X:$X,'무신사 메타 광고'!I:I,$C$4,'무신사 메타 광고'!D:D,$B253))</f>
        <v>0</v>
      </c>
      <c r="O253" s="11">
        <f t="shared" si="9"/>
        <v>0</v>
      </c>
      <c r="R253" s="13"/>
      <c r="S253" s="10">
        <f>IF($S$4="", SUMIFS('무신사 메타 광고'!$L:$L, '무신사 메타 광고'!$C:$C, $R253),SUMIFS('무신사 메타 광고'!L:L,'무신사 메타 광고'!$I:$I,$S$4,'무신사 메타 광고'!$C:$C,$R253))</f>
        <v>0</v>
      </c>
      <c r="T253" s="10">
        <f>IF($S$4="", SUMIFS('무신사 메타 광고'!$V:$V, '무신사 메타 광고'!$C:$C, $R253),SUMIFS('무신사 메타 광고'!$V:$V,'무신사 메타 광고'!$I:$I,$S$4,'무신사 메타 광고'!$C:$C,$R253))</f>
        <v>0</v>
      </c>
      <c r="U253" s="11">
        <f t="shared" si="10"/>
        <v>0</v>
      </c>
      <c r="V253" s="12" t="str">
        <f t="shared" si="14"/>
        <v xml:space="preserve"> </v>
      </c>
      <c r="W253" s="10">
        <f>IF($S$4="", SUMIFS('무신사 메타 광고'!$K:$K, '무신사 메타 광고'!$C:$C, $R253),SUMIFS('무신사 메타 광고'!$K:$K,'무신사 메타 광고'!$I:$I,$S$4,'무신사 메타 광고'!$C:$C,$R253))</f>
        <v>0</v>
      </c>
      <c r="X253" s="10">
        <f>IF($S$4="", SUMIFS('무신사 메타 광고'!$N:$N, '무신사 메타 광고'!$C:$C, $R253),SUMIFS('무신사 메타 광고'!$N:$N,'무신사 메타 광고'!$I:$I,$S$4,'무신사 메타 광고'!$C:$C,$R253))</f>
        <v>0</v>
      </c>
      <c r="Y253" s="11">
        <f t="shared" si="11"/>
        <v>0</v>
      </c>
      <c r="Z253" s="12" t="str">
        <f t="shared" si="15"/>
        <v xml:space="preserve"> </v>
      </c>
      <c r="AB253" s="10">
        <f>IF($S$4="", SUMIFS('무신사 메타 광고'!$X:$X, '무신사 메타 광고'!$C:$C, $R253),SUMIFS('무신사 메타 광고'!$X:$X,'무신사 메타 광고'!$I:$I,$S$4,'무신사 메타 광고'!$C:$C,$R253))</f>
        <v>0</v>
      </c>
      <c r="AC253" s="11">
        <f t="shared" si="12"/>
        <v>0</v>
      </c>
    </row>
    <row r="254" spans="2:29">
      <c r="B254" s="9"/>
      <c r="C254" s="10">
        <f>IF($C$4="", SUMIFS('무신사 메타 광고'!$L:$L, '무신사 메타 광고'!$D:$D, $B254), SUMIFS('무신사 메타 광고'!$L:$L, '무신사 메타 광고'!$I:$I, $C$4, '무신사 메타 광고'!$D:$D, $B254))</f>
        <v>0</v>
      </c>
      <c r="D254" s="10">
        <f>IF($C$4="", SUMIFS('무신사 메타 광고'!$V:$V, '무신사 메타 광고'!$D:$D, $B254), SUMIFS('무신사 메타 광고'!$V:$V,'무신사 메타 광고'!$I:$I,$C$4,'무신사 메타 광고'!$D:$D,$B254))</f>
        <v>0</v>
      </c>
      <c r="E254" s="11">
        <f t="shared" si="5"/>
        <v>0</v>
      </c>
      <c r="F254" s="12" t="str">
        <f t="shared" si="13"/>
        <v xml:space="preserve"> </v>
      </c>
      <c r="G254" s="10">
        <f>IF($C$4="", SUMIFS('무신사 메타 광고'!$K:$K, '무신사 메타 광고'!$D:$D, $B254), SUMIFS('무신사 메타 광고'!$K:$K,'무신사 메타 광고'!$I:$I,$C$4,'무신사 메타 광고'!D:D,$B254))</f>
        <v>0</v>
      </c>
      <c r="H254" s="10">
        <f>IF($C$4="", SUMIFS('무신사 메타 광고'!$N:$N, '무신사 메타 광고'!$D:$D, $B254),SUMIFS('무신사 메타 광고'!$N:$N,'무신사 메타 광고'!$I:$I,$C$4,'무신사 메타 광고'!$D:$D,$B254))</f>
        <v>0</v>
      </c>
      <c r="I254" s="10">
        <f>IF($C$4="", SUMIFS('무신사 메타 광고'!$U:$U, '무신사 메타 광고'!$D:$D, $B254),SUMIFS('무신사 메타 광고'!$U:$U,'무신사 메타 광고'!$I:$I,$C$4,'무신사 메타 광고'!$D:$D,$B254))</f>
        <v>0</v>
      </c>
      <c r="J254" s="11">
        <f t="shared" si="6"/>
        <v>0</v>
      </c>
      <c r="K254" s="11">
        <f t="shared" si="7"/>
        <v>0</v>
      </c>
      <c r="L254" s="12" t="str">
        <f t="shared" si="8"/>
        <v xml:space="preserve"> </v>
      </c>
      <c r="N254" s="10">
        <f>IF($C$4="", SUMIFS('무신사 메타 광고'!$X:$X, '무신사 메타 광고'!$D:$D, $B254),SUMIFS('무신사 메타 광고'!$X:$X,'무신사 메타 광고'!I:I,$C$4,'무신사 메타 광고'!D:D,$B254))</f>
        <v>0</v>
      </c>
      <c r="O254" s="11">
        <f t="shared" si="9"/>
        <v>0</v>
      </c>
      <c r="R254" s="13"/>
      <c r="S254" s="10">
        <f>IF($S$4="", SUMIFS('무신사 메타 광고'!$L:$L, '무신사 메타 광고'!$C:$C, $R254),SUMIFS('무신사 메타 광고'!L:L,'무신사 메타 광고'!$I:$I,$S$4,'무신사 메타 광고'!$C:$C,$R254))</f>
        <v>0</v>
      </c>
      <c r="T254" s="10">
        <f>IF($S$4="", SUMIFS('무신사 메타 광고'!$V:$V, '무신사 메타 광고'!$C:$C, $R254),SUMIFS('무신사 메타 광고'!$V:$V,'무신사 메타 광고'!$I:$I,$S$4,'무신사 메타 광고'!$C:$C,$R254))</f>
        <v>0</v>
      </c>
      <c r="U254" s="11">
        <f t="shared" si="10"/>
        <v>0</v>
      </c>
      <c r="V254" s="12" t="str">
        <f t="shared" si="14"/>
        <v xml:space="preserve"> </v>
      </c>
      <c r="W254" s="10">
        <f>IF($S$4="", SUMIFS('무신사 메타 광고'!$K:$K, '무신사 메타 광고'!$C:$C, $R254),SUMIFS('무신사 메타 광고'!$K:$K,'무신사 메타 광고'!$I:$I,$S$4,'무신사 메타 광고'!$C:$C,$R254))</f>
        <v>0</v>
      </c>
      <c r="X254" s="10">
        <f>IF($S$4="", SUMIFS('무신사 메타 광고'!$N:$N, '무신사 메타 광고'!$C:$C, $R254),SUMIFS('무신사 메타 광고'!$N:$N,'무신사 메타 광고'!$I:$I,$S$4,'무신사 메타 광고'!$C:$C,$R254))</f>
        <v>0</v>
      </c>
      <c r="Y254" s="11">
        <f t="shared" si="11"/>
        <v>0</v>
      </c>
      <c r="Z254" s="12" t="str">
        <f t="shared" si="15"/>
        <v xml:space="preserve"> </v>
      </c>
      <c r="AB254" s="10">
        <f>IF($S$4="", SUMIFS('무신사 메타 광고'!$X:$X, '무신사 메타 광고'!$C:$C, $R254),SUMIFS('무신사 메타 광고'!$X:$X,'무신사 메타 광고'!$I:$I,$S$4,'무신사 메타 광고'!$C:$C,$R254))</f>
        <v>0</v>
      </c>
      <c r="AC254" s="11">
        <f t="shared" si="12"/>
        <v>0</v>
      </c>
    </row>
    <row r="255" spans="2:29">
      <c r="B255" s="9"/>
      <c r="C255" s="10">
        <f>IF($C$4="", SUMIFS('무신사 메타 광고'!$L:$L, '무신사 메타 광고'!$D:$D, $B255), SUMIFS('무신사 메타 광고'!$L:$L, '무신사 메타 광고'!$I:$I, $C$4, '무신사 메타 광고'!$D:$D, $B255))</f>
        <v>0</v>
      </c>
      <c r="D255" s="10">
        <f>IF($C$4="", SUMIFS('무신사 메타 광고'!$V:$V, '무신사 메타 광고'!$D:$D, $B255), SUMIFS('무신사 메타 광고'!$V:$V,'무신사 메타 광고'!$I:$I,$C$4,'무신사 메타 광고'!$D:$D,$B255))</f>
        <v>0</v>
      </c>
      <c r="E255" s="11">
        <f t="shared" si="5"/>
        <v>0</v>
      </c>
      <c r="F255" s="12" t="str">
        <f t="shared" si="13"/>
        <v xml:space="preserve"> </v>
      </c>
      <c r="G255" s="10">
        <f>IF($C$4="", SUMIFS('무신사 메타 광고'!$K:$K, '무신사 메타 광고'!$D:$D, $B255), SUMIFS('무신사 메타 광고'!$K:$K,'무신사 메타 광고'!$I:$I,$C$4,'무신사 메타 광고'!D:D,$B255))</f>
        <v>0</v>
      </c>
      <c r="H255" s="10">
        <f>IF($C$4="", SUMIFS('무신사 메타 광고'!$N:$N, '무신사 메타 광고'!$D:$D, $B255),SUMIFS('무신사 메타 광고'!$N:$N,'무신사 메타 광고'!$I:$I,$C$4,'무신사 메타 광고'!$D:$D,$B255))</f>
        <v>0</v>
      </c>
      <c r="I255" s="10">
        <f>IF($C$4="", SUMIFS('무신사 메타 광고'!$U:$U, '무신사 메타 광고'!$D:$D, $B255),SUMIFS('무신사 메타 광고'!$U:$U,'무신사 메타 광고'!$I:$I,$C$4,'무신사 메타 광고'!$D:$D,$B255))</f>
        <v>0</v>
      </c>
      <c r="J255" s="11">
        <f t="shared" si="6"/>
        <v>0</v>
      </c>
      <c r="K255" s="11">
        <f t="shared" si="7"/>
        <v>0</v>
      </c>
      <c r="L255" s="12" t="str">
        <f t="shared" si="8"/>
        <v xml:space="preserve"> </v>
      </c>
      <c r="N255" s="10">
        <f>IF($C$4="", SUMIFS('무신사 메타 광고'!$X:$X, '무신사 메타 광고'!$D:$D, $B255),SUMIFS('무신사 메타 광고'!$X:$X,'무신사 메타 광고'!I:I,$C$4,'무신사 메타 광고'!D:D,$B255))</f>
        <v>0</v>
      </c>
      <c r="O255" s="11">
        <f t="shared" si="9"/>
        <v>0</v>
      </c>
      <c r="R255" s="13"/>
      <c r="S255" s="10">
        <f>IF($S$4="", SUMIFS('무신사 메타 광고'!$L:$L, '무신사 메타 광고'!$C:$C, $R255),SUMIFS('무신사 메타 광고'!L:L,'무신사 메타 광고'!$I:$I,$S$4,'무신사 메타 광고'!$C:$C,$R255))</f>
        <v>0</v>
      </c>
      <c r="T255" s="10">
        <f>IF($S$4="", SUMIFS('무신사 메타 광고'!$V:$V, '무신사 메타 광고'!$C:$C, $R255),SUMIFS('무신사 메타 광고'!$V:$V,'무신사 메타 광고'!$I:$I,$S$4,'무신사 메타 광고'!$C:$C,$R255))</f>
        <v>0</v>
      </c>
      <c r="U255" s="11">
        <f t="shared" si="10"/>
        <v>0</v>
      </c>
      <c r="V255" s="12" t="str">
        <f t="shared" si="14"/>
        <v xml:space="preserve"> </v>
      </c>
      <c r="W255" s="10">
        <f>IF($S$4="", SUMIFS('무신사 메타 광고'!$K:$K, '무신사 메타 광고'!$C:$C, $R255),SUMIFS('무신사 메타 광고'!$K:$K,'무신사 메타 광고'!$I:$I,$S$4,'무신사 메타 광고'!$C:$C,$R255))</f>
        <v>0</v>
      </c>
      <c r="X255" s="10">
        <f>IF($S$4="", SUMIFS('무신사 메타 광고'!$N:$N, '무신사 메타 광고'!$C:$C, $R255),SUMIFS('무신사 메타 광고'!$N:$N,'무신사 메타 광고'!$I:$I,$S$4,'무신사 메타 광고'!$C:$C,$R255))</f>
        <v>0</v>
      </c>
      <c r="Y255" s="11">
        <f t="shared" si="11"/>
        <v>0</v>
      </c>
      <c r="Z255" s="12" t="str">
        <f t="shared" si="15"/>
        <v xml:space="preserve"> </v>
      </c>
      <c r="AB255" s="10">
        <f>IF($S$4="", SUMIFS('무신사 메타 광고'!$X:$X, '무신사 메타 광고'!$C:$C, $R255),SUMIFS('무신사 메타 광고'!$X:$X,'무신사 메타 광고'!$I:$I,$S$4,'무신사 메타 광고'!$C:$C,$R255))</f>
        <v>0</v>
      </c>
      <c r="AC255" s="11">
        <f t="shared" si="12"/>
        <v>0</v>
      </c>
    </row>
    <row r="256" spans="2:29">
      <c r="B256" s="9"/>
      <c r="C256" s="10">
        <f>IF($C$4="", SUMIFS('무신사 메타 광고'!$L:$L, '무신사 메타 광고'!$D:$D, $B256), SUMIFS('무신사 메타 광고'!$L:$L, '무신사 메타 광고'!$I:$I, $C$4, '무신사 메타 광고'!$D:$D, $B256))</f>
        <v>0</v>
      </c>
      <c r="D256" s="10">
        <f>IF($C$4="", SUMIFS('무신사 메타 광고'!$V:$V, '무신사 메타 광고'!$D:$D, $B256), SUMIFS('무신사 메타 광고'!$V:$V,'무신사 메타 광고'!$I:$I,$C$4,'무신사 메타 광고'!$D:$D,$B256))</f>
        <v>0</v>
      </c>
      <c r="E256" s="11">
        <f t="shared" si="5"/>
        <v>0</v>
      </c>
      <c r="F256" s="12" t="str">
        <f t="shared" si="13"/>
        <v xml:space="preserve"> </v>
      </c>
      <c r="G256" s="10">
        <f>IF($C$4="", SUMIFS('무신사 메타 광고'!$K:$K, '무신사 메타 광고'!$D:$D, $B256), SUMIFS('무신사 메타 광고'!$K:$K,'무신사 메타 광고'!$I:$I,$C$4,'무신사 메타 광고'!D:D,$B256))</f>
        <v>0</v>
      </c>
      <c r="H256" s="10">
        <f>IF($C$4="", SUMIFS('무신사 메타 광고'!$N:$N, '무신사 메타 광고'!$D:$D, $B256),SUMIFS('무신사 메타 광고'!$N:$N,'무신사 메타 광고'!$I:$I,$C$4,'무신사 메타 광고'!$D:$D,$B256))</f>
        <v>0</v>
      </c>
      <c r="I256" s="10">
        <f>IF($C$4="", SUMIFS('무신사 메타 광고'!$U:$U, '무신사 메타 광고'!$D:$D, $B256),SUMIFS('무신사 메타 광고'!$U:$U,'무신사 메타 광고'!$I:$I,$C$4,'무신사 메타 광고'!$D:$D,$B256))</f>
        <v>0</v>
      </c>
      <c r="J256" s="11">
        <f t="shared" si="6"/>
        <v>0</v>
      </c>
      <c r="K256" s="11">
        <f t="shared" si="7"/>
        <v>0</v>
      </c>
      <c r="L256" s="12" t="str">
        <f t="shared" si="8"/>
        <v xml:space="preserve"> </v>
      </c>
      <c r="N256" s="10">
        <f>IF($C$4="", SUMIFS('무신사 메타 광고'!$X:$X, '무신사 메타 광고'!$D:$D, $B256),SUMIFS('무신사 메타 광고'!$X:$X,'무신사 메타 광고'!I:I,$C$4,'무신사 메타 광고'!D:D,$B256))</f>
        <v>0</v>
      </c>
      <c r="O256" s="11">
        <f t="shared" si="9"/>
        <v>0</v>
      </c>
      <c r="R256" s="13"/>
      <c r="S256" s="10">
        <f>IF($S$4="", SUMIFS('무신사 메타 광고'!$L:$L, '무신사 메타 광고'!$C:$C, $R256),SUMIFS('무신사 메타 광고'!L:L,'무신사 메타 광고'!$I:$I,$S$4,'무신사 메타 광고'!$C:$C,$R256))</f>
        <v>0</v>
      </c>
      <c r="T256" s="10">
        <f>IF($S$4="", SUMIFS('무신사 메타 광고'!$V:$V, '무신사 메타 광고'!$C:$C, $R256),SUMIFS('무신사 메타 광고'!$V:$V,'무신사 메타 광고'!$I:$I,$S$4,'무신사 메타 광고'!$C:$C,$R256))</f>
        <v>0</v>
      </c>
      <c r="U256" s="11">
        <f t="shared" si="10"/>
        <v>0</v>
      </c>
      <c r="V256" s="12" t="str">
        <f t="shared" si="14"/>
        <v xml:space="preserve"> </v>
      </c>
      <c r="W256" s="10">
        <f>IF($S$4="", SUMIFS('무신사 메타 광고'!$K:$K, '무신사 메타 광고'!$C:$C, $R256),SUMIFS('무신사 메타 광고'!$K:$K,'무신사 메타 광고'!$I:$I,$S$4,'무신사 메타 광고'!$C:$C,$R256))</f>
        <v>0</v>
      </c>
      <c r="X256" s="10">
        <f>IF($S$4="", SUMIFS('무신사 메타 광고'!$N:$N, '무신사 메타 광고'!$C:$C, $R256),SUMIFS('무신사 메타 광고'!$N:$N,'무신사 메타 광고'!$I:$I,$S$4,'무신사 메타 광고'!$C:$C,$R256))</f>
        <v>0</v>
      </c>
      <c r="Y256" s="11">
        <f t="shared" si="11"/>
        <v>0</v>
      </c>
      <c r="Z256" s="12" t="str">
        <f t="shared" si="15"/>
        <v xml:space="preserve"> </v>
      </c>
      <c r="AB256" s="10">
        <f>IF($S$4="", SUMIFS('무신사 메타 광고'!$X:$X, '무신사 메타 광고'!$C:$C, $R256),SUMIFS('무신사 메타 광고'!$X:$X,'무신사 메타 광고'!$I:$I,$S$4,'무신사 메타 광고'!$C:$C,$R256))</f>
        <v>0</v>
      </c>
      <c r="AC256" s="11">
        <f t="shared" si="12"/>
        <v>0</v>
      </c>
    </row>
    <row r="257" spans="2:29">
      <c r="B257" s="9"/>
      <c r="C257" s="10">
        <f>IF($C$4="", SUMIFS('무신사 메타 광고'!$L:$L, '무신사 메타 광고'!$D:$D, $B257), SUMIFS('무신사 메타 광고'!$L:$L, '무신사 메타 광고'!$I:$I, $C$4, '무신사 메타 광고'!$D:$D, $B257))</f>
        <v>0</v>
      </c>
      <c r="D257" s="10">
        <f>IF($C$4="", SUMIFS('무신사 메타 광고'!$V:$V, '무신사 메타 광고'!$D:$D, $B257), SUMIFS('무신사 메타 광고'!$V:$V,'무신사 메타 광고'!$I:$I,$C$4,'무신사 메타 광고'!$D:$D,$B257))</f>
        <v>0</v>
      </c>
      <c r="E257" s="11">
        <f t="shared" si="5"/>
        <v>0</v>
      </c>
      <c r="F257" s="12" t="str">
        <f t="shared" si="13"/>
        <v xml:space="preserve"> </v>
      </c>
      <c r="G257" s="10">
        <f>IF($C$4="", SUMIFS('무신사 메타 광고'!$K:$K, '무신사 메타 광고'!$D:$D, $B257), SUMIFS('무신사 메타 광고'!$K:$K,'무신사 메타 광고'!$I:$I,$C$4,'무신사 메타 광고'!D:D,$B257))</f>
        <v>0</v>
      </c>
      <c r="H257" s="10">
        <f>IF($C$4="", SUMIFS('무신사 메타 광고'!$N:$N, '무신사 메타 광고'!$D:$D, $B257),SUMIFS('무신사 메타 광고'!$N:$N,'무신사 메타 광고'!$I:$I,$C$4,'무신사 메타 광고'!$D:$D,$B257))</f>
        <v>0</v>
      </c>
      <c r="I257" s="10">
        <f>IF($C$4="", SUMIFS('무신사 메타 광고'!$U:$U, '무신사 메타 광고'!$D:$D, $B257),SUMIFS('무신사 메타 광고'!$U:$U,'무신사 메타 광고'!$I:$I,$C$4,'무신사 메타 광고'!$D:$D,$B257))</f>
        <v>0</v>
      </c>
      <c r="J257" s="11">
        <f t="shared" si="6"/>
        <v>0</v>
      </c>
      <c r="K257" s="11">
        <f t="shared" si="7"/>
        <v>0</v>
      </c>
      <c r="L257" s="12" t="str">
        <f t="shared" si="8"/>
        <v xml:space="preserve"> </v>
      </c>
      <c r="N257" s="10">
        <f>IF($C$4="", SUMIFS('무신사 메타 광고'!$X:$X, '무신사 메타 광고'!$D:$D, $B257),SUMIFS('무신사 메타 광고'!$X:$X,'무신사 메타 광고'!I:I,$C$4,'무신사 메타 광고'!D:D,$B257))</f>
        <v>0</v>
      </c>
      <c r="O257" s="11">
        <f t="shared" si="9"/>
        <v>0</v>
      </c>
      <c r="R257" s="13"/>
      <c r="S257" s="10">
        <f>IF($S$4="", SUMIFS('무신사 메타 광고'!$L:$L, '무신사 메타 광고'!$C:$C, $R257),SUMIFS('무신사 메타 광고'!L:L,'무신사 메타 광고'!$I:$I,$S$4,'무신사 메타 광고'!$C:$C,$R257))</f>
        <v>0</v>
      </c>
      <c r="T257" s="10">
        <f>IF($S$4="", SUMIFS('무신사 메타 광고'!$V:$V, '무신사 메타 광고'!$C:$C, $R257),SUMIFS('무신사 메타 광고'!$V:$V,'무신사 메타 광고'!$I:$I,$S$4,'무신사 메타 광고'!$C:$C,$R257))</f>
        <v>0</v>
      </c>
      <c r="U257" s="11">
        <f t="shared" si="10"/>
        <v>0</v>
      </c>
      <c r="V257" s="12" t="str">
        <f t="shared" si="14"/>
        <v xml:space="preserve"> </v>
      </c>
      <c r="W257" s="10">
        <f>IF($S$4="", SUMIFS('무신사 메타 광고'!$K:$K, '무신사 메타 광고'!$C:$C, $R257),SUMIFS('무신사 메타 광고'!$K:$K,'무신사 메타 광고'!$I:$I,$S$4,'무신사 메타 광고'!$C:$C,$R257))</f>
        <v>0</v>
      </c>
      <c r="X257" s="10">
        <f>IF($S$4="", SUMIFS('무신사 메타 광고'!$N:$N, '무신사 메타 광고'!$C:$C, $R257),SUMIFS('무신사 메타 광고'!$N:$N,'무신사 메타 광고'!$I:$I,$S$4,'무신사 메타 광고'!$C:$C,$R257))</f>
        <v>0</v>
      </c>
      <c r="Y257" s="11">
        <f t="shared" si="11"/>
        <v>0</v>
      </c>
      <c r="Z257" s="12" t="str">
        <f t="shared" si="15"/>
        <v xml:space="preserve"> </v>
      </c>
      <c r="AB257" s="10">
        <f>IF($S$4="", SUMIFS('무신사 메타 광고'!$X:$X, '무신사 메타 광고'!$C:$C, $R257),SUMIFS('무신사 메타 광고'!$X:$X,'무신사 메타 광고'!$I:$I,$S$4,'무신사 메타 광고'!$C:$C,$R257))</f>
        <v>0</v>
      </c>
      <c r="AC257" s="11">
        <f t="shared" si="12"/>
        <v>0</v>
      </c>
    </row>
    <row r="258" spans="2:29">
      <c r="B258" s="9"/>
      <c r="C258" s="10">
        <f>IF($C$4="", SUMIFS('무신사 메타 광고'!$L:$L, '무신사 메타 광고'!$D:$D, $B258), SUMIFS('무신사 메타 광고'!$L:$L, '무신사 메타 광고'!$I:$I, $C$4, '무신사 메타 광고'!$D:$D, $B258))</f>
        <v>0</v>
      </c>
      <c r="D258" s="10">
        <f>IF($C$4="", SUMIFS('무신사 메타 광고'!$V:$V, '무신사 메타 광고'!$D:$D, $B258), SUMIFS('무신사 메타 광고'!$V:$V,'무신사 메타 광고'!$I:$I,$C$4,'무신사 메타 광고'!$D:$D,$B258))</f>
        <v>0</v>
      </c>
      <c r="E258" s="11">
        <f t="shared" si="5"/>
        <v>0</v>
      </c>
      <c r="F258" s="12" t="str">
        <f t="shared" si="13"/>
        <v xml:space="preserve"> </v>
      </c>
      <c r="G258" s="10">
        <f>IF($C$4="", SUMIFS('무신사 메타 광고'!$K:$K, '무신사 메타 광고'!$D:$D, $B258), SUMIFS('무신사 메타 광고'!$K:$K,'무신사 메타 광고'!$I:$I,$C$4,'무신사 메타 광고'!D:D,$B258))</f>
        <v>0</v>
      </c>
      <c r="H258" s="10">
        <f>IF($C$4="", SUMIFS('무신사 메타 광고'!$N:$N, '무신사 메타 광고'!$D:$D, $B258),SUMIFS('무신사 메타 광고'!$N:$N,'무신사 메타 광고'!$I:$I,$C$4,'무신사 메타 광고'!$D:$D,$B258))</f>
        <v>0</v>
      </c>
      <c r="I258" s="10">
        <f>IF($C$4="", SUMIFS('무신사 메타 광고'!$U:$U, '무신사 메타 광고'!$D:$D, $B258),SUMIFS('무신사 메타 광고'!$U:$U,'무신사 메타 광고'!$I:$I,$C$4,'무신사 메타 광고'!$D:$D,$B258))</f>
        <v>0</v>
      </c>
      <c r="J258" s="11">
        <f t="shared" si="6"/>
        <v>0</v>
      </c>
      <c r="K258" s="11">
        <f t="shared" si="7"/>
        <v>0</v>
      </c>
      <c r="L258" s="12" t="str">
        <f t="shared" si="8"/>
        <v xml:space="preserve"> </v>
      </c>
      <c r="N258" s="10">
        <f>IF($C$4="", SUMIFS('무신사 메타 광고'!$X:$X, '무신사 메타 광고'!$D:$D, $B258),SUMIFS('무신사 메타 광고'!$X:$X,'무신사 메타 광고'!I:I,$C$4,'무신사 메타 광고'!D:D,$B258))</f>
        <v>0</v>
      </c>
      <c r="O258" s="11">
        <f t="shared" si="9"/>
        <v>0</v>
      </c>
      <c r="R258" s="13"/>
      <c r="S258" s="10">
        <f>IF($S$4="", SUMIFS('무신사 메타 광고'!$L:$L, '무신사 메타 광고'!$C:$C, $R258),SUMIFS('무신사 메타 광고'!L:L,'무신사 메타 광고'!$I:$I,$S$4,'무신사 메타 광고'!$C:$C,$R258))</f>
        <v>0</v>
      </c>
      <c r="T258" s="10">
        <f>IF($S$4="", SUMIFS('무신사 메타 광고'!$V:$V, '무신사 메타 광고'!$C:$C, $R258),SUMIFS('무신사 메타 광고'!$V:$V,'무신사 메타 광고'!$I:$I,$S$4,'무신사 메타 광고'!$C:$C,$R258))</f>
        <v>0</v>
      </c>
      <c r="U258" s="11">
        <f t="shared" si="10"/>
        <v>0</v>
      </c>
      <c r="V258" s="12" t="str">
        <f t="shared" si="14"/>
        <v xml:space="preserve"> </v>
      </c>
      <c r="W258" s="10">
        <f>IF($S$4="", SUMIFS('무신사 메타 광고'!$K:$K, '무신사 메타 광고'!$C:$C, $R258),SUMIFS('무신사 메타 광고'!$K:$K,'무신사 메타 광고'!$I:$I,$S$4,'무신사 메타 광고'!$C:$C,$R258))</f>
        <v>0</v>
      </c>
      <c r="X258" s="10">
        <f>IF($S$4="", SUMIFS('무신사 메타 광고'!$N:$N, '무신사 메타 광고'!$C:$C, $R258),SUMIFS('무신사 메타 광고'!$N:$N,'무신사 메타 광고'!$I:$I,$S$4,'무신사 메타 광고'!$C:$C,$R258))</f>
        <v>0</v>
      </c>
      <c r="Y258" s="11">
        <f t="shared" si="11"/>
        <v>0</v>
      </c>
      <c r="Z258" s="12" t="str">
        <f t="shared" si="15"/>
        <v xml:space="preserve"> </v>
      </c>
      <c r="AB258" s="10">
        <f>IF($S$4="", SUMIFS('무신사 메타 광고'!$X:$X, '무신사 메타 광고'!$C:$C, $R258),SUMIFS('무신사 메타 광고'!$X:$X,'무신사 메타 광고'!$I:$I,$S$4,'무신사 메타 광고'!$C:$C,$R258))</f>
        <v>0</v>
      </c>
      <c r="AC258" s="11">
        <f t="shared" si="12"/>
        <v>0</v>
      </c>
    </row>
    <row r="259" spans="2:29">
      <c r="B259" s="9"/>
      <c r="C259" s="10">
        <f>IF($C$4="", SUMIFS('무신사 메타 광고'!$L:$L, '무신사 메타 광고'!$D:$D, $B259), SUMIFS('무신사 메타 광고'!$L:$L, '무신사 메타 광고'!$I:$I, $C$4, '무신사 메타 광고'!$D:$D, $B259))</f>
        <v>0</v>
      </c>
      <c r="D259" s="10">
        <f>IF($C$4="", SUMIFS('무신사 메타 광고'!$V:$V, '무신사 메타 광고'!$D:$D, $B259), SUMIFS('무신사 메타 광고'!$V:$V,'무신사 메타 광고'!$I:$I,$C$4,'무신사 메타 광고'!$D:$D,$B259))</f>
        <v>0</v>
      </c>
      <c r="E259" s="11">
        <f t="shared" si="5"/>
        <v>0</v>
      </c>
      <c r="F259" s="12" t="str">
        <f t="shared" si="13"/>
        <v xml:space="preserve"> </v>
      </c>
      <c r="G259" s="10">
        <f>IF($C$4="", SUMIFS('무신사 메타 광고'!$K:$K, '무신사 메타 광고'!$D:$D, $B259), SUMIFS('무신사 메타 광고'!$K:$K,'무신사 메타 광고'!$I:$I,$C$4,'무신사 메타 광고'!D:D,$B259))</f>
        <v>0</v>
      </c>
      <c r="H259" s="10">
        <f>IF($C$4="", SUMIFS('무신사 메타 광고'!$N:$N, '무신사 메타 광고'!$D:$D, $B259),SUMIFS('무신사 메타 광고'!$N:$N,'무신사 메타 광고'!$I:$I,$C$4,'무신사 메타 광고'!$D:$D,$B259))</f>
        <v>0</v>
      </c>
      <c r="I259" s="10">
        <f>IF($C$4="", SUMIFS('무신사 메타 광고'!$U:$U, '무신사 메타 광고'!$D:$D, $B259),SUMIFS('무신사 메타 광고'!$U:$U,'무신사 메타 광고'!$I:$I,$C$4,'무신사 메타 광고'!$D:$D,$B259))</f>
        <v>0</v>
      </c>
      <c r="J259" s="11">
        <f t="shared" si="6"/>
        <v>0</v>
      </c>
      <c r="K259" s="11">
        <f t="shared" si="7"/>
        <v>0</v>
      </c>
      <c r="L259" s="12" t="str">
        <f t="shared" si="8"/>
        <v xml:space="preserve"> </v>
      </c>
      <c r="N259" s="10">
        <f>IF($C$4="", SUMIFS('무신사 메타 광고'!$X:$X, '무신사 메타 광고'!$D:$D, $B259),SUMIFS('무신사 메타 광고'!$X:$X,'무신사 메타 광고'!I:I,$C$4,'무신사 메타 광고'!D:D,$B259))</f>
        <v>0</v>
      </c>
      <c r="O259" s="11">
        <f t="shared" si="9"/>
        <v>0</v>
      </c>
      <c r="R259" s="13"/>
      <c r="S259" s="10">
        <f>IF($S$4="", SUMIFS('무신사 메타 광고'!$L:$L, '무신사 메타 광고'!$C:$C, $R259),SUMIFS('무신사 메타 광고'!L:L,'무신사 메타 광고'!$I:$I,$S$4,'무신사 메타 광고'!$C:$C,$R259))</f>
        <v>0</v>
      </c>
      <c r="T259" s="10">
        <f>IF($S$4="", SUMIFS('무신사 메타 광고'!$V:$V, '무신사 메타 광고'!$C:$C, $R259),SUMIFS('무신사 메타 광고'!$V:$V,'무신사 메타 광고'!$I:$I,$S$4,'무신사 메타 광고'!$C:$C,$R259))</f>
        <v>0</v>
      </c>
      <c r="U259" s="11">
        <f t="shared" si="10"/>
        <v>0</v>
      </c>
      <c r="V259" s="12" t="str">
        <f t="shared" si="14"/>
        <v xml:space="preserve"> </v>
      </c>
      <c r="W259" s="10">
        <f>IF($S$4="", SUMIFS('무신사 메타 광고'!$K:$K, '무신사 메타 광고'!$C:$C, $R259),SUMIFS('무신사 메타 광고'!$K:$K,'무신사 메타 광고'!$I:$I,$S$4,'무신사 메타 광고'!$C:$C,$R259))</f>
        <v>0</v>
      </c>
      <c r="X259" s="10">
        <f>IF($S$4="", SUMIFS('무신사 메타 광고'!$N:$N, '무신사 메타 광고'!$C:$C, $R259),SUMIFS('무신사 메타 광고'!$N:$N,'무신사 메타 광고'!$I:$I,$S$4,'무신사 메타 광고'!$C:$C,$R259))</f>
        <v>0</v>
      </c>
      <c r="Y259" s="11">
        <f t="shared" si="11"/>
        <v>0</v>
      </c>
      <c r="Z259" s="12" t="str">
        <f t="shared" si="15"/>
        <v xml:space="preserve"> </v>
      </c>
      <c r="AB259" s="10">
        <f>IF($S$4="", SUMIFS('무신사 메타 광고'!$X:$X, '무신사 메타 광고'!$C:$C, $R259),SUMIFS('무신사 메타 광고'!$X:$X,'무신사 메타 광고'!$I:$I,$S$4,'무신사 메타 광고'!$C:$C,$R259))</f>
        <v>0</v>
      </c>
      <c r="AC259" s="11">
        <f t="shared" si="12"/>
        <v>0</v>
      </c>
    </row>
    <row r="260" spans="2:29">
      <c r="B260" s="9"/>
      <c r="C260" s="10">
        <f>IF($C$4="", SUMIFS('무신사 메타 광고'!$L:$L, '무신사 메타 광고'!$D:$D, $B260), SUMIFS('무신사 메타 광고'!$L:$L, '무신사 메타 광고'!$I:$I, $C$4, '무신사 메타 광고'!$D:$D, $B260))</f>
        <v>0</v>
      </c>
      <c r="D260" s="10">
        <f>IF($C$4="", SUMIFS('무신사 메타 광고'!$V:$V, '무신사 메타 광고'!$D:$D, $B260), SUMIFS('무신사 메타 광고'!$V:$V,'무신사 메타 광고'!$I:$I,$C$4,'무신사 메타 광고'!$D:$D,$B260))</f>
        <v>0</v>
      </c>
      <c r="E260" s="11">
        <f t="shared" si="5"/>
        <v>0</v>
      </c>
      <c r="F260" s="12" t="str">
        <f t="shared" si="13"/>
        <v xml:space="preserve"> </v>
      </c>
      <c r="G260" s="10">
        <f>IF($C$4="", SUMIFS('무신사 메타 광고'!$K:$K, '무신사 메타 광고'!$D:$D, $B260), SUMIFS('무신사 메타 광고'!$K:$K,'무신사 메타 광고'!$I:$I,$C$4,'무신사 메타 광고'!D:D,$B260))</f>
        <v>0</v>
      </c>
      <c r="H260" s="10">
        <f>IF($C$4="", SUMIFS('무신사 메타 광고'!$N:$N, '무신사 메타 광고'!$D:$D, $B260),SUMIFS('무신사 메타 광고'!$N:$N,'무신사 메타 광고'!$I:$I,$C$4,'무신사 메타 광고'!$D:$D,$B260))</f>
        <v>0</v>
      </c>
      <c r="I260" s="10">
        <f>IF($C$4="", SUMIFS('무신사 메타 광고'!$U:$U, '무신사 메타 광고'!$D:$D, $B260),SUMIFS('무신사 메타 광고'!$U:$U,'무신사 메타 광고'!$I:$I,$C$4,'무신사 메타 광고'!$D:$D,$B260))</f>
        <v>0</v>
      </c>
      <c r="J260" s="11">
        <f t="shared" si="6"/>
        <v>0</v>
      </c>
      <c r="K260" s="11">
        <f t="shared" si="7"/>
        <v>0</v>
      </c>
      <c r="L260" s="12" t="str">
        <f t="shared" si="8"/>
        <v xml:space="preserve"> </v>
      </c>
      <c r="N260" s="10">
        <f>IF($C$4="", SUMIFS('무신사 메타 광고'!$X:$X, '무신사 메타 광고'!$D:$D, $B260),SUMIFS('무신사 메타 광고'!$X:$X,'무신사 메타 광고'!I:I,$C$4,'무신사 메타 광고'!D:D,$B260))</f>
        <v>0</v>
      </c>
      <c r="O260" s="11">
        <f t="shared" si="9"/>
        <v>0</v>
      </c>
      <c r="R260" s="13"/>
      <c r="S260" s="10">
        <f>IF($S$4="", SUMIFS('무신사 메타 광고'!$L:$L, '무신사 메타 광고'!$C:$C, $R260),SUMIFS('무신사 메타 광고'!L:L,'무신사 메타 광고'!$I:$I,$S$4,'무신사 메타 광고'!$C:$C,$R260))</f>
        <v>0</v>
      </c>
      <c r="T260" s="10">
        <f>IF($S$4="", SUMIFS('무신사 메타 광고'!$V:$V, '무신사 메타 광고'!$C:$C, $R260),SUMIFS('무신사 메타 광고'!$V:$V,'무신사 메타 광고'!$I:$I,$S$4,'무신사 메타 광고'!$C:$C,$R260))</f>
        <v>0</v>
      </c>
      <c r="U260" s="11">
        <f t="shared" si="10"/>
        <v>0</v>
      </c>
      <c r="V260" s="12" t="str">
        <f t="shared" si="14"/>
        <v xml:space="preserve"> </v>
      </c>
      <c r="W260" s="10">
        <f>IF($S$4="", SUMIFS('무신사 메타 광고'!$K:$K, '무신사 메타 광고'!$C:$C, $R260),SUMIFS('무신사 메타 광고'!$K:$K,'무신사 메타 광고'!$I:$I,$S$4,'무신사 메타 광고'!$C:$C,$R260))</f>
        <v>0</v>
      </c>
      <c r="X260" s="10">
        <f>IF($S$4="", SUMIFS('무신사 메타 광고'!$N:$N, '무신사 메타 광고'!$C:$C, $R260),SUMIFS('무신사 메타 광고'!$N:$N,'무신사 메타 광고'!$I:$I,$S$4,'무신사 메타 광고'!$C:$C,$R260))</f>
        <v>0</v>
      </c>
      <c r="Y260" s="11">
        <f t="shared" si="11"/>
        <v>0</v>
      </c>
      <c r="Z260" s="12" t="str">
        <f t="shared" si="15"/>
        <v xml:space="preserve"> </v>
      </c>
      <c r="AB260" s="10">
        <f>IF($S$4="", SUMIFS('무신사 메타 광고'!$X:$X, '무신사 메타 광고'!$C:$C, $R260),SUMIFS('무신사 메타 광고'!$X:$X,'무신사 메타 광고'!$I:$I,$S$4,'무신사 메타 광고'!$C:$C,$R260))</f>
        <v>0</v>
      </c>
      <c r="AC260" s="11">
        <f t="shared" si="12"/>
        <v>0</v>
      </c>
    </row>
    <row r="261" spans="2:29">
      <c r="B261" s="9"/>
      <c r="C261" s="10">
        <f>IF($C$4="", SUMIFS('무신사 메타 광고'!$L:$L, '무신사 메타 광고'!$D:$D, $B261), SUMIFS('무신사 메타 광고'!$L:$L, '무신사 메타 광고'!$I:$I, $C$4, '무신사 메타 광고'!$D:$D, $B261))</f>
        <v>0</v>
      </c>
      <c r="D261" s="10">
        <f>IF($C$4="", SUMIFS('무신사 메타 광고'!$V:$V, '무신사 메타 광고'!$D:$D, $B261), SUMIFS('무신사 메타 광고'!$V:$V,'무신사 메타 광고'!$I:$I,$C$4,'무신사 메타 광고'!$D:$D,$B261))</f>
        <v>0</v>
      </c>
      <c r="E261" s="11">
        <f t="shared" si="5"/>
        <v>0</v>
      </c>
      <c r="F261" s="12" t="str">
        <f t="shared" si="13"/>
        <v xml:space="preserve"> </v>
      </c>
      <c r="G261" s="10">
        <f>IF($C$4="", SUMIFS('무신사 메타 광고'!$K:$K, '무신사 메타 광고'!$D:$D, $B261), SUMIFS('무신사 메타 광고'!$K:$K,'무신사 메타 광고'!$I:$I,$C$4,'무신사 메타 광고'!D:D,$B261))</f>
        <v>0</v>
      </c>
      <c r="H261" s="10">
        <f>IF($C$4="", SUMIFS('무신사 메타 광고'!$N:$N, '무신사 메타 광고'!$D:$D, $B261),SUMIFS('무신사 메타 광고'!$N:$N,'무신사 메타 광고'!$I:$I,$C$4,'무신사 메타 광고'!$D:$D,$B261))</f>
        <v>0</v>
      </c>
      <c r="I261" s="10">
        <f>IF($C$4="", SUMIFS('무신사 메타 광고'!$U:$U, '무신사 메타 광고'!$D:$D, $B261),SUMIFS('무신사 메타 광고'!$U:$U,'무신사 메타 광고'!$I:$I,$C$4,'무신사 메타 광고'!$D:$D,$B261))</f>
        <v>0</v>
      </c>
      <c r="J261" s="11">
        <f t="shared" si="6"/>
        <v>0</v>
      </c>
      <c r="K261" s="11">
        <f t="shared" si="7"/>
        <v>0</v>
      </c>
      <c r="L261" s="12" t="str">
        <f t="shared" si="8"/>
        <v xml:space="preserve"> </v>
      </c>
      <c r="N261" s="10">
        <f>IF($C$4="", SUMIFS('무신사 메타 광고'!$X:$X, '무신사 메타 광고'!$D:$D, $B261),SUMIFS('무신사 메타 광고'!$X:$X,'무신사 메타 광고'!I:I,$C$4,'무신사 메타 광고'!D:D,$B261))</f>
        <v>0</v>
      </c>
      <c r="O261" s="11">
        <f t="shared" si="9"/>
        <v>0</v>
      </c>
      <c r="R261" s="13"/>
      <c r="S261" s="10">
        <f>IF($S$4="", SUMIFS('무신사 메타 광고'!$L:$L, '무신사 메타 광고'!$C:$C, $R261),SUMIFS('무신사 메타 광고'!L:L,'무신사 메타 광고'!$I:$I,$S$4,'무신사 메타 광고'!$C:$C,$R261))</f>
        <v>0</v>
      </c>
      <c r="T261" s="10">
        <f>IF($S$4="", SUMIFS('무신사 메타 광고'!$V:$V, '무신사 메타 광고'!$C:$C, $R261),SUMIFS('무신사 메타 광고'!$V:$V,'무신사 메타 광고'!$I:$I,$S$4,'무신사 메타 광고'!$C:$C,$R261))</f>
        <v>0</v>
      </c>
      <c r="U261" s="11">
        <f t="shared" si="10"/>
        <v>0</v>
      </c>
      <c r="V261" s="12" t="str">
        <f t="shared" si="14"/>
        <v xml:space="preserve"> </v>
      </c>
      <c r="W261" s="10">
        <f>IF($S$4="", SUMIFS('무신사 메타 광고'!$K:$K, '무신사 메타 광고'!$C:$C, $R261),SUMIFS('무신사 메타 광고'!$K:$K,'무신사 메타 광고'!$I:$I,$S$4,'무신사 메타 광고'!$C:$C,$R261))</f>
        <v>0</v>
      </c>
      <c r="X261" s="10">
        <f>IF($S$4="", SUMIFS('무신사 메타 광고'!$N:$N, '무신사 메타 광고'!$C:$C, $R261),SUMIFS('무신사 메타 광고'!$N:$N,'무신사 메타 광고'!$I:$I,$S$4,'무신사 메타 광고'!$C:$C,$R261))</f>
        <v>0</v>
      </c>
      <c r="Y261" s="11">
        <f t="shared" si="11"/>
        <v>0</v>
      </c>
      <c r="Z261" s="12" t="str">
        <f t="shared" si="15"/>
        <v xml:space="preserve"> </v>
      </c>
      <c r="AB261" s="10">
        <f>IF($S$4="", SUMIFS('무신사 메타 광고'!$X:$X, '무신사 메타 광고'!$C:$C, $R261),SUMIFS('무신사 메타 광고'!$X:$X,'무신사 메타 광고'!$I:$I,$S$4,'무신사 메타 광고'!$C:$C,$R261))</f>
        <v>0</v>
      </c>
      <c r="AC261" s="11">
        <f t="shared" si="12"/>
        <v>0</v>
      </c>
    </row>
    <row r="262" spans="2:29">
      <c r="B262" s="9"/>
      <c r="C262" s="10">
        <f>IF($C$4="", SUMIFS('무신사 메타 광고'!$L:$L, '무신사 메타 광고'!$D:$D, $B262), SUMIFS('무신사 메타 광고'!$L:$L, '무신사 메타 광고'!$I:$I, $C$4, '무신사 메타 광고'!$D:$D, $B262))</f>
        <v>0</v>
      </c>
      <c r="D262" s="10">
        <f>IF($C$4="", SUMIFS('무신사 메타 광고'!$V:$V, '무신사 메타 광고'!$D:$D, $B262), SUMIFS('무신사 메타 광고'!$V:$V,'무신사 메타 광고'!$I:$I,$C$4,'무신사 메타 광고'!$D:$D,$B262))</f>
        <v>0</v>
      </c>
      <c r="E262" s="11">
        <f t="shared" ref="E262:E516" si="16">IFERROR(D262/C262,0)</f>
        <v>0</v>
      </c>
      <c r="F262" s="12" t="str">
        <f t="shared" si="13"/>
        <v xml:space="preserve"> </v>
      </c>
      <c r="G262" s="10">
        <f>IF($C$4="", SUMIFS('무신사 메타 광고'!$K:$K, '무신사 메타 광고'!$D:$D, $B262), SUMIFS('무신사 메타 광고'!$K:$K,'무신사 메타 광고'!$I:$I,$C$4,'무신사 메타 광고'!D:D,$B262))</f>
        <v>0</v>
      </c>
      <c r="H262" s="10">
        <f>IF($C$4="", SUMIFS('무신사 메타 광고'!$N:$N, '무신사 메타 광고'!$D:$D, $B262),SUMIFS('무신사 메타 광고'!$N:$N,'무신사 메타 광고'!$I:$I,$C$4,'무신사 메타 광고'!$D:$D,$B262))</f>
        <v>0</v>
      </c>
      <c r="I262" s="10">
        <f>IF($C$4="", SUMIFS('무신사 메타 광고'!$U:$U, '무신사 메타 광고'!$D:$D, $B262),SUMIFS('무신사 메타 광고'!$U:$U,'무신사 메타 광고'!$I:$I,$C$4,'무신사 메타 광고'!$D:$D,$B262))</f>
        <v>0</v>
      </c>
      <c r="J262" s="11">
        <f t="shared" ref="J262:J516" si="17">IFERROR( I262/H262,0)</f>
        <v>0</v>
      </c>
      <c r="K262" s="11">
        <f t="shared" ref="K262:K516" si="18">IFERROR(H262/G262,0)</f>
        <v>0</v>
      </c>
      <c r="L262" s="12" t="str">
        <f t="shared" ref="L262:L516" si="19">IF( IFERROR(IF(K261=0, 0, (K262 - K261) / K261), 0)=0," ",IFERROR(IF(K261=0, 0, (K262 - K261) / K261), 0))</f>
        <v xml:space="preserve"> </v>
      </c>
      <c r="N262" s="10">
        <f>IF($C$4="", SUMIFS('무신사 메타 광고'!$X:$X, '무신사 메타 광고'!$D:$D, $B262),SUMIFS('무신사 메타 광고'!$X:$X,'무신사 메타 광고'!I:I,$C$4,'무신사 메타 광고'!D:D,$B262))</f>
        <v>0</v>
      </c>
      <c r="O262" s="11">
        <f t="shared" ref="O262:O516" si="20">IFERROR( N262/(N262+D262),0 )</f>
        <v>0</v>
      </c>
      <c r="R262" s="13"/>
      <c r="S262" s="10">
        <f>IF($S$4="", SUMIFS('무신사 메타 광고'!$L:$L, '무신사 메타 광고'!$C:$C, $R262),SUMIFS('무신사 메타 광고'!L:L,'무신사 메타 광고'!$I:$I,$S$4,'무신사 메타 광고'!$C:$C,$R262))</f>
        <v>0</v>
      </c>
      <c r="T262" s="10">
        <f>IF($S$4="", SUMIFS('무신사 메타 광고'!$V:$V, '무신사 메타 광고'!$C:$C, $R262),SUMIFS('무신사 메타 광고'!$V:$V,'무신사 메타 광고'!$I:$I,$S$4,'무신사 메타 광고'!$C:$C,$R262))</f>
        <v>0</v>
      </c>
      <c r="U262" s="11">
        <f t="shared" ref="U262:U516" si="21">IFERROR(T262/S262,0)</f>
        <v>0</v>
      </c>
      <c r="V262" s="12" t="str">
        <f t="shared" si="14"/>
        <v xml:space="preserve"> </v>
      </c>
      <c r="W262" s="10">
        <f>IF($S$4="", SUMIFS('무신사 메타 광고'!$K:$K, '무신사 메타 광고'!$C:$C, $R262),SUMIFS('무신사 메타 광고'!$K:$K,'무신사 메타 광고'!$I:$I,$S$4,'무신사 메타 광고'!$C:$C,$R262))</f>
        <v>0</v>
      </c>
      <c r="X262" s="10">
        <f>IF($S$4="", SUMIFS('무신사 메타 광고'!$N:$N, '무신사 메타 광고'!$C:$C, $R262),SUMIFS('무신사 메타 광고'!$N:$N,'무신사 메타 광고'!$I:$I,$S$4,'무신사 메타 광고'!$C:$C,$R262))</f>
        <v>0</v>
      </c>
      <c r="Y262" s="11">
        <f t="shared" ref="Y262:Y516" si="22">IFERROR(X262/W262,0)</f>
        <v>0</v>
      </c>
      <c r="Z262" s="12" t="str">
        <f t="shared" si="15"/>
        <v xml:space="preserve"> </v>
      </c>
      <c r="AB262" s="10">
        <f>IF($S$4="", SUMIFS('무신사 메타 광고'!$X:$X, '무신사 메타 광고'!$C:$C, $R262),SUMIFS('무신사 메타 광고'!$X:$X,'무신사 메타 광고'!$I:$I,$S$4,'무신사 메타 광고'!$C:$C,$R262))</f>
        <v>0</v>
      </c>
      <c r="AC262" s="11">
        <f t="shared" ref="AC262:AC516" si="23">IFERROR( AB262/(AB262+T262),0 )</f>
        <v>0</v>
      </c>
    </row>
    <row r="263" spans="2:29">
      <c r="B263" s="9"/>
      <c r="C263" s="10">
        <f>IF($C$4="", SUMIFS('무신사 메타 광고'!$L:$L, '무신사 메타 광고'!$D:$D, $B263), SUMIFS('무신사 메타 광고'!$L:$L, '무신사 메타 광고'!$I:$I, $C$4, '무신사 메타 광고'!$D:$D, $B263))</f>
        <v>0</v>
      </c>
      <c r="D263" s="10">
        <f>IF($C$4="", SUMIFS('무신사 메타 광고'!$V:$V, '무신사 메타 광고'!$D:$D, $B263), SUMIFS('무신사 메타 광고'!$V:$V,'무신사 메타 광고'!$I:$I,$C$4,'무신사 메타 광고'!$D:$D,$B263))</f>
        <v>0</v>
      </c>
      <c r="E263" s="11">
        <f t="shared" si="16"/>
        <v>0</v>
      </c>
      <c r="F263" s="12" t="str">
        <f t="shared" ref="F263:F517" si="24">IF( IFERROR(IF(E262=0, 0, (E263 - E262) / E262), 0)=0," ",IFERROR(IF(E262=0, 0, (E263 - E262) / E262), 0))</f>
        <v xml:space="preserve"> </v>
      </c>
      <c r="G263" s="10">
        <f>IF($C$4="", SUMIFS('무신사 메타 광고'!$K:$K, '무신사 메타 광고'!$D:$D, $B263), SUMIFS('무신사 메타 광고'!$K:$K,'무신사 메타 광고'!$I:$I,$C$4,'무신사 메타 광고'!D:D,$B263))</f>
        <v>0</v>
      </c>
      <c r="H263" s="10">
        <f>IF($C$4="", SUMIFS('무신사 메타 광고'!$N:$N, '무신사 메타 광고'!$D:$D, $B263),SUMIFS('무신사 메타 광고'!$N:$N,'무신사 메타 광고'!$I:$I,$C$4,'무신사 메타 광고'!$D:$D,$B263))</f>
        <v>0</v>
      </c>
      <c r="I263" s="10">
        <f>IF($C$4="", SUMIFS('무신사 메타 광고'!$U:$U, '무신사 메타 광고'!$D:$D, $B263),SUMIFS('무신사 메타 광고'!$U:$U,'무신사 메타 광고'!$I:$I,$C$4,'무신사 메타 광고'!$D:$D,$B263))</f>
        <v>0</v>
      </c>
      <c r="J263" s="11">
        <f t="shared" si="17"/>
        <v>0</v>
      </c>
      <c r="K263" s="11">
        <f t="shared" si="18"/>
        <v>0</v>
      </c>
      <c r="L263" s="12" t="str">
        <f t="shared" si="19"/>
        <v xml:space="preserve"> </v>
      </c>
      <c r="N263" s="10">
        <f>IF($C$4="", SUMIFS('무신사 메타 광고'!$X:$X, '무신사 메타 광고'!$D:$D, $B263),SUMIFS('무신사 메타 광고'!$X:$X,'무신사 메타 광고'!I:I,$C$4,'무신사 메타 광고'!D:D,$B263))</f>
        <v>0</v>
      </c>
      <c r="O263" s="11">
        <f t="shared" si="20"/>
        <v>0</v>
      </c>
      <c r="R263" s="13"/>
      <c r="S263" s="10">
        <f>IF($S$4="", SUMIFS('무신사 메타 광고'!$L:$L, '무신사 메타 광고'!$C:$C, $R263),SUMIFS('무신사 메타 광고'!L:L,'무신사 메타 광고'!$I:$I,$S$4,'무신사 메타 광고'!$C:$C,$R263))</f>
        <v>0</v>
      </c>
      <c r="T263" s="10">
        <f>IF($S$4="", SUMIFS('무신사 메타 광고'!$V:$V, '무신사 메타 광고'!$C:$C, $R263),SUMIFS('무신사 메타 광고'!$V:$V,'무신사 메타 광고'!$I:$I,$S$4,'무신사 메타 광고'!$C:$C,$R263))</f>
        <v>0</v>
      </c>
      <c r="U263" s="11">
        <f t="shared" si="21"/>
        <v>0</v>
      </c>
      <c r="V263" s="12" t="str">
        <f t="shared" ref="V263:V517" si="25">IF( IFERROR(IF(U262=0, 0, (U263 - U262) / U262), 0)=0," ",IFERROR(IF(U262=0, 0, (U263 - U262) / U262), 0))</f>
        <v xml:space="preserve"> </v>
      </c>
      <c r="W263" s="10">
        <f>IF($S$4="", SUMIFS('무신사 메타 광고'!$K:$K, '무신사 메타 광고'!$C:$C, $R263),SUMIFS('무신사 메타 광고'!$K:$K,'무신사 메타 광고'!$I:$I,$S$4,'무신사 메타 광고'!$C:$C,$R263))</f>
        <v>0</v>
      </c>
      <c r="X263" s="10">
        <f>IF($S$4="", SUMIFS('무신사 메타 광고'!$N:$N, '무신사 메타 광고'!$C:$C, $R263),SUMIFS('무신사 메타 광고'!$N:$N,'무신사 메타 광고'!$I:$I,$S$4,'무신사 메타 광고'!$C:$C,$R263))</f>
        <v>0</v>
      </c>
      <c r="Y263" s="11">
        <f t="shared" si="22"/>
        <v>0</v>
      </c>
      <c r="Z263" s="12" t="str">
        <f t="shared" ref="Z263:Z517" si="26">IF( IFERROR(IF(Y262=0, 0, (Y263 - Y262) / Y262), 0)=0," ",IFERROR(IF(Y262=0, 0, (Y263 - Y262) / Y262), 0))</f>
        <v xml:space="preserve"> </v>
      </c>
      <c r="AB263" s="10">
        <f>IF($S$4="", SUMIFS('무신사 메타 광고'!$X:$X, '무신사 메타 광고'!$C:$C, $R263),SUMIFS('무신사 메타 광고'!$X:$X,'무신사 메타 광고'!$I:$I,$S$4,'무신사 메타 광고'!$C:$C,$R263))</f>
        <v>0</v>
      </c>
      <c r="AC263" s="11">
        <f t="shared" si="23"/>
        <v>0</v>
      </c>
    </row>
    <row r="264" spans="2:29">
      <c r="B264" s="9"/>
      <c r="C264" s="10">
        <f>IF($C$4="", SUMIFS('무신사 메타 광고'!$L:$L, '무신사 메타 광고'!$D:$D, $B264), SUMIFS('무신사 메타 광고'!$L:$L, '무신사 메타 광고'!$I:$I, $C$4, '무신사 메타 광고'!$D:$D, $B264))</f>
        <v>0</v>
      </c>
      <c r="D264" s="10">
        <f>IF($C$4="", SUMIFS('무신사 메타 광고'!$V:$V, '무신사 메타 광고'!$D:$D, $B264), SUMIFS('무신사 메타 광고'!$V:$V,'무신사 메타 광고'!$I:$I,$C$4,'무신사 메타 광고'!$D:$D,$B264))</f>
        <v>0</v>
      </c>
      <c r="E264" s="11">
        <f t="shared" si="16"/>
        <v>0</v>
      </c>
      <c r="F264" s="12" t="str">
        <f t="shared" si="24"/>
        <v xml:space="preserve"> </v>
      </c>
      <c r="G264" s="10">
        <f>IF($C$4="", SUMIFS('무신사 메타 광고'!$K:$K, '무신사 메타 광고'!$D:$D, $B264), SUMIFS('무신사 메타 광고'!$K:$K,'무신사 메타 광고'!$I:$I,$C$4,'무신사 메타 광고'!D:D,$B264))</f>
        <v>0</v>
      </c>
      <c r="H264" s="10">
        <f>IF($C$4="", SUMIFS('무신사 메타 광고'!$N:$N, '무신사 메타 광고'!$D:$D, $B264),SUMIFS('무신사 메타 광고'!$N:$N,'무신사 메타 광고'!$I:$I,$C$4,'무신사 메타 광고'!$D:$D,$B264))</f>
        <v>0</v>
      </c>
      <c r="I264" s="10">
        <f>IF($C$4="", SUMIFS('무신사 메타 광고'!$U:$U, '무신사 메타 광고'!$D:$D, $B264),SUMIFS('무신사 메타 광고'!$U:$U,'무신사 메타 광고'!$I:$I,$C$4,'무신사 메타 광고'!$D:$D,$B264))</f>
        <v>0</v>
      </c>
      <c r="J264" s="11">
        <f t="shared" si="17"/>
        <v>0</v>
      </c>
      <c r="K264" s="11">
        <f t="shared" si="18"/>
        <v>0</v>
      </c>
      <c r="L264" s="12" t="str">
        <f t="shared" si="19"/>
        <v xml:space="preserve"> </v>
      </c>
      <c r="N264" s="10">
        <f>IF($C$4="", SUMIFS('무신사 메타 광고'!$X:$X, '무신사 메타 광고'!$D:$D, $B264),SUMIFS('무신사 메타 광고'!$X:$X,'무신사 메타 광고'!I:I,$C$4,'무신사 메타 광고'!D:D,$B264))</f>
        <v>0</v>
      </c>
      <c r="O264" s="11">
        <f t="shared" si="20"/>
        <v>0</v>
      </c>
      <c r="R264" s="13"/>
      <c r="S264" s="10">
        <f>IF($S$4="", SUMIFS('무신사 메타 광고'!$L:$L, '무신사 메타 광고'!$C:$C, $R264),SUMIFS('무신사 메타 광고'!L:L,'무신사 메타 광고'!$I:$I,$S$4,'무신사 메타 광고'!$C:$C,$R264))</f>
        <v>0</v>
      </c>
      <c r="T264" s="10">
        <f>IF($S$4="", SUMIFS('무신사 메타 광고'!$V:$V, '무신사 메타 광고'!$C:$C, $R264),SUMIFS('무신사 메타 광고'!$V:$V,'무신사 메타 광고'!$I:$I,$S$4,'무신사 메타 광고'!$C:$C,$R264))</f>
        <v>0</v>
      </c>
      <c r="U264" s="11">
        <f t="shared" si="21"/>
        <v>0</v>
      </c>
      <c r="V264" s="12" t="str">
        <f t="shared" si="25"/>
        <v xml:space="preserve"> </v>
      </c>
      <c r="W264" s="10">
        <f>IF($S$4="", SUMIFS('무신사 메타 광고'!$K:$K, '무신사 메타 광고'!$C:$C, $R264),SUMIFS('무신사 메타 광고'!$K:$K,'무신사 메타 광고'!$I:$I,$S$4,'무신사 메타 광고'!$C:$C,$R264))</f>
        <v>0</v>
      </c>
      <c r="X264" s="10">
        <f>IF($S$4="", SUMIFS('무신사 메타 광고'!$N:$N, '무신사 메타 광고'!$C:$C, $R264),SUMIFS('무신사 메타 광고'!$N:$N,'무신사 메타 광고'!$I:$I,$S$4,'무신사 메타 광고'!$C:$C,$R264))</f>
        <v>0</v>
      </c>
      <c r="Y264" s="11">
        <f t="shared" si="22"/>
        <v>0</v>
      </c>
      <c r="Z264" s="12" t="str">
        <f t="shared" si="26"/>
        <v xml:space="preserve"> </v>
      </c>
      <c r="AB264" s="10">
        <f>IF($S$4="", SUMIFS('무신사 메타 광고'!$X:$X, '무신사 메타 광고'!$C:$C, $R264),SUMIFS('무신사 메타 광고'!$X:$X,'무신사 메타 광고'!$I:$I,$S$4,'무신사 메타 광고'!$C:$C,$R264))</f>
        <v>0</v>
      </c>
      <c r="AC264" s="11">
        <f t="shared" si="23"/>
        <v>0</v>
      </c>
    </row>
    <row r="265" spans="2:29">
      <c r="B265" s="9"/>
      <c r="C265" s="10">
        <f>IF($C$4="", SUMIFS('무신사 메타 광고'!$L:$L, '무신사 메타 광고'!$D:$D, $B265), SUMIFS('무신사 메타 광고'!$L:$L, '무신사 메타 광고'!$I:$I, $C$4, '무신사 메타 광고'!$D:$D, $B265))</f>
        <v>0</v>
      </c>
      <c r="D265" s="10">
        <f>IF($C$4="", SUMIFS('무신사 메타 광고'!$V:$V, '무신사 메타 광고'!$D:$D, $B265), SUMIFS('무신사 메타 광고'!$V:$V,'무신사 메타 광고'!$I:$I,$C$4,'무신사 메타 광고'!$D:$D,$B265))</f>
        <v>0</v>
      </c>
      <c r="E265" s="11">
        <f t="shared" si="16"/>
        <v>0</v>
      </c>
      <c r="F265" s="12" t="str">
        <f t="shared" si="24"/>
        <v xml:space="preserve"> </v>
      </c>
      <c r="G265" s="10">
        <f>IF($C$4="", SUMIFS('무신사 메타 광고'!$K:$K, '무신사 메타 광고'!$D:$D, $B265), SUMIFS('무신사 메타 광고'!$K:$K,'무신사 메타 광고'!$I:$I,$C$4,'무신사 메타 광고'!D:D,$B265))</f>
        <v>0</v>
      </c>
      <c r="H265" s="10">
        <f>IF($C$4="", SUMIFS('무신사 메타 광고'!$N:$N, '무신사 메타 광고'!$D:$D, $B265),SUMIFS('무신사 메타 광고'!$N:$N,'무신사 메타 광고'!$I:$I,$C$4,'무신사 메타 광고'!$D:$D,$B265))</f>
        <v>0</v>
      </c>
      <c r="I265" s="10">
        <f>IF($C$4="", SUMIFS('무신사 메타 광고'!$U:$U, '무신사 메타 광고'!$D:$D, $B265),SUMIFS('무신사 메타 광고'!$U:$U,'무신사 메타 광고'!$I:$I,$C$4,'무신사 메타 광고'!$D:$D,$B265))</f>
        <v>0</v>
      </c>
      <c r="J265" s="11">
        <f t="shared" si="17"/>
        <v>0</v>
      </c>
      <c r="K265" s="11">
        <f t="shared" si="18"/>
        <v>0</v>
      </c>
      <c r="L265" s="12" t="str">
        <f t="shared" si="19"/>
        <v xml:space="preserve"> </v>
      </c>
      <c r="N265" s="10">
        <f>IF($C$4="", SUMIFS('무신사 메타 광고'!$X:$X, '무신사 메타 광고'!$D:$D, $B265),SUMIFS('무신사 메타 광고'!$X:$X,'무신사 메타 광고'!I:I,$C$4,'무신사 메타 광고'!D:D,$B265))</f>
        <v>0</v>
      </c>
      <c r="O265" s="11">
        <f t="shared" si="20"/>
        <v>0</v>
      </c>
      <c r="R265" s="13"/>
      <c r="S265" s="10">
        <f>IF($S$4="", SUMIFS('무신사 메타 광고'!$L:$L, '무신사 메타 광고'!$C:$C, $R265),SUMIFS('무신사 메타 광고'!L:L,'무신사 메타 광고'!$I:$I,$S$4,'무신사 메타 광고'!$C:$C,$R265))</f>
        <v>0</v>
      </c>
      <c r="T265" s="10">
        <f>IF($S$4="", SUMIFS('무신사 메타 광고'!$V:$V, '무신사 메타 광고'!$C:$C, $R265),SUMIFS('무신사 메타 광고'!$V:$V,'무신사 메타 광고'!$I:$I,$S$4,'무신사 메타 광고'!$C:$C,$R265))</f>
        <v>0</v>
      </c>
      <c r="U265" s="11">
        <f t="shared" si="21"/>
        <v>0</v>
      </c>
      <c r="V265" s="12" t="str">
        <f t="shared" si="25"/>
        <v xml:space="preserve"> </v>
      </c>
      <c r="W265" s="10">
        <f>IF($S$4="", SUMIFS('무신사 메타 광고'!$K:$K, '무신사 메타 광고'!$C:$C, $R265),SUMIFS('무신사 메타 광고'!$K:$K,'무신사 메타 광고'!$I:$I,$S$4,'무신사 메타 광고'!$C:$C,$R265))</f>
        <v>0</v>
      </c>
      <c r="X265" s="10">
        <f>IF($S$4="", SUMIFS('무신사 메타 광고'!$N:$N, '무신사 메타 광고'!$C:$C, $R265),SUMIFS('무신사 메타 광고'!$N:$N,'무신사 메타 광고'!$I:$I,$S$4,'무신사 메타 광고'!$C:$C,$R265))</f>
        <v>0</v>
      </c>
      <c r="Y265" s="11">
        <f t="shared" si="22"/>
        <v>0</v>
      </c>
      <c r="Z265" s="12" t="str">
        <f t="shared" si="26"/>
        <v xml:space="preserve"> </v>
      </c>
      <c r="AB265" s="10">
        <f>IF($S$4="", SUMIFS('무신사 메타 광고'!$X:$X, '무신사 메타 광고'!$C:$C, $R265),SUMIFS('무신사 메타 광고'!$X:$X,'무신사 메타 광고'!$I:$I,$S$4,'무신사 메타 광고'!$C:$C,$R265))</f>
        <v>0</v>
      </c>
      <c r="AC265" s="11">
        <f t="shared" si="23"/>
        <v>0</v>
      </c>
    </row>
    <row r="266" spans="2:29">
      <c r="B266" s="9"/>
      <c r="C266" s="10">
        <f>IF($C$4="", SUMIFS('무신사 메타 광고'!$L:$L, '무신사 메타 광고'!$D:$D, $B266), SUMIFS('무신사 메타 광고'!$L:$L, '무신사 메타 광고'!$I:$I, $C$4, '무신사 메타 광고'!$D:$D, $B266))</f>
        <v>0</v>
      </c>
      <c r="D266" s="10">
        <f>IF($C$4="", SUMIFS('무신사 메타 광고'!$V:$V, '무신사 메타 광고'!$D:$D, $B266), SUMIFS('무신사 메타 광고'!$V:$V,'무신사 메타 광고'!$I:$I,$C$4,'무신사 메타 광고'!$D:$D,$B266))</f>
        <v>0</v>
      </c>
      <c r="E266" s="11">
        <f t="shared" si="16"/>
        <v>0</v>
      </c>
      <c r="F266" s="12" t="str">
        <f t="shared" si="24"/>
        <v xml:space="preserve"> </v>
      </c>
      <c r="G266" s="10">
        <f>IF($C$4="", SUMIFS('무신사 메타 광고'!$K:$K, '무신사 메타 광고'!$D:$D, $B266), SUMIFS('무신사 메타 광고'!$K:$K,'무신사 메타 광고'!$I:$I,$C$4,'무신사 메타 광고'!D:D,$B266))</f>
        <v>0</v>
      </c>
      <c r="H266" s="10">
        <f>IF($C$4="", SUMIFS('무신사 메타 광고'!$N:$N, '무신사 메타 광고'!$D:$D, $B266),SUMIFS('무신사 메타 광고'!$N:$N,'무신사 메타 광고'!$I:$I,$C$4,'무신사 메타 광고'!$D:$D,$B266))</f>
        <v>0</v>
      </c>
      <c r="I266" s="10">
        <f>IF($C$4="", SUMIFS('무신사 메타 광고'!$U:$U, '무신사 메타 광고'!$D:$D, $B266),SUMIFS('무신사 메타 광고'!$U:$U,'무신사 메타 광고'!$I:$I,$C$4,'무신사 메타 광고'!$D:$D,$B266))</f>
        <v>0</v>
      </c>
      <c r="J266" s="11">
        <f t="shared" si="17"/>
        <v>0</v>
      </c>
      <c r="K266" s="11">
        <f t="shared" si="18"/>
        <v>0</v>
      </c>
      <c r="L266" s="12" t="str">
        <f t="shared" si="19"/>
        <v xml:space="preserve"> </v>
      </c>
      <c r="N266" s="10">
        <f>IF($C$4="", SUMIFS('무신사 메타 광고'!$X:$X, '무신사 메타 광고'!$D:$D, $B266),SUMIFS('무신사 메타 광고'!$X:$X,'무신사 메타 광고'!I:I,$C$4,'무신사 메타 광고'!D:D,$B266))</f>
        <v>0</v>
      </c>
      <c r="O266" s="11">
        <f t="shared" si="20"/>
        <v>0</v>
      </c>
      <c r="R266" s="13"/>
      <c r="S266" s="10">
        <f>IF($S$4="", SUMIFS('무신사 메타 광고'!$L:$L, '무신사 메타 광고'!$C:$C, $R266),SUMIFS('무신사 메타 광고'!L:L,'무신사 메타 광고'!$I:$I,$S$4,'무신사 메타 광고'!$C:$C,$R266))</f>
        <v>0</v>
      </c>
      <c r="T266" s="10">
        <f>IF($S$4="", SUMIFS('무신사 메타 광고'!$V:$V, '무신사 메타 광고'!$C:$C, $R266),SUMIFS('무신사 메타 광고'!$V:$V,'무신사 메타 광고'!$I:$I,$S$4,'무신사 메타 광고'!$C:$C,$R266))</f>
        <v>0</v>
      </c>
      <c r="U266" s="11">
        <f t="shared" si="21"/>
        <v>0</v>
      </c>
      <c r="V266" s="12" t="str">
        <f t="shared" si="25"/>
        <v xml:space="preserve"> </v>
      </c>
      <c r="W266" s="10">
        <f>IF($S$4="", SUMIFS('무신사 메타 광고'!$K:$K, '무신사 메타 광고'!$C:$C, $R266),SUMIFS('무신사 메타 광고'!$K:$K,'무신사 메타 광고'!$I:$I,$S$4,'무신사 메타 광고'!$C:$C,$R266))</f>
        <v>0</v>
      </c>
      <c r="X266" s="10">
        <f>IF($S$4="", SUMIFS('무신사 메타 광고'!$N:$N, '무신사 메타 광고'!$C:$C, $R266),SUMIFS('무신사 메타 광고'!$N:$N,'무신사 메타 광고'!$I:$I,$S$4,'무신사 메타 광고'!$C:$C,$R266))</f>
        <v>0</v>
      </c>
      <c r="Y266" s="11">
        <f t="shared" si="22"/>
        <v>0</v>
      </c>
      <c r="Z266" s="12" t="str">
        <f t="shared" si="26"/>
        <v xml:space="preserve"> </v>
      </c>
      <c r="AB266" s="10">
        <f>IF($S$4="", SUMIFS('무신사 메타 광고'!$X:$X, '무신사 메타 광고'!$C:$C, $R266),SUMIFS('무신사 메타 광고'!$X:$X,'무신사 메타 광고'!$I:$I,$S$4,'무신사 메타 광고'!$C:$C,$R266))</f>
        <v>0</v>
      </c>
      <c r="AC266" s="11">
        <f t="shared" si="23"/>
        <v>0</v>
      </c>
    </row>
    <row r="267" spans="2:29">
      <c r="B267" s="9"/>
      <c r="C267" s="10">
        <f>IF($C$4="", SUMIFS('무신사 메타 광고'!$L:$L, '무신사 메타 광고'!$D:$D, $B267), SUMIFS('무신사 메타 광고'!$L:$L, '무신사 메타 광고'!$I:$I, $C$4, '무신사 메타 광고'!$D:$D, $B267))</f>
        <v>0</v>
      </c>
      <c r="D267" s="10">
        <f>IF($C$4="", SUMIFS('무신사 메타 광고'!$V:$V, '무신사 메타 광고'!$D:$D, $B267), SUMIFS('무신사 메타 광고'!$V:$V,'무신사 메타 광고'!$I:$I,$C$4,'무신사 메타 광고'!$D:$D,$B267))</f>
        <v>0</v>
      </c>
      <c r="E267" s="11">
        <f t="shared" si="16"/>
        <v>0</v>
      </c>
      <c r="F267" s="12" t="str">
        <f t="shared" si="24"/>
        <v xml:space="preserve"> </v>
      </c>
      <c r="G267" s="10">
        <f>IF($C$4="", SUMIFS('무신사 메타 광고'!$K:$K, '무신사 메타 광고'!$D:$D, $B267), SUMIFS('무신사 메타 광고'!$K:$K,'무신사 메타 광고'!$I:$I,$C$4,'무신사 메타 광고'!D:D,$B267))</f>
        <v>0</v>
      </c>
      <c r="H267" s="10">
        <f>IF($C$4="", SUMIFS('무신사 메타 광고'!$N:$N, '무신사 메타 광고'!$D:$D, $B267),SUMIFS('무신사 메타 광고'!$N:$N,'무신사 메타 광고'!$I:$I,$C$4,'무신사 메타 광고'!$D:$D,$B267))</f>
        <v>0</v>
      </c>
      <c r="I267" s="10">
        <f>IF($C$4="", SUMIFS('무신사 메타 광고'!$U:$U, '무신사 메타 광고'!$D:$D, $B267),SUMIFS('무신사 메타 광고'!$U:$U,'무신사 메타 광고'!$I:$I,$C$4,'무신사 메타 광고'!$D:$D,$B267))</f>
        <v>0</v>
      </c>
      <c r="J267" s="11">
        <f t="shared" si="17"/>
        <v>0</v>
      </c>
      <c r="K267" s="11">
        <f t="shared" si="18"/>
        <v>0</v>
      </c>
      <c r="L267" s="12" t="str">
        <f t="shared" si="19"/>
        <v xml:space="preserve"> </v>
      </c>
      <c r="N267" s="10">
        <f>IF($C$4="", SUMIFS('무신사 메타 광고'!$X:$X, '무신사 메타 광고'!$D:$D, $B267),SUMIFS('무신사 메타 광고'!$X:$X,'무신사 메타 광고'!I:I,$C$4,'무신사 메타 광고'!D:D,$B267))</f>
        <v>0</v>
      </c>
      <c r="O267" s="11">
        <f t="shared" si="20"/>
        <v>0</v>
      </c>
      <c r="R267" s="13"/>
      <c r="S267" s="10">
        <f>IF($S$4="", SUMIFS('무신사 메타 광고'!$L:$L, '무신사 메타 광고'!$C:$C, $R267),SUMIFS('무신사 메타 광고'!L:L,'무신사 메타 광고'!$I:$I,$S$4,'무신사 메타 광고'!$C:$C,$R267))</f>
        <v>0</v>
      </c>
      <c r="T267" s="10">
        <f>IF($S$4="", SUMIFS('무신사 메타 광고'!$V:$V, '무신사 메타 광고'!$C:$C, $R267),SUMIFS('무신사 메타 광고'!$V:$V,'무신사 메타 광고'!$I:$I,$S$4,'무신사 메타 광고'!$C:$C,$R267))</f>
        <v>0</v>
      </c>
      <c r="U267" s="11">
        <f t="shared" si="21"/>
        <v>0</v>
      </c>
      <c r="V267" s="12" t="str">
        <f t="shared" si="25"/>
        <v xml:space="preserve"> </v>
      </c>
      <c r="W267" s="10">
        <f>IF($S$4="", SUMIFS('무신사 메타 광고'!$K:$K, '무신사 메타 광고'!$C:$C, $R267),SUMIFS('무신사 메타 광고'!$K:$K,'무신사 메타 광고'!$I:$I,$S$4,'무신사 메타 광고'!$C:$C,$R267))</f>
        <v>0</v>
      </c>
      <c r="X267" s="10">
        <f>IF($S$4="", SUMIFS('무신사 메타 광고'!$N:$N, '무신사 메타 광고'!$C:$C, $R267),SUMIFS('무신사 메타 광고'!$N:$N,'무신사 메타 광고'!$I:$I,$S$4,'무신사 메타 광고'!$C:$C,$R267))</f>
        <v>0</v>
      </c>
      <c r="Y267" s="11">
        <f t="shared" si="22"/>
        <v>0</v>
      </c>
      <c r="Z267" s="12" t="str">
        <f t="shared" si="26"/>
        <v xml:space="preserve"> </v>
      </c>
      <c r="AB267" s="10">
        <f>IF($S$4="", SUMIFS('무신사 메타 광고'!$X:$X, '무신사 메타 광고'!$C:$C, $R267),SUMIFS('무신사 메타 광고'!$X:$X,'무신사 메타 광고'!$I:$I,$S$4,'무신사 메타 광고'!$C:$C,$R267))</f>
        <v>0</v>
      </c>
      <c r="AC267" s="11">
        <f t="shared" si="23"/>
        <v>0</v>
      </c>
    </row>
    <row r="268" spans="2:29">
      <c r="B268" s="9"/>
      <c r="C268" s="10">
        <f>IF($C$4="", SUMIFS('무신사 메타 광고'!$L:$L, '무신사 메타 광고'!$D:$D, $B268), SUMIFS('무신사 메타 광고'!$L:$L, '무신사 메타 광고'!$I:$I, $C$4, '무신사 메타 광고'!$D:$D, $B268))</f>
        <v>0</v>
      </c>
      <c r="D268" s="10">
        <f>IF($C$4="", SUMIFS('무신사 메타 광고'!$V:$V, '무신사 메타 광고'!$D:$D, $B268), SUMIFS('무신사 메타 광고'!$V:$V,'무신사 메타 광고'!$I:$I,$C$4,'무신사 메타 광고'!$D:$D,$B268))</f>
        <v>0</v>
      </c>
      <c r="E268" s="11">
        <f t="shared" si="16"/>
        <v>0</v>
      </c>
      <c r="F268" s="12" t="str">
        <f t="shared" si="24"/>
        <v xml:space="preserve"> </v>
      </c>
      <c r="G268" s="10">
        <f>IF($C$4="", SUMIFS('무신사 메타 광고'!$K:$K, '무신사 메타 광고'!$D:$D, $B268), SUMIFS('무신사 메타 광고'!$K:$K,'무신사 메타 광고'!$I:$I,$C$4,'무신사 메타 광고'!D:D,$B268))</f>
        <v>0</v>
      </c>
      <c r="H268" s="10">
        <f>IF($C$4="", SUMIFS('무신사 메타 광고'!$N:$N, '무신사 메타 광고'!$D:$D, $B268),SUMIFS('무신사 메타 광고'!$N:$N,'무신사 메타 광고'!$I:$I,$C$4,'무신사 메타 광고'!$D:$D,$B268))</f>
        <v>0</v>
      </c>
      <c r="I268" s="10">
        <f>IF($C$4="", SUMIFS('무신사 메타 광고'!$U:$U, '무신사 메타 광고'!$D:$D, $B268),SUMIFS('무신사 메타 광고'!$U:$U,'무신사 메타 광고'!$I:$I,$C$4,'무신사 메타 광고'!$D:$D,$B268))</f>
        <v>0</v>
      </c>
      <c r="J268" s="11">
        <f t="shared" si="17"/>
        <v>0</v>
      </c>
      <c r="K268" s="11">
        <f t="shared" si="18"/>
        <v>0</v>
      </c>
      <c r="L268" s="12" t="str">
        <f t="shared" si="19"/>
        <v xml:space="preserve"> </v>
      </c>
      <c r="N268" s="10">
        <f>IF($C$4="", SUMIFS('무신사 메타 광고'!$X:$X, '무신사 메타 광고'!$D:$D, $B268),SUMIFS('무신사 메타 광고'!$X:$X,'무신사 메타 광고'!I:I,$C$4,'무신사 메타 광고'!D:D,$B268))</f>
        <v>0</v>
      </c>
      <c r="O268" s="11">
        <f t="shared" si="20"/>
        <v>0</v>
      </c>
      <c r="R268" s="13"/>
      <c r="S268" s="10">
        <f>IF($S$4="", SUMIFS('무신사 메타 광고'!$L:$L, '무신사 메타 광고'!$C:$C, $R268),SUMIFS('무신사 메타 광고'!L:L,'무신사 메타 광고'!$I:$I,$S$4,'무신사 메타 광고'!$C:$C,$R268))</f>
        <v>0</v>
      </c>
      <c r="T268" s="10">
        <f>IF($S$4="", SUMIFS('무신사 메타 광고'!$V:$V, '무신사 메타 광고'!$C:$C, $R268),SUMIFS('무신사 메타 광고'!$V:$V,'무신사 메타 광고'!$I:$I,$S$4,'무신사 메타 광고'!$C:$C,$R268))</f>
        <v>0</v>
      </c>
      <c r="U268" s="11">
        <f t="shared" si="21"/>
        <v>0</v>
      </c>
      <c r="V268" s="12" t="str">
        <f t="shared" si="25"/>
        <v xml:space="preserve"> </v>
      </c>
      <c r="W268" s="10">
        <f>IF($S$4="", SUMIFS('무신사 메타 광고'!$K:$K, '무신사 메타 광고'!$C:$C, $R268),SUMIFS('무신사 메타 광고'!$K:$K,'무신사 메타 광고'!$I:$I,$S$4,'무신사 메타 광고'!$C:$C,$R268))</f>
        <v>0</v>
      </c>
      <c r="X268" s="10">
        <f>IF($S$4="", SUMIFS('무신사 메타 광고'!$N:$N, '무신사 메타 광고'!$C:$C, $R268),SUMIFS('무신사 메타 광고'!$N:$N,'무신사 메타 광고'!$I:$I,$S$4,'무신사 메타 광고'!$C:$C,$R268))</f>
        <v>0</v>
      </c>
      <c r="Y268" s="11">
        <f t="shared" si="22"/>
        <v>0</v>
      </c>
      <c r="Z268" s="12" t="str">
        <f t="shared" si="26"/>
        <v xml:space="preserve"> </v>
      </c>
      <c r="AB268" s="10">
        <f>IF($S$4="", SUMIFS('무신사 메타 광고'!$X:$X, '무신사 메타 광고'!$C:$C, $R268),SUMIFS('무신사 메타 광고'!$X:$X,'무신사 메타 광고'!$I:$I,$S$4,'무신사 메타 광고'!$C:$C,$R268))</f>
        <v>0</v>
      </c>
      <c r="AC268" s="11">
        <f t="shared" si="23"/>
        <v>0</v>
      </c>
    </row>
    <row r="269" spans="2:29">
      <c r="B269" s="9"/>
      <c r="C269" s="10">
        <f>IF($C$4="", SUMIFS('무신사 메타 광고'!$L:$L, '무신사 메타 광고'!$D:$D, $B269), SUMIFS('무신사 메타 광고'!$L:$L, '무신사 메타 광고'!$I:$I, $C$4, '무신사 메타 광고'!$D:$D, $B269))</f>
        <v>0</v>
      </c>
      <c r="D269" s="10">
        <f>IF($C$4="", SUMIFS('무신사 메타 광고'!$V:$V, '무신사 메타 광고'!$D:$D, $B269), SUMIFS('무신사 메타 광고'!$V:$V,'무신사 메타 광고'!$I:$I,$C$4,'무신사 메타 광고'!$D:$D,$B269))</f>
        <v>0</v>
      </c>
      <c r="E269" s="11">
        <f t="shared" si="16"/>
        <v>0</v>
      </c>
      <c r="F269" s="12" t="str">
        <f t="shared" si="24"/>
        <v xml:space="preserve"> </v>
      </c>
      <c r="G269" s="10">
        <f>IF($C$4="", SUMIFS('무신사 메타 광고'!$K:$K, '무신사 메타 광고'!$D:$D, $B269), SUMIFS('무신사 메타 광고'!$K:$K,'무신사 메타 광고'!$I:$I,$C$4,'무신사 메타 광고'!D:D,$B269))</f>
        <v>0</v>
      </c>
      <c r="H269" s="10">
        <f>IF($C$4="", SUMIFS('무신사 메타 광고'!$N:$N, '무신사 메타 광고'!$D:$D, $B269),SUMIFS('무신사 메타 광고'!$N:$N,'무신사 메타 광고'!$I:$I,$C$4,'무신사 메타 광고'!$D:$D,$B269))</f>
        <v>0</v>
      </c>
      <c r="I269" s="10">
        <f>IF($C$4="", SUMIFS('무신사 메타 광고'!$U:$U, '무신사 메타 광고'!$D:$D, $B269),SUMIFS('무신사 메타 광고'!$U:$U,'무신사 메타 광고'!$I:$I,$C$4,'무신사 메타 광고'!$D:$D,$B269))</f>
        <v>0</v>
      </c>
      <c r="J269" s="11">
        <f t="shared" si="17"/>
        <v>0</v>
      </c>
      <c r="K269" s="11">
        <f t="shared" si="18"/>
        <v>0</v>
      </c>
      <c r="L269" s="12" t="str">
        <f t="shared" si="19"/>
        <v xml:space="preserve"> </v>
      </c>
      <c r="N269" s="10">
        <f>IF($C$4="", SUMIFS('무신사 메타 광고'!$X:$X, '무신사 메타 광고'!$D:$D, $B269),SUMIFS('무신사 메타 광고'!$X:$X,'무신사 메타 광고'!I:I,$C$4,'무신사 메타 광고'!D:D,$B269))</f>
        <v>0</v>
      </c>
      <c r="O269" s="11">
        <f t="shared" si="20"/>
        <v>0</v>
      </c>
      <c r="R269" s="13"/>
      <c r="S269" s="10">
        <f>IF($S$4="", SUMIFS('무신사 메타 광고'!$L:$L, '무신사 메타 광고'!$C:$C, $R269),SUMIFS('무신사 메타 광고'!L:L,'무신사 메타 광고'!$I:$I,$S$4,'무신사 메타 광고'!$C:$C,$R269))</f>
        <v>0</v>
      </c>
      <c r="T269" s="10">
        <f>IF($S$4="", SUMIFS('무신사 메타 광고'!$V:$V, '무신사 메타 광고'!$C:$C, $R269),SUMIFS('무신사 메타 광고'!$V:$V,'무신사 메타 광고'!$I:$I,$S$4,'무신사 메타 광고'!$C:$C,$R269))</f>
        <v>0</v>
      </c>
      <c r="U269" s="11">
        <f t="shared" si="21"/>
        <v>0</v>
      </c>
      <c r="V269" s="12" t="str">
        <f t="shared" si="25"/>
        <v xml:space="preserve"> </v>
      </c>
      <c r="W269" s="10">
        <f>IF($S$4="", SUMIFS('무신사 메타 광고'!$K:$K, '무신사 메타 광고'!$C:$C, $R269),SUMIFS('무신사 메타 광고'!$K:$K,'무신사 메타 광고'!$I:$I,$S$4,'무신사 메타 광고'!$C:$C,$R269))</f>
        <v>0</v>
      </c>
      <c r="X269" s="10">
        <f>IF($S$4="", SUMIFS('무신사 메타 광고'!$N:$N, '무신사 메타 광고'!$C:$C, $R269),SUMIFS('무신사 메타 광고'!$N:$N,'무신사 메타 광고'!$I:$I,$S$4,'무신사 메타 광고'!$C:$C,$R269))</f>
        <v>0</v>
      </c>
      <c r="Y269" s="11">
        <f t="shared" si="22"/>
        <v>0</v>
      </c>
      <c r="Z269" s="12" t="str">
        <f t="shared" si="26"/>
        <v xml:space="preserve"> </v>
      </c>
      <c r="AB269" s="10">
        <f>IF($S$4="", SUMIFS('무신사 메타 광고'!$X:$X, '무신사 메타 광고'!$C:$C, $R269),SUMIFS('무신사 메타 광고'!$X:$X,'무신사 메타 광고'!$I:$I,$S$4,'무신사 메타 광고'!$C:$C,$R269))</f>
        <v>0</v>
      </c>
      <c r="AC269" s="11">
        <f t="shared" si="23"/>
        <v>0</v>
      </c>
    </row>
    <row r="270" spans="2:29">
      <c r="B270" s="9"/>
      <c r="C270" s="10">
        <f>IF($C$4="", SUMIFS('무신사 메타 광고'!$L:$L, '무신사 메타 광고'!$D:$D, $B270), SUMIFS('무신사 메타 광고'!$L:$L, '무신사 메타 광고'!$I:$I, $C$4, '무신사 메타 광고'!$D:$D, $B270))</f>
        <v>0</v>
      </c>
      <c r="D270" s="10">
        <f>IF($C$4="", SUMIFS('무신사 메타 광고'!$V:$V, '무신사 메타 광고'!$D:$D, $B270), SUMIFS('무신사 메타 광고'!$V:$V,'무신사 메타 광고'!$I:$I,$C$4,'무신사 메타 광고'!$D:$D,$B270))</f>
        <v>0</v>
      </c>
      <c r="E270" s="11">
        <f t="shared" si="16"/>
        <v>0</v>
      </c>
      <c r="F270" s="12" t="str">
        <f t="shared" si="24"/>
        <v xml:space="preserve"> </v>
      </c>
      <c r="G270" s="10">
        <f>IF($C$4="", SUMIFS('무신사 메타 광고'!$K:$K, '무신사 메타 광고'!$D:$D, $B270), SUMIFS('무신사 메타 광고'!$K:$K,'무신사 메타 광고'!$I:$I,$C$4,'무신사 메타 광고'!D:D,$B270))</f>
        <v>0</v>
      </c>
      <c r="H270" s="10">
        <f>IF($C$4="", SUMIFS('무신사 메타 광고'!$N:$N, '무신사 메타 광고'!$D:$D, $B270),SUMIFS('무신사 메타 광고'!$N:$N,'무신사 메타 광고'!$I:$I,$C$4,'무신사 메타 광고'!$D:$D,$B270))</f>
        <v>0</v>
      </c>
      <c r="I270" s="10">
        <f>IF($C$4="", SUMIFS('무신사 메타 광고'!$U:$U, '무신사 메타 광고'!$D:$D, $B270),SUMIFS('무신사 메타 광고'!$U:$U,'무신사 메타 광고'!$I:$I,$C$4,'무신사 메타 광고'!$D:$D,$B270))</f>
        <v>0</v>
      </c>
      <c r="J270" s="11">
        <f t="shared" si="17"/>
        <v>0</v>
      </c>
      <c r="K270" s="11">
        <f t="shared" si="18"/>
        <v>0</v>
      </c>
      <c r="L270" s="12" t="str">
        <f t="shared" si="19"/>
        <v xml:space="preserve"> </v>
      </c>
      <c r="N270" s="10">
        <f>IF($C$4="", SUMIFS('무신사 메타 광고'!$X:$X, '무신사 메타 광고'!$D:$D, $B270),SUMIFS('무신사 메타 광고'!$X:$X,'무신사 메타 광고'!I:I,$C$4,'무신사 메타 광고'!D:D,$B270))</f>
        <v>0</v>
      </c>
      <c r="O270" s="11">
        <f t="shared" si="20"/>
        <v>0</v>
      </c>
      <c r="R270" s="13"/>
      <c r="S270" s="10">
        <f>IF($S$4="", SUMIFS('무신사 메타 광고'!$L:$L, '무신사 메타 광고'!$C:$C, $R270),SUMIFS('무신사 메타 광고'!L:L,'무신사 메타 광고'!$I:$I,$S$4,'무신사 메타 광고'!$C:$C,$R270))</f>
        <v>0</v>
      </c>
      <c r="T270" s="10">
        <f>IF($S$4="", SUMIFS('무신사 메타 광고'!$V:$V, '무신사 메타 광고'!$C:$C, $R270),SUMIFS('무신사 메타 광고'!$V:$V,'무신사 메타 광고'!$I:$I,$S$4,'무신사 메타 광고'!$C:$C,$R270))</f>
        <v>0</v>
      </c>
      <c r="U270" s="11">
        <f t="shared" si="21"/>
        <v>0</v>
      </c>
      <c r="V270" s="12" t="str">
        <f t="shared" si="25"/>
        <v xml:space="preserve"> </v>
      </c>
      <c r="W270" s="10">
        <f>IF($S$4="", SUMIFS('무신사 메타 광고'!$K:$K, '무신사 메타 광고'!$C:$C, $R270),SUMIFS('무신사 메타 광고'!$K:$K,'무신사 메타 광고'!$I:$I,$S$4,'무신사 메타 광고'!$C:$C,$R270))</f>
        <v>0</v>
      </c>
      <c r="X270" s="10">
        <f>IF($S$4="", SUMIFS('무신사 메타 광고'!$N:$N, '무신사 메타 광고'!$C:$C, $R270),SUMIFS('무신사 메타 광고'!$N:$N,'무신사 메타 광고'!$I:$I,$S$4,'무신사 메타 광고'!$C:$C,$R270))</f>
        <v>0</v>
      </c>
      <c r="Y270" s="11">
        <f t="shared" si="22"/>
        <v>0</v>
      </c>
      <c r="Z270" s="12" t="str">
        <f t="shared" si="26"/>
        <v xml:space="preserve"> </v>
      </c>
      <c r="AB270" s="10">
        <f>IF($S$4="", SUMIFS('무신사 메타 광고'!$X:$X, '무신사 메타 광고'!$C:$C, $R270),SUMIFS('무신사 메타 광고'!$X:$X,'무신사 메타 광고'!$I:$I,$S$4,'무신사 메타 광고'!$C:$C,$R270))</f>
        <v>0</v>
      </c>
      <c r="AC270" s="11">
        <f t="shared" si="23"/>
        <v>0</v>
      </c>
    </row>
    <row r="271" spans="2:29">
      <c r="B271" s="9"/>
      <c r="C271" s="10">
        <f>IF($C$4="", SUMIFS('무신사 메타 광고'!$L:$L, '무신사 메타 광고'!$D:$D, $B271), SUMIFS('무신사 메타 광고'!$L:$L, '무신사 메타 광고'!$I:$I, $C$4, '무신사 메타 광고'!$D:$D, $B271))</f>
        <v>0</v>
      </c>
      <c r="D271" s="10">
        <f>IF($C$4="", SUMIFS('무신사 메타 광고'!$V:$V, '무신사 메타 광고'!$D:$D, $B271), SUMIFS('무신사 메타 광고'!$V:$V,'무신사 메타 광고'!$I:$I,$C$4,'무신사 메타 광고'!$D:$D,$B271))</f>
        <v>0</v>
      </c>
      <c r="E271" s="11">
        <f t="shared" si="16"/>
        <v>0</v>
      </c>
      <c r="F271" s="12" t="str">
        <f t="shared" si="24"/>
        <v xml:space="preserve"> </v>
      </c>
      <c r="G271" s="10">
        <f>IF($C$4="", SUMIFS('무신사 메타 광고'!$K:$K, '무신사 메타 광고'!$D:$D, $B271), SUMIFS('무신사 메타 광고'!$K:$K,'무신사 메타 광고'!$I:$I,$C$4,'무신사 메타 광고'!D:D,$B271))</f>
        <v>0</v>
      </c>
      <c r="H271" s="10">
        <f>IF($C$4="", SUMIFS('무신사 메타 광고'!$N:$N, '무신사 메타 광고'!$D:$D, $B271),SUMIFS('무신사 메타 광고'!$N:$N,'무신사 메타 광고'!$I:$I,$C$4,'무신사 메타 광고'!$D:$D,$B271))</f>
        <v>0</v>
      </c>
      <c r="I271" s="10">
        <f>IF($C$4="", SUMIFS('무신사 메타 광고'!$U:$U, '무신사 메타 광고'!$D:$D, $B271),SUMIFS('무신사 메타 광고'!$U:$U,'무신사 메타 광고'!$I:$I,$C$4,'무신사 메타 광고'!$D:$D,$B271))</f>
        <v>0</v>
      </c>
      <c r="J271" s="11">
        <f t="shared" si="17"/>
        <v>0</v>
      </c>
      <c r="K271" s="11">
        <f t="shared" si="18"/>
        <v>0</v>
      </c>
      <c r="L271" s="12" t="str">
        <f t="shared" si="19"/>
        <v xml:space="preserve"> </v>
      </c>
      <c r="N271" s="10">
        <f>IF($C$4="", SUMIFS('무신사 메타 광고'!$X:$X, '무신사 메타 광고'!$D:$D, $B271),SUMIFS('무신사 메타 광고'!$X:$X,'무신사 메타 광고'!I:I,$C$4,'무신사 메타 광고'!D:D,$B271))</f>
        <v>0</v>
      </c>
      <c r="O271" s="11">
        <f t="shared" si="20"/>
        <v>0</v>
      </c>
      <c r="R271" s="13"/>
      <c r="S271" s="10">
        <f>IF($S$4="", SUMIFS('무신사 메타 광고'!$L:$L, '무신사 메타 광고'!$C:$C, $R271),SUMIFS('무신사 메타 광고'!L:L,'무신사 메타 광고'!$I:$I,$S$4,'무신사 메타 광고'!$C:$C,$R271))</f>
        <v>0</v>
      </c>
      <c r="T271" s="10">
        <f>IF($S$4="", SUMIFS('무신사 메타 광고'!$V:$V, '무신사 메타 광고'!$C:$C, $R271),SUMIFS('무신사 메타 광고'!$V:$V,'무신사 메타 광고'!$I:$I,$S$4,'무신사 메타 광고'!$C:$C,$R271))</f>
        <v>0</v>
      </c>
      <c r="U271" s="11">
        <f t="shared" si="21"/>
        <v>0</v>
      </c>
      <c r="V271" s="12" t="str">
        <f t="shared" si="25"/>
        <v xml:space="preserve"> </v>
      </c>
      <c r="W271" s="10">
        <f>IF($S$4="", SUMIFS('무신사 메타 광고'!$K:$K, '무신사 메타 광고'!$C:$C, $R271),SUMIFS('무신사 메타 광고'!$K:$K,'무신사 메타 광고'!$I:$I,$S$4,'무신사 메타 광고'!$C:$C,$R271))</f>
        <v>0</v>
      </c>
      <c r="X271" s="10">
        <f>IF($S$4="", SUMIFS('무신사 메타 광고'!$N:$N, '무신사 메타 광고'!$C:$C, $R271),SUMIFS('무신사 메타 광고'!$N:$N,'무신사 메타 광고'!$I:$I,$S$4,'무신사 메타 광고'!$C:$C,$R271))</f>
        <v>0</v>
      </c>
      <c r="Y271" s="11">
        <f t="shared" si="22"/>
        <v>0</v>
      </c>
      <c r="Z271" s="12" t="str">
        <f t="shared" si="26"/>
        <v xml:space="preserve"> </v>
      </c>
      <c r="AB271" s="10">
        <f>IF($S$4="", SUMIFS('무신사 메타 광고'!$X:$X, '무신사 메타 광고'!$C:$C, $R271),SUMIFS('무신사 메타 광고'!$X:$X,'무신사 메타 광고'!$I:$I,$S$4,'무신사 메타 광고'!$C:$C,$R271))</f>
        <v>0</v>
      </c>
      <c r="AC271" s="11">
        <f t="shared" si="23"/>
        <v>0</v>
      </c>
    </row>
    <row r="272" spans="2:29">
      <c r="B272" s="9"/>
      <c r="C272" s="10">
        <f>IF($C$4="", SUMIFS('무신사 메타 광고'!$L:$L, '무신사 메타 광고'!$D:$D, $B272), SUMIFS('무신사 메타 광고'!$L:$L, '무신사 메타 광고'!$I:$I, $C$4, '무신사 메타 광고'!$D:$D, $B272))</f>
        <v>0</v>
      </c>
      <c r="D272" s="10">
        <f>IF($C$4="", SUMIFS('무신사 메타 광고'!$V:$V, '무신사 메타 광고'!$D:$D, $B272), SUMIFS('무신사 메타 광고'!$V:$V,'무신사 메타 광고'!$I:$I,$C$4,'무신사 메타 광고'!$D:$D,$B272))</f>
        <v>0</v>
      </c>
      <c r="E272" s="11">
        <f t="shared" si="16"/>
        <v>0</v>
      </c>
      <c r="F272" s="12" t="str">
        <f t="shared" si="24"/>
        <v xml:space="preserve"> </v>
      </c>
      <c r="G272" s="10">
        <f>IF($C$4="", SUMIFS('무신사 메타 광고'!$K:$K, '무신사 메타 광고'!$D:$D, $B272), SUMIFS('무신사 메타 광고'!$K:$K,'무신사 메타 광고'!$I:$I,$C$4,'무신사 메타 광고'!D:D,$B272))</f>
        <v>0</v>
      </c>
      <c r="H272" s="10">
        <f>IF($C$4="", SUMIFS('무신사 메타 광고'!$N:$N, '무신사 메타 광고'!$D:$D, $B272),SUMIFS('무신사 메타 광고'!$N:$N,'무신사 메타 광고'!$I:$I,$C$4,'무신사 메타 광고'!$D:$D,$B272))</f>
        <v>0</v>
      </c>
      <c r="I272" s="10">
        <f>IF($C$4="", SUMIFS('무신사 메타 광고'!$U:$U, '무신사 메타 광고'!$D:$D, $B272),SUMIFS('무신사 메타 광고'!$U:$U,'무신사 메타 광고'!$I:$I,$C$4,'무신사 메타 광고'!$D:$D,$B272))</f>
        <v>0</v>
      </c>
      <c r="J272" s="11">
        <f t="shared" si="17"/>
        <v>0</v>
      </c>
      <c r="K272" s="11">
        <f t="shared" si="18"/>
        <v>0</v>
      </c>
      <c r="L272" s="12" t="str">
        <f t="shared" si="19"/>
        <v xml:space="preserve"> </v>
      </c>
      <c r="N272" s="10">
        <f>IF($C$4="", SUMIFS('무신사 메타 광고'!$X:$X, '무신사 메타 광고'!$D:$D, $B272),SUMIFS('무신사 메타 광고'!$X:$X,'무신사 메타 광고'!I:I,$C$4,'무신사 메타 광고'!D:D,$B272))</f>
        <v>0</v>
      </c>
      <c r="O272" s="11">
        <f t="shared" si="20"/>
        <v>0</v>
      </c>
      <c r="R272" s="13"/>
      <c r="S272" s="10">
        <f>IF($S$4="", SUMIFS('무신사 메타 광고'!$L:$L, '무신사 메타 광고'!$C:$C, $R272),SUMIFS('무신사 메타 광고'!L:L,'무신사 메타 광고'!$I:$I,$S$4,'무신사 메타 광고'!$C:$C,$R272))</f>
        <v>0</v>
      </c>
      <c r="T272" s="10">
        <f>IF($S$4="", SUMIFS('무신사 메타 광고'!$V:$V, '무신사 메타 광고'!$C:$C, $R272),SUMIFS('무신사 메타 광고'!$V:$V,'무신사 메타 광고'!$I:$I,$S$4,'무신사 메타 광고'!$C:$C,$R272))</f>
        <v>0</v>
      </c>
      <c r="U272" s="11">
        <f t="shared" si="21"/>
        <v>0</v>
      </c>
      <c r="V272" s="12" t="str">
        <f t="shared" si="25"/>
        <v xml:space="preserve"> </v>
      </c>
      <c r="W272" s="10">
        <f>IF($S$4="", SUMIFS('무신사 메타 광고'!$K:$K, '무신사 메타 광고'!$C:$C, $R272),SUMIFS('무신사 메타 광고'!$K:$K,'무신사 메타 광고'!$I:$I,$S$4,'무신사 메타 광고'!$C:$C,$R272))</f>
        <v>0</v>
      </c>
      <c r="X272" s="10">
        <f>IF($S$4="", SUMIFS('무신사 메타 광고'!$N:$N, '무신사 메타 광고'!$C:$C, $R272),SUMIFS('무신사 메타 광고'!$N:$N,'무신사 메타 광고'!$I:$I,$S$4,'무신사 메타 광고'!$C:$C,$R272))</f>
        <v>0</v>
      </c>
      <c r="Y272" s="11">
        <f t="shared" si="22"/>
        <v>0</v>
      </c>
      <c r="Z272" s="12" t="str">
        <f t="shared" si="26"/>
        <v xml:space="preserve"> </v>
      </c>
      <c r="AB272" s="10">
        <f>IF($S$4="", SUMIFS('무신사 메타 광고'!$X:$X, '무신사 메타 광고'!$C:$C, $R272),SUMIFS('무신사 메타 광고'!$X:$X,'무신사 메타 광고'!$I:$I,$S$4,'무신사 메타 광고'!$C:$C,$R272))</f>
        <v>0</v>
      </c>
      <c r="AC272" s="11">
        <f t="shared" si="23"/>
        <v>0</v>
      </c>
    </row>
    <row r="273" spans="2:29">
      <c r="B273" s="9"/>
      <c r="C273" s="10">
        <f>IF($C$4="", SUMIFS('무신사 메타 광고'!$L:$L, '무신사 메타 광고'!$D:$D, $B273), SUMIFS('무신사 메타 광고'!$L:$L, '무신사 메타 광고'!$I:$I, $C$4, '무신사 메타 광고'!$D:$D, $B273))</f>
        <v>0</v>
      </c>
      <c r="D273" s="10">
        <f>IF($C$4="", SUMIFS('무신사 메타 광고'!$V:$V, '무신사 메타 광고'!$D:$D, $B273), SUMIFS('무신사 메타 광고'!$V:$V,'무신사 메타 광고'!$I:$I,$C$4,'무신사 메타 광고'!$D:$D,$B273))</f>
        <v>0</v>
      </c>
      <c r="E273" s="11">
        <f t="shared" si="16"/>
        <v>0</v>
      </c>
      <c r="F273" s="12" t="str">
        <f t="shared" si="24"/>
        <v xml:space="preserve"> </v>
      </c>
      <c r="G273" s="10">
        <f>IF($C$4="", SUMIFS('무신사 메타 광고'!$K:$K, '무신사 메타 광고'!$D:$D, $B273), SUMIFS('무신사 메타 광고'!$K:$K,'무신사 메타 광고'!$I:$I,$C$4,'무신사 메타 광고'!D:D,$B273))</f>
        <v>0</v>
      </c>
      <c r="H273" s="10">
        <f>IF($C$4="", SUMIFS('무신사 메타 광고'!$N:$N, '무신사 메타 광고'!$D:$D, $B273),SUMIFS('무신사 메타 광고'!$N:$N,'무신사 메타 광고'!$I:$I,$C$4,'무신사 메타 광고'!$D:$D,$B273))</f>
        <v>0</v>
      </c>
      <c r="I273" s="10">
        <f>IF($C$4="", SUMIFS('무신사 메타 광고'!$U:$U, '무신사 메타 광고'!$D:$D, $B273),SUMIFS('무신사 메타 광고'!$U:$U,'무신사 메타 광고'!$I:$I,$C$4,'무신사 메타 광고'!$D:$D,$B273))</f>
        <v>0</v>
      </c>
      <c r="J273" s="11">
        <f t="shared" si="17"/>
        <v>0</v>
      </c>
      <c r="K273" s="11">
        <f t="shared" si="18"/>
        <v>0</v>
      </c>
      <c r="L273" s="12" t="str">
        <f t="shared" si="19"/>
        <v xml:space="preserve"> </v>
      </c>
      <c r="N273" s="10">
        <f>IF($C$4="", SUMIFS('무신사 메타 광고'!$X:$X, '무신사 메타 광고'!$D:$D, $B273),SUMIFS('무신사 메타 광고'!$X:$X,'무신사 메타 광고'!I:I,$C$4,'무신사 메타 광고'!D:D,$B273))</f>
        <v>0</v>
      </c>
      <c r="O273" s="11">
        <f t="shared" si="20"/>
        <v>0</v>
      </c>
      <c r="R273" s="13"/>
      <c r="S273" s="10">
        <f>IF($S$4="", SUMIFS('무신사 메타 광고'!$L:$L, '무신사 메타 광고'!$C:$C, $R273),SUMIFS('무신사 메타 광고'!L:L,'무신사 메타 광고'!$I:$I,$S$4,'무신사 메타 광고'!$C:$C,$R273))</f>
        <v>0</v>
      </c>
      <c r="T273" s="10">
        <f>IF($S$4="", SUMIFS('무신사 메타 광고'!$V:$V, '무신사 메타 광고'!$C:$C, $R273),SUMIFS('무신사 메타 광고'!$V:$V,'무신사 메타 광고'!$I:$I,$S$4,'무신사 메타 광고'!$C:$C,$R273))</f>
        <v>0</v>
      </c>
      <c r="U273" s="11">
        <f t="shared" si="21"/>
        <v>0</v>
      </c>
      <c r="V273" s="12" t="str">
        <f t="shared" si="25"/>
        <v xml:space="preserve"> </v>
      </c>
      <c r="W273" s="10">
        <f>IF($S$4="", SUMIFS('무신사 메타 광고'!$K:$K, '무신사 메타 광고'!$C:$C, $R273),SUMIFS('무신사 메타 광고'!$K:$K,'무신사 메타 광고'!$I:$I,$S$4,'무신사 메타 광고'!$C:$C,$R273))</f>
        <v>0</v>
      </c>
      <c r="X273" s="10">
        <f>IF($S$4="", SUMIFS('무신사 메타 광고'!$N:$N, '무신사 메타 광고'!$C:$C, $R273),SUMIFS('무신사 메타 광고'!$N:$N,'무신사 메타 광고'!$I:$I,$S$4,'무신사 메타 광고'!$C:$C,$R273))</f>
        <v>0</v>
      </c>
      <c r="Y273" s="11">
        <f t="shared" si="22"/>
        <v>0</v>
      </c>
      <c r="Z273" s="12" t="str">
        <f t="shared" si="26"/>
        <v xml:space="preserve"> </v>
      </c>
      <c r="AB273" s="10">
        <f>IF($S$4="", SUMIFS('무신사 메타 광고'!$X:$X, '무신사 메타 광고'!$C:$C, $R273),SUMIFS('무신사 메타 광고'!$X:$X,'무신사 메타 광고'!$I:$I,$S$4,'무신사 메타 광고'!$C:$C,$R273))</f>
        <v>0</v>
      </c>
      <c r="AC273" s="11">
        <f t="shared" si="23"/>
        <v>0</v>
      </c>
    </row>
    <row r="274" spans="2:29">
      <c r="B274" s="9"/>
      <c r="C274" s="10">
        <f>IF($C$4="", SUMIFS('무신사 메타 광고'!$L:$L, '무신사 메타 광고'!$D:$D, $B274), SUMIFS('무신사 메타 광고'!$L:$L, '무신사 메타 광고'!$I:$I, $C$4, '무신사 메타 광고'!$D:$D, $B274))</f>
        <v>0</v>
      </c>
      <c r="D274" s="10">
        <f>IF($C$4="", SUMIFS('무신사 메타 광고'!$V:$V, '무신사 메타 광고'!$D:$D, $B274), SUMIFS('무신사 메타 광고'!$V:$V,'무신사 메타 광고'!$I:$I,$C$4,'무신사 메타 광고'!$D:$D,$B274))</f>
        <v>0</v>
      </c>
      <c r="E274" s="11">
        <f t="shared" si="16"/>
        <v>0</v>
      </c>
      <c r="F274" s="12" t="str">
        <f t="shared" si="24"/>
        <v xml:space="preserve"> </v>
      </c>
      <c r="G274" s="10">
        <f>IF($C$4="", SUMIFS('무신사 메타 광고'!$K:$K, '무신사 메타 광고'!$D:$D, $B274), SUMIFS('무신사 메타 광고'!$K:$K,'무신사 메타 광고'!$I:$I,$C$4,'무신사 메타 광고'!D:D,$B274))</f>
        <v>0</v>
      </c>
      <c r="H274" s="10">
        <f>IF($C$4="", SUMIFS('무신사 메타 광고'!$N:$N, '무신사 메타 광고'!$D:$D, $B274),SUMIFS('무신사 메타 광고'!$N:$N,'무신사 메타 광고'!$I:$I,$C$4,'무신사 메타 광고'!$D:$D,$B274))</f>
        <v>0</v>
      </c>
      <c r="I274" s="10">
        <f>IF($C$4="", SUMIFS('무신사 메타 광고'!$U:$U, '무신사 메타 광고'!$D:$D, $B274),SUMIFS('무신사 메타 광고'!$U:$U,'무신사 메타 광고'!$I:$I,$C$4,'무신사 메타 광고'!$D:$D,$B274))</f>
        <v>0</v>
      </c>
      <c r="J274" s="11">
        <f t="shared" si="17"/>
        <v>0</v>
      </c>
      <c r="K274" s="11">
        <f t="shared" si="18"/>
        <v>0</v>
      </c>
      <c r="L274" s="12" t="str">
        <f t="shared" si="19"/>
        <v xml:space="preserve"> </v>
      </c>
      <c r="N274" s="10">
        <f>IF($C$4="", SUMIFS('무신사 메타 광고'!$X:$X, '무신사 메타 광고'!$D:$D, $B274),SUMIFS('무신사 메타 광고'!$X:$X,'무신사 메타 광고'!I:I,$C$4,'무신사 메타 광고'!D:D,$B274))</f>
        <v>0</v>
      </c>
      <c r="O274" s="11">
        <f t="shared" si="20"/>
        <v>0</v>
      </c>
      <c r="R274" s="13"/>
      <c r="S274" s="10">
        <f>IF($S$4="", SUMIFS('무신사 메타 광고'!$L:$L, '무신사 메타 광고'!$C:$C, $R274),SUMIFS('무신사 메타 광고'!L:L,'무신사 메타 광고'!$I:$I,$S$4,'무신사 메타 광고'!$C:$C,$R274))</f>
        <v>0</v>
      </c>
      <c r="T274" s="10">
        <f>IF($S$4="", SUMIFS('무신사 메타 광고'!$V:$V, '무신사 메타 광고'!$C:$C, $R274),SUMIFS('무신사 메타 광고'!$V:$V,'무신사 메타 광고'!$I:$I,$S$4,'무신사 메타 광고'!$C:$C,$R274))</f>
        <v>0</v>
      </c>
      <c r="U274" s="11">
        <f t="shared" si="21"/>
        <v>0</v>
      </c>
      <c r="V274" s="12" t="str">
        <f t="shared" si="25"/>
        <v xml:space="preserve"> </v>
      </c>
      <c r="W274" s="10">
        <f>IF($S$4="", SUMIFS('무신사 메타 광고'!$K:$K, '무신사 메타 광고'!$C:$C, $R274),SUMIFS('무신사 메타 광고'!$K:$K,'무신사 메타 광고'!$I:$I,$S$4,'무신사 메타 광고'!$C:$C,$R274))</f>
        <v>0</v>
      </c>
      <c r="X274" s="10">
        <f>IF($S$4="", SUMIFS('무신사 메타 광고'!$N:$N, '무신사 메타 광고'!$C:$C, $R274),SUMIFS('무신사 메타 광고'!$N:$N,'무신사 메타 광고'!$I:$I,$S$4,'무신사 메타 광고'!$C:$C,$R274))</f>
        <v>0</v>
      </c>
      <c r="Y274" s="11">
        <f t="shared" si="22"/>
        <v>0</v>
      </c>
      <c r="Z274" s="12" t="str">
        <f t="shared" si="26"/>
        <v xml:space="preserve"> </v>
      </c>
      <c r="AB274" s="10">
        <f>IF($S$4="", SUMIFS('무신사 메타 광고'!$X:$X, '무신사 메타 광고'!$C:$C, $R274),SUMIFS('무신사 메타 광고'!$X:$X,'무신사 메타 광고'!$I:$I,$S$4,'무신사 메타 광고'!$C:$C,$R274))</f>
        <v>0</v>
      </c>
      <c r="AC274" s="11">
        <f t="shared" si="23"/>
        <v>0</v>
      </c>
    </row>
    <row r="275" spans="2:29">
      <c r="B275" s="9"/>
      <c r="C275" s="10">
        <f>IF($C$4="", SUMIFS('무신사 메타 광고'!$L:$L, '무신사 메타 광고'!$D:$D, $B275), SUMIFS('무신사 메타 광고'!$L:$L, '무신사 메타 광고'!$I:$I, $C$4, '무신사 메타 광고'!$D:$D, $B275))</f>
        <v>0</v>
      </c>
      <c r="D275" s="10">
        <f>IF($C$4="", SUMIFS('무신사 메타 광고'!$V:$V, '무신사 메타 광고'!$D:$D, $B275), SUMIFS('무신사 메타 광고'!$V:$V,'무신사 메타 광고'!$I:$I,$C$4,'무신사 메타 광고'!$D:$D,$B275))</f>
        <v>0</v>
      </c>
      <c r="E275" s="11">
        <f t="shared" si="16"/>
        <v>0</v>
      </c>
      <c r="F275" s="12" t="str">
        <f t="shared" si="24"/>
        <v xml:space="preserve"> </v>
      </c>
      <c r="G275" s="10">
        <f>IF($C$4="", SUMIFS('무신사 메타 광고'!$K:$K, '무신사 메타 광고'!$D:$D, $B275), SUMIFS('무신사 메타 광고'!$K:$K,'무신사 메타 광고'!$I:$I,$C$4,'무신사 메타 광고'!D:D,$B275))</f>
        <v>0</v>
      </c>
      <c r="H275" s="10">
        <f>IF($C$4="", SUMIFS('무신사 메타 광고'!$N:$N, '무신사 메타 광고'!$D:$D, $B275),SUMIFS('무신사 메타 광고'!$N:$N,'무신사 메타 광고'!$I:$I,$C$4,'무신사 메타 광고'!$D:$D,$B275))</f>
        <v>0</v>
      </c>
      <c r="I275" s="10">
        <f>IF($C$4="", SUMIFS('무신사 메타 광고'!$U:$U, '무신사 메타 광고'!$D:$D, $B275),SUMIFS('무신사 메타 광고'!$U:$U,'무신사 메타 광고'!$I:$I,$C$4,'무신사 메타 광고'!$D:$D,$B275))</f>
        <v>0</v>
      </c>
      <c r="J275" s="11">
        <f t="shared" si="17"/>
        <v>0</v>
      </c>
      <c r="K275" s="11">
        <f t="shared" si="18"/>
        <v>0</v>
      </c>
      <c r="L275" s="12" t="str">
        <f t="shared" si="19"/>
        <v xml:space="preserve"> </v>
      </c>
      <c r="N275" s="10">
        <f>IF($C$4="", SUMIFS('무신사 메타 광고'!$X:$X, '무신사 메타 광고'!$D:$D, $B275),SUMIFS('무신사 메타 광고'!$X:$X,'무신사 메타 광고'!I:I,$C$4,'무신사 메타 광고'!D:D,$B275))</f>
        <v>0</v>
      </c>
      <c r="O275" s="11">
        <f t="shared" si="20"/>
        <v>0</v>
      </c>
      <c r="R275" s="13"/>
      <c r="S275" s="10">
        <f>IF($S$4="", SUMIFS('무신사 메타 광고'!$L:$L, '무신사 메타 광고'!$C:$C, $R275),SUMIFS('무신사 메타 광고'!L:L,'무신사 메타 광고'!$I:$I,$S$4,'무신사 메타 광고'!$C:$C,$R275))</f>
        <v>0</v>
      </c>
      <c r="T275" s="10">
        <f>IF($S$4="", SUMIFS('무신사 메타 광고'!$V:$V, '무신사 메타 광고'!$C:$C, $R275),SUMIFS('무신사 메타 광고'!$V:$V,'무신사 메타 광고'!$I:$I,$S$4,'무신사 메타 광고'!$C:$C,$R275))</f>
        <v>0</v>
      </c>
      <c r="U275" s="11">
        <f t="shared" si="21"/>
        <v>0</v>
      </c>
      <c r="V275" s="12" t="str">
        <f t="shared" si="25"/>
        <v xml:space="preserve"> </v>
      </c>
      <c r="W275" s="10">
        <f>IF($S$4="", SUMIFS('무신사 메타 광고'!$K:$K, '무신사 메타 광고'!$C:$C, $R275),SUMIFS('무신사 메타 광고'!$K:$K,'무신사 메타 광고'!$I:$I,$S$4,'무신사 메타 광고'!$C:$C,$R275))</f>
        <v>0</v>
      </c>
      <c r="X275" s="10">
        <f>IF($S$4="", SUMIFS('무신사 메타 광고'!$N:$N, '무신사 메타 광고'!$C:$C, $R275),SUMIFS('무신사 메타 광고'!$N:$N,'무신사 메타 광고'!$I:$I,$S$4,'무신사 메타 광고'!$C:$C,$R275))</f>
        <v>0</v>
      </c>
      <c r="Y275" s="11">
        <f t="shared" si="22"/>
        <v>0</v>
      </c>
      <c r="Z275" s="12" t="str">
        <f t="shared" si="26"/>
        <v xml:space="preserve"> </v>
      </c>
      <c r="AB275" s="10">
        <f>IF($S$4="", SUMIFS('무신사 메타 광고'!$X:$X, '무신사 메타 광고'!$C:$C, $R275),SUMIFS('무신사 메타 광고'!$X:$X,'무신사 메타 광고'!$I:$I,$S$4,'무신사 메타 광고'!$C:$C,$R275))</f>
        <v>0</v>
      </c>
      <c r="AC275" s="11">
        <f t="shared" si="23"/>
        <v>0</v>
      </c>
    </row>
    <row r="276" spans="2:29">
      <c r="B276" s="9"/>
      <c r="C276" s="10">
        <f>IF($C$4="", SUMIFS('무신사 메타 광고'!$L:$L, '무신사 메타 광고'!$D:$D, $B276), SUMIFS('무신사 메타 광고'!$L:$L, '무신사 메타 광고'!$I:$I, $C$4, '무신사 메타 광고'!$D:$D, $B276))</f>
        <v>0</v>
      </c>
      <c r="D276" s="10">
        <f>IF($C$4="", SUMIFS('무신사 메타 광고'!$V:$V, '무신사 메타 광고'!$D:$D, $B276), SUMIFS('무신사 메타 광고'!$V:$V,'무신사 메타 광고'!$I:$I,$C$4,'무신사 메타 광고'!$D:$D,$B276))</f>
        <v>0</v>
      </c>
      <c r="E276" s="11">
        <f t="shared" si="16"/>
        <v>0</v>
      </c>
      <c r="F276" s="12" t="str">
        <f t="shared" si="24"/>
        <v xml:space="preserve"> </v>
      </c>
      <c r="G276" s="10">
        <f>IF($C$4="", SUMIFS('무신사 메타 광고'!$K:$K, '무신사 메타 광고'!$D:$D, $B276), SUMIFS('무신사 메타 광고'!$K:$K,'무신사 메타 광고'!$I:$I,$C$4,'무신사 메타 광고'!D:D,$B276))</f>
        <v>0</v>
      </c>
      <c r="H276" s="10">
        <f>IF($C$4="", SUMIFS('무신사 메타 광고'!$N:$N, '무신사 메타 광고'!$D:$D, $B276),SUMIFS('무신사 메타 광고'!$N:$N,'무신사 메타 광고'!$I:$I,$C$4,'무신사 메타 광고'!$D:$D,$B276))</f>
        <v>0</v>
      </c>
      <c r="I276" s="10">
        <f>IF($C$4="", SUMIFS('무신사 메타 광고'!$U:$U, '무신사 메타 광고'!$D:$D, $B276),SUMIFS('무신사 메타 광고'!$U:$U,'무신사 메타 광고'!$I:$I,$C$4,'무신사 메타 광고'!$D:$D,$B276))</f>
        <v>0</v>
      </c>
      <c r="J276" s="11">
        <f t="shared" si="17"/>
        <v>0</v>
      </c>
      <c r="K276" s="11">
        <f t="shared" si="18"/>
        <v>0</v>
      </c>
      <c r="L276" s="12" t="str">
        <f t="shared" si="19"/>
        <v xml:space="preserve"> </v>
      </c>
      <c r="N276" s="10">
        <f>IF($C$4="", SUMIFS('무신사 메타 광고'!$X:$X, '무신사 메타 광고'!$D:$D, $B276),SUMIFS('무신사 메타 광고'!$X:$X,'무신사 메타 광고'!I:I,$C$4,'무신사 메타 광고'!D:D,$B276))</f>
        <v>0</v>
      </c>
      <c r="O276" s="11">
        <f t="shared" si="20"/>
        <v>0</v>
      </c>
      <c r="R276" s="13"/>
      <c r="S276" s="10">
        <f>IF($S$4="", SUMIFS('무신사 메타 광고'!$L:$L, '무신사 메타 광고'!$C:$C, $R276),SUMIFS('무신사 메타 광고'!L:L,'무신사 메타 광고'!$I:$I,$S$4,'무신사 메타 광고'!$C:$C,$R276))</f>
        <v>0</v>
      </c>
      <c r="T276" s="10">
        <f>IF($S$4="", SUMIFS('무신사 메타 광고'!$V:$V, '무신사 메타 광고'!$C:$C, $R276),SUMIFS('무신사 메타 광고'!$V:$V,'무신사 메타 광고'!$I:$I,$S$4,'무신사 메타 광고'!$C:$C,$R276))</f>
        <v>0</v>
      </c>
      <c r="U276" s="11">
        <f t="shared" si="21"/>
        <v>0</v>
      </c>
      <c r="V276" s="12" t="str">
        <f t="shared" si="25"/>
        <v xml:space="preserve"> </v>
      </c>
      <c r="W276" s="10">
        <f>IF($S$4="", SUMIFS('무신사 메타 광고'!$K:$K, '무신사 메타 광고'!$C:$C, $R276),SUMIFS('무신사 메타 광고'!$K:$K,'무신사 메타 광고'!$I:$I,$S$4,'무신사 메타 광고'!$C:$C,$R276))</f>
        <v>0</v>
      </c>
      <c r="X276" s="10">
        <f>IF($S$4="", SUMIFS('무신사 메타 광고'!$N:$N, '무신사 메타 광고'!$C:$C, $R276),SUMIFS('무신사 메타 광고'!$N:$N,'무신사 메타 광고'!$I:$I,$S$4,'무신사 메타 광고'!$C:$C,$R276))</f>
        <v>0</v>
      </c>
      <c r="Y276" s="11">
        <f t="shared" si="22"/>
        <v>0</v>
      </c>
      <c r="Z276" s="12" t="str">
        <f t="shared" si="26"/>
        <v xml:space="preserve"> </v>
      </c>
      <c r="AB276" s="10">
        <f>IF($S$4="", SUMIFS('무신사 메타 광고'!$X:$X, '무신사 메타 광고'!$C:$C, $R276),SUMIFS('무신사 메타 광고'!$X:$X,'무신사 메타 광고'!$I:$I,$S$4,'무신사 메타 광고'!$C:$C,$R276))</f>
        <v>0</v>
      </c>
      <c r="AC276" s="11">
        <f t="shared" si="23"/>
        <v>0</v>
      </c>
    </row>
    <row r="277" spans="2:29">
      <c r="B277" s="9"/>
      <c r="C277" s="10">
        <f>IF($C$4="", SUMIFS('무신사 메타 광고'!$L:$L, '무신사 메타 광고'!$D:$D, $B277), SUMIFS('무신사 메타 광고'!$L:$L, '무신사 메타 광고'!$I:$I, $C$4, '무신사 메타 광고'!$D:$D, $B277))</f>
        <v>0</v>
      </c>
      <c r="D277" s="10">
        <f>IF($C$4="", SUMIFS('무신사 메타 광고'!$V:$V, '무신사 메타 광고'!$D:$D, $B277), SUMIFS('무신사 메타 광고'!$V:$V,'무신사 메타 광고'!$I:$I,$C$4,'무신사 메타 광고'!$D:$D,$B277))</f>
        <v>0</v>
      </c>
      <c r="E277" s="11">
        <f t="shared" si="16"/>
        <v>0</v>
      </c>
      <c r="F277" s="12" t="str">
        <f t="shared" si="24"/>
        <v xml:space="preserve"> </v>
      </c>
      <c r="G277" s="10">
        <f>IF($C$4="", SUMIFS('무신사 메타 광고'!$K:$K, '무신사 메타 광고'!$D:$D, $B277), SUMIFS('무신사 메타 광고'!$K:$K,'무신사 메타 광고'!$I:$I,$C$4,'무신사 메타 광고'!D:D,$B277))</f>
        <v>0</v>
      </c>
      <c r="H277" s="10">
        <f>IF($C$4="", SUMIFS('무신사 메타 광고'!$N:$N, '무신사 메타 광고'!$D:$D, $B277),SUMIFS('무신사 메타 광고'!$N:$N,'무신사 메타 광고'!$I:$I,$C$4,'무신사 메타 광고'!$D:$D,$B277))</f>
        <v>0</v>
      </c>
      <c r="I277" s="10">
        <f>IF($C$4="", SUMIFS('무신사 메타 광고'!$U:$U, '무신사 메타 광고'!$D:$D, $B277),SUMIFS('무신사 메타 광고'!$U:$U,'무신사 메타 광고'!$I:$I,$C$4,'무신사 메타 광고'!$D:$D,$B277))</f>
        <v>0</v>
      </c>
      <c r="J277" s="11">
        <f t="shared" si="17"/>
        <v>0</v>
      </c>
      <c r="K277" s="11">
        <f t="shared" si="18"/>
        <v>0</v>
      </c>
      <c r="L277" s="12" t="str">
        <f t="shared" si="19"/>
        <v xml:space="preserve"> </v>
      </c>
      <c r="N277" s="10">
        <f>IF($C$4="", SUMIFS('무신사 메타 광고'!$X:$X, '무신사 메타 광고'!$D:$D, $B277),SUMIFS('무신사 메타 광고'!$X:$X,'무신사 메타 광고'!I:I,$C$4,'무신사 메타 광고'!D:D,$B277))</f>
        <v>0</v>
      </c>
      <c r="O277" s="11">
        <f t="shared" si="20"/>
        <v>0</v>
      </c>
      <c r="R277" s="13"/>
      <c r="S277" s="10">
        <f>IF($S$4="", SUMIFS('무신사 메타 광고'!$L:$L, '무신사 메타 광고'!$C:$C, $R277),SUMIFS('무신사 메타 광고'!L:L,'무신사 메타 광고'!$I:$I,$S$4,'무신사 메타 광고'!$C:$C,$R277))</f>
        <v>0</v>
      </c>
      <c r="T277" s="10">
        <f>IF($S$4="", SUMIFS('무신사 메타 광고'!$V:$V, '무신사 메타 광고'!$C:$C, $R277),SUMIFS('무신사 메타 광고'!$V:$V,'무신사 메타 광고'!$I:$I,$S$4,'무신사 메타 광고'!$C:$C,$R277))</f>
        <v>0</v>
      </c>
      <c r="U277" s="11">
        <f t="shared" si="21"/>
        <v>0</v>
      </c>
      <c r="V277" s="12" t="str">
        <f t="shared" si="25"/>
        <v xml:space="preserve"> </v>
      </c>
      <c r="W277" s="10">
        <f>IF($S$4="", SUMIFS('무신사 메타 광고'!$K:$K, '무신사 메타 광고'!$C:$C, $R277),SUMIFS('무신사 메타 광고'!$K:$K,'무신사 메타 광고'!$I:$I,$S$4,'무신사 메타 광고'!$C:$C,$R277))</f>
        <v>0</v>
      </c>
      <c r="X277" s="10">
        <f>IF($S$4="", SUMIFS('무신사 메타 광고'!$N:$N, '무신사 메타 광고'!$C:$C, $R277),SUMIFS('무신사 메타 광고'!$N:$N,'무신사 메타 광고'!$I:$I,$S$4,'무신사 메타 광고'!$C:$C,$R277))</f>
        <v>0</v>
      </c>
      <c r="Y277" s="11">
        <f t="shared" si="22"/>
        <v>0</v>
      </c>
      <c r="Z277" s="12" t="str">
        <f t="shared" si="26"/>
        <v xml:space="preserve"> </v>
      </c>
      <c r="AB277" s="10">
        <f>IF($S$4="", SUMIFS('무신사 메타 광고'!$X:$X, '무신사 메타 광고'!$C:$C, $R277),SUMIFS('무신사 메타 광고'!$X:$X,'무신사 메타 광고'!$I:$I,$S$4,'무신사 메타 광고'!$C:$C,$R277))</f>
        <v>0</v>
      </c>
      <c r="AC277" s="11">
        <f t="shared" si="23"/>
        <v>0</v>
      </c>
    </row>
    <row r="278" spans="2:29">
      <c r="B278" s="9"/>
      <c r="C278" s="10">
        <f>IF($C$4="", SUMIFS('무신사 메타 광고'!$L:$L, '무신사 메타 광고'!$D:$D, $B278), SUMIFS('무신사 메타 광고'!$L:$L, '무신사 메타 광고'!$I:$I, $C$4, '무신사 메타 광고'!$D:$D, $B278))</f>
        <v>0</v>
      </c>
      <c r="D278" s="10">
        <f>IF($C$4="", SUMIFS('무신사 메타 광고'!$V:$V, '무신사 메타 광고'!$D:$D, $B278), SUMIFS('무신사 메타 광고'!$V:$V,'무신사 메타 광고'!$I:$I,$C$4,'무신사 메타 광고'!$D:$D,$B278))</f>
        <v>0</v>
      </c>
      <c r="E278" s="11">
        <f t="shared" si="16"/>
        <v>0</v>
      </c>
      <c r="F278" s="12" t="str">
        <f t="shared" si="24"/>
        <v xml:space="preserve"> </v>
      </c>
      <c r="G278" s="10">
        <f>IF($C$4="", SUMIFS('무신사 메타 광고'!$K:$K, '무신사 메타 광고'!$D:$D, $B278), SUMIFS('무신사 메타 광고'!$K:$K,'무신사 메타 광고'!$I:$I,$C$4,'무신사 메타 광고'!D:D,$B278))</f>
        <v>0</v>
      </c>
      <c r="H278" s="10">
        <f>IF($C$4="", SUMIFS('무신사 메타 광고'!$N:$N, '무신사 메타 광고'!$D:$D, $B278),SUMIFS('무신사 메타 광고'!$N:$N,'무신사 메타 광고'!$I:$I,$C$4,'무신사 메타 광고'!$D:$D,$B278))</f>
        <v>0</v>
      </c>
      <c r="I278" s="10">
        <f>IF($C$4="", SUMIFS('무신사 메타 광고'!$U:$U, '무신사 메타 광고'!$D:$D, $B278),SUMIFS('무신사 메타 광고'!$U:$U,'무신사 메타 광고'!$I:$I,$C$4,'무신사 메타 광고'!$D:$D,$B278))</f>
        <v>0</v>
      </c>
      <c r="J278" s="11">
        <f t="shared" si="17"/>
        <v>0</v>
      </c>
      <c r="K278" s="11">
        <f t="shared" si="18"/>
        <v>0</v>
      </c>
      <c r="L278" s="12" t="str">
        <f t="shared" si="19"/>
        <v xml:space="preserve"> </v>
      </c>
      <c r="N278" s="10">
        <f>IF($C$4="", SUMIFS('무신사 메타 광고'!$X:$X, '무신사 메타 광고'!$D:$D, $B278),SUMIFS('무신사 메타 광고'!$X:$X,'무신사 메타 광고'!I:I,$C$4,'무신사 메타 광고'!D:D,$B278))</f>
        <v>0</v>
      </c>
      <c r="O278" s="11">
        <f t="shared" si="20"/>
        <v>0</v>
      </c>
      <c r="R278" s="13"/>
      <c r="S278" s="10">
        <f>IF($S$4="", SUMIFS('무신사 메타 광고'!$L:$L, '무신사 메타 광고'!$C:$C, $R278),SUMIFS('무신사 메타 광고'!L:L,'무신사 메타 광고'!$I:$I,$S$4,'무신사 메타 광고'!$C:$C,$R278))</f>
        <v>0</v>
      </c>
      <c r="T278" s="10">
        <f>IF($S$4="", SUMIFS('무신사 메타 광고'!$V:$V, '무신사 메타 광고'!$C:$C, $R278),SUMIFS('무신사 메타 광고'!$V:$V,'무신사 메타 광고'!$I:$I,$S$4,'무신사 메타 광고'!$C:$C,$R278))</f>
        <v>0</v>
      </c>
      <c r="U278" s="11">
        <f t="shared" si="21"/>
        <v>0</v>
      </c>
      <c r="V278" s="12" t="str">
        <f t="shared" si="25"/>
        <v xml:space="preserve"> </v>
      </c>
      <c r="W278" s="10">
        <f>IF($S$4="", SUMIFS('무신사 메타 광고'!$K:$K, '무신사 메타 광고'!$C:$C, $R278),SUMIFS('무신사 메타 광고'!$K:$K,'무신사 메타 광고'!$I:$I,$S$4,'무신사 메타 광고'!$C:$C,$R278))</f>
        <v>0</v>
      </c>
      <c r="X278" s="10">
        <f>IF($S$4="", SUMIFS('무신사 메타 광고'!$N:$N, '무신사 메타 광고'!$C:$C, $R278),SUMIFS('무신사 메타 광고'!$N:$N,'무신사 메타 광고'!$I:$I,$S$4,'무신사 메타 광고'!$C:$C,$R278))</f>
        <v>0</v>
      </c>
      <c r="Y278" s="11">
        <f t="shared" si="22"/>
        <v>0</v>
      </c>
      <c r="Z278" s="12" t="str">
        <f t="shared" si="26"/>
        <v xml:space="preserve"> </v>
      </c>
      <c r="AB278" s="10">
        <f>IF($S$4="", SUMIFS('무신사 메타 광고'!$X:$X, '무신사 메타 광고'!$C:$C, $R278),SUMIFS('무신사 메타 광고'!$X:$X,'무신사 메타 광고'!$I:$I,$S$4,'무신사 메타 광고'!$C:$C,$R278))</f>
        <v>0</v>
      </c>
      <c r="AC278" s="11">
        <f t="shared" si="23"/>
        <v>0</v>
      </c>
    </row>
    <row r="279" spans="2:29">
      <c r="B279" s="9"/>
      <c r="C279" s="10">
        <f>IF($C$4="", SUMIFS('무신사 메타 광고'!$L:$L, '무신사 메타 광고'!$D:$D, $B279), SUMIFS('무신사 메타 광고'!$L:$L, '무신사 메타 광고'!$I:$I, $C$4, '무신사 메타 광고'!$D:$D, $B279))</f>
        <v>0</v>
      </c>
      <c r="D279" s="10">
        <f>IF($C$4="", SUMIFS('무신사 메타 광고'!$V:$V, '무신사 메타 광고'!$D:$D, $B279), SUMIFS('무신사 메타 광고'!$V:$V,'무신사 메타 광고'!$I:$I,$C$4,'무신사 메타 광고'!$D:$D,$B279))</f>
        <v>0</v>
      </c>
      <c r="E279" s="11">
        <f t="shared" si="16"/>
        <v>0</v>
      </c>
      <c r="F279" s="12" t="str">
        <f t="shared" si="24"/>
        <v xml:space="preserve"> </v>
      </c>
      <c r="G279" s="10">
        <f>IF($C$4="", SUMIFS('무신사 메타 광고'!$K:$K, '무신사 메타 광고'!$D:$D, $B279), SUMIFS('무신사 메타 광고'!$K:$K,'무신사 메타 광고'!$I:$I,$C$4,'무신사 메타 광고'!D:D,$B279))</f>
        <v>0</v>
      </c>
      <c r="H279" s="10">
        <f>IF($C$4="", SUMIFS('무신사 메타 광고'!$N:$N, '무신사 메타 광고'!$D:$D, $B279),SUMIFS('무신사 메타 광고'!$N:$N,'무신사 메타 광고'!$I:$I,$C$4,'무신사 메타 광고'!$D:$D,$B279))</f>
        <v>0</v>
      </c>
      <c r="I279" s="10">
        <f>IF($C$4="", SUMIFS('무신사 메타 광고'!$U:$U, '무신사 메타 광고'!$D:$D, $B279),SUMIFS('무신사 메타 광고'!$U:$U,'무신사 메타 광고'!$I:$I,$C$4,'무신사 메타 광고'!$D:$D,$B279))</f>
        <v>0</v>
      </c>
      <c r="J279" s="11">
        <f t="shared" si="17"/>
        <v>0</v>
      </c>
      <c r="K279" s="11">
        <f t="shared" si="18"/>
        <v>0</v>
      </c>
      <c r="L279" s="12" t="str">
        <f t="shared" si="19"/>
        <v xml:space="preserve"> </v>
      </c>
      <c r="N279" s="10">
        <f>IF($C$4="", SUMIFS('무신사 메타 광고'!$X:$X, '무신사 메타 광고'!$D:$D, $B279),SUMIFS('무신사 메타 광고'!$X:$X,'무신사 메타 광고'!I:I,$C$4,'무신사 메타 광고'!D:D,$B279))</f>
        <v>0</v>
      </c>
      <c r="O279" s="11">
        <f t="shared" si="20"/>
        <v>0</v>
      </c>
      <c r="R279" s="13"/>
      <c r="S279" s="10">
        <f>IF($S$4="", SUMIFS('무신사 메타 광고'!$L:$L, '무신사 메타 광고'!$C:$C, $R279),SUMIFS('무신사 메타 광고'!L:L,'무신사 메타 광고'!$I:$I,$S$4,'무신사 메타 광고'!$C:$C,$R279))</f>
        <v>0</v>
      </c>
      <c r="T279" s="10">
        <f>IF($S$4="", SUMIFS('무신사 메타 광고'!$V:$V, '무신사 메타 광고'!$C:$C, $R279),SUMIFS('무신사 메타 광고'!$V:$V,'무신사 메타 광고'!$I:$I,$S$4,'무신사 메타 광고'!$C:$C,$R279))</f>
        <v>0</v>
      </c>
      <c r="U279" s="11">
        <f t="shared" si="21"/>
        <v>0</v>
      </c>
      <c r="V279" s="12" t="str">
        <f t="shared" si="25"/>
        <v xml:space="preserve"> </v>
      </c>
      <c r="W279" s="10">
        <f>IF($S$4="", SUMIFS('무신사 메타 광고'!$K:$K, '무신사 메타 광고'!$C:$C, $R279),SUMIFS('무신사 메타 광고'!$K:$K,'무신사 메타 광고'!$I:$I,$S$4,'무신사 메타 광고'!$C:$C,$R279))</f>
        <v>0</v>
      </c>
      <c r="X279" s="10">
        <f>IF($S$4="", SUMIFS('무신사 메타 광고'!$N:$N, '무신사 메타 광고'!$C:$C, $R279),SUMIFS('무신사 메타 광고'!$N:$N,'무신사 메타 광고'!$I:$I,$S$4,'무신사 메타 광고'!$C:$C,$R279))</f>
        <v>0</v>
      </c>
      <c r="Y279" s="11">
        <f t="shared" si="22"/>
        <v>0</v>
      </c>
      <c r="Z279" s="12" t="str">
        <f t="shared" si="26"/>
        <v xml:space="preserve"> </v>
      </c>
      <c r="AB279" s="10">
        <f>IF($S$4="", SUMIFS('무신사 메타 광고'!$X:$X, '무신사 메타 광고'!$C:$C, $R279),SUMIFS('무신사 메타 광고'!$X:$X,'무신사 메타 광고'!$I:$I,$S$4,'무신사 메타 광고'!$C:$C,$R279))</f>
        <v>0</v>
      </c>
      <c r="AC279" s="11">
        <f t="shared" si="23"/>
        <v>0</v>
      </c>
    </row>
    <row r="280" spans="2:29">
      <c r="B280" s="9"/>
      <c r="C280" s="10">
        <f>IF($C$4="", SUMIFS('무신사 메타 광고'!$L:$L, '무신사 메타 광고'!$D:$D, $B280), SUMIFS('무신사 메타 광고'!$L:$L, '무신사 메타 광고'!$I:$I, $C$4, '무신사 메타 광고'!$D:$D, $B280))</f>
        <v>0</v>
      </c>
      <c r="D280" s="10">
        <f>IF($C$4="", SUMIFS('무신사 메타 광고'!$V:$V, '무신사 메타 광고'!$D:$D, $B280), SUMIFS('무신사 메타 광고'!$V:$V,'무신사 메타 광고'!$I:$I,$C$4,'무신사 메타 광고'!$D:$D,$B280))</f>
        <v>0</v>
      </c>
      <c r="E280" s="11">
        <f t="shared" si="16"/>
        <v>0</v>
      </c>
      <c r="F280" s="12" t="str">
        <f t="shared" si="24"/>
        <v xml:space="preserve"> </v>
      </c>
      <c r="G280" s="10">
        <f>IF($C$4="", SUMIFS('무신사 메타 광고'!$K:$K, '무신사 메타 광고'!$D:$D, $B280), SUMIFS('무신사 메타 광고'!$K:$K,'무신사 메타 광고'!$I:$I,$C$4,'무신사 메타 광고'!D:D,$B280))</f>
        <v>0</v>
      </c>
      <c r="H280" s="10">
        <f>IF($C$4="", SUMIFS('무신사 메타 광고'!$N:$N, '무신사 메타 광고'!$D:$D, $B280),SUMIFS('무신사 메타 광고'!$N:$N,'무신사 메타 광고'!$I:$I,$C$4,'무신사 메타 광고'!$D:$D,$B280))</f>
        <v>0</v>
      </c>
      <c r="I280" s="10">
        <f>IF($C$4="", SUMIFS('무신사 메타 광고'!$U:$U, '무신사 메타 광고'!$D:$D, $B280),SUMIFS('무신사 메타 광고'!$U:$U,'무신사 메타 광고'!$I:$I,$C$4,'무신사 메타 광고'!$D:$D,$B280))</f>
        <v>0</v>
      </c>
      <c r="J280" s="11">
        <f t="shared" si="17"/>
        <v>0</v>
      </c>
      <c r="K280" s="11">
        <f t="shared" si="18"/>
        <v>0</v>
      </c>
      <c r="L280" s="12" t="str">
        <f t="shared" si="19"/>
        <v xml:space="preserve"> </v>
      </c>
      <c r="N280" s="10">
        <f>IF($C$4="", SUMIFS('무신사 메타 광고'!$X:$X, '무신사 메타 광고'!$D:$D, $B280),SUMIFS('무신사 메타 광고'!$X:$X,'무신사 메타 광고'!I:I,$C$4,'무신사 메타 광고'!D:D,$B280))</f>
        <v>0</v>
      </c>
      <c r="O280" s="11">
        <f t="shared" si="20"/>
        <v>0</v>
      </c>
      <c r="R280" s="13"/>
      <c r="S280" s="10">
        <f>IF($S$4="", SUMIFS('무신사 메타 광고'!$L:$L, '무신사 메타 광고'!$C:$C, $R280),SUMIFS('무신사 메타 광고'!L:L,'무신사 메타 광고'!$I:$I,$S$4,'무신사 메타 광고'!$C:$C,$R280))</f>
        <v>0</v>
      </c>
      <c r="T280" s="10">
        <f>IF($S$4="", SUMIFS('무신사 메타 광고'!$V:$V, '무신사 메타 광고'!$C:$C, $R280),SUMIFS('무신사 메타 광고'!$V:$V,'무신사 메타 광고'!$I:$I,$S$4,'무신사 메타 광고'!$C:$C,$R280))</f>
        <v>0</v>
      </c>
      <c r="U280" s="11">
        <f t="shared" si="21"/>
        <v>0</v>
      </c>
      <c r="V280" s="12" t="str">
        <f t="shared" si="25"/>
        <v xml:space="preserve"> </v>
      </c>
      <c r="W280" s="10">
        <f>IF($S$4="", SUMIFS('무신사 메타 광고'!$K:$K, '무신사 메타 광고'!$C:$C, $R280),SUMIFS('무신사 메타 광고'!$K:$K,'무신사 메타 광고'!$I:$I,$S$4,'무신사 메타 광고'!$C:$C,$R280))</f>
        <v>0</v>
      </c>
      <c r="X280" s="10">
        <f>IF($S$4="", SUMIFS('무신사 메타 광고'!$N:$N, '무신사 메타 광고'!$C:$C, $R280),SUMIFS('무신사 메타 광고'!$N:$N,'무신사 메타 광고'!$I:$I,$S$4,'무신사 메타 광고'!$C:$C,$R280))</f>
        <v>0</v>
      </c>
      <c r="Y280" s="11">
        <f t="shared" si="22"/>
        <v>0</v>
      </c>
      <c r="Z280" s="12" t="str">
        <f t="shared" si="26"/>
        <v xml:space="preserve"> </v>
      </c>
      <c r="AB280" s="10">
        <f>IF($S$4="", SUMIFS('무신사 메타 광고'!$X:$X, '무신사 메타 광고'!$C:$C, $R280),SUMIFS('무신사 메타 광고'!$X:$X,'무신사 메타 광고'!$I:$I,$S$4,'무신사 메타 광고'!$C:$C,$R280))</f>
        <v>0</v>
      </c>
      <c r="AC280" s="11">
        <f t="shared" si="23"/>
        <v>0</v>
      </c>
    </row>
    <row r="281" spans="2:29">
      <c r="B281" s="9"/>
      <c r="C281" s="10">
        <f>IF($C$4="", SUMIFS('무신사 메타 광고'!$L:$L, '무신사 메타 광고'!$D:$D, $B281), SUMIFS('무신사 메타 광고'!$L:$L, '무신사 메타 광고'!$I:$I, $C$4, '무신사 메타 광고'!$D:$D, $B281))</f>
        <v>0</v>
      </c>
      <c r="D281" s="10">
        <f>IF($C$4="", SUMIFS('무신사 메타 광고'!$V:$V, '무신사 메타 광고'!$D:$D, $B281), SUMIFS('무신사 메타 광고'!$V:$V,'무신사 메타 광고'!$I:$I,$C$4,'무신사 메타 광고'!$D:$D,$B281))</f>
        <v>0</v>
      </c>
      <c r="E281" s="11">
        <f t="shared" si="16"/>
        <v>0</v>
      </c>
      <c r="F281" s="12" t="str">
        <f t="shared" si="24"/>
        <v xml:space="preserve"> </v>
      </c>
      <c r="G281" s="10">
        <f>IF($C$4="", SUMIFS('무신사 메타 광고'!$K:$K, '무신사 메타 광고'!$D:$D, $B281), SUMIFS('무신사 메타 광고'!$K:$K,'무신사 메타 광고'!$I:$I,$C$4,'무신사 메타 광고'!D:D,$B281))</f>
        <v>0</v>
      </c>
      <c r="H281" s="10">
        <f>IF($C$4="", SUMIFS('무신사 메타 광고'!$N:$N, '무신사 메타 광고'!$D:$D, $B281),SUMIFS('무신사 메타 광고'!$N:$N,'무신사 메타 광고'!$I:$I,$C$4,'무신사 메타 광고'!$D:$D,$B281))</f>
        <v>0</v>
      </c>
      <c r="I281" s="10">
        <f>IF($C$4="", SUMIFS('무신사 메타 광고'!$U:$U, '무신사 메타 광고'!$D:$D, $B281),SUMIFS('무신사 메타 광고'!$U:$U,'무신사 메타 광고'!$I:$I,$C$4,'무신사 메타 광고'!$D:$D,$B281))</f>
        <v>0</v>
      </c>
      <c r="J281" s="11">
        <f t="shared" si="17"/>
        <v>0</v>
      </c>
      <c r="K281" s="11">
        <f t="shared" si="18"/>
        <v>0</v>
      </c>
      <c r="L281" s="12" t="str">
        <f t="shared" si="19"/>
        <v xml:space="preserve"> </v>
      </c>
      <c r="N281" s="10">
        <f>IF($C$4="", SUMIFS('무신사 메타 광고'!$X:$X, '무신사 메타 광고'!$D:$D, $B281),SUMIFS('무신사 메타 광고'!$X:$X,'무신사 메타 광고'!I:I,$C$4,'무신사 메타 광고'!D:D,$B281))</f>
        <v>0</v>
      </c>
      <c r="O281" s="11">
        <f t="shared" si="20"/>
        <v>0</v>
      </c>
      <c r="R281" s="13"/>
      <c r="S281" s="10">
        <f>IF($S$4="", SUMIFS('무신사 메타 광고'!$L:$L, '무신사 메타 광고'!$C:$C, $R281),SUMIFS('무신사 메타 광고'!L:L,'무신사 메타 광고'!$I:$I,$S$4,'무신사 메타 광고'!$C:$C,$R281))</f>
        <v>0</v>
      </c>
      <c r="T281" s="10">
        <f>IF($S$4="", SUMIFS('무신사 메타 광고'!$V:$V, '무신사 메타 광고'!$C:$C, $R281),SUMIFS('무신사 메타 광고'!$V:$V,'무신사 메타 광고'!$I:$I,$S$4,'무신사 메타 광고'!$C:$C,$R281))</f>
        <v>0</v>
      </c>
      <c r="U281" s="11">
        <f t="shared" si="21"/>
        <v>0</v>
      </c>
      <c r="V281" s="12" t="str">
        <f t="shared" si="25"/>
        <v xml:space="preserve"> </v>
      </c>
      <c r="W281" s="10">
        <f>IF($S$4="", SUMIFS('무신사 메타 광고'!$K:$K, '무신사 메타 광고'!$C:$C, $R281),SUMIFS('무신사 메타 광고'!$K:$K,'무신사 메타 광고'!$I:$I,$S$4,'무신사 메타 광고'!$C:$C,$R281))</f>
        <v>0</v>
      </c>
      <c r="X281" s="10">
        <f>IF($S$4="", SUMIFS('무신사 메타 광고'!$N:$N, '무신사 메타 광고'!$C:$C, $R281),SUMIFS('무신사 메타 광고'!$N:$N,'무신사 메타 광고'!$I:$I,$S$4,'무신사 메타 광고'!$C:$C,$R281))</f>
        <v>0</v>
      </c>
      <c r="Y281" s="11">
        <f t="shared" si="22"/>
        <v>0</v>
      </c>
      <c r="Z281" s="12" t="str">
        <f t="shared" si="26"/>
        <v xml:space="preserve"> </v>
      </c>
      <c r="AB281" s="10">
        <f>IF($S$4="", SUMIFS('무신사 메타 광고'!$X:$X, '무신사 메타 광고'!$C:$C, $R281),SUMIFS('무신사 메타 광고'!$X:$X,'무신사 메타 광고'!$I:$I,$S$4,'무신사 메타 광고'!$C:$C,$R281))</f>
        <v>0</v>
      </c>
      <c r="AC281" s="11">
        <f t="shared" si="23"/>
        <v>0</v>
      </c>
    </row>
    <row r="282" spans="2:29">
      <c r="B282" s="9"/>
      <c r="C282" s="10">
        <f>IF($C$4="", SUMIFS('무신사 메타 광고'!$L:$L, '무신사 메타 광고'!$D:$D, $B282), SUMIFS('무신사 메타 광고'!$L:$L, '무신사 메타 광고'!$I:$I, $C$4, '무신사 메타 광고'!$D:$D, $B282))</f>
        <v>0</v>
      </c>
      <c r="D282" s="10">
        <f>IF($C$4="", SUMIFS('무신사 메타 광고'!$V:$V, '무신사 메타 광고'!$D:$D, $B282), SUMIFS('무신사 메타 광고'!$V:$V,'무신사 메타 광고'!$I:$I,$C$4,'무신사 메타 광고'!$D:$D,$B282))</f>
        <v>0</v>
      </c>
      <c r="E282" s="11">
        <f t="shared" si="16"/>
        <v>0</v>
      </c>
      <c r="F282" s="12" t="str">
        <f t="shared" si="24"/>
        <v xml:space="preserve"> </v>
      </c>
      <c r="G282" s="10">
        <f>IF($C$4="", SUMIFS('무신사 메타 광고'!$K:$K, '무신사 메타 광고'!$D:$D, $B282), SUMIFS('무신사 메타 광고'!$K:$K,'무신사 메타 광고'!$I:$I,$C$4,'무신사 메타 광고'!D:D,$B282))</f>
        <v>0</v>
      </c>
      <c r="H282" s="10">
        <f>IF($C$4="", SUMIFS('무신사 메타 광고'!$N:$N, '무신사 메타 광고'!$D:$D, $B282),SUMIFS('무신사 메타 광고'!$N:$N,'무신사 메타 광고'!$I:$I,$C$4,'무신사 메타 광고'!$D:$D,$B282))</f>
        <v>0</v>
      </c>
      <c r="I282" s="10">
        <f>IF($C$4="", SUMIFS('무신사 메타 광고'!$U:$U, '무신사 메타 광고'!$D:$D, $B282),SUMIFS('무신사 메타 광고'!$U:$U,'무신사 메타 광고'!$I:$I,$C$4,'무신사 메타 광고'!$D:$D,$B282))</f>
        <v>0</v>
      </c>
      <c r="J282" s="11">
        <f t="shared" si="17"/>
        <v>0</v>
      </c>
      <c r="K282" s="11">
        <f t="shared" si="18"/>
        <v>0</v>
      </c>
      <c r="L282" s="12" t="str">
        <f t="shared" si="19"/>
        <v xml:space="preserve"> </v>
      </c>
      <c r="N282" s="10">
        <f>IF($C$4="", SUMIFS('무신사 메타 광고'!$X:$X, '무신사 메타 광고'!$D:$D, $B282),SUMIFS('무신사 메타 광고'!$X:$X,'무신사 메타 광고'!I:I,$C$4,'무신사 메타 광고'!D:D,$B282))</f>
        <v>0</v>
      </c>
      <c r="O282" s="11">
        <f t="shared" si="20"/>
        <v>0</v>
      </c>
      <c r="R282" s="13"/>
      <c r="S282" s="10">
        <f>IF($S$4="", SUMIFS('무신사 메타 광고'!$L:$L, '무신사 메타 광고'!$C:$C, $R282),SUMIFS('무신사 메타 광고'!L:L,'무신사 메타 광고'!$I:$I,$S$4,'무신사 메타 광고'!$C:$C,$R282))</f>
        <v>0</v>
      </c>
      <c r="T282" s="10">
        <f>IF($S$4="", SUMIFS('무신사 메타 광고'!$V:$V, '무신사 메타 광고'!$C:$C, $R282),SUMIFS('무신사 메타 광고'!$V:$V,'무신사 메타 광고'!$I:$I,$S$4,'무신사 메타 광고'!$C:$C,$R282))</f>
        <v>0</v>
      </c>
      <c r="U282" s="11">
        <f t="shared" si="21"/>
        <v>0</v>
      </c>
      <c r="V282" s="12" t="str">
        <f t="shared" si="25"/>
        <v xml:space="preserve"> </v>
      </c>
      <c r="W282" s="10">
        <f>IF($S$4="", SUMIFS('무신사 메타 광고'!$K:$K, '무신사 메타 광고'!$C:$C, $R282),SUMIFS('무신사 메타 광고'!$K:$K,'무신사 메타 광고'!$I:$I,$S$4,'무신사 메타 광고'!$C:$C,$R282))</f>
        <v>0</v>
      </c>
      <c r="X282" s="10">
        <f>IF($S$4="", SUMIFS('무신사 메타 광고'!$N:$N, '무신사 메타 광고'!$C:$C, $R282),SUMIFS('무신사 메타 광고'!$N:$N,'무신사 메타 광고'!$I:$I,$S$4,'무신사 메타 광고'!$C:$C,$R282))</f>
        <v>0</v>
      </c>
      <c r="Y282" s="11">
        <f t="shared" si="22"/>
        <v>0</v>
      </c>
      <c r="Z282" s="12" t="str">
        <f t="shared" si="26"/>
        <v xml:space="preserve"> </v>
      </c>
      <c r="AB282" s="10">
        <f>IF($S$4="", SUMIFS('무신사 메타 광고'!$X:$X, '무신사 메타 광고'!$C:$C, $R282),SUMIFS('무신사 메타 광고'!$X:$X,'무신사 메타 광고'!$I:$I,$S$4,'무신사 메타 광고'!$C:$C,$R282))</f>
        <v>0</v>
      </c>
      <c r="AC282" s="11">
        <f t="shared" si="23"/>
        <v>0</v>
      </c>
    </row>
    <row r="283" spans="2:29">
      <c r="B283" s="9"/>
      <c r="C283" s="10">
        <f>IF($C$4="", SUMIFS('무신사 메타 광고'!$L:$L, '무신사 메타 광고'!$D:$D, $B283), SUMIFS('무신사 메타 광고'!$L:$L, '무신사 메타 광고'!$I:$I, $C$4, '무신사 메타 광고'!$D:$D, $B283))</f>
        <v>0</v>
      </c>
      <c r="D283" s="10">
        <f>IF($C$4="", SUMIFS('무신사 메타 광고'!$V:$V, '무신사 메타 광고'!$D:$D, $B283), SUMIFS('무신사 메타 광고'!$V:$V,'무신사 메타 광고'!$I:$I,$C$4,'무신사 메타 광고'!$D:$D,$B283))</f>
        <v>0</v>
      </c>
      <c r="E283" s="11">
        <f t="shared" si="16"/>
        <v>0</v>
      </c>
      <c r="F283" s="12" t="str">
        <f t="shared" si="24"/>
        <v xml:space="preserve"> </v>
      </c>
      <c r="G283" s="10">
        <f>IF($C$4="", SUMIFS('무신사 메타 광고'!$K:$K, '무신사 메타 광고'!$D:$D, $B283), SUMIFS('무신사 메타 광고'!$K:$K,'무신사 메타 광고'!$I:$I,$C$4,'무신사 메타 광고'!D:D,$B283))</f>
        <v>0</v>
      </c>
      <c r="H283" s="10">
        <f>IF($C$4="", SUMIFS('무신사 메타 광고'!$N:$N, '무신사 메타 광고'!$D:$D, $B283),SUMIFS('무신사 메타 광고'!$N:$N,'무신사 메타 광고'!$I:$I,$C$4,'무신사 메타 광고'!$D:$D,$B283))</f>
        <v>0</v>
      </c>
      <c r="I283" s="10">
        <f>IF($C$4="", SUMIFS('무신사 메타 광고'!$U:$U, '무신사 메타 광고'!$D:$D, $B283),SUMIFS('무신사 메타 광고'!$U:$U,'무신사 메타 광고'!$I:$I,$C$4,'무신사 메타 광고'!$D:$D,$B283))</f>
        <v>0</v>
      </c>
      <c r="J283" s="11">
        <f t="shared" si="17"/>
        <v>0</v>
      </c>
      <c r="K283" s="11">
        <f t="shared" si="18"/>
        <v>0</v>
      </c>
      <c r="L283" s="12" t="str">
        <f t="shared" si="19"/>
        <v xml:space="preserve"> </v>
      </c>
      <c r="N283" s="10">
        <f>IF($C$4="", SUMIFS('무신사 메타 광고'!$X:$X, '무신사 메타 광고'!$D:$D, $B283),SUMIFS('무신사 메타 광고'!$X:$X,'무신사 메타 광고'!I:I,$C$4,'무신사 메타 광고'!D:D,$B283))</f>
        <v>0</v>
      </c>
      <c r="O283" s="11">
        <f t="shared" si="20"/>
        <v>0</v>
      </c>
      <c r="R283" s="13"/>
      <c r="S283" s="10">
        <f>IF($S$4="", SUMIFS('무신사 메타 광고'!$L:$L, '무신사 메타 광고'!$C:$C, $R283),SUMIFS('무신사 메타 광고'!L:L,'무신사 메타 광고'!$I:$I,$S$4,'무신사 메타 광고'!$C:$C,$R283))</f>
        <v>0</v>
      </c>
      <c r="T283" s="10">
        <f>IF($S$4="", SUMIFS('무신사 메타 광고'!$V:$V, '무신사 메타 광고'!$C:$C, $R283),SUMIFS('무신사 메타 광고'!$V:$V,'무신사 메타 광고'!$I:$I,$S$4,'무신사 메타 광고'!$C:$C,$R283))</f>
        <v>0</v>
      </c>
      <c r="U283" s="11">
        <f t="shared" si="21"/>
        <v>0</v>
      </c>
      <c r="V283" s="12" t="str">
        <f t="shared" si="25"/>
        <v xml:space="preserve"> </v>
      </c>
      <c r="W283" s="10">
        <f>IF($S$4="", SUMIFS('무신사 메타 광고'!$K:$K, '무신사 메타 광고'!$C:$C, $R283),SUMIFS('무신사 메타 광고'!$K:$K,'무신사 메타 광고'!$I:$I,$S$4,'무신사 메타 광고'!$C:$C,$R283))</f>
        <v>0</v>
      </c>
      <c r="X283" s="10">
        <f>IF($S$4="", SUMIFS('무신사 메타 광고'!$N:$N, '무신사 메타 광고'!$C:$C, $R283),SUMIFS('무신사 메타 광고'!$N:$N,'무신사 메타 광고'!$I:$I,$S$4,'무신사 메타 광고'!$C:$C,$R283))</f>
        <v>0</v>
      </c>
      <c r="Y283" s="11">
        <f t="shared" si="22"/>
        <v>0</v>
      </c>
      <c r="Z283" s="12" t="str">
        <f t="shared" si="26"/>
        <v xml:space="preserve"> </v>
      </c>
      <c r="AB283" s="10">
        <f>IF($S$4="", SUMIFS('무신사 메타 광고'!$X:$X, '무신사 메타 광고'!$C:$C, $R283),SUMIFS('무신사 메타 광고'!$X:$X,'무신사 메타 광고'!$I:$I,$S$4,'무신사 메타 광고'!$C:$C,$R283))</f>
        <v>0</v>
      </c>
      <c r="AC283" s="11">
        <f t="shared" si="23"/>
        <v>0</v>
      </c>
    </row>
    <row r="284" spans="2:29">
      <c r="B284" s="9"/>
      <c r="C284" s="10">
        <f>IF($C$4="", SUMIFS('무신사 메타 광고'!$L:$L, '무신사 메타 광고'!$D:$D, $B284), SUMIFS('무신사 메타 광고'!$L:$L, '무신사 메타 광고'!$I:$I, $C$4, '무신사 메타 광고'!$D:$D, $B284))</f>
        <v>0</v>
      </c>
      <c r="D284" s="10">
        <f>IF($C$4="", SUMIFS('무신사 메타 광고'!$V:$V, '무신사 메타 광고'!$D:$D, $B284), SUMIFS('무신사 메타 광고'!$V:$V,'무신사 메타 광고'!$I:$I,$C$4,'무신사 메타 광고'!$D:$D,$B284))</f>
        <v>0</v>
      </c>
      <c r="E284" s="11">
        <f t="shared" si="16"/>
        <v>0</v>
      </c>
      <c r="F284" s="12" t="str">
        <f t="shared" si="24"/>
        <v xml:space="preserve"> </v>
      </c>
      <c r="G284" s="10">
        <f>IF($C$4="", SUMIFS('무신사 메타 광고'!$K:$K, '무신사 메타 광고'!$D:$D, $B284), SUMIFS('무신사 메타 광고'!$K:$K,'무신사 메타 광고'!$I:$I,$C$4,'무신사 메타 광고'!D:D,$B284))</f>
        <v>0</v>
      </c>
      <c r="H284" s="10">
        <f>IF($C$4="", SUMIFS('무신사 메타 광고'!$N:$N, '무신사 메타 광고'!$D:$D, $B284),SUMIFS('무신사 메타 광고'!$N:$N,'무신사 메타 광고'!$I:$I,$C$4,'무신사 메타 광고'!$D:$D,$B284))</f>
        <v>0</v>
      </c>
      <c r="I284" s="10">
        <f>IF($C$4="", SUMIFS('무신사 메타 광고'!$U:$U, '무신사 메타 광고'!$D:$D, $B284),SUMIFS('무신사 메타 광고'!$U:$U,'무신사 메타 광고'!$I:$I,$C$4,'무신사 메타 광고'!$D:$D,$B284))</f>
        <v>0</v>
      </c>
      <c r="J284" s="11">
        <f t="shared" si="17"/>
        <v>0</v>
      </c>
      <c r="K284" s="11">
        <f t="shared" si="18"/>
        <v>0</v>
      </c>
      <c r="L284" s="12" t="str">
        <f t="shared" si="19"/>
        <v xml:space="preserve"> </v>
      </c>
      <c r="N284" s="10">
        <f>IF($C$4="", SUMIFS('무신사 메타 광고'!$X:$X, '무신사 메타 광고'!$D:$D, $B284),SUMIFS('무신사 메타 광고'!$X:$X,'무신사 메타 광고'!I:I,$C$4,'무신사 메타 광고'!D:D,$B284))</f>
        <v>0</v>
      </c>
      <c r="O284" s="11">
        <f t="shared" si="20"/>
        <v>0</v>
      </c>
      <c r="R284" s="13"/>
      <c r="S284" s="10">
        <f>IF($S$4="", SUMIFS('무신사 메타 광고'!$L:$L, '무신사 메타 광고'!$C:$C, $R284),SUMIFS('무신사 메타 광고'!L:L,'무신사 메타 광고'!$I:$I,$S$4,'무신사 메타 광고'!$C:$C,$R284))</f>
        <v>0</v>
      </c>
      <c r="T284" s="10">
        <f>IF($S$4="", SUMIFS('무신사 메타 광고'!$V:$V, '무신사 메타 광고'!$C:$C, $R284),SUMIFS('무신사 메타 광고'!$V:$V,'무신사 메타 광고'!$I:$I,$S$4,'무신사 메타 광고'!$C:$C,$R284))</f>
        <v>0</v>
      </c>
      <c r="U284" s="11">
        <f t="shared" si="21"/>
        <v>0</v>
      </c>
      <c r="V284" s="12" t="str">
        <f t="shared" si="25"/>
        <v xml:space="preserve"> </v>
      </c>
      <c r="W284" s="10">
        <f>IF($S$4="", SUMIFS('무신사 메타 광고'!$K:$K, '무신사 메타 광고'!$C:$C, $R284),SUMIFS('무신사 메타 광고'!$K:$K,'무신사 메타 광고'!$I:$I,$S$4,'무신사 메타 광고'!$C:$C,$R284))</f>
        <v>0</v>
      </c>
      <c r="X284" s="10">
        <f>IF($S$4="", SUMIFS('무신사 메타 광고'!$N:$N, '무신사 메타 광고'!$C:$C, $R284),SUMIFS('무신사 메타 광고'!$N:$N,'무신사 메타 광고'!$I:$I,$S$4,'무신사 메타 광고'!$C:$C,$R284))</f>
        <v>0</v>
      </c>
      <c r="Y284" s="11">
        <f t="shared" si="22"/>
        <v>0</v>
      </c>
      <c r="Z284" s="12" t="str">
        <f t="shared" si="26"/>
        <v xml:space="preserve"> </v>
      </c>
      <c r="AB284" s="10">
        <f>IF($S$4="", SUMIFS('무신사 메타 광고'!$X:$X, '무신사 메타 광고'!$C:$C, $R284),SUMIFS('무신사 메타 광고'!$X:$X,'무신사 메타 광고'!$I:$I,$S$4,'무신사 메타 광고'!$C:$C,$R284))</f>
        <v>0</v>
      </c>
      <c r="AC284" s="11">
        <f t="shared" si="23"/>
        <v>0</v>
      </c>
    </row>
    <row r="285" spans="2:29">
      <c r="B285" s="9"/>
      <c r="C285" s="10">
        <f>IF($C$4="", SUMIFS('무신사 메타 광고'!$L:$L, '무신사 메타 광고'!$D:$D, $B285), SUMIFS('무신사 메타 광고'!$L:$L, '무신사 메타 광고'!$I:$I, $C$4, '무신사 메타 광고'!$D:$D, $B285))</f>
        <v>0</v>
      </c>
      <c r="D285" s="10">
        <f>IF($C$4="", SUMIFS('무신사 메타 광고'!$V:$V, '무신사 메타 광고'!$D:$D, $B285), SUMIFS('무신사 메타 광고'!$V:$V,'무신사 메타 광고'!$I:$I,$C$4,'무신사 메타 광고'!$D:$D,$B285))</f>
        <v>0</v>
      </c>
      <c r="E285" s="11">
        <f t="shared" si="16"/>
        <v>0</v>
      </c>
      <c r="F285" s="12" t="str">
        <f t="shared" si="24"/>
        <v xml:space="preserve"> </v>
      </c>
      <c r="G285" s="10">
        <f>IF($C$4="", SUMIFS('무신사 메타 광고'!$K:$K, '무신사 메타 광고'!$D:$D, $B285), SUMIFS('무신사 메타 광고'!$K:$K,'무신사 메타 광고'!$I:$I,$C$4,'무신사 메타 광고'!D:D,$B285))</f>
        <v>0</v>
      </c>
      <c r="H285" s="10">
        <f>IF($C$4="", SUMIFS('무신사 메타 광고'!$N:$N, '무신사 메타 광고'!$D:$D, $B285),SUMIFS('무신사 메타 광고'!$N:$N,'무신사 메타 광고'!$I:$I,$C$4,'무신사 메타 광고'!$D:$D,$B285))</f>
        <v>0</v>
      </c>
      <c r="I285" s="10">
        <f>IF($C$4="", SUMIFS('무신사 메타 광고'!$U:$U, '무신사 메타 광고'!$D:$D, $B285),SUMIFS('무신사 메타 광고'!$U:$U,'무신사 메타 광고'!$I:$I,$C$4,'무신사 메타 광고'!$D:$D,$B285))</f>
        <v>0</v>
      </c>
      <c r="J285" s="11">
        <f t="shared" si="17"/>
        <v>0</v>
      </c>
      <c r="K285" s="11">
        <f t="shared" si="18"/>
        <v>0</v>
      </c>
      <c r="L285" s="12" t="str">
        <f t="shared" si="19"/>
        <v xml:space="preserve"> </v>
      </c>
      <c r="N285" s="10">
        <f>IF($C$4="", SUMIFS('무신사 메타 광고'!$X:$X, '무신사 메타 광고'!$D:$D, $B285),SUMIFS('무신사 메타 광고'!$X:$X,'무신사 메타 광고'!I:I,$C$4,'무신사 메타 광고'!D:D,$B285))</f>
        <v>0</v>
      </c>
      <c r="O285" s="11">
        <f t="shared" si="20"/>
        <v>0</v>
      </c>
      <c r="R285" s="13"/>
      <c r="S285" s="10">
        <f>IF($S$4="", SUMIFS('무신사 메타 광고'!$L:$L, '무신사 메타 광고'!$C:$C, $R285),SUMIFS('무신사 메타 광고'!L:L,'무신사 메타 광고'!$I:$I,$S$4,'무신사 메타 광고'!$C:$C,$R285))</f>
        <v>0</v>
      </c>
      <c r="T285" s="10">
        <f>IF($S$4="", SUMIFS('무신사 메타 광고'!$V:$V, '무신사 메타 광고'!$C:$C, $R285),SUMIFS('무신사 메타 광고'!$V:$V,'무신사 메타 광고'!$I:$I,$S$4,'무신사 메타 광고'!$C:$C,$R285))</f>
        <v>0</v>
      </c>
      <c r="U285" s="11">
        <f t="shared" si="21"/>
        <v>0</v>
      </c>
      <c r="V285" s="12" t="str">
        <f t="shared" si="25"/>
        <v xml:space="preserve"> </v>
      </c>
      <c r="W285" s="10">
        <f>IF($S$4="", SUMIFS('무신사 메타 광고'!$K:$K, '무신사 메타 광고'!$C:$C, $R285),SUMIFS('무신사 메타 광고'!$K:$K,'무신사 메타 광고'!$I:$I,$S$4,'무신사 메타 광고'!$C:$C,$R285))</f>
        <v>0</v>
      </c>
      <c r="X285" s="10">
        <f>IF($S$4="", SUMIFS('무신사 메타 광고'!$N:$N, '무신사 메타 광고'!$C:$C, $R285),SUMIFS('무신사 메타 광고'!$N:$N,'무신사 메타 광고'!$I:$I,$S$4,'무신사 메타 광고'!$C:$C,$R285))</f>
        <v>0</v>
      </c>
      <c r="Y285" s="11">
        <f t="shared" si="22"/>
        <v>0</v>
      </c>
      <c r="Z285" s="12" t="str">
        <f t="shared" si="26"/>
        <v xml:space="preserve"> </v>
      </c>
      <c r="AB285" s="10">
        <f>IF($S$4="", SUMIFS('무신사 메타 광고'!$X:$X, '무신사 메타 광고'!$C:$C, $R285),SUMIFS('무신사 메타 광고'!$X:$X,'무신사 메타 광고'!$I:$I,$S$4,'무신사 메타 광고'!$C:$C,$R285))</f>
        <v>0</v>
      </c>
      <c r="AC285" s="11">
        <f t="shared" si="23"/>
        <v>0</v>
      </c>
    </row>
    <row r="286" spans="2:29">
      <c r="B286" s="9"/>
      <c r="C286" s="10">
        <f>IF($C$4="", SUMIFS('무신사 메타 광고'!$L:$L, '무신사 메타 광고'!$D:$D, $B286), SUMIFS('무신사 메타 광고'!$L:$L, '무신사 메타 광고'!$I:$I, $C$4, '무신사 메타 광고'!$D:$D, $B286))</f>
        <v>0</v>
      </c>
      <c r="D286" s="10">
        <f>IF($C$4="", SUMIFS('무신사 메타 광고'!$V:$V, '무신사 메타 광고'!$D:$D, $B286), SUMIFS('무신사 메타 광고'!$V:$V,'무신사 메타 광고'!$I:$I,$C$4,'무신사 메타 광고'!$D:$D,$B286))</f>
        <v>0</v>
      </c>
      <c r="E286" s="11">
        <f t="shared" si="16"/>
        <v>0</v>
      </c>
      <c r="F286" s="12" t="str">
        <f t="shared" si="24"/>
        <v xml:space="preserve"> </v>
      </c>
      <c r="G286" s="10">
        <f>IF($C$4="", SUMIFS('무신사 메타 광고'!$K:$K, '무신사 메타 광고'!$D:$D, $B286), SUMIFS('무신사 메타 광고'!$K:$K,'무신사 메타 광고'!$I:$I,$C$4,'무신사 메타 광고'!D:D,$B286))</f>
        <v>0</v>
      </c>
      <c r="H286" s="10">
        <f>IF($C$4="", SUMIFS('무신사 메타 광고'!$N:$N, '무신사 메타 광고'!$D:$D, $B286),SUMIFS('무신사 메타 광고'!$N:$N,'무신사 메타 광고'!$I:$I,$C$4,'무신사 메타 광고'!$D:$D,$B286))</f>
        <v>0</v>
      </c>
      <c r="I286" s="10">
        <f>IF($C$4="", SUMIFS('무신사 메타 광고'!$U:$U, '무신사 메타 광고'!$D:$D, $B286),SUMIFS('무신사 메타 광고'!$U:$U,'무신사 메타 광고'!$I:$I,$C$4,'무신사 메타 광고'!$D:$D,$B286))</f>
        <v>0</v>
      </c>
      <c r="J286" s="11">
        <f t="shared" si="17"/>
        <v>0</v>
      </c>
      <c r="K286" s="11">
        <f t="shared" si="18"/>
        <v>0</v>
      </c>
      <c r="L286" s="12" t="str">
        <f t="shared" si="19"/>
        <v xml:space="preserve"> </v>
      </c>
      <c r="N286" s="10">
        <f>IF($C$4="", SUMIFS('무신사 메타 광고'!$X:$X, '무신사 메타 광고'!$D:$D, $B286),SUMIFS('무신사 메타 광고'!$X:$X,'무신사 메타 광고'!I:I,$C$4,'무신사 메타 광고'!D:D,$B286))</f>
        <v>0</v>
      </c>
      <c r="O286" s="11">
        <f t="shared" si="20"/>
        <v>0</v>
      </c>
      <c r="R286" s="13"/>
      <c r="S286" s="10">
        <f>IF($S$4="", SUMIFS('무신사 메타 광고'!$L:$L, '무신사 메타 광고'!$C:$C, $R286),SUMIFS('무신사 메타 광고'!L:L,'무신사 메타 광고'!$I:$I,$S$4,'무신사 메타 광고'!$C:$C,$R286))</f>
        <v>0</v>
      </c>
      <c r="T286" s="10">
        <f>IF($S$4="", SUMIFS('무신사 메타 광고'!$V:$V, '무신사 메타 광고'!$C:$C, $R286),SUMIFS('무신사 메타 광고'!$V:$V,'무신사 메타 광고'!$I:$I,$S$4,'무신사 메타 광고'!$C:$C,$R286))</f>
        <v>0</v>
      </c>
      <c r="U286" s="11">
        <f t="shared" si="21"/>
        <v>0</v>
      </c>
      <c r="V286" s="12" t="str">
        <f t="shared" si="25"/>
        <v xml:space="preserve"> </v>
      </c>
      <c r="W286" s="10">
        <f>IF($S$4="", SUMIFS('무신사 메타 광고'!$K:$K, '무신사 메타 광고'!$C:$C, $R286),SUMIFS('무신사 메타 광고'!$K:$K,'무신사 메타 광고'!$I:$I,$S$4,'무신사 메타 광고'!$C:$C,$R286))</f>
        <v>0</v>
      </c>
      <c r="X286" s="10">
        <f>IF($S$4="", SUMIFS('무신사 메타 광고'!$N:$N, '무신사 메타 광고'!$C:$C, $R286),SUMIFS('무신사 메타 광고'!$N:$N,'무신사 메타 광고'!$I:$I,$S$4,'무신사 메타 광고'!$C:$C,$R286))</f>
        <v>0</v>
      </c>
      <c r="Y286" s="11">
        <f t="shared" si="22"/>
        <v>0</v>
      </c>
      <c r="Z286" s="12" t="str">
        <f t="shared" si="26"/>
        <v xml:space="preserve"> </v>
      </c>
      <c r="AB286" s="10">
        <f>IF($S$4="", SUMIFS('무신사 메타 광고'!$X:$X, '무신사 메타 광고'!$C:$C, $R286),SUMIFS('무신사 메타 광고'!$X:$X,'무신사 메타 광고'!$I:$I,$S$4,'무신사 메타 광고'!$C:$C,$R286))</f>
        <v>0</v>
      </c>
      <c r="AC286" s="11">
        <f t="shared" si="23"/>
        <v>0</v>
      </c>
    </row>
    <row r="287" spans="2:29">
      <c r="B287" s="9"/>
      <c r="C287" s="10">
        <f>IF($C$4="", SUMIFS('무신사 메타 광고'!$L:$L, '무신사 메타 광고'!$D:$D, $B287), SUMIFS('무신사 메타 광고'!$L:$L, '무신사 메타 광고'!$I:$I, $C$4, '무신사 메타 광고'!$D:$D, $B287))</f>
        <v>0</v>
      </c>
      <c r="D287" s="10">
        <f>IF($C$4="", SUMIFS('무신사 메타 광고'!$V:$V, '무신사 메타 광고'!$D:$D, $B287), SUMIFS('무신사 메타 광고'!$V:$V,'무신사 메타 광고'!$I:$I,$C$4,'무신사 메타 광고'!$D:$D,$B287))</f>
        <v>0</v>
      </c>
      <c r="E287" s="11">
        <f t="shared" si="16"/>
        <v>0</v>
      </c>
      <c r="F287" s="12" t="str">
        <f t="shared" si="24"/>
        <v xml:space="preserve"> </v>
      </c>
      <c r="G287" s="10">
        <f>IF($C$4="", SUMIFS('무신사 메타 광고'!$K:$K, '무신사 메타 광고'!$D:$D, $B287), SUMIFS('무신사 메타 광고'!$K:$K,'무신사 메타 광고'!$I:$I,$C$4,'무신사 메타 광고'!D:D,$B287))</f>
        <v>0</v>
      </c>
      <c r="H287" s="10">
        <f>IF($C$4="", SUMIFS('무신사 메타 광고'!$N:$N, '무신사 메타 광고'!$D:$D, $B287),SUMIFS('무신사 메타 광고'!$N:$N,'무신사 메타 광고'!$I:$I,$C$4,'무신사 메타 광고'!$D:$D,$B287))</f>
        <v>0</v>
      </c>
      <c r="I287" s="10">
        <f>IF($C$4="", SUMIFS('무신사 메타 광고'!$U:$U, '무신사 메타 광고'!$D:$D, $B287),SUMIFS('무신사 메타 광고'!$U:$U,'무신사 메타 광고'!$I:$I,$C$4,'무신사 메타 광고'!$D:$D,$B287))</f>
        <v>0</v>
      </c>
      <c r="J287" s="11">
        <f t="shared" si="17"/>
        <v>0</v>
      </c>
      <c r="K287" s="11">
        <f t="shared" si="18"/>
        <v>0</v>
      </c>
      <c r="L287" s="12" t="str">
        <f t="shared" si="19"/>
        <v xml:space="preserve"> </v>
      </c>
      <c r="N287" s="10">
        <f>IF($C$4="", SUMIFS('무신사 메타 광고'!$X:$X, '무신사 메타 광고'!$D:$D, $B287),SUMIFS('무신사 메타 광고'!$X:$X,'무신사 메타 광고'!I:I,$C$4,'무신사 메타 광고'!D:D,$B287))</f>
        <v>0</v>
      </c>
      <c r="O287" s="11">
        <f t="shared" si="20"/>
        <v>0</v>
      </c>
      <c r="R287" s="13"/>
      <c r="S287" s="10">
        <f>IF($S$4="", SUMIFS('무신사 메타 광고'!$L:$L, '무신사 메타 광고'!$C:$C, $R287),SUMIFS('무신사 메타 광고'!L:L,'무신사 메타 광고'!$I:$I,$S$4,'무신사 메타 광고'!$C:$C,$R287))</f>
        <v>0</v>
      </c>
      <c r="T287" s="10">
        <f>IF($S$4="", SUMIFS('무신사 메타 광고'!$V:$V, '무신사 메타 광고'!$C:$C, $R287),SUMIFS('무신사 메타 광고'!$V:$V,'무신사 메타 광고'!$I:$I,$S$4,'무신사 메타 광고'!$C:$C,$R287))</f>
        <v>0</v>
      </c>
      <c r="U287" s="11">
        <f t="shared" si="21"/>
        <v>0</v>
      </c>
      <c r="V287" s="12" t="str">
        <f t="shared" si="25"/>
        <v xml:space="preserve"> </v>
      </c>
      <c r="W287" s="10">
        <f>IF($S$4="", SUMIFS('무신사 메타 광고'!$K:$K, '무신사 메타 광고'!$C:$C, $R287),SUMIFS('무신사 메타 광고'!$K:$K,'무신사 메타 광고'!$I:$I,$S$4,'무신사 메타 광고'!$C:$C,$R287))</f>
        <v>0</v>
      </c>
      <c r="X287" s="10">
        <f>IF($S$4="", SUMIFS('무신사 메타 광고'!$N:$N, '무신사 메타 광고'!$C:$C, $R287),SUMIFS('무신사 메타 광고'!$N:$N,'무신사 메타 광고'!$I:$I,$S$4,'무신사 메타 광고'!$C:$C,$R287))</f>
        <v>0</v>
      </c>
      <c r="Y287" s="11">
        <f t="shared" si="22"/>
        <v>0</v>
      </c>
      <c r="Z287" s="12" t="str">
        <f t="shared" si="26"/>
        <v xml:space="preserve"> </v>
      </c>
      <c r="AB287" s="10">
        <f>IF($S$4="", SUMIFS('무신사 메타 광고'!$X:$X, '무신사 메타 광고'!$C:$C, $R287),SUMIFS('무신사 메타 광고'!$X:$X,'무신사 메타 광고'!$I:$I,$S$4,'무신사 메타 광고'!$C:$C,$R287))</f>
        <v>0</v>
      </c>
      <c r="AC287" s="11">
        <f t="shared" si="23"/>
        <v>0</v>
      </c>
    </row>
    <row r="288" spans="2:29">
      <c r="B288" s="9"/>
      <c r="C288" s="10">
        <f>IF($C$4="", SUMIFS('무신사 메타 광고'!$L:$L, '무신사 메타 광고'!$D:$D, $B288), SUMIFS('무신사 메타 광고'!$L:$L, '무신사 메타 광고'!$I:$I, $C$4, '무신사 메타 광고'!$D:$D, $B288))</f>
        <v>0</v>
      </c>
      <c r="D288" s="10">
        <f>IF($C$4="", SUMIFS('무신사 메타 광고'!$V:$V, '무신사 메타 광고'!$D:$D, $B288), SUMIFS('무신사 메타 광고'!$V:$V,'무신사 메타 광고'!$I:$I,$C$4,'무신사 메타 광고'!$D:$D,$B288))</f>
        <v>0</v>
      </c>
      <c r="E288" s="11">
        <f t="shared" si="16"/>
        <v>0</v>
      </c>
      <c r="F288" s="12" t="str">
        <f t="shared" si="24"/>
        <v xml:space="preserve"> </v>
      </c>
      <c r="G288" s="10">
        <f>IF($C$4="", SUMIFS('무신사 메타 광고'!$K:$K, '무신사 메타 광고'!$D:$D, $B288), SUMIFS('무신사 메타 광고'!$K:$K,'무신사 메타 광고'!$I:$I,$C$4,'무신사 메타 광고'!D:D,$B288))</f>
        <v>0</v>
      </c>
      <c r="H288" s="10">
        <f>IF($C$4="", SUMIFS('무신사 메타 광고'!$N:$N, '무신사 메타 광고'!$D:$D, $B288),SUMIFS('무신사 메타 광고'!$N:$N,'무신사 메타 광고'!$I:$I,$C$4,'무신사 메타 광고'!$D:$D,$B288))</f>
        <v>0</v>
      </c>
      <c r="I288" s="10">
        <f>IF($C$4="", SUMIFS('무신사 메타 광고'!$U:$U, '무신사 메타 광고'!$D:$D, $B288),SUMIFS('무신사 메타 광고'!$U:$U,'무신사 메타 광고'!$I:$I,$C$4,'무신사 메타 광고'!$D:$D,$B288))</f>
        <v>0</v>
      </c>
      <c r="J288" s="11">
        <f t="shared" si="17"/>
        <v>0</v>
      </c>
      <c r="K288" s="11">
        <f t="shared" si="18"/>
        <v>0</v>
      </c>
      <c r="L288" s="12" t="str">
        <f t="shared" si="19"/>
        <v xml:space="preserve"> </v>
      </c>
      <c r="N288" s="10">
        <f>IF($C$4="", SUMIFS('무신사 메타 광고'!$X:$X, '무신사 메타 광고'!$D:$D, $B288),SUMIFS('무신사 메타 광고'!$X:$X,'무신사 메타 광고'!I:I,$C$4,'무신사 메타 광고'!D:D,$B288))</f>
        <v>0</v>
      </c>
      <c r="O288" s="11">
        <f t="shared" si="20"/>
        <v>0</v>
      </c>
      <c r="R288" s="13"/>
      <c r="S288" s="10">
        <f>IF($S$4="", SUMIFS('무신사 메타 광고'!$L:$L, '무신사 메타 광고'!$C:$C, $R288),SUMIFS('무신사 메타 광고'!L:L,'무신사 메타 광고'!$I:$I,$S$4,'무신사 메타 광고'!$C:$C,$R288))</f>
        <v>0</v>
      </c>
      <c r="T288" s="10">
        <f>IF($S$4="", SUMIFS('무신사 메타 광고'!$V:$V, '무신사 메타 광고'!$C:$C, $R288),SUMIFS('무신사 메타 광고'!$V:$V,'무신사 메타 광고'!$I:$I,$S$4,'무신사 메타 광고'!$C:$C,$R288))</f>
        <v>0</v>
      </c>
      <c r="U288" s="11">
        <f t="shared" si="21"/>
        <v>0</v>
      </c>
      <c r="V288" s="12" t="str">
        <f t="shared" si="25"/>
        <v xml:space="preserve"> </v>
      </c>
      <c r="W288" s="10">
        <f>IF($S$4="", SUMIFS('무신사 메타 광고'!$K:$K, '무신사 메타 광고'!$C:$C, $R288),SUMIFS('무신사 메타 광고'!$K:$K,'무신사 메타 광고'!$I:$I,$S$4,'무신사 메타 광고'!$C:$C,$R288))</f>
        <v>0</v>
      </c>
      <c r="X288" s="10">
        <f>IF($S$4="", SUMIFS('무신사 메타 광고'!$N:$N, '무신사 메타 광고'!$C:$C, $R288),SUMIFS('무신사 메타 광고'!$N:$N,'무신사 메타 광고'!$I:$I,$S$4,'무신사 메타 광고'!$C:$C,$R288))</f>
        <v>0</v>
      </c>
      <c r="Y288" s="11">
        <f t="shared" si="22"/>
        <v>0</v>
      </c>
      <c r="Z288" s="12" t="str">
        <f t="shared" si="26"/>
        <v xml:space="preserve"> </v>
      </c>
      <c r="AB288" s="10">
        <f>IF($S$4="", SUMIFS('무신사 메타 광고'!$X:$X, '무신사 메타 광고'!$C:$C, $R288),SUMIFS('무신사 메타 광고'!$X:$X,'무신사 메타 광고'!$I:$I,$S$4,'무신사 메타 광고'!$C:$C,$R288))</f>
        <v>0</v>
      </c>
      <c r="AC288" s="11">
        <f t="shared" si="23"/>
        <v>0</v>
      </c>
    </row>
    <row r="289" spans="2:29">
      <c r="B289" s="9"/>
      <c r="C289" s="10">
        <f>IF($C$4="", SUMIFS('무신사 메타 광고'!$L:$L, '무신사 메타 광고'!$D:$D, $B289), SUMIFS('무신사 메타 광고'!$L:$L, '무신사 메타 광고'!$I:$I, $C$4, '무신사 메타 광고'!$D:$D, $B289))</f>
        <v>0</v>
      </c>
      <c r="D289" s="10">
        <f>IF($C$4="", SUMIFS('무신사 메타 광고'!$V:$V, '무신사 메타 광고'!$D:$D, $B289), SUMIFS('무신사 메타 광고'!$V:$V,'무신사 메타 광고'!$I:$I,$C$4,'무신사 메타 광고'!$D:$D,$B289))</f>
        <v>0</v>
      </c>
      <c r="E289" s="11">
        <f t="shared" si="16"/>
        <v>0</v>
      </c>
      <c r="F289" s="12" t="str">
        <f t="shared" si="24"/>
        <v xml:space="preserve"> </v>
      </c>
      <c r="G289" s="10">
        <f>IF($C$4="", SUMIFS('무신사 메타 광고'!$K:$K, '무신사 메타 광고'!$D:$D, $B289), SUMIFS('무신사 메타 광고'!$K:$K,'무신사 메타 광고'!$I:$I,$C$4,'무신사 메타 광고'!D:D,$B289))</f>
        <v>0</v>
      </c>
      <c r="H289" s="10">
        <f>IF($C$4="", SUMIFS('무신사 메타 광고'!$N:$N, '무신사 메타 광고'!$D:$D, $B289),SUMIFS('무신사 메타 광고'!$N:$N,'무신사 메타 광고'!$I:$I,$C$4,'무신사 메타 광고'!$D:$D,$B289))</f>
        <v>0</v>
      </c>
      <c r="I289" s="10">
        <f>IF($C$4="", SUMIFS('무신사 메타 광고'!$U:$U, '무신사 메타 광고'!$D:$D, $B289),SUMIFS('무신사 메타 광고'!$U:$U,'무신사 메타 광고'!$I:$I,$C$4,'무신사 메타 광고'!$D:$D,$B289))</f>
        <v>0</v>
      </c>
      <c r="J289" s="11">
        <f t="shared" si="17"/>
        <v>0</v>
      </c>
      <c r="K289" s="11">
        <f t="shared" si="18"/>
        <v>0</v>
      </c>
      <c r="L289" s="12" t="str">
        <f t="shared" si="19"/>
        <v xml:space="preserve"> </v>
      </c>
      <c r="N289" s="10">
        <f>IF($C$4="", SUMIFS('무신사 메타 광고'!$X:$X, '무신사 메타 광고'!$D:$D, $B289),SUMIFS('무신사 메타 광고'!$X:$X,'무신사 메타 광고'!I:I,$C$4,'무신사 메타 광고'!D:D,$B289))</f>
        <v>0</v>
      </c>
      <c r="O289" s="11">
        <f t="shared" si="20"/>
        <v>0</v>
      </c>
      <c r="R289" s="13"/>
      <c r="S289" s="10">
        <f>IF($S$4="", SUMIFS('무신사 메타 광고'!$L:$L, '무신사 메타 광고'!$C:$C, $R289),SUMIFS('무신사 메타 광고'!L:L,'무신사 메타 광고'!$I:$I,$S$4,'무신사 메타 광고'!$C:$C,$R289))</f>
        <v>0</v>
      </c>
      <c r="T289" s="10">
        <f>IF($S$4="", SUMIFS('무신사 메타 광고'!$V:$V, '무신사 메타 광고'!$C:$C, $R289),SUMIFS('무신사 메타 광고'!$V:$V,'무신사 메타 광고'!$I:$I,$S$4,'무신사 메타 광고'!$C:$C,$R289))</f>
        <v>0</v>
      </c>
      <c r="U289" s="11">
        <f t="shared" si="21"/>
        <v>0</v>
      </c>
      <c r="V289" s="12" t="str">
        <f t="shared" si="25"/>
        <v xml:space="preserve"> </v>
      </c>
      <c r="W289" s="10">
        <f>IF($S$4="", SUMIFS('무신사 메타 광고'!$K:$K, '무신사 메타 광고'!$C:$C, $R289),SUMIFS('무신사 메타 광고'!$K:$K,'무신사 메타 광고'!$I:$I,$S$4,'무신사 메타 광고'!$C:$C,$R289))</f>
        <v>0</v>
      </c>
      <c r="X289" s="10">
        <f>IF($S$4="", SUMIFS('무신사 메타 광고'!$N:$N, '무신사 메타 광고'!$C:$C, $R289),SUMIFS('무신사 메타 광고'!$N:$N,'무신사 메타 광고'!$I:$I,$S$4,'무신사 메타 광고'!$C:$C,$R289))</f>
        <v>0</v>
      </c>
      <c r="Y289" s="11">
        <f t="shared" si="22"/>
        <v>0</v>
      </c>
      <c r="Z289" s="12" t="str">
        <f t="shared" si="26"/>
        <v xml:space="preserve"> </v>
      </c>
      <c r="AB289" s="10">
        <f>IF($S$4="", SUMIFS('무신사 메타 광고'!$X:$X, '무신사 메타 광고'!$C:$C, $R289),SUMIFS('무신사 메타 광고'!$X:$X,'무신사 메타 광고'!$I:$I,$S$4,'무신사 메타 광고'!$C:$C,$R289))</f>
        <v>0</v>
      </c>
      <c r="AC289" s="11">
        <f t="shared" si="23"/>
        <v>0</v>
      </c>
    </row>
    <row r="290" spans="2:29">
      <c r="B290" s="9"/>
      <c r="C290" s="10">
        <f>IF($C$4="", SUMIFS('무신사 메타 광고'!$L:$L, '무신사 메타 광고'!$D:$D, $B290), SUMIFS('무신사 메타 광고'!$L:$L, '무신사 메타 광고'!$I:$I, $C$4, '무신사 메타 광고'!$D:$D, $B290))</f>
        <v>0</v>
      </c>
      <c r="D290" s="10">
        <f>IF($C$4="", SUMIFS('무신사 메타 광고'!$V:$V, '무신사 메타 광고'!$D:$D, $B290), SUMIFS('무신사 메타 광고'!$V:$V,'무신사 메타 광고'!$I:$I,$C$4,'무신사 메타 광고'!$D:$D,$B290))</f>
        <v>0</v>
      </c>
      <c r="E290" s="11">
        <f t="shared" si="16"/>
        <v>0</v>
      </c>
      <c r="F290" s="12" t="str">
        <f t="shared" si="24"/>
        <v xml:space="preserve"> </v>
      </c>
      <c r="G290" s="10">
        <f>IF($C$4="", SUMIFS('무신사 메타 광고'!$K:$K, '무신사 메타 광고'!$D:$D, $B290), SUMIFS('무신사 메타 광고'!$K:$K,'무신사 메타 광고'!$I:$I,$C$4,'무신사 메타 광고'!D:D,$B290))</f>
        <v>0</v>
      </c>
      <c r="H290" s="10">
        <f>IF($C$4="", SUMIFS('무신사 메타 광고'!$N:$N, '무신사 메타 광고'!$D:$D, $B290),SUMIFS('무신사 메타 광고'!$N:$N,'무신사 메타 광고'!$I:$I,$C$4,'무신사 메타 광고'!$D:$D,$B290))</f>
        <v>0</v>
      </c>
      <c r="I290" s="10">
        <f>IF($C$4="", SUMIFS('무신사 메타 광고'!$U:$U, '무신사 메타 광고'!$D:$D, $B290),SUMIFS('무신사 메타 광고'!$U:$U,'무신사 메타 광고'!$I:$I,$C$4,'무신사 메타 광고'!$D:$D,$B290))</f>
        <v>0</v>
      </c>
      <c r="J290" s="11">
        <f t="shared" si="17"/>
        <v>0</v>
      </c>
      <c r="K290" s="11">
        <f t="shared" si="18"/>
        <v>0</v>
      </c>
      <c r="L290" s="12" t="str">
        <f t="shared" si="19"/>
        <v xml:space="preserve"> </v>
      </c>
      <c r="N290" s="10">
        <f>IF($C$4="", SUMIFS('무신사 메타 광고'!$X:$X, '무신사 메타 광고'!$D:$D, $B290),SUMIFS('무신사 메타 광고'!$X:$X,'무신사 메타 광고'!I:I,$C$4,'무신사 메타 광고'!D:D,$B290))</f>
        <v>0</v>
      </c>
      <c r="O290" s="11">
        <f t="shared" si="20"/>
        <v>0</v>
      </c>
      <c r="R290" s="13"/>
      <c r="S290" s="10">
        <f>IF($S$4="", SUMIFS('무신사 메타 광고'!$L:$L, '무신사 메타 광고'!$C:$C, $R290),SUMIFS('무신사 메타 광고'!L:L,'무신사 메타 광고'!$I:$I,$S$4,'무신사 메타 광고'!$C:$C,$R290))</f>
        <v>0</v>
      </c>
      <c r="T290" s="10">
        <f>IF($S$4="", SUMIFS('무신사 메타 광고'!$V:$V, '무신사 메타 광고'!$C:$C, $R290),SUMIFS('무신사 메타 광고'!$V:$V,'무신사 메타 광고'!$I:$I,$S$4,'무신사 메타 광고'!$C:$C,$R290))</f>
        <v>0</v>
      </c>
      <c r="U290" s="11">
        <f t="shared" si="21"/>
        <v>0</v>
      </c>
      <c r="V290" s="12" t="str">
        <f t="shared" si="25"/>
        <v xml:space="preserve"> </v>
      </c>
      <c r="W290" s="10">
        <f>IF($S$4="", SUMIFS('무신사 메타 광고'!$K:$K, '무신사 메타 광고'!$C:$C, $R290),SUMIFS('무신사 메타 광고'!$K:$K,'무신사 메타 광고'!$I:$I,$S$4,'무신사 메타 광고'!$C:$C,$R290))</f>
        <v>0</v>
      </c>
      <c r="X290" s="10">
        <f>IF($S$4="", SUMIFS('무신사 메타 광고'!$N:$N, '무신사 메타 광고'!$C:$C, $R290),SUMIFS('무신사 메타 광고'!$N:$N,'무신사 메타 광고'!$I:$I,$S$4,'무신사 메타 광고'!$C:$C,$R290))</f>
        <v>0</v>
      </c>
      <c r="Y290" s="11">
        <f t="shared" si="22"/>
        <v>0</v>
      </c>
      <c r="Z290" s="12" t="str">
        <f t="shared" si="26"/>
        <v xml:space="preserve"> </v>
      </c>
      <c r="AB290" s="10">
        <f>IF($S$4="", SUMIFS('무신사 메타 광고'!$X:$X, '무신사 메타 광고'!$C:$C, $R290),SUMIFS('무신사 메타 광고'!$X:$X,'무신사 메타 광고'!$I:$I,$S$4,'무신사 메타 광고'!$C:$C,$R290))</f>
        <v>0</v>
      </c>
      <c r="AC290" s="11">
        <f t="shared" si="23"/>
        <v>0</v>
      </c>
    </row>
    <row r="291" spans="2:29">
      <c r="B291" s="9"/>
      <c r="C291" s="10">
        <f>IF($C$4="", SUMIFS('무신사 메타 광고'!$L:$L, '무신사 메타 광고'!$D:$D, $B291), SUMIFS('무신사 메타 광고'!$L:$L, '무신사 메타 광고'!$I:$I, $C$4, '무신사 메타 광고'!$D:$D, $B291))</f>
        <v>0</v>
      </c>
      <c r="D291" s="10">
        <f>IF($C$4="", SUMIFS('무신사 메타 광고'!$V:$V, '무신사 메타 광고'!$D:$D, $B291), SUMIFS('무신사 메타 광고'!$V:$V,'무신사 메타 광고'!$I:$I,$C$4,'무신사 메타 광고'!$D:$D,$B291))</f>
        <v>0</v>
      </c>
      <c r="E291" s="11">
        <f t="shared" si="16"/>
        <v>0</v>
      </c>
      <c r="F291" s="12" t="str">
        <f t="shared" si="24"/>
        <v xml:space="preserve"> </v>
      </c>
      <c r="G291" s="10">
        <f>IF($C$4="", SUMIFS('무신사 메타 광고'!$K:$K, '무신사 메타 광고'!$D:$D, $B291), SUMIFS('무신사 메타 광고'!$K:$K,'무신사 메타 광고'!$I:$I,$C$4,'무신사 메타 광고'!D:D,$B291))</f>
        <v>0</v>
      </c>
      <c r="H291" s="10">
        <f>IF($C$4="", SUMIFS('무신사 메타 광고'!$N:$N, '무신사 메타 광고'!$D:$D, $B291),SUMIFS('무신사 메타 광고'!$N:$N,'무신사 메타 광고'!$I:$I,$C$4,'무신사 메타 광고'!$D:$D,$B291))</f>
        <v>0</v>
      </c>
      <c r="I291" s="10">
        <f>IF($C$4="", SUMIFS('무신사 메타 광고'!$U:$U, '무신사 메타 광고'!$D:$D, $B291),SUMIFS('무신사 메타 광고'!$U:$U,'무신사 메타 광고'!$I:$I,$C$4,'무신사 메타 광고'!$D:$D,$B291))</f>
        <v>0</v>
      </c>
      <c r="J291" s="11">
        <f t="shared" si="17"/>
        <v>0</v>
      </c>
      <c r="K291" s="11">
        <f t="shared" si="18"/>
        <v>0</v>
      </c>
      <c r="L291" s="12" t="str">
        <f t="shared" si="19"/>
        <v xml:space="preserve"> </v>
      </c>
      <c r="N291" s="10">
        <f>IF($C$4="", SUMIFS('무신사 메타 광고'!$X:$X, '무신사 메타 광고'!$D:$D, $B291),SUMIFS('무신사 메타 광고'!$X:$X,'무신사 메타 광고'!I:I,$C$4,'무신사 메타 광고'!D:D,$B291))</f>
        <v>0</v>
      </c>
      <c r="O291" s="11">
        <f t="shared" si="20"/>
        <v>0</v>
      </c>
      <c r="R291" s="13"/>
      <c r="S291" s="10">
        <f>IF($S$4="", SUMIFS('무신사 메타 광고'!$L:$L, '무신사 메타 광고'!$C:$C, $R291),SUMIFS('무신사 메타 광고'!L:L,'무신사 메타 광고'!$I:$I,$S$4,'무신사 메타 광고'!$C:$C,$R291))</f>
        <v>0</v>
      </c>
      <c r="T291" s="10">
        <f>IF($S$4="", SUMIFS('무신사 메타 광고'!$V:$V, '무신사 메타 광고'!$C:$C, $R291),SUMIFS('무신사 메타 광고'!$V:$V,'무신사 메타 광고'!$I:$I,$S$4,'무신사 메타 광고'!$C:$C,$R291))</f>
        <v>0</v>
      </c>
      <c r="U291" s="11">
        <f t="shared" si="21"/>
        <v>0</v>
      </c>
      <c r="V291" s="12" t="str">
        <f t="shared" si="25"/>
        <v xml:space="preserve"> </v>
      </c>
      <c r="W291" s="10">
        <f>IF($S$4="", SUMIFS('무신사 메타 광고'!$K:$K, '무신사 메타 광고'!$C:$C, $R291),SUMIFS('무신사 메타 광고'!$K:$K,'무신사 메타 광고'!$I:$I,$S$4,'무신사 메타 광고'!$C:$C,$R291))</f>
        <v>0</v>
      </c>
      <c r="X291" s="10">
        <f>IF($S$4="", SUMIFS('무신사 메타 광고'!$N:$N, '무신사 메타 광고'!$C:$C, $R291),SUMIFS('무신사 메타 광고'!$N:$N,'무신사 메타 광고'!$I:$I,$S$4,'무신사 메타 광고'!$C:$C,$R291))</f>
        <v>0</v>
      </c>
      <c r="Y291" s="11">
        <f t="shared" si="22"/>
        <v>0</v>
      </c>
      <c r="Z291" s="12" t="str">
        <f t="shared" si="26"/>
        <v xml:space="preserve"> </v>
      </c>
      <c r="AB291" s="10">
        <f>IF($S$4="", SUMIFS('무신사 메타 광고'!$X:$X, '무신사 메타 광고'!$C:$C, $R291),SUMIFS('무신사 메타 광고'!$X:$X,'무신사 메타 광고'!$I:$I,$S$4,'무신사 메타 광고'!$C:$C,$R291))</f>
        <v>0</v>
      </c>
      <c r="AC291" s="11">
        <f t="shared" si="23"/>
        <v>0</v>
      </c>
    </row>
    <row r="292" spans="2:29">
      <c r="B292" s="9"/>
      <c r="C292" s="10">
        <f>IF($C$4="", SUMIFS('무신사 메타 광고'!$L:$L, '무신사 메타 광고'!$D:$D, $B292), SUMIFS('무신사 메타 광고'!$L:$L, '무신사 메타 광고'!$I:$I, $C$4, '무신사 메타 광고'!$D:$D, $B292))</f>
        <v>0</v>
      </c>
      <c r="D292" s="10">
        <f>IF($C$4="", SUMIFS('무신사 메타 광고'!$V:$V, '무신사 메타 광고'!$D:$D, $B292), SUMIFS('무신사 메타 광고'!$V:$V,'무신사 메타 광고'!$I:$I,$C$4,'무신사 메타 광고'!$D:$D,$B292))</f>
        <v>0</v>
      </c>
      <c r="E292" s="11">
        <f t="shared" si="16"/>
        <v>0</v>
      </c>
      <c r="F292" s="12" t="str">
        <f t="shared" si="24"/>
        <v xml:space="preserve"> </v>
      </c>
      <c r="G292" s="10">
        <f>IF($C$4="", SUMIFS('무신사 메타 광고'!$K:$K, '무신사 메타 광고'!$D:$D, $B292), SUMIFS('무신사 메타 광고'!$K:$K,'무신사 메타 광고'!$I:$I,$C$4,'무신사 메타 광고'!D:D,$B292))</f>
        <v>0</v>
      </c>
      <c r="H292" s="10">
        <f>IF($C$4="", SUMIFS('무신사 메타 광고'!$N:$N, '무신사 메타 광고'!$D:$D, $B292),SUMIFS('무신사 메타 광고'!$N:$N,'무신사 메타 광고'!$I:$I,$C$4,'무신사 메타 광고'!$D:$D,$B292))</f>
        <v>0</v>
      </c>
      <c r="I292" s="10">
        <f>IF($C$4="", SUMIFS('무신사 메타 광고'!$U:$U, '무신사 메타 광고'!$D:$D, $B292),SUMIFS('무신사 메타 광고'!$U:$U,'무신사 메타 광고'!$I:$I,$C$4,'무신사 메타 광고'!$D:$D,$B292))</f>
        <v>0</v>
      </c>
      <c r="J292" s="11">
        <f t="shared" si="17"/>
        <v>0</v>
      </c>
      <c r="K292" s="11">
        <f t="shared" si="18"/>
        <v>0</v>
      </c>
      <c r="L292" s="12" t="str">
        <f t="shared" si="19"/>
        <v xml:space="preserve"> </v>
      </c>
      <c r="N292" s="10">
        <f>IF($C$4="", SUMIFS('무신사 메타 광고'!$X:$X, '무신사 메타 광고'!$D:$D, $B292),SUMIFS('무신사 메타 광고'!$X:$X,'무신사 메타 광고'!I:I,$C$4,'무신사 메타 광고'!D:D,$B292))</f>
        <v>0</v>
      </c>
      <c r="O292" s="11">
        <f t="shared" si="20"/>
        <v>0</v>
      </c>
      <c r="R292" s="13"/>
      <c r="S292" s="10">
        <f>IF($S$4="", SUMIFS('무신사 메타 광고'!$L:$L, '무신사 메타 광고'!$C:$C, $R292),SUMIFS('무신사 메타 광고'!L:L,'무신사 메타 광고'!$I:$I,$S$4,'무신사 메타 광고'!$C:$C,$R292))</f>
        <v>0</v>
      </c>
      <c r="T292" s="10">
        <f>IF($S$4="", SUMIFS('무신사 메타 광고'!$V:$V, '무신사 메타 광고'!$C:$C, $R292),SUMIFS('무신사 메타 광고'!$V:$V,'무신사 메타 광고'!$I:$I,$S$4,'무신사 메타 광고'!$C:$C,$R292))</f>
        <v>0</v>
      </c>
      <c r="U292" s="11">
        <f t="shared" si="21"/>
        <v>0</v>
      </c>
      <c r="V292" s="12" t="str">
        <f t="shared" si="25"/>
        <v xml:space="preserve"> </v>
      </c>
      <c r="W292" s="10">
        <f>IF($S$4="", SUMIFS('무신사 메타 광고'!$K:$K, '무신사 메타 광고'!$C:$C, $R292),SUMIFS('무신사 메타 광고'!$K:$K,'무신사 메타 광고'!$I:$I,$S$4,'무신사 메타 광고'!$C:$C,$R292))</f>
        <v>0</v>
      </c>
      <c r="X292" s="10">
        <f>IF($S$4="", SUMIFS('무신사 메타 광고'!$N:$N, '무신사 메타 광고'!$C:$C, $R292),SUMIFS('무신사 메타 광고'!$N:$N,'무신사 메타 광고'!$I:$I,$S$4,'무신사 메타 광고'!$C:$C,$R292))</f>
        <v>0</v>
      </c>
      <c r="Y292" s="11">
        <f t="shared" si="22"/>
        <v>0</v>
      </c>
      <c r="Z292" s="12" t="str">
        <f t="shared" si="26"/>
        <v xml:space="preserve"> </v>
      </c>
      <c r="AB292" s="10">
        <f>IF($S$4="", SUMIFS('무신사 메타 광고'!$X:$X, '무신사 메타 광고'!$C:$C, $R292),SUMIFS('무신사 메타 광고'!$X:$X,'무신사 메타 광고'!$I:$I,$S$4,'무신사 메타 광고'!$C:$C,$R292))</f>
        <v>0</v>
      </c>
      <c r="AC292" s="11">
        <f t="shared" si="23"/>
        <v>0</v>
      </c>
    </row>
    <row r="293" spans="2:29">
      <c r="B293" s="9"/>
      <c r="C293" s="10">
        <f>IF($C$4="", SUMIFS('무신사 메타 광고'!$L:$L, '무신사 메타 광고'!$D:$D, $B293), SUMIFS('무신사 메타 광고'!$L:$L, '무신사 메타 광고'!$I:$I, $C$4, '무신사 메타 광고'!$D:$D, $B293))</f>
        <v>0</v>
      </c>
      <c r="D293" s="10">
        <f>IF($C$4="", SUMIFS('무신사 메타 광고'!$V:$V, '무신사 메타 광고'!$D:$D, $B293), SUMIFS('무신사 메타 광고'!$V:$V,'무신사 메타 광고'!$I:$I,$C$4,'무신사 메타 광고'!$D:$D,$B293))</f>
        <v>0</v>
      </c>
      <c r="E293" s="11">
        <f t="shared" si="16"/>
        <v>0</v>
      </c>
      <c r="F293" s="12" t="str">
        <f t="shared" si="24"/>
        <v xml:space="preserve"> </v>
      </c>
      <c r="G293" s="10">
        <f>IF($C$4="", SUMIFS('무신사 메타 광고'!$K:$K, '무신사 메타 광고'!$D:$D, $B293), SUMIFS('무신사 메타 광고'!$K:$K,'무신사 메타 광고'!$I:$I,$C$4,'무신사 메타 광고'!D:D,$B293))</f>
        <v>0</v>
      </c>
      <c r="H293" s="10">
        <f>IF($C$4="", SUMIFS('무신사 메타 광고'!$N:$N, '무신사 메타 광고'!$D:$D, $B293),SUMIFS('무신사 메타 광고'!$N:$N,'무신사 메타 광고'!$I:$I,$C$4,'무신사 메타 광고'!$D:$D,$B293))</f>
        <v>0</v>
      </c>
      <c r="I293" s="10">
        <f>IF($C$4="", SUMIFS('무신사 메타 광고'!$U:$U, '무신사 메타 광고'!$D:$D, $B293),SUMIFS('무신사 메타 광고'!$U:$U,'무신사 메타 광고'!$I:$I,$C$4,'무신사 메타 광고'!$D:$D,$B293))</f>
        <v>0</v>
      </c>
      <c r="J293" s="11">
        <f t="shared" si="17"/>
        <v>0</v>
      </c>
      <c r="K293" s="11">
        <f t="shared" si="18"/>
        <v>0</v>
      </c>
      <c r="L293" s="12" t="str">
        <f t="shared" si="19"/>
        <v xml:space="preserve"> </v>
      </c>
      <c r="N293" s="10">
        <f>IF($C$4="", SUMIFS('무신사 메타 광고'!$X:$X, '무신사 메타 광고'!$D:$D, $B293),SUMIFS('무신사 메타 광고'!$X:$X,'무신사 메타 광고'!I:I,$C$4,'무신사 메타 광고'!D:D,$B293))</f>
        <v>0</v>
      </c>
      <c r="O293" s="11">
        <f t="shared" si="20"/>
        <v>0</v>
      </c>
      <c r="R293" s="13"/>
      <c r="S293" s="10">
        <f>IF($S$4="", SUMIFS('무신사 메타 광고'!$L:$L, '무신사 메타 광고'!$C:$C, $R293),SUMIFS('무신사 메타 광고'!L:L,'무신사 메타 광고'!$I:$I,$S$4,'무신사 메타 광고'!$C:$C,$R293))</f>
        <v>0</v>
      </c>
      <c r="T293" s="10">
        <f>IF($S$4="", SUMIFS('무신사 메타 광고'!$V:$V, '무신사 메타 광고'!$C:$C, $R293),SUMIFS('무신사 메타 광고'!$V:$V,'무신사 메타 광고'!$I:$I,$S$4,'무신사 메타 광고'!$C:$C,$R293))</f>
        <v>0</v>
      </c>
      <c r="U293" s="11">
        <f t="shared" si="21"/>
        <v>0</v>
      </c>
      <c r="V293" s="12" t="str">
        <f t="shared" si="25"/>
        <v xml:space="preserve"> </v>
      </c>
      <c r="W293" s="10">
        <f>IF($S$4="", SUMIFS('무신사 메타 광고'!$K:$K, '무신사 메타 광고'!$C:$C, $R293),SUMIFS('무신사 메타 광고'!$K:$K,'무신사 메타 광고'!$I:$I,$S$4,'무신사 메타 광고'!$C:$C,$R293))</f>
        <v>0</v>
      </c>
      <c r="X293" s="10">
        <f>IF($S$4="", SUMIFS('무신사 메타 광고'!$N:$N, '무신사 메타 광고'!$C:$C, $R293),SUMIFS('무신사 메타 광고'!$N:$N,'무신사 메타 광고'!$I:$I,$S$4,'무신사 메타 광고'!$C:$C,$R293))</f>
        <v>0</v>
      </c>
      <c r="Y293" s="11">
        <f t="shared" si="22"/>
        <v>0</v>
      </c>
      <c r="Z293" s="12" t="str">
        <f t="shared" si="26"/>
        <v xml:space="preserve"> </v>
      </c>
      <c r="AB293" s="10">
        <f>IF($S$4="", SUMIFS('무신사 메타 광고'!$X:$X, '무신사 메타 광고'!$C:$C, $R293),SUMIFS('무신사 메타 광고'!$X:$X,'무신사 메타 광고'!$I:$I,$S$4,'무신사 메타 광고'!$C:$C,$R293))</f>
        <v>0</v>
      </c>
      <c r="AC293" s="11">
        <f t="shared" si="23"/>
        <v>0</v>
      </c>
    </row>
    <row r="294" spans="2:29">
      <c r="B294" s="9"/>
      <c r="C294" s="10">
        <f>IF($C$4="", SUMIFS('무신사 메타 광고'!$L:$L, '무신사 메타 광고'!$D:$D, $B294), SUMIFS('무신사 메타 광고'!$L:$L, '무신사 메타 광고'!$I:$I, $C$4, '무신사 메타 광고'!$D:$D, $B294))</f>
        <v>0</v>
      </c>
      <c r="D294" s="10">
        <f>IF($C$4="", SUMIFS('무신사 메타 광고'!$V:$V, '무신사 메타 광고'!$D:$D, $B294), SUMIFS('무신사 메타 광고'!$V:$V,'무신사 메타 광고'!$I:$I,$C$4,'무신사 메타 광고'!$D:$D,$B294))</f>
        <v>0</v>
      </c>
      <c r="E294" s="11">
        <f t="shared" si="16"/>
        <v>0</v>
      </c>
      <c r="F294" s="12" t="str">
        <f t="shared" si="24"/>
        <v xml:space="preserve"> </v>
      </c>
      <c r="G294" s="10">
        <f>IF($C$4="", SUMIFS('무신사 메타 광고'!$K:$K, '무신사 메타 광고'!$D:$D, $B294), SUMIFS('무신사 메타 광고'!$K:$K,'무신사 메타 광고'!$I:$I,$C$4,'무신사 메타 광고'!D:D,$B294))</f>
        <v>0</v>
      </c>
      <c r="H294" s="10">
        <f>IF($C$4="", SUMIFS('무신사 메타 광고'!$N:$N, '무신사 메타 광고'!$D:$D, $B294),SUMIFS('무신사 메타 광고'!$N:$N,'무신사 메타 광고'!$I:$I,$C$4,'무신사 메타 광고'!$D:$D,$B294))</f>
        <v>0</v>
      </c>
      <c r="I294" s="10">
        <f>IF($C$4="", SUMIFS('무신사 메타 광고'!$U:$U, '무신사 메타 광고'!$D:$D, $B294),SUMIFS('무신사 메타 광고'!$U:$U,'무신사 메타 광고'!$I:$I,$C$4,'무신사 메타 광고'!$D:$D,$B294))</f>
        <v>0</v>
      </c>
      <c r="J294" s="11">
        <f t="shared" si="17"/>
        <v>0</v>
      </c>
      <c r="K294" s="11">
        <f t="shared" si="18"/>
        <v>0</v>
      </c>
      <c r="L294" s="12" t="str">
        <f t="shared" si="19"/>
        <v xml:space="preserve"> </v>
      </c>
      <c r="N294" s="10">
        <f>IF($C$4="", SUMIFS('무신사 메타 광고'!$X:$X, '무신사 메타 광고'!$D:$D, $B294),SUMIFS('무신사 메타 광고'!$X:$X,'무신사 메타 광고'!I:I,$C$4,'무신사 메타 광고'!D:D,$B294))</f>
        <v>0</v>
      </c>
      <c r="O294" s="11">
        <f t="shared" si="20"/>
        <v>0</v>
      </c>
      <c r="R294" s="13"/>
      <c r="S294" s="10">
        <f>IF($S$4="", SUMIFS('무신사 메타 광고'!$L:$L, '무신사 메타 광고'!$C:$C, $R294),SUMIFS('무신사 메타 광고'!L:L,'무신사 메타 광고'!$I:$I,$S$4,'무신사 메타 광고'!$C:$C,$R294))</f>
        <v>0</v>
      </c>
      <c r="T294" s="10">
        <f>IF($S$4="", SUMIFS('무신사 메타 광고'!$V:$V, '무신사 메타 광고'!$C:$C, $R294),SUMIFS('무신사 메타 광고'!$V:$V,'무신사 메타 광고'!$I:$I,$S$4,'무신사 메타 광고'!$C:$C,$R294))</f>
        <v>0</v>
      </c>
      <c r="U294" s="11">
        <f t="shared" si="21"/>
        <v>0</v>
      </c>
      <c r="V294" s="12" t="str">
        <f t="shared" si="25"/>
        <v xml:space="preserve"> </v>
      </c>
      <c r="W294" s="10">
        <f>IF($S$4="", SUMIFS('무신사 메타 광고'!$K:$K, '무신사 메타 광고'!$C:$C, $R294),SUMIFS('무신사 메타 광고'!$K:$K,'무신사 메타 광고'!$I:$I,$S$4,'무신사 메타 광고'!$C:$C,$R294))</f>
        <v>0</v>
      </c>
      <c r="X294" s="10">
        <f>IF($S$4="", SUMIFS('무신사 메타 광고'!$N:$N, '무신사 메타 광고'!$C:$C, $R294),SUMIFS('무신사 메타 광고'!$N:$N,'무신사 메타 광고'!$I:$I,$S$4,'무신사 메타 광고'!$C:$C,$R294))</f>
        <v>0</v>
      </c>
      <c r="Y294" s="11">
        <f t="shared" si="22"/>
        <v>0</v>
      </c>
      <c r="Z294" s="12" t="str">
        <f t="shared" si="26"/>
        <v xml:space="preserve"> </v>
      </c>
      <c r="AB294" s="10">
        <f>IF($S$4="", SUMIFS('무신사 메타 광고'!$X:$X, '무신사 메타 광고'!$C:$C, $R294),SUMIFS('무신사 메타 광고'!$X:$X,'무신사 메타 광고'!$I:$I,$S$4,'무신사 메타 광고'!$C:$C,$R294))</f>
        <v>0</v>
      </c>
      <c r="AC294" s="11">
        <f t="shared" si="23"/>
        <v>0</v>
      </c>
    </row>
    <row r="295" spans="2:29">
      <c r="B295" s="9"/>
      <c r="C295" s="10">
        <f>IF($C$4="", SUMIFS('무신사 메타 광고'!$L:$L, '무신사 메타 광고'!$D:$D, $B295), SUMIFS('무신사 메타 광고'!$L:$L, '무신사 메타 광고'!$I:$I, $C$4, '무신사 메타 광고'!$D:$D, $B295))</f>
        <v>0</v>
      </c>
      <c r="D295" s="10">
        <f>IF($C$4="", SUMIFS('무신사 메타 광고'!$V:$V, '무신사 메타 광고'!$D:$D, $B295), SUMIFS('무신사 메타 광고'!$V:$V,'무신사 메타 광고'!$I:$I,$C$4,'무신사 메타 광고'!$D:$D,$B295))</f>
        <v>0</v>
      </c>
      <c r="E295" s="11">
        <f t="shared" si="16"/>
        <v>0</v>
      </c>
      <c r="F295" s="12" t="str">
        <f t="shared" si="24"/>
        <v xml:space="preserve"> </v>
      </c>
      <c r="G295" s="10">
        <f>IF($C$4="", SUMIFS('무신사 메타 광고'!$K:$K, '무신사 메타 광고'!$D:$D, $B295), SUMIFS('무신사 메타 광고'!$K:$K,'무신사 메타 광고'!$I:$I,$C$4,'무신사 메타 광고'!D:D,$B295))</f>
        <v>0</v>
      </c>
      <c r="H295" s="10">
        <f>IF($C$4="", SUMIFS('무신사 메타 광고'!$N:$N, '무신사 메타 광고'!$D:$D, $B295),SUMIFS('무신사 메타 광고'!$N:$N,'무신사 메타 광고'!$I:$I,$C$4,'무신사 메타 광고'!$D:$D,$B295))</f>
        <v>0</v>
      </c>
      <c r="I295" s="10">
        <f>IF($C$4="", SUMIFS('무신사 메타 광고'!$U:$U, '무신사 메타 광고'!$D:$D, $B295),SUMIFS('무신사 메타 광고'!$U:$U,'무신사 메타 광고'!$I:$I,$C$4,'무신사 메타 광고'!$D:$D,$B295))</f>
        <v>0</v>
      </c>
      <c r="J295" s="11">
        <f t="shared" si="17"/>
        <v>0</v>
      </c>
      <c r="K295" s="11">
        <f t="shared" si="18"/>
        <v>0</v>
      </c>
      <c r="L295" s="12" t="str">
        <f t="shared" si="19"/>
        <v xml:space="preserve"> </v>
      </c>
      <c r="N295" s="10">
        <f>IF($C$4="", SUMIFS('무신사 메타 광고'!$X:$X, '무신사 메타 광고'!$D:$D, $B295),SUMIFS('무신사 메타 광고'!$X:$X,'무신사 메타 광고'!I:I,$C$4,'무신사 메타 광고'!D:D,$B295))</f>
        <v>0</v>
      </c>
      <c r="O295" s="11">
        <f t="shared" si="20"/>
        <v>0</v>
      </c>
      <c r="R295" s="13"/>
      <c r="S295" s="10">
        <f>IF($S$4="", SUMIFS('무신사 메타 광고'!$L:$L, '무신사 메타 광고'!$C:$C, $R295),SUMIFS('무신사 메타 광고'!L:L,'무신사 메타 광고'!$I:$I,$S$4,'무신사 메타 광고'!$C:$C,$R295))</f>
        <v>0</v>
      </c>
      <c r="T295" s="10">
        <f>IF($S$4="", SUMIFS('무신사 메타 광고'!$V:$V, '무신사 메타 광고'!$C:$C, $R295),SUMIFS('무신사 메타 광고'!$V:$V,'무신사 메타 광고'!$I:$I,$S$4,'무신사 메타 광고'!$C:$C,$R295))</f>
        <v>0</v>
      </c>
      <c r="U295" s="11">
        <f t="shared" si="21"/>
        <v>0</v>
      </c>
      <c r="V295" s="12" t="str">
        <f t="shared" si="25"/>
        <v xml:space="preserve"> </v>
      </c>
      <c r="W295" s="10">
        <f>IF($S$4="", SUMIFS('무신사 메타 광고'!$K:$K, '무신사 메타 광고'!$C:$C, $R295),SUMIFS('무신사 메타 광고'!$K:$K,'무신사 메타 광고'!$I:$I,$S$4,'무신사 메타 광고'!$C:$C,$R295))</f>
        <v>0</v>
      </c>
      <c r="X295" s="10">
        <f>IF($S$4="", SUMIFS('무신사 메타 광고'!$N:$N, '무신사 메타 광고'!$C:$C, $R295),SUMIFS('무신사 메타 광고'!$N:$N,'무신사 메타 광고'!$I:$I,$S$4,'무신사 메타 광고'!$C:$C,$R295))</f>
        <v>0</v>
      </c>
      <c r="Y295" s="11">
        <f t="shared" si="22"/>
        <v>0</v>
      </c>
      <c r="Z295" s="12" t="str">
        <f t="shared" si="26"/>
        <v xml:space="preserve"> </v>
      </c>
      <c r="AB295" s="10">
        <f>IF($S$4="", SUMIFS('무신사 메타 광고'!$X:$X, '무신사 메타 광고'!$C:$C, $R295),SUMIFS('무신사 메타 광고'!$X:$X,'무신사 메타 광고'!$I:$I,$S$4,'무신사 메타 광고'!$C:$C,$R295))</f>
        <v>0</v>
      </c>
      <c r="AC295" s="11">
        <f t="shared" si="23"/>
        <v>0</v>
      </c>
    </row>
    <row r="296" spans="2:29">
      <c r="B296" s="9"/>
      <c r="C296" s="10">
        <f>IF($C$4="", SUMIFS('무신사 메타 광고'!$L:$L, '무신사 메타 광고'!$D:$D, $B296), SUMIFS('무신사 메타 광고'!$L:$L, '무신사 메타 광고'!$I:$I, $C$4, '무신사 메타 광고'!$D:$D, $B296))</f>
        <v>0</v>
      </c>
      <c r="D296" s="10">
        <f>IF($C$4="", SUMIFS('무신사 메타 광고'!$V:$V, '무신사 메타 광고'!$D:$D, $B296), SUMIFS('무신사 메타 광고'!$V:$V,'무신사 메타 광고'!$I:$I,$C$4,'무신사 메타 광고'!$D:$D,$B296))</f>
        <v>0</v>
      </c>
      <c r="E296" s="11">
        <f t="shared" si="16"/>
        <v>0</v>
      </c>
      <c r="F296" s="12" t="str">
        <f t="shared" si="24"/>
        <v xml:space="preserve"> </v>
      </c>
      <c r="G296" s="10">
        <f>IF($C$4="", SUMIFS('무신사 메타 광고'!$K:$K, '무신사 메타 광고'!$D:$D, $B296), SUMIFS('무신사 메타 광고'!$K:$K,'무신사 메타 광고'!$I:$I,$C$4,'무신사 메타 광고'!D:D,$B296))</f>
        <v>0</v>
      </c>
      <c r="H296" s="10">
        <f>IF($C$4="", SUMIFS('무신사 메타 광고'!$N:$N, '무신사 메타 광고'!$D:$D, $B296),SUMIFS('무신사 메타 광고'!$N:$N,'무신사 메타 광고'!$I:$I,$C$4,'무신사 메타 광고'!$D:$D,$B296))</f>
        <v>0</v>
      </c>
      <c r="I296" s="10">
        <f>IF($C$4="", SUMIFS('무신사 메타 광고'!$U:$U, '무신사 메타 광고'!$D:$D, $B296),SUMIFS('무신사 메타 광고'!$U:$U,'무신사 메타 광고'!$I:$I,$C$4,'무신사 메타 광고'!$D:$D,$B296))</f>
        <v>0</v>
      </c>
      <c r="J296" s="11">
        <f t="shared" si="17"/>
        <v>0</v>
      </c>
      <c r="K296" s="11">
        <f t="shared" si="18"/>
        <v>0</v>
      </c>
      <c r="L296" s="12" t="str">
        <f t="shared" si="19"/>
        <v xml:space="preserve"> </v>
      </c>
      <c r="N296" s="10">
        <f>IF($C$4="", SUMIFS('무신사 메타 광고'!$X:$X, '무신사 메타 광고'!$D:$D, $B296),SUMIFS('무신사 메타 광고'!$X:$X,'무신사 메타 광고'!I:I,$C$4,'무신사 메타 광고'!D:D,$B296))</f>
        <v>0</v>
      </c>
      <c r="O296" s="11">
        <f t="shared" si="20"/>
        <v>0</v>
      </c>
      <c r="R296" s="13"/>
      <c r="S296" s="10">
        <f>IF($S$4="", SUMIFS('무신사 메타 광고'!$L:$L, '무신사 메타 광고'!$C:$C, $R296),SUMIFS('무신사 메타 광고'!L:L,'무신사 메타 광고'!$I:$I,$S$4,'무신사 메타 광고'!$C:$C,$R296))</f>
        <v>0</v>
      </c>
      <c r="T296" s="10">
        <f>IF($S$4="", SUMIFS('무신사 메타 광고'!$V:$V, '무신사 메타 광고'!$C:$C, $R296),SUMIFS('무신사 메타 광고'!$V:$V,'무신사 메타 광고'!$I:$I,$S$4,'무신사 메타 광고'!$C:$C,$R296))</f>
        <v>0</v>
      </c>
      <c r="U296" s="11">
        <f t="shared" si="21"/>
        <v>0</v>
      </c>
      <c r="V296" s="12" t="str">
        <f t="shared" si="25"/>
        <v xml:space="preserve"> </v>
      </c>
      <c r="W296" s="10">
        <f>IF($S$4="", SUMIFS('무신사 메타 광고'!$K:$K, '무신사 메타 광고'!$C:$C, $R296),SUMIFS('무신사 메타 광고'!$K:$K,'무신사 메타 광고'!$I:$I,$S$4,'무신사 메타 광고'!$C:$C,$R296))</f>
        <v>0</v>
      </c>
      <c r="X296" s="10">
        <f>IF($S$4="", SUMIFS('무신사 메타 광고'!$N:$N, '무신사 메타 광고'!$C:$C, $R296),SUMIFS('무신사 메타 광고'!$N:$N,'무신사 메타 광고'!$I:$I,$S$4,'무신사 메타 광고'!$C:$C,$R296))</f>
        <v>0</v>
      </c>
      <c r="Y296" s="11">
        <f t="shared" si="22"/>
        <v>0</v>
      </c>
      <c r="Z296" s="12" t="str">
        <f t="shared" si="26"/>
        <v xml:space="preserve"> </v>
      </c>
      <c r="AB296" s="10">
        <f>IF($S$4="", SUMIFS('무신사 메타 광고'!$X:$X, '무신사 메타 광고'!$C:$C, $R296),SUMIFS('무신사 메타 광고'!$X:$X,'무신사 메타 광고'!$I:$I,$S$4,'무신사 메타 광고'!$C:$C,$R296))</f>
        <v>0</v>
      </c>
      <c r="AC296" s="11">
        <f t="shared" si="23"/>
        <v>0</v>
      </c>
    </row>
    <row r="297" spans="2:29">
      <c r="B297" s="9"/>
      <c r="C297" s="10">
        <f>IF($C$4="", SUMIFS('무신사 메타 광고'!$L:$L, '무신사 메타 광고'!$D:$D, $B297), SUMIFS('무신사 메타 광고'!$L:$L, '무신사 메타 광고'!$I:$I, $C$4, '무신사 메타 광고'!$D:$D, $B297))</f>
        <v>0</v>
      </c>
      <c r="D297" s="10">
        <f>IF($C$4="", SUMIFS('무신사 메타 광고'!$V:$V, '무신사 메타 광고'!$D:$D, $B297), SUMIFS('무신사 메타 광고'!$V:$V,'무신사 메타 광고'!$I:$I,$C$4,'무신사 메타 광고'!$D:$D,$B297))</f>
        <v>0</v>
      </c>
      <c r="E297" s="11">
        <f t="shared" si="16"/>
        <v>0</v>
      </c>
      <c r="F297" s="12" t="str">
        <f t="shared" si="24"/>
        <v xml:space="preserve"> </v>
      </c>
      <c r="G297" s="10">
        <f>IF($C$4="", SUMIFS('무신사 메타 광고'!$K:$K, '무신사 메타 광고'!$D:$D, $B297), SUMIFS('무신사 메타 광고'!$K:$K,'무신사 메타 광고'!$I:$I,$C$4,'무신사 메타 광고'!D:D,$B297))</f>
        <v>0</v>
      </c>
      <c r="H297" s="10">
        <f>IF($C$4="", SUMIFS('무신사 메타 광고'!$N:$N, '무신사 메타 광고'!$D:$D, $B297),SUMIFS('무신사 메타 광고'!$N:$N,'무신사 메타 광고'!$I:$I,$C$4,'무신사 메타 광고'!$D:$D,$B297))</f>
        <v>0</v>
      </c>
      <c r="I297" s="10">
        <f>IF($C$4="", SUMIFS('무신사 메타 광고'!$U:$U, '무신사 메타 광고'!$D:$D, $B297),SUMIFS('무신사 메타 광고'!$U:$U,'무신사 메타 광고'!$I:$I,$C$4,'무신사 메타 광고'!$D:$D,$B297))</f>
        <v>0</v>
      </c>
      <c r="J297" s="11">
        <f t="shared" si="17"/>
        <v>0</v>
      </c>
      <c r="K297" s="11">
        <f t="shared" si="18"/>
        <v>0</v>
      </c>
      <c r="L297" s="12" t="str">
        <f t="shared" si="19"/>
        <v xml:space="preserve"> </v>
      </c>
      <c r="N297" s="10">
        <f>IF($C$4="", SUMIFS('무신사 메타 광고'!$X:$X, '무신사 메타 광고'!$D:$D, $B297),SUMIFS('무신사 메타 광고'!$X:$X,'무신사 메타 광고'!I:I,$C$4,'무신사 메타 광고'!D:D,$B297))</f>
        <v>0</v>
      </c>
      <c r="O297" s="11">
        <f t="shared" si="20"/>
        <v>0</v>
      </c>
      <c r="R297" s="13"/>
      <c r="S297" s="10">
        <f>IF($S$4="", SUMIFS('무신사 메타 광고'!$L:$L, '무신사 메타 광고'!$C:$C, $R297),SUMIFS('무신사 메타 광고'!L:L,'무신사 메타 광고'!$I:$I,$S$4,'무신사 메타 광고'!$C:$C,$R297))</f>
        <v>0</v>
      </c>
      <c r="T297" s="10">
        <f>IF($S$4="", SUMIFS('무신사 메타 광고'!$V:$V, '무신사 메타 광고'!$C:$C, $R297),SUMIFS('무신사 메타 광고'!$V:$V,'무신사 메타 광고'!$I:$I,$S$4,'무신사 메타 광고'!$C:$C,$R297))</f>
        <v>0</v>
      </c>
      <c r="U297" s="11">
        <f t="shared" si="21"/>
        <v>0</v>
      </c>
      <c r="V297" s="12" t="str">
        <f t="shared" si="25"/>
        <v xml:space="preserve"> </v>
      </c>
      <c r="W297" s="10">
        <f>IF($S$4="", SUMIFS('무신사 메타 광고'!$K:$K, '무신사 메타 광고'!$C:$C, $R297),SUMIFS('무신사 메타 광고'!$K:$K,'무신사 메타 광고'!$I:$I,$S$4,'무신사 메타 광고'!$C:$C,$R297))</f>
        <v>0</v>
      </c>
      <c r="X297" s="10">
        <f>IF($S$4="", SUMIFS('무신사 메타 광고'!$N:$N, '무신사 메타 광고'!$C:$C, $R297),SUMIFS('무신사 메타 광고'!$N:$N,'무신사 메타 광고'!$I:$I,$S$4,'무신사 메타 광고'!$C:$C,$R297))</f>
        <v>0</v>
      </c>
      <c r="Y297" s="11">
        <f t="shared" si="22"/>
        <v>0</v>
      </c>
      <c r="Z297" s="12" t="str">
        <f t="shared" si="26"/>
        <v xml:space="preserve"> </v>
      </c>
      <c r="AB297" s="10">
        <f>IF($S$4="", SUMIFS('무신사 메타 광고'!$X:$X, '무신사 메타 광고'!$C:$C, $R297),SUMIFS('무신사 메타 광고'!$X:$X,'무신사 메타 광고'!$I:$I,$S$4,'무신사 메타 광고'!$C:$C,$R297))</f>
        <v>0</v>
      </c>
      <c r="AC297" s="11">
        <f t="shared" si="23"/>
        <v>0</v>
      </c>
    </row>
    <row r="298" spans="2:29">
      <c r="B298" s="9"/>
      <c r="C298" s="10">
        <f>IF($C$4="", SUMIFS('무신사 메타 광고'!$L:$L, '무신사 메타 광고'!$D:$D, $B298), SUMIFS('무신사 메타 광고'!$L:$L, '무신사 메타 광고'!$I:$I, $C$4, '무신사 메타 광고'!$D:$D, $B298))</f>
        <v>0</v>
      </c>
      <c r="D298" s="10">
        <f>IF($C$4="", SUMIFS('무신사 메타 광고'!$V:$V, '무신사 메타 광고'!$D:$D, $B298), SUMIFS('무신사 메타 광고'!$V:$V,'무신사 메타 광고'!$I:$I,$C$4,'무신사 메타 광고'!$D:$D,$B298))</f>
        <v>0</v>
      </c>
      <c r="E298" s="11">
        <f t="shared" si="16"/>
        <v>0</v>
      </c>
      <c r="F298" s="12" t="str">
        <f t="shared" si="24"/>
        <v xml:space="preserve"> </v>
      </c>
      <c r="G298" s="10">
        <f>IF($C$4="", SUMIFS('무신사 메타 광고'!$K:$K, '무신사 메타 광고'!$D:$D, $B298), SUMIFS('무신사 메타 광고'!$K:$K,'무신사 메타 광고'!$I:$I,$C$4,'무신사 메타 광고'!D:D,$B298))</f>
        <v>0</v>
      </c>
      <c r="H298" s="10">
        <f>IF($C$4="", SUMIFS('무신사 메타 광고'!$N:$N, '무신사 메타 광고'!$D:$D, $B298),SUMIFS('무신사 메타 광고'!$N:$N,'무신사 메타 광고'!$I:$I,$C$4,'무신사 메타 광고'!$D:$D,$B298))</f>
        <v>0</v>
      </c>
      <c r="I298" s="10">
        <f>IF($C$4="", SUMIFS('무신사 메타 광고'!$U:$U, '무신사 메타 광고'!$D:$D, $B298),SUMIFS('무신사 메타 광고'!$U:$U,'무신사 메타 광고'!$I:$I,$C$4,'무신사 메타 광고'!$D:$D,$B298))</f>
        <v>0</v>
      </c>
      <c r="J298" s="11">
        <f t="shared" si="17"/>
        <v>0</v>
      </c>
      <c r="K298" s="11">
        <f t="shared" si="18"/>
        <v>0</v>
      </c>
      <c r="L298" s="12" t="str">
        <f t="shared" si="19"/>
        <v xml:space="preserve"> </v>
      </c>
      <c r="N298" s="10">
        <f>IF($C$4="", SUMIFS('무신사 메타 광고'!$X:$X, '무신사 메타 광고'!$D:$D, $B298),SUMIFS('무신사 메타 광고'!$X:$X,'무신사 메타 광고'!I:I,$C$4,'무신사 메타 광고'!D:D,$B298))</f>
        <v>0</v>
      </c>
      <c r="O298" s="11">
        <f t="shared" si="20"/>
        <v>0</v>
      </c>
      <c r="R298" s="13"/>
      <c r="S298" s="10">
        <f>IF($S$4="", SUMIFS('무신사 메타 광고'!$L:$L, '무신사 메타 광고'!$C:$C, $R298),SUMIFS('무신사 메타 광고'!L:L,'무신사 메타 광고'!$I:$I,$S$4,'무신사 메타 광고'!$C:$C,$R298))</f>
        <v>0</v>
      </c>
      <c r="T298" s="10">
        <f>IF($S$4="", SUMIFS('무신사 메타 광고'!$V:$V, '무신사 메타 광고'!$C:$C, $R298),SUMIFS('무신사 메타 광고'!$V:$V,'무신사 메타 광고'!$I:$I,$S$4,'무신사 메타 광고'!$C:$C,$R298))</f>
        <v>0</v>
      </c>
      <c r="U298" s="11">
        <f t="shared" si="21"/>
        <v>0</v>
      </c>
      <c r="V298" s="12" t="str">
        <f t="shared" si="25"/>
        <v xml:space="preserve"> </v>
      </c>
      <c r="W298" s="10">
        <f>IF($S$4="", SUMIFS('무신사 메타 광고'!$K:$K, '무신사 메타 광고'!$C:$C, $R298),SUMIFS('무신사 메타 광고'!$K:$K,'무신사 메타 광고'!$I:$I,$S$4,'무신사 메타 광고'!$C:$C,$R298))</f>
        <v>0</v>
      </c>
      <c r="X298" s="10">
        <f>IF($S$4="", SUMIFS('무신사 메타 광고'!$N:$N, '무신사 메타 광고'!$C:$C, $R298),SUMIFS('무신사 메타 광고'!$N:$N,'무신사 메타 광고'!$I:$I,$S$4,'무신사 메타 광고'!$C:$C,$R298))</f>
        <v>0</v>
      </c>
      <c r="Y298" s="11">
        <f t="shared" si="22"/>
        <v>0</v>
      </c>
      <c r="Z298" s="12" t="str">
        <f t="shared" si="26"/>
        <v xml:space="preserve"> </v>
      </c>
      <c r="AB298" s="10">
        <f>IF($S$4="", SUMIFS('무신사 메타 광고'!$X:$X, '무신사 메타 광고'!$C:$C, $R298),SUMIFS('무신사 메타 광고'!$X:$X,'무신사 메타 광고'!$I:$I,$S$4,'무신사 메타 광고'!$C:$C,$R298))</f>
        <v>0</v>
      </c>
      <c r="AC298" s="11">
        <f t="shared" si="23"/>
        <v>0</v>
      </c>
    </row>
    <row r="299" spans="2:29">
      <c r="B299" s="9"/>
      <c r="C299" s="10">
        <f>IF($C$4="", SUMIFS('무신사 메타 광고'!$L:$L, '무신사 메타 광고'!$D:$D, $B299), SUMIFS('무신사 메타 광고'!$L:$L, '무신사 메타 광고'!$I:$I, $C$4, '무신사 메타 광고'!$D:$D, $B299))</f>
        <v>0</v>
      </c>
      <c r="D299" s="10">
        <f>IF($C$4="", SUMIFS('무신사 메타 광고'!$V:$V, '무신사 메타 광고'!$D:$D, $B299), SUMIFS('무신사 메타 광고'!$V:$V,'무신사 메타 광고'!$I:$I,$C$4,'무신사 메타 광고'!$D:$D,$B299))</f>
        <v>0</v>
      </c>
      <c r="E299" s="11">
        <f t="shared" si="16"/>
        <v>0</v>
      </c>
      <c r="F299" s="12" t="str">
        <f t="shared" si="24"/>
        <v xml:space="preserve"> </v>
      </c>
      <c r="G299" s="10">
        <f>IF($C$4="", SUMIFS('무신사 메타 광고'!$K:$K, '무신사 메타 광고'!$D:$D, $B299), SUMIFS('무신사 메타 광고'!$K:$K,'무신사 메타 광고'!$I:$I,$C$4,'무신사 메타 광고'!D:D,$B299))</f>
        <v>0</v>
      </c>
      <c r="H299" s="10">
        <f>IF($C$4="", SUMIFS('무신사 메타 광고'!$N:$N, '무신사 메타 광고'!$D:$D, $B299),SUMIFS('무신사 메타 광고'!$N:$N,'무신사 메타 광고'!$I:$I,$C$4,'무신사 메타 광고'!$D:$D,$B299))</f>
        <v>0</v>
      </c>
      <c r="I299" s="10">
        <f>IF($C$4="", SUMIFS('무신사 메타 광고'!$U:$U, '무신사 메타 광고'!$D:$D, $B299),SUMIFS('무신사 메타 광고'!$U:$U,'무신사 메타 광고'!$I:$I,$C$4,'무신사 메타 광고'!$D:$D,$B299))</f>
        <v>0</v>
      </c>
      <c r="J299" s="11">
        <f t="shared" si="17"/>
        <v>0</v>
      </c>
      <c r="K299" s="11">
        <f t="shared" si="18"/>
        <v>0</v>
      </c>
      <c r="L299" s="12" t="str">
        <f t="shared" si="19"/>
        <v xml:space="preserve"> </v>
      </c>
      <c r="N299" s="10">
        <f>IF($C$4="", SUMIFS('무신사 메타 광고'!$X:$X, '무신사 메타 광고'!$D:$D, $B299),SUMIFS('무신사 메타 광고'!$X:$X,'무신사 메타 광고'!I:I,$C$4,'무신사 메타 광고'!D:D,$B299))</f>
        <v>0</v>
      </c>
      <c r="O299" s="11">
        <f t="shared" si="20"/>
        <v>0</v>
      </c>
      <c r="R299" s="13"/>
      <c r="S299" s="10">
        <f>IF($S$4="", SUMIFS('무신사 메타 광고'!$L:$L, '무신사 메타 광고'!$C:$C, $R299),SUMIFS('무신사 메타 광고'!L:L,'무신사 메타 광고'!$I:$I,$S$4,'무신사 메타 광고'!$C:$C,$R299))</f>
        <v>0</v>
      </c>
      <c r="T299" s="10">
        <f>IF($S$4="", SUMIFS('무신사 메타 광고'!$V:$V, '무신사 메타 광고'!$C:$C, $R299),SUMIFS('무신사 메타 광고'!$V:$V,'무신사 메타 광고'!$I:$I,$S$4,'무신사 메타 광고'!$C:$C,$R299))</f>
        <v>0</v>
      </c>
      <c r="U299" s="11">
        <f t="shared" si="21"/>
        <v>0</v>
      </c>
      <c r="V299" s="12" t="str">
        <f t="shared" si="25"/>
        <v xml:space="preserve"> </v>
      </c>
      <c r="W299" s="10">
        <f>IF($S$4="", SUMIFS('무신사 메타 광고'!$K:$K, '무신사 메타 광고'!$C:$C, $R299),SUMIFS('무신사 메타 광고'!$K:$K,'무신사 메타 광고'!$I:$I,$S$4,'무신사 메타 광고'!$C:$C,$R299))</f>
        <v>0</v>
      </c>
      <c r="X299" s="10">
        <f>IF($S$4="", SUMIFS('무신사 메타 광고'!$N:$N, '무신사 메타 광고'!$C:$C, $R299),SUMIFS('무신사 메타 광고'!$N:$N,'무신사 메타 광고'!$I:$I,$S$4,'무신사 메타 광고'!$C:$C,$R299))</f>
        <v>0</v>
      </c>
      <c r="Y299" s="11">
        <f t="shared" si="22"/>
        <v>0</v>
      </c>
      <c r="Z299" s="12" t="str">
        <f t="shared" si="26"/>
        <v xml:space="preserve"> </v>
      </c>
      <c r="AB299" s="10">
        <f>IF($S$4="", SUMIFS('무신사 메타 광고'!$X:$X, '무신사 메타 광고'!$C:$C, $R299),SUMIFS('무신사 메타 광고'!$X:$X,'무신사 메타 광고'!$I:$I,$S$4,'무신사 메타 광고'!$C:$C,$R299))</f>
        <v>0</v>
      </c>
      <c r="AC299" s="11">
        <f t="shared" si="23"/>
        <v>0</v>
      </c>
    </row>
    <row r="300" spans="2:29">
      <c r="B300" s="9"/>
      <c r="C300" s="10">
        <f>IF($C$4="", SUMIFS('무신사 메타 광고'!$L:$L, '무신사 메타 광고'!$D:$D, $B300), SUMIFS('무신사 메타 광고'!$L:$L, '무신사 메타 광고'!$I:$I, $C$4, '무신사 메타 광고'!$D:$D, $B300))</f>
        <v>0</v>
      </c>
      <c r="D300" s="10">
        <f>IF($C$4="", SUMIFS('무신사 메타 광고'!$V:$V, '무신사 메타 광고'!$D:$D, $B300), SUMIFS('무신사 메타 광고'!$V:$V,'무신사 메타 광고'!$I:$I,$C$4,'무신사 메타 광고'!$D:$D,$B300))</f>
        <v>0</v>
      </c>
      <c r="E300" s="11">
        <f t="shared" si="16"/>
        <v>0</v>
      </c>
      <c r="F300" s="12" t="str">
        <f t="shared" si="24"/>
        <v xml:space="preserve"> </v>
      </c>
      <c r="G300" s="10">
        <f>IF($C$4="", SUMIFS('무신사 메타 광고'!$K:$K, '무신사 메타 광고'!$D:$D, $B300), SUMIFS('무신사 메타 광고'!$K:$K,'무신사 메타 광고'!$I:$I,$C$4,'무신사 메타 광고'!D:D,$B300))</f>
        <v>0</v>
      </c>
      <c r="H300" s="10">
        <f>IF($C$4="", SUMIFS('무신사 메타 광고'!$N:$N, '무신사 메타 광고'!$D:$D, $B300),SUMIFS('무신사 메타 광고'!$N:$N,'무신사 메타 광고'!$I:$I,$C$4,'무신사 메타 광고'!$D:$D,$B300))</f>
        <v>0</v>
      </c>
      <c r="I300" s="10">
        <f>IF($C$4="", SUMIFS('무신사 메타 광고'!$U:$U, '무신사 메타 광고'!$D:$D, $B300),SUMIFS('무신사 메타 광고'!$U:$U,'무신사 메타 광고'!$I:$I,$C$4,'무신사 메타 광고'!$D:$D,$B300))</f>
        <v>0</v>
      </c>
      <c r="J300" s="11">
        <f t="shared" si="17"/>
        <v>0</v>
      </c>
      <c r="K300" s="11">
        <f t="shared" si="18"/>
        <v>0</v>
      </c>
      <c r="L300" s="12" t="str">
        <f t="shared" si="19"/>
        <v xml:space="preserve"> </v>
      </c>
      <c r="N300" s="10">
        <f>IF($C$4="", SUMIFS('무신사 메타 광고'!$X:$X, '무신사 메타 광고'!$D:$D, $B300),SUMIFS('무신사 메타 광고'!$X:$X,'무신사 메타 광고'!I:I,$C$4,'무신사 메타 광고'!D:D,$B300))</f>
        <v>0</v>
      </c>
      <c r="O300" s="11">
        <f t="shared" si="20"/>
        <v>0</v>
      </c>
      <c r="R300" s="13"/>
      <c r="S300" s="10">
        <f>IF($S$4="", SUMIFS('무신사 메타 광고'!$L:$L, '무신사 메타 광고'!$C:$C, $R300),SUMIFS('무신사 메타 광고'!L:L,'무신사 메타 광고'!$I:$I,$S$4,'무신사 메타 광고'!$C:$C,$R300))</f>
        <v>0</v>
      </c>
      <c r="T300" s="10">
        <f>IF($S$4="", SUMIFS('무신사 메타 광고'!$V:$V, '무신사 메타 광고'!$C:$C, $R300),SUMIFS('무신사 메타 광고'!$V:$V,'무신사 메타 광고'!$I:$I,$S$4,'무신사 메타 광고'!$C:$C,$R300))</f>
        <v>0</v>
      </c>
      <c r="U300" s="11">
        <f t="shared" si="21"/>
        <v>0</v>
      </c>
      <c r="V300" s="12" t="str">
        <f t="shared" si="25"/>
        <v xml:space="preserve"> </v>
      </c>
      <c r="W300" s="10">
        <f>IF($S$4="", SUMIFS('무신사 메타 광고'!$K:$K, '무신사 메타 광고'!$C:$C, $R300),SUMIFS('무신사 메타 광고'!$K:$K,'무신사 메타 광고'!$I:$I,$S$4,'무신사 메타 광고'!$C:$C,$R300))</f>
        <v>0</v>
      </c>
      <c r="X300" s="10">
        <f>IF($S$4="", SUMIFS('무신사 메타 광고'!$N:$N, '무신사 메타 광고'!$C:$C, $R300),SUMIFS('무신사 메타 광고'!$N:$N,'무신사 메타 광고'!$I:$I,$S$4,'무신사 메타 광고'!$C:$C,$R300))</f>
        <v>0</v>
      </c>
      <c r="Y300" s="11">
        <f t="shared" si="22"/>
        <v>0</v>
      </c>
      <c r="Z300" s="12" t="str">
        <f t="shared" si="26"/>
        <v xml:space="preserve"> </v>
      </c>
      <c r="AB300" s="10">
        <f>IF($S$4="", SUMIFS('무신사 메타 광고'!$X:$X, '무신사 메타 광고'!$C:$C, $R300),SUMIFS('무신사 메타 광고'!$X:$X,'무신사 메타 광고'!$I:$I,$S$4,'무신사 메타 광고'!$C:$C,$R300))</f>
        <v>0</v>
      </c>
      <c r="AC300" s="11">
        <f t="shared" si="23"/>
        <v>0</v>
      </c>
    </row>
    <row r="301" spans="2:29">
      <c r="B301" s="9"/>
      <c r="C301" s="10">
        <f>IF($C$4="", SUMIFS('무신사 메타 광고'!$L:$L, '무신사 메타 광고'!$D:$D, $B301), SUMIFS('무신사 메타 광고'!$L:$L, '무신사 메타 광고'!$I:$I, $C$4, '무신사 메타 광고'!$D:$D, $B301))</f>
        <v>0</v>
      </c>
      <c r="D301" s="10">
        <f>IF($C$4="", SUMIFS('무신사 메타 광고'!$V:$V, '무신사 메타 광고'!$D:$D, $B301), SUMIFS('무신사 메타 광고'!$V:$V,'무신사 메타 광고'!$I:$I,$C$4,'무신사 메타 광고'!$D:$D,$B301))</f>
        <v>0</v>
      </c>
      <c r="E301" s="11">
        <f t="shared" si="16"/>
        <v>0</v>
      </c>
      <c r="F301" s="12" t="str">
        <f t="shared" si="24"/>
        <v xml:space="preserve"> </v>
      </c>
      <c r="G301" s="10">
        <f>IF($C$4="", SUMIFS('무신사 메타 광고'!$K:$K, '무신사 메타 광고'!$D:$D, $B301), SUMIFS('무신사 메타 광고'!$K:$K,'무신사 메타 광고'!$I:$I,$C$4,'무신사 메타 광고'!D:D,$B301))</f>
        <v>0</v>
      </c>
      <c r="H301" s="10">
        <f>IF($C$4="", SUMIFS('무신사 메타 광고'!$N:$N, '무신사 메타 광고'!$D:$D, $B301),SUMIFS('무신사 메타 광고'!$N:$N,'무신사 메타 광고'!$I:$I,$C$4,'무신사 메타 광고'!$D:$D,$B301))</f>
        <v>0</v>
      </c>
      <c r="I301" s="10">
        <f>IF($C$4="", SUMIFS('무신사 메타 광고'!$U:$U, '무신사 메타 광고'!$D:$D, $B301),SUMIFS('무신사 메타 광고'!$U:$U,'무신사 메타 광고'!$I:$I,$C$4,'무신사 메타 광고'!$D:$D,$B301))</f>
        <v>0</v>
      </c>
      <c r="J301" s="11">
        <f t="shared" si="17"/>
        <v>0</v>
      </c>
      <c r="K301" s="11">
        <f t="shared" si="18"/>
        <v>0</v>
      </c>
      <c r="L301" s="12" t="str">
        <f t="shared" si="19"/>
        <v xml:space="preserve"> </v>
      </c>
      <c r="N301" s="10">
        <f>IF($C$4="", SUMIFS('무신사 메타 광고'!$X:$X, '무신사 메타 광고'!$D:$D, $B301),SUMIFS('무신사 메타 광고'!$X:$X,'무신사 메타 광고'!I:I,$C$4,'무신사 메타 광고'!D:D,$B301))</f>
        <v>0</v>
      </c>
      <c r="O301" s="11">
        <f t="shared" si="20"/>
        <v>0</v>
      </c>
      <c r="R301" s="13"/>
      <c r="S301" s="10">
        <f>IF($S$4="", SUMIFS('무신사 메타 광고'!$L:$L, '무신사 메타 광고'!$C:$C, $R301),SUMIFS('무신사 메타 광고'!L:L,'무신사 메타 광고'!$I:$I,$S$4,'무신사 메타 광고'!$C:$C,$R301))</f>
        <v>0</v>
      </c>
      <c r="T301" s="10">
        <f>IF($S$4="", SUMIFS('무신사 메타 광고'!$V:$V, '무신사 메타 광고'!$C:$C, $R301),SUMIFS('무신사 메타 광고'!$V:$V,'무신사 메타 광고'!$I:$I,$S$4,'무신사 메타 광고'!$C:$C,$R301))</f>
        <v>0</v>
      </c>
      <c r="U301" s="11">
        <f t="shared" si="21"/>
        <v>0</v>
      </c>
      <c r="V301" s="12" t="str">
        <f t="shared" si="25"/>
        <v xml:space="preserve"> </v>
      </c>
      <c r="W301" s="10">
        <f>IF($S$4="", SUMIFS('무신사 메타 광고'!$K:$K, '무신사 메타 광고'!$C:$C, $R301),SUMIFS('무신사 메타 광고'!$K:$K,'무신사 메타 광고'!$I:$I,$S$4,'무신사 메타 광고'!$C:$C,$R301))</f>
        <v>0</v>
      </c>
      <c r="X301" s="10">
        <f>IF($S$4="", SUMIFS('무신사 메타 광고'!$N:$N, '무신사 메타 광고'!$C:$C, $R301),SUMIFS('무신사 메타 광고'!$N:$N,'무신사 메타 광고'!$I:$I,$S$4,'무신사 메타 광고'!$C:$C,$R301))</f>
        <v>0</v>
      </c>
      <c r="Y301" s="11">
        <f t="shared" si="22"/>
        <v>0</v>
      </c>
      <c r="Z301" s="12" t="str">
        <f t="shared" si="26"/>
        <v xml:space="preserve"> </v>
      </c>
      <c r="AB301" s="10">
        <f>IF($S$4="", SUMIFS('무신사 메타 광고'!$X:$X, '무신사 메타 광고'!$C:$C, $R301),SUMIFS('무신사 메타 광고'!$X:$X,'무신사 메타 광고'!$I:$I,$S$4,'무신사 메타 광고'!$C:$C,$R301))</f>
        <v>0</v>
      </c>
      <c r="AC301" s="11">
        <f t="shared" si="23"/>
        <v>0</v>
      </c>
    </row>
    <row r="302" spans="2:29">
      <c r="B302" s="9"/>
      <c r="C302" s="10">
        <f>IF($C$4="", SUMIFS('무신사 메타 광고'!$L:$L, '무신사 메타 광고'!$D:$D, $B302), SUMIFS('무신사 메타 광고'!$L:$L, '무신사 메타 광고'!$I:$I, $C$4, '무신사 메타 광고'!$D:$D, $B302))</f>
        <v>0</v>
      </c>
      <c r="D302" s="10">
        <f>IF($C$4="", SUMIFS('무신사 메타 광고'!$V:$V, '무신사 메타 광고'!$D:$D, $B302), SUMIFS('무신사 메타 광고'!$V:$V,'무신사 메타 광고'!$I:$I,$C$4,'무신사 메타 광고'!$D:$D,$B302))</f>
        <v>0</v>
      </c>
      <c r="E302" s="11">
        <f t="shared" si="16"/>
        <v>0</v>
      </c>
      <c r="F302" s="12" t="str">
        <f t="shared" si="24"/>
        <v xml:space="preserve"> </v>
      </c>
      <c r="G302" s="10">
        <f>IF($C$4="", SUMIFS('무신사 메타 광고'!$K:$K, '무신사 메타 광고'!$D:$D, $B302), SUMIFS('무신사 메타 광고'!$K:$K,'무신사 메타 광고'!$I:$I,$C$4,'무신사 메타 광고'!D:D,$B302))</f>
        <v>0</v>
      </c>
      <c r="H302" s="10">
        <f>IF($C$4="", SUMIFS('무신사 메타 광고'!$N:$N, '무신사 메타 광고'!$D:$D, $B302),SUMIFS('무신사 메타 광고'!$N:$N,'무신사 메타 광고'!$I:$I,$C$4,'무신사 메타 광고'!$D:$D,$B302))</f>
        <v>0</v>
      </c>
      <c r="I302" s="10">
        <f>IF($C$4="", SUMIFS('무신사 메타 광고'!$U:$U, '무신사 메타 광고'!$D:$D, $B302),SUMIFS('무신사 메타 광고'!$U:$U,'무신사 메타 광고'!$I:$I,$C$4,'무신사 메타 광고'!$D:$D,$B302))</f>
        <v>0</v>
      </c>
      <c r="J302" s="11">
        <f t="shared" si="17"/>
        <v>0</v>
      </c>
      <c r="K302" s="11">
        <f t="shared" si="18"/>
        <v>0</v>
      </c>
      <c r="L302" s="12" t="str">
        <f t="shared" si="19"/>
        <v xml:space="preserve"> </v>
      </c>
      <c r="N302" s="10">
        <f>IF($C$4="", SUMIFS('무신사 메타 광고'!$X:$X, '무신사 메타 광고'!$D:$D, $B302),SUMIFS('무신사 메타 광고'!$X:$X,'무신사 메타 광고'!I:I,$C$4,'무신사 메타 광고'!D:D,$B302))</f>
        <v>0</v>
      </c>
      <c r="O302" s="11">
        <f t="shared" si="20"/>
        <v>0</v>
      </c>
      <c r="R302" s="13"/>
      <c r="S302" s="10">
        <f>IF($S$4="", SUMIFS('무신사 메타 광고'!$L:$L, '무신사 메타 광고'!$C:$C, $R302),SUMIFS('무신사 메타 광고'!L:L,'무신사 메타 광고'!$I:$I,$S$4,'무신사 메타 광고'!$C:$C,$R302))</f>
        <v>0</v>
      </c>
      <c r="T302" s="10">
        <f>IF($S$4="", SUMIFS('무신사 메타 광고'!$V:$V, '무신사 메타 광고'!$C:$C, $R302),SUMIFS('무신사 메타 광고'!$V:$V,'무신사 메타 광고'!$I:$I,$S$4,'무신사 메타 광고'!$C:$C,$R302))</f>
        <v>0</v>
      </c>
      <c r="U302" s="11">
        <f t="shared" si="21"/>
        <v>0</v>
      </c>
      <c r="V302" s="12" t="str">
        <f t="shared" si="25"/>
        <v xml:space="preserve"> </v>
      </c>
      <c r="W302" s="10">
        <f>IF($S$4="", SUMIFS('무신사 메타 광고'!$K:$K, '무신사 메타 광고'!$C:$C, $R302),SUMIFS('무신사 메타 광고'!$K:$K,'무신사 메타 광고'!$I:$I,$S$4,'무신사 메타 광고'!$C:$C,$R302))</f>
        <v>0</v>
      </c>
      <c r="X302" s="10">
        <f>IF($S$4="", SUMIFS('무신사 메타 광고'!$N:$N, '무신사 메타 광고'!$C:$C, $R302),SUMIFS('무신사 메타 광고'!$N:$N,'무신사 메타 광고'!$I:$I,$S$4,'무신사 메타 광고'!$C:$C,$R302))</f>
        <v>0</v>
      </c>
      <c r="Y302" s="11">
        <f t="shared" si="22"/>
        <v>0</v>
      </c>
      <c r="Z302" s="12" t="str">
        <f t="shared" si="26"/>
        <v xml:space="preserve"> </v>
      </c>
      <c r="AB302" s="10">
        <f>IF($S$4="", SUMIFS('무신사 메타 광고'!$X:$X, '무신사 메타 광고'!$C:$C, $R302),SUMIFS('무신사 메타 광고'!$X:$X,'무신사 메타 광고'!$I:$I,$S$4,'무신사 메타 광고'!$C:$C,$R302))</f>
        <v>0</v>
      </c>
      <c r="AC302" s="11">
        <f t="shared" si="23"/>
        <v>0</v>
      </c>
    </row>
    <row r="303" spans="2:29">
      <c r="B303" s="9"/>
      <c r="C303" s="10">
        <f>IF($C$4="", SUMIFS('무신사 메타 광고'!$L:$L, '무신사 메타 광고'!$D:$D, $B303), SUMIFS('무신사 메타 광고'!$L:$L, '무신사 메타 광고'!$I:$I, $C$4, '무신사 메타 광고'!$D:$D, $B303))</f>
        <v>0</v>
      </c>
      <c r="D303" s="10">
        <f>IF($C$4="", SUMIFS('무신사 메타 광고'!$V:$V, '무신사 메타 광고'!$D:$D, $B303), SUMIFS('무신사 메타 광고'!$V:$V,'무신사 메타 광고'!$I:$I,$C$4,'무신사 메타 광고'!$D:$D,$B303))</f>
        <v>0</v>
      </c>
      <c r="E303" s="11">
        <f t="shared" si="16"/>
        <v>0</v>
      </c>
      <c r="F303" s="12" t="str">
        <f t="shared" si="24"/>
        <v xml:space="preserve"> </v>
      </c>
      <c r="G303" s="10">
        <f>IF($C$4="", SUMIFS('무신사 메타 광고'!$K:$K, '무신사 메타 광고'!$D:$D, $B303), SUMIFS('무신사 메타 광고'!$K:$K,'무신사 메타 광고'!$I:$I,$C$4,'무신사 메타 광고'!D:D,$B303))</f>
        <v>0</v>
      </c>
      <c r="H303" s="10">
        <f>IF($C$4="", SUMIFS('무신사 메타 광고'!$N:$N, '무신사 메타 광고'!$D:$D, $B303),SUMIFS('무신사 메타 광고'!$N:$N,'무신사 메타 광고'!$I:$I,$C$4,'무신사 메타 광고'!$D:$D,$B303))</f>
        <v>0</v>
      </c>
      <c r="I303" s="10">
        <f>IF($C$4="", SUMIFS('무신사 메타 광고'!$U:$U, '무신사 메타 광고'!$D:$D, $B303),SUMIFS('무신사 메타 광고'!$U:$U,'무신사 메타 광고'!$I:$I,$C$4,'무신사 메타 광고'!$D:$D,$B303))</f>
        <v>0</v>
      </c>
      <c r="J303" s="11">
        <f t="shared" si="17"/>
        <v>0</v>
      </c>
      <c r="K303" s="11">
        <f t="shared" si="18"/>
        <v>0</v>
      </c>
      <c r="L303" s="12" t="str">
        <f t="shared" si="19"/>
        <v xml:space="preserve"> </v>
      </c>
      <c r="N303" s="10">
        <f>IF($C$4="", SUMIFS('무신사 메타 광고'!$X:$X, '무신사 메타 광고'!$D:$D, $B303),SUMIFS('무신사 메타 광고'!$X:$X,'무신사 메타 광고'!I:I,$C$4,'무신사 메타 광고'!D:D,$B303))</f>
        <v>0</v>
      </c>
      <c r="O303" s="11">
        <f t="shared" si="20"/>
        <v>0</v>
      </c>
      <c r="R303" s="13"/>
      <c r="S303" s="10">
        <f>IF($S$4="", SUMIFS('무신사 메타 광고'!$L:$L, '무신사 메타 광고'!$C:$C, $R303),SUMIFS('무신사 메타 광고'!L:L,'무신사 메타 광고'!$I:$I,$S$4,'무신사 메타 광고'!$C:$C,$R303))</f>
        <v>0</v>
      </c>
      <c r="T303" s="10">
        <f>IF($S$4="", SUMIFS('무신사 메타 광고'!$V:$V, '무신사 메타 광고'!$C:$C, $R303),SUMIFS('무신사 메타 광고'!$V:$V,'무신사 메타 광고'!$I:$I,$S$4,'무신사 메타 광고'!$C:$C,$R303))</f>
        <v>0</v>
      </c>
      <c r="U303" s="11">
        <f t="shared" si="21"/>
        <v>0</v>
      </c>
      <c r="V303" s="12" t="str">
        <f t="shared" si="25"/>
        <v xml:space="preserve"> </v>
      </c>
      <c r="W303" s="10">
        <f>IF($S$4="", SUMIFS('무신사 메타 광고'!$K:$K, '무신사 메타 광고'!$C:$C, $R303),SUMIFS('무신사 메타 광고'!$K:$K,'무신사 메타 광고'!$I:$I,$S$4,'무신사 메타 광고'!$C:$C,$R303))</f>
        <v>0</v>
      </c>
      <c r="X303" s="10">
        <f>IF($S$4="", SUMIFS('무신사 메타 광고'!$N:$N, '무신사 메타 광고'!$C:$C, $R303),SUMIFS('무신사 메타 광고'!$N:$N,'무신사 메타 광고'!$I:$I,$S$4,'무신사 메타 광고'!$C:$C,$R303))</f>
        <v>0</v>
      </c>
      <c r="Y303" s="11">
        <f t="shared" si="22"/>
        <v>0</v>
      </c>
      <c r="Z303" s="12" t="str">
        <f t="shared" si="26"/>
        <v xml:space="preserve"> </v>
      </c>
      <c r="AB303" s="10">
        <f>IF($S$4="", SUMIFS('무신사 메타 광고'!$X:$X, '무신사 메타 광고'!$C:$C, $R303),SUMIFS('무신사 메타 광고'!$X:$X,'무신사 메타 광고'!$I:$I,$S$4,'무신사 메타 광고'!$C:$C,$R303))</f>
        <v>0</v>
      </c>
      <c r="AC303" s="11">
        <f t="shared" si="23"/>
        <v>0</v>
      </c>
    </row>
    <row r="304" spans="2:29">
      <c r="B304" s="9"/>
      <c r="C304" s="10">
        <f>IF($C$4="", SUMIFS('무신사 메타 광고'!$L:$L, '무신사 메타 광고'!$D:$D, $B304), SUMIFS('무신사 메타 광고'!$L:$L, '무신사 메타 광고'!$I:$I, $C$4, '무신사 메타 광고'!$D:$D, $B304))</f>
        <v>0</v>
      </c>
      <c r="D304" s="10">
        <f>IF($C$4="", SUMIFS('무신사 메타 광고'!$V:$V, '무신사 메타 광고'!$D:$D, $B304), SUMIFS('무신사 메타 광고'!$V:$V,'무신사 메타 광고'!$I:$I,$C$4,'무신사 메타 광고'!$D:$D,$B304))</f>
        <v>0</v>
      </c>
      <c r="E304" s="11">
        <f t="shared" si="16"/>
        <v>0</v>
      </c>
      <c r="F304" s="12" t="str">
        <f t="shared" si="24"/>
        <v xml:space="preserve"> </v>
      </c>
      <c r="G304" s="10">
        <f>IF($C$4="", SUMIFS('무신사 메타 광고'!$K:$K, '무신사 메타 광고'!$D:$D, $B304), SUMIFS('무신사 메타 광고'!$K:$K,'무신사 메타 광고'!$I:$I,$C$4,'무신사 메타 광고'!D:D,$B304))</f>
        <v>0</v>
      </c>
      <c r="H304" s="10">
        <f>IF($C$4="", SUMIFS('무신사 메타 광고'!$N:$N, '무신사 메타 광고'!$D:$D, $B304),SUMIFS('무신사 메타 광고'!$N:$N,'무신사 메타 광고'!$I:$I,$C$4,'무신사 메타 광고'!$D:$D,$B304))</f>
        <v>0</v>
      </c>
      <c r="I304" s="10">
        <f>IF($C$4="", SUMIFS('무신사 메타 광고'!$U:$U, '무신사 메타 광고'!$D:$D, $B304),SUMIFS('무신사 메타 광고'!$U:$U,'무신사 메타 광고'!$I:$I,$C$4,'무신사 메타 광고'!$D:$D,$B304))</f>
        <v>0</v>
      </c>
      <c r="J304" s="11">
        <f t="shared" si="17"/>
        <v>0</v>
      </c>
      <c r="K304" s="11">
        <f t="shared" si="18"/>
        <v>0</v>
      </c>
      <c r="L304" s="12" t="str">
        <f t="shared" si="19"/>
        <v xml:space="preserve"> </v>
      </c>
      <c r="N304" s="10">
        <f>IF($C$4="", SUMIFS('무신사 메타 광고'!$X:$X, '무신사 메타 광고'!$D:$D, $B304),SUMIFS('무신사 메타 광고'!$X:$X,'무신사 메타 광고'!I:I,$C$4,'무신사 메타 광고'!D:D,$B304))</f>
        <v>0</v>
      </c>
      <c r="O304" s="11">
        <f t="shared" si="20"/>
        <v>0</v>
      </c>
      <c r="R304" s="13"/>
      <c r="S304" s="10">
        <f>IF($S$4="", SUMIFS('무신사 메타 광고'!$L:$L, '무신사 메타 광고'!$C:$C, $R304),SUMIFS('무신사 메타 광고'!L:L,'무신사 메타 광고'!$I:$I,$S$4,'무신사 메타 광고'!$C:$C,$R304))</f>
        <v>0</v>
      </c>
      <c r="T304" s="10">
        <f>IF($S$4="", SUMIFS('무신사 메타 광고'!$V:$V, '무신사 메타 광고'!$C:$C, $R304),SUMIFS('무신사 메타 광고'!$V:$V,'무신사 메타 광고'!$I:$I,$S$4,'무신사 메타 광고'!$C:$C,$R304))</f>
        <v>0</v>
      </c>
      <c r="U304" s="11">
        <f t="shared" si="21"/>
        <v>0</v>
      </c>
      <c r="V304" s="12" t="str">
        <f t="shared" si="25"/>
        <v xml:space="preserve"> </v>
      </c>
      <c r="W304" s="10">
        <f>IF($S$4="", SUMIFS('무신사 메타 광고'!$K:$K, '무신사 메타 광고'!$C:$C, $R304),SUMIFS('무신사 메타 광고'!$K:$K,'무신사 메타 광고'!$I:$I,$S$4,'무신사 메타 광고'!$C:$C,$R304))</f>
        <v>0</v>
      </c>
      <c r="X304" s="10">
        <f>IF($S$4="", SUMIFS('무신사 메타 광고'!$N:$N, '무신사 메타 광고'!$C:$C, $R304),SUMIFS('무신사 메타 광고'!$N:$N,'무신사 메타 광고'!$I:$I,$S$4,'무신사 메타 광고'!$C:$C,$R304))</f>
        <v>0</v>
      </c>
      <c r="Y304" s="11">
        <f t="shared" si="22"/>
        <v>0</v>
      </c>
      <c r="Z304" s="12" t="str">
        <f t="shared" si="26"/>
        <v xml:space="preserve"> </v>
      </c>
      <c r="AB304" s="10">
        <f>IF($S$4="", SUMIFS('무신사 메타 광고'!$X:$X, '무신사 메타 광고'!$C:$C, $R304),SUMIFS('무신사 메타 광고'!$X:$X,'무신사 메타 광고'!$I:$I,$S$4,'무신사 메타 광고'!$C:$C,$R304))</f>
        <v>0</v>
      </c>
      <c r="AC304" s="11">
        <f t="shared" si="23"/>
        <v>0</v>
      </c>
    </row>
    <row r="305" spans="2:29">
      <c r="B305" s="9"/>
      <c r="C305" s="10">
        <f>IF($C$4="", SUMIFS('무신사 메타 광고'!$L:$L, '무신사 메타 광고'!$D:$D, $B305), SUMIFS('무신사 메타 광고'!$L:$L, '무신사 메타 광고'!$I:$I, $C$4, '무신사 메타 광고'!$D:$D, $B305))</f>
        <v>0</v>
      </c>
      <c r="D305" s="10">
        <f>IF($C$4="", SUMIFS('무신사 메타 광고'!$V:$V, '무신사 메타 광고'!$D:$D, $B305), SUMIFS('무신사 메타 광고'!$V:$V,'무신사 메타 광고'!$I:$I,$C$4,'무신사 메타 광고'!$D:$D,$B305))</f>
        <v>0</v>
      </c>
      <c r="E305" s="11">
        <f t="shared" si="16"/>
        <v>0</v>
      </c>
      <c r="F305" s="12" t="str">
        <f t="shared" si="24"/>
        <v xml:space="preserve"> </v>
      </c>
      <c r="G305" s="10">
        <f>IF($C$4="", SUMIFS('무신사 메타 광고'!$K:$K, '무신사 메타 광고'!$D:$D, $B305), SUMIFS('무신사 메타 광고'!$K:$K,'무신사 메타 광고'!$I:$I,$C$4,'무신사 메타 광고'!D:D,$B305))</f>
        <v>0</v>
      </c>
      <c r="H305" s="10">
        <f>IF($C$4="", SUMIFS('무신사 메타 광고'!$N:$N, '무신사 메타 광고'!$D:$D, $B305),SUMIFS('무신사 메타 광고'!$N:$N,'무신사 메타 광고'!$I:$I,$C$4,'무신사 메타 광고'!$D:$D,$B305))</f>
        <v>0</v>
      </c>
      <c r="I305" s="10">
        <f>IF($C$4="", SUMIFS('무신사 메타 광고'!$U:$U, '무신사 메타 광고'!$D:$D, $B305),SUMIFS('무신사 메타 광고'!$U:$U,'무신사 메타 광고'!$I:$I,$C$4,'무신사 메타 광고'!$D:$D,$B305))</f>
        <v>0</v>
      </c>
      <c r="J305" s="11">
        <f t="shared" si="17"/>
        <v>0</v>
      </c>
      <c r="K305" s="11">
        <f t="shared" si="18"/>
        <v>0</v>
      </c>
      <c r="L305" s="12" t="str">
        <f t="shared" si="19"/>
        <v xml:space="preserve"> </v>
      </c>
      <c r="N305" s="10">
        <f>IF($C$4="", SUMIFS('무신사 메타 광고'!$X:$X, '무신사 메타 광고'!$D:$D, $B305),SUMIFS('무신사 메타 광고'!$X:$X,'무신사 메타 광고'!I:I,$C$4,'무신사 메타 광고'!D:D,$B305))</f>
        <v>0</v>
      </c>
      <c r="O305" s="11">
        <f t="shared" si="20"/>
        <v>0</v>
      </c>
      <c r="R305" s="13"/>
      <c r="S305" s="10">
        <f>IF($S$4="", SUMIFS('무신사 메타 광고'!$L:$L, '무신사 메타 광고'!$C:$C, $R305),SUMIFS('무신사 메타 광고'!L:L,'무신사 메타 광고'!$I:$I,$S$4,'무신사 메타 광고'!$C:$C,$R305))</f>
        <v>0</v>
      </c>
      <c r="T305" s="10">
        <f>IF($S$4="", SUMIFS('무신사 메타 광고'!$V:$V, '무신사 메타 광고'!$C:$C, $R305),SUMIFS('무신사 메타 광고'!$V:$V,'무신사 메타 광고'!$I:$I,$S$4,'무신사 메타 광고'!$C:$C,$R305))</f>
        <v>0</v>
      </c>
      <c r="U305" s="11">
        <f t="shared" si="21"/>
        <v>0</v>
      </c>
      <c r="V305" s="12" t="str">
        <f t="shared" si="25"/>
        <v xml:space="preserve"> </v>
      </c>
      <c r="W305" s="10">
        <f>IF($S$4="", SUMIFS('무신사 메타 광고'!$K:$K, '무신사 메타 광고'!$C:$C, $R305),SUMIFS('무신사 메타 광고'!$K:$K,'무신사 메타 광고'!$I:$I,$S$4,'무신사 메타 광고'!$C:$C,$R305))</f>
        <v>0</v>
      </c>
      <c r="X305" s="10">
        <f>IF($S$4="", SUMIFS('무신사 메타 광고'!$N:$N, '무신사 메타 광고'!$C:$C, $R305),SUMIFS('무신사 메타 광고'!$N:$N,'무신사 메타 광고'!$I:$I,$S$4,'무신사 메타 광고'!$C:$C,$R305))</f>
        <v>0</v>
      </c>
      <c r="Y305" s="11">
        <f t="shared" si="22"/>
        <v>0</v>
      </c>
      <c r="Z305" s="12" t="str">
        <f t="shared" si="26"/>
        <v xml:space="preserve"> </v>
      </c>
      <c r="AB305" s="10">
        <f>IF($S$4="", SUMIFS('무신사 메타 광고'!$X:$X, '무신사 메타 광고'!$C:$C, $R305),SUMIFS('무신사 메타 광고'!$X:$X,'무신사 메타 광고'!$I:$I,$S$4,'무신사 메타 광고'!$C:$C,$R305))</f>
        <v>0</v>
      </c>
      <c r="AC305" s="11">
        <f t="shared" si="23"/>
        <v>0</v>
      </c>
    </row>
    <row r="306" spans="2:29">
      <c r="B306" s="9"/>
      <c r="C306" s="10">
        <f>IF($C$4="", SUMIFS('무신사 메타 광고'!$L:$L, '무신사 메타 광고'!$D:$D, $B306), SUMIFS('무신사 메타 광고'!$L:$L, '무신사 메타 광고'!$I:$I, $C$4, '무신사 메타 광고'!$D:$D, $B306))</f>
        <v>0</v>
      </c>
      <c r="D306" s="10">
        <f>IF($C$4="", SUMIFS('무신사 메타 광고'!$V:$V, '무신사 메타 광고'!$D:$D, $B306), SUMIFS('무신사 메타 광고'!$V:$V,'무신사 메타 광고'!$I:$I,$C$4,'무신사 메타 광고'!$D:$D,$B306))</f>
        <v>0</v>
      </c>
      <c r="E306" s="11">
        <f t="shared" si="16"/>
        <v>0</v>
      </c>
      <c r="F306" s="12" t="str">
        <f t="shared" si="24"/>
        <v xml:space="preserve"> </v>
      </c>
      <c r="G306" s="10">
        <f>IF($C$4="", SUMIFS('무신사 메타 광고'!$K:$K, '무신사 메타 광고'!$D:$D, $B306), SUMIFS('무신사 메타 광고'!$K:$K,'무신사 메타 광고'!$I:$I,$C$4,'무신사 메타 광고'!D:D,$B306))</f>
        <v>0</v>
      </c>
      <c r="H306" s="10">
        <f>IF($C$4="", SUMIFS('무신사 메타 광고'!$N:$N, '무신사 메타 광고'!$D:$D, $B306),SUMIFS('무신사 메타 광고'!$N:$N,'무신사 메타 광고'!$I:$I,$C$4,'무신사 메타 광고'!$D:$D,$B306))</f>
        <v>0</v>
      </c>
      <c r="I306" s="10">
        <f>IF($C$4="", SUMIFS('무신사 메타 광고'!$U:$U, '무신사 메타 광고'!$D:$D, $B306),SUMIFS('무신사 메타 광고'!$U:$U,'무신사 메타 광고'!$I:$I,$C$4,'무신사 메타 광고'!$D:$D,$B306))</f>
        <v>0</v>
      </c>
      <c r="J306" s="11">
        <f t="shared" si="17"/>
        <v>0</v>
      </c>
      <c r="K306" s="11">
        <f t="shared" si="18"/>
        <v>0</v>
      </c>
      <c r="L306" s="12" t="str">
        <f t="shared" si="19"/>
        <v xml:space="preserve"> </v>
      </c>
      <c r="N306" s="10">
        <f>IF($C$4="", SUMIFS('무신사 메타 광고'!$X:$X, '무신사 메타 광고'!$D:$D, $B306),SUMIFS('무신사 메타 광고'!$X:$X,'무신사 메타 광고'!I:I,$C$4,'무신사 메타 광고'!D:D,$B306))</f>
        <v>0</v>
      </c>
      <c r="O306" s="11">
        <f t="shared" si="20"/>
        <v>0</v>
      </c>
      <c r="R306" s="13"/>
      <c r="S306" s="10">
        <f>IF($S$4="", SUMIFS('무신사 메타 광고'!$L:$L, '무신사 메타 광고'!$C:$C, $R306),SUMIFS('무신사 메타 광고'!L:L,'무신사 메타 광고'!$I:$I,$S$4,'무신사 메타 광고'!$C:$C,$R306))</f>
        <v>0</v>
      </c>
      <c r="T306" s="10">
        <f>IF($S$4="", SUMIFS('무신사 메타 광고'!$V:$V, '무신사 메타 광고'!$C:$C, $R306),SUMIFS('무신사 메타 광고'!$V:$V,'무신사 메타 광고'!$I:$I,$S$4,'무신사 메타 광고'!$C:$C,$R306))</f>
        <v>0</v>
      </c>
      <c r="U306" s="11">
        <f t="shared" si="21"/>
        <v>0</v>
      </c>
      <c r="V306" s="12" t="str">
        <f t="shared" si="25"/>
        <v xml:space="preserve"> </v>
      </c>
      <c r="W306" s="10">
        <f>IF($S$4="", SUMIFS('무신사 메타 광고'!$K:$K, '무신사 메타 광고'!$C:$C, $R306),SUMIFS('무신사 메타 광고'!$K:$K,'무신사 메타 광고'!$I:$I,$S$4,'무신사 메타 광고'!$C:$C,$R306))</f>
        <v>0</v>
      </c>
      <c r="X306" s="10">
        <f>IF($S$4="", SUMIFS('무신사 메타 광고'!$N:$N, '무신사 메타 광고'!$C:$C, $R306),SUMIFS('무신사 메타 광고'!$N:$N,'무신사 메타 광고'!$I:$I,$S$4,'무신사 메타 광고'!$C:$C,$R306))</f>
        <v>0</v>
      </c>
      <c r="Y306" s="11">
        <f t="shared" si="22"/>
        <v>0</v>
      </c>
      <c r="Z306" s="12" t="str">
        <f t="shared" si="26"/>
        <v xml:space="preserve"> </v>
      </c>
      <c r="AB306" s="10">
        <f>IF($S$4="", SUMIFS('무신사 메타 광고'!$X:$X, '무신사 메타 광고'!$C:$C, $R306),SUMIFS('무신사 메타 광고'!$X:$X,'무신사 메타 광고'!$I:$I,$S$4,'무신사 메타 광고'!$C:$C,$R306))</f>
        <v>0</v>
      </c>
      <c r="AC306" s="11">
        <f t="shared" si="23"/>
        <v>0</v>
      </c>
    </row>
    <row r="307" spans="2:29">
      <c r="B307" s="9"/>
      <c r="C307" s="10">
        <f>IF($C$4="", SUMIFS('무신사 메타 광고'!$L:$L, '무신사 메타 광고'!$D:$D, $B307), SUMIFS('무신사 메타 광고'!$L:$L, '무신사 메타 광고'!$I:$I, $C$4, '무신사 메타 광고'!$D:$D, $B307))</f>
        <v>0</v>
      </c>
      <c r="D307" s="10">
        <f>IF($C$4="", SUMIFS('무신사 메타 광고'!$V:$V, '무신사 메타 광고'!$D:$D, $B307), SUMIFS('무신사 메타 광고'!$V:$V,'무신사 메타 광고'!$I:$I,$C$4,'무신사 메타 광고'!$D:$D,$B307))</f>
        <v>0</v>
      </c>
      <c r="E307" s="11">
        <f t="shared" si="16"/>
        <v>0</v>
      </c>
      <c r="F307" s="12" t="str">
        <f t="shared" si="24"/>
        <v xml:space="preserve"> </v>
      </c>
      <c r="G307" s="10">
        <f>IF($C$4="", SUMIFS('무신사 메타 광고'!$K:$K, '무신사 메타 광고'!$D:$D, $B307), SUMIFS('무신사 메타 광고'!$K:$K,'무신사 메타 광고'!$I:$I,$C$4,'무신사 메타 광고'!D:D,$B307))</f>
        <v>0</v>
      </c>
      <c r="H307" s="10">
        <f>IF($C$4="", SUMIFS('무신사 메타 광고'!$N:$N, '무신사 메타 광고'!$D:$D, $B307),SUMIFS('무신사 메타 광고'!$N:$N,'무신사 메타 광고'!$I:$I,$C$4,'무신사 메타 광고'!$D:$D,$B307))</f>
        <v>0</v>
      </c>
      <c r="I307" s="10">
        <f>IF($C$4="", SUMIFS('무신사 메타 광고'!$U:$U, '무신사 메타 광고'!$D:$D, $B307),SUMIFS('무신사 메타 광고'!$U:$U,'무신사 메타 광고'!$I:$I,$C$4,'무신사 메타 광고'!$D:$D,$B307))</f>
        <v>0</v>
      </c>
      <c r="J307" s="11">
        <f t="shared" si="17"/>
        <v>0</v>
      </c>
      <c r="K307" s="11">
        <f t="shared" si="18"/>
        <v>0</v>
      </c>
      <c r="L307" s="12" t="str">
        <f t="shared" si="19"/>
        <v xml:space="preserve"> </v>
      </c>
      <c r="N307" s="10">
        <f>IF($C$4="", SUMIFS('무신사 메타 광고'!$X:$X, '무신사 메타 광고'!$D:$D, $B307),SUMIFS('무신사 메타 광고'!$X:$X,'무신사 메타 광고'!I:I,$C$4,'무신사 메타 광고'!D:D,$B307))</f>
        <v>0</v>
      </c>
      <c r="O307" s="11">
        <f t="shared" si="20"/>
        <v>0</v>
      </c>
      <c r="R307" s="13"/>
      <c r="S307" s="10">
        <f>IF($S$4="", SUMIFS('무신사 메타 광고'!$L:$L, '무신사 메타 광고'!$C:$C, $R307),SUMIFS('무신사 메타 광고'!L:L,'무신사 메타 광고'!$I:$I,$S$4,'무신사 메타 광고'!$C:$C,$R307))</f>
        <v>0</v>
      </c>
      <c r="T307" s="10">
        <f>IF($S$4="", SUMIFS('무신사 메타 광고'!$V:$V, '무신사 메타 광고'!$C:$C, $R307),SUMIFS('무신사 메타 광고'!$V:$V,'무신사 메타 광고'!$I:$I,$S$4,'무신사 메타 광고'!$C:$C,$R307))</f>
        <v>0</v>
      </c>
      <c r="U307" s="11">
        <f t="shared" si="21"/>
        <v>0</v>
      </c>
      <c r="V307" s="12" t="str">
        <f t="shared" si="25"/>
        <v xml:space="preserve"> </v>
      </c>
      <c r="W307" s="10">
        <f>IF($S$4="", SUMIFS('무신사 메타 광고'!$K:$K, '무신사 메타 광고'!$C:$C, $R307),SUMIFS('무신사 메타 광고'!$K:$K,'무신사 메타 광고'!$I:$I,$S$4,'무신사 메타 광고'!$C:$C,$R307))</f>
        <v>0</v>
      </c>
      <c r="X307" s="10">
        <f>IF($S$4="", SUMIFS('무신사 메타 광고'!$N:$N, '무신사 메타 광고'!$C:$C, $R307),SUMIFS('무신사 메타 광고'!$N:$N,'무신사 메타 광고'!$I:$I,$S$4,'무신사 메타 광고'!$C:$C,$R307))</f>
        <v>0</v>
      </c>
      <c r="Y307" s="11">
        <f t="shared" si="22"/>
        <v>0</v>
      </c>
      <c r="Z307" s="12" t="str">
        <f t="shared" si="26"/>
        <v xml:space="preserve"> </v>
      </c>
      <c r="AB307" s="10">
        <f>IF($S$4="", SUMIFS('무신사 메타 광고'!$X:$X, '무신사 메타 광고'!$C:$C, $R307),SUMIFS('무신사 메타 광고'!$X:$X,'무신사 메타 광고'!$I:$I,$S$4,'무신사 메타 광고'!$C:$C,$R307))</f>
        <v>0</v>
      </c>
      <c r="AC307" s="11">
        <f t="shared" si="23"/>
        <v>0</v>
      </c>
    </row>
    <row r="308" spans="2:29">
      <c r="B308" s="9"/>
      <c r="C308" s="10">
        <f>IF($C$4="", SUMIFS('무신사 메타 광고'!$L:$L, '무신사 메타 광고'!$D:$D, $B308), SUMIFS('무신사 메타 광고'!$L:$L, '무신사 메타 광고'!$I:$I, $C$4, '무신사 메타 광고'!$D:$D, $B308))</f>
        <v>0</v>
      </c>
      <c r="D308" s="10">
        <f>IF($C$4="", SUMIFS('무신사 메타 광고'!$V:$V, '무신사 메타 광고'!$D:$D, $B308), SUMIFS('무신사 메타 광고'!$V:$V,'무신사 메타 광고'!$I:$I,$C$4,'무신사 메타 광고'!$D:$D,$B308))</f>
        <v>0</v>
      </c>
      <c r="E308" s="11">
        <f t="shared" si="16"/>
        <v>0</v>
      </c>
      <c r="F308" s="12" t="str">
        <f t="shared" si="24"/>
        <v xml:space="preserve"> </v>
      </c>
      <c r="G308" s="10">
        <f>IF($C$4="", SUMIFS('무신사 메타 광고'!$K:$K, '무신사 메타 광고'!$D:$D, $B308), SUMIFS('무신사 메타 광고'!$K:$K,'무신사 메타 광고'!$I:$I,$C$4,'무신사 메타 광고'!D:D,$B308))</f>
        <v>0</v>
      </c>
      <c r="H308" s="10">
        <f>IF($C$4="", SUMIFS('무신사 메타 광고'!$N:$N, '무신사 메타 광고'!$D:$D, $B308),SUMIFS('무신사 메타 광고'!$N:$N,'무신사 메타 광고'!$I:$I,$C$4,'무신사 메타 광고'!$D:$D,$B308))</f>
        <v>0</v>
      </c>
      <c r="I308" s="10">
        <f>IF($C$4="", SUMIFS('무신사 메타 광고'!$U:$U, '무신사 메타 광고'!$D:$D, $B308),SUMIFS('무신사 메타 광고'!$U:$U,'무신사 메타 광고'!$I:$I,$C$4,'무신사 메타 광고'!$D:$D,$B308))</f>
        <v>0</v>
      </c>
      <c r="J308" s="11">
        <f t="shared" si="17"/>
        <v>0</v>
      </c>
      <c r="K308" s="11">
        <f t="shared" si="18"/>
        <v>0</v>
      </c>
      <c r="L308" s="12" t="str">
        <f t="shared" si="19"/>
        <v xml:space="preserve"> </v>
      </c>
      <c r="N308" s="10">
        <f>IF($C$4="", SUMIFS('무신사 메타 광고'!$X:$X, '무신사 메타 광고'!$D:$D, $B308),SUMIFS('무신사 메타 광고'!$X:$X,'무신사 메타 광고'!I:I,$C$4,'무신사 메타 광고'!D:D,$B308))</f>
        <v>0</v>
      </c>
      <c r="O308" s="11">
        <f t="shared" si="20"/>
        <v>0</v>
      </c>
      <c r="R308" s="13"/>
      <c r="S308" s="10">
        <f>IF($S$4="", SUMIFS('무신사 메타 광고'!$L:$L, '무신사 메타 광고'!$C:$C, $R308),SUMIFS('무신사 메타 광고'!L:L,'무신사 메타 광고'!$I:$I,$S$4,'무신사 메타 광고'!$C:$C,$R308))</f>
        <v>0</v>
      </c>
      <c r="T308" s="10">
        <f>IF($S$4="", SUMIFS('무신사 메타 광고'!$V:$V, '무신사 메타 광고'!$C:$C, $R308),SUMIFS('무신사 메타 광고'!$V:$V,'무신사 메타 광고'!$I:$I,$S$4,'무신사 메타 광고'!$C:$C,$R308))</f>
        <v>0</v>
      </c>
      <c r="U308" s="11">
        <f t="shared" si="21"/>
        <v>0</v>
      </c>
      <c r="V308" s="12" t="str">
        <f t="shared" si="25"/>
        <v xml:space="preserve"> </v>
      </c>
      <c r="W308" s="10">
        <f>IF($S$4="", SUMIFS('무신사 메타 광고'!$K:$K, '무신사 메타 광고'!$C:$C, $R308),SUMIFS('무신사 메타 광고'!$K:$K,'무신사 메타 광고'!$I:$I,$S$4,'무신사 메타 광고'!$C:$C,$R308))</f>
        <v>0</v>
      </c>
      <c r="X308" s="10">
        <f>IF($S$4="", SUMIFS('무신사 메타 광고'!$N:$N, '무신사 메타 광고'!$C:$C, $R308),SUMIFS('무신사 메타 광고'!$N:$N,'무신사 메타 광고'!$I:$I,$S$4,'무신사 메타 광고'!$C:$C,$R308))</f>
        <v>0</v>
      </c>
      <c r="Y308" s="11">
        <f t="shared" si="22"/>
        <v>0</v>
      </c>
      <c r="Z308" s="12" t="str">
        <f t="shared" si="26"/>
        <v xml:space="preserve"> </v>
      </c>
      <c r="AB308" s="10">
        <f>IF($S$4="", SUMIFS('무신사 메타 광고'!$X:$X, '무신사 메타 광고'!$C:$C, $R308),SUMIFS('무신사 메타 광고'!$X:$X,'무신사 메타 광고'!$I:$I,$S$4,'무신사 메타 광고'!$C:$C,$R308))</f>
        <v>0</v>
      </c>
      <c r="AC308" s="11">
        <f t="shared" si="23"/>
        <v>0</v>
      </c>
    </row>
    <row r="309" spans="2:29">
      <c r="B309" s="9"/>
      <c r="C309" s="10">
        <f>IF($C$4="", SUMIFS('무신사 메타 광고'!$L:$L, '무신사 메타 광고'!$D:$D, $B309), SUMIFS('무신사 메타 광고'!$L:$L, '무신사 메타 광고'!$I:$I, $C$4, '무신사 메타 광고'!$D:$D, $B309))</f>
        <v>0</v>
      </c>
      <c r="D309" s="10">
        <f>IF($C$4="", SUMIFS('무신사 메타 광고'!$V:$V, '무신사 메타 광고'!$D:$D, $B309), SUMIFS('무신사 메타 광고'!$V:$V,'무신사 메타 광고'!$I:$I,$C$4,'무신사 메타 광고'!$D:$D,$B309))</f>
        <v>0</v>
      </c>
      <c r="E309" s="11">
        <f t="shared" si="16"/>
        <v>0</v>
      </c>
      <c r="F309" s="12" t="str">
        <f t="shared" si="24"/>
        <v xml:space="preserve"> </v>
      </c>
      <c r="G309" s="10">
        <f>IF($C$4="", SUMIFS('무신사 메타 광고'!$K:$K, '무신사 메타 광고'!$D:$D, $B309), SUMIFS('무신사 메타 광고'!$K:$K,'무신사 메타 광고'!$I:$I,$C$4,'무신사 메타 광고'!D:D,$B309))</f>
        <v>0</v>
      </c>
      <c r="H309" s="10">
        <f>IF($C$4="", SUMIFS('무신사 메타 광고'!$N:$N, '무신사 메타 광고'!$D:$D, $B309),SUMIFS('무신사 메타 광고'!$N:$N,'무신사 메타 광고'!$I:$I,$C$4,'무신사 메타 광고'!$D:$D,$B309))</f>
        <v>0</v>
      </c>
      <c r="I309" s="10">
        <f>IF($C$4="", SUMIFS('무신사 메타 광고'!$U:$U, '무신사 메타 광고'!$D:$D, $B309),SUMIFS('무신사 메타 광고'!$U:$U,'무신사 메타 광고'!$I:$I,$C$4,'무신사 메타 광고'!$D:$D,$B309))</f>
        <v>0</v>
      </c>
      <c r="J309" s="11">
        <f t="shared" si="17"/>
        <v>0</v>
      </c>
      <c r="K309" s="11">
        <f t="shared" si="18"/>
        <v>0</v>
      </c>
      <c r="L309" s="12" t="str">
        <f t="shared" si="19"/>
        <v xml:space="preserve"> </v>
      </c>
      <c r="N309" s="10">
        <f>IF($C$4="", SUMIFS('무신사 메타 광고'!$X:$X, '무신사 메타 광고'!$D:$D, $B309),SUMIFS('무신사 메타 광고'!$X:$X,'무신사 메타 광고'!I:I,$C$4,'무신사 메타 광고'!D:D,$B309))</f>
        <v>0</v>
      </c>
      <c r="O309" s="11">
        <f t="shared" si="20"/>
        <v>0</v>
      </c>
      <c r="R309" s="13"/>
      <c r="S309" s="10">
        <f>IF($S$4="", SUMIFS('무신사 메타 광고'!$L:$L, '무신사 메타 광고'!$C:$C, $R309),SUMIFS('무신사 메타 광고'!L:L,'무신사 메타 광고'!$I:$I,$S$4,'무신사 메타 광고'!$C:$C,$R309))</f>
        <v>0</v>
      </c>
      <c r="T309" s="10">
        <f>IF($S$4="", SUMIFS('무신사 메타 광고'!$V:$V, '무신사 메타 광고'!$C:$C, $R309),SUMIFS('무신사 메타 광고'!$V:$V,'무신사 메타 광고'!$I:$I,$S$4,'무신사 메타 광고'!$C:$C,$R309))</f>
        <v>0</v>
      </c>
      <c r="U309" s="11">
        <f t="shared" si="21"/>
        <v>0</v>
      </c>
      <c r="V309" s="12" t="str">
        <f t="shared" si="25"/>
        <v xml:space="preserve"> </v>
      </c>
      <c r="W309" s="10">
        <f>IF($S$4="", SUMIFS('무신사 메타 광고'!$K:$K, '무신사 메타 광고'!$C:$C, $R309),SUMIFS('무신사 메타 광고'!$K:$K,'무신사 메타 광고'!$I:$I,$S$4,'무신사 메타 광고'!$C:$C,$R309))</f>
        <v>0</v>
      </c>
      <c r="X309" s="10">
        <f>IF($S$4="", SUMIFS('무신사 메타 광고'!$N:$N, '무신사 메타 광고'!$C:$C, $R309),SUMIFS('무신사 메타 광고'!$N:$N,'무신사 메타 광고'!$I:$I,$S$4,'무신사 메타 광고'!$C:$C,$R309))</f>
        <v>0</v>
      </c>
      <c r="Y309" s="11">
        <f t="shared" si="22"/>
        <v>0</v>
      </c>
      <c r="Z309" s="12" t="str">
        <f t="shared" si="26"/>
        <v xml:space="preserve"> </v>
      </c>
      <c r="AB309" s="10">
        <f>IF($S$4="", SUMIFS('무신사 메타 광고'!$X:$X, '무신사 메타 광고'!$C:$C, $R309),SUMIFS('무신사 메타 광고'!$X:$X,'무신사 메타 광고'!$I:$I,$S$4,'무신사 메타 광고'!$C:$C,$R309))</f>
        <v>0</v>
      </c>
      <c r="AC309" s="11">
        <f t="shared" si="23"/>
        <v>0</v>
      </c>
    </row>
    <row r="310" spans="2:29">
      <c r="B310" s="9"/>
      <c r="C310" s="10">
        <f>IF($C$4="", SUMIFS('무신사 메타 광고'!$L:$L, '무신사 메타 광고'!$D:$D, $B310), SUMIFS('무신사 메타 광고'!$L:$L, '무신사 메타 광고'!$I:$I, $C$4, '무신사 메타 광고'!$D:$D, $B310))</f>
        <v>0</v>
      </c>
      <c r="D310" s="10">
        <f>IF($C$4="", SUMIFS('무신사 메타 광고'!$V:$V, '무신사 메타 광고'!$D:$D, $B310), SUMIFS('무신사 메타 광고'!$V:$V,'무신사 메타 광고'!$I:$I,$C$4,'무신사 메타 광고'!$D:$D,$B310))</f>
        <v>0</v>
      </c>
      <c r="E310" s="11">
        <f t="shared" si="16"/>
        <v>0</v>
      </c>
      <c r="F310" s="12" t="str">
        <f t="shared" si="24"/>
        <v xml:space="preserve"> </v>
      </c>
      <c r="G310" s="10">
        <f>IF($C$4="", SUMIFS('무신사 메타 광고'!$K:$K, '무신사 메타 광고'!$D:$D, $B310), SUMIFS('무신사 메타 광고'!$K:$K,'무신사 메타 광고'!$I:$I,$C$4,'무신사 메타 광고'!D:D,$B310))</f>
        <v>0</v>
      </c>
      <c r="H310" s="10">
        <f>IF($C$4="", SUMIFS('무신사 메타 광고'!$N:$N, '무신사 메타 광고'!$D:$D, $B310),SUMIFS('무신사 메타 광고'!$N:$N,'무신사 메타 광고'!$I:$I,$C$4,'무신사 메타 광고'!$D:$D,$B310))</f>
        <v>0</v>
      </c>
      <c r="I310" s="10">
        <f>IF($C$4="", SUMIFS('무신사 메타 광고'!$U:$U, '무신사 메타 광고'!$D:$D, $B310),SUMIFS('무신사 메타 광고'!$U:$U,'무신사 메타 광고'!$I:$I,$C$4,'무신사 메타 광고'!$D:$D,$B310))</f>
        <v>0</v>
      </c>
      <c r="J310" s="11">
        <f t="shared" si="17"/>
        <v>0</v>
      </c>
      <c r="K310" s="11">
        <f t="shared" si="18"/>
        <v>0</v>
      </c>
      <c r="L310" s="12" t="str">
        <f t="shared" si="19"/>
        <v xml:space="preserve"> </v>
      </c>
      <c r="N310" s="10">
        <f>IF($C$4="", SUMIFS('무신사 메타 광고'!$X:$X, '무신사 메타 광고'!$D:$D, $B310),SUMIFS('무신사 메타 광고'!$X:$X,'무신사 메타 광고'!I:I,$C$4,'무신사 메타 광고'!D:D,$B310))</f>
        <v>0</v>
      </c>
      <c r="O310" s="11">
        <f t="shared" si="20"/>
        <v>0</v>
      </c>
      <c r="R310" s="13"/>
      <c r="S310" s="10">
        <f>IF($S$4="", SUMIFS('무신사 메타 광고'!$L:$L, '무신사 메타 광고'!$C:$C, $R310),SUMIFS('무신사 메타 광고'!L:L,'무신사 메타 광고'!$I:$I,$S$4,'무신사 메타 광고'!$C:$C,$R310))</f>
        <v>0</v>
      </c>
      <c r="T310" s="10">
        <f>IF($S$4="", SUMIFS('무신사 메타 광고'!$V:$V, '무신사 메타 광고'!$C:$C, $R310),SUMIFS('무신사 메타 광고'!$V:$V,'무신사 메타 광고'!$I:$I,$S$4,'무신사 메타 광고'!$C:$C,$R310))</f>
        <v>0</v>
      </c>
      <c r="U310" s="11">
        <f t="shared" si="21"/>
        <v>0</v>
      </c>
      <c r="V310" s="12" t="str">
        <f t="shared" si="25"/>
        <v xml:space="preserve"> </v>
      </c>
      <c r="W310" s="10">
        <f>IF($S$4="", SUMIFS('무신사 메타 광고'!$K:$K, '무신사 메타 광고'!$C:$C, $R310),SUMIFS('무신사 메타 광고'!$K:$K,'무신사 메타 광고'!$I:$I,$S$4,'무신사 메타 광고'!$C:$C,$R310))</f>
        <v>0</v>
      </c>
      <c r="X310" s="10">
        <f>IF($S$4="", SUMIFS('무신사 메타 광고'!$N:$N, '무신사 메타 광고'!$C:$C, $R310),SUMIFS('무신사 메타 광고'!$N:$N,'무신사 메타 광고'!$I:$I,$S$4,'무신사 메타 광고'!$C:$C,$R310))</f>
        <v>0</v>
      </c>
      <c r="Y310" s="11">
        <f t="shared" si="22"/>
        <v>0</v>
      </c>
      <c r="Z310" s="12" t="str">
        <f t="shared" si="26"/>
        <v xml:space="preserve"> </v>
      </c>
      <c r="AB310" s="10">
        <f>IF($S$4="", SUMIFS('무신사 메타 광고'!$X:$X, '무신사 메타 광고'!$C:$C, $R310),SUMIFS('무신사 메타 광고'!$X:$X,'무신사 메타 광고'!$I:$I,$S$4,'무신사 메타 광고'!$C:$C,$R310))</f>
        <v>0</v>
      </c>
      <c r="AC310" s="11">
        <f t="shared" si="23"/>
        <v>0</v>
      </c>
    </row>
    <row r="311" spans="2:29">
      <c r="B311" s="9"/>
      <c r="C311" s="10">
        <f>IF($C$4="", SUMIFS('무신사 메타 광고'!$L:$L, '무신사 메타 광고'!$D:$D, $B311), SUMIFS('무신사 메타 광고'!$L:$L, '무신사 메타 광고'!$I:$I, $C$4, '무신사 메타 광고'!$D:$D, $B311))</f>
        <v>0</v>
      </c>
      <c r="D311" s="10">
        <f>IF($C$4="", SUMIFS('무신사 메타 광고'!$V:$V, '무신사 메타 광고'!$D:$D, $B311), SUMIFS('무신사 메타 광고'!$V:$V,'무신사 메타 광고'!$I:$I,$C$4,'무신사 메타 광고'!$D:$D,$B311))</f>
        <v>0</v>
      </c>
      <c r="E311" s="11">
        <f t="shared" si="16"/>
        <v>0</v>
      </c>
      <c r="F311" s="12" t="str">
        <f t="shared" si="24"/>
        <v xml:space="preserve"> </v>
      </c>
      <c r="G311" s="10">
        <f>IF($C$4="", SUMIFS('무신사 메타 광고'!$K:$K, '무신사 메타 광고'!$D:$D, $B311), SUMIFS('무신사 메타 광고'!$K:$K,'무신사 메타 광고'!$I:$I,$C$4,'무신사 메타 광고'!D:D,$B311))</f>
        <v>0</v>
      </c>
      <c r="H311" s="10">
        <f>IF($C$4="", SUMIFS('무신사 메타 광고'!$N:$N, '무신사 메타 광고'!$D:$D, $B311),SUMIFS('무신사 메타 광고'!$N:$N,'무신사 메타 광고'!$I:$I,$C$4,'무신사 메타 광고'!$D:$D,$B311))</f>
        <v>0</v>
      </c>
      <c r="I311" s="10">
        <f>IF($C$4="", SUMIFS('무신사 메타 광고'!$U:$U, '무신사 메타 광고'!$D:$D, $B311),SUMIFS('무신사 메타 광고'!$U:$U,'무신사 메타 광고'!$I:$I,$C$4,'무신사 메타 광고'!$D:$D,$B311))</f>
        <v>0</v>
      </c>
      <c r="J311" s="11">
        <f t="shared" si="17"/>
        <v>0</v>
      </c>
      <c r="K311" s="11">
        <f t="shared" si="18"/>
        <v>0</v>
      </c>
      <c r="L311" s="12" t="str">
        <f t="shared" si="19"/>
        <v xml:space="preserve"> </v>
      </c>
      <c r="N311" s="10">
        <f>IF($C$4="", SUMIFS('무신사 메타 광고'!$X:$X, '무신사 메타 광고'!$D:$D, $B311),SUMIFS('무신사 메타 광고'!$X:$X,'무신사 메타 광고'!I:I,$C$4,'무신사 메타 광고'!D:D,$B311))</f>
        <v>0</v>
      </c>
      <c r="O311" s="11">
        <f t="shared" si="20"/>
        <v>0</v>
      </c>
      <c r="R311" s="13"/>
      <c r="S311" s="10">
        <f>IF($S$4="", SUMIFS('무신사 메타 광고'!$L:$L, '무신사 메타 광고'!$C:$C, $R311),SUMIFS('무신사 메타 광고'!L:L,'무신사 메타 광고'!$I:$I,$S$4,'무신사 메타 광고'!$C:$C,$R311))</f>
        <v>0</v>
      </c>
      <c r="T311" s="10">
        <f>IF($S$4="", SUMIFS('무신사 메타 광고'!$V:$V, '무신사 메타 광고'!$C:$C, $R311),SUMIFS('무신사 메타 광고'!$V:$V,'무신사 메타 광고'!$I:$I,$S$4,'무신사 메타 광고'!$C:$C,$R311))</f>
        <v>0</v>
      </c>
      <c r="U311" s="11">
        <f t="shared" si="21"/>
        <v>0</v>
      </c>
      <c r="V311" s="12" t="str">
        <f t="shared" si="25"/>
        <v xml:space="preserve"> </v>
      </c>
      <c r="W311" s="10">
        <f>IF($S$4="", SUMIFS('무신사 메타 광고'!$K:$K, '무신사 메타 광고'!$C:$C, $R311),SUMIFS('무신사 메타 광고'!$K:$K,'무신사 메타 광고'!$I:$I,$S$4,'무신사 메타 광고'!$C:$C,$R311))</f>
        <v>0</v>
      </c>
      <c r="X311" s="10">
        <f>IF($S$4="", SUMIFS('무신사 메타 광고'!$N:$N, '무신사 메타 광고'!$C:$C, $R311),SUMIFS('무신사 메타 광고'!$N:$N,'무신사 메타 광고'!$I:$I,$S$4,'무신사 메타 광고'!$C:$C,$R311))</f>
        <v>0</v>
      </c>
      <c r="Y311" s="11">
        <f t="shared" si="22"/>
        <v>0</v>
      </c>
      <c r="Z311" s="12" t="str">
        <f t="shared" si="26"/>
        <v xml:space="preserve"> </v>
      </c>
      <c r="AB311" s="10">
        <f>IF($S$4="", SUMIFS('무신사 메타 광고'!$X:$X, '무신사 메타 광고'!$C:$C, $R311),SUMIFS('무신사 메타 광고'!$X:$X,'무신사 메타 광고'!$I:$I,$S$4,'무신사 메타 광고'!$C:$C,$R311))</f>
        <v>0</v>
      </c>
      <c r="AC311" s="11">
        <f t="shared" si="23"/>
        <v>0</v>
      </c>
    </row>
    <row r="312" spans="2:29">
      <c r="B312" s="9"/>
      <c r="C312" s="10">
        <f>IF($C$4="", SUMIFS('무신사 메타 광고'!$L:$L, '무신사 메타 광고'!$D:$D, $B312), SUMIFS('무신사 메타 광고'!$L:$L, '무신사 메타 광고'!$I:$I, $C$4, '무신사 메타 광고'!$D:$D, $B312))</f>
        <v>0</v>
      </c>
      <c r="D312" s="10">
        <f>IF($C$4="", SUMIFS('무신사 메타 광고'!$V:$V, '무신사 메타 광고'!$D:$D, $B312), SUMIFS('무신사 메타 광고'!$V:$V,'무신사 메타 광고'!$I:$I,$C$4,'무신사 메타 광고'!$D:$D,$B312))</f>
        <v>0</v>
      </c>
      <c r="E312" s="11">
        <f t="shared" si="16"/>
        <v>0</v>
      </c>
      <c r="F312" s="12" t="str">
        <f t="shared" si="24"/>
        <v xml:space="preserve"> </v>
      </c>
      <c r="G312" s="10">
        <f>IF($C$4="", SUMIFS('무신사 메타 광고'!$K:$K, '무신사 메타 광고'!$D:$D, $B312), SUMIFS('무신사 메타 광고'!$K:$K,'무신사 메타 광고'!$I:$I,$C$4,'무신사 메타 광고'!D:D,$B312))</f>
        <v>0</v>
      </c>
      <c r="H312" s="10">
        <f>IF($C$4="", SUMIFS('무신사 메타 광고'!$N:$N, '무신사 메타 광고'!$D:$D, $B312),SUMIFS('무신사 메타 광고'!$N:$N,'무신사 메타 광고'!$I:$I,$C$4,'무신사 메타 광고'!$D:$D,$B312))</f>
        <v>0</v>
      </c>
      <c r="I312" s="10">
        <f>IF($C$4="", SUMIFS('무신사 메타 광고'!$U:$U, '무신사 메타 광고'!$D:$D, $B312),SUMIFS('무신사 메타 광고'!$U:$U,'무신사 메타 광고'!$I:$I,$C$4,'무신사 메타 광고'!$D:$D,$B312))</f>
        <v>0</v>
      </c>
      <c r="J312" s="11">
        <f t="shared" si="17"/>
        <v>0</v>
      </c>
      <c r="K312" s="11">
        <f t="shared" si="18"/>
        <v>0</v>
      </c>
      <c r="L312" s="12" t="str">
        <f t="shared" si="19"/>
        <v xml:space="preserve"> </v>
      </c>
      <c r="N312" s="10">
        <f>IF($C$4="", SUMIFS('무신사 메타 광고'!$X:$X, '무신사 메타 광고'!$D:$D, $B312),SUMIFS('무신사 메타 광고'!$X:$X,'무신사 메타 광고'!I:I,$C$4,'무신사 메타 광고'!D:D,$B312))</f>
        <v>0</v>
      </c>
      <c r="O312" s="11">
        <f t="shared" si="20"/>
        <v>0</v>
      </c>
      <c r="R312" s="13"/>
      <c r="S312" s="10">
        <f>IF($S$4="", SUMIFS('무신사 메타 광고'!$L:$L, '무신사 메타 광고'!$C:$C, $R312),SUMIFS('무신사 메타 광고'!L:L,'무신사 메타 광고'!$I:$I,$S$4,'무신사 메타 광고'!$C:$C,$R312))</f>
        <v>0</v>
      </c>
      <c r="T312" s="10">
        <f>IF($S$4="", SUMIFS('무신사 메타 광고'!$V:$V, '무신사 메타 광고'!$C:$C, $R312),SUMIFS('무신사 메타 광고'!$V:$V,'무신사 메타 광고'!$I:$I,$S$4,'무신사 메타 광고'!$C:$C,$R312))</f>
        <v>0</v>
      </c>
      <c r="U312" s="11">
        <f t="shared" si="21"/>
        <v>0</v>
      </c>
      <c r="V312" s="12" t="str">
        <f t="shared" si="25"/>
        <v xml:space="preserve"> </v>
      </c>
      <c r="W312" s="10">
        <f>IF($S$4="", SUMIFS('무신사 메타 광고'!$K:$K, '무신사 메타 광고'!$C:$C, $R312),SUMIFS('무신사 메타 광고'!$K:$K,'무신사 메타 광고'!$I:$I,$S$4,'무신사 메타 광고'!$C:$C,$R312))</f>
        <v>0</v>
      </c>
      <c r="X312" s="10">
        <f>IF($S$4="", SUMIFS('무신사 메타 광고'!$N:$N, '무신사 메타 광고'!$C:$C, $R312),SUMIFS('무신사 메타 광고'!$N:$N,'무신사 메타 광고'!$I:$I,$S$4,'무신사 메타 광고'!$C:$C,$R312))</f>
        <v>0</v>
      </c>
      <c r="Y312" s="11">
        <f t="shared" si="22"/>
        <v>0</v>
      </c>
      <c r="Z312" s="12" t="str">
        <f t="shared" si="26"/>
        <v xml:space="preserve"> </v>
      </c>
      <c r="AB312" s="10">
        <f>IF($S$4="", SUMIFS('무신사 메타 광고'!$X:$X, '무신사 메타 광고'!$C:$C, $R312),SUMIFS('무신사 메타 광고'!$X:$X,'무신사 메타 광고'!$I:$I,$S$4,'무신사 메타 광고'!$C:$C,$R312))</f>
        <v>0</v>
      </c>
      <c r="AC312" s="11">
        <f t="shared" si="23"/>
        <v>0</v>
      </c>
    </row>
    <row r="313" spans="2:29">
      <c r="B313" s="9"/>
      <c r="C313" s="10">
        <f>IF($C$4="", SUMIFS('무신사 메타 광고'!$L:$L, '무신사 메타 광고'!$D:$D, $B313), SUMIFS('무신사 메타 광고'!$L:$L, '무신사 메타 광고'!$I:$I, $C$4, '무신사 메타 광고'!$D:$D, $B313))</f>
        <v>0</v>
      </c>
      <c r="D313" s="10">
        <f>IF($C$4="", SUMIFS('무신사 메타 광고'!$V:$V, '무신사 메타 광고'!$D:$D, $B313), SUMIFS('무신사 메타 광고'!$V:$V,'무신사 메타 광고'!$I:$I,$C$4,'무신사 메타 광고'!$D:$D,$B313))</f>
        <v>0</v>
      </c>
      <c r="E313" s="11">
        <f t="shared" si="16"/>
        <v>0</v>
      </c>
      <c r="F313" s="12" t="str">
        <f t="shared" si="24"/>
        <v xml:space="preserve"> </v>
      </c>
      <c r="G313" s="10">
        <f>IF($C$4="", SUMIFS('무신사 메타 광고'!$K:$K, '무신사 메타 광고'!$D:$D, $B313), SUMIFS('무신사 메타 광고'!$K:$K,'무신사 메타 광고'!$I:$I,$C$4,'무신사 메타 광고'!D:D,$B313))</f>
        <v>0</v>
      </c>
      <c r="H313" s="10">
        <f>IF($C$4="", SUMIFS('무신사 메타 광고'!$N:$N, '무신사 메타 광고'!$D:$D, $B313),SUMIFS('무신사 메타 광고'!$N:$N,'무신사 메타 광고'!$I:$I,$C$4,'무신사 메타 광고'!$D:$D,$B313))</f>
        <v>0</v>
      </c>
      <c r="I313" s="10">
        <f>IF($C$4="", SUMIFS('무신사 메타 광고'!$U:$U, '무신사 메타 광고'!$D:$D, $B313),SUMIFS('무신사 메타 광고'!$U:$U,'무신사 메타 광고'!$I:$I,$C$4,'무신사 메타 광고'!$D:$D,$B313))</f>
        <v>0</v>
      </c>
      <c r="J313" s="11">
        <f t="shared" si="17"/>
        <v>0</v>
      </c>
      <c r="K313" s="11">
        <f t="shared" si="18"/>
        <v>0</v>
      </c>
      <c r="L313" s="12" t="str">
        <f t="shared" si="19"/>
        <v xml:space="preserve"> </v>
      </c>
      <c r="N313" s="10">
        <f>IF($C$4="", SUMIFS('무신사 메타 광고'!$X:$X, '무신사 메타 광고'!$D:$D, $B313),SUMIFS('무신사 메타 광고'!$X:$X,'무신사 메타 광고'!I:I,$C$4,'무신사 메타 광고'!D:D,$B313))</f>
        <v>0</v>
      </c>
      <c r="O313" s="11">
        <f t="shared" si="20"/>
        <v>0</v>
      </c>
      <c r="R313" s="13"/>
      <c r="S313" s="10">
        <f>IF($S$4="", SUMIFS('무신사 메타 광고'!$L:$L, '무신사 메타 광고'!$C:$C, $R313),SUMIFS('무신사 메타 광고'!L:L,'무신사 메타 광고'!$I:$I,$S$4,'무신사 메타 광고'!$C:$C,$R313))</f>
        <v>0</v>
      </c>
      <c r="T313" s="10">
        <f>IF($S$4="", SUMIFS('무신사 메타 광고'!$V:$V, '무신사 메타 광고'!$C:$C, $R313),SUMIFS('무신사 메타 광고'!$V:$V,'무신사 메타 광고'!$I:$I,$S$4,'무신사 메타 광고'!$C:$C,$R313))</f>
        <v>0</v>
      </c>
      <c r="U313" s="11">
        <f t="shared" si="21"/>
        <v>0</v>
      </c>
      <c r="V313" s="12" t="str">
        <f t="shared" si="25"/>
        <v xml:space="preserve"> </v>
      </c>
      <c r="W313" s="10">
        <f>IF($S$4="", SUMIFS('무신사 메타 광고'!$K:$K, '무신사 메타 광고'!$C:$C, $R313),SUMIFS('무신사 메타 광고'!$K:$K,'무신사 메타 광고'!$I:$I,$S$4,'무신사 메타 광고'!$C:$C,$R313))</f>
        <v>0</v>
      </c>
      <c r="X313" s="10">
        <f>IF($S$4="", SUMIFS('무신사 메타 광고'!$N:$N, '무신사 메타 광고'!$C:$C, $R313),SUMIFS('무신사 메타 광고'!$N:$N,'무신사 메타 광고'!$I:$I,$S$4,'무신사 메타 광고'!$C:$C,$R313))</f>
        <v>0</v>
      </c>
      <c r="Y313" s="11">
        <f t="shared" si="22"/>
        <v>0</v>
      </c>
      <c r="Z313" s="12" t="str">
        <f t="shared" si="26"/>
        <v xml:space="preserve"> </v>
      </c>
      <c r="AB313" s="10">
        <f>IF($S$4="", SUMIFS('무신사 메타 광고'!$X:$X, '무신사 메타 광고'!$C:$C, $R313),SUMIFS('무신사 메타 광고'!$X:$X,'무신사 메타 광고'!$I:$I,$S$4,'무신사 메타 광고'!$C:$C,$R313))</f>
        <v>0</v>
      </c>
      <c r="AC313" s="11">
        <f t="shared" si="23"/>
        <v>0</v>
      </c>
    </row>
    <row r="314" spans="2:29">
      <c r="B314" s="9"/>
      <c r="C314" s="10">
        <f>IF($C$4="", SUMIFS('무신사 메타 광고'!$L:$L, '무신사 메타 광고'!$D:$D, $B314), SUMIFS('무신사 메타 광고'!$L:$L, '무신사 메타 광고'!$I:$I, $C$4, '무신사 메타 광고'!$D:$D, $B314))</f>
        <v>0</v>
      </c>
      <c r="D314" s="10">
        <f>IF($C$4="", SUMIFS('무신사 메타 광고'!$V:$V, '무신사 메타 광고'!$D:$D, $B314), SUMIFS('무신사 메타 광고'!$V:$V,'무신사 메타 광고'!$I:$I,$C$4,'무신사 메타 광고'!$D:$D,$B314))</f>
        <v>0</v>
      </c>
      <c r="E314" s="11">
        <f t="shared" si="16"/>
        <v>0</v>
      </c>
      <c r="F314" s="12" t="str">
        <f t="shared" si="24"/>
        <v xml:space="preserve"> </v>
      </c>
      <c r="G314" s="10">
        <f>IF($C$4="", SUMIFS('무신사 메타 광고'!$K:$K, '무신사 메타 광고'!$D:$D, $B314), SUMIFS('무신사 메타 광고'!$K:$K,'무신사 메타 광고'!$I:$I,$C$4,'무신사 메타 광고'!D:D,$B314))</f>
        <v>0</v>
      </c>
      <c r="H314" s="10">
        <f>IF($C$4="", SUMIFS('무신사 메타 광고'!$N:$N, '무신사 메타 광고'!$D:$D, $B314),SUMIFS('무신사 메타 광고'!$N:$N,'무신사 메타 광고'!$I:$I,$C$4,'무신사 메타 광고'!$D:$D,$B314))</f>
        <v>0</v>
      </c>
      <c r="I314" s="10">
        <f>IF($C$4="", SUMIFS('무신사 메타 광고'!$U:$U, '무신사 메타 광고'!$D:$D, $B314),SUMIFS('무신사 메타 광고'!$U:$U,'무신사 메타 광고'!$I:$I,$C$4,'무신사 메타 광고'!$D:$D,$B314))</f>
        <v>0</v>
      </c>
      <c r="J314" s="11">
        <f t="shared" si="17"/>
        <v>0</v>
      </c>
      <c r="K314" s="11">
        <f t="shared" si="18"/>
        <v>0</v>
      </c>
      <c r="L314" s="12" t="str">
        <f t="shared" si="19"/>
        <v xml:space="preserve"> </v>
      </c>
      <c r="N314" s="10">
        <f>IF($C$4="", SUMIFS('무신사 메타 광고'!$X:$X, '무신사 메타 광고'!$D:$D, $B314),SUMIFS('무신사 메타 광고'!$X:$X,'무신사 메타 광고'!I:I,$C$4,'무신사 메타 광고'!D:D,$B314))</f>
        <v>0</v>
      </c>
      <c r="O314" s="11">
        <f t="shared" si="20"/>
        <v>0</v>
      </c>
      <c r="R314" s="13"/>
      <c r="S314" s="10">
        <f>IF($S$4="", SUMIFS('무신사 메타 광고'!$L:$L, '무신사 메타 광고'!$C:$C, $R314),SUMIFS('무신사 메타 광고'!L:L,'무신사 메타 광고'!$I:$I,$S$4,'무신사 메타 광고'!$C:$C,$R314))</f>
        <v>0</v>
      </c>
      <c r="T314" s="10">
        <f>IF($S$4="", SUMIFS('무신사 메타 광고'!$V:$V, '무신사 메타 광고'!$C:$C, $R314),SUMIFS('무신사 메타 광고'!$V:$V,'무신사 메타 광고'!$I:$I,$S$4,'무신사 메타 광고'!$C:$C,$R314))</f>
        <v>0</v>
      </c>
      <c r="U314" s="11">
        <f t="shared" si="21"/>
        <v>0</v>
      </c>
      <c r="V314" s="12" t="str">
        <f t="shared" si="25"/>
        <v xml:space="preserve"> </v>
      </c>
      <c r="W314" s="10">
        <f>IF($S$4="", SUMIFS('무신사 메타 광고'!$K:$K, '무신사 메타 광고'!$C:$C, $R314),SUMIFS('무신사 메타 광고'!$K:$K,'무신사 메타 광고'!$I:$I,$S$4,'무신사 메타 광고'!$C:$C,$R314))</f>
        <v>0</v>
      </c>
      <c r="X314" s="10">
        <f>IF($S$4="", SUMIFS('무신사 메타 광고'!$N:$N, '무신사 메타 광고'!$C:$C, $R314),SUMIFS('무신사 메타 광고'!$N:$N,'무신사 메타 광고'!$I:$I,$S$4,'무신사 메타 광고'!$C:$C,$R314))</f>
        <v>0</v>
      </c>
      <c r="Y314" s="11">
        <f t="shared" si="22"/>
        <v>0</v>
      </c>
      <c r="Z314" s="12" t="str">
        <f t="shared" si="26"/>
        <v xml:space="preserve"> </v>
      </c>
      <c r="AB314" s="10">
        <f>IF($S$4="", SUMIFS('무신사 메타 광고'!$X:$X, '무신사 메타 광고'!$C:$C, $R314),SUMIFS('무신사 메타 광고'!$X:$X,'무신사 메타 광고'!$I:$I,$S$4,'무신사 메타 광고'!$C:$C,$R314))</f>
        <v>0</v>
      </c>
      <c r="AC314" s="11">
        <f t="shared" si="23"/>
        <v>0</v>
      </c>
    </row>
    <row r="315" spans="2:29">
      <c r="B315" s="9"/>
      <c r="C315" s="10">
        <f>IF($C$4="", SUMIFS('무신사 메타 광고'!$L:$L, '무신사 메타 광고'!$D:$D, $B315), SUMIFS('무신사 메타 광고'!$L:$L, '무신사 메타 광고'!$I:$I, $C$4, '무신사 메타 광고'!$D:$D, $B315))</f>
        <v>0</v>
      </c>
      <c r="D315" s="10">
        <f>IF($C$4="", SUMIFS('무신사 메타 광고'!$V:$V, '무신사 메타 광고'!$D:$D, $B315), SUMIFS('무신사 메타 광고'!$V:$V,'무신사 메타 광고'!$I:$I,$C$4,'무신사 메타 광고'!$D:$D,$B315))</f>
        <v>0</v>
      </c>
      <c r="E315" s="11">
        <f t="shared" si="16"/>
        <v>0</v>
      </c>
      <c r="F315" s="12" t="str">
        <f t="shared" si="24"/>
        <v xml:space="preserve"> </v>
      </c>
      <c r="G315" s="10">
        <f>IF($C$4="", SUMIFS('무신사 메타 광고'!$K:$K, '무신사 메타 광고'!$D:$D, $B315), SUMIFS('무신사 메타 광고'!$K:$K,'무신사 메타 광고'!$I:$I,$C$4,'무신사 메타 광고'!D:D,$B315))</f>
        <v>0</v>
      </c>
      <c r="H315" s="10">
        <f>IF($C$4="", SUMIFS('무신사 메타 광고'!$N:$N, '무신사 메타 광고'!$D:$D, $B315),SUMIFS('무신사 메타 광고'!$N:$N,'무신사 메타 광고'!$I:$I,$C$4,'무신사 메타 광고'!$D:$D,$B315))</f>
        <v>0</v>
      </c>
      <c r="I315" s="10">
        <f>IF($C$4="", SUMIFS('무신사 메타 광고'!$U:$U, '무신사 메타 광고'!$D:$D, $B315),SUMIFS('무신사 메타 광고'!$U:$U,'무신사 메타 광고'!$I:$I,$C$4,'무신사 메타 광고'!$D:$D,$B315))</f>
        <v>0</v>
      </c>
      <c r="J315" s="11">
        <f t="shared" si="17"/>
        <v>0</v>
      </c>
      <c r="K315" s="11">
        <f t="shared" si="18"/>
        <v>0</v>
      </c>
      <c r="L315" s="12" t="str">
        <f t="shared" si="19"/>
        <v xml:space="preserve"> </v>
      </c>
      <c r="N315" s="10">
        <f>IF($C$4="", SUMIFS('무신사 메타 광고'!$X:$X, '무신사 메타 광고'!$D:$D, $B315),SUMIFS('무신사 메타 광고'!$X:$X,'무신사 메타 광고'!I:I,$C$4,'무신사 메타 광고'!D:D,$B315))</f>
        <v>0</v>
      </c>
      <c r="O315" s="11">
        <f t="shared" si="20"/>
        <v>0</v>
      </c>
      <c r="R315" s="13"/>
      <c r="S315" s="10">
        <f>IF($S$4="", SUMIFS('무신사 메타 광고'!$L:$L, '무신사 메타 광고'!$C:$C, $R315),SUMIFS('무신사 메타 광고'!L:L,'무신사 메타 광고'!$I:$I,$S$4,'무신사 메타 광고'!$C:$C,$R315))</f>
        <v>0</v>
      </c>
      <c r="T315" s="10">
        <f>IF($S$4="", SUMIFS('무신사 메타 광고'!$V:$V, '무신사 메타 광고'!$C:$C, $R315),SUMIFS('무신사 메타 광고'!$V:$V,'무신사 메타 광고'!$I:$I,$S$4,'무신사 메타 광고'!$C:$C,$R315))</f>
        <v>0</v>
      </c>
      <c r="U315" s="11">
        <f t="shared" si="21"/>
        <v>0</v>
      </c>
      <c r="V315" s="12" t="str">
        <f t="shared" si="25"/>
        <v xml:space="preserve"> </v>
      </c>
      <c r="W315" s="10">
        <f>IF($S$4="", SUMIFS('무신사 메타 광고'!$K:$K, '무신사 메타 광고'!$C:$C, $R315),SUMIFS('무신사 메타 광고'!$K:$K,'무신사 메타 광고'!$I:$I,$S$4,'무신사 메타 광고'!$C:$C,$R315))</f>
        <v>0</v>
      </c>
      <c r="X315" s="10">
        <f>IF($S$4="", SUMIFS('무신사 메타 광고'!$N:$N, '무신사 메타 광고'!$C:$C, $R315),SUMIFS('무신사 메타 광고'!$N:$N,'무신사 메타 광고'!$I:$I,$S$4,'무신사 메타 광고'!$C:$C,$R315))</f>
        <v>0</v>
      </c>
      <c r="Y315" s="11">
        <f t="shared" si="22"/>
        <v>0</v>
      </c>
      <c r="Z315" s="12" t="str">
        <f t="shared" si="26"/>
        <v xml:space="preserve"> </v>
      </c>
      <c r="AB315" s="10">
        <f>IF($S$4="", SUMIFS('무신사 메타 광고'!$X:$X, '무신사 메타 광고'!$C:$C, $R315),SUMIFS('무신사 메타 광고'!$X:$X,'무신사 메타 광고'!$I:$I,$S$4,'무신사 메타 광고'!$C:$C,$R315))</f>
        <v>0</v>
      </c>
      <c r="AC315" s="11">
        <f t="shared" si="23"/>
        <v>0</v>
      </c>
    </row>
    <row r="316" spans="2:29">
      <c r="B316" s="9"/>
      <c r="C316" s="10">
        <f>IF($C$4="", SUMIFS('무신사 메타 광고'!$L:$L, '무신사 메타 광고'!$D:$D, $B316), SUMIFS('무신사 메타 광고'!$L:$L, '무신사 메타 광고'!$I:$I, $C$4, '무신사 메타 광고'!$D:$D, $B316))</f>
        <v>0</v>
      </c>
      <c r="D316" s="10">
        <f>IF($C$4="", SUMIFS('무신사 메타 광고'!$V:$V, '무신사 메타 광고'!$D:$D, $B316), SUMIFS('무신사 메타 광고'!$V:$V,'무신사 메타 광고'!$I:$I,$C$4,'무신사 메타 광고'!$D:$D,$B316))</f>
        <v>0</v>
      </c>
      <c r="E316" s="11">
        <f t="shared" si="16"/>
        <v>0</v>
      </c>
      <c r="F316" s="12" t="str">
        <f t="shared" si="24"/>
        <v xml:space="preserve"> </v>
      </c>
      <c r="G316" s="10">
        <f>IF($C$4="", SUMIFS('무신사 메타 광고'!$K:$K, '무신사 메타 광고'!$D:$D, $B316), SUMIFS('무신사 메타 광고'!$K:$K,'무신사 메타 광고'!$I:$I,$C$4,'무신사 메타 광고'!D:D,$B316))</f>
        <v>0</v>
      </c>
      <c r="H316" s="10">
        <f>IF($C$4="", SUMIFS('무신사 메타 광고'!$N:$N, '무신사 메타 광고'!$D:$D, $B316),SUMIFS('무신사 메타 광고'!$N:$N,'무신사 메타 광고'!$I:$I,$C$4,'무신사 메타 광고'!$D:$D,$B316))</f>
        <v>0</v>
      </c>
      <c r="I316" s="10">
        <f>IF($C$4="", SUMIFS('무신사 메타 광고'!$U:$U, '무신사 메타 광고'!$D:$D, $B316),SUMIFS('무신사 메타 광고'!$U:$U,'무신사 메타 광고'!$I:$I,$C$4,'무신사 메타 광고'!$D:$D,$B316))</f>
        <v>0</v>
      </c>
      <c r="J316" s="11">
        <f t="shared" si="17"/>
        <v>0</v>
      </c>
      <c r="K316" s="11">
        <f t="shared" si="18"/>
        <v>0</v>
      </c>
      <c r="L316" s="12" t="str">
        <f t="shared" si="19"/>
        <v xml:space="preserve"> </v>
      </c>
      <c r="N316" s="10">
        <f>IF($C$4="", SUMIFS('무신사 메타 광고'!$X:$X, '무신사 메타 광고'!$D:$D, $B316),SUMIFS('무신사 메타 광고'!$X:$X,'무신사 메타 광고'!I:I,$C$4,'무신사 메타 광고'!D:D,$B316))</f>
        <v>0</v>
      </c>
      <c r="O316" s="11">
        <f t="shared" si="20"/>
        <v>0</v>
      </c>
      <c r="R316" s="13"/>
      <c r="S316" s="10">
        <f>IF($S$4="", SUMIFS('무신사 메타 광고'!$L:$L, '무신사 메타 광고'!$C:$C, $R316),SUMIFS('무신사 메타 광고'!L:L,'무신사 메타 광고'!$I:$I,$S$4,'무신사 메타 광고'!$C:$C,$R316))</f>
        <v>0</v>
      </c>
      <c r="T316" s="10">
        <f>IF($S$4="", SUMIFS('무신사 메타 광고'!$V:$V, '무신사 메타 광고'!$C:$C, $R316),SUMIFS('무신사 메타 광고'!$V:$V,'무신사 메타 광고'!$I:$I,$S$4,'무신사 메타 광고'!$C:$C,$R316))</f>
        <v>0</v>
      </c>
      <c r="U316" s="11">
        <f t="shared" si="21"/>
        <v>0</v>
      </c>
      <c r="V316" s="12" t="str">
        <f t="shared" si="25"/>
        <v xml:space="preserve"> </v>
      </c>
      <c r="W316" s="10">
        <f>IF($S$4="", SUMIFS('무신사 메타 광고'!$K:$K, '무신사 메타 광고'!$C:$C, $R316),SUMIFS('무신사 메타 광고'!$K:$K,'무신사 메타 광고'!$I:$I,$S$4,'무신사 메타 광고'!$C:$C,$R316))</f>
        <v>0</v>
      </c>
      <c r="X316" s="10">
        <f>IF($S$4="", SUMIFS('무신사 메타 광고'!$N:$N, '무신사 메타 광고'!$C:$C, $R316),SUMIFS('무신사 메타 광고'!$N:$N,'무신사 메타 광고'!$I:$I,$S$4,'무신사 메타 광고'!$C:$C,$R316))</f>
        <v>0</v>
      </c>
      <c r="Y316" s="11">
        <f t="shared" si="22"/>
        <v>0</v>
      </c>
      <c r="Z316" s="12" t="str">
        <f t="shared" si="26"/>
        <v xml:space="preserve"> </v>
      </c>
      <c r="AB316" s="10">
        <f>IF($S$4="", SUMIFS('무신사 메타 광고'!$X:$X, '무신사 메타 광고'!$C:$C, $R316),SUMIFS('무신사 메타 광고'!$X:$X,'무신사 메타 광고'!$I:$I,$S$4,'무신사 메타 광고'!$C:$C,$R316))</f>
        <v>0</v>
      </c>
      <c r="AC316" s="11">
        <f t="shared" si="23"/>
        <v>0</v>
      </c>
    </row>
    <row r="317" spans="2:29">
      <c r="B317" s="9"/>
      <c r="C317" s="10">
        <f>IF($C$4="", SUMIFS('무신사 메타 광고'!$L:$L, '무신사 메타 광고'!$D:$D, $B317), SUMIFS('무신사 메타 광고'!$L:$L, '무신사 메타 광고'!$I:$I, $C$4, '무신사 메타 광고'!$D:$D, $B317))</f>
        <v>0</v>
      </c>
      <c r="D317" s="10">
        <f>IF($C$4="", SUMIFS('무신사 메타 광고'!$V:$V, '무신사 메타 광고'!$D:$D, $B317), SUMIFS('무신사 메타 광고'!$V:$V,'무신사 메타 광고'!$I:$I,$C$4,'무신사 메타 광고'!$D:$D,$B317))</f>
        <v>0</v>
      </c>
      <c r="E317" s="11">
        <f t="shared" si="16"/>
        <v>0</v>
      </c>
      <c r="F317" s="12" t="str">
        <f t="shared" si="24"/>
        <v xml:space="preserve"> </v>
      </c>
      <c r="G317" s="10">
        <f>IF($C$4="", SUMIFS('무신사 메타 광고'!$K:$K, '무신사 메타 광고'!$D:$D, $B317), SUMIFS('무신사 메타 광고'!$K:$K,'무신사 메타 광고'!$I:$I,$C$4,'무신사 메타 광고'!D:D,$B317))</f>
        <v>0</v>
      </c>
      <c r="H317" s="10">
        <f>IF($C$4="", SUMIFS('무신사 메타 광고'!$N:$N, '무신사 메타 광고'!$D:$D, $B317),SUMIFS('무신사 메타 광고'!$N:$N,'무신사 메타 광고'!$I:$I,$C$4,'무신사 메타 광고'!$D:$D,$B317))</f>
        <v>0</v>
      </c>
      <c r="I317" s="10">
        <f>IF($C$4="", SUMIFS('무신사 메타 광고'!$U:$U, '무신사 메타 광고'!$D:$D, $B317),SUMIFS('무신사 메타 광고'!$U:$U,'무신사 메타 광고'!$I:$I,$C$4,'무신사 메타 광고'!$D:$D,$B317))</f>
        <v>0</v>
      </c>
      <c r="J317" s="11">
        <f t="shared" si="17"/>
        <v>0</v>
      </c>
      <c r="K317" s="11">
        <f t="shared" si="18"/>
        <v>0</v>
      </c>
      <c r="L317" s="12" t="str">
        <f t="shared" si="19"/>
        <v xml:space="preserve"> </v>
      </c>
      <c r="N317" s="10">
        <f>IF($C$4="", SUMIFS('무신사 메타 광고'!$X:$X, '무신사 메타 광고'!$D:$D, $B317),SUMIFS('무신사 메타 광고'!$X:$X,'무신사 메타 광고'!I:I,$C$4,'무신사 메타 광고'!D:D,$B317))</f>
        <v>0</v>
      </c>
      <c r="O317" s="11">
        <f t="shared" si="20"/>
        <v>0</v>
      </c>
      <c r="R317" s="13"/>
      <c r="S317" s="10">
        <f>IF($S$4="", SUMIFS('무신사 메타 광고'!$L:$L, '무신사 메타 광고'!$C:$C, $R317),SUMIFS('무신사 메타 광고'!L:L,'무신사 메타 광고'!$I:$I,$S$4,'무신사 메타 광고'!$C:$C,$R317))</f>
        <v>0</v>
      </c>
      <c r="T317" s="10">
        <f>IF($S$4="", SUMIFS('무신사 메타 광고'!$V:$V, '무신사 메타 광고'!$C:$C, $R317),SUMIFS('무신사 메타 광고'!$V:$V,'무신사 메타 광고'!$I:$I,$S$4,'무신사 메타 광고'!$C:$C,$R317))</f>
        <v>0</v>
      </c>
      <c r="U317" s="11">
        <f t="shared" si="21"/>
        <v>0</v>
      </c>
      <c r="V317" s="12" t="str">
        <f t="shared" si="25"/>
        <v xml:space="preserve"> </v>
      </c>
      <c r="W317" s="10">
        <f>IF($S$4="", SUMIFS('무신사 메타 광고'!$K:$K, '무신사 메타 광고'!$C:$C, $R317),SUMIFS('무신사 메타 광고'!$K:$K,'무신사 메타 광고'!$I:$I,$S$4,'무신사 메타 광고'!$C:$C,$R317))</f>
        <v>0</v>
      </c>
      <c r="X317" s="10">
        <f>IF($S$4="", SUMIFS('무신사 메타 광고'!$N:$N, '무신사 메타 광고'!$C:$C, $R317),SUMIFS('무신사 메타 광고'!$N:$N,'무신사 메타 광고'!$I:$I,$S$4,'무신사 메타 광고'!$C:$C,$R317))</f>
        <v>0</v>
      </c>
      <c r="Y317" s="11">
        <f t="shared" si="22"/>
        <v>0</v>
      </c>
      <c r="Z317" s="12" t="str">
        <f t="shared" si="26"/>
        <v xml:space="preserve"> </v>
      </c>
      <c r="AB317" s="10">
        <f>IF($S$4="", SUMIFS('무신사 메타 광고'!$X:$X, '무신사 메타 광고'!$C:$C, $R317),SUMIFS('무신사 메타 광고'!$X:$X,'무신사 메타 광고'!$I:$I,$S$4,'무신사 메타 광고'!$C:$C,$R317))</f>
        <v>0</v>
      </c>
      <c r="AC317" s="11">
        <f t="shared" si="23"/>
        <v>0</v>
      </c>
    </row>
    <row r="318" spans="2:29">
      <c r="B318" s="9"/>
      <c r="C318" s="10">
        <f>IF($C$4="", SUMIFS('무신사 메타 광고'!$L:$L, '무신사 메타 광고'!$D:$D, $B318), SUMIFS('무신사 메타 광고'!$L:$L, '무신사 메타 광고'!$I:$I, $C$4, '무신사 메타 광고'!$D:$D, $B318))</f>
        <v>0</v>
      </c>
      <c r="D318" s="10">
        <f>IF($C$4="", SUMIFS('무신사 메타 광고'!$V:$V, '무신사 메타 광고'!$D:$D, $B318), SUMIFS('무신사 메타 광고'!$V:$V,'무신사 메타 광고'!$I:$I,$C$4,'무신사 메타 광고'!$D:$D,$B318))</f>
        <v>0</v>
      </c>
      <c r="E318" s="11">
        <f t="shared" si="16"/>
        <v>0</v>
      </c>
      <c r="F318" s="12" t="str">
        <f t="shared" si="24"/>
        <v xml:space="preserve"> </v>
      </c>
      <c r="G318" s="10">
        <f>IF($C$4="", SUMIFS('무신사 메타 광고'!$K:$K, '무신사 메타 광고'!$D:$D, $B318), SUMIFS('무신사 메타 광고'!$K:$K,'무신사 메타 광고'!$I:$I,$C$4,'무신사 메타 광고'!D:D,$B318))</f>
        <v>0</v>
      </c>
      <c r="H318" s="10">
        <f>IF($C$4="", SUMIFS('무신사 메타 광고'!$N:$N, '무신사 메타 광고'!$D:$D, $B318),SUMIFS('무신사 메타 광고'!$N:$N,'무신사 메타 광고'!$I:$I,$C$4,'무신사 메타 광고'!$D:$D,$B318))</f>
        <v>0</v>
      </c>
      <c r="I318" s="10">
        <f>IF($C$4="", SUMIFS('무신사 메타 광고'!$U:$U, '무신사 메타 광고'!$D:$D, $B318),SUMIFS('무신사 메타 광고'!$U:$U,'무신사 메타 광고'!$I:$I,$C$4,'무신사 메타 광고'!$D:$D,$B318))</f>
        <v>0</v>
      </c>
      <c r="J318" s="11">
        <f t="shared" si="17"/>
        <v>0</v>
      </c>
      <c r="K318" s="11">
        <f t="shared" si="18"/>
        <v>0</v>
      </c>
      <c r="L318" s="12" t="str">
        <f t="shared" si="19"/>
        <v xml:space="preserve"> </v>
      </c>
      <c r="N318" s="10">
        <f>IF($C$4="", SUMIFS('무신사 메타 광고'!$X:$X, '무신사 메타 광고'!$D:$D, $B318),SUMIFS('무신사 메타 광고'!$X:$X,'무신사 메타 광고'!I:I,$C$4,'무신사 메타 광고'!D:D,$B318))</f>
        <v>0</v>
      </c>
      <c r="O318" s="11">
        <f t="shared" si="20"/>
        <v>0</v>
      </c>
      <c r="R318" s="13"/>
      <c r="S318" s="10">
        <f>IF($S$4="", SUMIFS('무신사 메타 광고'!$L:$L, '무신사 메타 광고'!$C:$C, $R318),SUMIFS('무신사 메타 광고'!L:L,'무신사 메타 광고'!$I:$I,$S$4,'무신사 메타 광고'!$C:$C,$R318))</f>
        <v>0</v>
      </c>
      <c r="T318" s="10">
        <f>IF($S$4="", SUMIFS('무신사 메타 광고'!$V:$V, '무신사 메타 광고'!$C:$C, $R318),SUMIFS('무신사 메타 광고'!$V:$V,'무신사 메타 광고'!$I:$I,$S$4,'무신사 메타 광고'!$C:$C,$R318))</f>
        <v>0</v>
      </c>
      <c r="U318" s="11">
        <f t="shared" si="21"/>
        <v>0</v>
      </c>
      <c r="V318" s="12" t="str">
        <f t="shared" si="25"/>
        <v xml:space="preserve"> </v>
      </c>
      <c r="W318" s="10">
        <f>IF($S$4="", SUMIFS('무신사 메타 광고'!$K:$K, '무신사 메타 광고'!$C:$C, $R318),SUMIFS('무신사 메타 광고'!$K:$K,'무신사 메타 광고'!$I:$I,$S$4,'무신사 메타 광고'!$C:$C,$R318))</f>
        <v>0</v>
      </c>
      <c r="X318" s="10">
        <f>IF($S$4="", SUMIFS('무신사 메타 광고'!$N:$N, '무신사 메타 광고'!$C:$C, $R318),SUMIFS('무신사 메타 광고'!$N:$N,'무신사 메타 광고'!$I:$I,$S$4,'무신사 메타 광고'!$C:$C,$R318))</f>
        <v>0</v>
      </c>
      <c r="Y318" s="11">
        <f t="shared" si="22"/>
        <v>0</v>
      </c>
      <c r="Z318" s="12" t="str">
        <f t="shared" si="26"/>
        <v xml:space="preserve"> </v>
      </c>
      <c r="AB318" s="10">
        <f>IF($S$4="", SUMIFS('무신사 메타 광고'!$X:$X, '무신사 메타 광고'!$C:$C, $R318),SUMIFS('무신사 메타 광고'!$X:$X,'무신사 메타 광고'!$I:$I,$S$4,'무신사 메타 광고'!$C:$C,$R318))</f>
        <v>0</v>
      </c>
      <c r="AC318" s="11">
        <f t="shared" si="23"/>
        <v>0</v>
      </c>
    </row>
    <row r="319" spans="2:29">
      <c r="B319" s="9"/>
      <c r="C319" s="10">
        <f>IF($C$4="", SUMIFS('무신사 메타 광고'!$L:$L, '무신사 메타 광고'!$D:$D, $B319), SUMIFS('무신사 메타 광고'!$L:$L, '무신사 메타 광고'!$I:$I, $C$4, '무신사 메타 광고'!$D:$D, $B319))</f>
        <v>0</v>
      </c>
      <c r="D319" s="10">
        <f>IF($C$4="", SUMIFS('무신사 메타 광고'!$V:$V, '무신사 메타 광고'!$D:$D, $B319), SUMIFS('무신사 메타 광고'!$V:$V,'무신사 메타 광고'!$I:$I,$C$4,'무신사 메타 광고'!$D:$D,$B319))</f>
        <v>0</v>
      </c>
      <c r="E319" s="11">
        <f t="shared" si="16"/>
        <v>0</v>
      </c>
      <c r="F319" s="12" t="str">
        <f t="shared" si="24"/>
        <v xml:space="preserve"> </v>
      </c>
      <c r="G319" s="10">
        <f>IF($C$4="", SUMIFS('무신사 메타 광고'!$K:$K, '무신사 메타 광고'!$D:$D, $B319), SUMIFS('무신사 메타 광고'!$K:$K,'무신사 메타 광고'!$I:$I,$C$4,'무신사 메타 광고'!D:D,$B319))</f>
        <v>0</v>
      </c>
      <c r="H319" s="10">
        <f>IF($C$4="", SUMIFS('무신사 메타 광고'!$N:$N, '무신사 메타 광고'!$D:$D, $B319),SUMIFS('무신사 메타 광고'!$N:$N,'무신사 메타 광고'!$I:$I,$C$4,'무신사 메타 광고'!$D:$D,$B319))</f>
        <v>0</v>
      </c>
      <c r="I319" s="10">
        <f>IF($C$4="", SUMIFS('무신사 메타 광고'!$U:$U, '무신사 메타 광고'!$D:$D, $B319),SUMIFS('무신사 메타 광고'!$U:$U,'무신사 메타 광고'!$I:$I,$C$4,'무신사 메타 광고'!$D:$D,$B319))</f>
        <v>0</v>
      </c>
      <c r="J319" s="11">
        <f t="shared" si="17"/>
        <v>0</v>
      </c>
      <c r="K319" s="11">
        <f t="shared" si="18"/>
        <v>0</v>
      </c>
      <c r="L319" s="12" t="str">
        <f t="shared" si="19"/>
        <v xml:space="preserve"> </v>
      </c>
      <c r="N319" s="10">
        <f>IF($C$4="", SUMIFS('무신사 메타 광고'!$X:$X, '무신사 메타 광고'!$D:$D, $B319),SUMIFS('무신사 메타 광고'!$X:$X,'무신사 메타 광고'!I:I,$C$4,'무신사 메타 광고'!D:D,$B319))</f>
        <v>0</v>
      </c>
      <c r="O319" s="11">
        <f t="shared" si="20"/>
        <v>0</v>
      </c>
      <c r="R319" s="13"/>
      <c r="S319" s="10">
        <f>IF($S$4="", SUMIFS('무신사 메타 광고'!$L:$L, '무신사 메타 광고'!$C:$C, $R319),SUMIFS('무신사 메타 광고'!L:L,'무신사 메타 광고'!$I:$I,$S$4,'무신사 메타 광고'!$C:$C,$R319))</f>
        <v>0</v>
      </c>
      <c r="T319" s="10">
        <f>IF($S$4="", SUMIFS('무신사 메타 광고'!$V:$V, '무신사 메타 광고'!$C:$C, $R319),SUMIFS('무신사 메타 광고'!$V:$V,'무신사 메타 광고'!$I:$I,$S$4,'무신사 메타 광고'!$C:$C,$R319))</f>
        <v>0</v>
      </c>
      <c r="U319" s="11">
        <f t="shared" si="21"/>
        <v>0</v>
      </c>
      <c r="V319" s="12" t="str">
        <f t="shared" si="25"/>
        <v xml:space="preserve"> </v>
      </c>
      <c r="W319" s="10">
        <f>IF($S$4="", SUMIFS('무신사 메타 광고'!$K:$K, '무신사 메타 광고'!$C:$C, $R319),SUMIFS('무신사 메타 광고'!$K:$K,'무신사 메타 광고'!$I:$I,$S$4,'무신사 메타 광고'!$C:$C,$R319))</f>
        <v>0</v>
      </c>
      <c r="X319" s="10">
        <f>IF($S$4="", SUMIFS('무신사 메타 광고'!$N:$N, '무신사 메타 광고'!$C:$C, $R319),SUMIFS('무신사 메타 광고'!$N:$N,'무신사 메타 광고'!$I:$I,$S$4,'무신사 메타 광고'!$C:$C,$R319))</f>
        <v>0</v>
      </c>
      <c r="Y319" s="11">
        <f t="shared" si="22"/>
        <v>0</v>
      </c>
      <c r="Z319" s="12" t="str">
        <f t="shared" si="26"/>
        <v xml:space="preserve"> </v>
      </c>
      <c r="AB319" s="10">
        <f>IF($S$4="", SUMIFS('무신사 메타 광고'!$X:$X, '무신사 메타 광고'!$C:$C, $R319),SUMIFS('무신사 메타 광고'!$X:$X,'무신사 메타 광고'!$I:$I,$S$4,'무신사 메타 광고'!$C:$C,$R319))</f>
        <v>0</v>
      </c>
      <c r="AC319" s="11">
        <f t="shared" si="23"/>
        <v>0</v>
      </c>
    </row>
    <row r="320" spans="2:29">
      <c r="B320" s="9"/>
      <c r="C320" s="10">
        <f>IF($C$4="", SUMIFS('무신사 메타 광고'!$L:$L, '무신사 메타 광고'!$D:$D, $B320), SUMIFS('무신사 메타 광고'!$L:$L, '무신사 메타 광고'!$I:$I, $C$4, '무신사 메타 광고'!$D:$D, $B320))</f>
        <v>0</v>
      </c>
      <c r="D320" s="10">
        <f>IF($C$4="", SUMIFS('무신사 메타 광고'!$V:$V, '무신사 메타 광고'!$D:$D, $B320), SUMIFS('무신사 메타 광고'!$V:$V,'무신사 메타 광고'!$I:$I,$C$4,'무신사 메타 광고'!$D:$D,$B320))</f>
        <v>0</v>
      </c>
      <c r="E320" s="11">
        <f t="shared" si="16"/>
        <v>0</v>
      </c>
      <c r="F320" s="12" t="str">
        <f t="shared" si="24"/>
        <v xml:space="preserve"> </v>
      </c>
      <c r="G320" s="10">
        <f>IF($C$4="", SUMIFS('무신사 메타 광고'!$K:$K, '무신사 메타 광고'!$D:$D, $B320), SUMIFS('무신사 메타 광고'!$K:$K,'무신사 메타 광고'!$I:$I,$C$4,'무신사 메타 광고'!D:D,$B320))</f>
        <v>0</v>
      </c>
      <c r="H320" s="10">
        <f>IF($C$4="", SUMIFS('무신사 메타 광고'!$N:$N, '무신사 메타 광고'!$D:$D, $B320),SUMIFS('무신사 메타 광고'!$N:$N,'무신사 메타 광고'!$I:$I,$C$4,'무신사 메타 광고'!$D:$D,$B320))</f>
        <v>0</v>
      </c>
      <c r="I320" s="10">
        <f>IF($C$4="", SUMIFS('무신사 메타 광고'!$U:$U, '무신사 메타 광고'!$D:$D, $B320),SUMIFS('무신사 메타 광고'!$U:$U,'무신사 메타 광고'!$I:$I,$C$4,'무신사 메타 광고'!$D:$D,$B320))</f>
        <v>0</v>
      </c>
      <c r="J320" s="11">
        <f t="shared" si="17"/>
        <v>0</v>
      </c>
      <c r="K320" s="11">
        <f t="shared" si="18"/>
        <v>0</v>
      </c>
      <c r="L320" s="12" t="str">
        <f t="shared" si="19"/>
        <v xml:space="preserve"> </v>
      </c>
      <c r="N320" s="10">
        <f>IF($C$4="", SUMIFS('무신사 메타 광고'!$X:$X, '무신사 메타 광고'!$D:$D, $B320),SUMIFS('무신사 메타 광고'!$X:$X,'무신사 메타 광고'!I:I,$C$4,'무신사 메타 광고'!D:D,$B320))</f>
        <v>0</v>
      </c>
      <c r="O320" s="11">
        <f t="shared" si="20"/>
        <v>0</v>
      </c>
      <c r="R320" s="13"/>
      <c r="S320" s="10">
        <f>IF($S$4="", SUMIFS('무신사 메타 광고'!$L:$L, '무신사 메타 광고'!$C:$C, $R320),SUMIFS('무신사 메타 광고'!L:L,'무신사 메타 광고'!$I:$I,$S$4,'무신사 메타 광고'!$C:$C,$R320))</f>
        <v>0</v>
      </c>
      <c r="T320" s="10">
        <f>IF($S$4="", SUMIFS('무신사 메타 광고'!$V:$V, '무신사 메타 광고'!$C:$C, $R320),SUMIFS('무신사 메타 광고'!$V:$V,'무신사 메타 광고'!$I:$I,$S$4,'무신사 메타 광고'!$C:$C,$R320))</f>
        <v>0</v>
      </c>
      <c r="U320" s="11">
        <f t="shared" si="21"/>
        <v>0</v>
      </c>
      <c r="V320" s="12" t="str">
        <f t="shared" si="25"/>
        <v xml:space="preserve"> </v>
      </c>
      <c r="W320" s="10">
        <f>IF($S$4="", SUMIFS('무신사 메타 광고'!$K:$K, '무신사 메타 광고'!$C:$C, $R320),SUMIFS('무신사 메타 광고'!$K:$K,'무신사 메타 광고'!$I:$I,$S$4,'무신사 메타 광고'!$C:$C,$R320))</f>
        <v>0</v>
      </c>
      <c r="X320" s="10">
        <f>IF($S$4="", SUMIFS('무신사 메타 광고'!$N:$N, '무신사 메타 광고'!$C:$C, $R320),SUMIFS('무신사 메타 광고'!$N:$N,'무신사 메타 광고'!$I:$I,$S$4,'무신사 메타 광고'!$C:$C,$R320))</f>
        <v>0</v>
      </c>
      <c r="Y320" s="11">
        <f t="shared" si="22"/>
        <v>0</v>
      </c>
      <c r="Z320" s="12" t="str">
        <f t="shared" si="26"/>
        <v xml:space="preserve"> </v>
      </c>
      <c r="AB320" s="10">
        <f>IF($S$4="", SUMIFS('무신사 메타 광고'!$X:$X, '무신사 메타 광고'!$C:$C, $R320),SUMIFS('무신사 메타 광고'!$X:$X,'무신사 메타 광고'!$I:$I,$S$4,'무신사 메타 광고'!$C:$C,$R320))</f>
        <v>0</v>
      </c>
      <c r="AC320" s="11">
        <f t="shared" si="23"/>
        <v>0</v>
      </c>
    </row>
    <row r="321" spans="2:29">
      <c r="B321" s="9"/>
      <c r="C321" s="10">
        <f>IF($C$4="", SUMIFS('무신사 메타 광고'!$L:$L, '무신사 메타 광고'!$D:$D, $B321), SUMIFS('무신사 메타 광고'!$L:$L, '무신사 메타 광고'!$I:$I, $C$4, '무신사 메타 광고'!$D:$D, $B321))</f>
        <v>0</v>
      </c>
      <c r="D321" s="10">
        <f>IF($C$4="", SUMIFS('무신사 메타 광고'!$V:$V, '무신사 메타 광고'!$D:$D, $B321), SUMIFS('무신사 메타 광고'!$V:$V,'무신사 메타 광고'!$I:$I,$C$4,'무신사 메타 광고'!$D:$D,$B321))</f>
        <v>0</v>
      </c>
      <c r="E321" s="11">
        <f t="shared" si="16"/>
        <v>0</v>
      </c>
      <c r="F321" s="12" t="str">
        <f t="shared" si="24"/>
        <v xml:space="preserve"> </v>
      </c>
      <c r="G321" s="10">
        <f>IF($C$4="", SUMIFS('무신사 메타 광고'!$K:$K, '무신사 메타 광고'!$D:$D, $B321), SUMIFS('무신사 메타 광고'!$K:$K,'무신사 메타 광고'!$I:$I,$C$4,'무신사 메타 광고'!D:D,$B321))</f>
        <v>0</v>
      </c>
      <c r="H321" s="10">
        <f>IF($C$4="", SUMIFS('무신사 메타 광고'!$N:$N, '무신사 메타 광고'!$D:$D, $B321),SUMIFS('무신사 메타 광고'!$N:$N,'무신사 메타 광고'!$I:$I,$C$4,'무신사 메타 광고'!$D:$D,$B321))</f>
        <v>0</v>
      </c>
      <c r="I321" s="10">
        <f>IF($C$4="", SUMIFS('무신사 메타 광고'!$U:$U, '무신사 메타 광고'!$D:$D, $B321),SUMIFS('무신사 메타 광고'!$U:$U,'무신사 메타 광고'!$I:$I,$C$4,'무신사 메타 광고'!$D:$D,$B321))</f>
        <v>0</v>
      </c>
      <c r="J321" s="11">
        <f t="shared" si="17"/>
        <v>0</v>
      </c>
      <c r="K321" s="11">
        <f t="shared" si="18"/>
        <v>0</v>
      </c>
      <c r="L321" s="12" t="str">
        <f t="shared" si="19"/>
        <v xml:space="preserve"> </v>
      </c>
      <c r="N321" s="10">
        <f>IF($C$4="", SUMIFS('무신사 메타 광고'!$X:$X, '무신사 메타 광고'!$D:$D, $B321),SUMIFS('무신사 메타 광고'!$X:$X,'무신사 메타 광고'!I:I,$C$4,'무신사 메타 광고'!D:D,$B321))</f>
        <v>0</v>
      </c>
      <c r="O321" s="11">
        <f t="shared" si="20"/>
        <v>0</v>
      </c>
      <c r="R321" s="13"/>
      <c r="S321" s="10">
        <f>IF($S$4="", SUMIFS('무신사 메타 광고'!$L:$L, '무신사 메타 광고'!$C:$C, $R321),SUMIFS('무신사 메타 광고'!L:L,'무신사 메타 광고'!$I:$I,$S$4,'무신사 메타 광고'!$C:$C,$R321))</f>
        <v>0</v>
      </c>
      <c r="T321" s="10">
        <f>IF($S$4="", SUMIFS('무신사 메타 광고'!$V:$V, '무신사 메타 광고'!$C:$C, $R321),SUMIFS('무신사 메타 광고'!$V:$V,'무신사 메타 광고'!$I:$I,$S$4,'무신사 메타 광고'!$C:$C,$R321))</f>
        <v>0</v>
      </c>
      <c r="U321" s="11">
        <f t="shared" si="21"/>
        <v>0</v>
      </c>
      <c r="V321" s="12" t="str">
        <f t="shared" si="25"/>
        <v xml:space="preserve"> </v>
      </c>
      <c r="W321" s="10">
        <f>IF($S$4="", SUMIFS('무신사 메타 광고'!$K:$K, '무신사 메타 광고'!$C:$C, $R321),SUMIFS('무신사 메타 광고'!$K:$K,'무신사 메타 광고'!$I:$I,$S$4,'무신사 메타 광고'!$C:$C,$R321))</f>
        <v>0</v>
      </c>
      <c r="X321" s="10">
        <f>IF($S$4="", SUMIFS('무신사 메타 광고'!$N:$N, '무신사 메타 광고'!$C:$C, $R321),SUMIFS('무신사 메타 광고'!$N:$N,'무신사 메타 광고'!$I:$I,$S$4,'무신사 메타 광고'!$C:$C,$R321))</f>
        <v>0</v>
      </c>
      <c r="Y321" s="11">
        <f t="shared" si="22"/>
        <v>0</v>
      </c>
      <c r="Z321" s="12" t="str">
        <f t="shared" si="26"/>
        <v xml:space="preserve"> </v>
      </c>
      <c r="AB321" s="10">
        <f>IF($S$4="", SUMIFS('무신사 메타 광고'!$X:$X, '무신사 메타 광고'!$C:$C, $R321),SUMIFS('무신사 메타 광고'!$X:$X,'무신사 메타 광고'!$I:$I,$S$4,'무신사 메타 광고'!$C:$C,$R321))</f>
        <v>0</v>
      </c>
      <c r="AC321" s="11">
        <f t="shared" si="23"/>
        <v>0</v>
      </c>
    </row>
    <row r="322" spans="2:29">
      <c r="B322" s="9"/>
      <c r="C322" s="10">
        <f>IF($C$4="", SUMIFS('무신사 메타 광고'!$L:$L, '무신사 메타 광고'!$D:$D, $B322), SUMIFS('무신사 메타 광고'!$L:$L, '무신사 메타 광고'!$I:$I, $C$4, '무신사 메타 광고'!$D:$D, $B322))</f>
        <v>0</v>
      </c>
      <c r="D322" s="10">
        <f>IF($C$4="", SUMIFS('무신사 메타 광고'!$V:$V, '무신사 메타 광고'!$D:$D, $B322), SUMIFS('무신사 메타 광고'!$V:$V,'무신사 메타 광고'!$I:$I,$C$4,'무신사 메타 광고'!$D:$D,$B322))</f>
        <v>0</v>
      </c>
      <c r="E322" s="11">
        <f t="shared" si="16"/>
        <v>0</v>
      </c>
      <c r="F322" s="12" t="str">
        <f t="shared" si="24"/>
        <v xml:space="preserve"> </v>
      </c>
      <c r="G322" s="10">
        <f>IF($C$4="", SUMIFS('무신사 메타 광고'!$K:$K, '무신사 메타 광고'!$D:$D, $B322), SUMIFS('무신사 메타 광고'!$K:$K,'무신사 메타 광고'!$I:$I,$C$4,'무신사 메타 광고'!D:D,$B322))</f>
        <v>0</v>
      </c>
      <c r="H322" s="10">
        <f>IF($C$4="", SUMIFS('무신사 메타 광고'!$N:$N, '무신사 메타 광고'!$D:$D, $B322),SUMIFS('무신사 메타 광고'!$N:$N,'무신사 메타 광고'!$I:$I,$C$4,'무신사 메타 광고'!$D:$D,$B322))</f>
        <v>0</v>
      </c>
      <c r="I322" s="10">
        <f>IF($C$4="", SUMIFS('무신사 메타 광고'!$U:$U, '무신사 메타 광고'!$D:$D, $B322),SUMIFS('무신사 메타 광고'!$U:$U,'무신사 메타 광고'!$I:$I,$C$4,'무신사 메타 광고'!$D:$D,$B322))</f>
        <v>0</v>
      </c>
      <c r="J322" s="11">
        <f t="shared" si="17"/>
        <v>0</v>
      </c>
      <c r="K322" s="11">
        <f t="shared" si="18"/>
        <v>0</v>
      </c>
      <c r="L322" s="12" t="str">
        <f t="shared" si="19"/>
        <v xml:space="preserve"> </v>
      </c>
      <c r="N322" s="10">
        <f>IF($C$4="", SUMIFS('무신사 메타 광고'!$X:$X, '무신사 메타 광고'!$D:$D, $B322),SUMIFS('무신사 메타 광고'!$X:$X,'무신사 메타 광고'!I:I,$C$4,'무신사 메타 광고'!D:D,$B322))</f>
        <v>0</v>
      </c>
      <c r="O322" s="11">
        <f t="shared" si="20"/>
        <v>0</v>
      </c>
      <c r="R322" s="13"/>
      <c r="S322" s="10">
        <f>IF($S$4="", SUMIFS('무신사 메타 광고'!$L:$L, '무신사 메타 광고'!$C:$C, $R322),SUMIFS('무신사 메타 광고'!L:L,'무신사 메타 광고'!$I:$I,$S$4,'무신사 메타 광고'!$C:$C,$R322))</f>
        <v>0</v>
      </c>
      <c r="T322" s="10">
        <f>IF($S$4="", SUMIFS('무신사 메타 광고'!$V:$V, '무신사 메타 광고'!$C:$C, $R322),SUMIFS('무신사 메타 광고'!$V:$V,'무신사 메타 광고'!$I:$I,$S$4,'무신사 메타 광고'!$C:$C,$R322))</f>
        <v>0</v>
      </c>
      <c r="U322" s="11">
        <f t="shared" si="21"/>
        <v>0</v>
      </c>
      <c r="V322" s="12" t="str">
        <f t="shared" si="25"/>
        <v xml:space="preserve"> </v>
      </c>
      <c r="W322" s="10">
        <f>IF($S$4="", SUMIFS('무신사 메타 광고'!$K:$K, '무신사 메타 광고'!$C:$C, $R322),SUMIFS('무신사 메타 광고'!$K:$K,'무신사 메타 광고'!$I:$I,$S$4,'무신사 메타 광고'!$C:$C,$R322))</f>
        <v>0</v>
      </c>
      <c r="X322" s="10">
        <f>IF($S$4="", SUMIFS('무신사 메타 광고'!$N:$N, '무신사 메타 광고'!$C:$C, $R322),SUMIFS('무신사 메타 광고'!$N:$N,'무신사 메타 광고'!$I:$I,$S$4,'무신사 메타 광고'!$C:$C,$R322))</f>
        <v>0</v>
      </c>
      <c r="Y322" s="11">
        <f t="shared" si="22"/>
        <v>0</v>
      </c>
      <c r="Z322" s="12" t="str">
        <f t="shared" si="26"/>
        <v xml:space="preserve"> </v>
      </c>
      <c r="AB322" s="10">
        <f>IF($S$4="", SUMIFS('무신사 메타 광고'!$X:$X, '무신사 메타 광고'!$C:$C, $R322),SUMIFS('무신사 메타 광고'!$X:$X,'무신사 메타 광고'!$I:$I,$S$4,'무신사 메타 광고'!$C:$C,$R322))</f>
        <v>0</v>
      </c>
      <c r="AC322" s="11">
        <f t="shared" si="23"/>
        <v>0</v>
      </c>
    </row>
    <row r="323" spans="2:29">
      <c r="B323" s="9"/>
      <c r="C323" s="10">
        <f>IF($C$4="", SUMIFS('무신사 메타 광고'!$L:$L, '무신사 메타 광고'!$D:$D, $B323), SUMIFS('무신사 메타 광고'!$L:$L, '무신사 메타 광고'!$I:$I, $C$4, '무신사 메타 광고'!$D:$D, $B323))</f>
        <v>0</v>
      </c>
      <c r="D323" s="10">
        <f>IF($C$4="", SUMIFS('무신사 메타 광고'!$V:$V, '무신사 메타 광고'!$D:$D, $B323), SUMIFS('무신사 메타 광고'!$V:$V,'무신사 메타 광고'!$I:$I,$C$4,'무신사 메타 광고'!$D:$D,$B323))</f>
        <v>0</v>
      </c>
      <c r="E323" s="11">
        <f t="shared" si="16"/>
        <v>0</v>
      </c>
      <c r="F323" s="12" t="str">
        <f t="shared" si="24"/>
        <v xml:space="preserve"> </v>
      </c>
      <c r="G323" s="10">
        <f>IF($C$4="", SUMIFS('무신사 메타 광고'!$K:$K, '무신사 메타 광고'!$D:$D, $B323), SUMIFS('무신사 메타 광고'!$K:$K,'무신사 메타 광고'!$I:$I,$C$4,'무신사 메타 광고'!D:D,$B323))</f>
        <v>0</v>
      </c>
      <c r="H323" s="10">
        <f>IF($C$4="", SUMIFS('무신사 메타 광고'!$N:$N, '무신사 메타 광고'!$D:$D, $B323),SUMIFS('무신사 메타 광고'!$N:$N,'무신사 메타 광고'!$I:$I,$C$4,'무신사 메타 광고'!$D:$D,$B323))</f>
        <v>0</v>
      </c>
      <c r="I323" s="10">
        <f>IF($C$4="", SUMIFS('무신사 메타 광고'!$U:$U, '무신사 메타 광고'!$D:$D, $B323),SUMIFS('무신사 메타 광고'!$U:$U,'무신사 메타 광고'!$I:$I,$C$4,'무신사 메타 광고'!$D:$D,$B323))</f>
        <v>0</v>
      </c>
      <c r="J323" s="11">
        <f t="shared" si="17"/>
        <v>0</v>
      </c>
      <c r="K323" s="11">
        <f t="shared" si="18"/>
        <v>0</v>
      </c>
      <c r="L323" s="12" t="str">
        <f t="shared" si="19"/>
        <v xml:space="preserve"> </v>
      </c>
      <c r="N323" s="10">
        <f>IF($C$4="", SUMIFS('무신사 메타 광고'!$X:$X, '무신사 메타 광고'!$D:$D, $B323),SUMIFS('무신사 메타 광고'!$X:$X,'무신사 메타 광고'!I:I,$C$4,'무신사 메타 광고'!D:D,$B323))</f>
        <v>0</v>
      </c>
      <c r="O323" s="11">
        <f t="shared" si="20"/>
        <v>0</v>
      </c>
      <c r="R323" s="13"/>
      <c r="S323" s="10">
        <f>IF($S$4="", SUMIFS('무신사 메타 광고'!$L:$L, '무신사 메타 광고'!$C:$C, $R323),SUMIFS('무신사 메타 광고'!L:L,'무신사 메타 광고'!$I:$I,$S$4,'무신사 메타 광고'!$C:$C,$R323))</f>
        <v>0</v>
      </c>
      <c r="T323" s="10">
        <f>IF($S$4="", SUMIFS('무신사 메타 광고'!$V:$V, '무신사 메타 광고'!$C:$C, $R323),SUMIFS('무신사 메타 광고'!$V:$V,'무신사 메타 광고'!$I:$I,$S$4,'무신사 메타 광고'!$C:$C,$R323))</f>
        <v>0</v>
      </c>
      <c r="U323" s="11">
        <f t="shared" si="21"/>
        <v>0</v>
      </c>
      <c r="V323" s="12" t="str">
        <f t="shared" si="25"/>
        <v xml:space="preserve"> </v>
      </c>
      <c r="W323" s="10">
        <f>IF($S$4="", SUMIFS('무신사 메타 광고'!$K:$K, '무신사 메타 광고'!$C:$C, $R323),SUMIFS('무신사 메타 광고'!$K:$K,'무신사 메타 광고'!$I:$I,$S$4,'무신사 메타 광고'!$C:$C,$R323))</f>
        <v>0</v>
      </c>
      <c r="X323" s="10">
        <f>IF($S$4="", SUMIFS('무신사 메타 광고'!$N:$N, '무신사 메타 광고'!$C:$C, $R323),SUMIFS('무신사 메타 광고'!$N:$N,'무신사 메타 광고'!$I:$I,$S$4,'무신사 메타 광고'!$C:$C,$R323))</f>
        <v>0</v>
      </c>
      <c r="Y323" s="11">
        <f t="shared" si="22"/>
        <v>0</v>
      </c>
      <c r="Z323" s="12" t="str">
        <f t="shared" si="26"/>
        <v xml:space="preserve"> </v>
      </c>
      <c r="AB323" s="10">
        <f>IF($S$4="", SUMIFS('무신사 메타 광고'!$X:$X, '무신사 메타 광고'!$C:$C, $R323),SUMIFS('무신사 메타 광고'!$X:$X,'무신사 메타 광고'!$I:$I,$S$4,'무신사 메타 광고'!$C:$C,$R323))</f>
        <v>0</v>
      </c>
      <c r="AC323" s="11">
        <f t="shared" si="23"/>
        <v>0</v>
      </c>
    </row>
    <row r="324" spans="2:29">
      <c r="B324" s="9"/>
      <c r="C324" s="10">
        <f>IF($C$4="", SUMIFS('무신사 메타 광고'!$L:$L, '무신사 메타 광고'!$D:$D, $B324), SUMIFS('무신사 메타 광고'!$L:$L, '무신사 메타 광고'!$I:$I, $C$4, '무신사 메타 광고'!$D:$D, $B324))</f>
        <v>0</v>
      </c>
      <c r="D324" s="10">
        <f>IF($C$4="", SUMIFS('무신사 메타 광고'!$V:$V, '무신사 메타 광고'!$D:$D, $B324), SUMIFS('무신사 메타 광고'!$V:$V,'무신사 메타 광고'!$I:$I,$C$4,'무신사 메타 광고'!$D:$D,$B324))</f>
        <v>0</v>
      </c>
      <c r="E324" s="11">
        <f t="shared" si="16"/>
        <v>0</v>
      </c>
      <c r="F324" s="12" t="str">
        <f t="shared" si="24"/>
        <v xml:space="preserve"> </v>
      </c>
      <c r="G324" s="10">
        <f>IF($C$4="", SUMIFS('무신사 메타 광고'!$K:$K, '무신사 메타 광고'!$D:$D, $B324), SUMIFS('무신사 메타 광고'!$K:$K,'무신사 메타 광고'!$I:$I,$C$4,'무신사 메타 광고'!D:D,$B324))</f>
        <v>0</v>
      </c>
      <c r="H324" s="10">
        <f>IF($C$4="", SUMIFS('무신사 메타 광고'!$N:$N, '무신사 메타 광고'!$D:$D, $B324),SUMIFS('무신사 메타 광고'!$N:$N,'무신사 메타 광고'!$I:$I,$C$4,'무신사 메타 광고'!$D:$D,$B324))</f>
        <v>0</v>
      </c>
      <c r="I324" s="10">
        <f>IF($C$4="", SUMIFS('무신사 메타 광고'!$U:$U, '무신사 메타 광고'!$D:$D, $B324),SUMIFS('무신사 메타 광고'!$U:$U,'무신사 메타 광고'!$I:$I,$C$4,'무신사 메타 광고'!$D:$D,$B324))</f>
        <v>0</v>
      </c>
      <c r="J324" s="11">
        <f t="shared" si="17"/>
        <v>0</v>
      </c>
      <c r="K324" s="11">
        <f t="shared" si="18"/>
        <v>0</v>
      </c>
      <c r="L324" s="12" t="str">
        <f t="shared" si="19"/>
        <v xml:space="preserve"> </v>
      </c>
      <c r="N324" s="10">
        <f>IF($C$4="", SUMIFS('무신사 메타 광고'!$X:$X, '무신사 메타 광고'!$D:$D, $B324),SUMIFS('무신사 메타 광고'!$X:$X,'무신사 메타 광고'!I:I,$C$4,'무신사 메타 광고'!D:D,$B324))</f>
        <v>0</v>
      </c>
      <c r="O324" s="11">
        <f t="shared" si="20"/>
        <v>0</v>
      </c>
      <c r="R324" s="13"/>
      <c r="S324" s="10">
        <f>IF($S$4="", SUMIFS('무신사 메타 광고'!$L:$L, '무신사 메타 광고'!$C:$C, $R324),SUMIFS('무신사 메타 광고'!L:L,'무신사 메타 광고'!$I:$I,$S$4,'무신사 메타 광고'!$C:$C,$R324))</f>
        <v>0</v>
      </c>
      <c r="T324" s="10">
        <f>IF($S$4="", SUMIFS('무신사 메타 광고'!$V:$V, '무신사 메타 광고'!$C:$C, $R324),SUMIFS('무신사 메타 광고'!$V:$V,'무신사 메타 광고'!$I:$I,$S$4,'무신사 메타 광고'!$C:$C,$R324))</f>
        <v>0</v>
      </c>
      <c r="U324" s="11">
        <f t="shared" si="21"/>
        <v>0</v>
      </c>
      <c r="V324" s="12" t="str">
        <f t="shared" si="25"/>
        <v xml:space="preserve"> </v>
      </c>
      <c r="W324" s="10">
        <f>IF($S$4="", SUMIFS('무신사 메타 광고'!$K:$K, '무신사 메타 광고'!$C:$C, $R324),SUMIFS('무신사 메타 광고'!$K:$K,'무신사 메타 광고'!$I:$I,$S$4,'무신사 메타 광고'!$C:$C,$R324))</f>
        <v>0</v>
      </c>
      <c r="X324" s="10">
        <f>IF($S$4="", SUMIFS('무신사 메타 광고'!$N:$N, '무신사 메타 광고'!$C:$C, $R324),SUMIFS('무신사 메타 광고'!$N:$N,'무신사 메타 광고'!$I:$I,$S$4,'무신사 메타 광고'!$C:$C,$R324))</f>
        <v>0</v>
      </c>
      <c r="Y324" s="11">
        <f t="shared" si="22"/>
        <v>0</v>
      </c>
      <c r="Z324" s="12" t="str">
        <f t="shared" si="26"/>
        <v xml:space="preserve"> </v>
      </c>
      <c r="AB324" s="10">
        <f>IF($S$4="", SUMIFS('무신사 메타 광고'!$X:$X, '무신사 메타 광고'!$C:$C, $R324),SUMIFS('무신사 메타 광고'!$X:$X,'무신사 메타 광고'!$I:$I,$S$4,'무신사 메타 광고'!$C:$C,$R324))</f>
        <v>0</v>
      </c>
      <c r="AC324" s="11">
        <f t="shared" si="23"/>
        <v>0</v>
      </c>
    </row>
    <row r="325" spans="2:29">
      <c r="B325" s="9"/>
      <c r="C325" s="10">
        <f>IF($C$4="", SUMIFS('무신사 메타 광고'!$L:$L, '무신사 메타 광고'!$D:$D, $B325), SUMIFS('무신사 메타 광고'!$L:$L, '무신사 메타 광고'!$I:$I, $C$4, '무신사 메타 광고'!$D:$D, $B325))</f>
        <v>0</v>
      </c>
      <c r="D325" s="10">
        <f>IF($C$4="", SUMIFS('무신사 메타 광고'!$V:$V, '무신사 메타 광고'!$D:$D, $B325), SUMIFS('무신사 메타 광고'!$V:$V,'무신사 메타 광고'!$I:$I,$C$4,'무신사 메타 광고'!$D:$D,$B325))</f>
        <v>0</v>
      </c>
      <c r="E325" s="11">
        <f t="shared" si="16"/>
        <v>0</v>
      </c>
      <c r="F325" s="12" t="str">
        <f t="shared" si="24"/>
        <v xml:space="preserve"> </v>
      </c>
      <c r="G325" s="10">
        <f>IF($C$4="", SUMIFS('무신사 메타 광고'!$K:$K, '무신사 메타 광고'!$D:$D, $B325), SUMIFS('무신사 메타 광고'!$K:$K,'무신사 메타 광고'!$I:$I,$C$4,'무신사 메타 광고'!D:D,$B325))</f>
        <v>0</v>
      </c>
      <c r="H325" s="10">
        <f>IF($C$4="", SUMIFS('무신사 메타 광고'!$N:$N, '무신사 메타 광고'!$D:$D, $B325),SUMIFS('무신사 메타 광고'!$N:$N,'무신사 메타 광고'!$I:$I,$C$4,'무신사 메타 광고'!$D:$D,$B325))</f>
        <v>0</v>
      </c>
      <c r="I325" s="10">
        <f>IF($C$4="", SUMIFS('무신사 메타 광고'!$U:$U, '무신사 메타 광고'!$D:$D, $B325),SUMIFS('무신사 메타 광고'!$U:$U,'무신사 메타 광고'!$I:$I,$C$4,'무신사 메타 광고'!$D:$D,$B325))</f>
        <v>0</v>
      </c>
      <c r="J325" s="11">
        <f t="shared" si="17"/>
        <v>0</v>
      </c>
      <c r="K325" s="11">
        <f t="shared" si="18"/>
        <v>0</v>
      </c>
      <c r="L325" s="12" t="str">
        <f t="shared" si="19"/>
        <v xml:space="preserve"> </v>
      </c>
      <c r="N325" s="10">
        <f>IF($C$4="", SUMIFS('무신사 메타 광고'!$X:$X, '무신사 메타 광고'!$D:$D, $B325),SUMIFS('무신사 메타 광고'!$X:$X,'무신사 메타 광고'!I:I,$C$4,'무신사 메타 광고'!D:D,$B325))</f>
        <v>0</v>
      </c>
      <c r="O325" s="11">
        <f t="shared" si="20"/>
        <v>0</v>
      </c>
      <c r="R325" s="13"/>
      <c r="S325" s="10">
        <f>IF($S$4="", SUMIFS('무신사 메타 광고'!$L:$L, '무신사 메타 광고'!$C:$C, $R325),SUMIFS('무신사 메타 광고'!L:L,'무신사 메타 광고'!$I:$I,$S$4,'무신사 메타 광고'!$C:$C,$R325))</f>
        <v>0</v>
      </c>
      <c r="T325" s="10">
        <f>IF($S$4="", SUMIFS('무신사 메타 광고'!$V:$V, '무신사 메타 광고'!$C:$C, $R325),SUMIFS('무신사 메타 광고'!$V:$V,'무신사 메타 광고'!$I:$I,$S$4,'무신사 메타 광고'!$C:$C,$R325))</f>
        <v>0</v>
      </c>
      <c r="U325" s="11">
        <f t="shared" si="21"/>
        <v>0</v>
      </c>
      <c r="V325" s="12" t="str">
        <f t="shared" si="25"/>
        <v xml:space="preserve"> </v>
      </c>
      <c r="W325" s="10">
        <f>IF($S$4="", SUMIFS('무신사 메타 광고'!$K:$K, '무신사 메타 광고'!$C:$C, $R325),SUMIFS('무신사 메타 광고'!$K:$K,'무신사 메타 광고'!$I:$I,$S$4,'무신사 메타 광고'!$C:$C,$R325))</f>
        <v>0</v>
      </c>
      <c r="X325" s="10">
        <f>IF($S$4="", SUMIFS('무신사 메타 광고'!$N:$N, '무신사 메타 광고'!$C:$C, $R325),SUMIFS('무신사 메타 광고'!$N:$N,'무신사 메타 광고'!$I:$I,$S$4,'무신사 메타 광고'!$C:$C,$R325))</f>
        <v>0</v>
      </c>
      <c r="Y325" s="11">
        <f t="shared" si="22"/>
        <v>0</v>
      </c>
      <c r="Z325" s="12" t="str">
        <f t="shared" si="26"/>
        <v xml:space="preserve"> </v>
      </c>
      <c r="AB325" s="10">
        <f>IF($S$4="", SUMIFS('무신사 메타 광고'!$X:$X, '무신사 메타 광고'!$C:$C, $R325),SUMIFS('무신사 메타 광고'!$X:$X,'무신사 메타 광고'!$I:$I,$S$4,'무신사 메타 광고'!$C:$C,$R325))</f>
        <v>0</v>
      </c>
      <c r="AC325" s="11">
        <f t="shared" si="23"/>
        <v>0</v>
      </c>
    </row>
    <row r="326" spans="2:29">
      <c r="B326" s="9"/>
      <c r="C326" s="10">
        <f>IF($C$4="", SUMIFS('무신사 메타 광고'!$L:$L, '무신사 메타 광고'!$D:$D, $B326), SUMIFS('무신사 메타 광고'!$L:$L, '무신사 메타 광고'!$I:$I, $C$4, '무신사 메타 광고'!$D:$D, $B326))</f>
        <v>0</v>
      </c>
      <c r="D326" s="10">
        <f>IF($C$4="", SUMIFS('무신사 메타 광고'!$V:$V, '무신사 메타 광고'!$D:$D, $B326), SUMIFS('무신사 메타 광고'!$V:$V,'무신사 메타 광고'!$I:$I,$C$4,'무신사 메타 광고'!$D:$D,$B326))</f>
        <v>0</v>
      </c>
      <c r="E326" s="11">
        <f t="shared" si="16"/>
        <v>0</v>
      </c>
      <c r="F326" s="12" t="str">
        <f t="shared" si="24"/>
        <v xml:space="preserve"> </v>
      </c>
      <c r="G326" s="10">
        <f>IF($C$4="", SUMIFS('무신사 메타 광고'!$K:$K, '무신사 메타 광고'!$D:$D, $B326), SUMIFS('무신사 메타 광고'!$K:$K,'무신사 메타 광고'!$I:$I,$C$4,'무신사 메타 광고'!D:D,$B326))</f>
        <v>0</v>
      </c>
      <c r="H326" s="10">
        <f>IF($C$4="", SUMIFS('무신사 메타 광고'!$N:$N, '무신사 메타 광고'!$D:$D, $B326),SUMIFS('무신사 메타 광고'!$N:$N,'무신사 메타 광고'!$I:$I,$C$4,'무신사 메타 광고'!$D:$D,$B326))</f>
        <v>0</v>
      </c>
      <c r="I326" s="10">
        <f>IF($C$4="", SUMIFS('무신사 메타 광고'!$U:$U, '무신사 메타 광고'!$D:$D, $B326),SUMIFS('무신사 메타 광고'!$U:$U,'무신사 메타 광고'!$I:$I,$C$4,'무신사 메타 광고'!$D:$D,$B326))</f>
        <v>0</v>
      </c>
      <c r="J326" s="11">
        <f t="shared" si="17"/>
        <v>0</v>
      </c>
      <c r="K326" s="11">
        <f t="shared" si="18"/>
        <v>0</v>
      </c>
      <c r="L326" s="12" t="str">
        <f t="shared" si="19"/>
        <v xml:space="preserve"> </v>
      </c>
      <c r="N326" s="10">
        <f>IF($C$4="", SUMIFS('무신사 메타 광고'!$X:$X, '무신사 메타 광고'!$D:$D, $B326),SUMIFS('무신사 메타 광고'!$X:$X,'무신사 메타 광고'!I:I,$C$4,'무신사 메타 광고'!D:D,$B326))</f>
        <v>0</v>
      </c>
      <c r="O326" s="11">
        <f t="shared" si="20"/>
        <v>0</v>
      </c>
      <c r="R326" s="13"/>
      <c r="S326" s="10">
        <f>IF($S$4="", SUMIFS('무신사 메타 광고'!$L:$L, '무신사 메타 광고'!$C:$C, $R326),SUMIFS('무신사 메타 광고'!L:L,'무신사 메타 광고'!$I:$I,$S$4,'무신사 메타 광고'!$C:$C,$R326))</f>
        <v>0</v>
      </c>
      <c r="T326" s="10">
        <f>IF($S$4="", SUMIFS('무신사 메타 광고'!$V:$V, '무신사 메타 광고'!$C:$C, $R326),SUMIFS('무신사 메타 광고'!$V:$V,'무신사 메타 광고'!$I:$I,$S$4,'무신사 메타 광고'!$C:$C,$R326))</f>
        <v>0</v>
      </c>
      <c r="U326" s="11">
        <f t="shared" si="21"/>
        <v>0</v>
      </c>
      <c r="V326" s="12" t="str">
        <f t="shared" si="25"/>
        <v xml:space="preserve"> </v>
      </c>
      <c r="W326" s="10">
        <f>IF($S$4="", SUMIFS('무신사 메타 광고'!$K:$K, '무신사 메타 광고'!$C:$C, $R326),SUMIFS('무신사 메타 광고'!$K:$K,'무신사 메타 광고'!$I:$I,$S$4,'무신사 메타 광고'!$C:$C,$R326))</f>
        <v>0</v>
      </c>
      <c r="X326" s="10">
        <f>IF($S$4="", SUMIFS('무신사 메타 광고'!$N:$N, '무신사 메타 광고'!$C:$C, $R326),SUMIFS('무신사 메타 광고'!$N:$N,'무신사 메타 광고'!$I:$I,$S$4,'무신사 메타 광고'!$C:$C,$R326))</f>
        <v>0</v>
      </c>
      <c r="Y326" s="11">
        <f t="shared" si="22"/>
        <v>0</v>
      </c>
      <c r="Z326" s="12" t="str">
        <f t="shared" si="26"/>
        <v xml:space="preserve"> </v>
      </c>
      <c r="AB326" s="10">
        <f>IF($S$4="", SUMIFS('무신사 메타 광고'!$X:$X, '무신사 메타 광고'!$C:$C, $R326),SUMIFS('무신사 메타 광고'!$X:$X,'무신사 메타 광고'!$I:$I,$S$4,'무신사 메타 광고'!$C:$C,$R326))</f>
        <v>0</v>
      </c>
      <c r="AC326" s="11">
        <f t="shared" si="23"/>
        <v>0</v>
      </c>
    </row>
    <row r="327" spans="2:29">
      <c r="B327" s="9"/>
      <c r="C327" s="10">
        <f>IF($C$4="", SUMIFS('무신사 메타 광고'!$L:$L, '무신사 메타 광고'!$D:$D, $B327), SUMIFS('무신사 메타 광고'!$L:$L, '무신사 메타 광고'!$I:$I, $C$4, '무신사 메타 광고'!$D:$D, $B327))</f>
        <v>0</v>
      </c>
      <c r="D327" s="10">
        <f>IF($C$4="", SUMIFS('무신사 메타 광고'!$V:$V, '무신사 메타 광고'!$D:$D, $B327), SUMIFS('무신사 메타 광고'!$V:$V,'무신사 메타 광고'!$I:$I,$C$4,'무신사 메타 광고'!$D:$D,$B327))</f>
        <v>0</v>
      </c>
      <c r="E327" s="11">
        <f t="shared" si="16"/>
        <v>0</v>
      </c>
      <c r="F327" s="12" t="str">
        <f t="shared" si="24"/>
        <v xml:space="preserve"> </v>
      </c>
      <c r="G327" s="10">
        <f>IF($C$4="", SUMIFS('무신사 메타 광고'!$K:$K, '무신사 메타 광고'!$D:$D, $B327), SUMIFS('무신사 메타 광고'!$K:$K,'무신사 메타 광고'!$I:$I,$C$4,'무신사 메타 광고'!D:D,$B327))</f>
        <v>0</v>
      </c>
      <c r="H327" s="10">
        <f>IF($C$4="", SUMIFS('무신사 메타 광고'!$N:$N, '무신사 메타 광고'!$D:$D, $B327),SUMIFS('무신사 메타 광고'!$N:$N,'무신사 메타 광고'!$I:$I,$C$4,'무신사 메타 광고'!$D:$D,$B327))</f>
        <v>0</v>
      </c>
      <c r="I327" s="10">
        <f>IF($C$4="", SUMIFS('무신사 메타 광고'!$U:$U, '무신사 메타 광고'!$D:$D, $B327),SUMIFS('무신사 메타 광고'!$U:$U,'무신사 메타 광고'!$I:$I,$C$4,'무신사 메타 광고'!$D:$D,$B327))</f>
        <v>0</v>
      </c>
      <c r="J327" s="11">
        <f t="shared" si="17"/>
        <v>0</v>
      </c>
      <c r="K327" s="11">
        <f t="shared" si="18"/>
        <v>0</v>
      </c>
      <c r="L327" s="12" t="str">
        <f t="shared" si="19"/>
        <v xml:space="preserve"> </v>
      </c>
      <c r="N327" s="10">
        <f>IF($C$4="", SUMIFS('무신사 메타 광고'!$X:$X, '무신사 메타 광고'!$D:$D, $B327),SUMIFS('무신사 메타 광고'!$X:$X,'무신사 메타 광고'!I:I,$C$4,'무신사 메타 광고'!D:D,$B327))</f>
        <v>0</v>
      </c>
      <c r="O327" s="11">
        <f t="shared" si="20"/>
        <v>0</v>
      </c>
      <c r="R327" s="13"/>
      <c r="S327" s="10">
        <f>IF($S$4="", SUMIFS('무신사 메타 광고'!$L:$L, '무신사 메타 광고'!$C:$C, $R327),SUMIFS('무신사 메타 광고'!L:L,'무신사 메타 광고'!$I:$I,$S$4,'무신사 메타 광고'!$C:$C,$R327))</f>
        <v>0</v>
      </c>
      <c r="T327" s="10">
        <f>IF($S$4="", SUMIFS('무신사 메타 광고'!$V:$V, '무신사 메타 광고'!$C:$C, $R327),SUMIFS('무신사 메타 광고'!$V:$V,'무신사 메타 광고'!$I:$I,$S$4,'무신사 메타 광고'!$C:$C,$R327))</f>
        <v>0</v>
      </c>
      <c r="U327" s="11">
        <f t="shared" si="21"/>
        <v>0</v>
      </c>
      <c r="V327" s="12" t="str">
        <f t="shared" si="25"/>
        <v xml:space="preserve"> </v>
      </c>
      <c r="W327" s="10">
        <f>IF($S$4="", SUMIFS('무신사 메타 광고'!$K:$K, '무신사 메타 광고'!$C:$C, $R327),SUMIFS('무신사 메타 광고'!$K:$K,'무신사 메타 광고'!$I:$I,$S$4,'무신사 메타 광고'!$C:$C,$R327))</f>
        <v>0</v>
      </c>
      <c r="X327" s="10">
        <f>IF($S$4="", SUMIFS('무신사 메타 광고'!$N:$N, '무신사 메타 광고'!$C:$C, $R327),SUMIFS('무신사 메타 광고'!$N:$N,'무신사 메타 광고'!$I:$I,$S$4,'무신사 메타 광고'!$C:$C,$R327))</f>
        <v>0</v>
      </c>
      <c r="Y327" s="11">
        <f t="shared" si="22"/>
        <v>0</v>
      </c>
      <c r="Z327" s="12" t="str">
        <f t="shared" si="26"/>
        <v xml:space="preserve"> </v>
      </c>
      <c r="AB327" s="10">
        <f>IF($S$4="", SUMIFS('무신사 메타 광고'!$X:$X, '무신사 메타 광고'!$C:$C, $R327),SUMIFS('무신사 메타 광고'!$X:$X,'무신사 메타 광고'!$I:$I,$S$4,'무신사 메타 광고'!$C:$C,$R327))</f>
        <v>0</v>
      </c>
      <c r="AC327" s="11">
        <f t="shared" si="23"/>
        <v>0</v>
      </c>
    </row>
    <row r="328" spans="2:29">
      <c r="B328" s="9"/>
      <c r="C328" s="10">
        <f>IF($C$4="", SUMIFS('무신사 메타 광고'!$L:$L, '무신사 메타 광고'!$D:$D, $B328), SUMIFS('무신사 메타 광고'!$L:$L, '무신사 메타 광고'!$I:$I, $C$4, '무신사 메타 광고'!$D:$D, $B328))</f>
        <v>0</v>
      </c>
      <c r="D328" s="10">
        <f>IF($C$4="", SUMIFS('무신사 메타 광고'!$V:$V, '무신사 메타 광고'!$D:$D, $B328), SUMIFS('무신사 메타 광고'!$V:$V,'무신사 메타 광고'!$I:$I,$C$4,'무신사 메타 광고'!$D:$D,$B328))</f>
        <v>0</v>
      </c>
      <c r="E328" s="11">
        <f t="shared" si="16"/>
        <v>0</v>
      </c>
      <c r="F328" s="12" t="str">
        <f t="shared" si="24"/>
        <v xml:space="preserve"> </v>
      </c>
      <c r="G328" s="10">
        <f>IF($C$4="", SUMIFS('무신사 메타 광고'!$K:$K, '무신사 메타 광고'!$D:$D, $B328), SUMIFS('무신사 메타 광고'!$K:$K,'무신사 메타 광고'!$I:$I,$C$4,'무신사 메타 광고'!D:D,$B328))</f>
        <v>0</v>
      </c>
      <c r="H328" s="10">
        <f>IF($C$4="", SUMIFS('무신사 메타 광고'!$N:$N, '무신사 메타 광고'!$D:$D, $B328),SUMIFS('무신사 메타 광고'!$N:$N,'무신사 메타 광고'!$I:$I,$C$4,'무신사 메타 광고'!$D:$D,$B328))</f>
        <v>0</v>
      </c>
      <c r="I328" s="10">
        <f>IF($C$4="", SUMIFS('무신사 메타 광고'!$U:$U, '무신사 메타 광고'!$D:$D, $B328),SUMIFS('무신사 메타 광고'!$U:$U,'무신사 메타 광고'!$I:$I,$C$4,'무신사 메타 광고'!$D:$D,$B328))</f>
        <v>0</v>
      </c>
      <c r="J328" s="11">
        <f t="shared" si="17"/>
        <v>0</v>
      </c>
      <c r="K328" s="11">
        <f t="shared" si="18"/>
        <v>0</v>
      </c>
      <c r="L328" s="12" t="str">
        <f t="shared" si="19"/>
        <v xml:space="preserve"> </v>
      </c>
      <c r="N328" s="10">
        <f>IF($C$4="", SUMIFS('무신사 메타 광고'!$X:$X, '무신사 메타 광고'!$D:$D, $B328),SUMIFS('무신사 메타 광고'!$X:$X,'무신사 메타 광고'!I:I,$C$4,'무신사 메타 광고'!D:D,$B328))</f>
        <v>0</v>
      </c>
      <c r="O328" s="11">
        <f t="shared" si="20"/>
        <v>0</v>
      </c>
      <c r="R328" s="13"/>
      <c r="S328" s="10">
        <f>IF($S$4="", SUMIFS('무신사 메타 광고'!$L:$L, '무신사 메타 광고'!$C:$C, $R328),SUMIFS('무신사 메타 광고'!L:L,'무신사 메타 광고'!$I:$I,$S$4,'무신사 메타 광고'!$C:$C,$R328))</f>
        <v>0</v>
      </c>
      <c r="T328" s="10">
        <f>IF($S$4="", SUMIFS('무신사 메타 광고'!$V:$V, '무신사 메타 광고'!$C:$C, $R328),SUMIFS('무신사 메타 광고'!$V:$V,'무신사 메타 광고'!$I:$I,$S$4,'무신사 메타 광고'!$C:$C,$R328))</f>
        <v>0</v>
      </c>
      <c r="U328" s="11">
        <f t="shared" si="21"/>
        <v>0</v>
      </c>
      <c r="V328" s="12" t="str">
        <f t="shared" si="25"/>
        <v xml:space="preserve"> </v>
      </c>
      <c r="W328" s="10">
        <f>IF($S$4="", SUMIFS('무신사 메타 광고'!$K:$K, '무신사 메타 광고'!$C:$C, $R328),SUMIFS('무신사 메타 광고'!$K:$K,'무신사 메타 광고'!$I:$I,$S$4,'무신사 메타 광고'!$C:$C,$R328))</f>
        <v>0</v>
      </c>
      <c r="X328" s="10">
        <f>IF($S$4="", SUMIFS('무신사 메타 광고'!$N:$N, '무신사 메타 광고'!$C:$C, $R328),SUMIFS('무신사 메타 광고'!$N:$N,'무신사 메타 광고'!$I:$I,$S$4,'무신사 메타 광고'!$C:$C,$R328))</f>
        <v>0</v>
      </c>
      <c r="Y328" s="11">
        <f t="shared" si="22"/>
        <v>0</v>
      </c>
      <c r="Z328" s="12" t="str">
        <f t="shared" si="26"/>
        <v xml:space="preserve"> </v>
      </c>
      <c r="AB328" s="10">
        <f>IF($S$4="", SUMIFS('무신사 메타 광고'!$X:$X, '무신사 메타 광고'!$C:$C, $R328),SUMIFS('무신사 메타 광고'!$X:$X,'무신사 메타 광고'!$I:$I,$S$4,'무신사 메타 광고'!$C:$C,$R328))</f>
        <v>0</v>
      </c>
      <c r="AC328" s="11">
        <f t="shared" si="23"/>
        <v>0</v>
      </c>
    </row>
    <row r="329" spans="2:29">
      <c r="B329" s="9"/>
      <c r="C329" s="10">
        <f>IF($C$4="", SUMIFS('무신사 메타 광고'!$L:$L, '무신사 메타 광고'!$D:$D, $B329), SUMIFS('무신사 메타 광고'!$L:$L, '무신사 메타 광고'!$I:$I, $C$4, '무신사 메타 광고'!$D:$D, $B329))</f>
        <v>0</v>
      </c>
      <c r="D329" s="10">
        <f>IF($C$4="", SUMIFS('무신사 메타 광고'!$V:$V, '무신사 메타 광고'!$D:$D, $B329), SUMIFS('무신사 메타 광고'!$V:$V,'무신사 메타 광고'!$I:$I,$C$4,'무신사 메타 광고'!$D:$D,$B329))</f>
        <v>0</v>
      </c>
      <c r="E329" s="11">
        <f t="shared" si="16"/>
        <v>0</v>
      </c>
      <c r="F329" s="12" t="str">
        <f t="shared" si="24"/>
        <v xml:space="preserve"> </v>
      </c>
      <c r="G329" s="10">
        <f>IF($C$4="", SUMIFS('무신사 메타 광고'!$K:$K, '무신사 메타 광고'!$D:$D, $B329), SUMIFS('무신사 메타 광고'!$K:$K,'무신사 메타 광고'!$I:$I,$C$4,'무신사 메타 광고'!D:D,$B329))</f>
        <v>0</v>
      </c>
      <c r="H329" s="10">
        <f>IF($C$4="", SUMIFS('무신사 메타 광고'!$N:$N, '무신사 메타 광고'!$D:$D, $B329),SUMIFS('무신사 메타 광고'!$N:$N,'무신사 메타 광고'!$I:$I,$C$4,'무신사 메타 광고'!$D:$D,$B329))</f>
        <v>0</v>
      </c>
      <c r="I329" s="10">
        <f>IF($C$4="", SUMIFS('무신사 메타 광고'!$U:$U, '무신사 메타 광고'!$D:$D, $B329),SUMIFS('무신사 메타 광고'!$U:$U,'무신사 메타 광고'!$I:$I,$C$4,'무신사 메타 광고'!$D:$D,$B329))</f>
        <v>0</v>
      </c>
      <c r="J329" s="11">
        <f t="shared" si="17"/>
        <v>0</v>
      </c>
      <c r="K329" s="11">
        <f t="shared" si="18"/>
        <v>0</v>
      </c>
      <c r="L329" s="12" t="str">
        <f t="shared" si="19"/>
        <v xml:space="preserve"> </v>
      </c>
      <c r="N329" s="10">
        <f>IF($C$4="", SUMIFS('무신사 메타 광고'!$X:$X, '무신사 메타 광고'!$D:$D, $B329),SUMIFS('무신사 메타 광고'!$X:$X,'무신사 메타 광고'!I:I,$C$4,'무신사 메타 광고'!D:D,$B329))</f>
        <v>0</v>
      </c>
      <c r="O329" s="11">
        <f t="shared" si="20"/>
        <v>0</v>
      </c>
      <c r="R329" s="13"/>
      <c r="S329" s="10">
        <f>IF($S$4="", SUMIFS('무신사 메타 광고'!$L:$L, '무신사 메타 광고'!$C:$C, $R329),SUMIFS('무신사 메타 광고'!L:L,'무신사 메타 광고'!$I:$I,$S$4,'무신사 메타 광고'!$C:$C,$R329))</f>
        <v>0</v>
      </c>
      <c r="T329" s="10">
        <f>IF($S$4="", SUMIFS('무신사 메타 광고'!$V:$V, '무신사 메타 광고'!$C:$C, $R329),SUMIFS('무신사 메타 광고'!$V:$V,'무신사 메타 광고'!$I:$I,$S$4,'무신사 메타 광고'!$C:$C,$R329))</f>
        <v>0</v>
      </c>
      <c r="U329" s="11">
        <f t="shared" si="21"/>
        <v>0</v>
      </c>
      <c r="V329" s="12" t="str">
        <f t="shared" si="25"/>
        <v xml:space="preserve"> </v>
      </c>
      <c r="W329" s="10">
        <f>IF($S$4="", SUMIFS('무신사 메타 광고'!$K:$K, '무신사 메타 광고'!$C:$C, $R329),SUMIFS('무신사 메타 광고'!$K:$K,'무신사 메타 광고'!$I:$I,$S$4,'무신사 메타 광고'!$C:$C,$R329))</f>
        <v>0</v>
      </c>
      <c r="X329" s="10">
        <f>IF($S$4="", SUMIFS('무신사 메타 광고'!$N:$N, '무신사 메타 광고'!$C:$C, $R329),SUMIFS('무신사 메타 광고'!$N:$N,'무신사 메타 광고'!$I:$I,$S$4,'무신사 메타 광고'!$C:$C,$R329))</f>
        <v>0</v>
      </c>
      <c r="Y329" s="11">
        <f t="shared" si="22"/>
        <v>0</v>
      </c>
      <c r="Z329" s="12" t="str">
        <f t="shared" si="26"/>
        <v xml:space="preserve"> </v>
      </c>
      <c r="AB329" s="10">
        <f>IF($S$4="", SUMIFS('무신사 메타 광고'!$X:$X, '무신사 메타 광고'!$C:$C, $R329),SUMIFS('무신사 메타 광고'!$X:$X,'무신사 메타 광고'!$I:$I,$S$4,'무신사 메타 광고'!$C:$C,$R329))</f>
        <v>0</v>
      </c>
      <c r="AC329" s="11">
        <f t="shared" si="23"/>
        <v>0</v>
      </c>
    </row>
    <row r="330" spans="2:29">
      <c r="B330" s="9"/>
      <c r="C330" s="10">
        <f>IF($C$4="", SUMIFS('무신사 메타 광고'!$L:$L, '무신사 메타 광고'!$D:$D, $B330), SUMIFS('무신사 메타 광고'!$L:$L, '무신사 메타 광고'!$I:$I, $C$4, '무신사 메타 광고'!$D:$D, $B330))</f>
        <v>0</v>
      </c>
      <c r="D330" s="10">
        <f>IF($C$4="", SUMIFS('무신사 메타 광고'!$V:$V, '무신사 메타 광고'!$D:$D, $B330), SUMIFS('무신사 메타 광고'!$V:$V,'무신사 메타 광고'!$I:$I,$C$4,'무신사 메타 광고'!$D:$D,$B330))</f>
        <v>0</v>
      </c>
      <c r="E330" s="11">
        <f t="shared" si="16"/>
        <v>0</v>
      </c>
      <c r="F330" s="12" t="str">
        <f t="shared" si="24"/>
        <v xml:space="preserve"> </v>
      </c>
      <c r="G330" s="10">
        <f>IF($C$4="", SUMIFS('무신사 메타 광고'!$K:$K, '무신사 메타 광고'!$D:$D, $B330), SUMIFS('무신사 메타 광고'!$K:$K,'무신사 메타 광고'!$I:$I,$C$4,'무신사 메타 광고'!D:D,$B330))</f>
        <v>0</v>
      </c>
      <c r="H330" s="10">
        <f>IF($C$4="", SUMIFS('무신사 메타 광고'!$N:$N, '무신사 메타 광고'!$D:$D, $B330),SUMIFS('무신사 메타 광고'!$N:$N,'무신사 메타 광고'!$I:$I,$C$4,'무신사 메타 광고'!$D:$D,$B330))</f>
        <v>0</v>
      </c>
      <c r="I330" s="10">
        <f>IF($C$4="", SUMIFS('무신사 메타 광고'!$U:$U, '무신사 메타 광고'!$D:$D, $B330),SUMIFS('무신사 메타 광고'!$U:$U,'무신사 메타 광고'!$I:$I,$C$4,'무신사 메타 광고'!$D:$D,$B330))</f>
        <v>0</v>
      </c>
      <c r="J330" s="11">
        <f t="shared" si="17"/>
        <v>0</v>
      </c>
      <c r="K330" s="11">
        <f t="shared" si="18"/>
        <v>0</v>
      </c>
      <c r="L330" s="12" t="str">
        <f t="shared" si="19"/>
        <v xml:space="preserve"> </v>
      </c>
      <c r="N330" s="10">
        <f>IF($C$4="", SUMIFS('무신사 메타 광고'!$X:$X, '무신사 메타 광고'!$D:$D, $B330),SUMIFS('무신사 메타 광고'!$X:$X,'무신사 메타 광고'!I:I,$C$4,'무신사 메타 광고'!D:D,$B330))</f>
        <v>0</v>
      </c>
      <c r="O330" s="11">
        <f t="shared" si="20"/>
        <v>0</v>
      </c>
      <c r="R330" s="13"/>
      <c r="S330" s="10">
        <f>IF($S$4="", SUMIFS('무신사 메타 광고'!$L:$L, '무신사 메타 광고'!$C:$C, $R330),SUMIFS('무신사 메타 광고'!L:L,'무신사 메타 광고'!$I:$I,$S$4,'무신사 메타 광고'!$C:$C,$R330))</f>
        <v>0</v>
      </c>
      <c r="T330" s="10">
        <f>IF($S$4="", SUMIFS('무신사 메타 광고'!$V:$V, '무신사 메타 광고'!$C:$C, $R330),SUMIFS('무신사 메타 광고'!$V:$V,'무신사 메타 광고'!$I:$I,$S$4,'무신사 메타 광고'!$C:$C,$R330))</f>
        <v>0</v>
      </c>
      <c r="U330" s="11">
        <f t="shared" si="21"/>
        <v>0</v>
      </c>
      <c r="V330" s="12" t="str">
        <f t="shared" si="25"/>
        <v xml:space="preserve"> </v>
      </c>
      <c r="W330" s="10">
        <f>IF($S$4="", SUMIFS('무신사 메타 광고'!$K:$K, '무신사 메타 광고'!$C:$C, $R330),SUMIFS('무신사 메타 광고'!$K:$K,'무신사 메타 광고'!$I:$I,$S$4,'무신사 메타 광고'!$C:$C,$R330))</f>
        <v>0</v>
      </c>
      <c r="X330" s="10">
        <f>IF($S$4="", SUMIFS('무신사 메타 광고'!$N:$N, '무신사 메타 광고'!$C:$C, $R330),SUMIFS('무신사 메타 광고'!$N:$N,'무신사 메타 광고'!$I:$I,$S$4,'무신사 메타 광고'!$C:$C,$R330))</f>
        <v>0</v>
      </c>
      <c r="Y330" s="11">
        <f t="shared" si="22"/>
        <v>0</v>
      </c>
      <c r="Z330" s="12" t="str">
        <f t="shared" si="26"/>
        <v xml:space="preserve"> </v>
      </c>
      <c r="AB330" s="10">
        <f>IF($S$4="", SUMIFS('무신사 메타 광고'!$X:$X, '무신사 메타 광고'!$C:$C, $R330),SUMIFS('무신사 메타 광고'!$X:$X,'무신사 메타 광고'!$I:$I,$S$4,'무신사 메타 광고'!$C:$C,$R330))</f>
        <v>0</v>
      </c>
      <c r="AC330" s="11">
        <f t="shared" si="23"/>
        <v>0</v>
      </c>
    </row>
    <row r="331" spans="2:29">
      <c r="B331" s="9"/>
      <c r="C331" s="10">
        <f>IF($C$4="", SUMIFS('무신사 메타 광고'!$L:$L, '무신사 메타 광고'!$D:$D, $B331), SUMIFS('무신사 메타 광고'!$L:$L, '무신사 메타 광고'!$I:$I, $C$4, '무신사 메타 광고'!$D:$D, $B331))</f>
        <v>0</v>
      </c>
      <c r="D331" s="10">
        <f>IF($C$4="", SUMIFS('무신사 메타 광고'!$V:$V, '무신사 메타 광고'!$D:$D, $B331), SUMIFS('무신사 메타 광고'!$V:$V,'무신사 메타 광고'!$I:$I,$C$4,'무신사 메타 광고'!$D:$D,$B331))</f>
        <v>0</v>
      </c>
      <c r="E331" s="11">
        <f t="shared" si="16"/>
        <v>0</v>
      </c>
      <c r="F331" s="12" t="str">
        <f t="shared" si="24"/>
        <v xml:space="preserve"> </v>
      </c>
      <c r="G331" s="10">
        <f>IF($C$4="", SUMIFS('무신사 메타 광고'!$K:$K, '무신사 메타 광고'!$D:$D, $B331), SUMIFS('무신사 메타 광고'!$K:$K,'무신사 메타 광고'!$I:$I,$C$4,'무신사 메타 광고'!D:D,$B331))</f>
        <v>0</v>
      </c>
      <c r="H331" s="10">
        <f>IF($C$4="", SUMIFS('무신사 메타 광고'!$N:$N, '무신사 메타 광고'!$D:$D, $B331),SUMIFS('무신사 메타 광고'!$N:$N,'무신사 메타 광고'!$I:$I,$C$4,'무신사 메타 광고'!$D:$D,$B331))</f>
        <v>0</v>
      </c>
      <c r="I331" s="10">
        <f>IF($C$4="", SUMIFS('무신사 메타 광고'!$U:$U, '무신사 메타 광고'!$D:$D, $B331),SUMIFS('무신사 메타 광고'!$U:$U,'무신사 메타 광고'!$I:$I,$C$4,'무신사 메타 광고'!$D:$D,$B331))</f>
        <v>0</v>
      </c>
      <c r="J331" s="11">
        <f t="shared" si="17"/>
        <v>0</v>
      </c>
      <c r="K331" s="11">
        <f t="shared" si="18"/>
        <v>0</v>
      </c>
      <c r="L331" s="12" t="str">
        <f t="shared" si="19"/>
        <v xml:space="preserve"> </v>
      </c>
      <c r="N331" s="10">
        <f>IF($C$4="", SUMIFS('무신사 메타 광고'!$X:$X, '무신사 메타 광고'!$D:$D, $B331),SUMIFS('무신사 메타 광고'!$X:$X,'무신사 메타 광고'!I:I,$C$4,'무신사 메타 광고'!D:D,$B331))</f>
        <v>0</v>
      </c>
      <c r="O331" s="11">
        <f t="shared" si="20"/>
        <v>0</v>
      </c>
      <c r="R331" s="13"/>
      <c r="S331" s="10">
        <f>IF($S$4="", SUMIFS('무신사 메타 광고'!$L:$L, '무신사 메타 광고'!$C:$C, $R331),SUMIFS('무신사 메타 광고'!L:L,'무신사 메타 광고'!$I:$I,$S$4,'무신사 메타 광고'!$C:$C,$R331))</f>
        <v>0</v>
      </c>
      <c r="T331" s="10">
        <f>IF($S$4="", SUMIFS('무신사 메타 광고'!$V:$V, '무신사 메타 광고'!$C:$C, $R331),SUMIFS('무신사 메타 광고'!$V:$V,'무신사 메타 광고'!$I:$I,$S$4,'무신사 메타 광고'!$C:$C,$R331))</f>
        <v>0</v>
      </c>
      <c r="U331" s="11">
        <f t="shared" si="21"/>
        <v>0</v>
      </c>
      <c r="V331" s="12" t="str">
        <f t="shared" si="25"/>
        <v xml:space="preserve"> </v>
      </c>
      <c r="W331" s="10">
        <f>IF($S$4="", SUMIFS('무신사 메타 광고'!$K:$K, '무신사 메타 광고'!$C:$C, $R331),SUMIFS('무신사 메타 광고'!$K:$K,'무신사 메타 광고'!$I:$I,$S$4,'무신사 메타 광고'!$C:$C,$R331))</f>
        <v>0</v>
      </c>
      <c r="X331" s="10">
        <f>IF($S$4="", SUMIFS('무신사 메타 광고'!$N:$N, '무신사 메타 광고'!$C:$C, $R331),SUMIFS('무신사 메타 광고'!$N:$N,'무신사 메타 광고'!$I:$I,$S$4,'무신사 메타 광고'!$C:$C,$R331))</f>
        <v>0</v>
      </c>
      <c r="Y331" s="11">
        <f t="shared" si="22"/>
        <v>0</v>
      </c>
      <c r="Z331" s="12" t="str">
        <f t="shared" si="26"/>
        <v xml:space="preserve"> </v>
      </c>
      <c r="AB331" s="10">
        <f>IF($S$4="", SUMIFS('무신사 메타 광고'!$X:$X, '무신사 메타 광고'!$C:$C, $R331),SUMIFS('무신사 메타 광고'!$X:$X,'무신사 메타 광고'!$I:$I,$S$4,'무신사 메타 광고'!$C:$C,$R331))</f>
        <v>0</v>
      </c>
      <c r="AC331" s="11">
        <f t="shared" si="23"/>
        <v>0</v>
      </c>
    </row>
    <row r="332" spans="2:29">
      <c r="B332" s="9"/>
      <c r="C332" s="10">
        <f>IF($C$4="", SUMIFS('무신사 메타 광고'!$L:$L, '무신사 메타 광고'!$D:$D, $B332), SUMIFS('무신사 메타 광고'!$L:$L, '무신사 메타 광고'!$I:$I, $C$4, '무신사 메타 광고'!$D:$D, $B332))</f>
        <v>0</v>
      </c>
      <c r="D332" s="10">
        <f>IF($C$4="", SUMIFS('무신사 메타 광고'!$V:$V, '무신사 메타 광고'!$D:$D, $B332), SUMIFS('무신사 메타 광고'!$V:$V,'무신사 메타 광고'!$I:$I,$C$4,'무신사 메타 광고'!$D:$D,$B332))</f>
        <v>0</v>
      </c>
      <c r="E332" s="11">
        <f t="shared" si="16"/>
        <v>0</v>
      </c>
      <c r="F332" s="12" t="str">
        <f t="shared" si="24"/>
        <v xml:space="preserve"> </v>
      </c>
      <c r="G332" s="10">
        <f>IF($C$4="", SUMIFS('무신사 메타 광고'!$K:$K, '무신사 메타 광고'!$D:$D, $B332), SUMIFS('무신사 메타 광고'!$K:$K,'무신사 메타 광고'!$I:$I,$C$4,'무신사 메타 광고'!D:D,$B332))</f>
        <v>0</v>
      </c>
      <c r="H332" s="10">
        <f>IF($C$4="", SUMIFS('무신사 메타 광고'!$N:$N, '무신사 메타 광고'!$D:$D, $B332),SUMIFS('무신사 메타 광고'!$N:$N,'무신사 메타 광고'!$I:$I,$C$4,'무신사 메타 광고'!$D:$D,$B332))</f>
        <v>0</v>
      </c>
      <c r="I332" s="10">
        <f>IF($C$4="", SUMIFS('무신사 메타 광고'!$U:$U, '무신사 메타 광고'!$D:$D, $B332),SUMIFS('무신사 메타 광고'!$U:$U,'무신사 메타 광고'!$I:$I,$C$4,'무신사 메타 광고'!$D:$D,$B332))</f>
        <v>0</v>
      </c>
      <c r="J332" s="11">
        <f t="shared" si="17"/>
        <v>0</v>
      </c>
      <c r="K332" s="11">
        <f t="shared" si="18"/>
        <v>0</v>
      </c>
      <c r="L332" s="12" t="str">
        <f t="shared" si="19"/>
        <v xml:space="preserve"> </v>
      </c>
      <c r="N332" s="10">
        <f>IF($C$4="", SUMIFS('무신사 메타 광고'!$X:$X, '무신사 메타 광고'!$D:$D, $B332),SUMIFS('무신사 메타 광고'!$X:$X,'무신사 메타 광고'!I:I,$C$4,'무신사 메타 광고'!D:D,$B332))</f>
        <v>0</v>
      </c>
      <c r="O332" s="11">
        <f t="shared" si="20"/>
        <v>0</v>
      </c>
      <c r="R332" s="13"/>
      <c r="S332" s="10">
        <f>IF($S$4="", SUMIFS('무신사 메타 광고'!$L:$L, '무신사 메타 광고'!$C:$C, $R332),SUMIFS('무신사 메타 광고'!L:L,'무신사 메타 광고'!$I:$I,$S$4,'무신사 메타 광고'!$C:$C,$R332))</f>
        <v>0</v>
      </c>
      <c r="T332" s="10">
        <f>IF($S$4="", SUMIFS('무신사 메타 광고'!$V:$V, '무신사 메타 광고'!$C:$C, $R332),SUMIFS('무신사 메타 광고'!$V:$V,'무신사 메타 광고'!$I:$I,$S$4,'무신사 메타 광고'!$C:$C,$R332))</f>
        <v>0</v>
      </c>
      <c r="U332" s="11">
        <f t="shared" si="21"/>
        <v>0</v>
      </c>
      <c r="V332" s="12" t="str">
        <f t="shared" si="25"/>
        <v xml:space="preserve"> </v>
      </c>
      <c r="W332" s="10">
        <f>IF($S$4="", SUMIFS('무신사 메타 광고'!$K:$K, '무신사 메타 광고'!$C:$C, $R332),SUMIFS('무신사 메타 광고'!$K:$K,'무신사 메타 광고'!$I:$I,$S$4,'무신사 메타 광고'!$C:$C,$R332))</f>
        <v>0</v>
      </c>
      <c r="X332" s="10">
        <f>IF($S$4="", SUMIFS('무신사 메타 광고'!$N:$N, '무신사 메타 광고'!$C:$C, $R332),SUMIFS('무신사 메타 광고'!$N:$N,'무신사 메타 광고'!$I:$I,$S$4,'무신사 메타 광고'!$C:$C,$R332))</f>
        <v>0</v>
      </c>
      <c r="Y332" s="11">
        <f t="shared" si="22"/>
        <v>0</v>
      </c>
      <c r="Z332" s="12" t="str">
        <f t="shared" si="26"/>
        <v xml:space="preserve"> </v>
      </c>
      <c r="AB332" s="10">
        <f>IF($S$4="", SUMIFS('무신사 메타 광고'!$X:$X, '무신사 메타 광고'!$C:$C, $R332),SUMIFS('무신사 메타 광고'!$X:$X,'무신사 메타 광고'!$I:$I,$S$4,'무신사 메타 광고'!$C:$C,$R332))</f>
        <v>0</v>
      </c>
      <c r="AC332" s="11">
        <f t="shared" si="23"/>
        <v>0</v>
      </c>
    </row>
    <row r="333" spans="2:29">
      <c r="B333" s="9"/>
      <c r="C333" s="10">
        <f>IF($C$4="", SUMIFS('무신사 메타 광고'!$L:$L, '무신사 메타 광고'!$D:$D, $B333), SUMIFS('무신사 메타 광고'!$L:$L, '무신사 메타 광고'!$I:$I, $C$4, '무신사 메타 광고'!$D:$D, $B333))</f>
        <v>0</v>
      </c>
      <c r="D333" s="10">
        <f>IF($C$4="", SUMIFS('무신사 메타 광고'!$V:$V, '무신사 메타 광고'!$D:$D, $B333), SUMIFS('무신사 메타 광고'!$V:$V,'무신사 메타 광고'!$I:$I,$C$4,'무신사 메타 광고'!$D:$D,$B333))</f>
        <v>0</v>
      </c>
      <c r="E333" s="11">
        <f t="shared" si="16"/>
        <v>0</v>
      </c>
      <c r="F333" s="12" t="str">
        <f t="shared" si="24"/>
        <v xml:space="preserve"> </v>
      </c>
      <c r="G333" s="10">
        <f>IF($C$4="", SUMIFS('무신사 메타 광고'!$K:$K, '무신사 메타 광고'!$D:$D, $B333), SUMIFS('무신사 메타 광고'!$K:$K,'무신사 메타 광고'!$I:$I,$C$4,'무신사 메타 광고'!D:D,$B333))</f>
        <v>0</v>
      </c>
      <c r="H333" s="10">
        <f>IF($C$4="", SUMIFS('무신사 메타 광고'!$N:$N, '무신사 메타 광고'!$D:$D, $B333),SUMIFS('무신사 메타 광고'!$N:$N,'무신사 메타 광고'!$I:$I,$C$4,'무신사 메타 광고'!$D:$D,$B333))</f>
        <v>0</v>
      </c>
      <c r="I333" s="10">
        <f>IF($C$4="", SUMIFS('무신사 메타 광고'!$U:$U, '무신사 메타 광고'!$D:$D, $B333),SUMIFS('무신사 메타 광고'!$U:$U,'무신사 메타 광고'!$I:$I,$C$4,'무신사 메타 광고'!$D:$D,$B333))</f>
        <v>0</v>
      </c>
      <c r="J333" s="11">
        <f t="shared" si="17"/>
        <v>0</v>
      </c>
      <c r="K333" s="11">
        <f t="shared" si="18"/>
        <v>0</v>
      </c>
      <c r="L333" s="12" t="str">
        <f t="shared" si="19"/>
        <v xml:space="preserve"> </v>
      </c>
      <c r="N333" s="10">
        <f>IF($C$4="", SUMIFS('무신사 메타 광고'!$X:$X, '무신사 메타 광고'!$D:$D, $B333),SUMIFS('무신사 메타 광고'!$X:$X,'무신사 메타 광고'!I:I,$C$4,'무신사 메타 광고'!D:D,$B333))</f>
        <v>0</v>
      </c>
      <c r="O333" s="11">
        <f t="shared" si="20"/>
        <v>0</v>
      </c>
      <c r="R333" s="13"/>
      <c r="S333" s="10">
        <f>IF($S$4="", SUMIFS('무신사 메타 광고'!$L:$L, '무신사 메타 광고'!$C:$C, $R333),SUMIFS('무신사 메타 광고'!L:L,'무신사 메타 광고'!$I:$I,$S$4,'무신사 메타 광고'!$C:$C,$R333))</f>
        <v>0</v>
      </c>
      <c r="T333" s="10">
        <f>IF($S$4="", SUMIFS('무신사 메타 광고'!$V:$V, '무신사 메타 광고'!$C:$C, $R333),SUMIFS('무신사 메타 광고'!$V:$V,'무신사 메타 광고'!$I:$I,$S$4,'무신사 메타 광고'!$C:$C,$R333))</f>
        <v>0</v>
      </c>
      <c r="U333" s="11">
        <f t="shared" si="21"/>
        <v>0</v>
      </c>
      <c r="V333" s="12" t="str">
        <f t="shared" si="25"/>
        <v xml:space="preserve"> </v>
      </c>
      <c r="W333" s="10">
        <f>IF($S$4="", SUMIFS('무신사 메타 광고'!$K:$K, '무신사 메타 광고'!$C:$C, $R333),SUMIFS('무신사 메타 광고'!$K:$K,'무신사 메타 광고'!$I:$I,$S$4,'무신사 메타 광고'!$C:$C,$R333))</f>
        <v>0</v>
      </c>
      <c r="X333" s="10">
        <f>IF($S$4="", SUMIFS('무신사 메타 광고'!$N:$N, '무신사 메타 광고'!$C:$C, $R333),SUMIFS('무신사 메타 광고'!$N:$N,'무신사 메타 광고'!$I:$I,$S$4,'무신사 메타 광고'!$C:$C,$R333))</f>
        <v>0</v>
      </c>
      <c r="Y333" s="11">
        <f t="shared" si="22"/>
        <v>0</v>
      </c>
      <c r="Z333" s="12" t="str">
        <f t="shared" si="26"/>
        <v xml:space="preserve"> </v>
      </c>
      <c r="AB333" s="10">
        <f>IF($S$4="", SUMIFS('무신사 메타 광고'!$X:$X, '무신사 메타 광고'!$C:$C, $R333),SUMIFS('무신사 메타 광고'!$X:$X,'무신사 메타 광고'!$I:$I,$S$4,'무신사 메타 광고'!$C:$C,$R333))</f>
        <v>0</v>
      </c>
      <c r="AC333" s="11">
        <f t="shared" si="23"/>
        <v>0</v>
      </c>
    </row>
    <row r="334" spans="2:29">
      <c r="B334" s="9"/>
      <c r="C334" s="10">
        <f>IF($C$4="", SUMIFS('무신사 메타 광고'!$L:$L, '무신사 메타 광고'!$D:$D, $B334), SUMIFS('무신사 메타 광고'!$L:$L, '무신사 메타 광고'!$I:$I, $C$4, '무신사 메타 광고'!$D:$D, $B334))</f>
        <v>0</v>
      </c>
      <c r="D334" s="10">
        <f>IF($C$4="", SUMIFS('무신사 메타 광고'!$V:$V, '무신사 메타 광고'!$D:$D, $B334), SUMIFS('무신사 메타 광고'!$V:$V,'무신사 메타 광고'!$I:$I,$C$4,'무신사 메타 광고'!$D:$D,$B334))</f>
        <v>0</v>
      </c>
      <c r="E334" s="11">
        <f t="shared" si="16"/>
        <v>0</v>
      </c>
      <c r="F334" s="12" t="str">
        <f t="shared" si="24"/>
        <v xml:space="preserve"> </v>
      </c>
      <c r="G334" s="10">
        <f>IF($C$4="", SUMIFS('무신사 메타 광고'!$K:$K, '무신사 메타 광고'!$D:$D, $B334), SUMIFS('무신사 메타 광고'!$K:$K,'무신사 메타 광고'!$I:$I,$C$4,'무신사 메타 광고'!D:D,$B334))</f>
        <v>0</v>
      </c>
      <c r="H334" s="10">
        <f>IF($C$4="", SUMIFS('무신사 메타 광고'!$N:$N, '무신사 메타 광고'!$D:$D, $B334),SUMIFS('무신사 메타 광고'!$N:$N,'무신사 메타 광고'!$I:$I,$C$4,'무신사 메타 광고'!$D:$D,$B334))</f>
        <v>0</v>
      </c>
      <c r="I334" s="10">
        <f>IF($C$4="", SUMIFS('무신사 메타 광고'!$U:$U, '무신사 메타 광고'!$D:$D, $B334),SUMIFS('무신사 메타 광고'!$U:$U,'무신사 메타 광고'!$I:$I,$C$4,'무신사 메타 광고'!$D:$D,$B334))</f>
        <v>0</v>
      </c>
      <c r="J334" s="11">
        <f t="shared" si="17"/>
        <v>0</v>
      </c>
      <c r="K334" s="11">
        <f t="shared" si="18"/>
        <v>0</v>
      </c>
      <c r="L334" s="12" t="str">
        <f t="shared" si="19"/>
        <v xml:space="preserve"> </v>
      </c>
      <c r="N334" s="10">
        <f>IF($C$4="", SUMIFS('무신사 메타 광고'!$X:$X, '무신사 메타 광고'!$D:$D, $B334),SUMIFS('무신사 메타 광고'!$X:$X,'무신사 메타 광고'!I:I,$C$4,'무신사 메타 광고'!D:D,$B334))</f>
        <v>0</v>
      </c>
      <c r="O334" s="11">
        <f t="shared" si="20"/>
        <v>0</v>
      </c>
      <c r="R334" s="13"/>
      <c r="S334" s="10">
        <f>IF($S$4="", SUMIFS('무신사 메타 광고'!$L:$L, '무신사 메타 광고'!$C:$C, $R334),SUMIFS('무신사 메타 광고'!L:L,'무신사 메타 광고'!$I:$I,$S$4,'무신사 메타 광고'!$C:$C,$R334))</f>
        <v>0</v>
      </c>
      <c r="T334" s="10">
        <f>IF($S$4="", SUMIFS('무신사 메타 광고'!$V:$V, '무신사 메타 광고'!$C:$C, $R334),SUMIFS('무신사 메타 광고'!$V:$V,'무신사 메타 광고'!$I:$I,$S$4,'무신사 메타 광고'!$C:$C,$R334))</f>
        <v>0</v>
      </c>
      <c r="U334" s="11">
        <f t="shared" si="21"/>
        <v>0</v>
      </c>
      <c r="V334" s="12" t="str">
        <f t="shared" si="25"/>
        <v xml:space="preserve"> </v>
      </c>
      <c r="W334" s="10">
        <f>IF($S$4="", SUMIFS('무신사 메타 광고'!$K:$K, '무신사 메타 광고'!$C:$C, $R334),SUMIFS('무신사 메타 광고'!$K:$K,'무신사 메타 광고'!$I:$I,$S$4,'무신사 메타 광고'!$C:$C,$R334))</f>
        <v>0</v>
      </c>
      <c r="X334" s="10">
        <f>IF($S$4="", SUMIFS('무신사 메타 광고'!$N:$N, '무신사 메타 광고'!$C:$C, $R334),SUMIFS('무신사 메타 광고'!$N:$N,'무신사 메타 광고'!$I:$I,$S$4,'무신사 메타 광고'!$C:$C,$R334))</f>
        <v>0</v>
      </c>
      <c r="Y334" s="11">
        <f t="shared" si="22"/>
        <v>0</v>
      </c>
      <c r="Z334" s="12" t="str">
        <f t="shared" si="26"/>
        <v xml:space="preserve"> </v>
      </c>
      <c r="AB334" s="10">
        <f>IF($S$4="", SUMIFS('무신사 메타 광고'!$X:$X, '무신사 메타 광고'!$C:$C, $R334),SUMIFS('무신사 메타 광고'!$X:$X,'무신사 메타 광고'!$I:$I,$S$4,'무신사 메타 광고'!$C:$C,$R334))</f>
        <v>0</v>
      </c>
      <c r="AC334" s="11">
        <f t="shared" si="23"/>
        <v>0</v>
      </c>
    </row>
    <row r="335" spans="2:29">
      <c r="B335" s="9"/>
      <c r="C335" s="10">
        <f>IF($C$4="", SUMIFS('무신사 메타 광고'!$L:$L, '무신사 메타 광고'!$D:$D, $B335), SUMIFS('무신사 메타 광고'!$L:$L, '무신사 메타 광고'!$I:$I, $C$4, '무신사 메타 광고'!$D:$D, $B335))</f>
        <v>0</v>
      </c>
      <c r="D335" s="10">
        <f>IF($C$4="", SUMIFS('무신사 메타 광고'!$V:$V, '무신사 메타 광고'!$D:$D, $B335), SUMIFS('무신사 메타 광고'!$V:$V,'무신사 메타 광고'!$I:$I,$C$4,'무신사 메타 광고'!$D:$D,$B335))</f>
        <v>0</v>
      </c>
      <c r="E335" s="11">
        <f t="shared" si="16"/>
        <v>0</v>
      </c>
      <c r="F335" s="12" t="str">
        <f t="shared" si="24"/>
        <v xml:space="preserve"> </v>
      </c>
      <c r="G335" s="10">
        <f>IF($C$4="", SUMIFS('무신사 메타 광고'!$K:$K, '무신사 메타 광고'!$D:$D, $B335), SUMIFS('무신사 메타 광고'!$K:$K,'무신사 메타 광고'!$I:$I,$C$4,'무신사 메타 광고'!D:D,$B335))</f>
        <v>0</v>
      </c>
      <c r="H335" s="10">
        <f>IF($C$4="", SUMIFS('무신사 메타 광고'!$N:$N, '무신사 메타 광고'!$D:$D, $B335),SUMIFS('무신사 메타 광고'!$N:$N,'무신사 메타 광고'!$I:$I,$C$4,'무신사 메타 광고'!$D:$D,$B335))</f>
        <v>0</v>
      </c>
      <c r="I335" s="10">
        <f>IF($C$4="", SUMIFS('무신사 메타 광고'!$U:$U, '무신사 메타 광고'!$D:$D, $B335),SUMIFS('무신사 메타 광고'!$U:$U,'무신사 메타 광고'!$I:$I,$C$4,'무신사 메타 광고'!$D:$D,$B335))</f>
        <v>0</v>
      </c>
      <c r="J335" s="11">
        <f t="shared" si="17"/>
        <v>0</v>
      </c>
      <c r="K335" s="11">
        <f t="shared" si="18"/>
        <v>0</v>
      </c>
      <c r="L335" s="12" t="str">
        <f t="shared" si="19"/>
        <v xml:space="preserve"> </v>
      </c>
      <c r="N335" s="10">
        <f>IF($C$4="", SUMIFS('무신사 메타 광고'!$X:$X, '무신사 메타 광고'!$D:$D, $B335),SUMIFS('무신사 메타 광고'!$X:$X,'무신사 메타 광고'!I:I,$C$4,'무신사 메타 광고'!D:D,$B335))</f>
        <v>0</v>
      </c>
      <c r="O335" s="11">
        <f t="shared" si="20"/>
        <v>0</v>
      </c>
      <c r="R335" s="13"/>
      <c r="S335" s="10">
        <f>IF($S$4="", SUMIFS('무신사 메타 광고'!$L:$L, '무신사 메타 광고'!$C:$C, $R335),SUMIFS('무신사 메타 광고'!L:L,'무신사 메타 광고'!$I:$I,$S$4,'무신사 메타 광고'!$C:$C,$R335))</f>
        <v>0</v>
      </c>
      <c r="T335" s="10">
        <f>IF($S$4="", SUMIFS('무신사 메타 광고'!$V:$V, '무신사 메타 광고'!$C:$C, $R335),SUMIFS('무신사 메타 광고'!$V:$V,'무신사 메타 광고'!$I:$I,$S$4,'무신사 메타 광고'!$C:$C,$R335))</f>
        <v>0</v>
      </c>
      <c r="U335" s="11">
        <f t="shared" si="21"/>
        <v>0</v>
      </c>
      <c r="V335" s="12" t="str">
        <f t="shared" si="25"/>
        <v xml:space="preserve"> </v>
      </c>
      <c r="W335" s="10">
        <f>IF($S$4="", SUMIFS('무신사 메타 광고'!$K:$K, '무신사 메타 광고'!$C:$C, $R335),SUMIFS('무신사 메타 광고'!$K:$K,'무신사 메타 광고'!$I:$I,$S$4,'무신사 메타 광고'!$C:$C,$R335))</f>
        <v>0</v>
      </c>
      <c r="X335" s="10">
        <f>IF($S$4="", SUMIFS('무신사 메타 광고'!$N:$N, '무신사 메타 광고'!$C:$C, $R335),SUMIFS('무신사 메타 광고'!$N:$N,'무신사 메타 광고'!$I:$I,$S$4,'무신사 메타 광고'!$C:$C,$R335))</f>
        <v>0</v>
      </c>
      <c r="Y335" s="11">
        <f t="shared" si="22"/>
        <v>0</v>
      </c>
      <c r="Z335" s="12" t="str">
        <f t="shared" si="26"/>
        <v xml:space="preserve"> </v>
      </c>
      <c r="AB335" s="10">
        <f>IF($S$4="", SUMIFS('무신사 메타 광고'!$X:$X, '무신사 메타 광고'!$C:$C, $R335),SUMIFS('무신사 메타 광고'!$X:$X,'무신사 메타 광고'!$I:$I,$S$4,'무신사 메타 광고'!$C:$C,$R335))</f>
        <v>0</v>
      </c>
      <c r="AC335" s="11">
        <f t="shared" si="23"/>
        <v>0</v>
      </c>
    </row>
    <row r="336" spans="2:29">
      <c r="B336" s="9"/>
      <c r="C336" s="10">
        <f>IF($C$4="", SUMIFS('무신사 메타 광고'!$L:$L, '무신사 메타 광고'!$D:$D, $B336), SUMIFS('무신사 메타 광고'!$L:$L, '무신사 메타 광고'!$I:$I, $C$4, '무신사 메타 광고'!$D:$D, $B336))</f>
        <v>0</v>
      </c>
      <c r="D336" s="10">
        <f>IF($C$4="", SUMIFS('무신사 메타 광고'!$V:$V, '무신사 메타 광고'!$D:$D, $B336), SUMIFS('무신사 메타 광고'!$V:$V,'무신사 메타 광고'!$I:$I,$C$4,'무신사 메타 광고'!$D:$D,$B336))</f>
        <v>0</v>
      </c>
      <c r="E336" s="11">
        <f t="shared" si="16"/>
        <v>0</v>
      </c>
      <c r="F336" s="12" t="str">
        <f t="shared" si="24"/>
        <v xml:space="preserve"> </v>
      </c>
      <c r="G336" s="10">
        <f>IF($C$4="", SUMIFS('무신사 메타 광고'!$K:$K, '무신사 메타 광고'!$D:$D, $B336), SUMIFS('무신사 메타 광고'!$K:$K,'무신사 메타 광고'!$I:$I,$C$4,'무신사 메타 광고'!D:D,$B336))</f>
        <v>0</v>
      </c>
      <c r="H336" s="10">
        <f>IF($C$4="", SUMIFS('무신사 메타 광고'!$N:$N, '무신사 메타 광고'!$D:$D, $B336),SUMIFS('무신사 메타 광고'!$N:$N,'무신사 메타 광고'!$I:$I,$C$4,'무신사 메타 광고'!$D:$D,$B336))</f>
        <v>0</v>
      </c>
      <c r="I336" s="10">
        <f>IF($C$4="", SUMIFS('무신사 메타 광고'!$U:$U, '무신사 메타 광고'!$D:$D, $B336),SUMIFS('무신사 메타 광고'!$U:$U,'무신사 메타 광고'!$I:$I,$C$4,'무신사 메타 광고'!$D:$D,$B336))</f>
        <v>0</v>
      </c>
      <c r="J336" s="11">
        <f t="shared" si="17"/>
        <v>0</v>
      </c>
      <c r="K336" s="11">
        <f t="shared" si="18"/>
        <v>0</v>
      </c>
      <c r="L336" s="12" t="str">
        <f t="shared" si="19"/>
        <v xml:space="preserve"> </v>
      </c>
      <c r="N336" s="10">
        <f>IF($C$4="", SUMIFS('무신사 메타 광고'!$X:$X, '무신사 메타 광고'!$D:$D, $B336),SUMIFS('무신사 메타 광고'!$X:$X,'무신사 메타 광고'!I:I,$C$4,'무신사 메타 광고'!D:D,$B336))</f>
        <v>0</v>
      </c>
      <c r="O336" s="11">
        <f t="shared" si="20"/>
        <v>0</v>
      </c>
      <c r="R336" s="13"/>
      <c r="S336" s="10">
        <f>IF($S$4="", SUMIFS('무신사 메타 광고'!$L:$L, '무신사 메타 광고'!$C:$C, $R336),SUMIFS('무신사 메타 광고'!L:L,'무신사 메타 광고'!$I:$I,$S$4,'무신사 메타 광고'!$C:$C,$R336))</f>
        <v>0</v>
      </c>
      <c r="T336" s="10">
        <f>IF($S$4="", SUMIFS('무신사 메타 광고'!$V:$V, '무신사 메타 광고'!$C:$C, $R336),SUMIFS('무신사 메타 광고'!$V:$V,'무신사 메타 광고'!$I:$I,$S$4,'무신사 메타 광고'!$C:$C,$R336))</f>
        <v>0</v>
      </c>
      <c r="U336" s="11">
        <f t="shared" si="21"/>
        <v>0</v>
      </c>
      <c r="V336" s="12" t="str">
        <f t="shared" si="25"/>
        <v xml:space="preserve"> </v>
      </c>
      <c r="W336" s="10">
        <f>IF($S$4="", SUMIFS('무신사 메타 광고'!$K:$K, '무신사 메타 광고'!$C:$C, $R336),SUMIFS('무신사 메타 광고'!$K:$K,'무신사 메타 광고'!$I:$I,$S$4,'무신사 메타 광고'!$C:$C,$R336))</f>
        <v>0</v>
      </c>
      <c r="X336" s="10">
        <f>IF($S$4="", SUMIFS('무신사 메타 광고'!$N:$N, '무신사 메타 광고'!$C:$C, $R336),SUMIFS('무신사 메타 광고'!$N:$N,'무신사 메타 광고'!$I:$I,$S$4,'무신사 메타 광고'!$C:$C,$R336))</f>
        <v>0</v>
      </c>
      <c r="Y336" s="11">
        <f t="shared" si="22"/>
        <v>0</v>
      </c>
      <c r="Z336" s="12" t="str">
        <f t="shared" si="26"/>
        <v xml:space="preserve"> </v>
      </c>
      <c r="AB336" s="10">
        <f>IF($S$4="", SUMIFS('무신사 메타 광고'!$X:$X, '무신사 메타 광고'!$C:$C, $R336),SUMIFS('무신사 메타 광고'!$X:$X,'무신사 메타 광고'!$I:$I,$S$4,'무신사 메타 광고'!$C:$C,$R336))</f>
        <v>0</v>
      </c>
      <c r="AC336" s="11">
        <f t="shared" si="23"/>
        <v>0</v>
      </c>
    </row>
    <row r="337" spans="2:29">
      <c r="B337" s="9"/>
      <c r="C337" s="10">
        <f>IF($C$4="", SUMIFS('무신사 메타 광고'!$L:$L, '무신사 메타 광고'!$D:$D, $B337), SUMIFS('무신사 메타 광고'!$L:$L, '무신사 메타 광고'!$I:$I, $C$4, '무신사 메타 광고'!$D:$D, $B337))</f>
        <v>0</v>
      </c>
      <c r="D337" s="10">
        <f>IF($C$4="", SUMIFS('무신사 메타 광고'!$V:$V, '무신사 메타 광고'!$D:$D, $B337), SUMIFS('무신사 메타 광고'!$V:$V,'무신사 메타 광고'!$I:$I,$C$4,'무신사 메타 광고'!$D:$D,$B337))</f>
        <v>0</v>
      </c>
      <c r="E337" s="11">
        <f t="shared" si="16"/>
        <v>0</v>
      </c>
      <c r="F337" s="12" t="str">
        <f t="shared" si="24"/>
        <v xml:space="preserve"> </v>
      </c>
      <c r="G337" s="10">
        <f>IF($C$4="", SUMIFS('무신사 메타 광고'!$K:$K, '무신사 메타 광고'!$D:$D, $B337), SUMIFS('무신사 메타 광고'!$K:$K,'무신사 메타 광고'!$I:$I,$C$4,'무신사 메타 광고'!D:D,$B337))</f>
        <v>0</v>
      </c>
      <c r="H337" s="10">
        <f>IF($C$4="", SUMIFS('무신사 메타 광고'!$N:$N, '무신사 메타 광고'!$D:$D, $B337),SUMIFS('무신사 메타 광고'!$N:$N,'무신사 메타 광고'!$I:$I,$C$4,'무신사 메타 광고'!$D:$D,$B337))</f>
        <v>0</v>
      </c>
      <c r="I337" s="10">
        <f>IF($C$4="", SUMIFS('무신사 메타 광고'!$U:$U, '무신사 메타 광고'!$D:$D, $B337),SUMIFS('무신사 메타 광고'!$U:$U,'무신사 메타 광고'!$I:$I,$C$4,'무신사 메타 광고'!$D:$D,$B337))</f>
        <v>0</v>
      </c>
      <c r="J337" s="11">
        <f t="shared" si="17"/>
        <v>0</v>
      </c>
      <c r="K337" s="11">
        <f t="shared" si="18"/>
        <v>0</v>
      </c>
      <c r="L337" s="12" t="str">
        <f t="shared" si="19"/>
        <v xml:space="preserve"> </v>
      </c>
      <c r="N337" s="10">
        <f>IF($C$4="", SUMIFS('무신사 메타 광고'!$X:$X, '무신사 메타 광고'!$D:$D, $B337),SUMIFS('무신사 메타 광고'!$X:$X,'무신사 메타 광고'!I:I,$C$4,'무신사 메타 광고'!D:D,$B337))</f>
        <v>0</v>
      </c>
      <c r="O337" s="11">
        <f t="shared" si="20"/>
        <v>0</v>
      </c>
      <c r="R337" s="13"/>
      <c r="S337" s="10">
        <f>IF($S$4="", SUMIFS('무신사 메타 광고'!$L:$L, '무신사 메타 광고'!$C:$C, $R337),SUMIFS('무신사 메타 광고'!L:L,'무신사 메타 광고'!$I:$I,$S$4,'무신사 메타 광고'!$C:$C,$R337))</f>
        <v>0</v>
      </c>
      <c r="T337" s="10">
        <f>IF($S$4="", SUMIFS('무신사 메타 광고'!$V:$V, '무신사 메타 광고'!$C:$C, $R337),SUMIFS('무신사 메타 광고'!$V:$V,'무신사 메타 광고'!$I:$I,$S$4,'무신사 메타 광고'!$C:$C,$R337))</f>
        <v>0</v>
      </c>
      <c r="U337" s="11">
        <f t="shared" si="21"/>
        <v>0</v>
      </c>
      <c r="V337" s="12" t="str">
        <f t="shared" si="25"/>
        <v xml:space="preserve"> </v>
      </c>
      <c r="W337" s="10">
        <f>IF($S$4="", SUMIFS('무신사 메타 광고'!$K:$K, '무신사 메타 광고'!$C:$C, $R337),SUMIFS('무신사 메타 광고'!$K:$K,'무신사 메타 광고'!$I:$I,$S$4,'무신사 메타 광고'!$C:$C,$R337))</f>
        <v>0</v>
      </c>
      <c r="X337" s="10">
        <f>IF($S$4="", SUMIFS('무신사 메타 광고'!$N:$N, '무신사 메타 광고'!$C:$C, $R337),SUMIFS('무신사 메타 광고'!$N:$N,'무신사 메타 광고'!$I:$I,$S$4,'무신사 메타 광고'!$C:$C,$R337))</f>
        <v>0</v>
      </c>
      <c r="Y337" s="11">
        <f t="shared" si="22"/>
        <v>0</v>
      </c>
      <c r="Z337" s="12" t="str">
        <f t="shared" si="26"/>
        <v xml:space="preserve"> </v>
      </c>
      <c r="AB337" s="10">
        <f>IF($S$4="", SUMIFS('무신사 메타 광고'!$X:$X, '무신사 메타 광고'!$C:$C, $R337),SUMIFS('무신사 메타 광고'!$X:$X,'무신사 메타 광고'!$I:$I,$S$4,'무신사 메타 광고'!$C:$C,$R337))</f>
        <v>0</v>
      </c>
      <c r="AC337" s="11">
        <f t="shared" si="23"/>
        <v>0</v>
      </c>
    </row>
    <row r="338" spans="2:29">
      <c r="B338" s="9"/>
      <c r="C338" s="10">
        <f>IF($C$4="", SUMIFS('무신사 메타 광고'!$L:$L, '무신사 메타 광고'!$D:$D, $B338), SUMIFS('무신사 메타 광고'!$L:$L, '무신사 메타 광고'!$I:$I, $C$4, '무신사 메타 광고'!$D:$D, $B338))</f>
        <v>0</v>
      </c>
      <c r="D338" s="10">
        <f>IF($C$4="", SUMIFS('무신사 메타 광고'!$V:$V, '무신사 메타 광고'!$D:$D, $B338), SUMIFS('무신사 메타 광고'!$V:$V,'무신사 메타 광고'!$I:$I,$C$4,'무신사 메타 광고'!$D:$D,$B338))</f>
        <v>0</v>
      </c>
      <c r="E338" s="11">
        <f t="shared" si="16"/>
        <v>0</v>
      </c>
      <c r="F338" s="12" t="str">
        <f t="shared" si="24"/>
        <v xml:space="preserve"> </v>
      </c>
      <c r="G338" s="10">
        <f>IF($C$4="", SUMIFS('무신사 메타 광고'!$K:$K, '무신사 메타 광고'!$D:$D, $B338), SUMIFS('무신사 메타 광고'!$K:$K,'무신사 메타 광고'!$I:$I,$C$4,'무신사 메타 광고'!D:D,$B338))</f>
        <v>0</v>
      </c>
      <c r="H338" s="10">
        <f>IF($C$4="", SUMIFS('무신사 메타 광고'!$N:$N, '무신사 메타 광고'!$D:$D, $B338),SUMIFS('무신사 메타 광고'!$N:$N,'무신사 메타 광고'!$I:$I,$C$4,'무신사 메타 광고'!$D:$D,$B338))</f>
        <v>0</v>
      </c>
      <c r="I338" s="10">
        <f>IF($C$4="", SUMIFS('무신사 메타 광고'!$U:$U, '무신사 메타 광고'!$D:$D, $B338),SUMIFS('무신사 메타 광고'!$U:$U,'무신사 메타 광고'!$I:$I,$C$4,'무신사 메타 광고'!$D:$D,$B338))</f>
        <v>0</v>
      </c>
      <c r="J338" s="11">
        <f t="shared" si="17"/>
        <v>0</v>
      </c>
      <c r="K338" s="11">
        <f t="shared" si="18"/>
        <v>0</v>
      </c>
      <c r="L338" s="12" t="str">
        <f t="shared" si="19"/>
        <v xml:space="preserve"> </v>
      </c>
      <c r="N338" s="10">
        <f>IF($C$4="", SUMIFS('무신사 메타 광고'!$X:$X, '무신사 메타 광고'!$D:$D, $B338),SUMIFS('무신사 메타 광고'!$X:$X,'무신사 메타 광고'!I:I,$C$4,'무신사 메타 광고'!D:D,$B338))</f>
        <v>0</v>
      </c>
      <c r="O338" s="11">
        <f t="shared" si="20"/>
        <v>0</v>
      </c>
      <c r="R338" s="13"/>
      <c r="S338" s="10">
        <f>IF($S$4="", SUMIFS('무신사 메타 광고'!$L:$L, '무신사 메타 광고'!$C:$C, $R338),SUMIFS('무신사 메타 광고'!L:L,'무신사 메타 광고'!$I:$I,$S$4,'무신사 메타 광고'!$C:$C,$R338))</f>
        <v>0</v>
      </c>
      <c r="T338" s="10">
        <f>IF($S$4="", SUMIFS('무신사 메타 광고'!$V:$V, '무신사 메타 광고'!$C:$C, $R338),SUMIFS('무신사 메타 광고'!$V:$V,'무신사 메타 광고'!$I:$I,$S$4,'무신사 메타 광고'!$C:$C,$R338))</f>
        <v>0</v>
      </c>
      <c r="U338" s="11">
        <f t="shared" si="21"/>
        <v>0</v>
      </c>
      <c r="V338" s="12" t="str">
        <f t="shared" si="25"/>
        <v xml:space="preserve"> </v>
      </c>
      <c r="W338" s="10">
        <f>IF($S$4="", SUMIFS('무신사 메타 광고'!$K:$K, '무신사 메타 광고'!$C:$C, $R338),SUMIFS('무신사 메타 광고'!$K:$K,'무신사 메타 광고'!$I:$I,$S$4,'무신사 메타 광고'!$C:$C,$R338))</f>
        <v>0</v>
      </c>
      <c r="X338" s="10">
        <f>IF($S$4="", SUMIFS('무신사 메타 광고'!$N:$N, '무신사 메타 광고'!$C:$C, $R338),SUMIFS('무신사 메타 광고'!$N:$N,'무신사 메타 광고'!$I:$I,$S$4,'무신사 메타 광고'!$C:$C,$R338))</f>
        <v>0</v>
      </c>
      <c r="Y338" s="11">
        <f t="shared" si="22"/>
        <v>0</v>
      </c>
      <c r="Z338" s="12" t="str">
        <f t="shared" si="26"/>
        <v xml:space="preserve"> </v>
      </c>
      <c r="AB338" s="10">
        <f>IF($S$4="", SUMIFS('무신사 메타 광고'!$X:$X, '무신사 메타 광고'!$C:$C, $R338),SUMIFS('무신사 메타 광고'!$X:$X,'무신사 메타 광고'!$I:$I,$S$4,'무신사 메타 광고'!$C:$C,$R338))</f>
        <v>0</v>
      </c>
      <c r="AC338" s="11">
        <f t="shared" si="23"/>
        <v>0</v>
      </c>
    </row>
    <row r="339" spans="2:29">
      <c r="B339" s="9"/>
      <c r="C339" s="10">
        <f>IF($C$4="", SUMIFS('무신사 메타 광고'!$L:$L, '무신사 메타 광고'!$D:$D, $B339), SUMIFS('무신사 메타 광고'!$L:$L, '무신사 메타 광고'!$I:$I, $C$4, '무신사 메타 광고'!$D:$D, $B339))</f>
        <v>0</v>
      </c>
      <c r="D339" s="10">
        <f>IF($C$4="", SUMIFS('무신사 메타 광고'!$V:$V, '무신사 메타 광고'!$D:$D, $B339), SUMIFS('무신사 메타 광고'!$V:$V,'무신사 메타 광고'!$I:$I,$C$4,'무신사 메타 광고'!$D:$D,$B339))</f>
        <v>0</v>
      </c>
      <c r="E339" s="11">
        <f t="shared" si="16"/>
        <v>0</v>
      </c>
      <c r="F339" s="12" t="str">
        <f t="shared" si="24"/>
        <v xml:space="preserve"> </v>
      </c>
      <c r="G339" s="10">
        <f>IF($C$4="", SUMIFS('무신사 메타 광고'!$K:$K, '무신사 메타 광고'!$D:$D, $B339), SUMIFS('무신사 메타 광고'!$K:$K,'무신사 메타 광고'!$I:$I,$C$4,'무신사 메타 광고'!D:D,$B339))</f>
        <v>0</v>
      </c>
      <c r="H339" s="10">
        <f>IF($C$4="", SUMIFS('무신사 메타 광고'!$N:$N, '무신사 메타 광고'!$D:$D, $B339),SUMIFS('무신사 메타 광고'!$N:$N,'무신사 메타 광고'!$I:$I,$C$4,'무신사 메타 광고'!$D:$D,$B339))</f>
        <v>0</v>
      </c>
      <c r="I339" s="10">
        <f>IF($C$4="", SUMIFS('무신사 메타 광고'!$U:$U, '무신사 메타 광고'!$D:$D, $B339),SUMIFS('무신사 메타 광고'!$U:$U,'무신사 메타 광고'!$I:$I,$C$4,'무신사 메타 광고'!$D:$D,$B339))</f>
        <v>0</v>
      </c>
      <c r="J339" s="11">
        <f t="shared" si="17"/>
        <v>0</v>
      </c>
      <c r="K339" s="11">
        <f t="shared" si="18"/>
        <v>0</v>
      </c>
      <c r="L339" s="12" t="str">
        <f t="shared" si="19"/>
        <v xml:space="preserve"> </v>
      </c>
      <c r="N339" s="10">
        <f>IF($C$4="", SUMIFS('무신사 메타 광고'!$X:$X, '무신사 메타 광고'!$D:$D, $B339),SUMIFS('무신사 메타 광고'!$X:$X,'무신사 메타 광고'!I:I,$C$4,'무신사 메타 광고'!D:D,$B339))</f>
        <v>0</v>
      </c>
      <c r="O339" s="11">
        <f t="shared" si="20"/>
        <v>0</v>
      </c>
      <c r="R339" s="13"/>
      <c r="S339" s="10">
        <f>IF($S$4="", SUMIFS('무신사 메타 광고'!$L:$L, '무신사 메타 광고'!$C:$C, $R339),SUMIFS('무신사 메타 광고'!L:L,'무신사 메타 광고'!$I:$I,$S$4,'무신사 메타 광고'!$C:$C,$R339))</f>
        <v>0</v>
      </c>
      <c r="T339" s="10">
        <f>IF($S$4="", SUMIFS('무신사 메타 광고'!$V:$V, '무신사 메타 광고'!$C:$C, $R339),SUMIFS('무신사 메타 광고'!$V:$V,'무신사 메타 광고'!$I:$I,$S$4,'무신사 메타 광고'!$C:$C,$R339))</f>
        <v>0</v>
      </c>
      <c r="U339" s="11">
        <f t="shared" si="21"/>
        <v>0</v>
      </c>
      <c r="V339" s="12" t="str">
        <f t="shared" si="25"/>
        <v xml:space="preserve"> </v>
      </c>
      <c r="W339" s="10">
        <f>IF($S$4="", SUMIFS('무신사 메타 광고'!$K:$K, '무신사 메타 광고'!$C:$C, $R339),SUMIFS('무신사 메타 광고'!$K:$K,'무신사 메타 광고'!$I:$I,$S$4,'무신사 메타 광고'!$C:$C,$R339))</f>
        <v>0</v>
      </c>
      <c r="X339" s="10">
        <f>IF($S$4="", SUMIFS('무신사 메타 광고'!$N:$N, '무신사 메타 광고'!$C:$C, $R339),SUMIFS('무신사 메타 광고'!$N:$N,'무신사 메타 광고'!$I:$I,$S$4,'무신사 메타 광고'!$C:$C,$R339))</f>
        <v>0</v>
      </c>
      <c r="Y339" s="11">
        <f t="shared" si="22"/>
        <v>0</v>
      </c>
      <c r="Z339" s="12" t="str">
        <f t="shared" si="26"/>
        <v xml:space="preserve"> </v>
      </c>
      <c r="AB339" s="10">
        <f>IF($S$4="", SUMIFS('무신사 메타 광고'!$X:$X, '무신사 메타 광고'!$C:$C, $R339),SUMIFS('무신사 메타 광고'!$X:$X,'무신사 메타 광고'!$I:$I,$S$4,'무신사 메타 광고'!$C:$C,$R339))</f>
        <v>0</v>
      </c>
      <c r="AC339" s="11">
        <f t="shared" si="23"/>
        <v>0</v>
      </c>
    </row>
    <row r="340" spans="2:29">
      <c r="B340" s="9"/>
      <c r="C340" s="10">
        <f>IF($C$4="", SUMIFS('무신사 메타 광고'!$L:$L, '무신사 메타 광고'!$D:$D, $B340), SUMIFS('무신사 메타 광고'!$L:$L, '무신사 메타 광고'!$I:$I, $C$4, '무신사 메타 광고'!$D:$D, $B340))</f>
        <v>0</v>
      </c>
      <c r="D340" s="10">
        <f>IF($C$4="", SUMIFS('무신사 메타 광고'!$V:$V, '무신사 메타 광고'!$D:$D, $B340), SUMIFS('무신사 메타 광고'!$V:$V,'무신사 메타 광고'!$I:$I,$C$4,'무신사 메타 광고'!$D:$D,$B340))</f>
        <v>0</v>
      </c>
      <c r="E340" s="11">
        <f t="shared" si="16"/>
        <v>0</v>
      </c>
      <c r="F340" s="12" t="str">
        <f t="shared" si="24"/>
        <v xml:space="preserve"> </v>
      </c>
      <c r="G340" s="10">
        <f>IF($C$4="", SUMIFS('무신사 메타 광고'!$K:$K, '무신사 메타 광고'!$D:$D, $B340), SUMIFS('무신사 메타 광고'!$K:$K,'무신사 메타 광고'!$I:$I,$C$4,'무신사 메타 광고'!D:D,$B340))</f>
        <v>0</v>
      </c>
      <c r="H340" s="10">
        <f>IF($C$4="", SUMIFS('무신사 메타 광고'!$N:$N, '무신사 메타 광고'!$D:$D, $B340),SUMIFS('무신사 메타 광고'!$N:$N,'무신사 메타 광고'!$I:$I,$C$4,'무신사 메타 광고'!$D:$D,$B340))</f>
        <v>0</v>
      </c>
      <c r="I340" s="10">
        <f>IF($C$4="", SUMIFS('무신사 메타 광고'!$U:$U, '무신사 메타 광고'!$D:$D, $B340),SUMIFS('무신사 메타 광고'!$U:$U,'무신사 메타 광고'!$I:$I,$C$4,'무신사 메타 광고'!$D:$D,$B340))</f>
        <v>0</v>
      </c>
      <c r="J340" s="11">
        <f t="shared" si="17"/>
        <v>0</v>
      </c>
      <c r="K340" s="11">
        <f t="shared" si="18"/>
        <v>0</v>
      </c>
      <c r="L340" s="12" t="str">
        <f t="shared" si="19"/>
        <v xml:space="preserve"> </v>
      </c>
      <c r="N340" s="10">
        <f>IF($C$4="", SUMIFS('무신사 메타 광고'!$X:$X, '무신사 메타 광고'!$D:$D, $B340),SUMIFS('무신사 메타 광고'!$X:$X,'무신사 메타 광고'!I:I,$C$4,'무신사 메타 광고'!D:D,$B340))</f>
        <v>0</v>
      </c>
      <c r="O340" s="11">
        <f t="shared" si="20"/>
        <v>0</v>
      </c>
      <c r="R340" s="13"/>
      <c r="S340" s="10">
        <f>IF($S$4="", SUMIFS('무신사 메타 광고'!$L:$L, '무신사 메타 광고'!$C:$C, $R340),SUMIFS('무신사 메타 광고'!L:L,'무신사 메타 광고'!$I:$I,$S$4,'무신사 메타 광고'!$C:$C,$R340))</f>
        <v>0</v>
      </c>
      <c r="T340" s="10">
        <f>IF($S$4="", SUMIFS('무신사 메타 광고'!$V:$V, '무신사 메타 광고'!$C:$C, $R340),SUMIFS('무신사 메타 광고'!$V:$V,'무신사 메타 광고'!$I:$I,$S$4,'무신사 메타 광고'!$C:$C,$R340))</f>
        <v>0</v>
      </c>
      <c r="U340" s="11">
        <f t="shared" si="21"/>
        <v>0</v>
      </c>
      <c r="V340" s="12" t="str">
        <f t="shared" si="25"/>
        <v xml:space="preserve"> </v>
      </c>
      <c r="W340" s="10">
        <f>IF($S$4="", SUMIFS('무신사 메타 광고'!$K:$K, '무신사 메타 광고'!$C:$C, $R340),SUMIFS('무신사 메타 광고'!$K:$K,'무신사 메타 광고'!$I:$I,$S$4,'무신사 메타 광고'!$C:$C,$R340))</f>
        <v>0</v>
      </c>
      <c r="X340" s="10">
        <f>IF($S$4="", SUMIFS('무신사 메타 광고'!$N:$N, '무신사 메타 광고'!$C:$C, $R340),SUMIFS('무신사 메타 광고'!$N:$N,'무신사 메타 광고'!$I:$I,$S$4,'무신사 메타 광고'!$C:$C,$R340))</f>
        <v>0</v>
      </c>
      <c r="Y340" s="11">
        <f t="shared" si="22"/>
        <v>0</v>
      </c>
      <c r="Z340" s="12" t="str">
        <f t="shared" si="26"/>
        <v xml:space="preserve"> </v>
      </c>
      <c r="AB340" s="10">
        <f>IF($S$4="", SUMIFS('무신사 메타 광고'!$X:$X, '무신사 메타 광고'!$C:$C, $R340),SUMIFS('무신사 메타 광고'!$X:$X,'무신사 메타 광고'!$I:$I,$S$4,'무신사 메타 광고'!$C:$C,$R340))</f>
        <v>0</v>
      </c>
      <c r="AC340" s="11">
        <f t="shared" si="23"/>
        <v>0</v>
      </c>
    </row>
    <row r="341" spans="2:29">
      <c r="B341" s="9"/>
      <c r="C341" s="10">
        <f>IF($C$4="", SUMIFS('무신사 메타 광고'!$L:$L, '무신사 메타 광고'!$D:$D, $B341), SUMIFS('무신사 메타 광고'!$L:$L, '무신사 메타 광고'!$I:$I, $C$4, '무신사 메타 광고'!$D:$D, $B341))</f>
        <v>0</v>
      </c>
      <c r="D341" s="10">
        <f>IF($C$4="", SUMIFS('무신사 메타 광고'!$V:$V, '무신사 메타 광고'!$D:$D, $B341), SUMIFS('무신사 메타 광고'!$V:$V,'무신사 메타 광고'!$I:$I,$C$4,'무신사 메타 광고'!$D:$D,$B341))</f>
        <v>0</v>
      </c>
      <c r="E341" s="11">
        <f t="shared" si="16"/>
        <v>0</v>
      </c>
      <c r="F341" s="12" t="str">
        <f t="shared" si="24"/>
        <v xml:space="preserve"> </v>
      </c>
      <c r="G341" s="10">
        <f>IF($C$4="", SUMIFS('무신사 메타 광고'!$K:$K, '무신사 메타 광고'!$D:$D, $B341), SUMIFS('무신사 메타 광고'!$K:$K,'무신사 메타 광고'!$I:$I,$C$4,'무신사 메타 광고'!D:D,$B341))</f>
        <v>0</v>
      </c>
      <c r="H341" s="10">
        <f>IF($C$4="", SUMIFS('무신사 메타 광고'!$N:$N, '무신사 메타 광고'!$D:$D, $B341),SUMIFS('무신사 메타 광고'!$N:$N,'무신사 메타 광고'!$I:$I,$C$4,'무신사 메타 광고'!$D:$D,$B341))</f>
        <v>0</v>
      </c>
      <c r="I341" s="10">
        <f>IF($C$4="", SUMIFS('무신사 메타 광고'!$U:$U, '무신사 메타 광고'!$D:$D, $B341),SUMIFS('무신사 메타 광고'!$U:$U,'무신사 메타 광고'!$I:$I,$C$4,'무신사 메타 광고'!$D:$D,$B341))</f>
        <v>0</v>
      </c>
      <c r="J341" s="11">
        <f t="shared" si="17"/>
        <v>0</v>
      </c>
      <c r="K341" s="11">
        <f t="shared" si="18"/>
        <v>0</v>
      </c>
      <c r="L341" s="12" t="str">
        <f t="shared" si="19"/>
        <v xml:space="preserve"> </v>
      </c>
      <c r="N341" s="10">
        <f>IF($C$4="", SUMIFS('무신사 메타 광고'!$X:$X, '무신사 메타 광고'!$D:$D, $B341),SUMIFS('무신사 메타 광고'!$X:$X,'무신사 메타 광고'!I:I,$C$4,'무신사 메타 광고'!D:D,$B341))</f>
        <v>0</v>
      </c>
      <c r="O341" s="11">
        <f t="shared" si="20"/>
        <v>0</v>
      </c>
      <c r="R341" s="13"/>
      <c r="S341" s="10">
        <f>IF($S$4="", SUMIFS('무신사 메타 광고'!$L:$L, '무신사 메타 광고'!$C:$C, $R341),SUMIFS('무신사 메타 광고'!L:L,'무신사 메타 광고'!$I:$I,$S$4,'무신사 메타 광고'!$C:$C,$R341))</f>
        <v>0</v>
      </c>
      <c r="T341" s="10">
        <f>IF($S$4="", SUMIFS('무신사 메타 광고'!$V:$V, '무신사 메타 광고'!$C:$C, $R341),SUMIFS('무신사 메타 광고'!$V:$V,'무신사 메타 광고'!$I:$I,$S$4,'무신사 메타 광고'!$C:$C,$R341))</f>
        <v>0</v>
      </c>
      <c r="U341" s="11">
        <f t="shared" si="21"/>
        <v>0</v>
      </c>
      <c r="V341" s="12" t="str">
        <f t="shared" si="25"/>
        <v xml:space="preserve"> </v>
      </c>
      <c r="W341" s="10">
        <f>IF($S$4="", SUMIFS('무신사 메타 광고'!$K:$K, '무신사 메타 광고'!$C:$C, $R341),SUMIFS('무신사 메타 광고'!$K:$K,'무신사 메타 광고'!$I:$I,$S$4,'무신사 메타 광고'!$C:$C,$R341))</f>
        <v>0</v>
      </c>
      <c r="X341" s="10">
        <f>IF($S$4="", SUMIFS('무신사 메타 광고'!$N:$N, '무신사 메타 광고'!$C:$C, $R341),SUMIFS('무신사 메타 광고'!$N:$N,'무신사 메타 광고'!$I:$I,$S$4,'무신사 메타 광고'!$C:$C,$R341))</f>
        <v>0</v>
      </c>
      <c r="Y341" s="11">
        <f t="shared" si="22"/>
        <v>0</v>
      </c>
      <c r="Z341" s="12" t="str">
        <f t="shared" si="26"/>
        <v xml:space="preserve"> </v>
      </c>
      <c r="AB341" s="10">
        <f>IF($S$4="", SUMIFS('무신사 메타 광고'!$X:$X, '무신사 메타 광고'!$C:$C, $R341),SUMIFS('무신사 메타 광고'!$X:$X,'무신사 메타 광고'!$I:$I,$S$4,'무신사 메타 광고'!$C:$C,$R341))</f>
        <v>0</v>
      </c>
      <c r="AC341" s="11">
        <f t="shared" si="23"/>
        <v>0</v>
      </c>
    </row>
    <row r="342" spans="2:29">
      <c r="B342" s="9"/>
      <c r="C342" s="10">
        <f>IF($C$4="", SUMIFS('무신사 메타 광고'!$L:$L, '무신사 메타 광고'!$D:$D, $B342), SUMIFS('무신사 메타 광고'!$L:$L, '무신사 메타 광고'!$I:$I, $C$4, '무신사 메타 광고'!$D:$D, $B342))</f>
        <v>0</v>
      </c>
      <c r="D342" s="10">
        <f>IF($C$4="", SUMIFS('무신사 메타 광고'!$V:$V, '무신사 메타 광고'!$D:$D, $B342), SUMIFS('무신사 메타 광고'!$V:$V,'무신사 메타 광고'!$I:$I,$C$4,'무신사 메타 광고'!$D:$D,$B342))</f>
        <v>0</v>
      </c>
      <c r="E342" s="11">
        <f t="shared" si="16"/>
        <v>0</v>
      </c>
      <c r="F342" s="12" t="str">
        <f t="shared" si="24"/>
        <v xml:space="preserve"> </v>
      </c>
      <c r="G342" s="10">
        <f>IF($C$4="", SUMIFS('무신사 메타 광고'!$K:$K, '무신사 메타 광고'!$D:$D, $B342), SUMIFS('무신사 메타 광고'!$K:$K,'무신사 메타 광고'!$I:$I,$C$4,'무신사 메타 광고'!D:D,$B342))</f>
        <v>0</v>
      </c>
      <c r="H342" s="10">
        <f>IF($C$4="", SUMIFS('무신사 메타 광고'!$N:$N, '무신사 메타 광고'!$D:$D, $B342),SUMIFS('무신사 메타 광고'!$N:$N,'무신사 메타 광고'!$I:$I,$C$4,'무신사 메타 광고'!$D:$D,$B342))</f>
        <v>0</v>
      </c>
      <c r="I342" s="10">
        <f>IF($C$4="", SUMIFS('무신사 메타 광고'!$U:$U, '무신사 메타 광고'!$D:$D, $B342),SUMIFS('무신사 메타 광고'!$U:$U,'무신사 메타 광고'!$I:$I,$C$4,'무신사 메타 광고'!$D:$D,$B342))</f>
        <v>0</v>
      </c>
      <c r="J342" s="11">
        <f t="shared" si="17"/>
        <v>0</v>
      </c>
      <c r="K342" s="11">
        <f t="shared" si="18"/>
        <v>0</v>
      </c>
      <c r="L342" s="12" t="str">
        <f t="shared" si="19"/>
        <v xml:space="preserve"> </v>
      </c>
      <c r="N342" s="10">
        <f>IF($C$4="", SUMIFS('무신사 메타 광고'!$X:$X, '무신사 메타 광고'!$D:$D, $B342),SUMIFS('무신사 메타 광고'!$X:$X,'무신사 메타 광고'!I:I,$C$4,'무신사 메타 광고'!D:D,$B342))</f>
        <v>0</v>
      </c>
      <c r="O342" s="11">
        <f t="shared" si="20"/>
        <v>0</v>
      </c>
      <c r="R342" s="13"/>
      <c r="S342" s="10">
        <f>IF($S$4="", SUMIFS('무신사 메타 광고'!$L:$L, '무신사 메타 광고'!$C:$C, $R342),SUMIFS('무신사 메타 광고'!L:L,'무신사 메타 광고'!$I:$I,$S$4,'무신사 메타 광고'!$C:$C,$R342))</f>
        <v>0</v>
      </c>
      <c r="T342" s="10">
        <f>IF($S$4="", SUMIFS('무신사 메타 광고'!$V:$V, '무신사 메타 광고'!$C:$C, $R342),SUMIFS('무신사 메타 광고'!$V:$V,'무신사 메타 광고'!$I:$I,$S$4,'무신사 메타 광고'!$C:$C,$R342))</f>
        <v>0</v>
      </c>
      <c r="U342" s="11">
        <f t="shared" si="21"/>
        <v>0</v>
      </c>
      <c r="V342" s="12" t="str">
        <f t="shared" si="25"/>
        <v xml:space="preserve"> </v>
      </c>
      <c r="W342" s="10">
        <f>IF($S$4="", SUMIFS('무신사 메타 광고'!$K:$K, '무신사 메타 광고'!$C:$C, $R342),SUMIFS('무신사 메타 광고'!$K:$K,'무신사 메타 광고'!$I:$I,$S$4,'무신사 메타 광고'!$C:$C,$R342))</f>
        <v>0</v>
      </c>
      <c r="X342" s="10">
        <f>IF($S$4="", SUMIFS('무신사 메타 광고'!$N:$N, '무신사 메타 광고'!$C:$C, $R342),SUMIFS('무신사 메타 광고'!$N:$N,'무신사 메타 광고'!$I:$I,$S$4,'무신사 메타 광고'!$C:$C,$R342))</f>
        <v>0</v>
      </c>
      <c r="Y342" s="11">
        <f t="shared" si="22"/>
        <v>0</v>
      </c>
      <c r="Z342" s="12" t="str">
        <f t="shared" si="26"/>
        <v xml:space="preserve"> </v>
      </c>
      <c r="AB342" s="10">
        <f>IF($S$4="", SUMIFS('무신사 메타 광고'!$X:$X, '무신사 메타 광고'!$C:$C, $R342),SUMIFS('무신사 메타 광고'!$X:$X,'무신사 메타 광고'!$I:$I,$S$4,'무신사 메타 광고'!$C:$C,$R342))</f>
        <v>0</v>
      </c>
      <c r="AC342" s="11">
        <f t="shared" si="23"/>
        <v>0</v>
      </c>
    </row>
    <row r="343" spans="2:29">
      <c r="B343" s="9"/>
      <c r="C343" s="10">
        <f>IF($C$4="", SUMIFS('무신사 메타 광고'!$L:$L, '무신사 메타 광고'!$D:$D, $B343), SUMIFS('무신사 메타 광고'!$L:$L, '무신사 메타 광고'!$I:$I, $C$4, '무신사 메타 광고'!$D:$D, $B343))</f>
        <v>0</v>
      </c>
      <c r="D343" s="10">
        <f>IF($C$4="", SUMIFS('무신사 메타 광고'!$V:$V, '무신사 메타 광고'!$D:$D, $B343), SUMIFS('무신사 메타 광고'!$V:$V,'무신사 메타 광고'!$I:$I,$C$4,'무신사 메타 광고'!$D:$D,$B343))</f>
        <v>0</v>
      </c>
      <c r="E343" s="11">
        <f t="shared" si="16"/>
        <v>0</v>
      </c>
      <c r="F343" s="12" t="str">
        <f t="shared" si="24"/>
        <v xml:space="preserve"> </v>
      </c>
      <c r="G343" s="10">
        <f>IF($C$4="", SUMIFS('무신사 메타 광고'!$K:$K, '무신사 메타 광고'!$D:$D, $B343), SUMIFS('무신사 메타 광고'!$K:$K,'무신사 메타 광고'!$I:$I,$C$4,'무신사 메타 광고'!D:D,$B343))</f>
        <v>0</v>
      </c>
      <c r="H343" s="10">
        <f>IF($C$4="", SUMIFS('무신사 메타 광고'!$N:$N, '무신사 메타 광고'!$D:$D, $B343),SUMIFS('무신사 메타 광고'!$N:$N,'무신사 메타 광고'!$I:$I,$C$4,'무신사 메타 광고'!$D:$D,$B343))</f>
        <v>0</v>
      </c>
      <c r="I343" s="10">
        <f>IF($C$4="", SUMIFS('무신사 메타 광고'!$U:$U, '무신사 메타 광고'!$D:$D, $B343),SUMIFS('무신사 메타 광고'!$U:$U,'무신사 메타 광고'!$I:$I,$C$4,'무신사 메타 광고'!$D:$D,$B343))</f>
        <v>0</v>
      </c>
      <c r="J343" s="11">
        <f t="shared" si="17"/>
        <v>0</v>
      </c>
      <c r="K343" s="11">
        <f t="shared" si="18"/>
        <v>0</v>
      </c>
      <c r="L343" s="12" t="str">
        <f t="shared" si="19"/>
        <v xml:space="preserve"> </v>
      </c>
      <c r="N343" s="10">
        <f>IF($C$4="", SUMIFS('무신사 메타 광고'!$X:$X, '무신사 메타 광고'!$D:$D, $B343),SUMIFS('무신사 메타 광고'!$X:$X,'무신사 메타 광고'!I:I,$C$4,'무신사 메타 광고'!D:D,$B343))</f>
        <v>0</v>
      </c>
      <c r="O343" s="11">
        <f t="shared" si="20"/>
        <v>0</v>
      </c>
      <c r="R343" s="13"/>
      <c r="S343" s="10">
        <f>IF($S$4="", SUMIFS('무신사 메타 광고'!$L:$L, '무신사 메타 광고'!$C:$C, $R343),SUMIFS('무신사 메타 광고'!L:L,'무신사 메타 광고'!$I:$I,$S$4,'무신사 메타 광고'!$C:$C,$R343))</f>
        <v>0</v>
      </c>
      <c r="T343" s="10">
        <f>IF($S$4="", SUMIFS('무신사 메타 광고'!$V:$V, '무신사 메타 광고'!$C:$C, $R343),SUMIFS('무신사 메타 광고'!$V:$V,'무신사 메타 광고'!$I:$I,$S$4,'무신사 메타 광고'!$C:$C,$R343))</f>
        <v>0</v>
      </c>
      <c r="U343" s="11">
        <f t="shared" si="21"/>
        <v>0</v>
      </c>
      <c r="V343" s="12" t="str">
        <f t="shared" si="25"/>
        <v xml:space="preserve"> </v>
      </c>
      <c r="W343" s="10">
        <f>IF($S$4="", SUMIFS('무신사 메타 광고'!$K:$K, '무신사 메타 광고'!$C:$C, $R343),SUMIFS('무신사 메타 광고'!$K:$K,'무신사 메타 광고'!$I:$I,$S$4,'무신사 메타 광고'!$C:$C,$R343))</f>
        <v>0</v>
      </c>
      <c r="X343" s="10">
        <f>IF($S$4="", SUMIFS('무신사 메타 광고'!$N:$N, '무신사 메타 광고'!$C:$C, $R343),SUMIFS('무신사 메타 광고'!$N:$N,'무신사 메타 광고'!$I:$I,$S$4,'무신사 메타 광고'!$C:$C,$R343))</f>
        <v>0</v>
      </c>
      <c r="Y343" s="11">
        <f t="shared" si="22"/>
        <v>0</v>
      </c>
      <c r="Z343" s="12" t="str">
        <f t="shared" si="26"/>
        <v xml:space="preserve"> </v>
      </c>
      <c r="AB343" s="10">
        <f>IF($S$4="", SUMIFS('무신사 메타 광고'!$X:$X, '무신사 메타 광고'!$C:$C, $R343),SUMIFS('무신사 메타 광고'!$X:$X,'무신사 메타 광고'!$I:$I,$S$4,'무신사 메타 광고'!$C:$C,$R343))</f>
        <v>0</v>
      </c>
      <c r="AC343" s="11">
        <f t="shared" si="23"/>
        <v>0</v>
      </c>
    </row>
    <row r="344" spans="2:29">
      <c r="B344" s="9"/>
      <c r="C344" s="10">
        <f>IF($C$4="", SUMIFS('무신사 메타 광고'!$L:$L, '무신사 메타 광고'!$D:$D, $B344), SUMIFS('무신사 메타 광고'!$L:$L, '무신사 메타 광고'!$I:$I, $C$4, '무신사 메타 광고'!$D:$D, $B344))</f>
        <v>0</v>
      </c>
      <c r="D344" s="10">
        <f>IF($C$4="", SUMIFS('무신사 메타 광고'!$V:$V, '무신사 메타 광고'!$D:$D, $B344), SUMIFS('무신사 메타 광고'!$V:$V,'무신사 메타 광고'!$I:$I,$C$4,'무신사 메타 광고'!$D:$D,$B344))</f>
        <v>0</v>
      </c>
      <c r="E344" s="11">
        <f t="shared" si="16"/>
        <v>0</v>
      </c>
      <c r="F344" s="12" t="str">
        <f t="shared" si="24"/>
        <v xml:space="preserve"> </v>
      </c>
      <c r="G344" s="10">
        <f>IF($C$4="", SUMIFS('무신사 메타 광고'!$K:$K, '무신사 메타 광고'!$D:$D, $B344), SUMIFS('무신사 메타 광고'!$K:$K,'무신사 메타 광고'!$I:$I,$C$4,'무신사 메타 광고'!D:D,$B344))</f>
        <v>0</v>
      </c>
      <c r="H344" s="10">
        <f>IF($C$4="", SUMIFS('무신사 메타 광고'!$N:$N, '무신사 메타 광고'!$D:$D, $B344),SUMIFS('무신사 메타 광고'!$N:$N,'무신사 메타 광고'!$I:$I,$C$4,'무신사 메타 광고'!$D:$D,$B344))</f>
        <v>0</v>
      </c>
      <c r="I344" s="10">
        <f>IF($C$4="", SUMIFS('무신사 메타 광고'!$U:$U, '무신사 메타 광고'!$D:$D, $B344),SUMIFS('무신사 메타 광고'!$U:$U,'무신사 메타 광고'!$I:$I,$C$4,'무신사 메타 광고'!$D:$D,$B344))</f>
        <v>0</v>
      </c>
      <c r="J344" s="11">
        <f t="shared" si="17"/>
        <v>0</v>
      </c>
      <c r="K344" s="11">
        <f t="shared" si="18"/>
        <v>0</v>
      </c>
      <c r="L344" s="12" t="str">
        <f t="shared" si="19"/>
        <v xml:space="preserve"> </v>
      </c>
      <c r="N344" s="10">
        <f>IF($C$4="", SUMIFS('무신사 메타 광고'!$X:$X, '무신사 메타 광고'!$D:$D, $B344),SUMIFS('무신사 메타 광고'!$X:$X,'무신사 메타 광고'!I:I,$C$4,'무신사 메타 광고'!D:D,$B344))</f>
        <v>0</v>
      </c>
      <c r="O344" s="11">
        <f t="shared" si="20"/>
        <v>0</v>
      </c>
      <c r="R344" s="13"/>
      <c r="S344" s="10">
        <f>IF($S$4="", SUMIFS('무신사 메타 광고'!$L:$L, '무신사 메타 광고'!$C:$C, $R344),SUMIFS('무신사 메타 광고'!L:L,'무신사 메타 광고'!$I:$I,$S$4,'무신사 메타 광고'!$C:$C,$R344))</f>
        <v>0</v>
      </c>
      <c r="T344" s="10">
        <f>IF($S$4="", SUMIFS('무신사 메타 광고'!$V:$V, '무신사 메타 광고'!$C:$C, $R344),SUMIFS('무신사 메타 광고'!$V:$V,'무신사 메타 광고'!$I:$I,$S$4,'무신사 메타 광고'!$C:$C,$R344))</f>
        <v>0</v>
      </c>
      <c r="U344" s="11">
        <f t="shared" si="21"/>
        <v>0</v>
      </c>
      <c r="V344" s="12" t="str">
        <f t="shared" si="25"/>
        <v xml:space="preserve"> </v>
      </c>
      <c r="W344" s="10">
        <f>IF($S$4="", SUMIFS('무신사 메타 광고'!$K:$K, '무신사 메타 광고'!$C:$C, $R344),SUMIFS('무신사 메타 광고'!$K:$K,'무신사 메타 광고'!$I:$I,$S$4,'무신사 메타 광고'!$C:$C,$R344))</f>
        <v>0</v>
      </c>
      <c r="X344" s="10">
        <f>IF($S$4="", SUMIFS('무신사 메타 광고'!$N:$N, '무신사 메타 광고'!$C:$C, $R344),SUMIFS('무신사 메타 광고'!$N:$N,'무신사 메타 광고'!$I:$I,$S$4,'무신사 메타 광고'!$C:$C,$R344))</f>
        <v>0</v>
      </c>
      <c r="Y344" s="11">
        <f t="shared" si="22"/>
        <v>0</v>
      </c>
      <c r="Z344" s="12" t="str">
        <f t="shared" si="26"/>
        <v xml:space="preserve"> </v>
      </c>
      <c r="AB344" s="10">
        <f>IF($S$4="", SUMIFS('무신사 메타 광고'!$X:$X, '무신사 메타 광고'!$C:$C, $R344),SUMIFS('무신사 메타 광고'!$X:$X,'무신사 메타 광고'!$I:$I,$S$4,'무신사 메타 광고'!$C:$C,$R344))</f>
        <v>0</v>
      </c>
      <c r="AC344" s="11">
        <f t="shared" si="23"/>
        <v>0</v>
      </c>
    </row>
    <row r="345" spans="2:29">
      <c r="B345" s="9"/>
      <c r="C345" s="10">
        <f>IF($C$4="", SUMIFS('무신사 메타 광고'!$L:$L, '무신사 메타 광고'!$D:$D, $B345), SUMIFS('무신사 메타 광고'!$L:$L, '무신사 메타 광고'!$I:$I, $C$4, '무신사 메타 광고'!$D:$D, $B345))</f>
        <v>0</v>
      </c>
      <c r="D345" s="10">
        <f>IF($C$4="", SUMIFS('무신사 메타 광고'!$V:$V, '무신사 메타 광고'!$D:$D, $B345), SUMIFS('무신사 메타 광고'!$V:$V,'무신사 메타 광고'!$I:$I,$C$4,'무신사 메타 광고'!$D:$D,$B345))</f>
        <v>0</v>
      </c>
      <c r="E345" s="11">
        <f t="shared" si="16"/>
        <v>0</v>
      </c>
      <c r="F345" s="12" t="str">
        <f t="shared" si="24"/>
        <v xml:space="preserve"> </v>
      </c>
      <c r="G345" s="10">
        <f>IF($C$4="", SUMIFS('무신사 메타 광고'!$K:$K, '무신사 메타 광고'!$D:$D, $B345), SUMIFS('무신사 메타 광고'!$K:$K,'무신사 메타 광고'!$I:$I,$C$4,'무신사 메타 광고'!D:D,$B345))</f>
        <v>0</v>
      </c>
      <c r="H345" s="10">
        <f>IF($C$4="", SUMIFS('무신사 메타 광고'!$N:$N, '무신사 메타 광고'!$D:$D, $B345),SUMIFS('무신사 메타 광고'!$N:$N,'무신사 메타 광고'!$I:$I,$C$4,'무신사 메타 광고'!$D:$D,$B345))</f>
        <v>0</v>
      </c>
      <c r="I345" s="10">
        <f>IF($C$4="", SUMIFS('무신사 메타 광고'!$U:$U, '무신사 메타 광고'!$D:$D, $B345),SUMIFS('무신사 메타 광고'!$U:$U,'무신사 메타 광고'!$I:$I,$C$4,'무신사 메타 광고'!$D:$D,$B345))</f>
        <v>0</v>
      </c>
      <c r="J345" s="11">
        <f t="shared" si="17"/>
        <v>0</v>
      </c>
      <c r="K345" s="11">
        <f t="shared" si="18"/>
        <v>0</v>
      </c>
      <c r="L345" s="12" t="str">
        <f t="shared" si="19"/>
        <v xml:space="preserve"> </v>
      </c>
      <c r="N345" s="10">
        <f>IF($C$4="", SUMIFS('무신사 메타 광고'!$X:$X, '무신사 메타 광고'!$D:$D, $B345),SUMIFS('무신사 메타 광고'!$X:$X,'무신사 메타 광고'!I:I,$C$4,'무신사 메타 광고'!D:D,$B345))</f>
        <v>0</v>
      </c>
      <c r="O345" s="11">
        <f t="shared" si="20"/>
        <v>0</v>
      </c>
      <c r="R345" s="13"/>
      <c r="S345" s="10">
        <f>IF($S$4="", SUMIFS('무신사 메타 광고'!$L:$L, '무신사 메타 광고'!$C:$C, $R345),SUMIFS('무신사 메타 광고'!L:L,'무신사 메타 광고'!$I:$I,$S$4,'무신사 메타 광고'!$C:$C,$R345))</f>
        <v>0</v>
      </c>
      <c r="T345" s="10">
        <f>IF($S$4="", SUMIFS('무신사 메타 광고'!$V:$V, '무신사 메타 광고'!$C:$C, $R345),SUMIFS('무신사 메타 광고'!$V:$V,'무신사 메타 광고'!$I:$I,$S$4,'무신사 메타 광고'!$C:$C,$R345))</f>
        <v>0</v>
      </c>
      <c r="U345" s="11">
        <f t="shared" si="21"/>
        <v>0</v>
      </c>
      <c r="V345" s="12" t="str">
        <f t="shared" si="25"/>
        <v xml:space="preserve"> </v>
      </c>
      <c r="W345" s="10">
        <f>IF($S$4="", SUMIFS('무신사 메타 광고'!$K:$K, '무신사 메타 광고'!$C:$C, $R345),SUMIFS('무신사 메타 광고'!$K:$K,'무신사 메타 광고'!$I:$I,$S$4,'무신사 메타 광고'!$C:$C,$R345))</f>
        <v>0</v>
      </c>
      <c r="X345" s="10">
        <f>IF($S$4="", SUMIFS('무신사 메타 광고'!$N:$N, '무신사 메타 광고'!$C:$C, $R345),SUMIFS('무신사 메타 광고'!$N:$N,'무신사 메타 광고'!$I:$I,$S$4,'무신사 메타 광고'!$C:$C,$R345))</f>
        <v>0</v>
      </c>
      <c r="Y345" s="11">
        <f t="shared" si="22"/>
        <v>0</v>
      </c>
      <c r="Z345" s="12" t="str">
        <f t="shared" si="26"/>
        <v xml:space="preserve"> </v>
      </c>
      <c r="AB345" s="10">
        <f>IF($S$4="", SUMIFS('무신사 메타 광고'!$X:$X, '무신사 메타 광고'!$C:$C, $R345),SUMIFS('무신사 메타 광고'!$X:$X,'무신사 메타 광고'!$I:$I,$S$4,'무신사 메타 광고'!$C:$C,$R345))</f>
        <v>0</v>
      </c>
      <c r="AC345" s="11">
        <f t="shared" si="23"/>
        <v>0</v>
      </c>
    </row>
    <row r="346" spans="2:29">
      <c r="B346" s="9"/>
      <c r="C346" s="10">
        <f>IF($C$4="", SUMIFS('무신사 메타 광고'!$L:$L, '무신사 메타 광고'!$D:$D, $B346), SUMIFS('무신사 메타 광고'!$L:$L, '무신사 메타 광고'!$I:$I, $C$4, '무신사 메타 광고'!$D:$D, $B346))</f>
        <v>0</v>
      </c>
      <c r="D346" s="10">
        <f>IF($C$4="", SUMIFS('무신사 메타 광고'!$V:$V, '무신사 메타 광고'!$D:$D, $B346), SUMIFS('무신사 메타 광고'!$V:$V,'무신사 메타 광고'!$I:$I,$C$4,'무신사 메타 광고'!$D:$D,$B346))</f>
        <v>0</v>
      </c>
      <c r="E346" s="11">
        <f t="shared" si="16"/>
        <v>0</v>
      </c>
      <c r="F346" s="12" t="str">
        <f t="shared" si="24"/>
        <v xml:space="preserve"> </v>
      </c>
      <c r="G346" s="10">
        <f>IF($C$4="", SUMIFS('무신사 메타 광고'!$K:$K, '무신사 메타 광고'!$D:$D, $B346), SUMIFS('무신사 메타 광고'!$K:$K,'무신사 메타 광고'!$I:$I,$C$4,'무신사 메타 광고'!D:D,$B346))</f>
        <v>0</v>
      </c>
      <c r="H346" s="10">
        <f>IF($C$4="", SUMIFS('무신사 메타 광고'!$N:$N, '무신사 메타 광고'!$D:$D, $B346),SUMIFS('무신사 메타 광고'!$N:$N,'무신사 메타 광고'!$I:$I,$C$4,'무신사 메타 광고'!$D:$D,$B346))</f>
        <v>0</v>
      </c>
      <c r="I346" s="10">
        <f>IF($C$4="", SUMIFS('무신사 메타 광고'!$U:$U, '무신사 메타 광고'!$D:$D, $B346),SUMIFS('무신사 메타 광고'!$U:$U,'무신사 메타 광고'!$I:$I,$C$4,'무신사 메타 광고'!$D:$D,$B346))</f>
        <v>0</v>
      </c>
      <c r="J346" s="11">
        <f t="shared" si="17"/>
        <v>0</v>
      </c>
      <c r="K346" s="11">
        <f t="shared" si="18"/>
        <v>0</v>
      </c>
      <c r="L346" s="12" t="str">
        <f t="shared" si="19"/>
        <v xml:space="preserve"> </v>
      </c>
      <c r="N346" s="10">
        <f>IF($C$4="", SUMIFS('무신사 메타 광고'!$X:$X, '무신사 메타 광고'!$D:$D, $B346),SUMIFS('무신사 메타 광고'!$X:$X,'무신사 메타 광고'!I:I,$C$4,'무신사 메타 광고'!D:D,$B346))</f>
        <v>0</v>
      </c>
      <c r="O346" s="11">
        <f t="shared" si="20"/>
        <v>0</v>
      </c>
      <c r="R346" s="13"/>
      <c r="S346" s="10">
        <f>IF($S$4="", SUMIFS('무신사 메타 광고'!$L:$L, '무신사 메타 광고'!$C:$C, $R346),SUMIFS('무신사 메타 광고'!L:L,'무신사 메타 광고'!$I:$I,$S$4,'무신사 메타 광고'!$C:$C,$R346))</f>
        <v>0</v>
      </c>
      <c r="T346" s="10">
        <f>IF($S$4="", SUMIFS('무신사 메타 광고'!$V:$V, '무신사 메타 광고'!$C:$C, $R346),SUMIFS('무신사 메타 광고'!$V:$V,'무신사 메타 광고'!$I:$I,$S$4,'무신사 메타 광고'!$C:$C,$R346))</f>
        <v>0</v>
      </c>
      <c r="U346" s="11">
        <f t="shared" si="21"/>
        <v>0</v>
      </c>
      <c r="V346" s="12" t="str">
        <f t="shared" si="25"/>
        <v xml:space="preserve"> </v>
      </c>
      <c r="W346" s="10">
        <f>IF($S$4="", SUMIFS('무신사 메타 광고'!$K:$K, '무신사 메타 광고'!$C:$C, $R346),SUMIFS('무신사 메타 광고'!$K:$K,'무신사 메타 광고'!$I:$I,$S$4,'무신사 메타 광고'!$C:$C,$R346))</f>
        <v>0</v>
      </c>
      <c r="X346" s="10">
        <f>IF($S$4="", SUMIFS('무신사 메타 광고'!$N:$N, '무신사 메타 광고'!$C:$C, $R346),SUMIFS('무신사 메타 광고'!$N:$N,'무신사 메타 광고'!$I:$I,$S$4,'무신사 메타 광고'!$C:$C,$R346))</f>
        <v>0</v>
      </c>
      <c r="Y346" s="11">
        <f t="shared" si="22"/>
        <v>0</v>
      </c>
      <c r="Z346" s="12" t="str">
        <f t="shared" si="26"/>
        <v xml:space="preserve"> </v>
      </c>
      <c r="AB346" s="10">
        <f>IF($S$4="", SUMIFS('무신사 메타 광고'!$X:$X, '무신사 메타 광고'!$C:$C, $R346),SUMIFS('무신사 메타 광고'!$X:$X,'무신사 메타 광고'!$I:$I,$S$4,'무신사 메타 광고'!$C:$C,$R346))</f>
        <v>0</v>
      </c>
      <c r="AC346" s="11">
        <f t="shared" si="23"/>
        <v>0</v>
      </c>
    </row>
    <row r="347" spans="2:29">
      <c r="B347" s="9"/>
      <c r="C347" s="10">
        <f>IF($C$4="", SUMIFS('무신사 메타 광고'!$L:$L, '무신사 메타 광고'!$D:$D, $B347), SUMIFS('무신사 메타 광고'!$L:$L, '무신사 메타 광고'!$I:$I, $C$4, '무신사 메타 광고'!$D:$D, $B347))</f>
        <v>0</v>
      </c>
      <c r="D347" s="10">
        <f>IF($C$4="", SUMIFS('무신사 메타 광고'!$V:$V, '무신사 메타 광고'!$D:$D, $B347), SUMIFS('무신사 메타 광고'!$V:$V,'무신사 메타 광고'!$I:$I,$C$4,'무신사 메타 광고'!$D:$D,$B347))</f>
        <v>0</v>
      </c>
      <c r="E347" s="11">
        <f t="shared" si="16"/>
        <v>0</v>
      </c>
      <c r="F347" s="12" t="str">
        <f t="shared" si="24"/>
        <v xml:space="preserve"> </v>
      </c>
      <c r="G347" s="10">
        <f>IF($C$4="", SUMIFS('무신사 메타 광고'!$K:$K, '무신사 메타 광고'!$D:$D, $B347), SUMIFS('무신사 메타 광고'!$K:$K,'무신사 메타 광고'!$I:$I,$C$4,'무신사 메타 광고'!D:D,$B347))</f>
        <v>0</v>
      </c>
      <c r="H347" s="10">
        <f>IF($C$4="", SUMIFS('무신사 메타 광고'!$N:$N, '무신사 메타 광고'!$D:$D, $B347),SUMIFS('무신사 메타 광고'!$N:$N,'무신사 메타 광고'!$I:$I,$C$4,'무신사 메타 광고'!$D:$D,$B347))</f>
        <v>0</v>
      </c>
      <c r="I347" s="10">
        <f>IF($C$4="", SUMIFS('무신사 메타 광고'!$U:$U, '무신사 메타 광고'!$D:$D, $B347),SUMIFS('무신사 메타 광고'!$U:$U,'무신사 메타 광고'!$I:$I,$C$4,'무신사 메타 광고'!$D:$D,$B347))</f>
        <v>0</v>
      </c>
      <c r="J347" s="11">
        <f t="shared" si="17"/>
        <v>0</v>
      </c>
      <c r="K347" s="11">
        <f t="shared" si="18"/>
        <v>0</v>
      </c>
      <c r="L347" s="12" t="str">
        <f t="shared" si="19"/>
        <v xml:space="preserve"> </v>
      </c>
      <c r="N347" s="10">
        <f>IF($C$4="", SUMIFS('무신사 메타 광고'!$X:$X, '무신사 메타 광고'!$D:$D, $B347),SUMIFS('무신사 메타 광고'!$X:$X,'무신사 메타 광고'!I:I,$C$4,'무신사 메타 광고'!D:D,$B347))</f>
        <v>0</v>
      </c>
      <c r="O347" s="11">
        <f t="shared" si="20"/>
        <v>0</v>
      </c>
      <c r="R347" s="13"/>
      <c r="S347" s="10">
        <f>IF($S$4="", SUMIFS('무신사 메타 광고'!$L:$L, '무신사 메타 광고'!$C:$C, $R347),SUMIFS('무신사 메타 광고'!L:L,'무신사 메타 광고'!$I:$I,$S$4,'무신사 메타 광고'!$C:$C,$R347))</f>
        <v>0</v>
      </c>
      <c r="T347" s="10">
        <f>IF($S$4="", SUMIFS('무신사 메타 광고'!$V:$V, '무신사 메타 광고'!$C:$C, $R347),SUMIFS('무신사 메타 광고'!$V:$V,'무신사 메타 광고'!$I:$I,$S$4,'무신사 메타 광고'!$C:$C,$R347))</f>
        <v>0</v>
      </c>
      <c r="U347" s="11">
        <f t="shared" si="21"/>
        <v>0</v>
      </c>
      <c r="V347" s="12" t="str">
        <f t="shared" si="25"/>
        <v xml:space="preserve"> </v>
      </c>
      <c r="W347" s="10">
        <f>IF($S$4="", SUMIFS('무신사 메타 광고'!$K:$K, '무신사 메타 광고'!$C:$C, $R347),SUMIFS('무신사 메타 광고'!$K:$K,'무신사 메타 광고'!$I:$I,$S$4,'무신사 메타 광고'!$C:$C,$R347))</f>
        <v>0</v>
      </c>
      <c r="X347" s="10">
        <f>IF($S$4="", SUMIFS('무신사 메타 광고'!$N:$N, '무신사 메타 광고'!$C:$C, $R347),SUMIFS('무신사 메타 광고'!$N:$N,'무신사 메타 광고'!$I:$I,$S$4,'무신사 메타 광고'!$C:$C,$R347))</f>
        <v>0</v>
      </c>
      <c r="Y347" s="11">
        <f t="shared" si="22"/>
        <v>0</v>
      </c>
      <c r="Z347" s="12" t="str">
        <f t="shared" si="26"/>
        <v xml:space="preserve"> </v>
      </c>
      <c r="AB347" s="10">
        <f>IF($S$4="", SUMIFS('무신사 메타 광고'!$X:$X, '무신사 메타 광고'!$C:$C, $R347),SUMIFS('무신사 메타 광고'!$X:$X,'무신사 메타 광고'!$I:$I,$S$4,'무신사 메타 광고'!$C:$C,$R347))</f>
        <v>0</v>
      </c>
      <c r="AC347" s="11">
        <f t="shared" si="23"/>
        <v>0</v>
      </c>
    </row>
    <row r="348" spans="2:29">
      <c r="B348" s="9"/>
      <c r="C348" s="10">
        <f>IF($C$4="", SUMIFS('무신사 메타 광고'!$L:$L, '무신사 메타 광고'!$D:$D, $B348), SUMIFS('무신사 메타 광고'!$L:$L, '무신사 메타 광고'!$I:$I, $C$4, '무신사 메타 광고'!$D:$D, $B348))</f>
        <v>0</v>
      </c>
      <c r="D348" s="10">
        <f>IF($C$4="", SUMIFS('무신사 메타 광고'!$V:$V, '무신사 메타 광고'!$D:$D, $B348), SUMIFS('무신사 메타 광고'!$V:$V,'무신사 메타 광고'!$I:$I,$C$4,'무신사 메타 광고'!$D:$D,$B348))</f>
        <v>0</v>
      </c>
      <c r="E348" s="11">
        <f t="shared" si="16"/>
        <v>0</v>
      </c>
      <c r="F348" s="12" t="str">
        <f t="shared" si="24"/>
        <v xml:space="preserve"> </v>
      </c>
      <c r="G348" s="10">
        <f>IF($C$4="", SUMIFS('무신사 메타 광고'!$K:$K, '무신사 메타 광고'!$D:$D, $B348), SUMIFS('무신사 메타 광고'!$K:$K,'무신사 메타 광고'!$I:$I,$C$4,'무신사 메타 광고'!D:D,$B348))</f>
        <v>0</v>
      </c>
      <c r="H348" s="10">
        <f>IF($C$4="", SUMIFS('무신사 메타 광고'!$N:$N, '무신사 메타 광고'!$D:$D, $B348),SUMIFS('무신사 메타 광고'!$N:$N,'무신사 메타 광고'!$I:$I,$C$4,'무신사 메타 광고'!$D:$D,$B348))</f>
        <v>0</v>
      </c>
      <c r="I348" s="10">
        <f>IF($C$4="", SUMIFS('무신사 메타 광고'!$U:$U, '무신사 메타 광고'!$D:$D, $B348),SUMIFS('무신사 메타 광고'!$U:$U,'무신사 메타 광고'!$I:$I,$C$4,'무신사 메타 광고'!$D:$D,$B348))</f>
        <v>0</v>
      </c>
      <c r="J348" s="11">
        <f t="shared" si="17"/>
        <v>0</v>
      </c>
      <c r="K348" s="11">
        <f t="shared" si="18"/>
        <v>0</v>
      </c>
      <c r="L348" s="12" t="str">
        <f t="shared" si="19"/>
        <v xml:space="preserve"> </v>
      </c>
      <c r="N348" s="10">
        <f>IF($C$4="", SUMIFS('무신사 메타 광고'!$X:$X, '무신사 메타 광고'!$D:$D, $B348),SUMIFS('무신사 메타 광고'!$X:$X,'무신사 메타 광고'!I:I,$C$4,'무신사 메타 광고'!D:D,$B348))</f>
        <v>0</v>
      </c>
      <c r="O348" s="11">
        <f t="shared" si="20"/>
        <v>0</v>
      </c>
      <c r="R348" s="13"/>
      <c r="S348" s="10">
        <f>IF($S$4="", SUMIFS('무신사 메타 광고'!$L:$L, '무신사 메타 광고'!$C:$C, $R348),SUMIFS('무신사 메타 광고'!L:L,'무신사 메타 광고'!$I:$I,$S$4,'무신사 메타 광고'!$C:$C,$R348))</f>
        <v>0</v>
      </c>
      <c r="T348" s="10">
        <f>IF($S$4="", SUMIFS('무신사 메타 광고'!$V:$V, '무신사 메타 광고'!$C:$C, $R348),SUMIFS('무신사 메타 광고'!$V:$V,'무신사 메타 광고'!$I:$I,$S$4,'무신사 메타 광고'!$C:$C,$R348))</f>
        <v>0</v>
      </c>
      <c r="U348" s="11">
        <f t="shared" si="21"/>
        <v>0</v>
      </c>
      <c r="V348" s="12" t="str">
        <f t="shared" si="25"/>
        <v xml:space="preserve"> </v>
      </c>
      <c r="W348" s="10">
        <f>IF($S$4="", SUMIFS('무신사 메타 광고'!$K:$K, '무신사 메타 광고'!$C:$C, $R348),SUMIFS('무신사 메타 광고'!$K:$K,'무신사 메타 광고'!$I:$I,$S$4,'무신사 메타 광고'!$C:$C,$R348))</f>
        <v>0</v>
      </c>
      <c r="X348" s="10">
        <f>IF($S$4="", SUMIFS('무신사 메타 광고'!$N:$N, '무신사 메타 광고'!$C:$C, $R348),SUMIFS('무신사 메타 광고'!$N:$N,'무신사 메타 광고'!$I:$I,$S$4,'무신사 메타 광고'!$C:$C,$R348))</f>
        <v>0</v>
      </c>
      <c r="Y348" s="11">
        <f t="shared" si="22"/>
        <v>0</v>
      </c>
      <c r="Z348" s="12" t="str">
        <f t="shared" si="26"/>
        <v xml:space="preserve"> </v>
      </c>
      <c r="AB348" s="10">
        <f>IF($S$4="", SUMIFS('무신사 메타 광고'!$X:$X, '무신사 메타 광고'!$C:$C, $R348),SUMIFS('무신사 메타 광고'!$X:$X,'무신사 메타 광고'!$I:$I,$S$4,'무신사 메타 광고'!$C:$C,$R348))</f>
        <v>0</v>
      </c>
      <c r="AC348" s="11">
        <f t="shared" si="23"/>
        <v>0</v>
      </c>
    </row>
    <row r="349" spans="2:29">
      <c r="B349" s="9"/>
      <c r="C349" s="10">
        <f>IF($C$4="", SUMIFS('무신사 메타 광고'!$L:$L, '무신사 메타 광고'!$D:$D, $B349), SUMIFS('무신사 메타 광고'!$L:$L, '무신사 메타 광고'!$I:$I, $C$4, '무신사 메타 광고'!$D:$D, $B349))</f>
        <v>0</v>
      </c>
      <c r="D349" s="10">
        <f>IF($C$4="", SUMIFS('무신사 메타 광고'!$V:$V, '무신사 메타 광고'!$D:$D, $B349), SUMIFS('무신사 메타 광고'!$V:$V,'무신사 메타 광고'!$I:$I,$C$4,'무신사 메타 광고'!$D:$D,$B349))</f>
        <v>0</v>
      </c>
      <c r="E349" s="11">
        <f t="shared" si="16"/>
        <v>0</v>
      </c>
      <c r="F349" s="12" t="str">
        <f t="shared" si="24"/>
        <v xml:space="preserve"> </v>
      </c>
      <c r="G349" s="10">
        <f>IF($C$4="", SUMIFS('무신사 메타 광고'!$K:$K, '무신사 메타 광고'!$D:$D, $B349), SUMIFS('무신사 메타 광고'!$K:$K,'무신사 메타 광고'!$I:$I,$C$4,'무신사 메타 광고'!D:D,$B349))</f>
        <v>0</v>
      </c>
      <c r="H349" s="10">
        <f>IF($C$4="", SUMIFS('무신사 메타 광고'!$N:$N, '무신사 메타 광고'!$D:$D, $B349),SUMIFS('무신사 메타 광고'!$N:$N,'무신사 메타 광고'!$I:$I,$C$4,'무신사 메타 광고'!$D:$D,$B349))</f>
        <v>0</v>
      </c>
      <c r="I349" s="10">
        <f>IF($C$4="", SUMIFS('무신사 메타 광고'!$U:$U, '무신사 메타 광고'!$D:$D, $B349),SUMIFS('무신사 메타 광고'!$U:$U,'무신사 메타 광고'!$I:$I,$C$4,'무신사 메타 광고'!$D:$D,$B349))</f>
        <v>0</v>
      </c>
      <c r="J349" s="11">
        <f t="shared" si="17"/>
        <v>0</v>
      </c>
      <c r="K349" s="11">
        <f t="shared" si="18"/>
        <v>0</v>
      </c>
      <c r="L349" s="12" t="str">
        <f t="shared" si="19"/>
        <v xml:space="preserve"> </v>
      </c>
      <c r="N349" s="10">
        <f>IF($C$4="", SUMIFS('무신사 메타 광고'!$X:$X, '무신사 메타 광고'!$D:$D, $B349),SUMIFS('무신사 메타 광고'!$X:$X,'무신사 메타 광고'!I:I,$C$4,'무신사 메타 광고'!D:D,$B349))</f>
        <v>0</v>
      </c>
      <c r="O349" s="11">
        <f t="shared" si="20"/>
        <v>0</v>
      </c>
      <c r="R349" s="13"/>
      <c r="S349" s="10">
        <f>IF($S$4="", SUMIFS('무신사 메타 광고'!$L:$L, '무신사 메타 광고'!$C:$C, $R349),SUMIFS('무신사 메타 광고'!L:L,'무신사 메타 광고'!$I:$I,$S$4,'무신사 메타 광고'!$C:$C,$R349))</f>
        <v>0</v>
      </c>
      <c r="T349" s="10">
        <f>IF($S$4="", SUMIFS('무신사 메타 광고'!$V:$V, '무신사 메타 광고'!$C:$C, $R349),SUMIFS('무신사 메타 광고'!$V:$V,'무신사 메타 광고'!$I:$I,$S$4,'무신사 메타 광고'!$C:$C,$R349))</f>
        <v>0</v>
      </c>
      <c r="U349" s="11">
        <f t="shared" si="21"/>
        <v>0</v>
      </c>
      <c r="V349" s="12" t="str">
        <f t="shared" si="25"/>
        <v xml:space="preserve"> </v>
      </c>
      <c r="W349" s="10">
        <f>IF($S$4="", SUMIFS('무신사 메타 광고'!$K:$K, '무신사 메타 광고'!$C:$C, $R349),SUMIFS('무신사 메타 광고'!$K:$K,'무신사 메타 광고'!$I:$I,$S$4,'무신사 메타 광고'!$C:$C,$R349))</f>
        <v>0</v>
      </c>
      <c r="X349" s="10">
        <f>IF($S$4="", SUMIFS('무신사 메타 광고'!$N:$N, '무신사 메타 광고'!$C:$C, $R349),SUMIFS('무신사 메타 광고'!$N:$N,'무신사 메타 광고'!$I:$I,$S$4,'무신사 메타 광고'!$C:$C,$R349))</f>
        <v>0</v>
      </c>
      <c r="Y349" s="11">
        <f t="shared" si="22"/>
        <v>0</v>
      </c>
      <c r="Z349" s="12" t="str">
        <f t="shared" si="26"/>
        <v xml:space="preserve"> </v>
      </c>
      <c r="AB349" s="10">
        <f>IF($S$4="", SUMIFS('무신사 메타 광고'!$X:$X, '무신사 메타 광고'!$C:$C, $R349),SUMIFS('무신사 메타 광고'!$X:$X,'무신사 메타 광고'!$I:$I,$S$4,'무신사 메타 광고'!$C:$C,$R349))</f>
        <v>0</v>
      </c>
      <c r="AC349" s="11">
        <f t="shared" si="23"/>
        <v>0</v>
      </c>
    </row>
    <row r="350" spans="2:29">
      <c r="B350" s="9"/>
      <c r="C350" s="10">
        <f>IF($C$4="", SUMIFS('무신사 메타 광고'!$L:$L, '무신사 메타 광고'!$D:$D, $B350), SUMIFS('무신사 메타 광고'!$L:$L, '무신사 메타 광고'!$I:$I, $C$4, '무신사 메타 광고'!$D:$D, $B350))</f>
        <v>0</v>
      </c>
      <c r="D350" s="10">
        <f>IF($C$4="", SUMIFS('무신사 메타 광고'!$V:$V, '무신사 메타 광고'!$D:$D, $B350), SUMIFS('무신사 메타 광고'!$V:$V,'무신사 메타 광고'!$I:$I,$C$4,'무신사 메타 광고'!$D:$D,$B350))</f>
        <v>0</v>
      </c>
      <c r="E350" s="11">
        <f t="shared" si="16"/>
        <v>0</v>
      </c>
      <c r="F350" s="12" t="str">
        <f t="shared" si="24"/>
        <v xml:space="preserve"> </v>
      </c>
      <c r="G350" s="10">
        <f>IF($C$4="", SUMIFS('무신사 메타 광고'!$K:$K, '무신사 메타 광고'!$D:$D, $B350), SUMIFS('무신사 메타 광고'!$K:$K,'무신사 메타 광고'!$I:$I,$C$4,'무신사 메타 광고'!D:D,$B350))</f>
        <v>0</v>
      </c>
      <c r="H350" s="10">
        <f>IF($C$4="", SUMIFS('무신사 메타 광고'!$N:$N, '무신사 메타 광고'!$D:$D, $B350),SUMIFS('무신사 메타 광고'!$N:$N,'무신사 메타 광고'!$I:$I,$C$4,'무신사 메타 광고'!$D:$D,$B350))</f>
        <v>0</v>
      </c>
      <c r="I350" s="10">
        <f>IF($C$4="", SUMIFS('무신사 메타 광고'!$U:$U, '무신사 메타 광고'!$D:$D, $B350),SUMIFS('무신사 메타 광고'!$U:$U,'무신사 메타 광고'!$I:$I,$C$4,'무신사 메타 광고'!$D:$D,$B350))</f>
        <v>0</v>
      </c>
      <c r="J350" s="11">
        <f t="shared" si="17"/>
        <v>0</v>
      </c>
      <c r="K350" s="11">
        <f t="shared" si="18"/>
        <v>0</v>
      </c>
      <c r="L350" s="12" t="str">
        <f t="shared" si="19"/>
        <v xml:space="preserve"> </v>
      </c>
      <c r="N350" s="10">
        <f>IF($C$4="", SUMIFS('무신사 메타 광고'!$X:$X, '무신사 메타 광고'!$D:$D, $B350),SUMIFS('무신사 메타 광고'!$X:$X,'무신사 메타 광고'!I:I,$C$4,'무신사 메타 광고'!D:D,$B350))</f>
        <v>0</v>
      </c>
      <c r="O350" s="11">
        <f t="shared" si="20"/>
        <v>0</v>
      </c>
      <c r="R350" s="13"/>
      <c r="S350" s="10">
        <f>IF($S$4="", SUMIFS('무신사 메타 광고'!$L:$L, '무신사 메타 광고'!$C:$C, $R350),SUMIFS('무신사 메타 광고'!L:L,'무신사 메타 광고'!$I:$I,$S$4,'무신사 메타 광고'!$C:$C,$R350))</f>
        <v>0</v>
      </c>
      <c r="T350" s="10">
        <f>IF($S$4="", SUMIFS('무신사 메타 광고'!$V:$V, '무신사 메타 광고'!$C:$C, $R350),SUMIFS('무신사 메타 광고'!$V:$V,'무신사 메타 광고'!$I:$I,$S$4,'무신사 메타 광고'!$C:$C,$R350))</f>
        <v>0</v>
      </c>
      <c r="U350" s="11">
        <f t="shared" si="21"/>
        <v>0</v>
      </c>
      <c r="V350" s="12" t="str">
        <f t="shared" si="25"/>
        <v xml:space="preserve"> </v>
      </c>
      <c r="W350" s="10">
        <f>IF($S$4="", SUMIFS('무신사 메타 광고'!$K:$K, '무신사 메타 광고'!$C:$C, $R350),SUMIFS('무신사 메타 광고'!$K:$K,'무신사 메타 광고'!$I:$I,$S$4,'무신사 메타 광고'!$C:$C,$R350))</f>
        <v>0</v>
      </c>
      <c r="X350" s="10">
        <f>IF($S$4="", SUMIFS('무신사 메타 광고'!$N:$N, '무신사 메타 광고'!$C:$C, $R350),SUMIFS('무신사 메타 광고'!$N:$N,'무신사 메타 광고'!$I:$I,$S$4,'무신사 메타 광고'!$C:$C,$R350))</f>
        <v>0</v>
      </c>
      <c r="Y350" s="11">
        <f t="shared" si="22"/>
        <v>0</v>
      </c>
      <c r="Z350" s="12" t="str">
        <f t="shared" si="26"/>
        <v xml:space="preserve"> </v>
      </c>
      <c r="AB350" s="10">
        <f>IF($S$4="", SUMIFS('무신사 메타 광고'!$X:$X, '무신사 메타 광고'!$C:$C, $R350),SUMIFS('무신사 메타 광고'!$X:$X,'무신사 메타 광고'!$I:$I,$S$4,'무신사 메타 광고'!$C:$C,$R350))</f>
        <v>0</v>
      </c>
      <c r="AC350" s="11">
        <f t="shared" si="23"/>
        <v>0</v>
      </c>
    </row>
    <row r="351" spans="2:29">
      <c r="B351" s="9"/>
      <c r="C351" s="10">
        <f>IF($C$4="", SUMIFS('무신사 메타 광고'!$L:$L, '무신사 메타 광고'!$D:$D, $B351), SUMIFS('무신사 메타 광고'!$L:$L, '무신사 메타 광고'!$I:$I, $C$4, '무신사 메타 광고'!$D:$D, $B351))</f>
        <v>0</v>
      </c>
      <c r="D351" s="10">
        <f>IF($C$4="", SUMIFS('무신사 메타 광고'!$V:$V, '무신사 메타 광고'!$D:$D, $B351), SUMIFS('무신사 메타 광고'!$V:$V,'무신사 메타 광고'!$I:$I,$C$4,'무신사 메타 광고'!$D:$D,$B351))</f>
        <v>0</v>
      </c>
      <c r="E351" s="11">
        <f t="shared" si="16"/>
        <v>0</v>
      </c>
      <c r="F351" s="12" t="str">
        <f t="shared" si="24"/>
        <v xml:space="preserve"> </v>
      </c>
      <c r="G351" s="10">
        <f>IF($C$4="", SUMIFS('무신사 메타 광고'!$K:$K, '무신사 메타 광고'!$D:$D, $B351), SUMIFS('무신사 메타 광고'!$K:$K,'무신사 메타 광고'!$I:$I,$C$4,'무신사 메타 광고'!D:D,$B351))</f>
        <v>0</v>
      </c>
      <c r="H351" s="10">
        <f>IF($C$4="", SUMIFS('무신사 메타 광고'!$N:$N, '무신사 메타 광고'!$D:$D, $B351),SUMIFS('무신사 메타 광고'!$N:$N,'무신사 메타 광고'!$I:$I,$C$4,'무신사 메타 광고'!$D:$D,$B351))</f>
        <v>0</v>
      </c>
      <c r="I351" s="10">
        <f>IF($C$4="", SUMIFS('무신사 메타 광고'!$U:$U, '무신사 메타 광고'!$D:$D, $B351),SUMIFS('무신사 메타 광고'!$U:$U,'무신사 메타 광고'!$I:$I,$C$4,'무신사 메타 광고'!$D:$D,$B351))</f>
        <v>0</v>
      </c>
      <c r="J351" s="11">
        <f t="shared" si="17"/>
        <v>0</v>
      </c>
      <c r="K351" s="11">
        <f t="shared" si="18"/>
        <v>0</v>
      </c>
      <c r="L351" s="12" t="str">
        <f t="shared" si="19"/>
        <v xml:space="preserve"> </v>
      </c>
      <c r="N351" s="10">
        <f>IF($C$4="", SUMIFS('무신사 메타 광고'!$X:$X, '무신사 메타 광고'!$D:$D, $B351),SUMIFS('무신사 메타 광고'!$X:$X,'무신사 메타 광고'!I:I,$C$4,'무신사 메타 광고'!D:D,$B351))</f>
        <v>0</v>
      </c>
      <c r="O351" s="11">
        <f t="shared" si="20"/>
        <v>0</v>
      </c>
      <c r="R351" s="13"/>
      <c r="S351" s="10">
        <f>IF($S$4="", SUMIFS('무신사 메타 광고'!$L:$L, '무신사 메타 광고'!$C:$C, $R351),SUMIFS('무신사 메타 광고'!L:L,'무신사 메타 광고'!$I:$I,$S$4,'무신사 메타 광고'!$C:$C,$R351))</f>
        <v>0</v>
      </c>
      <c r="T351" s="10">
        <f>IF($S$4="", SUMIFS('무신사 메타 광고'!$V:$V, '무신사 메타 광고'!$C:$C, $R351),SUMIFS('무신사 메타 광고'!$V:$V,'무신사 메타 광고'!$I:$I,$S$4,'무신사 메타 광고'!$C:$C,$R351))</f>
        <v>0</v>
      </c>
      <c r="U351" s="11">
        <f t="shared" si="21"/>
        <v>0</v>
      </c>
      <c r="V351" s="12" t="str">
        <f t="shared" si="25"/>
        <v xml:space="preserve"> </v>
      </c>
      <c r="W351" s="10">
        <f>IF($S$4="", SUMIFS('무신사 메타 광고'!$K:$K, '무신사 메타 광고'!$C:$C, $R351),SUMIFS('무신사 메타 광고'!$K:$K,'무신사 메타 광고'!$I:$I,$S$4,'무신사 메타 광고'!$C:$C,$R351))</f>
        <v>0</v>
      </c>
      <c r="X351" s="10">
        <f>IF($S$4="", SUMIFS('무신사 메타 광고'!$N:$N, '무신사 메타 광고'!$C:$C, $R351),SUMIFS('무신사 메타 광고'!$N:$N,'무신사 메타 광고'!$I:$I,$S$4,'무신사 메타 광고'!$C:$C,$R351))</f>
        <v>0</v>
      </c>
      <c r="Y351" s="11">
        <f t="shared" si="22"/>
        <v>0</v>
      </c>
      <c r="Z351" s="12" t="str">
        <f t="shared" si="26"/>
        <v xml:space="preserve"> </v>
      </c>
      <c r="AB351" s="10">
        <f>IF($S$4="", SUMIFS('무신사 메타 광고'!$X:$X, '무신사 메타 광고'!$C:$C, $R351),SUMIFS('무신사 메타 광고'!$X:$X,'무신사 메타 광고'!$I:$I,$S$4,'무신사 메타 광고'!$C:$C,$R351))</f>
        <v>0</v>
      </c>
      <c r="AC351" s="11">
        <f t="shared" si="23"/>
        <v>0</v>
      </c>
    </row>
    <row r="352" spans="2:29">
      <c r="B352" s="9"/>
      <c r="C352" s="10">
        <f>IF($C$4="", SUMIFS('무신사 메타 광고'!$L:$L, '무신사 메타 광고'!$D:$D, $B352), SUMIFS('무신사 메타 광고'!$L:$L, '무신사 메타 광고'!$I:$I, $C$4, '무신사 메타 광고'!$D:$D, $B352))</f>
        <v>0</v>
      </c>
      <c r="D352" s="10">
        <f>IF($C$4="", SUMIFS('무신사 메타 광고'!$V:$V, '무신사 메타 광고'!$D:$D, $B352), SUMIFS('무신사 메타 광고'!$V:$V,'무신사 메타 광고'!$I:$I,$C$4,'무신사 메타 광고'!$D:$D,$B352))</f>
        <v>0</v>
      </c>
      <c r="E352" s="11">
        <f t="shared" si="16"/>
        <v>0</v>
      </c>
      <c r="F352" s="12" t="str">
        <f t="shared" si="24"/>
        <v xml:space="preserve"> </v>
      </c>
      <c r="G352" s="10">
        <f>IF($C$4="", SUMIFS('무신사 메타 광고'!$K:$K, '무신사 메타 광고'!$D:$D, $B352), SUMIFS('무신사 메타 광고'!$K:$K,'무신사 메타 광고'!$I:$I,$C$4,'무신사 메타 광고'!D:D,$B352))</f>
        <v>0</v>
      </c>
      <c r="H352" s="10">
        <f>IF($C$4="", SUMIFS('무신사 메타 광고'!$N:$N, '무신사 메타 광고'!$D:$D, $B352),SUMIFS('무신사 메타 광고'!$N:$N,'무신사 메타 광고'!$I:$I,$C$4,'무신사 메타 광고'!$D:$D,$B352))</f>
        <v>0</v>
      </c>
      <c r="I352" s="10">
        <f>IF($C$4="", SUMIFS('무신사 메타 광고'!$U:$U, '무신사 메타 광고'!$D:$D, $B352),SUMIFS('무신사 메타 광고'!$U:$U,'무신사 메타 광고'!$I:$I,$C$4,'무신사 메타 광고'!$D:$D,$B352))</f>
        <v>0</v>
      </c>
      <c r="J352" s="11">
        <f t="shared" si="17"/>
        <v>0</v>
      </c>
      <c r="K352" s="11">
        <f t="shared" si="18"/>
        <v>0</v>
      </c>
      <c r="L352" s="12" t="str">
        <f t="shared" si="19"/>
        <v xml:space="preserve"> </v>
      </c>
      <c r="N352" s="10">
        <f>IF($C$4="", SUMIFS('무신사 메타 광고'!$X:$X, '무신사 메타 광고'!$D:$D, $B352),SUMIFS('무신사 메타 광고'!$X:$X,'무신사 메타 광고'!I:I,$C$4,'무신사 메타 광고'!D:D,$B352))</f>
        <v>0</v>
      </c>
      <c r="O352" s="11">
        <f t="shared" si="20"/>
        <v>0</v>
      </c>
      <c r="R352" s="13"/>
      <c r="S352" s="10">
        <f>IF($S$4="", SUMIFS('무신사 메타 광고'!$L:$L, '무신사 메타 광고'!$C:$C, $R352),SUMIFS('무신사 메타 광고'!L:L,'무신사 메타 광고'!$I:$I,$S$4,'무신사 메타 광고'!$C:$C,$R352))</f>
        <v>0</v>
      </c>
      <c r="T352" s="10">
        <f>IF($S$4="", SUMIFS('무신사 메타 광고'!$V:$V, '무신사 메타 광고'!$C:$C, $R352),SUMIFS('무신사 메타 광고'!$V:$V,'무신사 메타 광고'!$I:$I,$S$4,'무신사 메타 광고'!$C:$C,$R352))</f>
        <v>0</v>
      </c>
      <c r="U352" s="11">
        <f t="shared" si="21"/>
        <v>0</v>
      </c>
      <c r="V352" s="12" t="str">
        <f t="shared" si="25"/>
        <v xml:space="preserve"> </v>
      </c>
      <c r="W352" s="10">
        <f>IF($S$4="", SUMIFS('무신사 메타 광고'!$K:$K, '무신사 메타 광고'!$C:$C, $R352),SUMIFS('무신사 메타 광고'!$K:$K,'무신사 메타 광고'!$I:$I,$S$4,'무신사 메타 광고'!$C:$C,$R352))</f>
        <v>0</v>
      </c>
      <c r="X352" s="10">
        <f>IF($S$4="", SUMIFS('무신사 메타 광고'!$N:$N, '무신사 메타 광고'!$C:$C, $R352),SUMIFS('무신사 메타 광고'!$N:$N,'무신사 메타 광고'!$I:$I,$S$4,'무신사 메타 광고'!$C:$C,$R352))</f>
        <v>0</v>
      </c>
      <c r="Y352" s="11">
        <f t="shared" si="22"/>
        <v>0</v>
      </c>
      <c r="Z352" s="12" t="str">
        <f t="shared" si="26"/>
        <v xml:space="preserve"> </v>
      </c>
      <c r="AB352" s="10">
        <f>IF($S$4="", SUMIFS('무신사 메타 광고'!$X:$X, '무신사 메타 광고'!$C:$C, $R352),SUMIFS('무신사 메타 광고'!$X:$X,'무신사 메타 광고'!$I:$I,$S$4,'무신사 메타 광고'!$C:$C,$R352))</f>
        <v>0</v>
      </c>
      <c r="AC352" s="11">
        <f t="shared" si="23"/>
        <v>0</v>
      </c>
    </row>
    <row r="353" spans="2:29">
      <c r="B353" s="9"/>
      <c r="C353" s="10">
        <f>IF($C$4="", SUMIFS('무신사 메타 광고'!$L:$L, '무신사 메타 광고'!$D:$D, $B353), SUMIFS('무신사 메타 광고'!$L:$L, '무신사 메타 광고'!$I:$I, $C$4, '무신사 메타 광고'!$D:$D, $B353))</f>
        <v>0</v>
      </c>
      <c r="D353" s="10">
        <f>IF($C$4="", SUMIFS('무신사 메타 광고'!$V:$V, '무신사 메타 광고'!$D:$D, $B353), SUMIFS('무신사 메타 광고'!$V:$V,'무신사 메타 광고'!$I:$I,$C$4,'무신사 메타 광고'!$D:$D,$B353))</f>
        <v>0</v>
      </c>
      <c r="E353" s="11">
        <f t="shared" si="16"/>
        <v>0</v>
      </c>
      <c r="F353" s="12" t="str">
        <f t="shared" si="24"/>
        <v xml:space="preserve"> </v>
      </c>
      <c r="G353" s="10">
        <f>IF($C$4="", SUMIFS('무신사 메타 광고'!$K:$K, '무신사 메타 광고'!$D:$D, $B353), SUMIFS('무신사 메타 광고'!$K:$K,'무신사 메타 광고'!$I:$I,$C$4,'무신사 메타 광고'!D:D,$B353))</f>
        <v>0</v>
      </c>
      <c r="H353" s="10">
        <f>IF($C$4="", SUMIFS('무신사 메타 광고'!$N:$N, '무신사 메타 광고'!$D:$D, $B353),SUMIFS('무신사 메타 광고'!$N:$N,'무신사 메타 광고'!$I:$I,$C$4,'무신사 메타 광고'!$D:$D,$B353))</f>
        <v>0</v>
      </c>
      <c r="I353" s="10">
        <f>IF($C$4="", SUMIFS('무신사 메타 광고'!$U:$U, '무신사 메타 광고'!$D:$D, $B353),SUMIFS('무신사 메타 광고'!$U:$U,'무신사 메타 광고'!$I:$I,$C$4,'무신사 메타 광고'!$D:$D,$B353))</f>
        <v>0</v>
      </c>
      <c r="J353" s="11">
        <f t="shared" si="17"/>
        <v>0</v>
      </c>
      <c r="K353" s="11">
        <f t="shared" si="18"/>
        <v>0</v>
      </c>
      <c r="L353" s="12" t="str">
        <f t="shared" si="19"/>
        <v xml:space="preserve"> </v>
      </c>
      <c r="N353" s="10">
        <f>IF($C$4="", SUMIFS('무신사 메타 광고'!$X:$X, '무신사 메타 광고'!$D:$D, $B353),SUMIFS('무신사 메타 광고'!$X:$X,'무신사 메타 광고'!I:I,$C$4,'무신사 메타 광고'!D:D,$B353))</f>
        <v>0</v>
      </c>
      <c r="O353" s="11">
        <f t="shared" si="20"/>
        <v>0</v>
      </c>
      <c r="R353" s="13"/>
      <c r="S353" s="10">
        <f>IF($S$4="", SUMIFS('무신사 메타 광고'!$L:$L, '무신사 메타 광고'!$C:$C, $R353),SUMIFS('무신사 메타 광고'!L:L,'무신사 메타 광고'!$I:$I,$S$4,'무신사 메타 광고'!$C:$C,$R353))</f>
        <v>0</v>
      </c>
      <c r="T353" s="10">
        <f>IF($S$4="", SUMIFS('무신사 메타 광고'!$V:$V, '무신사 메타 광고'!$C:$C, $R353),SUMIFS('무신사 메타 광고'!$V:$V,'무신사 메타 광고'!$I:$I,$S$4,'무신사 메타 광고'!$C:$C,$R353))</f>
        <v>0</v>
      </c>
      <c r="U353" s="11">
        <f t="shared" si="21"/>
        <v>0</v>
      </c>
      <c r="V353" s="12" t="str">
        <f t="shared" si="25"/>
        <v xml:space="preserve"> </v>
      </c>
      <c r="W353" s="10">
        <f>IF($S$4="", SUMIFS('무신사 메타 광고'!$K:$K, '무신사 메타 광고'!$C:$C, $R353),SUMIFS('무신사 메타 광고'!$K:$K,'무신사 메타 광고'!$I:$I,$S$4,'무신사 메타 광고'!$C:$C,$R353))</f>
        <v>0</v>
      </c>
      <c r="X353" s="10">
        <f>IF($S$4="", SUMIFS('무신사 메타 광고'!$N:$N, '무신사 메타 광고'!$C:$C, $R353),SUMIFS('무신사 메타 광고'!$N:$N,'무신사 메타 광고'!$I:$I,$S$4,'무신사 메타 광고'!$C:$C,$R353))</f>
        <v>0</v>
      </c>
      <c r="Y353" s="11">
        <f t="shared" si="22"/>
        <v>0</v>
      </c>
      <c r="Z353" s="12" t="str">
        <f t="shared" si="26"/>
        <v xml:space="preserve"> </v>
      </c>
      <c r="AB353" s="10">
        <f>IF($S$4="", SUMIFS('무신사 메타 광고'!$X:$X, '무신사 메타 광고'!$C:$C, $R353),SUMIFS('무신사 메타 광고'!$X:$X,'무신사 메타 광고'!$I:$I,$S$4,'무신사 메타 광고'!$C:$C,$R353))</f>
        <v>0</v>
      </c>
      <c r="AC353" s="11">
        <f t="shared" si="23"/>
        <v>0</v>
      </c>
    </row>
    <row r="354" spans="2:29">
      <c r="B354" s="9"/>
      <c r="C354" s="10">
        <f>IF($C$4="", SUMIFS('무신사 메타 광고'!$L:$L, '무신사 메타 광고'!$D:$D, $B354), SUMIFS('무신사 메타 광고'!$L:$L, '무신사 메타 광고'!$I:$I, $C$4, '무신사 메타 광고'!$D:$D, $B354))</f>
        <v>0</v>
      </c>
      <c r="D354" s="10">
        <f>IF($C$4="", SUMIFS('무신사 메타 광고'!$V:$V, '무신사 메타 광고'!$D:$D, $B354), SUMIFS('무신사 메타 광고'!$V:$V,'무신사 메타 광고'!$I:$I,$C$4,'무신사 메타 광고'!$D:$D,$B354))</f>
        <v>0</v>
      </c>
      <c r="E354" s="11">
        <f t="shared" si="16"/>
        <v>0</v>
      </c>
      <c r="F354" s="12" t="str">
        <f t="shared" si="24"/>
        <v xml:space="preserve"> </v>
      </c>
      <c r="G354" s="10">
        <f>IF($C$4="", SUMIFS('무신사 메타 광고'!$K:$K, '무신사 메타 광고'!$D:$D, $B354), SUMIFS('무신사 메타 광고'!$K:$K,'무신사 메타 광고'!$I:$I,$C$4,'무신사 메타 광고'!D:D,$B354))</f>
        <v>0</v>
      </c>
      <c r="H354" s="10">
        <f>IF($C$4="", SUMIFS('무신사 메타 광고'!$N:$N, '무신사 메타 광고'!$D:$D, $B354),SUMIFS('무신사 메타 광고'!$N:$N,'무신사 메타 광고'!$I:$I,$C$4,'무신사 메타 광고'!$D:$D,$B354))</f>
        <v>0</v>
      </c>
      <c r="I354" s="10">
        <f>IF($C$4="", SUMIFS('무신사 메타 광고'!$U:$U, '무신사 메타 광고'!$D:$D, $B354),SUMIFS('무신사 메타 광고'!$U:$U,'무신사 메타 광고'!$I:$I,$C$4,'무신사 메타 광고'!$D:$D,$B354))</f>
        <v>0</v>
      </c>
      <c r="J354" s="11">
        <f t="shared" si="17"/>
        <v>0</v>
      </c>
      <c r="K354" s="11">
        <f t="shared" si="18"/>
        <v>0</v>
      </c>
      <c r="L354" s="12" t="str">
        <f t="shared" si="19"/>
        <v xml:space="preserve"> </v>
      </c>
      <c r="N354" s="10">
        <f>IF($C$4="", SUMIFS('무신사 메타 광고'!$X:$X, '무신사 메타 광고'!$D:$D, $B354),SUMIFS('무신사 메타 광고'!$X:$X,'무신사 메타 광고'!I:I,$C$4,'무신사 메타 광고'!D:D,$B354))</f>
        <v>0</v>
      </c>
      <c r="O354" s="11">
        <f t="shared" si="20"/>
        <v>0</v>
      </c>
      <c r="R354" s="13"/>
      <c r="S354" s="10">
        <f>IF($S$4="", SUMIFS('무신사 메타 광고'!$L:$L, '무신사 메타 광고'!$C:$C, $R354),SUMIFS('무신사 메타 광고'!L:L,'무신사 메타 광고'!$I:$I,$S$4,'무신사 메타 광고'!$C:$C,$R354))</f>
        <v>0</v>
      </c>
      <c r="T354" s="10">
        <f>IF($S$4="", SUMIFS('무신사 메타 광고'!$V:$V, '무신사 메타 광고'!$C:$C, $R354),SUMIFS('무신사 메타 광고'!$V:$V,'무신사 메타 광고'!$I:$I,$S$4,'무신사 메타 광고'!$C:$C,$R354))</f>
        <v>0</v>
      </c>
      <c r="U354" s="11">
        <f t="shared" si="21"/>
        <v>0</v>
      </c>
      <c r="V354" s="12" t="str">
        <f t="shared" si="25"/>
        <v xml:space="preserve"> </v>
      </c>
      <c r="W354" s="10">
        <f>IF($S$4="", SUMIFS('무신사 메타 광고'!$K:$K, '무신사 메타 광고'!$C:$C, $R354),SUMIFS('무신사 메타 광고'!$K:$K,'무신사 메타 광고'!$I:$I,$S$4,'무신사 메타 광고'!$C:$C,$R354))</f>
        <v>0</v>
      </c>
      <c r="X354" s="10">
        <f>IF($S$4="", SUMIFS('무신사 메타 광고'!$N:$N, '무신사 메타 광고'!$C:$C, $R354),SUMIFS('무신사 메타 광고'!$N:$N,'무신사 메타 광고'!$I:$I,$S$4,'무신사 메타 광고'!$C:$C,$R354))</f>
        <v>0</v>
      </c>
      <c r="Y354" s="11">
        <f t="shared" si="22"/>
        <v>0</v>
      </c>
      <c r="Z354" s="12" t="str">
        <f t="shared" si="26"/>
        <v xml:space="preserve"> </v>
      </c>
      <c r="AB354" s="10">
        <f>IF($S$4="", SUMIFS('무신사 메타 광고'!$X:$X, '무신사 메타 광고'!$C:$C, $R354),SUMIFS('무신사 메타 광고'!$X:$X,'무신사 메타 광고'!$I:$I,$S$4,'무신사 메타 광고'!$C:$C,$R354))</f>
        <v>0</v>
      </c>
      <c r="AC354" s="11">
        <f t="shared" si="23"/>
        <v>0</v>
      </c>
    </row>
    <row r="355" spans="2:29">
      <c r="B355" s="9"/>
      <c r="C355" s="10">
        <f>IF($C$4="", SUMIFS('무신사 메타 광고'!$L:$L, '무신사 메타 광고'!$D:$D, $B355), SUMIFS('무신사 메타 광고'!$L:$L, '무신사 메타 광고'!$I:$I, $C$4, '무신사 메타 광고'!$D:$D, $B355))</f>
        <v>0</v>
      </c>
      <c r="D355" s="10">
        <f>IF($C$4="", SUMIFS('무신사 메타 광고'!$V:$V, '무신사 메타 광고'!$D:$D, $B355), SUMIFS('무신사 메타 광고'!$V:$V,'무신사 메타 광고'!$I:$I,$C$4,'무신사 메타 광고'!$D:$D,$B355))</f>
        <v>0</v>
      </c>
      <c r="E355" s="11">
        <f t="shared" si="16"/>
        <v>0</v>
      </c>
      <c r="F355" s="12" t="str">
        <f t="shared" si="24"/>
        <v xml:space="preserve"> </v>
      </c>
      <c r="G355" s="10">
        <f>IF($C$4="", SUMIFS('무신사 메타 광고'!$K:$K, '무신사 메타 광고'!$D:$D, $B355), SUMIFS('무신사 메타 광고'!$K:$K,'무신사 메타 광고'!$I:$I,$C$4,'무신사 메타 광고'!D:D,$B355))</f>
        <v>0</v>
      </c>
      <c r="H355" s="10">
        <f>IF($C$4="", SUMIFS('무신사 메타 광고'!$N:$N, '무신사 메타 광고'!$D:$D, $B355),SUMIFS('무신사 메타 광고'!$N:$N,'무신사 메타 광고'!$I:$I,$C$4,'무신사 메타 광고'!$D:$D,$B355))</f>
        <v>0</v>
      </c>
      <c r="I355" s="10">
        <f>IF($C$4="", SUMIFS('무신사 메타 광고'!$U:$U, '무신사 메타 광고'!$D:$D, $B355),SUMIFS('무신사 메타 광고'!$U:$U,'무신사 메타 광고'!$I:$I,$C$4,'무신사 메타 광고'!$D:$D,$B355))</f>
        <v>0</v>
      </c>
      <c r="J355" s="11">
        <f t="shared" si="17"/>
        <v>0</v>
      </c>
      <c r="K355" s="11">
        <f t="shared" si="18"/>
        <v>0</v>
      </c>
      <c r="L355" s="12" t="str">
        <f t="shared" si="19"/>
        <v xml:space="preserve"> </v>
      </c>
      <c r="N355" s="10">
        <f>IF($C$4="", SUMIFS('무신사 메타 광고'!$X:$X, '무신사 메타 광고'!$D:$D, $B355),SUMIFS('무신사 메타 광고'!$X:$X,'무신사 메타 광고'!I:I,$C$4,'무신사 메타 광고'!D:D,$B355))</f>
        <v>0</v>
      </c>
      <c r="O355" s="11">
        <f t="shared" si="20"/>
        <v>0</v>
      </c>
      <c r="R355" s="13"/>
      <c r="S355" s="10">
        <f>IF($S$4="", SUMIFS('무신사 메타 광고'!$L:$L, '무신사 메타 광고'!$C:$C, $R355),SUMIFS('무신사 메타 광고'!L:L,'무신사 메타 광고'!$I:$I,$S$4,'무신사 메타 광고'!$C:$C,$R355))</f>
        <v>0</v>
      </c>
      <c r="T355" s="10">
        <f>IF($S$4="", SUMIFS('무신사 메타 광고'!$V:$V, '무신사 메타 광고'!$C:$C, $R355),SUMIFS('무신사 메타 광고'!$V:$V,'무신사 메타 광고'!$I:$I,$S$4,'무신사 메타 광고'!$C:$C,$R355))</f>
        <v>0</v>
      </c>
      <c r="U355" s="11">
        <f t="shared" si="21"/>
        <v>0</v>
      </c>
      <c r="V355" s="12" t="str">
        <f t="shared" si="25"/>
        <v xml:space="preserve"> </v>
      </c>
      <c r="W355" s="10">
        <f>IF($S$4="", SUMIFS('무신사 메타 광고'!$K:$K, '무신사 메타 광고'!$C:$C, $R355),SUMIFS('무신사 메타 광고'!$K:$K,'무신사 메타 광고'!$I:$I,$S$4,'무신사 메타 광고'!$C:$C,$R355))</f>
        <v>0</v>
      </c>
      <c r="X355" s="10">
        <f>IF($S$4="", SUMIFS('무신사 메타 광고'!$N:$N, '무신사 메타 광고'!$C:$C, $R355),SUMIFS('무신사 메타 광고'!$N:$N,'무신사 메타 광고'!$I:$I,$S$4,'무신사 메타 광고'!$C:$C,$R355))</f>
        <v>0</v>
      </c>
      <c r="Y355" s="11">
        <f t="shared" si="22"/>
        <v>0</v>
      </c>
      <c r="Z355" s="12" t="str">
        <f t="shared" si="26"/>
        <v xml:space="preserve"> </v>
      </c>
      <c r="AB355" s="10">
        <f>IF($S$4="", SUMIFS('무신사 메타 광고'!$X:$X, '무신사 메타 광고'!$C:$C, $R355),SUMIFS('무신사 메타 광고'!$X:$X,'무신사 메타 광고'!$I:$I,$S$4,'무신사 메타 광고'!$C:$C,$R355))</f>
        <v>0</v>
      </c>
      <c r="AC355" s="11">
        <f t="shared" si="23"/>
        <v>0</v>
      </c>
    </row>
    <row r="356" spans="2:29">
      <c r="B356" s="9"/>
      <c r="C356" s="10">
        <f>IF($C$4="", SUMIFS('무신사 메타 광고'!$L:$L, '무신사 메타 광고'!$D:$D, $B356), SUMIFS('무신사 메타 광고'!$L:$L, '무신사 메타 광고'!$I:$I, $C$4, '무신사 메타 광고'!$D:$D, $B356))</f>
        <v>0</v>
      </c>
      <c r="D356" s="10">
        <f>IF($C$4="", SUMIFS('무신사 메타 광고'!$V:$V, '무신사 메타 광고'!$D:$D, $B356), SUMIFS('무신사 메타 광고'!$V:$V,'무신사 메타 광고'!$I:$I,$C$4,'무신사 메타 광고'!$D:$D,$B356))</f>
        <v>0</v>
      </c>
      <c r="E356" s="11">
        <f t="shared" si="16"/>
        <v>0</v>
      </c>
      <c r="F356" s="12" t="str">
        <f t="shared" si="24"/>
        <v xml:space="preserve"> </v>
      </c>
      <c r="G356" s="10">
        <f>IF($C$4="", SUMIFS('무신사 메타 광고'!$K:$K, '무신사 메타 광고'!$D:$D, $B356), SUMIFS('무신사 메타 광고'!$K:$K,'무신사 메타 광고'!$I:$I,$C$4,'무신사 메타 광고'!D:D,$B356))</f>
        <v>0</v>
      </c>
      <c r="H356" s="10">
        <f>IF($C$4="", SUMIFS('무신사 메타 광고'!$N:$N, '무신사 메타 광고'!$D:$D, $B356),SUMIFS('무신사 메타 광고'!$N:$N,'무신사 메타 광고'!$I:$I,$C$4,'무신사 메타 광고'!$D:$D,$B356))</f>
        <v>0</v>
      </c>
      <c r="I356" s="10">
        <f>IF($C$4="", SUMIFS('무신사 메타 광고'!$U:$U, '무신사 메타 광고'!$D:$D, $B356),SUMIFS('무신사 메타 광고'!$U:$U,'무신사 메타 광고'!$I:$I,$C$4,'무신사 메타 광고'!$D:$D,$B356))</f>
        <v>0</v>
      </c>
      <c r="J356" s="11">
        <f t="shared" si="17"/>
        <v>0</v>
      </c>
      <c r="K356" s="11">
        <f t="shared" si="18"/>
        <v>0</v>
      </c>
      <c r="L356" s="12" t="str">
        <f t="shared" si="19"/>
        <v xml:space="preserve"> </v>
      </c>
      <c r="N356" s="10">
        <f>IF($C$4="", SUMIFS('무신사 메타 광고'!$X:$X, '무신사 메타 광고'!$D:$D, $B356),SUMIFS('무신사 메타 광고'!$X:$X,'무신사 메타 광고'!I:I,$C$4,'무신사 메타 광고'!D:D,$B356))</f>
        <v>0</v>
      </c>
      <c r="O356" s="11">
        <f t="shared" si="20"/>
        <v>0</v>
      </c>
      <c r="R356" s="13"/>
      <c r="S356" s="10">
        <f>IF($S$4="", SUMIFS('무신사 메타 광고'!$L:$L, '무신사 메타 광고'!$C:$C, $R356),SUMIFS('무신사 메타 광고'!L:L,'무신사 메타 광고'!$I:$I,$S$4,'무신사 메타 광고'!$C:$C,$R356))</f>
        <v>0</v>
      </c>
      <c r="T356" s="10">
        <f>IF($S$4="", SUMIFS('무신사 메타 광고'!$V:$V, '무신사 메타 광고'!$C:$C, $R356),SUMIFS('무신사 메타 광고'!$V:$V,'무신사 메타 광고'!$I:$I,$S$4,'무신사 메타 광고'!$C:$C,$R356))</f>
        <v>0</v>
      </c>
      <c r="U356" s="11">
        <f t="shared" si="21"/>
        <v>0</v>
      </c>
      <c r="V356" s="12" t="str">
        <f t="shared" si="25"/>
        <v xml:space="preserve"> </v>
      </c>
      <c r="W356" s="10">
        <f>IF($S$4="", SUMIFS('무신사 메타 광고'!$K:$K, '무신사 메타 광고'!$C:$C, $R356),SUMIFS('무신사 메타 광고'!$K:$K,'무신사 메타 광고'!$I:$I,$S$4,'무신사 메타 광고'!$C:$C,$R356))</f>
        <v>0</v>
      </c>
      <c r="X356" s="10">
        <f>IF($S$4="", SUMIFS('무신사 메타 광고'!$N:$N, '무신사 메타 광고'!$C:$C, $R356),SUMIFS('무신사 메타 광고'!$N:$N,'무신사 메타 광고'!$I:$I,$S$4,'무신사 메타 광고'!$C:$C,$R356))</f>
        <v>0</v>
      </c>
      <c r="Y356" s="11">
        <f t="shared" si="22"/>
        <v>0</v>
      </c>
      <c r="Z356" s="12" t="str">
        <f t="shared" si="26"/>
        <v xml:space="preserve"> </v>
      </c>
      <c r="AB356" s="10">
        <f>IF($S$4="", SUMIFS('무신사 메타 광고'!$X:$X, '무신사 메타 광고'!$C:$C, $R356),SUMIFS('무신사 메타 광고'!$X:$X,'무신사 메타 광고'!$I:$I,$S$4,'무신사 메타 광고'!$C:$C,$R356))</f>
        <v>0</v>
      </c>
      <c r="AC356" s="11">
        <f t="shared" si="23"/>
        <v>0</v>
      </c>
    </row>
    <row r="357" spans="2:29">
      <c r="B357" s="9"/>
      <c r="C357" s="10">
        <f>IF($C$4="", SUMIFS('무신사 메타 광고'!$L:$L, '무신사 메타 광고'!$D:$D, $B357), SUMIFS('무신사 메타 광고'!$L:$L, '무신사 메타 광고'!$I:$I, $C$4, '무신사 메타 광고'!$D:$D, $B357))</f>
        <v>0</v>
      </c>
      <c r="D357" s="10">
        <f>IF($C$4="", SUMIFS('무신사 메타 광고'!$V:$V, '무신사 메타 광고'!$D:$D, $B357), SUMIFS('무신사 메타 광고'!$V:$V,'무신사 메타 광고'!$I:$I,$C$4,'무신사 메타 광고'!$D:$D,$B357))</f>
        <v>0</v>
      </c>
      <c r="E357" s="11">
        <f t="shared" si="16"/>
        <v>0</v>
      </c>
      <c r="F357" s="12" t="str">
        <f t="shared" si="24"/>
        <v xml:space="preserve"> </v>
      </c>
      <c r="G357" s="10">
        <f>IF($C$4="", SUMIFS('무신사 메타 광고'!$K:$K, '무신사 메타 광고'!$D:$D, $B357), SUMIFS('무신사 메타 광고'!$K:$K,'무신사 메타 광고'!$I:$I,$C$4,'무신사 메타 광고'!D:D,$B357))</f>
        <v>0</v>
      </c>
      <c r="H357" s="10">
        <f>IF($C$4="", SUMIFS('무신사 메타 광고'!$N:$N, '무신사 메타 광고'!$D:$D, $B357),SUMIFS('무신사 메타 광고'!$N:$N,'무신사 메타 광고'!$I:$I,$C$4,'무신사 메타 광고'!$D:$D,$B357))</f>
        <v>0</v>
      </c>
      <c r="I357" s="10">
        <f>IF($C$4="", SUMIFS('무신사 메타 광고'!$U:$U, '무신사 메타 광고'!$D:$D, $B357),SUMIFS('무신사 메타 광고'!$U:$U,'무신사 메타 광고'!$I:$I,$C$4,'무신사 메타 광고'!$D:$D,$B357))</f>
        <v>0</v>
      </c>
      <c r="J357" s="11">
        <f t="shared" si="17"/>
        <v>0</v>
      </c>
      <c r="K357" s="11">
        <f t="shared" si="18"/>
        <v>0</v>
      </c>
      <c r="L357" s="12" t="str">
        <f t="shared" si="19"/>
        <v xml:space="preserve"> </v>
      </c>
      <c r="N357" s="10">
        <f>IF($C$4="", SUMIFS('무신사 메타 광고'!$X:$X, '무신사 메타 광고'!$D:$D, $B357),SUMIFS('무신사 메타 광고'!$X:$X,'무신사 메타 광고'!I:I,$C$4,'무신사 메타 광고'!D:D,$B357))</f>
        <v>0</v>
      </c>
      <c r="O357" s="11">
        <f t="shared" si="20"/>
        <v>0</v>
      </c>
      <c r="R357" s="13"/>
      <c r="S357" s="10">
        <f>IF($S$4="", SUMIFS('무신사 메타 광고'!$L:$L, '무신사 메타 광고'!$C:$C, $R357),SUMIFS('무신사 메타 광고'!L:L,'무신사 메타 광고'!$I:$I,$S$4,'무신사 메타 광고'!$C:$C,$R357))</f>
        <v>0</v>
      </c>
      <c r="T357" s="10">
        <f>IF($S$4="", SUMIFS('무신사 메타 광고'!$V:$V, '무신사 메타 광고'!$C:$C, $R357),SUMIFS('무신사 메타 광고'!$V:$V,'무신사 메타 광고'!$I:$I,$S$4,'무신사 메타 광고'!$C:$C,$R357))</f>
        <v>0</v>
      </c>
      <c r="U357" s="11">
        <f t="shared" si="21"/>
        <v>0</v>
      </c>
      <c r="V357" s="12" t="str">
        <f t="shared" si="25"/>
        <v xml:space="preserve"> </v>
      </c>
      <c r="W357" s="10">
        <f>IF($S$4="", SUMIFS('무신사 메타 광고'!$K:$K, '무신사 메타 광고'!$C:$C, $R357),SUMIFS('무신사 메타 광고'!$K:$K,'무신사 메타 광고'!$I:$I,$S$4,'무신사 메타 광고'!$C:$C,$R357))</f>
        <v>0</v>
      </c>
      <c r="X357" s="10">
        <f>IF($S$4="", SUMIFS('무신사 메타 광고'!$N:$N, '무신사 메타 광고'!$C:$C, $R357),SUMIFS('무신사 메타 광고'!$N:$N,'무신사 메타 광고'!$I:$I,$S$4,'무신사 메타 광고'!$C:$C,$R357))</f>
        <v>0</v>
      </c>
      <c r="Y357" s="11">
        <f t="shared" si="22"/>
        <v>0</v>
      </c>
      <c r="Z357" s="12" t="str">
        <f t="shared" si="26"/>
        <v xml:space="preserve"> </v>
      </c>
      <c r="AB357" s="10">
        <f>IF($S$4="", SUMIFS('무신사 메타 광고'!$X:$X, '무신사 메타 광고'!$C:$C, $R357),SUMIFS('무신사 메타 광고'!$X:$X,'무신사 메타 광고'!$I:$I,$S$4,'무신사 메타 광고'!$C:$C,$R357))</f>
        <v>0</v>
      </c>
      <c r="AC357" s="11">
        <f t="shared" si="23"/>
        <v>0</v>
      </c>
    </row>
    <row r="358" spans="2:29">
      <c r="B358" s="9"/>
      <c r="C358" s="10">
        <f>IF($C$4="", SUMIFS('무신사 메타 광고'!$L:$L, '무신사 메타 광고'!$D:$D, $B358), SUMIFS('무신사 메타 광고'!$L:$L, '무신사 메타 광고'!$I:$I, $C$4, '무신사 메타 광고'!$D:$D, $B358))</f>
        <v>0</v>
      </c>
      <c r="D358" s="10">
        <f>IF($C$4="", SUMIFS('무신사 메타 광고'!$V:$V, '무신사 메타 광고'!$D:$D, $B358), SUMIFS('무신사 메타 광고'!$V:$V,'무신사 메타 광고'!$I:$I,$C$4,'무신사 메타 광고'!$D:$D,$B358))</f>
        <v>0</v>
      </c>
      <c r="E358" s="11">
        <f t="shared" si="16"/>
        <v>0</v>
      </c>
      <c r="F358" s="12" t="str">
        <f t="shared" si="24"/>
        <v xml:space="preserve"> </v>
      </c>
      <c r="G358" s="10">
        <f>IF($C$4="", SUMIFS('무신사 메타 광고'!$K:$K, '무신사 메타 광고'!$D:$D, $B358), SUMIFS('무신사 메타 광고'!$K:$K,'무신사 메타 광고'!$I:$I,$C$4,'무신사 메타 광고'!D:D,$B358))</f>
        <v>0</v>
      </c>
      <c r="H358" s="10">
        <f>IF($C$4="", SUMIFS('무신사 메타 광고'!$N:$N, '무신사 메타 광고'!$D:$D, $B358),SUMIFS('무신사 메타 광고'!$N:$N,'무신사 메타 광고'!$I:$I,$C$4,'무신사 메타 광고'!$D:$D,$B358))</f>
        <v>0</v>
      </c>
      <c r="I358" s="10">
        <f>IF($C$4="", SUMIFS('무신사 메타 광고'!$U:$U, '무신사 메타 광고'!$D:$D, $B358),SUMIFS('무신사 메타 광고'!$U:$U,'무신사 메타 광고'!$I:$I,$C$4,'무신사 메타 광고'!$D:$D,$B358))</f>
        <v>0</v>
      </c>
      <c r="J358" s="11">
        <f t="shared" si="17"/>
        <v>0</v>
      </c>
      <c r="K358" s="11">
        <f t="shared" si="18"/>
        <v>0</v>
      </c>
      <c r="L358" s="12" t="str">
        <f t="shared" si="19"/>
        <v xml:space="preserve"> </v>
      </c>
      <c r="N358" s="10">
        <f>IF($C$4="", SUMIFS('무신사 메타 광고'!$X:$X, '무신사 메타 광고'!$D:$D, $B358),SUMIFS('무신사 메타 광고'!$X:$X,'무신사 메타 광고'!I:I,$C$4,'무신사 메타 광고'!D:D,$B358))</f>
        <v>0</v>
      </c>
      <c r="O358" s="11">
        <f t="shared" si="20"/>
        <v>0</v>
      </c>
      <c r="R358" s="13"/>
      <c r="S358" s="10">
        <f>IF($S$4="", SUMIFS('무신사 메타 광고'!$L:$L, '무신사 메타 광고'!$C:$C, $R358),SUMIFS('무신사 메타 광고'!L:L,'무신사 메타 광고'!$I:$I,$S$4,'무신사 메타 광고'!$C:$C,$R358))</f>
        <v>0</v>
      </c>
      <c r="T358" s="10">
        <f>IF($S$4="", SUMIFS('무신사 메타 광고'!$V:$V, '무신사 메타 광고'!$C:$C, $R358),SUMIFS('무신사 메타 광고'!$V:$V,'무신사 메타 광고'!$I:$I,$S$4,'무신사 메타 광고'!$C:$C,$R358))</f>
        <v>0</v>
      </c>
      <c r="U358" s="11">
        <f t="shared" si="21"/>
        <v>0</v>
      </c>
      <c r="V358" s="12" t="str">
        <f t="shared" si="25"/>
        <v xml:space="preserve"> </v>
      </c>
      <c r="W358" s="10">
        <f>IF($S$4="", SUMIFS('무신사 메타 광고'!$K:$K, '무신사 메타 광고'!$C:$C, $R358),SUMIFS('무신사 메타 광고'!$K:$K,'무신사 메타 광고'!$I:$I,$S$4,'무신사 메타 광고'!$C:$C,$R358))</f>
        <v>0</v>
      </c>
      <c r="X358" s="10">
        <f>IF($S$4="", SUMIFS('무신사 메타 광고'!$N:$N, '무신사 메타 광고'!$C:$C, $R358),SUMIFS('무신사 메타 광고'!$N:$N,'무신사 메타 광고'!$I:$I,$S$4,'무신사 메타 광고'!$C:$C,$R358))</f>
        <v>0</v>
      </c>
      <c r="Y358" s="11">
        <f t="shared" si="22"/>
        <v>0</v>
      </c>
      <c r="Z358" s="12" t="str">
        <f t="shared" si="26"/>
        <v xml:space="preserve"> </v>
      </c>
      <c r="AB358" s="10">
        <f>IF($S$4="", SUMIFS('무신사 메타 광고'!$X:$X, '무신사 메타 광고'!$C:$C, $R358),SUMIFS('무신사 메타 광고'!$X:$X,'무신사 메타 광고'!$I:$I,$S$4,'무신사 메타 광고'!$C:$C,$R358))</f>
        <v>0</v>
      </c>
      <c r="AC358" s="11">
        <f t="shared" si="23"/>
        <v>0</v>
      </c>
    </row>
    <row r="359" spans="2:29">
      <c r="B359" s="9"/>
      <c r="C359" s="10">
        <f>IF($C$4="", SUMIFS('무신사 메타 광고'!$L:$L, '무신사 메타 광고'!$D:$D, $B359), SUMIFS('무신사 메타 광고'!$L:$L, '무신사 메타 광고'!$I:$I, $C$4, '무신사 메타 광고'!$D:$D, $B359))</f>
        <v>0</v>
      </c>
      <c r="D359" s="10">
        <f>IF($C$4="", SUMIFS('무신사 메타 광고'!$V:$V, '무신사 메타 광고'!$D:$D, $B359), SUMIFS('무신사 메타 광고'!$V:$V,'무신사 메타 광고'!$I:$I,$C$4,'무신사 메타 광고'!$D:$D,$B359))</f>
        <v>0</v>
      </c>
      <c r="E359" s="11">
        <f t="shared" si="16"/>
        <v>0</v>
      </c>
      <c r="F359" s="12" t="str">
        <f t="shared" si="24"/>
        <v xml:space="preserve"> </v>
      </c>
      <c r="G359" s="10">
        <f>IF($C$4="", SUMIFS('무신사 메타 광고'!$K:$K, '무신사 메타 광고'!$D:$D, $B359), SUMIFS('무신사 메타 광고'!$K:$K,'무신사 메타 광고'!$I:$I,$C$4,'무신사 메타 광고'!D:D,$B359))</f>
        <v>0</v>
      </c>
      <c r="H359" s="10">
        <f>IF($C$4="", SUMIFS('무신사 메타 광고'!$N:$N, '무신사 메타 광고'!$D:$D, $B359),SUMIFS('무신사 메타 광고'!$N:$N,'무신사 메타 광고'!$I:$I,$C$4,'무신사 메타 광고'!$D:$D,$B359))</f>
        <v>0</v>
      </c>
      <c r="I359" s="10">
        <f>IF($C$4="", SUMIFS('무신사 메타 광고'!$U:$U, '무신사 메타 광고'!$D:$D, $B359),SUMIFS('무신사 메타 광고'!$U:$U,'무신사 메타 광고'!$I:$I,$C$4,'무신사 메타 광고'!$D:$D,$B359))</f>
        <v>0</v>
      </c>
      <c r="J359" s="11">
        <f t="shared" si="17"/>
        <v>0</v>
      </c>
      <c r="K359" s="11">
        <f t="shared" si="18"/>
        <v>0</v>
      </c>
      <c r="L359" s="12" t="str">
        <f t="shared" si="19"/>
        <v xml:space="preserve"> </v>
      </c>
      <c r="N359" s="10">
        <f>IF($C$4="", SUMIFS('무신사 메타 광고'!$X:$X, '무신사 메타 광고'!$D:$D, $B359),SUMIFS('무신사 메타 광고'!$X:$X,'무신사 메타 광고'!I:I,$C$4,'무신사 메타 광고'!D:D,$B359))</f>
        <v>0</v>
      </c>
      <c r="O359" s="11">
        <f t="shared" si="20"/>
        <v>0</v>
      </c>
      <c r="R359" s="13"/>
      <c r="S359" s="10">
        <f>IF($S$4="", SUMIFS('무신사 메타 광고'!$L:$L, '무신사 메타 광고'!$C:$C, $R359),SUMIFS('무신사 메타 광고'!L:L,'무신사 메타 광고'!$I:$I,$S$4,'무신사 메타 광고'!$C:$C,$R359))</f>
        <v>0</v>
      </c>
      <c r="T359" s="10">
        <f>IF($S$4="", SUMIFS('무신사 메타 광고'!$V:$V, '무신사 메타 광고'!$C:$C, $R359),SUMIFS('무신사 메타 광고'!$V:$V,'무신사 메타 광고'!$I:$I,$S$4,'무신사 메타 광고'!$C:$C,$R359))</f>
        <v>0</v>
      </c>
      <c r="U359" s="11">
        <f t="shared" si="21"/>
        <v>0</v>
      </c>
      <c r="V359" s="12" t="str">
        <f t="shared" si="25"/>
        <v xml:space="preserve"> </v>
      </c>
      <c r="W359" s="10">
        <f>IF($S$4="", SUMIFS('무신사 메타 광고'!$K:$K, '무신사 메타 광고'!$C:$C, $R359),SUMIFS('무신사 메타 광고'!$K:$K,'무신사 메타 광고'!$I:$I,$S$4,'무신사 메타 광고'!$C:$C,$R359))</f>
        <v>0</v>
      </c>
      <c r="X359" s="10">
        <f>IF($S$4="", SUMIFS('무신사 메타 광고'!$N:$N, '무신사 메타 광고'!$C:$C, $R359),SUMIFS('무신사 메타 광고'!$N:$N,'무신사 메타 광고'!$I:$I,$S$4,'무신사 메타 광고'!$C:$C,$R359))</f>
        <v>0</v>
      </c>
      <c r="Y359" s="11">
        <f t="shared" si="22"/>
        <v>0</v>
      </c>
      <c r="Z359" s="12" t="str">
        <f t="shared" si="26"/>
        <v xml:space="preserve"> </v>
      </c>
      <c r="AB359" s="10">
        <f>IF($S$4="", SUMIFS('무신사 메타 광고'!$X:$X, '무신사 메타 광고'!$C:$C, $R359),SUMIFS('무신사 메타 광고'!$X:$X,'무신사 메타 광고'!$I:$I,$S$4,'무신사 메타 광고'!$C:$C,$R359))</f>
        <v>0</v>
      </c>
      <c r="AC359" s="11">
        <f t="shared" si="23"/>
        <v>0</v>
      </c>
    </row>
    <row r="360" spans="2:29">
      <c r="B360" s="9"/>
      <c r="C360" s="10">
        <f>IF($C$4="", SUMIFS('무신사 메타 광고'!$L:$L, '무신사 메타 광고'!$D:$D, $B360), SUMIFS('무신사 메타 광고'!$L:$L, '무신사 메타 광고'!$I:$I, $C$4, '무신사 메타 광고'!$D:$D, $B360))</f>
        <v>0</v>
      </c>
      <c r="D360" s="10">
        <f>IF($C$4="", SUMIFS('무신사 메타 광고'!$V:$V, '무신사 메타 광고'!$D:$D, $B360), SUMIFS('무신사 메타 광고'!$V:$V,'무신사 메타 광고'!$I:$I,$C$4,'무신사 메타 광고'!$D:$D,$B360))</f>
        <v>0</v>
      </c>
      <c r="E360" s="11">
        <f t="shared" si="16"/>
        <v>0</v>
      </c>
      <c r="F360" s="12" t="str">
        <f t="shared" si="24"/>
        <v xml:space="preserve"> </v>
      </c>
      <c r="G360" s="10">
        <f>IF($C$4="", SUMIFS('무신사 메타 광고'!$K:$K, '무신사 메타 광고'!$D:$D, $B360), SUMIFS('무신사 메타 광고'!$K:$K,'무신사 메타 광고'!$I:$I,$C$4,'무신사 메타 광고'!D:D,$B360))</f>
        <v>0</v>
      </c>
      <c r="H360" s="10">
        <f>IF($C$4="", SUMIFS('무신사 메타 광고'!$N:$N, '무신사 메타 광고'!$D:$D, $B360),SUMIFS('무신사 메타 광고'!$N:$N,'무신사 메타 광고'!$I:$I,$C$4,'무신사 메타 광고'!$D:$D,$B360))</f>
        <v>0</v>
      </c>
      <c r="I360" s="10">
        <f>IF($C$4="", SUMIFS('무신사 메타 광고'!$U:$U, '무신사 메타 광고'!$D:$D, $B360),SUMIFS('무신사 메타 광고'!$U:$U,'무신사 메타 광고'!$I:$I,$C$4,'무신사 메타 광고'!$D:$D,$B360))</f>
        <v>0</v>
      </c>
      <c r="J360" s="11">
        <f t="shared" si="17"/>
        <v>0</v>
      </c>
      <c r="K360" s="11">
        <f t="shared" si="18"/>
        <v>0</v>
      </c>
      <c r="L360" s="12" t="str">
        <f t="shared" si="19"/>
        <v xml:space="preserve"> </v>
      </c>
      <c r="N360" s="10">
        <f>IF($C$4="", SUMIFS('무신사 메타 광고'!$X:$X, '무신사 메타 광고'!$D:$D, $B360),SUMIFS('무신사 메타 광고'!$X:$X,'무신사 메타 광고'!I:I,$C$4,'무신사 메타 광고'!D:D,$B360))</f>
        <v>0</v>
      </c>
      <c r="O360" s="11">
        <f t="shared" si="20"/>
        <v>0</v>
      </c>
      <c r="R360" s="13"/>
      <c r="S360" s="10">
        <f>IF($S$4="", SUMIFS('무신사 메타 광고'!$L:$L, '무신사 메타 광고'!$C:$C, $R360),SUMIFS('무신사 메타 광고'!L:L,'무신사 메타 광고'!$I:$I,$S$4,'무신사 메타 광고'!$C:$C,$R360))</f>
        <v>0</v>
      </c>
      <c r="T360" s="10">
        <f>IF($S$4="", SUMIFS('무신사 메타 광고'!$V:$V, '무신사 메타 광고'!$C:$C, $R360),SUMIFS('무신사 메타 광고'!$V:$V,'무신사 메타 광고'!$I:$I,$S$4,'무신사 메타 광고'!$C:$C,$R360))</f>
        <v>0</v>
      </c>
      <c r="U360" s="11">
        <f t="shared" si="21"/>
        <v>0</v>
      </c>
      <c r="V360" s="12" t="str">
        <f t="shared" si="25"/>
        <v xml:space="preserve"> </v>
      </c>
      <c r="W360" s="10">
        <f>IF($S$4="", SUMIFS('무신사 메타 광고'!$K:$K, '무신사 메타 광고'!$C:$C, $R360),SUMIFS('무신사 메타 광고'!$K:$K,'무신사 메타 광고'!$I:$I,$S$4,'무신사 메타 광고'!$C:$C,$R360))</f>
        <v>0</v>
      </c>
      <c r="X360" s="10">
        <f>IF($S$4="", SUMIFS('무신사 메타 광고'!$N:$N, '무신사 메타 광고'!$C:$C, $R360),SUMIFS('무신사 메타 광고'!$N:$N,'무신사 메타 광고'!$I:$I,$S$4,'무신사 메타 광고'!$C:$C,$R360))</f>
        <v>0</v>
      </c>
      <c r="Y360" s="11">
        <f t="shared" si="22"/>
        <v>0</v>
      </c>
      <c r="Z360" s="12" t="str">
        <f t="shared" si="26"/>
        <v xml:space="preserve"> </v>
      </c>
      <c r="AB360" s="10">
        <f>IF($S$4="", SUMIFS('무신사 메타 광고'!$X:$X, '무신사 메타 광고'!$C:$C, $R360),SUMIFS('무신사 메타 광고'!$X:$X,'무신사 메타 광고'!$I:$I,$S$4,'무신사 메타 광고'!$C:$C,$R360))</f>
        <v>0</v>
      </c>
      <c r="AC360" s="11">
        <f t="shared" si="23"/>
        <v>0</v>
      </c>
    </row>
    <row r="361" spans="2:29">
      <c r="B361" s="9"/>
      <c r="C361" s="10">
        <f>IF($C$4="", SUMIFS('무신사 메타 광고'!$L:$L, '무신사 메타 광고'!$D:$D, $B361), SUMIFS('무신사 메타 광고'!$L:$L, '무신사 메타 광고'!$I:$I, $C$4, '무신사 메타 광고'!$D:$D, $B361))</f>
        <v>0</v>
      </c>
      <c r="D361" s="10">
        <f>IF($C$4="", SUMIFS('무신사 메타 광고'!$V:$V, '무신사 메타 광고'!$D:$D, $B361), SUMIFS('무신사 메타 광고'!$V:$V,'무신사 메타 광고'!$I:$I,$C$4,'무신사 메타 광고'!$D:$D,$B361))</f>
        <v>0</v>
      </c>
      <c r="E361" s="11">
        <f t="shared" si="16"/>
        <v>0</v>
      </c>
      <c r="F361" s="12" t="str">
        <f t="shared" si="24"/>
        <v xml:space="preserve"> </v>
      </c>
      <c r="G361" s="10">
        <f>IF($C$4="", SUMIFS('무신사 메타 광고'!$K:$K, '무신사 메타 광고'!$D:$D, $B361), SUMIFS('무신사 메타 광고'!$K:$K,'무신사 메타 광고'!$I:$I,$C$4,'무신사 메타 광고'!D:D,$B361))</f>
        <v>0</v>
      </c>
      <c r="H361" s="10">
        <f>IF($C$4="", SUMIFS('무신사 메타 광고'!$N:$N, '무신사 메타 광고'!$D:$D, $B361),SUMIFS('무신사 메타 광고'!$N:$N,'무신사 메타 광고'!$I:$I,$C$4,'무신사 메타 광고'!$D:$D,$B361))</f>
        <v>0</v>
      </c>
      <c r="I361" s="10">
        <f>IF($C$4="", SUMIFS('무신사 메타 광고'!$U:$U, '무신사 메타 광고'!$D:$D, $B361),SUMIFS('무신사 메타 광고'!$U:$U,'무신사 메타 광고'!$I:$I,$C$4,'무신사 메타 광고'!$D:$D,$B361))</f>
        <v>0</v>
      </c>
      <c r="J361" s="11">
        <f t="shared" si="17"/>
        <v>0</v>
      </c>
      <c r="K361" s="11">
        <f t="shared" si="18"/>
        <v>0</v>
      </c>
      <c r="L361" s="12" t="str">
        <f t="shared" si="19"/>
        <v xml:space="preserve"> </v>
      </c>
      <c r="N361" s="10">
        <f>IF($C$4="", SUMIFS('무신사 메타 광고'!$X:$X, '무신사 메타 광고'!$D:$D, $B361),SUMIFS('무신사 메타 광고'!$X:$X,'무신사 메타 광고'!I:I,$C$4,'무신사 메타 광고'!D:D,$B361))</f>
        <v>0</v>
      </c>
      <c r="O361" s="11">
        <f t="shared" si="20"/>
        <v>0</v>
      </c>
      <c r="R361" s="13"/>
      <c r="S361" s="10">
        <f>IF($S$4="", SUMIFS('무신사 메타 광고'!$L:$L, '무신사 메타 광고'!$C:$C, $R361),SUMIFS('무신사 메타 광고'!L:L,'무신사 메타 광고'!$I:$I,$S$4,'무신사 메타 광고'!$C:$C,$R361))</f>
        <v>0</v>
      </c>
      <c r="T361" s="10">
        <f>IF($S$4="", SUMIFS('무신사 메타 광고'!$V:$V, '무신사 메타 광고'!$C:$C, $R361),SUMIFS('무신사 메타 광고'!$V:$V,'무신사 메타 광고'!$I:$I,$S$4,'무신사 메타 광고'!$C:$C,$R361))</f>
        <v>0</v>
      </c>
      <c r="U361" s="11">
        <f t="shared" si="21"/>
        <v>0</v>
      </c>
      <c r="V361" s="12" t="str">
        <f t="shared" si="25"/>
        <v xml:space="preserve"> </v>
      </c>
      <c r="W361" s="10">
        <f>IF($S$4="", SUMIFS('무신사 메타 광고'!$K:$K, '무신사 메타 광고'!$C:$C, $R361),SUMIFS('무신사 메타 광고'!$K:$K,'무신사 메타 광고'!$I:$I,$S$4,'무신사 메타 광고'!$C:$C,$R361))</f>
        <v>0</v>
      </c>
      <c r="X361" s="10">
        <f>IF($S$4="", SUMIFS('무신사 메타 광고'!$N:$N, '무신사 메타 광고'!$C:$C, $R361),SUMIFS('무신사 메타 광고'!$N:$N,'무신사 메타 광고'!$I:$I,$S$4,'무신사 메타 광고'!$C:$C,$R361))</f>
        <v>0</v>
      </c>
      <c r="Y361" s="11">
        <f t="shared" si="22"/>
        <v>0</v>
      </c>
      <c r="Z361" s="12" t="str">
        <f t="shared" si="26"/>
        <v xml:space="preserve"> </v>
      </c>
      <c r="AB361" s="10">
        <f>IF($S$4="", SUMIFS('무신사 메타 광고'!$X:$X, '무신사 메타 광고'!$C:$C, $R361),SUMIFS('무신사 메타 광고'!$X:$X,'무신사 메타 광고'!$I:$I,$S$4,'무신사 메타 광고'!$C:$C,$R361))</f>
        <v>0</v>
      </c>
      <c r="AC361" s="11">
        <f t="shared" si="23"/>
        <v>0</v>
      </c>
    </row>
    <row r="362" spans="2:29">
      <c r="B362" s="9"/>
      <c r="C362" s="10">
        <f>IF($C$4="", SUMIFS('무신사 메타 광고'!$L:$L, '무신사 메타 광고'!$D:$D, $B362), SUMIFS('무신사 메타 광고'!$L:$L, '무신사 메타 광고'!$I:$I, $C$4, '무신사 메타 광고'!$D:$D, $B362))</f>
        <v>0</v>
      </c>
      <c r="D362" s="10">
        <f>IF($C$4="", SUMIFS('무신사 메타 광고'!$V:$V, '무신사 메타 광고'!$D:$D, $B362), SUMIFS('무신사 메타 광고'!$V:$V,'무신사 메타 광고'!$I:$I,$C$4,'무신사 메타 광고'!$D:$D,$B362))</f>
        <v>0</v>
      </c>
      <c r="E362" s="11">
        <f t="shared" si="16"/>
        <v>0</v>
      </c>
      <c r="F362" s="12" t="str">
        <f t="shared" si="24"/>
        <v xml:space="preserve"> </v>
      </c>
      <c r="G362" s="10">
        <f>IF($C$4="", SUMIFS('무신사 메타 광고'!$K:$K, '무신사 메타 광고'!$D:$D, $B362), SUMIFS('무신사 메타 광고'!$K:$K,'무신사 메타 광고'!$I:$I,$C$4,'무신사 메타 광고'!D:D,$B362))</f>
        <v>0</v>
      </c>
      <c r="H362" s="10">
        <f>IF($C$4="", SUMIFS('무신사 메타 광고'!$N:$N, '무신사 메타 광고'!$D:$D, $B362),SUMIFS('무신사 메타 광고'!$N:$N,'무신사 메타 광고'!$I:$I,$C$4,'무신사 메타 광고'!$D:$D,$B362))</f>
        <v>0</v>
      </c>
      <c r="I362" s="10">
        <f>IF($C$4="", SUMIFS('무신사 메타 광고'!$U:$U, '무신사 메타 광고'!$D:$D, $B362),SUMIFS('무신사 메타 광고'!$U:$U,'무신사 메타 광고'!$I:$I,$C$4,'무신사 메타 광고'!$D:$D,$B362))</f>
        <v>0</v>
      </c>
      <c r="J362" s="11">
        <f t="shared" si="17"/>
        <v>0</v>
      </c>
      <c r="K362" s="11">
        <f t="shared" si="18"/>
        <v>0</v>
      </c>
      <c r="L362" s="12" t="str">
        <f t="shared" si="19"/>
        <v xml:space="preserve"> </v>
      </c>
      <c r="N362" s="10">
        <f>IF($C$4="", SUMIFS('무신사 메타 광고'!$X:$X, '무신사 메타 광고'!$D:$D, $B362),SUMIFS('무신사 메타 광고'!$X:$X,'무신사 메타 광고'!I:I,$C$4,'무신사 메타 광고'!D:D,$B362))</f>
        <v>0</v>
      </c>
      <c r="O362" s="11">
        <f t="shared" si="20"/>
        <v>0</v>
      </c>
      <c r="R362" s="13"/>
      <c r="S362" s="10">
        <f>IF($S$4="", SUMIFS('무신사 메타 광고'!$L:$L, '무신사 메타 광고'!$C:$C, $R362),SUMIFS('무신사 메타 광고'!L:L,'무신사 메타 광고'!$I:$I,$S$4,'무신사 메타 광고'!$C:$C,$R362))</f>
        <v>0</v>
      </c>
      <c r="T362" s="10">
        <f>IF($S$4="", SUMIFS('무신사 메타 광고'!$V:$V, '무신사 메타 광고'!$C:$C, $R362),SUMIFS('무신사 메타 광고'!$V:$V,'무신사 메타 광고'!$I:$I,$S$4,'무신사 메타 광고'!$C:$C,$R362))</f>
        <v>0</v>
      </c>
      <c r="U362" s="11">
        <f t="shared" si="21"/>
        <v>0</v>
      </c>
      <c r="V362" s="12" t="str">
        <f t="shared" si="25"/>
        <v xml:space="preserve"> </v>
      </c>
      <c r="W362" s="10">
        <f>IF($S$4="", SUMIFS('무신사 메타 광고'!$K:$K, '무신사 메타 광고'!$C:$C, $R362),SUMIFS('무신사 메타 광고'!$K:$K,'무신사 메타 광고'!$I:$I,$S$4,'무신사 메타 광고'!$C:$C,$R362))</f>
        <v>0</v>
      </c>
      <c r="X362" s="10">
        <f>IF($S$4="", SUMIFS('무신사 메타 광고'!$N:$N, '무신사 메타 광고'!$C:$C, $R362),SUMIFS('무신사 메타 광고'!$N:$N,'무신사 메타 광고'!$I:$I,$S$4,'무신사 메타 광고'!$C:$C,$R362))</f>
        <v>0</v>
      </c>
      <c r="Y362" s="11">
        <f t="shared" si="22"/>
        <v>0</v>
      </c>
      <c r="Z362" s="12" t="str">
        <f t="shared" si="26"/>
        <v xml:space="preserve"> </v>
      </c>
      <c r="AB362" s="10">
        <f>IF($S$4="", SUMIFS('무신사 메타 광고'!$X:$X, '무신사 메타 광고'!$C:$C, $R362),SUMIFS('무신사 메타 광고'!$X:$X,'무신사 메타 광고'!$I:$I,$S$4,'무신사 메타 광고'!$C:$C,$R362))</f>
        <v>0</v>
      </c>
      <c r="AC362" s="11">
        <f t="shared" si="23"/>
        <v>0</v>
      </c>
    </row>
    <row r="363" spans="2:29">
      <c r="B363" s="9"/>
      <c r="C363" s="10">
        <f>IF($C$4="", SUMIFS('무신사 메타 광고'!$L:$L, '무신사 메타 광고'!$D:$D, $B363), SUMIFS('무신사 메타 광고'!$L:$L, '무신사 메타 광고'!$I:$I, $C$4, '무신사 메타 광고'!$D:$D, $B363))</f>
        <v>0</v>
      </c>
      <c r="D363" s="10">
        <f>IF($C$4="", SUMIFS('무신사 메타 광고'!$V:$V, '무신사 메타 광고'!$D:$D, $B363), SUMIFS('무신사 메타 광고'!$V:$V,'무신사 메타 광고'!$I:$I,$C$4,'무신사 메타 광고'!$D:$D,$B363))</f>
        <v>0</v>
      </c>
      <c r="E363" s="11">
        <f t="shared" si="16"/>
        <v>0</v>
      </c>
      <c r="F363" s="12" t="str">
        <f t="shared" si="24"/>
        <v xml:space="preserve"> </v>
      </c>
      <c r="G363" s="10">
        <f>IF($C$4="", SUMIFS('무신사 메타 광고'!$K:$K, '무신사 메타 광고'!$D:$D, $B363), SUMIFS('무신사 메타 광고'!$K:$K,'무신사 메타 광고'!$I:$I,$C$4,'무신사 메타 광고'!D:D,$B363))</f>
        <v>0</v>
      </c>
      <c r="H363" s="10">
        <f>IF($C$4="", SUMIFS('무신사 메타 광고'!$N:$N, '무신사 메타 광고'!$D:$D, $B363),SUMIFS('무신사 메타 광고'!$N:$N,'무신사 메타 광고'!$I:$I,$C$4,'무신사 메타 광고'!$D:$D,$B363))</f>
        <v>0</v>
      </c>
      <c r="I363" s="10">
        <f>IF($C$4="", SUMIFS('무신사 메타 광고'!$U:$U, '무신사 메타 광고'!$D:$D, $B363),SUMIFS('무신사 메타 광고'!$U:$U,'무신사 메타 광고'!$I:$I,$C$4,'무신사 메타 광고'!$D:$D,$B363))</f>
        <v>0</v>
      </c>
      <c r="J363" s="11">
        <f t="shared" si="17"/>
        <v>0</v>
      </c>
      <c r="K363" s="11">
        <f t="shared" si="18"/>
        <v>0</v>
      </c>
      <c r="L363" s="12" t="str">
        <f t="shared" si="19"/>
        <v xml:space="preserve"> </v>
      </c>
      <c r="N363" s="10">
        <f>IF($C$4="", SUMIFS('무신사 메타 광고'!$X:$X, '무신사 메타 광고'!$D:$D, $B363),SUMIFS('무신사 메타 광고'!$X:$X,'무신사 메타 광고'!I:I,$C$4,'무신사 메타 광고'!D:D,$B363))</f>
        <v>0</v>
      </c>
      <c r="O363" s="11">
        <f t="shared" si="20"/>
        <v>0</v>
      </c>
      <c r="R363" s="13"/>
      <c r="S363" s="10">
        <f>IF($S$4="", SUMIFS('무신사 메타 광고'!$L:$L, '무신사 메타 광고'!$C:$C, $R363),SUMIFS('무신사 메타 광고'!L:L,'무신사 메타 광고'!$I:$I,$S$4,'무신사 메타 광고'!$C:$C,$R363))</f>
        <v>0</v>
      </c>
      <c r="T363" s="10">
        <f>IF($S$4="", SUMIFS('무신사 메타 광고'!$V:$V, '무신사 메타 광고'!$C:$C, $R363),SUMIFS('무신사 메타 광고'!$V:$V,'무신사 메타 광고'!$I:$I,$S$4,'무신사 메타 광고'!$C:$C,$R363))</f>
        <v>0</v>
      </c>
      <c r="U363" s="11">
        <f t="shared" si="21"/>
        <v>0</v>
      </c>
      <c r="V363" s="12" t="str">
        <f t="shared" si="25"/>
        <v xml:space="preserve"> </v>
      </c>
      <c r="W363" s="10">
        <f>IF($S$4="", SUMIFS('무신사 메타 광고'!$K:$K, '무신사 메타 광고'!$C:$C, $R363),SUMIFS('무신사 메타 광고'!$K:$K,'무신사 메타 광고'!$I:$I,$S$4,'무신사 메타 광고'!$C:$C,$R363))</f>
        <v>0</v>
      </c>
      <c r="X363" s="10">
        <f>IF($S$4="", SUMIFS('무신사 메타 광고'!$N:$N, '무신사 메타 광고'!$C:$C, $R363),SUMIFS('무신사 메타 광고'!$N:$N,'무신사 메타 광고'!$I:$I,$S$4,'무신사 메타 광고'!$C:$C,$R363))</f>
        <v>0</v>
      </c>
      <c r="Y363" s="11">
        <f t="shared" si="22"/>
        <v>0</v>
      </c>
      <c r="Z363" s="12" t="str">
        <f t="shared" si="26"/>
        <v xml:space="preserve"> </v>
      </c>
      <c r="AB363" s="10">
        <f>IF($S$4="", SUMIFS('무신사 메타 광고'!$X:$X, '무신사 메타 광고'!$C:$C, $R363),SUMIFS('무신사 메타 광고'!$X:$X,'무신사 메타 광고'!$I:$I,$S$4,'무신사 메타 광고'!$C:$C,$R363))</f>
        <v>0</v>
      </c>
      <c r="AC363" s="11">
        <f t="shared" si="23"/>
        <v>0</v>
      </c>
    </row>
    <row r="364" spans="2:29">
      <c r="B364" s="9"/>
      <c r="C364" s="10">
        <f>IF($C$4="", SUMIFS('무신사 메타 광고'!$L:$L, '무신사 메타 광고'!$D:$D, $B364), SUMIFS('무신사 메타 광고'!$L:$L, '무신사 메타 광고'!$I:$I, $C$4, '무신사 메타 광고'!$D:$D, $B364))</f>
        <v>0</v>
      </c>
      <c r="D364" s="10">
        <f>IF($C$4="", SUMIFS('무신사 메타 광고'!$V:$V, '무신사 메타 광고'!$D:$D, $B364), SUMIFS('무신사 메타 광고'!$V:$V,'무신사 메타 광고'!$I:$I,$C$4,'무신사 메타 광고'!$D:$D,$B364))</f>
        <v>0</v>
      </c>
      <c r="E364" s="11">
        <f t="shared" si="16"/>
        <v>0</v>
      </c>
      <c r="F364" s="12" t="str">
        <f t="shared" si="24"/>
        <v xml:space="preserve"> </v>
      </c>
      <c r="G364" s="10">
        <f>IF($C$4="", SUMIFS('무신사 메타 광고'!$K:$K, '무신사 메타 광고'!$D:$D, $B364), SUMIFS('무신사 메타 광고'!$K:$K,'무신사 메타 광고'!$I:$I,$C$4,'무신사 메타 광고'!D:D,$B364))</f>
        <v>0</v>
      </c>
      <c r="H364" s="10">
        <f>IF($C$4="", SUMIFS('무신사 메타 광고'!$N:$N, '무신사 메타 광고'!$D:$D, $B364),SUMIFS('무신사 메타 광고'!$N:$N,'무신사 메타 광고'!$I:$I,$C$4,'무신사 메타 광고'!$D:$D,$B364))</f>
        <v>0</v>
      </c>
      <c r="I364" s="10">
        <f>IF($C$4="", SUMIFS('무신사 메타 광고'!$U:$U, '무신사 메타 광고'!$D:$D, $B364),SUMIFS('무신사 메타 광고'!$U:$U,'무신사 메타 광고'!$I:$I,$C$4,'무신사 메타 광고'!$D:$D,$B364))</f>
        <v>0</v>
      </c>
      <c r="J364" s="11">
        <f t="shared" si="17"/>
        <v>0</v>
      </c>
      <c r="K364" s="11">
        <f t="shared" si="18"/>
        <v>0</v>
      </c>
      <c r="L364" s="12" t="str">
        <f t="shared" si="19"/>
        <v xml:space="preserve"> </v>
      </c>
      <c r="N364" s="10">
        <f>IF($C$4="", SUMIFS('무신사 메타 광고'!$X:$X, '무신사 메타 광고'!$D:$D, $B364),SUMIFS('무신사 메타 광고'!$X:$X,'무신사 메타 광고'!I:I,$C$4,'무신사 메타 광고'!D:D,$B364))</f>
        <v>0</v>
      </c>
      <c r="O364" s="11">
        <f t="shared" si="20"/>
        <v>0</v>
      </c>
      <c r="R364" s="13"/>
      <c r="S364" s="10">
        <f>IF($S$4="", SUMIFS('무신사 메타 광고'!$L:$L, '무신사 메타 광고'!$C:$C, $R364),SUMIFS('무신사 메타 광고'!L:L,'무신사 메타 광고'!$I:$I,$S$4,'무신사 메타 광고'!$C:$C,$R364))</f>
        <v>0</v>
      </c>
      <c r="T364" s="10">
        <f>IF($S$4="", SUMIFS('무신사 메타 광고'!$V:$V, '무신사 메타 광고'!$C:$C, $R364),SUMIFS('무신사 메타 광고'!$V:$V,'무신사 메타 광고'!$I:$I,$S$4,'무신사 메타 광고'!$C:$C,$R364))</f>
        <v>0</v>
      </c>
      <c r="U364" s="11">
        <f t="shared" si="21"/>
        <v>0</v>
      </c>
      <c r="V364" s="12" t="str">
        <f t="shared" si="25"/>
        <v xml:space="preserve"> </v>
      </c>
      <c r="W364" s="10">
        <f>IF($S$4="", SUMIFS('무신사 메타 광고'!$K:$K, '무신사 메타 광고'!$C:$C, $R364),SUMIFS('무신사 메타 광고'!$K:$K,'무신사 메타 광고'!$I:$I,$S$4,'무신사 메타 광고'!$C:$C,$R364))</f>
        <v>0</v>
      </c>
      <c r="X364" s="10">
        <f>IF($S$4="", SUMIFS('무신사 메타 광고'!$N:$N, '무신사 메타 광고'!$C:$C, $R364),SUMIFS('무신사 메타 광고'!$N:$N,'무신사 메타 광고'!$I:$I,$S$4,'무신사 메타 광고'!$C:$C,$R364))</f>
        <v>0</v>
      </c>
      <c r="Y364" s="11">
        <f t="shared" si="22"/>
        <v>0</v>
      </c>
      <c r="Z364" s="12" t="str">
        <f t="shared" si="26"/>
        <v xml:space="preserve"> </v>
      </c>
      <c r="AB364" s="10">
        <f>IF($S$4="", SUMIFS('무신사 메타 광고'!$X:$X, '무신사 메타 광고'!$C:$C, $R364),SUMIFS('무신사 메타 광고'!$X:$X,'무신사 메타 광고'!$I:$I,$S$4,'무신사 메타 광고'!$C:$C,$R364))</f>
        <v>0</v>
      </c>
      <c r="AC364" s="11">
        <f t="shared" si="23"/>
        <v>0</v>
      </c>
    </row>
    <row r="365" spans="2:29">
      <c r="B365" s="9"/>
      <c r="C365" s="10">
        <f>IF($C$4="", SUMIFS('무신사 메타 광고'!$L:$L, '무신사 메타 광고'!$D:$D, $B365), SUMIFS('무신사 메타 광고'!$L:$L, '무신사 메타 광고'!$I:$I, $C$4, '무신사 메타 광고'!$D:$D, $B365))</f>
        <v>0</v>
      </c>
      <c r="D365" s="10">
        <f>IF($C$4="", SUMIFS('무신사 메타 광고'!$V:$V, '무신사 메타 광고'!$D:$D, $B365), SUMIFS('무신사 메타 광고'!$V:$V,'무신사 메타 광고'!$I:$I,$C$4,'무신사 메타 광고'!$D:$D,$B365))</f>
        <v>0</v>
      </c>
      <c r="E365" s="11">
        <f t="shared" si="16"/>
        <v>0</v>
      </c>
      <c r="F365" s="12" t="str">
        <f t="shared" si="24"/>
        <v xml:space="preserve"> </v>
      </c>
      <c r="G365" s="10">
        <f>IF($C$4="", SUMIFS('무신사 메타 광고'!$K:$K, '무신사 메타 광고'!$D:$D, $B365), SUMIFS('무신사 메타 광고'!$K:$K,'무신사 메타 광고'!$I:$I,$C$4,'무신사 메타 광고'!D:D,$B365))</f>
        <v>0</v>
      </c>
      <c r="H365" s="10">
        <f>IF($C$4="", SUMIFS('무신사 메타 광고'!$N:$N, '무신사 메타 광고'!$D:$D, $B365),SUMIFS('무신사 메타 광고'!$N:$N,'무신사 메타 광고'!$I:$I,$C$4,'무신사 메타 광고'!$D:$D,$B365))</f>
        <v>0</v>
      </c>
      <c r="I365" s="10">
        <f>IF($C$4="", SUMIFS('무신사 메타 광고'!$U:$U, '무신사 메타 광고'!$D:$D, $B365),SUMIFS('무신사 메타 광고'!$U:$U,'무신사 메타 광고'!$I:$I,$C$4,'무신사 메타 광고'!$D:$D,$B365))</f>
        <v>0</v>
      </c>
      <c r="J365" s="11">
        <f t="shared" si="17"/>
        <v>0</v>
      </c>
      <c r="K365" s="11">
        <f t="shared" si="18"/>
        <v>0</v>
      </c>
      <c r="L365" s="12" t="str">
        <f t="shared" si="19"/>
        <v xml:space="preserve"> </v>
      </c>
      <c r="N365" s="10">
        <f>IF($C$4="", SUMIFS('무신사 메타 광고'!$X:$X, '무신사 메타 광고'!$D:$D, $B365),SUMIFS('무신사 메타 광고'!$X:$X,'무신사 메타 광고'!I:I,$C$4,'무신사 메타 광고'!D:D,$B365))</f>
        <v>0</v>
      </c>
      <c r="O365" s="11">
        <f t="shared" si="20"/>
        <v>0</v>
      </c>
      <c r="R365" s="13"/>
      <c r="S365" s="10">
        <f>IF($S$4="", SUMIFS('무신사 메타 광고'!$L:$L, '무신사 메타 광고'!$C:$C, $R365),SUMIFS('무신사 메타 광고'!L:L,'무신사 메타 광고'!$I:$I,$S$4,'무신사 메타 광고'!$C:$C,$R365))</f>
        <v>0</v>
      </c>
      <c r="T365" s="10">
        <f>IF($S$4="", SUMIFS('무신사 메타 광고'!$V:$V, '무신사 메타 광고'!$C:$C, $R365),SUMIFS('무신사 메타 광고'!$V:$V,'무신사 메타 광고'!$I:$I,$S$4,'무신사 메타 광고'!$C:$C,$R365))</f>
        <v>0</v>
      </c>
      <c r="U365" s="11">
        <f t="shared" si="21"/>
        <v>0</v>
      </c>
      <c r="V365" s="12" t="str">
        <f t="shared" si="25"/>
        <v xml:space="preserve"> </v>
      </c>
      <c r="W365" s="10">
        <f>IF($S$4="", SUMIFS('무신사 메타 광고'!$K:$K, '무신사 메타 광고'!$C:$C, $R365),SUMIFS('무신사 메타 광고'!$K:$K,'무신사 메타 광고'!$I:$I,$S$4,'무신사 메타 광고'!$C:$C,$R365))</f>
        <v>0</v>
      </c>
      <c r="X365" s="10">
        <f>IF($S$4="", SUMIFS('무신사 메타 광고'!$N:$N, '무신사 메타 광고'!$C:$C, $R365),SUMIFS('무신사 메타 광고'!$N:$N,'무신사 메타 광고'!$I:$I,$S$4,'무신사 메타 광고'!$C:$C,$R365))</f>
        <v>0</v>
      </c>
      <c r="Y365" s="11">
        <f t="shared" si="22"/>
        <v>0</v>
      </c>
      <c r="Z365" s="12" t="str">
        <f t="shared" si="26"/>
        <v xml:space="preserve"> </v>
      </c>
      <c r="AB365" s="10">
        <f>IF($S$4="", SUMIFS('무신사 메타 광고'!$X:$X, '무신사 메타 광고'!$C:$C, $R365),SUMIFS('무신사 메타 광고'!$X:$X,'무신사 메타 광고'!$I:$I,$S$4,'무신사 메타 광고'!$C:$C,$R365))</f>
        <v>0</v>
      </c>
      <c r="AC365" s="11">
        <f t="shared" si="23"/>
        <v>0</v>
      </c>
    </row>
    <row r="366" spans="2:29">
      <c r="B366" s="9"/>
      <c r="C366" s="10">
        <f>IF($C$4="", SUMIFS('무신사 메타 광고'!$L:$L, '무신사 메타 광고'!$D:$D, $B366), SUMIFS('무신사 메타 광고'!$L:$L, '무신사 메타 광고'!$I:$I, $C$4, '무신사 메타 광고'!$D:$D, $B366))</f>
        <v>0</v>
      </c>
      <c r="D366" s="10">
        <f>IF($C$4="", SUMIFS('무신사 메타 광고'!$V:$V, '무신사 메타 광고'!$D:$D, $B366), SUMIFS('무신사 메타 광고'!$V:$V,'무신사 메타 광고'!$I:$I,$C$4,'무신사 메타 광고'!$D:$D,$B366))</f>
        <v>0</v>
      </c>
      <c r="E366" s="11">
        <f t="shared" si="16"/>
        <v>0</v>
      </c>
      <c r="F366" s="12" t="str">
        <f t="shared" si="24"/>
        <v xml:space="preserve"> </v>
      </c>
      <c r="G366" s="10">
        <f>IF($C$4="", SUMIFS('무신사 메타 광고'!$K:$K, '무신사 메타 광고'!$D:$D, $B366), SUMIFS('무신사 메타 광고'!$K:$K,'무신사 메타 광고'!$I:$I,$C$4,'무신사 메타 광고'!D:D,$B366))</f>
        <v>0</v>
      </c>
      <c r="H366" s="10">
        <f>IF($C$4="", SUMIFS('무신사 메타 광고'!$N:$N, '무신사 메타 광고'!$D:$D, $B366),SUMIFS('무신사 메타 광고'!$N:$N,'무신사 메타 광고'!$I:$I,$C$4,'무신사 메타 광고'!$D:$D,$B366))</f>
        <v>0</v>
      </c>
      <c r="I366" s="10">
        <f>IF($C$4="", SUMIFS('무신사 메타 광고'!$U:$U, '무신사 메타 광고'!$D:$D, $B366),SUMIFS('무신사 메타 광고'!$U:$U,'무신사 메타 광고'!$I:$I,$C$4,'무신사 메타 광고'!$D:$D,$B366))</f>
        <v>0</v>
      </c>
      <c r="J366" s="11">
        <f t="shared" si="17"/>
        <v>0</v>
      </c>
      <c r="K366" s="11">
        <f t="shared" si="18"/>
        <v>0</v>
      </c>
      <c r="L366" s="12" t="str">
        <f t="shared" si="19"/>
        <v xml:space="preserve"> </v>
      </c>
      <c r="N366" s="10">
        <f>IF($C$4="", SUMIFS('무신사 메타 광고'!$X:$X, '무신사 메타 광고'!$D:$D, $B366),SUMIFS('무신사 메타 광고'!$X:$X,'무신사 메타 광고'!I:I,$C$4,'무신사 메타 광고'!D:D,$B366))</f>
        <v>0</v>
      </c>
      <c r="O366" s="11">
        <f t="shared" si="20"/>
        <v>0</v>
      </c>
      <c r="R366" s="13"/>
      <c r="S366" s="10">
        <f>IF($S$4="", SUMIFS('무신사 메타 광고'!$L:$L, '무신사 메타 광고'!$C:$C, $R366),SUMIFS('무신사 메타 광고'!L:L,'무신사 메타 광고'!$I:$I,$S$4,'무신사 메타 광고'!$C:$C,$R366))</f>
        <v>0</v>
      </c>
      <c r="T366" s="10">
        <f>IF($S$4="", SUMIFS('무신사 메타 광고'!$V:$V, '무신사 메타 광고'!$C:$C, $R366),SUMIFS('무신사 메타 광고'!$V:$V,'무신사 메타 광고'!$I:$I,$S$4,'무신사 메타 광고'!$C:$C,$R366))</f>
        <v>0</v>
      </c>
      <c r="U366" s="11">
        <f t="shared" si="21"/>
        <v>0</v>
      </c>
      <c r="V366" s="12" t="str">
        <f t="shared" si="25"/>
        <v xml:space="preserve"> </v>
      </c>
      <c r="W366" s="10">
        <f>IF($S$4="", SUMIFS('무신사 메타 광고'!$K:$K, '무신사 메타 광고'!$C:$C, $R366),SUMIFS('무신사 메타 광고'!$K:$K,'무신사 메타 광고'!$I:$I,$S$4,'무신사 메타 광고'!$C:$C,$R366))</f>
        <v>0</v>
      </c>
      <c r="X366" s="10">
        <f>IF($S$4="", SUMIFS('무신사 메타 광고'!$N:$N, '무신사 메타 광고'!$C:$C, $R366),SUMIFS('무신사 메타 광고'!$N:$N,'무신사 메타 광고'!$I:$I,$S$4,'무신사 메타 광고'!$C:$C,$R366))</f>
        <v>0</v>
      </c>
      <c r="Y366" s="11">
        <f t="shared" si="22"/>
        <v>0</v>
      </c>
      <c r="Z366" s="12" t="str">
        <f t="shared" si="26"/>
        <v xml:space="preserve"> </v>
      </c>
      <c r="AB366" s="10">
        <f>IF($S$4="", SUMIFS('무신사 메타 광고'!$X:$X, '무신사 메타 광고'!$C:$C, $R366),SUMIFS('무신사 메타 광고'!$X:$X,'무신사 메타 광고'!$I:$I,$S$4,'무신사 메타 광고'!$C:$C,$R366))</f>
        <v>0</v>
      </c>
      <c r="AC366" s="11">
        <f t="shared" si="23"/>
        <v>0</v>
      </c>
    </row>
    <row r="367" spans="2:29">
      <c r="B367" s="9"/>
      <c r="C367" s="10">
        <f>IF($C$4="", SUMIFS('무신사 메타 광고'!$L:$L, '무신사 메타 광고'!$D:$D, $B367), SUMIFS('무신사 메타 광고'!$L:$L, '무신사 메타 광고'!$I:$I, $C$4, '무신사 메타 광고'!$D:$D, $B367))</f>
        <v>0</v>
      </c>
      <c r="D367" s="10">
        <f>IF($C$4="", SUMIFS('무신사 메타 광고'!$V:$V, '무신사 메타 광고'!$D:$D, $B367), SUMIFS('무신사 메타 광고'!$V:$V,'무신사 메타 광고'!$I:$I,$C$4,'무신사 메타 광고'!$D:$D,$B367))</f>
        <v>0</v>
      </c>
      <c r="E367" s="11">
        <f t="shared" si="16"/>
        <v>0</v>
      </c>
      <c r="F367" s="12" t="str">
        <f t="shared" si="24"/>
        <v xml:space="preserve"> </v>
      </c>
      <c r="G367" s="10">
        <f>IF($C$4="", SUMIFS('무신사 메타 광고'!$K:$K, '무신사 메타 광고'!$D:$D, $B367), SUMIFS('무신사 메타 광고'!$K:$K,'무신사 메타 광고'!$I:$I,$C$4,'무신사 메타 광고'!D:D,$B367))</f>
        <v>0</v>
      </c>
      <c r="H367" s="10">
        <f>IF($C$4="", SUMIFS('무신사 메타 광고'!$N:$N, '무신사 메타 광고'!$D:$D, $B367),SUMIFS('무신사 메타 광고'!$N:$N,'무신사 메타 광고'!$I:$I,$C$4,'무신사 메타 광고'!$D:$D,$B367))</f>
        <v>0</v>
      </c>
      <c r="I367" s="10">
        <f>IF($C$4="", SUMIFS('무신사 메타 광고'!$U:$U, '무신사 메타 광고'!$D:$D, $B367),SUMIFS('무신사 메타 광고'!$U:$U,'무신사 메타 광고'!$I:$I,$C$4,'무신사 메타 광고'!$D:$D,$B367))</f>
        <v>0</v>
      </c>
      <c r="J367" s="11">
        <f t="shared" si="17"/>
        <v>0</v>
      </c>
      <c r="K367" s="11">
        <f t="shared" si="18"/>
        <v>0</v>
      </c>
      <c r="L367" s="12" t="str">
        <f t="shared" si="19"/>
        <v xml:space="preserve"> </v>
      </c>
      <c r="N367" s="10">
        <f>IF($C$4="", SUMIFS('무신사 메타 광고'!$X:$X, '무신사 메타 광고'!$D:$D, $B367),SUMIFS('무신사 메타 광고'!$X:$X,'무신사 메타 광고'!I:I,$C$4,'무신사 메타 광고'!D:D,$B367))</f>
        <v>0</v>
      </c>
      <c r="O367" s="11">
        <f t="shared" si="20"/>
        <v>0</v>
      </c>
      <c r="R367" s="13"/>
      <c r="S367" s="10">
        <f>IF($S$4="", SUMIFS('무신사 메타 광고'!$L:$L, '무신사 메타 광고'!$C:$C, $R367),SUMIFS('무신사 메타 광고'!L:L,'무신사 메타 광고'!$I:$I,$S$4,'무신사 메타 광고'!$C:$C,$R367))</f>
        <v>0</v>
      </c>
      <c r="T367" s="10">
        <f>IF($S$4="", SUMIFS('무신사 메타 광고'!$V:$V, '무신사 메타 광고'!$C:$C, $R367),SUMIFS('무신사 메타 광고'!$V:$V,'무신사 메타 광고'!$I:$I,$S$4,'무신사 메타 광고'!$C:$C,$R367))</f>
        <v>0</v>
      </c>
      <c r="U367" s="11">
        <f t="shared" si="21"/>
        <v>0</v>
      </c>
      <c r="V367" s="12" t="str">
        <f t="shared" si="25"/>
        <v xml:space="preserve"> </v>
      </c>
      <c r="W367" s="10">
        <f>IF($S$4="", SUMIFS('무신사 메타 광고'!$K:$K, '무신사 메타 광고'!$C:$C, $R367),SUMIFS('무신사 메타 광고'!$K:$K,'무신사 메타 광고'!$I:$I,$S$4,'무신사 메타 광고'!$C:$C,$R367))</f>
        <v>0</v>
      </c>
      <c r="X367" s="10">
        <f>IF($S$4="", SUMIFS('무신사 메타 광고'!$N:$N, '무신사 메타 광고'!$C:$C, $R367),SUMIFS('무신사 메타 광고'!$N:$N,'무신사 메타 광고'!$I:$I,$S$4,'무신사 메타 광고'!$C:$C,$R367))</f>
        <v>0</v>
      </c>
      <c r="Y367" s="11">
        <f t="shared" si="22"/>
        <v>0</v>
      </c>
      <c r="Z367" s="12" t="str">
        <f t="shared" si="26"/>
        <v xml:space="preserve"> </v>
      </c>
      <c r="AB367" s="10">
        <f>IF($S$4="", SUMIFS('무신사 메타 광고'!$X:$X, '무신사 메타 광고'!$C:$C, $R367),SUMIFS('무신사 메타 광고'!$X:$X,'무신사 메타 광고'!$I:$I,$S$4,'무신사 메타 광고'!$C:$C,$R367))</f>
        <v>0</v>
      </c>
      <c r="AC367" s="11">
        <f t="shared" si="23"/>
        <v>0</v>
      </c>
    </row>
    <row r="368" spans="2:29">
      <c r="B368" s="9"/>
      <c r="C368" s="10">
        <f>IF($C$4="", SUMIFS('무신사 메타 광고'!$L:$L, '무신사 메타 광고'!$D:$D, $B368), SUMIFS('무신사 메타 광고'!$L:$L, '무신사 메타 광고'!$I:$I, $C$4, '무신사 메타 광고'!$D:$D, $B368))</f>
        <v>0</v>
      </c>
      <c r="D368" s="10">
        <f>IF($C$4="", SUMIFS('무신사 메타 광고'!$V:$V, '무신사 메타 광고'!$D:$D, $B368), SUMIFS('무신사 메타 광고'!$V:$V,'무신사 메타 광고'!$I:$I,$C$4,'무신사 메타 광고'!$D:$D,$B368))</f>
        <v>0</v>
      </c>
      <c r="E368" s="11">
        <f t="shared" si="16"/>
        <v>0</v>
      </c>
      <c r="F368" s="12" t="str">
        <f t="shared" si="24"/>
        <v xml:space="preserve"> </v>
      </c>
      <c r="G368" s="10">
        <f>IF($C$4="", SUMIFS('무신사 메타 광고'!$K:$K, '무신사 메타 광고'!$D:$D, $B368), SUMIFS('무신사 메타 광고'!$K:$K,'무신사 메타 광고'!$I:$I,$C$4,'무신사 메타 광고'!D:D,$B368))</f>
        <v>0</v>
      </c>
      <c r="H368" s="10">
        <f>IF($C$4="", SUMIFS('무신사 메타 광고'!$N:$N, '무신사 메타 광고'!$D:$D, $B368),SUMIFS('무신사 메타 광고'!$N:$N,'무신사 메타 광고'!$I:$I,$C$4,'무신사 메타 광고'!$D:$D,$B368))</f>
        <v>0</v>
      </c>
      <c r="I368" s="10">
        <f>IF($C$4="", SUMIFS('무신사 메타 광고'!$U:$U, '무신사 메타 광고'!$D:$D, $B368),SUMIFS('무신사 메타 광고'!$U:$U,'무신사 메타 광고'!$I:$I,$C$4,'무신사 메타 광고'!$D:$D,$B368))</f>
        <v>0</v>
      </c>
      <c r="J368" s="11">
        <f t="shared" si="17"/>
        <v>0</v>
      </c>
      <c r="K368" s="11">
        <f t="shared" si="18"/>
        <v>0</v>
      </c>
      <c r="L368" s="12" t="str">
        <f t="shared" si="19"/>
        <v xml:space="preserve"> </v>
      </c>
      <c r="N368" s="10">
        <f>IF($C$4="", SUMIFS('무신사 메타 광고'!$X:$X, '무신사 메타 광고'!$D:$D, $B368),SUMIFS('무신사 메타 광고'!$X:$X,'무신사 메타 광고'!I:I,$C$4,'무신사 메타 광고'!D:D,$B368))</f>
        <v>0</v>
      </c>
      <c r="O368" s="11">
        <f t="shared" si="20"/>
        <v>0</v>
      </c>
      <c r="R368" s="13"/>
      <c r="S368" s="10">
        <f>IF($S$4="", SUMIFS('무신사 메타 광고'!$L:$L, '무신사 메타 광고'!$C:$C, $R368),SUMIFS('무신사 메타 광고'!L:L,'무신사 메타 광고'!$I:$I,$S$4,'무신사 메타 광고'!$C:$C,$R368))</f>
        <v>0</v>
      </c>
      <c r="T368" s="10">
        <f>IF($S$4="", SUMIFS('무신사 메타 광고'!$V:$V, '무신사 메타 광고'!$C:$C, $R368),SUMIFS('무신사 메타 광고'!$V:$V,'무신사 메타 광고'!$I:$I,$S$4,'무신사 메타 광고'!$C:$C,$R368))</f>
        <v>0</v>
      </c>
      <c r="U368" s="11">
        <f t="shared" si="21"/>
        <v>0</v>
      </c>
      <c r="V368" s="12" t="str">
        <f t="shared" si="25"/>
        <v xml:space="preserve"> </v>
      </c>
      <c r="W368" s="10">
        <f>IF($S$4="", SUMIFS('무신사 메타 광고'!$K:$K, '무신사 메타 광고'!$C:$C, $R368),SUMIFS('무신사 메타 광고'!$K:$K,'무신사 메타 광고'!$I:$I,$S$4,'무신사 메타 광고'!$C:$C,$R368))</f>
        <v>0</v>
      </c>
      <c r="X368" s="10">
        <f>IF($S$4="", SUMIFS('무신사 메타 광고'!$N:$N, '무신사 메타 광고'!$C:$C, $R368),SUMIFS('무신사 메타 광고'!$N:$N,'무신사 메타 광고'!$I:$I,$S$4,'무신사 메타 광고'!$C:$C,$R368))</f>
        <v>0</v>
      </c>
      <c r="Y368" s="11">
        <f t="shared" si="22"/>
        <v>0</v>
      </c>
      <c r="Z368" s="12" t="str">
        <f t="shared" si="26"/>
        <v xml:space="preserve"> </v>
      </c>
      <c r="AB368" s="10">
        <f>IF($S$4="", SUMIFS('무신사 메타 광고'!$X:$X, '무신사 메타 광고'!$C:$C, $R368),SUMIFS('무신사 메타 광고'!$X:$X,'무신사 메타 광고'!$I:$I,$S$4,'무신사 메타 광고'!$C:$C,$R368))</f>
        <v>0</v>
      </c>
      <c r="AC368" s="11">
        <f t="shared" si="23"/>
        <v>0</v>
      </c>
    </row>
    <row r="369" spans="2:29">
      <c r="B369" s="9"/>
      <c r="C369" s="10">
        <f>IF($C$4="", SUMIFS('무신사 메타 광고'!$L:$L, '무신사 메타 광고'!$D:$D, $B369), SUMIFS('무신사 메타 광고'!$L:$L, '무신사 메타 광고'!$I:$I, $C$4, '무신사 메타 광고'!$D:$D, $B369))</f>
        <v>0</v>
      </c>
      <c r="D369" s="10">
        <f>IF($C$4="", SUMIFS('무신사 메타 광고'!$V:$V, '무신사 메타 광고'!$D:$D, $B369), SUMIFS('무신사 메타 광고'!$V:$V,'무신사 메타 광고'!$I:$I,$C$4,'무신사 메타 광고'!$D:$D,$B369))</f>
        <v>0</v>
      </c>
      <c r="E369" s="11">
        <f t="shared" si="16"/>
        <v>0</v>
      </c>
      <c r="F369" s="12" t="str">
        <f t="shared" si="24"/>
        <v xml:space="preserve"> </v>
      </c>
      <c r="G369" s="10">
        <f>IF($C$4="", SUMIFS('무신사 메타 광고'!$K:$K, '무신사 메타 광고'!$D:$D, $B369), SUMIFS('무신사 메타 광고'!$K:$K,'무신사 메타 광고'!$I:$I,$C$4,'무신사 메타 광고'!D:D,$B369))</f>
        <v>0</v>
      </c>
      <c r="H369" s="10">
        <f>IF($C$4="", SUMIFS('무신사 메타 광고'!$N:$N, '무신사 메타 광고'!$D:$D, $B369),SUMIFS('무신사 메타 광고'!$N:$N,'무신사 메타 광고'!$I:$I,$C$4,'무신사 메타 광고'!$D:$D,$B369))</f>
        <v>0</v>
      </c>
      <c r="I369" s="10">
        <f>IF($C$4="", SUMIFS('무신사 메타 광고'!$U:$U, '무신사 메타 광고'!$D:$D, $B369),SUMIFS('무신사 메타 광고'!$U:$U,'무신사 메타 광고'!$I:$I,$C$4,'무신사 메타 광고'!$D:$D,$B369))</f>
        <v>0</v>
      </c>
      <c r="J369" s="11">
        <f t="shared" si="17"/>
        <v>0</v>
      </c>
      <c r="K369" s="11">
        <f t="shared" si="18"/>
        <v>0</v>
      </c>
      <c r="L369" s="12" t="str">
        <f t="shared" si="19"/>
        <v xml:space="preserve"> </v>
      </c>
      <c r="N369" s="10">
        <f>IF($C$4="", SUMIFS('무신사 메타 광고'!$X:$X, '무신사 메타 광고'!$D:$D, $B369),SUMIFS('무신사 메타 광고'!$X:$X,'무신사 메타 광고'!I:I,$C$4,'무신사 메타 광고'!D:D,$B369))</f>
        <v>0</v>
      </c>
      <c r="O369" s="11">
        <f t="shared" si="20"/>
        <v>0</v>
      </c>
      <c r="R369" s="13"/>
      <c r="S369" s="10">
        <f>IF($S$4="", SUMIFS('무신사 메타 광고'!$L:$L, '무신사 메타 광고'!$C:$C, $R369),SUMIFS('무신사 메타 광고'!L:L,'무신사 메타 광고'!$I:$I,$S$4,'무신사 메타 광고'!$C:$C,$R369))</f>
        <v>0</v>
      </c>
      <c r="T369" s="10">
        <f>IF($S$4="", SUMIFS('무신사 메타 광고'!$V:$V, '무신사 메타 광고'!$C:$C, $R369),SUMIFS('무신사 메타 광고'!$V:$V,'무신사 메타 광고'!$I:$I,$S$4,'무신사 메타 광고'!$C:$C,$R369))</f>
        <v>0</v>
      </c>
      <c r="U369" s="11">
        <f t="shared" si="21"/>
        <v>0</v>
      </c>
      <c r="V369" s="12" t="str">
        <f t="shared" si="25"/>
        <v xml:space="preserve"> </v>
      </c>
      <c r="W369" s="10">
        <f>IF($S$4="", SUMIFS('무신사 메타 광고'!$K:$K, '무신사 메타 광고'!$C:$C, $R369),SUMIFS('무신사 메타 광고'!$K:$K,'무신사 메타 광고'!$I:$I,$S$4,'무신사 메타 광고'!$C:$C,$R369))</f>
        <v>0</v>
      </c>
      <c r="X369" s="10">
        <f>IF($S$4="", SUMIFS('무신사 메타 광고'!$N:$N, '무신사 메타 광고'!$C:$C, $R369),SUMIFS('무신사 메타 광고'!$N:$N,'무신사 메타 광고'!$I:$I,$S$4,'무신사 메타 광고'!$C:$C,$R369))</f>
        <v>0</v>
      </c>
      <c r="Y369" s="11">
        <f t="shared" si="22"/>
        <v>0</v>
      </c>
      <c r="Z369" s="12" t="str">
        <f t="shared" si="26"/>
        <v xml:space="preserve"> </v>
      </c>
      <c r="AB369" s="10">
        <f>IF($S$4="", SUMIFS('무신사 메타 광고'!$X:$X, '무신사 메타 광고'!$C:$C, $R369),SUMIFS('무신사 메타 광고'!$X:$X,'무신사 메타 광고'!$I:$I,$S$4,'무신사 메타 광고'!$C:$C,$R369))</f>
        <v>0</v>
      </c>
      <c r="AC369" s="11">
        <f t="shared" si="23"/>
        <v>0</v>
      </c>
    </row>
    <row r="370" spans="2:29">
      <c r="B370" s="9"/>
      <c r="C370" s="10">
        <f>IF($C$4="", SUMIFS('무신사 메타 광고'!$L:$L, '무신사 메타 광고'!$D:$D, $B370), SUMIFS('무신사 메타 광고'!$L:$L, '무신사 메타 광고'!$I:$I, $C$4, '무신사 메타 광고'!$D:$D, $B370))</f>
        <v>0</v>
      </c>
      <c r="D370" s="10">
        <f>IF($C$4="", SUMIFS('무신사 메타 광고'!$V:$V, '무신사 메타 광고'!$D:$D, $B370), SUMIFS('무신사 메타 광고'!$V:$V,'무신사 메타 광고'!$I:$I,$C$4,'무신사 메타 광고'!$D:$D,$B370))</f>
        <v>0</v>
      </c>
      <c r="E370" s="11">
        <f t="shared" si="16"/>
        <v>0</v>
      </c>
      <c r="F370" s="12" t="str">
        <f t="shared" si="24"/>
        <v xml:space="preserve"> </v>
      </c>
      <c r="G370" s="10">
        <f>IF($C$4="", SUMIFS('무신사 메타 광고'!$K:$K, '무신사 메타 광고'!$D:$D, $B370), SUMIFS('무신사 메타 광고'!$K:$K,'무신사 메타 광고'!$I:$I,$C$4,'무신사 메타 광고'!D:D,$B370))</f>
        <v>0</v>
      </c>
      <c r="H370" s="10">
        <f>IF($C$4="", SUMIFS('무신사 메타 광고'!$N:$N, '무신사 메타 광고'!$D:$D, $B370),SUMIFS('무신사 메타 광고'!$N:$N,'무신사 메타 광고'!$I:$I,$C$4,'무신사 메타 광고'!$D:$D,$B370))</f>
        <v>0</v>
      </c>
      <c r="I370" s="10">
        <f>IF($C$4="", SUMIFS('무신사 메타 광고'!$U:$U, '무신사 메타 광고'!$D:$D, $B370),SUMIFS('무신사 메타 광고'!$U:$U,'무신사 메타 광고'!$I:$I,$C$4,'무신사 메타 광고'!$D:$D,$B370))</f>
        <v>0</v>
      </c>
      <c r="J370" s="11">
        <f t="shared" si="17"/>
        <v>0</v>
      </c>
      <c r="K370" s="11">
        <f t="shared" si="18"/>
        <v>0</v>
      </c>
      <c r="L370" s="12" t="str">
        <f t="shared" si="19"/>
        <v xml:space="preserve"> </v>
      </c>
      <c r="N370" s="10">
        <f>IF($C$4="", SUMIFS('무신사 메타 광고'!$X:$X, '무신사 메타 광고'!$D:$D, $B370),SUMIFS('무신사 메타 광고'!$X:$X,'무신사 메타 광고'!I:I,$C$4,'무신사 메타 광고'!D:D,$B370))</f>
        <v>0</v>
      </c>
      <c r="O370" s="11">
        <f t="shared" si="20"/>
        <v>0</v>
      </c>
      <c r="R370" s="13"/>
      <c r="S370" s="10">
        <f>IF($S$4="", SUMIFS('무신사 메타 광고'!$L:$L, '무신사 메타 광고'!$C:$C, $R370),SUMIFS('무신사 메타 광고'!L:L,'무신사 메타 광고'!$I:$I,$S$4,'무신사 메타 광고'!$C:$C,$R370))</f>
        <v>0</v>
      </c>
      <c r="T370" s="10">
        <f>IF($S$4="", SUMIFS('무신사 메타 광고'!$V:$V, '무신사 메타 광고'!$C:$C, $R370),SUMIFS('무신사 메타 광고'!$V:$V,'무신사 메타 광고'!$I:$I,$S$4,'무신사 메타 광고'!$C:$C,$R370))</f>
        <v>0</v>
      </c>
      <c r="U370" s="11">
        <f t="shared" si="21"/>
        <v>0</v>
      </c>
      <c r="V370" s="12" t="str">
        <f t="shared" si="25"/>
        <v xml:space="preserve"> </v>
      </c>
      <c r="W370" s="10">
        <f>IF($S$4="", SUMIFS('무신사 메타 광고'!$K:$K, '무신사 메타 광고'!$C:$C, $R370),SUMIFS('무신사 메타 광고'!$K:$K,'무신사 메타 광고'!$I:$I,$S$4,'무신사 메타 광고'!$C:$C,$R370))</f>
        <v>0</v>
      </c>
      <c r="X370" s="10">
        <f>IF($S$4="", SUMIFS('무신사 메타 광고'!$N:$N, '무신사 메타 광고'!$C:$C, $R370),SUMIFS('무신사 메타 광고'!$N:$N,'무신사 메타 광고'!$I:$I,$S$4,'무신사 메타 광고'!$C:$C,$R370))</f>
        <v>0</v>
      </c>
      <c r="Y370" s="11">
        <f t="shared" si="22"/>
        <v>0</v>
      </c>
      <c r="Z370" s="12" t="str">
        <f t="shared" si="26"/>
        <v xml:space="preserve"> </v>
      </c>
      <c r="AB370" s="10">
        <f>IF($S$4="", SUMIFS('무신사 메타 광고'!$X:$X, '무신사 메타 광고'!$C:$C, $R370),SUMIFS('무신사 메타 광고'!$X:$X,'무신사 메타 광고'!$I:$I,$S$4,'무신사 메타 광고'!$C:$C,$R370))</f>
        <v>0</v>
      </c>
      <c r="AC370" s="11">
        <f t="shared" si="23"/>
        <v>0</v>
      </c>
    </row>
    <row r="371" spans="2:29">
      <c r="B371" s="9"/>
      <c r="C371" s="10">
        <f>IF($C$4="", SUMIFS('무신사 메타 광고'!$L:$L, '무신사 메타 광고'!$D:$D, $B371), SUMIFS('무신사 메타 광고'!$L:$L, '무신사 메타 광고'!$I:$I, $C$4, '무신사 메타 광고'!$D:$D, $B371))</f>
        <v>0</v>
      </c>
      <c r="D371" s="10">
        <f>IF($C$4="", SUMIFS('무신사 메타 광고'!$V:$V, '무신사 메타 광고'!$D:$D, $B371), SUMIFS('무신사 메타 광고'!$V:$V,'무신사 메타 광고'!$I:$I,$C$4,'무신사 메타 광고'!$D:$D,$B371))</f>
        <v>0</v>
      </c>
      <c r="E371" s="11">
        <f t="shared" si="16"/>
        <v>0</v>
      </c>
      <c r="F371" s="12" t="str">
        <f t="shared" si="24"/>
        <v xml:space="preserve"> </v>
      </c>
      <c r="G371" s="10">
        <f>IF($C$4="", SUMIFS('무신사 메타 광고'!$K:$K, '무신사 메타 광고'!$D:$D, $B371), SUMIFS('무신사 메타 광고'!$K:$K,'무신사 메타 광고'!$I:$I,$C$4,'무신사 메타 광고'!D:D,$B371))</f>
        <v>0</v>
      </c>
      <c r="H371" s="10">
        <f>IF($C$4="", SUMIFS('무신사 메타 광고'!$N:$N, '무신사 메타 광고'!$D:$D, $B371),SUMIFS('무신사 메타 광고'!$N:$N,'무신사 메타 광고'!$I:$I,$C$4,'무신사 메타 광고'!$D:$D,$B371))</f>
        <v>0</v>
      </c>
      <c r="I371" s="10">
        <f>IF($C$4="", SUMIFS('무신사 메타 광고'!$U:$U, '무신사 메타 광고'!$D:$D, $B371),SUMIFS('무신사 메타 광고'!$U:$U,'무신사 메타 광고'!$I:$I,$C$4,'무신사 메타 광고'!$D:$D,$B371))</f>
        <v>0</v>
      </c>
      <c r="J371" s="11">
        <f t="shared" si="17"/>
        <v>0</v>
      </c>
      <c r="K371" s="11">
        <f t="shared" si="18"/>
        <v>0</v>
      </c>
      <c r="L371" s="12" t="str">
        <f t="shared" si="19"/>
        <v xml:space="preserve"> </v>
      </c>
      <c r="N371" s="10">
        <f>IF($C$4="", SUMIFS('무신사 메타 광고'!$X:$X, '무신사 메타 광고'!$D:$D, $B371),SUMIFS('무신사 메타 광고'!$X:$X,'무신사 메타 광고'!I:I,$C$4,'무신사 메타 광고'!D:D,$B371))</f>
        <v>0</v>
      </c>
      <c r="O371" s="11">
        <f t="shared" si="20"/>
        <v>0</v>
      </c>
      <c r="R371" s="13"/>
      <c r="S371" s="10">
        <f>IF($S$4="", SUMIFS('무신사 메타 광고'!$L:$L, '무신사 메타 광고'!$C:$C, $R371),SUMIFS('무신사 메타 광고'!L:L,'무신사 메타 광고'!$I:$I,$S$4,'무신사 메타 광고'!$C:$C,$R371))</f>
        <v>0</v>
      </c>
      <c r="T371" s="10">
        <f>IF($S$4="", SUMIFS('무신사 메타 광고'!$V:$V, '무신사 메타 광고'!$C:$C, $R371),SUMIFS('무신사 메타 광고'!$V:$V,'무신사 메타 광고'!$I:$I,$S$4,'무신사 메타 광고'!$C:$C,$R371))</f>
        <v>0</v>
      </c>
      <c r="U371" s="11">
        <f t="shared" si="21"/>
        <v>0</v>
      </c>
      <c r="V371" s="12" t="str">
        <f t="shared" si="25"/>
        <v xml:space="preserve"> </v>
      </c>
      <c r="W371" s="10">
        <f>IF($S$4="", SUMIFS('무신사 메타 광고'!$K:$K, '무신사 메타 광고'!$C:$C, $R371),SUMIFS('무신사 메타 광고'!$K:$K,'무신사 메타 광고'!$I:$I,$S$4,'무신사 메타 광고'!$C:$C,$R371))</f>
        <v>0</v>
      </c>
      <c r="X371" s="10">
        <f>IF($S$4="", SUMIFS('무신사 메타 광고'!$N:$N, '무신사 메타 광고'!$C:$C, $R371),SUMIFS('무신사 메타 광고'!$N:$N,'무신사 메타 광고'!$I:$I,$S$4,'무신사 메타 광고'!$C:$C,$R371))</f>
        <v>0</v>
      </c>
      <c r="Y371" s="11">
        <f t="shared" si="22"/>
        <v>0</v>
      </c>
      <c r="Z371" s="12" t="str">
        <f t="shared" si="26"/>
        <v xml:space="preserve"> </v>
      </c>
      <c r="AB371" s="10">
        <f>IF($S$4="", SUMIFS('무신사 메타 광고'!$X:$X, '무신사 메타 광고'!$C:$C, $R371),SUMIFS('무신사 메타 광고'!$X:$X,'무신사 메타 광고'!$I:$I,$S$4,'무신사 메타 광고'!$C:$C,$R371))</f>
        <v>0</v>
      </c>
      <c r="AC371" s="11">
        <f t="shared" si="23"/>
        <v>0</v>
      </c>
    </row>
    <row r="372" spans="2:29">
      <c r="B372" s="9"/>
      <c r="C372" s="10">
        <f>IF($C$4="", SUMIFS('무신사 메타 광고'!$L:$L, '무신사 메타 광고'!$D:$D, $B372), SUMIFS('무신사 메타 광고'!$L:$L, '무신사 메타 광고'!$I:$I, $C$4, '무신사 메타 광고'!$D:$D, $B372))</f>
        <v>0</v>
      </c>
      <c r="D372" s="10">
        <f>IF($C$4="", SUMIFS('무신사 메타 광고'!$V:$V, '무신사 메타 광고'!$D:$D, $B372), SUMIFS('무신사 메타 광고'!$V:$V,'무신사 메타 광고'!$I:$I,$C$4,'무신사 메타 광고'!$D:$D,$B372))</f>
        <v>0</v>
      </c>
      <c r="E372" s="11">
        <f t="shared" si="16"/>
        <v>0</v>
      </c>
      <c r="F372" s="12" t="str">
        <f t="shared" si="24"/>
        <v xml:space="preserve"> </v>
      </c>
      <c r="G372" s="10">
        <f>IF($C$4="", SUMIFS('무신사 메타 광고'!$K:$K, '무신사 메타 광고'!$D:$D, $B372), SUMIFS('무신사 메타 광고'!$K:$K,'무신사 메타 광고'!$I:$I,$C$4,'무신사 메타 광고'!D:D,$B372))</f>
        <v>0</v>
      </c>
      <c r="H372" s="10">
        <f>IF($C$4="", SUMIFS('무신사 메타 광고'!$N:$N, '무신사 메타 광고'!$D:$D, $B372),SUMIFS('무신사 메타 광고'!$N:$N,'무신사 메타 광고'!$I:$I,$C$4,'무신사 메타 광고'!$D:$D,$B372))</f>
        <v>0</v>
      </c>
      <c r="I372" s="10">
        <f>IF($C$4="", SUMIFS('무신사 메타 광고'!$U:$U, '무신사 메타 광고'!$D:$D, $B372),SUMIFS('무신사 메타 광고'!$U:$U,'무신사 메타 광고'!$I:$I,$C$4,'무신사 메타 광고'!$D:$D,$B372))</f>
        <v>0</v>
      </c>
      <c r="J372" s="11">
        <f t="shared" si="17"/>
        <v>0</v>
      </c>
      <c r="K372" s="11">
        <f t="shared" si="18"/>
        <v>0</v>
      </c>
      <c r="L372" s="12" t="str">
        <f t="shared" si="19"/>
        <v xml:space="preserve"> </v>
      </c>
      <c r="N372" s="10">
        <f>IF($C$4="", SUMIFS('무신사 메타 광고'!$X:$X, '무신사 메타 광고'!$D:$D, $B372),SUMIFS('무신사 메타 광고'!$X:$X,'무신사 메타 광고'!I:I,$C$4,'무신사 메타 광고'!D:D,$B372))</f>
        <v>0</v>
      </c>
      <c r="O372" s="11">
        <f t="shared" si="20"/>
        <v>0</v>
      </c>
      <c r="R372" s="13"/>
      <c r="S372" s="10">
        <f>IF($S$4="", SUMIFS('무신사 메타 광고'!$L:$L, '무신사 메타 광고'!$C:$C, $R372),SUMIFS('무신사 메타 광고'!L:L,'무신사 메타 광고'!$I:$I,$S$4,'무신사 메타 광고'!$C:$C,$R372))</f>
        <v>0</v>
      </c>
      <c r="T372" s="10">
        <f>IF($S$4="", SUMIFS('무신사 메타 광고'!$V:$V, '무신사 메타 광고'!$C:$C, $R372),SUMIFS('무신사 메타 광고'!$V:$V,'무신사 메타 광고'!$I:$I,$S$4,'무신사 메타 광고'!$C:$C,$R372))</f>
        <v>0</v>
      </c>
      <c r="U372" s="11">
        <f t="shared" si="21"/>
        <v>0</v>
      </c>
      <c r="V372" s="12" t="str">
        <f t="shared" si="25"/>
        <v xml:space="preserve"> </v>
      </c>
      <c r="W372" s="10">
        <f>IF($S$4="", SUMIFS('무신사 메타 광고'!$K:$K, '무신사 메타 광고'!$C:$C, $R372),SUMIFS('무신사 메타 광고'!$K:$K,'무신사 메타 광고'!$I:$I,$S$4,'무신사 메타 광고'!$C:$C,$R372))</f>
        <v>0</v>
      </c>
      <c r="X372" s="10">
        <f>IF($S$4="", SUMIFS('무신사 메타 광고'!$N:$N, '무신사 메타 광고'!$C:$C, $R372),SUMIFS('무신사 메타 광고'!$N:$N,'무신사 메타 광고'!$I:$I,$S$4,'무신사 메타 광고'!$C:$C,$R372))</f>
        <v>0</v>
      </c>
      <c r="Y372" s="11">
        <f t="shared" si="22"/>
        <v>0</v>
      </c>
      <c r="Z372" s="12" t="str">
        <f t="shared" si="26"/>
        <v xml:space="preserve"> </v>
      </c>
      <c r="AB372" s="10">
        <f>IF($S$4="", SUMIFS('무신사 메타 광고'!$X:$X, '무신사 메타 광고'!$C:$C, $R372),SUMIFS('무신사 메타 광고'!$X:$X,'무신사 메타 광고'!$I:$I,$S$4,'무신사 메타 광고'!$C:$C,$R372))</f>
        <v>0</v>
      </c>
      <c r="AC372" s="11">
        <f t="shared" si="23"/>
        <v>0</v>
      </c>
    </row>
    <row r="373" spans="2:29">
      <c r="B373" s="9"/>
      <c r="C373" s="10">
        <f>IF($C$4="", SUMIFS('무신사 메타 광고'!$L:$L, '무신사 메타 광고'!$D:$D, $B373), SUMIFS('무신사 메타 광고'!$L:$L, '무신사 메타 광고'!$I:$I, $C$4, '무신사 메타 광고'!$D:$D, $B373))</f>
        <v>0</v>
      </c>
      <c r="D373" s="10">
        <f>IF($C$4="", SUMIFS('무신사 메타 광고'!$V:$V, '무신사 메타 광고'!$D:$D, $B373), SUMIFS('무신사 메타 광고'!$V:$V,'무신사 메타 광고'!$I:$I,$C$4,'무신사 메타 광고'!$D:$D,$B373))</f>
        <v>0</v>
      </c>
      <c r="E373" s="11">
        <f t="shared" si="16"/>
        <v>0</v>
      </c>
      <c r="F373" s="12" t="str">
        <f t="shared" si="24"/>
        <v xml:space="preserve"> </v>
      </c>
      <c r="G373" s="10">
        <f>IF($C$4="", SUMIFS('무신사 메타 광고'!$K:$K, '무신사 메타 광고'!$D:$D, $B373), SUMIFS('무신사 메타 광고'!$K:$K,'무신사 메타 광고'!$I:$I,$C$4,'무신사 메타 광고'!D:D,$B373))</f>
        <v>0</v>
      </c>
      <c r="H373" s="10">
        <f>IF($C$4="", SUMIFS('무신사 메타 광고'!$N:$N, '무신사 메타 광고'!$D:$D, $B373),SUMIFS('무신사 메타 광고'!$N:$N,'무신사 메타 광고'!$I:$I,$C$4,'무신사 메타 광고'!$D:$D,$B373))</f>
        <v>0</v>
      </c>
      <c r="I373" s="10">
        <f>IF($C$4="", SUMIFS('무신사 메타 광고'!$U:$U, '무신사 메타 광고'!$D:$D, $B373),SUMIFS('무신사 메타 광고'!$U:$U,'무신사 메타 광고'!$I:$I,$C$4,'무신사 메타 광고'!$D:$D,$B373))</f>
        <v>0</v>
      </c>
      <c r="J373" s="11">
        <f t="shared" si="17"/>
        <v>0</v>
      </c>
      <c r="K373" s="11">
        <f t="shared" si="18"/>
        <v>0</v>
      </c>
      <c r="L373" s="12" t="str">
        <f t="shared" si="19"/>
        <v xml:space="preserve"> </v>
      </c>
      <c r="N373" s="10">
        <f>IF($C$4="", SUMIFS('무신사 메타 광고'!$X:$X, '무신사 메타 광고'!$D:$D, $B373),SUMIFS('무신사 메타 광고'!$X:$X,'무신사 메타 광고'!I:I,$C$4,'무신사 메타 광고'!D:D,$B373))</f>
        <v>0</v>
      </c>
      <c r="O373" s="11">
        <f t="shared" si="20"/>
        <v>0</v>
      </c>
      <c r="R373" s="13"/>
      <c r="S373" s="10">
        <f>IF($S$4="", SUMIFS('무신사 메타 광고'!$L:$L, '무신사 메타 광고'!$C:$C, $R373),SUMIFS('무신사 메타 광고'!L:L,'무신사 메타 광고'!$I:$I,$S$4,'무신사 메타 광고'!$C:$C,$R373))</f>
        <v>0</v>
      </c>
      <c r="T373" s="10">
        <f>IF($S$4="", SUMIFS('무신사 메타 광고'!$V:$V, '무신사 메타 광고'!$C:$C, $R373),SUMIFS('무신사 메타 광고'!$V:$V,'무신사 메타 광고'!$I:$I,$S$4,'무신사 메타 광고'!$C:$C,$R373))</f>
        <v>0</v>
      </c>
      <c r="U373" s="11">
        <f t="shared" si="21"/>
        <v>0</v>
      </c>
      <c r="V373" s="12" t="str">
        <f t="shared" si="25"/>
        <v xml:space="preserve"> </v>
      </c>
      <c r="W373" s="10">
        <f>IF($S$4="", SUMIFS('무신사 메타 광고'!$K:$K, '무신사 메타 광고'!$C:$C, $R373),SUMIFS('무신사 메타 광고'!$K:$K,'무신사 메타 광고'!$I:$I,$S$4,'무신사 메타 광고'!$C:$C,$R373))</f>
        <v>0</v>
      </c>
      <c r="X373" s="10">
        <f>IF($S$4="", SUMIFS('무신사 메타 광고'!$N:$N, '무신사 메타 광고'!$C:$C, $R373),SUMIFS('무신사 메타 광고'!$N:$N,'무신사 메타 광고'!$I:$I,$S$4,'무신사 메타 광고'!$C:$C,$R373))</f>
        <v>0</v>
      </c>
      <c r="Y373" s="11">
        <f t="shared" si="22"/>
        <v>0</v>
      </c>
      <c r="Z373" s="12" t="str">
        <f t="shared" si="26"/>
        <v xml:space="preserve"> </v>
      </c>
      <c r="AB373" s="10">
        <f>IF($S$4="", SUMIFS('무신사 메타 광고'!$X:$X, '무신사 메타 광고'!$C:$C, $R373),SUMIFS('무신사 메타 광고'!$X:$X,'무신사 메타 광고'!$I:$I,$S$4,'무신사 메타 광고'!$C:$C,$R373))</f>
        <v>0</v>
      </c>
      <c r="AC373" s="11">
        <f t="shared" si="23"/>
        <v>0</v>
      </c>
    </row>
    <row r="374" spans="2:29">
      <c r="B374" s="9"/>
      <c r="C374" s="10">
        <f>IF($C$4="", SUMIFS('무신사 메타 광고'!$L:$L, '무신사 메타 광고'!$D:$D, $B374), SUMIFS('무신사 메타 광고'!$L:$L, '무신사 메타 광고'!$I:$I, $C$4, '무신사 메타 광고'!$D:$D, $B374))</f>
        <v>0</v>
      </c>
      <c r="D374" s="10">
        <f>IF($C$4="", SUMIFS('무신사 메타 광고'!$V:$V, '무신사 메타 광고'!$D:$D, $B374), SUMIFS('무신사 메타 광고'!$V:$V,'무신사 메타 광고'!$I:$I,$C$4,'무신사 메타 광고'!$D:$D,$B374))</f>
        <v>0</v>
      </c>
      <c r="E374" s="11">
        <f t="shared" si="16"/>
        <v>0</v>
      </c>
      <c r="F374" s="12" t="str">
        <f t="shared" si="24"/>
        <v xml:space="preserve"> </v>
      </c>
      <c r="G374" s="10">
        <f>IF($C$4="", SUMIFS('무신사 메타 광고'!$K:$K, '무신사 메타 광고'!$D:$D, $B374), SUMIFS('무신사 메타 광고'!$K:$K,'무신사 메타 광고'!$I:$I,$C$4,'무신사 메타 광고'!D:D,$B374))</f>
        <v>0</v>
      </c>
      <c r="H374" s="10">
        <f>IF($C$4="", SUMIFS('무신사 메타 광고'!$N:$N, '무신사 메타 광고'!$D:$D, $B374),SUMIFS('무신사 메타 광고'!$N:$N,'무신사 메타 광고'!$I:$I,$C$4,'무신사 메타 광고'!$D:$D,$B374))</f>
        <v>0</v>
      </c>
      <c r="I374" s="10">
        <f>IF($C$4="", SUMIFS('무신사 메타 광고'!$U:$U, '무신사 메타 광고'!$D:$D, $B374),SUMIFS('무신사 메타 광고'!$U:$U,'무신사 메타 광고'!$I:$I,$C$4,'무신사 메타 광고'!$D:$D,$B374))</f>
        <v>0</v>
      </c>
      <c r="J374" s="11">
        <f t="shared" si="17"/>
        <v>0</v>
      </c>
      <c r="K374" s="11">
        <f t="shared" si="18"/>
        <v>0</v>
      </c>
      <c r="L374" s="12" t="str">
        <f t="shared" si="19"/>
        <v xml:space="preserve"> </v>
      </c>
      <c r="N374" s="10">
        <f>IF($C$4="", SUMIFS('무신사 메타 광고'!$X:$X, '무신사 메타 광고'!$D:$D, $B374),SUMIFS('무신사 메타 광고'!$X:$X,'무신사 메타 광고'!I:I,$C$4,'무신사 메타 광고'!D:D,$B374))</f>
        <v>0</v>
      </c>
      <c r="O374" s="11">
        <f t="shared" si="20"/>
        <v>0</v>
      </c>
      <c r="R374" s="13"/>
      <c r="S374" s="10">
        <f>IF($S$4="", SUMIFS('무신사 메타 광고'!$L:$L, '무신사 메타 광고'!$C:$C, $R374),SUMIFS('무신사 메타 광고'!L:L,'무신사 메타 광고'!$I:$I,$S$4,'무신사 메타 광고'!$C:$C,$R374))</f>
        <v>0</v>
      </c>
      <c r="T374" s="10">
        <f>IF($S$4="", SUMIFS('무신사 메타 광고'!$V:$V, '무신사 메타 광고'!$C:$C, $R374),SUMIFS('무신사 메타 광고'!$V:$V,'무신사 메타 광고'!$I:$I,$S$4,'무신사 메타 광고'!$C:$C,$R374))</f>
        <v>0</v>
      </c>
      <c r="U374" s="11">
        <f t="shared" si="21"/>
        <v>0</v>
      </c>
      <c r="V374" s="12" t="str">
        <f t="shared" si="25"/>
        <v xml:space="preserve"> </v>
      </c>
      <c r="W374" s="10">
        <f>IF($S$4="", SUMIFS('무신사 메타 광고'!$K:$K, '무신사 메타 광고'!$C:$C, $R374),SUMIFS('무신사 메타 광고'!$K:$K,'무신사 메타 광고'!$I:$I,$S$4,'무신사 메타 광고'!$C:$C,$R374))</f>
        <v>0</v>
      </c>
      <c r="X374" s="10">
        <f>IF($S$4="", SUMIFS('무신사 메타 광고'!$N:$N, '무신사 메타 광고'!$C:$C, $R374),SUMIFS('무신사 메타 광고'!$N:$N,'무신사 메타 광고'!$I:$I,$S$4,'무신사 메타 광고'!$C:$C,$R374))</f>
        <v>0</v>
      </c>
      <c r="Y374" s="11">
        <f t="shared" si="22"/>
        <v>0</v>
      </c>
      <c r="Z374" s="12" t="str">
        <f t="shared" si="26"/>
        <v xml:space="preserve"> </v>
      </c>
      <c r="AB374" s="10">
        <f>IF($S$4="", SUMIFS('무신사 메타 광고'!$X:$X, '무신사 메타 광고'!$C:$C, $R374),SUMIFS('무신사 메타 광고'!$X:$X,'무신사 메타 광고'!$I:$I,$S$4,'무신사 메타 광고'!$C:$C,$R374))</f>
        <v>0</v>
      </c>
      <c r="AC374" s="11">
        <f t="shared" si="23"/>
        <v>0</v>
      </c>
    </row>
    <row r="375" spans="2:29">
      <c r="B375" s="9"/>
      <c r="C375" s="10">
        <f>IF($C$4="", SUMIFS('무신사 메타 광고'!$L:$L, '무신사 메타 광고'!$D:$D, $B375), SUMIFS('무신사 메타 광고'!$L:$L, '무신사 메타 광고'!$I:$I, $C$4, '무신사 메타 광고'!$D:$D, $B375))</f>
        <v>0</v>
      </c>
      <c r="D375" s="10">
        <f>IF($C$4="", SUMIFS('무신사 메타 광고'!$V:$V, '무신사 메타 광고'!$D:$D, $B375), SUMIFS('무신사 메타 광고'!$V:$V,'무신사 메타 광고'!$I:$I,$C$4,'무신사 메타 광고'!$D:$D,$B375))</f>
        <v>0</v>
      </c>
      <c r="E375" s="11">
        <f t="shared" si="16"/>
        <v>0</v>
      </c>
      <c r="F375" s="12" t="str">
        <f t="shared" si="24"/>
        <v xml:space="preserve"> </v>
      </c>
      <c r="G375" s="10">
        <f>IF($C$4="", SUMIFS('무신사 메타 광고'!$K:$K, '무신사 메타 광고'!$D:$D, $B375), SUMIFS('무신사 메타 광고'!$K:$K,'무신사 메타 광고'!$I:$I,$C$4,'무신사 메타 광고'!D:D,$B375))</f>
        <v>0</v>
      </c>
      <c r="H375" s="10">
        <f>IF($C$4="", SUMIFS('무신사 메타 광고'!$N:$N, '무신사 메타 광고'!$D:$D, $B375),SUMIFS('무신사 메타 광고'!$N:$N,'무신사 메타 광고'!$I:$I,$C$4,'무신사 메타 광고'!$D:$D,$B375))</f>
        <v>0</v>
      </c>
      <c r="I375" s="10">
        <f>IF($C$4="", SUMIFS('무신사 메타 광고'!$U:$U, '무신사 메타 광고'!$D:$D, $B375),SUMIFS('무신사 메타 광고'!$U:$U,'무신사 메타 광고'!$I:$I,$C$4,'무신사 메타 광고'!$D:$D,$B375))</f>
        <v>0</v>
      </c>
      <c r="J375" s="11">
        <f t="shared" si="17"/>
        <v>0</v>
      </c>
      <c r="K375" s="11">
        <f t="shared" si="18"/>
        <v>0</v>
      </c>
      <c r="L375" s="12" t="str">
        <f t="shared" si="19"/>
        <v xml:space="preserve"> </v>
      </c>
      <c r="N375" s="10">
        <f>IF($C$4="", SUMIFS('무신사 메타 광고'!$X:$X, '무신사 메타 광고'!$D:$D, $B375),SUMIFS('무신사 메타 광고'!$X:$X,'무신사 메타 광고'!I:I,$C$4,'무신사 메타 광고'!D:D,$B375))</f>
        <v>0</v>
      </c>
      <c r="O375" s="11">
        <f t="shared" si="20"/>
        <v>0</v>
      </c>
      <c r="R375" s="13"/>
      <c r="S375" s="10">
        <f>IF($S$4="", SUMIFS('무신사 메타 광고'!$L:$L, '무신사 메타 광고'!$C:$C, $R375),SUMIFS('무신사 메타 광고'!L:L,'무신사 메타 광고'!$I:$I,$S$4,'무신사 메타 광고'!$C:$C,$R375))</f>
        <v>0</v>
      </c>
      <c r="T375" s="10">
        <f>IF($S$4="", SUMIFS('무신사 메타 광고'!$V:$V, '무신사 메타 광고'!$C:$C, $R375),SUMIFS('무신사 메타 광고'!$V:$V,'무신사 메타 광고'!$I:$I,$S$4,'무신사 메타 광고'!$C:$C,$R375))</f>
        <v>0</v>
      </c>
      <c r="U375" s="11">
        <f t="shared" si="21"/>
        <v>0</v>
      </c>
      <c r="V375" s="12" t="str">
        <f t="shared" si="25"/>
        <v xml:space="preserve"> </v>
      </c>
      <c r="W375" s="10">
        <f>IF($S$4="", SUMIFS('무신사 메타 광고'!$K:$K, '무신사 메타 광고'!$C:$C, $R375),SUMIFS('무신사 메타 광고'!$K:$K,'무신사 메타 광고'!$I:$I,$S$4,'무신사 메타 광고'!$C:$C,$R375))</f>
        <v>0</v>
      </c>
      <c r="X375" s="10">
        <f>IF($S$4="", SUMIFS('무신사 메타 광고'!$N:$N, '무신사 메타 광고'!$C:$C, $R375),SUMIFS('무신사 메타 광고'!$N:$N,'무신사 메타 광고'!$I:$I,$S$4,'무신사 메타 광고'!$C:$C,$R375))</f>
        <v>0</v>
      </c>
      <c r="Y375" s="11">
        <f t="shared" si="22"/>
        <v>0</v>
      </c>
      <c r="Z375" s="12" t="str">
        <f t="shared" si="26"/>
        <v xml:space="preserve"> </v>
      </c>
      <c r="AB375" s="10">
        <f>IF($S$4="", SUMIFS('무신사 메타 광고'!$X:$X, '무신사 메타 광고'!$C:$C, $R375),SUMIFS('무신사 메타 광고'!$X:$X,'무신사 메타 광고'!$I:$I,$S$4,'무신사 메타 광고'!$C:$C,$R375))</f>
        <v>0</v>
      </c>
      <c r="AC375" s="11">
        <f t="shared" si="23"/>
        <v>0</v>
      </c>
    </row>
    <row r="376" spans="2:29">
      <c r="B376" s="9"/>
      <c r="C376" s="10">
        <f>IF($C$4="", SUMIFS('무신사 메타 광고'!$L:$L, '무신사 메타 광고'!$D:$D, $B376), SUMIFS('무신사 메타 광고'!$L:$L, '무신사 메타 광고'!$I:$I, $C$4, '무신사 메타 광고'!$D:$D, $B376))</f>
        <v>0</v>
      </c>
      <c r="D376" s="10">
        <f>IF($C$4="", SUMIFS('무신사 메타 광고'!$V:$V, '무신사 메타 광고'!$D:$D, $B376), SUMIFS('무신사 메타 광고'!$V:$V,'무신사 메타 광고'!$I:$I,$C$4,'무신사 메타 광고'!$D:$D,$B376))</f>
        <v>0</v>
      </c>
      <c r="E376" s="11">
        <f t="shared" si="16"/>
        <v>0</v>
      </c>
      <c r="F376" s="12" t="str">
        <f t="shared" si="24"/>
        <v xml:space="preserve"> </v>
      </c>
      <c r="G376" s="10">
        <f>IF($C$4="", SUMIFS('무신사 메타 광고'!$K:$K, '무신사 메타 광고'!$D:$D, $B376), SUMIFS('무신사 메타 광고'!$K:$K,'무신사 메타 광고'!$I:$I,$C$4,'무신사 메타 광고'!D:D,$B376))</f>
        <v>0</v>
      </c>
      <c r="H376" s="10">
        <f>IF($C$4="", SUMIFS('무신사 메타 광고'!$N:$N, '무신사 메타 광고'!$D:$D, $B376),SUMIFS('무신사 메타 광고'!$N:$N,'무신사 메타 광고'!$I:$I,$C$4,'무신사 메타 광고'!$D:$D,$B376))</f>
        <v>0</v>
      </c>
      <c r="I376" s="10">
        <f>IF($C$4="", SUMIFS('무신사 메타 광고'!$U:$U, '무신사 메타 광고'!$D:$D, $B376),SUMIFS('무신사 메타 광고'!$U:$U,'무신사 메타 광고'!$I:$I,$C$4,'무신사 메타 광고'!$D:$D,$B376))</f>
        <v>0</v>
      </c>
      <c r="J376" s="11">
        <f t="shared" si="17"/>
        <v>0</v>
      </c>
      <c r="K376" s="11">
        <f t="shared" si="18"/>
        <v>0</v>
      </c>
      <c r="L376" s="12" t="str">
        <f t="shared" si="19"/>
        <v xml:space="preserve"> </v>
      </c>
      <c r="N376" s="10">
        <f>IF($C$4="", SUMIFS('무신사 메타 광고'!$X:$X, '무신사 메타 광고'!$D:$D, $B376),SUMIFS('무신사 메타 광고'!$X:$X,'무신사 메타 광고'!I:I,$C$4,'무신사 메타 광고'!D:D,$B376))</f>
        <v>0</v>
      </c>
      <c r="O376" s="11">
        <f t="shared" si="20"/>
        <v>0</v>
      </c>
      <c r="R376" s="13"/>
      <c r="S376" s="10">
        <f>IF($S$4="", SUMIFS('무신사 메타 광고'!$L:$L, '무신사 메타 광고'!$C:$C, $R376),SUMIFS('무신사 메타 광고'!L:L,'무신사 메타 광고'!$I:$I,$S$4,'무신사 메타 광고'!$C:$C,$R376))</f>
        <v>0</v>
      </c>
      <c r="T376" s="10">
        <f>IF($S$4="", SUMIFS('무신사 메타 광고'!$V:$V, '무신사 메타 광고'!$C:$C, $R376),SUMIFS('무신사 메타 광고'!$V:$V,'무신사 메타 광고'!$I:$I,$S$4,'무신사 메타 광고'!$C:$C,$R376))</f>
        <v>0</v>
      </c>
      <c r="U376" s="11">
        <f t="shared" si="21"/>
        <v>0</v>
      </c>
      <c r="V376" s="12" t="str">
        <f t="shared" si="25"/>
        <v xml:space="preserve"> </v>
      </c>
      <c r="W376" s="10">
        <f>IF($S$4="", SUMIFS('무신사 메타 광고'!$K:$K, '무신사 메타 광고'!$C:$C, $R376),SUMIFS('무신사 메타 광고'!$K:$K,'무신사 메타 광고'!$I:$I,$S$4,'무신사 메타 광고'!$C:$C,$R376))</f>
        <v>0</v>
      </c>
      <c r="X376" s="10">
        <f>IF($S$4="", SUMIFS('무신사 메타 광고'!$N:$N, '무신사 메타 광고'!$C:$C, $R376),SUMIFS('무신사 메타 광고'!$N:$N,'무신사 메타 광고'!$I:$I,$S$4,'무신사 메타 광고'!$C:$C,$R376))</f>
        <v>0</v>
      </c>
      <c r="Y376" s="11">
        <f t="shared" si="22"/>
        <v>0</v>
      </c>
      <c r="Z376" s="12" t="str">
        <f t="shared" si="26"/>
        <v xml:space="preserve"> </v>
      </c>
      <c r="AB376" s="10">
        <f>IF($S$4="", SUMIFS('무신사 메타 광고'!$X:$X, '무신사 메타 광고'!$C:$C, $R376),SUMIFS('무신사 메타 광고'!$X:$X,'무신사 메타 광고'!$I:$I,$S$4,'무신사 메타 광고'!$C:$C,$R376))</f>
        <v>0</v>
      </c>
      <c r="AC376" s="11">
        <f t="shared" si="23"/>
        <v>0</v>
      </c>
    </row>
    <row r="377" spans="2:29">
      <c r="B377" s="9"/>
      <c r="C377" s="10">
        <f>IF($C$4="", SUMIFS('무신사 메타 광고'!$L:$L, '무신사 메타 광고'!$D:$D, $B377), SUMIFS('무신사 메타 광고'!$L:$L, '무신사 메타 광고'!$I:$I, $C$4, '무신사 메타 광고'!$D:$D, $B377))</f>
        <v>0</v>
      </c>
      <c r="D377" s="10">
        <f>IF($C$4="", SUMIFS('무신사 메타 광고'!$V:$V, '무신사 메타 광고'!$D:$D, $B377), SUMIFS('무신사 메타 광고'!$V:$V,'무신사 메타 광고'!$I:$I,$C$4,'무신사 메타 광고'!$D:$D,$B377))</f>
        <v>0</v>
      </c>
      <c r="E377" s="11">
        <f t="shared" si="16"/>
        <v>0</v>
      </c>
      <c r="F377" s="12" t="str">
        <f t="shared" si="24"/>
        <v xml:space="preserve"> </v>
      </c>
      <c r="G377" s="10">
        <f>IF($C$4="", SUMIFS('무신사 메타 광고'!$K:$K, '무신사 메타 광고'!$D:$D, $B377), SUMIFS('무신사 메타 광고'!$K:$K,'무신사 메타 광고'!$I:$I,$C$4,'무신사 메타 광고'!D:D,$B377))</f>
        <v>0</v>
      </c>
      <c r="H377" s="10">
        <f>IF($C$4="", SUMIFS('무신사 메타 광고'!$N:$N, '무신사 메타 광고'!$D:$D, $B377),SUMIFS('무신사 메타 광고'!$N:$N,'무신사 메타 광고'!$I:$I,$C$4,'무신사 메타 광고'!$D:$D,$B377))</f>
        <v>0</v>
      </c>
      <c r="I377" s="10">
        <f>IF($C$4="", SUMIFS('무신사 메타 광고'!$U:$U, '무신사 메타 광고'!$D:$D, $B377),SUMIFS('무신사 메타 광고'!$U:$U,'무신사 메타 광고'!$I:$I,$C$4,'무신사 메타 광고'!$D:$D,$B377))</f>
        <v>0</v>
      </c>
      <c r="J377" s="11">
        <f t="shared" si="17"/>
        <v>0</v>
      </c>
      <c r="K377" s="11">
        <f t="shared" si="18"/>
        <v>0</v>
      </c>
      <c r="L377" s="12" t="str">
        <f t="shared" si="19"/>
        <v xml:space="preserve"> </v>
      </c>
      <c r="N377" s="10">
        <f>IF($C$4="", SUMIFS('무신사 메타 광고'!$X:$X, '무신사 메타 광고'!$D:$D, $B377),SUMIFS('무신사 메타 광고'!$X:$X,'무신사 메타 광고'!I:I,$C$4,'무신사 메타 광고'!D:D,$B377))</f>
        <v>0</v>
      </c>
      <c r="O377" s="11">
        <f t="shared" si="20"/>
        <v>0</v>
      </c>
      <c r="R377" s="13"/>
      <c r="S377" s="10">
        <f>IF($S$4="", SUMIFS('무신사 메타 광고'!$L:$L, '무신사 메타 광고'!$C:$C, $R377),SUMIFS('무신사 메타 광고'!L:L,'무신사 메타 광고'!$I:$I,$S$4,'무신사 메타 광고'!$C:$C,$R377))</f>
        <v>0</v>
      </c>
      <c r="T377" s="10">
        <f>IF($S$4="", SUMIFS('무신사 메타 광고'!$V:$V, '무신사 메타 광고'!$C:$C, $R377),SUMIFS('무신사 메타 광고'!$V:$V,'무신사 메타 광고'!$I:$I,$S$4,'무신사 메타 광고'!$C:$C,$R377))</f>
        <v>0</v>
      </c>
      <c r="U377" s="11">
        <f t="shared" si="21"/>
        <v>0</v>
      </c>
      <c r="V377" s="12" t="str">
        <f t="shared" si="25"/>
        <v xml:space="preserve"> </v>
      </c>
      <c r="W377" s="10">
        <f>IF($S$4="", SUMIFS('무신사 메타 광고'!$K:$K, '무신사 메타 광고'!$C:$C, $R377),SUMIFS('무신사 메타 광고'!$K:$K,'무신사 메타 광고'!$I:$I,$S$4,'무신사 메타 광고'!$C:$C,$R377))</f>
        <v>0</v>
      </c>
      <c r="X377" s="10">
        <f>IF($S$4="", SUMIFS('무신사 메타 광고'!$N:$N, '무신사 메타 광고'!$C:$C, $R377),SUMIFS('무신사 메타 광고'!$N:$N,'무신사 메타 광고'!$I:$I,$S$4,'무신사 메타 광고'!$C:$C,$R377))</f>
        <v>0</v>
      </c>
      <c r="Y377" s="11">
        <f t="shared" si="22"/>
        <v>0</v>
      </c>
      <c r="Z377" s="12" t="str">
        <f t="shared" si="26"/>
        <v xml:space="preserve"> </v>
      </c>
      <c r="AB377" s="10">
        <f>IF($S$4="", SUMIFS('무신사 메타 광고'!$X:$X, '무신사 메타 광고'!$C:$C, $R377),SUMIFS('무신사 메타 광고'!$X:$X,'무신사 메타 광고'!$I:$I,$S$4,'무신사 메타 광고'!$C:$C,$R377))</f>
        <v>0</v>
      </c>
      <c r="AC377" s="11">
        <f t="shared" si="23"/>
        <v>0</v>
      </c>
    </row>
    <row r="378" spans="2:29">
      <c r="B378" s="9"/>
      <c r="C378" s="10">
        <f>IF($C$4="", SUMIFS('무신사 메타 광고'!$L:$L, '무신사 메타 광고'!$D:$D, $B378), SUMIFS('무신사 메타 광고'!$L:$L, '무신사 메타 광고'!$I:$I, $C$4, '무신사 메타 광고'!$D:$D, $B378))</f>
        <v>0</v>
      </c>
      <c r="D378" s="10">
        <f>IF($C$4="", SUMIFS('무신사 메타 광고'!$V:$V, '무신사 메타 광고'!$D:$D, $B378), SUMIFS('무신사 메타 광고'!$V:$V,'무신사 메타 광고'!$I:$I,$C$4,'무신사 메타 광고'!$D:$D,$B378))</f>
        <v>0</v>
      </c>
      <c r="E378" s="11">
        <f t="shared" si="16"/>
        <v>0</v>
      </c>
      <c r="F378" s="12" t="str">
        <f t="shared" si="24"/>
        <v xml:space="preserve"> </v>
      </c>
      <c r="G378" s="10">
        <f>IF($C$4="", SUMIFS('무신사 메타 광고'!$K:$K, '무신사 메타 광고'!$D:$D, $B378), SUMIFS('무신사 메타 광고'!$K:$K,'무신사 메타 광고'!$I:$I,$C$4,'무신사 메타 광고'!D:D,$B378))</f>
        <v>0</v>
      </c>
      <c r="H378" s="10">
        <f>IF($C$4="", SUMIFS('무신사 메타 광고'!$N:$N, '무신사 메타 광고'!$D:$D, $B378),SUMIFS('무신사 메타 광고'!$N:$N,'무신사 메타 광고'!$I:$I,$C$4,'무신사 메타 광고'!$D:$D,$B378))</f>
        <v>0</v>
      </c>
      <c r="I378" s="10">
        <f>IF($C$4="", SUMIFS('무신사 메타 광고'!$U:$U, '무신사 메타 광고'!$D:$D, $B378),SUMIFS('무신사 메타 광고'!$U:$U,'무신사 메타 광고'!$I:$I,$C$4,'무신사 메타 광고'!$D:$D,$B378))</f>
        <v>0</v>
      </c>
      <c r="J378" s="11">
        <f t="shared" si="17"/>
        <v>0</v>
      </c>
      <c r="K378" s="11">
        <f t="shared" si="18"/>
        <v>0</v>
      </c>
      <c r="L378" s="12" t="str">
        <f t="shared" si="19"/>
        <v xml:space="preserve"> </v>
      </c>
      <c r="N378" s="10">
        <f>IF($C$4="", SUMIFS('무신사 메타 광고'!$X:$X, '무신사 메타 광고'!$D:$D, $B378),SUMIFS('무신사 메타 광고'!$X:$X,'무신사 메타 광고'!I:I,$C$4,'무신사 메타 광고'!D:D,$B378))</f>
        <v>0</v>
      </c>
      <c r="O378" s="11">
        <f t="shared" si="20"/>
        <v>0</v>
      </c>
      <c r="R378" s="13"/>
      <c r="S378" s="10">
        <f>IF($S$4="", SUMIFS('무신사 메타 광고'!$L:$L, '무신사 메타 광고'!$C:$C, $R378),SUMIFS('무신사 메타 광고'!L:L,'무신사 메타 광고'!$I:$I,$S$4,'무신사 메타 광고'!$C:$C,$R378))</f>
        <v>0</v>
      </c>
      <c r="T378" s="10">
        <f>IF($S$4="", SUMIFS('무신사 메타 광고'!$V:$V, '무신사 메타 광고'!$C:$C, $R378),SUMIFS('무신사 메타 광고'!$V:$V,'무신사 메타 광고'!$I:$I,$S$4,'무신사 메타 광고'!$C:$C,$R378))</f>
        <v>0</v>
      </c>
      <c r="U378" s="11">
        <f t="shared" si="21"/>
        <v>0</v>
      </c>
      <c r="V378" s="12" t="str">
        <f t="shared" si="25"/>
        <v xml:space="preserve"> </v>
      </c>
      <c r="W378" s="10">
        <f>IF($S$4="", SUMIFS('무신사 메타 광고'!$K:$K, '무신사 메타 광고'!$C:$C, $R378),SUMIFS('무신사 메타 광고'!$K:$K,'무신사 메타 광고'!$I:$I,$S$4,'무신사 메타 광고'!$C:$C,$R378))</f>
        <v>0</v>
      </c>
      <c r="X378" s="10">
        <f>IF($S$4="", SUMIFS('무신사 메타 광고'!$N:$N, '무신사 메타 광고'!$C:$C, $R378),SUMIFS('무신사 메타 광고'!$N:$N,'무신사 메타 광고'!$I:$I,$S$4,'무신사 메타 광고'!$C:$C,$R378))</f>
        <v>0</v>
      </c>
      <c r="Y378" s="11">
        <f t="shared" si="22"/>
        <v>0</v>
      </c>
      <c r="Z378" s="12" t="str">
        <f t="shared" si="26"/>
        <v xml:space="preserve"> </v>
      </c>
      <c r="AB378" s="10">
        <f>IF($S$4="", SUMIFS('무신사 메타 광고'!$X:$X, '무신사 메타 광고'!$C:$C, $R378),SUMIFS('무신사 메타 광고'!$X:$X,'무신사 메타 광고'!$I:$I,$S$4,'무신사 메타 광고'!$C:$C,$R378))</f>
        <v>0</v>
      </c>
      <c r="AC378" s="11">
        <f t="shared" si="23"/>
        <v>0</v>
      </c>
    </row>
    <row r="379" spans="2:29">
      <c r="B379" s="9"/>
      <c r="C379" s="10">
        <f>IF($C$4="", SUMIFS('무신사 메타 광고'!$L:$L, '무신사 메타 광고'!$D:$D, $B379), SUMIFS('무신사 메타 광고'!$L:$L, '무신사 메타 광고'!$I:$I, $C$4, '무신사 메타 광고'!$D:$D, $B379))</f>
        <v>0</v>
      </c>
      <c r="D379" s="10">
        <f>IF($C$4="", SUMIFS('무신사 메타 광고'!$V:$V, '무신사 메타 광고'!$D:$D, $B379), SUMIFS('무신사 메타 광고'!$V:$V,'무신사 메타 광고'!$I:$I,$C$4,'무신사 메타 광고'!$D:$D,$B379))</f>
        <v>0</v>
      </c>
      <c r="E379" s="11">
        <f t="shared" si="16"/>
        <v>0</v>
      </c>
      <c r="F379" s="12" t="str">
        <f t="shared" si="24"/>
        <v xml:space="preserve"> </v>
      </c>
      <c r="G379" s="10">
        <f>IF($C$4="", SUMIFS('무신사 메타 광고'!$K:$K, '무신사 메타 광고'!$D:$D, $B379), SUMIFS('무신사 메타 광고'!$K:$K,'무신사 메타 광고'!$I:$I,$C$4,'무신사 메타 광고'!D:D,$B379))</f>
        <v>0</v>
      </c>
      <c r="H379" s="10">
        <f>IF($C$4="", SUMIFS('무신사 메타 광고'!$N:$N, '무신사 메타 광고'!$D:$D, $B379),SUMIFS('무신사 메타 광고'!$N:$N,'무신사 메타 광고'!$I:$I,$C$4,'무신사 메타 광고'!$D:$D,$B379))</f>
        <v>0</v>
      </c>
      <c r="I379" s="10">
        <f>IF($C$4="", SUMIFS('무신사 메타 광고'!$U:$U, '무신사 메타 광고'!$D:$D, $B379),SUMIFS('무신사 메타 광고'!$U:$U,'무신사 메타 광고'!$I:$I,$C$4,'무신사 메타 광고'!$D:$D,$B379))</f>
        <v>0</v>
      </c>
      <c r="J379" s="11">
        <f t="shared" si="17"/>
        <v>0</v>
      </c>
      <c r="K379" s="11">
        <f t="shared" si="18"/>
        <v>0</v>
      </c>
      <c r="L379" s="12" t="str">
        <f t="shared" si="19"/>
        <v xml:space="preserve"> </v>
      </c>
      <c r="N379" s="10">
        <f>IF($C$4="", SUMIFS('무신사 메타 광고'!$X:$X, '무신사 메타 광고'!$D:$D, $B379),SUMIFS('무신사 메타 광고'!$X:$X,'무신사 메타 광고'!I:I,$C$4,'무신사 메타 광고'!D:D,$B379))</f>
        <v>0</v>
      </c>
      <c r="O379" s="11">
        <f t="shared" si="20"/>
        <v>0</v>
      </c>
      <c r="R379" s="13"/>
      <c r="S379" s="10">
        <f>IF($S$4="", SUMIFS('무신사 메타 광고'!$L:$L, '무신사 메타 광고'!$C:$C, $R379),SUMIFS('무신사 메타 광고'!L:L,'무신사 메타 광고'!$I:$I,$S$4,'무신사 메타 광고'!$C:$C,$R379))</f>
        <v>0</v>
      </c>
      <c r="T379" s="10">
        <f>IF($S$4="", SUMIFS('무신사 메타 광고'!$V:$V, '무신사 메타 광고'!$C:$C, $R379),SUMIFS('무신사 메타 광고'!$V:$V,'무신사 메타 광고'!$I:$I,$S$4,'무신사 메타 광고'!$C:$C,$R379))</f>
        <v>0</v>
      </c>
      <c r="U379" s="11">
        <f t="shared" si="21"/>
        <v>0</v>
      </c>
      <c r="V379" s="12" t="str">
        <f t="shared" si="25"/>
        <v xml:space="preserve"> </v>
      </c>
      <c r="W379" s="10">
        <f>IF($S$4="", SUMIFS('무신사 메타 광고'!$K:$K, '무신사 메타 광고'!$C:$C, $R379),SUMIFS('무신사 메타 광고'!$K:$K,'무신사 메타 광고'!$I:$I,$S$4,'무신사 메타 광고'!$C:$C,$R379))</f>
        <v>0</v>
      </c>
      <c r="X379" s="10">
        <f>IF($S$4="", SUMIFS('무신사 메타 광고'!$N:$N, '무신사 메타 광고'!$C:$C, $R379),SUMIFS('무신사 메타 광고'!$N:$N,'무신사 메타 광고'!$I:$I,$S$4,'무신사 메타 광고'!$C:$C,$R379))</f>
        <v>0</v>
      </c>
      <c r="Y379" s="11">
        <f t="shared" si="22"/>
        <v>0</v>
      </c>
      <c r="Z379" s="12" t="str">
        <f t="shared" si="26"/>
        <v xml:space="preserve"> </v>
      </c>
      <c r="AB379" s="10">
        <f>IF($S$4="", SUMIFS('무신사 메타 광고'!$X:$X, '무신사 메타 광고'!$C:$C, $R379),SUMIFS('무신사 메타 광고'!$X:$X,'무신사 메타 광고'!$I:$I,$S$4,'무신사 메타 광고'!$C:$C,$R379))</f>
        <v>0</v>
      </c>
      <c r="AC379" s="11">
        <f t="shared" si="23"/>
        <v>0</v>
      </c>
    </row>
    <row r="380" spans="2:29">
      <c r="B380" s="9"/>
      <c r="C380" s="10">
        <f>IF($C$4="", SUMIFS('무신사 메타 광고'!$L:$L, '무신사 메타 광고'!$D:$D, $B380), SUMIFS('무신사 메타 광고'!$L:$L, '무신사 메타 광고'!$I:$I, $C$4, '무신사 메타 광고'!$D:$D, $B380))</f>
        <v>0</v>
      </c>
      <c r="D380" s="10">
        <f>IF($C$4="", SUMIFS('무신사 메타 광고'!$V:$V, '무신사 메타 광고'!$D:$D, $B380), SUMIFS('무신사 메타 광고'!$V:$V,'무신사 메타 광고'!$I:$I,$C$4,'무신사 메타 광고'!$D:$D,$B380))</f>
        <v>0</v>
      </c>
      <c r="E380" s="11">
        <f t="shared" si="16"/>
        <v>0</v>
      </c>
      <c r="F380" s="12" t="str">
        <f t="shared" si="24"/>
        <v xml:space="preserve"> </v>
      </c>
      <c r="G380" s="10">
        <f>IF($C$4="", SUMIFS('무신사 메타 광고'!$K:$K, '무신사 메타 광고'!$D:$D, $B380), SUMIFS('무신사 메타 광고'!$K:$K,'무신사 메타 광고'!$I:$I,$C$4,'무신사 메타 광고'!D:D,$B380))</f>
        <v>0</v>
      </c>
      <c r="H380" s="10">
        <f>IF($C$4="", SUMIFS('무신사 메타 광고'!$N:$N, '무신사 메타 광고'!$D:$D, $B380),SUMIFS('무신사 메타 광고'!$N:$N,'무신사 메타 광고'!$I:$I,$C$4,'무신사 메타 광고'!$D:$D,$B380))</f>
        <v>0</v>
      </c>
      <c r="I380" s="10">
        <f>IF($C$4="", SUMIFS('무신사 메타 광고'!$U:$U, '무신사 메타 광고'!$D:$D, $B380),SUMIFS('무신사 메타 광고'!$U:$U,'무신사 메타 광고'!$I:$I,$C$4,'무신사 메타 광고'!$D:$D,$B380))</f>
        <v>0</v>
      </c>
      <c r="J380" s="11">
        <f t="shared" si="17"/>
        <v>0</v>
      </c>
      <c r="K380" s="11">
        <f t="shared" si="18"/>
        <v>0</v>
      </c>
      <c r="L380" s="12" t="str">
        <f t="shared" si="19"/>
        <v xml:space="preserve"> </v>
      </c>
      <c r="N380" s="10">
        <f>IF($C$4="", SUMIFS('무신사 메타 광고'!$X:$X, '무신사 메타 광고'!$D:$D, $B380),SUMIFS('무신사 메타 광고'!$X:$X,'무신사 메타 광고'!I:I,$C$4,'무신사 메타 광고'!D:D,$B380))</f>
        <v>0</v>
      </c>
      <c r="O380" s="11">
        <f t="shared" si="20"/>
        <v>0</v>
      </c>
      <c r="R380" s="13"/>
      <c r="S380" s="10">
        <f>IF($S$4="", SUMIFS('무신사 메타 광고'!$L:$L, '무신사 메타 광고'!$C:$C, $R380),SUMIFS('무신사 메타 광고'!L:L,'무신사 메타 광고'!$I:$I,$S$4,'무신사 메타 광고'!$C:$C,$R380))</f>
        <v>0</v>
      </c>
      <c r="T380" s="10">
        <f>IF($S$4="", SUMIFS('무신사 메타 광고'!$V:$V, '무신사 메타 광고'!$C:$C, $R380),SUMIFS('무신사 메타 광고'!$V:$V,'무신사 메타 광고'!$I:$I,$S$4,'무신사 메타 광고'!$C:$C,$R380))</f>
        <v>0</v>
      </c>
      <c r="U380" s="11">
        <f t="shared" si="21"/>
        <v>0</v>
      </c>
      <c r="V380" s="12" t="str">
        <f t="shared" si="25"/>
        <v xml:space="preserve"> </v>
      </c>
      <c r="W380" s="10">
        <f>IF($S$4="", SUMIFS('무신사 메타 광고'!$K:$K, '무신사 메타 광고'!$C:$C, $R380),SUMIFS('무신사 메타 광고'!$K:$K,'무신사 메타 광고'!$I:$I,$S$4,'무신사 메타 광고'!$C:$C,$R380))</f>
        <v>0</v>
      </c>
      <c r="X380" s="10">
        <f>IF($S$4="", SUMIFS('무신사 메타 광고'!$N:$N, '무신사 메타 광고'!$C:$C, $R380),SUMIFS('무신사 메타 광고'!$N:$N,'무신사 메타 광고'!$I:$I,$S$4,'무신사 메타 광고'!$C:$C,$R380))</f>
        <v>0</v>
      </c>
      <c r="Y380" s="11">
        <f t="shared" si="22"/>
        <v>0</v>
      </c>
      <c r="Z380" s="12" t="str">
        <f t="shared" si="26"/>
        <v xml:space="preserve"> </v>
      </c>
      <c r="AB380" s="10">
        <f>IF($S$4="", SUMIFS('무신사 메타 광고'!$X:$X, '무신사 메타 광고'!$C:$C, $R380),SUMIFS('무신사 메타 광고'!$X:$X,'무신사 메타 광고'!$I:$I,$S$4,'무신사 메타 광고'!$C:$C,$R380))</f>
        <v>0</v>
      </c>
      <c r="AC380" s="11">
        <f t="shared" si="23"/>
        <v>0</v>
      </c>
    </row>
    <row r="381" spans="2:29">
      <c r="B381" s="9"/>
      <c r="C381" s="10">
        <f>IF($C$4="", SUMIFS('무신사 메타 광고'!$L:$L, '무신사 메타 광고'!$D:$D, $B381), SUMIFS('무신사 메타 광고'!$L:$L, '무신사 메타 광고'!$I:$I, $C$4, '무신사 메타 광고'!$D:$D, $B381))</f>
        <v>0</v>
      </c>
      <c r="D381" s="10">
        <f>IF($C$4="", SUMIFS('무신사 메타 광고'!$V:$V, '무신사 메타 광고'!$D:$D, $B381), SUMIFS('무신사 메타 광고'!$V:$V,'무신사 메타 광고'!$I:$I,$C$4,'무신사 메타 광고'!$D:$D,$B381))</f>
        <v>0</v>
      </c>
      <c r="E381" s="11">
        <f t="shared" si="16"/>
        <v>0</v>
      </c>
      <c r="F381" s="12" t="str">
        <f t="shared" si="24"/>
        <v xml:space="preserve"> </v>
      </c>
      <c r="G381" s="10">
        <f>IF($C$4="", SUMIFS('무신사 메타 광고'!$K:$K, '무신사 메타 광고'!$D:$D, $B381), SUMIFS('무신사 메타 광고'!$K:$K,'무신사 메타 광고'!$I:$I,$C$4,'무신사 메타 광고'!D:D,$B381))</f>
        <v>0</v>
      </c>
      <c r="H381" s="10">
        <f>IF($C$4="", SUMIFS('무신사 메타 광고'!$N:$N, '무신사 메타 광고'!$D:$D, $B381),SUMIFS('무신사 메타 광고'!$N:$N,'무신사 메타 광고'!$I:$I,$C$4,'무신사 메타 광고'!$D:$D,$B381))</f>
        <v>0</v>
      </c>
      <c r="I381" s="10">
        <f>IF($C$4="", SUMIFS('무신사 메타 광고'!$U:$U, '무신사 메타 광고'!$D:$D, $B381),SUMIFS('무신사 메타 광고'!$U:$U,'무신사 메타 광고'!$I:$I,$C$4,'무신사 메타 광고'!$D:$D,$B381))</f>
        <v>0</v>
      </c>
      <c r="J381" s="11">
        <f t="shared" si="17"/>
        <v>0</v>
      </c>
      <c r="K381" s="11">
        <f t="shared" si="18"/>
        <v>0</v>
      </c>
      <c r="L381" s="12" t="str">
        <f t="shared" si="19"/>
        <v xml:space="preserve"> </v>
      </c>
      <c r="N381" s="10">
        <f>IF($C$4="", SUMIFS('무신사 메타 광고'!$X:$X, '무신사 메타 광고'!$D:$D, $B381),SUMIFS('무신사 메타 광고'!$X:$X,'무신사 메타 광고'!I:I,$C$4,'무신사 메타 광고'!D:D,$B381))</f>
        <v>0</v>
      </c>
      <c r="O381" s="11">
        <f t="shared" si="20"/>
        <v>0</v>
      </c>
      <c r="R381" s="13"/>
      <c r="S381" s="10">
        <f>IF($S$4="", SUMIFS('무신사 메타 광고'!$L:$L, '무신사 메타 광고'!$C:$C, $R381),SUMIFS('무신사 메타 광고'!L:L,'무신사 메타 광고'!$I:$I,$S$4,'무신사 메타 광고'!$C:$C,$R381))</f>
        <v>0</v>
      </c>
      <c r="T381" s="10">
        <f>IF($S$4="", SUMIFS('무신사 메타 광고'!$V:$V, '무신사 메타 광고'!$C:$C, $R381),SUMIFS('무신사 메타 광고'!$V:$V,'무신사 메타 광고'!$I:$I,$S$4,'무신사 메타 광고'!$C:$C,$R381))</f>
        <v>0</v>
      </c>
      <c r="U381" s="11">
        <f t="shared" si="21"/>
        <v>0</v>
      </c>
      <c r="V381" s="12" t="str">
        <f t="shared" si="25"/>
        <v xml:space="preserve"> </v>
      </c>
      <c r="W381" s="10">
        <f>IF($S$4="", SUMIFS('무신사 메타 광고'!$K:$K, '무신사 메타 광고'!$C:$C, $R381),SUMIFS('무신사 메타 광고'!$K:$K,'무신사 메타 광고'!$I:$I,$S$4,'무신사 메타 광고'!$C:$C,$R381))</f>
        <v>0</v>
      </c>
      <c r="X381" s="10">
        <f>IF($S$4="", SUMIFS('무신사 메타 광고'!$N:$N, '무신사 메타 광고'!$C:$C, $R381),SUMIFS('무신사 메타 광고'!$N:$N,'무신사 메타 광고'!$I:$I,$S$4,'무신사 메타 광고'!$C:$C,$R381))</f>
        <v>0</v>
      </c>
      <c r="Y381" s="11">
        <f t="shared" si="22"/>
        <v>0</v>
      </c>
      <c r="Z381" s="12" t="str">
        <f t="shared" si="26"/>
        <v xml:space="preserve"> </v>
      </c>
      <c r="AB381" s="10">
        <f>IF($S$4="", SUMIFS('무신사 메타 광고'!$X:$X, '무신사 메타 광고'!$C:$C, $R381),SUMIFS('무신사 메타 광고'!$X:$X,'무신사 메타 광고'!$I:$I,$S$4,'무신사 메타 광고'!$C:$C,$R381))</f>
        <v>0</v>
      </c>
      <c r="AC381" s="11">
        <f t="shared" si="23"/>
        <v>0</v>
      </c>
    </row>
    <row r="382" spans="2:29">
      <c r="B382" s="9"/>
      <c r="C382" s="10">
        <f>IF($C$4="", SUMIFS('무신사 메타 광고'!$L:$L, '무신사 메타 광고'!$D:$D, $B382), SUMIFS('무신사 메타 광고'!$L:$L, '무신사 메타 광고'!$I:$I, $C$4, '무신사 메타 광고'!$D:$D, $B382))</f>
        <v>0</v>
      </c>
      <c r="D382" s="10">
        <f>IF($C$4="", SUMIFS('무신사 메타 광고'!$V:$V, '무신사 메타 광고'!$D:$D, $B382), SUMIFS('무신사 메타 광고'!$V:$V,'무신사 메타 광고'!$I:$I,$C$4,'무신사 메타 광고'!$D:$D,$B382))</f>
        <v>0</v>
      </c>
      <c r="E382" s="11">
        <f t="shared" si="16"/>
        <v>0</v>
      </c>
      <c r="F382" s="12" t="str">
        <f t="shared" si="24"/>
        <v xml:space="preserve"> </v>
      </c>
      <c r="G382" s="10">
        <f>IF($C$4="", SUMIFS('무신사 메타 광고'!$K:$K, '무신사 메타 광고'!$D:$D, $B382), SUMIFS('무신사 메타 광고'!$K:$K,'무신사 메타 광고'!$I:$I,$C$4,'무신사 메타 광고'!D:D,$B382))</f>
        <v>0</v>
      </c>
      <c r="H382" s="10">
        <f>IF($C$4="", SUMIFS('무신사 메타 광고'!$N:$N, '무신사 메타 광고'!$D:$D, $B382),SUMIFS('무신사 메타 광고'!$N:$N,'무신사 메타 광고'!$I:$I,$C$4,'무신사 메타 광고'!$D:$D,$B382))</f>
        <v>0</v>
      </c>
      <c r="I382" s="10">
        <f>IF($C$4="", SUMIFS('무신사 메타 광고'!$U:$U, '무신사 메타 광고'!$D:$D, $B382),SUMIFS('무신사 메타 광고'!$U:$U,'무신사 메타 광고'!$I:$I,$C$4,'무신사 메타 광고'!$D:$D,$B382))</f>
        <v>0</v>
      </c>
      <c r="J382" s="11">
        <f t="shared" si="17"/>
        <v>0</v>
      </c>
      <c r="K382" s="11">
        <f t="shared" si="18"/>
        <v>0</v>
      </c>
      <c r="L382" s="12" t="str">
        <f t="shared" si="19"/>
        <v xml:space="preserve"> </v>
      </c>
      <c r="N382" s="10">
        <f>IF($C$4="", SUMIFS('무신사 메타 광고'!$X:$X, '무신사 메타 광고'!$D:$D, $B382),SUMIFS('무신사 메타 광고'!$X:$X,'무신사 메타 광고'!I:I,$C$4,'무신사 메타 광고'!D:D,$B382))</f>
        <v>0</v>
      </c>
      <c r="O382" s="11">
        <f t="shared" si="20"/>
        <v>0</v>
      </c>
      <c r="R382" s="13"/>
      <c r="S382" s="10">
        <f>IF($S$4="", SUMIFS('무신사 메타 광고'!$L:$L, '무신사 메타 광고'!$C:$C, $R382),SUMIFS('무신사 메타 광고'!L:L,'무신사 메타 광고'!$I:$I,$S$4,'무신사 메타 광고'!$C:$C,$R382))</f>
        <v>0</v>
      </c>
      <c r="T382" s="10">
        <f>IF($S$4="", SUMIFS('무신사 메타 광고'!$V:$V, '무신사 메타 광고'!$C:$C, $R382),SUMIFS('무신사 메타 광고'!$V:$V,'무신사 메타 광고'!$I:$I,$S$4,'무신사 메타 광고'!$C:$C,$R382))</f>
        <v>0</v>
      </c>
      <c r="U382" s="11">
        <f t="shared" si="21"/>
        <v>0</v>
      </c>
      <c r="V382" s="12" t="str">
        <f t="shared" si="25"/>
        <v xml:space="preserve"> </v>
      </c>
      <c r="W382" s="10">
        <f>IF($S$4="", SUMIFS('무신사 메타 광고'!$K:$K, '무신사 메타 광고'!$C:$C, $R382),SUMIFS('무신사 메타 광고'!$K:$K,'무신사 메타 광고'!$I:$I,$S$4,'무신사 메타 광고'!$C:$C,$R382))</f>
        <v>0</v>
      </c>
      <c r="X382" s="10">
        <f>IF($S$4="", SUMIFS('무신사 메타 광고'!$N:$N, '무신사 메타 광고'!$C:$C, $R382),SUMIFS('무신사 메타 광고'!$N:$N,'무신사 메타 광고'!$I:$I,$S$4,'무신사 메타 광고'!$C:$C,$R382))</f>
        <v>0</v>
      </c>
      <c r="Y382" s="11">
        <f t="shared" si="22"/>
        <v>0</v>
      </c>
      <c r="Z382" s="12" t="str">
        <f t="shared" si="26"/>
        <v xml:space="preserve"> </v>
      </c>
      <c r="AB382" s="10">
        <f>IF($S$4="", SUMIFS('무신사 메타 광고'!$X:$X, '무신사 메타 광고'!$C:$C, $R382),SUMIFS('무신사 메타 광고'!$X:$X,'무신사 메타 광고'!$I:$I,$S$4,'무신사 메타 광고'!$C:$C,$R382))</f>
        <v>0</v>
      </c>
      <c r="AC382" s="11">
        <f t="shared" si="23"/>
        <v>0</v>
      </c>
    </row>
    <row r="383" spans="2:29">
      <c r="B383" s="9"/>
      <c r="C383" s="10">
        <f>IF($C$4="", SUMIFS('무신사 메타 광고'!$L:$L, '무신사 메타 광고'!$D:$D, $B383), SUMIFS('무신사 메타 광고'!$L:$L, '무신사 메타 광고'!$I:$I, $C$4, '무신사 메타 광고'!$D:$D, $B383))</f>
        <v>0</v>
      </c>
      <c r="D383" s="10">
        <f>IF($C$4="", SUMIFS('무신사 메타 광고'!$V:$V, '무신사 메타 광고'!$D:$D, $B383), SUMIFS('무신사 메타 광고'!$V:$V,'무신사 메타 광고'!$I:$I,$C$4,'무신사 메타 광고'!$D:$D,$B383))</f>
        <v>0</v>
      </c>
      <c r="E383" s="11">
        <f t="shared" si="16"/>
        <v>0</v>
      </c>
      <c r="F383" s="12" t="str">
        <f t="shared" si="24"/>
        <v xml:space="preserve"> </v>
      </c>
      <c r="G383" s="10">
        <f>IF($C$4="", SUMIFS('무신사 메타 광고'!$K:$K, '무신사 메타 광고'!$D:$D, $B383), SUMIFS('무신사 메타 광고'!$K:$K,'무신사 메타 광고'!$I:$I,$C$4,'무신사 메타 광고'!D:D,$B383))</f>
        <v>0</v>
      </c>
      <c r="H383" s="10">
        <f>IF($C$4="", SUMIFS('무신사 메타 광고'!$N:$N, '무신사 메타 광고'!$D:$D, $B383),SUMIFS('무신사 메타 광고'!$N:$N,'무신사 메타 광고'!$I:$I,$C$4,'무신사 메타 광고'!$D:$D,$B383))</f>
        <v>0</v>
      </c>
      <c r="I383" s="10">
        <f>IF($C$4="", SUMIFS('무신사 메타 광고'!$U:$U, '무신사 메타 광고'!$D:$D, $B383),SUMIFS('무신사 메타 광고'!$U:$U,'무신사 메타 광고'!$I:$I,$C$4,'무신사 메타 광고'!$D:$D,$B383))</f>
        <v>0</v>
      </c>
      <c r="J383" s="11">
        <f t="shared" si="17"/>
        <v>0</v>
      </c>
      <c r="K383" s="11">
        <f t="shared" si="18"/>
        <v>0</v>
      </c>
      <c r="L383" s="12" t="str">
        <f t="shared" si="19"/>
        <v xml:space="preserve"> </v>
      </c>
      <c r="N383" s="10">
        <f>IF($C$4="", SUMIFS('무신사 메타 광고'!$X:$X, '무신사 메타 광고'!$D:$D, $B383),SUMIFS('무신사 메타 광고'!$X:$X,'무신사 메타 광고'!I:I,$C$4,'무신사 메타 광고'!D:D,$B383))</f>
        <v>0</v>
      </c>
      <c r="O383" s="11">
        <f t="shared" si="20"/>
        <v>0</v>
      </c>
      <c r="R383" s="13"/>
      <c r="S383" s="10">
        <f>IF($S$4="", SUMIFS('무신사 메타 광고'!$L:$L, '무신사 메타 광고'!$C:$C, $R383),SUMIFS('무신사 메타 광고'!L:L,'무신사 메타 광고'!$I:$I,$S$4,'무신사 메타 광고'!$C:$C,$R383))</f>
        <v>0</v>
      </c>
      <c r="T383" s="10">
        <f>IF($S$4="", SUMIFS('무신사 메타 광고'!$V:$V, '무신사 메타 광고'!$C:$C, $R383),SUMIFS('무신사 메타 광고'!$V:$V,'무신사 메타 광고'!$I:$I,$S$4,'무신사 메타 광고'!$C:$C,$R383))</f>
        <v>0</v>
      </c>
      <c r="U383" s="11">
        <f t="shared" si="21"/>
        <v>0</v>
      </c>
      <c r="V383" s="12" t="str">
        <f t="shared" si="25"/>
        <v xml:space="preserve"> </v>
      </c>
      <c r="W383" s="10">
        <f>IF($S$4="", SUMIFS('무신사 메타 광고'!$K:$K, '무신사 메타 광고'!$C:$C, $R383),SUMIFS('무신사 메타 광고'!$K:$K,'무신사 메타 광고'!$I:$I,$S$4,'무신사 메타 광고'!$C:$C,$R383))</f>
        <v>0</v>
      </c>
      <c r="X383" s="10">
        <f>IF($S$4="", SUMIFS('무신사 메타 광고'!$N:$N, '무신사 메타 광고'!$C:$C, $R383),SUMIFS('무신사 메타 광고'!$N:$N,'무신사 메타 광고'!$I:$I,$S$4,'무신사 메타 광고'!$C:$C,$R383))</f>
        <v>0</v>
      </c>
      <c r="Y383" s="11">
        <f t="shared" si="22"/>
        <v>0</v>
      </c>
      <c r="Z383" s="12" t="str">
        <f t="shared" si="26"/>
        <v xml:space="preserve"> </v>
      </c>
      <c r="AB383" s="10">
        <f>IF($S$4="", SUMIFS('무신사 메타 광고'!$X:$X, '무신사 메타 광고'!$C:$C, $R383),SUMIFS('무신사 메타 광고'!$X:$X,'무신사 메타 광고'!$I:$I,$S$4,'무신사 메타 광고'!$C:$C,$R383))</f>
        <v>0</v>
      </c>
      <c r="AC383" s="11">
        <f t="shared" si="23"/>
        <v>0</v>
      </c>
    </row>
    <row r="384" spans="2:29">
      <c r="B384" s="9"/>
      <c r="C384" s="10">
        <f>IF($C$4="", SUMIFS('무신사 메타 광고'!$L:$L, '무신사 메타 광고'!$D:$D, $B384), SUMIFS('무신사 메타 광고'!$L:$L, '무신사 메타 광고'!$I:$I, $C$4, '무신사 메타 광고'!$D:$D, $B384))</f>
        <v>0</v>
      </c>
      <c r="D384" s="10">
        <f>IF($C$4="", SUMIFS('무신사 메타 광고'!$V:$V, '무신사 메타 광고'!$D:$D, $B384), SUMIFS('무신사 메타 광고'!$V:$V,'무신사 메타 광고'!$I:$I,$C$4,'무신사 메타 광고'!$D:$D,$B384))</f>
        <v>0</v>
      </c>
      <c r="E384" s="11">
        <f t="shared" si="16"/>
        <v>0</v>
      </c>
      <c r="F384" s="12" t="str">
        <f t="shared" si="24"/>
        <v xml:space="preserve"> </v>
      </c>
      <c r="G384" s="10">
        <f>IF($C$4="", SUMIFS('무신사 메타 광고'!$K:$K, '무신사 메타 광고'!$D:$D, $B384), SUMIFS('무신사 메타 광고'!$K:$K,'무신사 메타 광고'!$I:$I,$C$4,'무신사 메타 광고'!D:D,$B384))</f>
        <v>0</v>
      </c>
      <c r="H384" s="10">
        <f>IF($C$4="", SUMIFS('무신사 메타 광고'!$N:$N, '무신사 메타 광고'!$D:$D, $B384),SUMIFS('무신사 메타 광고'!$N:$N,'무신사 메타 광고'!$I:$I,$C$4,'무신사 메타 광고'!$D:$D,$B384))</f>
        <v>0</v>
      </c>
      <c r="I384" s="10">
        <f>IF($C$4="", SUMIFS('무신사 메타 광고'!$U:$U, '무신사 메타 광고'!$D:$D, $B384),SUMIFS('무신사 메타 광고'!$U:$U,'무신사 메타 광고'!$I:$I,$C$4,'무신사 메타 광고'!$D:$D,$B384))</f>
        <v>0</v>
      </c>
      <c r="J384" s="11">
        <f t="shared" si="17"/>
        <v>0</v>
      </c>
      <c r="K384" s="11">
        <f t="shared" si="18"/>
        <v>0</v>
      </c>
      <c r="L384" s="12" t="str">
        <f t="shared" si="19"/>
        <v xml:space="preserve"> </v>
      </c>
      <c r="N384" s="10">
        <f>IF($C$4="", SUMIFS('무신사 메타 광고'!$X:$X, '무신사 메타 광고'!$D:$D, $B384),SUMIFS('무신사 메타 광고'!$X:$X,'무신사 메타 광고'!I:I,$C$4,'무신사 메타 광고'!D:D,$B384))</f>
        <v>0</v>
      </c>
      <c r="O384" s="11">
        <f t="shared" si="20"/>
        <v>0</v>
      </c>
      <c r="R384" s="13"/>
      <c r="S384" s="10">
        <f>IF($S$4="", SUMIFS('무신사 메타 광고'!$L:$L, '무신사 메타 광고'!$C:$C, $R384),SUMIFS('무신사 메타 광고'!L:L,'무신사 메타 광고'!$I:$I,$S$4,'무신사 메타 광고'!$C:$C,$R384))</f>
        <v>0</v>
      </c>
      <c r="T384" s="10">
        <f>IF($S$4="", SUMIFS('무신사 메타 광고'!$V:$V, '무신사 메타 광고'!$C:$C, $R384),SUMIFS('무신사 메타 광고'!$V:$V,'무신사 메타 광고'!$I:$I,$S$4,'무신사 메타 광고'!$C:$C,$R384))</f>
        <v>0</v>
      </c>
      <c r="U384" s="11">
        <f t="shared" si="21"/>
        <v>0</v>
      </c>
      <c r="V384" s="12" t="str">
        <f t="shared" si="25"/>
        <v xml:space="preserve"> </v>
      </c>
      <c r="W384" s="10">
        <f>IF($S$4="", SUMIFS('무신사 메타 광고'!$K:$K, '무신사 메타 광고'!$C:$C, $R384),SUMIFS('무신사 메타 광고'!$K:$K,'무신사 메타 광고'!$I:$I,$S$4,'무신사 메타 광고'!$C:$C,$R384))</f>
        <v>0</v>
      </c>
      <c r="X384" s="10">
        <f>IF($S$4="", SUMIFS('무신사 메타 광고'!$N:$N, '무신사 메타 광고'!$C:$C, $R384),SUMIFS('무신사 메타 광고'!$N:$N,'무신사 메타 광고'!$I:$I,$S$4,'무신사 메타 광고'!$C:$C,$R384))</f>
        <v>0</v>
      </c>
      <c r="Y384" s="11">
        <f t="shared" si="22"/>
        <v>0</v>
      </c>
      <c r="Z384" s="12" t="str">
        <f t="shared" si="26"/>
        <v xml:space="preserve"> </v>
      </c>
      <c r="AB384" s="10">
        <f>IF($S$4="", SUMIFS('무신사 메타 광고'!$X:$X, '무신사 메타 광고'!$C:$C, $R384),SUMIFS('무신사 메타 광고'!$X:$X,'무신사 메타 광고'!$I:$I,$S$4,'무신사 메타 광고'!$C:$C,$R384))</f>
        <v>0</v>
      </c>
      <c r="AC384" s="11">
        <f t="shared" si="23"/>
        <v>0</v>
      </c>
    </row>
    <row r="385" spans="2:29">
      <c r="B385" s="9"/>
      <c r="C385" s="10">
        <f>IF($C$4="", SUMIFS('무신사 메타 광고'!$L:$L, '무신사 메타 광고'!$D:$D, $B385), SUMIFS('무신사 메타 광고'!$L:$L, '무신사 메타 광고'!$I:$I, $C$4, '무신사 메타 광고'!$D:$D, $B385))</f>
        <v>0</v>
      </c>
      <c r="D385" s="10">
        <f>IF($C$4="", SUMIFS('무신사 메타 광고'!$V:$V, '무신사 메타 광고'!$D:$D, $B385), SUMIFS('무신사 메타 광고'!$V:$V,'무신사 메타 광고'!$I:$I,$C$4,'무신사 메타 광고'!$D:$D,$B385))</f>
        <v>0</v>
      </c>
      <c r="E385" s="11">
        <f t="shared" si="16"/>
        <v>0</v>
      </c>
      <c r="F385" s="12" t="str">
        <f t="shared" si="24"/>
        <v xml:space="preserve"> </v>
      </c>
      <c r="G385" s="10">
        <f>IF($C$4="", SUMIFS('무신사 메타 광고'!$K:$K, '무신사 메타 광고'!$D:$D, $B385), SUMIFS('무신사 메타 광고'!$K:$K,'무신사 메타 광고'!$I:$I,$C$4,'무신사 메타 광고'!D:D,$B385))</f>
        <v>0</v>
      </c>
      <c r="H385" s="10">
        <f>IF($C$4="", SUMIFS('무신사 메타 광고'!$N:$N, '무신사 메타 광고'!$D:$D, $B385),SUMIFS('무신사 메타 광고'!$N:$N,'무신사 메타 광고'!$I:$I,$C$4,'무신사 메타 광고'!$D:$D,$B385))</f>
        <v>0</v>
      </c>
      <c r="I385" s="10">
        <f>IF($C$4="", SUMIFS('무신사 메타 광고'!$U:$U, '무신사 메타 광고'!$D:$D, $B385),SUMIFS('무신사 메타 광고'!$U:$U,'무신사 메타 광고'!$I:$I,$C$4,'무신사 메타 광고'!$D:$D,$B385))</f>
        <v>0</v>
      </c>
      <c r="J385" s="11">
        <f t="shared" si="17"/>
        <v>0</v>
      </c>
      <c r="K385" s="11">
        <f t="shared" si="18"/>
        <v>0</v>
      </c>
      <c r="L385" s="12" t="str">
        <f t="shared" si="19"/>
        <v xml:space="preserve"> </v>
      </c>
      <c r="N385" s="10">
        <f>IF($C$4="", SUMIFS('무신사 메타 광고'!$X:$X, '무신사 메타 광고'!$D:$D, $B385),SUMIFS('무신사 메타 광고'!$X:$X,'무신사 메타 광고'!I:I,$C$4,'무신사 메타 광고'!D:D,$B385))</f>
        <v>0</v>
      </c>
      <c r="O385" s="11">
        <f t="shared" si="20"/>
        <v>0</v>
      </c>
      <c r="R385" s="13"/>
      <c r="S385" s="10">
        <f>IF($S$4="", SUMIFS('무신사 메타 광고'!$L:$L, '무신사 메타 광고'!$C:$C, $R385),SUMIFS('무신사 메타 광고'!L:L,'무신사 메타 광고'!$I:$I,$S$4,'무신사 메타 광고'!$C:$C,$R385))</f>
        <v>0</v>
      </c>
      <c r="T385" s="10">
        <f>IF($S$4="", SUMIFS('무신사 메타 광고'!$V:$V, '무신사 메타 광고'!$C:$C, $R385),SUMIFS('무신사 메타 광고'!$V:$V,'무신사 메타 광고'!$I:$I,$S$4,'무신사 메타 광고'!$C:$C,$R385))</f>
        <v>0</v>
      </c>
      <c r="U385" s="11">
        <f t="shared" si="21"/>
        <v>0</v>
      </c>
      <c r="V385" s="12" t="str">
        <f t="shared" si="25"/>
        <v xml:space="preserve"> </v>
      </c>
      <c r="W385" s="10">
        <f>IF($S$4="", SUMIFS('무신사 메타 광고'!$K:$K, '무신사 메타 광고'!$C:$C, $R385),SUMIFS('무신사 메타 광고'!$K:$K,'무신사 메타 광고'!$I:$I,$S$4,'무신사 메타 광고'!$C:$C,$R385))</f>
        <v>0</v>
      </c>
      <c r="X385" s="10">
        <f>IF($S$4="", SUMIFS('무신사 메타 광고'!$N:$N, '무신사 메타 광고'!$C:$C, $R385),SUMIFS('무신사 메타 광고'!$N:$N,'무신사 메타 광고'!$I:$I,$S$4,'무신사 메타 광고'!$C:$C,$R385))</f>
        <v>0</v>
      </c>
      <c r="Y385" s="11">
        <f t="shared" si="22"/>
        <v>0</v>
      </c>
      <c r="Z385" s="12" t="str">
        <f t="shared" si="26"/>
        <v xml:space="preserve"> </v>
      </c>
      <c r="AB385" s="10">
        <f>IF($S$4="", SUMIFS('무신사 메타 광고'!$X:$X, '무신사 메타 광고'!$C:$C, $R385),SUMIFS('무신사 메타 광고'!$X:$X,'무신사 메타 광고'!$I:$I,$S$4,'무신사 메타 광고'!$C:$C,$R385))</f>
        <v>0</v>
      </c>
      <c r="AC385" s="11">
        <f t="shared" si="23"/>
        <v>0</v>
      </c>
    </row>
    <row r="386" spans="2:29">
      <c r="B386" s="9"/>
      <c r="C386" s="10">
        <f>IF($C$4="", SUMIFS('무신사 메타 광고'!$L:$L, '무신사 메타 광고'!$D:$D, $B386), SUMIFS('무신사 메타 광고'!$L:$L, '무신사 메타 광고'!$I:$I, $C$4, '무신사 메타 광고'!$D:$D, $B386))</f>
        <v>0</v>
      </c>
      <c r="D386" s="10">
        <f>IF($C$4="", SUMIFS('무신사 메타 광고'!$V:$V, '무신사 메타 광고'!$D:$D, $B386), SUMIFS('무신사 메타 광고'!$V:$V,'무신사 메타 광고'!$I:$I,$C$4,'무신사 메타 광고'!$D:$D,$B386))</f>
        <v>0</v>
      </c>
      <c r="E386" s="11">
        <f t="shared" si="16"/>
        <v>0</v>
      </c>
      <c r="F386" s="12" t="str">
        <f t="shared" si="24"/>
        <v xml:space="preserve"> </v>
      </c>
      <c r="G386" s="10">
        <f>IF($C$4="", SUMIFS('무신사 메타 광고'!$K:$K, '무신사 메타 광고'!$D:$D, $B386), SUMIFS('무신사 메타 광고'!$K:$K,'무신사 메타 광고'!$I:$I,$C$4,'무신사 메타 광고'!D:D,$B386))</f>
        <v>0</v>
      </c>
      <c r="H386" s="10">
        <f>IF($C$4="", SUMIFS('무신사 메타 광고'!$N:$N, '무신사 메타 광고'!$D:$D, $B386),SUMIFS('무신사 메타 광고'!$N:$N,'무신사 메타 광고'!$I:$I,$C$4,'무신사 메타 광고'!$D:$D,$B386))</f>
        <v>0</v>
      </c>
      <c r="I386" s="10">
        <f>IF($C$4="", SUMIFS('무신사 메타 광고'!$U:$U, '무신사 메타 광고'!$D:$D, $B386),SUMIFS('무신사 메타 광고'!$U:$U,'무신사 메타 광고'!$I:$I,$C$4,'무신사 메타 광고'!$D:$D,$B386))</f>
        <v>0</v>
      </c>
      <c r="J386" s="11">
        <f t="shared" si="17"/>
        <v>0</v>
      </c>
      <c r="K386" s="11">
        <f t="shared" si="18"/>
        <v>0</v>
      </c>
      <c r="L386" s="12" t="str">
        <f t="shared" si="19"/>
        <v xml:space="preserve"> </v>
      </c>
      <c r="N386" s="10">
        <f>IF($C$4="", SUMIFS('무신사 메타 광고'!$X:$X, '무신사 메타 광고'!$D:$D, $B386),SUMIFS('무신사 메타 광고'!$X:$X,'무신사 메타 광고'!I:I,$C$4,'무신사 메타 광고'!D:D,$B386))</f>
        <v>0</v>
      </c>
      <c r="O386" s="11">
        <f t="shared" si="20"/>
        <v>0</v>
      </c>
      <c r="R386" s="13"/>
      <c r="S386" s="10">
        <f>IF($S$4="", SUMIFS('무신사 메타 광고'!$L:$L, '무신사 메타 광고'!$C:$C, $R386),SUMIFS('무신사 메타 광고'!L:L,'무신사 메타 광고'!$I:$I,$S$4,'무신사 메타 광고'!$C:$C,$R386))</f>
        <v>0</v>
      </c>
      <c r="T386" s="10">
        <f>IF($S$4="", SUMIFS('무신사 메타 광고'!$V:$V, '무신사 메타 광고'!$C:$C, $R386),SUMIFS('무신사 메타 광고'!$V:$V,'무신사 메타 광고'!$I:$I,$S$4,'무신사 메타 광고'!$C:$C,$R386))</f>
        <v>0</v>
      </c>
      <c r="U386" s="11">
        <f t="shared" si="21"/>
        <v>0</v>
      </c>
      <c r="V386" s="12" t="str">
        <f t="shared" si="25"/>
        <v xml:space="preserve"> </v>
      </c>
      <c r="W386" s="10">
        <f>IF($S$4="", SUMIFS('무신사 메타 광고'!$K:$K, '무신사 메타 광고'!$C:$C, $R386),SUMIFS('무신사 메타 광고'!$K:$K,'무신사 메타 광고'!$I:$I,$S$4,'무신사 메타 광고'!$C:$C,$R386))</f>
        <v>0</v>
      </c>
      <c r="X386" s="10">
        <f>IF($S$4="", SUMIFS('무신사 메타 광고'!$N:$N, '무신사 메타 광고'!$C:$C, $R386),SUMIFS('무신사 메타 광고'!$N:$N,'무신사 메타 광고'!$I:$I,$S$4,'무신사 메타 광고'!$C:$C,$R386))</f>
        <v>0</v>
      </c>
      <c r="Y386" s="11">
        <f t="shared" si="22"/>
        <v>0</v>
      </c>
      <c r="Z386" s="12" t="str">
        <f t="shared" si="26"/>
        <v xml:space="preserve"> </v>
      </c>
      <c r="AB386" s="10">
        <f>IF($S$4="", SUMIFS('무신사 메타 광고'!$X:$X, '무신사 메타 광고'!$C:$C, $R386),SUMIFS('무신사 메타 광고'!$X:$X,'무신사 메타 광고'!$I:$I,$S$4,'무신사 메타 광고'!$C:$C,$R386))</f>
        <v>0</v>
      </c>
      <c r="AC386" s="11">
        <f t="shared" si="23"/>
        <v>0</v>
      </c>
    </row>
    <row r="387" spans="2:29">
      <c r="B387" s="9"/>
      <c r="C387" s="10">
        <f>IF($C$4="", SUMIFS('무신사 메타 광고'!$L:$L, '무신사 메타 광고'!$D:$D, $B387), SUMIFS('무신사 메타 광고'!$L:$L, '무신사 메타 광고'!$I:$I, $C$4, '무신사 메타 광고'!$D:$D, $B387))</f>
        <v>0</v>
      </c>
      <c r="D387" s="10">
        <f>IF($C$4="", SUMIFS('무신사 메타 광고'!$V:$V, '무신사 메타 광고'!$D:$D, $B387), SUMIFS('무신사 메타 광고'!$V:$V,'무신사 메타 광고'!$I:$I,$C$4,'무신사 메타 광고'!$D:$D,$B387))</f>
        <v>0</v>
      </c>
      <c r="E387" s="11">
        <f t="shared" si="16"/>
        <v>0</v>
      </c>
      <c r="F387" s="12" t="str">
        <f t="shared" si="24"/>
        <v xml:space="preserve"> </v>
      </c>
      <c r="G387" s="10">
        <f>IF($C$4="", SUMIFS('무신사 메타 광고'!$K:$K, '무신사 메타 광고'!$D:$D, $B387), SUMIFS('무신사 메타 광고'!$K:$K,'무신사 메타 광고'!$I:$I,$C$4,'무신사 메타 광고'!D:D,$B387))</f>
        <v>0</v>
      </c>
      <c r="H387" s="10">
        <f>IF($C$4="", SUMIFS('무신사 메타 광고'!$N:$N, '무신사 메타 광고'!$D:$D, $B387),SUMIFS('무신사 메타 광고'!$N:$N,'무신사 메타 광고'!$I:$I,$C$4,'무신사 메타 광고'!$D:$D,$B387))</f>
        <v>0</v>
      </c>
      <c r="I387" s="10">
        <f>IF($C$4="", SUMIFS('무신사 메타 광고'!$U:$U, '무신사 메타 광고'!$D:$D, $B387),SUMIFS('무신사 메타 광고'!$U:$U,'무신사 메타 광고'!$I:$I,$C$4,'무신사 메타 광고'!$D:$D,$B387))</f>
        <v>0</v>
      </c>
      <c r="J387" s="11">
        <f t="shared" si="17"/>
        <v>0</v>
      </c>
      <c r="K387" s="11">
        <f t="shared" si="18"/>
        <v>0</v>
      </c>
      <c r="L387" s="12" t="str">
        <f t="shared" si="19"/>
        <v xml:space="preserve"> </v>
      </c>
      <c r="N387" s="10">
        <f>IF($C$4="", SUMIFS('무신사 메타 광고'!$X:$X, '무신사 메타 광고'!$D:$D, $B387),SUMIFS('무신사 메타 광고'!$X:$X,'무신사 메타 광고'!I:I,$C$4,'무신사 메타 광고'!D:D,$B387))</f>
        <v>0</v>
      </c>
      <c r="O387" s="11">
        <f t="shared" si="20"/>
        <v>0</v>
      </c>
      <c r="R387" s="13"/>
      <c r="S387" s="10">
        <f>IF($S$4="", SUMIFS('무신사 메타 광고'!$L:$L, '무신사 메타 광고'!$C:$C, $R387),SUMIFS('무신사 메타 광고'!L:L,'무신사 메타 광고'!$I:$I,$S$4,'무신사 메타 광고'!$C:$C,$R387))</f>
        <v>0</v>
      </c>
      <c r="T387" s="10">
        <f>IF($S$4="", SUMIFS('무신사 메타 광고'!$V:$V, '무신사 메타 광고'!$C:$C, $R387),SUMIFS('무신사 메타 광고'!$V:$V,'무신사 메타 광고'!$I:$I,$S$4,'무신사 메타 광고'!$C:$C,$R387))</f>
        <v>0</v>
      </c>
      <c r="U387" s="11">
        <f t="shared" si="21"/>
        <v>0</v>
      </c>
      <c r="V387" s="12" t="str">
        <f t="shared" si="25"/>
        <v xml:space="preserve"> </v>
      </c>
      <c r="W387" s="10">
        <f>IF($S$4="", SUMIFS('무신사 메타 광고'!$K:$K, '무신사 메타 광고'!$C:$C, $R387),SUMIFS('무신사 메타 광고'!$K:$K,'무신사 메타 광고'!$I:$I,$S$4,'무신사 메타 광고'!$C:$C,$R387))</f>
        <v>0</v>
      </c>
      <c r="X387" s="10">
        <f>IF($S$4="", SUMIFS('무신사 메타 광고'!$N:$N, '무신사 메타 광고'!$C:$C, $R387),SUMIFS('무신사 메타 광고'!$N:$N,'무신사 메타 광고'!$I:$I,$S$4,'무신사 메타 광고'!$C:$C,$R387))</f>
        <v>0</v>
      </c>
      <c r="Y387" s="11">
        <f t="shared" si="22"/>
        <v>0</v>
      </c>
      <c r="Z387" s="12" t="str">
        <f t="shared" si="26"/>
        <v xml:space="preserve"> </v>
      </c>
      <c r="AB387" s="10">
        <f>IF($S$4="", SUMIFS('무신사 메타 광고'!$X:$X, '무신사 메타 광고'!$C:$C, $R387),SUMIFS('무신사 메타 광고'!$X:$X,'무신사 메타 광고'!$I:$I,$S$4,'무신사 메타 광고'!$C:$C,$R387))</f>
        <v>0</v>
      </c>
      <c r="AC387" s="11">
        <f t="shared" si="23"/>
        <v>0</v>
      </c>
    </row>
    <row r="388" spans="2:29">
      <c r="B388" s="9"/>
      <c r="C388" s="10">
        <f>IF($C$4="", SUMIFS('무신사 메타 광고'!$L:$L, '무신사 메타 광고'!$D:$D, $B388), SUMIFS('무신사 메타 광고'!$L:$L, '무신사 메타 광고'!$I:$I, $C$4, '무신사 메타 광고'!$D:$D, $B388))</f>
        <v>0</v>
      </c>
      <c r="D388" s="10">
        <f>IF($C$4="", SUMIFS('무신사 메타 광고'!$V:$V, '무신사 메타 광고'!$D:$D, $B388), SUMIFS('무신사 메타 광고'!$V:$V,'무신사 메타 광고'!$I:$I,$C$4,'무신사 메타 광고'!$D:$D,$B388))</f>
        <v>0</v>
      </c>
      <c r="E388" s="11">
        <f t="shared" si="16"/>
        <v>0</v>
      </c>
      <c r="F388" s="12" t="str">
        <f t="shared" si="24"/>
        <v xml:space="preserve"> </v>
      </c>
      <c r="G388" s="10">
        <f>IF($C$4="", SUMIFS('무신사 메타 광고'!$K:$K, '무신사 메타 광고'!$D:$D, $B388), SUMIFS('무신사 메타 광고'!$K:$K,'무신사 메타 광고'!$I:$I,$C$4,'무신사 메타 광고'!D:D,$B388))</f>
        <v>0</v>
      </c>
      <c r="H388" s="10">
        <f>IF($C$4="", SUMIFS('무신사 메타 광고'!$N:$N, '무신사 메타 광고'!$D:$D, $B388),SUMIFS('무신사 메타 광고'!$N:$N,'무신사 메타 광고'!$I:$I,$C$4,'무신사 메타 광고'!$D:$D,$B388))</f>
        <v>0</v>
      </c>
      <c r="I388" s="10">
        <f>IF($C$4="", SUMIFS('무신사 메타 광고'!$U:$U, '무신사 메타 광고'!$D:$D, $B388),SUMIFS('무신사 메타 광고'!$U:$U,'무신사 메타 광고'!$I:$I,$C$4,'무신사 메타 광고'!$D:$D,$B388))</f>
        <v>0</v>
      </c>
      <c r="J388" s="11">
        <f t="shared" si="17"/>
        <v>0</v>
      </c>
      <c r="K388" s="11">
        <f t="shared" si="18"/>
        <v>0</v>
      </c>
      <c r="L388" s="12" t="str">
        <f t="shared" si="19"/>
        <v xml:space="preserve"> </v>
      </c>
      <c r="N388" s="10">
        <f>IF($C$4="", SUMIFS('무신사 메타 광고'!$X:$X, '무신사 메타 광고'!$D:$D, $B388),SUMIFS('무신사 메타 광고'!$X:$X,'무신사 메타 광고'!I:I,$C$4,'무신사 메타 광고'!D:D,$B388))</f>
        <v>0</v>
      </c>
      <c r="O388" s="11">
        <f t="shared" si="20"/>
        <v>0</v>
      </c>
      <c r="R388" s="13"/>
      <c r="S388" s="10">
        <f>IF($S$4="", SUMIFS('무신사 메타 광고'!$L:$L, '무신사 메타 광고'!$C:$C, $R388),SUMIFS('무신사 메타 광고'!L:L,'무신사 메타 광고'!$I:$I,$S$4,'무신사 메타 광고'!$C:$C,$R388))</f>
        <v>0</v>
      </c>
      <c r="T388" s="10">
        <f>IF($S$4="", SUMIFS('무신사 메타 광고'!$V:$V, '무신사 메타 광고'!$C:$C, $R388),SUMIFS('무신사 메타 광고'!$V:$V,'무신사 메타 광고'!$I:$I,$S$4,'무신사 메타 광고'!$C:$C,$R388))</f>
        <v>0</v>
      </c>
      <c r="U388" s="11">
        <f t="shared" si="21"/>
        <v>0</v>
      </c>
      <c r="V388" s="12" t="str">
        <f t="shared" si="25"/>
        <v xml:space="preserve"> </v>
      </c>
      <c r="W388" s="10">
        <f>IF($S$4="", SUMIFS('무신사 메타 광고'!$K:$K, '무신사 메타 광고'!$C:$C, $R388),SUMIFS('무신사 메타 광고'!$K:$K,'무신사 메타 광고'!$I:$I,$S$4,'무신사 메타 광고'!$C:$C,$R388))</f>
        <v>0</v>
      </c>
      <c r="X388" s="10">
        <f>IF($S$4="", SUMIFS('무신사 메타 광고'!$N:$N, '무신사 메타 광고'!$C:$C, $R388),SUMIFS('무신사 메타 광고'!$N:$N,'무신사 메타 광고'!$I:$I,$S$4,'무신사 메타 광고'!$C:$C,$R388))</f>
        <v>0</v>
      </c>
      <c r="Y388" s="11">
        <f t="shared" si="22"/>
        <v>0</v>
      </c>
      <c r="Z388" s="12" t="str">
        <f t="shared" si="26"/>
        <v xml:space="preserve"> </v>
      </c>
      <c r="AB388" s="10">
        <f>IF($S$4="", SUMIFS('무신사 메타 광고'!$X:$X, '무신사 메타 광고'!$C:$C, $R388),SUMIFS('무신사 메타 광고'!$X:$X,'무신사 메타 광고'!$I:$I,$S$4,'무신사 메타 광고'!$C:$C,$R388))</f>
        <v>0</v>
      </c>
      <c r="AC388" s="11">
        <f t="shared" si="23"/>
        <v>0</v>
      </c>
    </row>
    <row r="389" spans="2:29">
      <c r="B389" s="9"/>
      <c r="C389" s="10">
        <f>IF($C$4="", SUMIFS('무신사 메타 광고'!$L:$L, '무신사 메타 광고'!$D:$D, $B389), SUMIFS('무신사 메타 광고'!$L:$L, '무신사 메타 광고'!$I:$I, $C$4, '무신사 메타 광고'!$D:$D, $B389))</f>
        <v>0</v>
      </c>
      <c r="D389" s="10">
        <f>IF($C$4="", SUMIFS('무신사 메타 광고'!$V:$V, '무신사 메타 광고'!$D:$D, $B389), SUMIFS('무신사 메타 광고'!$V:$V,'무신사 메타 광고'!$I:$I,$C$4,'무신사 메타 광고'!$D:$D,$B389))</f>
        <v>0</v>
      </c>
      <c r="E389" s="11">
        <f t="shared" si="16"/>
        <v>0</v>
      </c>
      <c r="F389" s="12" t="str">
        <f t="shared" si="24"/>
        <v xml:space="preserve"> </v>
      </c>
      <c r="G389" s="10">
        <f>IF($C$4="", SUMIFS('무신사 메타 광고'!$K:$K, '무신사 메타 광고'!$D:$D, $B389), SUMIFS('무신사 메타 광고'!$K:$K,'무신사 메타 광고'!$I:$I,$C$4,'무신사 메타 광고'!D:D,$B389))</f>
        <v>0</v>
      </c>
      <c r="H389" s="10">
        <f>IF($C$4="", SUMIFS('무신사 메타 광고'!$N:$N, '무신사 메타 광고'!$D:$D, $B389),SUMIFS('무신사 메타 광고'!$N:$N,'무신사 메타 광고'!$I:$I,$C$4,'무신사 메타 광고'!$D:$D,$B389))</f>
        <v>0</v>
      </c>
      <c r="I389" s="10">
        <f>IF($C$4="", SUMIFS('무신사 메타 광고'!$U:$U, '무신사 메타 광고'!$D:$D, $B389),SUMIFS('무신사 메타 광고'!$U:$U,'무신사 메타 광고'!$I:$I,$C$4,'무신사 메타 광고'!$D:$D,$B389))</f>
        <v>0</v>
      </c>
      <c r="J389" s="11">
        <f t="shared" si="17"/>
        <v>0</v>
      </c>
      <c r="K389" s="11">
        <f t="shared" si="18"/>
        <v>0</v>
      </c>
      <c r="L389" s="12" t="str">
        <f t="shared" si="19"/>
        <v xml:space="preserve"> </v>
      </c>
      <c r="N389" s="10">
        <f>IF($C$4="", SUMIFS('무신사 메타 광고'!$X:$X, '무신사 메타 광고'!$D:$D, $B389),SUMIFS('무신사 메타 광고'!$X:$X,'무신사 메타 광고'!I:I,$C$4,'무신사 메타 광고'!D:D,$B389))</f>
        <v>0</v>
      </c>
      <c r="O389" s="11">
        <f t="shared" si="20"/>
        <v>0</v>
      </c>
      <c r="R389" s="13"/>
      <c r="S389" s="10">
        <f>IF($S$4="", SUMIFS('무신사 메타 광고'!$L:$L, '무신사 메타 광고'!$C:$C, $R389),SUMIFS('무신사 메타 광고'!L:L,'무신사 메타 광고'!$I:$I,$S$4,'무신사 메타 광고'!$C:$C,$R389))</f>
        <v>0</v>
      </c>
      <c r="T389" s="10">
        <f>IF($S$4="", SUMIFS('무신사 메타 광고'!$V:$V, '무신사 메타 광고'!$C:$C, $R389),SUMIFS('무신사 메타 광고'!$V:$V,'무신사 메타 광고'!$I:$I,$S$4,'무신사 메타 광고'!$C:$C,$R389))</f>
        <v>0</v>
      </c>
      <c r="U389" s="11">
        <f t="shared" si="21"/>
        <v>0</v>
      </c>
      <c r="V389" s="12" t="str">
        <f t="shared" si="25"/>
        <v xml:space="preserve"> </v>
      </c>
      <c r="W389" s="10">
        <f>IF($S$4="", SUMIFS('무신사 메타 광고'!$K:$K, '무신사 메타 광고'!$C:$C, $R389),SUMIFS('무신사 메타 광고'!$K:$K,'무신사 메타 광고'!$I:$I,$S$4,'무신사 메타 광고'!$C:$C,$R389))</f>
        <v>0</v>
      </c>
      <c r="X389" s="10">
        <f>IF($S$4="", SUMIFS('무신사 메타 광고'!$N:$N, '무신사 메타 광고'!$C:$C, $R389),SUMIFS('무신사 메타 광고'!$N:$N,'무신사 메타 광고'!$I:$I,$S$4,'무신사 메타 광고'!$C:$C,$R389))</f>
        <v>0</v>
      </c>
      <c r="Y389" s="11">
        <f t="shared" si="22"/>
        <v>0</v>
      </c>
      <c r="Z389" s="12" t="str">
        <f t="shared" si="26"/>
        <v xml:space="preserve"> </v>
      </c>
      <c r="AB389" s="10">
        <f>IF($S$4="", SUMIFS('무신사 메타 광고'!$X:$X, '무신사 메타 광고'!$C:$C, $R389),SUMIFS('무신사 메타 광고'!$X:$X,'무신사 메타 광고'!$I:$I,$S$4,'무신사 메타 광고'!$C:$C,$R389))</f>
        <v>0</v>
      </c>
      <c r="AC389" s="11">
        <f t="shared" si="23"/>
        <v>0</v>
      </c>
    </row>
    <row r="390" spans="2:29">
      <c r="B390" s="9"/>
      <c r="C390" s="10">
        <f>IF($C$4="", SUMIFS('무신사 메타 광고'!$L:$L, '무신사 메타 광고'!$D:$D, $B390), SUMIFS('무신사 메타 광고'!$L:$L, '무신사 메타 광고'!$I:$I, $C$4, '무신사 메타 광고'!$D:$D, $B390))</f>
        <v>0</v>
      </c>
      <c r="D390" s="10">
        <f>IF($C$4="", SUMIFS('무신사 메타 광고'!$V:$V, '무신사 메타 광고'!$D:$D, $B390), SUMIFS('무신사 메타 광고'!$V:$V,'무신사 메타 광고'!$I:$I,$C$4,'무신사 메타 광고'!$D:$D,$B390))</f>
        <v>0</v>
      </c>
      <c r="E390" s="11">
        <f t="shared" si="16"/>
        <v>0</v>
      </c>
      <c r="F390" s="12" t="str">
        <f t="shared" si="24"/>
        <v xml:space="preserve"> </v>
      </c>
      <c r="G390" s="10">
        <f>IF($C$4="", SUMIFS('무신사 메타 광고'!$K:$K, '무신사 메타 광고'!$D:$D, $B390), SUMIFS('무신사 메타 광고'!$K:$K,'무신사 메타 광고'!$I:$I,$C$4,'무신사 메타 광고'!D:D,$B390))</f>
        <v>0</v>
      </c>
      <c r="H390" s="10">
        <f>IF($C$4="", SUMIFS('무신사 메타 광고'!$N:$N, '무신사 메타 광고'!$D:$D, $B390),SUMIFS('무신사 메타 광고'!$N:$N,'무신사 메타 광고'!$I:$I,$C$4,'무신사 메타 광고'!$D:$D,$B390))</f>
        <v>0</v>
      </c>
      <c r="I390" s="10">
        <f>IF($C$4="", SUMIFS('무신사 메타 광고'!$U:$U, '무신사 메타 광고'!$D:$D, $B390),SUMIFS('무신사 메타 광고'!$U:$U,'무신사 메타 광고'!$I:$I,$C$4,'무신사 메타 광고'!$D:$D,$B390))</f>
        <v>0</v>
      </c>
      <c r="J390" s="11">
        <f t="shared" si="17"/>
        <v>0</v>
      </c>
      <c r="K390" s="11">
        <f t="shared" si="18"/>
        <v>0</v>
      </c>
      <c r="L390" s="12" t="str">
        <f t="shared" si="19"/>
        <v xml:space="preserve"> </v>
      </c>
      <c r="N390" s="10">
        <f>IF($C$4="", SUMIFS('무신사 메타 광고'!$X:$X, '무신사 메타 광고'!$D:$D, $B390),SUMIFS('무신사 메타 광고'!$X:$X,'무신사 메타 광고'!I:I,$C$4,'무신사 메타 광고'!D:D,$B390))</f>
        <v>0</v>
      </c>
      <c r="O390" s="11">
        <f t="shared" si="20"/>
        <v>0</v>
      </c>
      <c r="R390" s="13"/>
      <c r="S390" s="10">
        <f>IF($S$4="", SUMIFS('무신사 메타 광고'!$L:$L, '무신사 메타 광고'!$C:$C, $R390),SUMIFS('무신사 메타 광고'!L:L,'무신사 메타 광고'!$I:$I,$S$4,'무신사 메타 광고'!$C:$C,$R390))</f>
        <v>0</v>
      </c>
      <c r="T390" s="10">
        <f>IF($S$4="", SUMIFS('무신사 메타 광고'!$V:$V, '무신사 메타 광고'!$C:$C, $R390),SUMIFS('무신사 메타 광고'!$V:$V,'무신사 메타 광고'!$I:$I,$S$4,'무신사 메타 광고'!$C:$C,$R390))</f>
        <v>0</v>
      </c>
      <c r="U390" s="11">
        <f t="shared" si="21"/>
        <v>0</v>
      </c>
      <c r="V390" s="12" t="str">
        <f t="shared" si="25"/>
        <v xml:space="preserve"> </v>
      </c>
      <c r="W390" s="10">
        <f>IF($S$4="", SUMIFS('무신사 메타 광고'!$K:$K, '무신사 메타 광고'!$C:$C, $R390),SUMIFS('무신사 메타 광고'!$K:$K,'무신사 메타 광고'!$I:$I,$S$4,'무신사 메타 광고'!$C:$C,$R390))</f>
        <v>0</v>
      </c>
      <c r="X390" s="10">
        <f>IF($S$4="", SUMIFS('무신사 메타 광고'!$N:$N, '무신사 메타 광고'!$C:$C, $R390),SUMIFS('무신사 메타 광고'!$N:$N,'무신사 메타 광고'!$I:$I,$S$4,'무신사 메타 광고'!$C:$C,$R390))</f>
        <v>0</v>
      </c>
      <c r="Y390" s="11">
        <f t="shared" si="22"/>
        <v>0</v>
      </c>
      <c r="Z390" s="12" t="str">
        <f t="shared" si="26"/>
        <v xml:space="preserve"> </v>
      </c>
      <c r="AB390" s="10">
        <f>IF($S$4="", SUMIFS('무신사 메타 광고'!$X:$X, '무신사 메타 광고'!$C:$C, $R390),SUMIFS('무신사 메타 광고'!$X:$X,'무신사 메타 광고'!$I:$I,$S$4,'무신사 메타 광고'!$C:$C,$R390))</f>
        <v>0</v>
      </c>
      <c r="AC390" s="11">
        <f t="shared" si="23"/>
        <v>0</v>
      </c>
    </row>
    <row r="391" spans="2:29">
      <c r="B391" s="9"/>
      <c r="C391" s="10">
        <f>IF($C$4="", SUMIFS('무신사 메타 광고'!$L:$L, '무신사 메타 광고'!$D:$D, $B391), SUMIFS('무신사 메타 광고'!$L:$L, '무신사 메타 광고'!$I:$I, $C$4, '무신사 메타 광고'!$D:$D, $B391))</f>
        <v>0</v>
      </c>
      <c r="D391" s="10">
        <f>IF($C$4="", SUMIFS('무신사 메타 광고'!$V:$V, '무신사 메타 광고'!$D:$D, $B391), SUMIFS('무신사 메타 광고'!$V:$V,'무신사 메타 광고'!$I:$I,$C$4,'무신사 메타 광고'!$D:$D,$B391))</f>
        <v>0</v>
      </c>
      <c r="E391" s="11">
        <f t="shared" si="16"/>
        <v>0</v>
      </c>
      <c r="F391" s="12" t="str">
        <f t="shared" si="24"/>
        <v xml:space="preserve"> </v>
      </c>
      <c r="G391" s="10">
        <f>IF($C$4="", SUMIFS('무신사 메타 광고'!$K:$K, '무신사 메타 광고'!$D:$D, $B391), SUMIFS('무신사 메타 광고'!$K:$K,'무신사 메타 광고'!$I:$I,$C$4,'무신사 메타 광고'!D:D,$B391))</f>
        <v>0</v>
      </c>
      <c r="H391" s="10">
        <f>IF($C$4="", SUMIFS('무신사 메타 광고'!$N:$N, '무신사 메타 광고'!$D:$D, $B391),SUMIFS('무신사 메타 광고'!$N:$N,'무신사 메타 광고'!$I:$I,$C$4,'무신사 메타 광고'!$D:$D,$B391))</f>
        <v>0</v>
      </c>
      <c r="I391" s="10">
        <f>IF($C$4="", SUMIFS('무신사 메타 광고'!$U:$U, '무신사 메타 광고'!$D:$D, $B391),SUMIFS('무신사 메타 광고'!$U:$U,'무신사 메타 광고'!$I:$I,$C$4,'무신사 메타 광고'!$D:$D,$B391))</f>
        <v>0</v>
      </c>
      <c r="J391" s="11">
        <f t="shared" si="17"/>
        <v>0</v>
      </c>
      <c r="K391" s="11">
        <f t="shared" si="18"/>
        <v>0</v>
      </c>
      <c r="L391" s="12" t="str">
        <f t="shared" si="19"/>
        <v xml:space="preserve"> </v>
      </c>
      <c r="N391" s="10">
        <f>IF($C$4="", SUMIFS('무신사 메타 광고'!$X:$X, '무신사 메타 광고'!$D:$D, $B391),SUMIFS('무신사 메타 광고'!$X:$X,'무신사 메타 광고'!I:I,$C$4,'무신사 메타 광고'!D:D,$B391))</f>
        <v>0</v>
      </c>
      <c r="O391" s="11">
        <f t="shared" si="20"/>
        <v>0</v>
      </c>
      <c r="R391" s="13"/>
      <c r="S391" s="10">
        <f>IF($S$4="", SUMIFS('무신사 메타 광고'!$L:$L, '무신사 메타 광고'!$C:$C, $R391),SUMIFS('무신사 메타 광고'!L:L,'무신사 메타 광고'!$I:$I,$S$4,'무신사 메타 광고'!$C:$C,$R391))</f>
        <v>0</v>
      </c>
      <c r="T391" s="10">
        <f>IF($S$4="", SUMIFS('무신사 메타 광고'!$V:$V, '무신사 메타 광고'!$C:$C, $R391),SUMIFS('무신사 메타 광고'!$V:$V,'무신사 메타 광고'!$I:$I,$S$4,'무신사 메타 광고'!$C:$C,$R391))</f>
        <v>0</v>
      </c>
      <c r="U391" s="11">
        <f t="shared" si="21"/>
        <v>0</v>
      </c>
      <c r="V391" s="12" t="str">
        <f t="shared" si="25"/>
        <v xml:space="preserve"> </v>
      </c>
      <c r="W391" s="10">
        <f>IF($S$4="", SUMIFS('무신사 메타 광고'!$K:$K, '무신사 메타 광고'!$C:$C, $R391),SUMIFS('무신사 메타 광고'!$K:$K,'무신사 메타 광고'!$I:$I,$S$4,'무신사 메타 광고'!$C:$C,$R391))</f>
        <v>0</v>
      </c>
      <c r="X391" s="10">
        <f>IF($S$4="", SUMIFS('무신사 메타 광고'!$N:$N, '무신사 메타 광고'!$C:$C, $R391),SUMIFS('무신사 메타 광고'!$N:$N,'무신사 메타 광고'!$I:$I,$S$4,'무신사 메타 광고'!$C:$C,$R391))</f>
        <v>0</v>
      </c>
      <c r="Y391" s="11">
        <f t="shared" si="22"/>
        <v>0</v>
      </c>
      <c r="Z391" s="12" t="str">
        <f t="shared" si="26"/>
        <v xml:space="preserve"> </v>
      </c>
      <c r="AB391" s="10">
        <f>IF($S$4="", SUMIFS('무신사 메타 광고'!$X:$X, '무신사 메타 광고'!$C:$C, $R391),SUMIFS('무신사 메타 광고'!$X:$X,'무신사 메타 광고'!$I:$I,$S$4,'무신사 메타 광고'!$C:$C,$R391))</f>
        <v>0</v>
      </c>
      <c r="AC391" s="11">
        <f t="shared" si="23"/>
        <v>0</v>
      </c>
    </row>
    <row r="392" spans="2:29">
      <c r="B392" s="9"/>
      <c r="C392" s="10">
        <f>IF($C$4="", SUMIFS('무신사 메타 광고'!$L:$L, '무신사 메타 광고'!$D:$D, $B392), SUMIFS('무신사 메타 광고'!$L:$L, '무신사 메타 광고'!$I:$I, $C$4, '무신사 메타 광고'!$D:$D, $B392))</f>
        <v>0</v>
      </c>
      <c r="D392" s="10">
        <f>IF($C$4="", SUMIFS('무신사 메타 광고'!$V:$V, '무신사 메타 광고'!$D:$D, $B392), SUMIFS('무신사 메타 광고'!$V:$V,'무신사 메타 광고'!$I:$I,$C$4,'무신사 메타 광고'!$D:$D,$B392))</f>
        <v>0</v>
      </c>
      <c r="E392" s="11">
        <f t="shared" si="16"/>
        <v>0</v>
      </c>
      <c r="F392" s="12" t="str">
        <f t="shared" si="24"/>
        <v xml:space="preserve"> </v>
      </c>
      <c r="G392" s="10">
        <f>IF($C$4="", SUMIFS('무신사 메타 광고'!$K:$K, '무신사 메타 광고'!$D:$D, $B392), SUMIFS('무신사 메타 광고'!$K:$K,'무신사 메타 광고'!$I:$I,$C$4,'무신사 메타 광고'!D:D,$B392))</f>
        <v>0</v>
      </c>
      <c r="H392" s="10">
        <f>IF($C$4="", SUMIFS('무신사 메타 광고'!$N:$N, '무신사 메타 광고'!$D:$D, $B392),SUMIFS('무신사 메타 광고'!$N:$N,'무신사 메타 광고'!$I:$I,$C$4,'무신사 메타 광고'!$D:$D,$B392))</f>
        <v>0</v>
      </c>
      <c r="I392" s="10">
        <f>IF($C$4="", SUMIFS('무신사 메타 광고'!$U:$U, '무신사 메타 광고'!$D:$D, $B392),SUMIFS('무신사 메타 광고'!$U:$U,'무신사 메타 광고'!$I:$I,$C$4,'무신사 메타 광고'!$D:$D,$B392))</f>
        <v>0</v>
      </c>
      <c r="J392" s="11">
        <f t="shared" si="17"/>
        <v>0</v>
      </c>
      <c r="K392" s="11">
        <f t="shared" si="18"/>
        <v>0</v>
      </c>
      <c r="L392" s="12" t="str">
        <f t="shared" si="19"/>
        <v xml:space="preserve"> </v>
      </c>
      <c r="N392" s="10">
        <f>IF($C$4="", SUMIFS('무신사 메타 광고'!$X:$X, '무신사 메타 광고'!$D:$D, $B392),SUMIFS('무신사 메타 광고'!$X:$X,'무신사 메타 광고'!I:I,$C$4,'무신사 메타 광고'!D:D,$B392))</f>
        <v>0</v>
      </c>
      <c r="O392" s="11">
        <f t="shared" si="20"/>
        <v>0</v>
      </c>
      <c r="R392" s="13"/>
      <c r="S392" s="10">
        <f>IF($S$4="", SUMIFS('무신사 메타 광고'!$L:$L, '무신사 메타 광고'!$C:$C, $R392),SUMIFS('무신사 메타 광고'!L:L,'무신사 메타 광고'!$I:$I,$S$4,'무신사 메타 광고'!$C:$C,$R392))</f>
        <v>0</v>
      </c>
      <c r="T392" s="10">
        <f>IF($S$4="", SUMIFS('무신사 메타 광고'!$V:$V, '무신사 메타 광고'!$C:$C, $R392),SUMIFS('무신사 메타 광고'!$V:$V,'무신사 메타 광고'!$I:$I,$S$4,'무신사 메타 광고'!$C:$C,$R392))</f>
        <v>0</v>
      </c>
      <c r="U392" s="11">
        <f t="shared" si="21"/>
        <v>0</v>
      </c>
      <c r="V392" s="12" t="str">
        <f t="shared" si="25"/>
        <v xml:space="preserve"> </v>
      </c>
      <c r="W392" s="10">
        <f>IF($S$4="", SUMIFS('무신사 메타 광고'!$K:$K, '무신사 메타 광고'!$C:$C, $R392),SUMIFS('무신사 메타 광고'!$K:$K,'무신사 메타 광고'!$I:$I,$S$4,'무신사 메타 광고'!$C:$C,$R392))</f>
        <v>0</v>
      </c>
      <c r="X392" s="10">
        <f>IF($S$4="", SUMIFS('무신사 메타 광고'!$N:$N, '무신사 메타 광고'!$C:$C, $R392),SUMIFS('무신사 메타 광고'!$N:$N,'무신사 메타 광고'!$I:$I,$S$4,'무신사 메타 광고'!$C:$C,$R392))</f>
        <v>0</v>
      </c>
      <c r="Y392" s="11">
        <f t="shared" si="22"/>
        <v>0</v>
      </c>
      <c r="Z392" s="12" t="str">
        <f t="shared" si="26"/>
        <v xml:space="preserve"> </v>
      </c>
      <c r="AB392" s="10">
        <f>IF($S$4="", SUMIFS('무신사 메타 광고'!$X:$X, '무신사 메타 광고'!$C:$C, $R392),SUMIFS('무신사 메타 광고'!$X:$X,'무신사 메타 광고'!$I:$I,$S$4,'무신사 메타 광고'!$C:$C,$R392))</f>
        <v>0</v>
      </c>
      <c r="AC392" s="11">
        <f t="shared" si="23"/>
        <v>0</v>
      </c>
    </row>
    <row r="393" spans="2:29">
      <c r="B393" s="9"/>
      <c r="C393" s="10">
        <f>IF($C$4="", SUMIFS('무신사 메타 광고'!$L:$L, '무신사 메타 광고'!$D:$D, $B393), SUMIFS('무신사 메타 광고'!$L:$L, '무신사 메타 광고'!$I:$I, $C$4, '무신사 메타 광고'!$D:$D, $B393))</f>
        <v>0</v>
      </c>
      <c r="D393" s="10">
        <f>IF($C$4="", SUMIFS('무신사 메타 광고'!$V:$V, '무신사 메타 광고'!$D:$D, $B393), SUMIFS('무신사 메타 광고'!$V:$V,'무신사 메타 광고'!$I:$I,$C$4,'무신사 메타 광고'!$D:$D,$B393))</f>
        <v>0</v>
      </c>
      <c r="E393" s="11">
        <f t="shared" si="16"/>
        <v>0</v>
      </c>
      <c r="F393" s="12" t="str">
        <f t="shared" si="24"/>
        <v xml:space="preserve"> </v>
      </c>
      <c r="G393" s="10">
        <f>IF($C$4="", SUMIFS('무신사 메타 광고'!$K:$K, '무신사 메타 광고'!$D:$D, $B393), SUMIFS('무신사 메타 광고'!$K:$K,'무신사 메타 광고'!$I:$I,$C$4,'무신사 메타 광고'!D:D,$B393))</f>
        <v>0</v>
      </c>
      <c r="H393" s="10">
        <f>IF($C$4="", SUMIFS('무신사 메타 광고'!$N:$N, '무신사 메타 광고'!$D:$D, $B393),SUMIFS('무신사 메타 광고'!$N:$N,'무신사 메타 광고'!$I:$I,$C$4,'무신사 메타 광고'!$D:$D,$B393))</f>
        <v>0</v>
      </c>
      <c r="I393" s="10">
        <f>IF($C$4="", SUMIFS('무신사 메타 광고'!$U:$U, '무신사 메타 광고'!$D:$D, $B393),SUMIFS('무신사 메타 광고'!$U:$U,'무신사 메타 광고'!$I:$I,$C$4,'무신사 메타 광고'!$D:$D,$B393))</f>
        <v>0</v>
      </c>
      <c r="J393" s="11">
        <f t="shared" si="17"/>
        <v>0</v>
      </c>
      <c r="K393" s="11">
        <f t="shared" si="18"/>
        <v>0</v>
      </c>
      <c r="L393" s="12" t="str">
        <f t="shared" si="19"/>
        <v xml:space="preserve"> </v>
      </c>
      <c r="N393" s="10">
        <f>IF($C$4="", SUMIFS('무신사 메타 광고'!$X:$X, '무신사 메타 광고'!$D:$D, $B393),SUMIFS('무신사 메타 광고'!$X:$X,'무신사 메타 광고'!I:I,$C$4,'무신사 메타 광고'!D:D,$B393))</f>
        <v>0</v>
      </c>
      <c r="O393" s="11">
        <f t="shared" si="20"/>
        <v>0</v>
      </c>
      <c r="R393" s="13"/>
      <c r="S393" s="10">
        <f>IF($S$4="", SUMIFS('무신사 메타 광고'!$L:$L, '무신사 메타 광고'!$C:$C, $R393),SUMIFS('무신사 메타 광고'!L:L,'무신사 메타 광고'!$I:$I,$S$4,'무신사 메타 광고'!$C:$C,$R393))</f>
        <v>0</v>
      </c>
      <c r="T393" s="10">
        <f>IF($S$4="", SUMIFS('무신사 메타 광고'!$V:$V, '무신사 메타 광고'!$C:$C, $R393),SUMIFS('무신사 메타 광고'!$V:$V,'무신사 메타 광고'!$I:$I,$S$4,'무신사 메타 광고'!$C:$C,$R393))</f>
        <v>0</v>
      </c>
      <c r="U393" s="11">
        <f t="shared" si="21"/>
        <v>0</v>
      </c>
      <c r="V393" s="12" t="str">
        <f t="shared" si="25"/>
        <v xml:space="preserve"> </v>
      </c>
      <c r="W393" s="10">
        <f>IF($S$4="", SUMIFS('무신사 메타 광고'!$K:$K, '무신사 메타 광고'!$C:$C, $R393),SUMIFS('무신사 메타 광고'!$K:$K,'무신사 메타 광고'!$I:$I,$S$4,'무신사 메타 광고'!$C:$C,$R393))</f>
        <v>0</v>
      </c>
      <c r="X393" s="10">
        <f>IF($S$4="", SUMIFS('무신사 메타 광고'!$N:$N, '무신사 메타 광고'!$C:$C, $R393),SUMIFS('무신사 메타 광고'!$N:$N,'무신사 메타 광고'!$I:$I,$S$4,'무신사 메타 광고'!$C:$C,$R393))</f>
        <v>0</v>
      </c>
      <c r="Y393" s="11">
        <f t="shared" si="22"/>
        <v>0</v>
      </c>
      <c r="Z393" s="12" t="str">
        <f t="shared" si="26"/>
        <v xml:space="preserve"> </v>
      </c>
      <c r="AB393" s="10">
        <f>IF($S$4="", SUMIFS('무신사 메타 광고'!$X:$X, '무신사 메타 광고'!$C:$C, $R393),SUMIFS('무신사 메타 광고'!$X:$X,'무신사 메타 광고'!$I:$I,$S$4,'무신사 메타 광고'!$C:$C,$R393))</f>
        <v>0</v>
      </c>
      <c r="AC393" s="11">
        <f t="shared" si="23"/>
        <v>0</v>
      </c>
    </row>
    <row r="394" spans="2:29">
      <c r="B394" s="9"/>
      <c r="C394" s="10">
        <f>IF($C$4="", SUMIFS('무신사 메타 광고'!$L:$L, '무신사 메타 광고'!$D:$D, $B394), SUMIFS('무신사 메타 광고'!$L:$L, '무신사 메타 광고'!$I:$I, $C$4, '무신사 메타 광고'!$D:$D, $B394))</f>
        <v>0</v>
      </c>
      <c r="D394" s="10">
        <f>IF($C$4="", SUMIFS('무신사 메타 광고'!$V:$V, '무신사 메타 광고'!$D:$D, $B394), SUMIFS('무신사 메타 광고'!$V:$V,'무신사 메타 광고'!$I:$I,$C$4,'무신사 메타 광고'!$D:$D,$B394))</f>
        <v>0</v>
      </c>
      <c r="E394" s="11">
        <f t="shared" si="16"/>
        <v>0</v>
      </c>
      <c r="F394" s="12" t="str">
        <f t="shared" si="24"/>
        <v xml:space="preserve"> </v>
      </c>
      <c r="G394" s="10">
        <f>IF($C$4="", SUMIFS('무신사 메타 광고'!$K:$K, '무신사 메타 광고'!$D:$D, $B394), SUMIFS('무신사 메타 광고'!$K:$K,'무신사 메타 광고'!$I:$I,$C$4,'무신사 메타 광고'!D:D,$B394))</f>
        <v>0</v>
      </c>
      <c r="H394" s="10">
        <f>IF($C$4="", SUMIFS('무신사 메타 광고'!$N:$N, '무신사 메타 광고'!$D:$D, $B394),SUMIFS('무신사 메타 광고'!$N:$N,'무신사 메타 광고'!$I:$I,$C$4,'무신사 메타 광고'!$D:$D,$B394))</f>
        <v>0</v>
      </c>
      <c r="I394" s="10">
        <f>IF($C$4="", SUMIFS('무신사 메타 광고'!$U:$U, '무신사 메타 광고'!$D:$D, $B394),SUMIFS('무신사 메타 광고'!$U:$U,'무신사 메타 광고'!$I:$I,$C$4,'무신사 메타 광고'!$D:$D,$B394))</f>
        <v>0</v>
      </c>
      <c r="J394" s="11">
        <f t="shared" si="17"/>
        <v>0</v>
      </c>
      <c r="K394" s="11">
        <f t="shared" si="18"/>
        <v>0</v>
      </c>
      <c r="L394" s="12" t="str">
        <f t="shared" si="19"/>
        <v xml:space="preserve"> </v>
      </c>
      <c r="N394" s="10">
        <f>IF($C$4="", SUMIFS('무신사 메타 광고'!$X:$X, '무신사 메타 광고'!$D:$D, $B394),SUMIFS('무신사 메타 광고'!$X:$X,'무신사 메타 광고'!I:I,$C$4,'무신사 메타 광고'!D:D,$B394))</f>
        <v>0</v>
      </c>
      <c r="O394" s="11">
        <f t="shared" si="20"/>
        <v>0</v>
      </c>
      <c r="R394" s="13"/>
      <c r="S394" s="10">
        <f>IF($S$4="", SUMIFS('무신사 메타 광고'!$L:$L, '무신사 메타 광고'!$C:$C, $R394),SUMIFS('무신사 메타 광고'!L:L,'무신사 메타 광고'!$I:$I,$S$4,'무신사 메타 광고'!$C:$C,$R394))</f>
        <v>0</v>
      </c>
      <c r="T394" s="10">
        <f>IF($S$4="", SUMIFS('무신사 메타 광고'!$V:$V, '무신사 메타 광고'!$C:$C, $R394),SUMIFS('무신사 메타 광고'!$V:$V,'무신사 메타 광고'!$I:$I,$S$4,'무신사 메타 광고'!$C:$C,$R394))</f>
        <v>0</v>
      </c>
      <c r="U394" s="11">
        <f t="shared" si="21"/>
        <v>0</v>
      </c>
      <c r="V394" s="12" t="str">
        <f t="shared" si="25"/>
        <v xml:space="preserve"> </v>
      </c>
      <c r="W394" s="10">
        <f>IF($S$4="", SUMIFS('무신사 메타 광고'!$K:$K, '무신사 메타 광고'!$C:$C, $R394),SUMIFS('무신사 메타 광고'!$K:$K,'무신사 메타 광고'!$I:$I,$S$4,'무신사 메타 광고'!$C:$C,$R394))</f>
        <v>0</v>
      </c>
      <c r="X394" s="10">
        <f>IF($S$4="", SUMIFS('무신사 메타 광고'!$N:$N, '무신사 메타 광고'!$C:$C, $R394),SUMIFS('무신사 메타 광고'!$N:$N,'무신사 메타 광고'!$I:$I,$S$4,'무신사 메타 광고'!$C:$C,$R394))</f>
        <v>0</v>
      </c>
      <c r="Y394" s="11">
        <f t="shared" si="22"/>
        <v>0</v>
      </c>
      <c r="Z394" s="12" t="str">
        <f t="shared" si="26"/>
        <v xml:space="preserve"> </v>
      </c>
      <c r="AB394" s="10">
        <f>IF($S$4="", SUMIFS('무신사 메타 광고'!$X:$X, '무신사 메타 광고'!$C:$C, $R394),SUMIFS('무신사 메타 광고'!$X:$X,'무신사 메타 광고'!$I:$I,$S$4,'무신사 메타 광고'!$C:$C,$R394))</f>
        <v>0</v>
      </c>
      <c r="AC394" s="11">
        <f t="shared" si="23"/>
        <v>0</v>
      </c>
    </row>
    <row r="395" spans="2:29">
      <c r="B395" s="9"/>
      <c r="C395" s="10">
        <f>IF($C$4="", SUMIFS('무신사 메타 광고'!$L:$L, '무신사 메타 광고'!$D:$D, $B395), SUMIFS('무신사 메타 광고'!$L:$L, '무신사 메타 광고'!$I:$I, $C$4, '무신사 메타 광고'!$D:$D, $B395))</f>
        <v>0</v>
      </c>
      <c r="D395" s="10">
        <f>IF($C$4="", SUMIFS('무신사 메타 광고'!$V:$V, '무신사 메타 광고'!$D:$D, $B395), SUMIFS('무신사 메타 광고'!$V:$V,'무신사 메타 광고'!$I:$I,$C$4,'무신사 메타 광고'!$D:$D,$B395))</f>
        <v>0</v>
      </c>
      <c r="E395" s="11">
        <f t="shared" si="16"/>
        <v>0</v>
      </c>
      <c r="F395" s="12" t="str">
        <f t="shared" si="24"/>
        <v xml:space="preserve"> </v>
      </c>
      <c r="G395" s="10">
        <f>IF($C$4="", SUMIFS('무신사 메타 광고'!$K:$K, '무신사 메타 광고'!$D:$D, $B395), SUMIFS('무신사 메타 광고'!$K:$K,'무신사 메타 광고'!$I:$I,$C$4,'무신사 메타 광고'!D:D,$B395))</f>
        <v>0</v>
      </c>
      <c r="H395" s="10">
        <f>IF($C$4="", SUMIFS('무신사 메타 광고'!$N:$N, '무신사 메타 광고'!$D:$D, $B395),SUMIFS('무신사 메타 광고'!$N:$N,'무신사 메타 광고'!$I:$I,$C$4,'무신사 메타 광고'!$D:$D,$B395))</f>
        <v>0</v>
      </c>
      <c r="I395" s="10">
        <f>IF($C$4="", SUMIFS('무신사 메타 광고'!$U:$U, '무신사 메타 광고'!$D:$D, $B395),SUMIFS('무신사 메타 광고'!$U:$U,'무신사 메타 광고'!$I:$I,$C$4,'무신사 메타 광고'!$D:$D,$B395))</f>
        <v>0</v>
      </c>
      <c r="J395" s="11">
        <f t="shared" si="17"/>
        <v>0</v>
      </c>
      <c r="K395" s="11">
        <f t="shared" si="18"/>
        <v>0</v>
      </c>
      <c r="L395" s="12" t="str">
        <f t="shared" si="19"/>
        <v xml:space="preserve"> </v>
      </c>
      <c r="N395" s="10">
        <f>IF($C$4="", SUMIFS('무신사 메타 광고'!$X:$X, '무신사 메타 광고'!$D:$D, $B395),SUMIFS('무신사 메타 광고'!$X:$X,'무신사 메타 광고'!I:I,$C$4,'무신사 메타 광고'!D:D,$B395))</f>
        <v>0</v>
      </c>
      <c r="O395" s="11">
        <f t="shared" si="20"/>
        <v>0</v>
      </c>
      <c r="R395" s="13"/>
      <c r="S395" s="10">
        <f>IF($S$4="", SUMIFS('무신사 메타 광고'!$L:$L, '무신사 메타 광고'!$C:$C, $R395),SUMIFS('무신사 메타 광고'!L:L,'무신사 메타 광고'!$I:$I,$S$4,'무신사 메타 광고'!$C:$C,$R395))</f>
        <v>0</v>
      </c>
      <c r="T395" s="10">
        <f>IF($S$4="", SUMIFS('무신사 메타 광고'!$V:$V, '무신사 메타 광고'!$C:$C, $R395),SUMIFS('무신사 메타 광고'!$V:$V,'무신사 메타 광고'!$I:$I,$S$4,'무신사 메타 광고'!$C:$C,$R395))</f>
        <v>0</v>
      </c>
      <c r="U395" s="11">
        <f t="shared" si="21"/>
        <v>0</v>
      </c>
      <c r="V395" s="12" t="str">
        <f t="shared" si="25"/>
        <v xml:space="preserve"> </v>
      </c>
      <c r="W395" s="10">
        <f>IF($S$4="", SUMIFS('무신사 메타 광고'!$K:$K, '무신사 메타 광고'!$C:$C, $R395),SUMIFS('무신사 메타 광고'!$K:$K,'무신사 메타 광고'!$I:$I,$S$4,'무신사 메타 광고'!$C:$C,$R395))</f>
        <v>0</v>
      </c>
      <c r="X395" s="10">
        <f>IF($S$4="", SUMIFS('무신사 메타 광고'!$N:$N, '무신사 메타 광고'!$C:$C, $R395),SUMIFS('무신사 메타 광고'!$N:$N,'무신사 메타 광고'!$I:$I,$S$4,'무신사 메타 광고'!$C:$C,$R395))</f>
        <v>0</v>
      </c>
      <c r="Y395" s="11">
        <f t="shared" si="22"/>
        <v>0</v>
      </c>
      <c r="Z395" s="12" t="str">
        <f t="shared" si="26"/>
        <v xml:space="preserve"> </v>
      </c>
      <c r="AB395" s="10">
        <f>IF($S$4="", SUMIFS('무신사 메타 광고'!$X:$X, '무신사 메타 광고'!$C:$C, $R395),SUMIFS('무신사 메타 광고'!$X:$X,'무신사 메타 광고'!$I:$I,$S$4,'무신사 메타 광고'!$C:$C,$R395))</f>
        <v>0</v>
      </c>
      <c r="AC395" s="11">
        <f t="shared" si="23"/>
        <v>0</v>
      </c>
    </row>
    <row r="396" spans="2:29">
      <c r="B396" s="9"/>
      <c r="C396" s="10">
        <f>IF($C$4="", SUMIFS('무신사 메타 광고'!$L:$L, '무신사 메타 광고'!$D:$D, $B396), SUMIFS('무신사 메타 광고'!$L:$L, '무신사 메타 광고'!$I:$I, $C$4, '무신사 메타 광고'!$D:$D, $B396))</f>
        <v>0</v>
      </c>
      <c r="D396" s="10">
        <f>IF($C$4="", SUMIFS('무신사 메타 광고'!$V:$V, '무신사 메타 광고'!$D:$D, $B396), SUMIFS('무신사 메타 광고'!$V:$V,'무신사 메타 광고'!$I:$I,$C$4,'무신사 메타 광고'!$D:$D,$B396))</f>
        <v>0</v>
      </c>
      <c r="E396" s="11">
        <f t="shared" si="16"/>
        <v>0</v>
      </c>
      <c r="F396" s="12" t="str">
        <f t="shared" si="24"/>
        <v xml:space="preserve"> </v>
      </c>
      <c r="G396" s="10">
        <f>IF($C$4="", SUMIFS('무신사 메타 광고'!$K:$K, '무신사 메타 광고'!$D:$D, $B396), SUMIFS('무신사 메타 광고'!$K:$K,'무신사 메타 광고'!$I:$I,$C$4,'무신사 메타 광고'!D:D,$B396))</f>
        <v>0</v>
      </c>
      <c r="H396" s="10">
        <f>IF($C$4="", SUMIFS('무신사 메타 광고'!$N:$N, '무신사 메타 광고'!$D:$D, $B396),SUMIFS('무신사 메타 광고'!$N:$N,'무신사 메타 광고'!$I:$I,$C$4,'무신사 메타 광고'!$D:$D,$B396))</f>
        <v>0</v>
      </c>
      <c r="I396" s="10">
        <f>IF($C$4="", SUMIFS('무신사 메타 광고'!$U:$U, '무신사 메타 광고'!$D:$D, $B396),SUMIFS('무신사 메타 광고'!$U:$U,'무신사 메타 광고'!$I:$I,$C$4,'무신사 메타 광고'!$D:$D,$B396))</f>
        <v>0</v>
      </c>
      <c r="J396" s="11">
        <f t="shared" si="17"/>
        <v>0</v>
      </c>
      <c r="K396" s="11">
        <f t="shared" si="18"/>
        <v>0</v>
      </c>
      <c r="L396" s="12" t="str">
        <f t="shared" si="19"/>
        <v xml:space="preserve"> </v>
      </c>
      <c r="N396" s="10">
        <f>IF($C$4="", SUMIFS('무신사 메타 광고'!$X:$X, '무신사 메타 광고'!$D:$D, $B396),SUMIFS('무신사 메타 광고'!$X:$X,'무신사 메타 광고'!I:I,$C$4,'무신사 메타 광고'!D:D,$B396))</f>
        <v>0</v>
      </c>
      <c r="O396" s="11">
        <f t="shared" si="20"/>
        <v>0</v>
      </c>
      <c r="R396" s="13"/>
      <c r="S396" s="10">
        <f>IF($S$4="", SUMIFS('무신사 메타 광고'!$L:$L, '무신사 메타 광고'!$C:$C, $R396),SUMIFS('무신사 메타 광고'!L:L,'무신사 메타 광고'!$I:$I,$S$4,'무신사 메타 광고'!$C:$C,$R396))</f>
        <v>0</v>
      </c>
      <c r="T396" s="10">
        <f>IF($S$4="", SUMIFS('무신사 메타 광고'!$V:$V, '무신사 메타 광고'!$C:$C, $R396),SUMIFS('무신사 메타 광고'!$V:$V,'무신사 메타 광고'!$I:$I,$S$4,'무신사 메타 광고'!$C:$C,$R396))</f>
        <v>0</v>
      </c>
      <c r="U396" s="11">
        <f t="shared" si="21"/>
        <v>0</v>
      </c>
      <c r="V396" s="12" t="str">
        <f t="shared" si="25"/>
        <v xml:space="preserve"> </v>
      </c>
      <c r="W396" s="10">
        <f>IF($S$4="", SUMIFS('무신사 메타 광고'!$K:$K, '무신사 메타 광고'!$C:$C, $R396),SUMIFS('무신사 메타 광고'!$K:$K,'무신사 메타 광고'!$I:$I,$S$4,'무신사 메타 광고'!$C:$C,$R396))</f>
        <v>0</v>
      </c>
      <c r="X396" s="10">
        <f>IF($S$4="", SUMIFS('무신사 메타 광고'!$N:$N, '무신사 메타 광고'!$C:$C, $R396),SUMIFS('무신사 메타 광고'!$N:$N,'무신사 메타 광고'!$I:$I,$S$4,'무신사 메타 광고'!$C:$C,$R396))</f>
        <v>0</v>
      </c>
      <c r="Y396" s="11">
        <f t="shared" si="22"/>
        <v>0</v>
      </c>
      <c r="Z396" s="12" t="str">
        <f t="shared" si="26"/>
        <v xml:space="preserve"> </v>
      </c>
      <c r="AB396" s="10">
        <f>IF($S$4="", SUMIFS('무신사 메타 광고'!$X:$X, '무신사 메타 광고'!$C:$C, $R396),SUMIFS('무신사 메타 광고'!$X:$X,'무신사 메타 광고'!$I:$I,$S$4,'무신사 메타 광고'!$C:$C,$R396))</f>
        <v>0</v>
      </c>
      <c r="AC396" s="11">
        <f t="shared" si="23"/>
        <v>0</v>
      </c>
    </row>
    <row r="397" spans="2:29">
      <c r="B397" s="9"/>
      <c r="C397" s="10">
        <f>IF($C$4="", SUMIFS('무신사 메타 광고'!$L:$L, '무신사 메타 광고'!$D:$D, $B397), SUMIFS('무신사 메타 광고'!$L:$L, '무신사 메타 광고'!$I:$I, $C$4, '무신사 메타 광고'!$D:$D, $B397))</f>
        <v>0</v>
      </c>
      <c r="D397" s="10">
        <f>IF($C$4="", SUMIFS('무신사 메타 광고'!$V:$V, '무신사 메타 광고'!$D:$D, $B397), SUMIFS('무신사 메타 광고'!$V:$V,'무신사 메타 광고'!$I:$I,$C$4,'무신사 메타 광고'!$D:$D,$B397))</f>
        <v>0</v>
      </c>
      <c r="E397" s="11">
        <f t="shared" si="16"/>
        <v>0</v>
      </c>
      <c r="F397" s="12" t="str">
        <f t="shared" si="24"/>
        <v xml:space="preserve"> </v>
      </c>
      <c r="G397" s="10">
        <f>IF($C$4="", SUMIFS('무신사 메타 광고'!$K:$K, '무신사 메타 광고'!$D:$D, $B397), SUMIFS('무신사 메타 광고'!$K:$K,'무신사 메타 광고'!$I:$I,$C$4,'무신사 메타 광고'!D:D,$B397))</f>
        <v>0</v>
      </c>
      <c r="H397" s="10">
        <f>IF($C$4="", SUMIFS('무신사 메타 광고'!$N:$N, '무신사 메타 광고'!$D:$D, $B397),SUMIFS('무신사 메타 광고'!$N:$N,'무신사 메타 광고'!$I:$I,$C$4,'무신사 메타 광고'!$D:$D,$B397))</f>
        <v>0</v>
      </c>
      <c r="I397" s="10">
        <f>IF($C$4="", SUMIFS('무신사 메타 광고'!$U:$U, '무신사 메타 광고'!$D:$D, $B397),SUMIFS('무신사 메타 광고'!$U:$U,'무신사 메타 광고'!$I:$I,$C$4,'무신사 메타 광고'!$D:$D,$B397))</f>
        <v>0</v>
      </c>
      <c r="J397" s="11">
        <f t="shared" si="17"/>
        <v>0</v>
      </c>
      <c r="K397" s="11">
        <f t="shared" si="18"/>
        <v>0</v>
      </c>
      <c r="L397" s="12" t="str">
        <f t="shared" si="19"/>
        <v xml:space="preserve"> </v>
      </c>
      <c r="N397" s="10">
        <f>IF($C$4="", SUMIFS('무신사 메타 광고'!$X:$X, '무신사 메타 광고'!$D:$D, $B397),SUMIFS('무신사 메타 광고'!$X:$X,'무신사 메타 광고'!I:I,$C$4,'무신사 메타 광고'!D:D,$B397))</f>
        <v>0</v>
      </c>
      <c r="O397" s="11">
        <f t="shared" si="20"/>
        <v>0</v>
      </c>
      <c r="R397" s="13"/>
      <c r="S397" s="10">
        <f>IF($S$4="", SUMIFS('무신사 메타 광고'!$L:$L, '무신사 메타 광고'!$C:$C, $R397),SUMIFS('무신사 메타 광고'!L:L,'무신사 메타 광고'!$I:$I,$S$4,'무신사 메타 광고'!$C:$C,$R397))</f>
        <v>0</v>
      </c>
      <c r="T397" s="10">
        <f>IF($S$4="", SUMIFS('무신사 메타 광고'!$V:$V, '무신사 메타 광고'!$C:$C, $R397),SUMIFS('무신사 메타 광고'!$V:$V,'무신사 메타 광고'!$I:$I,$S$4,'무신사 메타 광고'!$C:$C,$R397))</f>
        <v>0</v>
      </c>
      <c r="U397" s="11">
        <f t="shared" si="21"/>
        <v>0</v>
      </c>
      <c r="V397" s="12" t="str">
        <f t="shared" si="25"/>
        <v xml:space="preserve"> </v>
      </c>
      <c r="W397" s="10">
        <f>IF($S$4="", SUMIFS('무신사 메타 광고'!$K:$K, '무신사 메타 광고'!$C:$C, $R397),SUMIFS('무신사 메타 광고'!$K:$K,'무신사 메타 광고'!$I:$I,$S$4,'무신사 메타 광고'!$C:$C,$R397))</f>
        <v>0</v>
      </c>
      <c r="X397" s="10">
        <f>IF($S$4="", SUMIFS('무신사 메타 광고'!$N:$N, '무신사 메타 광고'!$C:$C, $R397),SUMIFS('무신사 메타 광고'!$N:$N,'무신사 메타 광고'!$I:$I,$S$4,'무신사 메타 광고'!$C:$C,$R397))</f>
        <v>0</v>
      </c>
      <c r="Y397" s="11">
        <f t="shared" si="22"/>
        <v>0</v>
      </c>
      <c r="Z397" s="12" t="str">
        <f t="shared" si="26"/>
        <v xml:space="preserve"> </v>
      </c>
      <c r="AB397" s="10">
        <f>IF($S$4="", SUMIFS('무신사 메타 광고'!$X:$X, '무신사 메타 광고'!$C:$C, $R397),SUMIFS('무신사 메타 광고'!$X:$X,'무신사 메타 광고'!$I:$I,$S$4,'무신사 메타 광고'!$C:$C,$R397))</f>
        <v>0</v>
      </c>
      <c r="AC397" s="11">
        <f t="shared" si="23"/>
        <v>0</v>
      </c>
    </row>
    <row r="398" spans="2:29">
      <c r="B398" s="9"/>
      <c r="C398" s="10">
        <f>IF($C$4="", SUMIFS('무신사 메타 광고'!$L:$L, '무신사 메타 광고'!$D:$D, $B398), SUMIFS('무신사 메타 광고'!$L:$L, '무신사 메타 광고'!$I:$I, $C$4, '무신사 메타 광고'!$D:$D, $B398))</f>
        <v>0</v>
      </c>
      <c r="D398" s="10">
        <f>IF($C$4="", SUMIFS('무신사 메타 광고'!$V:$V, '무신사 메타 광고'!$D:$D, $B398), SUMIFS('무신사 메타 광고'!$V:$V,'무신사 메타 광고'!$I:$I,$C$4,'무신사 메타 광고'!$D:$D,$B398))</f>
        <v>0</v>
      </c>
      <c r="E398" s="11">
        <f t="shared" si="16"/>
        <v>0</v>
      </c>
      <c r="F398" s="12" t="str">
        <f t="shared" si="24"/>
        <v xml:space="preserve"> </v>
      </c>
      <c r="G398" s="10">
        <f>IF($C$4="", SUMIFS('무신사 메타 광고'!$K:$K, '무신사 메타 광고'!$D:$D, $B398), SUMIFS('무신사 메타 광고'!$K:$K,'무신사 메타 광고'!$I:$I,$C$4,'무신사 메타 광고'!D:D,$B398))</f>
        <v>0</v>
      </c>
      <c r="H398" s="10">
        <f>IF($C$4="", SUMIFS('무신사 메타 광고'!$N:$N, '무신사 메타 광고'!$D:$D, $B398),SUMIFS('무신사 메타 광고'!$N:$N,'무신사 메타 광고'!$I:$I,$C$4,'무신사 메타 광고'!$D:$D,$B398))</f>
        <v>0</v>
      </c>
      <c r="I398" s="10">
        <f>IF($C$4="", SUMIFS('무신사 메타 광고'!$U:$U, '무신사 메타 광고'!$D:$D, $B398),SUMIFS('무신사 메타 광고'!$U:$U,'무신사 메타 광고'!$I:$I,$C$4,'무신사 메타 광고'!$D:$D,$B398))</f>
        <v>0</v>
      </c>
      <c r="J398" s="11">
        <f t="shared" si="17"/>
        <v>0</v>
      </c>
      <c r="K398" s="11">
        <f t="shared" si="18"/>
        <v>0</v>
      </c>
      <c r="L398" s="12" t="str">
        <f t="shared" si="19"/>
        <v xml:space="preserve"> </v>
      </c>
      <c r="N398" s="10">
        <f>IF($C$4="", SUMIFS('무신사 메타 광고'!$X:$X, '무신사 메타 광고'!$D:$D, $B398),SUMIFS('무신사 메타 광고'!$X:$X,'무신사 메타 광고'!I:I,$C$4,'무신사 메타 광고'!D:D,$B398))</f>
        <v>0</v>
      </c>
      <c r="O398" s="11">
        <f t="shared" si="20"/>
        <v>0</v>
      </c>
      <c r="R398" s="13"/>
      <c r="S398" s="10">
        <f>IF($S$4="", SUMIFS('무신사 메타 광고'!$L:$L, '무신사 메타 광고'!$C:$C, $R398),SUMIFS('무신사 메타 광고'!L:L,'무신사 메타 광고'!$I:$I,$S$4,'무신사 메타 광고'!$C:$C,$R398))</f>
        <v>0</v>
      </c>
      <c r="T398" s="10">
        <f>IF($S$4="", SUMIFS('무신사 메타 광고'!$V:$V, '무신사 메타 광고'!$C:$C, $R398),SUMIFS('무신사 메타 광고'!$V:$V,'무신사 메타 광고'!$I:$I,$S$4,'무신사 메타 광고'!$C:$C,$R398))</f>
        <v>0</v>
      </c>
      <c r="U398" s="11">
        <f t="shared" si="21"/>
        <v>0</v>
      </c>
      <c r="V398" s="12" t="str">
        <f t="shared" si="25"/>
        <v xml:space="preserve"> </v>
      </c>
      <c r="W398" s="10">
        <f>IF($S$4="", SUMIFS('무신사 메타 광고'!$K:$K, '무신사 메타 광고'!$C:$C, $R398),SUMIFS('무신사 메타 광고'!$K:$K,'무신사 메타 광고'!$I:$I,$S$4,'무신사 메타 광고'!$C:$C,$R398))</f>
        <v>0</v>
      </c>
      <c r="X398" s="10">
        <f>IF($S$4="", SUMIFS('무신사 메타 광고'!$N:$N, '무신사 메타 광고'!$C:$C, $R398),SUMIFS('무신사 메타 광고'!$N:$N,'무신사 메타 광고'!$I:$I,$S$4,'무신사 메타 광고'!$C:$C,$R398))</f>
        <v>0</v>
      </c>
      <c r="Y398" s="11">
        <f t="shared" si="22"/>
        <v>0</v>
      </c>
      <c r="Z398" s="12" t="str">
        <f t="shared" si="26"/>
        <v xml:space="preserve"> </v>
      </c>
      <c r="AB398" s="10">
        <f>IF($S$4="", SUMIFS('무신사 메타 광고'!$X:$X, '무신사 메타 광고'!$C:$C, $R398),SUMIFS('무신사 메타 광고'!$X:$X,'무신사 메타 광고'!$I:$I,$S$4,'무신사 메타 광고'!$C:$C,$R398))</f>
        <v>0</v>
      </c>
      <c r="AC398" s="11">
        <f t="shared" si="23"/>
        <v>0</v>
      </c>
    </row>
    <row r="399" spans="2:29">
      <c r="B399" s="9"/>
      <c r="C399" s="10">
        <f>IF($C$4="", SUMIFS('무신사 메타 광고'!$L:$L, '무신사 메타 광고'!$D:$D, $B399), SUMIFS('무신사 메타 광고'!$L:$L, '무신사 메타 광고'!$I:$I, $C$4, '무신사 메타 광고'!$D:$D, $B399))</f>
        <v>0</v>
      </c>
      <c r="D399" s="10">
        <f>IF($C$4="", SUMIFS('무신사 메타 광고'!$V:$V, '무신사 메타 광고'!$D:$D, $B399), SUMIFS('무신사 메타 광고'!$V:$V,'무신사 메타 광고'!$I:$I,$C$4,'무신사 메타 광고'!$D:$D,$B399))</f>
        <v>0</v>
      </c>
      <c r="E399" s="11">
        <f t="shared" si="16"/>
        <v>0</v>
      </c>
      <c r="F399" s="12" t="str">
        <f t="shared" si="24"/>
        <v xml:space="preserve"> </v>
      </c>
      <c r="G399" s="10">
        <f>IF($C$4="", SUMIFS('무신사 메타 광고'!$K:$K, '무신사 메타 광고'!$D:$D, $B399), SUMIFS('무신사 메타 광고'!$K:$K,'무신사 메타 광고'!$I:$I,$C$4,'무신사 메타 광고'!D:D,$B399))</f>
        <v>0</v>
      </c>
      <c r="H399" s="10">
        <f>IF($C$4="", SUMIFS('무신사 메타 광고'!$N:$N, '무신사 메타 광고'!$D:$D, $B399),SUMIFS('무신사 메타 광고'!$N:$N,'무신사 메타 광고'!$I:$I,$C$4,'무신사 메타 광고'!$D:$D,$B399))</f>
        <v>0</v>
      </c>
      <c r="I399" s="10">
        <f>IF($C$4="", SUMIFS('무신사 메타 광고'!$U:$U, '무신사 메타 광고'!$D:$D, $B399),SUMIFS('무신사 메타 광고'!$U:$U,'무신사 메타 광고'!$I:$I,$C$4,'무신사 메타 광고'!$D:$D,$B399))</f>
        <v>0</v>
      </c>
      <c r="J399" s="11">
        <f t="shared" si="17"/>
        <v>0</v>
      </c>
      <c r="K399" s="11">
        <f t="shared" si="18"/>
        <v>0</v>
      </c>
      <c r="L399" s="12" t="str">
        <f t="shared" si="19"/>
        <v xml:space="preserve"> </v>
      </c>
      <c r="N399" s="10">
        <f>IF($C$4="", SUMIFS('무신사 메타 광고'!$X:$X, '무신사 메타 광고'!$D:$D, $B399),SUMIFS('무신사 메타 광고'!$X:$X,'무신사 메타 광고'!I:I,$C$4,'무신사 메타 광고'!D:D,$B399))</f>
        <v>0</v>
      </c>
      <c r="O399" s="11">
        <f t="shared" si="20"/>
        <v>0</v>
      </c>
      <c r="R399" s="13"/>
      <c r="S399" s="10">
        <f>IF($S$4="", SUMIFS('무신사 메타 광고'!$L:$L, '무신사 메타 광고'!$C:$C, $R399),SUMIFS('무신사 메타 광고'!L:L,'무신사 메타 광고'!$I:$I,$S$4,'무신사 메타 광고'!$C:$C,$R399))</f>
        <v>0</v>
      </c>
      <c r="T399" s="10">
        <f>IF($S$4="", SUMIFS('무신사 메타 광고'!$V:$V, '무신사 메타 광고'!$C:$C, $R399),SUMIFS('무신사 메타 광고'!$V:$V,'무신사 메타 광고'!$I:$I,$S$4,'무신사 메타 광고'!$C:$C,$R399))</f>
        <v>0</v>
      </c>
      <c r="U399" s="11">
        <f t="shared" si="21"/>
        <v>0</v>
      </c>
      <c r="V399" s="12" t="str">
        <f t="shared" si="25"/>
        <v xml:space="preserve"> </v>
      </c>
      <c r="W399" s="10">
        <f>IF($S$4="", SUMIFS('무신사 메타 광고'!$K:$K, '무신사 메타 광고'!$C:$C, $R399),SUMIFS('무신사 메타 광고'!$K:$K,'무신사 메타 광고'!$I:$I,$S$4,'무신사 메타 광고'!$C:$C,$R399))</f>
        <v>0</v>
      </c>
      <c r="X399" s="10">
        <f>IF($S$4="", SUMIFS('무신사 메타 광고'!$N:$N, '무신사 메타 광고'!$C:$C, $R399),SUMIFS('무신사 메타 광고'!$N:$N,'무신사 메타 광고'!$I:$I,$S$4,'무신사 메타 광고'!$C:$C,$R399))</f>
        <v>0</v>
      </c>
      <c r="Y399" s="11">
        <f t="shared" si="22"/>
        <v>0</v>
      </c>
      <c r="Z399" s="12" t="str">
        <f t="shared" si="26"/>
        <v xml:space="preserve"> </v>
      </c>
      <c r="AB399" s="10">
        <f>IF($S$4="", SUMIFS('무신사 메타 광고'!$X:$X, '무신사 메타 광고'!$C:$C, $R399),SUMIFS('무신사 메타 광고'!$X:$X,'무신사 메타 광고'!$I:$I,$S$4,'무신사 메타 광고'!$C:$C,$R399))</f>
        <v>0</v>
      </c>
      <c r="AC399" s="11">
        <f t="shared" si="23"/>
        <v>0</v>
      </c>
    </row>
    <row r="400" spans="2:29">
      <c r="B400" s="9"/>
      <c r="C400" s="10">
        <f>IF($C$4="", SUMIFS('무신사 메타 광고'!$L:$L, '무신사 메타 광고'!$D:$D, $B400), SUMIFS('무신사 메타 광고'!$L:$L, '무신사 메타 광고'!$I:$I, $C$4, '무신사 메타 광고'!$D:$D, $B400))</f>
        <v>0</v>
      </c>
      <c r="D400" s="10">
        <f>IF($C$4="", SUMIFS('무신사 메타 광고'!$V:$V, '무신사 메타 광고'!$D:$D, $B400), SUMIFS('무신사 메타 광고'!$V:$V,'무신사 메타 광고'!$I:$I,$C$4,'무신사 메타 광고'!$D:$D,$B400))</f>
        <v>0</v>
      </c>
      <c r="E400" s="11">
        <f t="shared" si="16"/>
        <v>0</v>
      </c>
      <c r="F400" s="12" t="str">
        <f t="shared" si="24"/>
        <v xml:space="preserve"> </v>
      </c>
      <c r="G400" s="10">
        <f>IF($C$4="", SUMIFS('무신사 메타 광고'!$K:$K, '무신사 메타 광고'!$D:$D, $B400), SUMIFS('무신사 메타 광고'!$K:$K,'무신사 메타 광고'!$I:$I,$C$4,'무신사 메타 광고'!D:D,$B400))</f>
        <v>0</v>
      </c>
      <c r="H400" s="10">
        <f>IF($C$4="", SUMIFS('무신사 메타 광고'!$N:$N, '무신사 메타 광고'!$D:$D, $B400),SUMIFS('무신사 메타 광고'!$N:$N,'무신사 메타 광고'!$I:$I,$C$4,'무신사 메타 광고'!$D:$D,$B400))</f>
        <v>0</v>
      </c>
      <c r="I400" s="10">
        <f>IF($C$4="", SUMIFS('무신사 메타 광고'!$U:$U, '무신사 메타 광고'!$D:$D, $B400),SUMIFS('무신사 메타 광고'!$U:$U,'무신사 메타 광고'!$I:$I,$C$4,'무신사 메타 광고'!$D:$D,$B400))</f>
        <v>0</v>
      </c>
      <c r="J400" s="11">
        <f t="shared" si="17"/>
        <v>0</v>
      </c>
      <c r="K400" s="11">
        <f t="shared" si="18"/>
        <v>0</v>
      </c>
      <c r="L400" s="12" t="str">
        <f t="shared" si="19"/>
        <v xml:space="preserve"> </v>
      </c>
      <c r="N400" s="10">
        <f>IF($C$4="", SUMIFS('무신사 메타 광고'!$X:$X, '무신사 메타 광고'!$D:$D, $B400),SUMIFS('무신사 메타 광고'!$X:$X,'무신사 메타 광고'!I:I,$C$4,'무신사 메타 광고'!D:D,$B400))</f>
        <v>0</v>
      </c>
      <c r="O400" s="11">
        <f t="shared" si="20"/>
        <v>0</v>
      </c>
      <c r="R400" s="13"/>
      <c r="S400" s="10">
        <f>IF($S$4="", SUMIFS('무신사 메타 광고'!$L:$L, '무신사 메타 광고'!$C:$C, $R400),SUMIFS('무신사 메타 광고'!L:L,'무신사 메타 광고'!$I:$I,$S$4,'무신사 메타 광고'!$C:$C,$R400))</f>
        <v>0</v>
      </c>
      <c r="T400" s="10">
        <f>IF($S$4="", SUMIFS('무신사 메타 광고'!$V:$V, '무신사 메타 광고'!$C:$C, $R400),SUMIFS('무신사 메타 광고'!$V:$V,'무신사 메타 광고'!$I:$I,$S$4,'무신사 메타 광고'!$C:$C,$R400))</f>
        <v>0</v>
      </c>
      <c r="U400" s="11">
        <f t="shared" si="21"/>
        <v>0</v>
      </c>
      <c r="V400" s="12" t="str">
        <f t="shared" si="25"/>
        <v xml:space="preserve"> </v>
      </c>
      <c r="W400" s="10">
        <f>IF($S$4="", SUMIFS('무신사 메타 광고'!$K:$K, '무신사 메타 광고'!$C:$C, $R400),SUMIFS('무신사 메타 광고'!$K:$K,'무신사 메타 광고'!$I:$I,$S$4,'무신사 메타 광고'!$C:$C,$R400))</f>
        <v>0</v>
      </c>
      <c r="X400" s="10">
        <f>IF($S$4="", SUMIFS('무신사 메타 광고'!$N:$N, '무신사 메타 광고'!$C:$C, $R400),SUMIFS('무신사 메타 광고'!$N:$N,'무신사 메타 광고'!$I:$I,$S$4,'무신사 메타 광고'!$C:$C,$R400))</f>
        <v>0</v>
      </c>
      <c r="Y400" s="11">
        <f t="shared" si="22"/>
        <v>0</v>
      </c>
      <c r="Z400" s="12" t="str">
        <f t="shared" si="26"/>
        <v xml:space="preserve"> </v>
      </c>
      <c r="AB400" s="10">
        <f>IF($S$4="", SUMIFS('무신사 메타 광고'!$X:$X, '무신사 메타 광고'!$C:$C, $R400),SUMIFS('무신사 메타 광고'!$X:$X,'무신사 메타 광고'!$I:$I,$S$4,'무신사 메타 광고'!$C:$C,$R400))</f>
        <v>0</v>
      </c>
      <c r="AC400" s="11">
        <f t="shared" si="23"/>
        <v>0</v>
      </c>
    </row>
    <row r="401" spans="2:29">
      <c r="B401" s="9"/>
      <c r="C401" s="10">
        <f>IF($C$4="", SUMIFS('무신사 메타 광고'!$L:$L, '무신사 메타 광고'!$D:$D, $B401), SUMIFS('무신사 메타 광고'!$L:$L, '무신사 메타 광고'!$I:$I, $C$4, '무신사 메타 광고'!$D:$D, $B401))</f>
        <v>0</v>
      </c>
      <c r="D401" s="10">
        <f>IF($C$4="", SUMIFS('무신사 메타 광고'!$V:$V, '무신사 메타 광고'!$D:$D, $B401), SUMIFS('무신사 메타 광고'!$V:$V,'무신사 메타 광고'!$I:$I,$C$4,'무신사 메타 광고'!$D:$D,$B401))</f>
        <v>0</v>
      </c>
      <c r="E401" s="11">
        <f t="shared" si="16"/>
        <v>0</v>
      </c>
      <c r="F401" s="12" t="str">
        <f t="shared" si="24"/>
        <v xml:space="preserve"> </v>
      </c>
      <c r="G401" s="10">
        <f>IF($C$4="", SUMIFS('무신사 메타 광고'!$K:$K, '무신사 메타 광고'!$D:$D, $B401), SUMIFS('무신사 메타 광고'!$K:$K,'무신사 메타 광고'!$I:$I,$C$4,'무신사 메타 광고'!D:D,$B401))</f>
        <v>0</v>
      </c>
      <c r="H401" s="10">
        <f>IF($C$4="", SUMIFS('무신사 메타 광고'!$N:$N, '무신사 메타 광고'!$D:$D, $B401),SUMIFS('무신사 메타 광고'!$N:$N,'무신사 메타 광고'!$I:$I,$C$4,'무신사 메타 광고'!$D:$D,$B401))</f>
        <v>0</v>
      </c>
      <c r="I401" s="10">
        <f>IF($C$4="", SUMIFS('무신사 메타 광고'!$U:$U, '무신사 메타 광고'!$D:$D, $B401),SUMIFS('무신사 메타 광고'!$U:$U,'무신사 메타 광고'!$I:$I,$C$4,'무신사 메타 광고'!$D:$D,$B401))</f>
        <v>0</v>
      </c>
      <c r="J401" s="11">
        <f t="shared" si="17"/>
        <v>0</v>
      </c>
      <c r="K401" s="11">
        <f t="shared" si="18"/>
        <v>0</v>
      </c>
      <c r="L401" s="12" t="str">
        <f t="shared" si="19"/>
        <v xml:space="preserve"> </v>
      </c>
      <c r="N401" s="10">
        <f>IF($C$4="", SUMIFS('무신사 메타 광고'!$X:$X, '무신사 메타 광고'!$D:$D, $B401),SUMIFS('무신사 메타 광고'!$X:$X,'무신사 메타 광고'!I:I,$C$4,'무신사 메타 광고'!D:D,$B401))</f>
        <v>0</v>
      </c>
      <c r="O401" s="11">
        <f t="shared" si="20"/>
        <v>0</v>
      </c>
      <c r="R401" s="13"/>
      <c r="S401" s="10">
        <f>IF($S$4="", SUMIFS('무신사 메타 광고'!$L:$L, '무신사 메타 광고'!$C:$C, $R401),SUMIFS('무신사 메타 광고'!L:L,'무신사 메타 광고'!$I:$I,$S$4,'무신사 메타 광고'!$C:$C,$R401))</f>
        <v>0</v>
      </c>
      <c r="T401" s="10">
        <f>IF($S$4="", SUMIFS('무신사 메타 광고'!$V:$V, '무신사 메타 광고'!$C:$C, $R401),SUMIFS('무신사 메타 광고'!$V:$V,'무신사 메타 광고'!$I:$I,$S$4,'무신사 메타 광고'!$C:$C,$R401))</f>
        <v>0</v>
      </c>
      <c r="U401" s="11">
        <f t="shared" si="21"/>
        <v>0</v>
      </c>
      <c r="V401" s="12" t="str">
        <f t="shared" si="25"/>
        <v xml:space="preserve"> </v>
      </c>
      <c r="W401" s="10">
        <f>IF($S$4="", SUMIFS('무신사 메타 광고'!$K:$K, '무신사 메타 광고'!$C:$C, $R401),SUMIFS('무신사 메타 광고'!$K:$K,'무신사 메타 광고'!$I:$I,$S$4,'무신사 메타 광고'!$C:$C,$R401))</f>
        <v>0</v>
      </c>
      <c r="X401" s="10">
        <f>IF($S$4="", SUMIFS('무신사 메타 광고'!$N:$N, '무신사 메타 광고'!$C:$C, $R401),SUMIFS('무신사 메타 광고'!$N:$N,'무신사 메타 광고'!$I:$I,$S$4,'무신사 메타 광고'!$C:$C,$R401))</f>
        <v>0</v>
      </c>
      <c r="Y401" s="11">
        <f t="shared" si="22"/>
        <v>0</v>
      </c>
      <c r="Z401" s="12" t="str">
        <f t="shared" si="26"/>
        <v xml:space="preserve"> </v>
      </c>
      <c r="AB401" s="10">
        <f>IF($S$4="", SUMIFS('무신사 메타 광고'!$X:$X, '무신사 메타 광고'!$C:$C, $R401),SUMIFS('무신사 메타 광고'!$X:$X,'무신사 메타 광고'!$I:$I,$S$4,'무신사 메타 광고'!$C:$C,$R401))</f>
        <v>0</v>
      </c>
      <c r="AC401" s="11">
        <f t="shared" si="23"/>
        <v>0</v>
      </c>
    </row>
    <row r="402" spans="2:29">
      <c r="B402" s="9"/>
      <c r="C402" s="10">
        <f>IF($C$4="", SUMIFS('무신사 메타 광고'!$L:$L, '무신사 메타 광고'!$D:$D, $B402), SUMIFS('무신사 메타 광고'!$L:$L, '무신사 메타 광고'!$I:$I, $C$4, '무신사 메타 광고'!$D:$D, $B402))</f>
        <v>0</v>
      </c>
      <c r="D402" s="10">
        <f>IF($C$4="", SUMIFS('무신사 메타 광고'!$V:$V, '무신사 메타 광고'!$D:$D, $B402), SUMIFS('무신사 메타 광고'!$V:$V,'무신사 메타 광고'!$I:$I,$C$4,'무신사 메타 광고'!$D:$D,$B402))</f>
        <v>0</v>
      </c>
      <c r="E402" s="11">
        <f t="shared" si="16"/>
        <v>0</v>
      </c>
      <c r="F402" s="12" t="str">
        <f t="shared" si="24"/>
        <v xml:space="preserve"> </v>
      </c>
      <c r="G402" s="10">
        <f>IF($C$4="", SUMIFS('무신사 메타 광고'!$K:$K, '무신사 메타 광고'!$D:$D, $B402), SUMIFS('무신사 메타 광고'!$K:$K,'무신사 메타 광고'!$I:$I,$C$4,'무신사 메타 광고'!D:D,$B402))</f>
        <v>0</v>
      </c>
      <c r="H402" s="10">
        <f>IF($C$4="", SUMIFS('무신사 메타 광고'!$N:$N, '무신사 메타 광고'!$D:$D, $B402),SUMIFS('무신사 메타 광고'!$N:$N,'무신사 메타 광고'!$I:$I,$C$4,'무신사 메타 광고'!$D:$D,$B402))</f>
        <v>0</v>
      </c>
      <c r="I402" s="10">
        <f>IF($C$4="", SUMIFS('무신사 메타 광고'!$U:$U, '무신사 메타 광고'!$D:$D, $B402),SUMIFS('무신사 메타 광고'!$U:$U,'무신사 메타 광고'!$I:$I,$C$4,'무신사 메타 광고'!$D:$D,$B402))</f>
        <v>0</v>
      </c>
      <c r="J402" s="11">
        <f t="shared" si="17"/>
        <v>0</v>
      </c>
      <c r="K402" s="11">
        <f t="shared" si="18"/>
        <v>0</v>
      </c>
      <c r="L402" s="12" t="str">
        <f t="shared" si="19"/>
        <v xml:space="preserve"> </v>
      </c>
      <c r="N402" s="10">
        <f>IF($C$4="", SUMIFS('무신사 메타 광고'!$X:$X, '무신사 메타 광고'!$D:$D, $B402),SUMIFS('무신사 메타 광고'!$X:$X,'무신사 메타 광고'!I:I,$C$4,'무신사 메타 광고'!D:D,$B402))</f>
        <v>0</v>
      </c>
      <c r="O402" s="11">
        <f t="shared" si="20"/>
        <v>0</v>
      </c>
      <c r="R402" s="13"/>
      <c r="S402" s="10">
        <f>IF($S$4="", SUMIFS('무신사 메타 광고'!$L:$L, '무신사 메타 광고'!$C:$C, $R402),SUMIFS('무신사 메타 광고'!L:L,'무신사 메타 광고'!$I:$I,$S$4,'무신사 메타 광고'!$C:$C,$R402))</f>
        <v>0</v>
      </c>
      <c r="T402" s="10">
        <f>IF($S$4="", SUMIFS('무신사 메타 광고'!$V:$V, '무신사 메타 광고'!$C:$C, $R402),SUMIFS('무신사 메타 광고'!$V:$V,'무신사 메타 광고'!$I:$I,$S$4,'무신사 메타 광고'!$C:$C,$R402))</f>
        <v>0</v>
      </c>
      <c r="U402" s="11">
        <f t="shared" si="21"/>
        <v>0</v>
      </c>
      <c r="V402" s="12" t="str">
        <f t="shared" si="25"/>
        <v xml:space="preserve"> </v>
      </c>
      <c r="W402" s="10">
        <f>IF($S$4="", SUMIFS('무신사 메타 광고'!$K:$K, '무신사 메타 광고'!$C:$C, $R402),SUMIFS('무신사 메타 광고'!$K:$K,'무신사 메타 광고'!$I:$I,$S$4,'무신사 메타 광고'!$C:$C,$R402))</f>
        <v>0</v>
      </c>
      <c r="X402" s="10">
        <f>IF($S$4="", SUMIFS('무신사 메타 광고'!$N:$N, '무신사 메타 광고'!$C:$C, $R402),SUMIFS('무신사 메타 광고'!$N:$N,'무신사 메타 광고'!$I:$I,$S$4,'무신사 메타 광고'!$C:$C,$R402))</f>
        <v>0</v>
      </c>
      <c r="Y402" s="11">
        <f t="shared" si="22"/>
        <v>0</v>
      </c>
      <c r="Z402" s="12" t="str">
        <f t="shared" si="26"/>
        <v xml:space="preserve"> </v>
      </c>
      <c r="AB402" s="10">
        <f>IF($S$4="", SUMIFS('무신사 메타 광고'!$X:$X, '무신사 메타 광고'!$C:$C, $R402),SUMIFS('무신사 메타 광고'!$X:$X,'무신사 메타 광고'!$I:$I,$S$4,'무신사 메타 광고'!$C:$C,$R402))</f>
        <v>0</v>
      </c>
      <c r="AC402" s="11">
        <f t="shared" si="23"/>
        <v>0</v>
      </c>
    </row>
    <row r="403" spans="2:29">
      <c r="B403" s="9"/>
      <c r="C403" s="10">
        <f>IF($C$4="", SUMIFS('무신사 메타 광고'!$L:$L, '무신사 메타 광고'!$D:$D, $B403), SUMIFS('무신사 메타 광고'!$L:$L, '무신사 메타 광고'!$I:$I, $C$4, '무신사 메타 광고'!$D:$D, $B403))</f>
        <v>0</v>
      </c>
      <c r="D403" s="10">
        <f>IF($C$4="", SUMIFS('무신사 메타 광고'!$V:$V, '무신사 메타 광고'!$D:$D, $B403), SUMIFS('무신사 메타 광고'!$V:$V,'무신사 메타 광고'!$I:$I,$C$4,'무신사 메타 광고'!$D:$D,$B403))</f>
        <v>0</v>
      </c>
      <c r="E403" s="11">
        <f t="shared" si="16"/>
        <v>0</v>
      </c>
      <c r="F403" s="12" t="str">
        <f t="shared" si="24"/>
        <v xml:space="preserve"> </v>
      </c>
      <c r="G403" s="10">
        <f>IF($C$4="", SUMIFS('무신사 메타 광고'!$K:$K, '무신사 메타 광고'!$D:$D, $B403), SUMIFS('무신사 메타 광고'!$K:$K,'무신사 메타 광고'!$I:$I,$C$4,'무신사 메타 광고'!D:D,$B403))</f>
        <v>0</v>
      </c>
      <c r="H403" s="10">
        <f>IF($C$4="", SUMIFS('무신사 메타 광고'!$N:$N, '무신사 메타 광고'!$D:$D, $B403),SUMIFS('무신사 메타 광고'!$N:$N,'무신사 메타 광고'!$I:$I,$C$4,'무신사 메타 광고'!$D:$D,$B403))</f>
        <v>0</v>
      </c>
      <c r="I403" s="10">
        <f>IF($C$4="", SUMIFS('무신사 메타 광고'!$U:$U, '무신사 메타 광고'!$D:$D, $B403),SUMIFS('무신사 메타 광고'!$U:$U,'무신사 메타 광고'!$I:$I,$C$4,'무신사 메타 광고'!$D:$D,$B403))</f>
        <v>0</v>
      </c>
      <c r="J403" s="11">
        <f t="shared" si="17"/>
        <v>0</v>
      </c>
      <c r="K403" s="11">
        <f t="shared" si="18"/>
        <v>0</v>
      </c>
      <c r="L403" s="12" t="str">
        <f t="shared" si="19"/>
        <v xml:space="preserve"> </v>
      </c>
      <c r="N403" s="10">
        <f>IF($C$4="", SUMIFS('무신사 메타 광고'!$X:$X, '무신사 메타 광고'!$D:$D, $B403),SUMIFS('무신사 메타 광고'!$X:$X,'무신사 메타 광고'!I:I,$C$4,'무신사 메타 광고'!D:D,$B403))</f>
        <v>0</v>
      </c>
      <c r="O403" s="11">
        <f t="shared" si="20"/>
        <v>0</v>
      </c>
      <c r="R403" s="13"/>
      <c r="S403" s="10">
        <f>IF($S$4="", SUMIFS('무신사 메타 광고'!$L:$L, '무신사 메타 광고'!$C:$C, $R403),SUMIFS('무신사 메타 광고'!L:L,'무신사 메타 광고'!$I:$I,$S$4,'무신사 메타 광고'!$C:$C,$R403))</f>
        <v>0</v>
      </c>
      <c r="T403" s="10">
        <f>IF($S$4="", SUMIFS('무신사 메타 광고'!$V:$V, '무신사 메타 광고'!$C:$C, $R403),SUMIFS('무신사 메타 광고'!$V:$V,'무신사 메타 광고'!$I:$I,$S$4,'무신사 메타 광고'!$C:$C,$R403))</f>
        <v>0</v>
      </c>
      <c r="U403" s="11">
        <f t="shared" si="21"/>
        <v>0</v>
      </c>
      <c r="V403" s="12" t="str">
        <f t="shared" si="25"/>
        <v xml:space="preserve"> </v>
      </c>
      <c r="W403" s="10">
        <f>IF($S$4="", SUMIFS('무신사 메타 광고'!$K:$K, '무신사 메타 광고'!$C:$C, $R403),SUMIFS('무신사 메타 광고'!$K:$K,'무신사 메타 광고'!$I:$I,$S$4,'무신사 메타 광고'!$C:$C,$R403))</f>
        <v>0</v>
      </c>
      <c r="X403" s="10">
        <f>IF($S$4="", SUMIFS('무신사 메타 광고'!$N:$N, '무신사 메타 광고'!$C:$C, $R403),SUMIFS('무신사 메타 광고'!$N:$N,'무신사 메타 광고'!$I:$I,$S$4,'무신사 메타 광고'!$C:$C,$R403))</f>
        <v>0</v>
      </c>
      <c r="Y403" s="11">
        <f t="shared" si="22"/>
        <v>0</v>
      </c>
      <c r="Z403" s="12" t="str">
        <f t="shared" si="26"/>
        <v xml:space="preserve"> </v>
      </c>
      <c r="AB403" s="10">
        <f>IF($S$4="", SUMIFS('무신사 메타 광고'!$X:$X, '무신사 메타 광고'!$C:$C, $R403),SUMIFS('무신사 메타 광고'!$X:$X,'무신사 메타 광고'!$I:$I,$S$4,'무신사 메타 광고'!$C:$C,$R403))</f>
        <v>0</v>
      </c>
      <c r="AC403" s="11">
        <f t="shared" si="23"/>
        <v>0</v>
      </c>
    </row>
    <row r="404" spans="2:29">
      <c r="B404" s="9"/>
      <c r="C404" s="10">
        <f>IF($C$4="", SUMIFS('무신사 메타 광고'!$L:$L, '무신사 메타 광고'!$D:$D, $B404), SUMIFS('무신사 메타 광고'!$L:$L, '무신사 메타 광고'!$I:$I, $C$4, '무신사 메타 광고'!$D:$D, $B404))</f>
        <v>0</v>
      </c>
      <c r="D404" s="10">
        <f>IF($C$4="", SUMIFS('무신사 메타 광고'!$V:$V, '무신사 메타 광고'!$D:$D, $B404), SUMIFS('무신사 메타 광고'!$V:$V,'무신사 메타 광고'!$I:$I,$C$4,'무신사 메타 광고'!$D:$D,$B404))</f>
        <v>0</v>
      </c>
      <c r="E404" s="11">
        <f t="shared" si="16"/>
        <v>0</v>
      </c>
      <c r="F404" s="12" t="str">
        <f t="shared" si="24"/>
        <v xml:space="preserve"> </v>
      </c>
      <c r="G404" s="10">
        <f>IF($C$4="", SUMIFS('무신사 메타 광고'!$K:$K, '무신사 메타 광고'!$D:$D, $B404), SUMIFS('무신사 메타 광고'!$K:$K,'무신사 메타 광고'!$I:$I,$C$4,'무신사 메타 광고'!D:D,$B404))</f>
        <v>0</v>
      </c>
      <c r="H404" s="10">
        <f>IF($C$4="", SUMIFS('무신사 메타 광고'!$N:$N, '무신사 메타 광고'!$D:$D, $B404),SUMIFS('무신사 메타 광고'!$N:$N,'무신사 메타 광고'!$I:$I,$C$4,'무신사 메타 광고'!$D:$D,$B404))</f>
        <v>0</v>
      </c>
      <c r="I404" s="10">
        <f>IF($C$4="", SUMIFS('무신사 메타 광고'!$U:$U, '무신사 메타 광고'!$D:$D, $B404),SUMIFS('무신사 메타 광고'!$U:$U,'무신사 메타 광고'!$I:$I,$C$4,'무신사 메타 광고'!$D:$D,$B404))</f>
        <v>0</v>
      </c>
      <c r="J404" s="11">
        <f t="shared" si="17"/>
        <v>0</v>
      </c>
      <c r="K404" s="11">
        <f t="shared" si="18"/>
        <v>0</v>
      </c>
      <c r="L404" s="12" t="str">
        <f t="shared" si="19"/>
        <v xml:space="preserve"> </v>
      </c>
      <c r="N404" s="10">
        <f>IF($C$4="", SUMIFS('무신사 메타 광고'!$X:$X, '무신사 메타 광고'!$D:$D, $B404),SUMIFS('무신사 메타 광고'!$X:$X,'무신사 메타 광고'!I:I,$C$4,'무신사 메타 광고'!D:D,$B404))</f>
        <v>0</v>
      </c>
      <c r="O404" s="11">
        <f t="shared" si="20"/>
        <v>0</v>
      </c>
      <c r="R404" s="13"/>
      <c r="S404" s="10">
        <f>IF($S$4="", SUMIFS('무신사 메타 광고'!$L:$L, '무신사 메타 광고'!$C:$C, $R404),SUMIFS('무신사 메타 광고'!L:L,'무신사 메타 광고'!$I:$I,$S$4,'무신사 메타 광고'!$C:$C,$R404))</f>
        <v>0</v>
      </c>
      <c r="T404" s="10">
        <f>IF($S$4="", SUMIFS('무신사 메타 광고'!$V:$V, '무신사 메타 광고'!$C:$C, $R404),SUMIFS('무신사 메타 광고'!$V:$V,'무신사 메타 광고'!$I:$I,$S$4,'무신사 메타 광고'!$C:$C,$R404))</f>
        <v>0</v>
      </c>
      <c r="U404" s="11">
        <f t="shared" si="21"/>
        <v>0</v>
      </c>
      <c r="V404" s="12" t="str">
        <f t="shared" si="25"/>
        <v xml:space="preserve"> </v>
      </c>
      <c r="W404" s="10">
        <f>IF($S$4="", SUMIFS('무신사 메타 광고'!$K:$K, '무신사 메타 광고'!$C:$C, $R404),SUMIFS('무신사 메타 광고'!$K:$K,'무신사 메타 광고'!$I:$I,$S$4,'무신사 메타 광고'!$C:$C,$R404))</f>
        <v>0</v>
      </c>
      <c r="X404" s="10">
        <f>IF($S$4="", SUMIFS('무신사 메타 광고'!$N:$N, '무신사 메타 광고'!$C:$C, $R404),SUMIFS('무신사 메타 광고'!$N:$N,'무신사 메타 광고'!$I:$I,$S$4,'무신사 메타 광고'!$C:$C,$R404))</f>
        <v>0</v>
      </c>
      <c r="Y404" s="11">
        <f t="shared" si="22"/>
        <v>0</v>
      </c>
      <c r="Z404" s="12" t="str">
        <f t="shared" si="26"/>
        <v xml:space="preserve"> </v>
      </c>
      <c r="AB404" s="10">
        <f>IF($S$4="", SUMIFS('무신사 메타 광고'!$X:$X, '무신사 메타 광고'!$C:$C, $R404),SUMIFS('무신사 메타 광고'!$X:$X,'무신사 메타 광고'!$I:$I,$S$4,'무신사 메타 광고'!$C:$C,$R404))</f>
        <v>0</v>
      </c>
      <c r="AC404" s="11">
        <f t="shared" si="23"/>
        <v>0</v>
      </c>
    </row>
    <row r="405" spans="2:29">
      <c r="B405" s="9"/>
      <c r="C405" s="10">
        <f>IF($C$4="", SUMIFS('무신사 메타 광고'!$L:$L, '무신사 메타 광고'!$D:$D, $B405), SUMIFS('무신사 메타 광고'!$L:$L, '무신사 메타 광고'!$I:$I, $C$4, '무신사 메타 광고'!$D:$D, $B405))</f>
        <v>0</v>
      </c>
      <c r="D405" s="10">
        <f>IF($C$4="", SUMIFS('무신사 메타 광고'!$V:$V, '무신사 메타 광고'!$D:$D, $B405), SUMIFS('무신사 메타 광고'!$V:$V,'무신사 메타 광고'!$I:$I,$C$4,'무신사 메타 광고'!$D:$D,$B405))</f>
        <v>0</v>
      </c>
      <c r="E405" s="11">
        <f t="shared" si="16"/>
        <v>0</v>
      </c>
      <c r="F405" s="12" t="str">
        <f t="shared" si="24"/>
        <v xml:space="preserve"> </v>
      </c>
      <c r="G405" s="10">
        <f>IF($C$4="", SUMIFS('무신사 메타 광고'!$K:$K, '무신사 메타 광고'!$D:$D, $B405), SUMIFS('무신사 메타 광고'!$K:$K,'무신사 메타 광고'!$I:$I,$C$4,'무신사 메타 광고'!D:D,$B405))</f>
        <v>0</v>
      </c>
      <c r="H405" s="10">
        <f>IF($C$4="", SUMIFS('무신사 메타 광고'!$N:$N, '무신사 메타 광고'!$D:$D, $B405),SUMIFS('무신사 메타 광고'!$N:$N,'무신사 메타 광고'!$I:$I,$C$4,'무신사 메타 광고'!$D:$D,$B405))</f>
        <v>0</v>
      </c>
      <c r="I405" s="10">
        <f>IF($C$4="", SUMIFS('무신사 메타 광고'!$U:$U, '무신사 메타 광고'!$D:$D, $B405),SUMIFS('무신사 메타 광고'!$U:$U,'무신사 메타 광고'!$I:$I,$C$4,'무신사 메타 광고'!$D:$D,$B405))</f>
        <v>0</v>
      </c>
      <c r="J405" s="11">
        <f t="shared" si="17"/>
        <v>0</v>
      </c>
      <c r="K405" s="11">
        <f t="shared" si="18"/>
        <v>0</v>
      </c>
      <c r="L405" s="12" t="str">
        <f t="shared" si="19"/>
        <v xml:space="preserve"> </v>
      </c>
      <c r="N405" s="10">
        <f>IF($C$4="", SUMIFS('무신사 메타 광고'!$X:$X, '무신사 메타 광고'!$D:$D, $B405),SUMIFS('무신사 메타 광고'!$X:$X,'무신사 메타 광고'!I:I,$C$4,'무신사 메타 광고'!D:D,$B405))</f>
        <v>0</v>
      </c>
      <c r="O405" s="11">
        <f t="shared" si="20"/>
        <v>0</v>
      </c>
      <c r="R405" s="13"/>
      <c r="S405" s="10">
        <f>IF($S$4="", SUMIFS('무신사 메타 광고'!$L:$L, '무신사 메타 광고'!$C:$C, $R405),SUMIFS('무신사 메타 광고'!L:L,'무신사 메타 광고'!$I:$I,$S$4,'무신사 메타 광고'!$C:$C,$R405))</f>
        <v>0</v>
      </c>
      <c r="T405" s="10">
        <f>IF($S$4="", SUMIFS('무신사 메타 광고'!$V:$V, '무신사 메타 광고'!$C:$C, $R405),SUMIFS('무신사 메타 광고'!$V:$V,'무신사 메타 광고'!$I:$I,$S$4,'무신사 메타 광고'!$C:$C,$R405))</f>
        <v>0</v>
      </c>
      <c r="U405" s="11">
        <f t="shared" si="21"/>
        <v>0</v>
      </c>
      <c r="V405" s="12" t="str">
        <f t="shared" si="25"/>
        <v xml:space="preserve"> </v>
      </c>
      <c r="W405" s="10">
        <f>IF($S$4="", SUMIFS('무신사 메타 광고'!$K:$K, '무신사 메타 광고'!$C:$C, $R405),SUMIFS('무신사 메타 광고'!$K:$K,'무신사 메타 광고'!$I:$I,$S$4,'무신사 메타 광고'!$C:$C,$R405))</f>
        <v>0</v>
      </c>
      <c r="X405" s="10">
        <f>IF($S$4="", SUMIFS('무신사 메타 광고'!$N:$N, '무신사 메타 광고'!$C:$C, $R405),SUMIFS('무신사 메타 광고'!$N:$N,'무신사 메타 광고'!$I:$I,$S$4,'무신사 메타 광고'!$C:$C,$R405))</f>
        <v>0</v>
      </c>
      <c r="Y405" s="11">
        <f t="shared" si="22"/>
        <v>0</v>
      </c>
      <c r="Z405" s="12" t="str">
        <f t="shared" si="26"/>
        <v xml:space="preserve"> </v>
      </c>
      <c r="AB405" s="10">
        <f>IF($S$4="", SUMIFS('무신사 메타 광고'!$X:$X, '무신사 메타 광고'!$C:$C, $R405),SUMIFS('무신사 메타 광고'!$X:$X,'무신사 메타 광고'!$I:$I,$S$4,'무신사 메타 광고'!$C:$C,$R405))</f>
        <v>0</v>
      </c>
      <c r="AC405" s="11">
        <f t="shared" si="23"/>
        <v>0</v>
      </c>
    </row>
    <row r="406" spans="2:29">
      <c r="B406" s="9"/>
      <c r="C406" s="10">
        <f>IF($C$4="", SUMIFS('무신사 메타 광고'!$L:$L, '무신사 메타 광고'!$D:$D, $B406), SUMIFS('무신사 메타 광고'!$L:$L, '무신사 메타 광고'!$I:$I, $C$4, '무신사 메타 광고'!$D:$D, $B406))</f>
        <v>0</v>
      </c>
      <c r="D406" s="10">
        <f>IF($C$4="", SUMIFS('무신사 메타 광고'!$V:$V, '무신사 메타 광고'!$D:$D, $B406), SUMIFS('무신사 메타 광고'!$V:$V,'무신사 메타 광고'!$I:$I,$C$4,'무신사 메타 광고'!$D:$D,$B406))</f>
        <v>0</v>
      </c>
      <c r="E406" s="11">
        <f t="shared" si="16"/>
        <v>0</v>
      </c>
      <c r="F406" s="12" t="str">
        <f t="shared" si="24"/>
        <v xml:space="preserve"> </v>
      </c>
      <c r="G406" s="10">
        <f>IF($C$4="", SUMIFS('무신사 메타 광고'!$K:$K, '무신사 메타 광고'!$D:$D, $B406), SUMIFS('무신사 메타 광고'!$K:$K,'무신사 메타 광고'!$I:$I,$C$4,'무신사 메타 광고'!D:D,$B406))</f>
        <v>0</v>
      </c>
      <c r="H406" s="10">
        <f>IF($C$4="", SUMIFS('무신사 메타 광고'!$N:$N, '무신사 메타 광고'!$D:$D, $B406),SUMIFS('무신사 메타 광고'!$N:$N,'무신사 메타 광고'!$I:$I,$C$4,'무신사 메타 광고'!$D:$D,$B406))</f>
        <v>0</v>
      </c>
      <c r="I406" s="10">
        <f>IF($C$4="", SUMIFS('무신사 메타 광고'!$U:$U, '무신사 메타 광고'!$D:$D, $B406),SUMIFS('무신사 메타 광고'!$U:$U,'무신사 메타 광고'!$I:$I,$C$4,'무신사 메타 광고'!$D:$D,$B406))</f>
        <v>0</v>
      </c>
      <c r="J406" s="11">
        <f t="shared" si="17"/>
        <v>0</v>
      </c>
      <c r="K406" s="11">
        <f t="shared" si="18"/>
        <v>0</v>
      </c>
      <c r="L406" s="12" t="str">
        <f t="shared" si="19"/>
        <v xml:space="preserve"> </v>
      </c>
      <c r="N406" s="10">
        <f>IF($C$4="", SUMIFS('무신사 메타 광고'!$X:$X, '무신사 메타 광고'!$D:$D, $B406),SUMIFS('무신사 메타 광고'!$X:$X,'무신사 메타 광고'!I:I,$C$4,'무신사 메타 광고'!D:D,$B406))</f>
        <v>0</v>
      </c>
      <c r="O406" s="11">
        <f t="shared" si="20"/>
        <v>0</v>
      </c>
      <c r="R406" s="13"/>
      <c r="S406" s="10">
        <f>IF($S$4="", SUMIFS('무신사 메타 광고'!$L:$L, '무신사 메타 광고'!$C:$C, $R406),SUMIFS('무신사 메타 광고'!L:L,'무신사 메타 광고'!$I:$I,$S$4,'무신사 메타 광고'!$C:$C,$R406))</f>
        <v>0</v>
      </c>
      <c r="T406" s="10">
        <f>IF($S$4="", SUMIFS('무신사 메타 광고'!$V:$V, '무신사 메타 광고'!$C:$C, $R406),SUMIFS('무신사 메타 광고'!$V:$V,'무신사 메타 광고'!$I:$I,$S$4,'무신사 메타 광고'!$C:$C,$R406))</f>
        <v>0</v>
      </c>
      <c r="U406" s="11">
        <f t="shared" si="21"/>
        <v>0</v>
      </c>
      <c r="V406" s="12" t="str">
        <f t="shared" si="25"/>
        <v xml:space="preserve"> </v>
      </c>
      <c r="W406" s="10">
        <f>IF($S$4="", SUMIFS('무신사 메타 광고'!$K:$K, '무신사 메타 광고'!$C:$C, $R406),SUMIFS('무신사 메타 광고'!$K:$K,'무신사 메타 광고'!$I:$I,$S$4,'무신사 메타 광고'!$C:$C,$R406))</f>
        <v>0</v>
      </c>
      <c r="X406" s="10">
        <f>IF($S$4="", SUMIFS('무신사 메타 광고'!$N:$N, '무신사 메타 광고'!$C:$C, $R406),SUMIFS('무신사 메타 광고'!$N:$N,'무신사 메타 광고'!$I:$I,$S$4,'무신사 메타 광고'!$C:$C,$R406))</f>
        <v>0</v>
      </c>
      <c r="Y406" s="11">
        <f t="shared" si="22"/>
        <v>0</v>
      </c>
      <c r="Z406" s="12" t="str">
        <f t="shared" si="26"/>
        <v xml:space="preserve"> </v>
      </c>
      <c r="AB406" s="10">
        <f>IF($S$4="", SUMIFS('무신사 메타 광고'!$X:$X, '무신사 메타 광고'!$C:$C, $R406),SUMIFS('무신사 메타 광고'!$X:$X,'무신사 메타 광고'!$I:$I,$S$4,'무신사 메타 광고'!$C:$C,$R406))</f>
        <v>0</v>
      </c>
      <c r="AC406" s="11">
        <f t="shared" si="23"/>
        <v>0</v>
      </c>
    </row>
    <row r="407" spans="2:29">
      <c r="B407" s="9"/>
      <c r="C407" s="10">
        <f>IF($C$4="", SUMIFS('무신사 메타 광고'!$L:$L, '무신사 메타 광고'!$D:$D, $B407), SUMIFS('무신사 메타 광고'!$L:$L, '무신사 메타 광고'!$I:$I, $C$4, '무신사 메타 광고'!$D:$D, $B407))</f>
        <v>0</v>
      </c>
      <c r="D407" s="10">
        <f>IF($C$4="", SUMIFS('무신사 메타 광고'!$V:$V, '무신사 메타 광고'!$D:$D, $B407), SUMIFS('무신사 메타 광고'!$V:$V,'무신사 메타 광고'!$I:$I,$C$4,'무신사 메타 광고'!$D:$D,$B407))</f>
        <v>0</v>
      </c>
      <c r="E407" s="11">
        <f t="shared" si="16"/>
        <v>0</v>
      </c>
      <c r="F407" s="12" t="str">
        <f t="shared" si="24"/>
        <v xml:space="preserve"> </v>
      </c>
      <c r="G407" s="10">
        <f>IF($C$4="", SUMIFS('무신사 메타 광고'!$K:$K, '무신사 메타 광고'!$D:$D, $B407), SUMIFS('무신사 메타 광고'!$K:$K,'무신사 메타 광고'!$I:$I,$C$4,'무신사 메타 광고'!D:D,$B407))</f>
        <v>0</v>
      </c>
      <c r="H407" s="10">
        <f>IF($C$4="", SUMIFS('무신사 메타 광고'!$N:$N, '무신사 메타 광고'!$D:$D, $B407),SUMIFS('무신사 메타 광고'!$N:$N,'무신사 메타 광고'!$I:$I,$C$4,'무신사 메타 광고'!$D:$D,$B407))</f>
        <v>0</v>
      </c>
      <c r="I407" s="10">
        <f>IF($C$4="", SUMIFS('무신사 메타 광고'!$U:$U, '무신사 메타 광고'!$D:$D, $B407),SUMIFS('무신사 메타 광고'!$U:$U,'무신사 메타 광고'!$I:$I,$C$4,'무신사 메타 광고'!$D:$D,$B407))</f>
        <v>0</v>
      </c>
      <c r="J407" s="11">
        <f t="shared" si="17"/>
        <v>0</v>
      </c>
      <c r="K407" s="11">
        <f t="shared" si="18"/>
        <v>0</v>
      </c>
      <c r="L407" s="12" t="str">
        <f t="shared" si="19"/>
        <v xml:space="preserve"> </v>
      </c>
      <c r="N407" s="10">
        <f>IF($C$4="", SUMIFS('무신사 메타 광고'!$X:$X, '무신사 메타 광고'!$D:$D, $B407),SUMIFS('무신사 메타 광고'!$X:$X,'무신사 메타 광고'!I:I,$C$4,'무신사 메타 광고'!D:D,$B407))</f>
        <v>0</v>
      </c>
      <c r="O407" s="11">
        <f t="shared" si="20"/>
        <v>0</v>
      </c>
      <c r="R407" s="13"/>
      <c r="S407" s="10">
        <f>IF($S$4="", SUMIFS('무신사 메타 광고'!$L:$L, '무신사 메타 광고'!$C:$C, $R407),SUMIFS('무신사 메타 광고'!L:L,'무신사 메타 광고'!$I:$I,$S$4,'무신사 메타 광고'!$C:$C,$R407))</f>
        <v>0</v>
      </c>
      <c r="T407" s="10">
        <f>IF($S$4="", SUMIFS('무신사 메타 광고'!$V:$V, '무신사 메타 광고'!$C:$C, $R407),SUMIFS('무신사 메타 광고'!$V:$V,'무신사 메타 광고'!$I:$I,$S$4,'무신사 메타 광고'!$C:$C,$R407))</f>
        <v>0</v>
      </c>
      <c r="U407" s="11">
        <f t="shared" si="21"/>
        <v>0</v>
      </c>
      <c r="V407" s="12" t="str">
        <f t="shared" si="25"/>
        <v xml:space="preserve"> </v>
      </c>
      <c r="W407" s="10">
        <f>IF($S$4="", SUMIFS('무신사 메타 광고'!$K:$K, '무신사 메타 광고'!$C:$C, $R407),SUMIFS('무신사 메타 광고'!$K:$K,'무신사 메타 광고'!$I:$I,$S$4,'무신사 메타 광고'!$C:$C,$R407))</f>
        <v>0</v>
      </c>
      <c r="X407" s="10">
        <f>IF($S$4="", SUMIFS('무신사 메타 광고'!$N:$N, '무신사 메타 광고'!$C:$C, $R407),SUMIFS('무신사 메타 광고'!$N:$N,'무신사 메타 광고'!$I:$I,$S$4,'무신사 메타 광고'!$C:$C,$R407))</f>
        <v>0</v>
      </c>
      <c r="Y407" s="11">
        <f t="shared" si="22"/>
        <v>0</v>
      </c>
      <c r="Z407" s="12" t="str">
        <f t="shared" si="26"/>
        <v xml:space="preserve"> </v>
      </c>
      <c r="AB407" s="10">
        <f>IF($S$4="", SUMIFS('무신사 메타 광고'!$X:$X, '무신사 메타 광고'!$C:$C, $R407),SUMIFS('무신사 메타 광고'!$X:$X,'무신사 메타 광고'!$I:$I,$S$4,'무신사 메타 광고'!$C:$C,$R407))</f>
        <v>0</v>
      </c>
      <c r="AC407" s="11">
        <f t="shared" si="23"/>
        <v>0</v>
      </c>
    </row>
    <row r="408" spans="2:29">
      <c r="B408" s="9"/>
      <c r="C408" s="10">
        <f>IF($C$4="", SUMIFS('무신사 메타 광고'!$L:$L, '무신사 메타 광고'!$D:$D, $B408), SUMIFS('무신사 메타 광고'!$L:$L, '무신사 메타 광고'!$I:$I, $C$4, '무신사 메타 광고'!$D:$D, $B408))</f>
        <v>0</v>
      </c>
      <c r="D408" s="10">
        <f>IF($C$4="", SUMIFS('무신사 메타 광고'!$V:$V, '무신사 메타 광고'!$D:$D, $B408), SUMIFS('무신사 메타 광고'!$V:$V,'무신사 메타 광고'!$I:$I,$C$4,'무신사 메타 광고'!$D:$D,$B408))</f>
        <v>0</v>
      </c>
      <c r="E408" s="11">
        <f t="shared" si="16"/>
        <v>0</v>
      </c>
      <c r="F408" s="12" t="str">
        <f t="shared" si="24"/>
        <v xml:space="preserve"> </v>
      </c>
      <c r="G408" s="10">
        <f>IF($C$4="", SUMIFS('무신사 메타 광고'!$K:$K, '무신사 메타 광고'!$D:$D, $B408), SUMIFS('무신사 메타 광고'!$K:$K,'무신사 메타 광고'!$I:$I,$C$4,'무신사 메타 광고'!D:D,$B408))</f>
        <v>0</v>
      </c>
      <c r="H408" s="10">
        <f>IF($C$4="", SUMIFS('무신사 메타 광고'!$N:$N, '무신사 메타 광고'!$D:$D, $B408),SUMIFS('무신사 메타 광고'!$N:$N,'무신사 메타 광고'!$I:$I,$C$4,'무신사 메타 광고'!$D:$D,$B408))</f>
        <v>0</v>
      </c>
      <c r="I408" s="10">
        <f>IF($C$4="", SUMIFS('무신사 메타 광고'!$U:$U, '무신사 메타 광고'!$D:$D, $B408),SUMIFS('무신사 메타 광고'!$U:$U,'무신사 메타 광고'!$I:$I,$C$4,'무신사 메타 광고'!$D:$D,$B408))</f>
        <v>0</v>
      </c>
      <c r="J408" s="11">
        <f t="shared" si="17"/>
        <v>0</v>
      </c>
      <c r="K408" s="11">
        <f t="shared" si="18"/>
        <v>0</v>
      </c>
      <c r="L408" s="12" t="str">
        <f t="shared" si="19"/>
        <v xml:space="preserve"> </v>
      </c>
      <c r="N408" s="10">
        <f>IF($C$4="", SUMIFS('무신사 메타 광고'!$X:$X, '무신사 메타 광고'!$D:$D, $B408),SUMIFS('무신사 메타 광고'!$X:$X,'무신사 메타 광고'!I:I,$C$4,'무신사 메타 광고'!D:D,$B408))</f>
        <v>0</v>
      </c>
      <c r="O408" s="11">
        <f t="shared" si="20"/>
        <v>0</v>
      </c>
      <c r="R408" s="13"/>
      <c r="S408" s="10">
        <f>IF($S$4="", SUMIFS('무신사 메타 광고'!$L:$L, '무신사 메타 광고'!$C:$C, $R408),SUMIFS('무신사 메타 광고'!L:L,'무신사 메타 광고'!$I:$I,$S$4,'무신사 메타 광고'!$C:$C,$R408))</f>
        <v>0</v>
      </c>
      <c r="T408" s="10">
        <f>IF($S$4="", SUMIFS('무신사 메타 광고'!$V:$V, '무신사 메타 광고'!$C:$C, $R408),SUMIFS('무신사 메타 광고'!$V:$V,'무신사 메타 광고'!$I:$I,$S$4,'무신사 메타 광고'!$C:$C,$R408))</f>
        <v>0</v>
      </c>
      <c r="U408" s="11">
        <f t="shared" si="21"/>
        <v>0</v>
      </c>
      <c r="V408" s="12" t="str">
        <f t="shared" si="25"/>
        <v xml:space="preserve"> </v>
      </c>
      <c r="W408" s="10">
        <f>IF($S$4="", SUMIFS('무신사 메타 광고'!$K:$K, '무신사 메타 광고'!$C:$C, $R408),SUMIFS('무신사 메타 광고'!$K:$K,'무신사 메타 광고'!$I:$I,$S$4,'무신사 메타 광고'!$C:$C,$R408))</f>
        <v>0</v>
      </c>
      <c r="X408" s="10">
        <f>IF($S$4="", SUMIFS('무신사 메타 광고'!$N:$N, '무신사 메타 광고'!$C:$C, $R408),SUMIFS('무신사 메타 광고'!$N:$N,'무신사 메타 광고'!$I:$I,$S$4,'무신사 메타 광고'!$C:$C,$R408))</f>
        <v>0</v>
      </c>
      <c r="Y408" s="11">
        <f t="shared" si="22"/>
        <v>0</v>
      </c>
      <c r="Z408" s="12" t="str">
        <f t="shared" si="26"/>
        <v xml:space="preserve"> </v>
      </c>
      <c r="AB408" s="10">
        <f>IF($S$4="", SUMIFS('무신사 메타 광고'!$X:$X, '무신사 메타 광고'!$C:$C, $R408),SUMIFS('무신사 메타 광고'!$X:$X,'무신사 메타 광고'!$I:$I,$S$4,'무신사 메타 광고'!$C:$C,$R408))</f>
        <v>0</v>
      </c>
      <c r="AC408" s="11">
        <f t="shared" si="23"/>
        <v>0</v>
      </c>
    </row>
    <row r="409" spans="2:29">
      <c r="B409" s="9"/>
      <c r="C409" s="10">
        <f>IF($C$4="", SUMIFS('무신사 메타 광고'!$L:$L, '무신사 메타 광고'!$D:$D, $B409), SUMIFS('무신사 메타 광고'!$L:$L, '무신사 메타 광고'!$I:$I, $C$4, '무신사 메타 광고'!$D:$D, $B409))</f>
        <v>0</v>
      </c>
      <c r="D409" s="10">
        <f>IF($C$4="", SUMIFS('무신사 메타 광고'!$V:$V, '무신사 메타 광고'!$D:$D, $B409), SUMIFS('무신사 메타 광고'!$V:$V,'무신사 메타 광고'!$I:$I,$C$4,'무신사 메타 광고'!$D:$D,$B409))</f>
        <v>0</v>
      </c>
      <c r="E409" s="11">
        <f t="shared" si="16"/>
        <v>0</v>
      </c>
      <c r="F409" s="12" t="str">
        <f t="shared" si="24"/>
        <v xml:space="preserve"> </v>
      </c>
      <c r="G409" s="10">
        <f>IF($C$4="", SUMIFS('무신사 메타 광고'!$K:$K, '무신사 메타 광고'!$D:$D, $B409), SUMIFS('무신사 메타 광고'!$K:$K,'무신사 메타 광고'!$I:$I,$C$4,'무신사 메타 광고'!D:D,$B409))</f>
        <v>0</v>
      </c>
      <c r="H409" s="10">
        <f>IF($C$4="", SUMIFS('무신사 메타 광고'!$N:$N, '무신사 메타 광고'!$D:$D, $B409),SUMIFS('무신사 메타 광고'!$N:$N,'무신사 메타 광고'!$I:$I,$C$4,'무신사 메타 광고'!$D:$D,$B409))</f>
        <v>0</v>
      </c>
      <c r="I409" s="10">
        <f>IF($C$4="", SUMIFS('무신사 메타 광고'!$U:$U, '무신사 메타 광고'!$D:$D, $B409),SUMIFS('무신사 메타 광고'!$U:$U,'무신사 메타 광고'!$I:$I,$C$4,'무신사 메타 광고'!$D:$D,$B409))</f>
        <v>0</v>
      </c>
      <c r="J409" s="11">
        <f t="shared" si="17"/>
        <v>0</v>
      </c>
      <c r="K409" s="11">
        <f t="shared" si="18"/>
        <v>0</v>
      </c>
      <c r="L409" s="12" t="str">
        <f t="shared" si="19"/>
        <v xml:space="preserve"> </v>
      </c>
      <c r="N409" s="10">
        <f>IF($C$4="", SUMIFS('무신사 메타 광고'!$X:$X, '무신사 메타 광고'!$D:$D, $B409),SUMIFS('무신사 메타 광고'!$X:$X,'무신사 메타 광고'!I:I,$C$4,'무신사 메타 광고'!D:D,$B409))</f>
        <v>0</v>
      </c>
      <c r="O409" s="11">
        <f t="shared" si="20"/>
        <v>0</v>
      </c>
      <c r="R409" s="13"/>
      <c r="S409" s="10">
        <f>IF($S$4="", SUMIFS('무신사 메타 광고'!$L:$L, '무신사 메타 광고'!$C:$C, $R409),SUMIFS('무신사 메타 광고'!L:L,'무신사 메타 광고'!$I:$I,$S$4,'무신사 메타 광고'!$C:$C,$R409))</f>
        <v>0</v>
      </c>
      <c r="T409" s="10">
        <f>IF($S$4="", SUMIFS('무신사 메타 광고'!$V:$V, '무신사 메타 광고'!$C:$C, $R409),SUMIFS('무신사 메타 광고'!$V:$V,'무신사 메타 광고'!$I:$I,$S$4,'무신사 메타 광고'!$C:$C,$R409))</f>
        <v>0</v>
      </c>
      <c r="U409" s="11">
        <f t="shared" si="21"/>
        <v>0</v>
      </c>
      <c r="V409" s="12" t="str">
        <f t="shared" si="25"/>
        <v xml:space="preserve"> </v>
      </c>
      <c r="W409" s="10">
        <f>IF($S$4="", SUMIFS('무신사 메타 광고'!$K:$K, '무신사 메타 광고'!$C:$C, $R409),SUMIFS('무신사 메타 광고'!$K:$K,'무신사 메타 광고'!$I:$I,$S$4,'무신사 메타 광고'!$C:$C,$R409))</f>
        <v>0</v>
      </c>
      <c r="X409" s="10">
        <f>IF($S$4="", SUMIFS('무신사 메타 광고'!$N:$N, '무신사 메타 광고'!$C:$C, $R409),SUMIFS('무신사 메타 광고'!$N:$N,'무신사 메타 광고'!$I:$I,$S$4,'무신사 메타 광고'!$C:$C,$R409))</f>
        <v>0</v>
      </c>
      <c r="Y409" s="11">
        <f t="shared" si="22"/>
        <v>0</v>
      </c>
      <c r="Z409" s="12" t="str">
        <f t="shared" si="26"/>
        <v xml:space="preserve"> </v>
      </c>
      <c r="AB409" s="10">
        <f>IF($S$4="", SUMIFS('무신사 메타 광고'!$X:$X, '무신사 메타 광고'!$C:$C, $R409),SUMIFS('무신사 메타 광고'!$X:$X,'무신사 메타 광고'!$I:$I,$S$4,'무신사 메타 광고'!$C:$C,$R409))</f>
        <v>0</v>
      </c>
      <c r="AC409" s="11">
        <f t="shared" si="23"/>
        <v>0</v>
      </c>
    </row>
    <row r="410" spans="2:29">
      <c r="B410" s="9"/>
      <c r="C410" s="10">
        <f>IF($C$4="", SUMIFS('무신사 메타 광고'!$L:$L, '무신사 메타 광고'!$D:$D, $B410), SUMIFS('무신사 메타 광고'!$L:$L, '무신사 메타 광고'!$I:$I, $C$4, '무신사 메타 광고'!$D:$D, $B410))</f>
        <v>0</v>
      </c>
      <c r="D410" s="10">
        <f>IF($C$4="", SUMIFS('무신사 메타 광고'!$V:$V, '무신사 메타 광고'!$D:$D, $B410), SUMIFS('무신사 메타 광고'!$V:$V,'무신사 메타 광고'!$I:$I,$C$4,'무신사 메타 광고'!$D:$D,$B410))</f>
        <v>0</v>
      </c>
      <c r="E410" s="11">
        <f t="shared" si="16"/>
        <v>0</v>
      </c>
      <c r="F410" s="12" t="str">
        <f t="shared" si="24"/>
        <v xml:space="preserve"> </v>
      </c>
      <c r="G410" s="10">
        <f>IF($C$4="", SUMIFS('무신사 메타 광고'!$K:$K, '무신사 메타 광고'!$D:$D, $B410), SUMIFS('무신사 메타 광고'!$K:$K,'무신사 메타 광고'!$I:$I,$C$4,'무신사 메타 광고'!D:D,$B410))</f>
        <v>0</v>
      </c>
      <c r="H410" s="10">
        <f>IF($C$4="", SUMIFS('무신사 메타 광고'!$N:$N, '무신사 메타 광고'!$D:$D, $B410),SUMIFS('무신사 메타 광고'!$N:$N,'무신사 메타 광고'!$I:$I,$C$4,'무신사 메타 광고'!$D:$D,$B410))</f>
        <v>0</v>
      </c>
      <c r="I410" s="10">
        <f>IF($C$4="", SUMIFS('무신사 메타 광고'!$U:$U, '무신사 메타 광고'!$D:$D, $B410),SUMIFS('무신사 메타 광고'!$U:$U,'무신사 메타 광고'!$I:$I,$C$4,'무신사 메타 광고'!$D:$D,$B410))</f>
        <v>0</v>
      </c>
      <c r="J410" s="11">
        <f t="shared" si="17"/>
        <v>0</v>
      </c>
      <c r="K410" s="11">
        <f t="shared" si="18"/>
        <v>0</v>
      </c>
      <c r="L410" s="12" t="str">
        <f t="shared" si="19"/>
        <v xml:space="preserve"> </v>
      </c>
      <c r="N410" s="10">
        <f>IF($C$4="", SUMIFS('무신사 메타 광고'!$X:$X, '무신사 메타 광고'!$D:$D, $B410),SUMIFS('무신사 메타 광고'!$X:$X,'무신사 메타 광고'!I:I,$C$4,'무신사 메타 광고'!D:D,$B410))</f>
        <v>0</v>
      </c>
      <c r="O410" s="11">
        <f t="shared" si="20"/>
        <v>0</v>
      </c>
      <c r="R410" s="13"/>
      <c r="S410" s="10">
        <f>IF($S$4="", SUMIFS('무신사 메타 광고'!$L:$L, '무신사 메타 광고'!$C:$C, $R410),SUMIFS('무신사 메타 광고'!L:L,'무신사 메타 광고'!$I:$I,$S$4,'무신사 메타 광고'!$C:$C,$R410))</f>
        <v>0</v>
      </c>
      <c r="T410" s="10">
        <f>IF($S$4="", SUMIFS('무신사 메타 광고'!$V:$V, '무신사 메타 광고'!$C:$C, $R410),SUMIFS('무신사 메타 광고'!$V:$V,'무신사 메타 광고'!$I:$I,$S$4,'무신사 메타 광고'!$C:$C,$R410))</f>
        <v>0</v>
      </c>
      <c r="U410" s="11">
        <f t="shared" si="21"/>
        <v>0</v>
      </c>
      <c r="V410" s="12" t="str">
        <f t="shared" si="25"/>
        <v xml:space="preserve"> </v>
      </c>
      <c r="W410" s="10">
        <f>IF($S$4="", SUMIFS('무신사 메타 광고'!$K:$K, '무신사 메타 광고'!$C:$C, $R410),SUMIFS('무신사 메타 광고'!$K:$K,'무신사 메타 광고'!$I:$I,$S$4,'무신사 메타 광고'!$C:$C,$R410))</f>
        <v>0</v>
      </c>
      <c r="X410" s="10">
        <f>IF($S$4="", SUMIFS('무신사 메타 광고'!$N:$N, '무신사 메타 광고'!$C:$C, $R410),SUMIFS('무신사 메타 광고'!$N:$N,'무신사 메타 광고'!$I:$I,$S$4,'무신사 메타 광고'!$C:$C,$R410))</f>
        <v>0</v>
      </c>
      <c r="Y410" s="11">
        <f t="shared" si="22"/>
        <v>0</v>
      </c>
      <c r="Z410" s="12" t="str">
        <f t="shared" si="26"/>
        <v xml:space="preserve"> </v>
      </c>
      <c r="AB410" s="10">
        <f>IF($S$4="", SUMIFS('무신사 메타 광고'!$X:$X, '무신사 메타 광고'!$C:$C, $R410),SUMIFS('무신사 메타 광고'!$X:$X,'무신사 메타 광고'!$I:$I,$S$4,'무신사 메타 광고'!$C:$C,$R410))</f>
        <v>0</v>
      </c>
      <c r="AC410" s="11">
        <f t="shared" si="23"/>
        <v>0</v>
      </c>
    </row>
    <row r="411" spans="2:29">
      <c r="B411" s="9"/>
      <c r="C411" s="10">
        <f>IF($C$4="", SUMIFS('무신사 메타 광고'!$L:$L, '무신사 메타 광고'!$D:$D, $B411), SUMIFS('무신사 메타 광고'!$L:$L, '무신사 메타 광고'!$I:$I, $C$4, '무신사 메타 광고'!$D:$D, $B411))</f>
        <v>0</v>
      </c>
      <c r="D411" s="10">
        <f>IF($C$4="", SUMIFS('무신사 메타 광고'!$V:$V, '무신사 메타 광고'!$D:$D, $B411), SUMIFS('무신사 메타 광고'!$V:$V,'무신사 메타 광고'!$I:$I,$C$4,'무신사 메타 광고'!$D:$D,$B411))</f>
        <v>0</v>
      </c>
      <c r="E411" s="11">
        <f t="shared" si="16"/>
        <v>0</v>
      </c>
      <c r="F411" s="12" t="str">
        <f t="shared" si="24"/>
        <v xml:space="preserve"> </v>
      </c>
      <c r="G411" s="10">
        <f>IF($C$4="", SUMIFS('무신사 메타 광고'!$K:$K, '무신사 메타 광고'!$D:$D, $B411), SUMIFS('무신사 메타 광고'!$K:$K,'무신사 메타 광고'!$I:$I,$C$4,'무신사 메타 광고'!D:D,$B411))</f>
        <v>0</v>
      </c>
      <c r="H411" s="10">
        <f>IF($C$4="", SUMIFS('무신사 메타 광고'!$N:$N, '무신사 메타 광고'!$D:$D, $B411),SUMIFS('무신사 메타 광고'!$N:$N,'무신사 메타 광고'!$I:$I,$C$4,'무신사 메타 광고'!$D:$D,$B411))</f>
        <v>0</v>
      </c>
      <c r="I411" s="10">
        <f>IF($C$4="", SUMIFS('무신사 메타 광고'!$U:$U, '무신사 메타 광고'!$D:$D, $B411),SUMIFS('무신사 메타 광고'!$U:$U,'무신사 메타 광고'!$I:$I,$C$4,'무신사 메타 광고'!$D:$D,$B411))</f>
        <v>0</v>
      </c>
      <c r="J411" s="11">
        <f t="shared" si="17"/>
        <v>0</v>
      </c>
      <c r="K411" s="11">
        <f t="shared" si="18"/>
        <v>0</v>
      </c>
      <c r="L411" s="12" t="str">
        <f t="shared" si="19"/>
        <v xml:space="preserve"> </v>
      </c>
      <c r="N411" s="10">
        <f>IF($C$4="", SUMIFS('무신사 메타 광고'!$X:$X, '무신사 메타 광고'!$D:$D, $B411),SUMIFS('무신사 메타 광고'!$X:$X,'무신사 메타 광고'!I:I,$C$4,'무신사 메타 광고'!D:D,$B411))</f>
        <v>0</v>
      </c>
      <c r="O411" s="11">
        <f t="shared" si="20"/>
        <v>0</v>
      </c>
      <c r="R411" s="13"/>
      <c r="S411" s="10">
        <f>IF($S$4="", SUMIFS('무신사 메타 광고'!$L:$L, '무신사 메타 광고'!$C:$C, $R411),SUMIFS('무신사 메타 광고'!L:L,'무신사 메타 광고'!$I:$I,$S$4,'무신사 메타 광고'!$C:$C,$R411))</f>
        <v>0</v>
      </c>
      <c r="T411" s="10">
        <f>IF($S$4="", SUMIFS('무신사 메타 광고'!$V:$V, '무신사 메타 광고'!$C:$C, $R411),SUMIFS('무신사 메타 광고'!$V:$V,'무신사 메타 광고'!$I:$I,$S$4,'무신사 메타 광고'!$C:$C,$R411))</f>
        <v>0</v>
      </c>
      <c r="U411" s="11">
        <f t="shared" si="21"/>
        <v>0</v>
      </c>
      <c r="V411" s="12" t="str">
        <f t="shared" si="25"/>
        <v xml:space="preserve"> </v>
      </c>
      <c r="W411" s="10">
        <f>IF($S$4="", SUMIFS('무신사 메타 광고'!$K:$K, '무신사 메타 광고'!$C:$C, $R411),SUMIFS('무신사 메타 광고'!$K:$K,'무신사 메타 광고'!$I:$I,$S$4,'무신사 메타 광고'!$C:$C,$R411))</f>
        <v>0</v>
      </c>
      <c r="X411" s="10">
        <f>IF($S$4="", SUMIFS('무신사 메타 광고'!$N:$N, '무신사 메타 광고'!$C:$C, $R411),SUMIFS('무신사 메타 광고'!$N:$N,'무신사 메타 광고'!$I:$I,$S$4,'무신사 메타 광고'!$C:$C,$R411))</f>
        <v>0</v>
      </c>
      <c r="Y411" s="11">
        <f t="shared" si="22"/>
        <v>0</v>
      </c>
      <c r="Z411" s="12" t="str">
        <f t="shared" si="26"/>
        <v xml:space="preserve"> </v>
      </c>
      <c r="AB411" s="10">
        <f>IF($S$4="", SUMIFS('무신사 메타 광고'!$X:$X, '무신사 메타 광고'!$C:$C, $R411),SUMIFS('무신사 메타 광고'!$X:$X,'무신사 메타 광고'!$I:$I,$S$4,'무신사 메타 광고'!$C:$C,$R411))</f>
        <v>0</v>
      </c>
      <c r="AC411" s="11">
        <f t="shared" si="23"/>
        <v>0</v>
      </c>
    </row>
    <row r="412" spans="2:29">
      <c r="B412" s="9"/>
      <c r="C412" s="10">
        <f>IF($C$4="", SUMIFS('무신사 메타 광고'!$L:$L, '무신사 메타 광고'!$D:$D, $B412), SUMIFS('무신사 메타 광고'!$L:$L, '무신사 메타 광고'!$I:$I, $C$4, '무신사 메타 광고'!$D:$D, $B412))</f>
        <v>0</v>
      </c>
      <c r="D412" s="10">
        <f>IF($C$4="", SUMIFS('무신사 메타 광고'!$V:$V, '무신사 메타 광고'!$D:$D, $B412), SUMIFS('무신사 메타 광고'!$V:$V,'무신사 메타 광고'!$I:$I,$C$4,'무신사 메타 광고'!$D:$D,$B412))</f>
        <v>0</v>
      </c>
      <c r="E412" s="11">
        <f t="shared" si="16"/>
        <v>0</v>
      </c>
      <c r="F412" s="12" t="str">
        <f t="shared" si="24"/>
        <v xml:space="preserve"> </v>
      </c>
      <c r="G412" s="10">
        <f>IF($C$4="", SUMIFS('무신사 메타 광고'!$K:$K, '무신사 메타 광고'!$D:$D, $B412), SUMIFS('무신사 메타 광고'!$K:$K,'무신사 메타 광고'!$I:$I,$C$4,'무신사 메타 광고'!D:D,$B412))</f>
        <v>0</v>
      </c>
      <c r="H412" s="10">
        <f>IF($C$4="", SUMIFS('무신사 메타 광고'!$N:$N, '무신사 메타 광고'!$D:$D, $B412),SUMIFS('무신사 메타 광고'!$N:$N,'무신사 메타 광고'!$I:$I,$C$4,'무신사 메타 광고'!$D:$D,$B412))</f>
        <v>0</v>
      </c>
      <c r="I412" s="10">
        <f>IF($C$4="", SUMIFS('무신사 메타 광고'!$U:$U, '무신사 메타 광고'!$D:$D, $B412),SUMIFS('무신사 메타 광고'!$U:$U,'무신사 메타 광고'!$I:$I,$C$4,'무신사 메타 광고'!$D:$D,$B412))</f>
        <v>0</v>
      </c>
      <c r="J412" s="11">
        <f t="shared" si="17"/>
        <v>0</v>
      </c>
      <c r="K412" s="11">
        <f t="shared" si="18"/>
        <v>0</v>
      </c>
      <c r="L412" s="12" t="str">
        <f t="shared" si="19"/>
        <v xml:space="preserve"> </v>
      </c>
      <c r="N412" s="10">
        <f>IF($C$4="", SUMIFS('무신사 메타 광고'!$X:$X, '무신사 메타 광고'!$D:$D, $B412),SUMIFS('무신사 메타 광고'!$X:$X,'무신사 메타 광고'!I:I,$C$4,'무신사 메타 광고'!D:D,$B412))</f>
        <v>0</v>
      </c>
      <c r="O412" s="11">
        <f t="shared" si="20"/>
        <v>0</v>
      </c>
      <c r="R412" s="13"/>
      <c r="S412" s="10">
        <f>IF($S$4="", SUMIFS('무신사 메타 광고'!$L:$L, '무신사 메타 광고'!$C:$C, $R412),SUMIFS('무신사 메타 광고'!L:L,'무신사 메타 광고'!$I:$I,$S$4,'무신사 메타 광고'!$C:$C,$R412))</f>
        <v>0</v>
      </c>
      <c r="T412" s="10">
        <f>IF($S$4="", SUMIFS('무신사 메타 광고'!$V:$V, '무신사 메타 광고'!$C:$C, $R412),SUMIFS('무신사 메타 광고'!$V:$V,'무신사 메타 광고'!$I:$I,$S$4,'무신사 메타 광고'!$C:$C,$R412))</f>
        <v>0</v>
      </c>
      <c r="U412" s="11">
        <f t="shared" si="21"/>
        <v>0</v>
      </c>
      <c r="V412" s="12" t="str">
        <f t="shared" si="25"/>
        <v xml:space="preserve"> </v>
      </c>
      <c r="W412" s="10">
        <f>IF($S$4="", SUMIFS('무신사 메타 광고'!$K:$K, '무신사 메타 광고'!$C:$C, $R412),SUMIFS('무신사 메타 광고'!$K:$K,'무신사 메타 광고'!$I:$I,$S$4,'무신사 메타 광고'!$C:$C,$R412))</f>
        <v>0</v>
      </c>
      <c r="X412" s="10">
        <f>IF($S$4="", SUMIFS('무신사 메타 광고'!$N:$N, '무신사 메타 광고'!$C:$C, $R412),SUMIFS('무신사 메타 광고'!$N:$N,'무신사 메타 광고'!$I:$I,$S$4,'무신사 메타 광고'!$C:$C,$R412))</f>
        <v>0</v>
      </c>
      <c r="Y412" s="11">
        <f t="shared" si="22"/>
        <v>0</v>
      </c>
      <c r="Z412" s="12" t="str">
        <f t="shared" si="26"/>
        <v xml:space="preserve"> </v>
      </c>
      <c r="AB412" s="10">
        <f>IF($S$4="", SUMIFS('무신사 메타 광고'!$X:$X, '무신사 메타 광고'!$C:$C, $R412),SUMIFS('무신사 메타 광고'!$X:$X,'무신사 메타 광고'!$I:$I,$S$4,'무신사 메타 광고'!$C:$C,$R412))</f>
        <v>0</v>
      </c>
      <c r="AC412" s="11">
        <f t="shared" si="23"/>
        <v>0</v>
      </c>
    </row>
    <row r="413" spans="2:29">
      <c r="B413" s="9"/>
      <c r="C413" s="10">
        <f>IF($C$4="", SUMIFS('무신사 메타 광고'!$L:$L, '무신사 메타 광고'!$D:$D, $B413), SUMIFS('무신사 메타 광고'!$L:$L, '무신사 메타 광고'!$I:$I, $C$4, '무신사 메타 광고'!$D:$D, $B413))</f>
        <v>0</v>
      </c>
      <c r="D413" s="10">
        <f>IF($C$4="", SUMIFS('무신사 메타 광고'!$V:$V, '무신사 메타 광고'!$D:$D, $B413), SUMIFS('무신사 메타 광고'!$V:$V,'무신사 메타 광고'!$I:$I,$C$4,'무신사 메타 광고'!$D:$D,$B413))</f>
        <v>0</v>
      </c>
      <c r="E413" s="11">
        <f t="shared" si="16"/>
        <v>0</v>
      </c>
      <c r="F413" s="12" t="str">
        <f t="shared" si="24"/>
        <v xml:space="preserve"> </v>
      </c>
      <c r="G413" s="10">
        <f>IF($C$4="", SUMIFS('무신사 메타 광고'!$K:$K, '무신사 메타 광고'!$D:$D, $B413), SUMIFS('무신사 메타 광고'!$K:$K,'무신사 메타 광고'!$I:$I,$C$4,'무신사 메타 광고'!D:D,$B413))</f>
        <v>0</v>
      </c>
      <c r="H413" s="10">
        <f>IF($C$4="", SUMIFS('무신사 메타 광고'!$N:$N, '무신사 메타 광고'!$D:$D, $B413),SUMIFS('무신사 메타 광고'!$N:$N,'무신사 메타 광고'!$I:$I,$C$4,'무신사 메타 광고'!$D:$D,$B413))</f>
        <v>0</v>
      </c>
      <c r="I413" s="10">
        <f>IF($C$4="", SUMIFS('무신사 메타 광고'!$U:$U, '무신사 메타 광고'!$D:$D, $B413),SUMIFS('무신사 메타 광고'!$U:$U,'무신사 메타 광고'!$I:$I,$C$4,'무신사 메타 광고'!$D:$D,$B413))</f>
        <v>0</v>
      </c>
      <c r="J413" s="11">
        <f t="shared" si="17"/>
        <v>0</v>
      </c>
      <c r="K413" s="11">
        <f t="shared" si="18"/>
        <v>0</v>
      </c>
      <c r="L413" s="12" t="str">
        <f t="shared" si="19"/>
        <v xml:space="preserve"> </v>
      </c>
      <c r="N413" s="10">
        <f>IF($C$4="", SUMIFS('무신사 메타 광고'!$X:$X, '무신사 메타 광고'!$D:$D, $B413),SUMIFS('무신사 메타 광고'!$X:$X,'무신사 메타 광고'!I:I,$C$4,'무신사 메타 광고'!D:D,$B413))</f>
        <v>0</v>
      </c>
      <c r="O413" s="11">
        <f t="shared" si="20"/>
        <v>0</v>
      </c>
      <c r="R413" s="13"/>
      <c r="S413" s="10">
        <f>IF($S$4="", SUMIFS('무신사 메타 광고'!$L:$L, '무신사 메타 광고'!$C:$C, $R413),SUMIFS('무신사 메타 광고'!L:L,'무신사 메타 광고'!$I:$I,$S$4,'무신사 메타 광고'!$C:$C,$R413))</f>
        <v>0</v>
      </c>
      <c r="T413" s="10">
        <f>IF($S$4="", SUMIFS('무신사 메타 광고'!$V:$V, '무신사 메타 광고'!$C:$C, $R413),SUMIFS('무신사 메타 광고'!$V:$V,'무신사 메타 광고'!$I:$I,$S$4,'무신사 메타 광고'!$C:$C,$R413))</f>
        <v>0</v>
      </c>
      <c r="U413" s="11">
        <f t="shared" si="21"/>
        <v>0</v>
      </c>
      <c r="V413" s="12" t="str">
        <f t="shared" si="25"/>
        <v xml:space="preserve"> </v>
      </c>
      <c r="W413" s="10">
        <f>IF($S$4="", SUMIFS('무신사 메타 광고'!$K:$K, '무신사 메타 광고'!$C:$C, $R413),SUMIFS('무신사 메타 광고'!$K:$K,'무신사 메타 광고'!$I:$I,$S$4,'무신사 메타 광고'!$C:$C,$R413))</f>
        <v>0</v>
      </c>
      <c r="X413" s="10">
        <f>IF($S$4="", SUMIFS('무신사 메타 광고'!$N:$N, '무신사 메타 광고'!$C:$C, $R413),SUMIFS('무신사 메타 광고'!$N:$N,'무신사 메타 광고'!$I:$I,$S$4,'무신사 메타 광고'!$C:$C,$R413))</f>
        <v>0</v>
      </c>
      <c r="Y413" s="11">
        <f t="shared" si="22"/>
        <v>0</v>
      </c>
      <c r="Z413" s="12" t="str">
        <f t="shared" si="26"/>
        <v xml:space="preserve"> </v>
      </c>
      <c r="AB413" s="10">
        <f>IF($S$4="", SUMIFS('무신사 메타 광고'!$X:$X, '무신사 메타 광고'!$C:$C, $R413),SUMIFS('무신사 메타 광고'!$X:$X,'무신사 메타 광고'!$I:$I,$S$4,'무신사 메타 광고'!$C:$C,$R413))</f>
        <v>0</v>
      </c>
      <c r="AC413" s="11">
        <f t="shared" si="23"/>
        <v>0</v>
      </c>
    </row>
    <row r="414" spans="2:29">
      <c r="B414" s="9"/>
      <c r="C414" s="10">
        <f>IF($C$4="", SUMIFS('무신사 메타 광고'!$L:$L, '무신사 메타 광고'!$D:$D, $B414), SUMIFS('무신사 메타 광고'!$L:$L, '무신사 메타 광고'!$I:$I, $C$4, '무신사 메타 광고'!$D:$D, $B414))</f>
        <v>0</v>
      </c>
      <c r="D414" s="10">
        <f>IF($C$4="", SUMIFS('무신사 메타 광고'!$V:$V, '무신사 메타 광고'!$D:$D, $B414), SUMIFS('무신사 메타 광고'!$V:$V,'무신사 메타 광고'!$I:$I,$C$4,'무신사 메타 광고'!$D:$D,$B414))</f>
        <v>0</v>
      </c>
      <c r="E414" s="11">
        <f t="shared" si="16"/>
        <v>0</v>
      </c>
      <c r="F414" s="12" t="str">
        <f t="shared" si="24"/>
        <v xml:space="preserve"> </v>
      </c>
      <c r="G414" s="10">
        <f>IF($C$4="", SUMIFS('무신사 메타 광고'!$K:$K, '무신사 메타 광고'!$D:$D, $B414), SUMIFS('무신사 메타 광고'!$K:$K,'무신사 메타 광고'!$I:$I,$C$4,'무신사 메타 광고'!D:D,$B414))</f>
        <v>0</v>
      </c>
      <c r="H414" s="10">
        <f>IF($C$4="", SUMIFS('무신사 메타 광고'!$N:$N, '무신사 메타 광고'!$D:$D, $B414),SUMIFS('무신사 메타 광고'!$N:$N,'무신사 메타 광고'!$I:$I,$C$4,'무신사 메타 광고'!$D:$D,$B414))</f>
        <v>0</v>
      </c>
      <c r="I414" s="10">
        <f>IF($C$4="", SUMIFS('무신사 메타 광고'!$U:$U, '무신사 메타 광고'!$D:$D, $B414),SUMIFS('무신사 메타 광고'!$U:$U,'무신사 메타 광고'!$I:$I,$C$4,'무신사 메타 광고'!$D:$D,$B414))</f>
        <v>0</v>
      </c>
      <c r="J414" s="11">
        <f t="shared" si="17"/>
        <v>0</v>
      </c>
      <c r="K414" s="11">
        <f t="shared" si="18"/>
        <v>0</v>
      </c>
      <c r="L414" s="12" t="str">
        <f t="shared" si="19"/>
        <v xml:space="preserve"> </v>
      </c>
      <c r="N414" s="10">
        <f>IF($C$4="", SUMIFS('무신사 메타 광고'!$X:$X, '무신사 메타 광고'!$D:$D, $B414),SUMIFS('무신사 메타 광고'!$X:$X,'무신사 메타 광고'!I:I,$C$4,'무신사 메타 광고'!D:D,$B414))</f>
        <v>0</v>
      </c>
      <c r="O414" s="11">
        <f t="shared" si="20"/>
        <v>0</v>
      </c>
      <c r="R414" s="13"/>
      <c r="S414" s="10">
        <f>IF($S$4="", SUMIFS('무신사 메타 광고'!$L:$L, '무신사 메타 광고'!$C:$C, $R414),SUMIFS('무신사 메타 광고'!L:L,'무신사 메타 광고'!$I:$I,$S$4,'무신사 메타 광고'!$C:$C,$R414))</f>
        <v>0</v>
      </c>
      <c r="T414" s="10">
        <f>IF($S$4="", SUMIFS('무신사 메타 광고'!$V:$V, '무신사 메타 광고'!$C:$C, $R414),SUMIFS('무신사 메타 광고'!$V:$V,'무신사 메타 광고'!$I:$I,$S$4,'무신사 메타 광고'!$C:$C,$R414))</f>
        <v>0</v>
      </c>
      <c r="U414" s="11">
        <f t="shared" si="21"/>
        <v>0</v>
      </c>
      <c r="V414" s="12" t="str">
        <f t="shared" si="25"/>
        <v xml:space="preserve"> </v>
      </c>
      <c r="W414" s="10">
        <f>IF($S$4="", SUMIFS('무신사 메타 광고'!$K:$K, '무신사 메타 광고'!$C:$C, $R414),SUMIFS('무신사 메타 광고'!$K:$K,'무신사 메타 광고'!$I:$I,$S$4,'무신사 메타 광고'!$C:$C,$R414))</f>
        <v>0</v>
      </c>
      <c r="X414" s="10">
        <f>IF($S$4="", SUMIFS('무신사 메타 광고'!$N:$N, '무신사 메타 광고'!$C:$C, $R414),SUMIFS('무신사 메타 광고'!$N:$N,'무신사 메타 광고'!$I:$I,$S$4,'무신사 메타 광고'!$C:$C,$R414))</f>
        <v>0</v>
      </c>
      <c r="Y414" s="11">
        <f t="shared" si="22"/>
        <v>0</v>
      </c>
      <c r="Z414" s="12" t="str">
        <f t="shared" si="26"/>
        <v xml:space="preserve"> </v>
      </c>
      <c r="AB414" s="10">
        <f>IF($S$4="", SUMIFS('무신사 메타 광고'!$X:$X, '무신사 메타 광고'!$C:$C, $R414),SUMIFS('무신사 메타 광고'!$X:$X,'무신사 메타 광고'!$I:$I,$S$4,'무신사 메타 광고'!$C:$C,$R414))</f>
        <v>0</v>
      </c>
      <c r="AC414" s="11">
        <f t="shared" si="23"/>
        <v>0</v>
      </c>
    </row>
    <row r="415" spans="2:29">
      <c r="B415" s="9"/>
      <c r="C415" s="10">
        <f>IF($C$4="", SUMIFS('무신사 메타 광고'!$L:$L, '무신사 메타 광고'!$D:$D, $B415), SUMIFS('무신사 메타 광고'!$L:$L, '무신사 메타 광고'!$I:$I, $C$4, '무신사 메타 광고'!$D:$D, $B415))</f>
        <v>0</v>
      </c>
      <c r="D415" s="10">
        <f>IF($C$4="", SUMIFS('무신사 메타 광고'!$V:$V, '무신사 메타 광고'!$D:$D, $B415), SUMIFS('무신사 메타 광고'!$V:$V,'무신사 메타 광고'!$I:$I,$C$4,'무신사 메타 광고'!$D:$D,$B415))</f>
        <v>0</v>
      </c>
      <c r="E415" s="11">
        <f t="shared" si="16"/>
        <v>0</v>
      </c>
      <c r="F415" s="12" t="str">
        <f t="shared" si="24"/>
        <v xml:space="preserve"> </v>
      </c>
      <c r="G415" s="10">
        <f>IF($C$4="", SUMIFS('무신사 메타 광고'!$K:$K, '무신사 메타 광고'!$D:$D, $B415), SUMIFS('무신사 메타 광고'!$K:$K,'무신사 메타 광고'!$I:$I,$C$4,'무신사 메타 광고'!D:D,$B415))</f>
        <v>0</v>
      </c>
      <c r="H415" s="10">
        <f>IF($C$4="", SUMIFS('무신사 메타 광고'!$N:$N, '무신사 메타 광고'!$D:$D, $B415),SUMIFS('무신사 메타 광고'!$N:$N,'무신사 메타 광고'!$I:$I,$C$4,'무신사 메타 광고'!$D:$D,$B415))</f>
        <v>0</v>
      </c>
      <c r="I415" s="10">
        <f>IF($C$4="", SUMIFS('무신사 메타 광고'!$U:$U, '무신사 메타 광고'!$D:$D, $B415),SUMIFS('무신사 메타 광고'!$U:$U,'무신사 메타 광고'!$I:$I,$C$4,'무신사 메타 광고'!$D:$D,$B415))</f>
        <v>0</v>
      </c>
      <c r="J415" s="11">
        <f t="shared" si="17"/>
        <v>0</v>
      </c>
      <c r="K415" s="11">
        <f t="shared" si="18"/>
        <v>0</v>
      </c>
      <c r="L415" s="12" t="str">
        <f t="shared" si="19"/>
        <v xml:space="preserve"> </v>
      </c>
      <c r="N415" s="10">
        <f>IF($C$4="", SUMIFS('무신사 메타 광고'!$X:$X, '무신사 메타 광고'!$D:$D, $B415),SUMIFS('무신사 메타 광고'!$X:$X,'무신사 메타 광고'!I:I,$C$4,'무신사 메타 광고'!D:D,$B415))</f>
        <v>0</v>
      </c>
      <c r="O415" s="11">
        <f t="shared" si="20"/>
        <v>0</v>
      </c>
      <c r="R415" s="13"/>
      <c r="S415" s="10">
        <f>IF($S$4="", SUMIFS('무신사 메타 광고'!$L:$L, '무신사 메타 광고'!$C:$C, $R415),SUMIFS('무신사 메타 광고'!L:L,'무신사 메타 광고'!$I:$I,$S$4,'무신사 메타 광고'!$C:$C,$R415))</f>
        <v>0</v>
      </c>
      <c r="T415" s="10">
        <f>IF($S$4="", SUMIFS('무신사 메타 광고'!$V:$V, '무신사 메타 광고'!$C:$C, $R415),SUMIFS('무신사 메타 광고'!$V:$V,'무신사 메타 광고'!$I:$I,$S$4,'무신사 메타 광고'!$C:$C,$R415))</f>
        <v>0</v>
      </c>
      <c r="U415" s="11">
        <f t="shared" si="21"/>
        <v>0</v>
      </c>
      <c r="V415" s="12" t="str">
        <f t="shared" si="25"/>
        <v xml:space="preserve"> </v>
      </c>
      <c r="W415" s="10">
        <f>IF($S$4="", SUMIFS('무신사 메타 광고'!$K:$K, '무신사 메타 광고'!$C:$C, $R415),SUMIFS('무신사 메타 광고'!$K:$K,'무신사 메타 광고'!$I:$I,$S$4,'무신사 메타 광고'!$C:$C,$R415))</f>
        <v>0</v>
      </c>
      <c r="X415" s="10">
        <f>IF($S$4="", SUMIFS('무신사 메타 광고'!$N:$N, '무신사 메타 광고'!$C:$C, $R415),SUMIFS('무신사 메타 광고'!$N:$N,'무신사 메타 광고'!$I:$I,$S$4,'무신사 메타 광고'!$C:$C,$R415))</f>
        <v>0</v>
      </c>
      <c r="Y415" s="11">
        <f t="shared" si="22"/>
        <v>0</v>
      </c>
      <c r="Z415" s="12" t="str">
        <f t="shared" si="26"/>
        <v xml:space="preserve"> </v>
      </c>
      <c r="AB415" s="10">
        <f>IF($S$4="", SUMIFS('무신사 메타 광고'!$X:$X, '무신사 메타 광고'!$C:$C, $R415),SUMIFS('무신사 메타 광고'!$X:$X,'무신사 메타 광고'!$I:$I,$S$4,'무신사 메타 광고'!$C:$C,$R415))</f>
        <v>0</v>
      </c>
      <c r="AC415" s="11">
        <f t="shared" si="23"/>
        <v>0</v>
      </c>
    </row>
    <row r="416" spans="2:29">
      <c r="B416" s="9"/>
      <c r="C416" s="10">
        <f>IF($C$4="", SUMIFS('무신사 메타 광고'!$L:$L, '무신사 메타 광고'!$D:$D, $B416), SUMIFS('무신사 메타 광고'!$L:$L, '무신사 메타 광고'!$I:$I, $C$4, '무신사 메타 광고'!$D:$D, $B416))</f>
        <v>0</v>
      </c>
      <c r="D416" s="10">
        <f>IF($C$4="", SUMIFS('무신사 메타 광고'!$V:$V, '무신사 메타 광고'!$D:$D, $B416), SUMIFS('무신사 메타 광고'!$V:$V,'무신사 메타 광고'!$I:$I,$C$4,'무신사 메타 광고'!$D:$D,$B416))</f>
        <v>0</v>
      </c>
      <c r="E416" s="11">
        <f t="shared" si="16"/>
        <v>0</v>
      </c>
      <c r="F416" s="12" t="str">
        <f t="shared" si="24"/>
        <v xml:space="preserve"> </v>
      </c>
      <c r="G416" s="10">
        <f>IF($C$4="", SUMIFS('무신사 메타 광고'!$K:$K, '무신사 메타 광고'!$D:$D, $B416), SUMIFS('무신사 메타 광고'!$K:$K,'무신사 메타 광고'!$I:$I,$C$4,'무신사 메타 광고'!D:D,$B416))</f>
        <v>0</v>
      </c>
      <c r="H416" s="10">
        <f>IF($C$4="", SUMIFS('무신사 메타 광고'!$N:$N, '무신사 메타 광고'!$D:$D, $B416),SUMIFS('무신사 메타 광고'!$N:$N,'무신사 메타 광고'!$I:$I,$C$4,'무신사 메타 광고'!$D:$D,$B416))</f>
        <v>0</v>
      </c>
      <c r="I416" s="10">
        <f>IF($C$4="", SUMIFS('무신사 메타 광고'!$U:$U, '무신사 메타 광고'!$D:$D, $B416),SUMIFS('무신사 메타 광고'!$U:$U,'무신사 메타 광고'!$I:$I,$C$4,'무신사 메타 광고'!$D:$D,$B416))</f>
        <v>0</v>
      </c>
      <c r="J416" s="11">
        <f t="shared" si="17"/>
        <v>0</v>
      </c>
      <c r="K416" s="11">
        <f t="shared" si="18"/>
        <v>0</v>
      </c>
      <c r="L416" s="12" t="str">
        <f t="shared" si="19"/>
        <v xml:space="preserve"> </v>
      </c>
      <c r="N416" s="10">
        <f>IF($C$4="", SUMIFS('무신사 메타 광고'!$X:$X, '무신사 메타 광고'!$D:$D, $B416),SUMIFS('무신사 메타 광고'!$X:$X,'무신사 메타 광고'!I:I,$C$4,'무신사 메타 광고'!D:D,$B416))</f>
        <v>0</v>
      </c>
      <c r="O416" s="11">
        <f t="shared" si="20"/>
        <v>0</v>
      </c>
      <c r="R416" s="13"/>
      <c r="S416" s="10">
        <f>IF($S$4="", SUMIFS('무신사 메타 광고'!$L:$L, '무신사 메타 광고'!$C:$C, $R416),SUMIFS('무신사 메타 광고'!L:L,'무신사 메타 광고'!$I:$I,$S$4,'무신사 메타 광고'!$C:$C,$R416))</f>
        <v>0</v>
      </c>
      <c r="T416" s="10">
        <f>IF($S$4="", SUMIFS('무신사 메타 광고'!$V:$V, '무신사 메타 광고'!$C:$C, $R416),SUMIFS('무신사 메타 광고'!$V:$V,'무신사 메타 광고'!$I:$I,$S$4,'무신사 메타 광고'!$C:$C,$R416))</f>
        <v>0</v>
      </c>
      <c r="U416" s="11">
        <f t="shared" si="21"/>
        <v>0</v>
      </c>
      <c r="V416" s="12" t="str">
        <f t="shared" si="25"/>
        <v xml:space="preserve"> </v>
      </c>
      <c r="W416" s="10">
        <f>IF($S$4="", SUMIFS('무신사 메타 광고'!$K:$K, '무신사 메타 광고'!$C:$C, $R416),SUMIFS('무신사 메타 광고'!$K:$K,'무신사 메타 광고'!$I:$I,$S$4,'무신사 메타 광고'!$C:$C,$R416))</f>
        <v>0</v>
      </c>
      <c r="X416" s="10">
        <f>IF($S$4="", SUMIFS('무신사 메타 광고'!$N:$N, '무신사 메타 광고'!$C:$C, $R416),SUMIFS('무신사 메타 광고'!$N:$N,'무신사 메타 광고'!$I:$I,$S$4,'무신사 메타 광고'!$C:$C,$R416))</f>
        <v>0</v>
      </c>
      <c r="Y416" s="11">
        <f t="shared" si="22"/>
        <v>0</v>
      </c>
      <c r="Z416" s="12" t="str">
        <f t="shared" si="26"/>
        <v xml:space="preserve"> </v>
      </c>
      <c r="AB416" s="10">
        <f>IF($S$4="", SUMIFS('무신사 메타 광고'!$X:$X, '무신사 메타 광고'!$C:$C, $R416),SUMIFS('무신사 메타 광고'!$X:$X,'무신사 메타 광고'!$I:$I,$S$4,'무신사 메타 광고'!$C:$C,$R416))</f>
        <v>0</v>
      </c>
      <c r="AC416" s="11">
        <f t="shared" si="23"/>
        <v>0</v>
      </c>
    </row>
    <row r="417" spans="2:29">
      <c r="B417" s="9"/>
      <c r="C417" s="10">
        <f>IF($C$4="", SUMIFS('무신사 메타 광고'!$L:$L, '무신사 메타 광고'!$D:$D, $B417), SUMIFS('무신사 메타 광고'!$L:$L, '무신사 메타 광고'!$I:$I, $C$4, '무신사 메타 광고'!$D:$D, $B417))</f>
        <v>0</v>
      </c>
      <c r="D417" s="10">
        <f>IF($C$4="", SUMIFS('무신사 메타 광고'!$V:$V, '무신사 메타 광고'!$D:$D, $B417), SUMIFS('무신사 메타 광고'!$V:$V,'무신사 메타 광고'!$I:$I,$C$4,'무신사 메타 광고'!$D:$D,$B417))</f>
        <v>0</v>
      </c>
      <c r="E417" s="11">
        <f t="shared" si="16"/>
        <v>0</v>
      </c>
      <c r="F417" s="12" t="str">
        <f t="shared" si="24"/>
        <v xml:space="preserve"> </v>
      </c>
      <c r="G417" s="10">
        <f>IF($C$4="", SUMIFS('무신사 메타 광고'!$K:$K, '무신사 메타 광고'!$D:$D, $B417), SUMIFS('무신사 메타 광고'!$K:$K,'무신사 메타 광고'!$I:$I,$C$4,'무신사 메타 광고'!D:D,$B417))</f>
        <v>0</v>
      </c>
      <c r="H417" s="10">
        <f>IF($C$4="", SUMIFS('무신사 메타 광고'!$N:$N, '무신사 메타 광고'!$D:$D, $B417),SUMIFS('무신사 메타 광고'!$N:$N,'무신사 메타 광고'!$I:$I,$C$4,'무신사 메타 광고'!$D:$D,$B417))</f>
        <v>0</v>
      </c>
      <c r="I417" s="10">
        <f>IF($C$4="", SUMIFS('무신사 메타 광고'!$U:$U, '무신사 메타 광고'!$D:$D, $B417),SUMIFS('무신사 메타 광고'!$U:$U,'무신사 메타 광고'!$I:$I,$C$4,'무신사 메타 광고'!$D:$D,$B417))</f>
        <v>0</v>
      </c>
      <c r="J417" s="11">
        <f t="shared" si="17"/>
        <v>0</v>
      </c>
      <c r="K417" s="11">
        <f t="shared" si="18"/>
        <v>0</v>
      </c>
      <c r="L417" s="12" t="str">
        <f t="shared" si="19"/>
        <v xml:space="preserve"> </v>
      </c>
      <c r="N417" s="10">
        <f>IF($C$4="", SUMIFS('무신사 메타 광고'!$X:$X, '무신사 메타 광고'!$D:$D, $B417),SUMIFS('무신사 메타 광고'!$X:$X,'무신사 메타 광고'!I:I,$C$4,'무신사 메타 광고'!D:D,$B417))</f>
        <v>0</v>
      </c>
      <c r="O417" s="11">
        <f t="shared" si="20"/>
        <v>0</v>
      </c>
      <c r="R417" s="13"/>
      <c r="S417" s="10">
        <f>IF($S$4="", SUMIFS('무신사 메타 광고'!$L:$L, '무신사 메타 광고'!$C:$C, $R417),SUMIFS('무신사 메타 광고'!L:L,'무신사 메타 광고'!$I:$I,$S$4,'무신사 메타 광고'!$C:$C,$R417))</f>
        <v>0</v>
      </c>
      <c r="T417" s="10">
        <f>IF($S$4="", SUMIFS('무신사 메타 광고'!$V:$V, '무신사 메타 광고'!$C:$C, $R417),SUMIFS('무신사 메타 광고'!$V:$V,'무신사 메타 광고'!$I:$I,$S$4,'무신사 메타 광고'!$C:$C,$R417))</f>
        <v>0</v>
      </c>
      <c r="U417" s="11">
        <f t="shared" si="21"/>
        <v>0</v>
      </c>
      <c r="V417" s="12" t="str">
        <f t="shared" si="25"/>
        <v xml:space="preserve"> </v>
      </c>
      <c r="W417" s="10">
        <f>IF($S$4="", SUMIFS('무신사 메타 광고'!$K:$K, '무신사 메타 광고'!$C:$C, $R417),SUMIFS('무신사 메타 광고'!$K:$K,'무신사 메타 광고'!$I:$I,$S$4,'무신사 메타 광고'!$C:$C,$R417))</f>
        <v>0</v>
      </c>
      <c r="X417" s="10">
        <f>IF($S$4="", SUMIFS('무신사 메타 광고'!$N:$N, '무신사 메타 광고'!$C:$C, $R417),SUMIFS('무신사 메타 광고'!$N:$N,'무신사 메타 광고'!$I:$I,$S$4,'무신사 메타 광고'!$C:$C,$R417))</f>
        <v>0</v>
      </c>
      <c r="Y417" s="11">
        <f t="shared" si="22"/>
        <v>0</v>
      </c>
      <c r="Z417" s="12" t="str">
        <f t="shared" si="26"/>
        <v xml:space="preserve"> </v>
      </c>
      <c r="AB417" s="10">
        <f>IF($S$4="", SUMIFS('무신사 메타 광고'!$X:$X, '무신사 메타 광고'!$C:$C, $R417),SUMIFS('무신사 메타 광고'!$X:$X,'무신사 메타 광고'!$I:$I,$S$4,'무신사 메타 광고'!$C:$C,$R417))</f>
        <v>0</v>
      </c>
      <c r="AC417" s="11">
        <f t="shared" si="23"/>
        <v>0</v>
      </c>
    </row>
    <row r="418" spans="2:29">
      <c r="B418" s="9"/>
      <c r="C418" s="10">
        <f>IF($C$4="", SUMIFS('무신사 메타 광고'!$L:$L, '무신사 메타 광고'!$D:$D, $B418), SUMIFS('무신사 메타 광고'!$L:$L, '무신사 메타 광고'!$I:$I, $C$4, '무신사 메타 광고'!$D:$D, $B418))</f>
        <v>0</v>
      </c>
      <c r="D418" s="10">
        <f>IF($C$4="", SUMIFS('무신사 메타 광고'!$V:$V, '무신사 메타 광고'!$D:$D, $B418), SUMIFS('무신사 메타 광고'!$V:$V,'무신사 메타 광고'!$I:$I,$C$4,'무신사 메타 광고'!$D:$D,$B418))</f>
        <v>0</v>
      </c>
      <c r="E418" s="11">
        <f t="shared" si="16"/>
        <v>0</v>
      </c>
      <c r="F418" s="12" t="str">
        <f t="shared" si="24"/>
        <v xml:space="preserve"> </v>
      </c>
      <c r="G418" s="10">
        <f>IF($C$4="", SUMIFS('무신사 메타 광고'!$K:$K, '무신사 메타 광고'!$D:$D, $B418), SUMIFS('무신사 메타 광고'!$K:$K,'무신사 메타 광고'!$I:$I,$C$4,'무신사 메타 광고'!D:D,$B418))</f>
        <v>0</v>
      </c>
      <c r="H418" s="10">
        <f>IF($C$4="", SUMIFS('무신사 메타 광고'!$N:$N, '무신사 메타 광고'!$D:$D, $B418),SUMIFS('무신사 메타 광고'!$N:$N,'무신사 메타 광고'!$I:$I,$C$4,'무신사 메타 광고'!$D:$D,$B418))</f>
        <v>0</v>
      </c>
      <c r="I418" s="10">
        <f>IF($C$4="", SUMIFS('무신사 메타 광고'!$U:$U, '무신사 메타 광고'!$D:$D, $B418),SUMIFS('무신사 메타 광고'!$U:$U,'무신사 메타 광고'!$I:$I,$C$4,'무신사 메타 광고'!$D:$D,$B418))</f>
        <v>0</v>
      </c>
      <c r="J418" s="11">
        <f t="shared" si="17"/>
        <v>0</v>
      </c>
      <c r="K418" s="11">
        <f t="shared" si="18"/>
        <v>0</v>
      </c>
      <c r="L418" s="12" t="str">
        <f t="shared" si="19"/>
        <v xml:space="preserve"> </v>
      </c>
      <c r="N418" s="10">
        <f>IF($C$4="", SUMIFS('무신사 메타 광고'!$X:$X, '무신사 메타 광고'!$D:$D, $B418),SUMIFS('무신사 메타 광고'!$X:$X,'무신사 메타 광고'!I:I,$C$4,'무신사 메타 광고'!D:D,$B418))</f>
        <v>0</v>
      </c>
      <c r="O418" s="11">
        <f t="shared" si="20"/>
        <v>0</v>
      </c>
      <c r="R418" s="13"/>
      <c r="S418" s="10">
        <f>IF($S$4="", SUMIFS('무신사 메타 광고'!$L:$L, '무신사 메타 광고'!$C:$C, $R418),SUMIFS('무신사 메타 광고'!L:L,'무신사 메타 광고'!$I:$I,$S$4,'무신사 메타 광고'!$C:$C,$R418))</f>
        <v>0</v>
      </c>
      <c r="T418" s="10">
        <f>IF($S$4="", SUMIFS('무신사 메타 광고'!$V:$V, '무신사 메타 광고'!$C:$C, $R418),SUMIFS('무신사 메타 광고'!$V:$V,'무신사 메타 광고'!$I:$I,$S$4,'무신사 메타 광고'!$C:$C,$R418))</f>
        <v>0</v>
      </c>
      <c r="U418" s="11">
        <f t="shared" si="21"/>
        <v>0</v>
      </c>
      <c r="V418" s="12" t="str">
        <f t="shared" si="25"/>
        <v xml:space="preserve"> </v>
      </c>
      <c r="W418" s="10">
        <f>IF($S$4="", SUMIFS('무신사 메타 광고'!$K:$K, '무신사 메타 광고'!$C:$C, $R418),SUMIFS('무신사 메타 광고'!$K:$K,'무신사 메타 광고'!$I:$I,$S$4,'무신사 메타 광고'!$C:$C,$R418))</f>
        <v>0</v>
      </c>
      <c r="X418" s="10">
        <f>IF($S$4="", SUMIFS('무신사 메타 광고'!$N:$N, '무신사 메타 광고'!$C:$C, $R418),SUMIFS('무신사 메타 광고'!$N:$N,'무신사 메타 광고'!$I:$I,$S$4,'무신사 메타 광고'!$C:$C,$R418))</f>
        <v>0</v>
      </c>
      <c r="Y418" s="11">
        <f t="shared" si="22"/>
        <v>0</v>
      </c>
      <c r="Z418" s="12" t="str">
        <f t="shared" si="26"/>
        <v xml:space="preserve"> </v>
      </c>
      <c r="AB418" s="10">
        <f>IF($S$4="", SUMIFS('무신사 메타 광고'!$X:$X, '무신사 메타 광고'!$C:$C, $R418),SUMIFS('무신사 메타 광고'!$X:$X,'무신사 메타 광고'!$I:$I,$S$4,'무신사 메타 광고'!$C:$C,$R418))</f>
        <v>0</v>
      </c>
      <c r="AC418" s="11">
        <f t="shared" si="23"/>
        <v>0</v>
      </c>
    </row>
    <row r="419" spans="2:29">
      <c r="B419" s="9"/>
      <c r="C419" s="10">
        <f>IF($C$4="", SUMIFS('무신사 메타 광고'!$L:$L, '무신사 메타 광고'!$D:$D, $B419), SUMIFS('무신사 메타 광고'!$L:$L, '무신사 메타 광고'!$I:$I, $C$4, '무신사 메타 광고'!$D:$D, $B419))</f>
        <v>0</v>
      </c>
      <c r="D419" s="10">
        <f>IF($C$4="", SUMIFS('무신사 메타 광고'!$V:$V, '무신사 메타 광고'!$D:$D, $B419), SUMIFS('무신사 메타 광고'!$V:$V,'무신사 메타 광고'!$I:$I,$C$4,'무신사 메타 광고'!$D:$D,$B419))</f>
        <v>0</v>
      </c>
      <c r="E419" s="11">
        <f t="shared" si="16"/>
        <v>0</v>
      </c>
      <c r="F419" s="12" t="str">
        <f t="shared" si="24"/>
        <v xml:space="preserve"> </v>
      </c>
      <c r="G419" s="10">
        <f>IF($C$4="", SUMIFS('무신사 메타 광고'!$K:$K, '무신사 메타 광고'!$D:$D, $B419), SUMIFS('무신사 메타 광고'!$K:$K,'무신사 메타 광고'!$I:$I,$C$4,'무신사 메타 광고'!D:D,$B419))</f>
        <v>0</v>
      </c>
      <c r="H419" s="10">
        <f>IF($C$4="", SUMIFS('무신사 메타 광고'!$N:$N, '무신사 메타 광고'!$D:$D, $B419),SUMIFS('무신사 메타 광고'!$N:$N,'무신사 메타 광고'!$I:$I,$C$4,'무신사 메타 광고'!$D:$D,$B419))</f>
        <v>0</v>
      </c>
      <c r="I419" s="10">
        <f>IF($C$4="", SUMIFS('무신사 메타 광고'!$U:$U, '무신사 메타 광고'!$D:$D, $B419),SUMIFS('무신사 메타 광고'!$U:$U,'무신사 메타 광고'!$I:$I,$C$4,'무신사 메타 광고'!$D:$D,$B419))</f>
        <v>0</v>
      </c>
      <c r="J419" s="11">
        <f t="shared" si="17"/>
        <v>0</v>
      </c>
      <c r="K419" s="11">
        <f t="shared" si="18"/>
        <v>0</v>
      </c>
      <c r="L419" s="12" t="str">
        <f t="shared" si="19"/>
        <v xml:space="preserve"> </v>
      </c>
      <c r="N419" s="10">
        <f>IF($C$4="", SUMIFS('무신사 메타 광고'!$X:$X, '무신사 메타 광고'!$D:$D, $B419),SUMIFS('무신사 메타 광고'!$X:$X,'무신사 메타 광고'!I:I,$C$4,'무신사 메타 광고'!D:D,$B419))</f>
        <v>0</v>
      </c>
      <c r="O419" s="11">
        <f t="shared" si="20"/>
        <v>0</v>
      </c>
      <c r="R419" s="13"/>
      <c r="S419" s="10">
        <f>IF($S$4="", SUMIFS('무신사 메타 광고'!$L:$L, '무신사 메타 광고'!$C:$C, $R419),SUMIFS('무신사 메타 광고'!L:L,'무신사 메타 광고'!$I:$I,$S$4,'무신사 메타 광고'!$C:$C,$R419))</f>
        <v>0</v>
      </c>
      <c r="T419" s="10">
        <f>IF($S$4="", SUMIFS('무신사 메타 광고'!$V:$V, '무신사 메타 광고'!$C:$C, $R419),SUMIFS('무신사 메타 광고'!$V:$V,'무신사 메타 광고'!$I:$I,$S$4,'무신사 메타 광고'!$C:$C,$R419))</f>
        <v>0</v>
      </c>
      <c r="U419" s="11">
        <f t="shared" si="21"/>
        <v>0</v>
      </c>
      <c r="V419" s="12" t="str">
        <f t="shared" si="25"/>
        <v xml:space="preserve"> </v>
      </c>
      <c r="W419" s="10">
        <f>IF($S$4="", SUMIFS('무신사 메타 광고'!$K:$K, '무신사 메타 광고'!$C:$C, $R419),SUMIFS('무신사 메타 광고'!$K:$K,'무신사 메타 광고'!$I:$I,$S$4,'무신사 메타 광고'!$C:$C,$R419))</f>
        <v>0</v>
      </c>
      <c r="X419" s="10">
        <f>IF($S$4="", SUMIFS('무신사 메타 광고'!$N:$N, '무신사 메타 광고'!$C:$C, $R419),SUMIFS('무신사 메타 광고'!$N:$N,'무신사 메타 광고'!$I:$I,$S$4,'무신사 메타 광고'!$C:$C,$R419))</f>
        <v>0</v>
      </c>
      <c r="Y419" s="11">
        <f t="shared" si="22"/>
        <v>0</v>
      </c>
      <c r="Z419" s="12" t="str">
        <f t="shared" si="26"/>
        <v xml:space="preserve"> </v>
      </c>
      <c r="AB419" s="10">
        <f>IF($S$4="", SUMIFS('무신사 메타 광고'!$X:$X, '무신사 메타 광고'!$C:$C, $R419),SUMIFS('무신사 메타 광고'!$X:$X,'무신사 메타 광고'!$I:$I,$S$4,'무신사 메타 광고'!$C:$C,$R419))</f>
        <v>0</v>
      </c>
      <c r="AC419" s="11">
        <f t="shared" si="23"/>
        <v>0</v>
      </c>
    </row>
    <row r="420" spans="2:29">
      <c r="B420" s="9"/>
      <c r="C420" s="10">
        <f>IF($C$4="", SUMIFS('무신사 메타 광고'!$L:$L, '무신사 메타 광고'!$D:$D, $B420), SUMIFS('무신사 메타 광고'!$L:$L, '무신사 메타 광고'!$I:$I, $C$4, '무신사 메타 광고'!$D:$D, $B420))</f>
        <v>0</v>
      </c>
      <c r="D420" s="10">
        <f>IF($C$4="", SUMIFS('무신사 메타 광고'!$V:$V, '무신사 메타 광고'!$D:$D, $B420), SUMIFS('무신사 메타 광고'!$V:$V,'무신사 메타 광고'!$I:$I,$C$4,'무신사 메타 광고'!$D:$D,$B420))</f>
        <v>0</v>
      </c>
      <c r="E420" s="11">
        <f t="shared" si="16"/>
        <v>0</v>
      </c>
      <c r="F420" s="12" t="str">
        <f t="shared" si="24"/>
        <v xml:space="preserve"> </v>
      </c>
      <c r="G420" s="10">
        <f>IF($C$4="", SUMIFS('무신사 메타 광고'!$K:$K, '무신사 메타 광고'!$D:$D, $B420), SUMIFS('무신사 메타 광고'!$K:$K,'무신사 메타 광고'!$I:$I,$C$4,'무신사 메타 광고'!D:D,$B420))</f>
        <v>0</v>
      </c>
      <c r="H420" s="10">
        <f>IF($C$4="", SUMIFS('무신사 메타 광고'!$N:$N, '무신사 메타 광고'!$D:$D, $B420),SUMIFS('무신사 메타 광고'!$N:$N,'무신사 메타 광고'!$I:$I,$C$4,'무신사 메타 광고'!$D:$D,$B420))</f>
        <v>0</v>
      </c>
      <c r="I420" s="10">
        <f>IF($C$4="", SUMIFS('무신사 메타 광고'!$U:$U, '무신사 메타 광고'!$D:$D, $B420),SUMIFS('무신사 메타 광고'!$U:$U,'무신사 메타 광고'!$I:$I,$C$4,'무신사 메타 광고'!$D:$D,$B420))</f>
        <v>0</v>
      </c>
      <c r="J420" s="11">
        <f t="shared" si="17"/>
        <v>0</v>
      </c>
      <c r="K420" s="11">
        <f t="shared" si="18"/>
        <v>0</v>
      </c>
      <c r="L420" s="12" t="str">
        <f t="shared" si="19"/>
        <v xml:space="preserve"> </v>
      </c>
      <c r="N420" s="10">
        <f>IF($C$4="", SUMIFS('무신사 메타 광고'!$X:$X, '무신사 메타 광고'!$D:$D, $B420),SUMIFS('무신사 메타 광고'!$X:$X,'무신사 메타 광고'!I:I,$C$4,'무신사 메타 광고'!D:D,$B420))</f>
        <v>0</v>
      </c>
      <c r="O420" s="11">
        <f t="shared" si="20"/>
        <v>0</v>
      </c>
      <c r="R420" s="13"/>
      <c r="S420" s="10">
        <f>IF($S$4="", SUMIFS('무신사 메타 광고'!$L:$L, '무신사 메타 광고'!$C:$C, $R420),SUMIFS('무신사 메타 광고'!L:L,'무신사 메타 광고'!$I:$I,$S$4,'무신사 메타 광고'!$C:$C,$R420))</f>
        <v>0</v>
      </c>
      <c r="T420" s="10">
        <f>IF($S$4="", SUMIFS('무신사 메타 광고'!$V:$V, '무신사 메타 광고'!$C:$C, $R420),SUMIFS('무신사 메타 광고'!$V:$V,'무신사 메타 광고'!$I:$I,$S$4,'무신사 메타 광고'!$C:$C,$R420))</f>
        <v>0</v>
      </c>
      <c r="U420" s="11">
        <f t="shared" si="21"/>
        <v>0</v>
      </c>
      <c r="V420" s="12" t="str">
        <f t="shared" si="25"/>
        <v xml:space="preserve"> </v>
      </c>
      <c r="W420" s="10">
        <f>IF($S$4="", SUMIFS('무신사 메타 광고'!$K:$K, '무신사 메타 광고'!$C:$C, $R420),SUMIFS('무신사 메타 광고'!$K:$K,'무신사 메타 광고'!$I:$I,$S$4,'무신사 메타 광고'!$C:$C,$R420))</f>
        <v>0</v>
      </c>
      <c r="X420" s="10">
        <f>IF($S$4="", SUMIFS('무신사 메타 광고'!$N:$N, '무신사 메타 광고'!$C:$C, $R420),SUMIFS('무신사 메타 광고'!$N:$N,'무신사 메타 광고'!$I:$I,$S$4,'무신사 메타 광고'!$C:$C,$R420))</f>
        <v>0</v>
      </c>
      <c r="Y420" s="11">
        <f t="shared" si="22"/>
        <v>0</v>
      </c>
      <c r="Z420" s="12" t="str">
        <f t="shared" si="26"/>
        <v xml:space="preserve"> </v>
      </c>
      <c r="AB420" s="10">
        <f>IF($S$4="", SUMIFS('무신사 메타 광고'!$X:$X, '무신사 메타 광고'!$C:$C, $R420),SUMIFS('무신사 메타 광고'!$X:$X,'무신사 메타 광고'!$I:$I,$S$4,'무신사 메타 광고'!$C:$C,$R420))</f>
        <v>0</v>
      </c>
      <c r="AC420" s="11">
        <f t="shared" si="23"/>
        <v>0</v>
      </c>
    </row>
    <row r="421" spans="2:29">
      <c r="B421" s="9"/>
      <c r="C421" s="10">
        <f>IF($C$4="", SUMIFS('무신사 메타 광고'!$L:$L, '무신사 메타 광고'!$D:$D, $B421), SUMIFS('무신사 메타 광고'!$L:$L, '무신사 메타 광고'!$I:$I, $C$4, '무신사 메타 광고'!$D:$D, $B421))</f>
        <v>0</v>
      </c>
      <c r="D421" s="10">
        <f>IF($C$4="", SUMIFS('무신사 메타 광고'!$V:$V, '무신사 메타 광고'!$D:$D, $B421), SUMIFS('무신사 메타 광고'!$V:$V,'무신사 메타 광고'!$I:$I,$C$4,'무신사 메타 광고'!$D:$D,$B421))</f>
        <v>0</v>
      </c>
      <c r="E421" s="11">
        <f t="shared" si="16"/>
        <v>0</v>
      </c>
      <c r="F421" s="12" t="str">
        <f t="shared" si="24"/>
        <v xml:space="preserve"> </v>
      </c>
      <c r="G421" s="10">
        <f>IF($C$4="", SUMIFS('무신사 메타 광고'!$K:$K, '무신사 메타 광고'!$D:$D, $B421), SUMIFS('무신사 메타 광고'!$K:$K,'무신사 메타 광고'!$I:$I,$C$4,'무신사 메타 광고'!D:D,$B421))</f>
        <v>0</v>
      </c>
      <c r="H421" s="10">
        <f>IF($C$4="", SUMIFS('무신사 메타 광고'!$N:$N, '무신사 메타 광고'!$D:$D, $B421),SUMIFS('무신사 메타 광고'!$N:$N,'무신사 메타 광고'!$I:$I,$C$4,'무신사 메타 광고'!$D:$D,$B421))</f>
        <v>0</v>
      </c>
      <c r="I421" s="10">
        <f>IF($C$4="", SUMIFS('무신사 메타 광고'!$U:$U, '무신사 메타 광고'!$D:$D, $B421),SUMIFS('무신사 메타 광고'!$U:$U,'무신사 메타 광고'!$I:$I,$C$4,'무신사 메타 광고'!$D:$D,$B421))</f>
        <v>0</v>
      </c>
      <c r="J421" s="11">
        <f t="shared" si="17"/>
        <v>0</v>
      </c>
      <c r="K421" s="11">
        <f t="shared" si="18"/>
        <v>0</v>
      </c>
      <c r="L421" s="12" t="str">
        <f t="shared" si="19"/>
        <v xml:space="preserve"> </v>
      </c>
      <c r="N421" s="10">
        <f>IF($C$4="", SUMIFS('무신사 메타 광고'!$X:$X, '무신사 메타 광고'!$D:$D, $B421),SUMIFS('무신사 메타 광고'!$X:$X,'무신사 메타 광고'!I:I,$C$4,'무신사 메타 광고'!D:D,$B421))</f>
        <v>0</v>
      </c>
      <c r="O421" s="11">
        <f t="shared" si="20"/>
        <v>0</v>
      </c>
      <c r="R421" s="13"/>
      <c r="S421" s="10">
        <f>IF($S$4="", SUMIFS('무신사 메타 광고'!$L:$L, '무신사 메타 광고'!$C:$C, $R421),SUMIFS('무신사 메타 광고'!L:L,'무신사 메타 광고'!$I:$I,$S$4,'무신사 메타 광고'!$C:$C,$R421))</f>
        <v>0</v>
      </c>
      <c r="T421" s="10">
        <f>IF($S$4="", SUMIFS('무신사 메타 광고'!$V:$V, '무신사 메타 광고'!$C:$C, $R421),SUMIFS('무신사 메타 광고'!$V:$V,'무신사 메타 광고'!$I:$I,$S$4,'무신사 메타 광고'!$C:$C,$R421))</f>
        <v>0</v>
      </c>
      <c r="U421" s="11">
        <f t="shared" si="21"/>
        <v>0</v>
      </c>
      <c r="V421" s="12" t="str">
        <f t="shared" si="25"/>
        <v xml:space="preserve"> </v>
      </c>
      <c r="W421" s="10">
        <f>IF($S$4="", SUMIFS('무신사 메타 광고'!$K:$K, '무신사 메타 광고'!$C:$C, $R421),SUMIFS('무신사 메타 광고'!$K:$K,'무신사 메타 광고'!$I:$I,$S$4,'무신사 메타 광고'!$C:$C,$R421))</f>
        <v>0</v>
      </c>
      <c r="X421" s="10">
        <f>IF($S$4="", SUMIFS('무신사 메타 광고'!$N:$N, '무신사 메타 광고'!$C:$C, $R421),SUMIFS('무신사 메타 광고'!$N:$N,'무신사 메타 광고'!$I:$I,$S$4,'무신사 메타 광고'!$C:$C,$R421))</f>
        <v>0</v>
      </c>
      <c r="Y421" s="11">
        <f t="shared" si="22"/>
        <v>0</v>
      </c>
      <c r="Z421" s="12" t="str">
        <f t="shared" si="26"/>
        <v xml:space="preserve"> </v>
      </c>
      <c r="AB421" s="10">
        <f>IF($S$4="", SUMIFS('무신사 메타 광고'!$X:$X, '무신사 메타 광고'!$C:$C, $R421),SUMIFS('무신사 메타 광고'!$X:$X,'무신사 메타 광고'!$I:$I,$S$4,'무신사 메타 광고'!$C:$C,$R421))</f>
        <v>0</v>
      </c>
      <c r="AC421" s="11">
        <f t="shared" si="23"/>
        <v>0</v>
      </c>
    </row>
    <row r="422" spans="2:29">
      <c r="B422" s="9"/>
      <c r="C422" s="10">
        <f>IF($C$4="", SUMIFS('무신사 메타 광고'!$L:$L, '무신사 메타 광고'!$D:$D, $B422), SUMIFS('무신사 메타 광고'!$L:$L, '무신사 메타 광고'!$I:$I, $C$4, '무신사 메타 광고'!$D:$D, $B422))</f>
        <v>0</v>
      </c>
      <c r="D422" s="10">
        <f>IF($C$4="", SUMIFS('무신사 메타 광고'!$V:$V, '무신사 메타 광고'!$D:$D, $B422), SUMIFS('무신사 메타 광고'!$V:$V,'무신사 메타 광고'!$I:$I,$C$4,'무신사 메타 광고'!$D:$D,$B422))</f>
        <v>0</v>
      </c>
      <c r="E422" s="11">
        <f t="shared" si="16"/>
        <v>0</v>
      </c>
      <c r="F422" s="12" t="str">
        <f t="shared" si="24"/>
        <v xml:space="preserve"> </v>
      </c>
      <c r="G422" s="10">
        <f>IF($C$4="", SUMIFS('무신사 메타 광고'!$K:$K, '무신사 메타 광고'!$D:$D, $B422), SUMIFS('무신사 메타 광고'!$K:$K,'무신사 메타 광고'!$I:$I,$C$4,'무신사 메타 광고'!D:D,$B422))</f>
        <v>0</v>
      </c>
      <c r="H422" s="10">
        <f>IF($C$4="", SUMIFS('무신사 메타 광고'!$N:$N, '무신사 메타 광고'!$D:$D, $B422),SUMIFS('무신사 메타 광고'!$N:$N,'무신사 메타 광고'!$I:$I,$C$4,'무신사 메타 광고'!$D:$D,$B422))</f>
        <v>0</v>
      </c>
      <c r="I422" s="10">
        <f>IF($C$4="", SUMIFS('무신사 메타 광고'!$U:$U, '무신사 메타 광고'!$D:$D, $B422),SUMIFS('무신사 메타 광고'!$U:$U,'무신사 메타 광고'!$I:$I,$C$4,'무신사 메타 광고'!$D:$D,$B422))</f>
        <v>0</v>
      </c>
      <c r="J422" s="11">
        <f t="shared" si="17"/>
        <v>0</v>
      </c>
      <c r="K422" s="11">
        <f t="shared" si="18"/>
        <v>0</v>
      </c>
      <c r="L422" s="12" t="str">
        <f t="shared" si="19"/>
        <v xml:space="preserve"> </v>
      </c>
      <c r="N422" s="10">
        <f>IF($C$4="", SUMIFS('무신사 메타 광고'!$X:$X, '무신사 메타 광고'!$D:$D, $B422),SUMIFS('무신사 메타 광고'!$X:$X,'무신사 메타 광고'!I:I,$C$4,'무신사 메타 광고'!D:D,$B422))</f>
        <v>0</v>
      </c>
      <c r="O422" s="11">
        <f t="shared" si="20"/>
        <v>0</v>
      </c>
      <c r="R422" s="13"/>
      <c r="S422" s="10">
        <f>IF($S$4="", SUMIFS('무신사 메타 광고'!$L:$L, '무신사 메타 광고'!$C:$C, $R422),SUMIFS('무신사 메타 광고'!L:L,'무신사 메타 광고'!$I:$I,$S$4,'무신사 메타 광고'!$C:$C,$R422))</f>
        <v>0</v>
      </c>
      <c r="T422" s="10">
        <f>IF($S$4="", SUMIFS('무신사 메타 광고'!$V:$V, '무신사 메타 광고'!$C:$C, $R422),SUMIFS('무신사 메타 광고'!$V:$V,'무신사 메타 광고'!$I:$I,$S$4,'무신사 메타 광고'!$C:$C,$R422))</f>
        <v>0</v>
      </c>
      <c r="U422" s="11">
        <f t="shared" si="21"/>
        <v>0</v>
      </c>
      <c r="V422" s="12" t="str">
        <f t="shared" si="25"/>
        <v xml:space="preserve"> </v>
      </c>
      <c r="W422" s="10">
        <f>IF($S$4="", SUMIFS('무신사 메타 광고'!$K:$K, '무신사 메타 광고'!$C:$C, $R422),SUMIFS('무신사 메타 광고'!$K:$K,'무신사 메타 광고'!$I:$I,$S$4,'무신사 메타 광고'!$C:$C,$R422))</f>
        <v>0</v>
      </c>
      <c r="X422" s="10">
        <f>IF($S$4="", SUMIFS('무신사 메타 광고'!$N:$N, '무신사 메타 광고'!$C:$C, $R422),SUMIFS('무신사 메타 광고'!$N:$N,'무신사 메타 광고'!$I:$I,$S$4,'무신사 메타 광고'!$C:$C,$R422))</f>
        <v>0</v>
      </c>
      <c r="Y422" s="11">
        <f t="shared" si="22"/>
        <v>0</v>
      </c>
      <c r="Z422" s="12" t="str">
        <f t="shared" si="26"/>
        <v xml:space="preserve"> </v>
      </c>
      <c r="AB422" s="10">
        <f>IF($S$4="", SUMIFS('무신사 메타 광고'!$X:$X, '무신사 메타 광고'!$C:$C, $R422),SUMIFS('무신사 메타 광고'!$X:$X,'무신사 메타 광고'!$I:$I,$S$4,'무신사 메타 광고'!$C:$C,$R422))</f>
        <v>0</v>
      </c>
      <c r="AC422" s="11">
        <f t="shared" si="23"/>
        <v>0</v>
      </c>
    </row>
    <row r="423" spans="2:29">
      <c r="B423" s="9"/>
      <c r="C423" s="10">
        <f>IF($C$4="", SUMIFS('무신사 메타 광고'!$L:$L, '무신사 메타 광고'!$D:$D, $B423), SUMIFS('무신사 메타 광고'!$L:$L, '무신사 메타 광고'!$I:$I, $C$4, '무신사 메타 광고'!$D:$D, $B423))</f>
        <v>0</v>
      </c>
      <c r="D423" s="10">
        <f>IF($C$4="", SUMIFS('무신사 메타 광고'!$V:$V, '무신사 메타 광고'!$D:$D, $B423), SUMIFS('무신사 메타 광고'!$V:$V,'무신사 메타 광고'!$I:$I,$C$4,'무신사 메타 광고'!$D:$D,$B423))</f>
        <v>0</v>
      </c>
      <c r="E423" s="11">
        <f t="shared" si="16"/>
        <v>0</v>
      </c>
      <c r="F423" s="12" t="str">
        <f t="shared" si="24"/>
        <v xml:space="preserve"> </v>
      </c>
      <c r="G423" s="10">
        <f>IF($C$4="", SUMIFS('무신사 메타 광고'!$K:$K, '무신사 메타 광고'!$D:$D, $B423), SUMIFS('무신사 메타 광고'!$K:$K,'무신사 메타 광고'!$I:$I,$C$4,'무신사 메타 광고'!D:D,$B423))</f>
        <v>0</v>
      </c>
      <c r="H423" s="10">
        <f>IF($C$4="", SUMIFS('무신사 메타 광고'!$N:$N, '무신사 메타 광고'!$D:$D, $B423),SUMIFS('무신사 메타 광고'!$N:$N,'무신사 메타 광고'!$I:$I,$C$4,'무신사 메타 광고'!$D:$D,$B423))</f>
        <v>0</v>
      </c>
      <c r="I423" s="10">
        <f>IF($C$4="", SUMIFS('무신사 메타 광고'!$U:$U, '무신사 메타 광고'!$D:$D, $B423),SUMIFS('무신사 메타 광고'!$U:$U,'무신사 메타 광고'!$I:$I,$C$4,'무신사 메타 광고'!$D:$D,$B423))</f>
        <v>0</v>
      </c>
      <c r="J423" s="11">
        <f t="shared" si="17"/>
        <v>0</v>
      </c>
      <c r="K423" s="11">
        <f t="shared" si="18"/>
        <v>0</v>
      </c>
      <c r="L423" s="12" t="str">
        <f t="shared" si="19"/>
        <v xml:space="preserve"> </v>
      </c>
      <c r="N423" s="10">
        <f>IF($C$4="", SUMIFS('무신사 메타 광고'!$X:$X, '무신사 메타 광고'!$D:$D, $B423),SUMIFS('무신사 메타 광고'!$X:$X,'무신사 메타 광고'!I:I,$C$4,'무신사 메타 광고'!D:D,$B423))</f>
        <v>0</v>
      </c>
      <c r="O423" s="11">
        <f t="shared" si="20"/>
        <v>0</v>
      </c>
      <c r="R423" s="13"/>
      <c r="S423" s="10">
        <f>IF($S$4="", SUMIFS('무신사 메타 광고'!$L:$L, '무신사 메타 광고'!$C:$C, $R423),SUMIFS('무신사 메타 광고'!L:L,'무신사 메타 광고'!$I:$I,$S$4,'무신사 메타 광고'!$C:$C,$R423))</f>
        <v>0</v>
      </c>
      <c r="T423" s="10">
        <f>IF($S$4="", SUMIFS('무신사 메타 광고'!$V:$V, '무신사 메타 광고'!$C:$C, $R423),SUMIFS('무신사 메타 광고'!$V:$V,'무신사 메타 광고'!$I:$I,$S$4,'무신사 메타 광고'!$C:$C,$R423))</f>
        <v>0</v>
      </c>
      <c r="U423" s="11">
        <f t="shared" si="21"/>
        <v>0</v>
      </c>
      <c r="V423" s="12" t="str">
        <f t="shared" si="25"/>
        <v xml:space="preserve"> </v>
      </c>
      <c r="W423" s="10">
        <f>IF($S$4="", SUMIFS('무신사 메타 광고'!$K:$K, '무신사 메타 광고'!$C:$C, $R423),SUMIFS('무신사 메타 광고'!$K:$K,'무신사 메타 광고'!$I:$I,$S$4,'무신사 메타 광고'!$C:$C,$R423))</f>
        <v>0</v>
      </c>
      <c r="X423" s="10">
        <f>IF($S$4="", SUMIFS('무신사 메타 광고'!$N:$N, '무신사 메타 광고'!$C:$C, $R423),SUMIFS('무신사 메타 광고'!$N:$N,'무신사 메타 광고'!$I:$I,$S$4,'무신사 메타 광고'!$C:$C,$R423))</f>
        <v>0</v>
      </c>
      <c r="Y423" s="11">
        <f t="shared" si="22"/>
        <v>0</v>
      </c>
      <c r="Z423" s="12" t="str">
        <f t="shared" si="26"/>
        <v xml:space="preserve"> </v>
      </c>
      <c r="AB423" s="10">
        <f>IF($S$4="", SUMIFS('무신사 메타 광고'!$X:$X, '무신사 메타 광고'!$C:$C, $R423),SUMIFS('무신사 메타 광고'!$X:$X,'무신사 메타 광고'!$I:$I,$S$4,'무신사 메타 광고'!$C:$C,$R423))</f>
        <v>0</v>
      </c>
      <c r="AC423" s="11">
        <f t="shared" si="23"/>
        <v>0</v>
      </c>
    </row>
    <row r="424" spans="2:29">
      <c r="B424" s="9"/>
      <c r="C424" s="10">
        <f>IF($C$4="", SUMIFS('무신사 메타 광고'!$L:$L, '무신사 메타 광고'!$D:$D, $B424), SUMIFS('무신사 메타 광고'!$L:$L, '무신사 메타 광고'!$I:$I, $C$4, '무신사 메타 광고'!$D:$D, $B424))</f>
        <v>0</v>
      </c>
      <c r="D424" s="10">
        <f>IF($C$4="", SUMIFS('무신사 메타 광고'!$V:$V, '무신사 메타 광고'!$D:$D, $B424), SUMIFS('무신사 메타 광고'!$V:$V,'무신사 메타 광고'!$I:$I,$C$4,'무신사 메타 광고'!$D:$D,$B424))</f>
        <v>0</v>
      </c>
      <c r="E424" s="11">
        <f t="shared" si="16"/>
        <v>0</v>
      </c>
      <c r="F424" s="12" t="str">
        <f t="shared" si="24"/>
        <v xml:space="preserve"> </v>
      </c>
      <c r="G424" s="10">
        <f>IF($C$4="", SUMIFS('무신사 메타 광고'!$K:$K, '무신사 메타 광고'!$D:$D, $B424), SUMIFS('무신사 메타 광고'!$K:$K,'무신사 메타 광고'!$I:$I,$C$4,'무신사 메타 광고'!D:D,$B424))</f>
        <v>0</v>
      </c>
      <c r="H424" s="10">
        <f>IF($C$4="", SUMIFS('무신사 메타 광고'!$N:$N, '무신사 메타 광고'!$D:$D, $B424),SUMIFS('무신사 메타 광고'!$N:$N,'무신사 메타 광고'!$I:$I,$C$4,'무신사 메타 광고'!$D:$D,$B424))</f>
        <v>0</v>
      </c>
      <c r="I424" s="10">
        <f>IF($C$4="", SUMIFS('무신사 메타 광고'!$U:$U, '무신사 메타 광고'!$D:$D, $B424),SUMIFS('무신사 메타 광고'!$U:$U,'무신사 메타 광고'!$I:$I,$C$4,'무신사 메타 광고'!$D:$D,$B424))</f>
        <v>0</v>
      </c>
      <c r="J424" s="11">
        <f t="shared" si="17"/>
        <v>0</v>
      </c>
      <c r="K424" s="11">
        <f t="shared" si="18"/>
        <v>0</v>
      </c>
      <c r="L424" s="12" t="str">
        <f t="shared" si="19"/>
        <v xml:space="preserve"> </v>
      </c>
      <c r="N424" s="10">
        <f>IF($C$4="", SUMIFS('무신사 메타 광고'!$X:$X, '무신사 메타 광고'!$D:$D, $B424),SUMIFS('무신사 메타 광고'!$X:$X,'무신사 메타 광고'!I:I,$C$4,'무신사 메타 광고'!D:D,$B424))</f>
        <v>0</v>
      </c>
      <c r="O424" s="11">
        <f t="shared" si="20"/>
        <v>0</v>
      </c>
      <c r="R424" s="13"/>
      <c r="S424" s="10">
        <f>IF($S$4="", SUMIFS('무신사 메타 광고'!$L:$L, '무신사 메타 광고'!$C:$C, $R424),SUMIFS('무신사 메타 광고'!L:L,'무신사 메타 광고'!$I:$I,$S$4,'무신사 메타 광고'!$C:$C,$R424))</f>
        <v>0</v>
      </c>
      <c r="T424" s="10">
        <f>IF($S$4="", SUMIFS('무신사 메타 광고'!$V:$V, '무신사 메타 광고'!$C:$C, $R424),SUMIFS('무신사 메타 광고'!$V:$V,'무신사 메타 광고'!$I:$I,$S$4,'무신사 메타 광고'!$C:$C,$R424))</f>
        <v>0</v>
      </c>
      <c r="U424" s="11">
        <f t="shared" si="21"/>
        <v>0</v>
      </c>
      <c r="V424" s="12" t="str">
        <f t="shared" si="25"/>
        <v xml:space="preserve"> </v>
      </c>
      <c r="W424" s="10">
        <f>IF($S$4="", SUMIFS('무신사 메타 광고'!$K:$K, '무신사 메타 광고'!$C:$C, $R424),SUMIFS('무신사 메타 광고'!$K:$K,'무신사 메타 광고'!$I:$I,$S$4,'무신사 메타 광고'!$C:$C,$R424))</f>
        <v>0</v>
      </c>
      <c r="X424" s="10">
        <f>IF($S$4="", SUMIFS('무신사 메타 광고'!$N:$N, '무신사 메타 광고'!$C:$C, $R424),SUMIFS('무신사 메타 광고'!$N:$N,'무신사 메타 광고'!$I:$I,$S$4,'무신사 메타 광고'!$C:$C,$R424))</f>
        <v>0</v>
      </c>
      <c r="Y424" s="11">
        <f t="shared" si="22"/>
        <v>0</v>
      </c>
      <c r="Z424" s="12" t="str">
        <f t="shared" si="26"/>
        <v xml:space="preserve"> </v>
      </c>
      <c r="AB424" s="10">
        <f>IF($S$4="", SUMIFS('무신사 메타 광고'!$X:$X, '무신사 메타 광고'!$C:$C, $R424),SUMIFS('무신사 메타 광고'!$X:$X,'무신사 메타 광고'!$I:$I,$S$4,'무신사 메타 광고'!$C:$C,$R424))</f>
        <v>0</v>
      </c>
      <c r="AC424" s="11">
        <f t="shared" si="23"/>
        <v>0</v>
      </c>
    </row>
    <row r="425" spans="2:29">
      <c r="B425" s="9"/>
      <c r="C425" s="10">
        <f>IF($C$4="", SUMIFS('무신사 메타 광고'!$L:$L, '무신사 메타 광고'!$D:$D, $B425), SUMIFS('무신사 메타 광고'!$L:$L, '무신사 메타 광고'!$I:$I, $C$4, '무신사 메타 광고'!$D:$D, $B425))</f>
        <v>0</v>
      </c>
      <c r="D425" s="10">
        <f>IF($C$4="", SUMIFS('무신사 메타 광고'!$V:$V, '무신사 메타 광고'!$D:$D, $B425), SUMIFS('무신사 메타 광고'!$V:$V,'무신사 메타 광고'!$I:$I,$C$4,'무신사 메타 광고'!$D:$D,$B425))</f>
        <v>0</v>
      </c>
      <c r="E425" s="11">
        <f t="shared" si="16"/>
        <v>0</v>
      </c>
      <c r="F425" s="12" t="str">
        <f t="shared" si="24"/>
        <v xml:space="preserve"> </v>
      </c>
      <c r="G425" s="10">
        <f>IF($C$4="", SUMIFS('무신사 메타 광고'!$K:$K, '무신사 메타 광고'!$D:$D, $B425), SUMIFS('무신사 메타 광고'!$K:$K,'무신사 메타 광고'!$I:$I,$C$4,'무신사 메타 광고'!D:D,$B425))</f>
        <v>0</v>
      </c>
      <c r="H425" s="10">
        <f>IF($C$4="", SUMIFS('무신사 메타 광고'!$N:$N, '무신사 메타 광고'!$D:$D, $B425),SUMIFS('무신사 메타 광고'!$N:$N,'무신사 메타 광고'!$I:$I,$C$4,'무신사 메타 광고'!$D:$D,$B425))</f>
        <v>0</v>
      </c>
      <c r="I425" s="10">
        <f>IF($C$4="", SUMIFS('무신사 메타 광고'!$U:$U, '무신사 메타 광고'!$D:$D, $B425),SUMIFS('무신사 메타 광고'!$U:$U,'무신사 메타 광고'!$I:$I,$C$4,'무신사 메타 광고'!$D:$D,$B425))</f>
        <v>0</v>
      </c>
      <c r="J425" s="11">
        <f t="shared" si="17"/>
        <v>0</v>
      </c>
      <c r="K425" s="11">
        <f t="shared" si="18"/>
        <v>0</v>
      </c>
      <c r="L425" s="12" t="str">
        <f t="shared" si="19"/>
        <v xml:space="preserve"> </v>
      </c>
      <c r="N425" s="10">
        <f>IF($C$4="", SUMIFS('무신사 메타 광고'!$X:$X, '무신사 메타 광고'!$D:$D, $B425),SUMIFS('무신사 메타 광고'!$X:$X,'무신사 메타 광고'!I:I,$C$4,'무신사 메타 광고'!D:D,$B425))</f>
        <v>0</v>
      </c>
      <c r="O425" s="11">
        <f t="shared" si="20"/>
        <v>0</v>
      </c>
      <c r="R425" s="13"/>
      <c r="S425" s="10">
        <f>IF($S$4="", SUMIFS('무신사 메타 광고'!$L:$L, '무신사 메타 광고'!$C:$C, $R425),SUMIFS('무신사 메타 광고'!L:L,'무신사 메타 광고'!$I:$I,$S$4,'무신사 메타 광고'!$C:$C,$R425))</f>
        <v>0</v>
      </c>
      <c r="T425" s="10">
        <f>IF($S$4="", SUMIFS('무신사 메타 광고'!$V:$V, '무신사 메타 광고'!$C:$C, $R425),SUMIFS('무신사 메타 광고'!$V:$V,'무신사 메타 광고'!$I:$I,$S$4,'무신사 메타 광고'!$C:$C,$R425))</f>
        <v>0</v>
      </c>
      <c r="U425" s="11">
        <f t="shared" si="21"/>
        <v>0</v>
      </c>
      <c r="V425" s="12" t="str">
        <f t="shared" si="25"/>
        <v xml:space="preserve"> </v>
      </c>
      <c r="W425" s="10">
        <f>IF($S$4="", SUMIFS('무신사 메타 광고'!$K:$K, '무신사 메타 광고'!$C:$C, $R425),SUMIFS('무신사 메타 광고'!$K:$K,'무신사 메타 광고'!$I:$I,$S$4,'무신사 메타 광고'!$C:$C,$R425))</f>
        <v>0</v>
      </c>
      <c r="X425" s="10">
        <f>IF($S$4="", SUMIFS('무신사 메타 광고'!$N:$N, '무신사 메타 광고'!$C:$C, $R425),SUMIFS('무신사 메타 광고'!$N:$N,'무신사 메타 광고'!$I:$I,$S$4,'무신사 메타 광고'!$C:$C,$R425))</f>
        <v>0</v>
      </c>
      <c r="Y425" s="11">
        <f t="shared" si="22"/>
        <v>0</v>
      </c>
      <c r="Z425" s="12" t="str">
        <f t="shared" si="26"/>
        <v xml:space="preserve"> </v>
      </c>
      <c r="AB425" s="10">
        <f>IF($S$4="", SUMIFS('무신사 메타 광고'!$X:$X, '무신사 메타 광고'!$C:$C, $R425),SUMIFS('무신사 메타 광고'!$X:$X,'무신사 메타 광고'!$I:$I,$S$4,'무신사 메타 광고'!$C:$C,$R425))</f>
        <v>0</v>
      </c>
      <c r="AC425" s="11">
        <f t="shared" si="23"/>
        <v>0</v>
      </c>
    </row>
    <row r="426" spans="2:29">
      <c r="B426" s="9"/>
      <c r="C426" s="10">
        <f>IF($C$4="", SUMIFS('무신사 메타 광고'!$L:$L, '무신사 메타 광고'!$D:$D, $B426), SUMIFS('무신사 메타 광고'!$L:$L, '무신사 메타 광고'!$I:$I, $C$4, '무신사 메타 광고'!$D:$D, $B426))</f>
        <v>0</v>
      </c>
      <c r="D426" s="10">
        <f>IF($C$4="", SUMIFS('무신사 메타 광고'!$V:$V, '무신사 메타 광고'!$D:$D, $B426), SUMIFS('무신사 메타 광고'!$V:$V,'무신사 메타 광고'!$I:$I,$C$4,'무신사 메타 광고'!$D:$D,$B426))</f>
        <v>0</v>
      </c>
      <c r="E426" s="11">
        <f t="shared" si="16"/>
        <v>0</v>
      </c>
      <c r="F426" s="12" t="str">
        <f t="shared" si="24"/>
        <v xml:space="preserve"> </v>
      </c>
      <c r="G426" s="10">
        <f>IF($C$4="", SUMIFS('무신사 메타 광고'!$K:$K, '무신사 메타 광고'!$D:$D, $B426), SUMIFS('무신사 메타 광고'!$K:$K,'무신사 메타 광고'!$I:$I,$C$4,'무신사 메타 광고'!D:D,$B426))</f>
        <v>0</v>
      </c>
      <c r="H426" s="10">
        <f>IF($C$4="", SUMIFS('무신사 메타 광고'!$N:$N, '무신사 메타 광고'!$D:$D, $B426),SUMIFS('무신사 메타 광고'!$N:$N,'무신사 메타 광고'!$I:$I,$C$4,'무신사 메타 광고'!$D:$D,$B426))</f>
        <v>0</v>
      </c>
      <c r="I426" s="10">
        <f>IF($C$4="", SUMIFS('무신사 메타 광고'!$U:$U, '무신사 메타 광고'!$D:$D, $B426),SUMIFS('무신사 메타 광고'!$U:$U,'무신사 메타 광고'!$I:$I,$C$4,'무신사 메타 광고'!$D:$D,$B426))</f>
        <v>0</v>
      </c>
      <c r="J426" s="11">
        <f t="shared" si="17"/>
        <v>0</v>
      </c>
      <c r="K426" s="11">
        <f t="shared" si="18"/>
        <v>0</v>
      </c>
      <c r="L426" s="12" t="str">
        <f t="shared" si="19"/>
        <v xml:space="preserve"> </v>
      </c>
      <c r="N426" s="10">
        <f>IF($C$4="", SUMIFS('무신사 메타 광고'!$X:$X, '무신사 메타 광고'!$D:$D, $B426),SUMIFS('무신사 메타 광고'!$X:$X,'무신사 메타 광고'!I:I,$C$4,'무신사 메타 광고'!D:D,$B426))</f>
        <v>0</v>
      </c>
      <c r="O426" s="11">
        <f t="shared" si="20"/>
        <v>0</v>
      </c>
      <c r="R426" s="13"/>
      <c r="S426" s="10">
        <f>IF($S$4="", SUMIFS('무신사 메타 광고'!$L:$L, '무신사 메타 광고'!$C:$C, $R426),SUMIFS('무신사 메타 광고'!L:L,'무신사 메타 광고'!$I:$I,$S$4,'무신사 메타 광고'!$C:$C,$R426))</f>
        <v>0</v>
      </c>
      <c r="T426" s="10">
        <f>IF($S$4="", SUMIFS('무신사 메타 광고'!$V:$V, '무신사 메타 광고'!$C:$C, $R426),SUMIFS('무신사 메타 광고'!$V:$V,'무신사 메타 광고'!$I:$I,$S$4,'무신사 메타 광고'!$C:$C,$R426))</f>
        <v>0</v>
      </c>
      <c r="U426" s="11">
        <f t="shared" si="21"/>
        <v>0</v>
      </c>
      <c r="V426" s="12" t="str">
        <f t="shared" si="25"/>
        <v xml:space="preserve"> </v>
      </c>
      <c r="W426" s="10">
        <f>IF($S$4="", SUMIFS('무신사 메타 광고'!$K:$K, '무신사 메타 광고'!$C:$C, $R426),SUMIFS('무신사 메타 광고'!$K:$K,'무신사 메타 광고'!$I:$I,$S$4,'무신사 메타 광고'!$C:$C,$R426))</f>
        <v>0</v>
      </c>
      <c r="X426" s="10">
        <f>IF($S$4="", SUMIFS('무신사 메타 광고'!$N:$N, '무신사 메타 광고'!$C:$C, $R426),SUMIFS('무신사 메타 광고'!$N:$N,'무신사 메타 광고'!$I:$I,$S$4,'무신사 메타 광고'!$C:$C,$R426))</f>
        <v>0</v>
      </c>
      <c r="Y426" s="11">
        <f t="shared" si="22"/>
        <v>0</v>
      </c>
      <c r="Z426" s="12" t="str">
        <f t="shared" si="26"/>
        <v xml:space="preserve"> </v>
      </c>
      <c r="AB426" s="10">
        <f>IF($S$4="", SUMIFS('무신사 메타 광고'!$X:$X, '무신사 메타 광고'!$C:$C, $R426),SUMIFS('무신사 메타 광고'!$X:$X,'무신사 메타 광고'!$I:$I,$S$4,'무신사 메타 광고'!$C:$C,$R426))</f>
        <v>0</v>
      </c>
      <c r="AC426" s="11">
        <f t="shared" si="23"/>
        <v>0</v>
      </c>
    </row>
    <row r="427" spans="2:29">
      <c r="B427" s="9"/>
      <c r="C427" s="10">
        <f>IF($C$4="", SUMIFS('무신사 메타 광고'!$L:$L, '무신사 메타 광고'!$D:$D, $B427), SUMIFS('무신사 메타 광고'!$L:$L, '무신사 메타 광고'!$I:$I, $C$4, '무신사 메타 광고'!$D:$D, $B427))</f>
        <v>0</v>
      </c>
      <c r="D427" s="10">
        <f>IF($C$4="", SUMIFS('무신사 메타 광고'!$V:$V, '무신사 메타 광고'!$D:$D, $B427), SUMIFS('무신사 메타 광고'!$V:$V,'무신사 메타 광고'!$I:$I,$C$4,'무신사 메타 광고'!$D:$D,$B427))</f>
        <v>0</v>
      </c>
      <c r="E427" s="11">
        <f t="shared" si="16"/>
        <v>0</v>
      </c>
      <c r="F427" s="12" t="str">
        <f t="shared" si="24"/>
        <v xml:space="preserve"> </v>
      </c>
      <c r="G427" s="10">
        <f>IF($C$4="", SUMIFS('무신사 메타 광고'!$K:$K, '무신사 메타 광고'!$D:$D, $B427), SUMIFS('무신사 메타 광고'!$K:$K,'무신사 메타 광고'!$I:$I,$C$4,'무신사 메타 광고'!D:D,$B427))</f>
        <v>0</v>
      </c>
      <c r="H427" s="10">
        <f>IF($C$4="", SUMIFS('무신사 메타 광고'!$N:$N, '무신사 메타 광고'!$D:$D, $B427),SUMIFS('무신사 메타 광고'!$N:$N,'무신사 메타 광고'!$I:$I,$C$4,'무신사 메타 광고'!$D:$D,$B427))</f>
        <v>0</v>
      </c>
      <c r="I427" s="10">
        <f>IF($C$4="", SUMIFS('무신사 메타 광고'!$U:$U, '무신사 메타 광고'!$D:$D, $B427),SUMIFS('무신사 메타 광고'!$U:$U,'무신사 메타 광고'!$I:$I,$C$4,'무신사 메타 광고'!$D:$D,$B427))</f>
        <v>0</v>
      </c>
      <c r="J427" s="11">
        <f t="shared" si="17"/>
        <v>0</v>
      </c>
      <c r="K427" s="11">
        <f t="shared" si="18"/>
        <v>0</v>
      </c>
      <c r="L427" s="12" t="str">
        <f t="shared" si="19"/>
        <v xml:space="preserve"> </v>
      </c>
      <c r="N427" s="10">
        <f>IF($C$4="", SUMIFS('무신사 메타 광고'!$X:$X, '무신사 메타 광고'!$D:$D, $B427),SUMIFS('무신사 메타 광고'!$X:$X,'무신사 메타 광고'!I:I,$C$4,'무신사 메타 광고'!D:D,$B427))</f>
        <v>0</v>
      </c>
      <c r="O427" s="11">
        <f t="shared" si="20"/>
        <v>0</v>
      </c>
      <c r="R427" s="13"/>
      <c r="S427" s="10">
        <f>IF($S$4="", SUMIFS('무신사 메타 광고'!$L:$L, '무신사 메타 광고'!$C:$C, $R427),SUMIFS('무신사 메타 광고'!L:L,'무신사 메타 광고'!$I:$I,$S$4,'무신사 메타 광고'!$C:$C,$R427))</f>
        <v>0</v>
      </c>
      <c r="T427" s="10">
        <f>IF($S$4="", SUMIFS('무신사 메타 광고'!$V:$V, '무신사 메타 광고'!$C:$C, $R427),SUMIFS('무신사 메타 광고'!$V:$V,'무신사 메타 광고'!$I:$I,$S$4,'무신사 메타 광고'!$C:$C,$R427))</f>
        <v>0</v>
      </c>
      <c r="U427" s="11">
        <f t="shared" si="21"/>
        <v>0</v>
      </c>
      <c r="V427" s="12" t="str">
        <f t="shared" si="25"/>
        <v xml:space="preserve"> </v>
      </c>
      <c r="W427" s="10">
        <f>IF($S$4="", SUMIFS('무신사 메타 광고'!$K:$K, '무신사 메타 광고'!$C:$C, $R427),SUMIFS('무신사 메타 광고'!$K:$K,'무신사 메타 광고'!$I:$I,$S$4,'무신사 메타 광고'!$C:$C,$R427))</f>
        <v>0</v>
      </c>
      <c r="X427" s="10">
        <f>IF($S$4="", SUMIFS('무신사 메타 광고'!$N:$N, '무신사 메타 광고'!$C:$C, $R427),SUMIFS('무신사 메타 광고'!$N:$N,'무신사 메타 광고'!$I:$I,$S$4,'무신사 메타 광고'!$C:$C,$R427))</f>
        <v>0</v>
      </c>
      <c r="Y427" s="11">
        <f t="shared" si="22"/>
        <v>0</v>
      </c>
      <c r="Z427" s="12" t="str">
        <f t="shared" si="26"/>
        <v xml:space="preserve"> </v>
      </c>
      <c r="AB427" s="10">
        <f>IF($S$4="", SUMIFS('무신사 메타 광고'!$X:$X, '무신사 메타 광고'!$C:$C, $R427),SUMIFS('무신사 메타 광고'!$X:$X,'무신사 메타 광고'!$I:$I,$S$4,'무신사 메타 광고'!$C:$C,$R427))</f>
        <v>0</v>
      </c>
      <c r="AC427" s="11">
        <f t="shared" si="23"/>
        <v>0</v>
      </c>
    </row>
    <row r="428" spans="2:29">
      <c r="B428" s="9"/>
      <c r="C428" s="10">
        <f>IF($C$4="", SUMIFS('무신사 메타 광고'!$L:$L, '무신사 메타 광고'!$D:$D, $B428), SUMIFS('무신사 메타 광고'!$L:$L, '무신사 메타 광고'!$I:$I, $C$4, '무신사 메타 광고'!$D:$D, $B428))</f>
        <v>0</v>
      </c>
      <c r="D428" s="10">
        <f>IF($C$4="", SUMIFS('무신사 메타 광고'!$V:$V, '무신사 메타 광고'!$D:$D, $B428), SUMIFS('무신사 메타 광고'!$V:$V,'무신사 메타 광고'!$I:$I,$C$4,'무신사 메타 광고'!$D:$D,$B428))</f>
        <v>0</v>
      </c>
      <c r="E428" s="11">
        <f t="shared" si="16"/>
        <v>0</v>
      </c>
      <c r="F428" s="12" t="str">
        <f t="shared" si="24"/>
        <v xml:space="preserve"> </v>
      </c>
      <c r="G428" s="10">
        <f>IF($C$4="", SUMIFS('무신사 메타 광고'!$K:$K, '무신사 메타 광고'!$D:$D, $B428), SUMIFS('무신사 메타 광고'!$K:$K,'무신사 메타 광고'!$I:$I,$C$4,'무신사 메타 광고'!D:D,$B428))</f>
        <v>0</v>
      </c>
      <c r="H428" s="10">
        <f>IF($C$4="", SUMIFS('무신사 메타 광고'!$N:$N, '무신사 메타 광고'!$D:$D, $B428),SUMIFS('무신사 메타 광고'!$N:$N,'무신사 메타 광고'!$I:$I,$C$4,'무신사 메타 광고'!$D:$D,$B428))</f>
        <v>0</v>
      </c>
      <c r="I428" s="10">
        <f>IF($C$4="", SUMIFS('무신사 메타 광고'!$U:$U, '무신사 메타 광고'!$D:$D, $B428),SUMIFS('무신사 메타 광고'!$U:$U,'무신사 메타 광고'!$I:$I,$C$4,'무신사 메타 광고'!$D:$D,$B428))</f>
        <v>0</v>
      </c>
      <c r="J428" s="11">
        <f t="shared" si="17"/>
        <v>0</v>
      </c>
      <c r="K428" s="11">
        <f t="shared" si="18"/>
        <v>0</v>
      </c>
      <c r="L428" s="12" t="str">
        <f t="shared" si="19"/>
        <v xml:space="preserve"> </v>
      </c>
      <c r="N428" s="10">
        <f>IF($C$4="", SUMIFS('무신사 메타 광고'!$X:$X, '무신사 메타 광고'!$D:$D, $B428),SUMIFS('무신사 메타 광고'!$X:$X,'무신사 메타 광고'!I:I,$C$4,'무신사 메타 광고'!D:D,$B428))</f>
        <v>0</v>
      </c>
      <c r="O428" s="11">
        <f t="shared" si="20"/>
        <v>0</v>
      </c>
      <c r="R428" s="13"/>
      <c r="S428" s="10">
        <f>IF($S$4="", SUMIFS('무신사 메타 광고'!$L:$L, '무신사 메타 광고'!$C:$C, $R428),SUMIFS('무신사 메타 광고'!L:L,'무신사 메타 광고'!$I:$I,$S$4,'무신사 메타 광고'!$C:$C,$R428))</f>
        <v>0</v>
      </c>
      <c r="T428" s="10">
        <f>IF($S$4="", SUMIFS('무신사 메타 광고'!$V:$V, '무신사 메타 광고'!$C:$C, $R428),SUMIFS('무신사 메타 광고'!$V:$V,'무신사 메타 광고'!$I:$I,$S$4,'무신사 메타 광고'!$C:$C,$R428))</f>
        <v>0</v>
      </c>
      <c r="U428" s="11">
        <f t="shared" si="21"/>
        <v>0</v>
      </c>
      <c r="V428" s="12" t="str">
        <f t="shared" si="25"/>
        <v xml:space="preserve"> </v>
      </c>
      <c r="W428" s="10">
        <f>IF($S$4="", SUMIFS('무신사 메타 광고'!$K:$K, '무신사 메타 광고'!$C:$C, $R428),SUMIFS('무신사 메타 광고'!$K:$K,'무신사 메타 광고'!$I:$I,$S$4,'무신사 메타 광고'!$C:$C,$R428))</f>
        <v>0</v>
      </c>
      <c r="X428" s="10">
        <f>IF($S$4="", SUMIFS('무신사 메타 광고'!$N:$N, '무신사 메타 광고'!$C:$C, $R428),SUMIFS('무신사 메타 광고'!$N:$N,'무신사 메타 광고'!$I:$I,$S$4,'무신사 메타 광고'!$C:$C,$R428))</f>
        <v>0</v>
      </c>
      <c r="Y428" s="11">
        <f t="shared" si="22"/>
        <v>0</v>
      </c>
      <c r="Z428" s="12" t="str">
        <f t="shared" si="26"/>
        <v xml:space="preserve"> </v>
      </c>
      <c r="AB428" s="10">
        <f>IF($S$4="", SUMIFS('무신사 메타 광고'!$X:$X, '무신사 메타 광고'!$C:$C, $R428),SUMIFS('무신사 메타 광고'!$X:$X,'무신사 메타 광고'!$I:$I,$S$4,'무신사 메타 광고'!$C:$C,$R428))</f>
        <v>0</v>
      </c>
      <c r="AC428" s="11">
        <f t="shared" si="23"/>
        <v>0</v>
      </c>
    </row>
    <row r="429" spans="2:29">
      <c r="B429" s="9"/>
      <c r="C429" s="10">
        <f>IF($C$4="", SUMIFS('무신사 메타 광고'!$L:$L, '무신사 메타 광고'!$D:$D, $B429), SUMIFS('무신사 메타 광고'!$L:$L, '무신사 메타 광고'!$I:$I, $C$4, '무신사 메타 광고'!$D:$D, $B429))</f>
        <v>0</v>
      </c>
      <c r="D429" s="10">
        <f>IF($C$4="", SUMIFS('무신사 메타 광고'!$V:$V, '무신사 메타 광고'!$D:$D, $B429), SUMIFS('무신사 메타 광고'!$V:$V,'무신사 메타 광고'!$I:$I,$C$4,'무신사 메타 광고'!$D:$D,$B429))</f>
        <v>0</v>
      </c>
      <c r="E429" s="11">
        <f t="shared" si="16"/>
        <v>0</v>
      </c>
      <c r="F429" s="12" t="str">
        <f t="shared" si="24"/>
        <v xml:space="preserve"> </v>
      </c>
      <c r="G429" s="10">
        <f>IF($C$4="", SUMIFS('무신사 메타 광고'!$K:$K, '무신사 메타 광고'!$D:$D, $B429), SUMIFS('무신사 메타 광고'!$K:$K,'무신사 메타 광고'!$I:$I,$C$4,'무신사 메타 광고'!D:D,$B429))</f>
        <v>0</v>
      </c>
      <c r="H429" s="10">
        <f>IF($C$4="", SUMIFS('무신사 메타 광고'!$N:$N, '무신사 메타 광고'!$D:$D, $B429),SUMIFS('무신사 메타 광고'!$N:$N,'무신사 메타 광고'!$I:$I,$C$4,'무신사 메타 광고'!$D:$D,$B429))</f>
        <v>0</v>
      </c>
      <c r="I429" s="10">
        <f>IF($C$4="", SUMIFS('무신사 메타 광고'!$U:$U, '무신사 메타 광고'!$D:$D, $B429),SUMIFS('무신사 메타 광고'!$U:$U,'무신사 메타 광고'!$I:$I,$C$4,'무신사 메타 광고'!$D:$D,$B429))</f>
        <v>0</v>
      </c>
      <c r="J429" s="11">
        <f t="shared" si="17"/>
        <v>0</v>
      </c>
      <c r="K429" s="11">
        <f t="shared" si="18"/>
        <v>0</v>
      </c>
      <c r="L429" s="12" t="str">
        <f t="shared" si="19"/>
        <v xml:space="preserve"> </v>
      </c>
      <c r="N429" s="10">
        <f>IF($C$4="", SUMIFS('무신사 메타 광고'!$X:$X, '무신사 메타 광고'!$D:$D, $B429),SUMIFS('무신사 메타 광고'!$X:$X,'무신사 메타 광고'!I:I,$C$4,'무신사 메타 광고'!D:D,$B429))</f>
        <v>0</v>
      </c>
      <c r="O429" s="11">
        <f t="shared" si="20"/>
        <v>0</v>
      </c>
      <c r="R429" s="13"/>
      <c r="S429" s="10">
        <f>IF($S$4="", SUMIFS('무신사 메타 광고'!$L:$L, '무신사 메타 광고'!$C:$C, $R429),SUMIFS('무신사 메타 광고'!L:L,'무신사 메타 광고'!$I:$I,$S$4,'무신사 메타 광고'!$C:$C,$R429))</f>
        <v>0</v>
      </c>
      <c r="T429" s="10">
        <f>IF($S$4="", SUMIFS('무신사 메타 광고'!$V:$V, '무신사 메타 광고'!$C:$C, $R429),SUMIFS('무신사 메타 광고'!$V:$V,'무신사 메타 광고'!$I:$I,$S$4,'무신사 메타 광고'!$C:$C,$R429))</f>
        <v>0</v>
      </c>
      <c r="U429" s="11">
        <f t="shared" si="21"/>
        <v>0</v>
      </c>
      <c r="V429" s="12" t="str">
        <f t="shared" si="25"/>
        <v xml:space="preserve"> </v>
      </c>
      <c r="W429" s="10">
        <f>IF($S$4="", SUMIFS('무신사 메타 광고'!$K:$K, '무신사 메타 광고'!$C:$C, $R429),SUMIFS('무신사 메타 광고'!$K:$K,'무신사 메타 광고'!$I:$I,$S$4,'무신사 메타 광고'!$C:$C,$R429))</f>
        <v>0</v>
      </c>
      <c r="X429" s="10">
        <f>IF($S$4="", SUMIFS('무신사 메타 광고'!$N:$N, '무신사 메타 광고'!$C:$C, $R429),SUMIFS('무신사 메타 광고'!$N:$N,'무신사 메타 광고'!$I:$I,$S$4,'무신사 메타 광고'!$C:$C,$R429))</f>
        <v>0</v>
      </c>
      <c r="Y429" s="11">
        <f t="shared" si="22"/>
        <v>0</v>
      </c>
      <c r="Z429" s="12" t="str">
        <f t="shared" si="26"/>
        <v xml:space="preserve"> </v>
      </c>
      <c r="AB429" s="10">
        <f>IF($S$4="", SUMIFS('무신사 메타 광고'!$X:$X, '무신사 메타 광고'!$C:$C, $R429),SUMIFS('무신사 메타 광고'!$X:$X,'무신사 메타 광고'!$I:$I,$S$4,'무신사 메타 광고'!$C:$C,$R429))</f>
        <v>0</v>
      </c>
      <c r="AC429" s="11">
        <f t="shared" si="23"/>
        <v>0</v>
      </c>
    </row>
    <row r="430" spans="2:29">
      <c r="B430" s="9"/>
      <c r="C430" s="10">
        <f>IF($C$4="", SUMIFS('무신사 메타 광고'!$L:$L, '무신사 메타 광고'!$D:$D, $B430), SUMIFS('무신사 메타 광고'!$L:$L, '무신사 메타 광고'!$I:$I, $C$4, '무신사 메타 광고'!$D:$D, $B430))</f>
        <v>0</v>
      </c>
      <c r="D430" s="10">
        <f>IF($C$4="", SUMIFS('무신사 메타 광고'!$V:$V, '무신사 메타 광고'!$D:$D, $B430), SUMIFS('무신사 메타 광고'!$V:$V,'무신사 메타 광고'!$I:$I,$C$4,'무신사 메타 광고'!$D:$D,$B430))</f>
        <v>0</v>
      </c>
      <c r="E430" s="11">
        <f t="shared" si="16"/>
        <v>0</v>
      </c>
      <c r="F430" s="12" t="str">
        <f t="shared" si="24"/>
        <v xml:space="preserve"> </v>
      </c>
      <c r="G430" s="10">
        <f>IF($C$4="", SUMIFS('무신사 메타 광고'!$K:$K, '무신사 메타 광고'!$D:$D, $B430), SUMIFS('무신사 메타 광고'!$K:$K,'무신사 메타 광고'!$I:$I,$C$4,'무신사 메타 광고'!D:D,$B430))</f>
        <v>0</v>
      </c>
      <c r="H430" s="10">
        <f>IF($C$4="", SUMIFS('무신사 메타 광고'!$N:$N, '무신사 메타 광고'!$D:$D, $B430),SUMIFS('무신사 메타 광고'!$N:$N,'무신사 메타 광고'!$I:$I,$C$4,'무신사 메타 광고'!$D:$D,$B430))</f>
        <v>0</v>
      </c>
      <c r="I430" s="10">
        <f>IF($C$4="", SUMIFS('무신사 메타 광고'!$U:$U, '무신사 메타 광고'!$D:$D, $B430),SUMIFS('무신사 메타 광고'!$U:$U,'무신사 메타 광고'!$I:$I,$C$4,'무신사 메타 광고'!$D:$D,$B430))</f>
        <v>0</v>
      </c>
      <c r="J430" s="11">
        <f t="shared" si="17"/>
        <v>0</v>
      </c>
      <c r="K430" s="11">
        <f t="shared" si="18"/>
        <v>0</v>
      </c>
      <c r="L430" s="12" t="str">
        <f t="shared" si="19"/>
        <v xml:space="preserve"> </v>
      </c>
      <c r="N430" s="10">
        <f>IF($C$4="", SUMIFS('무신사 메타 광고'!$X:$X, '무신사 메타 광고'!$D:$D, $B430),SUMIFS('무신사 메타 광고'!$X:$X,'무신사 메타 광고'!I:I,$C$4,'무신사 메타 광고'!D:D,$B430))</f>
        <v>0</v>
      </c>
      <c r="O430" s="11">
        <f t="shared" si="20"/>
        <v>0</v>
      </c>
      <c r="R430" s="13"/>
      <c r="S430" s="10">
        <f>IF($S$4="", SUMIFS('무신사 메타 광고'!$L:$L, '무신사 메타 광고'!$C:$C, $R430),SUMIFS('무신사 메타 광고'!L:L,'무신사 메타 광고'!$I:$I,$S$4,'무신사 메타 광고'!$C:$C,$R430))</f>
        <v>0</v>
      </c>
      <c r="T430" s="10">
        <f>IF($S$4="", SUMIFS('무신사 메타 광고'!$V:$V, '무신사 메타 광고'!$C:$C, $R430),SUMIFS('무신사 메타 광고'!$V:$V,'무신사 메타 광고'!$I:$I,$S$4,'무신사 메타 광고'!$C:$C,$R430))</f>
        <v>0</v>
      </c>
      <c r="U430" s="11">
        <f t="shared" si="21"/>
        <v>0</v>
      </c>
      <c r="V430" s="12" t="str">
        <f t="shared" si="25"/>
        <v xml:space="preserve"> </v>
      </c>
      <c r="W430" s="10">
        <f>IF($S$4="", SUMIFS('무신사 메타 광고'!$K:$K, '무신사 메타 광고'!$C:$C, $R430),SUMIFS('무신사 메타 광고'!$K:$K,'무신사 메타 광고'!$I:$I,$S$4,'무신사 메타 광고'!$C:$C,$R430))</f>
        <v>0</v>
      </c>
      <c r="X430" s="10">
        <f>IF($S$4="", SUMIFS('무신사 메타 광고'!$N:$N, '무신사 메타 광고'!$C:$C, $R430),SUMIFS('무신사 메타 광고'!$N:$N,'무신사 메타 광고'!$I:$I,$S$4,'무신사 메타 광고'!$C:$C,$R430))</f>
        <v>0</v>
      </c>
      <c r="Y430" s="11">
        <f t="shared" si="22"/>
        <v>0</v>
      </c>
      <c r="Z430" s="12" t="str">
        <f t="shared" si="26"/>
        <v xml:space="preserve"> </v>
      </c>
      <c r="AB430" s="10">
        <f>IF($S$4="", SUMIFS('무신사 메타 광고'!$X:$X, '무신사 메타 광고'!$C:$C, $R430),SUMIFS('무신사 메타 광고'!$X:$X,'무신사 메타 광고'!$I:$I,$S$4,'무신사 메타 광고'!$C:$C,$R430))</f>
        <v>0</v>
      </c>
      <c r="AC430" s="11">
        <f t="shared" si="23"/>
        <v>0</v>
      </c>
    </row>
    <row r="431" spans="2:29">
      <c r="B431" s="9"/>
      <c r="C431" s="10">
        <f>IF($C$4="", SUMIFS('무신사 메타 광고'!$L:$L, '무신사 메타 광고'!$D:$D, $B431), SUMIFS('무신사 메타 광고'!$L:$L, '무신사 메타 광고'!$I:$I, $C$4, '무신사 메타 광고'!$D:$D, $B431))</f>
        <v>0</v>
      </c>
      <c r="D431" s="10">
        <f>IF($C$4="", SUMIFS('무신사 메타 광고'!$V:$V, '무신사 메타 광고'!$D:$D, $B431), SUMIFS('무신사 메타 광고'!$V:$V,'무신사 메타 광고'!$I:$I,$C$4,'무신사 메타 광고'!$D:$D,$B431))</f>
        <v>0</v>
      </c>
      <c r="E431" s="11">
        <f t="shared" si="16"/>
        <v>0</v>
      </c>
      <c r="F431" s="12" t="str">
        <f t="shared" si="24"/>
        <v xml:space="preserve"> </v>
      </c>
      <c r="G431" s="10">
        <f>IF($C$4="", SUMIFS('무신사 메타 광고'!$K:$K, '무신사 메타 광고'!$D:$D, $B431), SUMIFS('무신사 메타 광고'!$K:$K,'무신사 메타 광고'!$I:$I,$C$4,'무신사 메타 광고'!D:D,$B431))</f>
        <v>0</v>
      </c>
      <c r="H431" s="10">
        <f>IF($C$4="", SUMIFS('무신사 메타 광고'!$N:$N, '무신사 메타 광고'!$D:$D, $B431),SUMIFS('무신사 메타 광고'!$N:$N,'무신사 메타 광고'!$I:$I,$C$4,'무신사 메타 광고'!$D:$D,$B431))</f>
        <v>0</v>
      </c>
      <c r="I431" s="10">
        <f>IF($C$4="", SUMIFS('무신사 메타 광고'!$U:$U, '무신사 메타 광고'!$D:$D, $B431),SUMIFS('무신사 메타 광고'!$U:$U,'무신사 메타 광고'!$I:$I,$C$4,'무신사 메타 광고'!$D:$D,$B431))</f>
        <v>0</v>
      </c>
      <c r="J431" s="11">
        <f t="shared" si="17"/>
        <v>0</v>
      </c>
      <c r="K431" s="11">
        <f t="shared" si="18"/>
        <v>0</v>
      </c>
      <c r="L431" s="12" t="str">
        <f t="shared" si="19"/>
        <v xml:space="preserve"> </v>
      </c>
      <c r="N431" s="10">
        <f>IF($C$4="", SUMIFS('무신사 메타 광고'!$X:$X, '무신사 메타 광고'!$D:$D, $B431),SUMIFS('무신사 메타 광고'!$X:$X,'무신사 메타 광고'!I:I,$C$4,'무신사 메타 광고'!D:D,$B431))</f>
        <v>0</v>
      </c>
      <c r="O431" s="11">
        <f t="shared" si="20"/>
        <v>0</v>
      </c>
      <c r="R431" s="13"/>
      <c r="S431" s="10">
        <f>IF($S$4="", SUMIFS('무신사 메타 광고'!$L:$L, '무신사 메타 광고'!$C:$C, $R431),SUMIFS('무신사 메타 광고'!L:L,'무신사 메타 광고'!$I:$I,$S$4,'무신사 메타 광고'!$C:$C,$R431))</f>
        <v>0</v>
      </c>
      <c r="T431" s="10">
        <f>IF($S$4="", SUMIFS('무신사 메타 광고'!$V:$V, '무신사 메타 광고'!$C:$C, $R431),SUMIFS('무신사 메타 광고'!$V:$V,'무신사 메타 광고'!$I:$I,$S$4,'무신사 메타 광고'!$C:$C,$R431))</f>
        <v>0</v>
      </c>
      <c r="U431" s="11">
        <f t="shared" si="21"/>
        <v>0</v>
      </c>
      <c r="V431" s="12" t="str">
        <f t="shared" si="25"/>
        <v xml:space="preserve"> </v>
      </c>
      <c r="W431" s="10">
        <f>IF($S$4="", SUMIFS('무신사 메타 광고'!$K:$K, '무신사 메타 광고'!$C:$C, $R431),SUMIFS('무신사 메타 광고'!$K:$K,'무신사 메타 광고'!$I:$I,$S$4,'무신사 메타 광고'!$C:$C,$R431))</f>
        <v>0</v>
      </c>
      <c r="X431" s="10">
        <f>IF($S$4="", SUMIFS('무신사 메타 광고'!$N:$N, '무신사 메타 광고'!$C:$C, $R431),SUMIFS('무신사 메타 광고'!$N:$N,'무신사 메타 광고'!$I:$I,$S$4,'무신사 메타 광고'!$C:$C,$R431))</f>
        <v>0</v>
      </c>
      <c r="Y431" s="11">
        <f t="shared" si="22"/>
        <v>0</v>
      </c>
      <c r="Z431" s="12" t="str">
        <f t="shared" si="26"/>
        <v xml:space="preserve"> </v>
      </c>
      <c r="AB431" s="10">
        <f>IF($S$4="", SUMIFS('무신사 메타 광고'!$X:$X, '무신사 메타 광고'!$C:$C, $R431),SUMIFS('무신사 메타 광고'!$X:$X,'무신사 메타 광고'!$I:$I,$S$4,'무신사 메타 광고'!$C:$C,$R431))</f>
        <v>0</v>
      </c>
      <c r="AC431" s="11">
        <f t="shared" si="23"/>
        <v>0</v>
      </c>
    </row>
    <row r="432" spans="2:29">
      <c r="B432" s="9"/>
      <c r="C432" s="10">
        <f>IF($C$4="", SUMIFS('무신사 메타 광고'!$L:$L, '무신사 메타 광고'!$D:$D, $B432), SUMIFS('무신사 메타 광고'!$L:$L, '무신사 메타 광고'!$I:$I, $C$4, '무신사 메타 광고'!$D:$D, $B432))</f>
        <v>0</v>
      </c>
      <c r="D432" s="10">
        <f>IF($C$4="", SUMIFS('무신사 메타 광고'!$V:$V, '무신사 메타 광고'!$D:$D, $B432), SUMIFS('무신사 메타 광고'!$V:$V,'무신사 메타 광고'!$I:$I,$C$4,'무신사 메타 광고'!$D:$D,$B432))</f>
        <v>0</v>
      </c>
      <c r="E432" s="11">
        <f t="shared" si="16"/>
        <v>0</v>
      </c>
      <c r="F432" s="12" t="str">
        <f t="shared" si="24"/>
        <v xml:space="preserve"> </v>
      </c>
      <c r="G432" s="10">
        <f>IF($C$4="", SUMIFS('무신사 메타 광고'!$K:$K, '무신사 메타 광고'!$D:$D, $B432), SUMIFS('무신사 메타 광고'!$K:$K,'무신사 메타 광고'!$I:$I,$C$4,'무신사 메타 광고'!D:D,$B432))</f>
        <v>0</v>
      </c>
      <c r="H432" s="10">
        <f>IF($C$4="", SUMIFS('무신사 메타 광고'!$N:$N, '무신사 메타 광고'!$D:$D, $B432),SUMIFS('무신사 메타 광고'!$N:$N,'무신사 메타 광고'!$I:$I,$C$4,'무신사 메타 광고'!$D:$D,$B432))</f>
        <v>0</v>
      </c>
      <c r="I432" s="10">
        <f>IF($C$4="", SUMIFS('무신사 메타 광고'!$U:$U, '무신사 메타 광고'!$D:$D, $B432),SUMIFS('무신사 메타 광고'!$U:$U,'무신사 메타 광고'!$I:$I,$C$4,'무신사 메타 광고'!$D:$D,$B432))</f>
        <v>0</v>
      </c>
      <c r="J432" s="11">
        <f t="shared" si="17"/>
        <v>0</v>
      </c>
      <c r="K432" s="11">
        <f t="shared" si="18"/>
        <v>0</v>
      </c>
      <c r="L432" s="12" t="str">
        <f t="shared" si="19"/>
        <v xml:space="preserve"> </v>
      </c>
      <c r="N432" s="10">
        <f>IF($C$4="", SUMIFS('무신사 메타 광고'!$X:$X, '무신사 메타 광고'!$D:$D, $B432),SUMIFS('무신사 메타 광고'!$X:$X,'무신사 메타 광고'!I:I,$C$4,'무신사 메타 광고'!D:D,$B432))</f>
        <v>0</v>
      </c>
      <c r="O432" s="11">
        <f t="shared" si="20"/>
        <v>0</v>
      </c>
      <c r="R432" s="13"/>
      <c r="S432" s="10">
        <f>IF($S$4="", SUMIFS('무신사 메타 광고'!$L:$L, '무신사 메타 광고'!$C:$C, $R432),SUMIFS('무신사 메타 광고'!L:L,'무신사 메타 광고'!$I:$I,$S$4,'무신사 메타 광고'!$C:$C,$R432))</f>
        <v>0</v>
      </c>
      <c r="T432" s="10">
        <f>IF($S$4="", SUMIFS('무신사 메타 광고'!$V:$V, '무신사 메타 광고'!$C:$C, $R432),SUMIFS('무신사 메타 광고'!$V:$V,'무신사 메타 광고'!$I:$I,$S$4,'무신사 메타 광고'!$C:$C,$R432))</f>
        <v>0</v>
      </c>
      <c r="U432" s="11">
        <f t="shared" si="21"/>
        <v>0</v>
      </c>
      <c r="V432" s="12" t="str">
        <f t="shared" si="25"/>
        <v xml:space="preserve"> </v>
      </c>
      <c r="W432" s="10">
        <f>IF($S$4="", SUMIFS('무신사 메타 광고'!$K:$K, '무신사 메타 광고'!$C:$C, $R432),SUMIFS('무신사 메타 광고'!$K:$K,'무신사 메타 광고'!$I:$I,$S$4,'무신사 메타 광고'!$C:$C,$R432))</f>
        <v>0</v>
      </c>
      <c r="X432" s="10">
        <f>IF($S$4="", SUMIFS('무신사 메타 광고'!$N:$N, '무신사 메타 광고'!$C:$C, $R432),SUMIFS('무신사 메타 광고'!$N:$N,'무신사 메타 광고'!$I:$I,$S$4,'무신사 메타 광고'!$C:$C,$R432))</f>
        <v>0</v>
      </c>
      <c r="Y432" s="11">
        <f t="shared" si="22"/>
        <v>0</v>
      </c>
      <c r="Z432" s="12" t="str">
        <f t="shared" si="26"/>
        <v xml:space="preserve"> </v>
      </c>
      <c r="AB432" s="10">
        <f>IF($S$4="", SUMIFS('무신사 메타 광고'!$X:$X, '무신사 메타 광고'!$C:$C, $R432),SUMIFS('무신사 메타 광고'!$X:$X,'무신사 메타 광고'!$I:$I,$S$4,'무신사 메타 광고'!$C:$C,$R432))</f>
        <v>0</v>
      </c>
      <c r="AC432" s="11">
        <f t="shared" si="23"/>
        <v>0</v>
      </c>
    </row>
    <row r="433" spans="2:29">
      <c r="B433" s="9"/>
      <c r="C433" s="10">
        <f>IF($C$4="", SUMIFS('무신사 메타 광고'!$L:$L, '무신사 메타 광고'!$D:$D, $B433), SUMIFS('무신사 메타 광고'!$L:$L, '무신사 메타 광고'!$I:$I, $C$4, '무신사 메타 광고'!$D:$D, $B433))</f>
        <v>0</v>
      </c>
      <c r="D433" s="10">
        <f>IF($C$4="", SUMIFS('무신사 메타 광고'!$V:$V, '무신사 메타 광고'!$D:$D, $B433), SUMIFS('무신사 메타 광고'!$V:$V,'무신사 메타 광고'!$I:$I,$C$4,'무신사 메타 광고'!$D:$D,$B433))</f>
        <v>0</v>
      </c>
      <c r="E433" s="11">
        <f t="shared" si="16"/>
        <v>0</v>
      </c>
      <c r="F433" s="12" t="str">
        <f t="shared" si="24"/>
        <v xml:space="preserve"> </v>
      </c>
      <c r="G433" s="10">
        <f>IF($C$4="", SUMIFS('무신사 메타 광고'!$K:$K, '무신사 메타 광고'!$D:$D, $B433), SUMIFS('무신사 메타 광고'!$K:$K,'무신사 메타 광고'!$I:$I,$C$4,'무신사 메타 광고'!D:D,$B433))</f>
        <v>0</v>
      </c>
      <c r="H433" s="10">
        <f>IF($C$4="", SUMIFS('무신사 메타 광고'!$N:$N, '무신사 메타 광고'!$D:$D, $B433),SUMIFS('무신사 메타 광고'!$N:$N,'무신사 메타 광고'!$I:$I,$C$4,'무신사 메타 광고'!$D:$D,$B433))</f>
        <v>0</v>
      </c>
      <c r="I433" s="10">
        <f>IF($C$4="", SUMIFS('무신사 메타 광고'!$U:$U, '무신사 메타 광고'!$D:$D, $B433),SUMIFS('무신사 메타 광고'!$U:$U,'무신사 메타 광고'!$I:$I,$C$4,'무신사 메타 광고'!$D:$D,$B433))</f>
        <v>0</v>
      </c>
      <c r="J433" s="11">
        <f t="shared" si="17"/>
        <v>0</v>
      </c>
      <c r="K433" s="11">
        <f t="shared" si="18"/>
        <v>0</v>
      </c>
      <c r="L433" s="12" t="str">
        <f t="shared" si="19"/>
        <v xml:space="preserve"> </v>
      </c>
      <c r="N433" s="10">
        <f>IF($C$4="", SUMIFS('무신사 메타 광고'!$X:$X, '무신사 메타 광고'!$D:$D, $B433),SUMIFS('무신사 메타 광고'!$X:$X,'무신사 메타 광고'!I:I,$C$4,'무신사 메타 광고'!D:D,$B433))</f>
        <v>0</v>
      </c>
      <c r="O433" s="11">
        <f t="shared" si="20"/>
        <v>0</v>
      </c>
      <c r="R433" s="13"/>
      <c r="S433" s="10">
        <f>IF($S$4="", SUMIFS('무신사 메타 광고'!$L:$L, '무신사 메타 광고'!$C:$C, $R433),SUMIFS('무신사 메타 광고'!L:L,'무신사 메타 광고'!$I:$I,$S$4,'무신사 메타 광고'!$C:$C,$R433))</f>
        <v>0</v>
      </c>
      <c r="T433" s="10">
        <f>IF($S$4="", SUMIFS('무신사 메타 광고'!$V:$V, '무신사 메타 광고'!$C:$C, $R433),SUMIFS('무신사 메타 광고'!$V:$V,'무신사 메타 광고'!$I:$I,$S$4,'무신사 메타 광고'!$C:$C,$R433))</f>
        <v>0</v>
      </c>
      <c r="U433" s="11">
        <f t="shared" si="21"/>
        <v>0</v>
      </c>
      <c r="V433" s="12" t="str">
        <f t="shared" si="25"/>
        <v xml:space="preserve"> </v>
      </c>
      <c r="W433" s="10">
        <f>IF($S$4="", SUMIFS('무신사 메타 광고'!$K:$K, '무신사 메타 광고'!$C:$C, $R433),SUMIFS('무신사 메타 광고'!$K:$K,'무신사 메타 광고'!$I:$I,$S$4,'무신사 메타 광고'!$C:$C,$R433))</f>
        <v>0</v>
      </c>
      <c r="X433" s="10">
        <f>IF($S$4="", SUMIFS('무신사 메타 광고'!$N:$N, '무신사 메타 광고'!$C:$C, $R433),SUMIFS('무신사 메타 광고'!$N:$N,'무신사 메타 광고'!$I:$I,$S$4,'무신사 메타 광고'!$C:$C,$R433))</f>
        <v>0</v>
      </c>
      <c r="Y433" s="11">
        <f t="shared" si="22"/>
        <v>0</v>
      </c>
      <c r="Z433" s="12" t="str">
        <f t="shared" si="26"/>
        <v xml:space="preserve"> </v>
      </c>
      <c r="AB433" s="10">
        <f>IF($S$4="", SUMIFS('무신사 메타 광고'!$X:$X, '무신사 메타 광고'!$C:$C, $R433),SUMIFS('무신사 메타 광고'!$X:$X,'무신사 메타 광고'!$I:$I,$S$4,'무신사 메타 광고'!$C:$C,$R433))</f>
        <v>0</v>
      </c>
      <c r="AC433" s="11">
        <f t="shared" si="23"/>
        <v>0</v>
      </c>
    </row>
    <row r="434" spans="2:29">
      <c r="B434" s="9"/>
      <c r="C434" s="10">
        <f>IF($C$4="", SUMIFS('무신사 메타 광고'!$L:$L, '무신사 메타 광고'!$D:$D, $B434), SUMIFS('무신사 메타 광고'!$L:$L, '무신사 메타 광고'!$I:$I, $C$4, '무신사 메타 광고'!$D:$D, $B434))</f>
        <v>0</v>
      </c>
      <c r="D434" s="10">
        <f>IF($C$4="", SUMIFS('무신사 메타 광고'!$V:$V, '무신사 메타 광고'!$D:$D, $B434), SUMIFS('무신사 메타 광고'!$V:$V,'무신사 메타 광고'!$I:$I,$C$4,'무신사 메타 광고'!$D:$D,$B434))</f>
        <v>0</v>
      </c>
      <c r="E434" s="11">
        <f t="shared" si="16"/>
        <v>0</v>
      </c>
      <c r="F434" s="12" t="str">
        <f t="shared" si="24"/>
        <v xml:space="preserve"> </v>
      </c>
      <c r="G434" s="10">
        <f>IF($C$4="", SUMIFS('무신사 메타 광고'!$K:$K, '무신사 메타 광고'!$D:$D, $B434), SUMIFS('무신사 메타 광고'!$K:$K,'무신사 메타 광고'!$I:$I,$C$4,'무신사 메타 광고'!D:D,$B434))</f>
        <v>0</v>
      </c>
      <c r="H434" s="10">
        <f>IF($C$4="", SUMIFS('무신사 메타 광고'!$N:$N, '무신사 메타 광고'!$D:$D, $B434),SUMIFS('무신사 메타 광고'!$N:$N,'무신사 메타 광고'!$I:$I,$C$4,'무신사 메타 광고'!$D:$D,$B434))</f>
        <v>0</v>
      </c>
      <c r="I434" s="10">
        <f>IF($C$4="", SUMIFS('무신사 메타 광고'!$U:$U, '무신사 메타 광고'!$D:$D, $B434),SUMIFS('무신사 메타 광고'!$U:$U,'무신사 메타 광고'!$I:$I,$C$4,'무신사 메타 광고'!$D:$D,$B434))</f>
        <v>0</v>
      </c>
      <c r="J434" s="11">
        <f t="shared" si="17"/>
        <v>0</v>
      </c>
      <c r="K434" s="11">
        <f t="shared" si="18"/>
        <v>0</v>
      </c>
      <c r="L434" s="12" t="str">
        <f t="shared" si="19"/>
        <v xml:space="preserve"> </v>
      </c>
      <c r="N434" s="10">
        <f>IF($C$4="", SUMIFS('무신사 메타 광고'!$X:$X, '무신사 메타 광고'!$D:$D, $B434),SUMIFS('무신사 메타 광고'!$X:$X,'무신사 메타 광고'!I:I,$C$4,'무신사 메타 광고'!D:D,$B434))</f>
        <v>0</v>
      </c>
      <c r="O434" s="11">
        <f t="shared" si="20"/>
        <v>0</v>
      </c>
      <c r="R434" s="13"/>
      <c r="S434" s="10">
        <f>IF($S$4="", SUMIFS('무신사 메타 광고'!$L:$L, '무신사 메타 광고'!$C:$C, $R434),SUMIFS('무신사 메타 광고'!L:L,'무신사 메타 광고'!$I:$I,$S$4,'무신사 메타 광고'!$C:$C,$R434))</f>
        <v>0</v>
      </c>
      <c r="T434" s="10">
        <f>IF($S$4="", SUMIFS('무신사 메타 광고'!$V:$V, '무신사 메타 광고'!$C:$C, $R434),SUMIFS('무신사 메타 광고'!$V:$V,'무신사 메타 광고'!$I:$I,$S$4,'무신사 메타 광고'!$C:$C,$R434))</f>
        <v>0</v>
      </c>
      <c r="U434" s="11">
        <f t="shared" si="21"/>
        <v>0</v>
      </c>
      <c r="V434" s="12" t="str">
        <f t="shared" si="25"/>
        <v xml:space="preserve"> </v>
      </c>
      <c r="W434" s="10">
        <f>IF($S$4="", SUMIFS('무신사 메타 광고'!$K:$K, '무신사 메타 광고'!$C:$C, $R434),SUMIFS('무신사 메타 광고'!$K:$K,'무신사 메타 광고'!$I:$I,$S$4,'무신사 메타 광고'!$C:$C,$R434))</f>
        <v>0</v>
      </c>
      <c r="X434" s="10">
        <f>IF($S$4="", SUMIFS('무신사 메타 광고'!$N:$N, '무신사 메타 광고'!$C:$C, $R434),SUMIFS('무신사 메타 광고'!$N:$N,'무신사 메타 광고'!$I:$I,$S$4,'무신사 메타 광고'!$C:$C,$R434))</f>
        <v>0</v>
      </c>
      <c r="Y434" s="11">
        <f t="shared" si="22"/>
        <v>0</v>
      </c>
      <c r="Z434" s="12" t="str">
        <f t="shared" si="26"/>
        <v xml:space="preserve"> </v>
      </c>
      <c r="AB434" s="10">
        <f>IF($S$4="", SUMIFS('무신사 메타 광고'!$X:$X, '무신사 메타 광고'!$C:$C, $R434),SUMIFS('무신사 메타 광고'!$X:$X,'무신사 메타 광고'!$I:$I,$S$4,'무신사 메타 광고'!$C:$C,$R434))</f>
        <v>0</v>
      </c>
      <c r="AC434" s="11">
        <f t="shared" si="23"/>
        <v>0</v>
      </c>
    </row>
    <row r="435" spans="2:29">
      <c r="B435" s="9"/>
      <c r="C435" s="10">
        <f>IF($C$4="", SUMIFS('무신사 메타 광고'!$L:$L, '무신사 메타 광고'!$D:$D, $B435), SUMIFS('무신사 메타 광고'!$L:$L, '무신사 메타 광고'!$I:$I, $C$4, '무신사 메타 광고'!$D:$D, $B435))</f>
        <v>0</v>
      </c>
      <c r="D435" s="10">
        <f>IF($C$4="", SUMIFS('무신사 메타 광고'!$V:$V, '무신사 메타 광고'!$D:$D, $B435), SUMIFS('무신사 메타 광고'!$V:$V,'무신사 메타 광고'!$I:$I,$C$4,'무신사 메타 광고'!$D:$D,$B435))</f>
        <v>0</v>
      </c>
      <c r="E435" s="11">
        <f t="shared" si="16"/>
        <v>0</v>
      </c>
      <c r="F435" s="12" t="str">
        <f t="shared" si="24"/>
        <v xml:space="preserve"> </v>
      </c>
      <c r="G435" s="10">
        <f>IF($C$4="", SUMIFS('무신사 메타 광고'!$K:$K, '무신사 메타 광고'!$D:$D, $B435), SUMIFS('무신사 메타 광고'!$K:$K,'무신사 메타 광고'!$I:$I,$C$4,'무신사 메타 광고'!D:D,$B435))</f>
        <v>0</v>
      </c>
      <c r="H435" s="10">
        <f>IF($C$4="", SUMIFS('무신사 메타 광고'!$N:$N, '무신사 메타 광고'!$D:$D, $B435),SUMIFS('무신사 메타 광고'!$N:$N,'무신사 메타 광고'!$I:$I,$C$4,'무신사 메타 광고'!$D:$D,$B435))</f>
        <v>0</v>
      </c>
      <c r="I435" s="10">
        <f>IF($C$4="", SUMIFS('무신사 메타 광고'!$U:$U, '무신사 메타 광고'!$D:$D, $B435),SUMIFS('무신사 메타 광고'!$U:$U,'무신사 메타 광고'!$I:$I,$C$4,'무신사 메타 광고'!$D:$D,$B435))</f>
        <v>0</v>
      </c>
      <c r="J435" s="11">
        <f t="shared" si="17"/>
        <v>0</v>
      </c>
      <c r="K435" s="11">
        <f t="shared" si="18"/>
        <v>0</v>
      </c>
      <c r="L435" s="12" t="str">
        <f t="shared" si="19"/>
        <v xml:space="preserve"> </v>
      </c>
      <c r="N435" s="10">
        <f>IF($C$4="", SUMIFS('무신사 메타 광고'!$X:$X, '무신사 메타 광고'!$D:$D, $B435),SUMIFS('무신사 메타 광고'!$X:$X,'무신사 메타 광고'!I:I,$C$4,'무신사 메타 광고'!D:D,$B435))</f>
        <v>0</v>
      </c>
      <c r="O435" s="11">
        <f t="shared" si="20"/>
        <v>0</v>
      </c>
      <c r="R435" s="13"/>
      <c r="S435" s="10">
        <f>IF($S$4="", SUMIFS('무신사 메타 광고'!$L:$L, '무신사 메타 광고'!$C:$C, $R435),SUMIFS('무신사 메타 광고'!L:L,'무신사 메타 광고'!$I:$I,$S$4,'무신사 메타 광고'!$C:$C,$R435))</f>
        <v>0</v>
      </c>
      <c r="T435" s="10">
        <f>IF($S$4="", SUMIFS('무신사 메타 광고'!$V:$V, '무신사 메타 광고'!$C:$C, $R435),SUMIFS('무신사 메타 광고'!$V:$V,'무신사 메타 광고'!$I:$I,$S$4,'무신사 메타 광고'!$C:$C,$R435))</f>
        <v>0</v>
      </c>
      <c r="U435" s="11">
        <f t="shared" si="21"/>
        <v>0</v>
      </c>
      <c r="V435" s="12" t="str">
        <f t="shared" si="25"/>
        <v xml:space="preserve"> </v>
      </c>
      <c r="W435" s="10">
        <f>IF($S$4="", SUMIFS('무신사 메타 광고'!$K:$K, '무신사 메타 광고'!$C:$C, $R435),SUMIFS('무신사 메타 광고'!$K:$K,'무신사 메타 광고'!$I:$I,$S$4,'무신사 메타 광고'!$C:$C,$R435))</f>
        <v>0</v>
      </c>
      <c r="X435" s="10">
        <f>IF($S$4="", SUMIFS('무신사 메타 광고'!$N:$N, '무신사 메타 광고'!$C:$C, $R435),SUMIFS('무신사 메타 광고'!$N:$N,'무신사 메타 광고'!$I:$I,$S$4,'무신사 메타 광고'!$C:$C,$R435))</f>
        <v>0</v>
      </c>
      <c r="Y435" s="11">
        <f t="shared" si="22"/>
        <v>0</v>
      </c>
      <c r="Z435" s="12" t="str">
        <f t="shared" si="26"/>
        <v xml:space="preserve"> </v>
      </c>
      <c r="AB435" s="10">
        <f>IF($S$4="", SUMIFS('무신사 메타 광고'!$X:$X, '무신사 메타 광고'!$C:$C, $R435),SUMIFS('무신사 메타 광고'!$X:$X,'무신사 메타 광고'!$I:$I,$S$4,'무신사 메타 광고'!$C:$C,$R435))</f>
        <v>0</v>
      </c>
      <c r="AC435" s="11">
        <f t="shared" si="23"/>
        <v>0</v>
      </c>
    </row>
    <row r="436" spans="2:29">
      <c r="B436" s="9"/>
      <c r="C436" s="10">
        <f>IF($C$4="", SUMIFS('무신사 메타 광고'!$L:$L, '무신사 메타 광고'!$D:$D, $B436), SUMIFS('무신사 메타 광고'!$L:$L, '무신사 메타 광고'!$I:$I, $C$4, '무신사 메타 광고'!$D:$D, $B436))</f>
        <v>0</v>
      </c>
      <c r="D436" s="10">
        <f>IF($C$4="", SUMIFS('무신사 메타 광고'!$V:$V, '무신사 메타 광고'!$D:$D, $B436), SUMIFS('무신사 메타 광고'!$V:$V,'무신사 메타 광고'!$I:$I,$C$4,'무신사 메타 광고'!$D:$D,$B436))</f>
        <v>0</v>
      </c>
      <c r="E436" s="11">
        <f t="shared" si="16"/>
        <v>0</v>
      </c>
      <c r="F436" s="12" t="str">
        <f t="shared" si="24"/>
        <v xml:space="preserve"> </v>
      </c>
      <c r="G436" s="10">
        <f>IF($C$4="", SUMIFS('무신사 메타 광고'!$K:$K, '무신사 메타 광고'!$D:$D, $B436), SUMIFS('무신사 메타 광고'!$K:$K,'무신사 메타 광고'!$I:$I,$C$4,'무신사 메타 광고'!D:D,$B436))</f>
        <v>0</v>
      </c>
      <c r="H436" s="10">
        <f>IF($C$4="", SUMIFS('무신사 메타 광고'!$N:$N, '무신사 메타 광고'!$D:$D, $B436),SUMIFS('무신사 메타 광고'!$N:$N,'무신사 메타 광고'!$I:$I,$C$4,'무신사 메타 광고'!$D:$D,$B436))</f>
        <v>0</v>
      </c>
      <c r="I436" s="10">
        <f>IF($C$4="", SUMIFS('무신사 메타 광고'!$U:$U, '무신사 메타 광고'!$D:$D, $B436),SUMIFS('무신사 메타 광고'!$U:$U,'무신사 메타 광고'!$I:$I,$C$4,'무신사 메타 광고'!$D:$D,$B436))</f>
        <v>0</v>
      </c>
      <c r="J436" s="11">
        <f t="shared" si="17"/>
        <v>0</v>
      </c>
      <c r="K436" s="11">
        <f t="shared" si="18"/>
        <v>0</v>
      </c>
      <c r="L436" s="12" t="str">
        <f t="shared" si="19"/>
        <v xml:space="preserve"> </v>
      </c>
      <c r="N436" s="10">
        <f>IF($C$4="", SUMIFS('무신사 메타 광고'!$X:$X, '무신사 메타 광고'!$D:$D, $B436),SUMIFS('무신사 메타 광고'!$X:$X,'무신사 메타 광고'!I:I,$C$4,'무신사 메타 광고'!D:D,$B436))</f>
        <v>0</v>
      </c>
      <c r="O436" s="11">
        <f t="shared" si="20"/>
        <v>0</v>
      </c>
      <c r="R436" s="13"/>
      <c r="S436" s="10">
        <f>IF($S$4="", SUMIFS('무신사 메타 광고'!$L:$L, '무신사 메타 광고'!$C:$C, $R436),SUMIFS('무신사 메타 광고'!L:L,'무신사 메타 광고'!$I:$I,$S$4,'무신사 메타 광고'!$C:$C,$R436))</f>
        <v>0</v>
      </c>
      <c r="T436" s="10">
        <f>IF($S$4="", SUMIFS('무신사 메타 광고'!$V:$V, '무신사 메타 광고'!$C:$C, $R436),SUMIFS('무신사 메타 광고'!$V:$V,'무신사 메타 광고'!$I:$I,$S$4,'무신사 메타 광고'!$C:$C,$R436))</f>
        <v>0</v>
      </c>
      <c r="U436" s="11">
        <f t="shared" si="21"/>
        <v>0</v>
      </c>
      <c r="V436" s="12" t="str">
        <f t="shared" si="25"/>
        <v xml:space="preserve"> </v>
      </c>
      <c r="W436" s="10">
        <f>IF($S$4="", SUMIFS('무신사 메타 광고'!$K:$K, '무신사 메타 광고'!$C:$C, $R436),SUMIFS('무신사 메타 광고'!$K:$K,'무신사 메타 광고'!$I:$I,$S$4,'무신사 메타 광고'!$C:$C,$R436))</f>
        <v>0</v>
      </c>
      <c r="X436" s="10">
        <f>IF($S$4="", SUMIFS('무신사 메타 광고'!$N:$N, '무신사 메타 광고'!$C:$C, $R436),SUMIFS('무신사 메타 광고'!$N:$N,'무신사 메타 광고'!$I:$I,$S$4,'무신사 메타 광고'!$C:$C,$R436))</f>
        <v>0</v>
      </c>
      <c r="Y436" s="11">
        <f t="shared" si="22"/>
        <v>0</v>
      </c>
      <c r="Z436" s="12" t="str">
        <f t="shared" si="26"/>
        <v xml:space="preserve"> </v>
      </c>
      <c r="AB436" s="10">
        <f>IF($S$4="", SUMIFS('무신사 메타 광고'!$X:$X, '무신사 메타 광고'!$C:$C, $R436),SUMIFS('무신사 메타 광고'!$X:$X,'무신사 메타 광고'!$I:$I,$S$4,'무신사 메타 광고'!$C:$C,$R436))</f>
        <v>0</v>
      </c>
      <c r="AC436" s="11">
        <f t="shared" si="23"/>
        <v>0</v>
      </c>
    </row>
    <row r="437" spans="2:29">
      <c r="B437" s="9"/>
      <c r="C437" s="10">
        <f>IF($C$4="", SUMIFS('무신사 메타 광고'!$L:$L, '무신사 메타 광고'!$D:$D, $B437), SUMIFS('무신사 메타 광고'!$L:$L, '무신사 메타 광고'!$I:$I, $C$4, '무신사 메타 광고'!$D:$D, $B437))</f>
        <v>0</v>
      </c>
      <c r="D437" s="10">
        <f>IF($C$4="", SUMIFS('무신사 메타 광고'!$V:$V, '무신사 메타 광고'!$D:$D, $B437), SUMIFS('무신사 메타 광고'!$V:$V,'무신사 메타 광고'!$I:$I,$C$4,'무신사 메타 광고'!$D:$D,$B437))</f>
        <v>0</v>
      </c>
      <c r="E437" s="11">
        <f t="shared" si="16"/>
        <v>0</v>
      </c>
      <c r="F437" s="12" t="str">
        <f t="shared" si="24"/>
        <v xml:space="preserve"> </v>
      </c>
      <c r="G437" s="10">
        <f>IF($C$4="", SUMIFS('무신사 메타 광고'!$K:$K, '무신사 메타 광고'!$D:$D, $B437), SUMIFS('무신사 메타 광고'!$K:$K,'무신사 메타 광고'!$I:$I,$C$4,'무신사 메타 광고'!D:D,$B437))</f>
        <v>0</v>
      </c>
      <c r="H437" s="10">
        <f>IF($C$4="", SUMIFS('무신사 메타 광고'!$N:$N, '무신사 메타 광고'!$D:$D, $B437),SUMIFS('무신사 메타 광고'!$N:$N,'무신사 메타 광고'!$I:$I,$C$4,'무신사 메타 광고'!$D:$D,$B437))</f>
        <v>0</v>
      </c>
      <c r="I437" s="10">
        <f>IF($C$4="", SUMIFS('무신사 메타 광고'!$U:$U, '무신사 메타 광고'!$D:$D, $B437),SUMIFS('무신사 메타 광고'!$U:$U,'무신사 메타 광고'!$I:$I,$C$4,'무신사 메타 광고'!$D:$D,$B437))</f>
        <v>0</v>
      </c>
      <c r="J437" s="11">
        <f t="shared" si="17"/>
        <v>0</v>
      </c>
      <c r="K437" s="11">
        <f t="shared" si="18"/>
        <v>0</v>
      </c>
      <c r="L437" s="12" t="str">
        <f t="shared" si="19"/>
        <v xml:space="preserve"> </v>
      </c>
      <c r="N437" s="10">
        <f>IF($C$4="", SUMIFS('무신사 메타 광고'!$X:$X, '무신사 메타 광고'!$D:$D, $B437),SUMIFS('무신사 메타 광고'!$X:$X,'무신사 메타 광고'!I:I,$C$4,'무신사 메타 광고'!D:D,$B437))</f>
        <v>0</v>
      </c>
      <c r="O437" s="11">
        <f t="shared" si="20"/>
        <v>0</v>
      </c>
      <c r="R437" s="13"/>
      <c r="S437" s="10">
        <f>IF($S$4="", SUMIFS('무신사 메타 광고'!$L:$L, '무신사 메타 광고'!$C:$C, $R437),SUMIFS('무신사 메타 광고'!L:L,'무신사 메타 광고'!$I:$I,$S$4,'무신사 메타 광고'!$C:$C,$R437))</f>
        <v>0</v>
      </c>
      <c r="T437" s="10">
        <f>IF($S$4="", SUMIFS('무신사 메타 광고'!$V:$V, '무신사 메타 광고'!$C:$C, $R437),SUMIFS('무신사 메타 광고'!$V:$V,'무신사 메타 광고'!$I:$I,$S$4,'무신사 메타 광고'!$C:$C,$R437))</f>
        <v>0</v>
      </c>
      <c r="U437" s="11">
        <f t="shared" si="21"/>
        <v>0</v>
      </c>
      <c r="V437" s="12" t="str">
        <f t="shared" si="25"/>
        <v xml:space="preserve"> </v>
      </c>
      <c r="W437" s="10">
        <f>IF($S$4="", SUMIFS('무신사 메타 광고'!$K:$K, '무신사 메타 광고'!$C:$C, $R437),SUMIFS('무신사 메타 광고'!$K:$K,'무신사 메타 광고'!$I:$I,$S$4,'무신사 메타 광고'!$C:$C,$R437))</f>
        <v>0</v>
      </c>
      <c r="X437" s="10">
        <f>IF($S$4="", SUMIFS('무신사 메타 광고'!$N:$N, '무신사 메타 광고'!$C:$C, $R437),SUMIFS('무신사 메타 광고'!$N:$N,'무신사 메타 광고'!$I:$I,$S$4,'무신사 메타 광고'!$C:$C,$R437))</f>
        <v>0</v>
      </c>
      <c r="Y437" s="11">
        <f t="shared" si="22"/>
        <v>0</v>
      </c>
      <c r="Z437" s="12" t="str">
        <f t="shared" si="26"/>
        <v xml:space="preserve"> </v>
      </c>
      <c r="AB437" s="10">
        <f>IF($S$4="", SUMIFS('무신사 메타 광고'!$X:$X, '무신사 메타 광고'!$C:$C, $R437),SUMIFS('무신사 메타 광고'!$X:$X,'무신사 메타 광고'!$I:$I,$S$4,'무신사 메타 광고'!$C:$C,$R437))</f>
        <v>0</v>
      </c>
      <c r="AC437" s="11">
        <f t="shared" si="23"/>
        <v>0</v>
      </c>
    </row>
    <row r="438" spans="2:29">
      <c r="B438" s="9"/>
      <c r="C438" s="10">
        <f>IF($C$4="", SUMIFS('무신사 메타 광고'!$L:$L, '무신사 메타 광고'!$D:$D, $B438), SUMIFS('무신사 메타 광고'!$L:$L, '무신사 메타 광고'!$I:$I, $C$4, '무신사 메타 광고'!$D:$D, $B438))</f>
        <v>0</v>
      </c>
      <c r="D438" s="10">
        <f>IF($C$4="", SUMIFS('무신사 메타 광고'!$V:$V, '무신사 메타 광고'!$D:$D, $B438), SUMIFS('무신사 메타 광고'!$V:$V,'무신사 메타 광고'!$I:$I,$C$4,'무신사 메타 광고'!$D:$D,$B438))</f>
        <v>0</v>
      </c>
      <c r="E438" s="11">
        <f t="shared" si="16"/>
        <v>0</v>
      </c>
      <c r="F438" s="12" t="str">
        <f t="shared" si="24"/>
        <v xml:space="preserve"> </v>
      </c>
      <c r="G438" s="10">
        <f>IF($C$4="", SUMIFS('무신사 메타 광고'!$K:$K, '무신사 메타 광고'!$D:$D, $B438), SUMIFS('무신사 메타 광고'!$K:$K,'무신사 메타 광고'!$I:$I,$C$4,'무신사 메타 광고'!D:D,$B438))</f>
        <v>0</v>
      </c>
      <c r="H438" s="10">
        <f>IF($C$4="", SUMIFS('무신사 메타 광고'!$N:$N, '무신사 메타 광고'!$D:$D, $B438),SUMIFS('무신사 메타 광고'!$N:$N,'무신사 메타 광고'!$I:$I,$C$4,'무신사 메타 광고'!$D:$D,$B438))</f>
        <v>0</v>
      </c>
      <c r="I438" s="10">
        <f>IF($C$4="", SUMIFS('무신사 메타 광고'!$U:$U, '무신사 메타 광고'!$D:$D, $B438),SUMIFS('무신사 메타 광고'!$U:$U,'무신사 메타 광고'!$I:$I,$C$4,'무신사 메타 광고'!$D:$D,$B438))</f>
        <v>0</v>
      </c>
      <c r="J438" s="11">
        <f t="shared" si="17"/>
        <v>0</v>
      </c>
      <c r="K438" s="11">
        <f t="shared" si="18"/>
        <v>0</v>
      </c>
      <c r="L438" s="12" t="str">
        <f t="shared" si="19"/>
        <v xml:space="preserve"> </v>
      </c>
      <c r="N438" s="10">
        <f>IF($C$4="", SUMIFS('무신사 메타 광고'!$X:$X, '무신사 메타 광고'!$D:$D, $B438),SUMIFS('무신사 메타 광고'!$X:$X,'무신사 메타 광고'!I:I,$C$4,'무신사 메타 광고'!D:D,$B438))</f>
        <v>0</v>
      </c>
      <c r="O438" s="11">
        <f t="shared" si="20"/>
        <v>0</v>
      </c>
      <c r="R438" s="13"/>
      <c r="S438" s="10">
        <f>IF($S$4="", SUMIFS('무신사 메타 광고'!$L:$L, '무신사 메타 광고'!$C:$C, $R438),SUMIFS('무신사 메타 광고'!L:L,'무신사 메타 광고'!$I:$I,$S$4,'무신사 메타 광고'!$C:$C,$R438))</f>
        <v>0</v>
      </c>
      <c r="T438" s="10">
        <f>IF($S$4="", SUMIFS('무신사 메타 광고'!$V:$V, '무신사 메타 광고'!$C:$C, $R438),SUMIFS('무신사 메타 광고'!$V:$V,'무신사 메타 광고'!$I:$I,$S$4,'무신사 메타 광고'!$C:$C,$R438))</f>
        <v>0</v>
      </c>
      <c r="U438" s="11">
        <f t="shared" si="21"/>
        <v>0</v>
      </c>
      <c r="V438" s="12" t="str">
        <f t="shared" si="25"/>
        <v xml:space="preserve"> </v>
      </c>
      <c r="W438" s="10">
        <f>IF($S$4="", SUMIFS('무신사 메타 광고'!$K:$K, '무신사 메타 광고'!$C:$C, $R438),SUMIFS('무신사 메타 광고'!$K:$K,'무신사 메타 광고'!$I:$I,$S$4,'무신사 메타 광고'!$C:$C,$R438))</f>
        <v>0</v>
      </c>
      <c r="X438" s="10">
        <f>IF($S$4="", SUMIFS('무신사 메타 광고'!$N:$N, '무신사 메타 광고'!$C:$C, $R438),SUMIFS('무신사 메타 광고'!$N:$N,'무신사 메타 광고'!$I:$I,$S$4,'무신사 메타 광고'!$C:$C,$R438))</f>
        <v>0</v>
      </c>
      <c r="Y438" s="11">
        <f t="shared" si="22"/>
        <v>0</v>
      </c>
      <c r="Z438" s="12" t="str">
        <f t="shared" si="26"/>
        <v xml:space="preserve"> </v>
      </c>
      <c r="AB438" s="10">
        <f>IF($S$4="", SUMIFS('무신사 메타 광고'!$X:$X, '무신사 메타 광고'!$C:$C, $R438),SUMIFS('무신사 메타 광고'!$X:$X,'무신사 메타 광고'!$I:$I,$S$4,'무신사 메타 광고'!$C:$C,$R438))</f>
        <v>0</v>
      </c>
      <c r="AC438" s="11">
        <f t="shared" si="23"/>
        <v>0</v>
      </c>
    </row>
    <row r="439" spans="2:29">
      <c r="B439" s="9"/>
      <c r="C439" s="10">
        <f>IF($C$4="", SUMIFS('무신사 메타 광고'!$L:$L, '무신사 메타 광고'!$D:$D, $B439), SUMIFS('무신사 메타 광고'!$L:$L, '무신사 메타 광고'!$I:$I, $C$4, '무신사 메타 광고'!$D:$D, $B439))</f>
        <v>0</v>
      </c>
      <c r="D439" s="10">
        <f>IF($C$4="", SUMIFS('무신사 메타 광고'!$V:$V, '무신사 메타 광고'!$D:$D, $B439), SUMIFS('무신사 메타 광고'!$V:$V,'무신사 메타 광고'!$I:$I,$C$4,'무신사 메타 광고'!$D:$D,$B439))</f>
        <v>0</v>
      </c>
      <c r="E439" s="11">
        <f t="shared" si="16"/>
        <v>0</v>
      </c>
      <c r="F439" s="12" t="str">
        <f t="shared" si="24"/>
        <v xml:space="preserve"> </v>
      </c>
      <c r="G439" s="10">
        <f>IF($C$4="", SUMIFS('무신사 메타 광고'!$K:$K, '무신사 메타 광고'!$D:$D, $B439), SUMIFS('무신사 메타 광고'!$K:$K,'무신사 메타 광고'!$I:$I,$C$4,'무신사 메타 광고'!D:D,$B439))</f>
        <v>0</v>
      </c>
      <c r="H439" s="10">
        <f>IF($C$4="", SUMIFS('무신사 메타 광고'!$N:$N, '무신사 메타 광고'!$D:$D, $B439),SUMIFS('무신사 메타 광고'!$N:$N,'무신사 메타 광고'!$I:$I,$C$4,'무신사 메타 광고'!$D:$D,$B439))</f>
        <v>0</v>
      </c>
      <c r="I439" s="10">
        <f>IF($C$4="", SUMIFS('무신사 메타 광고'!$U:$U, '무신사 메타 광고'!$D:$D, $B439),SUMIFS('무신사 메타 광고'!$U:$U,'무신사 메타 광고'!$I:$I,$C$4,'무신사 메타 광고'!$D:$D,$B439))</f>
        <v>0</v>
      </c>
      <c r="J439" s="11">
        <f t="shared" si="17"/>
        <v>0</v>
      </c>
      <c r="K439" s="11">
        <f t="shared" si="18"/>
        <v>0</v>
      </c>
      <c r="L439" s="12" t="str">
        <f t="shared" si="19"/>
        <v xml:space="preserve"> </v>
      </c>
      <c r="N439" s="10">
        <f>IF($C$4="", SUMIFS('무신사 메타 광고'!$X:$X, '무신사 메타 광고'!$D:$D, $B439),SUMIFS('무신사 메타 광고'!$X:$X,'무신사 메타 광고'!I:I,$C$4,'무신사 메타 광고'!D:D,$B439))</f>
        <v>0</v>
      </c>
      <c r="O439" s="11">
        <f t="shared" si="20"/>
        <v>0</v>
      </c>
      <c r="R439" s="13"/>
      <c r="S439" s="10">
        <f>IF($S$4="", SUMIFS('무신사 메타 광고'!$L:$L, '무신사 메타 광고'!$C:$C, $R439),SUMIFS('무신사 메타 광고'!L:L,'무신사 메타 광고'!$I:$I,$S$4,'무신사 메타 광고'!$C:$C,$R439))</f>
        <v>0</v>
      </c>
      <c r="T439" s="10">
        <f>IF($S$4="", SUMIFS('무신사 메타 광고'!$V:$V, '무신사 메타 광고'!$C:$C, $R439),SUMIFS('무신사 메타 광고'!$V:$V,'무신사 메타 광고'!$I:$I,$S$4,'무신사 메타 광고'!$C:$C,$R439))</f>
        <v>0</v>
      </c>
      <c r="U439" s="11">
        <f t="shared" si="21"/>
        <v>0</v>
      </c>
      <c r="V439" s="12" t="str">
        <f t="shared" si="25"/>
        <v xml:space="preserve"> </v>
      </c>
      <c r="W439" s="10">
        <f>IF($S$4="", SUMIFS('무신사 메타 광고'!$K:$K, '무신사 메타 광고'!$C:$C, $R439),SUMIFS('무신사 메타 광고'!$K:$K,'무신사 메타 광고'!$I:$I,$S$4,'무신사 메타 광고'!$C:$C,$R439))</f>
        <v>0</v>
      </c>
      <c r="X439" s="10">
        <f>IF($S$4="", SUMIFS('무신사 메타 광고'!$N:$N, '무신사 메타 광고'!$C:$C, $R439),SUMIFS('무신사 메타 광고'!$N:$N,'무신사 메타 광고'!$I:$I,$S$4,'무신사 메타 광고'!$C:$C,$R439))</f>
        <v>0</v>
      </c>
      <c r="Y439" s="11">
        <f t="shared" si="22"/>
        <v>0</v>
      </c>
      <c r="Z439" s="12" t="str">
        <f t="shared" si="26"/>
        <v xml:space="preserve"> </v>
      </c>
      <c r="AB439" s="10">
        <f>IF($S$4="", SUMIFS('무신사 메타 광고'!$X:$X, '무신사 메타 광고'!$C:$C, $R439),SUMIFS('무신사 메타 광고'!$X:$X,'무신사 메타 광고'!$I:$I,$S$4,'무신사 메타 광고'!$C:$C,$R439))</f>
        <v>0</v>
      </c>
      <c r="AC439" s="11">
        <f t="shared" si="23"/>
        <v>0</v>
      </c>
    </row>
    <row r="440" spans="2:29">
      <c r="B440" s="9"/>
      <c r="C440" s="10">
        <f>IF($C$4="", SUMIFS('무신사 메타 광고'!$L:$L, '무신사 메타 광고'!$D:$D, $B440), SUMIFS('무신사 메타 광고'!$L:$L, '무신사 메타 광고'!$I:$I, $C$4, '무신사 메타 광고'!$D:$D, $B440))</f>
        <v>0</v>
      </c>
      <c r="D440" s="10">
        <f>IF($C$4="", SUMIFS('무신사 메타 광고'!$V:$V, '무신사 메타 광고'!$D:$D, $B440), SUMIFS('무신사 메타 광고'!$V:$V,'무신사 메타 광고'!$I:$I,$C$4,'무신사 메타 광고'!$D:$D,$B440))</f>
        <v>0</v>
      </c>
      <c r="E440" s="11">
        <f t="shared" si="16"/>
        <v>0</v>
      </c>
      <c r="F440" s="12" t="str">
        <f t="shared" si="24"/>
        <v xml:space="preserve"> </v>
      </c>
      <c r="G440" s="10">
        <f>IF($C$4="", SUMIFS('무신사 메타 광고'!$K:$K, '무신사 메타 광고'!$D:$D, $B440), SUMIFS('무신사 메타 광고'!$K:$K,'무신사 메타 광고'!$I:$I,$C$4,'무신사 메타 광고'!D:D,$B440))</f>
        <v>0</v>
      </c>
      <c r="H440" s="10">
        <f>IF($C$4="", SUMIFS('무신사 메타 광고'!$N:$N, '무신사 메타 광고'!$D:$D, $B440),SUMIFS('무신사 메타 광고'!$N:$N,'무신사 메타 광고'!$I:$I,$C$4,'무신사 메타 광고'!$D:$D,$B440))</f>
        <v>0</v>
      </c>
      <c r="I440" s="10">
        <f>IF($C$4="", SUMIFS('무신사 메타 광고'!$U:$U, '무신사 메타 광고'!$D:$D, $B440),SUMIFS('무신사 메타 광고'!$U:$U,'무신사 메타 광고'!$I:$I,$C$4,'무신사 메타 광고'!$D:$D,$B440))</f>
        <v>0</v>
      </c>
      <c r="J440" s="11">
        <f t="shared" si="17"/>
        <v>0</v>
      </c>
      <c r="K440" s="11">
        <f t="shared" si="18"/>
        <v>0</v>
      </c>
      <c r="L440" s="12" t="str">
        <f t="shared" si="19"/>
        <v xml:space="preserve"> </v>
      </c>
      <c r="N440" s="10">
        <f>IF($C$4="", SUMIFS('무신사 메타 광고'!$X:$X, '무신사 메타 광고'!$D:$D, $B440),SUMIFS('무신사 메타 광고'!$X:$X,'무신사 메타 광고'!I:I,$C$4,'무신사 메타 광고'!D:D,$B440))</f>
        <v>0</v>
      </c>
      <c r="O440" s="11">
        <f t="shared" si="20"/>
        <v>0</v>
      </c>
      <c r="R440" s="13"/>
      <c r="S440" s="10">
        <f>IF($S$4="", SUMIFS('무신사 메타 광고'!$L:$L, '무신사 메타 광고'!$C:$C, $R440),SUMIFS('무신사 메타 광고'!L:L,'무신사 메타 광고'!$I:$I,$S$4,'무신사 메타 광고'!$C:$C,$R440))</f>
        <v>0</v>
      </c>
      <c r="T440" s="10">
        <f>IF($S$4="", SUMIFS('무신사 메타 광고'!$V:$V, '무신사 메타 광고'!$C:$C, $R440),SUMIFS('무신사 메타 광고'!$V:$V,'무신사 메타 광고'!$I:$I,$S$4,'무신사 메타 광고'!$C:$C,$R440))</f>
        <v>0</v>
      </c>
      <c r="U440" s="11">
        <f t="shared" si="21"/>
        <v>0</v>
      </c>
      <c r="V440" s="12" t="str">
        <f t="shared" si="25"/>
        <v xml:space="preserve"> </v>
      </c>
      <c r="W440" s="10">
        <f>IF($S$4="", SUMIFS('무신사 메타 광고'!$K:$K, '무신사 메타 광고'!$C:$C, $R440),SUMIFS('무신사 메타 광고'!$K:$K,'무신사 메타 광고'!$I:$I,$S$4,'무신사 메타 광고'!$C:$C,$R440))</f>
        <v>0</v>
      </c>
      <c r="X440" s="10">
        <f>IF($S$4="", SUMIFS('무신사 메타 광고'!$N:$N, '무신사 메타 광고'!$C:$C, $R440),SUMIFS('무신사 메타 광고'!$N:$N,'무신사 메타 광고'!$I:$I,$S$4,'무신사 메타 광고'!$C:$C,$R440))</f>
        <v>0</v>
      </c>
      <c r="Y440" s="11">
        <f t="shared" si="22"/>
        <v>0</v>
      </c>
      <c r="Z440" s="12" t="str">
        <f t="shared" si="26"/>
        <v xml:space="preserve"> </v>
      </c>
      <c r="AB440" s="10">
        <f>IF($S$4="", SUMIFS('무신사 메타 광고'!$X:$X, '무신사 메타 광고'!$C:$C, $R440),SUMIFS('무신사 메타 광고'!$X:$X,'무신사 메타 광고'!$I:$I,$S$4,'무신사 메타 광고'!$C:$C,$R440))</f>
        <v>0</v>
      </c>
      <c r="AC440" s="11">
        <f t="shared" si="23"/>
        <v>0</v>
      </c>
    </row>
    <row r="441" spans="2:29">
      <c r="B441" s="9"/>
      <c r="C441" s="10">
        <f>IF($C$4="", SUMIFS('무신사 메타 광고'!$L:$L, '무신사 메타 광고'!$D:$D, $B441), SUMIFS('무신사 메타 광고'!$L:$L, '무신사 메타 광고'!$I:$I, $C$4, '무신사 메타 광고'!$D:$D, $B441))</f>
        <v>0</v>
      </c>
      <c r="D441" s="10">
        <f>IF($C$4="", SUMIFS('무신사 메타 광고'!$V:$V, '무신사 메타 광고'!$D:$D, $B441), SUMIFS('무신사 메타 광고'!$V:$V,'무신사 메타 광고'!$I:$I,$C$4,'무신사 메타 광고'!$D:$D,$B441))</f>
        <v>0</v>
      </c>
      <c r="E441" s="11">
        <f t="shared" si="16"/>
        <v>0</v>
      </c>
      <c r="F441" s="12" t="str">
        <f t="shared" si="24"/>
        <v xml:space="preserve"> </v>
      </c>
      <c r="G441" s="10">
        <f>IF($C$4="", SUMIFS('무신사 메타 광고'!$K:$K, '무신사 메타 광고'!$D:$D, $B441), SUMIFS('무신사 메타 광고'!$K:$K,'무신사 메타 광고'!$I:$I,$C$4,'무신사 메타 광고'!D:D,$B441))</f>
        <v>0</v>
      </c>
      <c r="H441" s="10">
        <f>IF($C$4="", SUMIFS('무신사 메타 광고'!$N:$N, '무신사 메타 광고'!$D:$D, $B441),SUMIFS('무신사 메타 광고'!$N:$N,'무신사 메타 광고'!$I:$I,$C$4,'무신사 메타 광고'!$D:$D,$B441))</f>
        <v>0</v>
      </c>
      <c r="I441" s="10">
        <f>IF($C$4="", SUMIFS('무신사 메타 광고'!$U:$U, '무신사 메타 광고'!$D:$D, $B441),SUMIFS('무신사 메타 광고'!$U:$U,'무신사 메타 광고'!$I:$I,$C$4,'무신사 메타 광고'!$D:$D,$B441))</f>
        <v>0</v>
      </c>
      <c r="J441" s="11">
        <f t="shared" si="17"/>
        <v>0</v>
      </c>
      <c r="K441" s="11">
        <f t="shared" si="18"/>
        <v>0</v>
      </c>
      <c r="L441" s="12" t="str">
        <f t="shared" si="19"/>
        <v xml:space="preserve"> </v>
      </c>
      <c r="N441" s="10">
        <f>IF($C$4="", SUMIFS('무신사 메타 광고'!$X:$X, '무신사 메타 광고'!$D:$D, $B441),SUMIFS('무신사 메타 광고'!$X:$X,'무신사 메타 광고'!I:I,$C$4,'무신사 메타 광고'!D:D,$B441))</f>
        <v>0</v>
      </c>
      <c r="O441" s="11">
        <f t="shared" si="20"/>
        <v>0</v>
      </c>
      <c r="R441" s="13"/>
      <c r="S441" s="10">
        <f>IF($S$4="", SUMIFS('무신사 메타 광고'!$L:$L, '무신사 메타 광고'!$C:$C, $R441),SUMIFS('무신사 메타 광고'!L:L,'무신사 메타 광고'!$I:$I,$S$4,'무신사 메타 광고'!$C:$C,$R441))</f>
        <v>0</v>
      </c>
      <c r="T441" s="10">
        <f>IF($S$4="", SUMIFS('무신사 메타 광고'!$V:$V, '무신사 메타 광고'!$C:$C, $R441),SUMIFS('무신사 메타 광고'!$V:$V,'무신사 메타 광고'!$I:$I,$S$4,'무신사 메타 광고'!$C:$C,$R441))</f>
        <v>0</v>
      </c>
      <c r="U441" s="11">
        <f t="shared" si="21"/>
        <v>0</v>
      </c>
      <c r="V441" s="12" t="str">
        <f t="shared" si="25"/>
        <v xml:space="preserve"> </v>
      </c>
      <c r="W441" s="10">
        <f>IF($S$4="", SUMIFS('무신사 메타 광고'!$K:$K, '무신사 메타 광고'!$C:$C, $R441),SUMIFS('무신사 메타 광고'!$K:$K,'무신사 메타 광고'!$I:$I,$S$4,'무신사 메타 광고'!$C:$C,$R441))</f>
        <v>0</v>
      </c>
      <c r="X441" s="10">
        <f>IF($S$4="", SUMIFS('무신사 메타 광고'!$N:$N, '무신사 메타 광고'!$C:$C, $R441),SUMIFS('무신사 메타 광고'!$N:$N,'무신사 메타 광고'!$I:$I,$S$4,'무신사 메타 광고'!$C:$C,$R441))</f>
        <v>0</v>
      </c>
      <c r="Y441" s="11">
        <f t="shared" si="22"/>
        <v>0</v>
      </c>
      <c r="Z441" s="12" t="str">
        <f t="shared" si="26"/>
        <v xml:space="preserve"> </v>
      </c>
      <c r="AB441" s="10">
        <f>IF($S$4="", SUMIFS('무신사 메타 광고'!$X:$X, '무신사 메타 광고'!$C:$C, $R441),SUMIFS('무신사 메타 광고'!$X:$X,'무신사 메타 광고'!$I:$I,$S$4,'무신사 메타 광고'!$C:$C,$R441))</f>
        <v>0</v>
      </c>
      <c r="AC441" s="11">
        <f t="shared" si="23"/>
        <v>0</v>
      </c>
    </row>
    <row r="442" spans="2:29">
      <c r="B442" s="9"/>
      <c r="C442" s="10">
        <f>IF($C$4="", SUMIFS('무신사 메타 광고'!$L:$L, '무신사 메타 광고'!$D:$D, $B442), SUMIFS('무신사 메타 광고'!$L:$L, '무신사 메타 광고'!$I:$I, $C$4, '무신사 메타 광고'!$D:$D, $B442))</f>
        <v>0</v>
      </c>
      <c r="D442" s="10">
        <f>IF($C$4="", SUMIFS('무신사 메타 광고'!$V:$V, '무신사 메타 광고'!$D:$D, $B442), SUMIFS('무신사 메타 광고'!$V:$V,'무신사 메타 광고'!$I:$I,$C$4,'무신사 메타 광고'!$D:$D,$B442))</f>
        <v>0</v>
      </c>
      <c r="E442" s="11">
        <f t="shared" si="16"/>
        <v>0</v>
      </c>
      <c r="F442" s="12" t="str">
        <f t="shared" si="24"/>
        <v xml:space="preserve"> </v>
      </c>
      <c r="G442" s="10">
        <f>IF($C$4="", SUMIFS('무신사 메타 광고'!$K:$K, '무신사 메타 광고'!$D:$D, $B442), SUMIFS('무신사 메타 광고'!$K:$K,'무신사 메타 광고'!$I:$I,$C$4,'무신사 메타 광고'!D:D,$B442))</f>
        <v>0</v>
      </c>
      <c r="H442" s="10">
        <f>IF($C$4="", SUMIFS('무신사 메타 광고'!$N:$N, '무신사 메타 광고'!$D:$D, $B442),SUMIFS('무신사 메타 광고'!$N:$N,'무신사 메타 광고'!$I:$I,$C$4,'무신사 메타 광고'!$D:$D,$B442))</f>
        <v>0</v>
      </c>
      <c r="I442" s="10">
        <f>IF($C$4="", SUMIFS('무신사 메타 광고'!$U:$U, '무신사 메타 광고'!$D:$D, $B442),SUMIFS('무신사 메타 광고'!$U:$U,'무신사 메타 광고'!$I:$I,$C$4,'무신사 메타 광고'!$D:$D,$B442))</f>
        <v>0</v>
      </c>
      <c r="J442" s="11">
        <f t="shared" si="17"/>
        <v>0</v>
      </c>
      <c r="K442" s="11">
        <f t="shared" si="18"/>
        <v>0</v>
      </c>
      <c r="L442" s="12" t="str">
        <f t="shared" si="19"/>
        <v xml:space="preserve"> </v>
      </c>
      <c r="N442" s="10">
        <f>IF($C$4="", SUMIFS('무신사 메타 광고'!$X:$X, '무신사 메타 광고'!$D:$D, $B442),SUMIFS('무신사 메타 광고'!$X:$X,'무신사 메타 광고'!I:I,$C$4,'무신사 메타 광고'!D:D,$B442))</f>
        <v>0</v>
      </c>
      <c r="O442" s="11">
        <f t="shared" si="20"/>
        <v>0</v>
      </c>
      <c r="R442" s="13"/>
      <c r="S442" s="10">
        <f>IF($S$4="", SUMIFS('무신사 메타 광고'!$L:$L, '무신사 메타 광고'!$C:$C, $R442),SUMIFS('무신사 메타 광고'!L:L,'무신사 메타 광고'!$I:$I,$S$4,'무신사 메타 광고'!$C:$C,$R442))</f>
        <v>0</v>
      </c>
      <c r="T442" s="10">
        <f>IF($S$4="", SUMIFS('무신사 메타 광고'!$V:$V, '무신사 메타 광고'!$C:$C, $R442),SUMIFS('무신사 메타 광고'!$V:$V,'무신사 메타 광고'!$I:$I,$S$4,'무신사 메타 광고'!$C:$C,$R442))</f>
        <v>0</v>
      </c>
      <c r="U442" s="11">
        <f t="shared" si="21"/>
        <v>0</v>
      </c>
      <c r="V442" s="12" t="str">
        <f t="shared" si="25"/>
        <v xml:space="preserve"> </v>
      </c>
      <c r="W442" s="10">
        <f>IF($S$4="", SUMIFS('무신사 메타 광고'!$K:$K, '무신사 메타 광고'!$C:$C, $R442),SUMIFS('무신사 메타 광고'!$K:$K,'무신사 메타 광고'!$I:$I,$S$4,'무신사 메타 광고'!$C:$C,$R442))</f>
        <v>0</v>
      </c>
      <c r="X442" s="10">
        <f>IF($S$4="", SUMIFS('무신사 메타 광고'!$N:$N, '무신사 메타 광고'!$C:$C, $R442),SUMIFS('무신사 메타 광고'!$N:$N,'무신사 메타 광고'!$I:$I,$S$4,'무신사 메타 광고'!$C:$C,$R442))</f>
        <v>0</v>
      </c>
      <c r="Y442" s="11">
        <f t="shared" si="22"/>
        <v>0</v>
      </c>
      <c r="Z442" s="12" t="str">
        <f t="shared" si="26"/>
        <v xml:space="preserve"> </v>
      </c>
      <c r="AB442" s="10">
        <f>IF($S$4="", SUMIFS('무신사 메타 광고'!$X:$X, '무신사 메타 광고'!$C:$C, $R442),SUMIFS('무신사 메타 광고'!$X:$X,'무신사 메타 광고'!$I:$I,$S$4,'무신사 메타 광고'!$C:$C,$R442))</f>
        <v>0</v>
      </c>
      <c r="AC442" s="11">
        <f t="shared" si="23"/>
        <v>0</v>
      </c>
    </row>
    <row r="443" spans="2:29">
      <c r="B443" s="9"/>
      <c r="C443" s="10">
        <f>IF($C$4="", SUMIFS('무신사 메타 광고'!$L:$L, '무신사 메타 광고'!$D:$D, $B443), SUMIFS('무신사 메타 광고'!$L:$L, '무신사 메타 광고'!$I:$I, $C$4, '무신사 메타 광고'!$D:$D, $B443))</f>
        <v>0</v>
      </c>
      <c r="D443" s="10">
        <f>IF($C$4="", SUMIFS('무신사 메타 광고'!$V:$V, '무신사 메타 광고'!$D:$D, $B443), SUMIFS('무신사 메타 광고'!$V:$V,'무신사 메타 광고'!$I:$I,$C$4,'무신사 메타 광고'!$D:$D,$B443))</f>
        <v>0</v>
      </c>
      <c r="E443" s="11">
        <f t="shared" si="16"/>
        <v>0</v>
      </c>
      <c r="F443" s="12" t="str">
        <f t="shared" si="24"/>
        <v xml:space="preserve"> </v>
      </c>
      <c r="G443" s="10">
        <f>IF($C$4="", SUMIFS('무신사 메타 광고'!$K:$K, '무신사 메타 광고'!$D:$D, $B443), SUMIFS('무신사 메타 광고'!$K:$K,'무신사 메타 광고'!$I:$I,$C$4,'무신사 메타 광고'!D:D,$B443))</f>
        <v>0</v>
      </c>
      <c r="H443" s="10">
        <f>IF($C$4="", SUMIFS('무신사 메타 광고'!$N:$N, '무신사 메타 광고'!$D:$D, $B443),SUMIFS('무신사 메타 광고'!$N:$N,'무신사 메타 광고'!$I:$I,$C$4,'무신사 메타 광고'!$D:$D,$B443))</f>
        <v>0</v>
      </c>
      <c r="I443" s="10">
        <f>IF($C$4="", SUMIFS('무신사 메타 광고'!$U:$U, '무신사 메타 광고'!$D:$D, $B443),SUMIFS('무신사 메타 광고'!$U:$U,'무신사 메타 광고'!$I:$I,$C$4,'무신사 메타 광고'!$D:$D,$B443))</f>
        <v>0</v>
      </c>
      <c r="J443" s="11">
        <f t="shared" si="17"/>
        <v>0</v>
      </c>
      <c r="K443" s="11">
        <f t="shared" si="18"/>
        <v>0</v>
      </c>
      <c r="L443" s="12" t="str">
        <f t="shared" si="19"/>
        <v xml:space="preserve"> </v>
      </c>
      <c r="N443" s="10">
        <f>IF($C$4="", SUMIFS('무신사 메타 광고'!$X:$X, '무신사 메타 광고'!$D:$D, $B443),SUMIFS('무신사 메타 광고'!$X:$X,'무신사 메타 광고'!I:I,$C$4,'무신사 메타 광고'!D:D,$B443))</f>
        <v>0</v>
      </c>
      <c r="O443" s="11">
        <f t="shared" si="20"/>
        <v>0</v>
      </c>
      <c r="R443" s="13"/>
      <c r="S443" s="10">
        <f>IF($S$4="", SUMIFS('무신사 메타 광고'!$L:$L, '무신사 메타 광고'!$C:$C, $R443),SUMIFS('무신사 메타 광고'!L:L,'무신사 메타 광고'!$I:$I,$S$4,'무신사 메타 광고'!$C:$C,$R443))</f>
        <v>0</v>
      </c>
      <c r="T443" s="10">
        <f>IF($S$4="", SUMIFS('무신사 메타 광고'!$V:$V, '무신사 메타 광고'!$C:$C, $R443),SUMIFS('무신사 메타 광고'!$V:$V,'무신사 메타 광고'!$I:$I,$S$4,'무신사 메타 광고'!$C:$C,$R443))</f>
        <v>0</v>
      </c>
      <c r="U443" s="11">
        <f t="shared" si="21"/>
        <v>0</v>
      </c>
      <c r="V443" s="12" t="str">
        <f t="shared" si="25"/>
        <v xml:space="preserve"> </v>
      </c>
      <c r="W443" s="10">
        <f>IF($S$4="", SUMIFS('무신사 메타 광고'!$K:$K, '무신사 메타 광고'!$C:$C, $R443),SUMIFS('무신사 메타 광고'!$K:$K,'무신사 메타 광고'!$I:$I,$S$4,'무신사 메타 광고'!$C:$C,$R443))</f>
        <v>0</v>
      </c>
      <c r="X443" s="10">
        <f>IF($S$4="", SUMIFS('무신사 메타 광고'!$N:$N, '무신사 메타 광고'!$C:$C, $R443),SUMIFS('무신사 메타 광고'!$N:$N,'무신사 메타 광고'!$I:$I,$S$4,'무신사 메타 광고'!$C:$C,$R443))</f>
        <v>0</v>
      </c>
      <c r="Y443" s="11">
        <f t="shared" si="22"/>
        <v>0</v>
      </c>
      <c r="Z443" s="12" t="str">
        <f t="shared" si="26"/>
        <v xml:space="preserve"> </v>
      </c>
      <c r="AB443" s="10">
        <f>IF($S$4="", SUMIFS('무신사 메타 광고'!$X:$X, '무신사 메타 광고'!$C:$C, $R443),SUMIFS('무신사 메타 광고'!$X:$X,'무신사 메타 광고'!$I:$I,$S$4,'무신사 메타 광고'!$C:$C,$R443))</f>
        <v>0</v>
      </c>
      <c r="AC443" s="11">
        <f t="shared" si="23"/>
        <v>0</v>
      </c>
    </row>
    <row r="444" spans="2:29">
      <c r="B444" s="9"/>
      <c r="C444" s="10">
        <f>IF($C$4="", SUMIFS('무신사 메타 광고'!$L:$L, '무신사 메타 광고'!$D:$D, $B444), SUMIFS('무신사 메타 광고'!$L:$L, '무신사 메타 광고'!$I:$I, $C$4, '무신사 메타 광고'!$D:$D, $B444))</f>
        <v>0</v>
      </c>
      <c r="D444" s="10">
        <f>IF($C$4="", SUMIFS('무신사 메타 광고'!$V:$V, '무신사 메타 광고'!$D:$D, $B444), SUMIFS('무신사 메타 광고'!$V:$V,'무신사 메타 광고'!$I:$I,$C$4,'무신사 메타 광고'!$D:$D,$B444))</f>
        <v>0</v>
      </c>
      <c r="E444" s="11">
        <f t="shared" si="16"/>
        <v>0</v>
      </c>
      <c r="F444" s="12" t="str">
        <f t="shared" si="24"/>
        <v xml:space="preserve"> </v>
      </c>
      <c r="G444" s="10">
        <f>IF($C$4="", SUMIFS('무신사 메타 광고'!$K:$K, '무신사 메타 광고'!$D:$D, $B444), SUMIFS('무신사 메타 광고'!$K:$K,'무신사 메타 광고'!$I:$I,$C$4,'무신사 메타 광고'!D:D,$B444))</f>
        <v>0</v>
      </c>
      <c r="H444" s="10">
        <f>IF($C$4="", SUMIFS('무신사 메타 광고'!$N:$N, '무신사 메타 광고'!$D:$D, $B444),SUMIFS('무신사 메타 광고'!$N:$N,'무신사 메타 광고'!$I:$I,$C$4,'무신사 메타 광고'!$D:$D,$B444))</f>
        <v>0</v>
      </c>
      <c r="I444" s="10">
        <f>IF($C$4="", SUMIFS('무신사 메타 광고'!$U:$U, '무신사 메타 광고'!$D:$D, $B444),SUMIFS('무신사 메타 광고'!$U:$U,'무신사 메타 광고'!$I:$I,$C$4,'무신사 메타 광고'!$D:$D,$B444))</f>
        <v>0</v>
      </c>
      <c r="J444" s="11">
        <f t="shared" si="17"/>
        <v>0</v>
      </c>
      <c r="K444" s="11">
        <f t="shared" si="18"/>
        <v>0</v>
      </c>
      <c r="L444" s="12" t="str">
        <f t="shared" si="19"/>
        <v xml:space="preserve"> </v>
      </c>
      <c r="N444" s="10">
        <f>IF($C$4="", SUMIFS('무신사 메타 광고'!$X:$X, '무신사 메타 광고'!$D:$D, $B444),SUMIFS('무신사 메타 광고'!$X:$X,'무신사 메타 광고'!I:I,$C$4,'무신사 메타 광고'!D:D,$B444))</f>
        <v>0</v>
      </c>
      <c r="O444" s="11">
        <f t="shared" si="20"/>
        <v>0</v>
      </c>
      <c r="R444" s="13"/>
      <c r="S444" s="10">
        <f>IF($S$4="", SUMIFS('무신사 메타 광고'!$L:$L, '무신사 메타 광고'!$C:$C, $R444),SUMIFS('무신사 메타 광고'!L:L,'무신사 메타 광고'!$I:$I,$S$4,'무신사 메타 광고'!$C:$C,$R444))</f>
        <v>0</v>
      </c>
      <c r="T444" s="10">
        <f>IF($S$4="", SUMIFS('무신사 메타 광고'!$V:$V, '무신사 메타 광고'!$C:$C, $R444),SUMIFS('무신사 메타 광고'!$V:$V,'무신사 메타 광고'!$I:$I,$S$4,'무신사 메타 광고'!$C:$C,$R444))</f>
        <v>0</v>
      </c>
      <c r="U444" s="11">
        <f t="shared" si="21"/>
        <v>0</v>
      </c>
      <c r="V444" s="12" t="str">
        <f t="shared" si="25"/>
        <v xml:space="preserve"> </v>
      </c>
      <c r="W444" s="10">
        <f>IF($S$4="", SUMIFS('무신사 메타 광고'!$K:$K, '무신사 메타 광고'!$C:$C, $R444),SUMIFS('무신사 메타 광고'!$K:$K,'무신사 메타 광고'!$I:$I,$S$4,'무신사 메타 광고'!$C:$C,$R444))</f>
        <v>0</v>
      </c>
      <c r="X444" s="10">
        <f>IF($S$4="", SUMIFS('무신사 메타 광고'!$N:$N, '무신사 메타 광고'!$C:$C, $R444),SUMIFS('무신사 메타 광고'!$N:$N,'무신사 메타 광고'!$I:$I,$S$4,'무신사 메타 광고'!$C:$C,$R444))</f>
        <v>0</v>
      </c>
      <c r="Y444" s="11">
        <f t="shared" si="22"/>
        <v>0</v>
      </c>
      <c r="Z444" s="12" t="str">
        <f t="shared" si="26"/>
        <v xml:space="preserve"> </v>
      </c>
      <c r="AB444" s="10">
        <f>IF($S$4="", SUMIFS('무신사 메타 광고'!$X:$X, '무신사 메타 광고'!$C:$C, $R444),SUMIFS('무신사 메타 광고'!$X:$X,'무신사 메타 광고'!$I:$I,$S$4,'무신사 메타 광고'!$C:$C,$R444))</f>
        <v>0</v>
      </c>
      <c r="AC444" s="11">
        <f t="shared" si="23"/>
        <v>0</v>
      </c>
    </row>
    <row r="445" spans="2:29">
      <c r="B445" s="9"/>
      <c r="C445" s="10">
        <f>IF($C$4="", SUMIFS('무신사 메타 광고'!$L:$L, '무신사 메타 광고'!$D:$D, $B445), SUMIFS('무신사 메타 광고'!$L:$L, '무신사 메타 광고'!$I:$I, $C$4, '무신사 메타 광고'!$D:$D, $B445))</f>
        <v>0</v>
      </c>
      <c r="D445" s="10">
        <f>IF($C$4="", SUMIFS('무신사 메타 광고'!$V:$V, '무신사 메타 광고'!$D:$D, $B445), SUMIFS('무신사 메타 광고'!$V:$V,'무신사 메타 광고'!$I:$I,$C$4,'무신사 메타 광고'!$D:$D,$B445))</f>
        <v>0</v>
      </c>
      <c r="E445" s="11">
        <f t="shared" si="16"/>
        <v>0</v>
      </c>
      <c r="F445" s="12" t="str">
        <f t="shared" si="24"/>
        <v xml:space="preserve"> </v>
      </c>
      <c r="G445" s="10">
        <f>IF($C$4="", SUMIFS('무신사 메타 광고'!$K:$K, '무신사 메타 광고'!$D:$D, $B445), SUMIFS('무신사 메타 광고'!$K:$K,'무신사 메타 광고'!$I:$I,$C$4,'무신사 메타 광고'!D:D,$B445))</f>
        <v>0</v>
      </c>
      <c r="H445" s="10">
        <f>IF($C$4="", SUMIFS('무신사 메타 광고'!$N:$N, '무신사 메타 광고'!$D:$D, $B445),SUMIFS('무신사 메타 광고'!$N:$N,'무신사 메타 광고'!$I:$I,$C$4,'무신사 메타 광고'!$D:$D,$B445))</f>
        <v>0</v>
      </c>
      <c r="I445" s="10">
        <f>IF($C$4="", SUMIFS('무신사 메타 광고'!$U:$U, '무신사 메타 광고'!$D:$D, $B445),SUMIFS('무신사 메타 광고'!$U:$U,'무신사 메타 광고'!$I:$I,$C$4,'무신사 메타 광고'!$D:$D,$B445))</f>
        <v>0</v>
      </c>
      <c r="J445" s="11">
        <f t="shared" si="17"/>
        <v>0</v>
      </c>
      <c r="K445" s="11">
        <f t="shared" si="18"/>
        <v>0</v>
      </c>
      <c r="L445" s="12" t="str">
        <f t="shared" si="19"/>
        <v xml:space="preserve"> </v>
      </c>
      <c r="N445" s="10">
        <f>IF($C$4="", SUMIFS('무신사 메타 광고'!$X:$X, '무신사 메타 광고'!$D:$D, $B445),SUMIFS('무신사 메타 광고'!$X:$X,'무신사 메타 광고'!I:I,$C$4,'무신사 메타 광고'!D:D,$B445))</f>
        <v>0</v>
      </c>
      <c r="O445" s="11">
        <f t="shared" si="20"/>
        <v>0</v>
      </c>
      <c r="R445" s="13"/>
      <c r="S445" s="10">
        <f>IF($S$4="", SUMIFS('무신사 메타 광고'!$L:$L, '무신사 메타 광고'!$C:$C, $R445),SUMIFS('무신사 메타 광고'!L:L,'무신사 메타 광고'!$I:$I,$S$4,'무신사 메타 광고'!$C:$C,$R445))</f>
        <v>0</v>
      </c>
      <c r="T445" s="10">
        <f>IF($S$4="", SUMIFS('무신사 메타 광고'!$V:$V, '무신사 메타 광고'!$C:$C, $R445),SUMIFS('무신사 메타 광고'!$V:$V,'무신사 메타 광고'!$I:$I,$S$4,'무신사 메타 광고'!$C:$C,$R445))</f>
        <v>0</v>
      </c>
      <c r="U445" s="11">
        <f t="shared" si="21"/>
        <v>0</v>
      </c>
      <c r="V445" s="12" t="str">
        <f t="shared" si="25"/>
        <v xml:space="preserve"> </v>
      </c>
      <c r="W445" s="10">
        <f>IF($S$4="", SUMIFS('무신사 메타 광고'!$K:$K, '무신사 메타 광고'!$C:$C, $R445),SUMIFS('무신사 메타 광고'!$K:$K,'무신사 메타 광고'!$I:$I,$S$4,'무신사 메타 광고'!$C:$C,$R445))</f>
        <v>0</v>
      </c>
      <c r="X445" s="10">
        <f>IF($S$4="", SUMIFS('무신사 메타 광고'!$N:$N, '무신사 메타 광고'!$C:$C, $R445),SUMIFS('무신사 메타 광고'!$N:$N,'무신사 메타 광고'!$I:$I,$S$4,'무신사 메타 광고'!$C:$C,$R445))</f>
        <v>0</v>
      </c>
      <c r="Y445" s="11">
        <f t="shared" si="22"/>
        <v>0</v>
      </c>
      <c r="Z445" s="12" t="str">
        <f t="shared" si="26"/>
        <v xml:space="preserve"> </v>
      </c>
      <c r="AB445" s="10">
        <f>IF($S$4="", SUMIFS('무신사 메타 광고'!$X:$X, '무신사 메타 광고'!$C:$C, $R445),SUMIFS('무신사 메타 광고'!$X:$X,'무신사 메타 광고'!$I:$I,$S$4,'무신사 메타 광고'!$C:$C,$R445))</f>
        <v>0</v>
      </c>
      <c r="AC445" s="11">
        <f t="shared" si="23"/>
        <v>0</v>
      </c>
    </row>
    <row r="446" spans="2:29">
      <c r="B446" s="9"/>
      <c r="C446" s="10">
        <f>IF($C$4="", SUMIFS('무신사 메타 광고'!$L:$L, '무신사 메타 광고'!$D:$D, $B446), SUMIFS('무신사 메타 광고'!$L:$L, '무신사 메타 광고'!$I:$I, $C$4, '무신사 메타 광고'!$D:$D, $B446))</f>
        <v>0</v>
      </c>
      <c r="D446" s="10">
        <f>IF($C$4="", SUMIFS('무신사 메타 광고'!$V:$V, '무신사 메타 광고'!$D:$D, $B446), SUMIFS('무신사 메타 광고'!$V:$V,'무신사 메타 광고'!$I:$I,$C$4,'무신사 메타 광고'!$D:$D,$B446))</f>
        <v>0</v>
      </c>
      <c r="E446" s="11">
        <f t="shared" si="16"/>
        <v>0</v>
      </c>
      <c r="F446" s="12" t="str">
        <f t="shared" si="24"/>
        <v xml:space="preserve"> </v>
      </c>
      <c r="G446" s="10">
        <f>IF($C$4="", SUMIFS('무신사 메타 광고'!$K:$K, '무신사 메타 광고'!$D:$D, $B446), SUMIFS('무신사 메타 광고'!$K:$K,'무신사 메타 광고'!$I:$I,$C$4,'무신사 메타 광고'!D:D,$B446))</f>
        <v>0</v>
      </c>
      <c r="H446" s="10">
        <f>IF($C$4="", SUMIFS('무신사 메타 광고'!$N:$N, '무신사 메타 광고'!$D:$D, $B446),SUMIFS('무신사 메타 광고'!$N:$N,'무신사 메타 광고'!$I:$I,$C$4,'무신사 메타 광고'!$D:$D,$B446))</f>
        <v>0</v>
      </c>
      <c r="I446" s="10">
        <f>IF($C$4="", SUMIFS('무신사 메타 광고'!$U:$U, '무신사 메타 광고'!$D:$D, $B446),SUMIFS('무신사 메타 광고'!$U:$U,'무신사 메타 광고'!$I:$I,$C$4,'무신사 메타 광고'!$D:$D,$B446))</f>
        <v>0</v>
      </c>
      <c r="J446" s="11">
        <f t="shared" si="17"/>
        <v>0</v>
      </c>
      <c r="K446" s="11">
        <f t="shared" si="18"/>
        <v>0</v>
      </c>
      <c r="L446" s="12" t="str">
        <f t="shared" si="19"/>
        <v xml:space="preserve"> </v>
      </c>
      <c r="N446" s="10">
        <f>IF($C$4="", SUMIFS('무신사 메타 광고'!$X:$X, '무신사 메타 광고'!$D:$D, $B446),SUMIFS('무신사 메타 광고'!$X:$X,'무신사 메타 광고'!I:I,$C$4,'무신사 메타 광고'!D:D,$B446))</f>
        <v>0</v>
      </c>
      <c r="O446" s="11">
        <f t="shared" si="20"/>
        <v>0</v>
      </c>
      <c r="R446" s="13"/>
      <c r="S446" s="10">
        <f>IF($S$4="", SUMIFS('무신사 메타 광고'!$L:$L, '무신사 메타 광고'!$C:$C, $R446),SUMIFS('무신사 메타 광고'!L:L,'무신사 메타 광고'!$I:$I,$S$4,'무신사 메타 광고'!$C:$C,$R446))</f>
        <v>0</v>
      </c>
      <c r="T446" s="10">
        <f>IF($S$4="", SUMIFS('무신사 메타 광고'!$V:$V, '무신사 메타 광고'!$C:$C, $R446),SUMIFS('무신사 메타 광고'!$V:$V,'무신사 메타 광고'!$I:$I,$S$4,'무신사 메타 광고'!$C:$C,$R446))</f>
        <v>0</v>
      </c>
      <c r="U446" s="11">
        <f t="shared" si="21"/>
        <v>0</v>
      </c>
      <c r="V446" s="12" t="str">
        <f t="shared" si="25"/>
        <v xml:space="preserve"> </v>
      </c>
      <c r="W446" s="10">
        <f>IF($S$4="", SUMIFS('무신사 메타 광고'!$K:$K, '무신사 메타 광고'!$C:$C, $R446),SUMIFS('무신사 메타 광고'!$K:$K,'무신사 메타 광고'!$I:$I,$S$4,'무신사 메타 광고'!$C:$C,$R446))</f>
        <v>0</v>
      </c>
      <c r="X446" s="10">
        <f>IF($S$4="", SUMIFS('무신사 메타 광고'!$N:$N, '무신사 메타 광고'!$C:$C, $R446),SUMIFS('무신사 메타 광고'!$N:$N,'무신사 메타 광고'!$I:$I,$S$4,'무신사 메타 광고'!$C:$C,$R446))</f>
        <v>0</v>
      </c>
      <c r="Y446" s="11">
        <f t="shared" si="22"/>
        <v>0</v>
      </c>
      <c r="Z446" s="12" t="str">
        <f t="shared" si="26"/>
        <v xml:space="preserve"> </v>
      </c>
      <c r="AB446" s="10">
        <f>IF($S$4="", SUMIFS('무신사 메타 광고'!$X:$X, '무신사 메타 광고'!$C:$C, $R446),SUMIFS('무신사 메타 광고'!$X:$X,'무신사 메타 광고'!$I:$I,$S$4,'무신사 메타 광고'!$C:$C,$R446))</f>
        <v>0</v>
      </c>
      <c r="AC446" s="11">
        <f t="shared" si="23"/>
        <v>0</v>
      </c>
    </row>
    <row r="447" spans="2:29">
      <c r="B447" s="9"/>
      <c r="C447" s="10">
        <f>IF($C$4="", SUMIFS('무신사 메타 광고'!$L:$L, '무신사 메타 광고'!$D:$D, $B447), SUMIFS('무신사 메타 광고'!$L:$L, '무신사 메타 광고'!$I:$I, $C$4, '무신사 메타 광고'!$D:$D, $B447))</f>
        <v>0</v>
      </c>
      <c r="D447" s="10">
        <f>IF($C$4="", SUMIFS('무신사 메타 광고'!$V:$V, '무신사 메타 광고'!$D:$D, $B447), SUMIFS('무신사 메타 광고'!$V:$V,'무신사 메타 광고'!$I:$I,$C$4,'무신사 메타 광고'!$D:$D,$B447))</f>
        <v>0</v>
      </c>
      <c r="E447" s="11">
        <f t="shared" si="16"/>
        <v>0</v>
      </c>
      <c r="F447" s="12" t="str">
        <f t="shared" si="24"/>
        <v xml:space="preserve"> </v>
      </c>
      <c r="G447" s="10">
        <f>IF($C$4="", SUMIFS('무신사 메타 광고'!$K:$K, '무신사 메타 광고'!$D:$D, $B447), SUMIFS('무신사 메타 광고'!$K:$K,'무신사 메타 광고'!$I:$I,$C$4,'무신사 메타 광고'!D:D,$B447))</f>
        <v>0</v>
      </c>
      <c r="H447" s="10">
        <f>IF($C$4="", SUMIFS('무신사 메타 광고'!$N:$N, '무신사 메타 광고'!$D:$D, $B447),SUMIFS('무신사 메타 광고'!$N:$N,'무신사 메타 광고'!$I:$I,$C$4,'무신사 메타 광고'!$D:$D,$B447))</f>
        <v>0</v>
      </c>
      <c r="I447" s="10">
        <f>IF($C$4="", SUMIFS('무신사 메타 광고'!$U:$U, '무신사 메타 광고'!$D:$D, $B447),SUMIFS('무신사 메타 광고'!$U:$U,'무신사 메타 광고'!$I:$I,$C$4,'무신사 메타 광고'!$D:$D,$B447))</f>
        <v>0</v>
      </c>
      <c r="J447" s="11">
        <f t="shared" si="17"/>
        <v>0</v>
      </c>
      <c r="K447" s="11">
        <f t="shared" si="18"/>
        <v>0</v>
      </c>
      <c r="L447" s="12" t="str">
        <f t="shared" si="19"/>
        <v xml:space="preserve"> </v>
      </c>
      <c r="N447" s="10">
        <f>IF($C$4="", SUMIFS('무신사 메타 광고'!$X:$X, '무신사 메타 광고'!$D:$D, $B447),SUMIFS('무신사 메타 광고'!$X:$X,'무신사 메타 광고'!I:I,$C$4,'무신사 메타 광고'!D:D,$B447))</f>
        <v>0</v>
      </c>
      <c r="O447" s="11">
        <f t="shared" si="20"/>
        <v>0</v>
      </c>
      <c r="R447" s="13"/>
      <c r="S447" s="10">
        <f>IF($S$4="", SUMIFS('무신사 메타 광고'!$L:$L, '무신사 메타 광고'!$C:$C, $R447),SUMIFS('무신사 메타 광고'!L:L,'무신사 메타 광고'!$I:$I,$S$4,'무신사 메타 광고'!$C:$C,$R447))</f>
        <v>0</v>
      </c>
      <c r="T447" s="10">
        <f>IF($S$4="", SUMIFS('무신사 메타 광고'!$V:$V, '무신사 메타 광고'!$C:$C, $R447),SUMIFS('무신사 메타 광고'!$V:$V,'무신사 메타 광고'!$I:$I,$S$4,'무신사 메타 광고'!$C:$C,$R447))</f>
        <v>0</v>
      </c>
      <c r="U447" s="11">
        <f t="shared" si="21"/>
        <v>0</v>
      </c>
      <c r="V447" s="12" t="str">
        <f t="shared" si="25"/>
        <v xml:space="preserve"> </v>
      </c>
      <c r="W447" s="10">
        <f>IF($S$4="", SUMIFS('무신사 메타 광고'!$K:$K, '무신사 메타 광고'!$C:$C, $R447),SUMIFS('무신사 메타 광고'!$K:$K,'무신사 메타 광고'!$I:$I,$S$4,'무신사 메타 광고'!$C:$C,$R447))</f>
        <v>0</v>
      </c>
      <c r="X447" s="10">
        <f>IF($S$4="", SUMIFS('무신사 메타 광고'!$N:$N, '무신사 메타 광고'!$C:$C, $R447),SUMIFS('무신사 메타 광고'!$N:$N,'무신사 메타 광고'!$I:$I,$S$4,'무신사 메타 광고'!$C:$C,$R447))</f>
        <v>0</v>
      </c>
      <c r="Y447" s="11">
        <f t="shared" si="22"/>
        <v>0</v>
      </c>
      <c r="Z447" s="12" t="str">
        <f t="shared" si="26"/>
        <v xml:space="preserve"> </v>
      </c>
      <c r="AB447" s="10">
        <f>IF($S$4="", SUMIFS('무신사 메타 광고'!$X:$X, '무신사 메타 광고'!$C:$C, $R447),SUMIFS('무신사 메타 광고'!$X:$X,'무신사 메타 광고'!$I:$I,$S$4,'무신사 메타 광고'!$C:$C,$R447))</f>
        <v>0</v>
      </c>
      <c r="AC447" s="11">
        <f t="shared" si="23"/>
        <v>0</v>
      </c>
    </row>
    <row r="448" spans="2:29">
      <c r="B448" s="9"/>
      <c r="C448" s="10">
        <f>IF($C$4="", SUMIFS('무신사 메타 광고'!$L:$L, '무신사 메타 광고'!$D:$D, $B448), SUMIFS('무신사 메타 광고'!$L:$L, '무신사 메타 광고'!$I:$I, $C$4, '무신사 메타 광고'!$D:$D, $B448))</f>
        <v>0</v>
      </c>
      <c r="D448" s="10">
        <f>IF($C$4="", SUMIFS('무신사 메타 광고'!$V:$V, '무신사 메타 광고'!$D:$D, $B448), SUMIFS('무신사 메타 광고'!$V:$V,'무신사 메타 광고'!$I:$I,$C$4,'무신사 메타 광고'!$D:$D,$B448))</f>
        <v>0</v>
      </c>
      <c r="E448" s="11">
        <f t="shared" si="16"/>
        <v>0</v>
      </c>
      <c r="F448" s="12" t="str">
        <f t="shared" si="24"/>
        <v xml:space="preserve"> </v>
      </c>
      <c r="G448" s="10">
        <f>IF($C$4="", SUMIFS('무신사 메타 광고'!$K:$K, '무신사 메타 광고'!$D:$D, $B448), SUMIFS('무신사 메타 광고'!$K:$K,'무신사 메타 광고'!$I:$I,$C$4,'무신사 메타 광고'!D:D,$B448))</f>
        <v>0</v>
      </c>
      <c r="H448" s="10">
        <f>IF($C$4="", SUMIFS('무신사 메타 광고'!$N:$N, '무신사 메타 광고'!$D:$D, $B448),SUMIFS('무신사 메타 광고'!$N:$N,'무신사 메타 광고'!$I:$I,$C$4,'무신사 메타 광고'!$D:$D,$B448))</f>
        <v>0</v>
      </c>
      <c r="I448" s="10">
        <f>IF($C$4="", SUMIFS('무신사 메타 광고'!$U:$U, '무신사 메타 광고'!$D:$D, $B448),SUMIFS('무신사 메타 광고'!$U:$U,'무신사 메타 광고'!$I:$I,$C$4,'무신사 메타 광고'!$D:$D,$B448))</f>
        <v>0</v>
      </c>
      <c r="J448" s="11">
        <f t="shared" si="17"/>
        <v>0</v>
      </c>
      <c r="K448" s="11">
        <f t="shared" si="18"/>
        <v>0</v>
      </c>
      <c r="L448" s="12" t="str">
        <f t="shared" si="19"/>
        <v xml:space="preserve"> </v>
      </c>
      <c r="N448" s="10">
        <f>IF($C$4="", SUMIFS('무신사 메타 광고'!$X:$X, '무신사 메타 광고'!$D:$D, $B448),SUMIFS('무신사 메타 광고'!$X:$X,'무신사 메타 광고'!I:I,$C$4,'무신사 메타 광고'!D:D,$B448))</f>
        <v>0</v>
      </c>
      <c r="O448" s="11">
        <f t="shared" si="20"/>
        <v>0</v>
      </c>
      <c r="R448" s="13"/>
      <c r="S448" s="10">
        <f>IF($S$4="", SUMIFS('무신사 메타 광고'!$L:$L, '무신사 메타 광고'!$C:$C, $R448),SUMIFS('무신사 메타 광고'!L:L,'무신사 메타 광고'!$I:$I,$S$4,'무신사 메타 광고'!$C:$C,$R448))</f>
        <v>0</v>
      </c>
      <c r="T448" s="10">
        <f>IF($S$4="", SUMIFS('무신사 메타 광고'!$V:$V, '무신사 메타 광고'!$C:$C, $R448),SUMIFS('무신사 메타 광고'!$V:$V,'무신사 메타 광고'!$I:$I,$S$4,'무신사 메타 광고'!$C:$C,$R448))</f>
        <v>0</v>
      </c>
      <c r="U448" s="11">
        <f t="shared" si="21"/>
        <v>0</v>
      </c>
      <c r="V448" s="12" t="str">
        <f t="shared" si="25"/>
        <v xml:space="preserve"> </v>
      </c>
      <c r="W448" s="10">
        <f>IF($S$4="", SUMIFS('무신사 메타 광고'!$K:$K, '무신사 메타 광고'!$C:$C, $R448),SUMIFS('무신사 메타 광고'!$K:$K,'무신사 메타 광고'!$I:$I,$S$4,'무신사 메타 광고'!$C:$C,$R448))</f>
        <v>0</v>
      </c>
      <c r="X448" s="10">
        <f>IF($S$4="", SUMIFS('무신사 메타 광고'!$N:$N, '무신사 메타 광고'!$C:$C, $R448),SUMIFS('무신사 메타 광고'!$N:$N,'무신사 메타 광고'!$I:$I,$S$4,'무신사 메타 광고'!$C:$C,$R448))</f>
        <v>0</v>
      </c>
      <c r="Y448" s="11">
        <f t="shared" si="22"/>
        <v>0</v>
      </c>
      <c r="Z448" s="12" t="str">
        <f t="shared" si="26"/>
        <v xml:space="preserve"> </v>
      </c>
      <c r="AB448" s="10">
        <f>IF($S$4="", SUMIFS('무신사 메타 광고'!$X:$X, '무신사 메타 광고'!$C:$C, $R448),SUMIFS('무신사 메타 광고'!$X:$X,'무신사 메타 광고'!$I:$I,$S$4,'무신사 메타 광고'!$C:$C,$R448))</f>
        <v>0</v>
      </c>
      <c r="AC448" s="11">
        <f t="shared" si="23"/>
        <v>0</v>
      </c>
    </row>
    <row r="449" spans="2:29">
      <c r="B449" s="9"/>
      <c r="C449" s="10">
        <f>IF($C$4="", SUMIFS('무신사 메타 광고'!$L:$L, '무신사 메타 광고'!$D:$D, $B449), SUMIFS('무신사 메타 광고'!$L:$L, '무신사 메타 광고'!$I:$I, $C$4, '무신사 메타 광고'!$D:$D, $B449))</f>
        <v>0</v>
      </c>
      <c r="D449" s="10">
        <f>IF($C$4="", SUMIFS('무신사 메타 광고'!$V:$V, '무신사 메타 광고'!$D:$D, $B449), SUMIFS('무신사 메타 광고'!$V:$V,'무신사 메타 광고'!$I:$I,$C$4,'무신사 메타 광고'!$D:$D,$B449))</f>
        <v>0</v>
      </c>
      <c r="E449" s="11">
        <f t="shared" si="16"/>
        <v>0</v>
      </c>
      <c r="F449" s="12" t="str">
        <f t="shared" si="24"/>
        <v xml:space="preserve"> </v>
      </c>
      <c r="G449" s="10">
        <f>IF($C$4="", SUMIFS('무신사 메타 광고'!$K:$K, '무신사 메타 광고'!$D:$D, $B449), SUMIFS('무신사 메타 광고'!$K:$K,'무신사 메타 광고'!$I:$I,$C$4,'무신사 메타 광고'!D:D,$B449))</f>
        <v>0</v>
      </c>
      <c r="H449" s="10">
        <f>IF($C$4="", SUMIFS('무신사 메타 광고'!$N:$N, '무신사 메타 광고'!$D:$D, $B449),SUMIFS('무신사 메타 광고'!$N:$N,'무신사 메타 광고'!$I:$I,$C$4,'무신사 메타 광고'!$D:$D,$B449))</f>
        <v>0</v>
      </c>
      <c r="I449" s="10">
        <f>IF($C$4="", SUMIFS('무신사 메타 광고'!$U:$U, '무신사 메타 광고'!$D:$D, $B449),SUMIFS('무신사 메타 광고'!$U:$U,'무신사 메타 광고'!$I:$I,$C$4,'무신사 메타 광고'!$D:$D,$B449))</f>
        <v>0</v>
      </c>
      <c r="J449" s="11">
        <f t="shared" si="17"/>
        <v>0</v>
      </c>
      <c r="K449" s="11">
        <f t="shared" si="18"/>
        <v>0</v>
      </c>
      <c r="L449" s="12" t="str">
        <f t="shared" si="19"/>
        <v xml:space="preserve"> </v>
      </c>
      <c r="N449" s="10">
        <f>IF($C$4="", SUMIFS('무신사 메타 광고'!$X:$X, '무신사 메타 광고'!$D:$D, $B449),SUMIFS('무신사 메타 광고'!$X:$X,'무신사 메타 광고'!I:I,$C$4,'무신사 메타 광고'!D:D,$B449))</f>
        <v>0</v>
      </c>
      <c r="O449" s="11">
        <f t="shared" si="20"/>
        <v>0</v>
      </c>
      <c r="R449" s="13"/>
      <c r="S449" s="10">
        <f>IF($S$4="", SUMIFS('무신사 메타 광고'!$L:$L, '무신사 메타 광고'!$C:$C, $R449),SUMIFS('무신사 메타 광고'!L:L,'무신사 메타 광고'!$I:$I,$S$4,'무신사 메타 광고'!$C:$C,$R449))</f>
        <v>0</v>
      </c>
      <c r="T449" s="10">
        <f>IF($S$4="", SUMIFS('무신사 메타 광고'!$V:$V, '무신사 메타 광고'!$C:$C, $R449),SUMIFS('무신사 메타 광고'!$V:$V,'무신사 메타 광고'!$I:$I,$S$4,'무신사 메타 광고'!$C:$C,$R449))</f>
        <v>0</v>
      </c>
      <c r="U449" s="11">
        <f t="shared" si="21"/>
        <v>0</v>
      </c>
      <c r="V449" s="12" t="str">
        <f t="shared" si="25"/>
        <v xml:space="preserve"> </v>
      </c>
      <c r="W449" s="10">
        <f>IF($S$4="", SUMIFS('무신사 메타 광고'!$K:$K, '무신사 메타 광고'!$C:$C, $R449),SUMIFS('무신사 메타 광고'!$K:$K,'무신사 메타 광고'!$I:$I,$S$4,'무신사 메타 광고'!$C:$C,$R449))</f>
        <v>0</v>
      </c>
      <c r="X449" s="10">
        <f>IF($S$4="", SUMIFS('무신사 메타 광고'!$N:$N, '무신사 메타 광고'!$C:$C, $R449),SUMIFS('무신사 메타 광고'!$N:$N,'무신사 메타 광고'!$I:$I,$S$4,'무신사 메타 광고'!$C:$C,$R449))</f>
        <v>0</v>
      </c>
      <c r="Y449" s="11">
        <f t="shared" si="22"/>
        <v>0</v>
      </c>
      <c r="Z449" s="12" t="str">
        <f t="shared" si="26"/>
        <v xml:space="preserve"> </v>
      </c>
      <c r="AB449" s="10">
        <f>IF($S$4="", SUMIFS('무신사 메타 광고'!$X:$X, '무신사 메타 광고'!$C:$C, $R449),SUMIFS('무신사 메타 광고'!$X:$X,'무신사 메타 광고'!$I:$I,$S$4,'무신사 메타 광고'!$C:$C,$R449))</f>
        <v>0</v>
      </c>
      <c r="AC449" s="11">
        <f t="shared" si="23"/>
        <v>0</v>
      </c>
    </row>
    <row r="450" spans="2:29">
      <c r="B450" s="9"/>
      <c r="C450" s="10">
        <f>IF($C$4="", SUMIFS('무신사 메타 광고'!$L:$L, '무신사 메타 광고'!$D:$D, $B450), SUMIFS('무신사 메타 광고'!$L:$L, '무신사 메타 광고'!$I:$I, $C$4, '무신사 메타 광고'!$D:$D, $B450))</f>
        <v>0</v>
      </c>
      <c r="D450" s="10">
        <f>IF($C$4="", SUMIFS('무신사 메타 광고'!$V:$V, '무신사 메타 광고'!$D:$D, $B450), SUMIFS('무신사 메타 광고'!$V:$V,'무신사 메타 광고'!$I:$I,$C$4,'무신사 메타 광고'!$D:$D,$B450))</f>
        <v>0</v>
      </c>
      <c r="E450" s="11">
        <f t="shared" si="16"/>
        <v>0</v>
      </c>
      <c r="F450" s="12" t="str">
        <f t="shared" si="24"/>
        <v xml:space="preserve"> </v>
      </c>
      <c r="G450" s="10">
        <f>IF($C$4="", SUMIFS('무신사 메타 광고'!$K:$K, '무신사 메타 광고'!$D:$D, $B450), SUMIFS('무신사 메타 광고'!$K:$K,'무신사 메타 광고'!$I:$I,$C$4,'무신사 메타 광고'!D:D,$B450))</f>
        <v>0</v>
      </c>
      <c r="H450" s="10">
        <f>IF($C$4="", SUMIFS('무신사 메타 광고'!$N:$N, '무신사 메타 광고'!$D:$D, $B450),SUMIFS('무신사 메타 광고'!$N:$N,'무신사 메타 광고'!$I:$I,$C$4,'무신사 메타 광고'!$D:$D,$B450))</f>
        <v>0</v>
      </c>
      <c r="I450" s="10">
        <f>IF($C$4="", SUMIFS('무신사 메타 광고'!$U:$U, '무신사 메타 광고'!$D:$D, $B450),SUMIFS('무신사 메타 광고'!$U:$U,'무신사 메타 광고'!$I:$I,$C$4,'무신사 메타 광고'!$D:$D,$B450))</f>
        <v>0</v>
      </c>
      <c r="J450" s="11">
        <f t="shared" si="17"/>
        <v>0</v>
      </c>
      <c r="K450" s="11">
        <f t="shared" si="18"/>
        <v>0</v>
      </c>
      <c r="L450" s="12" t="str">
        <f t="shared" si="19"/>
        <v xml:space="preserve"> </v>
      </c>
      <c r="N450" s="10">
        <f>IF($C$4="", SUMIFS('무신사 메타 광고'!$X:$X, '무신사 메타 광고'!$D:$D, $B450),SUMIFS('무신사 메타 광고'!$X:$X,'무신사 메타 광고'!I:I,$C$4,'무신사 메타 광고'!D:D,$B450))</f>
        <v>0</v>
      </c>
      <c r="O450" s="11">
        <f t="shared" si="20"/>
        <v>0</v>
      </c>
      <c r="R450" s="13"/>
      <c r="S450" s="10">
        <f>IF($S$4="", SUMIFS('무신사 메타 광고'!$L:$L, '무신사 메타 광고'!$C:$C, $R450),SUMIFS('무신사 메타 광고'!L:L,'무신사 메타 광고'!$I:$I,$S$4,'무신사 메타 광고'!$C:$C,$R450))</f>
        <v>0</v>
      </c>
      <c r="T450" s="10">
        <f>IF($S$4="", SUMIFS('무신사 메타 광고'!$V:$V, '무신사 메타 광고'!$C:$C, $R450),SUMIFS('무신사 메타 광고'!$V:$V,'무신사 메타 광고'!$I:$I,$S$4,'무신사 메타 광고'!$C:$C,$R450))</f>
        <v>0</v>
      </c>
      <c r="U450" s="11">
        <f t="shared" si="21"/>
        <v>0</v>
      </c>
      <c r="V450" s="12" t="str">
        <f t="shared" si="25"/>
        <v xml:space="preserve"> </v>
      </c>
      <c r="W450" s="10">
        <f>IF($S$4="", SUMIFS('무신사 메타 광고'!$K:$K, '무신사 메타 광고'!$C:$C, $R450),SUMIFS('무신사 메타 광고'!$K:$K,'무신사 메타 광고'!$I:$I,$S$4,'무신사 메타 광고'!$C:$C,$R450))</f>
        <v>0</v>
      </c>
      <c r="X450" s="10">
        <f>IF($S$4="", SUMIFS('무신사 메타 광고'!$N:$N, '무신사 메타 광고'!$C:$C, $R450),SUMIFS('무신사 메타 광고'!$N:$N,'무신사 메타 광고'!$I:$I,$S$4,'무신사 메타 광고'!$C:$C,$R450))</f>
        <v>0</v>
      </c>
      <c r="Y450" s="11">
        <f t="shared" si="22"/>
        <v>0</v>
      </c>
      <c r="Z450" s="12" t="str">
        <f t="shared" si="26"/>
        <v xml:space="preserve"> </v>
      </c>
      <c r="AB450" s="10">
        <f>IF($S$4="", SUMIFS('무신사 메타 광고'!$X:$X, '무신사 메타 광고'!$C:$C, $R450),SUMIFS('무신사 메타 광고'!$X:$X,'무신사 메타 광고'!$I:$I,$S$4,'무신사 메타 광고'!$C:$C,$R450))</f>
        <v>0</v>
      </c>
      <c r="AC450" s="11">
        <f t="shared" si="23"/>
        <v>0</v>
      </c>
    </row>
    <row r="451" spans="2:29">
      <c r="B451" s="9"/>
      <c r="C451" s="10">
        <f>IF($C$4="", SUMIFS('무신사 메타 광고'!$L:$L, '무신사 메타 광고'!$D:$D, $B451), SUMIFS('무신사 메타 광고'!$L:$L, '무신사 메타 광고'!$I:$I, $C$4, '무신사 메타 광고'!$D:$D, $B451))</f>
        <v>0</v>
      </c>
      <c r="D451" s="10">
        <f>IF($C$4="", SUMIFS('무신사 메타 광고'!$V:$V, '무신사 메타 광고'!$D:$D, $B451), SUMIFS('무신사 메타 광고'!$V:$V,'무신사 메타 광고'!$I:$I,$C$4,'무신사 메타 광고'!$D:$D,$B451))</f>
        <v>0</v>
      </c>
      <c r="E451" s="11">
        <f t="shared" si="16"/>
        <v>0</v>
      </c>
      <c r="F451" s="12" t="str">
        <f t="shared" si="24"/>
        <v xml:space="preserve"> </v>
      </c>
      <c r="G451" s="10">
        <f>IF($C$4="", SUMIFS('무신사 메타 광고'!$K:$K, '무신사 메타 광고'!$D:$D, $B451), SUMIFS('무신사 메타 광고'!$K:$K,'무신사 메타 광고'!$I:$I,$C$4,'무신사 메타 광고'!D:D,$B451))</f>
        <v>0</v>
      </c>
      <c r="H451" s="10">
        <f>IF($C$4="", SUMIFS('무신사 메타 광고'!$N:$N, '무신사 메타 광고'!$D:$D, $B451),SUMIFS('무신사 메타 광고'!$N:$N,'무신사 메타 광고'!$I:$I,$C$4,'무신사 메타 광고'!$D:$D,$B451))</f>
        <v>0</v>
      </c>
      <c r="I451" s="10">
        <f>IF($C$4="", SUMIFS('무신사 메타 광고'!$U:$U, '무신사 메타 광고'!$D:$D, $B451),SUMIFS('무신사 메타 광고'!$U:$U,'무신사 메타 광고'!$I:$I,$C$4,'무신사 메타 광고'!$D:$D,$B451))</f>
        <v>0</v>
      </c>
      <c r="J451" s="11">
        <f t="shared" si="17"/>
        <v>0</v>
      </c>
      <c r="K451" s="11">
        <f t="shared" si="18"/>
        <v>0</v>
      </c>
      <c r="L451" s="12" t="str">
        <f t="shared" si="19"/>
        <v xml:space="preserve"> </v>
      </c>
      <c r="N451" s="10">
        <f>IF($C$4="", SUMIFS('무신사 메타 광고'!$X:$X, '무신사 메타 광고'!$D:$D, $B451),SUMIFS('무신사 메타 광고'!$X:$X,'무신사 메타 광고'!I:I,$C$4,'무신사 메타 광고'!D:D,$B451))</f>
        <v>0</v>
      </c>
      <c r="O451" s="11">
        <f t="shared" si="20"/>
        <v>0</v>
      </c>
      <c r="R451" s="13"/>
      <c r="S451" s="10">
        <f>IF($S$4="", SUMIFS('무신사 메타 광고'!$L:$L, '무신사 메타 광고'!$C:$C, $R451),SUMIFS('무신사 메타 광고'!L:L,'무신사 메타 광고'!$I:$I,$S$4,'무신사 메타 광고'!$C:$C,$R451))</f>
        <v>0</v>
      </c>
      <c r="T451" s="10">
        <f>IF($S$4="", SUMIFS('무신사 메타 광고'!$V:$V, '무신사 메타 광고'!$C:$C, $R451),SUMIFS('무신사 메타 광고'!$V:$V,'무신사 메타 광고'!$I:$I,$S$4,'무신사 메타 광고'!$C:$C,$R451))</f>
        <v>0</v>
      </c>
      <c r="U451" s="11">
        <f t="shared" si="21"/>
        <v>0</v>
      </c>
      <c r="V451" s="12" t="str">
        <f t="shared" si="25"/>
        <v xml:space="preserve"> </v>
      </c>
      <c r="W451" s="10">
        <f>IF($S$4="", SUMIFS('무신사 메타 광고'!$K:$K, '무신사 메타 광고'!$C:$C, $R451),SUMIFS('무신사 메타 광고'!$K:$K,'무신사 메타 광고'!$I:$I,$S$4,'무신사 메타 광고'!$C:$C,$R451))</f>
        <v>0</v>
      </c>
      <c r="X451" s="10">
        <f>IF($S$4="", SUMIFS('무신사 메타 광고'!$N:$N, '무신사 메타 광고'!$C:$C, $R451),SUMIFS('무신사 메타 광고'!$N:$N,'무신사 메타 광고'!$I:$I,$S$4,'무신사 메타 광고'!$C:$C,$R451))</f>
        <v>0</v>
      </c>
      <c r="Y451" s="11">
        <f t="shared" si="22"/>
        <v>0</v>
      </c>
      <c r="Z451" s="12" t="str">
        <f t="shared" si="26"/>
        <v xml:space="preserve"> </v>
      </c>
      <c r="AB451" s="10">
        <f>IF($S$4="", SUMIFS('무신사 메타 광고'!$X:$X, '무신사 메타 광고'!$C:$C, $R451),SUMIFS('무신사 메타 광고'!$X:$X,'무신사 메타 광고'!$I:$I,$S$4,'무신사 메타 광고'!$C:$C,$R451))</f>
        <v>0</v>
      </c>
      <c r="AC451" s="11">
        <f t="shared" si="23"/>
        <v>0</v>
      </c>
    </row>
    <row r="452" spans="2:29">
      <c r="B452" s="9"/>
      <c r="C452" s="10">
        <f>IF($C$4="", SUMIFS('무신사 메타 광고'!$L:$L, '무신사 메타 광고'!$D:$D, $B452), SUMIFS('무신사 메타 광고'!$L:$L, '무신사 메타 광고'!$I:$I, $C$4, '무신사 메타 광고'!$D:$D, $B452))</f>
        <v>0</v>
      </c>
      <c r="D452" s="10">
        <f>IF($C$4="", SUMIFS('무신사 메타 광고'!$V:$V, '무신사 메타 광고'!$D:$D, $B452), SUMIFS('무신사 메타 광고'!$V:$V,'무신사 메타 광고'!$I:$I,$C$4,'무신사 메타 광고'!$D:$D,$B452))</f>
        <v>0</v>
      </c>
      <c r="E452" s="11">
        <f t="shared" si="16"/>
        <v>0</v>
      </c>
      <c r="F452" s="12" t="str">
        <f t="shared" si="24"/>
        <v xml:space="preserve"> </v>
      </c>
      <c r="G452" s="10">
        <f>IF($C$4="", SUMIFS('무신사 메타 광고'!$K:$K, '무신사 메타 광고'!$D:$D, $B452), SUMIFS('무신사 메타 광고'!$K:$K,'무신사 메타 광고'!$I:$I,$C$4,'무신사 메타 광고'!D:D,$B452))</f>
        <v>0</v>
      </c>
      <c r="H452" s="10">
        <f>IF($C$4="", SUMIFS('무신사 메타 광고'!$N:$N, '무신사 메타 광고'!$D:$D, $B452),SUMIFS('무신사 메타 광고'!$N:$N,'무신사 메타 광고'!$I:$I,$C$4,'무신사 메타 광고'!$D:$D,$B452))</f>
        <v>0</v>
      </c>
      <c r="I452" s="10">
        <f>IF($C$4="", SUMIFS('무신사 메타 광고'!$U:$U, '무신사 메타 광고'!$D:$D, $B452),SUMIFS('무신사 메타 광고'!$U:$U,'무신사 메타 광고'!$I:$I,$C$4,'무신사 메타 광고'!$D:$D,$B452))</f>
        <v>0</v>
      </c>
      <c r="J452" s="11">
        <f t="shared" si="17"/>
        <v>0</v>
      </c>
      <c r="K452" s="11">
        <f t="shared" si="18"/>
        <v>0</v>
      </c>
      <c r="L452" s="12" t="str">
        <f t="shared" si="19"/>
        <v xml:space="preserve"> </v>
      </c>
      <c r="N452" s="10">
        <f>IF($C$4="", SUMIFS('무신사 메타 광고'!$X:$X, '무신사 메타 광고'!$D:$D, $B452),SUMIFS('무신사 메타 광고'!$X:$X,'무신사 메타 광고'!I:I,$C$4,'무신사 메타 광고'!D:D,$B452))</f>
        <v>0</v>
      </c>
      <c r="O452" s="11">
        <f t="shared" si="20"/>
        <v>0</v>
      </c>
      <c r="R452" s="13"/>
      <c r="S452" s="10">
        <f>IF($S$4="", SUMIFS('무신사 메타 광고'!$L:$L, '무신사 메타 광고'!$C:$C, $R452),SUMIFS('무신사 메타 광고'!L:L,'무신사 메타 광고'!$I:$I,$S$4,'무신사 메타 광고'!$C:$C,$R452))</f>
        <v>0</v>
      </c>
      <c r="T452" s="10">
        <f>IF($S$4="", SUMIFS('무신사 메타 광고'!$V:$V, '무신사 메타 광고'!$C:$C, $R452),SUMIFS('무신사 메타 광고'!$V:$V,'무신사 메타 광고'!$I:$I,$S$4,'무신사 메타 광고'!$C:$C,$R452))</f>
        <v>0</v>
      </c>
      <c r="U452" s="11">
        <f t="shared" si="21"/>
        <v>0</v>
      </c>
      <c r="V452" s="12" t="str">
        <f t="shared" si="25"/>
        <v xml:space="preserve"> </v>
      </c>
      <c r="W452" s="10">
        <f>IF($S$4="", SUMIFS('무신사 메타 광고'!$K:$K, '무신사 메타 광고'!$C:$C, $R452),SUMIFS('무신사 메타 광고'!$K:$K,'무신사 메타 광고'!$I:$I,$S$4,'무신사 메타 광고'!$C:$C,$R452))</f>
        <v>0</v>
      </c>
      <c r="X452" s="10">
        <f>IF($S$4="", SUMIFS('무신사 메타 광고'!$N:$N, '무신사 메타 광고'!$C:$C, $R452),SUMIFS('무신사 메타 광고'!$N:$N,'무신사 메타 광고'!$I:$I,$S$4,'무신사 메타 광고'!$C:$C,$R452))</f>
        <v>0</v>
      </c>
      <c r="Y452" s="11">
        <f t="shared" si="22"/>
        <v>0</v>
      </c>
      <c r="Z452" s="12" t="str">
        <f t="shared" si="26"/>
        <v xml:space="preserve"> </v>
      </c>
      <c r="AB452" s="10">
        <f>IF($S$4="", SUMIFS('무신사 메타 광고'!$X:$X, '무신사 메타 광고'!$C:$C, $R452),SUMIFS('무신사 메타 광고'!$X:$X,'무신사 메타 광고'!$I:$I,$S$4,'무신사 메타 광고'!$C:$C,$R452))</f>
        <v>0</v>
      </c>
      <c r="AC452" s="11">
        <f t="shared" si="23"/>
        <v>0</v>
      </c>
    </row>
    <row r="453" spans="2:29">
      <c r="B453" s="9"/>
      <c r="C453" s="10">
        <f>IF($C$4="", SUMIFS('무신사 메타 광고'!$L:$L, '무신사 메타 광고'!$D:$D, $B453), SUMIFS('무신사 메타 광고'!$L:$L, '무신사 메타 광고'!$I:$I, $C$4, '무신사 메타 광고'!$D:$D, $B453))</f>
        <v>0</v>
      </c>
      <c r="D453" s="10">
        <f>IF($C$4="", SUMIFS('무신사 메타 광고'!$V:$V, '무신사 메타 광고'!$D:$D, $B453), SUMIFS('무신사 메타 광고'!$V:$V,'무신사 메타 광고'!$I:$I,$C$4,'무신사 메타 광고'!$D:$D,$B453))</f>
        <v>0</v>
      </c>
      <c r="E453" s="11">
        <f t="shared" si="16"/>
        <v>0</v>
      </c>
      <c r="F453" s="12" t="str">
        <f t="shared" si="24"/>
        <v xml:space="preserve"> </v>
      </c>
      <c r="G453" s="10">
        <f>IF($C$4="", SUMIFS('무신사 메타 광고'!$K:$K, '무신사 메타 광고'!$D:$D, $B453), SUMIFS('무신사 메타 광고'!$K:$K,'무신사 메타 광고'!$I:$I,$C$4,'무신사 메타 광고'!D:D,$B453))</f>
        <v>0</v>
      </c>
      <c r="H453" s="10">
        <f>IF($C$4="", SUMIFS('무신사 메타 광고'!$N:$N, '무신사 메타 광고'!$D:$D, $B453),SUMIFS('무신사 메타 광고'!$N:$N,'무신사 메타 광고'!$I:$I,$C$4,'무신사 메타 광고'!$D:$D,$B453))</f>
        <v>0</v>
      </c>
      <c r="I453" s="10">
        <f>IF($C$4="", SUMIFS('무신사 메타 광고'!$U:$U, '무신사 메타 광고'!$D:$D, $B453),SUMIFS('무신사 메타 광고'!$U:$U,'무신사 메타 광고'!$I:$I,$C$4,'무신사 메타 광고'!$D:$D,$B453))</f>
        <v>0</v>
      </c>
      <c r="J453" s="11">
        <f t="shared" si="17"/>
        <v>0</v>
      </c>
      <c r="K453" s="11">
        <f t="shared" si="18"/>
        <v>0</v>
      </c>
      <c r="L453" s="12" t="str">
        <f t="shared" si="19"/>
        <v xml:space="preserve"> </v>
      </c>
      <c r="N453" s="10">
        <f>IF($C$4="", SUMIFS('무신사 메타 광고'!$X:$X, '무신사 메타 광고'!$D:$D, $B453),SUMIFS('무신사 메타 광고'!$X:$X,'무신사 메타 광고'!I:I,$C$4,'무신사 메타 광고'!D:D,$B453))</f>
        <v>0</v>
      </c>
      <c r="O453" s="11">
        <f t="shared" si="20"/>
        <v>0</v>
      </c>
      <c r="R453" s="13"/>
      <c r="S453" s="10">
        <f>IF($S$4="", SUMIFS('무신사 메타 광고'!$L:$L, '무신사 메타 광고'!$C:$C, $R453),SUMIFS('무신사 메타 광고'!L:L,'무신사 메타 광고'!$I:$I,$S$4,'무신사 메타 광고'!$C:$C,$R453))</f>
        <v>0</v>
      </c>
      <c r="T453" s="10">
        <f>IF($S$4="", SUMIFS('무신사 메타 광고'!$V:$V, '무신사 메타 광고'!$C:$C, $R453),SUMIFS('무신사 메타 광고'!$V:$V,'무신사 메타 광고'!$I:$I,$S$4,'무신사 메타 광고'!$C:$C,$R453))</f>
        <v>0</v>
      </c>
      <c r="U453" s="11">
        <f t="shared" si="21"/>
        <v>0</v>
      </c>
      <c r="V453" s="12" t="str">
        <f t="shared" si="25"/>
        <v xml:space="preserve"> </v>
      </c>
      <c r="W453" s="10">
        <f>IF($S$4="", SUMIFS('무신사 메타 광고'!$K:$K, '무신사 메타 광고'!$C:$C, $R453),SUMIFS('무신사 메타 광고'!$K:$K,'무신사 메타 광고'!$I:$I,$S$4,'무신사 메타 광고'!$C:$C,$R453))</f>
        <v>0</v>
      </c>
      <c r="X453" s="10">
        <f>IF($S$4="", SUMIFS('무신사 메타 광고'!$N:$N, '무신사 메타 광고'!$C:$C, $R453),SUMIFS('무신사 메타 광고'!$N:$N,'무신사 메타 광고'!$I:$I,$S$4,'무신사 메타 광고'!$C:$C,$R453))</f>
        <v>0</v>
      </c>
      <c r="Y453" s="11">
        <f t="shared" si="22"/>
        <v>0</v>
      </c>
      <c r="Z453" s="12" t="str">
        <f t="shared" si="26"/>
        <v xml:space="preserve"> </v>
      </c>
      <c r="AB453" s="10">
        <f>IF($S$4="", SUMIFS('무신사 메타 광고'!$X:$X, '무신사 메타 광고'!$C:$C, $R453),SUMIFS('무신사 메타 광고'!$X:$X,'무신사 메타 광고'!$I:$I,$S$4,'무신사 메타 광고'!$C:$C,$R453))</f>
        <v>0</v>
      </c>
      <c r="AC453" s="11">
        <f t="shared" si="23"/>
        <v>0</v>
      </c>
    </row>
    <row r="454" spans="2:29">
      <c r="B454" s="9"/>
      <c r="C454" s="10">
        <f>IF($C$4="", SUMIFS('무신사 메타 광고'!$L:$L, '무신사 메타 광고'!$D:$D, $B454), SUMIFS('무신사 메타 광고'!$L:$L, '무신사 메타 광고'!$I:$I, $C$4, '무신사 메타 광고'!$D:$D, $B454))</f>
        <v>0</v>
      </c>
      <c r="D454" s="10">
        <f>IF($C$4="", SUMIFS('무신사 메타 광고'!$V:$V, '무신사 메타 광고'!$D:$D, $B454), SUMIFS('무신사 메타 광고'!$V:$V,'무신사 메타 광고'!$I:$I,$C$4,'무신사 메타 광고'!$D:$D,$B454))</f>
        <v>0</v>
      </c>
      <c r="E454" s="11">
        <f t="shared" si="16"/>
        <v>0</v>
      </c>
      <c r="F454" s="12" t="str">
        <f t="shared" si="24"/>
        <v xml:space="preserve"> </v>
      </c>
      <c r="G454" s="10">
        <f>IF($C$4="", SUMIFS('무신사 메타 광고'!$K:$K, '무신사 메타 광고'!$D:$D, $B454), SUMIFS('무신사 메타 광고'!$K:$K,'무신사 메타 광고'!$I:$I,$C$4,'무신사 메타 광고'!D:D,$B454))</f>
        <v>0</v>
      </c>
      <c r="H454" s="10">
        <f>IF($C$4="", SUMIFS('무신사 메타 광고'!$N:$N, '무신사 메타 광고'!$D:$D, $B454),SUMIFS('무신사 메타 광고'!$N:$N,'무신사 메타 광고'!$I:$I,$C$4,'무신사 메타 광고'!$D:$D,$B454))</f>
        <v>0</v>
      </c>
      <c r="I454" s="10">
        <f>IF($C$4="", SUMIFS('무신사 메타 광고'!$U:$U, '무신사 메타 광고'!$D:$D, $B454),SUMIFS('무신사 메타 광고'!$U:$U,'무신사 메타 광고'!$I:$I,$C$4,'무신사 메타 광고'!$D:$D,$B454))</f>
        <v>0</v>
      </c>
      <c r="J454" s="11">
        <f t="shared" si="17"/>
        <v>0</v>
      </c>
      <c r="K454" s="11">
        <f t="shared" si="18"/>
        <v>0</v>
      </c>
      <c r="L454" s="12" t="str">
        <f t="shared" si="19"/>
        <v xml:space="preserve"> </v>
      </c>
      <c r="N454" s="10">
        <f>IF($C$4="", SUMIFS('무신사 메타 광고'!$X:$X, '무신사 메타 광고'!$D:$D, $B454),SUMIFS('무신사 메타 광고'!$X:$X,'무신사 메타 광고'!I:I,$C$4,'무신사 메타 광고'!D:D,$B454))</f>
        <v>0</v>
      </c>
      <c r="O454" s="11">
        <f t="shared" si="20"/>
        <v>0</v>
      </c>
      <c r="R454" s="13"/>
      <c r="S454" s="10">
        <f>IF($S$4="", SUMIFS('무신사 메타 광고'!$L:$L, '무신사 메타 광고'!$C:$C, $R454),SUMIFS('무신사 메타 광고'!L:L,'무신사 메타 광고'!$I:$I,$S$4,'무신사 메타 광고'!$C:$C,$R454))</f>
        <v>0</v>
      </c>
      <c r="T454" s="10">
        <f>IF($S$4="", SUMIFS('무신사 메타 광고'!$V:$V, '무신사 메타 광고'!$C:$C, $R454),SUMIFS('무신사 메타 광고'!$V:$V,'무신사 메타 광고'!$I:$I,$S$4,'무신사 메타 광고'!$C:$C,$R454))</f>
        <v>0</v>
      </c>
      <c r="U454" s="11">
        <f t="shared" si="21"/>
        <v>0</v>
      </c>
      <c r="V454" s="12" t="str">
        <f t="shared" si="25"/>
        <v xml:space="preserve"> </v>
      </c>
      <c r="W454" s="10">
        <f>IF($S$4="", SUMIFS('무신사 메타 광고'!$K:$K, '무신사 메타 광고'!$C:$C, $R454),SUMIFS('무신사 메타 광고'!$K:$K,'무신사 메타 광고'!$I:$I,$S$4,'무신사 메타 광고'!$C:$C,$R454))</f>
        <v>0</v>
      </c>
      <c r="X454" s="10">
        <f>IF($S$4="", SUMIFS('무신사 메타 광고'!$N:$N, '무신사 메타 광고'!$C:$C, $R454),SUMIFS('무신사 메타 광고'!$N:$N,'무신사 메타 광고'!$I:$I,$S$4,'무신사 메타 광고'!$C:$C,$R454))</f>
        <v>0</v>
      </c>
      <c r="Y454" s="11">
        <f t="shared" si="22"/>
        <v>0</v>
      </c>
      <c r="Z454" s="12" t="str">
        <f t="shared" si="26"/>
        <v xml:space="preserve"> </v>
      </c>
      <c r="AB454" s="10">
        <f>IF($S$4="", SUMIFS('무신사 메타 광고'!$X:$X, '무신사 메타 광고'!$C:$C, $R454),SUMIFS('무신사 메타 광고'!$X:$X,'무신사 메타 광고'!$I:$I,$S$4,'무신사 메타 광고'!$C:$C,$R454))</f>
        <v>0</v>
      </c>
      <c r="AC454" s="11">
        <f t="shared" si="23"/>
        <v>0</v>
      </c>
    </row>
    <row r="455" spans="2:29">
      <c r="B455" s="9"/>
      <c r="C455" s="10">
        <f>IF($C$4="", SUMIFS('무신사 메타 광고'!$L:$L, '무신사 메타 광고'!$D:$D, $B455), SUMIFS('무신사 메타 광고'!$L:$L, '무신사 메타 광고'!$I:$I, $C$4, '무신사 메타 광고'!$D:$D, $B455))</f>
        <v>0</v>
      </c>
      <c r="D455" s="10">
        <f>IF($C$4="", SUMIFS('무신사 메타 광고'!$V:$V, '무신사 메타 광고'!$D:$D, $B455), SUMIFS('무신사 메타 광고'!$V:$V,'무신사 메타 광고'!$I:$I,$C$4,'무신사 메타 광고'!$D:$D,$B455))</f>
        <v>0</v>
      </c>
      <c r="E455" s="11">
        <f t="shared" si="16"/>
        <v>0</v>
      </c>
      <c r="F455" s="12" t="str">
        <f t="shared" si="24"/>
        <v xml:space="preserve"> </v>
      </c>
      <c r="G455" s="10">
        <f>IF($C$4="", SUMIFS('무신사 메타 광고'!$K:$K, '무신사 메타 광고'!$D:$D, $B455), SUMIFS('무신사 메타 광고'!$K:$K,'무신사 메타 광고'!$I:$I,$C$4,'무신사 메타 광고'!D:D,$B455))</f>
        <v>0</v>
      </c>
      <c r="H455" s="10">
        <f>IF($C$4="", SUMIFS('무신사 메타 광고'!$N:$N, '무신사 메타 광고'!$D:$D, $B455),SUMIFS('무신사 메타 광고'!$N:$N,'무신사 메타 광고'!$I:$I,$C$4,'무신사 메타 광고'!$D:$D,$B455))</f>
        <v>0</v>
      </c>
      <c r="I455" s="10">
        <f>IF($C$4="", SUMIFS('무신사 메타 광고'!$U:$U, '무신사 메타 광고'!$D:$D, $B455),SUMIFS('무신사 메타 광고'!$U:$U,'무신사 메타 광고'!$I:$I,$C$4,'무신사 메타 광고'!$D:$D,$B455))</f>
        <v>0</v>
      </c>
      <c r="J455" s="11">
        <f t="shared" si="17"/>
        <v>0</v>
      </c>
      <c r="K455" s="11">
        <f t="shared" si="18"/>
        <v>0</v>
      </c>
      <c r="L455" s="12" t="str">
        <f t="shared" si="19"/>
        <v xml:space="preserve"> </v>
      </c>
      <c r="N455" s="10">
        <f>IF($C$4="", SUMIFS('무신사 메타 광고'!$X:$X, '무신사 메타 광고'!$D:$D, $B455),SUMIFS('무신사 메타 광고'!$X:$X,'무신사 메타 광고'!I:I,$C$4,'무신사 메타 광고'!D:D,$B455))</f>
        <v>0</v>
      </c>
      <c r="O455" s="11">
        <f t="shared" si="20"/>
        <v>0</v>
      </c>
      <c r="R455" s="13"/>
      <c r="S455" s="10">
        <f>IF($S$4="", SUMIFS('무신사 메타 광고'!$L:$L, '무신사 메타 광고'!$C:$C, $R455),SUMIFS('무신사 메타 광고'!L:L,'무신사 메타 광고'!$I:$I,$S$4,'무신사 메타 광고'!$C:$C,$R455))</f>
        <v>0</v>
      </c>
      <c r="T455" s="10">
        <f>IF($S$4="", SUMIFS('무신사 메타 광고'!$V:$V, '무신사 메타 광고'!$C:$C, $R455),SUMIFS('무신사 메타 광고'!$V:$V,'무신사 메타 광고'!$I:$I,$S$4,'무신사 메타 광고'!$C:$C,$R455))</f>
        <v>0</v>
      </c>
      <c r="U455" s="11">
        <f t="shared" si="21"/>
        <v>0</v>
      </c>
      <c r="V455" s="12" t="str">
        <f t="shared" si="25"/>
        <v xml:space="preserve"> </v>
      </c>
      <c r="W455" s="10">
        <f>IF($S$4="", SUMIFS('무신사 메타 광고'!$K:$K, '무신사 메타 광고'!$C:$C, $R455),SUMIFS('무신사 메타 광고'!$K:$K,'무신사 메타 광고'!$I:$I,$S$4,'무신사 메타 광고'!$C:$C,$R455))</f>
        <v>0</v>
      </c>
      <c r="X455" s="10">
        <f>IF($S$4="", SUMIFS('무신사 메타 광고'!$N:$N, '무신사 메타 광고'!$C:$C, $R455),SUMIFS('무신사 메타 광고'!$N:$N,'무신사 메타 광고'!$I:$I,$S$4,'무신사 메타 광고'!$C:$C,$R455))</f>
        <v>0</v>
      </c>
      <c r="Y455" s="11">
        <f t="shared" si="22"/>
        <v>0</v>
      </c>
      <c r="Z455" s="12" t="str">
        <f t="shared" si="26"/>
        <v xml:space="preserve"> </v>
      </c>
      <c r="AB455" s="10">
        <f>IF($S$4="", SUMIFS('무신사 메타 광고'!$X:$X, '무신사 메타 광고'!$C:$C, $R455),SUMIFS('무신사 메타 광고'!$X:$X,'무신사 메타 광고'!$I:$I,$S$4,'무신사 메타 광고'!$C:$C,$R455))</f>
        <v>0</v>
      </c>
      <c r="AC455" s="11">
        <f t="shared" si="23"/>
        <v>0</v>
      </c>
    </row>
    <row r="456" spans="2:29">
      <c r="B456" s="9"/>
      <c r="C456" s="10">
        <f>IF($C$4="", SUMIFS('무신사 메타 광고'!$L:$L, '무신사 메타 광고'!$D:$D, $B456), SUMIFS('무신사 메타 광고'!$L:$L, '무신사 메타 광고'!$I:$I, $C$4, '무신사 메타 광고'!$D:$D, $B456))</f>
        <v>0</v>
      </c>
      <c r="D456" s="10">
        <f>IF($C$4="", SUMIFS('무신사 메타 광고'!$V:$V, '무신사 메타 광고'!$D:$D, $B456), SUMIFS('무신사 메타 광고'!$V:$V,'무신사 메타 광고'!$I:$I,$C$4,'무신사 메타 광고'!$D:$D,$B456))</f>
        <v>0</v>
      </c>
      <c r="E456" s="11">
        <f t="shared" si="16"/>
        <v>0</v>
      </c>
      <c r="F456" s="12" t="str">
        <f t="shared" si="24"/>
        <v xml:space="preserve"> </v>
      </c>
      <c r="G456" s="10">
        <f>IF($C$4="", SUMIFS('무신사 메타 광고'!$K:$K, '무신사 메타 광고'!$D:$D, $B456), SUMIFS('무신사 메타 광고'!$K:$K,'무신사 메타 광고'!$I:$I,$C$4,'무신사 메타 광고'!D:D,$B456))</f>
        <v>0</v>
      </c>
      <c r="H456" s="10">
        <f>IF($C$4="", SUMIFS('무신사 메타 광고'!$N:$N, '무신사 메타 광고'!$D:$D, $B456),SUMIFS('무신사 메타 광고'!$N:$N,'무신사 메타 광고'!$I:$I,$C$4,'무신사 메타 광고'!$D:$D,$B456))</f>
        <v>0</v>
      </c>
      <c r="I456" s="10">
        <f>IF($C$4="", SUMIFS('무신사 메타 광고'!$U:$U, '무신사 메타 광고'!$D:$D, $B456),SUMIFS('무신사 메타 광고'!$U:$U,'무신사 메타 광고'!$I:$I,$C$4,'무신사 메타 광고'!$D:$D,$B456))</f>
        <v>0</v>
      </c>
      <c r="J456" s="11">
        <f t="shared" si="17"/>
        <v>0</v>
      </c>
      <c r="K456" s="11">
        <f t="shared" si="18"/>
        <v>0</v>
      </c>
      <c r="L456" s="12" t="str">
        <f t="shared" si="19"/>
        <v xml:space="preserve"> </v>
      </c>
      <c r="N456" s="10">
        <f>IF($C$4="", SUMIFS('무신사 메타 광고'!$X:$X, '무신사 메타 광고'!$D:$D, $B456),SUMIFS('무신사 메타 광고'!$X:$X,'무신사 메타 광고'!I:I,$C$4,'무신사 메타 광고'!D:D,$B456))</f>
        <v>0</v>
      </c>
      <c r="O456" s="11">
        <f t="shared" si="20"/>
        <v>0</v>
      </c>
      <c r="R456" s="13"/>
      <c r="S456" s="10">
        <f>IF($S$4="", SUMIFS('무신사 메타 광고'!$L:$L, '무신사 메타 광고'!$C:$C, $R456),SUMIFS('무신사 메타 광고'!L:L,'무신사 메타 광고'!$I:$I,$S$4,'무신사 메타 광고'!$C:$C,$R456))</f>
        <v>0</v>
      </c>
      <c r="T456" s="10">
        <f>IF($S$4="", SUMIFS('무신사 메타 광고'!$V:$V, '무신사 메타 광고'!$C:$C, $R456),SUMIFS('무신사 메타 광고'!$V:$V,'무신사 메타 광고'!$I:$I,$S$4,'무신사 메타 광고'!$C:$C,$R456))</f>
        <v>0</v>
      </c>
      <c r="U456" s="11">
        <f t="shared" si="21"/>
        <v>0</v>
      </c>
      <c r="V456" s="12" t="str">
        <f t="shared" si="25"/>
        <v xml:space="preserve"> </v>
      </c>
      <c r="W456" s="10">
        <f>IF($S$4="", SUMIFS('무신사 메타 광고'!$K:$K, '무신사 메타 광고'!$C:$C, $R456),SUMIFS('무신사 메타 광고'!$K:$K,'무신사 메타 광고'!$I:$I,$S$4,'무신사 메타 광고'!$C:$C,$R456))</f>
        <v>0</v>
      </c>
      <c r="X456" s="10">
        <f>IF($S$4="", SUMIFS('무신사 메타 광고'!$N:$N, '무신사 메타 광고'!$C:$C, $R456),SUMIFS('무신사 메타 광고'!$N:$N,'무신사 메타 광고'!$I:$I,$S$4,'무신사 메타 광고'!$C:$C,$R456))</f>
        <v>0</v>
      </c>
      <c r="Y456" s="11">
        <f t="shared" si="22"/>
        <v>0</v>
      </c>
      <c r="Z456" s="12" t="str">
        <f t="shared" si="26"/>
        <v xml:space="preserve"> </v>
      </c>
      <c r="AB456" s="10">
        <f>IF($S$4="", SUMIFS('무신사 메타 광고'!$X:$X, '무신사 메타 광고'!$C:$C, $R456),SUMIFS('무신사 메타 광고'!$X:$X,'무신사 메타 광고'!$I:$I,$S$4,'무신사 메타 광고'!$C:$C,$R456))</f>
        <v>0</v>
      </c>
      <c r="AC456" s="11">
        <f t="shared" si="23"/>
        <v>0</v>
      </c>
    </row>
    <row r="457" spans="2:29">
      <c r="B457" s="9"/>
      <c r="C457" s="10">
        <f>IF($C$4="", SUMIFS('무신사 메타 광고'!$L:$L, '무신사 메타 광고'!$D:$D, $B457), SUMIFS('무신사 메타 광고'!$L:$L, '무신사 메타 광고'!$I:$I, $C$4, '무신사 메타 광고'!$D:$D, $B457))</f>
        <v>0</v>
      </c>
      <c r="D457" s="10">
        <f>IF($C$4="", SUMIFS('무신사 메타 광고'!$V:$V, '무신사 메타 광고'!$D:$D, $B457), SUMIFS('무신사 메타 광고'!$V:$V,'무신사 메타 광고'!$I:$I,$C$4,'무신사 메타 광고'!$D:$D,$B457))</f>
        <v>0</v>
      </c>
      <c r="E457" s="11">
        <f t="shared" si="16"/>
        <v>0</v>
      </c>
      <c r="F457" s="12" t="str">
        <f t="shared" si="24"/>
        <v xml:space="preserve"> </v>
      </c>
      <c r="G457" s="10">
        <f>IF($C$4="", SUMIFS('무신사 메타 광고'!$K:$K, '무신사 메타 광고'!$D:$D, $B457), SUMIFS('무신사 메타 광고'!$K:$K,'무신사 메타 광고'!$I:$I,$C$4,'무신사 메타 광고'!D:D,$B457))</f>
        <v>0</v>
      </c>
      <c r="H457" s="10">
        <f>IF($C$4="", SUMIFS('무신사 메타 광고'!$N:$N, '무신사 메타 광고'!$D:$D, $B457),SUMIFS('무신사 메타 광고'!$N:$N,'무신사 메타 광고'!$I:$I,$C$4,'무신사 메타 광고'!$D:$D,$B457))</f>
        <v>0</v>
      </c>
      <c r="I457" s="10">
        <f>IF($C$4="", SUMIFS('무신사 메타 광고'!$U:$U, '무신사 메타 광고'!$D:$D, $B457),SUMIFS('무신사 메타 광고'!$U:$U,'무신사 메타 광고'!$I:$I,$C$4,'무신사 메타 광고'!$D:$D,$B457))</f>
        <v>0</v>
      </c>
      <c r="J457" s="11">
        <f t="shared" si="17"/>
        <v>0</v>
      </c>
      <c r="K457" s="11">
        <f t="shared" si="18"/>
        <v>0</v>
      </c>
      <c r="L457" s="12" t="str">
        <f t="shared" si="19"/>
        <v xml:space="preserve"> </v>
      </c>
      <c r="N457" s="10">
        <f>IF($C$4="", SUMIFS('무신사 메타 광고'!$X:$X, '무신사 메타 광고'!$D:$D, $B457),SUMIFS('무신사 메타 광고'!$X:$X,'무신사 메타 광고'!I:I,$C$4,'무신사 메타 광고'!D:D,$B457))</f>
        <v>0</v>
      </c>
      <c r="O457" s="11">
        <f t="shared" si="20"/>
        <v>0</v>
      </c>
      <c r="R457" s="13"/>
      <c r="S457" s="10">
        <f>IF($S$4="", SUMIFS('무신사 메타 광고'!$L:$L, '무신사 메타 광고'!$C:$C, $R457),SUMIFS('무신사 메타 광고'!L:L,'무신사 메타 광고'!$I:$I,$S$4,'무신사 메타 광고'!$C:$C,$R457))</f>
        <v>0</v>
      </c>
      <c r="T457" s="10">
        <f>IF($S$4="", SUMIFS('무신사 메타 광고'!$V:$V, '무신사 메타 광고'!$C:$C, $R457),SUMIFS('무신사 메타 광고'!$V:$V,'무신사 메타 광고'!$I:$I,$S$4,'무신사 메타 광고'!$C:$C,$R457))</f>
        <v>0</v>
      </c>
      <c r="U457" s="11">
        <f t="shared" si="21"/>
        <v>0</v>
      </c>
      <c r="V457" s="12" t="str">
        <f t="shared" si="25"/>
        <v xml:space="preserve"> </v>
      </c>
      <c r="W457" s="10">
        <f>IF($S$4="", SUMIFS('무신사 메타 광고'!$K:$K, '무신사 메타 광고'!$C:$C, $R457),SUMIFS('무신사 메타 광고'!$K:$K,'무신사 메타 광고'!$I:$I,$S$4,'무신사 메타 광고'!$C:$C,$R457))</f>
        <v>0</v>
      </c>
      <c r="X457" s="10">
        <f>IF($S$4="", SUMIFS('무신사 메타 광고'!$N:$N, '무신사 메타 광고'!$C:$C, $R457),SUMIFS('무신사 메타 광고'!$N:$N,'무신사 메타 광고'!$I:$I,$S$4,'무신사 메타 광고'!$C:$C,$R457))</f>
        <v>0</v>
      </c>
      <c r="Y457" s="11">
        <f t="shared" si="22"/>
        <v>0</v>
      </c>
      <c r="Z457" s="12" t="str">
        <f t="shared" si="26"/>
        <v xml:space="preserve"> </v>
      </c>
      <c r="AB457" s="10">
        <f>IF($S$4="", SUMIFS('무신사 메타 광고'!$X:$X, '무신사 메타 광고'!$C:$C, $R457),SUMIFS('무신사 메타 광고'!$X:$X,'무신사 메타 광고'!$I:$I,$S$4,'무신사 메타 광고'!$C:$C,$R457))</f>
        <v>0</v>
      </c>
      <c r="AC457" s="11">
        <f t="shared" si="23"/>
        <v>0</v>
      </c>
    </row>
    <row r="458" spans="2:29">
      <c r="B458" s="9"/>
      <c r="C458" s="10">
        <f>IF($C$4="", SUMIFS('무신사 메타 광고'!$L:$L, '무신사 메타 광고'!$D:$D, $B458), SUMIFS('무신사 메타 광고'!$L:$L, '무신사 메타 광고'!$I:$I, $C$4, '무신사 메타 광고'!$D:$D, $B458))</f>
        <v>0</v>
      </c>
      <c r="D458" s="10">
        <f>IF($C$4="", SUMIFS('무신사 메타 광고'!$V:$V, '무신사 메타 광고'!$D:$D, $B458), SUMIFS('무신사 메타 광고'!$V:$V,'무신사 메타 광고'!$I:$I,$C$4,'무신사 메타 광고'!$D:$D,$B458))</f>
        <v>0</v>
      </c>
      <c r="E458" s="11">
        <f t="shared" si="16"/>
        <v>0</v>
      </c>
      <c r="F458" s="12" t="str">
        <f t="shared" si="24"/>
        <v xml:space="preserve"> </v>
      </c>
      <c r="G458" s="10">
        <f>IF($C$4="", SUMIFS('무신사 메타 광고'!$K:$K, '무신사 메타 광고'!$D:$D, $B458), SUMIFS('무신사 메타 광고'!$K:$K,'무신사 메타 광고'!$I:$I,$C$4,'무신사 메타 광고'!D:D,$B458))</f>
        <v>0</v>
      </c>
      <c r="H458" s="10">
        <f>IF($C$4="", SUMIFS('무신사 메타 광고'!$N:$N, '무신사 메타 광고'!$D:$D, $B458),SUMIFS('무신사 메타 광고'!$N:$N,'무신사 메타 광고'!$I:$I,$C$4,'무신사 메타 광고'!$D:$D,$B458))</f>
        <v>0</v>
      </c>
      <c r="I458" s="10">
        <f>IF($C$4="", SUMIFS('무신사 메타 광고'!$U:$U, '무신사 메타 광고'!$D:$D, $B458),SUMIFS('무신사 메타 광고'!$U:$U,'무신사 메타 광고'!$I:$I,$C$4,'무신사 메타 광고'!$D:$D,$B458))</f>
        <v>0</v>
      </c>
      <c r="J458" s="11">
        <f t="shared" si="17"/>
        <v>0</v>
      </c>
      <c r="K458" s="11">
        <f t="shared" si="18"/>
        <v>0</v>
      </c>
      <c r="L458" s="12" t="str">
        <f t="shared" si="19"/>
        <v xml:space="preserve"> </v>
      </c>
      <c r="N458" s="10">
        <f>IF($C$4="", SUMIFS('무신사 메타 광고'!$X:$X, '무신사 메타 광고'!$D:$D, $B458),SUMIFS('무신사 메타 광고'!$X:$X,'무신사 메타 광고'!I:I,$C$4,'무신사 메타 광고'!D:D,$B458))</f>
        <v>0</v>
      </c>
      <c r="O458" s="11">
        <f t="shared" si="20"/>
        <v>0</v>
      </c>
      <c r="R458" s="13"/>
      <c r="S458" s="10">
        <f>IF($S$4="", SUMIFS('무신사 메타 광고'!$L:$L, '무신사 메타 광고'!$C:$C, $R458),SUMIFS('무신사 메타 광고'!L:L,'무신사 메타 광고'!$I:$I,$S$4,'무신사 메타 광고'!$C:$C,$R458))</f>
        <v>0</v>
      </c>
      <c r="T458" s="10">
        <f>IF($S$4="", SUMIFS('무신사 메타 광고'!$V:$V, '무신사 메타 광고'!$C:$C, $R458),SUMIFS('무신사 메타 광고'!$V:$V,'무신사 메타 광고'!$I:$I,$S$4,'무신사 메타 광고'!$C:$C,$R458))</f>
        <v>0</v>
      </c>
      <c r="U458" s="11">
        <f t="shared" si="21"/>
        <v>0</v>
      </c>
      <c r="V458" s="12" t="str">
        <f t="shared" si="25"/>
        <v xml:space="preserve"> </v>
      </c>
      <c r="W458" s="10">
        <f>IF($S$4="", SUMIFS('무신사 메타 광고'!$K:$K, '무신사 메타 광고'!$C:$C, $R458),SUMIFS('무신사 메타 광고'!$K:$K,'무신사 메타 광고'!$I:$I,$S$4,'무신사 메타 광고'!$C:$C,$R458))</f>
        <v>0</v>
      </c>
      <c r="X458" s="10">
        <f>IF($S$4="", SUMIFS('무신사 메타 광고'!$N:$N, '무신사 메타 광고'!$C:$C, $R458),SUMIFS('무신사 메타 광고'!$N:$N,'무신사 메타 광고'!$I:$I,$S$4,'무신사 메타 광고'!$C:$C,$R458))</f>
        <v>0</v>
      </c>
      <c r="Y458" s="11">
        <f t="shared" si="22"/>
        <v>0</v>
      </c>
      <c r="Z458" s="12" t="str">
        <f t="shared" si="26"/>
        <v xml:space="preserve"> </v>
      </c>
      <c r="AB458" s="10">
        <f>IF($S$4="", SUMIFS('무신사 메타 광고'!$X:$X, '무신사 메타 광고'!$C:$C, $R458),SUMIFS('무신사 메타 광고'!$X:$X,'무신사 메타 광고'!$I:$I,$S$4,'무신사 메타 광고'!$C:$C,$R458))</f>
        <v>0</v>
      </c>
      <c r="AC458" s="11">
        <f t="shared" si="23"/>
        <v>0</v>
      </c>
    </row>
    <row r="459" spans="2:29">
      <c r="B459" s="9"/>
      <c r="C459" s="10">
        <f>IF($C$4="", SUMIFS('무신사 메타 광고'!$L:$L, '무신사 메타 광고'!$D:$D, $B459), SUMIFS('무신사 메타 광고'!$L:$L, '무신사 메타 광고'!$I:$I, $C$4, '무신사 메타 광고'!$D:$D, $B459))</f>
        <v>0</v>
      </c>
      <c r="D459" s="10">
        <f>IF($C$4="", SUMIFS('무신사 메타 광고'!$V:$V, '무신사 메타 광고'!$D:$D, $B459), SUMIFS('무신사 메타 광고'!$V:$V,'무신사 메타 광고'!$I:$I,$C$4,'무신사 메타 광고'!$D:$D,$B459))</f>
        <v>0</v>
      </c>
      <c r="E459" s="11">
        <f t="shared" si="16"/>
        <v>0</v>
      </c>
      <c r="F459" s="12" t="str">
        <f t="shared" si="24"/>
        <v xml:space="preserve"> </v>
      </c>
      <c r="G459" s="10">
        <f>IF($C$4="", SUMIFS('무신사 메타 광고'!$K:$K, '무신사 메타 광고'!$D:$D, $B459), SUMIFS('무신사 메타 광고'!$K:$K,'무신사 메타 광고'!$I:$I,$C$4,'무신사 메타 광고'!D:D,$B459))</f>
        <v>0</v>
      </c>
      <c r="H459" s="10">
        <f>IF($C$4="", SUMIFS('무신사 메타 광고'!$N:$N, '무신사 메타 광고'!$D:$D, $B459),SUMIFS('무신사 메타 광고'!$N:$N,'무신사 메타 광고'!$I:$I,$C$4,'무신사 메타 광고'!$D:$D,$B459))</f>
        <v>0</v>
      </c>
      <c r="I459" s="10">
        <f>IF($C$4="", SUMIFS('무신사 메타 광고'!$U:$U, '무신사 메타 광고'!$D:$D, $B459),SUMIFS('무신사 메타 광고'!$U:$U,'무신사 메타 광고'!$I:$I,$C$4,'무신사 메타 광고'!$D:$D,$B459))</f>
        <v>0</v>
      </c>
      <c r="J459" s="11">
        <f t="shared" si="17"/>
        <v>0</v>
      </c>
      <c r="K459" s="11">
        <f t="shared" si="18"/>
        <v>0</v>
      </c>
      <c r="L459" s="12" t="str">
        <f t="shared" si="19"/>
        <v xml:space="preserve"> </v>
      </c>
      <c r="N459" s="10">
        <f>IF($C$4="", SUMIFS('무신사 메타 광고'!$X:$X, '무신사 메타 광고'!$D:$D, $B459),SUMIFS('무신사 메타 광고'!$X:$X,'무신사 메타 광고'!I:I,$C$4,'무신사 메타 광고'!D:D,$B459))</f>
        <v>0</v>
      </c>
      <c r="O459" s="11">
        <f t="shared" si="20"/>
        <v>0</v>
      </c>
      <c r="R459" s="13"/>
      <c r="S459" s="10">
        <f>IF($S$4="", SUMIFS('무신사 메타 광고'!$L:$L, '무신사 메타 광고'!$C:$C, $R459),SUMIFS('무신사 메타 광고'!L:L,'무신사 메타 광고'!$I:$I,$S$4,'무신사 메타 광고'!$C:$C,$R459))</f>
        <v>0</v>
      </c>
      <c r="T459" s="10">
        <f>IF($S$4="", SUMIFS('무신사 메타 광고'!$V:$V, '무신사 메타 광고'!$C:$C, $R459),SUMIFS('무신사 메타 광고'!$V:$V,'무신사 메타 광고'!$I:$I,$S$4,'무신사 메타 광고'!$C:$C,$R459))</f>
        <v>0</v>
      </c>
      <c r="U459" s="11">
        <f t="shared" si="21"/>
        <v>0</v>
      </c>
      <c r="V459" s="12" t="str">
        <f t="shared" si="25"/>
        <v xml:space="preserve"> </v>
      </c>
      <c r="W459" s="10">
        <f>IF($S$4="", SUMIFS('무신사 메타 광고'!$K:$K, '무신사 메타 광고'!$C:$C, $R459),SUMIFS('무신사 메타 광고'!$K:$K,'무신사 메타 광고'!$I:$I,$S$4,'무신사 메타 광고'!$C:$C,$R459))</f>
        <v>0</v>
      </c>
      <c r="X459" s="10">
        <f>IF($S$4="", SUMIFS('무신사 메타 광고'!$N:$N, '무신사 메타 광고'!$C:$C, $R459),SUMIFS('무신사 메타 광고'!$N:$N,'무신사 메타 광고'!$I:$I,$S$4,'무신사 메타 광고'!$C:$C,$R459))</f>
        <v>0</v>
      </c>
      <c r="Y459" s="11">
        <f t="shared" si="22"/>
        <v>0</v>
      </c>
      <c r="Z459" s="12" t="str">
        <f t="shared" si="26"/>
        <v xml:space="preserve"> </v>
      </c>
      <c r="AB459" s="10">
        <f>IF($S$4="", SUMIFS('무신사 메타 광고'!$X:$X, '무신사 메타 광고'!$C:$C, $R459),SUMIFS('무신사 메타 광고'!$X:$X,'무신사 메타 광고'!$I:$I,$S$4,'무신사 메타 광고'!$C:$C,$R459))</f>
        <v>0</v>
      </c>
      <c r="AC459" s="11">
        <f t="shared" si="23"/>
        <v>0</v>
      </c>
    </row>
    <row r="460" spans="2:29">
      <c r="B460" s="9"/>
      <c r="C460" s="10">
        <f>IF($C$4="", SUMIFS('무신사 메타 광고'!$L:$L, '무신사 메타 광고'!$D:$D, $B460), SUMIFS('무신사 메타 광고'!$L:$L, '무신사 메타 광고'!$I:$I, $C$4, '무신사 메타 광고'!$D:$D, $B460))</f>
        <v>0</v>
      </c>
      <c r="D460" s="10">
        <f>IF($C$4="", SUMIFS('무신사 메타 광고'!$V:$V, '무신사 메타 광고'!$D:$D, $B460), SUMIFS('무신사 메타 광고'!$V:$V,'무신사 메타 광고'!$I:$I,$C$4,'무신사 메타 광고'!$D:$D,$B460))</f>
        <v>0</v>
      </c>
      <c r="E460" s="11">
        <f t="shared" si="16"/>
        <v>0</v>
      </c>
      <c r="F460" s="12" t="str">
        <f t="shared" si="24"/>
        <v xml:space="preserve"> </v>
      </c>
      <c r="G460" s="10">
        <f>IF($C$4="", SUMIFS('무신사 메타 광고'!$K:$K, '무신사 메타 광고'!$D:$D, $B460), SUMIFS('무신사 메타 광고'!$K:$K,'무신사 메타 광고'!$I:$I,$C$4,'무신사 메타 광고'!D:D,$B460))</f>
        <v>0</v>
      </c>
      <c r="H460" s="10">
        <f>IF($C$4="", SUMIFS('무신사 메타 광고'!$N:$N, '무신사 메타 광고'!$D:$D, $B460),SUMIFS('무신사 메타 광고'!$N:$N,'무신사 메타 광고'!$I:$I,$C$4,'무신사 메타 광고'!$D:$D,$B460))</f>
        <v>0</v>
      </c>
      <c r="I460" s="10">
        <f>IF($C$4="", SUMIFS('무신사 메타 광고'!$U:$U, '무신사 메타 광고'!$D:$D, $B460),SUMIFS('무신사 메타 광고'!$U:$U,'무신사 메타 광고'!$I:$I,$C$4,'무신사 메타 광고'!$D:$D,$B460))</f>
        <v>0</v>
      </c>
      <c r="J460" s="11">
        <f t="shared" si="17"/>
        <v>0</v>
      </c>
      <c r="K460" s="11">
        <f t="shared" si="18"/>
        <v>0</v>
      </c>
      <c r="L460" s="12" t="str">
        <f t="shared" si="19"/>
        <v xml:space="preserve"> </v>
      </c>
      <c r="N460" s="10">
        <f>IF($C$4="", SUMIFS('무신사 메타 광고'!$X:$X, '무신사 메타 광고'!$D:$D, $B460),SUMIFS('무신사 메타 광고'!$X:$X,'무신사 메타 광고'!I:I,$C$4,'무신사 메타 광고'!D:D,$B460))</f>
        <v>0</v>
      </c>
      <c r="O460" s="11">
        <f t="shared" si="20"/>
        <v>0</v>
      </c>
      <c r="R460" s="13"/>
      <c r="S460" s="10">
        <f>IF($S$4="", SUMIFS('무신사 메타 광고'!$L:$L, '무신사 메타 광고'!$C:$C, $R460),SUMIFS('무신사 메타 광고'!L:L,'무신사 메타 광고'!$I:$I,$S$4,'무신사 메타 광고'!$C:$C,$R460))</f>
        <v>0</v>
      </c>
      <c r="T460" s="10">
        <f>IF($S$4="", SUMIFS('무신사 메타 광고'!$V:$V, '무신사 메타 광고'!$C:$C, $R460),SUMIFS('무신사 메타 광고'!$V:$V,'무신사 메타 광고'!$I:$I,$S$4,'무신사 메타 광고'!$C:$C,$R460))</f>
        <v>0</v>
      </c>
      <c r="U460" s="11">
        <f t="shared" si="21"/>
        <v>0</v>
      </c>
      <c r="V460" s="12" t="str">
        <f t="shared" si="25"/>
        <v xml:space="preserve"> </v>
      </c>
      <c r="W460" s="10">
        <f>IF($S$4="", SUMIFS('무신사 메타 광고'!$K:$K, '무신사 메타 광고'!$C:$C, $R460),SUMIFS('무신사 메타 광고'!$K:$K,'무신사 메타 광고'!$I:$I,$S$4,'무신사 메타 광고'!$C:$C,$R460))</f>
        <v>0</v>
      </c>
      <c r="X460" s="10">
        <f>IF($S$4="", SUMIFS('무신사 메타 광고'!$N:$N, '무신사 메타 광고'!$C:$C, $R460),SUMIFS('무신사 메타 광고'!$N:$N,'무신사 메타 광고'!$I:$I,$S$4,'무신사 메타 광고'!$C:$C,$R460))</f>
        <v>0</v>
      </c>
      <c r="Y460" s="11">
        <f t="shared" si="22"/>
        <v>0</v>
      </c>
      <c r="Z460" s="12" t="str">
        <f t="shared" si="26"/>
        <v xml:space="preserve"> </v>
      </c>
      <c r="AB460" s="10">
        <f>IF($S$4="", SUMIFS('무신사 메타 광고'!$X:$X, '무신사 메타 광고'!$C:$C, $R460),SUMIFS('무신사 메타 광고'!$X:$X,'무신사 메타 광고'!$I:$I,$S$4,'무신사 메타 광고'!$C:$C,$R460))</f>
        <v>0</v>
      </c>
      <c r="AC460" s="11">
        <f t="shared" si="23"/>
        <v>0</v>
      </c>
    </row>
    <row r="461" spans="2:29">
      <c r="B461" s="9"/>
      <c r="C461" s="10">
        <f>IF($C$4="", SUMIFS('무신사 메타 광고'!$L:$L, '무신사 메타 광고'!$D:$D, $B461), SUMIFS('무신사 메타 광고'!$L:$L, '무신사 메타 광고'!$I:$I, $C$4, '무신사 메타 광고'!$D:$D, $B461))</f>
        <v>0</v>
      </c>
      <c r="D461" s="10">
        <f>IF($C$4="", SUMIFS('무신사 메타 광고'!$V:$V, '무신사 메타 광고'!$D:$D, $B461), SUMIFS('무신사 메타 광고'!$V:$V,'무신사 메타 광고'!$I:$I,$C$4,'무신사 메타 광고'!$D:$D,$B461))</f>
        <v>0</v>
      </c>
      <c r="E461" s="11">
        <f t="shared" si="16"/>
        <v>0</v>
      </c>
      <c r="F461" s="12" t="str">
        <f t="shared" si="24"/>
        <v xml:space="preserve"> </v>
      </c>
      <c r="G461" s="10">
        <f>IF($C$4="", SUMIFS('무신사 메타 광고'!$K:$K, '무신사 메타 광고'!$D:$D, $B461), SUMIFS('무신사 메타 광고'!$K:$K,'무신사 메타 광고'!$I:$I,$C$4,'무신사 메타 광고'!D:D,$B461))</f>
        <v>0</v>
      </c>
      <c r="H461" s="10">
        <f>IF($C$4="", SUMIFS('무신사 메타 광고'!$N:$N, '무신사 메타 광고'!$D:$D, $B461),SUMIFS('무신사 메타 광고'!$N:$N,'무신사 메타 광고'!$I:$I,$C$4,'무신사 메타 광고'!$D:$D,$B461))</f>
        <v>0</v>
      </c>
      <c r="I461" s="10">
        <f>IF($C$4="", SUMIFS('무신사 메타 광고'!$U:$U, '무신사 메타 광고'!$D:$D, $B461),SUMIFS('무신사 메타 광고'!$U:$U,'무신사 메타 광고'!$I:$I,$C$4,'무신사 메타 광고'!$D:$D,$B461))</f>
        <v>0</v>
      </c>
      <c r="J461" s="11">
        <f t="shared" si="17"/>
        <v>0</v>
      </c>
      <c r="K461" s="11">
        <f t="shared" si="18"/>
        <v>0</v>
      </c>
      <c r="L461" s="12" t="str">
        <f t="shared" si="19"/>
        <v xml:space="preserve"> </v>
      </c>
      <c r="N461" s="10">
        <f>IF($C$4="", SUMIFS('무신사 메타 광고'!$X:$X, '무신사 메타 광고'!$D:$D, $B461),SUMIFS('무신사 메타 광고'!$X:$X,'무신사 메타 광고'!I:I,$C$4,'무신사 메타 광고'!D:D,$B461))</f>
        <v>0</v>
      </c>
      <c r="O461" s="11">
        <f t="shared" si="20"/>
        <v>0</v>
      </c>
      <c r="R461" s="13"/>
      <c r="S461" s="10">
        <f>IF($S$4="", SUMIFS('무신사 메타 광고'!$L:$L, '무신사 메타 광고'!$C:$C, $R461),SUMIFS('무신사 메타 광고'!L:L,'무신사 메타 광고'!$I:$I,$S$4,'무신사 메타 광고'!$C:$C,$R461))</f>
        <v>0</v>
      </c>
      <c r="T461" s="10">
        <f>IF($S$4="", SUMIFS('무신사 메타 광고'!$V:$V, '무신사 메타 광고'!$C:$C, $R461),SUMIFS('무신사 메타 광고'!$V:$V,'무신사 메타 광고'!$I:$I,$S$4,'무신사 메타 광고'!$C:$C,$R461))</f>
        <v>0</v>
      </c>
      <c r="U461" s="11">
        <f t="shared" si="21"/>
        <v>0</v>
      </c>
      <c r="V461" s="12" t="str">
        <f t="shared" si="25"/>
        <v xml:space="preserve"> </v>
      </c>
      <c r="W461" s="10">
        <f>IF($S$4="", SUMIFS('무신사 메타 광고'!$K:$K, '무신사 메타 광고'!$C:$C, $R461),SUMIFS('무신사 메타 광고'!$K:$K,'무신사 메타 광고'!$I:$I,$S$4,'무신사 메타 광고'!$C:$C,$R461))</f>
        <v>0</v>
      </c>
      <c r="X461" s="10">
        <f>IF($S$4="", SUMIFS('무신사 메타 광고'!$N:$N, '무신사 메타 광고'!$C:$C, $R461),SUMIFS('무신사 메타 광고'!$N:$N,'무신사 메타 광고'!$I:$I,$S$4,'무신사 메타 광고'!$C:$C,$R461))</f>
        <v>0</v>
      </c>
      <c r="Y461" s="11">
        <f t="shared" si="22"/>
        <v>0</v>
      </c>
      <c r="Z461" s="12" t="str">
        <f t="shared" si="26"/>
        <v xml:space="preserve"> </v>
      </c>
      <c r="AB461" s="10">
        <f>IF($S$4="", SUMIFS('무신사 메타 광고'!$X:$X, '무신사 메타 광고'!$C:$C, $R461),SUMIFS('무신사 메타 광고'!$X:$X,'무신사 메타 광고'!$I:$I,$S$4,'무신사 메타 광고'!$C:$C,$R461))</f>
        <v>0</v>
      </c>
      <c r="AC461" s="11">
        <f t="shared" si="23"/>
        <v>0</v>
      </c>
    </row>
    <row r="462" spans="2:29">
      <c r="B462" s="9"/>
      <c r="C462" s="10">
        <f>IF($C$4="", SUMIFS('무신사 메타 광고'!$L:$L, '무신사 메타 광고'!$D:$D, $B462), SUMIFS('무신사 메타 광고'!$L:$L, '무신사 메타 광고'!$I:$I, $C$4, '무신사 메타 광고'!$D:$D, $B462))</f>
        <v>0</v>
      </c>
      <c r="D462" s="10">
        <f>IF($C$4="", SUMIFS('무신사 메타 광고'!$V:$V, '무신사 메타 광고'!$D:$D, $B462), SUMIFS('무신사 메타 광고'!$V:$V,'무신사 메타 광고'!$I:$I,$C$4,'무신사 메타 광고'!$D:$D,$B462))</f>
        <v>0</v>
      </c>
      <c r="E462" s="11">
        <f t="shared" si="16"/>
        <v>0</v>
      </c>
      <c r="F462" s="12" t="str">
        <f t="shared" si="24"/>
        <v xml:space="preserve"> </v>
      </c>
      <c r="G462" s="10">
        <f>IF($C$4="", SUMIFS('무신사 메타 광고'!$K:$K, '무신사 메타 광고'!$D:$D, $B462), SUMIFS('무신사 메타 광고'!$K:$K,'무신사 메타 광고'!$I:$I,$C$4,'무신사 메타 광고'!D:D,$B462))</f>
        <v>0</v>
      </c>
      <c r="H462" s="10">
        <f>IF($C$4="", SUMIFS('무신사 메타 광고'!$N:$N, '무신사 메타 광고'!$D:$D, $B462),SUMIFS('무신사 메타 광고'!$N:$N,'무신사 메타 광고'!$I:$I,$C$4,'무신사 메타 광고'!$D:$D,$B462))</f>
        <v>0</v>
      </c>
      <c r="I462" s="10">
        <f>IF($C$4="", SUMIFS('무신사 메타 광고'!$U:$U, '무신사 메타 광고'!$D:$D, $B462),SUMIFS('무신사 메타 광고'!$U:$U,'무신사 메타 광고'!$I:$I,$C$4,'무신사 메타 광고'!$D:$D,$B462))</f>
        <v>0</v>
      </c>
      <c r="J462" s="11">
        <f t="shared" si="17"/>
        <v>0</v>
      </c>
      <c r="K462" s="11">
        <f t="shared" si="18"/>
        <v>0</v>
      </c>
      <c r="L462" s="12" t="str">
        <f t="shared" si="19"/>
        <v xml:space="preserve"> </v>
      </c>
      <c r="N462" s="10">
        <f>IF($C$4="", SUMIFS('무신사 메타 광고'!$X:$X, '무신사 메타 광고'!$D:$D, $B462),SUMIFS('무신사 메타 광고'!$X:$X,'무신사 메타 광고'!I:I,$C$4,'무신사 메타 광고'!D:D,$B462))</f>
        <v>0</v>
      </c>
      <c r="O462" s="11">
        <f t="shared" si="20"/>
        <v>0</v>
      </c>
      <c r="R462" s="13"/>
      <c r="S462" s="10">
        <f>IF($S$4="", SUMIFS('무신사 메타 광고'!$L:$L, '무신사 메타 광고'!$C:$C, $R462),SUMIFS('무신사 메타 광고'!L:L,'무신사 메타 광고'!$I:$I,$S$4,'무신사 메타 광고'!$C:$C,$R462))</f>
        <v>0</v>
      </c>
      <c r="T462" s="10">
        <f>IF($S$4="", SUMIFS('무신사 메타 광고'!$V:$V, '무신사 메타 광고'!$C:$C, $R462),SUMIFS('무신사 메타 광고'!$V:$V,'무신사 메타 광고'!$I:$I,$S$4,'무신사 메타 광고'!$C:$C,$R462))</f>
        <v>0</v>
      </c>
      <c r="U462" s="11">
        <f t="shared" si="21"/>
        <v>0</v>
      </c>
      <c r="V462" s="12" t="str">
        <f t="shared" si="25"/>
        <v xml:space="preserve"> </v>
      </c>
      <c r="W462" s="10">
        <f>IF($S$4="", SUMIFS('무신사 메타 광고'!$K:$K, '무신사 메타 광고'!$C:$C, $R462),SUMIFS('무신사 메타 광고'!$K:$K,'무신사 메타 광고'!$I:$I,$S$4,'무신사 메타 광고'!$C:$C,$R462))</f>
        <v>0</v>
      </c>
      <c r="X462" s="10">
        <f>IF($S$4="", SUMIFS('무신사 메타 광고'!$N:$N, '무신사 메타 광고'!$C:$C, $R462),SUMIFS('무신사 메타 광고'!$N:$N,'무신사 메타 광고'!$I:$I,$S$4,'무신사 메타 광고'!$C:$C,$R462))</f>
        <v>0</v>
      </c>
      <c r="Y462" s="11">
        <f t="shared" si="22"/>
        <v>0</v>
      </c>
      <c r="Z462" s="12" t="str">
        <f t="shared" si="26"/>
        <v xml:space="preserve"> </v>
      </c>
      <c r="AB462" s="10">
        <f>IF($S$4="", SUMIFS('무신사 메타 광고'!$X:$X, '무신사 메타 광고'!$C:$C, $R462),SUMIFS('무신사 메타 광고'!$X:$X,'무신사 메타 광고'!$I:$I,$S$4,'무신사 메타 광고'!$C:$C,$R462))</f>
        <v>0</v>
      </c>
      <c r="AC462" s="11">
        <f t="shared" si="23"/>
        <v>0</v>
      </c>
    </row>
    <row r="463" spans="2:29">
      <c r="B463" s="9"/>
      <c r="C463" s="10">
        <f>IF($C$4="", SUMIFS('무신사 메타 광고'!$L:$L, '무신사 메타 광고'!$D:$D, $B463), SUMIFS('무신사 메타 광고'!$L:$L, '무신사 메타 광고'!$I:$I, $C$4, '무신사 메타 광고'!$D:$D, $B463))</f>
        <v>0</v>
      </c>
      <c r="D463" s="10">
        <f>IF($C$4="", SUMIFS('무신사 메타 광고'!$V:$V, '무신사 메타 광고'!$D:$D, $B463), SUMIFS('무신사 메타 광고'!$V:$V,'무신사 메타 광고'!$I:$I,$C$4,'무신사 메타 광고'!$D:$D,$B463))</f>
        <v>0</v>
      </c>
      <c r="E463" s="11">
        <f t="shared" si="16"/>
        <v>0</v>
      </c>
      <c r="F463" s="12" t="str">
        <f t="shared" si="24"/>
        <v xml:space="preserve"> </v>
      </c>
      <c r="G463" s="10">
        <f>IF($C$4="", SUMIFS('무신사 메타 광고'!$K:$K, '무신사 메타 광고'!$D:$D, $B463), SUMIFS('무신사 메타 광고'!$K:$K,'무신사 메타 광고'!$I:$I,$C$4,'무신사 메타 광고'!D:D,$B463))</f>
        <v>0</v>
      </c>
      <c r="H463" s="10">
        <f>IF($C$4="", SUMIFS('무신사 메타 광고'!$N:$N, '무신사 메타 광고'!$D:$D, $B463),SUMIFS('무신사 메타 광고'!$N:$N,'무신사 메타 광고'!$I:$I,$C$4,'무신사 메타 광고'!$D:$D,$B463))</f>
        <v>0</v>
      </c>
      <c r="I463" s="10">
        <f>IF($C$4="", SUMIFS('무신사 메타 광고'!$U:$U, '무신사 메타 광고'!$D:$D, $B463),SUMIFS('무신사 메타 광고'!$U:$U,'무신사 메타 광고'!$I:$I,$C$4,'무신사 메타 광고'!$D:$D,$B463))</f>
        <v>0</v>
      </c>
      <c r="J463" s="11">
        <f t="shared" si="17"/>
        <v>0</v>
      </c>
      <c r="K463" s="11">
        <f t="shared" si="18"/>
        <v>0</v>
      </c>
      <c r="L463" s="12" t="str">
        <f t="shared" si="19"/>
        <v xml:space="preserve"> </v>
      </c>
      <c r="N463" s="10">
        <f>IF($C$4="", SUMIFS('무신사 메타 광고'!$X:$X, '무신사 메타 광고'!$D:$D, $B463),SUMIFS('무신사 메타 광고'!$X:$X,'무신사 메타 광고'!I:I,$C$4,'무신사 메타 광고'!D:D,$B463))</f>
        <v>0</v>
      </c>
      <c r="O463" s="11">
        <f t="shared" si="20"/>
        <v>0</v>
      </c>
      <c r="R463" s="13"/>
      <c r="S463" s="10">
        <f>IF($S$4="", SUMIFS('무신사 메타 광고'!$L:$L, '무신사 메타 광고'!$C:$C, $R463),SUMIFS('무신사 메타 광고'!L:L,'무신사 메타 광고'!$I:$I,$S$4,'무신사 메타 광고'!$C:$C,$R463))</f>
        <v>0</v>
      </c>
      <c r="T463" s="10">
        <f>IF($S$4="", SUMIFS('무신사 메타 광고'!$V:$V, '무신사 메타 광고'!$C:$C, $R463),SUMIFS('무신사 메타 광고'!$V:$V,'무신사 메타 광고'!$I:$I,$S$4,'무신사 메타 광고'!$C:$C,$R463))</f>
        <v>0</v>
      </c>
      <c r="U463" s="11">
        <f t="shared" si="21"/>
        <v>0</v>
      </c>
      <c r="V463" s="12" t="str">
        <f t="shared" si="25"/>
        <v xml:space="preserve"> </v>
      </c>
      <c r="W463" s="10">
        <f>IF($S$4="", SUMIFS('무신사 메타 광고'!$K:$K, '무신사 메타 광고'!$C:$C, $R463),SUMIFS('무신사 메타 광고'!$K:$K,'무신사 메타 광고'!$I:$I,$S$4,'무신사 메타 광고'!$C:$C,$R463))</f>
        <v>0</v>
      </c>
      <c r="X463" s="10">
        <f>IF($S$4="", SUMIFS('무신사 메타 광고'!$N:$N, '무신사 메타 광고'!$C:$C, $R463),SUMIFS('무신사 메타 광고'!$N:$N,'무신사 메타 광고'!$I:$I,$S$4,'무신사 메타 광고'!$C:$C,$R463))</f>
        <v>0</v>
      </c>
      <c r="Y463" s="11">
        <f t="shared" si="22"/>
        <v>0</v>
      </c>
      <c r="Z463" s="12" t="str">
        <f t="shared" si="26"/>
        <v xml:space="preserve"> </v>
      </c>
      <c r="AB463" s="10">
        <f>IF($S$4="", SUMIFS('무신사 메타 광고'!$X:$X, '무신사 메타 광고'!$C:$C, $R463),SUMIFS('무신사 메타 광고'!$X:$X,'무신사 메타 광고'!$I:$I,$S$4,'무신사 메타 광고'!$C:$C,$R463))</f>
        <v>0</v>
      </c>
      <c r="AC463" s="11">
        <f t="shared" si="23"/>
        <v>0</v>
      </c>
    </row>
    <row r="464" spans="2:29">
      <c r="B464" s="9"/>
      <c r="C464" s="10">
        <f>IF($C$4="", SUMIFS('무신사 메타 광고'!$L:$L, '무신사 메타 광고'!$D:$D, $B464), SUMIFS('무신사 메타 광고'!$L:$L, '무신사 메타 광고'!$I:$I, $C$4, '무신사 메타 광고'!$D:$D, $B464))</f>
        <v>0</v>
      </c>
      <c r="D464" s="10">
        <f>IF($C$4="", SUMIFS('무신사 메타 광고'!$V:$V, '무신사 메타 광고'!$D:$D, $B464), SUMIFS('무신사 메타 광고'!$V:$V,'무신사 메타 광고'!$I:$I,$C$4,'무신사 메타 광고'!$D:$D,$B464))</f>
        <v>0</v>
      </c>
      <c r="E464" s="11">
        <f t="shared" si="16"/>
        <v>0</v>
      </c>
      <c r="F464" s="12" t="str">
        <f t="shared" si="24"/>
        <v xml:space="preserve"> </v>
      </c>
      <c r="G464" s="10">
        <f>IF($C$4="", SUMIFS('무신사 메타 광고'!$K:$K, '무신사 메타 광고'!$D:$D, $B464), SUMIFS('무신사 메타 광고'!$K:$K,'무신사 메타 광고'!$I:$I,$C$4,'무신사 메타 광고'!D:D,$B464))</f>
        <v>0</v>
      </c>
      <c r="H464" s="10">
        <f>IF($C$4="", SUMIFS('무신사 메타 광고'!$N:$N, '무신사 메타 광고'!$D:$D, $B464),SUMIFS('무신사 메타 광고'!$N:$N,'무신사 메타 광고'!$I:$I,$C$4,'무신사 메타 광고'!$D:$D,$B464))</f>
        <v>0</v>
      </c>
      <c r="I464" s="10">
        <f>IF($C$4="", SUMIFS('무신사 메타 광고'!$U:$U, '무신사 메타 광고'!$D:$D, $B464),SUMIFS('무신사 메타 광고'!$U:$U,'무신사 메타 광고'!$I:$I,$C$4,'무신사 메타 광고'!$D:$D,$B464))</f>
        <v>0</v>
      </c>
      <c r="J464" s="11">
        <f t="shared" si="17"/>
        <v>0</v>
      </c>
      <c r="K464" s="11">
        <f t="shared" si="18"/>
        <v>0</v>
      </c>
      <c r="L464" s="12" t="str">
        <f t="shared" si="19"/>
        <v xml:space="preserve"> </v>
      </c>
      <c r="N464" s="10">
        <f>IF($C$4="", SUMIFS('무신사 메타 광고'!$X:$X, '무신사 메타 광고'!$D:$D, $B464),SUMIFS('무신사 메타 광고'!$X:$X,'무신사 메타 광고'!I:I,$C$4,'무신사 메타 광고'!D:D,$B464))</f>
        <v>0</v>
      </c>
      <c r="O464" s="11">
        <f t="shared" si="20"/>
        <v>0</v>
      </c>
      <c r="R464" s="13"/>
      <c r="S464" s="10">
        <f>IF($S$4="", SUMIFS('무신사 메타 광고'!$L:$L, '무신사 메타 광고'!$C:$C, $R464),SUMIFS('무신사 메타 광고'!L:L,'무신사 메타 광고'!$I:$I,$S$4,'무신사 메타 광고'!$C:$C,$R464))</f>
        <v>0</v>
      </c>
      <c r="T464" s="10">
        <f>IF($S$4="", SUMIFS('무신사 메타 광고'!$V:$V, '무신사 메타 광고'!$C:$C, $R464),SUMIFS('무신사 메타 광고'!$V:$V,'무신사 메타 광고'!$I:$I,$S$4,'무신사 메타 광고'!$C:$C,$R464))</f>
        <v>0</v>
      </c>
      <c r="U464" s="11">
        <f t="shared" si="21"/>
        <v>0</v>
      </c>
      <c r="V464" s="12" t="str">
        <f t="shared" si="25"/>
        <v xml:space="preserve"> </v>
      </c>
      <c r="W464" s="10">
        <f>IF($S$4="", SUMIFS('무신사 메타 광고'!$K:$K, '무신사 메타 광고'!$C:$C, $R464),SUMIFS('무신사 메타 광고'!$K:$K,'무신사 메타 광고'!$I:$I,$S$4,'무신사 메타 광고'!$C:$C,$R464))</f>
        <v>0</v>
      </c>
      <c r="X464" s="10">
        <f>IF($S$4="", SUMIFS('무신사 메타 광고'!$N:$N, '무신사 메타 광고'!$C:$C, $R464),SUMIFS('무신사 메타 광고'!$N:$N,'무신사 메타 광고'!$I:$I,$S$4,'무신사 메타 광고'!$C:$C,$R464))</f>
        <v>0</v>
      </c>
      <c r="Y464" s="11">
        <f t="shared" si="22"/>
        <v>0</v>
      </c>
      <c r="Z464" s="12" t="str">
        <f t="shared" si="26"/>
        <v xml:space="preserve"> </v>
      </c>
      <c r="AB464" s="10">
        <f>IF($S$4="", SUMIFS('무신사 메타 광고'!$X:$X, '무신사 메타 광고'!$C:$C, $R464),SUMIFS('무신사 메타 광고'!$X:$X,'무신사 메타 광고'!$I:$I,$S$4,'무신사 메타 광고'!$C:$C,$R464))</f>
        <v>0</v>
      </c>
      <c r="AC464" s="11">
        <f t="shared" si="23"/>
        <v>0</v>
      </c>
    </row>
    <row r="465" spans="2:29">
      <c r="B465" s="9"/>
      <c r="C465" s="10">
        <f>IF($C$4="", SUMIFS('무신사 메타 광고'!$L:$L, '무신사 메타 광고'!$D:$D, $B465), SUMIFS('무신사 메타 광고'!$L:$L, '무신사 메타 광고'!$I:$I, $C$4, '무신사 메타 광고'!$D:$D, $B465))</f>
        <v>0</v>
      </c>
      <c r="D465" s="10">
        <f>IF($C$4="", SUMIFS('무신사 메타 광고'!$V:$V, '무신사 메타 광고'!$D:$D, $B465), SUMIFS('무신사 메타 광고'!$V:$V,'무신사 메타 광고'!$I:$I,$C$4,'무신사 메타 광고'!$D:$D,$B465))</f>
        <v>0</v>
      </c>
      <c r="E465" s="11">
        <f t="shared" si="16"/>
        <v>0</v>
      </c>
      <c r="F465" s="12" t="str">
        <f t="shared" si="24"/>
        <v xml:space="preserve"> </v>
      </c>
      <c r="G465" s="10">
        <f>IF($C$4="", SUMIFS('무신사 메타 광고'!$K:$K, '무신사 메타 광고'!$D:$D, $B465), SUMIFS('무신사 메타 광고'!$K:$K,'무신사 메타 광고'!$I:$I,$C$4,'무신사 메타 광고'!D:D,$B465))</f>
        <v>0</v>
      </c>
      <c r="H465" s="10">
        <f>IF($C$4="", SUMIFS('무신사 메타 광고'!$N:$N, '무신사 메타 광고'!$D:$D, $B465),SUMIFS('무신사 메타 광고'!$N:$N,'무신사 메타 광고'!$I:$I,$C$4,'무신사 메타 광고'!$D:$D,$B465))</f>
        <v>0</v>
      </c>
      <c r="I465" s="10">
        <f>IF($C$4="", SUMIFS('무신사 메타 광고'!$U:$U, '무신사 메타 광고'!$D:$D, $B465),SUMIFS('무신사 메타 광고'!$U:$U,'무신사 메타 광고'!$I:$I,$C$4,'무신사 메타 광고'!$D:$D,$B465))</f>
        <v>0</v>
      </c>
      <c r="J465" s="11">
        <f t="shared" si="17"/>
        <v>0</v>
      </c>
      <c r="K465" s="11">
        <f t="shared" si="18"/>
        <v>0</v>
      </c>
      <c r="L465" s="12" t="str">
        <f t="shared" si="19"/>
        <v xml:space="preserve"> </v>
      </c>
      <c r="N465" s="10">
        <f>IF($C$4="", SUMIFS('무신사 메타 광고'!$X:$X, '무신사 메타 광고'!$D:$D, $B465),SUMIFS('무신사 메타 광고'!$X:$X,'무신사 메타 광고'!I:I,$C$4,'무신사 메타 광고'!D:D,$B465))</f>
        <v>0</v>
      </c>
      <c r="O465" s="11">
        <f t="shared" si="20"/>
        <v>0</v>
      </c>
      <c r="R465" s="13"/>
      <c r="S465" s="10">
        <f>IF($S$4="", SUMIFS('무신사 메타 광고'!$L:$L, '무신사 메타 광고'!$C:$C, $R465),SUMIFS('무신사 메타 광고'!L:L,'무신사 메타 광고'!$I:$I,$S$4,'무신사 메타 광고'!$C:$C,$R465))</f>
        <v>0</v>
      </c>
      <c r="T465" s="10">
        <f>IF($S$4="", SUMIFS('무신사 메타 광고'!$V:$V, '무신사 메타 광고'!$C:$C, $R465),SUMIFS('무신사 메타 광고'!$V:$V,'무신사 메타 광고'!$I:$I,$S$4,'무신사 메타 광고'!$C:$C,$R465))</f>
        <v>0</v>
      </c>
      <c r="U465" s="11">
        <f t="shared" si="21"/>
        <v>0</v>
      </c>
      <c r="V465" s="12" t="str">
        <f t="shared" si="25"/>
        <v xml:space="preserve"> </v>
      </c>
      <c r="W465" s="10">
        <f>IF($S$4="", SUMIFS('무신사 메타 광고'!$K:$K, '무신사 메타 광고'!$C:$C, $R465),SUMIFS('무신사 메타 광고'!$K:$K,'무신사 메타 광고'!$I:$I,$S$4,'무신사 메타 광고'!$C:$C,$R465))</f>
        <v>0</v>
      </c>
      <c r="X465" s="10">
        <f>IF($S$4="", SUMIFS('무신사 메타 광고'!$N:$N, '무신사 메타 광고'!$C:$C, $R465),SUMIFS('무신사 메타 광고'!$N:$N,'무신사 메타 광고'!$I:$I,$S$4,'무신사 메타 광고'!$C:$C,$R465))</f>
        <v>0</v>
      </c>
      <c r="Y465" s="11">
        <f t="shared" si="22"/>
        <v>0</v>
      </c>
      <c r="Z465" s="12" t="str">
        <f t="shared" si="26"/>
        <v xml:space="preserve"> </v>
      </c>
      <c r="AB465" s="10">
        <f>IF($S$4="", SUMIFS('무신사 메타 광고'!$X:$X, '무신사 메타 광고'!$C:$C, $R465),SUMIFS('무신사 메타 광고'!$X:$X,'무신사 메타 광고'!$I:$I,$S$4,'무신사 메타 광고'!$C:$C,$R465))</f>
        <v>0</v>
      </c>
      <c r="AC465" s="11">
        <f t="shared" si="23"/>
        <v>0</v>
      </c>
    </row>
    <row r="466" spans="2:29">
      <c r="B466" s="9"/>
      <c r="C466" s="10">
        <f>IF($C$4="", SUMIFS('무신사 메타 광고'!$L:$L, '무신사 메타 광고'!$D:$D, $B466), SUMIFS('무신사 메타 광고'!$L:$L, '무신사 메타 광고'!$I:$I, $C$4, '무신사 메타 광고'!$D:$D, $B466))</f>
        <v>0</v>
      </c>
      <c r="D466" s="10">
        <f>IF($C$4="", SUMIFS('무신사 메타 광고'!$V:$V, '무신사 메타 광고'!$D:$D, $B466), SUMIFS('무신사 메타 광고'!$V:$V,'무신사 메타 광고'!$I:$I,$C$4,'무신사 메타 광고'!$D:$D,$B466))</f>
        <v>0</v>
      </c>
      <c r="E466" s="11">
        <f t="shared" si="16"/>
        <v>0</v>
      </c>
      <c r="F466" s="12" t="str">
        <f t="shared" si="24"/>
        <v xml:space="preserve"> </v>
      </c>
      <c r="G466" s="10">
        <f>IF($C$4="", SUMIFS('무신사 메타 광고'!$K:$K, '무신사 메타 광고'!$D:$D, $B466), SUMIFS('무신사 메타 광고'!$K:$K,'무신사 메타 광고'!$I:$I,$C$4,'무신사 메타 광고'!D:D,$B466))</f>
        <v>0</v>
      </c>
      <c r="H466" s="10">
        <f>IF($C$4="", SUMIFS('무신사 메타 광고'!$N:$N, '무신사 메타 광고'!$D:$D, $B466),SUMIFS('무신사 메타 광고'!$N:$N,'무신사 메타 광고'!$I:$I,$C$4,'무신사 메타 광고'!$D:$D,$B466))</f>
        <v>0</v>
      </c>
      <c r="I466" s="10">
        <f>IF($C$4="", SUMIFS('무신사 메타 광고'!$U:$U, '무신사 메타 광고'!$D:$D, $B466),SUMIFS('무신사 메타 광고'!$U:$U,'무신사 메타 광고'!$I:$I,$C$4,'무신사 메타 광고'!$D:$D,$B466))</f>
        <v>0</v>
      </c>
      <c r="J466" s="11">
        <f t="shared" si="17"/>
        <v>0</v>
      </c>
      <c r="K466" s="11">
        <f t="shared" si="18"/>
        <v>0</v>
      </c>
      <c r="L466" s="12" t="str">
        <f t="shared" si="19"/>
        <v xml:space="preserve"> </v>
      </c>
      <c r="N466" s="10">
        <f>IF($C$4="", SUMIFS('무신사 메타 광고'!$X:$X, '무신사 메타 광고'!$D:$D, $B466),SUMIFS('무신사 메타 광고'!$X:$X,'무신사 메타 광고'!I:I,$C$4,'무신사 메타 광고'!D:D,$B466))</f>
        <v>0</v>
      </c>
      <c r="O466" s="11">
        <f t="shared" si="20"/>
        <v>0</v>
      </c>
      <c r="R466" s="13"/>
      <c r="S466" s="10">
        <f>IF($S$4="", SUMIFS('무신사 메타 광고'!$L:$L, '무신사 메타 광고'!$C:$C, $R466),SUMIFS('무신사 메타 광고'!L:L,'무신사 메타 광고'!$I:$I,$S$4,'무신사 메타 광고'!$C:$C,$R466))</f>
        <v>0</v>
      </c>
      <c r="T466" s="10">
        <f>IF($S$4="", SUMIFS('무신사 메타 광고'!$V:$V, '무신사 메타 광고'!$C:$C, $R466),SUMIFS('무신사 메타 광고'!$V:$V,'무신사 메타 광고'!$I:$I,$S$4,'무신사 메타 광고'!$C:$C,$R466))</f>
        <v>0</v>
      </c>
      <c r="U466" s="11">
        <f t="shared" si="21"/>
        <v>0</v>
      </c>
      <c r="V466" s="12" t="str">
        <f t="shared" si="25"/>
        <v xml:space="preserve"> </v>
      </c>
      <c r="W466" s="10">
        <f>IF($S$4="", SUMIFS('무신사 메타 광고'!$K:$K, '무신사 메타 광고'!$C:$C, $R466),SUMIFS('무신사 메타 광고'!$K:$K,'무신사 메타 광고'!$I:$I,$S$4,'무신사 메타 광고'!$C:$C,$R466))</f>
        <v>0</v>
      </c>
      <c r="X466" s="10">
        <f>IF($S$4="", SUMIFS('무신사 메타 광고'!$N:$N, '무신사 메타 광고'!$C:$C, $R466),SUMIFS('무신사 메타 광고'!$N:$N,'무신사 메타 광고'!$I:$I,$S$4,'무신사 메타 광고'!$C:$C,$R466))</f>
        <v>0</v>
      </c>
      <c r="Y466" s="11">
        <f t="shared" si="22"/>
        <v>0</v>
      </c>
      <c r="Z466" s="12" t="str">
        <f t="shared" si="26"/>
        <v xml:space="preserve"> </v>
      </c>
      <c r="AB466" s="10">
        <f>IF($S$4="", SUMIFS('무신사 메타 광고'!$X:$X, '무신사 메타 광고'!$C:$C, $R466),SUMIFS('무신사 메타 광고'!$X:$X,'무신사 메타 광고'!$I:$I,$S$4,'무신사 메타 광고'!$C:$C,$R466))</f>
        <v>0</v>
      </c>
      <c r="AC466" s="11">
        <f t="shared" si="23"/>
        <v>0</v>
      </c>
    </row>
    <row r="467" spans="2:29">
      <c r="B467" s="9"/>
      <c r="C467" s="10">
        <f>IF($C$4="", SUMIFS('무신사 메타 광고'!$L:$L, '무신사 메타 광고'!$D:$D, $B467), SUMIFS('무신사 메타 광고'!$L:$L, '무신사 메타 광고'!$I:$I, $C$4, '무신사 메타 광고'!$D:$D, $B467))</f>
        <v>0</v>
      </c>
      <c r="D467" s="10">
        <f>IF($C$4="", SUMIFS('무신사 메타 광고'!$V:$V, '무신사 메타 광고'!$D:$D, $B467), SUMIFS('무신사 메타 광고'!$V:$V,'무신사 메타 광고'!$I:$I,$C$4,'무신사 메타 광고'!$D:$D,$B467))</f>
        <v>0</v>
      </c>
      <c r="E467" s="11">
        <f t="shared" si="16"/>
        <v>0</v>
      </c>
      <c r="F467" s="12" t="str">
        <f t="shared" si="24"/>
        <v xml:space="preserve"> </v>
      </c>
      <c r="G467" s="10">
        <f>IF($C$4="", SUMIFS('무신사 메타 광고'!$K:$K, '무신사 메타 광고'!$D:$D, $B467), SUMIFS('무신사 메타 광고'!$K:$K,'무신사 메타 광고'!$I:$I,$C$4,'무신사 메타 광고'!D:D,$B467))</f>
        <v>0</v>
      </c>
      <c r="H467" s="10">
        <f>IF($C$4="", SUMIFS('무신사 메타 광고'!$N:$N, '무신사 메타 광고'!$D:$D, $B467),SUMIFS('무신사 메타 광고'!$N:$N,'무신사 메타 광고'!$I:$I,$C$4,'무신사 메타 광고'!$D:$D,$B467))</f>
        <v>0</v>
      </c>
      <c r="I467" s="10">
        <f>IF($C$4="", SUMIFS('무신사 메타 광고'!$U:$U, '무신사 메타 광고'!$D:$D, $B467),SUMIFS('무신사 메타 광고'!$U:$U,'무신사 메타 광고'!$I:$I,$C$4,'무신사 메타 광고'!$D:$D,$B467))</f>
        <v>0</v>
      </c>
      <c r="J467" s="11">
        <f t="shared" si="17"/>
        <v>0</v>
      </c>
      <c r="K467" s="11">
        <f t="shared" si="18"/>
        <v>0</v>
      </c>
      <c r="L467" s="12" t="str">
        <f t="shared" si="19"/>
        <v xml:space="preserve"> </v>
      </c>
      <c r="N467" s="10">
        <f>IF($C$4="", SUMIFS('무신사 메타 광고'!$X:$X, '무신사 메타 광고'!$D:$D, $B467),SUMIFS('무신사 메타 광고'!$X:$X,'무신사 메타 광고'!I:I,$C$4,'무신사 메타 광고'!D:D,$B467))</f>
        <v>0</v>
      </c>
      <c r="O467" s="11">
        <f t="shared" si="20"/>
        <v>0</v>
      </c>
      <c r="R467" s="13"/>
      <c r="S467" s="10">
        <f>IF($S$4="", SUMIFS('무신사 메타 광고'!$L:$L, '무신사 메타 광고'!$C:$C, $R467),SUMIFS('무신사 메타 광고'!L:L,'무신사 메타 광고'!$I:$I,$S$4,'무신사 메타 광고'!$C:$C,$R467))</f>
        <v>0</v>
      </c>
      <c r="T467" s="10">
        <f>IF($S$4="", SUMIFS('무신사 메타 광고'!$V:$V, '무신사 메타 광고'!$C:$C, $R467),SUMIFS('무신사 메타 광고'!$V:$V,'무신사 메타 광고'!$I:$I,$S$4,'무신사 메타 광고'!$C:$C,$R467))</f>
        <v>0</v>
      </c>
      <c r="U467" s="11">
        <f t="shared" si="21"/>
        <v>0</v>
      </c>
      <c r="V467" s="12" t="str">
        <f t="shared" si="25"/>
        <v xml:space="preserve"> </v>
      </c>
      <c r="W467" s="10">
        <f>IF($S$4="", SUMIFS('무신사 메타 광고'!$K:$K, '무신사 메타 광고'!$C:$C, $R467),SUMIFS('무신사 메타 광고'!$K:$K,'무신사 메타 광고'!$I:$I,$S$4,'무신사 메타 광고'!$C:$C,$R467))</f>
        <v>0</v>
      </c>
      <c r="X467" s="10">
        <f>IF($S$4="", SUMIFS('무신사 메타 광고'!$N:$N, '무신사 메타 광고'!$C:$C, $R467),SUMIFS('무신사 메타 광고'!$N:$N,'무신사 메타 광고'!$I:$I,$S$4,'무신사 메타 광고'!$C:$C,$R467))</f>
        <v>0</v>
      </c>
      <c r="Y467" s="11">
        <f t="shared" si="22"/>
        <v>0</v>
      </c>
      <c r="Z467" s="12" t="str">
        <f t="shared" si="26"/>
        <v xml:space="preserve"> </v>
      </c>
      <c r="AB467" s="10">
        <f>IF($S$4="", SUMIFS('무신사 메타 광고'!$X:$X, '무신사 메타 광고'!$C:$C, $R467),SUMIFS('무신사 메타 광고'!$X:$X,'무신사 메타 광고'!$I:$I,$S$4,'무신사 메타 광고'!$C:$C,$R467))</f>
        <v>0</v>
      </c>
      <c r="AC467" s="11">
        <f t="shared" si="23"/>
        <v>0</v>
      </c>
    </row>
    <row r="468" spans="2:29">
      <c r="B468" s="9"/>
      <c r="C468" s="10">
        <f>IF($C$4="", SUMIFS('무신사 메타 광고'!$L:$L, '무신사 메타 광고'!$D:$D, $B468), SUMIFS('무신사 메타 광고'!$L:$L, '무신사 메타 광고'!$I:$I, $C$4, '무신사 메타 광고'!$D:$D, $B468))</f>
        <v>0</v>
      </c>
      <c r="D468" s="10">
        <f>IF($C$4="", SUMIFS('무신사 메타 광고'!$V:$V, '무신사 메타 광고'!$D:$D, $B468), SUMIFS('무신사 메타 광고'!$V:$V,'무신사 메타 광고'!$I:$I,$C$4,'무신사 메타 광고'!$D:$D,$B468))</f>
        <v>0</v>
      </c>
      <c r="E468" s="11">
        <f t="shared" si="16"/>
        <v>0</v>
      </c>
      <c r="F468" s="12" t="str">
        <f t="shared" si="24"/>
        <v xml:space="preserve"> </v>
      </c>
      <c r="G468" s="10">
        <f>IF($C$4="", SUMIFS('무신사 메타 광고'!$K:$K, '무신사 메타 광고'!$D:$D, $B468), SUMIFS('무신사 메타 광고'!$K:$K,'무신사 메타 광고'!$I:$I,$C$4,'무신사 메타 광고'!D:D,$B468))</f>
        <v>0</v>
      </c>
      <c r="H468" s="10">
        <f>IF($C$4="", SUMIFS('무신사 메타 광고'!$N:$N, '무신사 메타 광고'!$D:$D, $B468),SUMIFS('무신사 메타 광고'!$N:$N,'무신사 메타 광고'!$I:$I,$C$4,'무신사 메타 광고'!$D:$D,$B468))</f>
        <v>0</v>
      </c>
      <c r="I468" s="10">
        <f>IF($C$4="", SUMIFS('무신사 메타 광고'!$U:$U, '무신사 메타 광고'!$D:$D, $B468),SUMIFS('무신사 메타 광고'!$U:$U,'무신사 메타 광고'!$I:$I,$C$4,'무신사 메타 광고'!$D:$D,$B468))</f>
        <v>0</v>
      </c>
      <c r="J468" s="11">
        <f t="shared" si="17"/>
        <v>0</v>
      </c>
      <c r="K468" s="11">
        <f t="shared" si="18"/>
        <v>0</v>
      </c>
      <c r="L468" s="12" t="str">
        <f t="shared" si="19"/>
        <v xml:space="preserve"> </v>
      </c>
      <c r="N468" s="10">
        <f>IF($C$4="", SUMIFS('무신사 메타 광고'!$X:$X, '무신사 메타 광고'!$D:$D, $B468),SUMIFS('무신사 메타 광고'!$X:$X,'무신사 메타 광고'!I:I,$C$4,'무신사 메타 광고'!D:D,$B468))</f>
        <v>0</v>
      </c>
      <c r="O468" s="11">
        <f t="shared" si="20"/>
        <v>0</v>
      </c>
      <c r="R468" s="13"/>
      <c r="S468" s="10">
        <f>IF($S$4="", SUMIFS('무신사 메타 광고'!$L:$L, '무신사 메타 광고'!$C:$C, $R468),SUMIFS('무신사 메타 광고'!L:L,'무신사 메타 광고'!$I:$I,$S$4,'무신사 메타 광고'!$C:$C,$R468))</f>
        <v>0</v>
      </c>
      <c r="T468" s="10">
        <f>IF($S$4="", SUMIFS('무신사 메타 광고'!$V:$V, '무신사 메타 광고'!$C:$C, $R468),SUMIFS('무신사 메타 광고'!$V:$V,'무신사 메타 광고'!$I:$I,$S$4,'무신사 메타 광고'!$C:$C,$R468))</f>
        <v>0</v>
      </c>
      <c r="U468" s="11">
        <f t="shared" si="21"/>
        <v>0</v>
      </c>
      <c r="V468" s="12" t="str">
        <f t="shared" si="25"/>
        <v xml:space="preserve"> </v>
      </c>
      <c r="W468" s="10">
        <f>IF($S$4="", SUMIFS('무신사 메타 광고'!$K:$K, '무신사 메타 광고'!$C:$C, $R468),SUMIFS('무신사 메타 광고'!$K:$K,'무신사 메타 광고'!$I:$I,$S$4,'무신사 메타 광고'!$C:$C,$R468))</f>
        <v>0</v>
      </c>
      <c r="X468" s="10">
        <f>IF($S$4="", SUMIFS('무신사 메타 광고'!$N:$N, '무신사 메타 광고'!$C:$C, $R468),SUMIFS('무신사 메타 광고'!$N:$N,'무신사 메타 광고'!$I:$I,$S$4,'무신사 메타 광고'!$C:$C,$R468))</f>
        <v>0</v>
      </c>
      <c r="Y468" s="11">
        <f t="shared" si="22"/>
        <v>0</v>
      </c>
      <c r="Z468" s="12" t="str">
        <f t="shared" si="26"/>
        <v xml:space="preserve"> </v>
      </c>
      <c r="AB468" s="10">
        <f>IF($S$4="", SUMIFS('무신사 메타 광고'!$X:$X, '무신사 메타 광고'!$C:$C, $R468),SUMIFS('무신사 메타 광고'!$X:$X,'무신사 메타 광고'!$I:$I,$S$4,'무신사 메타 광고'!$C:$C,$R468))</f>
        <v>0</v>
      </c>
      <c r="AC468" s="11">
        <f t="shared" si="23"/>
        <v>0</v>
      </c>
    </row>
    <row r="469" spans="2:29">
      <c r="B469" s="9"/>
      <c r="C469" s="10">
        <f>IF($C$4="", SUMIFS('무신사 메타 광고'!$L:$L, '무신사 메타 광고'!$D:$D, $B469), SUMIFS('무신사 메타 광고'!$L:$L, '무신사 메타 광고'!$I:$I, $C$4, '무신사 메타 광고'!$D:$D, $B469))</f>
        <v>0</v>
      </c>
      <c r="D469" s="10">
        <f>IF($C$4="", SUMIFS('무신사 메타 광고'!$V:$V, '무신사 메타 광고'!$D:$D, $B469), SUMIFS('무신사 메타 광고'!$V:$V,'무신사 메타 광고'!$I:$I,$C$4,'무신사 메타 광고'!$D:$D,$B469))</f>
        <v>0</v>
      </c>
      <c r="E469" s="11">
        <f t="shared" si="16"/>
        <v>0</v>
      </c>
      <c r="F469" s="12" t="str">
        <f t="shared" si="24"/>
        <v xml:space="preserve"> </v>
      </c>
      <c r="G469" s="10">
        <f>IF($C$4="", SUMIFS('무신사 메타 광고'!$K:$K, '무신사 메타 광고'!$D:$D, $B469), SUMIFS('무신사 메타 광고'!$K:$K,'무신사 메타 광고'!$I:$I,$C$4,'무신사 메타 광고'!D:D,$B469))</f>
        <v>0</v>
      </c>
      <c r="H469" s="10">
        <f>IF($C$4="", SUMIFS('무신사 메타 광고'!$N:$N, '무신사 메타 광고'!$D:$D, $B469),SUMIFS('무신사 메타 광고'!$N:$N,'무신사 메타 광고'!$I:$I,$C$4,'무신사 메타 광고'!$D:$D,$B469))</f>
        <v>0</v>
      </c>
      <c r="I469" s="10">
        <f>IF($C$4="", SUMIFS('무신사 메타 광고'!$U:$U, '무신사 메타 광고'!$D:$D, $B469),SUMIFS('무신사 메타 광고'!$U:$U,'무신사 메타 광고'!$I:$I,$C$4,'무신사 메타 광고'!$D:$D,$B469))</f>
        <v>0</v>
      </c>
      <c r="J469" s="11">
        <f t="shared" si="17"/>
        <v>0</v>
      </c>
      <c r="K469" s="11">
        <f t="shared" si="18"/>
        <v>0</v>
      </c>
      <c r="L469" s="12" t="str">
        <f t="shared" si="19"/>
        <v xml:space="preserve"> </v>
      </c>
      <c r="N469" s="10">
        <f>IF($C$4="", SUMIFS('무신사 메타 광고'!$X:$X, '무신사 메타 광고'!$D:$D, $B469),SUMIFS('무신사 메타 광고'!$X:$X,'무신사 메타 광고'!I:I,$C$4,'무신사 메타 광고'!D:D,$B469))</f>
        <v>0</v>
      </c>
      <c r="O469" s="11">
        <f t="shared" si="20"/>
        <v>0</v>
      </c>
      <c r="R469" s="13"/>
      <c r="S469" s="10">
        <f>IF($S$4="", SUMIFS('무신사 메타 광고'!$L:$L, '무신사 메타 광고'!$C:$C, $R469),SUMIFS('무신사 메타 광고'!L:L,'무신사 메타 광고'!$I:$I,$S$4,'무신사 메타 광고'!$C:$C,$R469))</f>
        <v>0</v>
      </c>
      <c r="T469" s="10">
        <f>IF($S$4="", SUMIFS('무신사 메타 광고'!$V:$V, '무신사 메타 광고'!$C:$C, $R469),SUMIFS('무신사 메타 광고'!$V:$V,'무신사 메타 광고'!$I:$I,$S$4,'무신사 메타 광고'!$C:$C,$R469))</f>
        <v>0</v>
      </c>
      <c r="U469" s="11">
        <f t="shared" si="21"/>
        <v>0</v>
      </c>
      <c r="V469" s="12" t="str">
        <f t="shared" si="25"/>
        <v xml:space="preserve"> </v>
      </c>
      <c r="W469" s="10">
        <f>IF($S$4="", SUMIFS('무신사 메타 광고'!$K:$K, '무신사 메타 광고'!$C:$C, $R469),SUMIFS('무신사 메타 광고'!$K:$K,'무신사 메타 광고'!$I:$I,$S$4,'무신사 메타 광고'!$C:$C,$R469))</f>
        <v>0</v>
      </c>
      <c r="X469" s="10">
        <f>IF($S$4="", SUMIFS('무신사 메타 광고'!$N:$N, '무신사 메타 광고'!$C:$C, $R469),SUMIFS('무신사 메타 광고'!$N:$N,'무신사 메타 광고'!$I:$I,$S$4,'무신사 메타 광고'!$C:$C,$R469))</f>
        <v>0</v>
      </c>
      <c r="Y469" s="11">
        <f t="shared" si="22"/>
        <v>0</v>
      </c>
      <c r="Z469" s="12" t="str">
        <f t="shared" si="26"/>
        <v xml:space="preserve"> </v>
      </c>
      <c r="AB469" s="10">
        <f>IF($S$4="", SUMIFS('무신사 메타 광고'!$X:$X, '무신사 메타 광고'!$C:$C, $R469),SUMIFS('무신사 메타 광고'!$X:$X,'무신사 메타 광고'!$I:$I,$S$4,'무신사 메타 광고'!$C:$C,$R469))</f>
        <v>0</v>
      </c>
      <c r="AC469" s="11">
        <f t="shared" si="23"/>
        <v>0</v>
      </c>
    </row>
    <row r="470" spans="2:29">
      <c r="B470" s="9"/>
      <c r="C470" s="10">
        <f>IF($C$4="", SUMIFS('무신사 메타 광고'!$L:$L, '무신사 메타 광고'!$D:$D, $B470), SUMIFS('무신사 메타 광고'!$L:$L, '무신사 메타 광고'!$I:$I, $C$4, '무신사 메타 광고'!$D:$D, $B470))</f>
        <v>0</v>
      </c>
      <c r="D470" s="10">
        <f>IF($C$4="", SUMIFS('무신사 메타 광고'!$V:$V, '무신사 메타 광고'!$D:$D, $B470), SUMIFS('무신사 메타 광고'!$V:$V,'무신사 메타 광고'!$I:$I,$C$4,'무신사 메타 광고'!$D:$D,$B470))</f>
        <v>0</v>
      </c>
      <c r="E470" s="11">
        <f t="shared" si="16"/>
        <v>0</v>
      </c>
      <c r="F470" s="12" t="str">
        <f t="shared" si="24"/>
        <v xml:space="preserve"> </v>
      </c>
      <c r="G470" s="10">
        <f>IF($C$4="", SUMIFS('무신사 메타 광고'!$K:$K, '무신사 메타 광고'!$D:$D, $B470), SUMIFS('무신사 메타 광고'!$K:$K,'무신사 메타 광고'!$I:$I,$C$4,'무신사 메타 광고'!D:D,$B470))</f>
        <v>0</v>
      </c>
      <c r="H470" s="10">
        <f>IF($C$4="", SUMIFS('무신사 메타 광고'!$N:$N, '무신사 메타 광고'!$D:$D, $B470),SUMIFS('무신사 메타 광고'!$N:$N,'무신사 메타 광고'!$I:$I,$C$4,'무신사 메타 광고'!$D:$D,$B470))</f>
        <v>0</v>
      </c>
      <c r="I470" s="10">
        <f>IF($C$4="", SUMIFS('무신사 메타 광고'!$U:$U, '무신사 메타 광고'!$D:$D, $B470),SUMIFS('무신사 메타 광고'!$U:$U,'무신사 메타 광고'!$I:$I,$C$4,'무신사 메타 광고'!$D:$D,$B470))</f>
        <v>0</v>
      </c>
      <c r="J470" s="11">
        <f t="shared" si="17"/>
        <v>0</v>
      </c>
      <c r="K470" s="11">
        <f t="shared" si="18"/>
        <v>0</v>
      </c>
      <c r="L470" s="12" t="str">
        <f t="shared" si="19"/>
        <v xml:space="preserve"> </v>
      </c>
      <c r="N470" s="10">
        <f>IF($C$4="", SUMIFS('무신사 메타 광고'!$X:$X, '무신사 메타 광고'!$D:$D, $B470),SUMIFS('무신사 메타 광고'!$X:$X,'무신사 메타 광고'!I:I,$C$4,'무신사 메타 광고'!D:D,$B470))</f>
        <v>0</v>
      </c>
      <c r="O470" s="11">
        <f t="shared" si="20"/>
        <v>0</v>
      </c>
      <c r="R470" s="13"/>
      <c r="S470" s="10">
        <f>IF($S$4="", SUMIFS('무신사 메타 광고'!$L:$L, '무신사 메타 광고'!$C:$C, $R470),SUMIFS('무신사 메타 광고'!L:L,'무신사 메타 광고'!$I:$I,$S$4,'무신사 메타 광고'!$C:$C,$R470))</f>
        <v>0</v>
      </c>
      <c r="T470" s="10">
        <f>IF($S$4="", SUMIFS('무신사 메타 광고'!$V:$V, '무신사 메타 광고'!$C:$C, $R470),SUMIFS('무신사 메타 광고'!$V:$V,'무신사 메타 광고'!$I:$I,$S$4,'무신사 메타 광고'!$C:$C,$R470))</f>
        <v>0</v>
      </c>
      <c r="U470" s="11">
        <f t="shared" si="21"/>
        <v>0</v>
      </c>
      <c r="V470" s="12" t="str">
        <f t="shared" si="25"/>
        <v xml:space="preserve"> </v>
      </c>
      <c r="W470" s="10">
        <f>IF($S$4="", SUMIFS('무신사 메타 광고'!$K:$K, '무신사 메타 광고'!$C:$C, $R470),SUMIFS('무신사 메타 광고'!$K:$K,'무신사 메타 광고'!$I:$I,$S$4,'무신사 메타 광고'!$C:$C,$R470))</f>
        <v>0</v>
      </c>
      <c r="X470" s="10">
        <f>IF($S$4="", SUMIFS('무신사 메타 광고'!$N:$N, '무신사 메타 광고'!$C:$C, $R470),SUMIFS('무신사 메타 광고'!$N:$N,'무신사 메타 광고'!$I:$I,$S$4,'무신사 메타 광고'!$C:$C,$R470))</f>
        <v>0</v>
      </c>
      <c r="Y470" s="11">
        <f t="shared" si="22"/>
        <v>0</v>
      </c>
      <c r="Z470" s="12" t="str">
        <f t="shared" si="26"/>
        <v xml:space="preserve"> </v>
      </c>
      <c r="AB470" s="10">
        <f>IF($S$4="", SUMIFS('무신사 메타 광고'!$X:$X, '무신사 메타 광고'!$C:$C, $R470),SUMIFS('무신사 메타 광고'!$X:$X,'무신사 메타 광고'!$I:$I,$S$4,'무신사 메타 광고'!$C:$C,$R470))</f>
        <v>0</v>
      </c>
      <c r="AC470" s="11">
        <f t="shared" si="23"/>
        <v>0</v>
      </c>
    </row>
    <row r="471" spans="2:29">
      <c r="B471" s="9"/>
      <c r="C471" s="10">
        <f>IF($C$4="", SUMIFS('무신사 메타 광고'!$L:$L, '무신사 메타 광고'!$D:$D, $B471), SUMIFS('무신사 메타 광고'!$L:$L, '무신사 메타 광고'!$I:$I, $C$4, '무신사 메타 광고'!$D:$D, $B471))</f>
        <v>0</v>
      </c>
      <c r="D471" s="10">
        <f>IF($C$4="", SUMIFS('무신사 메타 광고'!$V:$V, '무신사 메타 광고'!$D:$D, $B471), SUMIFS('무신사 메타 광고'!$V:$V,'무신사 메타 광고'!$I:$I,$C$4,'무신사 메타 광고'!$D:$D,$B471))</f>
        <v>0</v>
      </c>
      <c r="E471" s="11">
        <f t="shared" si="16"/>
        <v>0</v>
      </c>
      <c r="F471" s="12" t="str">
        <f t="shared" si="24"/>
        <v xml:space="preserve"> </v>
      </c>
      <c r="G471" s="10">
        <f>IF($C$4="", SUMIFS('무신사 메타 광고'!$K:$K, '무신사 메타 광고'!$D:$D, $B471), SUMIFS('무신사 메타 광고'!$K:$K,'무신사 메타 광고'!$I:$I,$C$4,'무신사 메타 광고'!D:D,$B471))</f>
        <v>0</v>
      </c>
      <c r="H471" s="10">
        <f>IF($C$4="", SUMIFS('무신사 메타 광고'!$N:$N, '무신사 메타 광고'!$D:$D, $B471),SUMIFS('무신사 메타 광고'!$N:$N,'무신사 메타 광고'!$I:$I,$C$4,'무신사 메타 광고'!$D:$D,$B471))</f>
        <v>0</v>
      </c>
      <c r="I471" s="10">
        <f>IF($C$4="", SUMIFS('무신사 메타 광고'!$U:$U, '무신사 메타 광고'!$D:$D, $B471),SUMIFS('무신사 메타 광고'!$U:$U,'무신사 메타 광고'!$I:$I,$C$4,'무신사 메타 광고'!$D:$D,$B471))</f>
        <v>0</v>
      </c>
      <c r="J471" s="11">
        <f t="shared" si="17"/>
        <v>0</v>
      </c>
      <c r="K471" s="11">
        <f t="shared" si="18"/>
        <v>0</v>
      </c>
      <c r="L471" s="12" t="str">
        <f t="shared" si="19"/>
        <v xml:space="preserve"> </v>
      </c>
      <c r="N471" s="10">
        <f>IF($C$4="", SUMIFS('무신사 메타 광고'!$X:$X, '무신사 메타 광고'!$D:$D, $B471),SUMIFS('무신사 메타 광고'!$X:$X,'무신사 메타 광고'!I:I,$C$4,'무신사 메타 광고'!D:D,$B471))</f>
        <v>0</v>
      </c>
      <c r="O471" s="11">
        <f t="shared" si="20"/>
        <v>0</v>
      </c>
      <c r="R471" s="13"/>
      <c r="S471" s="10">
        <f>IF($S$4="", SUMIFS('무신사 메타 광고'!$L:$L, '무신사 메타 광고'!$C:$C, $R471),SUMIFS('무신사 메타 광고'!L:L,'무신사 메타 광고'!$I:$I,$S$4,'무신사 메타 광고'!$C:$C,$R471))</f>
        <v>0</v>
      </c>
      <c r="T471" s="10">
        <f>IF($S$4="", SUMIFS('무신사 메타 광고'!$V:$V, '무신사 메타 광고'!$C:$C, $R471),SUMIFS('무신사 메타 광고'!$V:$V,'무신사 메타 광고'!$I:$I,$S$4,'무신사 메타 광고'!$C:$C,$R471))</f>
        <v>0</v>
      </c>
      <c r="U471" s="11">
        <f t="shared" si="21"/>
        <v>0</v>
      </c>
      <c r="V471" s="12" t="str">
        <f t="shared" si="25"/>
        <v xml:space="preserve"> </v>
      </c>
      <c r="W471" s="10">
        <f>IF($S$4="", SUMIFS('무신사 메타 광고'!$K:$K, '무신사 메타 광고'!$C:$C, $R471),SUMIFS('무신사 메타 광고'!$K:$K,'무신사 메타 광고'!$I:$I,$S$4,'무신사 메타 광고'!$C:$C,$R471))</f>
        <v>0</v>
      </c>
      <c r="X471" s="10">
        <f>IF($S$4="", SUMIFS('무신사 메타 광고'!$N:$N, '무신사 메타 광고'!$C:$C, $R471),SUMIFS('무신사 메타 광고'!$N:$N,'무신사 메타 광고'!$I:$I,$S$4,'무신사 메타 광고'!$C:$C,$R471))</f>
        <v>0</v>
      </c>
      <c r="Y471" s="11">
        <f t="shared" si="22"/>
        <v>0</v>
      </c>
      <c r="Z471" s="12" t="str">
        <f t="shared" si="26"/>
        <v xml:space="preserve"> </v>
      </c>
      <c r="AB471" s="10">
        <f>IF($S$4="", SUMIFS('무신사 메타 광고'!$X:$X, '무신사 메타 광고'!$C:$C, $R471),SUMIFS('무신사 메타 광고'!$X:$X,'무신사 메타 광고'!$I:$I,$S$4,'무신사 메타 광고'!$C:$C,$R471))</f>
        <v>0</v>
      </c>
      <c r="AC471" s="11">
        <f t="shared" si="23"/>
        <v>0</v>
      </c>
    </row>
    <row r="472" spans="2:29">
      <c r="B472" s="9"/>
      <c r="C472" s="10">
        <f>IF($C$4="", SUMIFS('무신사 메타 광고'!$L:$L, '무신사 메타 광고'!$D:$D, $B472), SUMIFS('무신사 메타 광고'!$L:$L, '무신사 메타 광고'!$I:$I, $C$4, '무신사 메타 광고'!$D:$D, $B472))</f>
        <v>0</v>
      </c>
      <c r="D472" s="10">
        <f>IF($C$4="", SUMIFS('무신사 메타 광고'!$V:$V, '무신사 메타 광고'!$D:$D, $B472), SUMIFS('무신사 메타 광고'!$V:$V,'무신사 메타 광고'!$I:$I,$C$4,'무신사 메타 광고'!$D:$D,$B472))</f>
        <v>0</v>
      </c>
      <c r="E472" s="11">
        <f t="shared" si="16"/>
        <v>0</v>
      </c>
      <c r="F472" s="12" t="str">
        <f t="shared" si="24"/>
        <v xml:space="preserve"> </v>
      </c>
      <c r="G472" s="10">
        <f>IF($C$4="", SUMIFS('무신사 메타 광고'!$K:$K, '무신사 메타 광고'!$D:$D, $B472), SUMIFS('무신사 메타 광고'!$K:$K,'무신사 메타 광고'!$I:$I,$C$4,'무신사 메타 광고'!D:D,$B472))</f>
        <v>0</v>
      </c>
      <c r="H472" s="10">
        <f>IF($C$4="", SUMIFS('무신사 메타 광고'!$N:$N, '무신사 메타 광고'!$D:$D, $B472),SUMIFS('무신사 메타 광고'!$N:$N,'무신사 메타 광고'!$I:$I,$C$4,'무신사 메타 광고'!$D:$D,$B472))</f>
        <v>0</v>
      </c>
      <c r="I472" s="10">
        <f>IF($C$4="", SUMIFS('무신사 메타 광고'!$U:$U, '무신사 메타 광고'!$D:$D, $B472),SUMIFS('무신사 메타 광고'!$U:$U,'무신사 메타 광고'!$I:$I,$C$4,'무신사 메타 광고'!$D:$D,$B472))</f>
        <v>0</v>
      </c>
      <c r="J472" s="11">
        <f t="shared" si="17"/>
        <v>0</v>
      </c>
      <c r="K472" s="11">
        <f t="shared" si="18"/>
        <v>0</v>
      </c>
      <c r="L472" s="12" t="str">
        <f t="shared" si="19"/>
        <v xml:space="preserve"> </v>
      </c>
      <c r="N472" s="10">
        <f>IF($C$4="", SUMIFS('무신사 메타 광고'!$X:$X, '무신사 메타 광고'!$D:$D, $B472),SUMIFS('무신사 메타 광고'!$X:$X,'무신사 메타 광고'!I:I,$C$4,'무신사 메타 광고'!D:D,$B472))</f>
        <v>0</v>
      </c>
      <c r="O472" s="11">
        <f t="shared" si="20"/>
        <v>0</v>
      </c>
      <c r="R472" s="13"/>
      <c r="S472" s="10">
        <f>IF($S$4="", SUMIFS('무신사 메타 광고'!$L:$L, '무신사 메타 광고'!$C:$C, $R472),SUMIFS('무신사 메타 광고'!L:L,'무신사 메타 광고'!$I:$I,$S$4,'무신사 메타 광고'!$C:$C,$R472))</f>
        <v>0</v>
      </c>
      <c r="T472" s="10">
        <f>IF($S$4="", SUMIFS('무신사 메타 광고'!$V:$V, '무신사 메타 광고'!$C:$C, $R472),SUMIFS('무신사 메타 광고'!$V:$V,'무신사 메타 광고'!$I:$I,$S$4,'무신사 메타 광고'!$C:$C,$R472))</f>
        <v>0</v>
      </c>
      <c r="U472" s="11">
        <f t="shared" si="21"/>
        <v>0</v>
      </c>
      <c r="V472" s="12" t="str">
        <f t="shared" si="25"/>
        <v xml:space="preserve"> </v>
      </c>
      <c r="W472" s="10">
        <f>IF($S$4="", SUMIFS('무신사 메타 광고'!$K:$K, '무신사 메타 광고'!$C:$C, $R472),SUMIFS('무신사 메타 광고'!$K:$K,'무신사 메타 광고'!$I:$I,$S$4,'무신사 메타 광고'!$C:$C,$R472))</f>
        <v>0</v>
      </c>
      <c r="X472" s="10">
        <f>IF($S$4="", SUMIFS('무신사 메타 광고'!$N:$N, '무신사 메타 광고'!$C:$C, $R472),SUMIFS('무신사 메타 광고'!$N:$N,'무신사 메타 광고'!$I:$I,$S$4,'무신사 메타 광고'!$C:$C,$R472))</f>
        <v>0</v>
      </c>
      <c r="Y472" s="11">
        <f t="shared" si="22"/>
        <v>0</v>
      </c>
      <c r="Z472" s="12" t="str">
        <f t="shared" si="26"/>
        <v xml:space="preserve"> </v>
      </c>
      <c r="AB472" s="10">
        <f>IF($S$4="", SUMIFS('무신사 메타 광고'!$X:$X, '무신사 메타 광고'!$C:$C, $R472),SUMIFS('무신사 메타 광고'!$X:$X,'무신사 메타 광고'!$I:$I,$S$4,'무신사 메타 광고'!$C:$C,$R472))</f>
        <v>0</v>
      </c>
      <c r="AC472" s="11">
        <f t="shared" si="23"/>
        <v>0</v>
      </c>
    </row>
    <row r="473" spans="2:29">
      <c r="B473" s="9"/>
      <c r="C473" s="10">
        <f>IF($C$4="", SUMIFS('무신사 메타 광고'!$L:$L, '무신사 메타 광고'!$D:$D, $B473), SUMIFS('무신사 메타 광고'!$L:$L, '무신사 메타 광고'!$I:$I, $C$4, '무신사 메타 광고'!$D:$D, $B473))</f>
        <v>0</v>
      </c>
      <c r="D473" s="10">
        <f>IF($C$4="", SUMIFS('무신사 메타 광고'!$V:$V, '무신사 메타 광고'!$D:$D, $B473), SUMIFS('무신사 메타 광고'!$V:$V,'무신사 메타 광고'!$I:$I,$C$4,'무신사 메타 광고'!$D:$D,$B473))</f>
        <v>0</v>
      </c>
      <c r="E473" s="11">
        <f t="shared" si="16"/>
        <v>0</v>
      </c>
      <c r="F473" s="12" t="str">
        <f t="shared" si="24"/>
        <v xml:space="preserve"> </v>
      </c>
      <c r="G473" s="10">
        <f>IF($C$4="", SUMIFS('무신사 메타 광고'!$K:$K, '무신사 메타 광고'!$D:$D, $B473), SUMIFS('무신사 메타 광고'!$K:$K,'무신사 메타 광고'!$I:$I,$C$4,'무신사 메타 광고'!D:D,$B473))</f>
        <v>0</v>
      </c>
      <c r="H473" s="10">
        <f>IF($C$4="", SUMIFS('무신사 메타 광고'!$N:$N, '무신사 메타 광고'!$D:$D, $B473),SUMIFS('무신사 메타 광고'!$N:$N,'무신사 메타 광고'!$I:$I,$C$4,'무신사 메타 광고'!$D:$D,$B473))</f>
        <v>0</v>
      </c>
      <c r="I473" s="10">
        <f>IF($C$4="", SUMIFS('무신사 메타 광고'!$U:$U, '무신사 메타 광고'!$D:$D, $B473),SUMIFS('무신사 메타 광고'!$U:$U,'무신사 메타 광고'!$I:$I,$C$4,'무신사 메타 광고'!$D:$D,$B473))</f>
        <v>0</v>
      </c>
      <c r="J473" s="11">
        <f t="shared" si="17"/>
        <v>0</v>
      </c>
      <c r="K473" s="11">
        <f t="shared" si="18"/>
        <v>0</v>
      </c>
      <c r="L473" s="12" t="str">
        <f t="shared" si="19"/>
        <v xml:space="preserve"> </v>
      </c>
      <c r="N473" s="10">
        <f>IF($C$4="", SUMIFS('무신사 메타 광고'!$X:$X, '무신사 메타 광고'!$D:$D, $B473),SUMIFS('무신사 메타 광고'!$X:$X,'무신사 메타 광고'!I:I,$C$4,'무신사 메타 광고'!D:D,$B473))</f>
        <v>0</v>
      </c>
      <c r="O473" s="11">
        <f t="shared" si="20"/>
        <v>0</v>
      </c>
      <c r="R473" s="13"/>
      <c r="S473" s="10">
        <f>IF($S$4="", SUMIFS('무신사 메타 광고'!$L:$L, '무신사 메타 광고'!$C:$C, $R473),SUMIFS('무신사 메타 광고'!L:L,'무신사 메타 광고'!$I:$I,$S$4,'무신사 메타 광고'!$C:$C,$R473))</f>
        <v>0</v>
      </c>
      <c r="T473" s="10">
        <f>IF($S$4="", SUMIFS('무신사 메타 광고'!$V:$V, '무신사 메타 광고'!$C:$C, $R473),SUMIFS('무신사 메타 광고'!$V:$V,'무신사 메타 광고'!$I:$I,$S$4,'무신사 메타 광고'!$C:$C,$R473))</f>
        <v>0</v>
      </c>
      <c r="U473" s="11">
        <f t="shared" si="21"/>
        <v>0</v>
      </c>
      <c r="V473" s="12" t="str">
        <f t="shared" si="25"/>
        <v xml:space="preserve"> </v>
      </c>
      <c r="W473" s="10">
        <f>IF($S$4="", SUMIFS('무신사 메타 광고'!$K:$K, '무신사 메타 광고'!$C:$C, $R473),SUMIFS('무신사 메타 광고'!$K:$K,'무신사 메타 광고'!$I:$I,$S$4,'무신사 메타 광고'!$C:$C,$R473))</f>
        <v>0</v>
      </c>
      <c r="X473" s="10">
        <f>IF($S$4="", SUMIFS('무신사 메타 광고'!$N:$N, '무신사 메타 광고'!$C:$C, $R473),SUMIFS('무신사 메타 광고'!$N:$N,'무신사 메타 광고'!$I:$I,$S$4,'무신사 메타 광고'!$C:$C,$R473))</f>
        <v>0</v>
      </c>
      <c r="Y473" s="11">
        <f t="shared" si="22"/>
        <v>0</v>
      </c>
      <c r="Z473" s="12" t="str">
        <f t="shared" si="26"/>
        <v xml:space="preserve"> </v>
      </c>
      <c r="AB473" s="10">
        <f>IF($S$4="", SUMIFS('무신사 메타 광고'!$X:$X, '무신사 메타 광고'!$C:$C, $R473),SUMIFS('무신사 메타 광고'!$X:$X,'무신사 메타 광고'!$I:$I,$S$4,'무신사 메타 광고'!$C:$C,$R473))</f>
        <v>0</v>
      </c>
      <c r="AC473" s="11">
        <f t="shared" si="23"/>
        <v>0</v>
      </c>
    </row>
    <row r="474" spans="2:29">
      <c r="B474" s="9"/>
      <c r="C474" s="10">
        <f>IF($C$4="", SUMIFS('무신사 메타 광고'!$L:$L, '무신사 메타 광고'!$D:$D, $B474), SUMIFS('무신사 메타 광고'!$L:$L, '무신사 메타 광고'!$I:$I, $C$4, '무신사 메타 광고'!$D:$D, $B474))</f>
        <v>0</v>
      </c>
      <c r="D474" s="10">
        <f>IF($C$4="", SUMIFS('무신사 메타 광고'!$V:$V, '무신사 메타 광고'!$D:$D, $B474), SUMIFS('무신사 메타 광고'!$V:$V,'무신사 메타 광고'!$I:$I,$C$4,'무신사 메타 광고'!$D:$D,$B474))</f>
        <v>0</v>
      </c>
      <c r="E474" s="11">
        <f t="shared" si="16"/>
        <v>0</v>
      </c>
      <c r="F474" s="12" t="str">
        <f t="shared" si="24"/>
        <v xml:space="preserve"> </v>
      </c>
      <c r="G474" s="10">
        <f>IF($C$4="", SUMIFS('무신사 메타 광고'!$K:$K, '무신사 메타 광고'!$D:$D, $B474), SUMIFS('무신사 메타 광고'!$K:$K,'무신사 메타 광고'!$I:$I,$C$4,'무신사 메타 광고'!D:D,$B474))</f>
        <v>0</v>
      </c>
      <c r="H474" s="10">
        <f>IF($C$4="", SUMIFS('무신사 메타 광고'!$N:$N, '무신사 메타 광고'!$D:$D, $B474),SUMIFS('무신사 메타 광고'!$N:$N,'무신사 메타 광고'!$I:$I,$C$4,'무신사 메타 광고'!$D:$D,$B474))</f>
        <v>0</v>
      </c>
      <c r="I474" s="10">
        <f>IF($C$4="", SUMIFS('무신사 메타 광고'!$U:$U, '무신사 메타 광고'!$D:$D, $B474),SUMIFS('무신사 메타 광고'!$U:$U,'무신사 메타 광고'!$I:$I,$C$4,'무신사 메타 광고'!$D:$D,$B474))</f>
        <v>0</v>
      </c>
      <c r="J474" s="11">
        <f t="shared" si="17"/>
        <v>0</v>
      </c>
      <c r="K474" s="11">
        <f t="shared" si="18"/>
        <v>0</v>
      </c>
      <c r="L474" s="12" t="str">
        <f t="shared" si="19"/>
        <v xml:space="preserve"> </v>
      </c>
      <c r="N474" s="10">
        <f>IF($C$4="", SUMIFS('무신사 메타 광고'!$X:$X, '무신사 메타 광고'!$D:$D, $B474),SUMIFS('무신사 메타 광고'!$X:$X,'무신사 메타 광고'!I:I,$C$4,'무신사 메타 광고'!D:D,$B474))</f>
        <v>0</v>
      </c>
      <c r="O474" s="11">
        <f t="shared" si="20"/>
        <v>0</v>
      </c>
      <c r="R474" s="13"/>
      <c r="S474" s="10">
        <f>IF($S$4="", SUMIFS('무신사 메타 광고'!$L:$L, '무신사 메타 광고'!$C:$C, $R474),SUMIFS('무신사 메타 광고'!L:L,'무신사 메타 광고'!$I:$I,$S$4,'무신사 메타 광고'!$C:$C,$R474))</f>
        <v>0</v>
      </c>
      <c r="T474" s="10">
        <f>IF($S$4="", SUMIFS('무신사 메타 광고'!$V:$V, '무신사 메타 광고'!$C:$C, $R474),SUMIFS('무신사 메타 광고'!$V:$V,'무신사 메타 광고'!$I:$I,$S$4,'무신사 메타 광고'!$C:$C,$R474))</f>
        <v>0</v>
      </c>
      <c r="U474" s="11">
        <f t="shared" si="21"/>
        <v>0</v>
      </c>
      <c r="V474" s="12" t="str">
        <f t="shared" si="25"/>
        <v xml:space="preserve"> </v>
      </c>
      <c r="W474" s="10">
        <f>IF($S$4="", SUMIFS('무신사 메타 광고'!$K:$K, '무신사 메타 광고'!$C:$C, $R474),SUMIFS('무신사 메타 광고'!$K:$K,'무신사 메타 광고'!$I:$I,$S$4,'무신사 메타 광고'!$C:$C,$R474))</f>
        <v>0</v>
      </c>
      <c r="X474" s="10">
        <f>IF($S$4="", SUMIFS('무신사 메타 광고'!$N:$N, '무신사 메타 광고'!$C:$C, $R474),SUMIFS('무신사 메타 광고'!$N:$N,'무신사 메타 광고'!$I:$I,$S$4,'무신사 메타 광고'!$C:$C,$R474))</f>
        <v>0</v>
      </c>
      <c r="Y474" s="11">
        <f t="shared" si="22"/>
        <v>0</v>
      </c>
      <c r="Z474" s="12" t="str">
        <f t="shared" si="26"/>
        <v xml:space="preserve"> </v>
      </c>
      <c r="AB474" s="10">
        <f>IF($S$4="", SUMIFS('무신사 메타 광고'!$X:$X, '무신사 메타 광고'!$C:$C, $R474),SUMIFS('무신사 메타 광고'!$X:$X,'무신사 메타 광고'!$I:$I,$S$4,'무신사 메타 광고'!$C:$C,$R474))</f>
        <v>0</v>
      </c>
      <c r="AC474" s="11">
        <f t="shared" si="23"/>
        <v>0</v>
      </c>
    </row>
    <row r="475" spans="2:29">
      <c r="B475" s="9"/>
      <c r="C475" s="10">
        <f>IF($C$4="", SUMIFS('무신사 메타 광고'!$L:$L, '무신사 메타 광고'!$D:$D, $B475), SUMIFS('무신사 메타 광고'!$L:$L, '무신사 메타 광고'!$I:$I, $C$4, '무신사 메타 광고'!$D:$D, $B475))</f>
        <v>0</v>
      </c>
      <c r="D475" s="10">
        <f>IF($C$4="", SUMIFS('무신사 메타 광고'!$V:$V, '무신사 메타 광고'!$D:$D, $B475), SUMIFS('무신사 메타 광고'!$V:$V,'무신사 메타 광고'!$I:$I,$C$4,'무신사 메타 광고'!$D:$D,$B475))</f>
        <v>0</v>
      </c>
      <c r="E475" s="11">
        <f t="shared" si="16"/>
        <v>0</v>
      </c>
      <c r="F475" s="12" t="str">
        <f t="shared" si="24"/>
        <v xml:space="preserve"> </v>
      </c>
      <c r="G475" s="10">
        <f>IF($C$4="", SUMIFS('무신사 메타 광고'!$K:$K, '무신사 메타 광고'!$D:$D, $B475), SUMIFS('무신사 메타 광고'!$K:$K,'무신사 메타 광고'!$I:$I,$C$4,'무신사 메타 광고'!D:D,$B475))</f>
        <v>0</v>
      </c>
      <c r="H475" s="10">
        <f>IF($C$4="", SUMIFS('무신사 메타 광고'!$N:$N, '무신사 메타 광고'!$D:$D, $B475),SUMIFS('무신사 메타 광고'!$N:$N,'무신사 메타 광고'!$I:$I,$C$4,'무신사 메타 광고'!$D:$D,$B475))</f>
        <v>0</v>
      </c>
      <c r="I475" s="10">
        <f>IF($C$4="", SUMIFS('무신사 메타 광고'!$U:$U, '무신사 메타 광고'!$D:$D, $B475),SUMIFS('무신사 메타 광고'!$U:$U,'무신사 메타 광고'!$I:$I,$C$4,'무신사 메타 광고'!$D:$D,$B475))</f>
        <v>0</v>
      </c>
      <c r="J475" s="11">
        <f t="shared" si="17"/>
        <v>0</v>
      </c>
      <c r="K475" s="11">
        <f t="shared" si="18"/>
        <v>0</v>
      </c>
      <c r="L475" s="12" t="str">
        <f t="shared" si="19"/>
        <v xml:space="preserve"> </v>
      </c>
      <c r="N475" s="10">
        <f>IF($C$4="", SUMIFS('무신사 메타 광고'!$X:$X, '무신사 메타 광고'!$D:$D, $B475),SUMIFS('무신사 메타 광고'!$X:$X,'무신사 메타 광고'!I:I,$C$4,'무신사 메타 광고'!D:D,$B475))</f>
        <v>0</v>
      </c>
      <c r="O475" s="11">
        <f t="shared" si="20"/>
        <v>0</v>
      </c>
      <c r="R475" s="13"/>
      <c r="S475" s="10">
        <f>IF($S$4="", SUMIFS('무신사 메타 광고'!$L:$L, '무신사 메타 광고'!$C:$C, $R475),SUMIFS('무신사 메타 광고'!L:L,'무신사 메타 광고'!$I:$I,$S$4,'무신사 메타 광고'!$C:$C,$R475))</f>
        <v>0</v>
      </c>
      <c r="T475" s="10">
        <f>IF($S$4="", SUMIFS('무신사 메타 광고'!$V:$V, '무신사 메타 광고'!$C:$C, $R475),SUMIFS('무신사 메타 광고'!$V:$V,'무신사 메타 광고'!$I:$I,$S$4,'무신사 메타 광고'!$C:$C,$R475))</f>
        <v>0</v>
      </c>
      <c r="U475" s="11">
        <f t="shared" si="21"/>
        <v>0</v>
      </c>
      <c r="V475" s="12" t="str">
        <f t="shared" si="25"/>
        <v xml:space="preserve"> </v>
      </c>
      <c r="W475" s="10">
        <f>IF($S$4="", SUMIFS('무신사 메타 광고'!$K:$K, '무신사 메타 광고'!$C:$C, $R475),SUMIFS('무신사 메타 광고'!$K:$K,'무신사 메타 광고'!$I:$I,$S$4,'무신사 메타 광고'!$C:$C,$R475))</f>
        <v>0</v>
      </c>
      <c r="X475" s="10">
        <f>IF($S$4="", SUMIFS('무신사 메타 광고'!$N:$N, '무신사 메타 광고'!$C:$C, $R475),SUMIFS('무신사 메타 광고'!$N:$N,'무신사 메타 광고'!$I:$I,$S$4,'무신사 메타 광고'!$C:$C,$R475))</f>
        <v>0</v>
      </c>
      <c r="Y475" s="11">
        <f t="shared" si="22"/>
        <v>0</v>
      </c>
      <c r="Z475" s="12" t="str">
        <f t="shared" si="26"/>
        <v xml:space="preserve"> </v>
      </c>
      <c r="AB475" s="10">
        <f>IF($S$4="", SUMIFS('무신사 메타 광고'!$X:$X, '무신사 메타 광고'!$C:$C, $R475),SUMIFS('무신사 메타 광고'!$X:$X,'무신사 메타 광고'!$I:$I,$S$4,'무신사 메타 광고'!$C:$C,$R475))</f>
        <v>0</v>
      </c>
      <c r="AC475" s="11">
        <f t="shared" si="23"/>
        <v>0</v>
      </c>
    </row>
    <row r="476" spans="2:29">
      <c r="B476" s="9"/>
      <c r="C476" s="10">
        <f>IF($C$4="", SUMIFS('무신사 메타 광고'!$L:$L, '무신사 메타 광고'!$D:$D, $B476), SUMIFS('무신사 메타 광고'!$L:$L, '무신사 메타 광고'!$I:$I, $C$4, '무신사 메타 광고'!$D:$D, $B476))</f>
        <v>0</v>
      </c>
      <c r="D476" s="10">
        <f>IF($C$4="", SUMIFS('무신사 메타 광고'!$V:$V, '무신사 메타 광고'!$D:$D, $B476), SUMIFS('무신사 메타 광고'!$V:$V,'무신사 메타 광고'!$I:$I,$C$4,'무신사 메타 광고'!$D:$D,$B476))</f>
        <v>0</v>
      </c>
      <c r="E476" s="11">
        <f t="shared" si="16"/>
        <v>0</v>
      </c>
      <c r="F476" s="12" t="str">
        <f t="shared" si="24"/>
        <v xml:space="preserve"> </v>
      </c>
      <c r="G476" s="10">
        <f>IF($C$4="", SUMIFS('무신사 메타 광고'!$K:$K, '무신사 메타 광고'!$D:$D, $B476), SUMIFS('무신사 메타 광고'!$K:$K,'무신사 메타 광고'!$I:$I,$C$4,'무신사 메타 광고'!D:D,$B476))</f>
        <v>0</v>
      </c>
      <c r="H476" s="10">
        <f>IF($C$4="", SUMIFS('무신사 메타 광고'!$N:$N, '무신사 메타 광고'!$D:$D, $B476),SUMIFS('무신사 메타 광고'!$N:$N,'무신사 메타 광고'!$I:$I,$C$4,'무신사 메타 광고'!$D:$D,$B476))</f>
        <v>0</v>
      </c>
      <c r="I476" s="10">
        <f>IF($C$4="", SUMIFS('무신사 메타 광고'!$U:$U, '무신사 메타 광고'!$D:$D, $B476),SUMIFS('무신사 메타 광고'!$U:$U,'무신사 메타 광고'!$I:$I,$C$4,'무신사 메타 광고'!$D:$D,$B476))</f>
        <v>0</v>
      </c>
      <c r="J476" s="11">
        <f t="shared" si="17"/>
        <v>0</v>
      </c>
      <c r="K476" s="11">
        <f t="shared" si="18"/>
        <v>0</v>
      </c>
      <c r="L476" s="12" t="str">
        <f t="shared" si="19"/>
        <v xml:space="preserve"> </v>
      </c>
      <c r="N476" s="10">
        <f>IF($C$4="", SUMIFS('무신사 메타 광고'!$X:$X, '무신사 메타 광고'!$D:$D, $B476),SUMIFS('무신사 메타 광고'!$X:$X,'무신사 메타 광고'!I:I,$C$4,'무신사 메타 광고'!D:D,$B476))</f>
        <v>0</v>
      </c>
      <c r="O476" s="11">
        <f t="shared" si="20"/>
        <v>0</v>
      </c>
      <c r="R476" s="13"/>
      <c r="S476" s="10">
        <f>IF($S$4="", SUMIFS('무신사 메타 광고'!$L:$L, '무신사 메타 광고'!$C:$C, $R476),SUMIFS('무신사 메타 광고'!L:L,'무신사 메타 광고'!$I:$I,$S$4,'무신사 메타 광고'!$C:$C,$R476))</f>
        <v>0</v>
      </c>
      <c r="T476" s="10">
        <f>IF($S$4="", SUMIFS('무신사 메타 광고'!$V:$V, '무신사 메타 광고'!$C:$C, $R476),SUMIFS('무신사 메타 광고'!$V:$V,'무신사 메타 광고'!$I:$I,$S$4,'무신사 메타 광고'!$C:$C,$R476))</f>
        <v>0</v>
      </c>
      <c r="U476" s="11">
        <f t="shared" si="21"/>
        <v>0</v>
      </c>
      <c r="V476" s="12" t="str">
        <f t="shared" si="25"/>
        <v xml:space="preserve"> </v>
      </c>
      <c r="W476" s="10">
        <f>IF($S$4="", SUMIFS('무신사 메타 광고'!$K:$K, '무신사 메타 광고'!$C:$C, $R476),SUMIFS('무신사 메타 광고'!$K:$K,'무신사 메타 광고'!$I:$I,$S$4,'무신사 메타 광고'!$C:$C,$R476))</f>
        <v>0</v>
      </c>
      <c r="X476" s="10">
        <f>IF($S$4="", SUMIFS('무신사 메타 광고'!$N:$N, '무신사 메타 광고'!$C:$C, $R476),SUMIFS('무신사 메타 광고'!$N:$N,'무신사 메타 광고'!$I:$I,$S$4,'무신사 메타 광고'!$C:$C,$R476))</f>
        <v>0</v>
      </c>
      <c r="Y476" s="11">
        <f t="shared" si="22"/>
        <v>0</v>
      </c>
      <c r="Z476" s="12" t="str">
        <f t="shared" si="26"/>
        <v xml:space="preserve"> </v>
      </c>
      <c r="AB476" s="10">
        <f>IF($S$4="", SUMIFS('무신사 메타 광고'!$X:$X, '무신사 메타 광고'!$C:$C, $R476),SUMIFS('무신사 메타 광고'!$X:$X,'무신사 메타 광고'!$I:$I,$S$4,'무신사 메타 광고'!$C:$C,$R476))</f>
        <v>0</v>
      </c>
      <c r="AC476" s="11">
        <f t="shared" si="23"/>
        <v>0</v>
      </c>
    </row>
    <row r="477" spans="2:29">
      <c r="B477" s="9"/>
      <c r="C477" s="10">
        <f>IF($C$4="", SUMIFS('무신사 메타 광고'!$L:$L, '무신사 메타 광고'!$D:$D, $B477), SUMIFS('무신사 메타 광고'!$L:$L, '무신사 메타 광고'!$I:$I, $C$4, '무신사 메타 광고'!$D:$D, $B477))</f>
        <v>0</v>
      </c>
      <c r="D477" s="10">
        <f>IF($C$4="", SUMIFS('무신사 메타 광고'!$V:$V, '무신사 메타 광고'!$D:$D, $B477), SUMIFS('무신사 메타 광고'!$V:$V,'무신사 메타 광고'!$I:$I,$C$4,'무신사 메타 광고'!$D:$D,$B477))</f>
        <v>0</v>
      </c>
      <c r="E477" s="11">
        <f t="shared" si="16"/>
        <v>0</v>
      </c>
      <c r="F477" s="12" t="str">
        <f t="shared" si="24"/>
        <v xml:space="preserve"> </v>
      </c>
      <c r="G477" s="10">
        <f>IF($C$4="", SUMIFS('무신사 메타 광고'!$K:$K, '무신사 메타 광고'!$D:$D, $B477), SUMIFS('무신사 메타 광고'!$K:$K,'무신사 메타 광고'!$I:$I,$C$4,'무신사 메타 광고'!D:D,$B477))</f>
        <v>0</v>
      </c>
      <c r="H477" s="10">
        <f>IF($C$4="", SUMIFS('무신사 메타 광고'!$N:$N, '무신사 메타 광고'!$D:$D, $B477),SUMIFS('무신사 메타 광고'!$N:$N,'무신사 메타 광고'!$I:$I,$C$4,'무신사 메타 광고'!$D:$D,$B477))</f>
        <v>0</v>
      </c>
      <c r="I477" s="10">
        <f>IF($C$4="", SUMIFS('무신사 메타 광고'!$U:$U, '무신사 메타 광고'!$D:$D, $B477),SUMIFS('무신사 메타 광고'!$U:$U,'무신사 메타 광고'!$I:$I,$C$4,'무신사 메타 광고'!$D:$D,$B477))</f>
        <v>0</v>
      </c>
      <c r="J477" s="11">
        <f t="shared" si="17"/>
        <v>0</v>
      </c>
      <c r="K477" s="11">
        <f t="shared" si="18"/>
        <v>0</v>
      </c>
      <c r="L477" s="12" t="str">
        <f t="shared" si="19"/>
        <v xml:space="preserve"> </v>
      </c>
      <c r="N477" s="10">
        <f>IF($C$4="", SUMIFS('무신사 메타 광고'!$X:$X, '무신사 메타 광고'!$D:$D, $B477),SUMIFS('무신사 메타 광고'!$X:$X,'무신사 메타 광고'!I:I,$C$4,'무신사 메타 광고'!D:D,$B477))</f>
        <v>0</v>
      </c>
      <c r="O477" s="11">
        <f t="shared" si="20"/>
        <v>0</v>
      </c>
      <c r="R477" s="13"/>
      <c r="S477" s="10">
        <f>IF($S$4="", SUMIFS('무신사 메타 광고'!$L:$L, '무신사 메타 광고'!$C:$C, $R477),SUMIFS('무신사 메타 광고'!L:L,'무신사 메타 광고'!$I:$I,$S$4,'무신사 메타 광고'!$C:$C,$R477))</f>
        <v>0</v>
      </c>
      <c r="T477" s="10">
        <f>IF($S$4="", SUMIFS('무신사 메타 광고'!$V:$V, '무신사 메타 광고'!$C:$C, $R477),SUMIFS('무신사 메타 광고'!$V:$V,'무신사 메타 광고'!$I:$I,$S$4,'무신사 메타 광고'!$C:$C,$R477))</f>
        <v>0</v>
      </c>
      <c r="U477" s="11">
        <f t="shared" si="21"/>
        <v>0</v>
      </c>
      <c r="V477" s="12" t="str">
        <f t="shared" si="25"/>
        <v xml:space="preserve"> </v>
      </c>
      <c r="W477" s="10">
        <f>IF($S$4="", SUMIFS('무신사 메타 광고'!$K:$K, '무신사 메타 광고'!$C:$C, $R477),SUMIFS('무신사 메타 광고'!$K:$K,'무신사 메타 광고'!$I:$I,$S$4,'무신사 메타 광고'!$C:$C,$R477))</f>
        <v>0</v>
      </c>
      <c r="X477" s="10">
        <f>IF($S$4="", SUMIFS('무신사 메타 광고'!$N:$N, '무신사 메타 광고'!$C:$C, $R477),SUMIFS('무신사 메타 광고'!$N:$N,'무신사 메타 광고'!$I:$I,$S$4,'무신사 메타 광고'!$C:$C,$R477))</f>
        <v>0</v>
      </c>
      <c r="Y477" s="11">
        <f t="shared" si="22"/>
        <v>0</v>
      </c>
      <c r="Z477" s="12" t="str">
        <f t="shared" si="26"/>
        <v xml:space="preserve"> </v>
      </c>
      <c r="AB477" s="10">
        <f>IF($S$4="", SUMIFS('무신사 메타 광고'!$X:$X, '무신사 메타 광고'!$C:$C, $R477),SUMIFS('무신사 메타 광고'!$X:$X,'무신사 메타 광고'!$I:$I,$S$4,'무신사 메타 광고'!$C:$C,$R477))</f>
        <v>0</v>
      </c>
      <c r="AC477" s="11">
        <f t="shared" si="23"/>
        <v>0</v>
      </c>
    </row>
    <row r="478" spans="2:29">
      <c r="B478" s="9"/>
      <c r="C478" s="10">
        <f>IF($C$4="", SUMIFS('무신사 메타 광고'!$L:$L, '무신사 메타 광고'!$D:$D, $B478), SUMIFS('무신사 메타 광고'!$L:$L, '무신사 메타 광고'!$I:$I, $C$4, '무신사 메타 광고'!$D:$D, $B478))</f>
        <v>0</v>
      </c>
      <c r="D478" s="10">
        <f>IF($C$4="", SUMIFS('무신사 메타 광고'!$V:$V, '무신사 메타 광고'!$D:$D, $B478), SUMIFS('무신사 메타 광고'!$V:$V,'무신사 메타 광고'!$I:$I,$C$4,'무신사 메타 광고'!$D:$D,$B478))</f>
        <v>0</v>
      </c>
      <c r="E478" s="11">
        <f t="shared" si="16"/>
        <v>0</v>
      </c>
      <c r="F478" s="12" t="str">
        <f t="shared" si="24"/>
        <v xml:space="preserve"> </v>
      </c>
      <c r="G478" s="10">
        <f>IF($C$4="", SUMIFS('무신사 메타 광고'!$K:$K, '무신사 메타 광고'!$D:$D, $B478), SUMIFS('무신사 메타 광고'!$K:$K,'무신사 메타 광고'!$I:$I,$C$4,'무신사 메타 광고'!D:D,$B478))</f>
        <v>0</v>
      </c>
      <c r="H478" s="10">
        <f>IF($C$4="", SUMIFS('무신사 메타 광고'!$N:$N, '무신사 메타 광고'!$D:$D, $B478),SUMIFS('무신사 메타 광고'!$N:$N,'무신사 메타 광고'!$I:$I,$C$4,'무신사 메타 광고'!$D:$D,$B478))</f>
        <v>0</v>
      </c>
      <c r="I478" s="10">
        <f>IF($C$4="", SUMIFS('무신사 메타 광고'!$U:$U, '무신사 메타 광고'!$D:$D, $B478),SUMIFS('무신사 메타 광고'!$U:$U,'무신사 메타 광고'!$I:$I,$C$4,'무신사 메타 광고'!$D:$D,$B478))</f>
        <v>0</v>
      </c>
      <c r="J478" s="11">
        <f t="shared" si="17"/>
        <v>0</v>
      </c>
      <c r="K478" s="11">
        <f t="shared" si="18"/>
        <v>0</v>
      </c>
      <c r="L478" s="12" t="str">
        <f t="shared" si="19"/>
        <v xml:space="preserve"> </v>
      </c>
      <c r="N478" s="10">
        <f>IF($C$4="", SUMIFS('무신사 메타 광고'!$X:$X, '무신사 메타 광고'!$D:$D, $B478),SUMIFS('무신사 메타 광고'!$X:$X,'무신사 메타 광고'!I:I,$C$4,'무신사 메타 광고'!D:D,$B478))</f>
        <v>0</v>
      </c>
      <c r="O478" s="11">
        <f t="shared" si="20"/>
        <v>0</v>
      </c>
      <c r="R478" s="13"/>
      <c r="S478" s="10">
        <f>IF($S$4="", SUMIFS('무신사 메타 광고'!$L:$L, '무신사 메타 광고'!$C:$C, $R478),SUMIFS('무신사 메타 광고'!L:L,'무신사 메타 광고'!$I:$I,$S$4,'무신사 메타 광고'!$C:$C,$R478))</f>
        <v>0</v>
      </c>
      <c r="T478" s="10">
        <f>IF($S$4="", SUMIFS('무신사 메타 광고'!$V:$V, '무신사 메타 광고'!$C:$C, $R478),SUMIFS('무신사 메타 광고'!$V:$V,'무신사 메타 광고'!$I:$I,$S$4,'무신사 메타 광고'!$C:$C,$R478))</f>
        <v>0</v>
      </c>
      <c r="U478" s="11">
        <f t="shared" si="21"/>
        <v>0</v>
      </c>
      <c r="V478" s="12" t="str">
        <f t="shared" si="25"/>
        <v xml:space="preserve"> </v>
      </c>
      <c r="W478" s="10">
        <f>IF($S$4="", SUMIFS('무신사 메타 광고'!$K:$K, '무신사 메타 광고'!$C:$C, $R478),SUMIFS('무신사 메타 광고'!$K:$K,'무신사 메타 광고'!$I:$I,$S$4,'무신사 메타 광고'!$C:$C,$R478))</f>
        <v>0</v>
      </c>
      <c r="X478" s="10">
        <f>IF($S$4="", SUMIFS('무신사 메타 광고'!$N:$N, '무신사 메타 광고'!$C:$C, $R478),SUMIFS('무신사 메타 광고'!$N:$N,'무신사 메타 광고'!$I:$I,$S$4,'무신사 메타 광고'!$C:$C,$R478))</f>
        <v>0</v>
      </c>
      <c r="Y478" s="11">
        <f t="shared" si="22"/>
        <v>0</v>
      </c>
      <c r="Z478" s="12" t="str">
        <f t="shared" si="26"/>
        <v xml:space="preserve"> </v>
      </c>
      <c r="AB478" s="10">
        <f>IF($S$4="", SUMIFS('무신사 메타 광고'!$X:$X, '무신사 메타 광고'!$C:$C, $R478),SUMIFS('무신사 메타 광고'!$X:$X,'무신사 메타 광고'!$I:$I,$S$4,'무신사 메타 광고'!$C:$C,$R478))</f>
        <v>0</v>
      </c>
      <c r="AC478" s="11">
        <f t="shared" si="23"/>
        <v>0</v>
      </c>
    </row>
    <row r="479" spans="2:29">
      <c r="B479" s="9"/>
      <c r="C479" s="10">
        <f>IF($C$4="", SUMIFS('무신사 메타 광고'!$L:$L, '무신사 메타 광고'!$D:$D, $B479), SUMIFS('무신사 메타 광고'!$L:$L, '무신사 메타 광고'!$I:$I, $C$4, '무신사 메타 광고'!$D:$D, $B479))</f>
        <v>0</v>
      </c>
      <c r="D479" s="10">
        <f>IF($C$4="", SUMIFS('무신사 메타 광고'!$V:$V, '무신사 메타 광고'!$D:$D, $B479), SUMIFS('무신사 메타 광고'!$V:$V,'무신사 메타 광고'!$I:$I,$C$4,'무신사 메타 광고'!$D:$D,$B479))</f>
        <v>0</v>
      </c>
      <c r="E479" s="11">
        <f t="shared" si="16"/>
        <v>0</v>
      </c>
      <c r="F479" s="12" t="str">
        <f t="shared" si="24"/>
        <v xml:space="preserve"> </v>
      </c>
      <c r="G479" s="10">
        <f>IF($C$4="", SUMIFS('무신사 메타 광고'!$K:$K, '무신사 메타 광고'!$D:$D, $B479), SUMIFS('무신사 메타 광고'!$K:$K,'무신사 메타 광고'!$I:$I,$C$4,'무신사 메타 광고'!D:D,$B479))</f>
        <v>0</v>
      </c>
      <c r="H479" s="10">
        <f>IF($C$4="", SUMIFS('무신사 메타 광고'!$N:$N, '무신사 메타 광고'!$D:$D, $B479),SUMIFS('무신사 메타 광고'!$N:$N,'무신사 메타 광고'!$I:$I,$C$4,'무신사 메타 광고'!$D:$D,$B479))</f>
        <v>0</v>
      </c>
      <c r="I479" s="10">
        <f>IF($C$4="", SUMIFS('무신사 메타 광고'!$U:$U, '무신사 메타 광고'!$D:$D, $B479),SUMIFS('무신사 메타 광고'!$U:$U,'무신사 메타 광고'!$I:$I,$C$4,'무신사 메타 광고'!$D:$D,$B479))</f>
        <v>0</v>
      </c>
      <c r="J479" s="11">
        <f t="shared" si="17"/>
        <v>0</v>
      </c>
      <c r="K479" s="11">
        <f t="shared" si="18"/>
        <v>0</v>
      </c>
      <c r="L479" s="12" t="str">
        <f t="shared" si="19"/>
        <v xml:space="preserve"> </v>
      </c>
      <c r="N479" s="10">
        <f>IF($C$4="", SUMIFS('무신사 메타 광고'!$X:$X, '무신사 메타 광고'!$D:$D, $B479),SUMIFS('무신사 메타 광고'!$X:$X,'무신사 메타 광고'!I:I,$C$4,'무신사 메타 광고'!D:D,$B479))</f>
        <v>0</v>
      </c>
      <c r="O479" s="11">
        <f t="shared" si="20"/>
        <v>0</v>
      </c>
      <c r="R479" s="13"/>
      <c r="S479" s="10">
        <f>IF($S$4="", SUMIFS('무신사 메타 광고'!$L:$L, '무신사 메타 광고'!$C:$C, $R479),SUMIFS('무신사 메타 광고'!L:L,'무신사 메타 광고'!$I:$I,$S$4,'무신사 메타 광고'!$C:$C,$R479))</f>
        <v>0</v>
      </c>
      <c r="T479" s="10">
        <f>IF($S$4="", SUMIFS('무신사 메타 광고'!$V:$V, '무신사 메타 광고'!$C:$C, $R479),SUMIFS('무신사 메타 광고'!$V:$V,'무신사 메타 광고'!$I:$I,$S$4,'무신사 메타 광고'!$C:$C,$R479))</f>
        <v>0</v>
      </c>
      <c r="U479" s="11">
        <f t="shared" si="21"/>
        <v>0</v>
      </c>
      <c r="V479" s="12" t="str">
        <f t="shared" si="25"/>
        <v xml:space="preserve"> </v>
      </c>
      <c r="W479" s="10">
        <f>IF($S$4="", SUMIFS('무신사 메타 광고'!$K:$K, '무신사 메타 광고'!$C:$C, $R479),SUMIFS('무신사 메타 광고'!$K:$K,'무신사 메타 광고'!$I:$I,$S$4,'무신사 메타 광고'!$C:$C,$R479))</f>
        <v>0</v>
      </c>
      <c r="X479" s="10">
        <f>IF($S$4="", SUMIFS('무신사 메타 광고'!$N:$N, '무신사 메타 광고'!$C:$C, $R479),SUMIFS('무신사 메타 광고'!$N:$N,'무신사 메타 광고'!$I:$I,$S$4,'무신사 메타 광고'!$C:$C,$R479))</f>
        <v>0</v>
      </c>
      <c r="Y479" s="11">
        <f t="shared" si="22"/>
        <v>0</v>
      </c>
      <c r="Z479" s="12" t="str">
        <f t="shared" si="26"/>
        <v xml:space="preserve"> </v>
      </c>
      <c r="AB479" s="10">
        <f>IF($S$4="", SUMIFS('무신사 메타 광고'!$X:$X, '무신사 메타 광고'!$C:$C, $R479),SUMIFS('무신사 메타 광고'!$X:$X,'무신사 메타 광고'!$I:$I,$S$4,'무신사 메타 광고'!$C:$C,$R479))</f>
        <v>0</v>
      </c>
      <c r="AC479" s="11">
        <f t="shared" si="23"/>
        <v>0</v>
      </c>
    </row>
    <row r="480" spans="2:29">
      <c r="B480" s="9"/>
      <c r="C480" s="10">
        <f>IF($C$4="", SUMIFS('무신사 메타 광고'!$L:$L, '무신사 메타 광고'!$D:$D, $B480), SUMIFS('무신사 메타 광고'!$L:$L, '무신사 메타 광고'!$I:$I, $C$4, '무신사 메타 광고'!$D:$D, $B480))</f>
        <v>0</v>
      </c>
      <c r="D480" s="10">
        <f>IF($C$4="", SUMIFS('무신사 메타 광고'!$V:$V, '무신사 메타 광고'!$D:$D, $B480), SUMIFS('무신사 메타 광고'!$V:$V,'무신사 메타 광고'!$I:$I,$C$4,'무신사 메타 광고'!$D:$D,$B480))</f>
        <v>0</v>
      </c>
      <c r="E480" s="11">
        <f t="shared" si="16"/>
        <v>0</v>
      </c>
      <c r="F480" s="12" t="str">
        <f t="shared" si="24"/>
        <v xml:space="preserve"> </v>
      </c>
      <c r="G480" s="10">
        <f>IF($C$4="", SUMIFS('무신사 메타 광고'!$K:$K, '무신사 메타 광고'!$D:$D, $B480), SUMIFS('무신사 메타 광고'!$K:$K,'무신사 메타 광고'!$I:$I,$C$4,'무신사 메타 광고'!D:D,$B480))</f>
        <v>0</v>
      </c>
      <c r="H480" s="10">
        <f>IF($C$4="", SUMIFS('무신사 메타 광고'!$N:$N, '무신사 메타 광고'!$D:$D, $B480),SUMIFS('무신사 메타 광고'!$N:$N,'무신사 메타 광고'!$I:$I,$C$4,'무신사 메타 광고'!$D:$D,$B480))</f>
        <v>0</v>
      </c>
      <c r="I480" s="10">
        <f>IF($C$4="", SUMIFS('무신사 메타 광고'!$U:$U, '무신사 메타 광고'!$D:$D, $B480),SUMIFS('무신사 메타 광고'!$U:$U,'무신사 메타 광고'!$I:$I,$C$4,'무신사 메타 광고'!$D:$D,$B480))</f>
        <v>0</v>
      </c>
      <c r="J480" s="11">
        <f t="shared" si="17"/>
        <v>0</v>
      </c>
      <c r="K480" s="11">
        <f t="shared" si="18"/>
        <v>0</v>
      </c>
      <c r="L480" s="12" t="str">
        <f t="shared" si="19"/>
        <v xml:space="preserve"> </v>
      </c>
      <c r="N480" s="10">
        <f>IF($C$4="", SUMIFS('무신사 메타 광고'!$X:$X, '무신사 메타 광고'!$D:$D, $B480),SUMIFS('무신사 메타 광고'!$X:$X,'무신사 메타 광고'!I:I,$C$4,'무신사 메타 광고'!D:D,$B480))</f>
        <v>0</v>
      </c>
      <c r="O480" s="11">
        <f t="shared" si="20"/>
        <v>0</v>
      </c>
      <c r="R480" s="13"/>
      <c r="S480" s="10">
        <f>IF($S$4="", SUMIFS('무신사 메타 광고'!$L:$L, '무신사 메타 광고'!$C:$C, $R480),SUMIFS('무신사 메타 광고'!L:L,'무신사 메타 광고'!$I:$I,$S$4,'무신사 메타 광고'!$C:$C,$R480))</f>
        <v>0</v>
      </c>
      <c r="T480" s="10">
        <f>IF($S$4="", SUMIFS('무신사 메타 광고'!$V:$V, '무신사 메타 광고'!$C:$C, $R480),SUMIFS('무신사 메타 광고'!$V:$V,'무신사 메타 광고'!$I:$I,$S$4,'무신사 메타 광고'!$C:$C,$R480))</f>
        <v>0</v>
      </c>
      <c r="U480" s="11">
        <f t="shared" si="21"/>
        <v>0</v>
      </c>
      <c r="V480" s="12" t="str">
        <f t="shared" si="25"/>
        <v xml:space="preserve"> </v>
      </c>
      <c r="W480" s="10">
        <f>IF($S$4="", SUMIFS('무신사 메타 광고'!$K:$K, '무신사 메타 광고'!$C:$C, $R480),SUMIFS('무신사 메타 광고'!$K:$K,'무신사 메타 광고'!$I:$I,$S$4,'무신사 메타 광고'!$C:$C,$R480))</f>
        <v>0</v>
      </c>
      <c r="X480" s="10">
        <f>IF($S$4="", SUMIFS('무신사 메타 광고'!$N:$N, '무신사 메타 광고'!$C:$C, $R480),SUMIFS('무신사 메타 광고'!$N:$N,'무신사 메타 광고'!$I:$I,$S$4,'무신사 메타 광고'!$C:$C,$R480))</f>
        <v>0</v>
      </c>
      <c r="Y480" s="11">
        <f t="shared" si="22"/>
        <v>0</v>
      </c>
      <c r="Z480" s="12" t="str">
        <f t="shared" si="26"/>
        <v xml:space="preserve"> </v>
      </c>
      <c r="AB480" s="10">
        <f>IF($S$4="", SUMIFS('무신사 메타 광고'!$X:$X, '무신사 메타 광고'!$C:$C, $R480),SUMIFS('무신사 메타 광고'!$X:$X,'무신사 메타 광고'!$I:$I,$S$4,'무신사 메타 광고'!$C:$C,$R480))</f>
        <v>0</v>
      </c>
      <c r="AC480" s="11">
        <f t="shared" si="23"/>
        <v>0</v>
      </c>
    </row>
    <row r="481" spans="2:29">
      <c r="B481" s="9"/>
      <c r="C481" s="10">
        <f>IF($C$4="", SUMIFS('무신사 메타 광고'!$L:$L, '무신사 메타 광고'!$D:$D, $B481), SUMIFS('무신사 메타 광고'!$L:$L, '무신사 메타 광고'!$I:$I, $C$4, '무신사 메타 광고'!$D:$D, $B481))</f>
        <v>0</v>
      </c>
      <c r="D481" s="10">
        <f>IF($C$4="", SUMIFS('무신사 메타 광고'!$V:$V, '무신사 메타 광고'!$D:$D, $B481), SUMIFS('무신사 메타 광고'!$V:$V,'무신사 메타 광고'!$I:$I,$C$4,'무신사 메타 광고'!$D:$D,$B481))</f>
        <v>0</v>
      </c>
      <c r="E481" s="11">
        <f t="shared" si="16"/>
        <v>0</v>
      </c>
      <c r="F481" s="12" t="str">
        <f t="shared" si="24"/>
        <v xml:space="preserve"> </v>
      </c>
      <c r="G481" s="10">
        <f>IF($C$4="", SUMIFS('무신사 메타 광고'!$K:$K, '무신사 메타 광고'!$D:$D, $B481), SUMIFS('무신사 메타 광고'!$K:$K,'무신사 메타 광고'!$I:$I,$C$4,'무신사 메타 광고'!D:D,$B481))</f>
        <v>0</v>
      </c>
      <c r="H481" s="10">
        <f>IF($C$4="", SUMIFS('무신사 메타 광고'!$N:$N, '무신사 메타 광고'!$D:$D, $B481),SUMIFS('무신사 메타 광고'!$N:$N,'무신사 메타 광고'!$I:$I,$C$4,'무신사 메타 광고'!$D:$D,$B481))</f>
        <v>0</v>
      </c>
      <c r="I481" s="10">
        <f>IF($C$4="", SUMIFS('무신사 메타 광고'!$U:$U, '무신사 메타 광고'!$D:$D, $B481),SUMIFS('무신사 메타 광고'!$U:$U,'무신사 메타 광고'!$I:$I,$C$4,'무신사 메타 광고'!$D:$D,$B481))</f>
        <v>0</v>
      </c>
      <c r="J481" s="11">
        <f t="shared" si="17"/>
        <v>0</v>
      </c>
      <c r="K481" s="11">
        <f t="shared" si="18"/>
        <v>0</v>
      </c>
      <c r="L481" s="12" t="str">
        <f t="shared" si="19"/>
        <v xml:space="preserve"> </v>
      </c>
      <c r="N481" s="10">
        <f>IF($C$4="", SUMIFS('무신사 메타 광고'!$X:$X, '무신사 메타 광고'!$D:$D, $B481),SUMIFS('무신사 메타 광고'!$X:$X,'무신사 메타 광고'!I:I,$C$4,'무신사 메타 광고'!D:D,$B481))</f>
        <v>0</v>
      </c>
      <c r="O481" s="11">
        <f t="shared" si="20"/>
        <v>0</v>
      </c>
      <c r="R481" s="13"/>
      <c r="S481" s="10">
        <f>IF($S$4="", SUMIFS('무신사 메타 광고'!$L:$L, '무신사 메타 광고'!$C:$C, $R481),SUMIFS('무신사 메타 광고'!L:L,'무신사 메타 광고'!$I:$I,$S$4,'무신사 메타 광고'!$C:$C,$R481))</f>
        <v>0</v>
      </c>
      <c r="T481" s="10">
        <f>IF($S$4="", SUMIFS('무신사 메타 광고'!$V:$V, '무신사 메타 광고'!$C:$C, $R481),SUMIFS('무신사 메타 광고'!$V:$V,'무신사 메타 광고'!$I:$I,$S$4,'무신사 메타 광고'!$C:$C,$R481))</f>
        <v>0</v>
      </c>
      <c r="U481" s="11">
        <f t="shared" si="21"/>
        <v>0</v>
      </c>
      <c r="V481" s="12" t="str">
        <f t="shared" si="25"/>
        <v xml:space="preserve"> </v>
      </c>
      <c r="W481" s="10">
        <f>IF($S$4="", SUMIFS('무신사 메타 광고'!$K:$K, '무신사 메타 광고'!$C:$C, $R481),SUMIFS('무신사 메타 광고'!$K:$K,'무신사 메타 광고'!$I:$I,$S$4,'무신사 메타 광고'!$C:$C,$R481))</f>
        <v>0</v>
      </c>
      <c r="X481" s="10">
        <f>IF($S$4="", SUMIFS('무신사 메타 광고'!$N:$N, '무신사 메타 광고'!$C:$C, $R481),SUMIFS('무신사 메타 광고'!$N:$N,'무신사 메타 광고'!$I:$I,$S$4,'무신사 메타 광고'!$C:$C,$R481))</f>
        <v>0</v>
      </c>
      <c r="Y481" s="11">
        <f t="shared" si="22"/>
        <v>0</v>
      </c>
      <c r="Z481" s="12" t="str">
        <f t="shared" si="26"/>
        <v xml:space="preserve"> </v>
      </c>
      <c r="AB481" s="10">
        <f>IF($S$4="", SUMIFS('무신사 메타 광고'!$X:$X, '무신사 메타 광고'!$C:$C, $R481),SUMIFS('무신사 메타 광고'!$X:$X,'무신사 메타 광고'!$I:$I,$S$4,'무신사 메타 광고'!$C:$C,$R481))</f>
        <v>0</v>
      </c>
      <c r="AC481" s="11">
        <f t="shared" si="23"/>
        <v>0</v>
      </c>
    </row>
    <row r="482" spans="2:29">
      <c r="B482" s="9"/>
      <c r="C482" s="10">
        <f>IF($C$4="", SUMIFS('무신사 메타 광고'!$L:$L, '무신사 메타 광고'!$D:$D, $B482), SUMIFS('무신사 메타 광고'!$L:$L, '무신사 메타 광고'!$I:$I, $C$4, '무신사 메타 광고'!$D:$D, $B482))</f>
        <v>0</v>
      </c>
      <c r="D482" s="10">
        <f>IF($C$4="", SUMIFS('무신사 메타 광고'!$V:$V, '무신사 메타 광고'!$D:$D, $B482), SUMIFS('무신사 메타 광고'!$V:$V,'무신사 메타 광고'!$I:$I,$C$4,'무신사 메타 광고'!$D:$D,$B482))</f>
        <v>0</v>
      </c>
      <c r="E482" s="11">
        <f t="shared" si="16"/>
        <v>0</v>
      </c>
      <c r="F482" s="12" t="str">
        <f t="shared" si="24"/>
        <v xml:space="preserve"> </v>
      </c>
      <c r="G482" s="10">
        <f>IF($C$4="", SUMIFS('무신사 메타 광고'!$K:$K, '무신사 메타 광고'!$D:$D, $B482), SUMIFS('무신사 메타 광고'!$K:$K,'무신사 메타 광고'!$I:$I,$C$4,'무신사 메타 광고'!D:D,$B482))</f>
        <v>0</v>
      </c>
      <c r="H482" s="10">
        <f>IF($C$4="", SUMIFS('무신사 메타 광고'!$N:$N, '무신사 메타 광고'!$D:$D, $B482),SUMIFS('무신사 메타 광고'!$N:$N,'무신사 메타 광고'!$I:$I,$C$4,'무신사 메타 광고'!$D:$D,$B482))</f>
        <v>0</v>
      </c>
      <c r="I482" s="10">
        <f>IF($C$4="", SUMIFS('무신사 메타 광고'!$U:$U, '무신사 메타 광고'!$D:$D, $B482),SUMIFS('무신사 메타 광고'!$U:$U,'무신사 메타 광고'!$I:$I,$C$4,'무신사 메타 광고'!$D:$D,$B482))</f>
        <v>0</v>
      </c>
      <c r="J482" s="11">
        <f t="shared" si="17"/>
        <v>0</v>
      </c>
      <c r="K482" s="11">
        <f t="shared" si="18"/>
        <v>0</v>
      </c>
      <c r="L482" s="12" t="str">
        <f t="shared" si="19"/>
        <v xml:space="preserve"> </v>
      </c>
      <c r="N482" s="10">
        <f>IF($C$4="", SUMIFS('무신사 메타 광고'!$X:$X, '무신사 메타 광고'!$D:$D, $B482),SUMIFS('무신사 메타 광고'!$X:$X,'무신사 메타 광고'!I:I,$C$4,'무신사 메타 광고'!D:D,$B482))</f>
        <v>0</v>
      </c>
      <c r="O482" s="11">
        <f t="shared" si="20"/>
        <v>0</v>
      </c>
      <c r="R482" s="13"/>
      <c r="S482" s="10">
        <f>IF($S$4="", SUMIFS('무신사 메타 광고'!$L:$L, '무신사 메타 광고'!$C:$C, $R482),SUMIFS('무신사 메타 광고'!L:L,'무신사 메타 광고'!$I:$I,$S$4,'무신사 메타 광고'!$C:$C,$R482))</f>
        <v>0</v>
      </c>
      <c r="T482" s="10">
        <f>IF($S$4="", SUMIFS('무신사 메타 광고'!$V:$V, '무신사 메타 광고'!$C:$C, $R482),SUMIFS('무신사 메타 광고'!$V:$V,'무신사 메타 광고'!$I:$I,$S$4,'무신사 메타 광고'!$C:$C,$R482))</f>
        <v>0</v>
      </c>
      <c r="U482" s="11">
        <f t="shared" si="21"/>
        <v>0</v>
      </c>
      <c r="V482" s="12" t="str">
        <f t="shared" si="25"/>
        <v xml:space="preserve"> </v>
      </c>
      <c r="W482" s="10">
        <f>IF($S$4="", SUMIFS('무신사 메타 광고'!$K:$K, '무신사 메타 광고'!$C:$C, $R482),SUMIFS('무신사 메타 광고'!$K:$K,'무신사 메타 광고'!$I:$I,$S$4,'무신사 메타 광고'!$C:$C,$R482))</f>
        <v>0</v>
      </c>
      <c r="X482" s="10">
        <f>IF($S$4="", SUMIFS('무신사 메타 광고'!$N:$N, '무신사 메타 광고'!$C:$C, $R482),SUMIFS('무신사 메타 광고'!$N:$N,'무신사 메타 광고'!$I:$I,$S$4,'무신사 메타 광고'!$C:$C,$R482))</f>
        <v>0</v>
      </c>
      <c r="Y482" s="11">
        <f t="shared" si="22"/>
        <v>0</v>
      </c>
      <c r="Z482" s="12" t="str">
        <f t="shared" si="26"/>
        <v xml:space="preserve"> </v>
      </c>
      <c r="AB482" s="10">
        <f>IF($S$4="", SUMIFS('무신사 메타 광고'!$X:$X, '무신사 메타 광고'!$C:$C, $R482),SUMIFS('무신사 메타 광고'!$X:$X,'무신사 메타 광고'!$I:$I,$S$4,'무신사 메타 광고'!$C:$C,$R482))</f>
        <v>0</v>
      </c>
      <c r="AC482" s="11">
        <f t="shared" si="23"/>
        <v>0</v>
      </c>
    </row>
    <row r="483" spans="2:29">
      <c r="B483" s="9"/>
      <c r="C483" s="10">
        <f>IF($C$4="", SUMIFS('무신사 메타 광고'!$L:$L, '무신사 메타 광고'!$D:$D, $B483), SUMIFS('무신사 메타 광고'!$L:$L, '무신사 메타 광고'!$I:$I, $C$4, '무신사 메타 광고'!$D:$D, $B483))</f>
        <v>0</v>
      </c>
      <c r="D483" s="10">
        <f>IF($C$4="", SUMIFS('무신사 메타 광고'!$V:$V, '무신사 메타 광고'!$D:$D, $B483), SUMIFS('무신사 메타 광고'!$V:$V,'무신사 메타 광고'!$I:$I,$C$4,'무신사 메타 광고'!$D:$D,$B483))</f>
        <v>0</v>
      </c>
      <c r="E483" s="11">
        <f t="shared" si="16"/>
        <v>0</v>
      </c>
      <c r="F483" s="12" t="str">
        <f t="shared" si="24"/>
        <v xml:space="preserve"> </v>
      </c>
      <c r="G483" s="10">
        <f>IF($C$4="", SUMIFS('무신사 메타 광고'!$K:$K, '무신사 메타 광고'!$D:$D, $B483), SUMIFS('무신사 메타 광고'!$K:$K,'무신사 메타 광고'!$I:$I,$C$4,'무신사 메타 광고'!D:D,$B483))</f>
        <v>0</v>
      </c>
      <c r="H483" s="10">
        <f>IF($C$4="", SUMIFS('무신사 메타 광고'!$N:$N, '무신사 메타 광고'!$D:$D, $B483),SUMIFS('무신사 메타 광고'!$N:$N,'무신사 메타 광고'!$I:$I,$C$4,'무신사 메타 광고'!$D:$D,$B483))</f>
        <v>0</v>
      </c>
      <c r="I483" s="10">
        <f>IF($C$4="", SUMIFS('무신사 메타 광고'!$U:$U, '무신사 메타 광고'!$D:$D, $B483),SUMIFS('무신사 메타 광고'!$U:$U,'무신사 메타 광고'!$I:$I,$C$4,'무신사 메타 광고'!$D:$D,$B483))</f>
        <v>0</v>
      </c>
      <c r="J483" s="11">
        <f t="shared" si="17"/>
        <v>0</v>
      </c>
      <c r="K483" s="11">
        <f t="shared" si="18"/>
        <v>0</v>
      </c>
      <c r="L483" s="12" t="str">
        <f t="shared" si="19"/>
        <v xml:space="preserve"> </v>
      </c>
      <c r="N483" s="10">
        <f>IF($C$4="", SUMIFS('무신사 메타 광고'!$X:$X, '무신사 메타 광고'!$D:$D, $B483),SUMIFS('무신사 메타 광고'!$X:$X,'무신사 메타 광고'!I:I,$C$4,'무신사 메타 광고'!D:D,$B483))</f>
        <v>0</v>
      </c>
      <c r="O483" s="11">
        <f t="shared" si="20"/>
        <v>0</v>
      </c>
      <c r="R483" s="13"/>
      <c r="S483" s="10">
        <f>IF($S$4="", SUMIFS('무신사 메타 광고'!$L:$L, '무신사 메타 광고'!$C:$C, $R483),SUMIFS('무신사 메타 광고'!L:L,'무신사 메타 광고'!$I:$I,$S$4,'무신사 메타 광고'!$C:$C,$R483))</f>
        <v>0</v>
      </c>
      <c r="T483" s="10">
        <f>IF($S$4="", SUMIFS('무신사 메타 광고'!$V:$V, '무신사 메타 광고'!$C:$C, $R483),SUMIFS('무신사 메타 광고'!$V:$V,'무신사 메타 광고'!$I:$I,$S$4,'무신사 메타 광고'!$C:$C,$R483))</f>
        <v>0</v>
      </c>
      <c r="U483" s="11">
        <f t="shared" si="21"/>
        <v>0</v>
      </c>
      <c r="V483" s="12" t="str">
        <f t="shared" si="25"/>
        <v xml:space="preserve"> </v>
      </c>
      <c r="W483" s="10">
        <f>IF($S$4="", SUMIFS('무신사 메타 광고'!$K:$K, '무신사 메타 광고'!$C:$C, $R483),SUMIFS('무신사 메타 광고'!$K:$K,'무신사 메타 광고'!$I:$I,$S$4,'무신사 메타 광고'!$C:$C,$R483))</f>
        <v>0</v>
      </c>
      <c r="X483" s="10">
        <f>IF($S$4="", SUMIFS('무신사 메타 광고'!$N:$N, '무신사 메타 광고'!$C:$C, $R483),SUMIFS('무신사 메타 광고'!$N:$N,'무신사 메타 광고'!$I:$I,$S$4,'무신사 메타 광고'!$C:$C,$R483))</f>
        <v>0</v>
      </c>
      <c r="Y483" s="11">
        <f t="shared" si="22"/>
        <v>0</v>
      </c>
      <c r="Z483" s="12" t="str">
        <f t="shared" si="26"/>
        <v xml:space="preserve"> </v>
      </c>
      <c r="AB483" s="10">
        <f>IF($S$4="", SUMIFS('무신사 메타 광고'!$X:$X, '무신사 메타 광고'!$C:$C, $R483),SUMIFS('무신사 메타 광고'!$X:$X,'무신사 메타 광고'!$I:$I,$S$4,'무신사 메타 광고'!$C:$C,$R483))</f>
        <v>0</v>
      </c>
      <c r="AC483" s="11">
        <f t="shared" si="23"/>
        <v>0</v>
      </c>
    </row>
    <row r="484" spans="2:29">
      <c r="B484" s="9"/>
      <c r="C484" s="10">
        <f>IF($C$4="", SUMIFS('무신사 메타 광고'!$L:$L, '무신사 메타 광고'!$D:$D, $B484), SUMIFS('무신사 메타 광고'!$L:$L, '무신사 메타 광고'!$I:$I, $C$4, '무신사 메타 광고'!$D:$D, $B484))</f>
        <v>0</v>
      </c>
      <c r="D484" s="10">
        <f>IF($C$4="", SUMIFS('무신사 메타 광고'!$V:$V, '무신사 메타 광고'!$D:$D, $B484), SUMIFS('무신사 메타 광고'!$V:$V,'무신사 메타 광고'!$I:$I,$C$4,'무신사 메타 광고'!$D:$D,$B484))</f>
        <v>0</v>
      </c>
      <c r="E484" s="11">
        <f t="shared" si="16"/>
        <v>0</v>
      </c>
      <c r="F484" s="12" t="str">
        <f t="shared" si="24"/>
        <v xml:space="preserve"> </v>
      </c>
      <c r="G484" s="10">
        <f>IF($C$4="", SUMIFS('무신사 메타 광고'!$K:$K, '무신사 메타 광고'!$D:$D, $B484), SUMIFS('무신사 메타 광고'!$K:$K,'무신사 메타 광고'!$I:$I,$C$4,'무신사 메타 광고'!D:D,$B484))</f>
        <v>0</v>
      </c>
      <c r="H484" s="10">
        <f>IF($C$4="", SUMIFS('무신사 메타 광고'!$N:$N, '무신사 메타 광고'!$D:$D, $B484),SUMIFS('무신사 메타 광고'!$N:$N,'무신사 메타 광고'!$I:$I,$C$4,'무신사 메타 광고'!$D:$D,$B484))</f>
        <v>0</v>
      </c>
      <c r="I484" s="10">
        <f>IF($C$4="", SUMIFS('무신사 메타 광고'!$U:$U, '무신사 메타 광고'!$D:$D, $B484),SUMIFS('무신사 메타 광고'!$U:$U,'무신사 메타 광고'!$I:$I,$C$4,'무신사 메타 광고'!$D:$D,$B484))</f>
        <v>0</v>
      </c>
      <c r="J484" s="11">
        <f t="shared" si="17"/>
        <v>0</v>
      </c>
      <c r="K484" s="11">
        <f t="shared" si="18"/>
        <v>0</v>
      </c>
      <c r="L484" s="12" t="str">
        <f t="shared" si="19"/>
        <v xml:space="preserve"> </v>
      </c>
      <c r="N484" s="10">
        <f>IF($C$4="", SUMIFS('무신사 메타 광고'!$X:$X, '무신사 메타 광고'!$D:$D, $B484),SUMIFS('무신사 메타 광고'!$X:$X,'무신사 메타 광고'!I:I,$C$4,'무신사 메타 광고'!D:D,$B484))</f>
        <v>0</v>
      </c>
      <c r="O484" s="11">
        <f t="shared" si="20"/>
        <v>0</v>
      </c>
      <c r="R484" s="13"/>
      <c r="S484" s="10">
        <f>IF($S$4="", SUMIFS('무신사 메타 광고'!$L:$L, '무신사 메타 광고'!$C:$C, $R484),SUMIFS('무신사 메타 광고'!L:L,'무신사 메타 광고'!$I:$I,$S$4,'무신사 메타 광고'!$C:$C,$R484))</f>
        <v>0</v>
      </c>
      <c r="T484" s="10">
        <f>IF($S$4="", SUMIFS('무신사 메타 광고'!$V:$V, '무신사 메타 광고'!$C:$C, $R484),SUMIFS('무신사 메타 광고'!$V:$V,'무신사 메타 광고'!$I:$I,$S$4,'무신사 메타 광고'!$C:$C,$R484))</f>
        <v>0</v>
      </c>
      <c r="U484" s="11">
        <f t="shared" si="21"/>
        <v>0</v>
      </c>
      <c r="V484" s="12" t="str">
        <f t="shared" si="25"/>
        <v xml:space="preserve"> </v>
      </c>
      <c r="W484" s="10">
        <f>IF($S$4="", SUMIFS('무신사 메타 광고'!$K:$K, '무신사 메타 광고'!$C:$C, $R484),SUMIFS('무신사 메타 광고'!$K:$K,'무신사 메타 광고'!$I:$I,$S$4,'무신사 메타 광고'!$C:$C,$R484))</f>
        <v>0</v>
      </c>
      <c r="X484" s="10">
        <f>IF($S$4="", SUMIFS('무신사 메타 광고'!$N:$N, '무신사 메타 광고'!$C:$C, $R484),SUMIFS('무신사 메타 광고'!$N:$N,'무신사 메타 광고'!$I:$I,$S$4,'무신사 메타 광고'!$C:$C,$R484))</f>
        <v>0</v>
      </c>
      <c r="Y484" s="11">
        <f t="shared" si="22"/>
        <v>0</v>
      </c>
      <c r="Z484" s="12" t="str">
        <f t="shared" si="26"/>
        <v xml:space="preserve"> </v>
      </c>
      <c r="AB484" s="10">
        <f>IF($S$4="", SUMIFS('무신사 메타 광고'!$X:$X, '무신사 메타 광고'!$C:$C, $R484),SUMIFS('무신사 메타 광고'!$X:$X,'무신사 메타 광고'!$I:$I,$S$4,'무신사 메타 광고'!$C:$C,$R484))</f>
        <v>0</v>
      </c>
      <c r="AC484" s="11">
        <f t="shared" si="23"/>
        <v>0</v>
      </c>
    </row>
    <row r="485" spans="2:29">
      <c r="B485" s="9"/>
      <c r="C485" s="10">
        <f>IF($C$4="", SUMIFS('무신사 메타 광고'!$L:$L, '무신사 메타 광고'!$D:$D, $B485), SUMIFS('무신사 메타 광고'!$L:$L, '무신사 메타 광고'!$I:$I, $C$4, '무신사 메타 광고'!$D:$D, $B485))</f>
        <v>0</v>
      </c>
      <c r="D485" s="10">
        <f>IF($C$4="", SUMIFS('무신사 메타 광고'!$V:$V, '무신사 메타 광고'!$D:$D, $B485), SUMIFS('무신사 메타 광고'!$V:$V,'무신사 메타 광고'!$I:$I,$C$4,'무신사 메타 광고'!$D:$D,$B485))</f>
        <v>0</v>
      </c>
      <c r="E485" s="11">
        <f t="shared" si="16"/>
        <v>0</v>
      </c>
      <c r="F485" s="12" t="str">
        <f t="shared" si="24"/>
        <v xml:space="preserve"> </v>
      </c>
      <c r="G485" s="10">
        <f>IF($C$4="", SUMIFS('무신사 메타 광고'!$K:$K, '무신사 메타 광고'!$D:$D, $B485), SUMIFS('무신사 메타 광고'!$K:$K,'무신사 메타 광고'!$I:$I,$C$4,'무신사 메타 광고'!D:D,$B485))</f>
        <v>0</v>
      </c>
      <c r="H485" s="10">
        <f>IF($C$4="", SUMIFS('무신사 메타 광고'!$N:$N, '무신사 메타 광고'!$D:$D, $B485),SUMIFS('무신사 메타 광고'!$N:$N,'무신사 메타 광고'!$I:$I,$C$4,'무신사 메타 광고'!$D:$D,$B485))</f>
        <v>0</v>
      </c>
      <c r="I485" s="10">
        <f>IF($C$4="", SUMIFS('무신사 메타 광고'!$U:$U, '무신사 메타 광고'!$D:$D, $B485),SUMIFS('무신사 메타 광고'!$U:$U,'무신사 메타 광고'!$I:$I,$C$4,'무신사 메타 광고'!$D:$D,$B485))</f>
        <v>0</v>
      </c>
      <c r="J485" s="11">
        <f t="shared" si="17"/>
        <v>0</v>
      </c>
      <c r="K485" s="11">
        <f t="shared" si="18"/>
        <v>0</v>
      </c>
      <c r="L485" s="12" t="str">
        <f t="shared" si="19"/>
        <v xml:space="preserve"> </v>
      </c>
      <c r="N485" s="10">
        <f>IF($C$4="", SUMIFS('무신사 메타 광고'!$X:$X, '무신사 메타 광고'!$D:$D, $B485),SUMIFS('무신사 메타 광고'!$X:$X,'무신사 메타 광고'!I:I,$C$4,'무신사 메타 광고'!D:D,$B485))</f>
        <v>0</v>
      </c>
      <c r="O485" s="11">
        <f t="shared" si="20"/>
        <v>0</v>
      </c>
      <c r="R485" s="13"/>
      <c r="S485" s="10">
        <f>IF($S$4="", SUMIFS('무신사 메타 광고'!$L:$L, '무신사 메타 광고'!$C:$C, $R485),SUMIFS('무신사 메타 광고'!L:L,'무신사 메타 광고'!$I:$I,$S$4,'무신사 메타 광고'!$C:$C,$R485))</f>
        <v>0</v>
      </c>
      <c r="T485" s="10">
        <f>IF($S$4="", SUMIFS('무신사 메타 광고'!$V:$V, '무신사 메타 광고'!$C:$C, $R485),SUMIFS('무신사 메타 광고'!$V:$V,'무신사 메타 광고'!$I:$I,$S$4,'무신사 메타 광고'!$C:$C,$R485))</f>
        <v>0</v>
      </c>
      <c r="U485" s="11">
        <f t="shared" si="21"/>
        <v>0</v>
      </c>
      <c r="V485" s="12" t="str">
        <f t="shared" si="25"/>
        <v xml:space="preserve"> </v>
      </c>
      <c r="W485" s="10">
        <f>IF($S$4="", SUMIFS('무신사 메타 광고'!$K:$K, '무신사 메타 광고'!$C:$C, $R485),SUMIFS('무신사 메타 광고'!$K:$K,'무신사 메타 광고'!$I:$I,$S$4,'무신사 메타 광고'!$C:$C,$R485))</f>
        <v>0</v>
      </c>
      <c r="X485" s="10">
        <f>IF($S$4="", SUMIFS('무신사 메타 광고'!$N:$N, '무신사 메타 광고'!$C:$C, $R485),SUMIFS('무신사 메타 광고'!$N:$N,'무신사 메타 광고'!$I:$I,$S$4,'무신사 메타 광고'!$C:$C,$R485))</f>
        <v>0</v>
      </c>
      <c r="Y485" s="11">
        <f t="shared" si="22"/>
        <v>0</v>
      </c>
      <c r="Z485" s="12" t="str">
        <f t="shared" si="26"/>
        <v xml:space="preserve"> </v>
      </c>
      <c r="AB485" s="10">
        <f>IF($S$4="", SUMIFS('무신사 메타 광고'!$X:$X, '무신사 메타 광고'!$C:$C, $R485),SUMIFS('무신사 메타 광고'!$X:$X,'무신사 메타 광고'!$I:$I,$S$4,'무신사 메타 광고'!$C:$C,$R485))</f>
        <v>0</v>
      </c>
      <c r="AC485" s="11">
        <f t="shared" si="23"/>
        <v>0</v>
      </c>
    </row>
    <row r="486" spans="2:29">
      <c r="B486" s="9"/>
      <c r="C486" s="10">
        <f>IF($C$4="", SUMIFS('무신사 메타 광고'!$L:$L, '무신사 메타 광고'!$D:$D, $B486), SUMIFS('무신사 메타 광고'!$L:$L, '무신사 메타 광고'!$I:$I, $C$4, '무신사 메타 광고'!$D:$D, $B486))</f>
        <v>0</v>
      </c>
      <c r="D486" s="10">
        <f>IF($C$4="", SUMIFS('무신사 메타 광고'!$V:$V, '무신사 메타 광고'!$D:$D, $B486), SUMIFS('무신사 메타 광고'!$V:$V,'무신사 메타 광고'!$I:$I,$C$4,'무신사 메타 광고'!$D:$D,$B486))</f>
        <v>0</v>
      </c>
      <c r="E486" s="11">
        <f t="shared" si="16"/>
        <v>0</v>
      </c>
      <c r="F486" s="12" t="str">
        <f t="shared" si="24"/>
        <v xml:space="preserve"> </v>
      </c>
      <c r="G486" s="10">
        <f>IF($C$4="", SUMIFS('무신사 메타 광고'!$K:$K, '무신사 메타 광고'!$D:$D, $B486), SUMIFS('무신사 메타 광고'!$K:$K,'무신사 메타 광고'!$I:$I,$C$4,'무신사 메타 광고'!D:D,$B486))</f>
        <v>0</v>
      </c>
      <c r="H486" s="10">
        <f>IF($C$4="", SUMIFS('무신사 메타 광고'!$N:$N, '무신사 메타 광고'!$D:$D, $B486),SUMIFS('무신사 메타 광고'!$N:$N,'무신사 메타 광고'!$I:$I,$C$4,'무신사 메타 광고'!$D:$D,$B486))</f>
        <v>0</v>
      </c>
      <c r="I486" s="10">
        <f>IF($C$4="", SUMIFS('무신사 메타 광고'!$U:$U, '무신사 메타 광고'!$D:$D, $B486),SUMIFS('무신사 메타 광고'!$U:$U,'무신사 메타 광고'!$I:$I,$C$4,'무신사 메타 광고'!$D:$D,$B486))</f>
        <v>0</v>
      </c>
      <c r="J486" s="11">
        <f t="shared" si="17"/>
        <v>0</v>
      </c>
      <c r="K486" s="11">
        <f t="shared" si="18"/>
        <v>0</v>
      </c>
      <c r="L486" s="12" t="str">
        <f t="shared" si="19"/>
        <v xml:space="preserve"> </v>
      </c>
      <c r="N486" s="10">
        <f>IF($C$4="", SUMIFS('무신사 메타 광고'!$X:$X, '무신사 메타 광고'!$D:$D, $B486),SUMIFS('무신사 메타 광고'!$X:$X,'무신사 메타 광고'!I:I,$C$4,'무신사 메타 광고'!D:D,$B486))</f>
        <v>0</v>
      </c>
      <c r="O486" s="11">
        <f t="shared" si="20"/>
        <v>0</v>
      </c>
      <c r="R486" s="13"/>
      <c r="S486" s="10">
        <f>IF($S$4="", SUMIFS('무신사 메타 광고'!$L:$L, '무신사 메타 광고'!$C:$C, $R486),SUMIFS('무신사 메타 광고'!L:L,'무신사 메타 광고'!$I:$I,$S$4,'무신사 메타 광고'!$C:$C,$R486))</f>
        <v>0</v>
      </c>
      <c r="T486" s="10">
        <f>IF($S$4="", SUMIFS('무신사 메타 광고'!$V:$V, '무신사 메타 광고'!$C:$C, $R486),SUMIFS('무신사 메타 광고'!$V:$V,'무신사 메타 광고'!$I:$I,$S$4,'무신사 메타 광고'!$C:$C,$R486))</f>
        <v>0</v>
      </c>
      <c r="U486" s="11">
        <f t="shared" si="21"/>
        <v>0</v>
      </c>
      <c r="V486" s="12" t="str">
        <f t="shared" si="25"/>
        <v xml:space="preserve"> </v>
      </c>
      <c r="W486" s="10">
        <f>IF($S$4="", SUMIFS('무신사 메타 광고'!$K:$K, '무신사 메타 광고'!$C:$C, $R486),SUMIFS('무신사 메타 광고'!$K:$K,'무신사 메타 광고'!$I:$I,$S$4,'무신사 메타 광고'!$C:$C,$R486))</f>
        <v>0</v>
      </c>
      <c r="X486" s="10">
        <f>IF($S$4="", SUMIFS('무신사 메타 광고'!$N:$N, '무신사 메타 광고'!$C:$C, $R486),SUMIFS('무신사 메타 광고'!$N:$N,'무신사 메타 광고'!$I:$I,$S$4,'무신사 메타 광고'!$C:$C,$R486))</f>
        <v>0</v>
      </c>
      <c r="Y486" s="11">
        <f t="shared" si="22"/>
        <v>0</v>
      </c>
      <c r="Z486" s="12" t="str">
        <f t="shared" si="26"/>
        <v xml:space="preserve"> </v>
      </c>
      <c r="AB486" s="10">
        <f>IF($S$4="", SUMIFS('무신사 메타 광고'!$X:$X, '무신사 메타 광고'!$C:$C, $R486),SUMIFS('무신사 메타 광고'!$X:$X,'무신사 메타 광고'!$I:$I,$S$4,'무신사 메타 광고'!$C:$C,$R486))</f>
        <v>0</v>
      </c>
      <c r="AC486" s="11">
        <f t="shared" si="23"/>
        <v>0</v>
      </c>
    </row>
    <row r="487" spans="2:29">
      <c r="B487" s="9"/>
      <c r="C487" s="10">
        <f>IF($C$4="", SUMIFS('무신사 메타 광고'!$L:$L, '무신사 메타 광고'!$D:$D, $B487), SUMIFS('무신사 메타 광고'!$L:$L, '무신사 메타 광고'!$I:$I, $C$4, '무신사 메타 광고'!$D:$D, $B487))</f>
        <v>0</v>
      </c>
      <c r="D487" s="10">
        <f>IF($C$4="", SUMIFS('무신사 메타 광고'!$V:$V, '무신사 메타 광고'!$D:$D, $B487), SUMIFS('무신사 메타 광고'!$V:$V,'무신사 메타 광고'!$I:$I,$C$4,'무신사 메타 광고'!$D:$D,$B487))</f>
        <v>0</v>
      </c>
      <c r="E487" s="11">
        <f t="shared" si="16"/>
        <v>0</v>
      </c>
      <c r="F487" s="12" t="str">
        <f t="shared" si="24"/>
        <v xml:space="preserve"> </v>
      </c>
      <c r="G487" s="10">
        <f>IF($C$4="", SUMIFS('무신사 메타 광고'!$K:$K, '무신사 메타 광고'!$D:$D, $B487), SUMIFS('무신사 메타 광고'!$K:$K,'무신사 메타 광고'!$I:$I,$C$4,'무신사 메타 광고'!D:D,$B487))</f>
        <v>0</v>
      </c>
      <c r="H487" s="10">
        <f>IF($C$4="", SUMIFS('무신사 메타 광고'!$N:$N, '무신사 메타 광고'!$D:$D, $B487),SUMIFS('무신사 메타 광고'!$N:$N,'무신사 메타 광고'!$I:$I,$C$4,'무신사 메타 광고'!$D:$D,$B487))</f>
        <v>0</v>
      </c>
      <c r="I487" s="10">
        <f>IF($C$4="", SUMIFS('무신사 메타 광고'!$U:$U, '무신사 메타 광고'!$D:$D, $B487),SUMIFS('무신사 메타 광고'!$U:$U,'무신사 메타 광고'!$I:$I,$C$4,'무신사 메타 광고'!$D:$D,$B487))</f>
        <v>0</v>
      </c>
      <c r="J487" s="11">
        <f t="shared" si="17"/>
        <v>0</v>
      </c>
      <c r="K487" s="11">
        <f t="shared" si="18"/>
        <v>0</v>
      </c>
      <c r="L487" s="12" t="str">
        <f t="shared" si="19"/>
        <v xml:space="preserve"> </v>
      </c>
      <c r="N487" s="10">
        <f>IF($C$4="", SUMIFS('무신사 메타 광고'!$X:$X, '무신사 메타 광고'!$D:$D, $B487),SUMIFS('무신사 메타 광고'!$X:$X,'무신사 메타 광고'!I:I,$C$4,'무신사 메타 광고'!D:D,$B487))</f>
        <v>0</v>
      </c>
      <c r="O487" s="11">
        <f t="shared" si="20"/>
        <v>0</v>
      </c>
      <c r="R487" s="13"/>
      <c r="S487" s="10">
        <f>IF($S$4="", SUMIFS('무신사 메타 광고'!$L:$L, '무신사 메타 광고'!$C:$C, $R487),SUMIFS('무신사 메타 광고'!L:L,'무신사 메타 광고'!$I:$I,$S$4,'무신사 메타 광고'!$C:$C,$R487))</f>
        <v>0</v>
      </c>
      <c r="T487" s="10">
        <f>IF($S$4="", SUMIFS('무신사 메타 광고'!$V:$V, '무신사 메타 광고'!$C:$C, $R487),SUMIFS('무신사 메타 광고'!$V:$V,'무신사 메타 광고'!$I:$I,$S$4,'무신사 메타 광고'!$C:$C,$R487))</f>
        <v>0</v>
      </c>
      <c r="U487" s="11">
        <f t="shared" si="21"/>
        <v>0</v>
      </c>
      <c r="V487" s="12" t="str">
        <f t="shared" si="25"/>
        <v xml:space="preserve"> </v>
      </c>
      <c r="W487" s="10">
        <f>IF($S$4="", SUMIFS('무신사 메타 광고'!$K:$K, '무신사 메타 광고'!$C:$C, $R487),SUMIFS('무신사 메타 광고'!$K:$K,'무신사 메타 광고'!$I:$I,$S$4,'무신사 메타 광고'!$C:$C,$R487))</f>
        <v>0</v>
      </c>
      <c r="X487" s="10">
        <f>IF($S$4="", SUMIFS('무신사 메타 광고'!$N:$N, '무신사 메타 광고'!$C:$C, $R487),SUMIFS('무신사 메타 광고'!$N:$N,'무신사 메타 광고'!$I:$I,$S$4,'무신사 메타 광고'!$C:$C,$R487))</f>
        <v>0</v>
      </c>
      <c r="Y487" s="11">
        <f t="shared" si="22"/>
        <v>0</v>
      </c>
      <c r="Z487" s="12" t="str">
        <f t="shared" si="26"/>
        <v xml:space="preserve"> </v>
      </c>
      <c r="AB487" s="10">
        <f>IF($S$4="", SUMIFS('무신사 메타 광고'!$X:$X, '무신사 메타 광고'!$C:$C, $R487),SUMIFS('무신사 메타 광고'!$X:$X,'무신사 메타 광고'!$I:$I,$S$4,'무신사 메타 광고'!$C:$C,$R487))</f>
        <v>0</v>
      </c>
      <c r="AC487" s="11">
        <f t="shared" si="23"/>
        <v>0</v>
      </c>
    </row>
    <row r="488" spans="2:29">
      <c r="B488" s="9"/>
      <c r="C488" s="10">
        <f>IF($C$4="", SUMIFS('무신사 메타 광고'!$L:$L, '무신사 메타 광고'!$D:$D, $B488), SUMIFS('무신사 메타 광고'!$L:$L, '무신사 메타 광고'!$I:$I, $C$4, '무신사 메타 광고'!$D:$D, $B488))</f>
        <v>0</v>
      </c>
      <c r="D488" s="10">
        <f>IF($C$4="", SUMIFS('무신사 메타 광고'!$V:$V, '무신사 메타 광고'!$D:$D, $B488), SUMIFS('무신사 메타 광고'!$V:$V,'무신사 메타 광고'!$I:$I,$C$4,'무신사 메타 광고'!$D:$D,$B488))</f>
        <v>0</v>
      </c>
      <c r="E488" s="11">
        <f t="shared" si="16"/>
        <v>0</v>
      </c>
      <c r="F488" s="12" t="str">
        <f t="shared" si="24"/>
        <v xml:space="preserve"> </v>
      </c>
      <c r="G488" s="10">
        <f>IF($C$4="", SUMIFS('무신사 메타 광고'!$K:$K, '무신사 메타 광고'!$D:$D, $B488), SUMIFS('무신사 메타 광고'!$K:$K,'무신사 메타 광고'!$I:$I,$C$4,'무신사 메타 광고'!D:D,$B488))</f>
        <v>0</v>
      </c>
      <c r="H488" s="10">
        <f>IF($C$4="", SUMIFS('무신사 메타 광고'!$N:$N, '무신사 메타 광고'!$D:$D, $B488),SUMIFS('무신사 메타 광고'!$N:$N,'무신사 메타 광고'!$I:$I,$C$4,'무신사 메타 광고'!$D:$D,$B488))</f>
        <v>0</v>
      </c>
      <c r="I488" s="10">
        <f>IF($C$4="", SUMIFS('무신사 메타 광고'!$U:$U, '무신사 메타 광고'!$D:$D, $B488),SUMIFS('무신사 메타 광고'!$U:$U,'무신사 메타 광고'!$I:$I,$C$4,'무신사 메타 광고'!$D:$D,$B488))</f>
        <v>0</v>
      </c>
      <c r="J488" s="11">
        <f t="shared" si="17"/>
        <v>0</v>
      </c>
      <c r="K488" s="11">
        <f t="shared" si="18"/>
        <v>0</v>
      </c>
      <c r="L488" s="12" t="str">
        <f t="shared" si="19"/>
        <v xml:space="preserve"> </v>
      </c>
      <c r="N488" s="10">
        <f>IF($C$4="", SUMIFS('무신사 메타 광고'!$X:$X, '무신사 메타 광고'!$D:$D, $B488),SUMIFS('무신사 메타 광고'!$X:$X,'무신사 메타 광고'!I:I,$C$4,'무신사 메타 광고'!D:D,$B488))</f>
        <v>0</v>
      </c>
      <c r="O488" s="11">
        <f t="shared" si="20"/>
        <v>0</v>
      </c>
      <c r="R488" s="13"/>
      <c r="S488" s="10">
        <f>IF($S$4="", SUMIFS('무신사 메타 광고'!$L:$L, '무신사 메타 광고'!$C:$C, $R488),SUMIFS('무신사 메타 광고'!L:L,'무신사 메타 광고'!$I:$I,$S$4,'무신사 메타 광고'!$C:$C,$R488))</f>
        <v>0</v>
      </c>
      <c r="T488" s="10">
        <f>IF($S$4="", SUMIFS('무신사 메타 광고'!$V:$V, '무신사 메타 광고'!$C:$C, $R488),SUMIFS('무신사 메타 광고'!$V:$V,'무신사 메타 광고'!$I:$I,$S$4,'무신사 메타 광고'!$C:$C,$R488))</f>
        <v>0</v>
      </c>
      <c r="U488" s="11">
        <f t="shared" si="21"/>
        <v>0</v>
      </c>
      <c r="V488" s="12" t="str">
        <f t="shared" si="25"/>
        <v xml:space="preserve"> </v>
      </c>
      <c r="W488" s="10">
        <f>IF($S$4="", SUMIFS('무신사 메타 광고'!$K:$K, '무신사 메타 광고'!$C:$C, $R488),SUMIFS('무신사 메타 광고'!$K:$K,'무신사 메타 광고'!$I:$I,$S$4,'무신사 메타 광고'!$C:$C,$R488))</f>
        <v>0</v>
      </c>
      <c r="X488" s="10">
        <f>IF($S$4="", SUMIFS('무신사 메타 광고'!$N:$N, '무신사 메타 광고'!$C:$C, $R488),SUMIFS('무신사 메타 광고'!$N:$N,'무신사 메타 광고'!$I:$I,$S$4,'무신사 메타 광고'!$C:$C,$R488))</f>
        <v>0</v>
      </c>
      <c r="Y488" s="11">
        <f t="shared" si="22"/>
        <v>0</v>
      </c>
      <c r="Z488" s="12" t="str">
        <f t="shared" si="26"/>
        <v xml:space="preserve"> </v>
      </c>
      <c r="AB488" s="10">
        <f>IF($S$4="", SUMIFS('무신사 메타 광고'!$X:$X, '무신사 메타 광고'!$C:$C, $R488),SUMIFS('무신사 메타 광고'!$X:$X,'무신사 메타 광고'!$I:$I,$S$4,'무신사 메타 광고'!$C:$C,$R488))</f>
        <v>0</v>
      </c>
      <c r="AC488" s="11">
        <f t="shared" si="23"/>
        <v>0</v>
      </c>
    </row>
    <row r="489" spans="2:29">
      <c r="B489" s="9"/>
      <c r="C489" s="10">
        <f>IF($C$4="", SUMIFS('무신사 메타 광고'!$L:$L, '무신사 메타 광고'!$D:$D, $B489), SUMIFS('무신사 메타 광고'!$L:$L, '무신사 메타 광고'!$I:$I, $C$4, '무신사 메타 광고'!$D:$D, $B489))</f>
        <v>0</v>
      </c>
      <c r="D489" s="10">
        <f>IF($C$4="", SUMIFS('무신사 메타 광고'!$V:$V, '무신사 메타 광고'!$D:$D, $B489), SUMIFS('무신사 메타 광고'!$V:$V,'무신사 메타 광고'!$I:$I,$C$4,'무신사 메타 광고'!$D:$D,$B489))</f>
        <v>0</v>
      </c>
      <c r="E489" s="11">
        <f t="shared" si="16"/>
        <v>0</v>
      </c>
      <c r="F489" s="12" t="str">
        <f t="shared" si="24"/>
        <v xml:space="preserve"> </v>
      </c>
      <c r="G489" s="10">
        <f>IF($C$4="", SUMIFS('무신사 메타 광고'!$K:$K, '무신사 메타 광고'!$D:$D, $B489), SUMIFS('무신사 메타 광고'!$K:$K,'무신사 메타 광고'!$I:$I,$C$4,'무신사 메타 광고'!D:D,$B489))</f>
        <v>0</v>
      </c>
      <c r="H489" s="10">
        <f>IF($C$4="", SUMIFS('무신사 메타 광고'!$N:$N, '무신사 메타 광고'!$D:$D, $B489),SUMIFS('무신사 메타 광고'!$N:$N,'무신사 메타 광고'!$I:$I,$C$4,'무신사 메타 광고'!$D:$D,$B489))</f>
        <v>0</v>
      </c>
      <c r="I489" s="10">
        <f>IF($C$4="", SUMIFS('무신사 메타 광고'!$U:$U, '무신사 메타 광고'!$D:$D, $B489),SUMIFS('무신사 메타 광고'!$U:$U,'무신사 메타 광고'!$I:$I,$C$4,'무신사 메타 광고'!$D:$D,$B489))</f>
        <v>0</v>
      </c>
      <c r="J489" s="11">
        <f t="shared" si="17"/>
        <v>0</v>
      </c>
      <c r="K489" s="11">
        <f t="shared" si="18"/>
        <v>0</v>
      </c>
      <c r="L489" s="12" t="str">
        <f t="shared" si="19"/>
        <v xml:space="preserve"> </v>
      </c>
      <c r="N489" s="10">
        <f>IF($C$4="", SUMIFS('무신사 메타 광고'!$X:$X, '무신사 메타 광고'!$D:$D, $B489),SUMIFS('무신사 메타 광고'!$X:$X,'무신사 메타 광고'!I:I,$C$4,'무신사 메타 광고'!D:D,$B489))</f>
        <v>0</v>
      </c>
      <c r="O489" s="11">
        <f t="shared" si="20"/>
        <v>0</v>
      </c>
      <c r="R489" s="13"/>
      <c r="S489" s="10">
        <f>IF($S$4="", SUMIFS('무신사 메타 광고'!$L:$L, '무신사 메타 광고'!$C:$C, $R489),SUMIFS('무신사 메타 광고'!L:L,'무신사 메타 광고'!$I:$I,$S$4,'무신사 메타 광고'!$C:$C,$R489))</f>
        <v>0</v>
      </c>
      <c r="T489" s="10">
        <f>IF($S$4="", SUMIFS('무신사 메타 광고'!$V:$V, '무신사 메타 광고'!$C:$C, $R489),SUMIFS('무신사 메타 광고'!$V:$V,'무신사 메타 광고'!$I:$I,$S$4,'무신사 메타 광고'!$C:$C,$R489))</f>
        <v>0</v>
      </c>
      <c r="U489" s="11">
        <f t="shared" si="21"/>
        <v>0</v>
      </c>
      <c r="V489" s="12" t="str">
        <f t="shared" si="25"/>
        <v xml:space="preserve"> </v>
      </c>
      <c r="W489" s="10">
        <f>IF($S$4="", SUMIFS('무신사 메타 광고'!$K:$K, '무신사 메타 광고'!$C:$C, $R489),SUMIFS('무신사 메타 광고'!$K:$K,'무신사 메타 광고'!$I:$I,$S$4,'무신사 메타 광고'!$C:$C,$R489))</f>
        <v>0</v>
      </c>
      <c r="X489" s="10">
        <f>IF($S$4="", SUMIFS('무신사 메타 광고'!$N:$N, '무신사 메타 광고'!$C:$C, $R489),SUMIFS('무신사 메타 광고'!$N:$N,'무신사 메타 광고'!$I:$I,$S$4,'무신사 메타 광고'!$C:$C,$R489))</f>
        <v>0</v>
      </c>
      <c r="Y489" s="11">
        <f t="shared" si="22"/>
        <v>0</v>
      </c>
      <c r="Z489" s="12" t="str">
        <f t="shared" si="26"/>
        <v xml:space="preserve"> </v>
      </c>
      <c r="AB489" s="10">
        <f>IF($S$4="", SUMIFS('무신사 메타 광고'!$X:$X, '무신사 메타 광고'!$C:$C, $R489),SUMIFS('무신사 메타 광고'!$X:$X,'무신사 메타 광고'!$I:$I,$S$4,'무신사 메타 광고'!$C:$C,$R489))</f>
        <v>0</v>
      </c>
      <c r="AC489" s="11">
        <f t="shared" si="23"/>
        <v>0</v>
      </c>
    </row>
    <row r="490" spans="2:29">
      <c r="B490" s="9"/>
      <c r="C490" s="10">
        <f>IF($C$4="", SUMIFS('무신사 메타 광고'!$L:$L, '무신사 메타 광고'!$D:$D, $B490), SUMIFS('무신사 메타 광고'!$L:$L, '무신사 메타 광고'!$I:$I, $C$4, '무신사 메타 광고'!$D:$D, $B490))</f>
        <v>0</v>
      </c>
      <c r="D490" s="10">
        <f>IF($C$4="", SUMIFS('무신사 메타 광고'!$V:$V, '무신사 메타 광고'!$D:$D, $B490), SUMIFS('무신사 메타 광고'!$V:$V,'무신사 메타 광고'!$I:$I,$C$4,'무신사 메타 광고'!$D:$D,$B490))</f>
        <v>0</v>
      </c>
      <c r="E490" s="11">
        <f t="shared" si="16"/>
        <v>0</v>
      </c>
      <c r="F490" s="12" t="str">
        <f t="shared" si="24"/>
        <v xml:space="preserve"> </v>
      </c>
      <c r="G490" s="10">
        <f>IF($C$4="", SUMIFS('무신사 메타 광고'!$K:$K, '무신사 메타 광고'!$D:$D, $B490), SUMIFS('무신사 메타 광고'!$K:$K,'무신사 메타 광고'!$I:$I,$C$4,'무신사 메타 광고'!D:D,$B490))</f>
        <v>0</v>
      </c>
      <c r="H490" s="10">
        <f>IF($C$4="", SUMIFS('무신사 메타 광고'!$N:$N, '무신사 메타 광고'!$D:$D, $B490),SUMIFS('무신사 메타 광고'!$N:$N,'무신사 메타 광고'!$I:$I,$C$4,'무신사 메타 광고'!$D:$D,$B490))</f>
        <v>0</v>
      </c>
      <c r="I490" s="10">
        <f>IF($C$4="", SUMIFS('무신사 메타 광고'!$U:$U, '무신사 메타 광고'!$D:$D, $B490),SUMIFS('무신사 메타 광고'!$U:$U,'무신사 메타 광고'!$I:$I,$C$4,'무신사 메타 광고'!$D:$D,$B490))</f>
        <v>0</v>
      </c>
      <c r="J490" s="11">
        <f t="shared" si="17"/>
        <v>0</v>
      </c>
      <c r="K490" s="11">
        <f t="shared" si="18"/>
        <v>0</v>
      </c>
      <c r="L490" s="12" t="str">
        <f t="shared" si="19"/>
        <v xml:space="preserve"> </v>
      </c>
      <c r="N490" s="10">
        <f>IF($C$4="", SUMIFS('무신사 메타 광고'!$X:$X, '무신사 메타 광고'!$D:$D, $B490),SUMIFS('무신사 메타 광고'!$X:$X,'무신사 메타 광고'!I:I,$C$4,'무신사 메타 광고'!D:D,$B490))</f>
        <v>0</v>
      </c>
      <c r="O490" s="11">
        <f t="shared" si="20"/>
        <v>0</v>
      </c>
      <c r="R490" s="13"/>
      <c r="S490" s="10">
        <f>IF($S$4="", SUMIFS('무신사 메타 광고'!$L:$L, '무신사 메타 광고'!$C:$C, $R490),SUMIFS('무신사 메타 광고'!L:L,'무신사 메타 광고'!$I:$I,$S$4,'무신사 메타 광고'!$C:$C,$R490))</f>
        <v>0</v>
      </c>
      <c r="T490" s="10">
        <f>IF($S$4="", SUMIFS('무신사 메타 광고'!$V:$V, '무신사 메타 광고'!$C:$C, $R490),SUMIFS('무신사 메타 광고'!$V:$V,'무신사 메타 광고'!$I:$I,$S$4,'무신사 메타 광고'!$C:$C,$R490))</f>
        <v>0</v>
      </c>
      <c r="U490" s="11">
        <f t="shared" si="21"/>
        <v>0</v>
      </c>
      <c r="V490" s="12" t="str">
        <f t="shared" si="25"/>
        <v xml:space="preserve"> </v>
      </c>
      <c r="W490" s="10">
        <f>IF($S$4="", SUMIFS('무신사 메타 광고'!$K:$K, '무신사 메타 광고'!$C:$C, $R490),SUMIFS('무신사 메타 광고'!$K:$K,'무신사 메타 광고'!$I:$I,$S$4,'무신사 메타 광고'!$C:$C,$R490))</f>
        <v>0</v>
      </c>
      <c r="X490" s="10">
        <f>IF($S$4="", SUMIFS('무신사 메타 광고'!$N:$N, '무신사 메타 광고'!$C:$C, $R490),SUMIFS('무신사 메타 광고'!$N:$N,'무신사 메타 광고'!$I:$I,$S$4,'무신사 메타 광고'!$C:$C,$R490))</f>
        <v>0</v>
      </c>
      <c r="Y490" s="11">
        <f t="shared" si="22"/>
        <v>0</v>
      </c>
      <c r="Z490" s="12" t="str">
        <f t="shared" si="26"/>
        <v xml:space="preserve"> </v>
      </c>
      <c r="AB490" s="10">
        <f>IF($S$4="", SUMIFS('무신사 메타 광고'!$X:$X, '무신사 메타 광고'!$C:$C, $R490),SUMIFS('무신사 메타 광고'!$X:$X,'무신사 메타 광고'!$I:$I,$S$4,'무신사 메타 광고'!$C:$C,$R490))</f>
        <v>0</v>
      </c>
      <c r="AC490" s="11">
        <f t="shared" si="23"/>
        <v>0</v>
      </c>
    </row>
    <row r="491" spans="2:29">
      <c r="B491" s="9"/>
      <c r="C491" s="10">
        <f>IF($C$4="", SUMIFS('무신사 메타 광고'!$L:$L, '무신사 메타 광고'!$D:$D, $B491), SUMIFS('무신사 메타 광고'!$L:$L, '무신사 메타 광고'!$I:$I, $C$4, '무신사 메타 광고'!$D:$D, $B491))</f>
        <v>0</v>
      </c>
      <c r="D491" s="10">
        <f>IF($C$4="", SUMIFS('무신사 메타 광고'!$V:$V, '무신사 메타 광고'!$D:$D, $B491), SUMIFS('무신사 메타 광고'!$V:$V,'무신사 메타 광고'!$I:$I,$C$4,'무신사 메타 광고'!$D:$D,$B491))</f>
        <v>0</v>
      </c>
      <c r="E491" s="11">
        <f t="shared" si="16"/>
        <v>0</v>
      </c>
      <c r="F491" s="12" t="str">
        <f t="shared" si="24"/>
        <v xml:space="preserve"> </v>
      </c>
      <c r="G491" s="10">
        <f>IF($C$4="", SUMIFS('무신사 메타 광고'!$K:$K, '무신사 메타 광고'!$D:$D, $B491), SUMIFS('무신사 메타 광고'!$K:$K,'무신사 메타 광고'!$I:$I,$C$4,'무신사 메타 광고'!D:D,$B491))</f>
        <v>0</v>
      </c>
      <c r="H491" s="10">
        <f>IF($C$4="", SUMIFS('무신사 메타 광고'!$N:$N, '무신사 메타 광고'!$D:$D, $B491),SUMIFS('무신사 메타 광고'!$N:$N,'무신사 메타 광고'!$I:$I,$C$4,'무신사 메타 광고'!$D:$D,$B491))</f>
        <v>0</v>
      </c>
      <c r="I491" s="10">
        <f>IF($C$4="", SUMIFS('무신사 메타 광고'!$U:$U, '무신사 메타 광고'!$D:$D, $B491),SUMIFS('무신사 메타 광고'!$U:$U,'무신사 메타 광고'!$I:$I,$C$4,'무신사 메타 광고'!$D:$D,$B491))</f>
        <v>0</v>
      </c>
      <c r="J491" s="11">
        <f t="shared" si="17"/>
        <v>0</v>
      </c>
      <c r="K491" s="11">
        <f t="shared" si="18"/>
        <v>0</v>
      </c>
      <c r="L491" s="12" t="str">
        <f t="shared" si="19"/>
        <v xml:space="preserve"> </v>
      </c>
      <c r="N491" s="10">
        <f>IF($C$4="", SUMIFS('무신사 메타 광고'!$X:$X, '무신사 메타 광고'!$D:$D, $B491),SUMIFS('무신사 메타 광고'!$X:$X,'무신사 메타 광고'!I:I,$C$4,'무신사 메타 광고'!D:D,$B491))</f>
        <v>0</v>
      </c>
      <c r="O491" s="11">
        <f t="shared" si="20"/>
        <v>0</v>
      </c>
      <c r="R491" s="13"/>
      <c r="S491" s="10">
        <f>IF($S$4="", SUMIFS('무신사 메타 광고'!$L:$L, '무신사 메타 광고'!$C:$C, $R491),SUMIFS('무신사 메타 광고'!L:L,'무신사 메타 광고'!$I:$I,$S$4,'무신사 메타 광고'!$C:$C,$R491))</f>
        <v>0</v>
      </c>
      <c r="T491" s="10">
        <f>IF($S$4="", SUMIFS('무신사 메타 광고'!$V:$V, '무신사 메타 광고'!$C:$C, $R491),SUMIFS('무신사 메타 광고'!$V:$V,'무신사 메타 광고'!$I:$I,$S$4,'무신사 메타 광고'!$C:$C,$R491))</f>
        <v>0</v>
      </c>
      <c r="U491" s="11">
        <f t="shared" si="21"/>
        <v>0</v>
      </c>
      <c r="V491" s="12" t="str">
        <f t="shared" si="25"/>
        <v xml:space="preserve"> </v>
      </c>
      <c r="W491" s="10">
        <f>IF($S$4="", SUMIFS('무신사 메타 광고'!$K:$K, '무신사 메타 광고'!$C:$C, $R491),SUMIFS('무신사 메타 광고'!$K:$K,'무신사 메타 광고'!$I:$I,$S$4,'무신사 메타 광고'!$C:$C,$R491))</f>
        <v>0</v>
      </c>
      <c r="X491" s="10">
        <f>IF($S$4="", SUMIFS('무신사 메타 광고'!$N:$N, '무신사 메타 광고'!$C:$C, $R491),SUMIFS('무신사 메타 광고'!$N:$N,'무신사 메타 광고'!$I:$I,$S$4,'무신사 메타 광고'!$C:$C,$R491))</f>
        <v>0</v>
      </c>
      <c r="Y491" s="11">
        <f t="shared" si="22"/>
        <v>0</v>
      </c>
      <c r="Z491" s="12" t="str">
        <f t="shared" si="26"/>
        <v xml:space="preserve"> </v>
      </c>
      <c r="AB491" s="10">
        <f>IF($S$4="", SUMIFS('무신사 메타 광고'!$X:$X, '무신사 메타 광고'!$C:$C, $R491),SUMIFS('무신사 메타 광고'!$X:$X,'무신사 메타 광고'!$I:$I,$S$4,'무신사 메타 광고'!$C:$C,$R491))</f>
        <v>0</v>
      </c>
      <c r="AC491" s="11">
        <f t="shared" si="23"/>
        <v>0</v>
      </c>
    </row>
    <row r="492" spans="2:29">
      <c r="B492" s="9"/>
      <c r="C492" s="10">
        <f>IF($C$4="", SUMIFS('무신사 메타 광고'!$L:$L, '무신사 메타 광고'!$D:$D, $B492), SUMIFS('무신사 메타 광고'!$L:$L, '무신사 메타 광고'!$I:$I, $C$4, '무신사 메타 광고'!$D:$D, $B492))</f>
        <v>0</v>
      </c>
      <c r="D492" s="10">
        <f>IF($C$4="", SUMIFS('무신사 메타 광고'!$V:$V, '무신사 메타 광고'!$D:$D, $B492), SUMIFS('무신사 메타 광고'!$V:$V,'무신사 메타 광고'!$I:$I,$C$4,'무신사 메타 광고'!$D:$D,$B492))</f>
        <v>0</v>
      </c>
      <c r="E492" s="11">
        <f t="shared" si="16"/>
        <v>0</v>
      </c>
      <c r="F492" s="12" t="str">
        <f t="shared" si="24"/>
        <v xml:space="preserve"> </v>
      </c>
      <c r="G492" s="10">
        <f>IF($C$4="", SUMIFS('무신사 메타 광고'!$K:$K, '무신사 메타 광고'!$D:$D, $B492), SUMIFS('무신사 메타 광고'!$K:$K,'무신사 메타 광고'!$I:$I,$C$4,'무신사 메타 광고'!D:D,$B492))</f>
        <v>0</v>
      </c>
      <c r="H492" s="10">
        <f>IF($C$4="", SUMIFS('무신사 메타 광고'!$N:$N, '무신사 메타 광고'!$D:$D, $B492),SUMIFS('무신사 메타 광고'!$N:$N,'무신사 메타 광고'!$I:$I,$C$4,'무신사 메타 광고'!$D:$D,$B492))</f>
        <v>0</v>
      </c>
      <c r="I492" s="10">
        <f>IF($C$4="", SUMIFS('무신사 메타 광고'!$U:$U, '무신사 메타 광고'!$D:$D, $B492),SUMIFS('무신사 메타 광고'!$U:$U,'무신사 메타 광고'!$I:$I,$C$4,'무신사 메타 광고'!$D:$D,$B492))</f>
        <v>0</v>
      </c>
      <c r="J492" s="11">
        <f t="shared" si="17"/>
        <v>0</v>
      </c>
      <c r="K492" s="11">
        <f t="shared" si="18"/>
        <v>0</v>
      </c>
      <c r="L492" s="12" t="str">
        <f t="shared" si="19"/>
        <v xml:space="preserve"> </v>
      </c>
      <c r="N492" s="10">
        <f>IF($C$4="", SUMIFS('무신사 메타 광고'!$X:$X, '무신사 메타 광고'!$D:$D, $B492),SUMIFS('무신사 메타 광고'!$X:$X,'무신사 메타 광고'!I:I,$C$4,'무신사 메타 광고'!D:D,$B492))</f>
        <v>0</v>
      </c>
      <c r="O492" s="11">
        <f t="shared" si="20"/>
        <v>0</v>
      </c>
      <c r="R492" s="13"/>
      <c r="S492" s="10">
        <f>IF($S$4="", SUMIFS('무신사 메타 광고'!$L:$L, '무신사 메타 광고'!$C:$C, $R492),SUMIFS('무신사 메타 광고'!L:L,'무신사 메타 광고'!$I:$I,$S$4,'무신사 메타 광고'!$C:$C,$R492))</f>
        <v>0</v>
      </c>
      <c r="T492" s="10">
        <f>IF($S$4="", SUMIFS('무신사 메타 광고'!$V:$V, '무신사 메타 광고'!$C:$C, $R492),SUMIFS('무신사 메타 광고'!$V:$V,'무신사 메타 광고'!$I:$I,$S$4,'무신사 메타 광고'!$C:$C,$R492))</f>
        <v>0</v>
      </c>
      <c r="U492" s="11">
        <f t="shared" si="21"/>
        <v>0</v>
      </c>
      <c r="V492" s="12" t="str">
        <f t="shared" si="25"/>
        <v xml:space="preserve"> </v>
      </c>
      <c r="W492" s="10">
        <f>IF($S$4="", SUMIFS('무신사 메타 광고'!$K:$K, '무신사 메타 광고'!$C:$C, $R492),SUMIFS('무신사 메타 광고'!$K:$K,'무신사 메타 광고'!$I:$I,$S$4,'무신사 메타 광고'!$C:$C,$R492))</f>
        <v>0</v>
      </c>
      <c r="X492" s="10">
        <f>IF($S$4="", SUMIFS('무신사 메타 광고'!$N:$N, '무신사 메타 광고'!$C:$C, $R492),SUMIFS('무신사 메타 광고'!$N:$N,'무신사 메타 광고'!$I:$I,$S$4,'무신사 메타 광고'!$C:$C,$R492))</f>
        <v>0</v>
      </c>
      <c r="Y492" s="11">
        <f t="shared" si="22"/>
        <v>0</v>
      </c>
      <c r="Z492" s="12" t="str">
        <f t="shared" si="26"/>
        <v xml:space="preserve"> </v>
      </c>
      <c r="AB492" s="10">
        <f>IF($S$4="", SUMIFS('무신사 메타 광고'!$X:$X, '무신사 메타 광고'!$C:$C, $R492),SUMIFS('무신사 메타 광고'!$X:$X,'무신사 메타 광고'!$I:$I,$S$4,'무신사 메타 광고'!$C:$C,$R492))</f>
        <v>0</v>
      </c>
      <c r="AC492" s="11">
        <f t="shared" si="23"/>
        <v>0</v>
      </c>
    </row>
    <row r="493" spans="2:29">
      <c r="B493" s="9"/>
      <c r="C493" s="10">
        <f>IF($C$4="", SUMIFS('무신사 메타 광고'!$L:$L, '무신사 메타 광고'!$D:$D, $B493), SUMIFS('무신사 메타 광고'!$L:$L, '무신사 메타 광고'!$I:$I, $C$4, '무신사 메타 광고'!$D:$D, $B493))</f>
        <v>0</v>
      </c>
      <c r="D493" s="10">
        <f>IF($C$4="", SUMIFS('무신사 메타 광고'!$V:$V, '무신사 메타 광고'!$D:$D, $B493), SUMIFS('무신사 메타 광고'!$V:$V,'무신사 메타 광고'!$I:$I,$C$4,'무신사 메타 광고'!$D:$D,$B493))</f>
        <v>0</v>
      </c>
      <c r="E493" s="11">
        <f t="shared" si="16"/>
        <v>0</v>
      </c>
      <c r="F493" s="12" t="str">
        <f t="shared" si="24"/>
        <v xml:space="preserve"> </v>
      </c>
      <c r="G493" s="10">
        <f>IF($C$4="", SUMIFS('무신사 메타 광고'!$K:$K, '무신사 메타 광고'!$D:$D, $B493), SUMIFS('무신사 메타 광고'!$K:$K,'무신사 메타 광고'!$I:$I,$C$4,'무신사 메타 광고'!D:D,$B493))</f>
        <v>0</v>
      </c>
      <c r="H493" s="10">
        <f>IF($C$4="", SUMIFS('무신사 메타 광고'!$N:$N, '무신사 메타 광고'!$D:$D, $B493),SUMIFS('무신사 메타 광고'!$N:$N,'무신사 메타 광고'!$I:$I,$C$4,'무신사 메타 광고'!$D:$D,$B493))</f>
        <v>0</v>
      </c>
      <c r="I493" s="10">
        <f>IF($C$4="", SUMIFS('무신사 메타 광고'!$U:$U, '무신사 메타 광고'!$D:$D, $B493),SUMIFS('무신사 메타 광고'!$U:$U,'무신사 메타 광고'!$I:$I,$C$4,'무신사 메타 광고'!$D:$D,$B493))</f>
        <v>0</v>
      </c>
      <c r="J493" s="11">
        <f t="shared" si="17"/>
        <v>0</v>
      </c>
      <c r="K493" s="11">
        <f t="shared" si="18"/>
        <v>0</v>
      </c>
      <c r="L493" s="12" t="str">
        <f t="shared" si="19"/>
        <v xml:space="preserve"> </v>
      </c>
      <c r="N493" s="10">
        <f>IF($C$4="", SUMIFS('무신사 메타 광고'!$X:$X, '무신사 메타 광고'!$D:$D, $B493),SUMIFS('무신사 메타 광고'!$X:$X,'무신사 메타 광고'!I:I,$C$4,'무신사 메타 광고'!D:D,$B493))</f>
        <v>0</v>
      </c>
      <c r="O493" s="11">
        <f t="shared" si="20"/>
        <v>0</v>
      </c>
      <c r="R493" s="13"/>
      <c r="S493" s="10">
        <f>IF($S$4="", SUMIFS('무신사 메타 광고'!$L:$L, '무신사 메타 광고'!$C:$C, $R493),SUMIFS('무신사 메타 광고'!L:L,'무신사 메타 광고'!$I:$I,$S$4,'무신사 메타 광고'!$C:$C,$R493))</f>
        <v>0</v>
      </c>
      <c r="T493" s="10">
        <f>IF($S$4="", SUMIFS('무신사 메타 광고'!$V:$V, '무신사 메타 광고'!$C:$C, $R493),SUMIFS('무신사 메타 광고'!$V:$V,'무신사 메타 광고'!$I:$I,$S$4,'무신사 메타 광고'!$C:$C,$R493))</f>
        <v>0</v>
      </c>
      <c r="U493" s="11">
        <f t="shared" si="21"/>
        <v>0</v>
      </c>
      <c r="V493" s="12" t="str">
        <f t="shared" si="25"/>
        <v xml:space="preserve"> </v>
      </c>
      <c r="W493" s="10">
        <f>IF($S$4="", SUMIFS('무신사 메타 광고'!$K:$K, '무신사 메타 광고'!$C:$C, $R493),SUMIFS('무신사 메타 광고'!$K:$K,'무신사 메타 광고'!$I:$I,$S$4,'무신사 메타 광고'!$C:$C,$R493))</f>
        <v>0</v>
      </c>
      <c r="X493" s="10">
        <f>IF($S$4="", SUMIFS('무신사 메타 광고'!$N:$N, '무신사 메타 광고'!$C:$C, $R493),SUMIFS('무신사 메타 광고'!$N:$N,'무신사 메타 광고'!$I:$I,$S$4,'무신사 메타 광고'!$C:$C,$R493))</f>
        <v>0</v>
      </c>
      <c r="Y493" s="11">
        <f t="shared" si="22"/>
        <v>0</v>
      </c>
      <c r="Z493" s="12" t="str">
        <f t="shared" si="26"/>
        <v xml:space="preserve"> </v>
      </c>
      <c r="AB493" s="10">
        <f>IF($S$4="", SUMIFS('무신사 메타 광고'!$X:$X, '무신사 메타 광고'!$C:$C, $R493),SUMIFS('무신사 메타 광고'!$X:$X,'무신사 메타 광고'!$I:$I,$S$4,'무신사 메타 광고'!$C:$C,$R493))</f>
        <v>0</v>
      </c>
      <c r="AC493" s="11">
        <f t="shared" si="23"/>
        <v>0</v>
      </c>
    </row>
    <row r="494" spans="2:29">
      <c r="B494" s="9"/>
      <c r="C494" s="10">
        <f>IF($C$4="", SUMIFS('무신사 메타 광고'!$L:$L, '무신사 메타 광고'!$D:$D, $B494), SUMIFS('무신사 메타 광고'!$L:$L, '무신사 메타 광고'!$I:$I, $C$4, '무신사 메타 광고'!$D:$D, $B494))</f>
        <v>0</v>
      </c>
      <c r="D494" s="10">
        <f>IF($C$4="", SUMIFS('무신사 메타 광고'!$V:$V, '무신사 메타 광고'!$D:$D, $B494), SUMIFS('무신사 메타 광고'!$V:$V,'무신사 메타 광고'!$I:$I,$C$4,'무신사 메타 광고'!$D:$D,$B494))</f>
        <v>0</v>
      </c>
      <c r="E494" s="11">
        <f t="shared" si="16"/>
        <v>0</v>
      </c>
      <c r="F494" s="12" t="str">
        <f t="shared" si="24"/>
        <v xml:space="preserve"> </v>
      </c>
      <c r="G494" s="10">
        <f>IF($C$4="", SUMIFS('무신사 메타 광고'!$K:$K, '무신사 메타 광고'!$D:$D, $B494), SUMIFS('무신사 메타 광고'!$K:$K,'무신사 메타 광고'!$I:$I,$C$4,'무신사 메타 광고'!D:D,$B494))</f>
        <v>0</v>
      </c>
      <c r="H494" s="10">
        <f>IF($C$4="", SUMIFS('무신사 메타 광고'!$N:$N, '무신사 메타 광고'!$D:$D, $B494),SUMIFS('무신사 메타 광고'!$N:$N,'무신사 메타 광고'!$I:$I,$C$4,'무신사 메타 광고'!$D:$D,$B494))</f>
        <v>0</v>
      </c>
      <c r="I494" s="10">
        <f>IF($C$4="", SUMIFS('무신사 메타 광고'!$U:$U, '무신사 메타 광고'!$D:$D, $B494),SUMIFS('무신사 메타 광고'!$U:$U,'무신사 메타 광고'!$I:$I,$C$4,'무신사 메타 광고'!$D:$D,$B494))</f>
        <v>0</v>
      </c>
      <c r="J494" s="11">
        <f t="shared" si="17"/>
        <v>0</v>
      </c>
      <c r="K494" s="11">
        <f t="shared" si="18"/>
        <v>0</v>
      </c>
      <c r="L494" s="12" t="str">
        <f t="shared" si="19"/>
        <v xml:space="preserve"> </v>
      </c>
      <c r="N494" s="10">
        <f>IF($C$4="", SUMIFS('무신사 메타 광고'!$X:$X, '무신사 메타 광고'!$D:$D, $B494),SUMIFS('무신사 메타 광고'!$X:$X,'무신사 메타 광고'!I:I,$C$4,'무신사 메타 광고'!D:D,$B494))</f>
        <v>0</v>
      </c>
      <c r="O494" s="11">
        <f t="shared" si="20"/>
        <v>0</v>
      </c>
      <c r="R494" s="13"/>
      <c r="S494" s="10">
        <f>IF($S$4="", SUMIFS('무신사 메타 광고'!$L:$L, '무신사 메타 광고'!$C:$C, $R494),SUMIFS('무신사 메타 광고'!L:L,'무신사 메타 광고'!$I:$I,$S$4,'무신사 메타 광고'!$C:$C,$R494))</f>
        <v>0</v>
      </c>
      <c r="T494" s="10">
        <f>IF($S$4="", SUMIFS('무신사 메타 광고'!$V:$V, '무신사 메타 광고'!$C:$C, $R494),SUMIFS('무신사 메타 광고'!$V:$V,'무신사 메타 광고'!$I:$I,$S$4,'무신사 메타 광고'!$C:$C,$R494))</f>
        <v>0</v>
      </c>
      <c r="U494" s="11">
        <f t="shared" si="21"/>
        <v>0</v>
      </c>
      <c r="V494" s="12" t="str">
        <f t="shared" si="25"/>
        <v xml:space="preserve"> </v>
      </c>
      <c r="W494" s="10">
        <f>IF($S$4="", SUMIFS('무신사 메타 광고'!$K:$K, '무신사 메타 광고'!$C:$C, $R494),SUMIFS('무신사 메타 광고'!$K:$K,'무신사 메타 광고'!$I:$I,$S$4,'무신사 메타 광고'!$C:$C,$R494))</f>
        <v>0</v>
      </c>
      <c r="X494" s="10">
        <f>IF($S$4="", SUMIFS('무신사 메타 광고'!$N:$N, '무신사 메타 광고'!$C:$C, $R494),SUMIFS('무신사 메타 광고'!$N:$N,'무신사 메타 광고'!$I:$I,$S$4,'무신사 메타 광고'!$C:$C,$R494))</f>
        <v>0</v>
      </c>
      <c r="Y494" s="11">
        <f t="shared" si="22"/>
        <v>0</v>
      </c>
      <c r="Z494" s="12" t="str">
        <f t="shared" si="26"/>
        <v xml:space="preserve"> </v>
      </c>
      <c r="AB494" s="10">
        <f>IF($S$4="", SUMIFS('무신사 메타 광고'!$X:$X, '무신사 메타 광고'!$C:$C, $R494),SUMIFS('무신사 메타 광고'!$X:$X,'무신사 메타 광고'!$I:$I,$S$4,'무신사 메타 광고'!$C:$C,$R494))</f>
        <v>0</v>
      </c>
      <c r="AC494" s="11">
        <f t="shared" si="23"/>
        <v>0</v>
      </c>
    </row>
    <row r="495" spans="2:29">
      <c r="B495" s="9"/>
      <c r="C495" s="10">
        <f>IF($C$4="", SUMIFS('무신사 메타 광고'!$L:$L, '무신사 메타 광고'!$D:$D, $B495), SUMIFS('무신사 메타 광고'!$L:$L, '무신사 메타 광고'!$I:$I, $C$4, '무신사 메타 광고'!$D:$D, $B495))</f>
        <v>0</v>
      </c>
      <c r="D495" s="10">
        <f>IF($C$4="", SUMIFS('무신사 메타 광고'!$V:$V, '무신사 메타 광고'!$D:$D, $B495), SUMIFS('무신사 메타 광고'!$V:$V,'무신사 메타 광고'!$I:$I,$C$4,'무신사 메타 광고'!$D:$D,$B495))</f>
        <v>0</v>
      </c>
      <c r="E495" s="11">
        <f t="shared" si="16"/>
        <v>0</v>
      </c>
      <c r="F495" s="12" t="str">
        <f t="shared" si="24"/>
        <v xml:space="preserve"> </v>
      </c>
      <c r="G495" s="10">
        <f>IF($C$4="", SUMIFS('무신사 메타 광고'!$K:$K, '무신사 메타 광고'!$D:$D, $B495), SUMIFS('무신사 메타 광고'!$K:$K,'무신사 메타 광고'!$I:$I,$C$4,'무신사 메타 광고'!D:D,$B495))</f>
        <v>0</v>
      </c>
      <c r="H495" s="10">
        <f>IF($C$4="", SUMIFS('무신사 메타 광고'!$N:$N, '무신사 메타 광고'!$D:$D, $B495),SUMIFS('무신사 메타 광고'!$N:$N,'무신사 메타 광고'!$I:$I,$C$4,'무신사 메타 광고'!$D:$D,$B495))</f>
        <v>0</v>
      </c>
      <c r="I495" s="10">
        <f>IF($C$4="", SUMIFS('무신사 메타 광고'!$U:$U, '무신사 메타 광고'!$D:$D, $B495),SUMIFS('무신사 메타 광고'!$U:$U,'무신사 메타 광고'!$I:$I,$C$4,'무신사 메타 광고'!$D:$D,$B495))</f>
        <v>0</v>
      </c>
      <c r="J495" s="11">
        <f t="shared" si="17"/>
        <v>0</v>
      </c>
      <c r="K495" s="11">
        <f t="shared" si="18"/>
        <v>0</v>
      </c>
      <c r="L495" s="12" t="str">
        <f t="shared" si="19"/>
        <v xml:space="preserve"> </v>
      </c>
      <c r="N495" s="10">
        <f>IF($C$4="", SUMIFS('무신사 메타 광고'!$X:$X, '무신사 메타 광고'!$D:$D, $B495),SUMIFS('무신사 메타 광고'!$X:$X,'무신사 메타 광고'!I:I,$C$4,'무신사 메타 광고'!D:D,$B495))</f>
        <v>0</v>
      </c>
      <c r="O495" s="11">
        <f t="shared" si="20"/>
        <v>0</v>
      </c>
      <c r="R495" s="13"/>
      <c r="S495" s="10">
        <f>IF($S$4="", SUMIFS('무신사 메타 광고'!$L:$L, '무신사 메타 광고'!$C:$C, $R495),SUMIFS('무신사 메타 광고'!L:L,'무신사 메타 광고'!$I:$I,$S$4,'무신사 메타 광고'!$C:$C,$R495))</f>
        <v>0</v>
      </c>
      <c r="T495" s="10">
        <f>IF($S$4="", SUMIFS('무신사 메타 광고'!$V:$V, '무신사 메타 광고'!$C:$C, $R495),SUMIFS('무신사 메타 광고'!$V:$V,'무신사 메타 광고'!$I:$I,$S$4,'무신사 메타 광고'!$C:$C,$R495))</f>
        <v>0</v>
      </c>
      <c r="U495" s="11">
        <f t="shared" si="21"/>
        <v>0</v>
      </c>
      <c r="V495" s="12" t="str">
        <f t="shared" si="25"/>
        <v xml:space="preserve"> </v>
      </c>
      <c r="W495" s="10">
        <f>IF($S$4="", SUMIFS('무신사 메타 광고'!$K:$K, '무신사 메타 광고'!$C:$C, $R495),SUMIFS('무신사 메타 광고'!$K:$K,'무신사 메타 광고'!$I:$I,$S$4,'무신사 메타 광고'!$C:$C,$R495))</f>
        <v>0</v>
      </c>
      <c r="X495" s="10">
        <f>IF($S$4="", SUMIFS('무신사 메타 광고'!$N:$N, '무신사 메타 광고'!$C:$C, $R495),SUMIFS('무신사 메타 광고'!$N:$N,'무신사 메타 광고'!$I:$I,$S$4,'무신사 메타 광고'!$C:$C,$R495))</f>
        <v>0</v>
      </c>
      <c r="Y495" s="11">
        <f t="shared" si="22"/>
        <v>0</v>
      </c>
      <c r="Z495" s="12" t="str">
        <f t="shared" si="26"/>
        <v xml:space="preserve"> </v>
      </c>
      <c r="AB495" s="10">
        <f>IF($S$4="", SUMIFS('무신사 메타 광고'!$X:$X, '무신사 메타 광고'!$C:$C, $R495),SUMIFS('무신사 메타 광고'!$X:$X,'무신사 메타 광고'!$I:$I,$S$4,'무신사 메타 광고'!$C:$C,$R495))</f>
        <v>0</v>
      </c>
      <c r="AC495" s="11">
        <f t="shared" si="23"/>
        <v>0</v>
      </c>
    </row>
    <row r="496" spans="2:29">
      <c r="B496" s="9"/>
      <c r="C496" s="10">
        <f>IF($C$4="", SUMIFS('무신사 메타 광고'!$L:$L, '무신사 메타 광고'!$D:$D, $B496), SUMIFS('무신사 메타 광고'!$L:$L, '무신사 메타 광고'!$I:$I, $C$4, '무신사 메타 광고'!$D:$D, $B496))</f>
        <v>0</v>
      </c>
      <c r="D496" s="10">
        <f>IF($C$4="", SUMIFS('무신사 메타 광고'!$V:$V, '무신사 메타 광고'!$D:$D, $B496), SUMIFS('무신사 메타 광고'!$V:$V,'무신사 메타 광고'!$I:$I,$C$4,'무신사 메타 광고'!$D:$D,$B496))</f>
        <v>0</v>
      </c>
      <c r="E496" s="11">
        <f t="shared" si="16"/>
        <v>0</v>
      </c>
      <c r="F496" s="12" t="str">
        <f t="shared" si="24"/>
        <v xml:space="preserve"> </v>
      </c>
      <c r="G496" s="10">
        <f>IF($C$4="", SUMIFS('무신사 메타 광고'!$K:$K, '무신사 메타 광고'!$D:$D, $B496), SUMIFS('무신사 메타 광고'!$K:$K,'무신사 메타 광고'!$I:$I,$C$4,'무신사 메타 광고'!D:D,$B496))</f>
        <v>0</v>
      </c>
      <c r="H496" s="10">
        <f>IF($C$4="", SUMIFS('무신사 메타 광고'!$N:$N, '무신사 메타 광고'!$D:$D, $B496),SUMIFS('무신사 메타 광고'!$N:$N,'무신사 메타 광고'!$I:$I,$C$4,'무신사 메타 광고'!$D:$D,$B496))</f>
        <v>0</v>
      </c>
      <c r="I496" s="10">
        <f>IF($C$4="", SUMIFS('무신사 메타 광고'!$U:$U, '무신사 메타 광고'!$D:$D, $B496),SUMIFS('무신사 메타 광고'!$U:$U,'무신사 메타 광고'!$I:$I,$C$4,'무신사 메타 광고'!$D:$D,$B496))</f>
        <v>0</v>
      </c>
      <c r="J496" s="11">
        <f t="shared" si="17"/>
        <v>0</v>
      </c>
      <c r="K496" s="11">
        <f t="shared" si="18"/>
        <v>0</v>
      </c>
      <c r="L496" s="12" t="str">
        <f t="shared" si="19"/>
        <v xml:space="preserve"> </v>
      </c>
      <c r="N496" s="10">
        <f>IF($C$4="", SUMIFS('무신사 메타 광고'!$X:$X, '무신사 메타 광고'!$D:$D, $B496),SUMIFS('무신사 메타 광고'!$X:$X,'무신사 메타 광고'!I:I,$C$4,'무신사 메타 광고'!D:D,$B496))</f>
        <v>0</v>
      </c>
      <c r="O496" s="11">
        <f t="shared" si="20"/>
        <v>0</v>
      </c>
      <c r="R496" s="13"/>
      <c r="S496" s="10">
        <f>IF($S$4="", SUMIFS('무신사 메타 광고'!$L:$L, '무신사 메타 광고'!$C:$C, $R496),SUMIFS('무신사 메타 광고'!L:L,'무신사 메타 광고'!$I:$I,$S$4,'무신사 메타 광고'!$C:$C,$R496))</f>
        <v>0</v>
      </c>
      <c r="T496" s="10">
        <f>IF($S$4="", SUMIFS('무신사 메타 광고'!$V:$V, '무신사 메타 광고'!$C:$C, $R496),SUMIFS('무신사 메타 광고'!$V:$V,'무신사 메타 광고'!$I:$I,$S$4,'무신사 메타 광고'!$C:$C,$R496))</f>
        <v>0</v>
      </c>
      <c r="U496" s="11">
        <f t="shared" si="21"/>
        <v>0</v>
      </c>
      <c r="V496" s="12" t="str">
        <f t="shared" si="25"/>
        <v xml:space="preserve"> </v>
      </c>
      <c r="W496" s="10">
        <f>IF($S$4="", SUMIFS('무신사 메타 광고'!$K:$K, '무신사 메타 광고'!$C:$C, $R496),SUMIFS('무신사 메타 광고'!$K:$K,'무신사 메타 광고'!$I:$I,$S$4,'무신사 메타 광고'!$C:$C,$R496))</f>
        <v>0</v>
      </c>
      <c r="X496" s="10">
        <f>IF($S$4="", SUMIFS('무신사 메타 광고'!$N:$N, '무신사 메타 광고'!$C:$C, $R496),SUMIFS('무신사 메타 광고'!$N:$N,'무신사 메타 광고'!$I:$I,$S$4,'무신사 메타 광고'!$C:$C,$R496))</f>
        <v>0</v>
      </c>
      <c r="Y496" s="11">
        <f t="shared" si="22"/>
        <v>0</v>
      </c>
      <c r="Z496" s="12" t="str">
        <f t="shared" si="26"/>
        <v xml:space="preserve"> </v>
      </c>
      <c r="AB496" s="10">
        <f>IF($S$4="", SUMIFS('무신사 메타 광고'!$X:$X, '무신사 메타 광고'!$C:$C, $R496),SUMIFS('무신사 메타 광고'!$X:$X,'무신사 메타 광고'!$I:$I,$S$4,'무신사 메타 광고'!$C:$C,$R496))</f>
        <v>0</v>
      </c>
      <c r="AC496" s="11">
        <f t="shared" si="23"/>
        <v>0</v>
      </c>
    </row>
    <row r="497" spans="2:29">
      <c r="B497" s="9"/>
      <c r="C497" s="10">
        <f>IF($C$4="", SUMIFS('무신사 메타 광고'!$L:$L, '무신사 메타 광고'!$D:$D, $B497), SUMIFS('무신사 메타 광고'!$L:$L, '무신사 메타 광고'!$I:$I, $C$4, '무신사 메타 광고'!$D:$D, $B497))</f>
        <v>0</v>
      </c>
      <c r="D497" s="10">
        <f>IF($C$4="", SUMIFS('무신사 메타 광고'!$V:$V, '무신사 메타 광고'!$D:$D, $B497), SUMIFS('무신사 메타 광고'!$V:$V,'무신사 메타 광고'!$I:$I,$C$4,'무신사 메타 광고'!$D:$D,$B497))</f>
        <v>0</v>
      </c>
      <c r="E497" s="11">
        <f t="shared" si="16"/>
        <v>0</v>
      </c>
      <c r="F497" s="12" t="str">
        <f t="shared" si="24"/>
        <v xml:space="preserve"> </v>
      </c>
      <c r="G497" s="10">
        <f>IF($C$4="", SUMIFS('무신사 메타 광고'!$K:$K, '무신사 메타 광고'!$D:$D, $B497), SUMIFS('무신사 메타 광고'!$K:$K,'무신사 메타 광고'!$I:$I,$C$4,'무신사 메타 광고'!D:D,$B497))</f>
        <v>0</v>
      </c>
      <c r="H497" s="10">
        <f>IF($C$4="", SUMIFS('무신사 메타 광고'!$N:$N, '무신사 메타 광고'!$D:$D, $B497),SUMIFS('무신사 메타 광고'!$N:$N,'무신사 메타 광고'!$I:$I,$C$4,'무신사 메타 광고'!$D:$D,$B497))</f>
        <v>0</v>
      </c>
      <c r="I497" s="10">
        <f>IF($C$4="", SUMIFS('무신사 메타 광고'!$U:$U, '무신사 메타 광고'!$D:$D, $B497),SUMIFS('무신사 메타 광고'!$U:$U,'무신사 메타 광고'!$I:$I,$C$4,'무신사 메타 광고'!$D:$D,$B497))</f>
        <v>0</v>
      </c>
      <c r="J497" s="11">
        <f t="shared" si="17"/>
        <v>0</v>
      </c>
      <c r="K497" s="11">
        <f t="shared" si="18"/>
        <v>0</v>
      </c>
      <c r="L497" s="12" t="str">
        <f t="shared" si="19"/>
        <v xml:space="preserve"> </v>
      </c>
      <c r="N497" s="10">
        <f>IF($C$4="", SUMIFS('무신사 메타 광고'!$X:$X, '무신사 메타 광고'!$D:$D, $B497),SUMIFS('무신사 메타 광고'!$X:$X,'무신사 메타 광고'!I:I,$C$4,'무신사 메타 광고'!D:D,$B497))</f>
        <v>0</v>
      </c>
      <c r="O497" s="11">
        <f t="shared" si="20"/>
        <v>0</v>
      </c>
      <c r="R497" s="13"/>
      <c r="S497" s="10">
        <f>IF($S$4="", SUMIFS('무신사 메타 광고'!$L:$L, '무신사 메타 광고'!$C:$C, $R497),SUMIFS('무신사 메타 광고'!L:L,'무신사 메타 광고'!$I:$I,$S$4,'무신사 메타 광고'!$C:$C,$R497))</f>
        <v>0</v>
      </c>
      <c r="T497" s="10">
        <f>IF($S$4="", SUMIFS('무신사 메타 광고'!$V:$V, '무신사 메타 광고'!$C:$C, $R497),SUMIFS('무신사 메타 광고'!$V:$V,'무신사 메타 광고'!$I:$I,$S$4,'무신사 메타 광고'!$C:$C,$R497))</f>
        <v>0</v>
      </c>
      <c r="U497" s="11">
        <f t="shared" si="21"/>
        <v>0</v>
      </c>
      <c r="V497" s="12" t="str">
        <f t="shared" si="25"/>
        <v xml:space="preserve"> </v>
      </c>
      <c r="W497" s="10">
        <f>IF($S$4="", SUMIFS('무신사 메타 광고'!$K:$K, '무신사 메타 광고'!$C:$C, $R497),SUMIFS('무신사 메타 광고'!$K:$K,'무신사 메타 광고'!$I:$I,$S$4,'무신사 메타 광고'!$C:$C,$R497))</f>
        <v>0</v>
      </c>
      <c r="X497" s="10">
        <f>IF($S$4="", SUMIFS('무신사 메타 광고'!$N:$N, '무신사 메타 광고'!$C:$C, $R497),SUMIFS('무신사 메타 광고'!$N:$N,'무신사 메타 광고'!$I:$I,$S$4,'무신사 메타 광고'!$C:$C,$R497))</f>
        <v>0</v>
      </c>
      <c r="Y497" s="11">
        <f t="shared" si="22"/>
        <v>0</v>
      </c>
      <c r="Z497" s="12" t="str">
        <f t="shared" si="26"/>
        <v xml:space="preserve"> </v>
      </c>
      <c r="AB497" s="10">
        <f>IF($S$4="", SUMIFS('무신사 메타 광고'!$X:$X, '무신사 메타 광고'!$C:$C, $R497),SUMIFS('무신사 메타 광고'!$X:$X,'무신사 메타 광고'!$I:$I,$S$4,'무신사 메타 광고'!$C:$C,$R497))</f>
        <v>0</v>
      </c>
      <c r="AC497" s="11">
        <f t="shared" si="23"/>
        <v>0</v>
      </c>
    </row>
    <row r="498" spans="2:29">
      <c r="B498" s="9"/>
      <c r="C498" s="10">
        <f>IF($C$4="", SUMIFS('무신사 메타 광고'!$L:$L, '무신사 메타 광고'!$D:$D, $B498), SUMIFS('무신사 메타 광고'!$L:$L, '무신사 메타 광고'!$I:$I, $C$4, '무신사 메타 광고'!$D:$D, $B498))</f>
        <v>0</v>
      </c>
      <c r="D498" s="10">
        <f>IF($C$4="", SUMIFS('무신사 메타 광고'!$V:$V, '무신사 메타 광고'!$D:$D, $B498), SUMIFS('무신사 메타 광고'!$V:$V,'무신사 메타 광고'!$I:$I,$C$4,'무신사 메타 광고'!$D:$D,$B498))</f>
        <v>0</v>
      </c>
      <c r="E498" s="11">
        <f t="shared" si="16"/>
        <v>0</v>
      </c>
      <c r="F498" s="12" t="str">
        <f t="shared" si="24"/>
        <v xml:space="preserve"> </v>
      </c>
      <c r="G498" s="10">
        <f>IF($C$4="", SUMIFS('무신사 메타 광고'!$K:$K, '무신사 메타 광고'!$D:$D, $B498), SUMIFS('무신사 메타 광고'!$K:$K,'무신사 메타 광고'!$I:$I,$C$4,'무신사 메타 광고'!D:D,$B498))</f>
        <v>0</v>
      </c>
      <c r="H498" s="10">
        <f>IF($C$4="", SUMIFS('무신사 메타 광고'!$N:$N, '무신사 메타 광고'!$D:$D, $B498),SUMIFS('무신사 메타 광고'!$N:$N,'무신사 메타 광고'!$I:$I,$C$4,'무신사 메타 광고'!$D:$D,$B498))</f>
        <v>0</v>
      </c>
      <c r="I498" s="10">
        <f>IF($C$4="", SUMIFS('무신사 메타 광고'!$U:$U, '무신사 메타 광고'!$D:$D, $B498),SUMIFS('무신사 메타 광고'!$U:$U,'무신사 메타 광고'!$I:$I,$C$4,'무신사 메타 광고'!$D:$D,$B498))</f>
        <v>0</v>
      </c>
      <c r="J498" s="11">
        <f t="shared" si="17"/>
        <v>0</v>
      </c>
      <c r="K498" s="11">
        <f t="shared" si="18"/>
        <v>0</v>
      </c>
      <c r="L498" s="12" t="str">
        <f t="shared" si="19"/>
        <v xml:space="preserve"> </v>
      </c>
      <c r="N498" s="10">
        <f>IF($C$4="", SUMIFS('무신사 메타 광고'!$X:$X, '무신사 메타 광고'!$D:$D, $B498),SUMIFS('무신사 메타 광고'!$X:$X,'무신사 메타 광고'!I:I,$C$4,'무신사 메타 광고'!D:D,$B498))</f>
        <v>0</v>
      </c>
      <c r="O498" s="11">
        <f t="shared" si="20"/>
        <v>0</v>
      </c>
      <c r="R498" s="13"/>
      <c r="S498" s="10">
        <f>IF($S$4="", SUMIFS('무신사 메타 광고'!$L:$L, '무신사 메타 광고'!$C:$C, $R498),SUMIFS('무신사 메타 광고'!L:L,'무신사 메타 광고'!$I:$I,$S$4,'무신사 메타 광고'!$C:$C,$R498))</f>
        <v>0</v>
      </c>
      <c r="T498" s="10">
        <f>IF($S$4="", SUMIFS('무신사 메타 광고'!$V:$V, '무신사 메타 광고'!$C:$C, $R498),SUMIFS('무신사 메타 광고'!$V:$V,'무신사 메타 광고'!$I:$I,$S$4,'무신사 메타 광고'!$C:$C,$R498))</f>
        <v>0</v>
      </c>
      <c r="U498" s="11">
        <f t="shared" si="21"/>
        <v>0</v>
      </c>
      <c r="V498" s="12" t="str">
        <f t="shared" si="25"/>
        <v xml:space="preserve"> </v>
      </c>
      <c r="W498" s="10">
        <f>IF($S$4="", SUMIFS('무신사 메타 광고'!$K:$K, '무신사 메타 광고'!$C:$C, $R498),SUMIFS('무신사 메타 광고'!$K:$K,'무신사 메타 광고'!$I:$I,$S$4,'무신사 메타 광고'!$C:$C,$R498))</f>
        <v>0</v>
      </c>
      <c r="X498" s="10">
        <f>IF($S$4="", SUMIFS('무신사 메타 광고'!$N:$N, '무신사 메타 광고'!$C:$C, $R498),SUMIFS('무신사 메타 광고'!$N:$N,'무신사 메타 광고'!$I:$I,$S$4,'무신사 메타 광고'!$C:$C,$R498))</f>
        <v>0</v>
      </c>
      <c r="Y498" s="11">
        <f t="shared" si="22"/>
        <v>0</v>
      </c>
      <c r="Z498" s="12" t="str">
        <f t="shared" si="26"/>
        <v xml:space="preserve"> </v>
      </c>
      <c r="AB498" s="10">
        <f>IF($S$4="", SUMIFS('무신사 메타 광고'!$X:$X, '무신사 메타 광고'!$C:$C, $R498),SUMIFS('무신사 메타 광고'!$X:$X,'무신사 메타 광고'!$I:$I,$S$4,'무신사 메타 광고'!$C:$C,$R498))</f>
        <v>0</v>
      </c>
      <c r="AC498" s="11">
        <f t="shared" si="23"/>
        <v>0</v>
      </c>
    </row>
    <row r="499" spans="2:29">
      <c r="B499" s="9"/>
      <c r="C499" s="10">
        <f>IF($C$4="", SUMIFS('무신사 메타 광고'!$L:$L, '무신사 메타 광고'!$D:$D, $B499), SUMIFS('무신사 메타 광고'!$L:$L, '무신사 메타 광고'!$I:$I, $C$4, '무신사 메타 광고'!$D:$D, $B499))</f>
        <v>0</v>
      </c>
      <c r="D499" s="10">
        <f>IF($C$4="", SUMIFS('무신사 메타 광고'!$V:$V, '무신사 메타 광고'!$D:$D, $B499), SUMIFS('무신사 메타 광고'!$V:$V,'무신사 메타 광고'!$I:$I,$C$4,'무신사 메타 광고'!$D:$D,$B499))</f>
        <v>0</v>
      </c>
      <c r="E499" s="11">
        <f t="shared" si="16"/>
        <v>0</v>
      </c>
      <c r="F499" s="12" t="str">
        <f t="shared" si="24"/>
        <v xml:space="preserve"> </v>
      </c>
      <c r="G499" s="10">
        <f>IF($C$4="", SUMIFS('무신사 메타 광고'!$K:$K, '무신사 메타 광고'!$D:$D, $B499), SUMIFS('무신사 메타 광고'!$K:$K,'무신사 메타 광고'!$I:$I,$C$4,'무신사 메타 광고'!D:D,$B499))</f>
        <v>0</v>
      </c>
      <c r="H499" s="10">
        <f>IF($C$4="", SUMIFS('무신사 메타 광고'!$N:$N, '무신사 메타 광고'!$D:$D, $B499),SUMIFS('무신사 메타 광고'!$N:$N,'무신사 메타 광고'!$I:$I,$C$4,'무신사 메타 광고'!$D:$D,$B499))</f>
        <v>0</v>
      </c>
      <c r="I499" s="10">
        <f>IF($C$4="", SUMIFS('무신사 메타 광고'!$U:$U, '무신사 메타 광고'!$D:$D, $B499),SUMIFS('무신사 메타 광고'!$U:$U,'무신사 메타 광고'!$I:$I,$C$4,'무신사 메타 광고'!$D:$D,$B499))</f>
        <v>0</v>
      </c>
      <c r="J499" s="11">
        <f t="shared" si="17"/>
        <v>0</v>
      </c>
      <c r="K499" s="11">
        <f t="shared" si="18"/>
        <v>0</v>
      </c>
      <c r="L499" s="12" t="str">
        <f t="shared" si="19"/>
        <v xml:space="preserve"> </v>
      </c>
      <c r="N499" s="10">
        <f>IF($C$4="", SUMIFS('무신사 메타 광고'!$X:$X, '무신사 메타 광고'!$D:$D, $B499),SUMIFS('무신사 메타 광고'!$X:$X,'무신사 메타 광고'!I:I,$C$4,'무신사 메타 광고'!D:D,$B499))</f>
        <v>0</v>
      </c>
      <c r="O499" s="11">
        <f t="shared" si="20"/>
        <v>0</v>
      </c>
      <c r="R499" s="13"/>
      <c r="S499" s="10">
        <f>IF($S$4="", SUMIFS('무신사 메타 광고'!$L:$L, '무신사 메타 광고'!$C:$C, $R499),SUMIFS('무신사 메타 광고'!L:L,'무신사 메타 광고'!$I:$I,$S$4,'무신사 메타 광고'!$C:$C,$R499))</f>
        <v>0</v>
      </c>
      <c r="T499" s="10">
        <f>IF($S$4="", SUMIFS('무신사 메타 광고'!$V:$V, '무신사 메타 광고'!$C:$C, $R499),SUMIFS('무신사 메타 광고'!$V:$V,'무신사 메타 광고'!$I:$I,$S$4,'무신사 메타 광고'!$C:$C,$R499))</f>
        <v>0</v>
      </c>
      <c r="U499" s="11">
        <f t="shared" si="21"/>
        <v>0</v>
      </c>
      <c r="V499" s="12" t="str">
        <f t="shared" si="25"/>
        <v xml:space="preserve"> </v>
      </c>
      <c r="W499" s="10">
        <f>IF($S$4="", SUMIFS('무신사 메타 광고'!$K:$K, '무신사 메타 광고'!$C:$C, $R499),SUMIFS('무신사 메타 광고'!$K:$K,'무신사 메타 광고'!$I:$I,$S$4,'무신사 메타 광고'!$C:$C,$R499))</f>
        <v>0</v>
      </c>
      <c r="X499" s="10">
        <f>IF($S$4="", SUMIFS('무신사 메타 광고'!$N:$N, '무신사 메타 광고'!$C:$C, $R499),SUMIFS('무신사 메타 광고'!$N:$N,'무신사 메타 광고'!$I:$I,$S$4,'무신사 메타 광고'!$C:$C,$R499))</f>
        <v>0</v>
      </c>
      <c r="Y499" s="11">
        <f t="shared" si="22"/>
        <v>0</v>
      </c>
      <c r="Z499" s="12" t="str">
        <f t="shared" si="26"/>
        <v xml:space="preserve"> </v>
      </c>
      <c r="AB499" s="10">
        <f>IF($S$4="", SUMIFS('무신사 메타 광고'!$X:$X, '무신사 메타 광고'!$C:$C, $R499),SUMIFS('무신사 메타 광고'!$X:$X,'무신사 메타 광고'!$I:$I,$S$4,'무신사 메타 광고'!$C:$C,$R499))</f>
        <v>0</v>
      </c>
      <c r="AC499" s="11">
        <f t="shared" si="23"/>
        <v>0</v>
      </c>
    </row>
    <row r="500" spans="2:29">
      <c r="B500" s="9"/>
      <c r="C500" s="10">
        <f>IF($C$4="", SUMIFS('무신사 메타 광고'!$L:$L, '무신사 메타 광고'!$D:$D, $B500), SUMIFS('무신사 메타 광고'!$L:$L, '무신사 메타 광고'!$I:$I, $C$4, '무신사 메타 광고'!$D:$D, $B500))</f>
        <v>0</v>
      </c>
      <c r="D500" s="10">
        <f>IF($C$4="", SUMIFS('무신사 메타 광고'!$V:$V, '무신사 메타 광고'!$D:$D, $B500), SUMIFS('무신사 메타 광고'!$V:$V,'무신사 메타 광고'!$I:$I,$C$4,'무신사 메타 광고'!$D:$D,$B500))</f>
        <v>0</v>
      </c>
      <c r="E500" s="11">
        <f t="shared" si="16"/>
        <v>0</v>
      </c>
      <c r="F500" s="12" t="str">
        <f t="shared" si="24"/>
        <v xml:space="preserve"> </v>
      </c>
      <c r="G500" s="10">
        <f>IF($C$4="", SUMIFS('무신사 메타 광고'!$K:$K, '무신사 메타 광고'!$D:$D, $B500), SUMIFS('무신사 메타 광고'!$K:$K,'무신사 메타 광고'!$I:$I,$C$4,'무신사 메타 광고'!D:D,$B500))</f>
        <v>0</v>
      </c>
      <c r="H500" s="10">
        <f>IF($C$4="", SUMIFS('무신사 메타 광고'!$N:$N, '무신사 메타 광고'!$D:$D, $B500),SUMIFS('무신사 메타 광고'!$N:$N,'무신사 메타 광고'!$I:$I,$C$4,'무신사 메타 광고'!$D:$D,$B500))</f>
        <v>0</v>
      </c>
      <c r="I500" s="10">
        <f>IF($C$4="", SUMIFS('무신사 메타 광고'!$U:$U, '무신사 메타 광고'!$D:$D, $B500),SUMIFS('무신사 메타 광고'!$U:$U,'무신사 메타 광고'!$I:$I,$C$4,'무신사 메타 광고'!$D:$D,$B500))</f>
        <v>0</v>
      </c>
      <c r="J500" s="11">
        <f t="shared" si="17"/>
        <v>0</v>
      </c>
      <c r="K500" s="11">
        <f t="shared" si="18"/>
        <v>0</v>
      </c>
      <c r="L500" s="12" t="str">
        <f t="shared" si="19"/>
        <v xml:space="preserve"> </v>
      </c>
      <c r="N500" s="10">
        <f>IF($C$4="", SUMIFS('무신사 메타 광고'!$X:$X, '무신사 메타 광고'!$D:$D, $B500),SUMIFS('무신사 메타 광고'!$X:$X,'무신사 메타 광고'!I:I,$C$4,'무신사 메타 광고'!D:D,$B500))</f>
        <v>0</v>
      </c>
      <c r="O500" s="11">
        <f t="shared" si="20"/>
        <v>0</v>
      </c>
      <c r="R500" s="13"/>
      <c r="S500" s="10">
        <f>IF($S$4="", SUMIFS('무신사 메타 광고'!$L:$L, '무신사 메타 광고'!$C:$C, $R500),SUMIFS('무신사 메타 광고'!L:L,'무신사 메타 광고'!$I:$I,$S$4,'무신사 메타 광고'!$C:$C,$R500))</f>
        <v>0</v>
      </c>
      <c r="T500" s="10">
        <f>IF($S$4="", SUMIFS('무신사 메타 광고'!$V:$V, '무신사 메타 광고'!$C:$C, $R500),SUMIFS('무신사 메타 광고'!$V:$V,'무신사 메타 광고'!$I:$I,$S$4,'무신사 메타 광고'!$C:$C,$R500))</f>
        <v>0</v>
      </c>
      <c r="U500" s="11">
        <f t="shared" si="21"/>
        <v>0</v>
      </c>
      <c r="V500" s="12" t="str">
        <f t="shared" si="25"/>
        <v xml:space="preserve"> </v>
      </c>
      <c r="W500" s="10">
        <f>IF($S$4="", SUMIFS('무신사 메타 광고'!$K:$K, '무신사 메타 광고'!$C:$C, $R500),SUMIFS('무신사 메타 광고'!$K:$K,'무신사 메타 광고'!$I:$I,$S$4,'무신사 메타 광고'!$C:$C,$R500))</f>
        <v>0</v>
      </c>
      <c r="X500" s="10">
        <f>IF($S$4="", SUMIFS('무신사 메타 광고'!$N:$N, '무신사 메타 광고'!$C:$C, $R500),SUMIFS('무신사 메타 광고'!$N:$N,'무신사 메타 광고'!$I:$I,$S$4,'무신사 메타 광고'!$C:$C,$R500))</f>
        <v>0</v>
      </c>
      <c r="Y500" s="11">
        <f t="shared" si="22"/>
        <v>0</v>
      </c>
      <c r="Z500" s="12" t="str">
        <f t="shared" si="26"/>
        <v xml:space="preserve"> </v>
      </c>
      <c r="AB500" s="10">
        <f>IF($S$4="", SUMIFS('무신사 메타 광고'!$X:$X, '무신사 메타 광고'!$C:$C, $R500),SUMIFS('무신사 메타 광고'!$X:$X,'무신사 메타 광고'!$I:$I,$S$4,'무신사 메타 광고'!$C:$C,$R500))</f>
        <v>0</v>
      </c>
      <c r="AC500" s="11">
        <f t="shared" si="23"/>
        <v>0</v>
      </c>
    </row>
    <row r="501" spans="2:29">
      <c r="B501" s="9"/>
      <c r="C501" s="10">
        <f>IF($C$4="", SUMIFS('무신사 메타 광고'!$L:$L, '무신사 메타 광고'!$D:$D, $B501), SUMIFS('무신사 메타 광고'!$L:$L, '무신사 메타 광고'!$I:$I, $C$4, '무신사 메타 광고'!$D:$D, $B501))</f>
        <v>0</v>
      </c>
      <c r="D501" s="10">
        <f>IF($C$4="", SUMIFS('무신사 메타 광고'!$V:$V, '무신사 메타 광고'!$D:$D, $B501), SUMIFS('무신사 메타 광고'!$V:$V,'무신사 메타 광고'!$I:$I,$C$4,'무신사 메타 광고'!$D:$D,$B501))</f>
        <v>0</v>
      </c>
      <c r="E501" s="11">
        <f t="shared" si="16"/>
        <v>0</v>
      </c>
      <c r="F501" s="12" t="str">
        <f t="shared" si="24"/>
        <v xml:space="preserve"> </v>
      </c>
      <c r="G501" s="10">
        <f>IF($C$4="", SUMIFS('무신사 메타 광고'!$K:$K, '무신사 메타 광고'!$D:$D, $B501), SUMIFS('무신사 메타 광고'!$K:$K,'무신사 메타 광고'!$I:$I,$C$4,'무신사 메타 광고'!D:D,$B501))</f>
        <v>0</v>
      </c>
      <c r="H501" s="10">
        <f>IF($C$4="", SUMIFS('무신사 메타 광고'!$N:$N, '무신사 메타 광고'!$D:$D, $B501),SUMIFS('무신사 메타 광고'!$N:$N,'무신사 메타 광고'!$I:$I,$C$4,'무신사 메타 광고'!$D:$D,$B501))</f>
        <v>0</v>
      </c>
      <c r="I501" s="10">
        <f>IF($C$4="", SUMIFS('무신사 메타 광고'!$U:$U, '무신사 메타 광고'!$D:$D, $B501),SUMIFS('무신사 메타 광고'!$U:$U,'무신사 메타 광고'!$I:$I,$C$4,'무신사 메타 광고'!$D:$D,$B501))</f>
        <v>0</v>
      </c>
      <c r="J501" s="11">
        <f t="shared" si="17"/>
        <v>0</v>
      </c>
      <c r="K501" s="11">
        <f t="shared" si="18"/>
        <v>0</v>
      </c>
      <c r="L501" s="12" t="str">
        <f t="shared" si="19"/>
        <v xml:space="preserve"> </v>
      </c>
      <c r="N501" s="10">
        <f>IF($C$4="", SUMIFS('무신사 메타 광고'!$X:$X, '무신사 메타 광고'!$D:$D, $B501),SUMIFS('무신사 메타 광고'!$X:$X,'무신사 메타 광고'!I:I,$C$4,'무신사 메타 광고'!D:D,$B501))</f>
        <v>0</v>
      </c>
      <c r="O501" s="11">
        <f t="shared" si="20"/>
        <v>0</v>
      </c>
      <c r="R501" s="13"/>
      <c r="S501" s="10">
        <f>IF($S$4="", SUMIFS('무신사 메타 광고'!$L:$L, '무신사 메타 광고'!$C:$C, $R501),SUMIFS('무신사 메타 광고'!L:L,'무신사 메타 광고'!$I:$I,$S$4,'무신사 메타 광고'!$C:$C,$R501))</f>
        <v>0</v>
      </c>
      <c r="T501" s="10">
        <f>IF($S$4="", SUMIFS('무신사 메타 광고'!$V:$V, '무신사 메타 광고'!$C:$C, $R501),SUMIFS('무신사 메타 광고'!$V:$V,'무신사 메타 광고'!$I:$I,$S$4,'무신사 메타 광고'!$C:$C,$R501))</f>
        <v>0</v>
      </c>
      <c r="U501" s="11">
        <f t="shared" si="21"/>
        <v>0</v>
      </c>
      <c r="V501" s="12" t="str">
        <f t="shared" si="25"/>
        <v xml:space="preserve"> </v>
      </c>
      <c r="W501" s="10">
        <f>IF($S$4="", SUMIFS('무신사 메타 광고'!$K:$K, '무신사 메타 광고'!$C:$C, $R501),SUMIFS('무신사 메타 광고'!$K:$K,'무신사 메타 광고'!$I:$I,$S$4,'무신사 메타 광고'!$C:$C,$R501))</f>
        <v>0</v>
      </c>
      <c r="X501" s="10">
        <f>IF($S$4="", SUMIFS('무신사 메타 광고'!$N:$N, '무신사 메타 광고'!$C:$C, $R501),SUMIFS('무신사 메타 광고'!$N:$N,'무신사 메타 광고'!$I:$I,$S$4,'무신사 메타 광고'!$C:$C,$R501))</f>
        <v>0</v>
      </c>
      <c r="Y501" s="11">
        <f t="shared" si="22"/>
        <v>0</v>
      </c>
      <c r="Z501" s="12" t="str">
        <f t="shared" si="26"/>
        <v xml:space="preserve"> </v>
      </c>
      <c r="AB501" s="10">
        <f>IF($S$4="", SUMIFS('무신사 메타 광고'!$X:$X, '무신사 메타 광고'!$C:$C, $R501),SUMIFS('무신사 메타 광고'!$X:$X,'무신사 메타 광고'!$I:$I,$S$4,'무신사 메타 광고'!$C:$C,$R501))</f>
        <v>0</v>
      </c>
      <c r="AC501" s="11">
        <f t="shared" si="23"/>
        <v>0</v>
      </c>
    </row>
    <row r="502" spans="2:29">
      <c r="B502" s="9"/>
      <c r="C502" s="10">
        <f>IF($C$4="", SUMIFS('무신사 메타 광고'!$L:$L, '무신사 메타 광고'!$D:$D, $B502), SUMIFS('무신사 메타 광고'!$L:$L, '무신사 메타 광고'!$I:$I, $C$4, '무신사 메타 광고'!$D:$D, $B502))</f>
        <v>0</v>
      </c>
      <c r="D502" s="10">
        <f>IF($C$4="", SUMIFS('무신사 메타 광고'!$V:$V, '무신사 메타 광고'!$D:$D, $B502), SUMIFS('무신사 메타 광고'!$V:$V,'무신사 메타 광고'!$I:$I,$C$4,'무신사 메타 광고'!$D:$D,$B502))</f>
        <v>0</v>
      </c>
      <c r="E502" s="11">
        <f t="shared" si="16"/>
        <v>0</v>
      </c>
      <c r="F502" s="12" t="str">
        <f t="shared" si="24"/>
        <v xml:space="preserve"> </v>
      </c>
      <c r="G502" s="10">
        <f>IF($C$4="", SUMIFS('무신사 메타 광고'!$K:$K, '무신사 메타 광고'!$D:$D, $B502), SUMIFS('무신사 메타 광고'!$K:$K,'무신사 메타 광고'!$I:$I,$C$4,'무신사 메타 광고'!D:D,$B502))</f>
        <v>0</v>
      </c>
      <c r="H502" s="10">
        <f>IF($C$4="", SUMIFS('무신사 메타 광고'!$N:$N, '무신사 메타 광고'!$D:$D, $B502),SUMIFS('무신사 메타 광고'!$N:$N,'무신사 메타 광고'!$I:$I,$C$4,'무신사 메타 광고'!$D:$D,$B502))</f>
        <v>0</v>
      </c>
      <c r="I502" s="10">
        <f>IF($C$4="", SUMIFS('무신사 메타 광고'!$U:$U, '무신사 메타 광고'!$D:$D, $B502),SUMIFS('무신사 메타 광고'!$U:$U,'무신사 메타 광고'!$I:$I,$C$4,'무신사 메타 광고'!$D:$D,$B502))</f>
        <v>0</v>
      </c>
      <c r="J502" s="11">
        <f t="shared" si="17"/>
        <v>0</v>
      </c>
      <c r="K502" s="11">
        <f t="shared" si="18"/>
        <v>0</v>
      </c>
      <c r="L502" s="12" t="str">
        <f t="shared" si="19"/>
        <v xml:space="preserve"> </v>
      </c>
      <c r="N502" s="10">
        <f>IF($C$4="", SUMIFS('무신사 메타 광고'!$X:$X, '무신사 메타 광고'!$D:$D, $B502),SUMIFS('무신사 메타 광고'!$X:$X,'무신사 메타 광고'!I:I,$C$4,'무신사 메타 광고'!D:D,$B502))</f>
        <v>0</v>
      </c>
      <c r="O502" s="11">
        <f t="shared" si="20"/>
        <v>0</v>
      </c>
      <c r="R502" s="13"/>
      <c r="S502" s="10">
        <f>IF($S$4="", SUMIFS('무신사 메타 광고'!$L:$L, '무신사 메타 광고'!$C:$C, $R502),SUMIFS('무신사 메타 광고'!L:L,'무신사 메타 광고'!$I:$I,$S$4,'무신사 메타 광고'!$C:$C,$R502))</f>
        <v>0</v>
      </c>
      <c r="T502" s="10">
        <f>IF($S$4="", SUMIFS('무신사 메타 광고'!$V:$V, '무신사 메타 광고'!$C:$C, $R502),SUMIFS('무신사 메타 광고'!$V:$V,'무신사 메타 광고'!$I:$I,$S$4,'무신사 메타 광고'!$C:$C,$R502))</f>
        <v>0</v>
      </c>
      <c r="U502" s="11">
        <f t="shared" si="21"/>
        <v>0</v>
      </c>
      <c r="V502" s="12" t="str">
        <f t="shared" si="25"/>
        <v xml:space="preserve"> </v>
      </c>
      <c r="W502" s="10">
        <f>IF($S$4="", SUMIFS('무신사 메타 광고'!$K:$K, '무신사 메타 광고'!$C:$C, $R502),SUMIFS('무신사 메타 광고'!$K:$K,'무신사 메타 광고'!$I:$I,$S$4,'무신사 메타 광고'!$C:$C,$R502))</f>
        <v>0</v>
      </c>
      <c r="X502" s="10">
        <f>IF($S$4="", SUMIFS('무신사 메타 광고'!$N:$N, '무신사 메타 광고'!$C:$C, $R502),SUMIFS('무신사 메타 광고'!$N:$N,'무신사 메타 광고'!$I:$I,$S$4,'무신사 메타 광고'!$C:$C,$R502))</f>
        <v>0</v>
      </c>
      <c r="Y502" s="11">
        <f t="shared" si="22"/>
        <v>0</v>
      </c>
      <c r="Z502" s="12" t="str">
        <f t="shared" si="26"/>
        <v xml:space="preserve"> </v>
      </c>
      <c r="AB502" s="10">
        <f>IF($S$4="", SUMIFS('무신사 메타 광고'!$X:$X, '무신사 메타 광고'!$C:$C, $R502),SUMIFS('무신사 메타 광고'!$X:$X,'무신사 메타 광고'!$I:$I,$S$4,'무신사 메타 광고'!$C:$C,$R502))</f>
        <v>0</v>
      </c>
      <c r="AC502" s="11">
        <f t="shared" si="23"/>
        <v>0</v>
      </c>
    </row>
    <row r="503" spans="2:29">
      <c r="B503" s="9"/>
      <c r="C503" s="10">
        <f>IF($C$4="", SUMIFS('무신사 메타 광고'!$L:$L, '무신사 메타 광고'!$D:$D, $B503), SUMIFS('무신사 메타 광고'!$L:$L, '무신사 메타 광고'!$I:$I, $C$4, '무신사 메타 광고'!$D:$D, $B503))</f>
        <v>0</v>
      </c>
      <c r="D503" s="10">
        <f>IF($C$4="", SUMIFS('무신사 메타 광고'!$V:$V, '무신사 메타 광고'!$D:$D, $B503), SUMIFS('무신사 메타 광고'!$V:$V,'무신사 메타 광고'!$I:$I,$C$4,'무신사 메타 광고'!$D:$D,$B503))</f>
        <v>0</v>
      </c>
      <c r="E503" s="11">
        <f t="shared" si="16"/>
        <v>0</v>
      </c>
      <c r="F503" s="12" t="str">
        <f t="shared" si="24"/>
        <v xml:space="preserve"> </v>
      </c>
      <c r="G503" s="10">
        <f>IF($C$4="", SUMIFS('무신사 메타 광고'!$K:$K, '무신사 메타 광고'!$D:$D, $B503), SUMIFS('무신사 메타 광고'!$K:$K,'무신사 메타 광고'!$I:$I,$C$4,'무신사 메타 광고'!D:D,$B503))</f>
        <v>0</v>
      </c>
      <c r="H503" s="10">
        <f>IF($C$4="", SUMIFS('무신사 메타 광고'!$N:$N, '무신사 메타 광고'!$D:$D, $B503),SUMIFS('무신사 메타 광고'!$N:$N,'무신사 메타 광고'!$I:$I,$C$4,'무신사 메타 광고'!$D:$D,$B503))</f>
        <v>0</v>
      </c>
      <c r="I503" s="10">
        <f>IF($C$4="", SUMIFS('무신사 메타 광고'!$U:$U, '무신사 메타 광고'!$D:$D, $B503),SUMIFS('무신사 메타 광고'!$U:$U,'무신사 메타 광고'!$I:$I,$C$4,'무신사 메타 광고'!$D:$D,$B503))</f>
        <v>0</v>
      </c>
      <c r="J503" s="11">
        <f t="shared" si="17"/>
        <v>0</v>
      </c>
      <c r="K503" s="11">
        <f t="shared" si="18"/>
        <v>0</v>
      </c>
      <c r="L503" s="12" t="str">
        <f t="shared" si="19"/>
        <v xml:space="preserve"> </v>
      </c>
      <c r="N503" s="10">
        <f>IF($C$4="", SUMIFS('무신사 메타 광고'!$X:$X, '무신사 메타 광고'!$D:$D, $B503),SUMIFS('무신사 메타 광고'!$X:$X,'무신사 메타 광고'!I:I,$C$4,'무신사 메타 광고'!D:D,$B503))</f>
        <v>0</v>
      </c>
      <c r="O503" s="11">
        <f t="shared" si="20"/>
        <v>0</v>
      </c>
      <c r="R503" s="13"/>
      <c r="S503" s="10">
        <f>IF($S$4="", SUMIFS('무신사 메타 광고'!$L:$L, '무신사 메타 광고'!$C:$C, $R503),SUMIFS('무신사 메타 광고'!L:L,'무신사 메타 광고'!$I:$I,$S$4,'무신사 메타 광고'!$C:$C,$R503))</f>
        <v>0</v>
      </c>
      <c r="T503" s="10">
        <f>IF($S$4="", SUMIFS('무신사 메타 광고'!$V:$V, '무신사 메타 광고'!$C:$C, $R503),SUMIFS('무신사 메타 광고'!$V:$V,'무신사 메타 광고'!$I:$I,$S$4,'무신사 메타 광고'!$C:$C,$R503))</f>
        <v>0</v>
      </c>
      <c r="U503" s="11">
        <f t="shared" si="21"/>
        <v>0</v>
      </c>
      <c r="V503" s="12" t="str">
        <f t="shared" si="25"/>
        <v xml:space="preserve"> </v>
      </c>
      <c r="W503" s="10">
        <f>IF($S$4="", SUMIFS('무신사 메타 광고'!$K:$K, '무신사 메타 광고'!$C:$C, $R503),SUMIFS('무신사 메타 광고'!$K:$K,'무신사 메타 광고'!$I:$I,$S$4,'무신사 메타 광고'!$C:$C,$R503))</f>
        <v>0</v>
      </c>
      <c r="X503" s="10">
        <f>IF($S$4="", SUMIFS('무신사 메타 광고'!$N:$N, '무신사 메타 광고'!$C:$C, $R503),SUMIFS('무신사 메타 광고'!$N:$N,'무신사 메타 광고'!$I:$I,$S$4,'무신사 메타 광고'!$C:$C,$R503))</f>
        <v>0</v>
      </c>
      <c r="Y503" s="11">
        <f t="shared" si="22"/>
        <v>0</v>
      </c>
      <c r="Z503" s="12" t="str">
        <f t="shared" si="26"/>
        <v xml:space="preserve"> </v>
      </c>
      <c r="AB503" s="10">
        <f>IF($S$4="", SUMIFS('무신사 메타 광고'!$X:$X, '무신사 메타 광고'!$C:$C, $R503),SUMIFS('무신사 메타 광고'!$X:$X,'무신사 메타 광고'!$I:$I,$S$4,'무신사 메타 광고'!$C:$C,$R503))</f>
        <v>0</v>
      </c>
      <c r="AC503" s="11">
        <f t="shared" si="23"/>
        <v>0</v>
      </c>
    </row>
    <row r="504" spans="2:29">
      <c r="B504" s="9"/>
      <c r="C504" s="10">
        <f>IF($C$4="", SUMIFS('무신사 메타 광고'!$L:$L, '무신사 메타 광고'!$D:$D, $B504), SUMIFS('무신사 메타 광고'!$L:$L, '무신사 메타 광고'!$I:$I, $C$4, '무신사 메타 광고'!$D:$D, $B504))</f>
        <v>0</v>
      </c>
      <c r="D504" s="10">
        <f>IF($C$4="", SUMIFS('무신사 메타 광고'!$V:$V, '무신사 메타 광고'!$D:$D, $B504), SUMIFS('무신사 메타 광고'!$V:$V,'무신사 메타 광고'!$I:$I,$C$4,'무신사 메타 광고'!$D:$D,$B504))</f>
        <v>0</v>
      </c>
      <c r="E504" s="11">
        <f t="shared" si="16"/>
        <v>0</v>
      </c>
      <c r="F504" s="12" t="str">
        <f t="shared" si="24"/>
        <v xml:space="preserve"> </v>
      </c>
      <c r="G504" s="10">
        <f>IF($C$4="", SUMIFS('무신사 메타 광고'!$K:$K, '무신사 메타 광고'!$D:$D, $B504), SUMIFS('무신사 메타 광고'!$K:$K,'무신사 메타 광고'!$I:$I,$C$4,'무신사 메타 광고'!D:D,$B504))</f>
        <v>0</v>
      </c>
      <c r="H504" s="10">
        <f>IF($C$4="", SUMIFS('무신사 메타 광고'!$N:$N, '무신사 메타 광고'!$D:$D, $B504),SUMIFS('무신사 메타 광고'!$N:$N,'무신사 메타 광고'!$I:$I,$C$4,'무신사 메타 광고'!$D:$D,$B504))</f>
        <v>0</v>
      </c>
      <c r="I504" s="10">
        <f>IF($C$4="", SUMIFS('무신사 메타 광고'!$U:$U, '무신사 메타 광고'!$D:$D, $B504),SUMIFS('무신사 메타 광고'!$U:$U,'무신사 메타 광고'!$I:$I,$C$4,'무신사 메타 광고'!$D:$D,$B504))</f>
        <v>0</v>
      </c>
      <c r="J504" s="11">
        <f t="shared" si="17"/>
        <v>0</v>
      </c>
      <c r="K504" s="11">
        <f t="shared" si="18"/>
        <v>0</v>
      </c>
      <c r="L504" s="12" t="str">
        <f t="shared" si="19"/>
        <v xml:space="preserve"> </v>
      </c>
      <c r="N504" s="10">
        <f>IF($C$4="", SUMIFS('무신사 메타 광고'!$X:$X, '무신사 메타 광고'!$D:$D, $B504),SUMIFS('무신사 메타 광고'!$X:$X,'무신사 메타 광고'!I:I,$C$4,'무신사 메타 광고'!D:D,$B504))</f>
        <v>0</v>
      </c>
      <c r="O504" s="11">
        <f t="shared" si="20"/>
        <v>0</v>
      </c>
      <c r="R504" s="13"/>
      <c r="S504" s="10">
        <f>IF($S$4="", SUMIFS('무신사 메타 광고'!$L:$L, '무신사 메타 광고'!$C:$C, $R504),SUMIFS('무신사 메타 광고'!L:L,'무신사 메타 광고'!$I:$I,$S$4,'무신사 메타 광고'!$C:$C,$R504))</f>
        <v>0</v>
      </c>
      <c r="T504" s="10">
        <f>IF($S$4="", SUMIFS('무신사 메타 광고'!$V:$V, '무신사 메타 광고'!$C:$C, $R504),SUMIFS('무신사 메타 광고'!$V:$V,'무신사 메타 광고'!$I:$I,$S$4,'무신사 메타 광고'!$C:$C,$R504))</f>
        <v>0</v>
      </c>
      <c r="U504" s="11">
        <f t="shared" si="21"/>
        <v>0</v>
      </c>
      <c r="V504" s="12" t="str">
        <f t="shared" si="25"/>
        <v xml:space="preserve"> </v>
      </c>
      <c r="W504" s="10">
        <f>IF($S$4="", SUMIFS('무신사 메타 광고'!$K:$K, '무신사 메타 광고'!$C:$C, $R504),SUMIFS('무신사 메타 광고'!$K:$K,'무신사 메타 광고'!$I:$I,$S$4,'무신사 메타 광고'!$C:$C,$R504))</f>
        <v>0</v>
      </c>
      <c r="X504" s="10">
        <f>IF($S$4="", SUMIFS('무신사 메타 광고'!$N:$N, '무신사 메타 광고'!$C:$C, $R504),SUMIFS('무신사 메타 광고'!$N:$N,'무신사 메타 광고'!$I:$I,$S$4,'무신사 메타 광고'!$C:$C,$R504))</f>
        <v>0</v>
      </c>
      <c r="Y504" s="11">
        <f t="shared" si="22"/>
        <v>0</v>
      </c>
      <c r="Z504" s="12" t="str">
        <f t="shared" si="26"/>
        <v xml:space="preserve"> </v>
      </c>
      <c r="AB504" s="10">
        <f>IF($S$4="", SUMIFS('무신사 메타 광고'!$X:$X, '무신사 메타 광고'!$C:$C, $R504),SUMIFS('무신사 메타 광고'!$X:$X,'무신사 메타 광고'!$I:$I,$S$4,'무신사 메타 광고'!$C:$C,$R504))</f>
        <v>0</v>
      </c>
      <c r="AC504" s="11">
        <f t="shared" si="23"/>
        <v>0</v>
      </c>
    </row>
    <row r="505" spans="2:29">
      <c r="B505" s="9"/>
      <c r="C505" s="10">
        <f>IF($C$4="", SUMIFS('무신사 메타 광고'!$L:$L, '무신사 메타 광고'!$D:$D, $B505), SUMIFS('무신사 메타 광고'!$L:$L, '무신사 메타 광고'!$I:$I, $C$4, '무신사 메타 광고'!$D:$D, $B505))</f>
        <v>0</v>
      </c>
      <c r="D505" s="10">
        <f>IF($C$4="", SUMIFS('무신사 메타 광고'!$V:$V, '무신사 메타 광고'!$D:$D, $B505), SUMIFS('무신사 메타 광고'!$V:$V,'무신사 메타 광고'!$I:$I,$C$4,'무신사 메타 광고'!$D:$D,$B505))</f>
        <v>0</v>
      </c>
      <c r="E505" s="11">
        <f t="shared" si="16"/>
        <v>0</v>
      </c>
      <c r="F505" s="12" t="str">
        <f t="shared" si="24"/>
        <v xml:space="preserve"> </v>
      </c>
      <c r="G505" s="10">
        <f>IF($C$4="", SUMIFS('무신사 메타 광고'!$K:$K, '무신사 메타 광고'!$D:$D, $B505), SUMIFS('무신사 메타 광고'!$K:$K,'무신사 메타 광고'!$I:$I,$C$4,'무신사 메타 광고'!D:D,$B505))</f>
        <v>0</v>
      </c>
      <c r="H505" s="10">
        <f>IF($C$4="", SUMIFS('무신사 메타 광고'!$N:$N, '무신사 메타 광고'!$D:$D, $B505),SUMIFS('무신사 메타 광고'!$N:$N,'무신사 메타 광고'!$I:$I,$C$4,'무신사 메타 광고'!$D:$D,$B505))</f>
        <v>0</v>
      </c>
      <c r="I505" s="10">
        <f>IF($C$4="", SUMIFS('무신사 메타 광고'!$U:$U, '무신사 메타 광고'!$D:$D, $B505),SUMIFS('무신사 메타 광고'!$U:$U,'무신사 메타 광고'!$I:$I,$C$4,'무신사 메타 광고'!$D:$D,$B505))</f>
        <v>0</v>
      </c>
      <c r="J505" s="11">
        <f t="shared" si="17"/>
        <v>0</v>
      </c>
      <c r="K505" s="11">
        <f t="shared" si="18"/>
        <v>0</v>
      </c>
      <c r="L505" s="12" t="str">
        <f t="shared" si="19"/>
        <v xml:space="preserve"> </v>
      </c>
      <c r="N505" s="10">
        <f>IF($C$4="", SUMIFS('무신사 메타 광고'!$X:$X, '무신사 메타 광고'!$D:$D, $B505),SUMIFS('무신사 메타 광고'!$X:$X,'무신사 메타 광고'!I:I,$C$4,'무신사 메타 광고'!D:D,$B505))</f>
        <v>0</v>
      </c>
      <c r="O505" s="11">
        <f t="shared" si="20"/>
        <v>0</v>
      </c>
      <c r="R505" s="13"/>
      <c r="S505" s="10">
        <f>IF($S$4="", SUMIFS('무신사 메타 광고'!$L:$L, '무신사 메타 광고'!$C:$C, $R505),SUMIFS('무신사 메타 광고'!L:L,'무신사 메타 광고'!$I:$I,$S$4,'무신사 메타 광고'!$C:$C,$R505))</f>
        <v>0</v>
      </c>
      <c r="T505" s="10">
        <f>IF($S$4="", SUMIFS('무신사 메타 광고'!$V:$V, '무신사 메타 광고'!$C:$C, $R505),SUMIFS('무신사 메타 광고'!$V:$V,'무신사 메타 광고'!$I:$I,$S$4,'무신사 메타 광고'!$C:$C,$R505))</f>
        <v>0</v>
      </c>
      <c r="U505" s="11">
        <f t="shared" si="21"/>
        <v>0</v>
      </c>
      <c r="V505" s="12" t="str">
        <f t="shared" si="25"/>
        <v xml:space="preserve"> </v>
      </c>
      <c r="W505" s="10">
        <f>IF($S$4="", SUMIFS('무신사 메타 광고'!$K:$K, '무신사 메타 광고'!$C:$C, $R505),SUMIFS('무신사 메타 광고'!$K:$K,'무신사 메타 광고'!$I:$I,$S$4,'무신사 메타 광고'!$C:$C,$R505))</f>
        <v>0</v>
      </c>
      <c r="X505" s="10">
        <f>IF($S$4="", SUMIFS('무신사 메타 광고'!$N:$N, '무신사 메타 광고'!$C:$C, $R505),SUMIFS('무신사 메타 광고'!$N:$N,'무신사 메타 광고'!$I:$I,$S$4,'무신사 메타 광고'!$C:$C,$R505))</f>
        <v>0</v>
      </c>
      <c r="Y505" s="11">
        <f t="shared" si="22"/>
        <v>0</v>
      </c>
      <c r="Z505" s="12" t="str">
        <f t="shared" si="26"/>
        <v xml:space="preserve"> </v>
      </c>
      <c r="AB505" s="10">
        <f>IF($S$4="", SUMIFS('무신사 메타 광고'!$X:$X, '무신사 메타 광고'!$C:$C, $R505),SUMIFS('무신사 메타 광고'!$X:$X,'무신사 메타 광고'!$I:$I,$S$4,'무신사 메타 광고'!$C:$C,$R505))</f>
        <v>0</v>
      </c>
      <c r="AC505" s="11">
        <f t="shared" si="23"/>
        <v>0</v>
      </c>
    </row>
    <row r="506" spans="2:29">
      <c r="B506" s="9"/>
      <c r="C506" s="10">
        <f>IF($C$4="", SUMIFS('무신사 메타 광고'!$L:$L, '무신사 메타 광고'!$D:$D, $B506), SUMIFS('무신사 메타 광고'!$L:$L, '무신사 메타 광고'!$I:$I, $C$4, '무신사 메타 광고'!$D:$D, $B506))</f>
        <v>0</v>
      </c>
      <c r="D506" s="10">
        <f>IF($C$4="", SUMIFS('무신사 메타 광고'!$V:$V, '무신사 메타 광고'!$D:$D, $B506), SUMIFS('무신사 메타 광고'!$V:$V,'무신사 메타 광고'!$I:$I,$C$4,'무신사 메타 광고'!$D:$D,$B506))</f>
        <v>0</v>
      </c>
      <c r="E506" s="11">
        <f t="shared" si="16"/>
        <v>0</v>
      </c>
      <c r="F506" s="12" t="str">
        <f t="shared" si="24"/>
        <v xml:space="preserve"> </v>
      </c>
      <c r="G506" s="10">
        <f>IF($C$4="", SUMIFS('무신사 메타 광고'!$K:$K, '무신사 메타 광고'!$D:$D, $B506), SUMIFS('무신사 메타 광고'!$K:$K,'무신사 메타 광고'!$I:$I,$C$4,'무신사 메타 광고'!D:D,$B506))</f>
        <v>0</v>
      </c>
      <c r="H506" s="10">
        <f>IF($C$4="", SUMIFS('무신사 메타 광고'!$N:$N, '무신사 메타 광고'!$D:$D, $B506),SUMIFS('무신사 메타 광고'!$N:$N,'무신사 메타 광고'!$I:$I,$C$4,'무신사 메타 광고'!$D:$D,$B506))</f>
        <v>0</v>
      </c>
      <c r="I506" s="10">
        <f>IF($C$4="", SUMIFS('무신사 메타 광고'!$U:$U, '무신사 메타 광고'!$D:$D, $B506),SUMIFS('무신사 메타 광고'!$U:$U,'무신사 메타 광고'!$I:$I,$C$4,'무신사 메타 광고'!$D:$D,$B506))</f>
        <v>0</v>
      </c>
      <c r="J506" s="11">
        <f t="shared" si="17"/>
        <v>0</v>
      </c>
      <c r="K506" s="11">
        <f t="shared" si="18"/>
        <v>0</v>
      </c>
      <c r="L506" s="12" t="str">
        <f t="shared" si="19"/>
        <v xml:space="preserve"> </v>
      </c>
      <c r="N506" s="10">
        <f>IF($C$4="", SUMIFS('무신사 메타 광고'!$X:$X, '무신사 메타 광고'!$D:$D, $B506),SUMIFS('무신사 메타 광고'!$X:$X,'무신사 메타 광고'!I:I,$C$4,'무신사 메타 광고'!D:D,$B506))</f>
        <v>0</v>
      </c>
      <c r="O506" s="11">
        <f t="shared" si="20"/>
        <v>0</v>
      </c>
      <c r="R506" s="13"/>
      <c r="S506" s="10">
        <f>IF($S$4="", SUMIFS('무신사 메타 광고'!$L:$L, '무신사 메타 광고'!$C:$C, $R506),SUMIFS('무신사 메타 광고'!L:L,'무신사 메타 광고'!$I:$I,$S$4,'무신사 메타 광고'!$C:$C,$R506))</f>
        <v>0</v>
      </c>
      <c r="T506" s="10">
        <f>IF($S$4="", SUMIFS('무신사 메타 광고'!$V:$V, '무신사 메타 광고'!$C:$C, $R506),SUMIFS('무신사 메타 광고'!$V:$V,'무신사 메타 광고'!$I:$I,$S$4,'무신사 메타 광고'!$C:$C,$R506))</f>
        <v>0</v>
      </c>
      <c r="U506" s="11">
        <f t="shared" si="21"/>
        <v>0</v>
      </c>
      <c r="V506" s="12" t="str">
        <f t="shared" si="25"/>
        <v xml:space="preserve"> </v>
      </c>
      <c r="W506" s="10">
        <f>IF($S$4="", SUMIFS('무신사 메타 광고'!$K:$K, '무신사 메타 광고'!$C:$C, $R506),SUMIFS('무신사 메타 광고'!$K:$K,'무신사 메타 광고'!$I:$I,$S$4,'무신사 메타 광고'!$C:$C,$R506))</f>
        <v>0</v>
      </c>
      <c r="X506" s="10">
        <f>IF($S$4="", SUMIFS('무신사 메타 광고'!$N:$N, '무신사 메타 광고'!$C:$C, $R506),SUMIFS('무신사 메타 광고'!$N:$N,'무신사 메타 광고'!$I:$I,$S$4,'무신사 메타 광고'!$C:$C,$R506))</f>
        <v>0</v>
      </c>
      <c r="Y506" s="11">
        <f t="shared" si="22"/>
        <v>0</v>
      </c>
      <c r="Z506" s="12" t="str">
        <f t="shared" si="26"/>
        <v xml:space="preserve"> </v>
      </c>
      <c r="AB506" s="10">
        <f>IF($S$4="", SUMIFS('무신사 메타 광고'!$X:$X, '무신사 메타 광고'!$C:$C, $R506),SUMIFS('무신사 메타 광고'!$X:$X,'무신사 메타 광고'!$I:$I,$S$4,'무신사 메타 광고'!$C:$C,$R506))</f>
        <v>0</v>
      </c>
      <c r="AC506" s="11">
        <f t="shared" si="23"/>
        <v>0</v>
      </c>
    </row>
    <row r="507" spans="2:29">
      <c r="B507" s="9"/>
      <c r="C507" s="10">
        <f>IF($C$4="", SUMIFS('무신사 메타 광고'!$L:$L, '무신사 메타 광고'!$D:$D, $B507), SUMIFS('무신사 메타 광고'!$L:$L, '무신사 메타 광고'!$I:$I, $C$4, '무신사 메타 광고'!$D:$D, $B507))</f>
        <v>0</v>
      </c>
      <c r="D507" s="10">
        <f>IF($C$4="", SUMIFS('무신사 메타 광고'!$V:$V, '무신사 메타 광고'!$D:$D, $B507), SUMIFS('무신사 메타 광고'!$V:$V,'무신사 메타 광고'!$I:$I,$C$4,'무신사 메타 광고'!$D:$D,$B507))</f>
        <v>0</v>
      </c>
      <c r="E507" s="11">
        <f t="shared" si="16"/>
        <v>0</v>
      </c>
      <c r="F507" s="12" t="str">
        <f t="shared" si="24"/>
        <v xml:space="preserve"> </v>
      </c>
      <c r="G507" s="10">
        <f>IF($C$4="", SUMIFS('무신사 메타 광고'!$K:$K, '무신사 메타 광고'!$D:$D, $B507), SUMIFS('무신사 메타 광고'!$K:$K,'무신사 메타 광고'!$I:$I,$C$4,'무신사 메타 광고'!D:D,$B507))</f>
        <v>0</v>
      </c>
      <c r="H507" s="10">
        <f>IF($C$4="", SUMIFS('무신사 메타 광고'!$N:$N, '무신사 메타 광고'!$D:$D, $B507),SUMIFS('무신사 메타 광고'!$N:$N,'무신사 메타 광고'!$I:$I,$C$4,'무신사 메타 광고'!$D:$D,$B507))</f>
        <v>0</v>
      </c>
      <c r="I507" s="10">
        <f>IF($C$4="", SUMIFS('무신사 메타 광고'!$U:$U, '무신사 메타 광고'!$D:$D, $B507),SUMIFS('무신사 메타 광고'!$U:$U,'무신사 메타 광고'!$I:$I,$C$4,'무신사 메타 광고'!$D:$D,$B507))</f>
        <v>0</v>
      </c>
      <c r="J507" s="11">
        <f t="shared" si="17"/>
        <v>0</v>
      </c>
      <c r="K507" s="11">
        <f t="shared" si="18"/>
        <v>0</v>
      </c>
      <c r="L507" s="12" t="str">
        <f t="shared" si="19"/>
        <v xml:space="preserve"> </v>
      </c>
      <c r="N507" s="10">
        <f>IF($C$4="", SUMIFS('무신사 메타 광고'!$X:$X, '무신사 메타 광고'!$D:$D, $B507),SUMIFS('무신사 메타 광고'!$X:$X,'무신사 메타 광고'!I:I,$C$4,'무신사 메타 광고'!D:D,$B507))</f>
        <v>0</v>
      </c>
      <c r="O507" s="11">
        <f t="shared" si="20"/>
        <v>0</v>
      </c>
      <c r="R507" s="13"/>
      <c r="S507" s="10">
        <f>IF($S$4="", SUMIFS('무신사 메타 광고'!$L:$L, '무신사 메타 광고'!$C:$C, $R507),SUMIFS('무신사 메타 광고'!L:L,'무신사 메타 광고'!$I:$I,$S$4,'무신사 메타 광고'!$C:$C,$R507))</f>
        <v>0</v>
      </c>
      <c r="T507" s="10">
        <f>IF($S$4="", SUMIFS('무신사 메타 광고'!$V:$V, '무신사 메타 광고'!$C:$C, $R507),SUMIFS('무신사 메타 광고'!$V:$V,'무신사 메타 광고'!$I:$I,$S$4,'무신사 메타 광고'!$C:$C,$R507))</f>
        <v>0</v>
      </c>
      <c r="U507" s="11">
        <f t="shared" si="21"/>
        <v>0</v>
      </c>
      <c r="V507" s="12" t="str">
        <f t="shared" si="25"/>
        <v xml:space="preserve"> </v>
      </c>
      <c r="W507" s="10">
        <f>IF($S$4="", SUMIFS('무신사 메타 광고'!$K:$K, '무신사 메타 광고'!$C:$C, $R507),SUMIFS('무신사 메타 광고'!$K:$K,'무신사 메타 광고'!$I:$I,$S$4,'무신사 메타 광고'!$C:$C,$R507))</f>
        <v>0</v>
      </c>
      <c r="X507" s="10">
        <f>IF($S$4="", SUMIFS('무신사 메타 광고'!$N:$N, '무신사 메타 광고'!$C:$C, $R507),SUMIFS('무신사 메타 광고'!$N:$N,'무신사 메타 광고'!$I:$I,$S$4,'무신사 메타 광고'!$C:$C,$R507))</f>
        <v>0</v>
      </c>
      <c r="Y507" s="11">
        <f t="shared" si="22"/>
        <v>0</v>
      </c>
      <c r="Z507" s="12" t="str">
        <f t="shared" si="26"/>
        <v xml:space="preserve"> </v>
      </c>
      <c r="AB507" s="10">
        <f>IF($S$4="", SUMIFS('무신사 메타 광고'!$X:$X, '무신사 메타 광고'!$C:$C, $R507),SUMIFS('무신사 메타 광고'!$X:$X,'무신사 메타 광고'!$I:$I,$S$4,'무신사 메타 광고'!$C:$C,$R507))</f>
        <v>0</v>
      </c>
      <c r="AC507" s="11">
        <f t="shared" si="23"/>
        <v>0</v>
      </c>
    </row>
    <row r="508" spans="2:29">
      <c r="B508" s="9"/>
      <c r="C508" s="10">
        <f>IF($C$4="", SUMIFS('무신사 메타 광고'!$L:$L, '무신사 메타 광고'!$D:$D, $B508), SUMIFS('무신사 메타 광고'!$L:$L, '무신사 메타 광고'!$I:$I, $C$4, '무신사 메타 광고'!$D:$D, $B508))</f>
        <v>0</v>
      </c>
      <c r="D508" s="10">
        <f>IF($C$4="", SUMIFS('무신사 메타 광고'!$V:$V, '무신사 메타 광고'!$D:$D, $B508), SUMIFS('무신사 메타 광고'!$V:$V,'무신사 메타 광고'!$I:$I,$C$4,'무신사 메타 광고'!$D:$D,$B508))</f>
        <v>0</v>
      </c>
      <c r="E508" s="11">
        <f t="shared" si="16"/>
        <v>0</v>
      </c>
      <c r="F508" s="12" t="str">
        <f t="shared" si="24"/>
        <v xml:space="preserve"> </v>
      </c>
      <c r="G508" s="10">
        <f>IF($C$4="", SUMIFS('무신사 메타 광고'!$K:$K, '무신사 메타 광고'!$D:$D, $B508), SUMIFS('무신사 메타 광고'!$K:$K,'무신사 메타 광고'!$I:$I,$C$4,'무신사 메타 광고'!D:D,$B508))</f>
        <v>0</v>
      </c>
      <c r="H508" s="10">
        <f>IF($C$4="", SUMIFS('무신사 메타 광고'!$N:$N, '무신사 메타 광고'!$D:$D, $B508),SUMIFS('무신사 메타 광고'!$N:$N,'무신사 메타 광고'!$I:$I,$C$4,'무신사 메타 광고'!$D:$D,$B508))</f>
        <v>0</v>
      </c>
      <c r="I508" s="10">
        <f>IF($C$4="", SUMIFS('무신사 메타 광고'!$U:$U, '무신사 메타 광고'!$D:$D, $B508),SUMIFS('무신사 메타 광고'!$U:$U,'무신사 메타 광고'!$I:$I,$C$4,'무신사 메타 광고'!$D:$D,$B508))</f>
        <v>0</v>
      </c>
      <c r="J508" s="11">
        <f t="shared" si="17"/>
        <v>0</v>
      </c>
      <c r="K508" s="11">
        <f t="shared" si="18"/>
        <v>0</v>
      </c>
      <c r="L508" s="12" t="str">
        <f t="shared" si="19"/>
        <v xml:space="preserve"> </v>
      </c>
      <c r="N508" s="10">
        <f>IF($C$4="", SUMIFS('무신사 메타 광고'!$X:$X, '무신사 메타 광고'!$D:$D, $B508),SUMIFS('무신사 메타 광고'!$X:$X,'무신사 메타 광고'!I:I,$C$4,'무신사 메타 광고'!D:D,$B508))</f>
        <v>0</v>
      </c>
      <c r="O508" s="11">
        <f t="shared" si="20"/>
        <v>0</v>
      </c>
      <c r="R508" s="13"/>
      <c r="S508" s="10">
        <f>IF($S$4="", SUMIFS('무신사 메타 광고'!$L:$L, '무신사 메타 광고'!$C:$C, $R508),SUMIFS('무신사 메타 광고'!L:L,'무신사 메타 광고'!$I:$I,$S$4,'무신사 메타 광고'!$C:$C,$R508))</f>
        <v>0</v>
      </c>
      <c r="T508" s="10">
        <f>IF($S$4="", SUMIFS('무신사 메타 광고'!$V:$V, '무신사 메타 광고'!$C:$C, $R508),SUMIFS('무신사 메타 광고'!$V:$V,'무신사 메타 광고'!$I:$I,$S$4,'무신사 메타 광고'!$C:$C,$R508))</f>
        <v>0</v>
      </c>
      <c r="U508" s="11">
        <f t="shared" si="21"/>
        <v>0</v>
      </c>
      <c r="V508" s="12" t="str">
        <f t="shared" si="25"/>
        <v xml:space="preserve"> </v>
      </c>
      <c r="W508" s="10">
        <f>IF($S$4="", SUMIFS('무신사 메타 광고'!$K:$K, '무신사 메타 광고'!$C:$C, $R508),SUMIFS('무신사 메타 광고'!$K:$K,'무신사 메타 광고'!$I:$I,$S$4,'무신사 메타 광고'!$C:$C,$R508))</f>
        <v>0</v>
      </c>
      <c r="X508" s="10">
        <f>IF($S$4="", SUMIFS('무신사 메타 광고'!$N:$N, '무신사 메타 광고'!$C:$C, $R508),SUMIFS('무신사 메타 광고'!$N:$N,'무신사 메타 광고'!$I:$I,$S$4,'무신사 메타 광고'!$C:$C,$R508))</f>
        <v>0</v>
      </c>
      <c r="Y508" s="11">
        <f t="shared" si="22"/>
        <v>0</v>
      </c>
      <c r="Z508" s="12" t="str">
        <f t="shared" si="26"/>
        <v xml:space="preserve"> </v>
      </c>
      <c r="AB508" s="10">
        <f>IF($S$4="", SUMIFS('무신사 메타 광고'!$X:$X, '무신사 메타 광고'!$C:$C, $R508),SUMIFS('무신사 메타 광고'!$X:$X,'무신사 메타 광고'!$I:$I,$S$4,'무신사 메타 광고'!$C:$C,$R508))</f>
        <v>0</v>
      </c>
      <c r="AC508" s="11">
        <f t="shared" si="23"/>
        <v>0</v>
      </c>
    </row>
    <row r="509" spans="2:29">
      <c r="B509" s="9"/>
      <c r="C509" s="10">
        <f>IF($C$4="", SUMIFS('무신사 메타 광고'!$L:$L, '무신사 메타 광고'!$D:$D, $B509), SUMIFS('무신사 메타 광고'!$L:$L, '무신사 메타 광고'!$I:$I, $C$4, '무신사 메타 광고'!$D:$D, $B509))</f>
        <v>0</v>
      </c>
      <c r="D509" s="10">
        <f>IF($C$4="", SUMIFS('무신사 메타 광고'!$V:$V, '무신사 메타 광고'!$D:$D, $B509), SUMIFS('무신사 메타 광고'!$V:$V,'무신사 메타 광고'!$I:$I,$C$4,'무신사 메타 광고'!$D:$D,$B509))</f>
        <v>0</v>
      </c>
      <c r="E509" s="11">
        <f t="shared" si="16"/>
        <v>0</v>
      </c>
      <c r="F509" s="12" t="str">
        <f t="shared" si="24"/>
        <v xml:space="preserve"> </v>
      </c>
      <c r="G509" s="10">
        <f>IF($C$4="", SUMIFS('무신사 메타 광고'!$K:$K, '무신사 메타 광고'!$D:$D, $B509), SUMIFS('무신사 메타 광고'!$K:$K,'무신사 메타 광고'!$I:$I,$C$4,'무신사 메타 광고'!D:D,$B509))</f>
        <v>0</v>
      </c>
      <c r="H509" s="10">
        <f>IF($C$4="", SUMIFS('무신사 메타 광고'!$N:$N, '무신사 메타 광고'!$D:$D, $B509),SUMIFS('무신사 메타 광고'!$N:$N,'무신사 메타 광고'!$I:$I,$C$4,'무신사 메타 광고'!$D:$D,$B509))</f>
        <v>0</v>
      </c>
      <c r="I509" s="10">
        <f>IF($C$4="", SUMIFS('무신사 메타 광고'!$U:$U, '무신사 메타 광고'!$D:$D, $B509),SUMIFS('무신사 메타 광고'!$U:$U,'무신사 메타 광고'!$I:$I,$C$4,'무신사 메타 광고'!$D:$D,$B509))</f>
        <v>0</v>
      </c>
      <c r="J509" s="11">
        <f t="shared" si="17"/>
        <v>0</v>
      </c>
      <c r="K509" s="11">
        <f t="shared" si="18"/>
        <v>0</v>
      </c>
      <c r="L509" s="12" t="str">
        <f t="shared" si="19"/>
        <v xml:space="preserve"> </v>
      </c>
      <c r="N509" s="10">
        <f>IF($C$4="", SUMIFS('무신사 메타 광고'!$X:$X, '무신사 메타 광고'!$D:$D, $B509),SUMIFS('무신사 메타 광고'!$X:$X,'무신사 메타 광고'!I:I,$C$4,'무신사 메타 광고'!D:D,$B509))</f>
        <v>0</v>
      </c>
      <c r="O509" s="11">
        <f t="shared" si="20"/>
        <v>0</v>
      </c>
      <c r="R509" s="13"/>
      <c r="S509" s="10">
        <f>IF($S$4="", SUMIFS('무신사 메타 광고'!$L:$L, '무신사 메타 광고'!$C:$C, $R509),SUMIFS('무신사 메타 광고'!L:L,'무신사 메타 광고'!$I:$I,$S$4,'무신사 메타 광고'!$C:$C,$R509))</f>
        <v>0</v>
      </c>
      <c r="T509" s="10">
        <f>IF($S$4="", SUMIFS('무신사 메타 광고'!$V:$V, '무신사 메타 광고'!$C:$C, $R509),SUMIFS('무신사 메타 광고'!$V:$V,'무신사 메타 광고'!$I:$I,$S$4,'무신사 메타 광고'!$C:$C,$R509))</f>
        <v>0</v>
      </c>
      <c r="U509" s="11">
        <f t="shared" si="21"/>
        <v>0</v>
      </c>
      <c r="V509" s="12" t="str">
        <f t="shared" si="25"/>
        <v xml:space="preserve"> </v>
      </c>
      <c r="W509" s="10">
        <f>IF($S$4="", SUMIFS('무신사 메타 광고'!$K:$K, '무신사 메타 광고'!$C:$C, $R509),SUMIFS('무신사 메타 광고'!$K:$K,'무신사 메타 광고'!$I:$I,$S$4,'무신사 메타 광고'!$C:$C,$R509))</f>
        <v>0</v>
      </c>
      <c r="X509" s="10">
        <f>IF($S$4="", SUMIFS('무신사 메타 광고'!$N:$N, '무신사 메타 광고'!$C:$C, $R509),SUMIFS('무신사 메타 광고'!$N:$N,'무신사 메타 광고'!$I:$I,$S$4,'무신사 메타 광고'!$C:$C,$R509))</f>
        <v>0</v>
      </c>
      <c r="Y509" s="11">
        <f t="shared" si="22"/>
        <v>0</v>
      </c>
      <c r="Z509" s="12" t="str">
        <f t="shared" si="26"/>
        <v xml:space="preserve"> </v>
      </c>
      <c r="AB509" s="10">
        <f>IF($S$4="", SUMIFS('무신사 메타 광고'!$X:$X, '무신사 메타 광고'!$C:$C, $R509),SUMIFS('무신사 메타 광고'!$X:$X,'무신사 메타 광고'!$I:$I,$S$4,'무신사 메타 광고'!$C:$C,$R509))</f>
        <v>0</v>
      </c>
      <c r="AC509" s="11">
        <f t="shared" si="23"/>
        <v>0</v>
      </c>
    </row>
    <row r="510" spans="2:29">
      <c r="B510" s="9"/>
      <c r="C510" s="10">
        <f>IF($C$4="", SUMIFS('무신사 메타 광고'!$L:$L, '무신사 메타 광고'!$D:$D, $B510), SUMIFS('무신사 메타 광고'!$L:$L, '무신사 메타 광고'!$I:$I, $C$4, '무신사 메타 광고'!$D:$D, $B510))</f>
        <v>0</v>
      </c>
      <c r="D510" s="10">
        <f>IF($C$4="", SUMIFS('무신사 메타 광고'!$V:$V, '무신사 메타 광고'!$D:$D, $B510), SUMIFS('무신사 메타 광고'!$V:$V,'무신사 메타 광고'!$I:$I,$C$4,'무신사 메타 광고'!$D:$D,$B510))</f>
        <v>0</v>
      </c>
      <c r="E510" s="11">
        <f t="shared" si="16"/>
        <v>0</v>
      </c>
      <c r="F510" s="12" t="str">
        <f t="shared" si="24"/>
        <v xml:space="preserve"> </v>
      </c>
      <c r="G510" s="10">
        <f>IF($C$4="", SUMIFS('무신사 메타 광고'!$K:$K, '무신사 메타 광고'!$D:$D, $B510), SUMIFS('무신사 메타 광고'!$K:$K,'무신사 메타 광고'!$I:$I,$C$4,'무신사 메타 광고'!D:D,$B510))</f>
        <v>0</v>
      </c>
      <c r="H510" s="10">
        <f>IF($C$4="", SUMIFS('무신사 메타 광고'!$N:$N, '무신사 메타 광고'!$D:$D, $B510),SUMIFS('무신사 메타 광고'!$N:$N,'무신사 메타 광고'!$I:$I,$C$4,'무신사 메타 광고'!$D:$D,$B510))</f>
        <v>0</v>
      </c>
      <c r="I510" s="10">
        <f>IF($C$4="", SUMIFS('무신사 메타 광고'!$U:$U, '무신사 메타 광고'!$D:$D, $B510),SUMIFS('무신사 메타 광고'!$U:$U,'무신사 메타 광고'!$I:$I,$C$4,'무신사 메타 광고'!$D:$D,$B510))</f>
        <v>0</v>
      </c>
      <c r="J510" s="11">
        <f t="shared" si="17"/>
        <v>0</v>
      </c>
      <c r="K510" s="11">
        <f t="shared" si="18"/>
        <v>0</v>
      </c>
      <c r="L510" s="12" t="str">
        <f t="shared" si="19"/>
        <v xml:space="preserve"> </v>
      </c>
      <c r="N510" s="10">
        <f>IF($C$4="", SUMIFS('무신사 메타 광고'!$X:$X, '무신사 메타 광고'!$D:$D, $B510),SUMIFS('무신사 메타 광고'!$X:$X,'무신사 메타 광고'!I:I,$C$4,'무신사 메타 광고'!D:D,$B510))</f>
        <v>0</v>
      </c>
      <c r="O510" s="11">
        <f t="shared" si="20"/>
        <v>0</v>
      </c>
      <c r="R510" s="13"/>
      <c r="S510" s="10">
        <f>IF($S$4="", SUMIFS('무신사 메타 광고'!$L:$L, '무신사 메타 광고'!$C:$C, $R510),SUMIFS('무신사 메타 광고'!L:L,'무신사 메타 광고'!$I:$I,$S$4,'무신사 메타 광고'!$C:$C,$R510))</f>
        <v>0</v>
      </c>
      <c r="T510" s="10">
        <f>IF($S$4="", SUMIFS('무신사 메타 광고'!$V:$V, '무신사 메타 광고'!$C:$C, $R510),SUMIFS('무신사 메타 광고'!$V:$V,'무신사 메타 광고'!$I:$I,$S$4,'무신사 메타 광고'!$C:$C,$R510))</f>
        <v>0</v>
      </c>
      <c r="U510" s="11">
        <f t="shared" si="21"/>
        <v>0</v>
      </c>
      <c r="V510" s="12" t="str">
        <f t="shared" si="25"/>
        <v xml:space="preserve"> </v>
      </c>
      <c r="W510" s="10">
        <f>IF($S$4="", SUMIFS('무신사 메타 광고'!$K:$K, '무신사 메타 광고'!$C:$C, $R510),SUMIFS('무신사 메타 광고'!$K:$K,'무신사 메타 광고'!$I:$I,$S$4,'무신사 메타 광고'!$C:$C,$R510))</f>
        <v>0</v>
      </c>
      <c r="X510" s="10">
        <f>IF($S$4="", SUMIFS('무신사 메타 광고'!$N:$N, '무신사 메타 광고'!$C:$C, $R510),SUMIFS('무신사 메타 광고'!$N:$N,'무신사 메타 광고'!$I:$I,$S$4,'무신사 메타 광고'!$C:$C,$R510))</f>
        <v>0</v>
      </c>
      <c r="Y510" s="11">
        <f t="shared" si="22"/>
        <v>0</v>
      </c>
      <c r="Z510" s="12" t="str">
        <f t="shared" si="26"/>
        <v xml:space="preserve"> </v>
      </c>
      <c r="AB510" s="10">
        <f>IF($S$4="", SUMIFS('무신사 메타 광고'!$X:$X, '무신사 메타 광고'!$C:$C, $R510),SUMIFS('무신사 메타 광고'!$X:$X,'무신사 메타 광고'!$I:$I,$S$4,'무신사 메타 광고'!$C:$C,$R510))</f>
        <v>0</v>
      </c>
      <c r="AC510" s="11">
        <f t="shared" si="23"/>
        <v>0</v>
      </c>
    </row>
    <row r="511" spans="2:29">
      <c r="B511" s="9"/>
      <c r="C511" s="10">
        <f>IF($C$4="", SUMIFS('무신사 메타 광고'!$L:$L, '무신사 메타 광고'!$D:$D, $B511), SUMIFS('무신사 메타 광고'!$L:$L, '무신사 메타 광고'!$I:$I, $C$4, '무신사 메타 광고'!$D:$D, $B511))</f>
        <v>0</v>
      </c>
      <c r="D511" s="10">
        <f>IF($C$4="", SUMIFS('무신사 메타 광고'!$V:$V, '무신사 메타 광고'!$D:$D, $B511), SUMIFS('무신사 메타 광고'!$V:$V,'무신사 메타 광고'!$I:$I,$C$4,'무신사 메타 광고'!$D:$D,$B511))</f>
        <v>0</v>
      </c>
      <c r="E511" s="11">
        <f t="shared" si="16"/>
        <v>0</v>
      </c>
      <c r="F511" s="12" t="str">
        <f t="shared" si="24"/>
        <v xml:space="preserve"> </v>
      </c>
      <c r="G511" s="10">
        <f>IF($C$4="", SUMIFS('무신사 메타 광고'!$K:$K, '무신사 메타 광고'!$D:$D, $B511), SUMIFS('무신사 메타 광고'!$K:$K,'무신사 메타 광고'!$I:$I,$C$4,'무신사 메타 광고'!D:D,$B511))</f>
        <v>0</v>
      </c>
      <c r="H511" s="10">
        <f>IF($C$4="", SUMIFS('무신사 메타 광고'!$N:$N, '무신사 메타 광고'!$D:$D, $B511),SUMIFS('무신사 메타 광고'!$N:$N,'무신사 메타 광고'!$I:$I,$C$4,'무신사 메타 광고'!$D:$D,$B511))</f>
        <v>0</v>
      </c>
      <c r="I511" s="10">
        <f>IF($C$4="", SUMIFS('무신사 메타 광고'!$U:$U, '무신사 메타 광고'!$D:$D, $B511),SUMIFS('무신사 메타 광고'!$U:$U,'무신사 메타 광고'!$I:$I,$C$4,'무신사 메타 광고'!$D:$D,$B511))</f>
        <v>0</v>
      </c>
      <c r="J511" s="11">
        <f t="shared" si="17"/>
        <v>0</v>
      </c>
      <c r="K511" s="11">
        <f t="shared" si="18"/>
        <v>0</v>
      </c>
      <c r="L511" s="12" t="str">
        <f t="shared" si="19"/>
        <v xml:space="preserve"> </v>
      </c>
      <c r="N511" s="10">
        <f>IF($C$4="", SUMIFS('무신사 메타 광고'!$X:$X, '무신사 메타 광고'!$D:$D, $B511),SUMIFS('무신사 메타 광고'!$X:$X,'무신사 메타 광고'!I:I,$C$4,'무신사 메타 광고'!D:D,$B511))</f>
        <v>0</v>
      </c>
      <c r="O511" s="11">
        <f t="shared" si="20"/>
        <v>0</v>
      </c>
      <c r="R511" s="13"/>
      <c r="S511" s="10">
        <f>IF($S$4="", SUMIFS('무신사 메타 광고'!$L:$L, '무신사 메타 광고'!$C:$C, $R511),SUMIFS('무신사 메타 광고'!L:L,'무신사 메타 광고'!$I:$I,$S$4,'무신사 메타 광고'!$C:$C,$R511))</f>
        <v>0</v>
      </c>
      <c r="T511" s="10">
        <f>IF($S$4="", SUMIFS('무신사 메타 광고'!$V:$V, '무신사 메타 광고'!$C:$C, $R511),SUMIFS('무신사 메타 광고'!$V:$V,'무신사 메타 광고'!$I:$I,$S$4,'무신사 메타 광고'!$C:$C,$R511))</f>
        <v>0</v>
      </c>
      <c r="U511" s="11">
        <f t="shared" si="21"/>
        <v>0</v>
      </c>
      <c r="V511" s="12" t="str">
        <f t="shared" si="25"/>
        <v xml:space="preserve"> </v>
      </c>
      <c r="W511" s="10">
        <f>IF($S$4="", SUMIFS('무신사 메타 광고'!$K:$K, '무신사 메타 광고'!$C:$C, $R511),SUMIFS('무신사 메타 광고'!$K:$K,'무신사 메타 광고'!$I:$I,$S$4,'무신사 메타 광고'!$C:$C,$R511))</f>
        <v>0</v>
      </c>
      <c r="X511" s="10">
        <f>IF($S$4="", SUMIFS('무신사 메타 광고'!$N:$N, '무신사 메타 광고'!$C:$C, $R511),SUMIFS('무신사 메타 광고'!$N:$N,'무신사 메타 광고'!$I:$I,$S$4,'무신사 메타 광고'!$C:$C,$R511))</f>
        <v>0</v>
      </c>
      <c r="Y511" s="11">
        <f t="shared" si="22"/>
        <v>0</v>
      </c>
      <c r="Z511" s="12" t="str">
        <f t="shared" si="26"/>
        <v xml:space="preserve"> </v>
      </c>
      <c r="AB511" s="10">
        <f>IF($S$4="", SUMIFS('무신사 메타 광고'!$X:$X, '무신사 메타 광고'!$C:$C, $R511),SUMIFS('무신사 메타 광고'!$X:$X,'무신사 메타 광고'!$I:$I,$S$4,'무신사 메타 광고'!$C:$C,$R511))</f>
        <v>0</v>
      </c>
      <c r="AC511" s="11">
        <f t="shared" si="23"/>
        <v>0</v>
      </c>
    </row>
    <row r="512" spans="2:29">
      <c r="B512" s="9"/>
      <c r="C512" s="10">
        <f>IF($C$4="", SUMIFS('무신사 메타 광고'!$L:$L, '무신사 메타 광고'!$D:$D, $B512), SUMIFS('무신사 메타 광고'!$L:$L, '무신사 메타 광고'!$I:$I, $C$4, '무신사 메타 광고'!$D:$D, $B512))</f>
        <v>0</v>
      </c>
      <c r="D512" s="10">
        <f>IF($C$4="", SUMIFS('무신사 메타 광고'!$V:$V, '무신사 메타 광고'!$D:$D, $B512), SUMIFS('무신사 메타 광고'!$V:$V,'무신사 메타 광고'!$I:$I,$C$4,'무신사 메타 광고'!$D:$D,$B512))</f>
        <v>0</v>
      </c>
      <c r="E512" s="11">
        <f t="shared" si="16"/>
        <v>0</v>
      </c>
      <c r="F512" s="12" t="str">
        <f t="shared" si="24"/>
        <v xml:space="preserve"> </v>
      </c>
      <c r="G512" s="10">
        <f>IF($C$4="", SUMIFS('무신사 메타 광고'!$K:$K, '무신사 메타 광고'!$D:$D, $B512), SUMIFS('무신사 메타 광고'!$K:$K,'무신사 메타 광고'!$I:$I,$C$4,'무신사 메타 광고'!D:D,$B512))</f>
        <v>0</v>
      </c>
      <c r="H512" s="10">
        <f>IF($C$4="", SUMIFS('무신사 메타 광고'!$N:$N, '무신사 메타 광고'!$D:$D, $B512),SUMIFS('무신사 메타 광고'!$N:$N,'무신사 메타 광고'!$I:$I,$C$4,'무신사 메타 광고'!$D:$D,$B512))</f>
        <v>0</v>
      </c>
      <c r="I512" s="10">
        <f>IF($C$4="", SUMIFS('무신사 메타 광고'!$U:$U, '무신사 메타 광고'!$D:$D, $B512),SUMIFS('무신사 메타 광고'!$U:$U,'무신사 메타 광고'!$I:$I,$C$4,'무신사 메타 광고'!$D:$D,$B512))</f>
        <v>0</v>
      </c>
      <c r="J512" s="11">
        <f t="shared" si="17"/>
        <v>0</v>
      </c>
      <c r="K512" s="11">
        <f t="shared" si="18"/>
        <v>0</v>
      </c>
      <c r="L512" s="12" t="str">
        <f t="shared" si="19"/>
        <v xml:space="preserve"> </v>
      </c>
      <c r="N512" s="10">
        <f>IF($C$4="", SUMIFS('무신사 메타 광고'!$X:$X, '무신사 메타 광고'!$D:$D, $B512),SUMIFS('무신사 메타 광고'!$X:$X,'무신사 메타 광고'!I:I,$C$4,'무신사 메타 광고'!D:D,$B512))</f>
        <v>0</v>
      </c>
      <c r="O512" s="11">
        <f t="shared" si="20"/>
        <v>0</v>
      </c>
      <c r="R512" s="13"/>
      <c r="S512" s="10">
        <f>IF($S$4="", SUMIFS('무신사 메타 광고'!$L:$L, '무신사 메타 광고'!$C:$C, $R512),SUMIFS('무신사 메타 광고'!L:L,'무신사 메타 광고'!$I:$I,$S$4,'무신사 메타 광고'!$C:$C,$R512))</f>
        <v>0</v>
      </c>
      <c r="T512" s="10">
        <f>IF($S$4="", SUMIFS('무신사 메타 광고'!$V:$V, '무신사 메타 광고'!$C:$C, $R512),SUMIFS('무신사 메타 광고'!$V:$V,'무신사 메타 광고'!$I:$I,$S$4,'무신사 메타 광고'!$C:$C,$R512))</f>
        <v>0</v>
      </c>
      <c r="U512" s="11">
        <f t="shared" si="21"/>
        <v>0</v>
      </c>
      <c r="V512" s="12" t="str">
        <f t="shared" si="25"/>
        <v xml:space="preserve"> </v>
      </c>
      <c r="W512" s="10">
        <f>IF($S$4="", SUMIFS('무신사 메타 광고'!$K:$K, '무신사 메타 광고'!$C:$C, $R512),SUMIFS('무신사 메타 광고'!$K:$K,'무신사 메타 광고'!$I:$I,$S$4,'무신사 메타 광고'!$C:$C,$R512))</f>
        <v>0</v>
      </c>
      <c r="X512" s="10">
        <f>IF($S$4="", SUMIFS('무신사 메타 광고'!$N:$N, '무신사 메타 광고'!$C:$C, $R512),SUMIFS('무신사 메타 광고'!$N:$N,'무신사 메타 광고'!$I:$I,$S$4,'무신사 메타 광고'!$C:$C,$R512))</f>
        <v>0</v>
      </c>
      <c r="Y512" s="11">
        <f t="shared" si="22"/>
        <v>0</v>
      </c>
      <c r="Z512" s="12" t="str">
        <f t="shared" si="26"/>
        <v xml:space="preserve"> </v>
      </c>
      <c r="AB512" s="10">
        <f>IF($S$4="", SUMIFS('무신사 메타 광고'!$X:$X, '무신사 메타 광고'!$C:$C, $R512),SUMIFS('무신사 메타 광고'!$X:$X,'무신사 메타 광고'!$I:$I,$S$4,'무신사 메타 광고'!$C:$C,$R512))</f>
        <v>0</v>
      </c>
      <c r="AC512" s="11">
        <f t="shared" si="23"/>
        <v>0</v>
      </c>
    </row>
    <row r="513" spans="2:29">
      <c r="B513" s="9"/>
      <c r="C513" s="10">
        <f>IF($C$4="", SUMIFS('무신사 메타 광고'!$L:$L, '무신사 메타 광고'!$D:$D, $B513), SUMIFS('무신사 메타 광고'!$L:$L, '무신사 메타 광고'!$I:$I, $C$4, '무신사 메타 광고'!$D:$D, $B513))</f>
        <v>0</v>
      </c>
      <c r="D513" s="10">
        <f>IF($C$4="", SUMIFS('무신사 메타 광고'!$V:$V, '무신사 메타 광고'!$D:$D, $B513), SUMIFS('무신사 메타 광고'!$V:$V,'무신사 메타 광고'!$I:$I,$C$4,'무신사 메타 광고'!$D:$D,$B513))</f>
        <v>0</v>
      </c>
      <c r="E513" s="11">
        <f t="shared" si="16"/>
        <v>0</v>
      </c>
      <c r="F513" s="12" t="str">
        <f t="shared" si="24"/>
        <v xml:space="preserve"> </v>
      </c>
      <c r="G513" s="10">
        <f>IF($C$4="", SUMIFS('무신사 메타 광고'!$K:$K, '무신사 메타 광고'!$D:$D, $B513), SUMIFS('무신사 메타 광고'!$K:$K,'무신사 메타 광고'!$I:$I,$C$4,'무신사 메타 광고'!D:D,$B513))</f>
        <v>0</v>
      </c>
      <c r="H513" s="10">
        <f>IF($C$4="", SUMIFS('무신사 메타 광고'!$N:$N, '무신사 메타 광고'!$D:$D, $B513),SUMIFS('무신사 메타 광고'!$N:$N,'무신사 메타 광고'!$I:$I,$C$4,'무신사 메타 광고'!$D:$D,$B513))</f>
        <v>0</v>
      </c>
      <c r="I513" s="10">
        <f>IF($C$4="", SUMIFS('무신사 메타 광고'!$U:$U, '무신사 메타 광고'!$D:$D, $B513),SUMIFS('무신사 메타 광고'!$U:$U,'무신사 메타 광고'!$I:$I,$C$4,'무신사 메타 광고'!$D:$D,$B513))</f>
        <v>0</v>
      </c>
      <c r="J513" s="11">
        <f t="shared" si="17"/>
        <v>0</v>
      </c>
      <c r="K513" s="11">
        <f t="shared" si="18"/>
        <v>0</v>
      </c>
      <c r="L513" s="12" t="str">
        <f t="shared" si="19"/>
        <v xml:space="preserve"> </v>
      </c>
      <c r="N513" s="10">
        <f>IF($C$4="", SUMIFS('무신사 메타 광고'!$X:$X, '무신사 메타 광고'!$D:$D, $B513),SUMIFS('무신사 메타 광고'!$X:$X,'무신사 메타 광고'!I:I,$C$4,'무신사 메타 광고'!D:D,$B513))</f>
        <v>0</v>
      </c>
      <c r="O513" s="11">
        <f t="shared" si="20"/>
        <v>0</v>
      </c>
      <c r="R513" s="13"/>
      <c r="S513" s="10">
        <f>IF($S$4="", SUMIFS('무신사 메타 광고'!$L:$L, '무신사 메타 광고'!$C:$C, $R513),SUMIFS('무신사 메타 광고'!L:L,'무신사 메타 광고'!$I:$I,$S$4,'무신사 메타 광고'!$C:$C,$R513))</f>
        <v>0</v>
      </c>
      <c r="T513" s="10">
        <f>IF($S$4="", SUMIFS('무신사 메타 광고'!$V:$V, '무신사 메타 광고'!$C:$C, $R513),SUMIFS('무신사 메타 광고'!$V:$V,'무신사 메타 광고'!$I:$I,$S$4,'무신사 메타 광고'!$C:$C,$R513))</f>
        <v>0</v>
      </c>
      <c r="U513" s="11">
        <f t="shared" si="21"/>
        <v>0</v>
      </c>
      <c r="V513" s="12" t="str">
        <f t="shared" si="25"/>
        <v xml:space="preserve"> </v>
      </c>
      <c r="W513" s="10">
        <f>IF($S$4="", SUMIFS('무신사 메타 광고'!$K:$K, '무신사 메타 광고'!$C:$C, $R513),SUMIFS('무신사 메타 광고'!$K:$K,'무신사 메타 광고'!$I:$I,$S$4,'무신사 메타 광고'!$C:$C,$R513))</f>
        <v>0</v>
      </c>
      <c r="X513" s="10">
        <f>IF($S$4="", SUMIFS('무신사 메타 광고'!$N:$N, '무신사 메타 광고'!$C:$C, $R513),SUMIFS('무신사 메타 광고'!$N:$N,'무신사 메타 광고'!$I:$I,$S$4,'무신사 메타 광고'!$C:$C,$R513))</f>
        <v>0</v>
      </c>
      <c r="Y513" s="11">
        <f t="shared" si="22"/>
        <v>0</v>
      </c>
      <c r="Z513" s="12" t="str">
        <f t="shared" si="26"/>
        <v xml:space="preserve"> </v>
      </c>
      <c r="AB513" s="10">
        <f>IF($S$4="", SUMIFS('무신사 메타 광고'!$X:$X, '무신사 메타 광고'!$C:$C, $R513),SUMIFS('무신사 메타 광고'!$X:$X,'무신사 메타 광고'!$I:$I,$S$4,'무신사 메타 광고'!$C:$C,$R513))</f>
        <v>0</v>
      </c>
      <c r="AC513" s="11">
        <f t="shared" si="23"/>
        <v>0</v>
      </c>
    </row>
    <row r="514" spans="2:29">
      <c r="B514" s="9"/>
      <c r="C514" s="10">
        <f>IF($C$4="", SUMIFS('무신사 메타 광고'!$L:$L, '무신사 메타 광고'!$D:$D, $B514), SUMIFS('무신사 메타 광고'!$L:$L, '무신사 메타 광고'!$I:$I, $C$4, '무신사 메타 광고'!$D:$D, $B514))</f>
        <v>0</v>
      </c>
      <c r="D514" s="10">
        <f>IF($C$4="", SUMIFS('무신사 메타 광고'!$V:$V, '무신사 메타 광고'!$D:$D, $B514), SUMIFS('무신사 메타 광고'!$V:$V,'무신사 메타 광고'!$I:$I,$C$4,'무신사 메타 광고'!$D:$D,$B514))</f>
        <v>0</v>
      </c>
      <c r="E514" s="11">
        <f t="shared" si="16"/>
        <v>0</v>
      </c>
      <c r="F514" s="12" t="str">
        <f t="shared" si="24"/>
        <v xml:space="preserve"> </v>
      </c>
      <c r="G514" s="10">
        <f>IF($C$4="", SUMIFS('무신사 메타 광고'!$K:$K, '무신사 메타 광고'!$D:$D, $B514), SUMIFS('무신사 메타 광고'!$K:$K,'무신사 메타 광고'!$I:$I,$C$4,'무신사 메타 광고'!D:D,$B514))</f>
        <v>0</v>
      </c>
      <c r="H514" s="10">
        <f>IF($C$4="", SUMIFS('무신사 메타 광고'!$N:$N, '무신사 메타 광고'!$D:$D, $B514),SUMIFS('무신사 메타 광고'!$N:$N,'무신사 메타 광고'!$I:$I,$C$4,'무신사 메타 광고'!$D:$D,$B514))</f>
        <v>0</v>
      </c>
      <c r="I514" s="10">
        <f>IF($C$4="", SUMIFS('무신사 메타 광고'!$U:$U, '무신사 메타 광고'!$D:$D, $B514),SUMIFS('무신사 메타 광고'!$U:$U,'무신사 메타 광고'!$I:$I,$C$4,'무신사 메타 광고'!$D:$D,$B514))</f>
        <v>0</v>
      </c>
      <c r="J514" s="11">
        <f t="shared" si="17"/>
        <v>0</v>
      </c>
      <c r="K514" s="11">
        <f t="shared" si="18"/>
        <v>0</v>
      </c>
      <c r="L514" s="12" t="str">
        <f t="shared" si="19"/>
        <v xml:space="preserve"> </v>
      </c>
      <c r="N514" s="10">
        <f>IF($C$4="", SUMIFS('무신사 메타 광고'!$X:$X, '무신사 메타 광고'!$D:$D, $B514),SUMIFS('무신사 메타 광고'!$X:$X,'무신사 메타 광고'!I:I,$C$4,'무신사 메타 광고'!D:D,$B514))</f>
        <v>0</v>
      </c>
      <c r="O514" s="11">
        <f t="shared" si="20"/>
        <v>0</v>
      </c>
      <c r="R514" s="13"/>
      <c r="S514" s="10">
        <f>IF($S$4="", SUMIFS('무신사 메타 광고'!$L:$L, '무신사 메타 광고'!$C:$C, $R514),SUMIFS('무신사 메타 광고'!L:L,'무신사 메타 광고'!$I:$I,$S$4,'무신사 메타 광고'!$C:$C,$R514))</f>
        <v>0</v>
      </c>
      <c r="T514" s="10">
        <f>IF($S$4="", SUMIFS('무신사 메타 광고'!$V:$V, '무신사 메타 광고'!$C:$C, $R514),SUMIFS('무신사 메타 광고'!$V:$V,'무신사 메타 광고'!$I:$I,$S$4,'무신사 메타 광고'!$C:$C,$R514))</f>
        <v>0</v>
      </c>
      <c r="U514" s="11">
        <f t="shared" si="21"/>
        <v>0</v>
      </c>
      <c r="V514" s="12" t="str">
        <f t="shared" si="25"/>
        <v xml:space="preserve"> </v>
      </c>
      <c r="W514" s="10">
        <f>IF($S$4="", SUMIFS('무신사 메타 광고'!$K:$K, '무신사 메타 광고'!$C:$C, $R514),SUMIFS('무신사 메타 광고'!$K:$K,'무신사 메타 광고'!$I:$I,$S$4,'무신사 메타 광고'!$C:$C,$R514))</f>
        <v>0</v>
      </c>
      <c r="X514" s="10">
        <f>IF($S$4="", SUMIFS('무신사 메타 광고'!$N:$N, '무신사 메타 광고'!$C:$C, $R514),SUMIFS('무신사 메타 광고'!$N:$N,'무신사 메타 광고'!$I:$I,$S$4,'무신사 메타 광고'!$C:$C,$R514))</f>
        <v>0</v>
      </c>
      <c r="Y514" s="11">
        <f t="shared" si="22"/>
        <v>0</v>
      </c>
      <c r="Z514" s="12" t="str">
        <f t="shared" si="26"/>
        <v xml:space="preserve"> </v>
      </c>
      <c r="AB514" s="10">
        <f>IF($S$4="", SUMIFS('무신사 메타 광고'!$X:$X, '무신사 메타 광고'!$C:$C, $R514),SUMIFS('무신사 메타 광고'!$X:$X,'무신사 메타 광고'!$I:$I,$S$4,'무신사 메타 광고'!$C:$C,$R514))</f>
        <v>0</v>
      </c>
      <c r="AC514" s="11">
        <f t="shared" si="23"/>
        <v>0</v>
      </c>
    </row>
    <row r="515" spans="2:29">
      <c r="B515" s="9"/>
      <c r="C515" s="10">
        <f>IF($C$4="", SUMIFS('무신사 메타 광고'!$L:$L, '무신사 메타 광고'!$D:$D, $B515), SUMIFS('무신사 메타 광고'!$L:$L, '무신사 메타 광고'!$I:$I, $C$4, '무신사 메타 광고'!$D:$D, $B515))</f>
        <v>0</v>
      </c>
      <c r="D515" s="10">
        <f>IF($C$4="", SUMIFS('무신사 메타 광고'!$V:$V, '무신사 메타 광고'!$D:$D, $B515), SUMIFS('무신사 메타 광고'!$V:$V,'무신사 메타 광고'!$I:$I,$C$4,'무신사 메타 광고'!$D:$D,$B515))</f>
        <v>0</v>
      </c>
      <c r="E515" s="11">
        <f t="shared" si="16"/>
        <v>0</v>
      </c>
      <c r="F515" s="12" t="str">
        <f t="shared" si="24"/>
        <v xml:space="preserve"> </v>
      </c>
      <c r="G515" s="10">
        <f>IF($C$4="", SUMIFS('무신사 메타 광고'!$K:$K, '무신사 메타 광고'!$D:$D, $B515), SUMIFS('무신사 메타 광고'!$K:$K,'무신사 메타 광고'!$I:$I,$C$4,'무신사 메타 광고'!D:D,$B515))</f>
        <v>0</v>
      </c>
      <c r="H515" s="10">
        <f>IF($C$4="", SUMIFS('무신사 메타 광고'!$N:$N, '무신사 메타 광고'!$D:$D, $B515),SUMIFS('무신사 메타 광고'!$N:$N,'무신사 메타 광고'!$I:$I,$C$4,'무신사 메타 광고'!$D:$D,$B515))</f>
        <v>0</v>
      </c>
      <c r="I515" s="10">
        <f>IF($C$4="", SUMIFS('무신사 메타 광고'!$U:$U, '무신사 메타 광고'!$D:$D, $B515),SUMIFS('무신사 메타 광고'!$U:$U,'무신사 메타 광고'!$I:$I,$C$4,'무신사 메타 광고'!$D:$D,$B515))</f>
        <v>0</v>
      </c>
      <c r="J515" s="11">
        <f t="shared" si="17"/>
        <v>0</v>
      </c>
      <c r="K515" s="11">
        <f t="shared" si="18"/>
        <v>0</v>
      </c>
      <c r="L515" s="12" t="str">
        <f t="shared" si="19"/>
        <v xml:space="preserve"> </v>
      </c>
      <c r="N515" s="10">
        <f>IF($C$4="", SUMIFS('무신사 메타 광고'!$X:$X, '무신사 메타 광고'!$D:$D, $B515),SUMIFS('무신사 메타 광고'!$X:$X,'무신사 메타 광고'!I:I,$C$4,'무신사 메타 광고'!D:D,$B515))</f>
        <v>0</v>
      </c>
      <c r="O515" s="11">
        <f t="shared" si="20"/>
        <v>0</v>
      </c>
      <c r="R515" s="13"/>
      <c r="S515" s="10">
        <f>IF($S$4="", SUMIFS('무신사 메타 광고'!$L:$L, '무신사 메타 광고'!$C:$C, $R515),SUMIFS('무신사 메타 광고'!L:L,'무신사 메타 광고'!$I:$I,$S$4,'무신사 메타 광고'!$C:$C,$R515))</f>
        <v>0</v>
      </c>
      <c r="T515" s="10">
        <f>IF($S$4="", SUMIFS('무신사 메타 광고'!$V:$V, '무신사 메타 광고'!$C:$C, $R515),SUMIFS('무신사 메타 광고'!$V:$V,'무신사 메타 광고'!$I:$I,$S$4,'무신사 메타 광고'!$C:$C,$R515))</f>
        <v>0</v>
      </c>
      <c r="U515" s="11">
        <f t="shared" si="21"/>
        <v>0</v>
      </c>
      <c r="V515" s="12" t="str">
        <f t="shared" si="25"/>
        <v xml:space="preserve"> </v>
      </c>
      <c r="W515" s="10">
        <f>IF($S$4="", SUMIFS('무신사 메타 광고'!$K:$K, '무신사 메타 광고'!$C:$C, $R515),SUMIFS('무신사 메타 광고'!$K:$K,'무신사 메타 광고'!$I:$I,$S$4,'무신사 메타 광고'!$C:$C,$R515))</f>
        <v>0</v>
      </c>
      <c r="X515" s="10">
        <f>IF($S$4="", SUMIFS('무신사 메타 광고'!$N:$N, '무신사 메타 광고'!$C:$C, $R515),SUMIFS('무신사 메타 광고'!$N:$N,'무신사 메타 광고'!$I:$I,$S$4,'무신사 메타 광고'!$C:$C,$R515))</f>
        <v>0</v>
      </c>
      <c r="Y515" s="11">
        <f t="shared" si="22"/>
        <v>0</v>
      </c>
      <c r="Z515" s="12" t="str">
        <f t="shared" si="26"/>
        <v xml:space="preserve"> </v>
      </c>
      <c r="AB515" s="10">
        <f>IF($S$4="", SUMIFS('무신사 메타 광고'!$X:$X, '무신사 메타 광고'!$C:$C, $R515),SUMIFS('무신사 메타 광고'!$X:$X,'무신사 메타 광고'!$I:$I,$S$4,'무신사 메타 광고'!$C:$C,$R515))</f>
        <v>0</v>
      </c>
      <c r="AC515" s="11">
        <f t="shared" si="23"/>
        <v>0</v>
      </c>
    </row>
    <row r="516" spans="2:29">
      <c r="B516" s="9"/>
      <c r="C516" s="10">
        <f>IF($C$4="", SUMIFS('무신사 메타 광고'!$L:$L, '무신사 메타 광고'!$D:$D, $B516), SUMIFS('무신사 메타 광고'!$L:$L, '무신사 메타 광고'!$I:$I, $C$4, '무신사 메타 광고'!$D:$D, $B516))</f>
        <v>0</v>
      </c>
      <c r="D516" s="10">
        <f>IF($C$4="", SUMIFS('무신사 메타 광고'!$V:$V, '무신사 메타 광고'!$D:$D, $B516), SUMIFS('무신사 메타 광고'!$V:$V,'무신사 메타 광고'!$I:$I,$C$4,'무신사 메타 광고'!$D:$D,$B516))</f>
        <v>0</v>
      </c>
      <c r="E516" s="11">
        <f t="shared" si="16"/>
        <v>0</v>
      </c>
      <c r="F516" s="12" t="str">
        <f t="shared" si="24"/>
        <v xml:space="preserve"> </v>
      </c>
      <c r="G516" s="10">
        <f>IF($C$4="", SUMIFS('무신사 메타 광고'!$K:$K, '무신사 메타 광고'!$D:$D, $B516), SUMIFS('무신사 메타 광고'!$K:$K,'무신사 메타 광고'!$I:$I,$C$4,'무신사 메타 광고'!D:D,$B516))</f>
        <v>0</v>
      </c>
      <c r="H516" s="10">
        <f>IF($C$4="", SUMIFS('무신사 메타 광고'!$N:$N, '무신사 메타 광고'!$D:$D, $B516),SUMIFS('무신사 메타 광고'!$N:$N,'무신사 메타 광고'!$I:$I,$C$4,'무신사 메타 광고'!$D:$D,$B516))</f>
        <v>0</v>
      </c>
      <c r="I516" s="10">
        <f>IF($C$4="", SUMIFS('무신사 메타 광고'!$U:$U, '무신사 메타 광고'!$D:$D, $B516),SUMIFS('무신사 메타 광고'!$U:$U,'무신사 메타 광고'!$I:$I,$C$4,'무신사 메타 광고'!$D:$D,$B516))</f>
        <v>0</v>
      </c>
      <c r="J516" s="11">
        <f t="shared" si="17"/>
        <v>0</v>
      </c>
      <c r="K516" s="11">
        <f t="shared" si="18"/>
        <v>0</v>
      </c>
      <c r="L516" s="12" t="str">
        <f t="shared" si="19"/>
        <v xml:space="preserve"> </v>
      </c>
      <c r="N516" s="10">
        <f>IF($C$4="", SUMIFS('무신사 메타 광고'!$X:$X, '무신사 메타 광고'!$D:$D, $B516),SUMIFS('무신사 메타 광고'!$X:$X,'무신사 메타 광고'!I:I,$C$4,'무신사 메타 광고'!D:D,$B516))</f>
        <v>0</v>
      </c>
      <c r="O516" s="11">
        <f t="shared" si="20"/>
        <v>0</v>
      </c>
      <c r="R516" s="13"/>
      <c r="S516" s="10">
        <f>IF($S$4="", SUMIFS('무신사 메타 광고'!$L:$L, '무신사 메타 광고'!$C:$C, $R516),SUMIFS('무신사 메타 광고'!L:L,'무신사 메타 광고'!$I:$I,$S$4,'무신사 메타 광고'!$C:$C,$R516))</f>
        <v>0</v>
      </c>
      <c r="T516" s="10">
        <f>IF($S$4="", SUMIFS('무신사 메타 광고'!$V:$V, '무신사 메타 광고'!$C:$C, $R516),SUMIFS('무신사 메타 광고'!$V:$V,'무신사 메타 광고'!$I:$I,$S$4,'무신사 메타 광고'!$C:$C,$R516))</f>
        <v>0</v>
      </c>
      <c r="U516" s="11">
        <f t="shared" si="21"/>
        <v>0</v>
      </c>
      <c r="V516" s="12" t="str">
        <f t="shared" si="25"/>
        <v xml:space="preserve"> </v>
      </c>
      <c r="W516" s="10">
        <f>IF($S$4="", SUMIFS('무신사 메타 광고'!$K:$K, '무신사 메타 광고'!$C:$C, $R516),SUMIFS('무신사 메타 광고'!$K:$K,'무신사 메타 광고'!$I:$I,$S$4,'무신사 메타 광고'!$C:$C,$R516))</f>
        <v>0</v>
      </c>
      <c r="X516" s="10">
        <f>IF($S$4="", SUMIFS('무신사 메타 광고'!$N:$N, '무신사 메타 광고'!$C:$C, $R516),SUMIFS('무신사 메타 광고'!$N:$N,'무신사 메타 광고'!$I:$I,$S$4,'무신사 메타 광고'!$C:$C,$R516))</f>
        <v>0</v>
      </c>
      <c r="Y516" s="11">
        <f t="shared" si="22"/>
        <v>0</v>
      </c>
      <c r="Z516" s="12" t="str">
        <f t="shared" si="26"/>
        <v xml:space="preserve"> </v>
      </c>
      <c r="AB516" s="10">
        <f>IF($S$4="", SUMIFS('무신사 메타 광고'!$X:$X, '무신사 메타 광고'!$C:$C, $R516),SUMIFS('무신사 메타 광고'!$X:$X,'무신사 메타 광고'!$I:$I,$S$4,'무신사 메타 광고'!$C:$C,$R516))</f>
        <v>0</v>
      </c>
      <c r="AC516" s="11">
        <f t="shared" si="23"/>
        <v>0</v>
      </c>
    </row>
    <row r="517" spans="2:29">
      <c r="B517" s="9"/>
      <c r="C517" s="10">
        <f>IF($C$4="", SUMIFS('무신사 메타 광고'!$L:$L, '무신사 메타 광고'!$D:$D, $B517), SUMIFS('무신사 메타 광고'!$L:$L, '무신사 메타 광고'!$I:$I, $C$4, '무신사 메타 광고'!$D:$D, $B517))</f>
        <v>0</v>
      </c>
      <c r="D517" s="10">
        <f>IF($C$4="", SUMIFS('무신사 메타 광고'!$V:$V, '무신사 메타 광고'!$D:$D, $B517), SUMIFS('무신사 메타 광고'!$V:$V,'무신사 메타 광고'!$I:$I,$C$4,'무신사 메타 광고'!$D:$D,$B517))</f>
        <v>0</v>
      </c>
      <c r="E517" s="11">
        <f t="shared" ref="E517:E771" si="27">IFERROR(D517/C517,0)</f>
        <v>0</v>
      </c>
      <c r="F517" s="12" t="str">
        <f t="shared" si="24"/>
        <v xml:space="preserve"> </v>
      </c>
      <c r="G517" s="10">
        <f>IF($C$4="", SUMIFS('무신사 메타 광고'!$K:$K, '무신사 메타 광고'!$D:$D, $B517), SUMIFS('무신사 메타 광고'!$K:$K,'무신사 메타 광고'!$I:$I,$C$4,'무신사 메타 광고'!D:D,$B517))</f>
        <v>0</v>
      </c>
      <c r="H517" s="10">
        <f>IF($C$4="", SUMIFS('무신사 메타 광고'!$N:$N, '무신사 메타 광고'!$D:$D, $B517),SUMIFS('무신사 메타 광고'!$N:$N,'무신사 메타 광고'!$I:$I,$C$4,'무신사 메타 광고'!$D:$D,$B517))</f>
        <v>0</v>
      </c>
      <c r="I517" s="10">
        <f>IF($C$4="", SUMIFS('무신사 메타 광고'!$U:$U, '무신사 메타 광고'!$D:$D, $B517),SUMIFS('무신사 메타 광고'!$U:$U,'무신사 메타 광고'!$I:$I,$C$4,'무신사 메타 광고'!$D:$D,$B517))</f>
        <v>0</v>
      </c>
      <c r="J517" s="11">
        <f t="shared" ref="J517:J771" si="28">IFERROR( I517/H517,0)</f>
        <v>0</v>
      </c>
      <c r="K517" s="11">
        <f t="shared" ref="K517:K771" si="29">IFERROR(H517/G517,0)</f>
        <v>0</v>
      </c>
      <c r="L517" s="12" t="str">
        <f t="shared" ref="L517:L771" si="30">IF( IFERROR(IF(K516=0, 0, (K517 - K516) / K516), 0)=0," ",IFERROR(IF(K516=0, 0, (K517 - K516) / K516), 0))</f>
        <v xml:space="preserve"> </v>
      </c>
      <c r="N517" s="10">
        <f>IF($C$4="", SUMIFS('무신사 메타 광고'!$X:$X, '무신사 메타 광고'!$D:$D, $B517),SUMIFS('무신사 메타 광고'!$X:$X,'무신사 메타 광고'!I:I,$C$4,'무신사 메타 광고'!D:D,$B517))</f>
        <v>0</v>
      </c>
      <c r="O517" s="11">
        <f t="shared" ref="O517:O771" si="31">IFERROR( N517/(N517+D517),0 )</f>
        <v>0</v>
      </c>
      <c r="R517" s="13"/>
      <c r="S517" s="10">
        <f>IF($S$4="", SUMIFS('무신사 메타 광고'!$L:$L, '무신사 메타 광고'!$C:$C, $R517),SUMIFS('무신사 메타 광고'!L:L,'무신사 메타 광고'!$I:$I,$S$4,'무신사 메타 광고'!$C:$C,$R517))</f>
        <v>0</v>
      </c>
      <c r="T517" s="10">
        <f>IF($S$4="", SUMIFS('무신사 메타 광고'!$V:$V, '무신사 메타 광고'!$C:$C, $R517),SUMIFS('무신사 메타 광고'!$V:$V,'무신사 메타 광고'!$I:$I,$S$4,'무신사 메타 광고'!$C:$C,$R517))</f>
        <v>0</v>
      </c>
      <c r="U517" s="11">
        <f t="shared" ref="U517:U771" si="32">IFERROR(T517/S517,0)</f>
        <v>0</v>
      </c>
      <c r="V517" s="12" t="str">
        <f t="shared" si="25"/>
        <v xml:space="preserve"> </v>
      </c>
      <c r="W517" s="10">
        <f>IF($S$4="", SUMIFS('무신사 메타 광고'!$K:$K, '무신사 메타 광고'!$C:$C, $R517),SUMIFS('무신사 메타 광고'!$K:$K,'무신사 메타 광고'!$I:$I,$S$4,'무신사 메타 광고'!$C:$C,$R517))</f>
        <v>0</v>
      </c>
      <c r="X517" s="10">
        <f>IF($S$4="", SUMIFS('무신사 메타 광고'!$N:$N, '무신사 메타 광고'!$C:$C, $R517),SUMIFS('무신사 메타 광고'!$N:$N,'무신사 메타 광고'!$I:$I,$S$4,'무신사 메타 광고'!$C:$C,$R517))</f>
        <v>0</v>
      </c>
      <c r="Y517" s="11">
        <f t="shared" ref="Y517:Y771" si="33">IFERROR(X517/W517,0)</f>
        <v>0</v>
      </c>
      <c r="Z517" s="12" t="str">
        <f t="shared" si="26"/>
        <v xml:space="preserve"> </v>
      </c>
      <c r="AB517" s="10">
        <f>IF($S$4="", SUMIFS('무신사 메타 광고'!$X:$X, '무신사 메타 광고'!$C:$C, $R517),SUMIFS('무신사 메타 광고'!$X:$X,'무신사 메타 광고'!$I:$I,$S$4,'무신사 메타 광고'!$C:$C,$R517))</f>
        <v>0</v>
      </c>
      <c r="AC517" s="11">
        <f t="shared" ref="AC517:AC771" si="34">IFERROR( AB517/(AB517+T517),0 )</f>
        <v>0</v>
      </c>
    </row>
    <row r="518" spans="2:29">
      <c r="B518" s="9"/>
      <c r="C518" s="10">
        <f>IF($C$4="", SUMIFS('무신사 메타 광고'!$L:$L, '무신사 메타 광고'!$D:$D, $B518), SUMIFS('무신사 메타 광고'!$L:$L, '무신사 메타 광고'!$I:$I, $C$4, '무신사 메타 광고'!$D:$D, $B518))</f>
        <v>0</v>
      </c>
      <c r="D518" s="10">
        <f>IF($C$4="", SUMIFS('무신사 메타 광고'!$V:$V, '무신사 메타 광고'!$D:$D, $B518), SUMIFS('무신사 메타 광고'!$V:$V,'무신사 메타 광고'!$I:$I,$C$4,'무신사 메타 광고'!$D:$D,$B518))</f>
        <v>0</v>
      </c>
      <c r="E518" s="11">
        <f t="shared" si="27"/>
        <v>0</v>
      </c>
      <c r="F518" s="12" t="str">
        <f t="shared" ref="F518:F772" si="35">IF( IFERROR(IF(E517=0, 0, (E518 - E517) / E517), 0)=0," ",IFERROR(IF(E517=0, 0, (E518 - E517) / E517), 0))</f>
        <v xml:space="preserve"> </v>
      </c>
      <c r="G518" s="10">
        <f>IF($C$4="", SUMIFS('무신사 메타 광고'!$K:$K, '무신사 메타 광고'!$D:$D, $B518), SUMIFS('무신사 메타 광고'!$K:$K,'무신사 메타 광고'!$I:$I,$C$4,'무신사 메타 광고'!D:D,$B518))</f>
        <v>0</v>
      </c>
      <c r="H518" s="10">
        <f>IF($C$4="", SUMIFS('무신사 메타 광고'!$N:$N, '무신사 메타 광고'!$D:$D, $B518),SUMIFS('무신사 메타 광고'!$N:$N,'무신사 메타 광고'!$I:$I,$C$4,'무신사 메타 광고'!$D:$D,$B518))</f>
        <v>0</v>
      </c>
      <c r="I518" s="10">
        <f>IF($C$4="", SUMIFS('무신사 메타 광고'!$U:$U, '무신사 메타 광고'!$D:$D, $B518),SUMIFS('무신사 메타 광고'!$U:$U,'무신사 메타 광고'!$I:$I,$C$4,'무신사 메타 광고'!$D:$D,$B518))</f>
        <v>0</v>
      </c>
      <c r="J518" s="11">
        <f t="shared" si="28"/>
        <v>0</v>
      </c>
      <c r="K518" s="11">
        <f t="shared" si="29"/>
        <v>0</v>
      </c>
      <c r="L518" s="12" t="str">
        <f t="shared" si="30"/>
        <v xml:space="preserve"> </v>
      </c>
      <c r="N518" s="10">
        <f>IF($C$4="", SUMIFS('무신사 메타 광고'!$X:$X, '무신사 메타 광고'!$D:$D, $B518),SUMIFS('무신사 메타 광고'!$X:$X,'무신사 메타 광고'!I:I,$C$4,'무신사 메타 광고'!D:D,$B518))</f>
        <v>0</v>
      </c>
      <c r="O518" s="11">
        <f t="shared" si="31"/>
        <v>0</v>
      </c>
      <c r="R518" s="13"/>
      <c r="S518" s="10">
        <f>IF($S$4="", SUMIFS('무신사 메타 광고'!$L:$L, '무신사 메타 광고'!$C:$C, $R518),SUMIFS('무신사 메타 광고'!L:L,'무신사 메타 광고'!$I:$I,$S$4,'무신사 메타 광고'!$C:$C,$R518))</f>
        <v>0</v>
      </c>
      <c r="T518" s="10">
        <f>IF($S$4="", SUMIFS('무신사 메타 광고'!$V:$V, '무신사 메타 광고'!$C:$C, $R518),SUMIFS('무신사 메타 광고'!$V:$V,'무신사 메타 광고'!$I:$I,$S$4,'무신사 메타 광고'!$C:$C,$R518))</f>
        <v>0</v>
      </c>
      <c r="U518" s="11">
        <f t="shared" si="32"/>
        <v>0</v>
      </c>
      <c r="V518" s="12" t="str">
        <f t="shared" ref="V518:V772" si="36">IF( IFERROR(IF(U517=0, 0, (U518 - U517) / U517), 0)=0," ",IFERROR(IF(U517=0, 0, (U518 - U517) / U517), 0))</f>
        <v xml:space="preserve"> </v>
      </c>
      <c r="W518" s="10">
        <f>IF($S$4="", SUMIFS('무신사 메타 광고'!$K:$K, '무신사 메타 광고'!$C:$C, $R518),SUMIFS('무신사 메타 광고'!$K:$K,'무신사 메타 광고'!$I:$I,$S$4,'무신사 메타 광고'!$C:$C,$R518))</f>
        <v>0</v>
      </c>
      <c r="X518" s="10">
        <f>IF($S$4="", SUMIFS('무신사 메타 광고'!$N:$N, '무신사 메타 광고'!$C:$C, $R518),SUMIFS('무신사 메타 광고'!$N:$N,'무신사 메타 광고'!$I:$I,$S$4,'무신사 메타 광고'!$C:$C,$R518))</f>
        <v>0</v>
      </c>
      <c r="Y518" s="11">
        <f t="shared" si="33"/>
        <v>0</v>
      </c>
      <c r="Z518" s="12" t="str">
        <f t="shared" ref="Z518:Z772" si="37">IF( IFERROR(IF(Y517=0, 0, (Y518 - Y517) / Y517), 0)=0," ",IFERROR(IF(Y517=0, 0, (Y518 - Y517) / Y517), 0))</f>
        <v xml:space="preserve"> </v>
      </c>
      <c r="AB518" s="10">
        <f>IF($S$4="", SUMIFS('무신사 메타 광고'!$X:$X, '무신사 메타 광고'!$C:$C, $R518),SUMIFS('무신사 메타 광고'!$X:$X,'무신사 메타 광고'!$I:$I,$S$4,'무신사 메타 광고'!$C:$C,$R518))</f>
        <v>0</v>
      </c>
      <c r="AC518" s="11">
        <f t="shared" si="34"/>
        <v>0</v>
      </c>
    </row>
    <row r="519" spans="2:29">
      <c r="B519" s="9"/>
      <c r="C519" s="10">
        <f>IF($C$4="", SUMIFS('무신사 메타 광고'!$L:$L, '무신사 메타 광고'!$D:$D, $B519), SUMIFS('무신사 메타 광고'!$L:$L, '무신사 메타 광고'!$I:$I, $C$4, '무신사 메타 광고'!$D:$D, $B519))</f>
        <v>0</v>
      </c>
      <c r="D519" s="10">
        <f>IF($C$4="", SUMIFS('무신사 메타 광고'!$V:$V, '무신사 메타 광고'!$D:$D, $B519), SUMIFS('무신사 메타 광고'!$V:$V,'무신사 메타 광고'!$I:$I,$C$4,'무신사 메타 광고'!$D:$D,$B519))</f>
        <v>0</v>
      </c>
      <c r="E519" s="11">
        <f t="shared" si="27"/>
        <v>0</v>
      </c>
      <c r="F519" s="12" t="str">
        <f t="shared" si="35"/>
        <v xml:space="preserve"> </v>
      </c>
      <c r="G519" s="10">
        <f>IF($C$4="", SUMIFS('무신사 메타 광고'!$K:$K, '무신사 메타 광고'!$D:$D, $B519), SUMIFS('무신사 메타 광고'!$K:$K,'무신사 메타 광고'!$I:$I,$C$4,'무신사 메타 광고'!D:D,$B519))</f>
        <v>0</v>
      </c>
      <c r="H519" s="10">
        <f>IF($C$4="", SUMIFS('무신사 메타 광고'!$N:$N, '무신사 메타 광고'!$D:$D, $B519),SUMIFS('무신사 메타 광고'!$N:$N,'무신사 메타 광고'!$I:$I,$C$4,'무신사 메타 광고'!$D:$D,$B519))</f>
        <v>0</v>
      </c>
      <c r="I519" s="10">
        <f>IF($C$4="", SUMIFS('무신사 메타 광고'!$U:$U, '무신사 메타 광고'!$D:$D, $B519),SUMIFS('무신사 메타 광고'!$U:$U,'무신사 메타 광고'!$I:$I,$C$4,'무신사 메타 광고'!$D:$D,$B519))</f>
        <v>0</v>
      </c>
      <c r="J519" s="11">
        <f t="shared" si="28"/>
        <v>0</v>
      </c>
      <c r="K519" s="11">
        <f t="shared" si="29"/>
        <v>0</v>
      </c>
      <c r="L519" s="12" t="str">
        <f t="shared" si="30"/>
        <v xml:space="preserve"> </v>
      </c>
      <c r="N519" s="10">
        <f>IF($C$4="", SUMIFS('무신사 메타 광고'!$X:$X, '무신사 메타 광고'!$D:$D, $B519),SUMIFS('무신사 메타 광고'!$X:$X,'무신사 메타 광고'!I:I,$C$4,'무신사 메타 광고'!D:D,$B519))</f>
        <v>0</v>
      </c>
      <c r="O519" s="11">
        <f t="shared" si="31"/>
        <v>0</v>
      </c>
      <c r="R519" s="13"/>
      <c r="S519" s="10">
        <f>IF($S$4="", SUMIFS('무신사 메타 광고'!$L:$L, '무신사 메타 광고'!$C:$C, $R519),SUMIFS('무신사 메타 광고'!L:L,'무신사 메타 광고'!$I:$I,$S$4,'무신사 메타 광고'!$C:$C,$R519))</f>
        <v>0</v>
      </c>
      <c r="T519" s="10">
        <f>IF($S$4="", SUMIFS('무신사 메타 광고'!$V:$V, '무신사 메타 광고'!$C:$C, $R519),SUMIFS('무신사 메타 광고'!$V:$V,'무신사 메타 광고'!$I:$I,$S$4,'무신사 메타 광고'!$C:$C,$R519))</f>
        <v>0</v>
      </c>
      <c r="U519" s="11">
        <f t="shared" si="32"/>
        <v>0</v>
      </c>
      <c r="V519" s="12" t="str">
        <f t="shared" si="36"/>
        <v xml:space="preserve"> </v>
      </c>
      <c r="W519" s="10">
        <f>IF($S$4="", SUMIFS('무신사 메타 광고'!$K:$K, '무신사 메타 광고'!$C:$C, $R519),SUMIFS('무신사 메타 광고'!$K:$K,'무신사 메타 광고'!$I:$I,$S$4,'무신사 메타 광고'!$C:$C,$R519))</f>
        <v>0</v>
      </c>
      <c r="X519" s="10">
        <f>IF($S$4="", SUMIFS('무신사 메타 광고'!$N:$N, '무신사 메타 광고'!$C:$C, $R519),SUMIFS('무신사 메타 광고'!$N:$N,'무신사 메타 광고'!$I:$I,$S$4,'무신사 메타 광고'!$C:$C,$R519))</f>
        <v>0</v>
      </c>
      <c r="Y519" s="11">
        <f t="shared" si="33"/>
        <v>0</v>
      </c>
      <c r="Z519" s="12" t="str">
        <f t="shared" si="37"/>
        <v xml:space="preserve"> </v>
      </c>
      <c r="AB519" s="10">
        <f>IF($S$4="", SUMIFS('무신사 메타 광고'!$X:$X, '무신사 메타 광고'!$C:$C, $R519),SUMIFS('무신사 메타 광고'!$X:$X,'무신사 메타 광고'!$I:$I,$S$4,'무신사 메타 광고'!$C:$C,$R519))</f>
        <v>0</v>
      </c>
      <c r="AC519" s="11">
        <f t="shared" si="34"/>
        <v>0</v>
      </c>
    </row>
    <row r="520" spans="2:29">
      <c r="B520" s="9"/>
      <c r="C520" s="10">
        <f>IF($C$4="", SUMIFS('무신사 메타 광고'!$L:$L, '무신사 메타 광고'!$D:$D, $B520), SUMIFS('무신사 메타 광고'!$L:$L, '무신사 메타 광고'!$I:$I, $C$4, '무신사 메타 광고'!$D:$D, $B520))</f>
        <v>0</v>
      </c>
      <c r="D520" s="10">
        <f>IF($C$4="", SUMIFS('무신사 메타 광고'!$V:$V, '무신사 메타 광고'!$D:$D, $B520), SUMIFS('무신사 메타 광고'!$V:$V,'무신사 메타 광고'!$I:$I,$C$4,'무신사 메타 광고'!$D:$D,$B520))</f>
        <v>0</v>
      </c>
      <c r="E520" s="11">
        <f t="shared" si="27"/>
        <v>0</v>
      </c>
      <c r="F520" s="12" t="str">
        <f t="shared" si="35"/>
        <v xml:space="preserve"> </v>
      </c>
      <c r="G520" s="10">
        <f>IF($C$4="", SUMIFS('무신사 메타 광고'!$K:$K, '무신사 메타 광고'!$D:$D, $B520), SUMIFS('무신사 메타 광고'!$K:$K,'무신사 메타 광고'!$I:$I,$C$4,'무신사 메타 광고'!D:D,$B520))</f>
        <v>0</v>
      </c>
      <c r="H520" s="10">
        <f>IF($C$4="", SUMIFS('무신사 메타 광고'!$N:$N, '무신사 메타 광고'!$D:$D, $B520),SUMIFS('무신사 메타 광고'!$N:$N,'무신사 메타 광고'!$I:$I,$C$4,'무신사 메타 광고'!$D:$D,$B520))</f>
        <v>0</v>
      </c>
      <c r="I520" s="10">
        <f>IF($C$4="", SUMIFS('무신사 메타 광고'!$U:$U, '무신사 메타 광고'!$D:$D, $B520),SUMIFS('무신사 메타 광고'!$U:$U,'무신사 메타 광고'!$I:$I,$C$4,'무신사 메타 광고'!$D:$D,$B520))</f>
        <v>0</v>
      </c>
      <c r="J520" s="11">
        <f t="shared" si="28"/>
        <v>0</v>
      </c>
      <c r="K520" s="11">
        <f t="shared" si="29"/>
        <v>0</v>
      </c>
      <c r="L520" s="12" t="str">
        <f t="shared" si="30"/>
        <v xml:space="preserve"> </v>
      </c>
      <c r="N520" s="10">
        <f>IF($C$4="", SUMIFS('무신사 메타 광고'!$X:$X, '무신사 메타 광고'!$D:$D, $B520),SUMIFS('무신사 메타 광고'!$X:$X,'무신사 메타 광고'!I:I,$C$4,'무신사 메타 광고'!D:D,$B520))</f>
        <v>0</v>
      </c>
      <c r="O520" s="11">
        <f t="shared" si="31"/>
        <v>0</v>
      </c>
      <c r="R520" s="13"/>
      <c r="S520" s="10">
        <f>IF($S$4="", SUMIFS('무신사 메타 광고'!$L:$L, '무신사 메타 광고'!$C:$C, $R520),SUMIFS('무신사 메타 광고'!L:L,'무신사 메타 광고'!$I:$I,$S$4,'무신사 메타 광고'!$C:$C,$R520))</f>
        <v>0</v>
      </c>
      <c r="T520" s="10">
        <f>IF($S$4="", SUMIFS('무신사 메타 광고'!$V:$V, '무신사 메타 광고'!$C:$C, $R520),SUMIFS('무신사 메타 광고'!$V:$V,'무신사 메타 광고'!$I:$I,$S$4,'무신사 메타 광고'!$C:$C,$R520))</f>
        <v>0</v>
      </c>
      <c r="U520" s="11">
        <f t="shared" si="32"/>
        <v>0</v>
      </c>
      <c r="V520" s="12" t="str">
        <f t="shared" si="36"/>
        <v xml:space="preserve"> </v>
      </c>
      <c r="W520" s="10">
        <f>IF($S$4="", SUMIFS('무신사 메타 광고'!$K:$K, '무신사 메타 광고'!$C:$C, $R520),SUMIFS('무신사 메타 광고'!$K:$K,'무신사 메타 광고'!$I:$I,$S$4,'무신사 메타 광고'!$C:$C,$R520))</f>
        <v>0</v>
      </c>
      <c r="X520" s="10">
        <f>IF($S$4="", SUMIFS('무신사 메타 광고'!$N:$N, '무신사 메타 광고'!$C:$C, $R520),SUMIFS('무신사 메타 광고'!$N:$N,'무신사 메타 광고'!$I:$I,$S$4,'무신사 메타 광고'!$C:$C,$R520))</f>
        <v>0</v>
      </c>
      <c r="Y520" s="11">
        <f t="shared" si="33"/>
        <v>0</v>
      </c>
      <c r="Z520" s="12" t="str">
        <f t="shared" si="37"/>
        <v xml:space="preserve"> </v>
      </c>
      <c r="AB520" s="10">
        <f>IF($S$4="", SUMIFS('무신사 메타 광고'!$X:$X, '무신사 메타 광고'!$C:$C, $R520),SUMIFS('무신사 메타 광고'!$X:$X,'무신사 메타 광고'!$I:$I,$S$4,'무신사 메타 광고'!$C:$C,$R520))</f>
        <v>0</v>
      </c>
      <c r="AC520" s="11">
        <f t="shared" si="34"/>
        <v>0</v>
      </c>
    </row>
    <row r="521" spans="2:29">
      <c r="B521" s="9"/>
      <c r="C521" s="10">
        <f>IF($C$4="", SUMIFS('무신사 메타 광고'!$L:$L, '무신사 메타 광고'!$D:$D, $B521), SUMIFS('무신사 메타 광고'!$L:$L, '무신사 메타 광고'!$I:$I, $C$4, '무신사 메타 광고'!$D:$D, $B521))</f>
        <v>0</v>
      </c>
      <c r="D521" s="10">
        <f>IF($C$4="", SUMIFS('무신사 메타 광고'!$V:$V, '무신사 메타 광고'!$D:$D, $B521), SUMIFS('무신사 메타 광고'!$V:$V,'무신사 메타 광고'!$I:$I,$C$4,'무신사 메타 광고'!$D:$D,$B521))</f>
        <v>0</v>
      </c>
      <c r="E521" s="11">
        <f t="shared" si="27"/>
        <v>0</v>
      </c>
      <c r="F521" s="12" t="str">
        <f t="shared" si="35"/>
        <v xml:space="preserve"> </v>
      </c>
      <c r="G521" s="10">
        <f>IF($C$4="", SUMIFS('무신사 메타 광고'!$K:$K, '무신사 메타 광고'!$D:$D, $B521), SUMIFS('무신사 메타 광고'!$K:$K,'무신사 메타 광고'!$I:$I,$C$4,'무신사 메타 광고'!D:D,$B521))</f>
        <v>0</v>
      </c>
      <c r="H521" s="10">
        <f>IF($C$4="", SUMIFS('무신사 메타 광고'!$N:$N, '무신사 메타 광고'!$D:$D, $B521),SUMIFS('무신사 메타 광고'!$N:$N,'무신사 메타 광고'!$I:$I,$C$4,'무신사 메타 광고'!$D:$D,$B521))</f>
        <v>0</v>
      </c>
      <c r="I521" s="10">
        <f>IF($C$4="", SUMIFS('무신사 메타 광고'!$U:$U, '무신사 메타 광고'!$D:$D, $B521),SUMIFS('무신사 메타 광고'!$U:$U,'무신사 메타 광고'!$I:$I,$C$4,'무신사 메타 광고'!$D:$D,$B521))</f>
        <v>0</v>
      </c>
      <c r="J521" s="11">
        <f t="shared" si="28"/>
        <v>0</v>
      </c>
      <c r="K521" s="11">
        <f t="shared" si="29"/>
        <v>0</v>
      </c>
      <c r="L521" s="12" t="str">
        <f t="shared" si="30"/>
        <v xml:space="preserve"> </v>
      </c>
      <c r="N521" s="10">
        <f>IF($C$4="", SUMIFS('무신사 메타 광고'!$X:$X, '무신사 메타 광고'!$D:$D, $B521),SUMIFS('무신사 메타 광고'!$X:$X,'무신사 메타 광고'!I:I,$C$4,'무신사 메타 광고'!D:D,$B521))</f>
        <v>0</v>
      </c>
      <c r="O521" s="11">
        <f t="shared" si="31"/>
        <v>0</v>
      </c>
      <c r="R521" s="13"/>
      <c r="S521" s="10">
        <f>IF($S$4="", SUMIFS('무신사 메타 광고'!$L:$L, '무신사 메타 광고'!$C:$C, $R521),SUMIFS('무신사 메타 광고'!L:L,'무신사 메타 광고'!$I:$I,$S$4,'무신사 메타 광고'!$C:$C,$R521))</f>
        <v>0</v>
      </c>
      <c r="T521" s="10">
        <f>IF($S$4="", SUMIFS('무신사 메타 광고'!$V:$V, '무신사 메타 광고'!$C:$C, $R521),SUMIFS('무신사 메타 광고'!$V:$V,'무신사 메타 광고'!$I:$I,$S$4,'무신사 메타 광고'!$C:$C,$R521))</f>
        <v>0</v>
      </c>
      <c r="U521" s="11">
        <f t="shared" si="32"/>
        <v>0</v>
      </c>
      <c r="V521" s="12" t="str">
        <f t="shared" si="36"/>
        <v xml:space="preserve"> </v>
      </c>
      <c r="W521" s="10">
        <f>IF($S$4="", SUMIFS('무신사 메타 광고'!$K:$K, '무신사 메타 광고'!$C:$C, $R521),SUMIFS('무신사 메타 광고'!$K:$K,'무신사 메타 광고'!$I:$I,$S$4,'무신사 메타 광고'!$C:$C,$R521))</f>
        <v>0</v>
      </c>
      <c r="X521" s="10">
        <f>IF($S$4="", SUMIFS('무신사 메타 광고'!$N:$N, '무신사 메타 광고'!$C:$C, $R521),SUMIFS('무신사 메타 광고'!$N:$N,'무신사 메타 광고'!$I:$I,$S$4,'무신사 메타 광고'!$C:$C,$R521))</f>
        <v>0</v>
      </c>
      <c r="Y521" s="11">
        <f t="shared" si="33"/>
        <v>0</v>
      </c>
      <c r="Z521" s="12" t="str">
        <f t="shared" si="37"/>
        <v xml:space="preserve"> </v>
      </c>
      <c r="AB521" s="10">
        <f>IF($S$4="", SUMIFS('무신사 메타 광고'!$X:$X, '무신사 메타 광고'!$C:$C, $R521),SUMIFS('무신사 메타 광고'!$X:$X,'무신사 메타 광고'!$I:$I,$S$4,'무신사 메타 광고'!$C:$C,$R521))</f>
        <v>0</v>
      </c>
      <c r="AC521" s="11">
        <f t="shared" si="34"/>
        <v>0</v>
      </c>
    </row>
    <row r="522" spans="2:29">
      <c r="B522" s="9"/>
      <c r="C522" s="10">
        <f>IF($C$4="", SUMIFS('무신사 메타 광고'!$L:$L, '무신사 메타 광고'!$D:$D, $B522), SUMIFS('무신사 메타 광고'!$L:$L, '무신사 메타 광고'!$I:$I, $C$4, '무신사 메타 광고'!$D:$D, $B522))</f>
        <v>0</v>
      </c>
      <c r="D522" s="10">
        <f>IF($C$4="", SUMIFS('무신사 메타 광고'!$V:$V, '무신사 메타 광고'!$D:$D, $B522), SUMIFS('무신사 메타 광고'!$V:$V,'무신사 메타 광고'!$I:$I,$C$4,'무신사 메타 광고'!$D:$D,$B522))</f>
        <v>0</v>
      </c>
      <c r="E522" s="11">
        <f t="shared" si="27"/>
        <v>0</v>
      </c>
      <c r="F522" s="12" t="str">
        <f t="shared" si="35"/>
        <v xml:space="preserve"> </v>
      </c>
      <c r="G522" s="10">
        <f>IF($C$4="", SUMIFS('무신사 메타 광고'!$K:$K, '무신사 메타 광고'!$D:$D, $B522), SUMIFS('무신사 메타 광고'!$K:$K,'무신사 메타 광고'!$I:$I,$C$4,'무신사 메타 광고'!D:D,$B522))</f>
        <v>0</v>
      </c>
      <c r="H522" s="10">
        <f>IF($C$4="", SUMIFS('무신사 메타 광고'!$N:$N, '무신사 메타 광고'!$D:$D, $B522),SUMIFS('무신사 메타 광고'!$N:$N,'무신사 메타 광고'!$I:$I,$C$4,'무신사 메타 광고'!$D:$D,$B522))</f>
        <v>0</v>
      </c>
      <c r="I522" s="10">
        <f>IF($C$4="", SUMIFS('무신사 메타 광고'!$U:$U, '무신사 메타 광고'!$D:$D, $B522),SUMIFS('무신사 메타 광고'!$U:$U,'무신사 메타 광고'!$I:$I,$C$4,'무신사 메타 광고'!$D:$D,$B522))</f>
        <v>0</v>
      </c>
      <c r="J522" s="11">
        <f t="shared" si="28"/>
        <v>0</v>
      </c>
      <c r="K522" s="11">
        <f t="shared" si="29"/>
        <v>0</v>
      </c>
      <c r="L522" s="12" t="str">
        <f t="shared" si="30"/>
        <v xml:space="preserve"> </v>
      </c>
      <c r="N522" s="10">
        <f>IF($C$4="", SUMIFS('무신사 메타 광고'!$X:$X, '무신사 메타 광고'!$D:$D, $B522),SUMIFS('무신사 메타 광고'!$X:$X,'무신사 메타 광고'!I:I,$C$4,'무신사 메타 광고'!D:D,$B522))</f>
        <v>0</v>
      </c>
      <c r="O522" s="11">
        <f t="shared" si="31"/>
        <v>0</v>
      </c>
      <c r="R522" s="13"/>
      <c r="S522" s="10">
        <f>IF($S$4="", SUMIFS('무신사 메타 광고'!$L:$L, '무신사 메타 광고'!$C:$C, $R522),SUMIFS('무신사 메타 광고'!L:L,'무신사 메타 광고'!$I:$I,$S$4,'무신사 메타 광고'!$C:$C,$R522))</f>
        <v>0</v>
      </c>
      <c r="T522" s="10">
        <f>IF($S$4="", SUMIFS('무신사 메타 광고'!$V:$V, '무신사 메타 광고'!$C:$C, $R522),SUMIFS('무신사 메타 광고'!$V:$V,'무신사 메타 광고'!$I:$I,$S$4,'무신사 메타 광고'!$C:$C,$R522))</f>
        <v>0</v>
      </c>
      <c r="U522" s="11">
        <f t="shared" si="32"/>
        <v>0</v>
      </c>
      <c r="V522" s="12" t="str">
        <f t="shared" si="36"/>
        <v xml:space="preserve"> </v>
      </c>
      <c r="W522" s="10">
        <f>IF($S$4="", SUMIFS('무신사 메타 광고'!$K:$K, '무신사 메타 광고'!$C:$C, $R522),SUMIFS('무신사 메타 광고'!$K:$K,'무신사 메타 광고'!$I:$I,$S$4,'무신사 메타 광고'!$C:$C,$R522))</f>
        <v>0</v>
      </c>
      <c r="X522" s="10">
        <f>IF($S$4="", SUMIFS('무신사 메타 광고'!$N:$N, '무신사 메타 광고'!$C:$C, $R522),SUMIFS('무신사 메타 광고'!$N:$N,'무신사 메타 광고'!$I:$I,$S$4,'무신사 메타 광고'!$C:$C,$R522))</f>
        <v>0</v>
      </c>
      <c r="Y522" s="11">
        <f t="shared" si="33"/>
        <v>0</v>
      </c>
      <c r="Z522" s="12" t="str">
        <f t="shared" si="37"/>
        <v xml:space="preserve"> </v>
      </c>
      <c r="AB522" s="10">
        <f>IF($S$4="", SUMIFS('무신사 메타 광고'!$X:$X, '무신사 메타 광고'!$C:$C, $R522),SUMIFS('무신사 메타 광고'!$X:$X,'무신사 메타 광고'!$I:$I,$S$4,'무신사 메타 광고'!$C:$C,$R522))</f>
        <v>0</v>
      </c>
      <c r="AC522" s="11">
        <f t="shared" si="34"/>
        <v>0</v>
      </c>
    </row>
    <row r="523" spans="2:29">
      <c r="B523" s="9"/>
      <c r="C523" s="10">
        <f>IF($C$4="", SUMIFS('무신사 메타 광고'!$L:$L, '무신사 메타 광고'!$D:$D, $B523), SUMIFS('무신사 메타 광고'!$L:$L, '무신사 메타 광고'!$I:$I, $C$4, '무신사 메타 광고'!$D:$D, $B523))</f>
        <v>0</v>
      </c>
      <c r="D523" s="10">
        <f>IF($C$4="", SUMIFS('무신사 메타 광고'!$V:$V, '무신사 메타 광고'!$D:$D, $B523), SUMIFS('무신사 메타 광고'!$V:$V,'무신사 메타 광고'!$I:$I,$C$4,'무신사 메타 광고'!$D:$D,$B523))</f>
        <v>0</v>
      </c>
      <c r="E523" s="11">
        <f t="shared" si="27"/>
        <v>0</v>
      </c>
      <c r="F523" s="12" t="str">
        <f t="shared" si="35"/>
        <v xml:space="preserve"> </v>
      </c>
      <c r="G523" s="10">
        <f>IF($C$4="", SUMIFS('무신사 메타 광고'!$K:$K, '무신사 메타 광고'!$D:$D, $B523), SUMIFS('무신사 메타 광고'!$K:$K,'무신사 메타 광고'!$I:$I,$C$4,'무신사 메타 광고'!D:D,$B523))</f>
        <v>0</v>
      </c>
      <c r="H523" s="10">
        <f>IF($C$4="", SUMIFS('무신사 메타 광고'!$N:$N, '무신사 메타 광고'!$D:$D, $B523),SUMIFS('무신사 메타 광고'!$N:$N,'무신사 메타 광고'!$I:$I,$C$4,'무신사 메타 광고'!$D:$D,$B523))</f>
        <v>0</v>
      </c>
      <c r="I523" s="10">
        <f>IF($C$4="", SUMIFS('무신사 메타 광고'!$U:$U, '무신사 메타 광고'!$D:$D, $B523),SUMIFS('무신사 메타 광고'!$U:$U,'무신사 메타 광고'!$I:$I,$C$4,'무신사 메타 광고'!$D:$D,$B523))</f>
        <v>0</v>
      </c>
      <c r="J523" s="11">
        <f t="shared" si="28"/>
        <v>0</v>
      </c>
      <c r="K523" s="11">
        <f t="shared" si="29"/>
        <v>0</v>
      </c>
      <c r="L523" s="12" t="str">
        <f t="shared" si="30"/>
        <v xml:space="preserve"> </v>
      </c>
      <c r="N523" s="10">
        <f>IF($C$4="", SUMIFS('무신사 메타 광고'!$X:$X, '무신사 메타 광고'!$D:$D, $B523),SUMIFS('무신사 메타 광고'!$X:$X,'무신사 메타 광고'!I:I,$C$4,'무신사 메타 광고'!D:D,$B523))</f>
        <v>0</v>
      </c>
      <c r="O523" s="11">
        <f t="shared" si="31"/>
        <v>0</v>
      </c>
      <c r="R523" s="13"/>
      <c r="S523" s="10">
        <f>IF($S$4="", SUMIFS('무신사 메타 광고'!$L:$L, '무신사 메타 광고'!$C:$C, $R523),SUMIFS('무신사 메타 광고'!L:L,'무신사 메타 광고'!$I:$I,$S$4,'무신사 메타 광고'!$C:$C,$R523))</f>
        <v>0</v>
      </c>
      <c r="T523" s="10">
        <f>IF($S$4="", SUMIFS('무신사 메타 광고'!$V:$V, '무신사 메타 광고'!$C:$C, $R523),SUMIFS('무신사 메타 광고'!$V:$V,'무신사 메타 광고'!$I:$I,$S$4,'무신사 메타 광고'!$C:$C,$R523))</f>
        <v>0</v>
      </c>
      <c r="U523" s="11">
        <f t="shared" si="32"/>
        <v>0</v>
      </c>
      <c r="V523" s="12" t="str">
        <f t="shared" si="36"/>
        <v xml:space="preserve"> </v>
      </c>
      <c r="W523" s="10">
        <f>IF($S$4="", SUMIFS('무신사 메타 광고'!$K:$K, '무신사 메타 광고'!$C:$C, $R523),SUMIFS('무신사 메타 광고'!$K:$K,'무신사 메타 광고'!$I:$I,$S$4,'무신사 메타 광고'!$C:$C,$R523))</f>
        <v>0</v>
      </c>
      <c r="X523" s="10">
        <f>IF($S$4="", SUMIFS('무신사 메타 광고'!$N:$N, '무신사 메타 광고'!$C:$C, $R523),SUMIFS('무신사 메타 광고'!$N:$N,'무신사 메타 광고'!$I:$I,$S$4,'무신사 메타 광고'!$C:$C,$R523))</f>
        <v>0</v>
      </c>
      <c r="Y523" s="11">
        <f t="shared" si="33"/>
        <v>0</v>
      </c>
      <c r="Z523" s="12" t="str">
        <f t="shared" si="37"/>
        <v xml:space="preserve"> </v>
      </c>
      <c r="AB523" s="10">
        <f>IF($S$4="", SUMIFS('무신사 메타 광고'!$X:$X, '무신사 메타 광고'!$C:$C, $R523),SUMIFS('무신사 메타 광고'!$X:$X,'무신사 메타 광고'!$I:$I,$S$4,'무신사 메타 광고'!$C:$C,$R523))</f>
        <v>0</v>
      </c>
      <c r="AC523" s="11">
        <f t="shared" si="34"/>
        <v>0</v>
      </c>
    </row>
    <row r="524" spans="2:29">
      <c r="B524" s="9"/>
      <c r="C524" s="10">
        <f>IF($C$4="", SUMIFS('무신사 메타 광고'!$L:$L, '무신사 메타 광고'!$D:$D, $B524), SUMIFS('무신사 메타 광고'!$L:$L, '무신사 메타 광고'!$I:$I, $C$4, '무신사 메타 광고'!$D:$D, $B524))</f>
        <v>0</v>
      </c>
      <c r="D524" s="10">
        <f>IF($C$4="", SUMIFS('무신사 메타 광고'!$V:$V, '무신사 메타 광고'!$D:$D, $B524), SUMIFS('무신사 메타 광고'!$V:$V,'무신사 메타 광고'!$I:$I,$C$4,'무신사 메타 광고'!$D:$D,$B524))</f>
        <v>0</v>
      </c>
      <c r="E524" s="11">
        <f t="shared" si="27"/>
        <v>0</v>
      </c>
      <c r="F524" s="12" t="str">
        <f t="shared" si="35"/>
        <v xml:space="preserve"> </v>
      </c>
      <c r="G524" s="10">
        <f>IF($C$4="", SUMIFS('무신사 메타 광고'!$K:$K, '무신사 메타 광고'!$D:$D, $B524), SUMIFS('무신사 메타 광고'!$K:$K,'무신사 메타 광고'!$I:$I,$C$4,'무신사 메타 광고'!D:D,$B524))</f>
        <v>0</v>
      </c>
      <c r="H524" s="10">
        <f>IF($C$4="", SUMIFS('무신사 메타 광고'!$N:$N, '무신사 메타 광고'!$D:$D, $B524),SUMIFS('무신사 메타 광고'!$N:$N,'무신사 메타 광고'!$I:$I,$C$4,'무신사 메타 광고'!$D:$D,$B524))</f>
        <v>0</v>
      </c>
      <c r="I524" s="10">
        <f>IF($C$4="", SUMIFS('무신사 메타 광고'!$U:$U, '무신사 메타 광고'!$D:$D, $B524),SUMIFS('무신사 메타 광고'!$U:$U,'무신사 메타 광고'!$I:$I,$C$4,'무신사 메타 광고'!$D:$D,$B524))</f>
        <v>0</v>
      </c>
      <c r="J524" s="11">
        <f t="shared" si="28"/>
        <v>0</v>
      </c>
      <c r="K524" s="11">
        <f t="shared" si="29"/>
        <v>0</v>
      </c>
      <c r="L524" s="12" t="str">
        <f t="shared" si="30"/>
        <v xml:space="preserve"> </v>
      </c>
      <c r="N524" s="10">
        <f>IF($C$4="", SUMIFS('무신사 메타 광고'!$X:$X, '무신사 메타 광고'!$D:$D, $B524),SUMIFS('무신사 메타 광고'!$X:$X,'무신사 메타 광고'!I:I,$C$4,'무신사 메타 광고'!D:D,$B524))</f>
        <v>0</v>
      </c>
      <c r="O524" s="11">
        <f t="shared" si="31"/>
        <v>0</v>
      </c>
      <c r="R524" s="13"/>
      <c r="S524" s="10">
        <f>IF($S$4="", SUMIFS('무신사 메타 광고'!$L:$L, '무신사 메타 광고'!$C:$C, $R524),SUMIFS('무신사 메타 광고'!L:L,'무신사 메타 광고'!$I:$I,$S$4,'무신사 메타 광고'!$C:$C,$R524))</f>
        <v>0</v>
      </c>
      <c r="T524" s="10">
        <f>IF($S$4="", SUMIFS('무신사 메타 광고'!$V:$V, '무신사 메타 광고'!$C:$C, $R524),SUMIFS('무신사 메타 광고'!$V:$V,'무신사 메타 광고'!$I:$I,$S$4,'무신사 메타 광고'!$C:$C,$R524))</f>
        <v>0</v>
      </c>
      <c r="U524" s="11">
        <f t="shared" si="32"/>
        <v>0</v>
      </c>
      <c r="V524" s="12" t="str">
        <f t="shared" si="36"/>
        <v xml:space="preserve"> </v>
      </c>
      <c r="W524" s="10">
        <f>IF($S$4="", SUMIFS('무신사 메타 광고'!$K:$K, '무신사 메타 광고'!$C:$C, $R524),SUMIFS('무신사 메타 광고'!$K:$K,'무신사 메타 광고'!$I:$I,$S$4,'무신사 메타 광고'!$C:$C,$R524))</f>
        <v>0</v>
      </c>
      <c r="X524" s="10">
        <f>IF($S$4="", SUMIFS('무신사 메타 광고'!$N:$N, '무신사 메타 광고'!$C:$C, $R524),SUMIFS('무신사 메타 광고'!$N:$N,'무신사 메타 광고'!$I:$I,$S$4,'무신사 메타 광고'!$C:$C,$R524))</f>
        <v>0</v>
      </c>
      <c r="Y524" s="11">
        <f t="shared" si="33"/>
        <v>0</v>
      </c>
      <c r="Z524" s="12" t="str">
        <f t="shared" si="37"/>
        <v xml:space="preserve"> </v>
      </c>
      <c r="AB524" s="10">
        <f>IF($S$4="", SUMIFS('무신사 메타 광고'!$X:$X, '무신사 메타 광고'!$C:$C, $R524),SUMIFS('무신사 메타 광고'!$X:$X,'무신사 메타 광고'!$I:$I,$S$4,'무신사 메타 광고'!$C:$C,$R524))</f>
        <v>0</v>
      </c>
      <c r="AC524" s="11">
        <f t="shared" si="34"/>
        <v>0</v>
      </c>
    </row>
    <row r="525" spans="2:29">
      <c r="B525" s="9"/>
      <c r="C525" s="10">
        <f>IF($C$4="", SUMIFS('무신사 메타 광고'!$L:$L, '무신사 메타 광고'!$D:$D, $B525), SUMIFS('무신사 메타 광고'!$L:$L, '무신사 메타 광고'!$I:$I, $C$4, '무신사 메타 광고'!$D:$D, $B525))</f>
        <v>0</v>
      </c>
      <c r="D525" s="10">
        <f>IF($C$4="", SUMIFS('무신사 메타 광고'!$V:$V, '무신사 메타 광고'!$D:$D, $B525), SUMIFS('무신사 메타 광고'!$V:$V,'무신사 메타 광고'!$I:$I,$C$4,'무신사 메타 광고'!$D:$D,$B525))</f>
        <v>0</v>
      </c>
      <c r="E525" s="11">
        <f t="shared" si="27"/>
        <v>0</v>
      </c>
      <c r="F525" s="12" t="str">
        <f t="shared" si="35"/>
        <v xml:space="preserve"> </v>
      </c>
      <c r="G525" s="10">
        <f>IF($C$4="", SUMIFS('무신사 메타 광고'!$K:$K, '무신사 메타 광고'!$D:$D, $B525), SUMIFS('무신사 메타 광고'!$K:$K,'무신사 메타 광고'!$I:$I,$C$4,'무신사 메타 광고'!D:D,$B525))</f>
        <v>0</v>
      </c>
      <c r="H525" s="10">
        <f>IF($C$4="", SUMIFS('무신사 메타 광고'!$N:$N, '무신사 메타 광고'!$D:$D, $B525),SUMIFS('무신사 메타 광고'!$N:$N,'무신사 메타 광고'!$I:$I,$C$4,'무신사 메타 광고'!$D:$D,$B525))</f>
        <v>0</v>
      </c>
      <c r="I525" s="10">
        <f>IF($C$4="", SUMIFS('무신사 메타 광고'!$U:$U, '무신사 메타 광고'!$D:$D, $B525),SUMIFS('무신사 메타 광고'!$U:$U,'무신사 메타 광고'!$I:$I,$C$4,'무신사 메타 광고'!$D:$D,$B525))</f>
        <v>0</v>
      </c>
      <c r="J525" s="11">
        <f t="shared" si="28"/>
        <v>0</v>
      </c>
      <c r="K525" s="11">
        <f t="shared" si="29"/>
        <v>0</v>
      </c>
      <c r="L525" s="12" t="str">
        <f t="shared" si="30"/>
        <v xml:space="preserve"> </v>
      </c>
      <c r="N525" s="10">
        <f>IF($C$4="", SUMIFS('무신사 메타 광고'!$X:$X, '무신사 메타 광고'!$D:$D, $B525),SUMIFS('무신사 메타 광고'!$X:$X,'무신사 메타 광고'!I:I,$C$4,'무신사 메타 광고'!D:D,$B525))</f>
        <v>0</v>
      </c>
      <c r="O525" s="11">
        <f t="shared" si="31"/>
        <v>0</v>
      </c>
      <c r="R525" s="13"/>
      <c r="S525" s="10">
        <f>IF($S$4="", SUMIFS('무신사 메타 광고'!$L:$L, '무신사 메타 광고'!$C:$C, $R525),SUMIFS('무신사 메타 광고'!L:L,'무신사 메타 광고'!$I:$I,$S$4,'무신사 메타 광고'!$C:$C,$R525))</f>
        <v>0</v>
      </c>
      <c r="T525" s="10">
        <f>IF($S$4="", SUMIFS('무신사 메타 광고'!$V:$V, '무신사 메타 광고'!$C:$C, $R525),SUMIFS('무신사 메타 광고'!$V:$V,'무신사 메타 광고'!$I:$I,$S$4,'무신사 메타 광고'!$C:$C,$R525))</f>
        <v>0</v>
      </c>
      <c r="U525" s="11">
        <f t="shared" si="32"/>
        <v>0</v>
      </c>
      <c r="V525" s="12" t="str">
        <f t="shared" si="36"/>
        <v xml:space="preserve"> </v>
      </c>
      <c r="W525" s="10">
        <f>IF($S$4="", SUMIFS('무신사 메타 광고'!$K:$K, '무신사 메타 광고'!$C:$C, $R525),SUMIFS('무신사 메타 광고'!$K:$K,'무신사 메타 광고'!$I:$I,$S$4,'무신사 메타 광고'!$C:$C,$R525))</f>
        <v>0</v>
      </c>
      <c r="X525" s="10">
        <f>IF($S$4="", SUMIFS('무신사 메타 광고'!$N:$N, '무신사 메타 광고'!$C:$C, $R525),SUMIFS('무신사 메타 광고'!$N:$N,'무신사 메타 광고'!$I:$I,$S$4,'무신사 메타 광고'!$C:$C,$R525))</f>
        <v>0</v>
      </c>
      <c r="Y525" s="11">
        <f t="shared" si="33"/>
        <v>0</v>
      </c>
      <c r="Z525" s="12" t="str">
        <f t="shared" si="37"/>
        <v xml:space="preserve"> </v>
      </c>
      <c r="AB525" s="10">
        <f>IF($S$4="", SUMIFS('무신사 메타 광고'!$X:$X, '무신사 메타 광고'!$C:$C, $R525),SUMIFS('무신사 메타 광고'!$X:$X,'무신사 메타 광고'!$I:$I,$S$4,'무신사 메타 광고'!$C:$C,$R525))</f>
        <v>0</v>
      </c>
      <c r="AC525" s="11">
        <f t="shared" si="34"/>
        <v>0</v>
      </c>
    </row>
    <row r="526" spans="2:29">
      <c r="B526" s="9"/>
      <c r="C526" s="10">
        <f>IF($C$4="", SUMIFS('무신사 메타 광고'!$L:$L, '무신사 메타 광고'!$D:$D, $B526), SUMIFS('무신사 메타 광고'!$L:$L, '무신사 메타 광고'!$I:$I, $C$4, '무신사 메타 광고'!$D:$D, $B526))</f>
        <v>0</v>
      </c>
      <c r="D526" s="10">
        <f>IF($C$4="", SUMIFS('무신사 메타 광고'!$V:$V, '무신사 메타 광고'!$D:$D, $B526), SUMIFS('무신사 메타 광고'!$V:$V,'무신사 메타 광고'!$I:$I,$C$4,'무신사 메타 광고'!$D:$D,$B526))</f>
        <v>0</v>
      </c>
      <c r="E526" s="11">
        <f t="shared" si="27"/>
        <v>0</v>
      </c>
      <c r="F526" s="12" t="str">
        <f t="shared" si="35"/>
        <v xml:space="preserve"> </v>
      </c>
      <c r="G526" s="10">
        <f>IF($C$4="", SUMIFS('무신사 메타 광고'!$K:$K, '무신사 메타 광고'!$D:$D, $B526), SUMIFS('무신사 메타 광고'!$K:$K,'무신사 메타 광고'!$I:$I,$C$4,'무신사 메타 광고'!D:D,$B526))</f>
        <v>0</v>
      </c>
      <c r="H526" s="10">
        <f>IF($C$4="", SUMIFS('무신사 메타 광고'!$N:$N, '무신사 메타 광고'!$D:$D, $B526),SUMIFS('무신사 메타 광고'!$N:$N,'무신사 메타 광고'!$I:$I,$C$4,'무신사 메타 광고'!$D:$D,$B526))</f>
        <v>0</v>
      </c>
      <c r="I526" s="10">
        <f>IF($C$4="", SUMIFS('무신사 메타 광고'!$U:$U, '무신사 메타 광고'!$D:$D, $B526),SUMIFS('무신사 메타 광고'!$U:$U,'무신사 메타 광고'!$I:$I,$C$4,'무신사 메타 광고'!$D:$D,$B526))</f>
        <v>0</v>
      </c>
      <c r="J526" s="11">
        <f t="shared" si="28"/>
        <v>0</v>
      </c>
      <c r="K526" s="11">
        <f t="shared" si="29"/>
        <v>0</v>
      </c>
      <c r="L526" s="12" t="str">
        <f t="shared" si="30"/>
        <v xml:space="preserve"> </v>
      </c>
      <c r="N526" s="10">
        <f>IF($C$4="", SUMIFS('무신사 메타 광고'!$X:$X, '무신사 메타 광고'!$D:$D, $B526),SUMIFS('무신사 메타 광고'!$X:$X,'무신사 메타 광고'!I:I,$C$4,'무신사 메타 광고'!D:D,$B526))</f>
        <v>0</v>
      </c>
      <c r="O526" s="11">
        <f t="shared" si="31"/>
        <v>0</v>
      </c>
      <c r="R526" s="13"/>
      <c r="S526" s="10">
        <f>IF($S$4="", SUMIFS('무신사 메타 광고'!$L:$L, '무신사 메타 광고'!$C:$C, $R526),SUMIFS('무신사 메타 광고'!L:L,'무신사 메타 광고'!$I:$I,$S$4,'무신사 메타 광고'!$C:$C,$R526))</f>
        <v>0</v>
      </c>
      <c r="T526" s="10">
        <f>IF($S$4="", SUMIFS('무신사 메타 광고'!$V:$V, '무신사 메타 광고'!$C:$C, $R526),SUMIFS('무신사 메타 광고'!$V:$V,'무신사 메타 광고'!$I:$I,$S$4,'무신사 메타 광고'!$C:$C,$R526))</f>
        <v>0</v>
      </c>
      <c r="U526" s="11">
        <f t="shared" si="32"/>
        <v>0</v>
      </c>
      <c r="V526" s="12" t="str">
        <f t="shared" si="36"/>
        <v xml:space="preserve"> </v>
      </c>
      <c r="W526" s="10">
        <f>IF($S$4="", SUMIFS('무신사 메타 광고'!$K:$K, '무신사 메타 광고'!$C:$C, $R526),SUMIFS('무신사 메타 광고'!$K:$K,'무신사 메타 광고'!$I:$I,$S$4,'무신사 메타 광고'!$C:$C,$R526))</f>
        <v>0</v>
      </c>
      <c r="X526" s="10">
        <f>IF($S$4="", SUMIFS('무신사 메타 광고'!$N:$N, '무신사 메타 광고'!$C:$C, $R526),SUMIFS('무신사 메타 광고'!$N:$N,'무신사 메타 광고'!$I:$I,$S$4,'무신사 메타 광고'!$C:$C,$R526))</f>
        <v>0</v>
      </c>
      <c r="Y526" s="11">
        <f t="shared" si="33"/>
        <v>0</v>
      </c>
      <c r="Z526" s="12" t="str">
        <f t="shared" si="37"/>
        <v xml:space="preserve"> </v>
      </c>
      <c r="AB526" s="10">
        <f>IF($S$4="", SUMIFS('무신사 메타 광고'!$X:$X, '무신사 메타 광고'!$C:$C, $R526),SUMIFS('무신사 메타 광고'!$X:$X,'무신사 메타 광고'!$I:$I,$S$4,'무신사 메타 광고'!$C:$C,$R526))</f>
        <v>0</v>
      </c>
      <c r="AC526" s="11">
        <f t="shared" si="34"/>
        <v>0</v>
      </c>
    </row>
    <row r="527" spans="2:29">
      <c r="B527" s="9"/>
      <c r="C527" s="10">
        <f>IF($C$4="", SUMIFS('무신사 메타 광고'!$L:$L, '무신사 메타 광고'!$D:$D, $B527), SUMIFS('무신사 메타 광고'!$L:$L, '무신사 메타 광고'!$I:$I, $C$4, '무신사 메타 광고'!$D:$D, $B527))</f>
        <v>0</v>
      </c>
      <c r="D527" s="10">
        <f>IF($C$4="", SUMIFS('무신사 메타 광고'!$V:$V, '무신사 메타 광고'!$D:$D, $B527), SUMIFS('무신사 메타 광고'!$V:$V,'무신사 메타 광고'!$I:$I,$C$4,'무신사 메타 광고'!$D:$D,$B527))</f>
        <v>0</v>
      </c>
      <c r="E527" s="11">
        <f t="shared" si="27"/>
        <v>0</v>
      </c>
      <c r="F527" s="12" t="str">
        <f t="shared" si="35"/>
        <v xml:space="preserve"> </v>
      </c>
      <c r="G527" s="10">
        <f>IF($C$4="", SUMIFS('무신사 메타 광고'!$K:$K, '무신사 메타 광고'!$D:$D, $B527), SUMIFS('무신사 메타 광고'!$K:$K,'무신사 메타 광고'!$I:$I,$C$4,'무신사 메타 광고'!D:D,$B527))</f>
        <v>0</v>
      </c>
      <c r="H527" s="10">
        <f>IF($C$4="", SUMIFS('무신사 메타 광고'!$N:$N, '무신사 메타 광고'!$D:$D, $B527),SUMIFS('무신사 메타 광고'!$N:$N,'무신사 메타 광고'!$I:$I,$C$4,'무신사 메타 광고'!$D:$D,$B527))</f>
        <v>0</v>
      </c>
      <c r="I527" s="10">
        <f>IF($C$4="", SUMIFS('무신사 메타 광고'!$U:$U, '무신사 메타 광고'!$D:$D, $B527),SUMIFS('무신사 메타 광고'!$U:$U,'무신사 메타 광고'!$I:$I,$C$4,'무신사 메타 광고'!$D:$D,$B527))</f>
        <v>0</v>
      </c>
      <c r="J527" s="11">
        <f t="shared" si="28"/>
        <v>0</v>
      </c>
      <c r="K527" s="11">
        <f t="shared" si="29"/>
        <v>0</v>
      </c>
      <c r="L527" s="12" t="str">
        <f t="shared" si="30"/>
        <v xml:space="preserve"> </v>
      </c>
      <c r="N527" s="10">
        <f>IF($C$4="", SUMIFS('무신사 메타 광고'!$X:$X, '무신사 메타 광고'!$D:$D, $B527),SUMIFS('무신사 메타 광고'!$X:$X,'무신사 메타 광고'!I:I,$C$4,'무신사 메타 광고'!D:D,$B527))</f>
        <v>0</v>
      </c>
      <c r="O527" s="11">
        <f t="shared" si="31"/>
        <v>0</v>
      </c>
      <c r="R527" s="13"/>
      <c r="S527" s="10">
        <f>IF($S$4="", SUMIFS('무신사 메타 광고'!$L:$L, '무신사 메타 광고'!$C:$C, $R527),SUMIFS('무신사 메타 광고'!L:L,'무신사 메타 광고'!$I:$I,$S$4,'무신사 메타 광고'!$C:$C,$R527))</f>
        <v>0</v>
      </c>
      <c r="T527" s="10">
        <f>IF($S$4="", SUMIFS('무신사 메타 광고'!$V:$V, '무신사 메타 광고'!$C:$C, $R527),SUMIFS('무신사 메타 광고'!$V:$V,'무신사 메타 광고'!$I:$I,$S$4,'무신사 메타 광고'!$C:$C,$R527))</f>
        <v>0</v>
      </c>
      <c r="U527" s="11">
        <f t="shared" si="32"/>
        <v>0</v>
      </c>
      <c r="V527" s="12" t="str">
        <f t="shared" si="36"/>
        <v xml:space="preserve"> </v>
      </c>
      <c r="W527" s="10">
        <f>IF($S$4="", SUMIFS('무신사 메타 광고'!$K:$K, '무신사 메타 광고'!$C:$C, $R527),SUMIFS('무신사 메타 광고'!$K:$K,'무신사 메타 광고'!$I:$I,$S$4,'무신사 메타 광고'!$C:$C,$R527))</f>
        <v>0</v>
      </c>
      <c r="X527" s="10">
        <f>IF($S$4="", SUMIFS('무신사 메타 광고'!$N:$N, '무신사 메타 광고'!$C:$C, $R527),SUMIFS('무신사 메타 광고'!$N:$N,'무신사 메타 광고'!$I:$I,$S$4,'무신사 메타 광고'!$C:$C,$R527))</f>
        <v>0</v>
      </c>
      <c r="Y527" s="11">
        <f t="shared" si="33"/>
        <v>0</v>
      </c>
      <c r="Z527" s="12" t="str">
        <f t="shared" si="37"/>
        <v xml:space="preserve"> </v>
      </c>
      <c r="AB527" s="10">
        <f>IF($S$4="", SUMIFS('무신사 메타 광고'!$X:$X, '무신사 메타 광고'!$C:$C, $R527),SUMIFS('무신사 메타 광고'!$X:$X,'무신사 메타 광고'!$I:$I,$S$4,'무신사 메타 광고'!$C:$C,$R527))</f>
        <v>0</v>
      </c>
      <c r="AC527" s="11">
        <f t="shared" si="34"/>
        <v>0</v>
      </c>
    </row>
    <row r="528" spans="2:29">
      <c r="B528" s="9"/>
      <c r="C528" s="10">
        <f>IF($C$4="", SUMIFS('무신사 메타 광고'!$L:$L, '무신사 메타 광고'!$D:$D, $B528), SUMIFS('무신사 메타 광고'!$L:$L, '무신사 메타 광고'!$I:$I, $C$4, '무신사 메타 광고'!$D:$D, $B528))</f>
        <v>0</v>
      </c>
      <c r="D528" s="10">
        <f>IF($C$4="", SUMIFS('무신사 메타 광고'!$V:$V, '무신사 메타 광고'!$D:$D, $B528), SUMIFS('무신사 메타 광고'!$V:$V,'무신사 메타 광고'!$I:$I,$C$4,'무신사 메타 광고'!$D:$D,$B528))</f>
        <v>0</v>
      </c>
      <c r="E528" s="11">
        <f t="shared" si="27"/>
        <v>0</v>
      </c>
      <c r="F528" s="12" t="str">
        <f t="shared" si="35"/>
        <v xml:space="preserve"> </v>
      </c>
      <c r="G528" s="10">
        <f>IF($C$4="", SUMIFS('무신사 메타 광고'!$K:$K, '무신사 메타 광고'!$D:$D, $B528), SUMIFS('무신사 메타 광고'!$K:$K,'무신사 메타 광고'!$I:$I,$C$4,'무신사 메타 광고'!D:D,$B528))</f>
        <v>0</v>
      </c>
      <c r="H528" s="10">
        <f>IF($C$4="", SUMIFS('무신사 메타 광고'!$N:$N, '무신사 메타 광고'!$D:$D, $B528),SUMIFS('무신사 메타 광고'!$N:$N,'무신사 메타 광고'!$I:$I,$C$4,'무신사 메타 광고'!$D:$D,$B528))</f>
        <v>0</v>
      </c>
      <c r="I528" s="10">
        <f>IF($C$4="", SUMIFS('무신사 메타 광고'!$U:$U, '무신사 메타 광고'!$D:$D, $B528),SUMIFS('무신사 메타 광고'!$U:$U,'무신사 메타 광고'!$I:$I,$C$4,'무신사 메타 광고'!$D:$D,$B528))</f>
        <v>0</v>
      </c>
      <c r="J528" s="11">
        <f t="shared" si="28"/>
        <v>0</v>
      </c>
      <c r="K528" s="11">
        <f t="shared" si="29"/>
        <v>0</v>
      </c>
      <c r="L528" s="12" t="str">
        <f t="shared" si="30"/>
        <v xml:space="preserve"> </v>
      </c>
      <c r="N528" s="10">
        <f>IF($C$4="", SUMIFS('무신사 메타 광고'!$X:$X, '무신사 메타 광고'!$D:$D, $B528),SUMIFS('무신사 메타 광고'!$X:$X,'무신사 메타 광고'!I:I,$C$4,'무신사 메타 광고'!D:D,$B528))</f>
        <v>0</v>
      </c>
      <c r="O528" s="11">
        <f t="shared" si="31"/>
        <v>0</v>
      </c>
      <c r="R528" s="13"/>
      <c r="S528" s="10">
        <f>IF($S$4="", SUMIFS('무신사 메타 광고'!$L:$L, '무신사 메타 광고'!$C:$C, $R528),SUMIFS('무신사 메타 광고'!L:L,'무신사 메타 광고'!$I:$I,$S$4,'무신사 메타 광고'!$C:$C,$R528))</f>
        <v>0</v>
      </c>
      <c r="T528" s="10">
        <f>IF($S$4="", SUMIFS('무신사 메타 광고'!$V:$V, '무신사 메타 광고'!$C:$C, $R528),SUMIFS('무신사 메타 광고'!$V:$V,'무신사 메타 광고'!$I:$I,$S$4,'무신사 메타 광고'!$C:$C,$R528))</f>
        <v>0</v>
      </c>
      <c r="U528" s="11">
        <f t="shared" si="32"/>
        <v>0</v>
      </c>
      <c r="V528" s="12" t="str">
        <f t="shared" si="36"/>
        <v xml:space="preserve"> </v>
      </c>
      <c r="W528" s="10">
        <f>IF($S$4="", SUMIFS('무신사 메타 광고'!$K:$K, '무신사 메타 광고'!$C:$C, $R528),SUMIFS('무신사 메타 광고'!$K:$K,'무신사 메타 광고'!$I:$I,$S$4,'무신사 메타 광고'!$C:$C,$R528))</f>
        <v>0</v>
      </c>
      <c r="X528" s="10">
        <f>IF($S$4="", SUMIFS('무신사 메타 광고'!$N:$N, '무신사 메타 광고'!$C:$C, $R528),SUMIFS('무신사 메타 광고'!$N:$N,'무신사 메타 광고'!$I:$I,$S$4,'무신사 메타 광고'!$C:$C,$R528))</f>
        <v>0</v>
      </c>
      <c r="Y528" s="11">
        <f t="shared" si="33"/>
        <v>0</v>
      </c>
      <c r="Z528" s="12" t="str">
        <f t="shared" si="37"/>
        <v xml:space="preserve"> </v>
      </c>
      <c r="AB528" s="10">
        <f>IF($S$4="", SUMIFS('무신사 메타 광고'!$X:$X, '무신사 메타 광고'!$C:$C, $R528),SUMIFS('무신사 메타 광고'!$X:$X,'무신사 메타 광고'!$I:$I,$S$4,'무신사 메타 광고'!$C:$C,$R528))</f>
        <v>0</v>
      </c>
      <c r="AC528" s="11">
        <f t="shared" si="34"/>
        <v>0</v>
      </c>
    </row>
    <row r="529" spans="2:29">
      <c r="B529" s="9"/>
      <c r="C529" s="10">
        <f>IF($C$4="", SUMIFS('무신사 메타 광고'!$L:$L, '무신사 메타 광고'!$D:$D, $B529), SUMIFS('무신사 메타 광고'!$L:$L, '무신사 메타 광고'!$I:$I, $C$4, '무신사 메타 광고'!$D:$D, $B529))</f>
        <v>0</v>
      </c>
      <c r="D529" s="10">
        <f>IF($C$4="", SUMIFS('무신사 메타 광고'!$V:$V, '무신사 메타 광고'!$D:$D, $B529), SUMIFS('무신사 메타 광고'!$V:$V,'무신사 메타 광고'!$I:$I,$C$4,'무신사 메타 광고'!$D:$D,$B529))</f>
        <v>0</v>
      </c>
      <c r="E529" s="11">
        <f t="shared" si="27"/>
        <v>0</v>
      </c>
      <c r="F529" s="12" t="str">
        <f t="shared" si="35"/>
        <v xml:space="preserve"> </v>
      </c>
      <c r="G529" s="10">
        <f>IF($C$4="", SUMIFS('무신사 메타 광고'!$K:$K, '무신사 메타 광고'!$D:$D, $B529), SUMIFS('무신사 메타 광고'!$K:$K,'무신사 메타 광고'!$I:$I,$C$4,'무신사 메타 광고'!D:D,$B529))</f>
        <v>0</v>
      </c>
      <c r="H529" s="10">
        <f>IF($C$4="", SUMIFS('무신사 메타 광고'!$N:$N, '무신사 메타 광고'!$D:$D, $B529),SUMIFS('무신사 메타 광고'!$N:$N,'무신사 메타 광고'!$I:$I,$C$4,'무신사 메타 광고'!$D:$D,$B529))</f>
        <v>0</v>
      </c>
      <c r="I529" s="10">
        <f>IF($C$4="", SUMIFS('무신사 메타 광고'!$U:$U, '무신사 메타 광고'!$D:$D, $B529),SUMIFS('무신사 메타 광고'!$U:$U,'무신사 메타 광고'!$I:$I,$C$4,'무신사 메타 광고'!$D:$D,$B529))</f>
        <v>0</v>
      </c>
      <c r="J529" s="11">
        <f t="shared" si="28"/>
        <v>0</v>
      </c>
      <c r="K529" s="11">
        <f t="shared" si="29"/>
        <v>0</v>
      </c>
      <c r="L529" s="12" t="str">
        <f t="shared" si="30"/>
        <v xml:space="preserve"> </v>
      </c>
      <c r="N529" s="10">
        <f>IF($C$4="", SUMIFS('무신사 메타 광고'!$X:$X, '무신사 메타 광고'!$D:$D, $B529),SUMIFS('무신사 메타 광고'!$X:$X,'무신사 메타 광고'!I:I,$C$4,'무신사 메타 광고'!D:D,$B529))</f>
        <v>0</v>
      </c>
      <c r="O529" s="11">
        <f t="shared" si="31"/>
        <v>0</v>
      </c>
      <c r="R529" s="13"/>
      <c r="S529" s="10">
        <f>IF($S$4="", SUMIFS('무신사 메타 광고'!$L:$L, '무신사 메타 광고'!$C:$C, $R529),SUMIFS('무신사 메타 광고'!L:L,'무신사 메타 광고'!$I:$I,$S$4,'무신사 메타 광고'!$C:$C,$R529))</f>
        <v>0</v>
      </c>
      <c r="T529" s="10">
        <f>IF($S$4="", SUMIFS('무신사 메타 광고'!$V:$V, '무신사 메타 광고'!$C:$C, $R529),SUMIFS('무신사 메타 광고'!$V:$V,'무신사 메타 광고'!$I:$I,$S$4,'무신사 메타 광고'!$C:$C,$R529))</f>
        <v>0</v>
      </c>
      <c r="U529" s="11">
        <f t="shared" si="32"/>
        <v>0</v>
      </c>
      <c r="V529" s="12" t="str">
        <f t="shared" si="36"/>
        <v xml:space="preserve"> </v>
      </c>
      <c r="W529" s="10">
        <f>IF($S$4="", SUMIFS('무신사 메타 광고'!$K:$K, '무신사 메타 광고'!$C:$C, $R529),SUMIFS('무신사 메타 광고'!$K:$K,'무신사 메타 광고'!$I:$I,$S$4,'무신사 메타 광고'!$C:$C,$R529))</f>
        <v>0</v>
      </c>
      <c r="X529" s="10">
        <f>IF($S$4="", SUMIFS('무신사 메타 광고'!$N:$N, '무신사 메타 광고'!$C:$C, $R529),SUMIFS('무신사 메타 광고'!$N:$N,'무신사 메타 광고'!$I:$I,$S$4,'무신사 메타 광고'!$C:$C,$R529))</f>
        <v>0</v>
      </c>
      <c r="Y529" s="11">
        <f t="shared" si="33"/>
        <v>0</v>
      </c>
      <c r="Z529" s="12" t="str">
        <f t="shared" si="37"/>
        <v xml:space="preserve"> </v>
      </c>
      <c r="AB529" s="10">
        <f>IF($S$4="", SUMIFS('무신사 메타 광고'!$X:$X, '무신사 메타 광고'!$C:$C, $R529),SUMIFS('무신사 메타 광고'!$X:$X,'무신사 메타 광고'!$I:$I,$S$4,'무신사 메타 광고'!$C:$C,$R529))</f>
        <v>0</v>
      </c>
      <c r="AC529" s="11">
        <f t="shared" si="34"/>
        <v>0</v>
      </c>
    </row>
    <row r="530" spans="2:29">
      <c r="B530" s="9"/>
      <c r="C530" s="10">
        <f>IF($C$4="", SUMIFS('무신사 메타 광고'!$L:$L, '무신사 메타 광고'!$D:$D, $B530), SUMIFS('무신사 메타 광고'!$L:$L, '무신사 메타 광고'!$I:$I, $C$4, '무신사 메타 광고'!$D:$D, $B530))</f>
        <v>0</v>
      </c>
      <c r="D530" s="10">
        <f>IF($C$4="", SUMIFS('무신사 메타 광고'!$V:$V, '무신사 메타 광고'!$D:$D, $B530), SUMIFS('무신사 메타 광고'!$V:$V,'무신사 메타 광고'!$I:$I,$C$4,'무신사 메타 광고'!$D:$D,$B530))</f>
        <v>0</v>
      </c>
      <c r="E530" s="11">
        <f t="shared" si="27"/>
        <v>0</v>
      </c>
      <c r="F530" s="12" t="str">
        <f t="shared" si="35"/>
        <v xml:space="preserve"> </v>
      </c>
      <c r="G530" s="10">
        <f>IF($C$4="", SUMIFS('무신사 메타 광고'!$K:$K, '무신사 메타 광고'!$D:$D, $B530), SUMIFS('무신사 메타 광고'!$K:$K,'무신사 메타 광고'!$I:$I,$C$4,'무신사 메타 광고'!D:D,$B530))</f>
        <v>0</v>
      </c>
      <c r="H530" s="10">
        <f>IF($C$4="", SUMIFS('무신사 메타 광고'!$N:$N, '무신사 메타 광고'!$D:$D, $B530),SUMIFS('무신사 메타 광고'!$N:$N,'무신사 메타 광고'!$I:$I,$C$4,'무신사 메타 광고'!$D:$D,$B530))</f>
        <v>0</v>
      </c>
      <c r="I530" s="10">
        <f>IF($C$4="", SUMIFS('무신사 메타 광고'!$U:$U, '무신사 메타 광고'!$D:$D, $B530),SUMIFS('무신사 메타 광고'!$U:$U,'무신사 메타 광고'!$I:$I,$C$4,'무신사 메타 광고'!$D:$D,$B530))</f>
        <v>0</v>
      </c>
      <c r="J530" s="11">
        <f t="shared" si="28"/>
        <v>0</v>
      </c>
      <c r="K530" s="11">
        <f t="shared" si="29"/>
        <v>0</v>
      </c>
      <c r="L530" s="12" t="str">
        <f t="shared" si="30"/>
        <v xml:space="preserve"> </v>
      </c>
      <c r="N530" s="10">
        <f>IF($C$4="", SUMIFS('무신사 메타 광고'!$X:$X, '무신사 메타 광고'!$D:$D, $B530),SUMIFS('무신사 메타 광고'!$X:$X,'무신사 메타 광고'!I:I,$C$4,'무신사 메타 광고'!D:D,$B530))</f>
        <v>0</v>
      </c>
      <c r="O530" s="11">
        <f t="shared" si="31"/>
        <v>0</v>
      </c>
      <c r="R530" s="13"/>
      <c r="S530" s="10">
        <f>IF($S$4="", SUMIFS('무신사 메타 광고'!$L:$L, '무신사 메타 광고'!$C:$C, $R530),SUMIFS('무신사 메타 광고'!L:L,'무신사 메타 광고'!$I:$I,$S$4,'무신사 메타 광고'!$C:$C,$R530))</f>
        <v>0</v>
      </c>
      <c r="T530" s="10">
        <f>IF($S$4="", SUMIFS('무신사 메타 광고'!$V:$V, '무신사 메타 광고'!$C:$C, $R530),SUMIFS('무신사 메타 광고'!$V:$V,'무신사 메타 광고'!$I:$I,$S$4,'무신사 메타 광고'!$C:$C,$R530))</f>
        <v>0</v>
      </c>
      <c r="U530" s="11">
        <f t="shared" si="32"/>
        <v>0</v>
      </c>
      <c r="V530" s="12" t="str">
        <f t="shared" si="36"/>
        <v xml:space="preserve"> </v>
      </c>
      <c r="W530" s="10">
        <f>IF($S$4="", SUMIFS('무신사 메타 광고'!$K:$K, '무신사 메타 광고'!$C:$C, $R530),SUMIFS('무신사 메타 광고'!$K:$K,'무신사 메타 광고'!$I:$I,$S$4,'무신사 메타 광고'!$C:$C,$R530))</f>
        <v>0</v>
      </c>
      <c r="X530" s="10">
        <f>IF($S$4="", SUMIFS('무신사 메타 광고'!$N:$N, '무신사 메타 광고'!$C:$C, $R530),SUMIFS('무신사 메타 광고'!$N:$N,'무신사 메타 광고'!$I:$I,$S$4,'무신사 메타 광고'!$C:$C,$R530))</f>
        <v>0</v>
      </c>
      <c r="Y530" s="11">
        <f t="shared" si="33"/>
        <v>0</v>
      </c>
      <c r="Z530" s="12" t="str">
        <f t="shared" si="37"/>
        <v xml:space="preserve"> </v>
      </c>
      <c r="AB530" s="10">
        <f>IF($S$4="", SUMIFS('무신사 메타 광고'!$X:$X, '무신사 메타 광고'!$C:$C, $R530),SUMIFS('무신사 메타 광고'!$X:$X,'무신사 메타 광고'!$I:$I,$S$4,'무신사 메타 광고'!$C:$C,$R530))</f>
        <v>0</v>
      </c>
      <c r="AC530" s="11">
        <f t="shared" si="34"/>
        <v>0</v>
      </c>
    </row>
    <row r="531" spans="2:29">
      <c r="B531" s="9"/>
      <c r="C531" s="10">
        <f>IF($C$4="", SUMIFS('무신사 메타 광고'!$L:$L, '무신사 메타 광고'!$D:$D, $B531), SUMIFS('무신사 메타 광고'!$L:$L, '무신사 메타 광고'!$I:$I, $C$4, '무신사 메타 광고'!$D:$D, $B531))</f>
        <v>0</v>
      </c>
      <c r="D531" s="10">
        <f>IF($C$4="", SUMIFS('무신사 메타 광고'!$V:$V, '무신사 메타 광고'!$D:$D, $B531), SUMIFS('무신사 메타 광고'!$V:$V,'무신사 메타 광고'!$I:$I,$C$4,'무신사 메타 광고'!$D:$D,$B531))</f>
        <v>0</v>
      </c>
      <c r="E531" s="11">
        <f t="shared" si="27"/>
        <v>0</v>
      </c>
      <c r="F531" s="12" t="str">
        <f t="shared" si="35"/>
        <v xml:space="preserve"> </v>
      </c>
      <c r="G531" s="10">
        <f>IF($C$4="", SUMIFS('무신사 메타 광고'!$K:$K, '무신사 메타 광고'!$D:$D, $B531), SUMIFS('무신사 메타 광고'!$K:$K,'무신사 메타 광고'!$I:$I,$C$4,'무신사 메타 광고'!D:D,$B531))</f>
        <v>0</v>
      </c>
      <c r="H531" s="10">
        <f>IF($C$4="", SUMIFS('무신사 메타 광고'!$N:$N, '무신사 메타 광고'!$D:$D, $B531),SUMIFS('무신사 메타 광고'!$N:$N,'무신사 메타 광고'!$I:$I,$C$4,'무신사 메타 광고'!$D:$D,$B531))</f>
        <v>0</v>
      </c>
      <c r="I531" s="10">
        <f>IF($C$4="", SUMIFS('무신사 메타 광고'!$U:$U, '무신사 메타 광고'!$D:$D, $B531),SUMIFS('무신사 메타 광고'!$U:$U,'무신사 메타 광고'!$I:$I,$C$4,'무신사 메타 광고'!$D:$D,$B531))</f>
        <v>0</v>
      </c>
      <c r="J531" s="11">
        <f t="shared" si="28"/>
        <v>0</v>
      </c>
      <c r="K531" s="11">
        <f t="shared" si="29"/>
        <v>0</v>
      </c>
      <c r="L531" s="12" t="str">
        <f t="shared" si="30"/>
        <v xml:space="preserve"> </v>
      </c>
      <c r="N531" s="10">
        <f>IF($C$4="", SUMIFS('무신사 메타 광고'!$X:$X, '무신사 메타 광고'!$D:$D, $B531),SUMIFS('무신사 메타 광고'!$X:$X,'무신사 메타 광고'!I:I,$C$4,'무신사 메타 광고'!D:D,$B531))</f>
        <v>0</v>
      </c>
      <c r="O531" s="11">
        <f t="shared" si="31"/>
        <v>0</v>
      </c>
      <c r="R531" s="13"/>
      <c r="S531" s="10">
        <f>IF($S$4="", SUMIFS('무신사 메타 광고'!$L:$L, '무신사 메타 광고'!$C:$C, $R531),SUMIFS('무신사 메타 광고'!L:L,'무신사 메타 광고'!$I:$I,$S$4,'무신사 메타 광고'!$C:$C,$R531))</f>
        <v>0</v>
      </c>
      <c r="T531" s="10">
        <f>IF($S$4="", SUMIFS('무신사 메타 광고'!$V:$V, '무신사 메타 광고'!$C:$C, $R531),SUMIFS('무신사 메타 광고'!$V:$V,'무신사 메타 광고'!$I:$I,$S$4,'무신사 메타 광고'!$C:$C,$R531))</f>
        <v>0</v>
      </c>
      <c r="U531" s="11">
        <f t="shared" si="32"/>
        <v>0</v>
      </c>
      <c r="V531" s="12" t="str">
        <f t="shared" si="36"/>
        <v xml:space="preserve"> </v>
      </c>
      <c r="W531" s="10">
        <f>IF($S$4="", SUMIFS('무신사 메타 광고'!$K:$K, '무신사 메타 광고'!$C:$C, $R531),SUMIFS('무신사 메타 광고'!$K:$K,'무신사 메타 광고'!$I:$I,$S$4,'무신사 메타 광고'!$C:$C,$R531))</f>
        <v>0</v>
      </c>
      <c r="X531" s="10">
        <f>IF($S$4="", SUMIFS('무신사 메타 광고'!$N:$N, '무신사 메타 광고'!$C:$C, $R531),SUMIFS('무신사 메타 광고'!$N:$N,'무신사 메타 광고'!$I:$I,$S$4,'무신사 메타 광고'!$C:$C,$R531))</f>
        <v>0</v>
      </c>
      <c r="Y531" s="11">
        <f t="shared" si="33"/>
        <v>0</v>
      </c>
      <c r="Z531" s="12" t="str">
        <f t="shared" si="37"/>
        <v xml:space="preserve"> </v>
      </c>
      <c r="AB531" s="10">
        <f>IF($S$4="", SUMIFS('무신사 메타 광고'!$X:$X, '무신사 메타 광고'!$C:$C, $R531),SUMIFS('무신사 메타 광고'!$X:$X,'무신사 메타 광고'!$I:$I,$S$4,'무신사 메타 광고'!$C:$C,$R531))</f>
        <v>0</v>
      </c>
      <c r="AC531" s="11">
        <f t="shared" si="34"/>
        <v>0</v>
      </c>
    </row>
    <row r="532" spans="2:29">
      <c r="B532" s="9"/>
      <c r="C532" s="10">
        <f>IF($C$4="", SUMIFS('무신사 메타 광고'!$L:$L, '무신사 메타 광고'!$D:$D, $B532), SUMIFS('무신사 메타 광고'!$L:$L, '무신사 메타 광고'!$I:$I, $C$4, '무신사 메타 광고'!$D:$D, $B532))</f>
        <v>0</v>
      </c>
      <c r="D532" s="10">
        <f>IF($C$4="", SUMIFS('무신사 메타 광고'!$V:$V, '무신사 메타 광고'!$D:$D, $B532), SUMIFS('무신사 메타 광고'!$V:$V,'무신사 메타 광고'!$I:$I,$C$4,'무신사 메타 광고'!$D:$D,$B532))</f>
        <v>0</v>
      </c>
      <c r="E532" s="11">
        <f t="shared" si="27"/>
        <v>0</v>
      </c>
      <c r="F532" s="12" t="str">
        <f t="shared" si="35"/>
        <v xml:space="preserve"> </v>
      </c>
      <c r="G532" s="10">
        <f>IF($C$4="", SUMIFS('무신사 메타 광고'!$K:$K, '무신사 메타 광고'!$D:$D, $B532), SUMIFS('무신사 메타 광고'!$K:$K,'무신사 메타 광고'!$I:$I,$C$4,'무신사 메타 광고'!D:D,$B532))</f>
        <v>0</v>
      </c>
      <c r="H532" s="10">
        <f>IF($C$4="", SUMIFS('무신사 메타 광고'!$N:$N, '무신사 메타 광고'!$D:$D, $B532),SUMIFS('무신사 메타 광고'!$N:$N,'무신사 메타 광고'!$I:$I,$C$4,'무신사 메타 광고'!$D:$D,$B532))</f>
        <v>0</v>
      </c>
      <c r="I532" s="10">
        <f>IF($C$4="", SUMIFS('무신사 메타 광고'!$U:$U, '무신사 메타 광고'!$D:$D, $B532),SUMIFS('무신사 메타 광고'!$U:$U,'무신사 메타 광고'!$I:$I,$C$4,'무신사 메타 광고'!$D:$D,$B532))</f>
        <v>0</v>
      </c>
      <c r="J532" s="11">
        <f t="shared" si="28"/>
        <v>0</v>
      </c>
      <c r="K532" s="11">
        <f t="shared" si="29"/>
        <v>0</v>
      </c>
      <c r="L532" s="12" t="str">
        <f t="shared" si="30"/>
        <v xml:space="preserve"> </v>
      </c>
      <c r="N532" s="10">
        <f>IF($C$4="", SUMIFS('무신사 메타 광고'!$X:$X, '무신사 메타 광고'!$D:$D, $B532),SUMIFS('무신사 메타 광고'!$X:$X,'무신사 메타 광고'!I:I,$C$4,'무신사 메타 광고'!D:D,$B532))</f>
        <v>0</v>
      </c>
      <c r="O532" s="11">
        <f t="shared" si="31"/>
        <v>0</v>
      </c>
      <c r="R532" s="13"/>
      <c r="S532" s="10">
        <f>IF($S$4="", SUMIFS('무신사 메타 광고'!$L:$L, '무신사 메타 광고'!$C:$C, $R532),SUMIFS('무신사 메타 광고'!L:L,'무신사 메타 광고'!$I:$I,$S$4,'무신사 메타 광고'!$C:$C,$R532))</f>
        <v>0</v>
      </c>
      <c r="T532" s="10">
        <f>IF($S$4="", SUMIFS('무신사 메타 광고'!$V:$V, '무신사 메타 광고'!$C:$C, $R532),SUMIFS('무신사 메타 광고'!$V:$V,'무신사 메타 광고'!$I:$I,$S$4,'무신사 메타 광고'!$C:$C,$R532))</f>
        <v>0</v>
      </c>
      <c r="U532" s="11">
        <f t="shared" si="32"/>
        <v>0</v>
      </c>
      <c r="V532" s="12" t="str">
        <f t="shared" si="36"/>
        <v xml:space="preserve"> </v>
      </c>
      <c r="W532" s="10">
        <f>IF($S$4="", SUMIFS('무신사 메타 광고'!$K:$K, '무신사 메타 광고'!$C:$C, $R532),SUMIFS('무신사 메타 광고'!$K:$K,'무신사 메타 광고'!$I:$I,$S$4,'무신사 메타 광고'!$C:$C,$R532))</f>
        <v>0</v>
      </c>
      <c r="X532" s="10">
        <f>IF($S$4="", SUMIFS('무신사 메타 광고'!$N:$N, '무신사 메타 광고'!$C:$C, $R532),SUMIFS('무신사 메타 광고'!$N:$N,'무신사 메타 광고'!$I:$I,$S$4,'무신사 메타 광고'!$C:$C,$R532))</f>
        <v>0</v>
      </c>
      <c r="Y532" s="11">
        <f t="shared" si="33"/>
        <v>0</v>
      </c>
      <c r="Z532" s="12" t="str">
        <f t="shared" si="37"/>
        <v xml:space="preserve"> </v>
      </c>
      <c r="AB532" s="10">
        <f>IF($S$4="", SUMIFS('무신사 메타 광고'!$X:$X, '무신사 메타 광고'!$C:$C, $R532),SUMIFS('무신사 메타 광고'!$X:$X,'무신사 메타 광고'!$I:$I,$S$4,'무신사 메타 광고'!$C:$C,$R532))</f>
        <v>0</v>
      </c>
      <c r="AC532" s="11">
        <f t="shared" si="34"/>
        <v>0</v>
      </c>
    </row>
    <row r="533" spans="2:29">
      <c r="B533" s="9"/>
      <c r="C533" s="10">
        <f>IF($C$4="", SUMIFS('무신사 메타 광고'!$L:$L, '무신사 메타 광고'!$D:$D, $B533), SUMIFS('무신사 메타 광고'!$L:$L, '무신사 메타 광고'!$I:$I, $C$4, '무신사 메타 광고'!$D:$D, $B533))</f>
        <v>0</v>
      </c>
      <c r="D533" s="10">
        <f>IF($C$4="", SUMIFS('무신사 메타 광고'!$V:$V, '무신사 메타 광고'!$D:$D, $B533), SUMIFS('무신사 메타 광고'!$V:$V,'무신사 메타 광고'!$I:$I,$C$4,'무신사 메타 광고'!$D:$D,$B533))</f>
        <v>0</v>
      </c>
      <c r="E533" s="11">
        <f t="shared" si="27"/>
        <v>0</v>
      </c>
      <c r="F533" s="12" t="str">
        <f t="shared" si="35"/>
        <v xml:space="preserve"> </v>
      </c>
      <c r="G533" s="10">
        <f>IF($C$4="", SUMIFS('무신사 메타 광고'!$K:$K, '무신사 메타 광고'!$D:$D, $B533), SUMIFS('무신사 메타 광고'!$K:$K,'무신사 메타 광고'!$I:$I,$C$4,'무신사 메타 광고'!D:D,$B533))</f>
        <v>0</v>
      </c>
      <c r="H533" s="10">
        <f>IF($C$4="", SUMIFS('무신사 메타 광고'!$N:$N, '무신사 메타 광고'!$D:$D, $B533),SUMIFS('무신사 메타 광고'!$N:$N,'무신사 메타 광고'!$I:$I,$C$4,'무신사 메타 광고'!$D:$D,$B533))</f>
        <v>0</v>
      </c>
      <c r="I533" s="10">
        <f>IF($C$4="", SUMIFS('무신사 메타 광고'!$U:$U, '무신사 메타 광고'!$D:$D, $B533),SUMIFS('무신사 메타 광고'!$U:$U,'무신사 메타 광고'!$I:$I,$C$4,'무신사 메타 광고'!$D:$D,$B533))</f>
        <v>0</v>
      </c>
      <c r="J533" s="11">
        <f t="shared" si="28"/>
        <v>0</v>
      </c>
      <c r="K533" s="11">
        <f t="shared" si="29"/>
        <v>0</v>
      </c>
      <c r="L533" s="12" t="str">
        <f t="shared" si="30"/>
        <v xml:space="preserve"> </v>
      </c>
      <c r="N533" s="10">
        <f>IF($C$4="", SUMIFS('무신사 메타 광고'!$X:$X, '무신사 메타 광고'!$D:$D, $B533),SUMIFS('무신사 메타 광고'!$X:$X,'무신사 메타 광고'!I:I,$C$4,'무신사 메타 광고'!D:D,$B533))</f>
        <v>0</v>
      </c>
      <c r="O533" s="11">
        <f t="shared" si="31"/>
        <v>0</v>
      </c>
      <c r="R533" s="13"/>
      <c r="S533" s="10">
        <f>IF($S$4="", SUMIFS('무신사 메타 광고'!$L:$L, '무신사 메타 광고'!$C:$C, $R533),SUMIFS('무신사 메타 광고'!L:L,'무신사 메타 광고'!$I:$I,$S$4,'무신사 메타 광고'!$C:$C,$R533))</f>
        <v>0</v>
      </c>
      <c r="T533" s="10">
        <f>IF($S$4="", SUMIFS('무신사 메타 광고'!$V:$V, '무신사 메타 광고'!$C:$C, $R533),SUMIFS('무신사 메타 광고'!$V:$V,'무신사 메타 광고'!$I:$I,$S$4,'무신사 메타 광고'!$C:$C,$R533))</f>
        <v>0</v>
      </c>
      <c r="U533" s="11">
        <f t="shared" si="32"/>
        <v>0</v>
      </c>
      <c r="V533" s="12" t="str">
        <f t="shared" si="36"/>
        <v xml:space="preserve"> </v>
      </c>
      <c r="W533" s="10">
        <f>IF($S$4="", SUMIFS('무신사 메타 광고'!$K:$K, '무신사 메타 광고'!$C:$C, $R533),SUMIFS('무신사 메타 광고'!$K:$K,'무신사 메타 광고'!$I:$I,$S$4,'무신사 메타 광고'!$C:$C,$R533))</f>
        <v>0</v>
      </c>
      <c r="X533" s="10">
        <f>IF($S$4="", SUMIFS('무신사 메타 광고'!$N:$N, '무신사 메타 광고'!$C:$C, $R533),SUMIFS('무신사 메타 광고'!$N:$N,'무신사 메타 광고'!$I:$I,$S$4,'무신사 메타 광고'!$C:$C,$R533))</f>
        <v>0</v>
      </c>
      <c r="Y533" s="11">
        <f t="shared" si="33"/>
        <v>0</v>
      </c>
      <c r="Z533" s="12" t="str">
        <f t="shared" si="37"/>
        <v xml:space="preserve"> </v>
      </c>
      <c r="AB533" s="10">
        <f>IF($S$4="", SUMIFS('무신사 메타 광고'!$X:$X, '무신사 메타 광고'!$C:$C, $R533),SUMIFS('무신사 메타 광고'!$X:$X,'무신사 메타 광고'!$I:$I,$S$4,'무신사 메타 광고'!$C:$C,$R533))</f>
        <v>0</v>
      </c>
      <c r="AC533" s="11">
        <f t="shared" si="34"/>
        <v>0</v>
      </c>
    </row>
    <row r="534" spans="2:29">
      <c r="B534" s="9"/>
      <c r="C534" s="10">
        <f>IF($C$4="", SUMIFS('무신사 메타 광고'!$L:$L, '무신사 메타 광고'!$D:$D, $B534), SUMIFS('무신사 메타 광고'!$L:$L, '무신사 메타 광고'!$I:$I, $C$4, '무신사 메타 광고'!$D:$D, $B534))</f>
        <v>0</v>
      </c>
      <c r="D534" s="10">
        <f>IF($C$4="", SUMIFS('무신사 메타 광고'!$V:$V, '무신사 메타 광고'!$D:$D, $B534), SUMIFS('무신사 메타 광고'!$V:$V,'무신사 메타 광고'!$I:$I,$C$4,'무신사 메타 광고'!$D:$D,$B534))</f>
        <v>0</v>
      </c>
      <c r="E534" s="11">
        <f t="shared" si="27"/>
        <v>0</v>
      </c>
      <c r="F534" s="12" t="str">
        <f t="shared" si="35"/>
        <v xml:space="preserve"> </v>
      </c>
      <c r="G534" s="10">
        <f>IF($C$4="", SUMIFS('무신사 메타 광고'!$K:$K, '무신사 메타 광고'!$D:$D, $B534), SUMIFS('무신사 메타 광고'!$K:$K,'무신사 메타 광고'!$I:$I,$C$4,'무신사 메타 광고'!D:D,$B534))</f>
        <v>0</v>
      </c>
      <c r="H534" s="10">
        <f>IF($C$4="", SUMIFS('무신사 메타 광고'!$N:$N, '무신사 메타 광고'!$D:$D, $B534),SUMIFS('무신사 메타 광고'!$N:$N,'무신사 메타 광고'!$I:$I,$C$4,'무신사 메타 광고'!$D:$D,$B534))</f>
        <v>0</v>
      </c>
      <c r="I534" s="10">
        <f>IF($C$4="", SUMIFS('무신사 메타 광고'!$U:$U, '무신사 메타 광고'!$D:$D, $B534),SUMIFS('무신사 메타 광고'!$U:$U,'무신사 메타 광고'!$I:$I,$C$4,'무신사 메타 광고'!$D:$D,$B534))</f>
        <v>0</v>
      </c>
      <c r="J534" s="11">
        <f t="shared" si="28"/>
        <v>0</v>
      </c>
      <c r="K534" s="11">
        <f t="shared" si="29"/>
        <v>0</v>
      </c>
      <c r="L534" s="12" t="str">
        <f t="shared" si="30"/>
        <v xml:space="preserve"> </v>
      </c>
      <c r="N534" s="10">
        <f>IF($C$4="", SUMIFS('무신사 메타 광고'!$X:$X, '무신사 메타 광고'!$D:$D, $B534),SUMIFS('무신사 메타 광고'!$X:$X,'무신사 메타 광고'!I:I,$C$4,'무신사 메타 광고'!D:D,$B534))</f>
        <v>0</v>
      </c>
      <c r="O534" s="11">
        <f t="shared" si="31"/>
        <v>0</v>
      </c>
      <c r="R534" s="13"/>
      <c r="S534" s="10">
        <f>IF($S$4="", SUMIFS('무신사 메타 광고'!$L:$L, '무신사 메타 광고'!$C:$C, $R534),SUMIFS('무신사 메타 광고'!L:L,'무신사 메타 광고'!$I:$I,$S$4,'무신사 메타 광고'!$C:$C,$R534))</f>
        <v>0</v>
      </c>
      <c r="T534" s="10">
        <f>IF($S$4="", SUMIFS('무신사 메타 광고'!$V:$V, '무신사 메타 광고'!$C:$C, $R534),SUMIFS('무신사 메타 광고'!$V:$V,'무신사 메타 광고'!$I:$I,$S$4,'무신사 메타 광고'!$C:$C,$R534))</f>
        <v>0</v>
      </c>
      <c r="U534" s="11">
        <f t="shared" si="32"/>
        <v>0</v>
      </c>
      <c r="V534" s="12" t="str">
        <f t="shared" si="36"/>
        <v xml:space="preserve"> </v>
      </c>
      <c r="W534" s="10">
        <f>IF($S$4="", SUMIFS('무신사 메타 광고'!$K:$K, '무신사 메타 광고'!$C:$C, $R534),SUMIFS('무신사 메타 광고'!$K:$K,'무신사 메타 광고'!$I:$I,$S$4,'무신사 메타 광고'!$C:$C,$R534))</f>
        <v>0</v>
      </c>
      <c r="X534" s="10">
        <f>IF($S$4="", SUMIFS('무신사 메타 광고'!$N:$N, '무신사 메타 광고'!$C:$C, $R534),SUMIFS('무신사 메타 광고'!$N:$N,'무신사 메타 광고'!$I:$I,$S$4,'무신사 메타 광고'!$C:$C,$R534))</f>
        <v>0</v>
      </c>
      <c r="Y534" s="11">
        <f t="shared" si="33"/>
        <v>0</v>
      </c>
      <c r="Z534" s="12" t="str">
        <f t="shared" si="37"/>
        <v xml:space="preserve"> </v>
      </c>
      <c r="AB534" s="10">
        <f>IF($S$4="", SUMIFS('무신사 메타 광고'!$X:$X, '무신사 메타 광고'!$C:$C, $R534),SUMIFS('무신사 메타 광고'!$X:$X,'무신사 메타 광고'!$I:$I,$S$4,'무신사 메타 광고'!$C:$C,$R534))</f>
        <v>0</v>
      </c>
      <c r="AC534" s="11">
        <f t="shared" si="34"/>
        <v>0</v>
      </c>
    </row>
    <row r="535" spans="2:29">
      <c r="B535" s="9"/>
      <c r="C535" s="10">
        <f>IF($C$4="", SUMIFS('무신사 메타 광고'!$L:$L, '무신사 메타 광고'!$D:$D, $B535), SUMIFS('무신사 메타 광고'!$L:$L, '무신사 메타 광고'!$I:$I, $C$4, '무신사 메타 광고'!$D:$D, $B535))</f>
        <v>0</v>
      </c>
      <c r="D535" s="10">
        <f>IF($C$4="", SUMIFS('무신사 메타 광고'!$V:$V, '무신사 메타 광고'!$D:$D, $B535), SUMIFS('무신사 메타 광고'!$V:$V,'무신사 메타 광고'!$I:$I,$C$4,'무신사 메타 광고'!$D:$D,$B535))</f>
        <v>0</v>
      </c>
      <c r="E535" s="11">
        <f t="shared" si="27"/>
        <v>0</v>
      </c>
      <c r="F535" s="12" t="str">
        <f t="shared" si="35"/>
        <v xml:space="preserve"> </v>
      </c>
      <c r="G535" s="10">
        <f>IF($C$4="", SUMIFS('무신사 메타 광고'!$K:$K, '무신사 메타 광고'!$D:$D, $B535), SUMIFS('무신사 메타 광고'!$K:$K,'무신사 메타 광고'!$I:$I,$C$4,'무신사 메타 광고'!D:D,$B535))</f>
        <v>0</v>
      </c>
      <c r="H535" s="10">
        <f>IF($C$4="", SUMIFS('무신사 메타 광고'!$N:$N, '무신사 메타 광고'!$D:$D, $B535),SUMIFS('무신사 메타 광고'!$N:$N,'무신사 메타 광고'!$I:$I,$C$4,'무신사 메타 광고'!$D:$D,$B535))</f>
        <v>0</v>
      </c>
      <c r="I535" s="10">
        <f>IF($C$4="", SUMIFS('무신사 메타 광고'!$U:$U, '무신사 메타 광고'!$D:$D, $B535),SUMIFS('무신사 메타 광고'!$U:$U,'무신사 메타 광고'!$I:$I,$C$4,'무신사 메타 광고'!$D:$D,$B535))</f>
        <v>0</v>
      </c>
      <c r="J535" s="11">
        <f t="shared" si="28"/>
        <v>0</v>
      </c>
      <c r="K535" s="11">
        <f t="shared" si="29"/>
        <v>0</v>
      </c>
      <c r="L535" s="12" t="str">
        <f t="shared" si="30"/>
        <v xml:space="preserve"> </v>
      </c>
      <c r="N535" s="10">
        <f>IF($C$4="", SUMIFS('무신사 메타 광고'!$X:$X, '무신사 메타 광고'!$D:$D, $B535),SUMIFS('무신사 메타 광고'!$X:$X,'무신사 메타 광고'!I:I,$C$4,'무신사 메타 광고'!D:D,$B535))</f>
        <v>0</v>
      </c>
      <c r="O535" s="11">
        <f t="shared" si="31"/>
        <v>0</v>
      </c>
      <c r="R535" s="13"/>
      <c r="S535" s="10">
        <f>IF($S$4="", SUMIFS('무신사 메타 광고'!$L:$L, '무신사 메타 광고'!$C:$C, $R535),SUMIFS('무신사 메타 광고'!L:L,'무신사 메타 광고'!$I:$I,$S$4,'무신사 메타 광고'!$C:$C,$R535))</f>
        <v>0</v>
      </c>
      <c r="T535" s="10">
        <f>IF($S$4="", SUMIFS('무신사 메타 광고'!$V:$V, '무신사 메타 광고'!$C:$C, $R535),SUMIFS('무신사 메타 광고'!$V:$V,'무신사 메타 광고'!$I:$I,$S$4,'무신사 메타 광고'!$C:$C,$R535))</f>
        <v>0</v>
      </c>
      <c r="U535" s="11">
        <f t="shared" si="32"/>
        <v>0</v>
      </c>
      <c r="V535" s="12" t="str">
        <f t="shared" si="36"/>
        <v xml:space="preserve"> </v>
      </c>
      <c r="W535" s="10">
        <f>IF($S$4="", SUMIFS('무신사 메타 광고'!$K:$K, '무신사 메타 광고'!$C:$C, $R535),SUMIFS('무신사 메타 광고'!$K:$K,'무신사 메타 광고'!$I:$I,$S$4,'무신사 메타 광고'!$C:$C,$R535))</f>
        <v>0</v>
      </c>
      <c r="X535" s="10">
        <f>IF($S$4="", SUMIFS('무신사 메타 광고'!$N:$N, '무신사 메타 광고'!$C:$C, $R535),SUMIFS('무신사 메타 광고'!$N:$N,'무신사 메타 광고'!$I:$I,$S$4,'무신사 메타 광고'!$C:$C,$R535))</f>
        <v>0</v>
      </c>
      <c r="Y535" s="11">
        <f t="shared" si="33"/>
        <v>0</v>
      </c>
      <c r="Z535" s="12" t="str">
        <f t="shared" si="37"/>
        <v xml:space="preserve"> </v>
      </c>
      <c r="AB535" s="10">
        <f>IF($S$4="", SUMIFS('무신사 메타 광고'!$X:$X, '무신사 메타 광고'!$C:$C, $R535),SUMIFS('무신사 메타 광고'!$X:$X,'무신사 메타 광고'!$I:$I,$S$4,'무신사 메타 광고'!$C:$C,$R535))</f>
        <v>0</v>
      </c>
      <c r="AC535" s="11">
        <f t="shared" si="34"/>
        <v>0</v>
      </c>
    </row>
    <row r="536" spans="2:29">
      <c r="B536" s="9"/>
      <c r="C536" s="10">
        <f>IF($C$4="", SUMIFS('무신사 메타 광고'!$L:$L, '무신사 메타 광고'!$D:$D, $B536), SUMIFS('무신사 메타 광고'!$L:$L, '무신사 메타 광고'!$I:$I, $C$4, '무신사 메타 광고'!$D:$D, $B536))</f>
        <v>0</v>
      </c>
      <c r="D536" s="10">
        <f>IF($C$4="", SUMIFS('무신사 메타 광고'!$V:$V, '무신사 메타 광고'!$D:$D, $B536), SUMIFS('무신사 메타 광고'!$V:$V,'무신사 메타 광고'!$I:$I,$C$4,'무신사 메타 광고'!$D:$D,$B536))</f>
        <v>0</v>
      </c>
      <c r="E536" s="11">
        <f t="shared" si="27"/>
        <v>0</v>
      </c>
      <c r="F536" s="12" t="str">
        <f t="shared" si="35"/>
        <v xml:space="preserve"> </v>
      </c>
      <c r="G536" s="10">
        <f>IF($C$4="", SUMIFS('무신사 메타 광고'!$K:$K, '무신사 메타 광고'!$D:$D, $B536), SUMIFS('무신사 메타 광고'!$K:$K,'무신사 메타 광고'!$I:$I,$C$4,'무신사 메타 광고'!D:D,$B536))</f>
        <v>0</v>
      </c>
      <c r="H536" s="10">
        <f>IF($C$4="", SUMIFS('무신사 메타 광고'!$N:$N, '무신사 메타 광고'!$D:$D, $B536),SUMIFS('무신사 메타 광고'!$N:$N,'무신사 메타 광고'!$I:$I,$C$4,'무신사 메타 광고'!$D:$D,$B536))</f>
        <v>0</v>
      </c>
      <c r="I536" s="10">
        <f>IF($C$4="", SUMIFS('무신사 메타 광고'!$U:$U, '무신사 메타 광고'!$D:$D, $B536),SUMIFS('무신사 메타 광고'!$U:$U,'무신사 메타 광고'!$I:$I,$C$4,'무신사 메타 광고'!$D:$D,$B536))</f>
        <v>0</v>
      </c>
      <c r="J536" s="11">
        <f t="shared" si="28"/>
        <v>0</v>
      </c>
      <c r="K536" s="11">
        <f t="shared" si="29"/>
        <v>0</v>
      </c>
      <c r="L536" s="12" t="str">
        <f t="shared" si="30"/>
        <v xml:space="preserve"> </v>
      </c>
      <c r="N536" s="10">
        <f>IF($C$4="", SUMIFS('무신사 메타 광고'!$X:$X, '무신사 메타 광고'!$D:$D, $B536),SUMIFS('무신사 메타 광고'!$X:$X,'무신사 메타 광고'!I:I,$C$4,'무신사 메타 광고'!D:D,$B536))</f>
        <v>0</v>
      </c>
      <c r="O536" s="11">
        <f t="shared" si="31"/>
        <v>0</v>
      </c>
      <c r="R536" s="13"/>
      <c r="S536" s="10">
        <f>IF($S$4="", SUMIFS('무신사 메타 광고'!$L:$L, '무신사 메타 광고'!$C:$C, $R536),SUMIFS('무신사 메타 광고'!L:L,'무신사 메타 광고'!$I:$I,$S$4,'무신사 메타 광고'!$C:$C,$R536))</f>
        <v>0</v>
      </c>
      <c r="T536" s="10">
        <f>IF($S$4="", SUMIFS('무신사 메타 광고'!$V:$V, '무신사 메타 광고'!$C:$C, $R536),SUMIFS('무신사 메타 광고'!$V:$V,'무신사 메타 광고'!$I:$I,$S$4,'무신사 메타 광고'!$C:$C,$R536))</f>
        <v>0</v>
      </c>
      <c r="U536" s="11">
        <f t="shared" si="32"/>
        <v>0</v>
      </c>
      <c r="V536" s="12" t="str">
        <f t="shared" si="36"/>
        <v xml:space="preserve"> </v>
      </c>
      <c r="W536" s="10">
        <f>IF($S$4="", SUMIFS('무신사 메타 광고'!$K:$K, '무신사 메타 광고'!$C:$C, $R536),SUMIFS('무신사 메타 광고'!$K:$K,'무신사 메타 광고'!$I:$I,$S$4,'무신사 메타 광고'!$C:$C,$R536))</f>
        <v>0</v>
      </c>
      <c r="X536" s="10">
        <f>IF($S$4="", SUMIFS('무신사 메타 광고'!$N:$N, '무신사 메타 광고'!$C:$C, $R536),SUMIFS('무신사 메타 광고'!$N:$N,'무신사 메타 광고'!$I:$I,$S$4,'무신사 메타 광고'!$C:$C,$R536))</f>
        <v>0</v>
      </c>
      <c r="Y536" s="11">
        <f t="shared" si="33"/>
        <v>0</v>
      </c>
      <c r="Z536" s="12" t="str">
        <f t="shared" si="37"/>
        <v xml:space="preserve"> </v>
      </c>
      <c r="AB536" s="10">
        <f>IF($S$4="", SUMIFS('무신사 메타 광고'!$X:$X, '무신사 메타 광고'!$C:$C, $R536),SUMIFS('무신사 메타 광고'!$X:$X,'무신사 메타 광고'!$I:$I,$S$4,'무신사 메타 광고'!$C:$C,$R536))</f>
        <v>0</v>
      </c>
      <c r="AC536" s="11">
        <f t="shared" si="34"/>
        <v>0</v>
      </c>
    </row>
    <row r="537" spans="2:29">
      <c r="B537" s="9"/>
      <c r="C537" s="10">
        <f>IF($C$4="", SUMIFS('무신사 메타 광고'!$L:$L, '무신사 메타 광고'!$D:$D, $B537), SUMIFS('무신사 메타 광고'!$L:$L, '무신사 메타 광고'!$I:$I, $C$4, '무신사 메타 광고'!$D:$D, $B537))</f>
        <v>0</v>
      </c>
      <c r="D537" s="10">
        <f>IF($C$4="", SUMIFS('무신사 메타 광고'!$V:$V, '무신사 메타 광고'!$D:$D, $B537), SUMIFS('무신사 메타 광고'!$V:$V,'무신사 메타 광고'!$I:$I,$C$4,'무신사 메타 광고'!$D:$D,$B537))</f>
        <v>0</v>
      </c>
      <c r="E537" s="11">
        <f t="shared" si="27"/>
        <v>0</v>
      </c>
      <c r="F537" s="12" t="str">
        <f t="shared" si="35"/>
        <v xml:space="preserve"> </v>
      </c>
      <c r="G537" s="10">
        <f>IF($C$4="", SUMIFS('무신사 메타 광고'!$K:$K, '무신사 메타 광고'!$D:$D, $B537), SUMIFS('무신사 메타 광고'!$K:$K,'무신사 메타 광고'!$I:$I,$C$4,'무신사 메타 광고'!D:D,$B537))</f>
        <v>0</v>
      </c>
      <c r="H537" s="10">
        <f>IF($C$4="", SUMIFS('무신사 메타 광고'!$N:$N, '무신사 메타 광고'!$D:$D, $B537),SUMIFS('무신사 메타 광고'!$N:$N,'무신사 메타 광고'!$I:$I,$C$4,'무신사 메타 광고'!$D:$D,$B537))</f>
        <v>0</v>
      </c>
      <c r="I537" s="10">
        <f>IF($C$4="", SUMIFS('무신사 메타 광고'!$U:$U, '무신사 메타 광고'!$D:$D, $B537),SUMIFS('무신사 메타 광고'!$U:$U,'무신사 메타 광고'!$I:$I,$C$4,'무신사 메타 광고'!$D:$D,$B537))</f>
        <v>0</v>
      </c>
      <c r="J537" s="11">
        <f t="shared" si="28"/>
        <v>0</v>
      </c>
      <c r="K537" s="11">
        <f t="shared" si="29"/>
        <v>0</v>
      </c>
      <c r="L537" s="12" t="str">
        <f t="shared" si="30"/>
        <v xml:space="preserve"> </v>
      </c>
      <c r="N537" s="10">
        <f>IF($C$4="", SUMIFS('무신사 메타 광고'!$X:$X, '무신사 메타 광고'!$D:$D, $B537),SUMIFS('무신사 메타 광고'!$X:$X,'무신사 메타 광고'!I:I,$C$4,'무신사 메타 광고'!D:D,$B537))</f>
        <v>0</v>
      </c>
      <c r="O537" s="11">
        <f t="shared" si="31"/>
        <v>0</v>
      </c>
      <c r="R537" s="13"/>
      <c r="S537" s="10">
        <f>IF($S$4="", SUMIFS('무신사 메타 광고'!$L:$L, '무신사 메타 광고'!$C:$C, $R537),SUMIFS('무신사 메타 광고'!L:L,'무신사 메타 광고'!$I:$I,$S$4,'무신사 메타 광고'!$C:$C,$R537))</f>
        <v>0</v>
      </c>
      <c r="T537" s="10">
        <f>IF($S$4="", SUMIFS('무신사 메타 광고'!$V:$V, '무신사 메타 광고'!$C:$C, $R537),SUMIFS('무신사 메타 광고'!$V:$V,'무신사 메타 광고'!$I:$I,$S$4,'무신사 메타 광고'!$C:$C,$R537))</f>
        <v>0</v>
      </c>
      <c r="U537" s="11">
        <f t="shared" si="32"/>
        <v>0</v>
      </c>
      <c r="V537" s="12" t="str">
        <f t="shared" si="36"/>
        <v xml:space="preserve"> </v>
      </c>
      <c r="W537" s="10">
        <f>IF($S$4="", SUMIFS('무신사 메타 광고'!$K:$K, '무신사 메타 광고'!$C:$C, $R537),SUMIFS('무신사 메타 광고'!$K:$K,'무신사 메타 광고'!$I:$I,$S$4,'무신사 메타 광고'!$C:$C,$R537))</f>
        <v>0</v>
      </c>
      <c r="X537" s="10">
        <f>IF($S$4="", SUMIFS('무신사 메타 광고'!$N:$N, '무신사 메타 광고'!$C:$C, $R537),SUMIFS('무신사 메타 광고'!$N:$N,'무신사 메타 광고'!$I:$I,$S$4,'무신사 메타 광고'!$C:$C,$R537))</f>
        <v>0</v>
      </c>
      <c r="Y537" s="11">
        <f t="shared" si="33"/>
        <v>0</v>
      </c>
      <c r="Z537" s="12" t="str">
        <f t="shared" si="37"/>
        <v xml:space="preserve"> </v>
      </c>
      <c r="AB537" s="10">
        <f>IF($S$4="", SUMIFS('무신사 메타 광고'!$X:$X, '무신사 메타 광고'!$C:$C, $R537),SUMIFS('무신사 메타 광고'!$X:$X,'무신사 메타 광고'!$I:$I,$S$4,'무신사 메타 광고'!$C:$C,$R537))</f>
        <v>0</v>
      </c>
      <c r="AC537" s="11">
        <f t="shared" si="34"/>
        <v>0</v>
      </c>
    </row>
    <row r="538" spans="2:29">
      <c r="B538" s="9"/>
      <c r="C538" s="10">
        <f>IF($C$4="", SUMIFS('무신사 메타 광고'!$L:$L, '무신사 메타 광고'!$D:$D, $B538), SUMIFS('무신사 메타 광고'!$L:$L, '무신사 메타 광고'!$I:$I, $C$4, '무신사 메타 광고'!$D:$D, $B538))</f>
        <v>0</v>
      </c>
      <c r="D538" s="10">
        <f>IF($C$4="", SUMIFS('무신사 메타 광고'!$V:$V, '무신사 메타 광고'!$D:$D, $B538), SUMIFS('무신사 메타 광고'!$V:$V,'무신사 메타 광고'!$I:$I,$C$4,'무신사 메타 광고'!$D:$D,$B538))</f>
        <v>0</v>
      </c>
      <c r="E538" s="11">
        <f t="shared" si="27"/>
        <v>0</v>
      </c>
      <c r="F538" s="12" t="str">
        <f t="shared" si="35"/>
        <v xml:space="preserve"> </v>
      </c>
      <c r="G538" s="10">
        <f>IF($C$4="", SUMIFS('무신사 메타 광고'!$K:$K, '무신사 메타 광고'!$D:$D, $B538), SUMIFS('무신사 메타 광고'!$K:$K,'무신사 메타 광고'!$I:$I,$C$4,'무신사 메타 광고'!D:D,$B538))</f>
        <v>0</v>
      </c>
      <c r="H538" s="10">
        <f>IF($C$4="", SUMIFS('무신사 메타 광고'!$N:$N, '무신사 메타 광고'!$D:$D, $B538),SUMIFS('무신사 메타 광고'!$N:$N,'무신사 메타 광고'!$I:$I,$C$4,'무신사 메타 광고'!$D:$D,$B538))</f>
        <v>0</v>
      </c>
      <c r="I538" s="10">
        <f>IF($C$4="", SUMIFS('무신사 메타 광고'!$U:$U, '무신사 메타 광고'!$D:$D, $B538),SUMIFS('무신사 메타 광고'!$U:$U,'무신사 메타 광고'!$I:$I,$C$4,'무신사 메타 광고'!$D:$D,$B538))</f>
        <v>0</v>
      </c>
      <c r="J538" s="11">
        <f t="shared" si="28"/>
        <v>0</v>
      </c>
      <c r="K538" s="11">
        <f t="shared" si="29"/>
        <v>0</v>
      </c>
      <c r="L538" s="12" t="str">
        <f t="shared" si="30"/>
        <v xml:space="preserve"> </v>
      </c>
      <c r="N538" s="10">
        <f>IF($C$4="", SUMIFS('무신사 메타 광고'!$X:$X, '무신사 메타 광고'!$D:$D, $B538),SUMIFS('무신사 메타 광고'!$X:$X,'무신사 메타 광고'!I:I,$C$4,'무신사 메타 광고'!D:D,$B538))</f>
        <v>0</v>
      </c>
      <c r="O538" s="11">
        <f t="shared" si="31"/>
        <v>0</v>
      </c>
      <c r="R538" s="13"/>
      <c r="S538" s="10">
        <f>IF($S$4="", SUMIFS('무신사 메타 광고'!$L:$L, '무신사 메타 광고'!$C:$C, $R538),SUMIFS('무신사 메타 광고'!L:L,'무신사 메타 광고'!$I:$I,$S$4,'무신사 메타 광고'!$C:$C,$R538))</f>
        <v>0</v>
      </c>
      <c r="T538" s="10">
        <f>IF($S$4="", SUMIFS('무신사 메타 광고'!$V:$V, '무신사 메타 광고'!$C:$C, $R538),SUMIFS('무신사 메타 광고'!$V:$V,'무신사 메타 광고'!$I:$I,$S$4,'무신사 메타 광고'!$C:$C,$R538))</f>
        <v>0</v>
      </c>
      <c r="U538" s="11">
        <f t="shared" si="32"/>
        <v>0</v>
      </c>
      <c r="V538" s="12" t="str">
        <f t="shared" si="36"/>
        <v xml:space="preserve"> </v>
      </c>
      <c r="W538" s="10">
        <f>IF($S$4="", SUMIFS('무신사 메타 광고'!$K:$K, '무신사 메타 광고'!$C:$C, $R538),SUMIFS('무신사 메타 광고'!$K:$K,'무신사 메타 광고'!$I:$I,$S$4,'무신사 메타 광고'!$C:$C,$R538))</f>
        <v>0</v>
      </c>
      <c r="X538" s="10">
        <f>IF($S$4="", SUMIFS('무신사 메타 광고'!$N:$N, '무신사 메타 광고'!$C:$C, $R538),SUMIFS('무신사 메타 광고'!$N:$N,'무신사 메타 광고'!$I:$I,$S$4,'무신사 메타 광고'!$C:$C,$R538))</f>
        <v>0</v>
      </c>
      <c r="Y538" s="11">
        <f t="shared" si="33"/>
        <v>0</v>
      </c>
      <c r="Z538" s="12" t="str">
        <f t="shared" si="37"/>
        <v xml:space="preserve"> </v>
      </c>
      <c r="AB538" s="10">
        <f>IF($S$4="", SUMIFS('무신사 메타 광고'!$X:$X, '무신사 메타 광고'!$C:$C, $R538),SUMIFS('무신사 메타 광고'!$X:$X,'무신사 메타 광고'!$I:$I,$S$4,'무신사 메타 광고'!$C:$C,$R538))</f>
        <v>0</v>
      </c>
      <c r="AC538" s="11">
        <f t="shared" si="34"/>
        <v>0</v>
      </c>
    </row>
    <row r="539" spans="2:29">
      <c r="B539" s="9"/>
      <c r="C539" s="10">
        <f>IF($C$4="", SUMIFS('무신사 메타 광고'!$L:$L, '무신사 메타 광고'!$D:$D, $B539), SUMIFS('무신사 메타 광고'!$L:$L, '무신사 메타 광고'!$I:$I, $C$4, '무신사 메타 광고'!$D:$D, $B539))</f>
        <v>0</v>
      </c>
      <c r="D539" s="10">
        <f>IF($C$4="", SUMIFS('무신사 메타 광고'!$V:$V, '무신사 메타 광고'!$D:$D, $B539), SUMIFS('무신사 메타 광고'!$V:$V,'무신사 메타 광고'!$I:$I,$C$4,'무신사 메타 광고'!$D:$D,$B539))</f>
        <v>0</v>
      </c>
      <c r="E539" s="11">
        <f t="shared" si="27"/>
        <v>0</v>
      </c>
      <c r="F539" s="12" t="str">
        <f t="shared" si="35"/>
        <v xml:space="preserve"> </v>
      </c>
      <c r="G539" s="10">
        <f>IF($C$4="", SUMIFS('무신사 메타 광고'!$K:$K, '무신사 메타 광고'!$D:$D, $B539), SUMIFS('무신사 메타 광고'!$K:$K,'무신사 메타 광고'!$I:$I,$C$4,'무신사 메타 광고'!D:D,$B539))</f>
        <v>0</v>
      </c>
      <c r="H539" s="10">
        <f>IF($C$4="", SUMIFS('무신사 메타 광고'!$N:$N, '무신사 메타 광고'!$D:$D, $B539),SUMIFS('무신사 메타 광고'!$N:$N,'무신사 메타 광고'!$I:$I,$C$4,'무신사 메타 광고'!$D:$D,$B539))</f>
        <v>0</v>
      </c>
      <c r="I539" s="10">
        <f>IF($C$4="", SUMIFS('무신사 메타 광고'!$U:$U, '무신사 메타 광고'!$D:$D, $B539),SUMIFS('무신사 메타 광고'!$U:$U,'무신사 메타 광고'!$I:$I,$C$4,'무신사 메타 광고'!$D:$D,$B539))</f>
        <v>0</v>
      </c>
      <c r="J539" s="11">
        <f t="shared" si="28"/>
        <v>0</v>
      </c>
      <c r="K539" s="11">
        <f t="shared" si="29"/>
        <v>0</v>
      </c>
      <c r="L539" s="12" t="str">
        <f t="shared" si="30"/>
        <v xml:space="preserve"> </v>
      </c>
      <c r="N539" s="10">
        <f>IF($C$4="", SUMIFS('무신사 메타 광고'!$X:$X, '무신사 메타 광고'!$D:$D, $B539),SUMIFS('무신사 메타 광고'!$X:$X,'무신사 메타 광고'!I:I,$C$4,'무신사 메타 광고'!D:D,$B539))</f>
        <v>0</v>
      </c>
      <c r="O539" s="11">
        <f t="shared" si="31"/>
        <v>0</v>
      </c>
      <c r="R539" s="13"/>
      <c r="S539" s="10">
        <f>IF($S$4="", SUMIFS('무신사 메타 광고'!$L:$L, '무신사 메타 광고'!$C:$C, $R539),SUMIFS('무신사 메타 광고'!L:L,'무신사 메타 광고'!$I:$I,$S$4,'무신사 메타 광고'!$C:$C,$R539))</f>
        <v>0</v>
      </c>
      <c r="T539" s="10">
        <f>IF($S$4="", SUMIFS('무신사 메타 광고'!$V:$V, '무신사 메타 광고'!$C:$C, $R539),SUMIFS('무신사 메타 광고'!$V:$V,'무신사 메타 광고'!$I:$I,$S$4,'무신사 메타 광고'!$C:$C,$R539))</f>
        <v>0</v>
      </c>
      <c r="U539" s="11">
        <f t="shared" si="32"/>
        <v>0</v>
      </c>
      <c r="V539" s="12" t="str">
        <f t="shared" si="36"/>
        <v xml:space="preserve"> </v>
      </c>
      <c r="W539" s="10">
        <f>IF($S$4="", SUMIFS('무신사 메타 광고'!$K:$K, '무신사 메타 광고'!$C:$C, $R539),SUMIFS('무신사 메타 광고'!$K:$K,'무신사 메타 광고'!$I:$I,$S$4,'무신사 메타 광고'!$C:$C,$R539))</f>
        <v>0</v>
      </c>
      <c r="X539" s="10">
        <f>IF($S$4="", SUMIFS('무신사 메타 광고'!$N:$N, '무신사 메타 광고'!$C:$C, $R539),SUMIFS('무신사 메타 광고'!$N:$N,'무신사 메타 광고'!$I:$I,$S$4,'무신사 메타 광고'!$C:$C,$R539))</f>
        <v>0</v>
      </c>
      <c r="Y539" s="11">
        <f t="shared" si="33"/>
        <v>0</v>
      </c>
      <c r="Z539" s="12" t="str">
        <f t="shared" si="37"/>
        <v xml:space="preserve"> </v>
      </c>
      <c r="AB539" s="10">
        <f>IF($S$4="", SUMIFS('무신사 메타 광고'!$X:$X, '무신사 메타 광고'!$C:$C, $R539),SUMIFS('무신사 메타 광고'!$X:$X,'무신사 메타 광고'!$I:$I,$S$4,'무신사 메타 광고'!$C:$C,$R539))</f>
        <v>0</v>
      </c>
      <c r="AC539" s="11">
        <f t="shared" si="34"/>
        <v>0</v>
      </c>
    </row>
    <row r="540" spans="2:29">
      <c r="B540" s="9"/>
      <c r="C540" s="10">
        <f>IF($C$4="", SUMIFS('무신사 메타 광고'!$L:$L, '무신사 메타 광고'!$D:$D, $B540), SUMIFS('무신사 메타 광고'!$L:$L, '무신사 메타 광고'!$I:$I, $C$4, '무신사 메타 광고'!$D:$D, $B540))</f>
        <v>0</v>
      </c>
      <c r="D540" s="10">
        <f>IF($C$4="", SUMIFS('무신사 메타 광고'!$V:$V, '무신사 메타 광고'!$D:$D, $B540), SUMIFS('무신사 메타 광고'!$V:$V,'무신사 메타 광고'!$I:$I,$C$4,'무신사 메타 광고'!$D:$D,$B540))</f>
        <v>0</v>
      </c>
      <c r="E540" s="11">
        <f t="shared" si="27"/>
        <v>0</v>
      </c>
      <c r="F540" s="12" t="str">
        <f t="shared" si="35"/>
        <v xml:space="preserve"> </v>
      </c>
      <c r="G540" s="10">
        <f>IF($C$4="", SUMIFS('무신사 메타 광고'!$K:$K, '무신사 메타 광고'!$D:$D, $B540), SUMIFS('무신사 메타 광고'!$K:$K,'무신사 메타 광고'!$I:$I,$C$4,'무신사 메타 광고'!D:D,$B540))</f>
        <v>0</v>
      </c>
      <c r="H540" s="10">
        <f>IF($C$4="", SUMIFS('무신사 메타 광고'!$N:$N, '무신사 메타 광고'!$D:$D, $B540),SUMIFS('무신사 메타 광고'!$N:$N,'무신사 메타 광고'!$I:$I,$C$4,'무신사 메타 광고'!$D:$D,$B540))</f>
        <v>0</v>
      </c>
      <c r="I540" s="10">
        <f>IF($C$4="", SUMIFS('무신사 메타 광고'!$U:$U, '무신사 메타 광고'!$D:$D, $B540),SUMIFS('무신사 메타 광고'!$U:$U,'무신사 메타 광고'!$I:$I,$C$4,'무신사 메타 광고'!$D:$D,$B540))</f>
        <v>0</v>
      </c>
      <c r="J540" s="11">
        <f t="shared" si="28"/>
        <v>0</v>
      </c>
      <c r="K540" s="11">
        <f t="shared" si="29"/>
        <v>0</v>
      </c>
      <c r="L540" s="12" t="str">
        <f t="shared" si="30"/>
        <v xml:space="preserve"> </v>
      </c>
      <c r="N540" s="10">
        <f>IF($C$4="", SUMIFS('무신사 메타 광고'!$X:$X, '무신사 메타 광고'!$D:$D, $B540),SUMIFS('무신사 메타 광고'!$X:$X,'무신사 메타 광고'!I:I,$C$4,'무신사 메타 광고'!D:D,$B540))</f>
        <v>0</v>
      </c>
      <c r="O540" s="11">
        <f t="shared" si="31"/>
        <v>0</v>
      </c>
      <c r="R540" s="13"/>
      <c r="S540" s="10">
        <f>IF($S$4="", SUMIFS('무신사 메타 광고'!$L:$L, '무신사 메타 광고'!$C:$C, $R540),SUMIFS('무신사 메타 광고'!L:L,'무신사 메타 광고'!$I:$I,$S$4,'무신사 메타 광고'!$C:$C,$R540))</f>
        <v>0</v>
      </c>
      <c r="T540" s="10">
        <f>IF($S$4="", SUMIFS('무신사 메타 광고'!$V:$V, '무신사 메타 광고'!$C:$C, $R540),SUMIFS('무신사 메타 광고'!$V:$V,'무신사 메타 광고'!$I:$I,$S$4,'무신사 메타 광고'!$C:$C,$R540))</f>
        <v>0</v>
      </c>
      <c r="U540" s="11">
        <f t="shared" si="32"/>
        <v>0</v>
      </c>
      <c r="V540" s="12" t="str">
        <f t="shared" si="36"/>
        <v xml:space="preserve"> </v>
      </c>
      <c r="W540" s="10">
        <f>IF($S$4="", SUMIFS('무신사 메타 광고'!$K:$K, '무신사 메타 광고'!$C:$C, $R540),SUMIFS('무신사 메타 광고'!$K:$K,'무신사 메타 광고'!$I:$I,$S$4,'무신사 메타 광고'!$C:$C,$R540))</f>
        <v>0</v>
      </c>
      <c r="X540" s="10">
        <f>IF($S$4="", SUMIFS('무신사 메타 광고'!$N:$N, '무신사 메타 광고'!$C:$C, $R540),SUMIFS('무신사 메타 광고'!$N:$N,'무신사 메타 광고'!$I:$I,$S$4,'무신사 메타 광고'!$C:$C,$R540))</f>
        <v>0</v>
      </c>
      <c r="Y540" s="11">
        <f t="shared" si="33"/>
        <v>0</v>
      </c>
      <c r="Z540" s="12" t="str">
        <f t="shared" si="37"/>
        <v xml:space="preserve"> </v>
      </c>
      <c r="AB540" s="10">
        <f>IF($S$4="", SUMIFS('무신사 메타 광고'!$X:$X, '무신사 메타 광고'!$C:$C, $R540),SUMIFS('무신사 메타 광고'!$X:$X,'무신사 메타 광고'!$I:$I,$S$4,'무신사 메타 광고'!$C:$C,$R540))</f>
        <v>0</v>
      </c>
      <c r="AC540" s="11">
        <f t="shared" si="34"/>
        <v>0</v>
      </c>
    </row>
    <row r="541" spans="2:29">
      <c r="B541" s="9"/>
      <c r="C541" s="10">
        <f>IF($C$4="", SUMIFS('무신사 메타 광고'!$L:$L, '무신사 메타 광고'!$D:$D, $B541), SUMIFS('무신사 메타 광고'!$L:$L, '무신사 메타 광고'!$I:$I, $C$4, '무신사 메타 광고'!$D:$D, $B541))</f>
        <v>0</v>
      </c>
      <c r="D541" s="10">
        <f>IF($C$4="", SUMIFS('무신사 메타 광고'!$V:$V, '무신사 메타 광고'!$D:$D, $B541), SUMIFS('무신사 메타 광고'!$V:$V,'무신사 메타 광고'!$I:$I,$C$4,'무신사 메타 광고'!$D:$D,$B541))</f>
        <v>0</v>
      </c>
      <c r="E541" s="11">
        <f t="shared" si="27"/>
        <v>0</v>
      </c>
      <c r="F541" s="12" t="str">
        <f t="shared" si="35"/>
        <v xml:space="preserve"> </v>
      </c>
      <c r="G541" s="10">
        <f>IF($C$4="", SUMIFS('무신사 메타 광고'!$K:$K, '무신사 메타 광고'!$D:$D, $B541), SUMIFS('무신사 메타 광고'!$K:$K,'무신사 메타 광고'!$I:$I,$C$4,'무신사 메타 광고'!D:D,$B541))</f>
        <v>0</v>
      </c>
      <c r="H541" s="10">
        <f>IF($C$4="", SUMIFS('무신사 메타 광고'!$N:$N, '무신사 메타 광고'!$D:$D, $B541),SUMIFS('무신사 메타 광고'!$N:$N,'무신사 메타 광고'!$I:$I,$C$4,'무신사 메타 광고'!$D:$D,$B541))</f>
        <v>0</v>
      </c>
      <c r="I541" s="10">
        <f>IF($C$4="", SUMIFS('무신사 메타 광고'!$U:$U, '무신사 메타 광고'!$D:$D, $B541),SUMIFS('무신사 메타 광고'!$U:$U,'무신사 메타 광고'!$I:$I,$C$4,'무신사 메타 광고'!$D:$D,$B541))</f>
        <v>0</v>
      </c>
      <c r="J541" s="11">
        <f t="shared" si="28"/>
        <v>0</v>
      </c>
      <c r="K541" s="11">
        <f t="shared" si="29"/>
        <v>0</v>
      </c>
      <c r="L541" s="12" t="str">
        <f t="shared" si="30"/>
        <v xml:space="preserve"> </v>
      </c>
      <c r="N541" s="10">
        <f>IF($C$4="", SUMIFS('무신사 메타 광고'!$X:$X, '무신사 메타 광고'!$D:$D, $B541),SUMIFS('무신사 메타 광고'!$X:$X,'무신사 메타 광고'!I:I,$C$4,'무신사 메타 광고'!D:D,$B541))</f>
        <v>0</v>
      </c>
      <c r="O541" s="11">
        <f t="shared" si="31"/>
        <v>0</v>
      </c>
      <c r="R541" s="13"/>
      <c r="S541" s="10">
        <f>IF($S$4="", SUMIFS('무신사 메타 광고'!$L:$L, '무신사 메타 광고'!$C:$C, $R541),SUMIFS('무신사 메타 광고'!L:L,'무신사 메타 광고'!$I:$I,$S$4,'무신사 메타 광고'!$C:$C,$R541))</f>
        <v>0</v>
      </c>
      <c r="T541" s="10">
        <f>IF($S$4="", SUMIFS('무신사 메타 광고'!$V:$V, '무신사 메타 광고'!$C:$C, $R541),SUMIFS('무신사 메타 광고'!$V:$V,'무신사 메타 광고'!$I:$I,$S$4,'무신사 메타 광고'!$C:$C,$R541))</f>
        <v>0</v>
      </c>
      <c r="U541" s="11">
        <f t="shared" si="32"/>
        <v>0</v>
      </c>
      <c r="V541" s="12" t="str">
        <f t="shared" si="36"/>
        <v xml:space="preserve"> </v>
      </c>
      <c r="W541" s="10">
        <f>IF($S$4="", SUMIFS('무신사 메타 광고'!$K:$K, '무신사 메타 광고'!$C:$C, $R541),SUMIFS('무신사 메타 광고'!$K:$K,'무신사 메타 광고'!$I:$I,$S$4,'무신사 메타 광고'!$C:$C,$R541))</f>
        <v>0</v>
      </c>
      <c r="X541" s="10">
        <f>IF($S$4="", SUMIFS('무신사 메타 광고'!$N:$N, '무신사 메타 광고'!$C:$C, $R541),SUMIFS('무신사 메타 광고'!$N:$N,'무신사 메타 광고'!$I:$I,$S$4,'무신사 메타 광고'!$C:$C,$R541))</f>
        <v>0</v>
      </c>
      <c r="Y541" s="11">
        <f t="shared" si="33"/>
        <v>0</v>
      </c>
      <c r="Z541" s="12" t="str">
        <f t="shared" si="37"/>
        <v xml:space="preserve"> </v>
      </c>
      <c r="AB541" s="10">
        <f>IF($S$4="", SUMIFS('무신사 메타 광고'!$X:$X, '무신사 메타 광고'!$C:$C, $R541),SUMIFS('무신사 메타 광고'!$X:$X,'무신사 메타 광고'!$I:$I,$S$4,'무신사 메타 광고'!$C:$C,$R541))</f>
        <v>0</v>
      </c>
      <c r="AC541" s="11">
        <f t="shared" si="34"/>
        <v>0</v>
      </c>
    </row>
    <row r="542" spans="2:29">
      <c r="B542" s="9"/>
      <c r="C542" s="10">
        <f>IF($C$4="", SUMIFS('무신사 메타 광고'!$L:$L, '무신사 메타 광고'!$D:$D, $B542), SUMIFS('무신사 메타 광고'!$L:$L, '무신사 메타 광고'!$I:$I, $C$4, '무신사 메타 광고'!$D:$D, $B542))</f>
        <v>0</v>
      </c>
      <c r="D542" s="10">
        <f>IF($C$4="", SUMIFS('무신사 메타 광고'!$V:$V, '무신사 메타 광고'!$D:$D, $B542), SUMIFS('무신사 메타 광고'!$V:$V,'무신사 메타 광고'!$I:$I,$C$4,'무신사 메타 광고'!$D:$D,$B542))</f>
        <v>0</v>
      </c>
      <c r="E542" s="11">
        <f t="shared" si="27"/>
        <v>0</v>
      </c>
      <c r="F542" s="12" t="str">
        <f t="shared" si="35"/>
        <v xml:space="preserve"> </v>
      </c>
      <c r="G542" s="10">
        <f>IF($C$4="", SUMIFS('무신사 메타 광고'!$K:$K, '무신사 메타 광고'!$D:$D, $B542), SUMIFS('무신사 메타 광고'!$K:$K,'무신사 메타 광고'!$I:$I,$C$4,'무신사 메타 광고'!D:D,$B542))</f>
        <v>0</v>
      </c>
      <c r="H542" s="10">
        <f>IF($C$4="", SUMIFS('무신사 메타 광고'!$N:$N, '무신사 메타 광고'!$D:$D, $B542),SUMIFS('무신사 메타 광고'!$N:$N,'무신사 메타 광고'!$I:$I,$C$4,'무신사 메타 광고'!$D:$D,$B542))</f>
        <v>0</v>
      </c>
      <c r="I542" s="10">
        <f>IF($C$4="", SUMIFS('무신사 메타 광고'!$U:$U, '무신사 메타 광고'!$D:$D, $B542),SUMIFS('무신사 메타 광고'!$U:$U,'무신사 메타 광고'!$I:$I,$C$4,'무신사 메타 광고'!$D:$D,$B542))</f>
        <v>0</v>
      </c>
      <c r="J542" s="11">
        <f t="shared" si="28"/>
        <v>0</v>
      </c>
      <c r="K542" s="11">
        <f t="shared" si="29"/>
        <v>0</v>
      </c>
      <c r="L542" s="12" t="str">
        <f t="shared" si="30"/>
        <v xml:space="preserve"> </v>
      </c>
      <c r="N542" s="10">
        <f>IF($C$4="", SUMIFS('무신사 메타 광고'!$X:$X, '무신사 메타 광고'!$D:$D, $B542),SUMIFS('무신사 메타 광고'!$X:$X,'무신사 메타 광고'!I:I,$C$4,'무신사 메타 광고'!D:D,$B542))</f>
        <v>0</v>
      </c>
      <c r="O542" s="11">
        <f t="shared" si="31"/>
        <v>0</v>
      </c>
      <c r="R542" s="13"/>
      <c r="S542" s="10">
        <f>IF($S$4="", SUMIFS('무신사 메타 광고'!$L:$L, '무신사 메타 광고'!$C:$C, $R542),SUMIFS('무신사 메타 광고'!L:L,'무신사 메타 광고'!$I:$I,$S$4,'무신사 메타 광고'!$C:$C,$R542))</f>
        <v>0</v>
      </c>
      <c r="T542" s="10">
        <f>IF($S$4="", SUMIFS('무신사 메타 광고'!$V:$V, '무신사 메타 광고'!$C:$C, $R542),SUMIFS('무신사 메타 광고'!$V:$V,'무신사 메타 광고'!$I:$I,$S$4,'무신사 메타 광고'!$C:$C,$R542))</f>
        <v>0</v>
      </c>
      <c r="U542" s="11">
        <f t="shared" si="32"/>
        <v>0</v>
      </c>
      <c r="V542" s="12" t="str">
        <f t="shared" si="36"/>
        <v xml:space="preserve"> </v>
      </c>
      <c r="W542" s="10">
        <f>IF($S$4="", SUMIFS('무신사 메타 광고'!$K:$K, '무신사 메타 광고'!$C:$C, $R542),SUMIFS('무신사 메타 광고'!$K:$K,'무신사 메타 광고'!$I:$I,$S$4,'무신사 메타 광고'!$C:$C,$R542))</f>
        <v>0</v>
      </c>
      <c r="X542" s="10">
        <f>IF($S$4="", SUMIFS('무신사 메타 광고'!$N:$N, '무신사 메타 광고'!$C:$C, $R542),SUMIFS('무신사 메타 광고'!$N:$N,'무신사 메타 광고'!$I:$I,$S$4,'무신사 메타 광고'!$C:$C,$R542))</f>
        <v>0</v>
      </c>
      <c r="Y542" s="11">
        <f t="shared" si="33"/>
        <v>0</v>
      </c>
      <c r="Z542" s="12" t="str">
        <f t="shared" si="37"/>
        <v xml:space="preserve"> </v>
      </c>
      <c r="AB542" s="10">
        <f>IF($S$4="", SUMIFS('무신사 메타 광고'!$X:$X, '무신사 메타 광고'!$C:$C, $R542),SUMIFS('무신사 메타 광고'!$X:$X,'무신사 메타 광고'!$I:$I,$S$4,'무신사 메타 광고'!$C:$C,$R542))</f>
        <v>0</v>
      </c>
      <c r="AC542" s="11">
        <f t="shared" si="34"/>
        <v>0</v>
      </c>
    </row>
    <row r="543" spans="2:29">
      <c r="B543" s="9"/>
      <c r="C543" s="10">
        <f>IF($C$4="", SUMIFS('무신사 메타 광고'!$L:$L, '무신사 메타 광고'!$D:$D, $B543), SUMIFS('무신사 메타 광고'!$L:$L, '무신사 메타 광고'!$I:$I, $C$4, '무신사 메타 광고'!$D:$D, $B543))</f>
        <v>0</v>
      </c>
      <c r="D543" s="10">
        <f>IF($C$4="", SUMIFS('무신사 메타 광고'!$V:$V, '무신사 메타 광고'!$D:$D, $B543), SUMIFS('무신사 메타 광고'!$V:$V,'무신사 메타 광고'!$I:$I,$C$4,'무신사 메타 광고'!$D:$D,$B543))</f>
        <v>0</v>
      </c>
      <c r="E543" s="11">
        <f t="shared" si="27"/>
        <v>0</v>
      </c>
      <c r="F543" s="12" t="str">
        <f t="shared" si="35"/>
        <v xml:space="preserve"> </v>
      </c>
      <c r="G543" s="10">
        <f>IF($C$4="", SUMIFS('무신사 메타 광고'!$K:$K, '무신사 메타 광고'!$D:$D, $B543), SUMIFS('무신사 메타 광고'!$K:$K,'무신사 메타 광고'!$I:$I,$C$4,'무신사 메타 광고'!D:D,$B543))</f>
        <v>0</v>
      </c>
      <c r="H543" s="10">
        <f>IF($C$4="", SUMIFS('무신사 메타 광고'!$N:$N, '무신사 메타 광고'!$D:$D, $B543),SUMIFS('무신사 메타 광고'!$N:$N,'무신사 메타 광고'!$I:$I,$C$4,'무신사 메타 광고'!$D:$D,$B543))</f>
        <v>0</v>
      </c>
      <c r="I543" s="10">
        <f>IF($C$4="", SUMIFS('무신사 메타 광고'!$U:$U, '무신사 메타 광고'!$D:$D, $B543),SUMIFS('무신사 메타 광고'!$U:$U,'무신사 메타 광고'!$I:$I,$C$4,'무신사 메타 광고'!$D:$D,$B543))</f>
        <v>0</v>
      </c>
      <c r="J543" s="11">
        <f t="shared" si="28"/>
        <v>0</v>
      </c>
      <c r="K543" s="11">
        <f t="shared" si="29"/>
        <v>0</v>
      </c>
      <c r="L543" s="12" t="str">
        <f t="shared" si="30"/>
        <v xml:space="preserve"> </v>
      </c>
      <c r="N543" s="10">
        <f>IF($C$4="", SUMIFS('무신사 메타 광고'!$X:$X, '무신사 메타 광고'!$D:$D, $B543),SUMIFS('무신사 메타 광고'!$X:$X,'무신사 메타 광고'!I:I,$C$4,'무신사 메타 광고'!D:D,$B543))</f>
        <v>0</v>
      </c>
      <c r="O543" s="11">
        <f t="shared" si="31"/>
        <v>0</v>
      </c>
      <c r="R543" s="13"/>
      <c r="S543" s="10">
        <f>IF($S$4="", SUMIFS('무신사 메타 광고'!$L:$L, '무신사 메타 광고'!$C:$C, $R543),SUMIFS('무신사 메타 광고'!L:L,'무신사 메타 광고'!$I:$I,$S$4,'무신사 메타 광고'!$C:$C,$R543))</f>
        <v>0</v>
      </c>
      <c r="T543" s="10">
        <f>IF($S$4="", SUMIFS('무신사 메타 광고'!$V:$V, '무신사 메타 광고'!$C:$C, $R543),SUMIFS('무신사 메타 광고'!$V:$V,'무신사 메타 광고'!$I:$I,$S$4,'무신사 메타 광고'!$C:$C,$R543))</f>
        <v>0</v>
      </c>
      <c r="U543" s="11">
        <f t="shared" si="32"/>
        <v>0</v>
      </c>
      <c r="V543" s="12" t="str">
        <f t="shared" si="36"/>
        <v xml:space="preserve"> </v>
      </c>
      <c r="W543" s="10">
        <f>IF($S$4="", SUMIFS('무신사 메타 광고'!$K:$K, '무신사 메타 광고'!$C:$C, $R543),SUMIFS('무신사 메타 광고'!$K:$K,'무신사 메타 광고'!$I:$I,$S$4,'무신사 메타 광고'!$C:$C,$R543))</f>
        <v>0</v>
      </c>
      <c r="X543" s="10">
        <f>IF($S$4="", SUMIFS('무신사 메타 광고'!$N:$N, '무신사 메타 광고'!$C:$C, $R543),SUMIFS('무신사 메타 광고'!$N:$N,'무신사 메타 광고'!$I:$I,$S$4,'무신사 메타 광고'!$C:$C,$R543))</f>
        <v>0</v>
      </c>
      <c r="Y543" s="11">
        <f t="shared" si="33"/>
        <v>0</v>
      </c>
      <c r="Z543" s="12" t="str">
        <f t="shared" si="37"/>
        <v xml:space="preserve"> </v>
      </c>
      <c r="AB543" s="10">
        <f>IF($S$4="", SUMIFS('무신사 메타 광고'!$X:$X, '무신사 메타 광고'!$C:$C, $R543),SUMIFS('무신사 메타 광고'!$X:$X,'무신사 메타 광고'!$I:$I,$S$4,'무신사 메타 광고'!$C:$C,$R543))</f>
        <v>0</v>
      </c>
      <c r="AC543" s="11">
        <f t="shared" si="34"/>
        <v>0</v>
      </c>
    </row>
    <row r="544" spans="2:29">
      <c r="B544" s="9"/>
      <c r="C544" s="10">
        <f>IF($C$4="", SUMIFS('무신사 메타 광고'!$L:$L, '무신사 메타 광고'!$D:$D, $B544), SUMIFS('무신사 메타 광고'!$L:$L, '무신사 메타 광고'!$I:$I, $C$4, '무신사 메타 광고'!$D:$D, $B544))</f>
        <v>0</v>
      </c>
      <c r="D544" s="10">
        <f>IF($C$4="", SUMIFS('무신사 메타 광고'!$V:$V, '무신사 메타 광고'!$D:$D, $B544), SUMIFS('무신사 메타 광고'!$V:$V,'무신사 메타 광고'!$I:$I,$C$4,'무신사 메타 광고'!$D:$D,$B544))</f>
        <v>0</v>
      </c>
      <c r="E544" s="11">
        <f t="shared" si="27"/>
        <v>0</v>
      </c>
      <c r="F544" s="12" t="str">
        <f t="shared" si="35"/>
        <v xml:space="preserve"> </v>
      </c>
      <c r="G544" s="10">
        <f>IF($C$4="", SUMIFS('무신사 메타 광고'!$K:$K, '무신사 메타 광고'!$D:$D, $B544), SUMIFS('무신사 메타 광고'!$K:$K,'무신사 메타 광고'!$I:$I,$C$4,'무신사 메타 광고'!D:D,$B544))</f>
        <v>0</v>
      </c>
      <c r="H544" s="10">
        <f>IF($C$4="", SUMIFS('무신사 메타 광고'!$N:$N, '무신사 메타 광고'!$D:$D, $B544),SUMIFS('무신사 메타 광고'!$N:$N,'무신사 메타 광고'!$I:$I,$C$4,'무신사 메타 광고'!$D:$D,$B544))</f>
        <v>0</v>
      </c>
      <c r="I544" s="10">
        <f>IF($C$4="", SUMIFS('무신사 메타 광고'!$U:$U, '무신사 메타 광고'!$D:$D, $B544),SUMIFS('무신사 메타 광고'!$U:$U,'무신사 메타 광고'!$I:$I,$C$4,'무신사 메타 광고'!$D:$D,$B544))</f>
        <v>0</v>
      </c>
      <c r="J544" s="11">
        <f t="shared" si="28"/>
        <v>0</v>
      </c>
      <c r="K544" s="11">
        <f t="shared" si="29"/>
        <v>0</v>
      </c>
      <c r="L544" s="12" t="str">
        <f t="shared" si="30"/>
        <v xml:space="preserve"> </v>
      </c>
      <c r="N544" s="10">
        <f>IF($C$4="", SUMIFS('무신사 메타 광고'!$X:$X, '무신사 메타 광고'!$D:$D, $B544),SUMIFS('무신사 메타 광고'!$X:$X,'무신사 메타 광고'!I:I,$C$4,'무신사 메타 광고'!D:D,$B544))</f>
        <v>0</v>
      </c>
      <c r="O544" s="11">
        <f t="shared" si="31"/>
        <v>0</v>
      </c>
      <c r="R544" s="13"/>
      <c r="S544" s="10">
        <f>IF($S$4="", SUMIFS('무신사 메타 광고'!$L:$L, '무신사 메타 광고'!$C:$C, $R544),SUMIFS('무신사 메타 광고'!L:L,'무신사 메타 광고'!$I:$I,$S$4,'무신사 메타 광고'!$C:$C,$R544))</f>
        <v>0</v>
      </c>
      <c r="T544" s="10">
        <f>IF($S$4="", SUMIFS('무신사 메타 광고'!$V:$V, '무신사 메타 광고'!$C:$C, $R544),SUMIFS('무신사 메타 광고'!$V:$V,'무신사 메타 광고'!$I:$I,$S$4,'무신사 메타 광고'!$C:$C,$R544))</f>
        <v>0</v>
      </c>
      <c r="U544" s="11">
        <f t="shared" si="32"/>
        <v>0</v>
      </c>
      <c r="V544" s="12" t="str">
        <f t="shared" si="36"/>
        <v xml:space="preserve"> </v>
      </c>
      <c r="W544" s="10">
        <f>IF($S$4="", SUMIFS('무신사 메타 광고'!$K:$K, '무신사 메타 광고'!$C:$C, $R544),SUMIFS('무신사 메타 광고'!$K:$K,'무신사 메타 광고'!$I:$I,$S$4,'무신사 메타 광고'!$C:$C,$R544))</f>
        <v>0</v>
      </c>
      <c r="X544" s="10">
        <f>IF($S$4="", SUMIFS('무신사 메타 광고'!$N:$N, '무신사 메타 광고'!$C:$C, $R544),SUMIFS('무신사 메타 광고'!$N:$N,'무신사 메타 광고'!$I:$I,$S$4,'무신사 메타 광고'!$C:$C,$R544))</f>
        <v>0</v>
      </c>
      <c r="Y544" s="11">
        <f t="shared" si="33"/>
        <v>0</v>
      </c>
      <c r="Z544" s="12" t="str">
        <f t="shared" si="37"/>
        <v xml:space="preserve"> </v>
      </c>
      <c r="AB544" s="10">
        <f>IF($S$4="", SUMIFS('무신사 메타 광고'!$X:$X, '무신사 메타 광고'!$C:$C, $R544),SUMIFS('무신사 메타 광고'!$X:$X,'무신사 메타 광고'!$I:$I,$S$4,'무신사 메타 광고'!$C:$C,$R544))</f>
        <v>0</v>
      </c>
      <c r="AC544" s="11">
        <f t="shared" si="34"/>
        <v>0</v>
      </c>
    </row>
    <row r="545" spans="2:29">
      <c r="B545" s="9"/>
      <c r="C545" s="10">
        <f>IF($C$4="", SUMIFS('무신사 메타 광고'!$L:$L, '무신사 메타 광고'!$D:$D, $B545), SUMIFS('무신사 메타 광고'!$L:$L, '무신사 메타 광고'!$I:$I, $C$4, '무신사 메타 광고'!$D:$D, $B545))</f>
        <v>0</v>
      </c>
      <c r="D545" s="10">
        <f>IF($C$4="", SUMIFS('무신사 메타 광고'!$V:$V, '무신사 메타 광고'!$D:$D, $B545), SUMIFS('무신사 메타 광고'!$V:$V,'무신사 메타 광고'!$I:$I,$C$4,'무신사 메타 광고'!$D:$D,$B545))</f>
        <v>0</v>
      </c>
      <c r="E545" s="11">
        <f t="shared" si="27"/>
        <v>0</v>
      </c>
      <c r="F545" s="12" t="str">
        <f t="shared" si="35"/>
        <v xml:space="preserve"> </v>
      </c>
      <c r="G545" s="10">
        <f>IF($C$4="", SUMIFS('무신사 메타 광고'!$K:$K, '무신사 메타 광고'!$D:$D, $B545), SUMIFS('무신사 메타 광고'!$K:$K,'무신사 메타 광고'!$I:$I,$C$4,'무신사 메타 광고'!D:D,$B545))</f>
        <v>0</v>
      </c>
      <c r="H545" s="10">
        <f>IF($C$4="", SUMIFS('무신사 메타 광고'!$N:$N, '무신사 메타 광고'!$D:$D, $B545),SUMIFS('무신사 메타 광고'!$N:$N,'무신사 메타 광고'!$I:$I,$C$4,'무신사 메타 광고'!$D:$D,$B545))</f>
        <v>0</v>
      </c>
      <c r="I545" s="10">
        <f>IF($C$4="", SUMIFS('무신사 메타 광고'!$U:$U, '무신사 메타 광고'!$D:$D, $B545),SUMIFS('무신사 메타 광고'!$U:$U,'무신사 메타 광고'!$I:$I,$C$4,'무신사 메타 광고'!$D:$D,$B545))</f>
        <v>0</v>
      </c>
      <c r="J545" s="11">
        <f t="shared" si="28"/>
        <v>0</v>
      </c>
      <c r="K545" s="11">
        <f t="shared" si="29"/>
        <v>0</v>
      </c>
      <c r="L545" s="12" t="str">
        <f t="shared" si="30"/>
        <v xml:space="preserve"> </v>
      </c>
      <c r="N545" s="10">
        <f>IF($C$4="", SUMIFS('무신사 메타 광고'!$X:$X, '무신사 메타 광고'!$D:$D, $B545),SUMIFS('무신사 메타 광고'!$X:$X,'무신사 메타 광고'!I:I,$C$4,'무신사 메타 광고'!D:D,$B545))</f>
        <v>0</v>
      </c>
      <c r="O545" s="11">
        <f t="shared" si="31"/>
        <v>0</v>
      </c>
      <c r="R545" s="13"/>
      <c r="S545" s="10">
        <f>IF($S$4="", SUMIFS('무신사 메타 광고'!$L:$L, '무신사 메타 광고'!$C:$C, $R545),SUMIFS('무신사 메타 광고'!L:L,'무신사 메타 광고'!$I:$I,$S$4,'무신사 메타 광고'!$C:$C,$R545))</f>
        <v>0</v>
      </c>
      <c r="T545" s="10">
        <f>IF($S$4="", SUMIFS('무신사 메타 광고'!$V:$V, '무신사 메타 광고'!$C:$C, $R545),SUMIFS('무신사 메타 광고'!$V:$V,'무신사 메타 광고'!$I:$I,$S$4,'무신사 메타 광고'!$C:$C,$R545))</f>
        <v>0</v>
      </c>
      <c r="U545" s="11">
        <f t="shared" si="32"/>
        <v>0</v>
      </c>
      <c r="V545" s="12" t="str">
        <f t="shared" si="36"/>
        <v xml:space="preserve"> </v>
      </c>
      <c r="W545" s="10">
        <f>IF($S$4="", SUMIFS('무신사 메타 광고'!$K:$K, '무신사 메타 광고'!$C:$C, $R545),SUMIFS('무신사 메타 광고'!$K:$K,'무신사 메타 광고'!$I:$I,$S$4,'무신사 메타 광고'!$C:$C,$R545))</f>
        <v>0</v>
      </c>
      <c r="X545" s="10">
        <f>IF($S$4="", SUMIFS('무신사 메타 광고'!$N:$N, '무신사 메타 광고'!$C:$C, $R545),SUMIFS('무신사 메타 광고'!$N:$N,'무신사 메타 광고'!$I:$I,$S$4,'무신사 메타 광고'!$C:$C,$R545))</f>
        <v>0</v>
      </c>
      <c r="Y545" s="11">
        <f t="shared" si="33"/>
        <v>0</v>
      </c>
      <c r="Z545" s="12" t="str">
        <f t="shared" si="37"/>
        <v xml:space="preserve"> </v>
      </c>
      <c r="AB545" s="10">
        <f>IF($S$4="", SUMIFS('무신사 메타 광고'!$X:$X, '무신사 메타 광고'!$C:$C, $R545),SUMIFS('무신사 메타 광고'!$X:$X,'무신사 메타 광고'!$I:$I,$S$4,'무신사 메타 광고'!$C:$C,$R545))</f>
        <v>0</v>
      </c>
      <c r="AC545" s="11">
        <f t="shared" si="34"/>
        <v>0</v>
      </c>
    </row>
    <row r="546" spans="2:29">
      <c r="B546" s="9"/>
      <c r="C546" s="10">
        <f>IF($C$4="", SUMIFS('무신사 메타 광고'!$L:$L, '무신사 메타 광고'!$D:$D, $B546), SUMIFS('무신사 메타 광고'!$L:$L, '무신사 메타 광고'!$I:$I, $C$4, '무신사 메타 광고'!$D:$D, $B546))</f>
        <v>0</v>
      </c>
      <c r="D546" s="10">
        <f>IF($C$4="", SUMIFS('무신사 메타 광고'!$V:$V, '무신사 메타 광고'!$D:$D, $B546), SUMIFS('무신사 메타 광고'!$V:$V,'무신사 메타 광고'!$I:$I,$C$4,'무신사 메타 광고'!$D:$D,$B546))</f>
        <v>0</v>
      </c>
      <c r="E546" s="11">
        <f t="shared" si="27"/>
        <v>0</v>
      </c>
      <c r="F546" s="12" t="str">
        <f t="shared" si="35"/>
        <v xml:space="preserve"> </v>
      </c>
      <c r="G546" s="10">
        <f>IF($C$4="", SUMIFS('무신사 메타 광고'!$K:$K, '무신사 메타 광고'!$D:$D, $B546), SUMIFS('무신사 메타 광고'!$K:$K,'무신사 메타 광고'!$I:$I,$C$4,'무신사 메타 광고'!D:D,$B546))</f>
        <v>0</v>
      </c>
      <c r="H546" s="10">
        <f>IF($C$4="", SUMIFS('무신사 메타 광고'!$N:$N, '무신사 메타 광고'!$D:$D, $B546),SUMIFS('무신사 메타 광고'!$N:$N,'무신사 메타 광고'!$I:$I,$C$4,'무신사 메타 광고'!$D:$D,$B546))</f>
        <v>0</v>
      </c>
      <c r="I546" s="10">
        <f>IF($C$4="", SUMIFS('무신사 메타 광고'!$U:$U, '무신사 메타 광고'!$D:$D, $B546),SUMIFS('무신사 메타 광고'!$U:$U,'무신사 메타 광고'!$I:$I,$C$4,'무신사 메타 광고'!$D:$D,$B546))</f>
        <v>0</v>
      </c>
      <c r="J546" s="11">
        <f t="shared" si="28"/>
        <v>0</v>
      </c>
      <c r="K546" s="11">
        <f t="shared" si="29"/>
        <v>0</v>
      </c>
      <c r="L546" s="12" t="str">
        <f t="shared" si="30"/>
        <v xml:space="preserve"> </v>
      </c>
      <c r="N546" s="10">
        <f>IF($C$4="", SUMIFS('무신사 메타 광고'!$X:$X, '무신사 메타 광고'!$D:$D, $B546),SUMIFS('무신사 메타 광고'!$X:$X,'무신사 메타 광고'!I:I,$C$4,'무신사 메타 광고'!D:D,$B546))</f>
        <v>0</v>
      </c>
      <c r="O546" s="11">
        <f t="shared" si="31"/>
        <v>0</v>
      </c>
      <c r="R546" s="13"/>
      <c r="S546" s="10">
        <f>IF($S$4="", SUMIFS('무신사 메타 광고'!$L:$L, '무신사 메타 광고'!$C:$C, $R546),SUMIFS('무신사 메타 광고'!L:L,'무신사 메타 광고'!$I:$I,$S$4,'무신사 메타 광고'!$C:$C,$R546))</f>
        <v>0</v>
      </c>
      <c r="T546" s="10">
        <f>IF($S$4="", SUMIFS('무신사 메타 광고'!$V:$V, '무신사 메타 광고'!$C:$C, $R546),SUMIFS('무신사 메타 광고'!$V:$V,'무신사 메타 광고'!$I:$I,$S$4,'무신사 메타 광고'!$C:$C,$R546))</f>
        <v>0</v>
      </c>
      <c r="U546" s="11">
        <f t="shared" si="32"/>
        <v>0</v>
      </c>
      <c r="V546" s="12" t="str">
        <f t="shared" si="36"/>
        <v xml:space="preserve"> </v>
      </c>
      <c r="W546" s="10">
        <f>IF($S$4="", SUMIFS('무신사 메타 광고'!$K:$K, '무신사 메타 광고'!$C:$C, $R546),SUMIFS('무신사 메타 광고'!$K:$K,'무신사 메타 광고'!$I:$I,$S$4,'무신사 메타 광고'!$C:$C,$R546))</f>
        <v>0</v>
      </c>
      <c r="X546" s="10">
        <f>IF($S$4="", SUMIFS('무신사 메타 광고'!$N:$N, '무신사 메타 광고'!$C:$C, $R546),SUMIFS('무신사 메타 광고'!$N:$N,'무신사 메타 광고'!$I:$I,$S$4,'무신사 메타 광고'!$C:$C,$R546))</f>
        <v>0</v>
      </c>
      <c r="Y546" s="11">
        <f t="shared" si="33"/>
        <v>0</v>
      </c>
      <c r="Z546" s="12" t="str">
        <f t="shared" si="37"/>
        <v xml:space="preserve"> </v>
      </c>
      <c r="AB546" s="10">
        <f>IF($S$4="", SUMIFS('무신사 메타 광고'!$X:$X, '무신사 메타 광고'!$C:$C, $R546),SUMIFS('무신사 메타 광고'!$X:$X,'무신사 메타 광고'!$I:$I,$S$4,'무신사 메타 광고'!$C:$C,$R546))</f>
        <v>0</v>
      </c>
      <c r="AC546" s="11">
        <f t="shared" si="34"/>
        <v>0</v>
      </c>
    </row>
    <row r="547" spans="2:29">
      <c r="B547" s="9"/>
      <c r="C547" s="10">
        <f>IF($C$4="", SUMIFS('무신사 메타 광고'!$L:$L, '무신사 메타 광고'!$D:$D, $B547), SUMIFS('무신사 메타 광고'!$L:$L, '무신사 메타 광고'!$I:$I, $C$4, '무신사 메타 광고'!$D:$D, $B547))</f>
        <v>0</v>
      </c>
      <c r="D547" s="10">
        <f>IF($C$4="", SUMIFS('무신사 메타 광고'!$V:$V, '무신사 메타 광고'!$D:$D, $B547), SUMIFS('무신사 메타 광고'!$V:$V,'무신사 메타 광고'!$I:$I,$C$4,'무신사 메타 광고'!$D:$D,$B547))</f>
        <v>0</v>
      </c>
      <c r="E547" s="11">
        <f t="shared" si="27"/>
        <v>0</v>
      </c>
      <c r="F547" s="12" t="str">
        <f t="shared" si="35"/>
        <v xml:space="preserve"> </v>
      </c>
      <c r="G547" s="10">
        <f>IF($C$4="", SUMIFS('무신사 메타 광고'!$K:$K, '무신사 메타 광고'!$D:$D, $B547), SUMIFS('무신사 메타 광고'!$K:$K,'무신사 메타 광고'!$I:$I,$C$4,'무신사 메타 광고'!D:D,$B547))</f>
        <v>0</v>
      </c>
      <c r="H547" s="10">
        <f>IF($C$4="", SUMIFS('무신사 메타 광고'!$N:$N, '무신사 메타 광고'!$D:$D, $B547),SUMIFS('무신사 메타 광고'!$N:$N,'무신사 메타 광고'!$I:$I,$C$4,'무신사 메타 광고'!$D:$D,$B547))</f>
        <v>0</v>
      </c>
      <c r="I547" s="10">
        <f>IF($C$4="", SUMIFS('무신사 메타 광고'!$U:$U, '무신사 메타 광고'!$D:$D, $B547),SUMIFS('무신사 메타 광고'!$U:$U,'무신사 메타 광고'!$I:$I,$C$4,'무신사 메타 광고'!$D:$D,$B547))</f>
        <v>0</v>
      </c>
      <c r="J547" s="11">
        <f t="shared" si="28"/>
        <v>0</v>
      </c>
      <c r="K547" s="11">
        <f t="shared" si="29"/>
        <v>0</v>
      </c>
      <c r="L547" s="12" t="str">
        <f t="shared" si="30"/>
        <v xml:space="preserve"> </v>
      </c>
      <c r="N547" s="10">
        <f>IF($C$4="", SUMIFS('무신사 메타 광고'!$X:$X, '무신사 메타 광고'!$D:$D, $B547),SUMIFS('무신사 메타 광고'!$X:$X,'무신사 메타 광고'!I:I,$C$4,'무신사 메타 광고'!D:D,$B547))</f>
        <v>0</v>
      </c>
      <c r="O547" s="11">
        <f t="shared" si="31"/>
        <v>0</v>
      </c>
      <c r="R547" s="13"/>
      <c r="S547" s="10">
        <f>IF($S$4="", SUMIFS('무신사 메타 광고'!$L:$L, '무신사 메타 광고'!$C:$C, $R547),SUMIFS('무신사 메타 광고'!L:L,'무신사 메타 광고'!$I:$I,$S$4,'무신사 메타 광고'!$C:$C,$R547))</f>
        <v>0</v>
      </c>
      <c r="T547" s="10">
        <f>IF($S$4="", SUMIFS('무신사 메타 광고'!$V:$V, '무신사 메타 광고'!$C:$C, $R547),SUMIFS('무신사 메타 광고'!$V:$V,'무신사 메타 광고'!$I:$I,$S$4,'무신사 메타 광고'!$C:$C,$R547))</f>
        <v>0</v>
      </c>
      <c r="U547" s="11">
        <f t="shared" si="32"/>
        <v>0</v>
      </c>
      <c r="V547" s="12" t="str">
        <f t="shared" si="36"/>
        <v xml:space="preserve"> </v>
      </c>
      <c r="W547" s="10">
        <f>IF($S$4="", SUMIFS('무신사 메타 광고'!$K:$K, '무신사 메타 광고'!$C:$C, $R547),SUMIFS('무신사 메타 광고'!$K:$K,'무신사 메타 광고'!$I:$I,$S$4,'무신사 메타 광고'!$C:$C,$R547))</f>
        <v>0</v>
      </c>
      <c r="X547" s="10">
        <f>IF($S$4="", SUMIFS('무신사 메타 광고'!$N:$N, '무신사 메타 광고'!$C:$C, $R547),SUMIFS('무신사 메타 광고'!$N:$N,'무신사 메타 광고'!$I:$I,$S$4,'무신사 메타 광고'!$C:$C,$R547))</f>
        <v>0</v>
      </c>
      <c r="Y547" s="11">
        <f t="shared" si="33"/>
        <v>0</v>
      </c>
      <c r="Z547" s="12" t="str">
        <f t="shared" si="37"/>
        <v xml:space="preserve"> </v>
      </c>
      <c r="AB547" s="10">
        <f>IF($S$4="", SUMIFS('무신사 메타 광고'!$X:$X, '무신사 메타 광고'!$C:$C, $R547),SUMIFS('무신사 메타 광고'!$X:$X,'무신사 메타 광고'!$I:$I,$S$4,'무신사 메타 광고'!$C:$C,$R547))</f>
        <v>0</v>
      </c>
      <c r="AC547" s="11">
        <f t="shared" si="34"/>
        <v>0</v>
      </c>
    </row>
    <row r="548" spans="2:29">
      <c r="B548" s="9"/>
      <c r="C548" s="10">
        <f>IF($C$4="", SUMIFS('무신사 메타 광고'!$L:$L, '무신사 메타 광고'!$D:$D, $B548), SUMIFS('무신사 메타 광고'!$L:$L, '무신사 메타 광고'!$I:$I, $C$4, '무신사 메타 광고'!$D:$D, $B548))</f>
        <v>0</v>
      </c>
      <c r="D548" s="10">
        <f>IF($C$4="", SUMIFS('무신사 메타 광고'!$V:$V, '무신사 메타 광고'!$D:$D, $B548), SUMIFS('무신사 메타 광고'!$V:$V,'무신사 메타 광고'!$I:$I,$C$4,'무신사 메타 광고'!$D:$D,$B548))</f>
        <v>0</v>
      </c>
      <c r="E548" s="11">
        <f t="shared" si="27"/>
        <v>0</v>
      </c>
      <c r="F548" s="12" t="str">
        <f t="shared" si="35"/>
        <v xml:space="preserve"> </v>
      </c>
      <c r="G548" s="10">
        <f>IF($C$4="", SUMIFS('무신사 메타 광고'!$K:$K, '무신사 메타 광고'!$D:$D, $B548), SUMIFS('무신사 메타 광고'!$K:$K,'무신사 메타 광고'!$I:$I,$C$4,'무신사 메타 광고'!D:D,$B548))</f>
        <v>0</v>
      </c>
      <c r="H548" s="10">
        <f>IF($C$4="", SUMIFS('무신사 메타 광고'!$N:$N, '무신사 메타 광고'!$D:$D, $B548),SUMIFS('무신사 메타 광고'!$N:$N,'무신사 메타 광고'!$I:$I,$C$4,'무신사 메타 광고'!$D:$D,$B548))</f>
        <v>0</v>
      </c>
      <c r="I548" s="10">
        <f>IF($C$4="", SUMIFS('무신사 메타 광고'!$U:$U, '무신사 메타 광고'!$D:$D, $B548),SUMIFS('무신사 메타 광고'!$U:$U,'무신사 메타 광고'!$I:$I,$C$4,'무신사 메타 광고'!$D:$D,$B548))</f>
        <v>0</v>
      </c>
      <c r="J548" s="11">
        <f t="shared" si="28"/>
        <v>0</v>
      </c>
      <c r="K548" s="11">
        <f t="shared" si="29"/>
        <v>0</v>
      </c>
      <c r="L548" s="12" t="str">
        <f t="shared" si="30"/>
        <v xml:space="preserve"> </v>
      </c>
      <c r="N548" s="10">
        <f>IF($C$4="", SUMIFS('무신사 메타 광고'!$X:$X, '무신사 메타 광고'!$D:$D, $B548),SUMIFS('무신사 메타 광고'!$X:$X,'무신사 메타 광고'!I:I,$C$4,'무신사 메타 광고'!D:D,$B548))</f>
        <v>0</v>
      </c>
      <c r="O548" s="11">
        <f t="shared" si="31"/>
        <v>0</v>
      </c>
      <c r="R548" s="13"/>
      <c r="S548" s="10">
        <f>IF($S$4="", SUMIFS('무신사 메타 광고'!$L:$L, '무신사 메타 광고'!$C:$C, $R548),SUMIFS('무신사 메타 광고'!L:L,'무신사 메타 광고'!$I:$I,$S$4,'무신사 메타 광고'!$C:$C,$R548))</f>
        <v>0</v>
      </c>
      <c r="T548" s="10">
        <f>IF($S$4="", SUMIFS('무신사 메타 광고'!$V:$V, '무신사 메타 광고'!$C:$C, $R548),SUMIFS('무신사 메타 광고'!$V:$V,'무신사 메타 광고'!$I:$I,$S$4,'무신사 메타 광고'!$C:$C,$R548))</f>
        <v>0</v>
      </c>
      <c r="U548" s="11">
        <f t="shared" si="32"/>
        <v>0</v>
      </c>
      <c r="V548" s="12" t="str">
        <f t="shared" si="36"/>
        <v xml:space="preserve"> </v>
      </c>
      <c r="W548" s="10">
        <f>IF($S$4="", SUMIFS('무신사 메타 광고'!$K:$K, '무신사 메타 광고'!$C:$C, $R548),SUMIFS('무신사 메타 광고'!$K:$K,'무신사 메타 광고'!$I:$I,$S$4,'무신사 메타 광고'!$C:$C,$R548))</f>
        <v>0</v>
      </c>
      <c r="X548" s="10">
        <f>IF($S$4="", SUMIFS('무신사 메타 광고'!$N:$N, '무신사 메타 광고'!$C:$C, $R548),SUMIFS('무신사 메타 광고'!$N:$N,'무신사 메타 광고'!$I:$I,$S$4,'무신사 메타 광고'!$C:$C,$R548))</f>
        <v>0</v>
      </c>
      <c r="Y548" s="11">
        <f t="shared" si="33"/>
        <v>0</v>
      </c>
      <c r="Z548" s="12" t="str">
        <f t="shared" si="37"/>
        <v xml:space="preserve"> </v>
      </c>
      <c r="AB548" s="10">
        <f>IF($S$4="", SUMIFS('무신사 메타 광고'!$X:$X, '무신사 메타 광고'!$C:$C, $R548),SUMIFS('무신사 메타 광고'!$X:$X,'무신사 메타 광고'!$I:$I,$S$4,'무신사 메타 광고'!$C:$C,$R548))</f>
        <v>0</v>
      </c>
      <c r="AC548" s="11">
        <f t="shared" si="34"/>
        <v>0</v>
      </c>
    </row>
    <row r="549" spans="2:29">
      <c r="B549" s="9"/>
      <c r="C549" s="10">
        <f>IF($C$4="", SUMIFS('무신사 메타 광고'!$L:$L, '무신사 메타 광고'!$D:$D, $B549), SUMIFS('무신사 메타 광고'!$L:$L, '무신사 메타 광고'!$I:$I, $C$4, '무신사 메타 광고'!$D:$D, $B549))</f>
        <v>0</v>
      </c>
      <c r="D549" s="10">
        <f>IF($C$4="", SUMIFS('무신사 메타 광고'!$V:$V, '무신사 메타 광고'!$D:$D, $B549), SUMIFS('무신사 메타 광고'!$V:$V,'무신사 메타 광고'!$I:$I,$C$4,'무신사 메타 광고'!$D:$D,$B549))</f>
        <v>0</v>
      </c>
      <c r="E549" s="11">
        <f t="shared" si="27"/>
        <v>0</v>
      </c>
      <c r="F549" s="12" t="str">
        <f t="shared" si="35"/>
        <v xml:space="preserve"> </v>
      </c>
      <c r="G549" s="10">
        <f>IF($C$4="", SUMIFS('무신사 메타 광고'!$K:$K, '무신사 메타 광고'!$D:$D, $B549), SUMIFS('무신사 메타 광고'!$K:$K,'무신사 메타 광고'!$I:$I,$C$4,'무신사 메타 광고'!D:D,$B549))</f>
        <v>0</v>
      </c>
      <c r="H549" s="10">
        <f>IF($C$4="", SUMIFS('무신사 메타 광고'!$N:$N, '무신사 메타 광고'!$D:$D, $B549),SUMIFS('무신사 메타 광고'!$N:$N,'무신사 메타 광고'!$I:$I,$C$4,'무신사 메타 광고'!$D:$D,$B549))</f>
        <v>0</v>
      </c>
      <c r="I549" s="10">
        <f>IF($C$4="", SUMIFS('무신사 메타 광고'!$U:$U, '무신사 메타 광고'!$D:$D, $B549),SUMIFS('무신사 메타 광고'!$U:$U,'무신사 메타 광고'!$I:$I,$C$4,'무신사 메타 광고'!$D:$D,$B549))</f>
        <v>0</v>
      </c>
      <c r="J549" s="11">
        <f t="shared" si="28"/>
        <v>0</v>
      </c>
      <c r="K549" s="11">
        <f t="shared" si="29"/>
        <v>0</v>
      </c>
      <c r="L549" s="12" t="str">
        <f t="shared" si="30"/>
        <v xml:space="preserve"> </v>
      </c>
      <c r="N549" s="10">
        <f>IF($C$4="", SUMIFS('무신사 메타 광고'!$X:$X, '무신사 메타 광고'!$D:$D, $B549),SUMIFS('무신사 메타 광고'!$X:$X,'무신사 메타 광고'!I:I,$C$4,'무신사 메타 광고'!D:D,$B549))</f>
        <v>0</v>
      </c>
      <c r="O549" s="11">
        <f t="shared" si="31"/>
        <v>0</v>
      </c>
      <c r="R549" s="13"/>
      <c r="S549" s="10">
        <f>IF($S$4="", SUMIFS('무신사 메타 광고'!$L:$L, '무신사 메타 광고'!$C:$C, $R549),SUMIFS('무신사 메타 광고'!L:L,'무신사 메타 광고'!$I:$I,$S$4,'무신사 메타 광고'!$C:$C,$R549))</f>
        <v>0</v>
      </c>
      <c r="T549" s="10">
        <f>IF($S$4="", SUMIFS('무신사 메타 광고'!$V:$V, '무신사 메타 광고'!$C:$C, $R549),SUMIFS('무신사 메타 광고'!$V:$V,'무신사 메타 광고'!$I:$I,$S$4,'무신사 메타 광고'!$C:$C,$R549))</f>
        <v>0</v>
      </c>
      <c r="U549" s="11">
        <f t="shared" si="32"/>
        <v>0</v>
      </c>
      <c r="V549" s="12" t="str">
        <f t="shared" si="36"/>
        <v xml:space="preserve"> </v>
      </c>
      <c r="W549" s="10">
        <f>IF($S$4="", SUMIFS('무신사 메타 광고'!$K:$K, '무신사 메타 광고'!$C:$C, $R549),SUMIFS('무신사 메타 광고'!$K:$K,'무신사 메타 광고'!$I:$I,$S$4,'무신사 메타 광고'!$C:$C,$R549))</f>
        <v>0</v>
      </c>
      <c r="X549" s="10">
        <f>IF($S$4="", SUMIFS('무신사 메타 광고'!$N:$N, '무신사 메타 광고'!$C:$C, $R549),SUMIFS('무신사 메타 광고'!$N:$N,'무신사 메타 광고'!$I:$I,$S$4,'무신사 메타 광고'!$C:$C,$R549))</f>
        <v>0</v>
      </c>
      <c r="Y549" s="11">
        <f t="shared" si="33"/>
        <v>0</v>
      </c>
      <c r="Z549" s="12" t="str">
        <f t="shared" si="37"/>
        <v xml:space="preserve"> </v>
      </c>
      <c r="AB549" s="10">
        <f>IF($S$4="", SUMIFS('무신사 메타 광고'!$X:$X, '무신사 메타 광고'!$C:$C, $R549),SUMIFS('무신사 메타 광고'!$X:$X,'무신사 메타 광고'!$I:$I,$S$4,'무신사 메타 광고'!$C:$C,$R549))</f>
        <v>0</v>
      </c>
      <c r="AC549" s="11">
        <f t="shared" si="34"/>
        <v>0</v>
      </c>
    </row>
    <row r="550" spans="2:29">
      <c r="B550" s="9"/>
      <c r="C550" s="10">
        <f>IF($C$4="", SUMIFS('무신사 메타 광고'!$L:$L, '무신사 메타 광고'!$D:$D, $B550), SUMIFS('무신사 메타 광고'!$L:$L, '무신사 메타 광고'!$I:$I, $C$4, '무신사 메타 광고'!$D:$D, $B550))</f>
        <v>0</v>
      </c>
      <c r="D550" s="10">
        <f>IF($C$4="", SUMIFS('무신사 메타 광고'!$V:$V, '무신사 메타 광고'!$D:$D, $B550), SUMIFS('무신사 메타 광고'!$V:$V,'무신사 메타 광고'!$I:$I,$C$4,'무신사 메타 광고'!$D:$D,$B550))</f>
        <v>0</v>
      </c>
      <c r="E550" s="11">
        <f t="shared" si="27"/>
        <v>0</v>
      </c>
      <c r="F550" s="12" t="str">
        <f t="shared" si="35"/>
        <v xml:space="preserve"> </v>
      </c>
      <c r="G550" s="10">
        <f>IF($C$4="", SUMIFS('무신사 메타 광고'!$K:$K, '무신사 메타 광고'!$D:$D, $B550), SUMIFS('무신사 메타 광고'!$K:$K,'무신사 메타 광고'!$I:$I,$C$4,'무신사 메타 광고'!D:D,$B550))</f>
        <v>0</v>
      </c>
      <c r="H550" s="10">
        <f>IF($C$4="", SUMIFS('무신사 메타 광고'!$N:$N, '무신사 메타 광고'!$D:$D, $B550),SUMIFS('무신사 메타 광고'!$N:$N,'무신사 메타 광고'!$I:$I,$C$4,'무신사 메타 광고'!$D:$D,$B550))</f>
        <v>0</v>
      </c>
      <c r="I550" s="10">
        <f>IF($C$4="", SUMIFS('무신사 메타 광고'!$U:$U, '무신사 메타 광고'!$D:$D, $B550),SUMIFS('무신사 메타 광고'!$U:$U,'무신사 메타 광고'!$I:$I,$C$4,'무신사 메타 광고'!$D:$D,$B550))</f>
        <v>0</v>
      </c>
      <c r="J550" s="11">
        <f t="shared" si="28"/>
        <v>0</v>
      </c>
      <c r="K550" s="11">
        <f t="shared" si="29"/>
        <v>0</v>
      </c>
      <c r="L550" s="12" t="str">
        <f t="shared" si="30"/>
        <v xml:space="preserve"> </v>
      </c>
      <c r="N550" s="10">
        <f>IF($C$4="", SUMIFS('무신사 메타 광고'!$X:$X, '무신사 메타 광고'!$D:$D, $B550),SUMIFS('무신사 메타 광고'!$X:$X,'무신사 메타 광고'!I:I,$C$4,'무신사 메타 광고'!D:D,$B550))</f>
        <v>0</v>
      </c>
      <c r="O550" s="11">
        <f t="shared" si="31"/>
        <v>0</v>
      </c>
      <c r="R550" s="13"/>
      <c r="S550" s="10">
        <f>IF($S$4="", SUMIFS('무신사 메타 광고'!$L:$L, '무신사 메타 광고'!$C:$C, $R550),SUMIFS('무신사 메타 광고'!L:L,'무신사 메타 광고'!$I:$I,$S$4,'무신사 메타 광고'!$C:$C,$R550))</f>
        <v>0</v>
      </c>
      <c r="T550" s="10">
        <f>IF($S$4="", SUMIFS('무신사 메타 광고'!$V:$V, '무신사 메타 광고'!$C:$C, $R550),SUMIFS('무신사 메타 광고'!$V:$V,'무신사 메타 광고'!$I:$I,$S$4,'무신사 메타 광고'!$C:$C,$R550))</f>
        <v>0</v>
      </c>
      <c r="U550" s="11">
        <f t="shared" si="32"/>
        <v>0</v>
      </c>
      <c r="V550" s="12" t="str">
        <f t="shared" si="36"/>
        <v xml:space="preserve"> </v>
      </c>
      <c r="W550" s="10">
        <f>IF($S$4="", SUMIFS('무신사 메타 광고'!$K:$K, '무신사 메타 광고'!$C:$C, $R550),SUMIFS('무신사 메타 광고'!$K:$K,'무신사 메타 광고'!$I:$I,$S$4,'무신사 메타 광고'!$C:$C,$R550))</f>
        <v>0</v>
      </c>
      <c r="X550" s="10">
        <f>IF($S$4="", SUMIFS('무신사 메타 광고'!$N:$N, '무신사 메타 광고'!$C:$C, $R550),SUMIFS('무신사 메타 광고'!$N:$N,'무신사 메타 광고'!$I:$I,$S$4,'무신사 메타 광고'!$C:$C,$R550))</f>
        <v>0</v>
      </c>
      <c r="Y550" s="11">
        <f t="shared" si="33"/>
        <v>0</v>
      </c>
      <c r="Z550" s="12" t="str">
        <f t="shared" si="37"/>
        <v xml:space="preserve"> </v>
      </c>
      <c r="AB550" s="10">
        <f>IF($S$4="", SUMIFS('무신사 메타 광고'!$X:$X, '무신사 메타 광고'!$C:$C, $R550),SUMIFS('무신사 메타 광고'!$X:$X,'무신사 메타 광고'!$I:$I,$S$4,'무신사 메타 광고'!$C:$C,$R550))</f>
        <v>0</v>
      </c>
      <c r="AC550" s="11">
        <f t="shared" si="34"/>
        <v>0</v>
      </c>
    </row>
    <row r="551" spans="2:29">
      <c r="B551" s="9"/>
      <c r="C551" s="10">
        <f>IF($C$4="", SUMIFS('무신사 메타 광고'!$L:$L, '무신사 메타 광고'!$D:$D, $B551), SUMIFS('무신사 메타 광고'!$L:$L, '무신사 메타 광고'!$I:$I, $C$4, '무신사 메타 광고'!$D:$D, $B551))</f>
        <v>0</v>
      </c>
      <c r="D551" s="10">
        <f>IF($C$4="", SUMIFS('무신사 메타 광고'!$V:$V, '무신사 메타 광고'!$D:$D, $B551), SUMIFS('무신사 메타 광고'!$V:$V,'무신사 메타 광고'!$I:$I,$C$4,'무신사 메타 광고'!$D:$D,$B551))</f>
        <v>0</v>
      </c>
      <c r="E551" s="11">
        <f t="shared" si="27"/>
        <v>0</v>
      </c>
      <c r="F551" s="12" t="str">
        <f t="shared" si="35"/>
        <v xml:space="preserve"> </v>
      </c>
      <c r="G551" s="10">
        <f>IF($C$4="", SUMIFS('무신사 메타 광고'!$K:$K, '무신사 메타 광고'!$D:$D, $B551), SUMIFS('무신사 메타 광고'!$K:$K,'무신사 메타 광고'!$I:$I,$C$4,'무신사 메타 광고'!D:D,$B551))</f>
        <v>0</v>
      </c>
      <c r="H551" s="10">
        <f>IF($C$4="", SUMIFS('무신사 메타 광고'!$N:$N, '무신사 메타 광고'!$D:$D, $B551),SUMIFS('무신사 메타 광고'!$N:$N,'무신사 메타 광고'!$I:$I,$C$4,'무신사 메타 광고'!$D:$D,$B551))</f>
        <v>0</v>
      </c>
      <c r="I551" s="10">
        <f>IF($C$4="", SUMIFS('무신사 메타 광고'!$U:$U, '무신사 메타 광고'!$D:$D, $B551),SUMIFS('무신사 메타 광고'!$U:$U,'무신사 메타 광고'!$I:$I,$C$4,'무신사 메타 광고'!$D:$D,$B551))</f>
        <v>0</v>
      </c>
      <c r="J551" s="11">
        <f t="shared" si="28"/>
        <v>0</v>
      </c>
      <c r="K551" s="11">
        <f t="shared" si="29"/>
        <v>0</v>
      </c>
      <c r="L551" s="12" t="str">
        <f t="shared" si="30"/>
        <v xml:space="preserve"> </v>
      </c>
      <c r="N551" s="10">
        <f>IF($C$4="", SUMIFS('무신사 메타 광고'!$X:$X, '무신사 메타 광고'!$D:$D, $B551),SUMIFS('무신사 메타 광고'!$X:$X,'무신사 메타 광고'!I:I,$C$4,'무신사 메타 광고'!D:D,$B551))</f>
        <v>0</v>
      </c>
      <c r="O551" s="11">
        <f t="shared" si="31"/>
        <v>0</v>
      </c>
      <c r="R551" s="13"/>
      <c r="S551" s="10">
        <f>IF($S$4="", SUMIFS('무신사 메타 광고'!$L:$L, '무신사 메타 광고'!$C:$C, $R551),SUMIFS('무신사 메타 광고'!L:L,'무신사 메타 광고'!$I:$I,$S$4,'무신사 메타 광고'!$C:$C,$R551))</f>
        <v>0</v>
      </c>
      <c r="T551" s="10">
        <f>IF($S$4="", SUMIFS('무신사 메타 광고'!$V:$V, '무신사 메타 광고'!$C:$C, $R551),SUMIFS('무신사 메타 광고'!$V:$V,'무신사 메타 광고'!$I:$I,$S$4,'무신사 메타 광고'!$C:$C,$R551))</f>
        <v>0</v>
      </c>
      <c r="U551" s="11">
        <f t="shared" si="32"/>
        <v>0</v>
      </c>
      <c r="V551" s="12" t="str">
        <f t="shared" si="36"/>
        <v xml:space="preserve"> </v>
      </c>
      <c r="W551" s="10">
        <f>IF($S$4="", SUMIFS('무신사 메타 광고'!$K:$K, '무신사 메타 광고'!$C:$C, $R551),SUMIFS('무신사 메타 광고'!$K:$K,'무신사 메타 광고'!$I:$I,$S$4,'무신사 메타 광고'!$C:$C,$R551))</f>
        <v>0</v>
      </c>
      <c r="X551" s="10">
        <f>IF($S$4="", SUMIFS('무신사 메타 광고'!$N:$N, '무신사 메타 광고'!$C:$C, $R551),SUMIFS('무신사 메타 광고'!$N:$N,'무신사 메타 광고'!$I:$I,$S$4,'무신사 메타 광고'!$C:$C,$R551))</f>
        <v>0</v>
      </c>
      <c r="Y551" s="11">
        <f t="shared" si="33"/>
        <v>0</v>
      </c>
      <c r="Z551" s="12" t="str">
        <f t="shared" si="37"/>
        <v xml:space="preserve"> </v>
      </c>
      <c r="AB551" s="10">
        <f>IF($S$4="", SUMIFS('무신사 메타 광고'!$X:$X, '무신사 메타 광고'!$C:$C, $R551),SUMIFS('무신사 메타 광고'!$X:$X,'무신사 메타 광고'!$I:$I,$S$4,'무신사 메타 광고'!$C:$C,$R551))</f>
        <v>0</v>
      </c>
      <c r="AC551" s="11">
        <f t="shared" si="34"/>
        <v>0</v>
      </c>
    </row>
    <row r="552" spans="2:29">
      <c r="B552" s="9"/>
      <c r="C552" s="10">
        <f>IF($C$4="", SUMIFS('무신사 메타 광고'!$L:$L, '무신사 메타 광고'!$D:$D, $B552), SUMIFS('무신사 메타 광고'!$L:$L, '무신사 메타 광고'!$I:$I, $C$4, '무신사 메타 광고'!$D:$D, $B552))</f>
        <v>0</v>
      </c>
      <c r="D552" s="10">
        <f>IF($C$4="", SUMIFS('무신사 메타 광고'!$V:$V, '무신사 메타 광고'!$D:$D, $B552), SUMIFS('무신사 메타 광고'!$V:$V,'무신사 메타 광고'!$I:$I,$C$4,'무신사 메타 광고'!$D:$D,$B552))</f>
        <v>0</v>
      </c>
      <c r="E552" s="11">
        <f t="shared" si="27"/>
        <v>0</v>
      </c>
      <c r="F552" s="12" t="str">
        <f t="shared" si="35"/>
        <v xml:space="preserve"> </v>
      </c>
      <c r="G552" s="10">
        <f>IF($C$4="", SUMIFS('무신사 메타 광고'!$K:$K, '무신사 메타 광고'!$D:$D, $B552), SUMIFS('무신사 메타 광고'!$K:$K,'무신사 메타 광고'!$I:$I,$C$4,'무신사 메타 광고'!D:D,$B552))</f>
        <v>0</v>
      </c>
      <c r="H552" s="10">
        <f>IF($C$4="", SUMIFS('무신사 메타 광고'!$N:$N, '무신사 메타 광고'!$D:$D, $B552),SUMIFS('무신사 메타 광고'!$N:$N,'무신사 메타 광고'!$I:$I,$C$4,'무신사 메타 광고'!$D:$D,$B552))</f>
        <v>0</v>
      </c>
      <c r="I552" s="10">
        <f>IF($C$4="", SUMIFS('무신사 메타 광고'!$U:$U, '무신사 메타 광고'!$D:$D, $B552),SUMIFS('무신사 메타 광고'!$U:$U,'무신사 메타 광고'!$I:$I,$C$4,'무신사 메타 광고'!$D:$D,$B552))</f>
        <v>0</v>
      </c>
      <c r="J552" s="11">
        <f t="shared" si="28"/>
        <v>0</v>
      </c>
      <c r="K552" s="11">
        <f t="shared" si="29"/>
        <v>0</v>
      </c>
      <c r="L552" s="12" t="str">
        <f t="shared" si="30"/>
        <v xml:space="preserve"> </v>
      </c>
      <c r="N552" s="10">
        <f>IF($C$4="", SUMIFS('무신사 메타 광고'!$X:$X, '무신사 메타 광고'!$D:$D, $B552),SUMIFS('무신사 메타 광고'!$X:$X,'무신사 메타 광고'!I:I,$C$4,'무신사 메타 광고'!D:D,$B552))</f>
        <v>0</v>
      </c>
      <c r="O552" s="11">
        <f t="shared" si="31"/>
        <v>0</v>
      </c>
      <c r="R552" s="13"/>
      <c r="S552" s="10">
        <f>IF($S$4="", SUMIFS('무신사 메타 광고'!$L:$L, '무신사 메타 광고'!$C:$C, $R552),SUMIFS('무신사 메타 광고'!L:L,'무신사 메타 광고'!$I:$I,$S$4,'무신사 메타 광고'!$C:$C,$R552))</f>
        <v>0</v>
      </c>
      <c r="T552" s="10">
        <f>IF($S$4="", SUMIFS('무신사 메타 광고'!$V:$V, '무신사 메타 광고'!$C:$C, $R552),SUMIFS('무신사 메타 광고'!$V:$V,'무신사 메타 광고'!$I:$I,$S$4,'무신사 메타 광고'!$C:$C,$R552))</f>
        <v>0</v>
      </c>
      <c r="U552" s="11">
        <f t="shared" si="32"/>
        <v>0</v>
      </c>
      <c r="V552" s="12" t="str">
        <f t="shared" si="36"/>
        <v xml:space="preserve"> </v>
      </c>
      <c r="W552" s="10">
        <f>IF($S$4="", SUMIFS('무신사 메타 광고'!$K:$K, '무신사 메타 광고'!$C:$C, $R552),SUMIFS('무신사 메타 광고'!$K:$K,'무신사 메타 광고'!$I:$I,$S$4,'무신사 메타 광고'!$C:$C,$R552))</f>
        <v>0</v>
      </c>
      <c r="X552" s="10">
        <f>IF($S$4="", SUMIFS('무신사 메타 광고'!$N:$N, '무신사 메타 광고'!$C:$C, $R552),SUMIFS('무신사 메타 광고'!$N:$N,'무신사 메타 광고'!$I:$I,$S$4,'무신사 메타 광고'!$C:$C,$R552))</f>
        <v>0</v>
      </c>
      <c r="Y552" s="11">
        <f t="shared" si="33"/>
        <v>0</v>
      </c>
      <c r="Z552" s="12" t="str">
        <f t="shared" si="37"/>
        <v xml:space="preserve"> </v>
      </c>
      <c r="AB552" s="10">
        <f>IF($S$4="", SUMIFS('무신사 메타 광고'!$X:$X, '무신사 메타 광고'!$C:$C, $R552),SUMIFS('무신사 메타 광고'!$X:$X,'무신사 메타 광고'!$I:$I,$S$4,'무신사 메타 광고'!$C:$C,$R552))</f>
        <v>0</v>
      </c>
      <c r="AC552" s="11">
        <f t="shared" si="34"/>
        <v>0</v>
      </c>
    </row>
    <row r="553" spans="2:29">
      <c r="B553" s="9"/>
      <c r="C553" s="10">
        <f>IF($C$4="", SUMIFS('무신사 메타 광고'!$L:$L, '무신사 메타 광고'!$D:$D, $B553), SUMIFS('무신사 메타 광고'!$L:$L, '무신사 메타 광고'!$I:$I, $C$4, '무신사 메타 광고'!$D:$D, $B553))</f>
        <v>0</v>
      </c>
      <c r="D553" s="10">
        <f>IF($C$4="", SUMIFS('무신사 메타 광고'!$V:$V, '무신사 메타 광고'!$D:$D, $B553), SUMIFS('무신사 메타 광고'!$V:$V,'무신사 메타 광고'!$I:$I,$C$4,'무신사 메타 광고'!$D:$D,$B553))</f>
        <v>0</v>
      </c>
      <c r="E553" s="11">
        <f t="shared" si="27"/>
        <v>0</v>
      </c>
      <c r="F553" s="12" t="str">
        <f t="shared" si="35"/>
        <v xml:space="preserve"> </v>
      </c>
      <c r="G553" s="10">
        <f>IF($C$4="", SUMIFS('무신사 메타 광고'!$K:$K, '무신사 메타 광고'!$D:$D, $B553), SUMIFS('무신사 메타 광고'!$K:$K,'무신사 메타 광고'!$I:$I,$C$4,'무신사 메타 광고'!D:D,$B553))</f>
        <v>0</v>
      </c>
      <c r="H553" s="10">
        <f>IF($C$4="", SUMIFS('무신사 메타 광고'!$N:$N, '무신사 메타 광고'!$D:$D, $B553),SUMIFS('무신사 메타 광고'!$N:$N,'무신사 메타 광고'!$I:$I,$C$4,'무신사 메타 광고'!$D:$D,$B553))</f>
        <v>0</v>
      </c>
      <c r="I553" s="10">
        <f>IF($C$4="", SUMIFS('무신사 메타 광고'!$U:$U, '무신사 메타 광고'!$D:$D, $B553),SUMIFS('무신사 메타 광고'!$U:$U,'무신사 메타 광고'!$I:$I,$C$4,'무신사 메타 광고'!$D:$D,$B553))</f>
        <v>0</v>
      </c>
      <c r="J553" s="11">
        <f t="shared" si="28"/>
        <v>0</v>
      </c>
      <c r="K553" s="11">
        <f t="shared" si="29"/>
        <v>0</v>
      </c>
      <c r="L553" s="12" t="str">
        <f t="shared" si="30"/>
        <v xml:space="preserve"> </v>
      </c>
      <c r="N553" s="10">
        <f>IF($C$4="", SUMIFS('무신사 메타 광고'!$X:$X, '무신사 메타 광고'!$D:$D, $B553),SUMIFS('무신사 메타 광고'!$X:$X,'무신사 메타 광고'!I:I,$C$4,'무신사 메타 광고'!D:D,$B553))</f>
        <v>0</v>
      </c>
      <c r="O553" s="11">
        <f t="shared" si="31"/>
        <v>0</v>
      </c>
      <c r="R553" s="13"/>
      <c r="S553" s="10">
        <f>IF($S$4="", SUMIFS('무신사 메타 광고'!$L:$L, '무신사 메타 광고'!$C:$C, $R553),SUMIFS('무신사 메타 광고'!L:L,'무신사 메타 광고'!$I:$I,$S$4,'무신사 메타 광고'!$C:$C,$R553))</f>
        <v>0</v>
      </c>
      <c r="T553" s="10">
        <f>IF($S$4="", SUMIFS('무신사 메타 광고'!$V:$V, '무신사 메타 광고'!$C:$C, $R553),SUMIFS('무신사 메타 광고'!$V:$V,'무신사 메타 광고'!$I:$I,$S$4,'무신사 메타 광고'!$C:$C,$R553))</f>
        <v>0</v>
      </c>
      <c r="U553" s="11">
        <f t="shared" si="32"/>
        <v>0</v>
      </c>
      <c r="V553" s="12" t="str">
        <f t="shared" si="36"/>
        <v xml:space="preserve"> </v>
      </c>
      <c r="W553" s="10">
        <f>IF($S$4="", SUMIFS('무신사 메타 광고'!$K:$K, '무신사 메타 광고'!$C:$C, $R553),SUMIFS('무신사 메타 광고'!$K:$K,'무신사 메타 광고'!$I:$I,$S$4,'무신사 메타 광고'!$C:$C,$R553))</f>
        <v>0</v>
      </c>
      <c r="X553" s="10">
        <f>IF($S$4="", SUMIFS('무신사 메타 광고'!$N:$N, '무신사 메타 광고'!$C:$C, $R553),SUMIFS('무신사 메타 광고'!$N:$N,'무신사 메타 광고'!$I:$I,$S$4,'무신사 메타 광고'!$C:$C,$R553))</f>
        <v>0</v>
      </c>
      <c r="Y553" s="11">
        <f t="shared" si="33"/>
        <v>0</v>
      </c>
      <c r="Z553" s="12" t="str">
        <f t="shared" si="37"/>
        <v xml:space="preserve"> </v>
      </c>
      <c r="AB553" s="10">
        <f>IF($S$4="", SUMIFS('무신사 메타 광고'!$X:$X, '무신사 메타 광고'!$C:$C, $R553),SUMIFS('무신사 메타 광고'!$X:$X,'무신사 메타 광고'!$I:$I,$S$4,'무신사 메타 광고'!$C:$C,$R553))</f>
        <v>0</v>
      </c>
      <c r="AC553" s="11">
        <f t="shared" si="34"/>
        <v>0</v>
      </c>
    </row>
    <row r="554" spans="2:29">
      <c r="B554" s="9"/>
      <c r="C554" s="10">
        <f>IF($C$4="", SUMIFS('무신사 메타 광고'!$L:$L, '무신사 메타 광고'!$D:$D, $B554), SUMIFS('무신사 메타 광고'!$L:$L, '무신사 메타 광고'!$I:$I, $C$4, '무신사 메타 광고'!$D:$D, $B554))</f>
        <v>0</v>
      </c>
      <c r="D554" s="10">
        <f>IF($C$4="", SUMIFS('무신사 메타 광고'!$V:$V, '무신사 메타 광고'!$D:$D, $B554), SUMIFS('무신사 메타 광고'!$V:$V,'무신사 메타 광고'!$I:$I,$C$4,'무신사 메타 광고'!$D:$D,$B554))</f>
        <v>0</v>
      </c>
      <c r="E554" s="11">
        <f t="shared" si="27"/>
        <v>0</v>
      </c>
      <c r="F554" s="12" t="str">
        <f t="shared" si="35"/>
        <v xml:space="preserve"> </v>
      </c>
      <c r="G554" s="10">
        <f>IF($C$4="", SUMIFS('무신사 메타 광고'!$K:$K, '무신사 메타 광고'!$D:$D, $B554), SUMIFS('무신사 메타 광고'!$K:$K,'무신사 메타 광고'!$I:$I,$C$4,'무신사 메타 광고'!D:D,$B554))</f>
        <v>0</v>
      </c>
      <c r="H554" s="10">
        <f>IF($C$4="", SUMIFS('무신사 메타 광고'!$N:$N, '무신사 메타 광고'!$D:$D, $B554),SUMIFS('무신사 메타 광고'!$N:$N,'무신사 메타 광고'!$I:$I,$C$4,'무신사 메타 광고'!$D:$D,$B554))</f>
        <v>0</v>
      </c>
      <c r="I554" s="10">
        <f>IF($C$4="", SUMIFS('무신사 메타 광고'!$U:$U, '무신사 메타 광고'!$D:$D, $B554),SUMIFS('무신사 메타 광고'!$U:$U,'무신사 메타 광고'!$I:$I,$C$4,'무신사 메타 광고'!$D:$D,$B554))</f>
        <v>0</v>
      </c>
      <c r="J554" s="11">
        <f t="shared" si="28"/>
        <v>0</v>
      </c>
      <c r="K554" s="11">
        <f t="shared" si="29"/>
        <v>0</v>
      </c>
      <c r="L554" s="12" t="str">
        <f t="shared" si="30"/>
        <v xml:space="preserve"> </v>
      </c>
      <c r="N554" s="10">
        <f>IF($C$4="", SUMIFS('무신사 메타 광고'!$X:$X, '무신사 메타 광고'!$D:$D, $B554),SUMIFS('무신사 메타 광고'!$X:$X,'무신사 메타 광고'!I:I,$C$4,'무신사 메타 광고'!D:D,$B554))</f>
        <v>0</v>
      </c>
      <c r="O554" s="11">
        <f t="shared" si="31"/>
        <v>0</v>
      </c>
      <c r="R554" s="13"/>
      <c r="S554" s="10">
        <f>IF($S$4="", SUMIFS('무신사 메타 광고'!$L:$L, '무신사 메타 광고'!$C:$C, $R554),SUMIFS('무신사 메타 광고'!L:L,'무신사 메타 광고'!$I:$I,$S$4,'무신사 메타 광고'!$C:$C,$R554))</f>
        <v>0</v>
      </c>
      <c r="T554" s="10">
        <f>IF($S$4="", SUMIFS('무신사 메타 광고'!$V:$V, '무신사 메타 광고'!$C:$C, $R554),SUMIFS('무신사 메타 광고'!$V:$V,'무신사 메타 광고'!$I:$I,$S$4,'무신사 메타 광고'!$C:$C,$R554))</f>
        <v>0</v>
      </c>
      <c r="U554" s="11">
        <f t="shared" si="32"/>
        <v>0</v>
      </c>
      <c r="V554" s="12" t="str">
        <f t="shared" si="36"/>
        <v xml:space="preserve"> </v>
      </c>
      <c r="W554" s="10">
        <f>IF($S$4="", SUMIFS('무신사 메타 광고'!$K:$K, '무신사 메타 광고'!$C:$C, $R554),SUMIFS('무신사 메타 광고'!$K:$K,'무신사 메타 광고'!$I:$I,$S$4,'무신사 메타 광고'!$C:$C,$R554))</f>
        <v>0</v>
      </c>
      <c r="X554" s="10">
        <f>IF($S$4="", SUMIFS('무신사 메타 광고'!$N:$N, '무신사 메타 광고'!$C:$C, $R554),SUMIFS('무신사 메타 광고'!$N:$N,'무신사 메타 광고'!$I:$I,$S$4,'무신사 메타 광고'!$C:$C,$R554))</f>
        <v>0</v>
      </c>
      <c r="Y554" s="11">
        <f t="shared" si="33"/>
        <v>0</v>
      </c>
      <c r="Z554" s="12" t="str">
        <f t="shared" si="37"/>
        <v xml:space="preserve"> </v>
      </c>
      <c r="AB554" s="10">
        <f>IF($S$4="", SUMIFS('무신사 메타 광고'!$X:$X, '무신사 메타 광고'!$C:$C, $R554),SUMIFS('무신사 메타 광고'!$X:$X,'무신사 메타 광고'!$I:$I,$S$4,'무신사 메타 광고'!$C:$C,$R554))</f>
        <v>0</v>
      </c>
      <c r="AC554" s="11">
        <f t="shared" si="34"/>
        <v>0</v>
      </c>
    </row>
    <row r="555" spans="2:29">
      <c r="B555" s="9"/>
      <c r="C555" s="10">
        <f>IF($C$4="", SUMIFS('무신사 메타 광고'!$L:$L, '무신사 메타 광고'!$D:$D, $B555), SUMIFS('무신사 메타 광고'!$L:$L, '무신사 메타 광고'!$I:$I, $C$4, '무신사 메타 광고'!$D:$D, $B555))</f>
        <v>0</v>
      </c>
      <c r="D555" s="10">
        <f>IF($C$4="", SUMIFS('무신사 메타 광고'!$V:$V, '무신사 메타 광고'!$D:$D, $B555), SUMIFS('무신사 메타 광고'!$V:$V,'무신사 메타 광고'!$I:$I,$C$4,'무신사 메타 광고'!$D:$D,$B555))</f>
        <v>0</v>
      </c>
      <c r="E555" s="11">
        <f t="shared" si="27"/>
        <v>0</v>
      </c>
      <c r="F555" s="12" t="str">
        <f t="shared" si="35"/>
        <v xml:space="preserve"> </v>
      </c>
      <c r="G555" s="10">
        <f>IF($C$4="", SUMIFS('무신사 메타 광고'!$K:$K, '무신사 메타 광고'!$D:$D, $B555), SUMIFS('무신사 메타 광고'!$K:$K,'무신사 메타 광고'!$I:$I,$C$4,'무신사 메타 광고'!D:D,$B555))</f>
        <v>0</v>
      </c>
      <c r="H555" s="10">
        <f>IF($C$4="", SUMIFS('무신사 메타 광고'!$N:$N, '무신사 메타 광고'!$D:$D, $B555),SUMIFS('무신사 메타 광고'!$N:$N,'무신사 메타 광고'!$I:$I,$C$4,'무신사 메타 광고'!$D:$D,$B555))</f>
        <v>0</v>
      </c>
      <c r="I555" s="10">
        <f>IF($C$4="", SUMIFS('무신사 메타 광고'!$U:$U, '무신사 메타 광고'!$D:$D, $B555),SUMIFS('무신사 메타 광고'!$U:$U,'무신사 메타 광고'!$I:$I,$C$4,'무신사 메타 광고'!$D:$D,$B555))</f>
        <v>0</v>
      </c>
      <c r="J555" s="11">
        <f t="shared" si="28"/>
        <v>0</v>
      </c>
      <c r="K555" s="11">
        <f t="shared" si="29"/>
        <v>0</v>
      </c>
      <c r="L555" s="12" t="str">
        <f t="shared" si="30"/>
        <v xml:space="preserve"> </v>
      </c>
      <c r="N555" s="10">
        <f>IF($C$4="", SUMIFS('무신사 메타 광고'!$X:$X, '무신사 메타 광고'!$D:$D, $B555),SUMIFS('무신사 메타 광고'!$X:$X,'무신사 메타 광고'!I:I,$C$4,'무신사 메타 광고'!D:D,$B555))</f>
        <v>0</v>
      </c>
      <c r="O555" s="11">
        <f t="shared" si="31"/>
        <v>0</v>
      </c>
      <c r="R555" s="13"/>
      <c r="S555" s="10">
        <f>IF($S$4="", SUMIFS('무신사 메타 광고'!$L:$L, '무신사 메타 광고'!$C:$C, $R555),SUMIFS('무신사 메타 광고'!L:L,'무신사 메타 광고'!$I:$I,$S$4,'무신사 메타 광고'!$C:$C,$R555))</f>
        <v>0</v>
      </c>
      <c r="T555" s="10">
        <f>IF($S$4="", SUMIFS('무신사 메타 광고'!$V:$V, '무신사 메타 광고'!$C:$C, $R555),SUMIFS('무신사 메타 광고'!$V:$V,'무신사 메타 광고'!$I:$I,$S$4,'무신사 메타 광고'!$C:$C,$R555))</f>
        <v>0</v>
      </c>
      <c r="U555" s="11">
        <f t="shared" si="32"/>
        <v>0</v>
      </c>
      <c r="V555" s="12" t="str">
        <f t="shared" si="36"/>
        <v xml:space="preserve"> </v>
      </c>
      <c r="W555" s="10">
        <f>IF($S$4="", SUMIFS('무신사 메타 광고'!$K:$K, '무신사 메타 광고'!$C:$C, $R555),SUMIFS('무신사 메타 광고'!$K:$K,'무신사 메타 광고'!$I:$I,$S$4,'무신사 메타 광고'!$C:$C,$R555))</f>
        <v>0</v>
      </c>
      <c r="X555" s="10">
        <f>IF($S$4="", SUMIFS('무신사 메타 광고'!$N:$N, '무신사 메타 광고'!$C:$C, $R555),SUMIFS('무신사 메타 광고'!$N:$N,'무신사 메타 광고'!$I:$I,$S$4,'무신사 메타 광고'!$C:$C,$R555))</f>
        <v>0</v>
      </c>
      <c r="Y555" s="11">
        <f t="shared" si="33"/>
        <v>0</v>
      </c>
      <c r="Z555" s="12" t="str">
        <f t="shared" si="37"/>
        <v xml:space="preserve"> </v>
      </c>
      <c r="AB555" s="10">
        <f>IF($S$4="", SUMIFS('무신사 메타 광고'!$X:$X, '무신사 메타 광고'!$C:$C, $R555),SUMIFS('무신사 메타 광고'!$X:$X,'무신사 메타 광고'!$I:$I,$S$4,'무신사 메타 광고'!$C:$C,$R555))</f>
        <v>0</v>
      </c>
      <c r="AC555" s="11">
        <f t="shared" si="34"/>
        <v>0</v>
      </c>
    </row>
    <row r="556" spans="2:29">
      <c r="B556" s="9"/>
      <c r="C556" s="10">
        <f>IF($C$4="", SUMIFS('무신사 메타 광고'!$L:$L, '무신사 메타 광고'!$D:$D, $B556), SUMIFS('무신사 메타 광고'!$L:$L, '무신사 메타 광고'!$I:$I, $C$4, '무신사 메타 광고'!$D:$D, $B556))</f>
        <v>0</v>
      </c>
      <c r="D556" s="10">
        <f>IF($C$4="", SUMIFS('무신사 메타 광고'!$V:$V, '무신사 메타 광고'!$D:$D, $B556), SUMIFS('무신사 메타 광고'!$V:$V,'무신사 메타 광고'!$I:$I,$C$4,'무신사 메타 광고'!$D:$D,$B556))</f>
        <v>0</v>
      </c>
      <c r="E556" s="11">
        <f t="shared" si="27"/>
        <v>0</v>
      </c>
      <c r="F556" s="12" t="str">
        <f t="shared" si="35"/>
        <v xml:space="preserve"> </v>
      </c>
      <c r="G556" s="10">
        <f>IF($C$4="", SUMIFS('무신사 메타 광고'!$K:$K, '무신사 메타 광고'!$D:$D, $B556), SUMIFS('무신사 메타 광고'!$K:$K,'무신사 메타 광고'!$I:$I,$C$4,'무신사 메타 광고'!D:D,$B556))</f>
        <v>0</v>
      </c>
      <c r="H556" s="10">
        <f>IF($C$4="", SUMIFS('무신사 메타 광고'!$N:$N, '무신사 메타 광고'!$D:$D, $B556),SUMIFS('무신사 메타 광고'!$N:$N,'무신사 메타 광고'!$I:$I,$C$4,'무신사 메타 광고'!$D:$D,$B556))</f>
        <v>0</v>
      </c>
      <c r="I556" s="10">
        <f>IF($C$4="", SUMIFS('무신사 메타 광고'!$U:$U, '무신사 메타 광고'!$D:$D, $B556),SUMIFS('무신사 메타 광고'!$U:$U,'무신사 메타 광고'!$I:$I,$C$4,'무신사 메타 광고'!$D:$D,$B556))</f>
        <v>0</v>
      </c>
      <c r="J556" s="11">
        <f t="shared" si="28"/>
        <v>0</v>
      </c>
      <c r="K556" s="11">
        <f t="shared" si="29"/>
        <v>0</v>
      </c>
      <c r="L556" s="12" t="str">
        <f t="shared" si="30"/>
        <v xml:space="preserve"> </v>
      </c>
      <c r="N556" s="10">
        <f>IF($C$4="", SUMIFS('무신사 메타 광고'!$X:$X, '무신사 메타 광고'!$D:$D, $B556),SUMIFS('무신사 메타 광고'!$X:$X,'무신사 메타 광고'!I:I,$C$4,'무신사 메타 광고'!D:D,$B556))</f>
        <v>0</v>
      </c>
      <c r="O556" s="11">
        <f t="shared" si="31"/>
        <v>0</v>
      </c>
      <c r="R556" s="13"/>
      <c r="S556" s="10">
        <f>IF($S$4="", SUMIFS('무신사 메타 광고'!$L:$L, '무신사 메타 광고'!$C:$C, $R556),SUMIFS('무신사 메타 광고'!L:L,'무신사 메타 광고'!$I:$I,$S$4,'무신사 메타 광고'!$C:$C,$R556))</f>
        <v>0</v>
      </c>
      <c r="T556" s="10">
        <f>IF($S$4="", SUMIFS('무신사 메타 광고'!$V:$V, '무신사 메타 광고'!$C:$C, $R556),SUMIFS('무신사 메타 광고'!$V:$V,'무신사 메타 광고'!$I:$I,$S$4,'무신사 메타 광고'!$C:$C,$R556))</f>
        <v>0</v>
      </c>
      <c r="U556" s="11">
        <f t="shared" si="32"/>
        <v>0</v>
      </c>
      <c r="V556" s="12" t="str">
        <f t="shared" si="36"/>
        <v xml:space="preserve"> </v>
      </c>
      <c r="W556" s="10">
        <f>IF($S$4="", SUMIFS('무신사 메타 광고'!$K:$K, '무신사 메타 광고'!$C:$C, $R556),SUMIFS('무신사 메타 광고'!$K:$K,'무신사 메타 광고'!$I:$I,$S$4,'무신사 메타 광고'!$C:$C,$R556))</f>
        <v>0</v>
      </c>
      <c r="X556" s="10">
        <f>IF($S$4="", SUMIFS('무신사 메타 광고'!$N:$N, '무신사 메타 광고'!$C:$C, $R556),SUMIFS('무신사 메타 광고'!$N:$N,'무신사 메타 광고'!$I:$I,$S$4,'무신사 메타 광고'!$C:$C,$R556))</f>
        <v>0</v>
      </c>
      <c r="Y556" s="11">
        <f t="shared" si="33"/>
        <v>0</v>
      </c>
      <c r="Z556" s="12" t="str">
        <f t="shared" si="37"/>
        <v xml:space="preserve"> </v>
      </c>
      <c r="AB556" s="10">
        <f>IF($S$4="", SUMIFS('무신사 메타 광고'!$X:$X, '무신사 메타 광고'!$C:$C, $R556),SUMIFS('무신사 메타 광고'!$X:$X,'무신사 메타 광고'!$I:$I,$S$4,'무신사 메타 광고'!$C:$C,$R556))</f>
        <v>0</v>
      </c>
      <c r="AC556" s="11">
        <f t="shared" si="34"/>
        <v>0</v>
      </c>
    </row>
    <row r="557" spans="2:29">
      <c r="B557" s="9"/>
      <c r="C557" s="10">
        <f>IF($C$4="", SUMIFS('무신사 메타 광고'!$L:$L, '무신사 메타 광고'!$D:$D, $B557), SUMIFS('무신사 메타 광고'!$L:$L, '무신사 메타 광고'!$I:$I, $C$4, '무신사 메타 광고'!$D:$D, $B557))</f>
        <v>0</v>
      </c>
      <c r="D557" s="10">
        <f>IF($C$4="", SUMIFS('무신사 메타 광고'!$V:$V, '무신사 메타 광고'!$D:$D, $B557), SUMIFS('무신사 메타 광고'!$V:$V,'무신사 메타 광고'!$I:$I,$C$4,'무신사 메타 광고'!$D:$D,$B557))</f>
        <v>0</v>
      </c>
      <c r="E557" s="11">
        <f t="shared" si="27"/>
        <v>0</v>
      </c>
      <c r="F557" s="12" t="str">
        <f t="shared" si="35"/>
        <v xml:space="preserve"> </v>
      </c>
      <c r="G557" s="10">
        <f>IF($C$4="", SUMIFS('무신사 메타 광고'!$K:$K, '무신사 메타 광고'!$D:$D, $B557), SUMIFS('무신사 메타 광고'!$K:$K,'무신사 메타 광고'!$I:$I,$C$4,'무신사 메타 광고'!D:D,$B557))</f>
        <v>0</v>
      </c>
      <c r="H557" s="10">
        <f>IF($C$4="", SUMIFS('무신사 메타 광고'!$N:$N, '무신사 메타 광고'!$D:$D, $B557),SUMIFS('무신사 메타 광고'!$N:$N,'무신사 메타 광고'!$I:$I,$C$4,'무신사 메타 광고'!$D:$D,$B557))</f>
        <v>0</v>
      </c>
      <c r="I557" s="10">
        <f>IF($C$4="", SUMIFS('무신사 메타 광고'!$U:$U, '무신사 메타 광고'!$D:$D, $B557),SUMIFS('무신사 메타 광고'!$U:$U,'무신사 메타 광고'!$I:$I,$C$4,'무신사 메타 광고'!$D:$D,$B557))</f>
        <v>0</v>
      </c>
      <c r="J557" s="11">
        <f t="shared" si="28"/>
        <v>0</v>
      </c>
      <c r="K557" s="11">
        <f t="shared" si="29"/>
        <v>0</v>
      </c>
      <c r="L557" s="12" t="str">
        <f t="shared" si="30"/>
        <v xml:space="preserve"> </v>
      </c>
      <c r="N557" s="10">
        <f>IF($C$4="", SUMIFS('무신사 메타 광고'!$X:$X, '무신사 메타 광고'!$D:$D, $B557),SUMIFS('무신사 메타 광고'!$X:$X,'무신사 메타 광고'!I:I,$C$4,'무신사 메타 광고'!D:D,$B557))</f>
        <v>0</v>
      </c>
      <c r="O557" s="11">
        <f t="shared" si="31"/>
        <v>0</v>
      </c>
      <c r="R557" s="13"/>
      <c r="S557" s="10">
        <f>IF($S$4="", SUMIFS('무신사 메타 광고'!$L:$L, '무신사 메타 광고'!$C:$C, $R557),SUMIFS('무신사 메타 광고'!L:L,'무신사 메타 광고'!$I:$I,$S$4,'무신사 메타 광고'!$C:$C,$R557))</f>
        <v>0</v>
      </c>
      <c r="T557" s="10">
        <f>IF($S$4="", SUMIFS('무신사 메타 광고'!$V:$V, '무신사 메타 광고'!$C:$C, $R557),SUMIFS('무신사 메타 광고'!$V:$V,'무신사 메타 광고'!$I:$I,$S$4,'무신사 메타 광고'!$C:$C,$R557))</f>
        <v>0</v>
      </c>
      <c r="U557" s="11">
        <f t="shared" si="32"/>
        <v>0</v>
      </c>
      <c r="V557" s="12" t="str">
        <f t="shared" si="36"/>
        <v xml:space="preserve"> </v>
      </c>
      <c r="W557" s="10">
        <f>IF($S$4="", SUMIFS('무신사 메타 광고'!$K:$K, '무신사 메타 광고'!$C:$C, $R557),SUMIFS('무신사 메타 광고'!$K:$K,'무신사 메타 광고'!$I:$I,$S$4,'무신사 메타 광고'!$C:$C,$R557))</f>
        <v>0</v>
      </c>
      <c r="X557" s="10">
        <f>IF($S$4="", SUMIFS('무신사 메타 광고'!$N:$N, '무신사 메타 광고'!$C:$C, $R557),SUMIFS('무신사 메타 광고'!$N:$N,'무신사 메타 광고'!$I:$I,$S$4,'무신사 메타 광고'!$C:$C,$R557))</f>
        <v>0</v>
      </c>
      <c r="Y557" s="11">
        <f t="shared" si="33"/>
        <v>0</v>
      </c>
      <c r="Z557" s="12" t="str">
        <f t="shared" si="37"/>
        <v xml:space="preserve"> </v>
      </c>
      <c r="AB557" s="10">
        <f>IF($S$4="", SUMIFS('무신사 메타 광고'!$X:$X, '무신사 메타 광고'!$C:$C, $R557),SUMIFS('무신사 메타 광고'!$X:$X,'무신사 메타 광고'!$I:$I,$S$4,'무신사 메타 광고'!$C:$C,$R557))</f>
        <v>0</v>
      </c>
      <c r="AC557" s="11">
        <f t="shared" si="34"/>
        <v>0</v>
      </c>
    </row>
    <row r="558" spans="2:29">
      <c r="B558" s="9"/>
      <c r="C558" s="10">
        <f>IF($C$4="", SUMIFS('무신사 메타 광고'!$L:$L, '무신사 메타 광고'!$D:$D, $B558), SUMIFS('무신사 메타 광고'!$L:$L, '무신사 메타 광고'!$I:$I, $C$4, '무신사 메타 광고'!$D:$D, $B558))</f>
        <v>0</v>
      </c>
      <c r="D558" s="10">
        <f>IF($C$4="", SUMIFS('무신사 메타 광고'!$V:$V, '무신사 메타 광고'!$D:$D, $B558), SUMIFS('무신사 메타 광고'!$V:$V,'무신사 메타 광고'!$I:$I,$C$4,'무신사 메타 광고'!$D:$D,$B558))</f>
        <v>0</v>
      </c>
      <c r="E558" s="11">
        <f t="shared" si="27"/>
        <v>0</v>
      </c>
      <c r="F558" s="12" t="str">
        <f t="shared" si="35"/>
        <v xml:space="preserve"> </v>
      </c>
      <c r="G558" s="10">
        <f>IF($C$4="", SUMIFS('무신사 메타 광고'!$K:$K, '무신사 메타 광고'!$D:$D, $B558), SUMIFS('무신사 메타 광고'!$K:$K,'무신사 메타 광고'!$I:$I,$C$4,'무신사 메타 광고'!D:D,$B558))</f>
        <v>0</v>
      </c>
      <c r="H558" s="10">
        <f>IF($C$4="", SUMIFS('무신사 메타 광고'!$N:$N, '무신사 메타 광고'!$D:$D, $B558),SUMIFS('무신사 메타 광고'!$N:$N,'무신사 메타 광고'!$I:$I,$C$4,'무신사 메타 광고'!$D:$D,$B558))</f>
        <v>0</v>
      </c>
      <c r="I558" s="10">
        <f>IF($C$4="", SUMIFS('무신사 메타 광고'!$U:$U, '무신사 메타 광고'!$D:$D, $B558),SUMIFS('무신사 메타 광고'!$U:$U,'무신사 메타 광고'!$I:$I,$C$4,'무신사 메타 광고'!$D:$D,$B558))</f>
        <v>0</v>
      </c>
      <c r="J558" s="11">
        <f t="shared" si="28"/>
        <v>0</v>
      </c>
      <c r="K558" s="11">
        <f t="shared" si="29"/>
        <v>0</v>
      </c>
      <c r="L558" s="12" t="str">
        <f t="shared" si="30"/>
        <v xml:space="preserve"> </v>
      </c>
      <c r="N558" s="10">
        <f>IF($C$4="", SUMIFS('무신사 메타 광고'!$X:$X, '무신사 메타 광고'!$D:$D, $B558),SUMIFS('무신사 메타 광고'!$X:$X,'무신사 메타 광고'!I:I,$C$4,'무신사 메타 광고'!D:D,$B558))</f>
        <v>0</v>
      </c>
      <c r="O558" s="11">
        <f t="shared" si="31"/>
        <v>0</v>
      </c>
      <c r="R558" s="13"/>
      <c r="S558" s="10">
        <f>IF($S$4="", SUMIFS('무신사 메타 광고'!$L:$L, '무신사 메타 광고'!$C:$C, $R558),SUMIFS('무신사 메타 광고'!L:L,'무신사 메타 광고'!$I:$I,$S$4,'무신사 메타 광고'!$C:$C,$R558))</f>
        <v>0</v>
      </c>
      <c r="T558" s="10">
        <f>IF($S$4="", SUMIFS('무신사 메타 광고'!$V:$V, '무신사 메타 광고'!$C:$C, $R558),SUMIFS('무신사 메타 광고'!$V:$V,'무신사 메타 광고'!$I:$I,$S$4,'무신사 메타 광고'!$C:$C,$R558))</f>
        <v>0</v>
      </c>
      <c r="U558" s="11">
        <f t="shared" si="32"/>
        <v>0</v>
      </c>
      <c r="V558" s="12" t="str">
        <f t="shared" si="36"/>
        <v xml:space="preserve"> </v>
      </c>
      <c r="W558" s="10">
        <f>IF($S$4="", SUMIFS('무신사 메타 광고'!$K:$K, '무신사 메타 광고'!$C:$C, $R558),SUMIFS('무신사 메타 광고'!$K:$K,'무신사 메타 광고'!$I:$I,$S$4,'무신사 메타 광고'!$C:$C,$R558))</f>
        <v>0</v>
      </c>
      <c r="X558" s="10">
        <f>IF($S$4="", SUMIFS('무신사 메타 광고'!$N:$N, '무신사 메타 광고'!$C:$C, $R558),SUMIFS('무신사 메타 광고'!$N:$N,'무신사 메타 광고'!$I:$I,$S$4,'무신사 메타 광고'!$C:$C,$R558))</f>
        <v>0</v>
      </c>
      <c r="Y558" s="11">
        <f t="shared" si="33"/>
        <v>0</v>
      </c>
      <c r="Z558" s="12" t="str">
        <f t="shared" si="37"/>
        <v xml:space="preserve"> </v>
      </c>
      <c r="AB558" s="10">
        <f>IF($S$4="", SUMIFS('무신사 메타 광고'!$X:$X, '무신사 메타 광고'!$C:$C, $R558),SUMIFS('무신사 메타 광고'!$X:$X,'무신사 메타 광고'!$I:$I,$S$4,'무신사 메타 광고'!$C:$C,$R558))</f>
        <v>0</v>
      </c>
      <c r="AC558" s="11">
        <f t="shared" si="34"/>
        <v>0</v>
      </c>
    </row>
    <row r="559" spans="2:29">
      <c r="B559" s="9"/>
      <c r="C559" s="10">
        <f>IF($C$4="", SUMIFS('무신사 메타 광고'!$L:$L, '무신사 메타 광고'!$D:$D, $B559), SUMIFS('무신사 메타 광고'!$L:$L, '무신사 메타 광고'!$I:$I, $C$4, '무신사 메타 광고'!$D:$D, $B559))</f>
        <v>0</v>
      </c>
      <c r="D559" s="10">
        <f>IF($C$4="", SUMIFS('무신사 메타 광고'!$V:$V, '무신사 메타 광고'!$D:$D, $B559), SUMIFS('무신사 메타 광고'!$V:$V,'무신사 메타 광고'!$I:$I,$C$4,'무신사 메타 광고'!$D:$D,$B559))</f>
        <v>0</v>
      </c>
      <c r="E559" s="11">
        <f t="shared" si="27"/>
        <v>0</v>
      </c>
      <c r="F559" s="12" t="str">
        <f t="shared" si="35"/>
        <v xml:space="preserve"> </v>
      </c>
      <c r="G559" s="10">
        <f>IF($C$4="", SUMIFS('무신사 메타 광고'!$K:$K, '무신사 메타 광고'!$D:$D, $B559), SUMIFS('무신사 메타 광고'!$K:$K,'무신사 메타 광고'!$I:$I,$C$4,'무신사 메타 광고'!D:D,$B559))</f>
        <v>0</v>
      </c>
      <c r="H559" s="10">
        <f>IF($C$4="", SUMIFS('무신사 메타 광고'!$N:$N, '무신사 메타 광고'!$D:$D, $B559),SUMIFS('무신사 메타 광고'!$N:$N,'무신사 메타 광고'!$I:$I,$C$4,'무신사 메타 광고'!$D:$D,$B559))</f>
        <v>0</v>
      </c>
      <c r="I559" s="10">
        <f>IF($C$4="", SUMIFS('무신사 메타 광고'!$U:$U, '무신사 메타 광고'!$D:$D, $B559),SUMIFS('무신사 메타 광고'!$U:$U,'무신사 메타 광고'!$I:$I,$C$4,'무신사 메타 광고'!$D:$D,$B559))</f>
        <v>0</v>
      </c>
      <c r="J559" s="11">
        <f t="shared" si="28"/>
        <v>0</v>
      </c>
      <c r="K559" s="11">
        <f t="shared" si="29"/>
        <v>0</v>
      </c>
      <c r="L559" s="12" t="str">
        <f t="shared" si="30"/>
        <v xml:space="preserve"> </v>
      </c>
      <c r="N559" s="10">
        <f>IF($C$4="", SUMIFS('무신사 메타 광고'!$X:$X, '무신사 메타 광고'!$D:$D, $B559),SUMIFS('무신사 메타 광고'!$X:$X,'무신사 메타 광고'!I:I,$C$4,'무신사 메타 광고'!D:D,$B559))</f>
        <v>0</v>
      </c>
      <c r="O559" s="11">
        <f t="shared" si="31"/>
        <v>0</v>
      </c>
      <c r="R559" s="13"/>
      <c r="S559" s="10">
        <f>IF($S$4="", SUMIFS('무신사 메타 광고'!$L:$L, '무신사 메타 광고'!$C:$C, $R559),SUMIFS('무신사 메타 광고'!L:L,'무신사 메타 광고'!$I:$I,$S$4,'무신사 메타 광고'!$C:$C,$R559))</f>
        <v>0</v>
      </c>
      <c r="T559" s="10">
        <f>IF($S$4="", SUMIFS('무신사 메타 광고'!$V:$V, '무신사 메타 광고'!$C:$C, $R559),SUMIFS('무신사 메타 광고'!$V:$V,'무신사 메타 광고'!$I:$I,$S$4,'무신사 메타 광고'!$C:$C,$R559))</f>
        <v>0</v>
      </c>
      <c r="U559" s="11">
        <f t="shared" si="32"/>
        <v>0</v>
      </c>
      <c r="V559" s="12" t="str">
        <f t="shared" si="36"/>
        <v xml:space="preserve"> </v>
      </c>
      <c r="W559" s="10">
        <f>IF($S$4="", SUMIFS('무신사 메타 광고'!$K:$K, '무신사 메타 광고'!$C:$C, $R559),SUMIFS('무신사 메타 광고'!$K:$K,'무신사 메타 광고'!$I:$I,$S$4,'무신사 메타 광고'!$C:$C,$R559))</f>
        <v>0</v>
      </c>
      <c r="X559" s="10">
        <f>IF($S$4="", SUMIFS('무신사 메타 광고'!$N:$N, '무신사 메타 광고'!$C:$C, $R559),SUMIFS('무신사 메타 광고'!$N:$N,'무신사 메타 광고'!$I:$I,$S$4,'무신사 메타 광고'!$C:$C,$R559))</f>
        <v>0</v>
      </c>
      <c r="Y559" s="11">
        <f t="shared" si="33"/>
        <v>0</v>
      </c>
      <c r="Z559" s="12" t="str">
        <f t="shared" si="37"/>
        <v xml:space="preserve"> </v>
      </c>
      <c r="AB559" s="10">
        <f>IF($S$4="", SUMIFS('무신사 메타 광고'!$X:$X, '무신사 메타 광고'!$C:$C, $R559),SUMIFS('무신사 메타 광고'!$X:$X,'무신사 메타 광고'!$I:$I,$S$4,'무신사 메타 광고'!$C:$C,$R559))</f>
        <v>0</v>
      </c>
      <c r="AC559" s="11">
        <f t="shared" si="34"/>
        <v>0</v>
      </c>
    </row>
    <row r="560" spans="2:29">
      <c r="B560" s="9"/>
      <c r="C560" s="10">
        <f>IF($C$4="", SUMIFS('무신사 메타 광고'!$L:$L, '무신사 메타 광고'!$D:$D, $B560), SUMIFS('무신사 메타 광고'!$L:$L, '무신사 메타 광고'!$I:$I, $C$4, '무신사 메타 광고'!$D:$D, $B560))</f>
        <v>0</v>
      </c>
      <c r="D560" s="10">
        <f>IF($C$4="", SUMIFS('무신사 메타 광고'!$V:$V, '무신사 메타 광고'!$D:$D, $B560), SUMIFS('무신사 메타 광고'!$V:$V,'무신사 메타 광고'!$I:$I,$C$4,'무신사 메타 광고'!$D:$D,$B560))</f>
        <v>0</v>
      </c>
      <c r="E560" s="11">
        <f t="shared" si="27"/>
        <v>0</v>
      </c>
      <c r="F560" s="12" t="str">
        <f t="shared" si="35"/>
        <v xml:space="preserve"> </v>
      </c>
      <c r="G560" s="10">
        <f>IF($C$4="", SUMIFS('무신사 메타 광고'!$K:$K, '무신사 메타 광고'!$D:$D, $B560), SUMIFS('무신사 메타 광고'!$K:$K,'무신사 메타 광고'!$I:$I,$C$4,'무신사 메타 광고'!D:D,$B560))</f>
        <v>0</v>
      </c>
      <c r="H560" s="10">
        <f>IF($C$4="", SUMIFS('무신사 메타 광고'!$N:$N, '무신사 메타 광고'!$D:$D, $B560),SUMIFS('무신사 메타 광고'!$N:$N,'무신사 메타 광고'!$I:$I,$C$4,'무신사 메타 광고'!$D:$D,$B560))</f>
        <v>0</v>
      </c>
      <c r="I560" s="10">
        <f>IF($C$4="", SUMIFS('무신사 메타 광고'!$U:$U, '무신사 메타 광고'!$D:$D, $B560),SUMIFS('무신사 메타 광고'!$U:$U,'무신사 메타 광고'!$I:$I,$C$4,'무신사 메타 광고'!$D:$D,$B560))</f>
        <v>0</v>
      </c>
      <c r="J560" s="11">
        <f t="shared" si="28"/>
        <v>0</v>
      </c>
      <c r="K560" s="11">
        <f t="shared" si="29"/>
        <v>0</v>
      </c>
      <c r="L560" s="12" t="str">
        <f t="shared" si="30"/>
        <v xml:space="preserve"> </v>
      </c>
      <c r="N560" s="10">
        <f>IF($C$4="", SUMIFS('무신사 메타 광고'!$X:$X, '무신사 메타 광고'!$D:$D, $B560),SUMIFS('무신사 메타 광고'!$X:$X,'무신사 메타 광고'!I:I,$C$4,'무신사 메타 광고'!D:D,$B560))</f>
        <v>0</v>
      </c>
      <c r="O560" s="11">
        <f t="shared" si="31"/>
        <v>0</v>
      </c>
      <c r="R560" s="13"/>
      <c r="S560" s="10">
        <f>IF($S$4="", SUMIFS('무신사 메타 광고'!$L:$L, '무신사 메타 광고'!$C:$C, $R560),SUMIFS('무신사 메타 광고'!L:L,'무신사 메타 광고'!$I:$I,$S$4,'무신사 메타 광고'!$C:$C,$R560))</f>
        <v>0</v>
      </c>
      <c r="T560" s="10">
        <f>IF($S$4="", SUMIFS('무신사 메타 광고'!$V:$V, '무신사 메타 광고'!$C:$C, $R560),SUMIFS('무신사 메타 광고'!$V:$V,'무신사 메타 광고'!$I:$I,$S$4,'무신사 메타 광고'!$C:$C,$R560))</f>
        <v>0</v>
      </c>
      <c r="U560" s="11">
        <f t="shared" si="32"/>
        <v>0</v>
      </c>
      <c r="V560" s="12" t="str">
        <f t="shared" si="36"/>
        <v xml:space="preserve"> </v>
      </c>
      <c r="W560" s="10">
        <f>IF($S$4="", SUMIFS('무신사 메타 광고'!$K:$K, '무신사 메타 광고'!$C:$C, $R560),SUMIFS('무신사 메타 광고'!$K:$K,'무신사 메타 광고'!$I:$I,$S$4,'무신사 메타 광고'!$C:$C,$R560))</f>
        <v>0</v>
      </c>
      <c r="X560" s="10">
        <f>IF($S$4="", SUMIFS('무신사 메타 광고'!$N:$N, '무신사 메타 광고'!$C:$C, $R560),SUMIFS('무신사 메타 광고'!$N:$N,'무신사 메타 광고'!$I:$I,$S$4,'무신사 메타 광고'!$C:$C,$R560))</f>
        <v>0</v>
      </c>
      <c r="Y560" s="11">
        <f t="shared" si="33"/>
        <v>0</v>
      </c>
      <c r="Z560" s="12" t="str">
        <f t="shared" si="37"/>
        <v xml:space="preserve"> </v>
      </c>
      <c r="AB560" s="10">
        <f>IF($S$4="", SUMIFS('무신사 메타 광고'!$X:$X, '무신사 메타 광고'!$C:$C, $R560),SUMIFS('무신사 메타 광고'!$X:$X,'무신사 메타 광고'!$I:$I,$S$4,'무신사 메타 광고'!$C:$C,$R560))</f>
        <v>0</v>
      </c>
      <c r="AC560" s="11">
        <f t="shared" si="34"/>
        <v>0</v>
      </c>
    </row>
    <row r="561" spans="2:29">
      <c r="B561" s="9"/>
      <c r="C561" s="10">
        <f>IF($C$4="", SUMIFS('무신사 메타 광고'!$L:$L, '무신사 메타 광고'!$D:$D, $B561), SUMIFS('무신사 메타 광고'!$L:$L, '무신사 메타 광고'!$I:$I, $C$4, '무신사 메타 광고'!$D:$D, $B561))</f>
        <v>0</v>
      </c>
      <c r="D561" s="10">
        <f>IF($C$4="", SUMIFS('무신사 메타 광고'!$V:$V, '무신사 메타 광고'!$D:$D, $B561), SUMIFS('무신사 메타 광고'!$V:$V,'무신사 메타 광고'!$I:$I,$C$4,'무신사 메타 광고'!$D:$D,$B561))</f>
        <v>0</v>
      </c>
      <c r="E561" s="11">
        <f t="shared" si="27"/>
        <v>0</v>
      </c>
      <c r="F561" s="12" t="str">
        <f t="shared" si="35"/>
        <v xml:space="preserve"> </v>
      </c>
      <c r="G561" s="10">
        <f>IF($C$4="", SUMIFS('무신사 메타 광고'!$K:$K, '무신사 메타 광고'!$D:$D, $B561), SUMIFS('무신사 메타 광고'!$K:$K,'무신사 메타 광고'!$I:$I,$C$4,'무신사 메타 광고'!D:D,$B561))</f>
        <v>0</v>
      </c>
      <c r="H561" s="10">
        <f>IF($C$4="", SUMIFS('무신사 메타 광고'!$N:$N, '무신사 메타 광고'!$D:$D, $B561),SUMIFS('무신사 메타 광고'!$N:$N,'무신사 메타 광고'!$I:$I,$C$4,'무신사 메타 광고'!$D:$D,$B561))</f>
        <v>0</v>
      </c>
      <c r="I561" s="10">
        <f>IF($C$4="", SUMIFS('무신사 메타 광고'!$U:$U, '무신사 메타 광고'!$D:$D, $B561),SUMIFS('무신사 메타 광고'!$U:$U,'무신사 메타 광고'!$I:$I,$C$4,'무신사 메타 광고'!$D:$D,$B561))</f>
        <v>0</v>
      </c>
      <c r="J561" s="11">
        <f t="shared" si="28"/>
        <v>0</v>
      </c>
      <c r="K561" s="11">
        <f t="shared" si="29"/>
        <v>0</v>
      </c>
      <c r="L561" s="12" t="str">
        <f t="shared" si="30"/>
        <v xml:space="preserve"> </v>
      </c>
      <c r="N561" s="10">
        <f>IF($C$4="", SUMIFS('무신사 메타 광고'!$X:$X, '무신사 메타 광고'!$D:$D, $B561),SUMIFS('무신사 메타 광고'!$X:$X,'무신사 메타 광고'!I:I,$C$4,'무신사 메타 광고'!D:D,$B561))</f>
        <v>0</v>
      </c>
      <c r="O561" s="11">
        <f t="shared" si="31"/>
        <v>0</v>
      </c>
      <c r="R561" s="13"/>
      <c r="S561" s="10">
        <f>IF($S$4="", SUMIFS('무신사 메타 광고'!$L:$L, '무신사 메타 광고'!$C:$C, $R561),SUMIFS('무신사 메타 광고'!L:L,'무신사 메타 광고'!$I:$I,$S$4,'무신사 메타 광고'!$C:$C,$R561))</f>
        <v>0</v>
      </c>
      <c r="T561" s="10">
        <f>IF($S$4="", SUMIFS('무신사 메타 광고'!$V:$V, '무신사 메타 광고'!$C:$C, $R561),SUMIFS('무신사 메타 광고'!$V:$V,'무신사 메타 광고'!$I:$I,$S$4,'무신사 메타 광고'!$C:$C,$R561))</f>
        <v>0</v>
      </c>
      <c r="U561" s="11">
        <f t="shared" si="32"/>
        <v>0</v>
      </c>
      <c r="V561" s="12" t="str">
        <f t="shared" si="36"/>
        <v xml:space="preserve"> </v>
      </c>
      <c r="W561" s="10">
        <f>IF($S$4="", SUMIFS('무신사 메타 광고'!$K:$K, '무신사 메타 광고'!$C:$C, $R561),SUMIFS('무신사 메타 광고'!$K:$K,'무신사 메타 광고'!$I:$I,$S$4,'무신사 메타 광고'!$C:$C,$R561))</f>
        <v>0</v>
      </c>
      <c r="X561" s="10">
        <f>IF($S$4="", SUMIFS('무신사 메타 광고'!$N:$N, '무신사 메타 광고'!$C:$C, $R561),SUMIFS('무신사 메타 광고'!$N:$N,'무신사 메타 광고'!$I:$I,$S$4,'무신사 메타 광고'!$C:$C,$R561))</f>
        <v>0</v>
      </c>
      <c r="Y561" s="11">
        <f t="shared" si="33"/>
        <v>0</v>
      </c>
      <c r="Z561" s="12" t="str">
        <f t="shared" si="37"/>
        <v xml:space="preserve"> </v>
      </c>
      <c r="AB561" s="10">
        <f>IF($S$4="", SUMIFS('무신사 메타 광고'!$X:$X, '무신사 메타 광고'!$C:$C, $R561),SUMIFS('무신사 메타 광고'!$X:$X,'무신사 메타 광고'!$I:$I,$S$4,'무신사 메타 광고'!$C:$C,$R561))</f>
        <v>0</v>
      </c>
      <c r="AC561" s="11">
        <f t="shared" si="34"/>
        <v>0</v>
      </c>
    </row>
    <row r="562" spans="2:29">
      <c r="B562" s="9"/>
      <c r="C562" s="10">
        <f>IF($C$4="", SUMIFS('무신사 메타 광고'!$L:$L, '무신사 메타 광고'!$D:$D, $B562), SUMIFS('무신사 메타 광고'!$L:$L, '무신사 메타 광고'!$I:$I, $C$4, '무신사 메타 광고'!$D:$D, $B562))</f>
        <v>0</v>
      </c>
      <c r="D562" s="10">
        <f>IF($C$4="", SUMIFS('무신사 메타 광고'!$V:$V, '무신사 메타 광고'!$D:$D, $B562), SUMIFS('무신사 메타 광고'!$V:$V,'무신사 메타 광고'!$I:$I,$C$4,'무신사 메타 광고'!$D:$D,$B562))</f>
        <v>0</v>
      </c>
      <c r="E562" s="11">
        <f t="shared" si="27"/>
        <v>0</v>
      </c>
      <c r="F562" s="12" t="str">
        <f t="shared" si="35"/>
        <v xml:space="preserve"> </v>
      </c>
      <c r="G562" s="10">
        <f>IF($C$4="", SUMIFS('무신사 메타 광고'!$K:$K, '무신사 메타 광고'!$D:$D, $B562), SUMIFS('무신사 메타 광고'!$K:$K,'무신사 메타 광고'!$I:$I,$C$4,'무신사 메타 광고'!D:D,$B562))</f>
        <v>0</v>
      </c>
      <c r="H562" s="10">
        <f>IF($C$4="", SUMIFS('무신사 메타 광고'!$N:$N, '무신사 메타 광고'!$D:$D, $B562),SUMIFS('무신사 메타 광고'!$N:$N,'무신사 메타 광고'!$I:$I,$C$4,'무신사 메타 광고'!$D:$D,$B562))</f>
        <v>0</v>
      </c>
      <c r="I562" s="10">
        <f>IF($C$4="", SUMIFS('무신사 메타 광고'!$U:$U, '무신사 메타 광고'!$D:$D, $B562),SUMIFS('무신사 메타 광고'!$U:$U,'무신사 메타 광고'!$I:$I,$C$4,'무신사 메타 광고'!$D:$D,$B562))</f>
        <v>0</v>
      </c>
      <c r="J562" s="11">
        <f t="shared" si="28"/>
        <v>0</v>
      </c>
      <c r="K562" s="11">
        <f t="shared" si="29"/>
        <v>0</v>
      </c>
      <c r="L562" s="12" t="str">
        <f t="shared" si="30"/>
        <v xml:space="preserve"> </v>
      </c>
      <c r="N562" s="10">
        <f>IF($C$4="", SUMIFS('무신사 메타 광고'!$X:$X, '무신사 메타 광고'!$D:$D, $B562),SUMIFS('무신사 메타 광고'!$X:$X,'무신사 메타 광고'!I:I,$C$4,'무신사 메타 광고'!D:D,$B562))</f>
        <v>0</v>
      </c>
      <c r="O562" s="11">
        <f t="shared" si="31"/>
        <v>0</v>
      </c>
      <c r="R562" s="13"/>
      <c r="S562" s="10">
        <f>IF($S$4="", SUMIFS('무신사 메타 광고'!$L:$L, '무신사 메타 광고'!$C:$C, $R562),SUMIFS('무신사 메타 광고'!L:L,'무신사 메타 광고'!$I:$I,$S$4,'무신사 메타 광고'!$C:$C,$R562))</f>
        <v>0</v>
      </c>
      <c r="T562" s="10">
        <f>IF($S$4="", SUMIFS('무신사 메타 광고'!$V:$V, '무신사 메타 광고'!$C:$C, $R562),SUMIFS('무신사 메타 광고'!$V:$V,'무신사 메타 광고'!$I:$I,$S$4,'무신사 메타 광고'!$C:$C,$R562))</f>
        <v>0</v>
      </c>
      <c r="U562" s="11">
        <f t="shared" si="32"/>
        <v>0</v>
      </c>
      <c r="V562" s="12" t="str">
        <f t="shared" si="36"/>
        <v xml:space="preserve"> </v>
      </c>
      <c r="W562" s="10">
        <f>IF($S$4="", SUMIFS('무신사 메타 광고'!$K:$K, '무신사 메타 광고'!$C:$C, $R562),SUMIFS('무신사 메타 광고'!$K:$K,'무신사 메타 광고'!$I:$I,$S$4,'무신사 메타 광고'!$C:$C,$R562))</f>
        <v>0</v>
      </c>
      <c r="X562" s="10">
        <f>IF($S$4="", SUMIFS('무신사 메타 광고'!$N:$N, '무신사 메타 광고'!$C:$C, $R562),SUMIFS('무신사 메타 광고'!$N:$N,'무신사 메타 광고'!$I:$I,$S$4,'무신사 메타 광고'!$C:$C,$R562))</f>
        <v>0</v>
      </c>
      <c r="Y562" s="11">
        <f t="shared" si="33"/>
        <v>0</v>
      </c>
      <c r="Z562" s="12" t="str">
        <f t="shared" si="37"/>
        <v xml:space="preserve"> </v>
      </c>
      <c r="AB562" s="10">
        <f>IF($S$4="", SUMIFS('무신사 메타 광고'!$X:$X, '무신사 메타 광고'!$C:$C, $R562),SUMIFS('무신사 메타 광고'!$X:$X,'무신사 메타 광고'!$I:$I,$S$4,'무신사 메타 광고'!$C:$C,$R562))</f>
        <v>0</v>
      </c>
      <c r="AC562" s="11">
        <f t="shared" si="34"/>
        <v>0</v>
      </c>
    </row>
    <row r="563" spans="2:29">
      <c r="B563" s="9"/>
      <c r="C563" s="10">
        <f>IF($C$4="", SUMIFS('무신사 메타 광고'!$L:$L, '무신사 메타 광고'!$D:$D, $B563), SUMIFS('무신사 메타 광고'!$L:$L, '무신사 메타 광고'!$I:$I, $C$4, '무신사 메타 광고'!$D:$D, $B563))</f>
        <v>0</v>
      </c>
      <c r="D563" s="10">
        <f>IF($C$4="", SUMIFS('무신사 메타 광고'!$V:$V, '무신사 메타 광고'!$D:$D, $B563), SUMIFS('무신사 메타 광고'!$V:$V,'무신사 메타 광고'!$I:$I,$C$4,'무신사 메타 광고'!$D:$D,$B563))</f>
        <v>0</v>
      </c>
      <c r="E563" s="11">
        <f t="shared" si="27"/>
        <v>0</v>
      </c>
      <c r="F563" s="12" t="str">
        <f t="shared" si="35"/>
        <v xml:space="preserve"> </v>
      </c>
      <c r="G563" s="10">
        <f>IF($C$4="", SUMIFS('무신사 메타 광고'!$K:$K, '무신사 메타 광고'!$D:$D, $B563), SUMIFS('무신사 메타 광고'!$K:$K,'무신사 메타 광고'!$I:$I,$C$4,'무신사 메타 광고'!D:D,$B563))</f>
        <v>0</v>
      </c>
      <c r="H563" s="10">
        <f>IF($C$4="", SUMIFS('무신사 메타 광고'!$N:$N, '무신사 메타 광고'!$D:$D, $B563),SUMIFS('무신사 메타 광고'!$N:$N,'무신사 메타 광고'!$I:$I,$C$4,'무신사 메타 광고'!$D:$D,$B563))</f>
        <v>0</v>
      </c>
      <c r="I563" s="10">
        <f>IF($C$4="", SUMIFS('무신사 메타 광고'!$U:$U, '무신사 메타 광고'!$D:$D, $B563),SUMIFS('무신사 메타 광고'!$U:$U,'무신사 메타 광고'!$I:$I,$C$4,'무신사 메타 광고'!$D:$D,$B563))</f>
        <v>0</v>
      </c>
      <c r="J563" s="11">
        <f t="shared" si="28"/>
        <v>0</v>
      </c>
      <c r="K563" s="11">
        <f t="shared" si="29"/>
        <v>0</v>
      </c>
      <c r="L563" s="12" t="str">
        <f t="shared" si="30"/>
        <v xml:space="preserve"> </v>
      </c>
      <c r="N563" s="10">
        <f>IF($C$4="", SUMIFS('무신사 메타 광고'!$X:$X, '무신사 메타 광고'!$D:$D, $B563),SUMIFS('무신사 메타 광고'!$X:$X,'무신사 메타 광고'!I:I,$C$4,'무신사 메타 광고'!D:D,$B563))</f>
        <v>0</v>
      </c>
      <c r="O563" s="11">
        <f t="shared" si="31"/>
        <v>0</v>
      </c>
      <c r="R563" s="13"/>
      <c r="S563" s="10">
        <f>IF($S$4="", SUMIFS('무신사 메타 광고'!$L:$L, '무신사 메타 광고'!$C:$C, $R563),SUMIFS('무신사 메타 광고'!L:L,'무신사 메타 광고'!$I:$I,$S$4,'무신사 메타 광고'!$C:$C,$R563))</f>
        <v>0</v>
      </c>
      <c r="T563" s="10">
        <f>IF($S$4="", SUMIFS('무신사 메타 광고'!$V:$V, '무신사 메타 광고'!$C:$C, $R563),SUMIFS('무신사 메타 광고'!$V:$V,'무신사 메타 광고'!$I:$I,$S$4,'무신사 메타 광고'!$C:$C,$R563))</f>
        <v>0</v>
      </c>
      <c r="U563" s="11">
        <f t="shared" si="32"/>
        <v>0</v>
      </c>
      <c r="V563" s="12" t="str">
        <f t="shared" si="36"/>
        <v xml:space="preserve"> </v>
      </c>
      <c r="W563" s="10">
        <f>IF($S$4="", SUMIFS('무신사 메타 광고'!$K:$K, '무신사 메타 광고'!$C:$C, $R563),SUMIFS('무신사 메타 광고'!$K:$K,'무신사 메타 광고'!$I:$I,$S$4,'무신사 메타 광고'!$C:$C,$R563))</f>
        <v>0</v>
      </c>
      <c r="X563" s="10">
        <f>IF($S$4="", SUMIFS('무신사 메타 광고'!$N:$N, '무신사 메타 광고'!$C:$C, $R563),SUMIFS('무신사 메타 광고'!$N:$N,'무신사 메타 광고'!$I:$I,$S$4,'무신사 메타 광고'!$C:$C,$R563))</f>
        <v>0</v>
      </c>
      <c r="Y563" s="11">
        <f t="shared" si="33"/>
        <v>0</v>
      </c>
      <c r="Z563" s="12" t="str">
        <f t="shared" si="37"/>
        <v xml:space="preserve"> </v>
      </c>
      <c r="AB563" s="10">
        <f>IF($S$4="", SUMIFS('무신사 메타 광고'!$X:$X, '무신사 메타 광고'!$C:$C, $R563),SUMIFS('무신사 메타 광고'!$X:$X,'무신사 메타 광고'!$I:$I,$S$4,'무신사 메타 광고'!$C:$C,$R563))</f>
        <v>0</v>
      </c>
      <c r="AC563" s="11">
        <f t="shared" si="34"/>
        <v>0</v>
      </c>
    </row>
    <row r="564" spans="2:29">
      <c r="B564" s="9"/>
      <c r="C564" s="10">
        <f>IF($C$4="", SUMIFS('무신사 메타 광고'!$L:$L, '무신사 메타 광고'!$D:$D, $B564), SUMIFS('무신사 메타 광고'!$L:$L, '무신사 메타 광고'!$I:$I, $C$4, '무신사 메타 광고'!$D:$D, $B564))</f>
        <v>0</v>
      </c>
      <c r="D564" s="10">
        <f>IF($C$4="", SUMIFS('무신사 메타 광고'!$V:$V, '무신사 메타 광고'!$D:$D, $B564), SUMIFS('무신사 메타 광고'!$V:$V,'무신사 메타 광고'!$I:$I,$C$4,'무신사 메타 광고'!$D:$D,$B564))</f>
        <v>0</v>
      </c>
      <c r="E564" s="11">
        <f t="shared" si="27"/>
        <v>0</v>
      </c>
      <c r="F564" s="12" t="str">
        <f t="shared" si="35"/>
        <v xml:space="preserve"> </v>
      </c>
      <c r="G564" s="10">
        <f>IF($C$4="", SUMIFS('무신사 메타 광고'!$K:$K, '무신사 메타 광고'!$D:$D, $B564), SUMIFS('무신사 메타 광고'!$K:$K,'무신사 메타 광고'!$I:$I,$C$4,'무신사 메타 광고'!D:D,$B564))</f>
        <v>0</v>
      </c>
      <c r="H564" s="10">
        <f>IF($C$4="", SUMIFS('무신사 메타 광고'!$N:$N, '무신사 메타 광고'!$D:$D, $B564),SUMIFS('무신사 메타 광고'!$N:$N,'무신사 메타 광고'!$I:$I,$C$4,'무신사 메타 광고'!$D:$D,$B564))</f>
        <v>0</v>
      </c>
      <c r="I564" s="10">
        <f>IF($C$4="", SUMIFS('무신사 메타 광고'!$U:$U, '무신사 메타 광고'!$D:$D, $B564),SUMIFS('무신사 메타 광고'!$U:$U,'무신사 메타 광고'!$I:$I,$C$4,'무신사 메타 광고'!$D:$D,$B564))</f>
        <v>0</v>
      </c>
      <c r="J564" s="11">
        <f t="shared" si="28"/>
        <v>0</v>
      </c>
      <c r="K564" s="11">
        <f t="shared" si="29"/>
        <v>0</v>
      </c>
      <c r="L564" s="12" t="str">
        <f t="shared" si="30"/>
        <v xml:space="preserve"> </v>
      </c>
      <c r="N564" s="10">
        <f>IF($C$4="", SUMIFS('무신사 메타 광고'!$X:$X, '무신사 메타 광고'!$D:$D, $B564),SUMIFS('무신사 메타 광고'!$X:$X,'무신사 메타 광고'!I:I,$C$4,'무신사 메타 광고'!D:D,$B564))</f>
        <v>0</v>
      </c>
      <c r="O564" s="11">
        <f t="shared" si="31"/>
        <v>0</v>
      </c>
      <c r="R564" s="13"/>
      <c r="S564" s="10">
        <f>IF($S$4="", SUMIFS('무신사 메타 광고'!$L:$L, '무신사 메타 광고'!$C:$C, $R564),SUMIFS('무신사 메타 광고'!L:L,'무신사 메타 광고'!$I:$I,$S$4,'무신사 메타 광고'!$C:$C,$R564))</f>
        <v>0</v>
      </c>
      <c r="T564" s="10">
        <f>IF($S$4="", SUMIFS('무신사 메타 광고'!$V:$V, '무신사 메타 광고'!$C:$C, $R564),SUMIFS('무신사 메타 광고'!$V:$V,'무신사 메타 광고'!$I:$I,$S$4,'무신사 메타 광고'!$C:$C,$R564))</f>
        <v>0</v>
      </c>
      <c r="U564" s="11">
        <f t="shared" si="32"/>
        <v>0</v>
      </c>
      <c r="V564" s="12" t="str">
        <f t="shared" si="36"/>
        <v xml:space="preserve"> </v>
      </c>
      <c r="W564" s="10">
        <f>IF($S$4="", SUMIFS('무신사 메타 광고'!$K:$K, '무신사 메타 광고'!$C:$C, $R564),SUMIFS('무신사 메타 광고'!$K:$K,'무신사 메타 광고'!$I:$I,$S$4,'무신사 메타 광고'!$C:$C,$R564))</f>
        <v>0</v>
      </c>
      <c r="X564" s="10">
        <f>IF($S$4="", SUMIFS('무신사 메타 광고'!$N:$N, '무신사 메타 광고'!$C:$C, $R564),SUMIFS('무신사 메타 광고'!$N:$N,'무신사 메타 광고'!$I:$I,$S$4,'무신사 메타 광고'!$C:$C,$R564))</f>
        <v>0</v>
      </c>
      <c r="Y564" s="11">
        <f t="shared" si="33"/>
        <v>0</v>
      </c>
      <c r="Z564" s="12" t="str">
        <f t="shared" si="37"/>
        <v xml:space="preserve"> </v>
      </c>
      <c r="AB564" s="10">
        <f>IF($S$4="", SUMIFS('무신사 메타 광고'!$X:$X, '무신사 메타 광고'!$C:$C, $R564),SUMIFS('무신사 메타 광고'!$X:$X,'무신사 메타 광고'!$I:$I,$S$4,'무신사 메타 광고'!$C:$C,$R564))</f>
        <v>0</v>
      </c>
      <c r="AC564" s="11">
        <f t="shared" si="34"/>
        <v>0</v>
      </c>
    </row>
    <row r="565" spans="2:29">
      <c r="B565" s="9"/>
      <c r="C565" s="10">
        <f>IF($C$4="", SUMIFS('무신사 메타 광고'!$L:$L, '무신사 메타 광고'!$D:$D, $B565), SUMIFS('무신사 메타 광고'!$L:$L, '무신사 메타 광고'!$I:$I, $C$4, '무신사 메타 광고'!$D:$D, $B565))</f>
        <v>0</v>
      </c>
      <c r="D565" s="10">
        <f>IF($C$4="", SUMIFS('무신사 메타 광고'!$V:$V, '무신사 메타 광고'!$D:$D, $B565), SUMIFS('무신사 메타 광고'!$V:$V,'무신사 메타 광고'!$I:$I,$C$4,'무신사 메타 광고'!$D:$D,$B565))</f>
        <v>0</v>
      </c>
      <c r="E565" s="11">
        <f t="shared" si="27"/>
        <v>0</v>
      </c>
      <c r="F565" s="12" t="str">
        <f t="shared" si="35"/>
        <v xml:space="preserve"> </v>
      </c>
      <c r="G565" s="10">
        <f>IF($C$4="", SUMIFS('무신사 메타 광고'!$K:$K, '무신사 메타 광고'!$D:$D, $B565), SUMIFS('무신사 메타 광고'!$K:$K,'무신사 메타 광고'!$I:$I,$C$4,'무신사 메타 광고'!D:D,$B565))</f>
        <v>0</v>
      </c>
      <c r="H565" s="10">
        <f>IF($C$4="", SUMIFS('무신사 메타 광고'!$N:$N, '무신사 메타 광고'!$D:$D, $B565),SUMIFS('무신사 메타 광고'!$N:$N,'무신사 메타 광고'!$I:$I,$C$4,'무신사 메타 광고'!$D:$D,$B565))</f>
        <v>0</v>
      </c>
      <c r="I565" s="10">
        <f>IF($C$4="", SUMIFS('무신사 메타 광고'!$U:$U, '무신사 메타 광고'!$D:$D, $B565),SUMIFS('무신사 메타 광고'!$U:$U,'무신사 메타 광고'!$I:$I,$C$4,'무신사 메타 광고'!$D:$D,$B565))</f>
        <v>0</v>
      </c>
      <c r="J565" s="11">
        <f t="shared" si="28"/>
        <v>0</v>
      </c>
      <c r="K565" s="11">
        <f t="shared" si="29"/>
        <v>0</v>
      </c>
      <c r="L565" s="12" t="str">
        <f t="shared" si="30"/>
        <v xml:space="preserve"> </v>
      </c>
      <c r="N565" s="10">
        <f>IF($C$4="", SUMIFS('무신사 메타 광고'!$X:$X, '무신사 메타 광고'!$D:$D, $B565),SUMIFS('무신사 메타 광고'!$X:$X,'무신사 메타 광고'!I:I,$C$4,'무신사 메타 광고'!D:D,$B565))</f>
        <v>0</v>
      </c>
      <c r="O565" s="11">
        <f t="shared" si="31"/>
        <v>0</v>
      </c>
      <c r="R565" s="13"/>
      <c r="S565" s="10">
        <f>IF($S$4="", SUMIFS('무신사 메타 광고'!$L:$L, '무신사 메타 광고'!$C:$C, $R565),SUMIFS('무신사 메타 광고'!L:L,'무신사 메타 광고'!$I:$I,$S$4,'무신사 메타 광고'!$C:$C,$R565))</f>
        <v>0</v>
      </c>
      <c r="T565" s="10">
        <f>IF($S$4="", SUMIFS('무신사 메타 광고'!$V:$V, '무신사 메타 광고'!$C:$C, $R565),SUMIFS('무신사 메타 광고'!$V:$V,'무신사 메타 광고'!$I:$I,$S$4,'무신사 메타 광고'!$C:$C,$R565))</f>
        <v>0</v>
      </c>
      <c r="U565" s="11">
        <f t="shared" si="32"/>
        <v>0</v>
      </c>
      <c r="V565" s="12" t="str">
        <f t="shared" si="36"/>
        <v xml:space="preserve"> </v>
      </c>
      <c r="W565" s="10">
        <f>IF($S$4="", SUMIFS('무신사 메타 광고'!$K:$K, '무신사 메타 광고'!$C:$C, $R565),SUMIFS('무신사 메타 광고'!$K:$K,'무신사 메타 광고'!$I:$I,$S$4,'무신사 메타 광고'!$C:$C,$R565))</f>
        <v>0</v>
      </c>
      <c r="X565" s="10">
        <f>IF($S$4="", SUMIFS('무신사 메타 광고'!$N:$N, '무신사 메타 광고'!$C:$C, $R565),SUMIFS('무신사 메타 광고'!$N:$N,'무신사 메타 광고'!$I:$I,$S$4,'무신사 메타 광고'!$C:$C,$R565))</f>
        <v>0</v>
      </c>
      <c r="Y565" s="11">
        <f t="shared" si="33"/>
        <v>0</v>
      </c>
      <c r="Z565" s="12" t="str">
        <f t="shared" si="37"/>
        <v xml:space="preserve"> </v>
      </c>
      <c r="AB565" s="10">
        <f>IF($S$4="", SUMIFS('무신사 메타 광고'!$X:$X, '무신사 메타 광고'!$C:$C, $R565),SUMIFS('무신사 메타 광고'!$X:$X,'무신사 메타 광고'!$I:$I,$S$4,'무신사 메타 광고'!$C:$C,$R565))</f>
        <v>0</v>
      </c>
      <c r="AC565" s="11">
        <f t="shared" si="34"/>
        <v>0</v>
      </c>
    </row>
    <row r="566" spans="2:29">
      <c r="B566" s="9"/>
      <c r="C566" s="10">
        <f>IF($C$4="", SUMIFS('무신사 메타 광고'!$L:$L, '무신사 메타 광고'!$D:$D, $B566), SUMIFS('무신사 메타 광고'!$L:$L, '무신사 메타 광고'!$I:$I, $C$4, '무신사 메타 광고'!$D:$D, $B566))</f>
        <v>0</v>
      </c>
      <c r="D566" s="10">
        <f>IF($C$4="", SUMIFS('무신사 메타 광고'!$V:$V, '무신사 메타 광고'!$D:$D, $B566), SUMIFS('무신사 메타 광고'!$V:$V,'무신사 메타 광고'!$I:$I,$C$4,'무신사 메타 광고'!$D:$D,$B566))</f>
        <v>0</v>
      </c>
      <c r="E566" s="11">
        <f t="shared" si="27"/>
        <v>0</v>
      </c>
      <c r="F566" s="12" t="str">
        <f t="shared" si="35"/>
        <v xml:space="preserve"> </v>
      </c>
      <c r="G566" s="10">
        <f>IF($C$4="", SUMIFS('무신사 메타 광고'!$K:$K, '무신사 메타 광고'!$D:$D, $B566), SUMIFS('무신사 메타 광고'!$K:$K,'무신사 메타 광고'!$I:$I,$C$4,'무신사 메타 광고'!D:D,$B566))</f>
        <v>0</v>
      </c>
      <c r="H566" s="10">
        <f>IF($C$4="", SUMIFS('무신사 메타 광고'!$N:$N, '무신사 메타 광고'!$D:$D, $B566),SUMIFS('무신사 메타 광고'!$N:$N,'무신사 메타 광고'!$I:$I,$C$4,'무신사 메타 광고'!$D:$D,$B566))</f>
        <v>0</v>
      </c>
      <c r="I566" s="10">
        <f>IF($C$4="", SUMIFS('무신사 메타 광고'!$U:$U, '무신사 메타 광고'!$D:$D, $B566),SUMIFS('무신사 메타 광고'!$U:$U,'무신사 메타 광고'!$I:$I,$C$4,'무신사 메타 광고'!$D:$D,$B566))</f>
        <v>0</v>
      </c>
      <c r="J566" s="11">
        <f t="shared" si="28"/>
        <v>0</v>
      </c>
      <c r="K566" s="11">
        <f t="shared" si="29"/>
        <v>0</v>
      </c>
      <c r="L566" s="12" t="str">
        <f t="shared" si="30"/>
        <v xml:space="preserve"> </v>
      </c>
      <c r="N566" s="10">
        <f>IF($C$4="", SUMIFS('무신사 메타 광고'!$X:$X, '무신사 메타 광고'!$D:$D, $B566),SUMIFS('무신사 메타 광고'!$X:$X,'무신사 메타 광고'!I:I,$C$4,'무신사 메타 광고'!D:D,$B566))</f>
        <v>0</v>
      </c>
      <c r="O566" s="11">
        <f t="shared" si="31"/>
        <v>0</v>
      </c>
      <c r="R566" s="13"/>
      <c r="S566" s="10">
        <f>IF($S$4="", SUMIFS('무신사 메타 광고'!$L:$L, '무신사 메타 광고'!$C:$C, $R566),SUMIFS('무신사 메타 광고'!L:L,'무신사 메타 광고'!$I:$I,$S$4,'무신사 메타 광고'!$C:$C,$R566))</f>
        <v>0</v>
      </c>
      <c r="T566" s="10">
        <f>IF($S$4="", SUMIFS('무신사 메타 광고'!$V:$V, '무신사 메타 광고'!$C:$C, $R566),SUMIFS('무신사 메타 광고'!$V:$V,'무신사 메타 광고'!$I:$I,$S$4,'무신사 메타 광고'!$C:$C,$R566))</f>
        <v>0</v>
      </c>
      <c r="U566" s="11">
        <f t="shared" si="32"/>
        <v>0</v>
      </c>
      <c r="V566" s="12" t="str">
        <f t="shared" si="36"/>
        <v xml:space="preserve"> </v>
      </c>
      <c r="W566" s="10">
        <f>IF($S$4="", SUMIFS('무신사 메타 광고'!$K:$K, '무신사 메타 광고'!$C:$C, $R566),SUMIFS('무신사 메타 광고'!$K:$K,'무신사 메타 광고'!$I:$I,$S$4,'무신사 메타 광고'!$C:$C,$R566))</f>
        <v>0</v>
      </c>
      <c r="X566" s="10">
        <f>IF($S$4="", SUMIFS('무신사 메타 광고'!$N:$N, '무신사 메타 광고'!$C:$C, $R566),SUMIFS('무신사 메타 광고'!$N:$N,'무신사 메타 광고'!$I:$I,$S$4,'무신사 메타 광고'!$C:$C,$R566))</f>
        <v>0</v>
      </c>
      <c r="Y566" s="11">
        <f t="shared" si="33"/>
        <v>0</v>
      </c>
      <c r="Z566" s="12" t="str">
        <f t="shared" si="37"/>
        <v xml:space="preserve"> </v>
      </c>
      <c r="AB566" s="10">
        <f>IF($S$4="", SUMIFS('무신사 메타 광고'!$X:$X, '무신사 메타 광고'!$C:$C, $R566),SUMIFS('무신사 메타 광고'!$X:$X,'무신사 메타 광고'!$I:$I,$S$4,'무신사 메타 광고'!$C:$C,$R566))</f>
        <v>0</v>
      </c>
      <c r="AC566" s="11">
        <f t="shared" si="34"/>
        <v>0</v>
      </c>
    </row>
    <row r="567" spans="2:29">
      <c r="B567" s="9"/>
      <c r="C567" s="10">
        <f>IF($C$4="", SUMIFS('무신사 메타 광고'!$L:$L, '무신사 메타 광고'!$D:$D, $B567), SUMIFS('무신사 메타 광고'!$L:$L, '무신사 메타 광고'!$I:$I, $C$4, '무신사 메타 광고'!$D:$D, $B567))</f>
        <v>0</v>
      </c>
      <c r="D567" s="10">
        <f>IF($C$4="", SUMIFS('무신사 메타 광고'!$V:$V, '무신사 메타 광고'!$D:$D, $B567), SUMIFS('무신사 메타 광고'!$V:$V,'무신사 메타 광고'!$I:$I,$C$4,'무신사 메타 광고'!$D:$D,$B567))</f>
        <v>0</v>
      </c>
      <c r="E567" s="11">
        <f t="shared" si="27"/>
        <v>0</v>
      </c>
      <c r="F567" s="12" t="str">
        <f t="shared" si="35"/>
        <v xml:space="preserve"> </v>
      </c>
      <c r="G567" s="10">
        <f>IF($C$4="", SUMIFS('무신사 메타 광고'!$K:$K, '무신사 메타 광고'!$D:$D, $B567), SUMIFS('무신사 메타 광고'!$K:$K,'무신사 메타 광고'!$I:$I,$C$4,'무신사 메타 광고'!D:D,$B567))</f>
        <v>0</v>
      </c>
      <c r="H567" s="10">
        <f>IF($C$4="", SUMIFS('무신사 메타 광고'!$N:$N, '무신사 메타 광고'!$D:$D, $B567),SUMIFS('무신사 메타 광고'!$N:$N,'무신사 메타 광고'!$I:$I,$C$4,'무신사 메타 광고'!$D:$D,$B567))</f>
        <v>0</v>
      </c>
      <c r="I567" s="10">
        <f>IF($C$4="", SUMIFS('무신사 메타 광고'!$U:$U, '무신사 메타 광고'!$D:$D, $B567),SUMIFS('무신사 메타 광고'!$U:$U,'무신사 메타 광고'!$I:$I,$C$4,'무신사 메타 광고'!$D:$D,$B567))</f>
        <v>0</v>
      </c>
      <c r="J567" s="11">
        <f t="shared" si="28"/>
        <v>0</v>
      </c>
      <c r="K567" s="11">
        <f t="shared" si="29"/>
        <v>0</v>
      </c>
      <c r="L567" s="12" t="str">
        <f t="shared" si="30"/>
        <v xml:space="preserve"> </v>
      </c>
      <c r="N567" s="10">
        <f>IF($C$4="", SUMIFS('무신사 메타 광고'!$X:$X, '무신사 메타 광고'!$D:$D, $B567),SUMIFS('무신사 메타 광고'!$X:$X,'무신사 메타 광고'!I:I,$C$4,'무신사 메타 광고'!D:D,$B567))</f>
        <v>0</v>
      </c>
      <c r="O567" s="11">
        <f t="shared" si="31"/>
        <v>0</v>
      </c>
      <c r="R567" s="13"/>
      <c r="S567" s="10">
        <f>IF($S$4="", SUMIFS('무신사 메타 광고'!$L:$L, '무신사 메타 광고'!$C:$C, $R567),SUMIFS('무신사 메타 광고'!L:L,'무신사 메타 광고'!$I:$I,$S$4,'무신사 메타 광고'!$C:$C,$R567))</f>
        <v>0</v>
      </c>
      <c r="T567" s="10">
        <f>IF($S$4="", SUMIFS('무신사 메타 광고'!$V:$V, '무신사 메타 광고'!$C:$C, $R567),SUMIFS('무신사 메타 광고'!$V:$V,'무신사 메타 광고'!$I:$I,$S$4,'무신사 메타 광고'!$C:$C,$R567))</f>
        <v>0</v>
      </c>
      <c r="U567" s="11">
        <f t="shared" si="32"/>
        <v>0</v>
      </c>
      <c r="V567" s="12" t="str">
        <f t="shared" si="36"/>
        <v xml:space="preserve"> </v>
      </c>
      <c r="W567" s="10">
        <f>IF($S$4="", SUMIFS('무신사 메타 광고'!$K:$K, '무신사 메타 광고'!$C:$C, $R567),SUMIFS('무신사 메타 광고'!$K:$K,'무신사 메타 광고'!$I:$I,$S$4,'무신사 메타 광고'!$C:$C,$R567))</f>
        <v>0</v>
      </c>
      <c r="X567" s="10">
        <f>IF($S$4="", SUMIFS('무신사 메타 광고'!$N:$N, '무신사 메타 광고'!$C:$C, $R567),SUMIFS('무신사 메타 광고'!$N:$N,'무신사 메타 광고'!$I:$I,$S$4,'무신사 메타 광고'!$C:$C,$R567))</f>
        <v>0</v>
      </c>
      <c r="Y567" s="11">
        <f t="shared" si="33"/>
        <v>0</v>
      </c>
      <c r="Z567" s="12" t="str">
        <f t="shared" si="37"/>
        <v xml:space="preserve"> </v>
      </c>
      <c r="AB567" s="10">
        <f>IF($S$4="", SUMIFS('무신사 메타 광고'!$X:$X, '무신사 메타 광고'!$C:$C, $R567),SUMIFS('무신사 메타 광고'!$X:$X,'무신사 메타 광고'!$I:$I,$S$4,'무신사 메타 광고'!$C:$C,$R567))</f>
        <v>0</v>
      </c>
      <c r="AC567" s="11">
        <f t="shared" si="34"/>
        <v>0</v>
      </c>
    </row>
    <row r="568" spans="2:29">
      <c r="B568" s="9"/>
      <c r="C568" s="10">
        <f>IF($C$4="", SUMIFS('무신사 메타 광고'!$L:$L, '무신사 메타 광고'!$D:$D, $B568), SUMIFS('무신사 메타 광고'!$L:$L, '무신사 메타 광고'!$I:$I, $C$4, '무신사 메타 광고'!$D:$D, $B568))</f>
        <v>0</v>
      </c>
      <c r="D568" s="10">
        <f>IF($C$4="", SUMIFS('무신사 메타 광고'!$V:$V, '무신사 메타 광고'!$D:$D, $B568), SUMIFS('무신사 메타 광고'!$V:$V,'무신사 메타 광고'!$I:$I,$C$4,'무신사 메타 광고'!$D:$D,$B568))</f>
        <v>0</v>
      </c>
      <c r="E568" s="11">
        <f t="shared" si="27"/>
        <v>0</v>
      </c>
      <c r="F568" s="12" t="str">
        <f t="shared" si="35"/>
        <v xml:space="preserve"> </v>
      </c>
      <c r="G568" s="10">
        <f>IF($C$4="", SUMIFS('무신사 메타 광고'!$K:$K, '무신사 메타 광고'!$D:$D, $B568), SUMIFS('무신사 메타 광고'!$K:$K,'무신사 메타 광고'!$I:$I,$C$4,'무신사 메타 광고'!D:D,$B568))</f>
        <v>0</v>
      </c>
      <c r="H568" s="10">
        <f>IF($C$4="", SUMIFS('무신사 메타 광고'!$N:$N, '무신사 메타 광고'!$D:$D, $B568),SUMIFS('무신사 메타 광고'!$N:$N,'무신사 메타 광고'!$I:$I,$C$4,'무신사 메타 광고'!$D:$D,$B568))</f>
        <v>0</v>
      </c>
      <c r="I568" s="10">
        <f>IF($C$4="", SUMIFS('무신사 메타 광고'!$U:$U, '무신사 메타 광고'!$D:$D, $B568),SUMIFS('무신사 메타 광고'!$U:$U,'무신사 메타 광고'!$I:$I,$C$4,'무신사 메타 광고'!$D:$D,$B568))</f>
        <v>0</v>
      </c>
      <c r="J568" s="11">
        <f t="shared" si="28"/>
        <v>0</v>
      </c>
      <c r="K568" s="11">
        <f t="shared" si="29"/>
        <v>0</v>
      </c>
      <c r="L568" s="12" t="str">
        <f t="shared" si="30"/>
        <v xml:space="preserve"> </v>
      </c>
      <c r="N568" s="10">
        <f>IF($C$4="", SUMIFS('무신사 메타 광고'!$X:$X, '무신사 메타 광고'!$D:$D, $B568),SUMIFS('무신사 메타 광고'!$X:$X,'무신사 메타 광고'!I:I,$C$4,'무신사 메타 광고'!D:D,$B568))</f>
        <v>0</v>
      </c>
      <c r="O568" s="11">
        <f t="shared" si="31"/>
        <v>0</v>
      </c>
      <c r="R568" s="13"/>
      <c r="S568" s="10">
        <f>IF($S$4="", SUMIFS('무신사 메타 광고'!$L:$L, '무신사 메타 광고'!$C:$C, $R568),SUMIFS('무신사 메타 광고'!L:L,'무신사 메타 광고'!$I:$I,$S$4,'무신사 메타 광고'!$C:$C,$R568))</f>
        <v>0</v>
      </c>
      <c r="T568" s="10">
        <f>IF($S$4="", SUMIFS('무신사 메타 광고'!$V:$V, '무신사 메타 광고'!$C:$C, $R568),SUMIFS('무신사 메타 광고'!$V:$V,'무신사 메타 광고'!$I:$I,$S$4,'무신사 메타 광고'!$C:$C,$R568))</f>
        <v>0</v>
      </c>
      <c r="U568" s="11">
        <f t="shared" si="32"/>
        <v>0</v>
      </c>
      <c r="V568" s="12" t="str">
        <f t="shared" si="36"/>
        <v xml:space="preserve"> </v>
      </c>
      <c r="W568" s="10">
        <f>IF($S$4="", SUMIFS('무신사 메타 광고'!$K:$K, '무신사 메타 광고'!$C:$C, $R568),SUMIFS('무신사 메타 광고'!$K:$K,'무신사 메타 광고'!$I:$I,$S$4,'무신사 메타 광고'!$C:$C,$R568))</f>
        <v>0</v>
      </c>
      <c r="X568" s="10">
        <f>IF($S$4="", SUMIFS('무신사 메타 광고'!$N:$N, '무신사 메타 광고'!$C:$C, $R568),SUMIFS('무신사 메타 광고'!$N:$N,'무신사 메타 광고'!$I:$I,$S$4,'무신사 메타 광고'!$C:$C,$R568))</f>
        <v>0</v>
      </c>
      <c r="Y568" s="11">
        <f t="shared" si="33"/>
        <v>0</v>
      </c>
      <c r="Z568" s="12" t="str">
        <f t="shared" si="37"/>
        <v xml:space="preserve"> </v>
      </c>
      <c r="AB568" s="10">
        <f>IF($S$4="", SUMIFS('무신사 메타 광고'!$X:$X, '무신사 메타 광고'!$C:$C, $R568),SUMIFS('무신사 메타 광고'!$X:$X,'무신사 메타 광고'!$I:$I,$S$4,'무신사 메타 광고'!$C:$C,$R568))</f>
        <v>0</v>
      </c>
      <c r="AC568" s="11">
        <f t="shared" si="34"/>
        <v>0</v>
      </c>
    </row>
    <row r="569" spans="2:29">
      <c r="B569" s="9"/>
      <c r="C569" s="10">
        <f>IF($C$4="", SUMIFS('무신사 메타 광고'!$L:$L, '무신사 메타 광고'!$D:$D, $B569), SUMIFS('무신사 메타 광고'!$L:$L, '무신사 메타 광고'!$I:$I, $C$4, '무신사 메타 광고'!$D:$D, $B569))</f>
        <v>0</v>
      </c>
      <c r="D569" s="10">
        <f>IF($C$4="", SUMIFS('무신사 메타 광고'!$V:$V, '무신사 메타 광고'!$D:$D, $B569), SUMIFS('무신사 메타 광고'!$V:$V,'무신사 메타 광고'!$I:$I,$C$4,'무신사 메타 광고'!$D:$D,$B569))</f>
        <v>0</v>
      </c>
      <c r="E569" s="11">
        <f t="shared" si="27"/>
        <v>0</v>
      </c>
      <c r="F569" s="12" t="str">
        <f t="shared" si="35"/>
        <v xml:space="preserve"> </v>
      </c>
      <c r="G569" s="10">
        <f>IF($C$4="", SUMIFS('무신사 메타 광고'!$K:$K, '무신사 메타 광고'!$D:$D, $B569), SUMIFS('무신사 메타 광고'!$K:$K,'무신사 메타 광고'!$I:$I,$C$4,'무신사 메타 광고'!D:D,$B569))</f>
        <v>0</v>
      </c>
      <c r="H569" s="10">
        <f>IF($C$4="", SUMIFS('무신사 메타 광고'!$N:$N, '무신사 메타 광고'!$D:$D, $B569),SUMIFS('무신사 메타 광고'!$N:$N,'무신사 메타 광고'!$I:$I,$C$4,'무신사 메타 광고'!$D:$D,$B569))</f>
        <v>0</v>
      </c>
      <c r="I569" s="10">
        <f>IF($C$4="", SUMIFS('무신사 메타 광고'!$U:$U, '무신사 메타 광고'!$D:$D, $B569),SUMIFS('무신사 메타 광고'!$U:$U,'무신사 메타 광고'!$I:$I,$C$4,'무신사 메타 광고'!$D:$D,$B569))</f>
        <v>0</v>
      </c>
      <c r="J569" s="11">
        <f t="shared" si="28"/>
        <v>0</v>
      </c>
      <c r="K569" s="11">
        <f t="shared" si="29"/>
        <v>0</v>
      </c>
      <c r="L569" s="12" t="str">
        <f t="shared" si="30"/>
        <v xml:space="preserve"> </v>
      </c>
      <c r="N569" s="10">
        <f>IF($C$4="", SUMIFS('무신사 메타 광고'!$X:$X, '무신사 메타 광고'!$D:$D, $B569),SUMIFS('무신사 메타 광고'!$X:$X,'무신사 메타 광고'!I:I,$C$4,'무신사 메타 광고'!D:D,$B569))</f>
        <v>0</v>
      </c>
      <c r="O569" s="11">
        <f t="shared" si="31"/>
        <v>0</v>
      </c>
      <c r="R569" s="13"/>
      <c r="S569" s="10">
        <f>IF($S$4="", SUMIFS('무신사 메타 광고'!$L:$L, '무신사 메타 광고'!$C:$C, $R569),SUMIFS('무신사 메타 광고'!L:L,'무신사 메타 광고'!$I:$I,$S$4,'무신사 메타 광고'!$C:$C,$R569))</f>
        <v>0</v>
      </c>
      <c r="T569" s="10">
        <f>IF($S$4="", SUMIFS('무신사 메타 광고'!$V:$V, '무신사 메타 광고'!$C:$C, $R569),SUMIFS('무신사 메타 광고'!$V:$V,'무신사 메타 광고'!$I:$I,$S$4,'무신사 메타 광고'!$C:$C,$R569))</f>
        <v>0</v>
      </c>
      <c r="U569" s="11">
        <f t="shared" si="32"/>
        <v>0</v>
      </c>
      <c r="V569" s="12" t="str">
        <f t="shared" si="36"/>
        <v xml:space="preserve"> </v>
      </c>
      <c r="W569" s="10">
        <f>IF($S$4="", SUMIFS('무신사 메타 광고'!$K:$K, '무신사 메타 광고'!$C:$C, $R569),SUMIFS('무신사 메타 광고'!$K:$K,'무신사 메타 광고'!$I:$I,$S$4,'무신사 메타 광고'!$C:$C,$R569))</f>
        <v>0</v>
      </c>
      <c r="X569" s="10">
        <f>IF($S$4="", SUMIFS('무신사 메타 광고'!$N:$N, '무신사 메타 광고'!$C:$C, $R569),SUMIFS('무신사 메타 광고'!$N:$N,'무신사 메타 광고'!$I:$I,$S$4,'무신사 메타 광고'!$C:$C,$R569))</f>
        <v>0</v>
      </c>
      <c r="Y569" s="11">
        <f t="shared" si="33"/>
        <v>0</v>
      </c>
      <c r="Z569" s="12" t="str">
        <f t="shared" si="37"/>
        <v xml:space="preserve"> </v>
      </c>
      <c r="AB569" s="10">
        <f>IF($S$4="", SUMIFS('무신사 메타 광고'!$X:$X, '무신사 메타 광고'!$C:$C, $R569),SUMIFS('무신사 메타 광고'!$X:$X,'무신사 메타 광고'!$I:$I,$S$4,'무신사 메타 광고'!$C:$C,$R569))</f>
        <v>0</v>
      </c>
      <c r="AC569" s="11">
        <f t="shared" si="34"/>
        <v>0</v>
      </c>
    </row>
    <row r="570" spans="2:29">
      <c r="B570" s="9"/>
      <c r="C570" s="10">
        <f>IF($C$4="", SUMIFS('무신사 메타 광고'!$L:$L, '무신사 메타 광고'!$D:$D, $B570), SUMIFS('무신사 메타 광고'!$L:$L, '무신사 메타 광고'!$I:$I, $C$4, '무신사 메타 광고'!$D:$D, $B570))</f>
        <v>0</v>
      </c>
      <c r="D570" s="10">
        <f>IF($C$4="", SUMIFS('무신사 메타 광고'!$V:$V, '무신사 메타 광고'!$D:$D, $B570), SUMIFS('무신사 메타 광고'!$V:$V,'무신사 메타 광고'!$I:$I,$C$4,'무신사 메타 광고'!$D:$D,$B570))</f>
        <v>0</v>
      </c>
      <c r="E570" s="11">
        <f t="shared" si="27"/>
        <v>0</v>
      </c>
      <c r="F570" s="12" t="str">
        <f t="shared" si="35"/>
        <v xml:space="preserve"> </v>
      </c>
      <c r="G570" s="10">
        <f>IF($C$4="", SUMIFS('무신사 메타 광고'!$K:$K, '무신사 메타 광고'!$D:$D, $B570), SUMIFS('무신사 메타 광고'!$K:$K,'무신사 메타 광고'!$I:$I,$C$4,'무신사 메타 광고'!D:D,$B570))</f>
        <v>0</v>
      </c>
      <c r="H570" s="10">
        <f>IF($C$4="", SUMIFS('무신사 메타 광고'!$N:$N, '무신사 메타 광고'!$D:$D, $B570),SUMIFS('무신사 메타 광고'!$N:$N,'무신사 메타 광고'!$I:$I,$C$4,'무신사 메타 광고'!$D:$D,$B570))</f>
        <v>0</v>
      </c>
      <c r="I570" s="10">
        <f>IF($C$4="", SUMIFS('무신사 메타 광고'!$U:$U, '무신사 메타 광고'!$D:$D, $B570),SUMIFS('무신사 메타 광고'!$U:$U,'무신사 메타 광고'!$I:$I,$C$4,'무신사 메타 광고'!$D:$D,$B570))</f>
        <v>0</v>
      </c>
      <c r="J570" s="11">
        <f t="shared" si="28"/>
        <v>0</v>
      </c>
      <c r="K570" s="11">
        <f t="shared" si="29"/>
        <v>0</v>
      </c>
      <c r="L570" s="12" t="str">
        <f t="shared" si="30"/>
        <v xml:space="preserve"> </v>
      </c>
      <c r="N570" s="10">
        <f>IF($C$4="", SUMIFS('무신사 메타 광고'!$X:$X, '무신사 메타 광고'!$D:$D, $B570),SUMIFS('무신사 메타 광고'!$X:$X,'무신사 메타 광고'!I:I,$C$4,'무신사 메타 광고'!D:D,$B570))</f>
        <v>0</v>
      </c>
      <c r="O570" s="11">
        <f t="shared" si="31"/>
        <v>0</v>
      </c>
      <c r="R570" s="13"/>
      <c r="S570" s="10">
        <f>IF($S$4="", SUMIFS('무신사 메타 광고'!$L:$L, '무신사 메타 광고'!$C:$C, $R570),SUMIFS('무신사 메타 광고'!L:L,'무신사 메타 광고'!$I:$I,$S$4,'무신사 메타 광고'!$C:$C,$R570))</f>
        <v>0</v>
      </c>
      <c r="T570" s="10">
        <f>IF($S$4="", SUMIFS('무신사 메타 광고'!$V:$V, '무신사 메타 광고'!$C:$C, $R570),SUMIFS('무신사 메타 광고'!$V:$V,'무신사 메타 광고'!$I:$I,$S$4,'무신사 메타 광고'!$C:$C,$R570))</f>
        <v>0</v>
      </c>
      <c r="U570" s="11">
        <f t="shared" si="32"/>
        <v>0</v>
      </c>
      <c r="V570" s="12" t="str">
        <f t="shared" si="36"/>
        <v xml:space="preserve"> </v>
      </c>
      <c r="W570" s="10">
        <f>IF($S$4="", SUMIFS('무신사 메타 광고'!$K:$K, '무신사 메타 광고'!$C:$C, $R570),SUMIFS('무신사 메타 광고'!$K:$K,'무신사 메타 광고'!$I:$I,$S$4,'무신사 메타 광고'!$C:$C,$R570))</f>
        <v>0</v>
      </c>
      <c r="X570" s="10">
        <f>IF($S$4="", SUMIFS('무신사 메타 광고'!$N:$N, '무신사 메타 광고'!$C:$C, $R570),SUMIFS('무신사 메타 광고'!$N:$N,'무신사 메타 광고'!$I:$I,$S$4,'무신사 메타 광고'!$C:$C,$R570))</f>
        <v>0</v>
      </c>
      <c r="Y570" s="11">
        <f t="shared" si="33"/>
        <v>0</v>
      </c>
      <c r="Z570" s="12" t="str">
        <f t="shared" si="37"/>
        <v xml:space="preserve"> </v>
      </c>
      <c r="AB570" s="10">
        <f>IF($S$4="", SUMIFS('무신사 메타 광고'!$X:$X, '무신사 메타 광고'!$C:$C, $R570),SUMIFS('무신사 메타 광고'!$X:$X,'무신사 메타 광고'!$I:$I,$S$4,'무신사 메타 광고'!$C:$C,$R570))</f>
        <v>0</v>
      </c>
      <c r="AC570" s="11">
        <f t="shared" si="34"/>
        <v>0</v>
      </c>
    </row>
    <row r="571" spans="2:29">
      <c r="B571" s="9"/>
      <c r="C571" s="10">
        <f>IF($C$4="", SUMIFS('무신사 메타 광고'!$L:$L, '무신사 메타 광고'!$D:$D, $B571), SUMIFS('무신사 메타 광고'!$L:$L, '무신사 메타 광고'!$I:$I, $C$4, '무신사 메타 광고'!$D:$D, $B571))</f>
        <v>0</v>
      </c>
      <c r="D571" s="10">
        <f>IF($C$4="", SUMIFS('무신사 메타 광고'!$V:$V, '무신사 메타 광고'!$D:$D, $B571), SUMIFS('무신사 메타 광고'!$V:$V,'무신사 메타 광고'!$I:$I,$C$4,'무신사 메타 광고'!$D:$D,$B571))</f>
        <v>0</v>
      </c>
      <c r="E571" s="11">
        <f t="shared" si="27"/>
        <v>0</v>
      </c>
      <c r="F571" s="12" t="str">
        <f t="shared" si="35"/>
        <v xml:space="preserve"> </v>
      </c>
      <c r="G571" s="10">
        <f>IF($C$4="", SUMIFS('무신사 메타 광고'!$K:$K, '무신사 메타 광고'!$D:$D, $B571), SUMIFS('무신사 메타 광고'!$K:$K,'무신사 메타 광고'!$I:$I,$C$4,'무신사 메타 광고'!D:D,$B571))</f>
        <v>0</v>
      </c>
      <c r="H571" s="10">
        <f>IF($C$4="", SUMIFS('무신사 메타 광고'!$N:$N, '무신사 메타 광고'!$D:$D, $B571),SUMIFS('무신사 메타 광고'!$N:$N,'무신사 메타 광고'!$I:$I,$C$4,'무신사 메타 광고'!$D:$D,$B571))</f>
        <v>0</v>
      </c>
      <c r="I571" s="10">
        <f>IF($C$4="", SUMIFS('무신사 메타 광고'!$U:$U, '무신사 메타 광고'!$D:$D, $B571),SUMIFS('무신사 메타 광고'!$U:$U,'무신사 메타 광고'!$I:$I,$C$4,'무신사 메타 광고'!$D:$D,$B571))</f>
        <v>0</v>
      </c>
      <c r="J571" s="11">
        <f t="shared" si="28"/>
        <v>0</v>
      </c>
      <c r="K571" s="11">
        <f t="shared" si="29"/>
        <v>0</v>
      </c>
      <c r="L571" s="12" t="str">
        <f t="shared" si="30"/>
        <v xml:space="preserve"> </v>
      </c>
      <c r="N571" s="10">
        <f>IF($C$4="", SUMIFS('무신사 메타 광고'!$X:$X, '무신사 메타 광고'!$D:$D, $B571),SUMIFS('무신사 메타 광고'!$X:$X,'무신사 메타 광고'!I:I,$C$4,'무신사 메타 광고'!D:D,$B571))</f>
        <v>0</v>
      </c>
      <c r="O571" s="11">
        <f t="shared" si="31"/>
        <v>0</v>
      </c>
      <c r="R571" s="13"/>
      <c r="S571" s="10">
        <f>IF($S$4="", SUMIFS('무신사 메타 광고'!$L:$L, '무신사 메타 광고'!$C:$C, $R571),SUMIFS('무신사 메타 광고'!L:L,'무신사 메타 광고'!$I:$I,$S$4,'무신사 메타 광고'!$C:$C,$R571))</f>
        <v>0</v>
      </c>
      <c r="T571" s="10">
        <f>IF($S$4="", SUMIFS('무신사 메타 광고'!$V:$V, '무신사 메타 광고'!$C:$C, $R571),SUMIFS('무신사 메타 광고'!$V:$V,'무신사 메타 광고'!$I:$I,$S$4,'무신사 메타 광고'!$C:$C,$R571))</f>
        <v>0</v>
      </c>
      <c r="U571" s="11">
        <f t="shared" si="32"/>
        <v>0</v>
      </c>
      <c r="V571" s="12" t="str">
        <f t="shared" si="36"/>
        <v xml:space="preserve"> </v>
      </c>
      <c r="W571" s="10">
        <f>IF($S$4="", SUMIFS('무신사 메타 광고'!$K:$K, '무신사 메타 광고'!$C:$C, $R571),SUMIFS('무신사 메타 광고'!$K:$K,'무신사 메타 광고'!$I:$I,$S$4,'무신사 메타 광고'!$C:$C,$R571))</f>
        <v>0</v>
      </c>
      <c r="X571" s="10">
        <f>IF($S$4="", SUMIFS('무신사 메타 광고'!$N:$N, '무신사 메타 광고'!$C:$C, $R571),SUMIFS('무신사 메타 광고'!$N:$N,'무신사 메타 광고'!$I:$I,$S$4,'무신사 메타 광고'!$C:$C,$R571))</f>
        <v>0</v>
      </c>
      <c r="Y571" s="11">
        <f t="shared" si="33"/>
        <v>0</v>
      </c>
      <c r="Z571" s="12" t="str">
        <f t="shared" si="37"/>
        <v xml:space="preserve"> </v>
      </c>
      <c r="AB571" s="10">
        <f>IF($S$4="", SUMIFS('무신사 메타 광고'!$X:$X, '무신사 메타 광고'!$C:$C, $R571),SUMIFS('무신사 메타 광고'!$X:$X,'무신사 메타 광고'!$I:$I,$S$4,'무신사 메타 광고'!$C:$C,$R571))</f>
        <v>0</v>
      </c>
      <c r="AC571" s="11">
        <f t="shared" si="34"/>
        <v>0</v>
      </c>
    </row>
    <row r="572" spans="2:29">
      <c r="B572" s="9"/>
      <c r="C572" s="10">
        <f>IF($C$4="", SUMIFS('무신사 메타 광고'!$L:$L, '무신사 메타 광고'!$D:$D, $B572), SUMIFS('무신사 메타 광고'!$L:$L, '무신사 메타 광고'!$I:$I, $C$4, '무신사 메타 광고'!$D:$D, $B572))</f>
        <v>0</v>
      </c>
      <c r="D572" s="10">
        <f>IF($C$4="", SUMIFS('무신사 메타 광고'!$V:$V, '무신사 메타 광고'!$D:$D, $B572), SUMIFS('무신사 메타 광고'!$V:$V,'무신사 메타 광고'!$I:$I,$C$4,'무신사 메타 광고'!$D:$D,$B572))</f>
        <v>0</v>
      </c>
      <c r="E572" s="11">
        <f t="shared" si="27"/>
        <v>0</v>
      </c>
      <c r="F572" s="12" t="str">
        <f t="shared" si="35"/>
        <v xml:space="preserve"> </v>
      </c>
      <c r="G572" s="10">
        <f>IF($C$4="", SUMIFS('무신사 메타 광고'!$K:$K, '무신사 메타 광고'!$D:$D, $B572), SUMIFS('무신사 메타 광고'!$K:$K,'무신사 메타 광고'!$I:$I,$C$4,'무신사 메타 광고'!D:D,$B572))</f>
        <v>0</v>
      </c>
      <c r="H572" s="10">
        <f>IF($C$4="", SUMIFS('무신사 메타 광고'!$N:$N, '무신사 메타 광고'!$D:$D, $B572),SUMIFS('무신사 메타 광고'!$N:$N,'무신사 메타 광고'!$I:$I,$C$4,'무신사 메타 광고'!$D:$D,$B572))</f>
        <v>0</v>
      </c>
      <c r="I572" s="10">
        <f>IF($C$4="", SUMIFS('무신사 메타 광고'!$U:$U, '무신사 메타 광고'!$D:$D, $B572),SUMIFS('무신사 메타 광고'!$U:$U,'무신사 메타 광고'!$I:$I,$C$4,'무신사 메타 광고'!$D:$D,$B572))</f>
        <v>0</v>
      </c>
      <c r="J572" s="11">
        <f t="shared" si="28"/>
        <v>0</v>
      </c>
      <c r="K572" s="11">
        <f t="shared" si="29"/>
        <v>0</v>
      </c>
      <c r="L572" s="12" t="str">
        <f t="shared" si="30"/>
        <v xml:space="preserve"> </v>
      </c>
      <c r="N572" s="10">
        <f>IF($C$4="", SUMIFS('무신사 메타 광고'!$X:$X, '무신사 메타 광고'!$D:$D, $B572),SUMIFS('무신사 메타 광고'!$X:$X,'무신사 메타 광고'!I:I,$C$4,'무신사 메타 광고'!D:D,$B572))</f>
        <v>0</v>
      </c>
      <c r="O572" s="11">
        <f t="shared" si="31"/>
        <v>0</v>
      </c>
      <c r="R572" s="13"/>
      <c r="S572" s="10">
        <f>IF($S$4="", SUMIFS('무신사 메타 광고'!$L:$L, '무신사 메타 광고'!$C:$C, $R572),SUMIFS('무신사 메타 광고'!L:L,'무신사 메타 광고'!$I:$I,$S$4,'무신사 메타 광고'!$C:$C,$R572))</f>
        <v>0</v>
      </c>
      <c r="T572" s="10">
        <f>IF($S$4="", SUMIFS('무신사 메타 광고'!$V:$V, '무신사 메타 광고'!$C:$C, $R572),SUMIFS('무신사 메타 광고'!$V:$V,'무신사 메타 광고'!$I:$I,$S$4,'무신사 메타 광고'!$C:$C,$R572))</f>
        <v>0</v>
      </c>
      <c r="U572" s="11">
        <f t="shared" si="32"/>
        <v>0</v>
      </c>
      <c r="V572" s="12" t="str">
        <f t="shared" si="36"/>
        <v xml:space="preserve"> </v>
      </c>
      <c r="W572" s="10">
        <f>IF($S$4="", SUMIFS('무신사 메타 광고'!$K:$K, '무신사 메타 광고'!$C:$C, $R572),SUMIFS('무신사 메타 광고'!$K:$K,'무신사 메타 광고'!$I:$I,$S$4,'무신사 메타 광고'!$C:$C,$R572))</f>
        <v>0</v>
      </c>
      <c r="X572" s="10">
        <f>IF($S$4="", SUMIFS('무신사 메타 광고'!$N:$N, '무신사 메타 광고'!$C:$C, $R572),SUMIFS('무신사 메타 광고'!$N:$N,'무신사 메타 광고'!$I:$I,$S$4,'무신사 메타 광고'!$C:$C,$R572))</f>
        <v>0</v>
      </c>
      <c r="Y572" s="11">
        <f t="shared" si="33"/>
        <v>0</v>
      </c>
      <c r="Z572" s="12" t="str">
        <f t="shared" si="37"/>
        <v xml:space="preserve"> </v>
      </c>
      <c r="AB572" s="10">
        <f>IF($S$4="", SUMIFS('무신사 메타 광고'!$X:$X, '무신사 메타 광고'!$C:$C, $R572),SUMIFS('무신사 메타 광고'!$X:$X,'무신사 메타 광고'!$I:$I,$S$4,'무신사 메타 광고'!$C:$C,$R572))</f>
        <v>0</v>
      </c>
      <c r="AC572" s="11">
        <f t="shared" si="34"/>
        <v>0</v>
      </c>
    </row>
    <row r="573" spans="2:29">
      <c r="B573" s="9"/>
      <c r="C573" s="10">
        <f>IF($C$4="", SUMIFS('무신사 메타 광고'!$L:$L, '무신사 메타 광고'!$D:$D, $B573), SUMIFS('무신사 메타 광고'!$L:$L, '무신사 메타 광고'!$I:$I, $C$4, '무신사 메타 광고'!$D:$D, $B573))</f>
        <v>0</v>
      </c>
      <c r="D573" s="10">
        <f>IF($C$4="", SUMIFS('무신사 메타 광고'!$V:$V, '무신사 메타 광고'!$D:$D, $B573), SUMIFS('무신사 메타 광고'!$V:$V,'무신사 메타 광고'!$I:$I,$C$4,'무신사 메타 광고'!$D:$D,$B573))</f>
        <v>0</v>
      </c>
      <c r="E573" s="11">
        <f t="shared" si="27"/>
        <v>0</v>
      </c>
      <c r="F573" s="12" t="str">
        <f t="shared" si="35"/>
        <v xml:space="preserve"> </v>
      </c>
      <c r="G573" s="10">
        <f>IF($C$4="", SUMIFS('무신사 메타 광고'!$K:$K, '무신사 메타 광고'!$D:$D, $B573), SUMIFS('무신사 메타 광고'!$K:$K,'무신사 메타 광고'!$I:$I,$C$4,'무신사 메타 광고'!D:D,$B573))</f>
        <v>0</v>
      </c>
      <c r="H573" s="10">
        <f>IF($C$4="", SUMIFS('무신사 메타 광고'!$N:$N, '무신사 메타 광고'!$D:$D, $B573),SUMIFS('무신사 메타 광고'!$N:$N,'무신사 메타 광고'!$I:$I,$C$4,'무신사 메타 광고'!$D:$D,$B573))</f>
        <v>0</v>
      </c>
      <c r="I573" s="10">
        <f>IF($C$4="", SUMIFS('무신사 메타 광고'!$U:$U, '무신사 메타 광고'!$D:$D, $B573),SUMIFS('무신사 메타 광고'!$U:$U,'무신사 메타 광고'!$I:$I,$C$4,'무신사 메타 광고'!$D:$D,$B573))</f>
        <v>0</v>
      </c>
      <c r="J573" s="11">
        <f t="shared" si="28"/>
        <v>0</v>
      </c>
      <c r="K573" s="11">
        <f t="shared" si="29"/>
        <v>0</v>
      </c>
      <c r="L573" s="12" t="str">
        <f t="shared" si="30"/>
        <v xml:space="preserve"> </v>
      </c>
      <c r="N573" s="10">
        <f>IF($C$4="", SUMIFS('무신사 메타 광고'!$X:$X, '무신사 메타 광고'!$D:$D, $B573),SUMIFS('무신사 메타 광고'!$X:$X,'무신사 메타 광고'!I:I,$C$4,'무신사 메타 광고'!D:D,$B573))</f>
        <v>0</v>
      </c>
      <c r="O573" s="11">
        <f t="shared" si="31"/>
        <v>0</v>
      </c>
      <c r="R573" s="13"/>
      <c r="S573" s="10">
        <f>IF($S$4="", SUMIFS('무신사 메타 광고'!$L:$L, '무신사 메타 광고'!$C:$C, $R573),SUMIFS('무신사 메타 광고'!L:L,'무신사 메타 광고'!$I:$I,$S$4,'무신사 메타 광고'!$C:$C,$R573))</f>
        <v>0</v>
      </c>
      <c r="T573" s="10">
        <f>IF($S$4="", SUMIFS('무신사 메타 광고'!$V:$V, '무신사 메타 광고'!$C:$C, $R573),SUMIFS('무신사 메타 광고'!$V:$V,'무신사 메타 광고'!$I:$I,$S$4,'무신사 메타 광고'!$C:$C,$R573))</f>
        <v>0</v>
      </c>
      <c r="U573" s="11">
        <f t="shared" si="32"/>
        <v>0</v>
      </c>
      <c r="V573" s="12" t="str">
        <f t="shared" si="36"/>
        <v xml:space="preserve"> </v>
      </c>
      <c r="W573" s="10">
        <f>IF($S$4="", SUMIFS('무신사 메타 광고'!$K:$K, '무신사 메타 광고'!$C:$C, $R573),SUMIFS('무신사 메타 광고'!$K:$K,'무신사 메타 광고'!$I:$I,$S$4,'무신사 메타 광고'!$C:$C,$R573))</f>
        <v>0</v>
      </c>
      <c r="X573" s="10">
        <f>IF($S$4="", SUMIFS('무신사 메타 광고'!$N:$N, '무신사 메타 광고'!$C:$C, $R573),SUMIFS('무신사 메타 광고'!$N:$N,'무신사 메타 광고'!$I:$I,$S$4,'무신사 메타 광고'!$C:$C,$R573))</f>
        <v>0</v>
      </c>
      <c r="Y573" s="11">
        <f t="shared" si="33"/>
        <v>0</v>
      </c>
      <c r="Z573" s="12" t="str">
        <f t="shared" si="37"/>
        <v xml:space="preserve"> </v>
      </c>
      <c r="AB573" s="10">
        <f>IF($S$4="", SUMIFS('무신사 메타 광고'!$X:$X, '무신사 메타 광고'!$C:$C, $R573),SUMIFS('무신사 메타 광고'!$X:$X,'무신사 메타 광고'!$I:$I,$S$4,'무신사 메타 광고'!$C:$C,$R573))</f>
        <v>0</v>
      </c>
      <c r="AC573" s="11">
        <f t="shared" si="34"/>
        <v>0</v>
      </c>
    </row>
    <row r="574" spans="2:29">
      <c r="B574" s="9"/>
      <c r="C574" s="10">
        <f>IF($C$4="", SUMIFS('무신사 메타 광고'!$L:$L, '무신사 메타 광고'!$D:$D, $B574), SUMIFS('무신사 메타 광고'!$L:$L, '무신사 메타 광고'!$I:$I, $C$4, '무신사 메타 광고'!$D:$D, $B574))</f>
        <v>0</v>
      </c>
      <c r="D574" s="10">
        <f>IF($C$4="", SUMIFS('무신사 메타 광고'!$V:$V, '무신사 메타 광고'!$D:$D, $B574), SUMIFS('무신사 메타 광고'!$V:$V,'무신사 메타 광고'!$I:$I,$C$4,'무신사 메타 광고'!$D:$D,$B574))</f>
        <v>0</v>
      </c>
      <c r="E574" s="11">
        <f t="shared" si="27"/>
        <v>0</v>
      </c>
      <c r="F574" s="12" t="str">
        <f t="shared" si="35"/>
        <v xml:space="preserve"> </v>
      </c>
      <c r="G574" s="10">
        <f>IF($C$4="", SUMIFS('무신사 메타 광고'!$K:$K, '무신사 메타 광고'!$D:$D, $B574), SUMIFS('무신사 메타 광고'!$K:$K,'무신사 메타 광고'!$I:$I,$C$4,'무신사 메타 광고'!D:D,$B574))</f>
        <v>0</v>
      </c>
      <c r="H574" s="10">
        <f>IF($C$4="", SUMIFS('무신사 메타 광고'!$N:$N, '무신사 메타 광고'!$D:$D, $B574),SUMIFS('무신사 메타 광고'!$N:$N,'무신사 메타 광고'!$I:$I,$C$4,'무신사 메타 광고'!$D:$D,$B574))</f>
        <v>0</v>
      </c>
      <c r="I574" s="10">
        <f>IF($C$4="", SUMIFS('무신사 메타 광고'!$U:$U, '무신사 메타 광고'!$D:$D, $B574),SUMIFS('무신사 메타 광고'!$U:$U,'무신사 메타 광고'!$I:$I,$C$4,'무신사 메타 광고'!$D:$D,$B574))</f>
        <v>0</v>
      </c>
      <c r="J574" s="11">
        <f t="shared" si="28"/>
        <v>0</v>
      </c>
      <c r="K574" s="11">
        <f t="shared" si="29"/>
        <v>0</v>
      </c>
      <c r="L574" s="12" t="str">
        <f t="shared" si="30"/>
        <v xml:space="preserve"> </v>
      </c>
      <c r="N574" s="10">
        <f>IF($C$4="", SUMIFS('무신사 메타 광고'!$X:$X, '무신사 메타 광고'!$D:$D, $B574),SUMIFS('무신사 메타 광고'!$X:$X,'무신사 메타 광고'!I:I,$C$4,'무신사 메타 광고'!D:D,$B574))</f>
        <v>0</v>
      </c>
      <c r="O574" s="11">
        <f t="shared" si="31"/>
        <v>0</v>
      </c>
      <c r="R574" s="13"/>
      <c r="S574" s="10">
        <f>IF($S$4="", SUMIFS('무신사 메타 광고'!$L:$L, '무신사 메타 광고'!$C:$C, $R574),SUMIFS('무신사 메타 광고'!L:L,'무신사 메타 광고'!$I:$I,$S$4,'무신사 메타 광고'!$C:$C,$R574))</f>
        <v>0</v>
      </c>
      <c r="T574" s="10">
        <f>IF($S$4="", SUMIFS('무신사 메타 광고'!$V:$V, '무신사 메타 광고'!$C:$C, $R574),SUMIFS('무신사 메타 광고'!$V:$V,'무신사 메타 광고'!$I:$I,$S$4,'무신사 메타 광고'!$C:$C,$R574))</f>
        <v>0</v>
      </c>
      <c r="U574" s="11">
        <f t="shared" si="32"/>
        <v>0</v>
      </c>
      <c r="V574" s="12" t="str">
        <f t="shared" si="36"/>
        <v xml:space="preserve"> </v>
      </c>
      <c r="W574" s="10">
        <f>IF($S$4="", SUMIFS('무신사 메타 광고'!$K:$K, '무신사 메타 광고'!$C:$C, $R574),SUMIFS('무신사 메타 광고'!$K:$K,'무신사 메타 광고'!$I:$I,$S$4,'무신사 메타 광고'!$C:$C,$R574))</f>
        <v>0</v>
      </c>
      <c r="X574" s="10">
        <f>IF($S$4="", SUMIFS('무신사 메타 광고'!$N:$N, '무신사 메타 광고'!$C:$C, $R574),SUMIFS('무신사 메타 광고'!$N:$N,'무신사 메타 광고'!$I:$I,$S$4,'무신사 메타 광고'!$C:$C,$R574))</f>
        <v>0</v>
      </c>
      <c r="Y574" s="11">
        <f t="shared" si="33"/>
        <v>0</v>
      </c>
      <c r="Z574" s="12" t="str">
        <f t="shared" si="37"/>
        <v xml:space="preserve"> </v>
      </c>
      <c r="AB574" s="10">
        <f>IF($S$4="", SUMIFS('무신사 메타 광고'!$X:$X, '무신사 메타 광고'!$C:$C, $R574),SUMIFS('무신사 메타 광고'!$X:$X,'무신사 메타 광고'!$I:$I,$S$4,'무신사 메타 광고'!$C:$C,$R574))</f>
        <v>0</v>
      </c>
      <c r="AC574" s="11">
        <f t="shared" si="34"/>
        <v>0</v>
      </c>
    </row>
    <row r="575" spans="2:29">
      <c r="B575" s="9"/>
      <c r="C575" s="10">
        <f>IF($C$4="", SUMIFS('무신사 메타 광고'!$L:$L, '무신사 메타 광고'!$D:$D, $B575), SUMIFS('무신사 메타 광고'!$L:$L, '무신사 메타 광고'!$I:$I, $C$4, '무신사 메타 광고'!$D:$D, $B575))</f>
        <v>0</v>
      </c>
      <c r="D575" s="10">
        <f>IF($C$4="", SUMIFS('무신사 메타 광고'!$V:$V, '무신사 메타 광고'!$D:$D, $B575), SUMIFS('무신사 메타 광고'!$V:$V,'무신사 메타 광고'!$I:$I,$C$4,'무신사 메타 광고'!$D:$D,$B575))</f>
        <v>0</v>
      </c>
      <c r="E575" s="11">
        <f t="shared" si="27"/>
        <v>0</v>
      </c>
      <c r="F575" s="12" t="str">
        <f t="shared" si="35"/>
        <v xml:space="preserve"> </v>
      </c>
      <c r="G575" s="10">
        <f>IF($C$4="", SUMIFS('무신사 메타 광고'!$K:$K, '무신사 메타 광고'!$D:$D, $B575), SUMIFS('무신사 메타 광고'!$K:$K,'무신사 메타 광고'!$I:$I,$C$4,'무신사 메타 광고'!D:D,$B575))</f>
        <v>0</v>
      </c>
      <c r="H575" s="10">
        <f>IF($C$4="", SUMIFS('무신사 메타 광고'!$N:$N, '무신사 메타 광고'!$D:$D, $B575),SUMIFS('무신사 메타 광고'!$N:$N,'무신사 메타 광고'!$I:$I,$C$4,'무신사 메타 광고'!$D:$D,$B575))</f>
        <v>0</v>
      </c>
      <c r="I575" s="10">
        <f>IF($C$4="", SUMIFS('무신사 메타 광고'!$U:$U, '무신사 메타 광고'!$D:$D, $B575),SUMIFS('무신사 메타 광고'!$U:$U,'무신사 메타 광고'!$I:$I,$C$4,'무신사 메타 광고'!$D:$D,$B575))</f>
        <v>0</v>
      </c>
      <c r="J575" s="11">
        <f t="shared" si="28"/>
        <v>0</v>
      </c>
      <c r="K575" s="11">
        <f t="shared" si="29"/>
        <v>0</v>
      </c>
      <c r="L575" s="12" t="str">
        <f t="shared" si="30"/>
        <v xml:space="preserve"> </v>
      </c>
      <c r="N575" s="10">
        <f>IF($C$4="", SUMIFS('무신사 메타 광고'!$X:$X, '무신사 메타 광고'!$D:$D, $B575),SUMIFS('무신사 메타 광고'!$X:$X,'무신사 메타 광고'!I:I,$C$4,'무신사 메타 광고'!D:D,$B575))</f>
        <v>0</v>
      </c>
      <c r="O575" s="11">
        <f t="shared" si="31"/>
        <v>0</v>
      </c>
      <c r="R575" s="13"/>
      <c r="S575" s="10">
        <f>IF($S$4="", SUMIFS('무신사 메타 광고'!$L:$L, '무신사 메타 광고'!$C:$C, $R575),SUMIFS('무신사 메타 광고'!L:L,'무신사 메타 광고'!$I:$I,$S$4,'무신사 메타 광고'!$C:$C,$R575))</f>
        <v>0</v>
      </c>
      <c r="T575" s="10">
        <f>IF($S$4="", SUMIFS('무신사 메타 광고'!$V:$V, '무신사 메타 광고'!$C:$C, $R575),SUMIFS('무신사 메타 광고'!$V:$V,'무신사 메타 광고'!$I:$I,$S$4,'무신사 메타 광고'!$C:$C,$R575))</f>
        <v>0</v>
      </c>
      <c r="U575" s="11">
        <f t="shared" si="32"/>
        <v>0</v>
      </c>
      <c r="V575" s="12" t="str">
        <f t="shared" si="36"/>
        <v xml:space="preserve"> </v>
      </c>
      <c r="W575" s="10">
        <f>IF($S$4="", SUMIFS('무신사 메타 광고'!$K:$K, '무신사 메타 광고'!$C:$C, $R575),SUMIFS('무신사 메타 광고'!$K:$K,'무신사 메타 광고'!$I:$I,$S$4,'무신사 메타 광고'!$C:$C,$R575))</f>
        <v>0</v>
      </c>
      <c r="X575" s="10">
        <f>IF($S$4="", SUMIFS('무신사 메타 광고'!$N:$N, '무신사 메타 광고'!$C:$C, $R575),SUMIFS('무신사 메타 광고'!$N:$N,'무신사 메타 광고'!$I:$I,$S$4,'무신사 메타 광고'!$C:$C,$R575))</f>
        <v>0</v>
      </c>
      <c r="Y575" s="11">
        <f t="shared" si="33"/>
        <v>0</v>
      </c>
      <c r="Z575" s="12" t="str">
        <f t="shared" si="37"/>
        <v xml:space="preserve"> </v>
      </c>
      <c r="AB575" s="10">
        <f>IF($S$4="", SUMIFS('무신사 메타 광고'!$X:$X, '무신사 메타 광고'!$C:$C, $R575),SUMIFS('무신사 메타 광고'!$X:$X,'무신사 메타 광고'!$I:$I,$S$4,'무신사 메타 광고'!$C:$C,$R575))</f>
        <v>0</v>
      </c>
      <c r="AC575" s="11">
        <f t="shared" si="34"/>
        <v>0</v>
      </c>
    </row>
    <row r="576" spans="2:29">
      <c r="B576" s="9"/>
      <c r="C576" s="10">
        <f>IF($C$4="", SUMIFS('무신사 메타 광고'!$L:$L, '무신사 메타 광고'!$D:$D, $B576), SUMIFS('무신사 메타 광고'!$L:$L, '무신사 메타 광고'!$I:$I, $C$4, '무신사 메타 광고'!$D:$D, $B576))</f>
        <v>0</v>
      </c>
      <c r="D576" s="10">
        <f>IF($C$4="", SUMIFS('무신사 메타 광고'!$V:$V, '무신사 메타 광고'!$D:$D, $B576), SUMIFS('무신사 메타 광고'!$V:$V,'무신사 메타 광고'!$I:$I,$C$4,'무신사 메타 광고'!$D:$D,$B576))</f>
        <v>0</v>
      </c>
      <c r="E576" s="11">
        <f t="shared" si="27"/>
        <v>0</v>
      </c>
      <c r="F576" s="12" t="str">
        <f t="shared" si="35"/>
        <v xml:space="preserve"> </v>
      </c>
      <c r="G576" s="10">
        <f>IF($C$4="", SUMIFS('무신사 메타 광고'!$K:$K, '무신사 메타 광고'!$D:$D, $B576), SUMIFS('무신사 메타 광고'!$K:$K,'무신사 메타 광고'!$I:$I,$C$4,'무신사 메타 광고'!D:D,$B576))</f>
        <v>0</v>
      </c>
      <c r="H576" s="10">
        <f>IF($C$4="", SUMIFS('무신사 메타 광고'!$N:$N, '무신사 메타 광고'!$D:$D, $B576),SUMIFS('무신사 메타 광고'!$N:$N,'무신사 메타 광고'!$I:$I,$C$4,'무신사 메타 광고'!$D:$D,$B576))</f>
        <v>0</v>
      </c>
      <c r="I576" s="10">
        <f>IF($C$4="", SUMIFS('무신사 메타 광고'!$U:$U, '무신사 메타 광고'!$D:$D, $B576),SUMIFS('무신사 메타 광고'!$U:$U,'무신사 메타 광고'!$I:$I,$C$4,'무신사 메타 광고'!$D:$D,$B576))</f>
        <v>0</v>
      </c>
      <c r="J576" s="11">
        <f t="shared" si="28"/>
        <v>0</v>
      </c>
      <c r="K576" s="11">
        <f t="shared" si="29"/>
        <v>0</v>
      </c>
      <c r="L576" s="12" t="str">
        <f t="shared" si="30"/>
        <v xml:space="preserve"> </v>
      </c>
      <c r="N576" s="10">
        <f>IF($C$4="", SUMIFS('무신사 메타 광고'!$X:$X, '무신사 메타 광고'!$D:$D, $B576),SUMIFS('무신사 메타 광고'!$X:$X,'무신사 메타 광고'!I:I,$C$4,'무신사 메타 광고'!D:D,$B576))</f>
        <v>0</v>
      </c>
      <c r="O576" s="11">
        <f t="shared" si="31"/>
        <v>0</v>
      </c>
      <c r="R576" s="13"/>
      <c r="S576" s="10">
        <f>IF($S$4="", SUMIFS('무신사 메타 광고'!$L:$L, '무신사 메타 광고'!$C:$C, $R576),SUMIFS('무신사 메타 광고'!L:L,'무신사 메타 광고'!$I:$I,$S$4,'무신사 메타 광고'!$C:$C,$R576))</f>
        <v>0</v>
      </c>
      <c r="T576" s="10">
        <f>IF($S$4="", SUMIFS('무신사 메타 광고'!$V:$V, '무신사 메타 광고'!$C:$C, $R576),SUMIFS('무신사 메타 광고'!$V:$V,'무신사 메타 광고'!$I:$I,$S$4,'무신사 메타 광고'!$C:$C,$R576))</f>
        <v>0</v>
      </c>
      <c r="U576" s="11">
        <f t="shared" si="32"/>
        <v>0</v>
      </c>
      <c r="V576" s="12" t="str">
        <f t="shared" si="36"/>
        <v xml:space="preserve"> </v>
      </c>
      <c r="W576" s="10">
        <f>IF($S$4="", SUMIFS('무신사 메타 광고'!$K:$K, '무신사 메타 광고'!$C:$C, $R576),SUMIFS('무신사 메타 광고'!$K:$K,'무신사 메타 광고'!$I:$I,$S$4,'무신사 메타 광고'!$C:$C,$R576))</f>
        <v>0</v>
      </c>
      <c r="X576" s="10">
        <f>IF($S$4="", SUMIFS('무신사 메타 광고'!$N:$N, '무신사 메타 광고'!$C:$C, $R576),SUMIFS('무신사 메타 광고'!$N:$N,'무신사 메타 광고'!$I:$I,$S$4,'무신사 메타 광고'!$C:$C,$R576))</f>
        <v>0</v>
      </c>
      <c r="Y576" s="11">
        <f t="shared" si="33"/>
        <v>0</v>
      </c>
      <c r="Z576" s="12" t="str">
        <f t="shared" si="37"/>
        <v xml:space="preserve"> </v>
      </c>
      <c r="AB576" s="10">
        <f>IF($S$4="", SUMIFS('무신사 메타 광고'!$X:$X, '무신사 메타 광고'!$C:$C, $R576),SUMIFS('무신사 메타 광고'!$X:$X,'무신사 메타 광고'!$I:$I,$S$4,'무신사 메타 광고'!$C:$C,$R576))</f>
        <v>0</v>
      </c>
      <c r="AC576" s="11">
        <f t="shared" si="34"/>
        <v>0</v>
      </c>
    </row>
    <row r="577" spans="2:29">
      <c r="B577" s="9"/>
      <c r="C577" s="10">
        <f>IF($C$4="", SUMIFS('무신사 메타 광고'!$L:$L, '무신사 메타 광고'!$D:$D, $B577), SUMIFS('무신사 메타 광고'!$L:$L, '무신사 메타 광고'!$I:$I, $C$4, '무신사 메타 광고'!$D:$D, $B577))</f>
        <v>0</v>
      </c>
      <c r="D577" s="10">
        <f>IF($C$4="", SUMIFS('무신사 메타 광고'!$V:$V, '무신사 메타 광고'!$D:$D, $B577), SUMIFS('무신사 메타 광고'!$V:$V,'무신사 메타 광고'!$I:$I,$C$4,'무신사 메타 광고'!$D:$D,$B577))</f>
        <v>0</v>
      </c>
      <c r="E577" s="11">
        <f t="shared" si="27"/>
        <v>0</v>
      </c>
      <c r="F577" s="12" t="str">
        <f t="shared" si="35"/>
        <v xml:space="preserve"> </v>
      </c>
      <c r="G577" s="10">
        <f>IF($C$4="", SUMIFS('무신사 메타 광고'!$K:$K, '무신사 메타 광고'!$D:$D, $B577), SUMIFS('무신사 메타 광고'!$K:$K,'무신사 메타 광고'!$I:$I,$C$4,'무신사 메타 광고'!D:D,$B577))</f>
        <v>0</v>
      </c>
      <c r="H577" s="10">
        <f>IF($C$4="", SUMIFS('무신사 메타 광고'!$N:$N, '무신사 메타 광고'!$D:$D, $B577),SUMIFS('무신사 메타 광고'!$N:$N,'무신사 메타 광고'!$I:$I,$C$4,'무신사 메타 광고'!$D:$D,$B577))</f>
        <v>0</v>
      </c>
      <c r="I577" s="10">
        <f>IF($C$4="", SUMIFS('무신사 메타 광고'!$U:$U, '무신사 메타 광고'!$D:$D, $B577),SUMIFS('무신사 메타 광고'!$U:$U,'무신사 메타 광고'!$I:$I,$C$4,'무신사 메타 광고'!$D:$D,$B577))</f>
        <v>0</v>
      </c>
      <c r="J577" s="11">
        <f t="shared" si="28"/>
        <v>0</v>
      </c>
      <c r="K577" s="11">
        <f t="shared" si="29"/>
        <v>0</v>
      </c>
      <c r="L577" s="12" t="str">
        <f t="shared" si="30"/>
        <v xml:space="preserve"> </v>
      </c>
      <c r="N577" s="10">
        <f>IF($C$4="", SUMIFS('무신사 메타 광고'!$X:$X, '무신사 메타 광고'!$D:$D, $B577),SUMIFS('무신사 메타 광고'!$X:$X,'무신사 메타 광고'!I:I,$C$4,'무신사 메타 광고'!D:D,$B577))</f>
        <v>0</v>
      </c>
      <c r="O577" s="11">
        <f t="shared" si="31"/>
        <v>0</v>
      </c>
      <c r="R577" s="13"/>
      <c r="S577" s="10">
        <f>IF($S$4="", SUMIFS('무신사 메타 광고'!$L:$L, '무신사 메타 광고'!$C:$C, $R577),SUMIFS('무신사 메타 광고'!L:L,'무신사 메타 광고'!$I:$I,$S$4,'무신사 메타 광고'!$C:$C,$R577))</f>
        <v>0</v>
      </c>
      <c r="T577" s="10">
        <f>IF($S$4="", SUMIFS('무신사 메타 광고'!$V:$V, '무신사 메타 광고'!$C:$C, $R577),SUMIFS('무신사 메타 광고'!$V:$V,'무신사 메타 광고'!$I:$I,$S$4,'무신사 메타 광고'!$C:$C,$R577))</f>
        <v>0</v>
      </c>
      <c r="U577" s="11">
        <f t="shared" si="32"/>
        <v>0</v>
      </c>
      <c r="V577" s="12" t="str">
        <f t="shared" si="36"/>
        <v xml:space="preserve"> </v>
      </c>
      <c r="W577" s="10">
        <f>IF($S$4="", SUMIFS('무신사 메타 광고'!$K:$K, '무신사 메타 광고'!$C:$C, $R577),SUMIFS('무신사 메타 광고'!$K:$K,'무신사 메타 광고'!$I:$I,$S$4,'무신사 메타 광고'!$C:$C,$R577))</f>
        <v>0</v>
      </c>
      <c r="X577" s="10">
        <f>IF($S$4="", SUMIFS('무신사 메타 광고'!$N:$N, '무신사 메타 광고'!$C:$C, $R577),SUMIFS('무신사 메타 광고'!$N:$N,'무신사 메타 광고'!$I:$I,$S$4,'무신사 메타 광고'!$C:$C,$R577))</f>
        <v>0</v>
      </c>
      <c r="Y577" s="11">
        <f t="shared" si="33"/>
        <v>0</v>
      </c>
      <c r="Z577" s="12" t="str">
        <f t="shared" si="37"/>
        <v xml:space="preserve"> </v>
      </c>
      <c r="AB577" s="10">
        <f>IF($S$4="", SUMIFS('무신사 메타 광고'!$X:$X, '무신사 메타 광고'!$C:$C, $R577),SUMIFS('무신사 메타 광고'!$X:$X,'무신사 메타 광고'!$I:$I,$S$4,'무신사 메타 광고'!$C:$C,$R577))</f>
        <v>0</v>
      </c>
      <c r="AC577" s="11">
        <f t="shared" si="34"/>
        <v>0</v>
      </c>
    </row>
    <row r="578" spans="2:29">
      <c r="B578" s="9"/>
      <c r="C578" s="10">
        <f>IF($C$4="", SUMIFS('무신사 메타 광고'!$L:$L, '무신사 메타 광고'!$D:$D, $B578), SUMIFS('무신사 메타 광고'!$L:$L, '무신사 메타 광고'!$I:$I, $C$4, '무신사 메타 광고'!$D:$D, $B578))</f>
        <v>0</v>
      </c>
      <c r="D578" s="10">
        <f>IF($C$4="", SUMIFS('무신사 메타 광고'!$V:$V, '무신사 메타 광고'!$D:$D, $B578), SUMIFS('무신사 메타 광고'!$V:$V,'무신사 메타 광고'!$I:$I,$C$4,'무신사 메타 광고'!$D:$D,$B578))</f>
        <v>0</v>
      </c>
      <c r="E578" s="11">
        <f t="shared" si="27"/>
        <v>0</v>
      </c>
      <c r="F578" s="12" t="str">
        <f t="shared" si="35"/>
        <v xml:space="preserve"> </v>
      </c>
      <c r="G578" s="10">
        <f>IF($C$4="", SUMIFS('무신사 메타 광고'!$K:$K, '무신사 메타 광고'!$D:$D, $B578), SUMIFS('무신사 메타 광고'!$K:$K,'무신사 메타 광고'!$I:$I,$C$4,'무신사 메타 광고'!D:D,$B578))</f>
        <v>0</v>
      </c>
      <c r="H578" s="10">
        <f>IF($C$4="", SUMIFS('무신사 메타 광고'!$N:$N, '무신사 메타 광고'!$D:$D, $B578),SUMIFS('무신사 메타 광고'!$N:$N,'무신사 메타 광고'!$I:$I,$C$4,'무신사 메타 광고'!$D:$D,$B578))</f>
        <v>0</v>
      </c>
      <c r="I578" s="10">
        <f>IF($C$4="", SUMIFS('무신사 메타 광고'!$U:$U, '무신사 메타 광고'!$D:$D, $B578),SUMIFS('무신사 메타 광고'!$U:$U,'무신사 메타 광고'!$I:$I,$C$4,'무신사 메타 광고'!$D:$D,$B578))</f>
        <v>0</v>
      </c>
      <c r="J578" s="11">
        <f t="shared" si="28"/>
        <v>0</v>
      </c>
      <c r="K578" s="11">
        <f t="shared" si="29"/>
        <v>0</v>
      </c>
      <c r="L578" s="12" t="str">
        <f t="shared" si="30"/>
        <v xml:space="preserve"> </v>
      </c>
      <c r="N578" s="10">
        <f>IF($C$4="", SUMIFS('무신사 메타 광고'!$X:$X, '무신사 메타 광고'!$D:$D, $B578),SUMIFS('무신사 메타 광고'!$X:$X,'무신사 메타 광고'!I:I,$C$4,'무신사 메타 광고'!D:D,$B578))</f>
        <v>0</v>
      </c>
      <c r="O578" s="11">
        <f t="shared" si="31"/>
        <v>0</v>
      </c>
      <c r="R578" s="13"/>
      <c r="S578" s="10">
        <f>IF($S$4="", SUMIFS('무신사 메타 광고'!$L:$L, '무신사 메타 광고'!$C:$C, $R578),SUMIFS('무신사 메타 광고'!L:L,'무신사 메타 광고'!$I:$I,$S$4,'무신사 메타 광고'!$C:$C,$R578))</f>
        <v>0</v>
      </c>
      <c r="T578" s="10">
        <f>IF($S$4="", SUMIFS('무신사 메타 광고'!$V:$V, '무신사 메타 광고'!$C:$C, $R578),SUMIFS('무신사 메타 광고'!$V:$V,'무신사 메타 광고'!$I:$I,$S$4,'무신사 메타 광고'!$C:$C,$R578))</f>
        <v>0</v>
      </c>
      <c r="U578" s="11">
        <f t="shared" si="32"/>
        <v>0</v>
      </c>
      <c r="V578" s="12" t="str">
        <f t="shared" si="36"/>
        <v xml:space="preserve"> </v>
      </c>
      <c r="W578" s="10">
        <f>IF($S$4="", SUMIFS('무신사 메타 광고'!$K:$K, '무신사 메타 광고'!$C:$C, $R578),SUMIFS('무신사 메타 광고'!$K:$K,'무신사 메타 광고'!$I:$I,$S$4,'무신사 메타 광고'!$C:$C,$R578))</f>
        <v>0</v>
      </c>
      <c r="X578" s="10">
        <f>IF($S$4="", SUMIFS('무신사 메타 광고'!$N:$N, '무신사 메타 광고'!$C:$C, $R578),SUMIFS('무신사 메타 광고'!$N:$N,'무신사 메타 광고'!$I:$I,$S$4,'무신사 메타 광고'!$C:$C,$R578))</f>
        <v>0</v>
      </c>
      <c r="Y578" s="11">
        <f t="shared" si="33"/>
        <v>0</v>
      </c>
      <c r="Z578" s="12" t="str">
        <f t="shared" si="37"/>
        <v xml:space="preserve"> </v>
      </c>
      <c r="AB578" s="10">
        <f>IF($S$4="", SUMIFS('무신사 메타 광고'!$X:$X, '무신사 메타 광고'!$C:$C, $R578),SUMIFS('무신사 메타 광고'!$X:$X,'무신사 메타 광고'!$I:$I,$S$4,'무신사 메타 광고'!$C:$C,$R578))</f>
        <v>0</v>
      </c>
      <c r="AC578" s="11">
        <f t="shared" si="34"/>
        <v>0</v>
      </c>
    </row>
    <row r="579" spans="2:29">
      <c r="B579" s="9"/>
      <c r="C579" s="10">
        <f>IF($C$4="", SUMIFS('무신사 메타 광고'!$L:$L, '무신사 메타 광고'!$D:$D, $B579), SUMIFS('무신사 메타 광고'!$L:$L, '무신사 메타 광고'!$I:$I, $C$4, '무신사 메타 광고'!$D:$D, $B579))</f>
        <v>0</v>
      </c>
      <c r="D579" s="10">
        <f>IF($C$4="", SUMIFS('무신사 메타 광고'!$V:$V, '무신사 메타 광고'!$D:$D, $B579), SUMIFS('무신사 메타 광고'!$V:$V,'무신사 메타 광고'!$I:$I,$C$4,'무신사 메타 광고'!$D:$D,$B579))</f>
        <v>0</v>
      </c>
      <c r="E579" s="11">
        <f t="shared" si="27"/>
        <v>0</v>
      </c>
      <c r="F579" s="12" t="str">
        <f t="shared" si="35"/>
        <v xml:space="preserve"> </v>
      </c>
      <c r="G579" s="10">
        <f>IF($C$4="", SUMIFS('무신사 메타 광고'!$K:$K, '무신사 메타 광고'!$D:$D, $B579), SUMIFS('무신사 메타 광고'!$K:$K,'무신사 메타 광고'!$I:$I,$C$4,'무신사 메타 광고'!D:D,$B579))</f>
        <v>0</v>
      </c>
      <c r="H579" s="10">
        <f>IF($C$4="", SUMIFS('무신사 메타 광고'!$N:$N, '무신사 메타 광고'!$D:$D, $B579),SUMIFS('무신사 메타 광고'!$N:$N,'무신사 메타 광고'!$I:$I,$C$4,'무신사 메타 광고'!$D:$D,$B579))</f>
        <v>0</v>
      </c>
      <c r="I579" s="10">
        <f>IF($C$4="", SUMIFS('무신사 메타 광고'!$U:$U, '무신사 메타 광고'!$D:$D, $B579),SUMIFS('무신사 메타 광고'!$U:$U,'무신사 메타 광고'!$I:$I,$C$4,'무신사 메타 광고'!$D:$D,$B579))</f>
        <v>0</v>
      </c>
      <c r="J579" s="11">
        <f t="shared" si="28"/>
        <v>0</v>
      </c>
      <c r="K579" s="11">
        <f t="shared" si="29"/>
        <v>0</v>
      </c>
      <c r="L579" s="12" t="str">
        <f t="shared" si="30"/>
        <v xml:space="preserve"> </v>
      </c>
      <c r="N579" s="10">
        <f>IF($C$4="", SUMIFS('무신사 메타 광고'!$X:$X, '무신사 메타 광고'!$D:$D, $B579),SUMIFS('무신사 메타 광고'!$X:$X,'무신사 메타 광고'!I:I,$C$4,'무신사 메타 광고'!D:D,$B579))</f>
        <v>0</v>
      </c>
      <c r="O579" s="11">
        <f t="shared" si="31"/>
        <v>0</v>
      </c>
      <c r="R579" s="13"/>
      <c r="S579" s="10">
        <f>IF($S$4="", SUMIFS('무신사 메타 광고'!$L:$L, '무신사 메타 광고'!$C:$C, $R579),SUMIFS('무신사 메타 광고'!L:L,'무신사 메타 광고'!$I:$I,$S$4,'무신사 메타 광고'!$C:$C,$R579))</f>
        <v>0</v>
      </c>
      <c r="T579" s="10">
        <f>IF($S$4="", SUMIFS('무신사 메타 광고'!$V:$V, '무신사 메타 광고'!$C:$C, $R579),SUMIFS('무신사 메타 광고'!$V:$V,'무신사 메타 광고'!$I:$I,$S$4,'무신사 메타 광고'!$C:$C,$R579))</f>
        <v>0</v>
      </c>
      <c r="U579" s="11">
        <f t="shared" si="32"/>
        <v>0</v>
      </c>
      <c r="V579" s="12" t="str">
        <f t="shared" si="36"/>
        <v xml:space="preserve"> </v>
      </c>
      <c r="W579" s="10">
        <f>IF($S$4="", SUMIFS('무신사 메타 광고'!$K:$K, '무신사 메타 광고'!$C:$C, $R579),SUMIFS('무신사 메타 광고'!$K:$K,'무신사 메타 광고'!$I:$I,$S$4,'무신사 메타 광고'!$C:$C,$R579))</f>
        <v>0</v>
      </c>
      <c r="X579" s="10">
        <f>IF($S$4="", SUMIFS('무신사 메타 광고'!$N:$N, '무신사 메타 광고'!$C:$C, $R579),SUMIFS('무신사 메타 광고'!$N:$N,'무신사 메타 광고'!$I:$I,$S$4,'무신사 메타 광고'!$C:$C,$R579))</f>
        <v>0</v>
      </c>
      <c r="Y579" s="11">
        <f t="shared" si="33"/>
        <v>0</v>
      </c>
      <c r="Z579" s="12" t="str">
        <f t="shared" si="37"/>
        <v xml:space="preserve"> </v>
      </c>
      <c r="AB579" s="10">
        <f>IF($S$4="", SUMIFS('무신사 메타 광고'!$X:$X, '무신사 메타 광고'!$C:$C, $R579),SUMIFS('무신사 메타 광고'!$X:$X,'무신사 메타 광고'!$I:$I,$S$4,'무신사 메타 광고'!$C:$C,$R579))</f>
        <v>0</v>
      </c>
      <c r="AC579" s="11">
        <f t="shared" si="34"/>
        <v>0</v>
      </c>
    </row>
    <row r="580" spans="2:29">
      <c r="B580" s="9"/>
      <c r="C580" s="10">
        <f>IF($C$4="", SUMIFS('무신사 메타 광고'!$L:$L, '무신사 메타 광고'!$D:$D, $B580), SUMIFS('무신사 메타 광고'!$L:$L, '무신사 메타 광고'!$I:$I, $C$4, '무신사 메타 광고'!$D:$D, $B580))</f>
        <v>0</v>
      </c>
      <c r="D580" s="10">
        <f>IF($C$4="", SUMIFS('무신사 메타 광고'!$V:$V, '무신사 메타 광고'!$D:$D, $B580), SUMIFS('무신사 메타 광고'!$V:$V,'무신사 메타 광고'!$I:$I,$C$4,'무신사 메타 광고'!$D:$D,$B580))</f>
        <v>0</v>
      </c>
      <c r="E580" s="11">
        <f t="shared" si="27"/>
        <v>0</v>
      </c>
      <c r="F580" s="12" t="str">
        <f t="shared" si="35"/>
        <v xml:space="preserve"> </v>
      </c>
      <c r="G580" s="10">
        <f>IF($C$4="", SUMIFS('무신사 메타 광고'!$K:$K, '무신사 메타 광고'!$D:$D, $B580), SUMIFS('무신사 메타 광고'!$K:$K,'무신사 메타 광고'!$I:$I,$C$4,'무신사 메타 광고'!D:D,$B580))</f>
        <v>0</v>
      </c>
      <c r="H580" s="10">
        <f>IF($C$4="", SUMIFS('무신사 메타 광고'!$N:$N, '무신사 메타 광고'!$D:$D, $B580),SUMIFS('무신사 메타 광고'!$N:$N,'무신사 메타 광고'!$I:$I,$C$4,'무신사 메타 광고'!$D:$D,$B580))</f>
        <v>0</v>
      </c>
      <c r="I580" s="10">
        <f>IF($C$4="", SUMIFS('무신사 메타 광고'!$U:$U, '무신사 메타 광고'!$D:$D, $B580),SUMIFS('무신사 메타 광고'!$U:$U,'무신사 메타 광고'!$I:$I,$C$4,'무신사 메타 광고'!$D:$D,$B580))</f>
        <v>0</v>
      </c>
      <c r="J580" s="11">
        <f t="shared" si="28"/>
        <v>0</v>
      </c>
      <c r="K580" s="11">
        <f t="shared" si="29"/>
        <v>0</v>
      </c>
      <c r="L580" s="12" t="str">
        <f t="shared" si="30"/>
        <v xml:space="preserve"> </v>
      </c>
      <c r="N580" s="10">
        <f>IF($C$4="", SUMIFS('무신사 메타 광고'!$X:$X, '무신사 메타 광고'!$D:$D, $B580),SUMIFS('무신사 메타 광고'!$X:$X,'무신사 메타 광고'!I:I,$C$4,'무신사 메타 광고'!D:D,$B580))</f>
        <v>0</v>
      </c>
      <c r="O580" s="11">
        <f t="shared" si="31"/>
        <v>0</v>
      </c>
      <c r="R580" s="13"/>
      <c r="S580" s="10">
        <f>IF($S$4="", SUMIFS('무신사 메타 광고'!$L:$L, '무신사 메타 광고'!$C:$C, $R580),SUMIFS('무신사 메타 광고'!L:L,'무신사 메타 광고'!$I:$I,$S$4,'무신사 메타 광고'!$C:$C,$R580))</f>
        <v>0</v>
      </c>
      <c r="T580" s="10">
        <f>IF($S$4="", SUMIFS('무신사 메타 광고'!$V:$V, '무신사 메타 광고'!$C:$C, $R580),SUMIFS('무신사 메타 광고'!$V:$V,'무신사 메타 광고'!$I:$I,$S$4,'무신사 메타 광고'!$C:$C,$R580))</f>
        <v>0</v>
      </c>
      <c r="U580" s="11">
        <f t="shared" si="32"/>
        <v>0</v>
      </c>
      <c r="V580" s="12" t="str">
        <f t="shared" si="36"/>
        <v xml:space="preserve"> </v>
      </c>
      <c r="W580" s="10">
        <f>IF($S$4="", SUMIFS('무신사 메타 광고'!$K:$K, '무신사 메타 광고'!$C:$C, $R580),SUMIFS('무신사 메타 광고'!$K:$K,'무신사 메타 광고'!$I:$I,$S$4,'무신사 메타 광고'!$C:$C,$R580))</f>
        <v>0</v>
      </c>
      <c r="X580" s="10">
        <f>IF($S$4="", SUMIFS('무신사 메타 광고'!$N:$N, '무신사 메타 광고'!$C:$C, $R580),SUMIFS('무신사 메타 광고'!$N:$N,'무신사 메타 광고'!$I:$I,$S$4,'무신사 메타 광고'!$C:$C,$R580))</f>
        <v>0</v>
      </c>
      <c r="Y580" s="11">
        <f t="shared" si="33"/>
        <v>0</v>
      </c>
      <c r="Z580" s="12" t="str">
        <f t="shared" si="37"/>
        <v xml:space="preserve"> </v>
      </c>
      <c r="AB580" s="10">
        <f>IF($S$4="", SUMIFS('무신사 메타 광고'!$X:$X, '무신사 메타 광고'!$C:$C, $R580),SUMIFS('무신사 메타 광고'!$X:$X,'무신사 메타 광고'!$I:$I,$S$4,'무신사 메타 광고'!$C:$C,$R580))</f>
        <v>0</v>
      </c>
      <c r="AC580" s="11">
        <f t="shared" si="34"/>
        <v>0</v>
      </c>
    </row>
    <row r="581" spans="2:29">
      <c r="B581" s="9"/>
      <c r="C581" s="10">
        <f>IF($C$4="", SUMIFS('무신사 메타 광고'!$L:$L, '무신사 메타 광고'!$D:$D, $B581), SUMIFS('무신사 메타 광고'!$L:$L, '무신사 메타 광고'!$I:$I, $C$4, '무신사 메타 광고'!$D:$D, $B581))</f>
        <v>0</v>
      </c>
      <c r="D581" s="10">
        <f>IF($C$4="", SUMIFS('무신사 메타 광고'!$V:$V, '무신사 메타 광고'!$D:$D, $B581), SUMIFS('무신사 메타 광고'!$V:$V,'무신사 메타 광고'!$I:$I,$C$4,'무신사 메타 광고'!$D:$D,$B581))</f>
        <v>0</v>
      </c>
      <c r="E581" s="11">
        <f t="shared" si="27"/>
        <v>0</v>
      </c>
      <c r="F581" s="12" t="str">
        <f t="shared" si="35"/>
        <v xml:space="preserve"> </v>
      </c>
      <c r="G581" s="10">
        <f>IF($C$4="", SUMIFS('무신사 메타 광고'!$K:$K, '무신사 메타 광고'!$D:$D, $B581), SUMIFS('무신사 메타 광고'!$K:$K,'무신사 메타 광고'!$I:$I,$C$4,'무신사 메타 광고'!D:D,$B581))</f>
        <v>0</v>
      </c>
      <c r="H581" s="10">
        <f>IF($C$4="", SUMIFS('무신사 메타 광고'!$N:$N, '무신사 메타 광고'!$D:$D, $B581),SUMIFS('무신사 메타 광고'!$N:$N,'무신사 메타 광고'!$I:$I,$C$4,'무신사 메타 광고'!$D:$D,$B581))</f>
        <v>0</v>
      </c>
      <c r="I581" s="10">
        <f>IF($C$4="", SUMIFS('무신사 메타 광고'!$U:$U, '무신사 메타 광고'!$D:$D, $B581),SUMIFS('무신사 메타 광고'!$U:$U,'무신사 메타 광고'!$I:$I,$C$4,'무신사 메타 광고'!$D:$D,$B581))</f>
        <v>0</v>
      </c>
      <c r="J581" s="11">
        <f t="shared" si="28"/>
        <v>0</v>
      </c>
      <c r="K581" s="11">
        <f t="shared" si="29"/>
        <v>0</v>
      </c>
      <c r="L581" s="12" t="str">
        <f t="shared" si="30"/>
        <v xml:space="preserve"> </v>
      </c>
      <c r="N581" s="10">
        <f>IF($C$4="", SUMIFS('무신사 메타 광고'!$X:$X, '무신사 메타 광고'!$D:$D, $B581),SUMIFS('무신사 메타 광고'!$X:$X,'무신사 메타 광고'!I:I,$C$4,'무신사 메타 광고'!D:D,$B581))</f>
        <v>0</v>
      </c>
      <c r="O581" s="11">
        <f t="shared" si="31"/>
        <v>0</v>
      </c>
      <c r="R581" s="13"/>
      <c r="S581" s="10">
        <f>IF($S$4="", SUMIFS('무신사 메타 광고'!$L:$L, '무신사 메타 광고'!$C:$C, $R581),SUMIFS('무신사 메타 광고'!L:L,'무신사 메타 광고'!$I:$I,$S$4,'무신사 메타 광고'!$C:$C,$R581))</f>
        <v>0</v>
      </c>
      <c r="T581" s="10">
        <f>IF($S$4="", SUMIFS('무신사 메타 광고'!$V:$V, '무신사 메타 광고'!$C:$C, $R581),SUMIFS('무신사 메타 광고'!$V:$V,'무신사 메타 광고'!$I:$I,$S$4,'무신사 메타 광고'!$C:$C,$R581))</f>
        <v>0</v>
      </c>
      <c r="U581" s="11">
        <f t="shared" si="32"/>
        <v>0</v>
      </c>
      <c r="V581" s="12" t="str">
        <f t="shared" si="36"/>
        <v xml:space="preserve"> </v>
      </c>
      <c r="W581" s="10">
        <f>IF($S$4="", SUMIFS('무신사 메타 광고'!$K:$K, '무신사 메타 광고'!$C:$C, $R581),SUMIFS('무신사 메타 광고'!$K:$K,'무신사 메타 광고'!$I:$I,$S$4,'무신사 메타 광고'!$C:$C,$R581))</f>
        <v>0</v>
      </c>
      <c r="X581" s="10">
        <f>IF($S$4="", SUMIFS('무신사 메타 광고'!$N:$N, '무신사 메타 광고'!$C:$C, $R581),SUMIFS('무신사 메타 광고'!$N:$N,'무신사 메타 광고'!$I:$I,$S$4,'무신사 메타 광고'!$C:$C,$R581))</f>
        <v>0</v>
      </c>
      <c r="Y581" s="11">
        <f t="shared" si="33"/>
        <v>0</v>
      </c>
      <c r="Z581" s="12" t="str">
        <f t="shared" si="37"/>
        <v xml:space="preserve"> </v>
      </c>
      <c r="AB581" s="10">
        <f>IF($S$4="", SUMIFS('무신사 메타 광고'!$X:$X, '무신사 메타 광고'!$C:$C, $R581),SUMIFS('무신사 메타 광고'!$X:$X,'무신사 메타 광고'!$I:$I,$S$4,'무신사 메타 광고'!$C:$C,$R581))</f>
        <v>0</v>
      </c>
      <c r="AC581" s="11">
        <f t="shared" si="34"/>
        <v>0</v>
      </c>
    </row>
    <row r="582" spans="2:29">
      <c r="B582" s="9"/>
      <c r="C582" s="10">
        <f>IF($C$4="", SUMIFS('무신사 메타 광고'!$L:$L, '무신사 메타 광고'!$D:$D, $B582), SUMIFS('무신사 메타 광고'!$L:$L, '무신사 메타 광고'!$I:$I, $C$4, '무신사 메타 광고'!$D:$D, $B582))</f>
        <v>0</v>
      </c>
      <c r="D582" s="10">
        <f>IF($C$4="", SUMIFS('무신사 메타 광고'!$V:$V, '무신사 메타 광고'!$D:$D, $B582), SUMIFS('무신사 메타 광고'!$V:$V,'무신사 메타 광고'!$I:$I,$C$4,'무신사 메타 광고'!$D:$D,$B582))</f>
        <v>0</v>
      </c>
      <c r="E582" s="11">
        <f t="shared" si="27"/>
        <v>0</v>
      </c>
      <c r="F582" s="12" t="str">
        <f t="shared" si="35"/>
        <v xml:space="preserve"> </v>
      </c>
      <c r="G582" s="10">
        <f>IF($C$4="", SUMIFS('무신사 메타 광고'!$K:$K, '무신사 메타 광고'!$D:$D, $B582), SUMIFS('무신사 메타 광고'!$K:$K,'무신사 메타 광고'!$I:$I,$C$4,'무신사 메타 광고'!D:D,$B582))</f>
        <v>0</v>
      </c>
      <c r="H582" s="10">
        <f>IF($C$4="", SUMIFS('무신사 메타 광고'!$N:$N, '무신사 메타 광고'!$D:$D, $B582),SUMIFS('무신사 메타 광고'!$N:$N,'무신사 메타 광고'!$I:$I,$C$4,'무신사 메타 광고'!$D:$D,$B582))</f>
        <v>0</v>
      </c>
      <c r="I582" s="10">
        <f>IF($C$4="", SUMIFS('무신사 메타 광고'!$U:$U, '무신사 메타 광고'!$D:$D, $B582),SUMIFS('무신사 메타 광고'!$U:$U,'무신사 메타 광고'!$I:$I,$C$4,'무신사 메타 광고'!$D:$D,$B582))</f>
        <v>0</v>
      </c>
      <c r="J582" s="11">
        <f t="shared" si="28"/>
        <v>0</v>
      </c>
      <c r="K582" s="11">
        <f t="shared" si="29"/>
        <v>0</v>
      </c>
      <c r="L582" s="12" t="str">
        <f t="shared" si="30"/>
        <v xml:space="preserve"> </v>
      </c>
      <c r="N582" s="10">
        <f>IF($C$4="", SUMIFS('무신사 메타 광고'!$X:$X, '무신사 메타 광고'!$D:$D, $B582),SUMIFS('무신사 메타 광고'!$X:$X,'무신사 메타 광고'!I:I,$C$4,'무신사 메타 광고'!D:D,$B582))</f>
        <v>0</v>
      </c>
      <c r="O582" s="11">
        <f t="shared" si="31"/>
        <v>0</v>
      </c>
      <c r="R582" s="13"/>
      <c r="S582" s="10">
        <f>IF($S$4="", SUMIFS('무신사 메타 광고'!$L:$L, '무신사 메타 광고'!$C:$C, $R582),SUMIFS('무신사 메타 광고'!L:L,'무신사 메타 광고'!$I:$I,$S$4,'무신사 메타 광고'!$C:$C,$R582))</f>
        <v>0</v>
      </c>
      <c r="T582" s="10">
        <f>IF($S$4="", SUMIFS('무신사 메타 광고'!$V:$V, '무신사 메타 광고'!$C:$C, $R582),SUMIFS('무신사 메타 광고'!$V:$V,'무신사 메타 광고'!$I:$I,$S$4,'무신사 메타 광고'!$C:$C,$R582))</f>
        <v>0</v>
      </c>
      <c r="U582" s="11">
        <f t="shared" si="32"/>
        <v>0</v>
      </c>
      <c r="V582" s="12" t="str">
        <f t="shared" si="36"/>
        <v xml:space="preserve"> </v>
      </c>
      <c r="W582" s="10">
        <f>IF($S$4="", SUMIFS('무신사 메타 광고'!$K:$K, '무신사 메타 광고'!$C:$C, $R582),SUMIFS('무신사 메타 광고'!$K:$K,'무신사 메타 광고'!$I:$I,$S$4,'무신사 메타 광고'!$C:$C,$R582))</f>
        <v>0</v>
      </c>
      <c r="X582" s="10">
        <f>IF($S$4="", SUMIFS('무신사 메타 광고'!$N:$N, '무신사 메타 광고'!$C:$C, $R582),SUMIFS('무신사 메타 광고'!$N:$N,'무신사 메타 광고'!$I:$I,$S$4,'무신사 메타 광고'!$C:$C,$R582))</f>
        <v>0</v>
      </c>
      <c r="Y582" s="11">
        <f t="shared" si="33"/>
        <v>0</v>
      </c>
      <c r="Z582" s="12" t="str">
        <f t="shared" si="37"/>
        <v xml:space="preserve"> </v>
      </c>
      <c r="AB582" s="10">
        <f>IF($S$4="", SUMIFS('무신사 메타 광고'!$X:$X, '무신사 메타 광고'!$C:$C, $R582),SUMIFS('무신사 메타 광고'!$X:$X,'무신사 메타 광고'!$I:$I,$S$4,'무신사 메타 광고'!$C:$C,$R582))</f>
        <v>0</v>
      </c>
      <c r="AC582" s="11">
        <f t="shared" si="34"/>
        <v>0</v>
      </c>
    </row>
    <row r="583" spans="2:29">
      <c r="B583" s="9"/>
      <c r="C583" s="10">
        <f>IF($C$4="", SUMIFS('무신사 메타 광고'!$L:$L, '무신사 메타 광고'!$D:$D, $B583), SUMIFS('무신사 메타 광고'!$L:$L, '무신사 메타 광고'!$I:$I, $C$4, '무신사 메타 광고'!$D:$D, $B583))</f>
        <v>0</v>
      </c>
      <c r="D583" s="10">
        <f>IF($C$4="", SUMIFS('무신사 메타 광고'!$V:$V, '무신사 메타 광고'!$D:$D, $B583), SUMIFS('무신사 메타 광고'!$V:$V,'무신사 메타 광고'!$I:$I,$C$4,'무신사 메타 광고'!$D:$D,$B583))</f>
        <v>0</v>
      </c>
      <c r="E583" s="11">
        <f t="shared" si="27"/>
        <v>0</v>
      </c>
      <c r="F583" s="12" t="str">
        <f t="shared" si="35"/>
        <v xml:space="preserve"> </v>
      </c>
      <c r="G583" s="10">
        <f>IF($C$4="", SUMIFS('무신사 메타 광고'!$K:$K, '무신사 메타 광고'!$D:$D, $B583), SUMIFS('무신사 메타 광고'!$K:$K,'무신사 메타 광고'!$I:$I,$C$4,'무신사 메타 광고'!D:D,$B583))</f>
        <v>0</v>
      </c>
      <c r="H583" s="10">
        <f>IF($C$4="", SUMIFS('무신사 메타 광고'!$N:$N, '무신사 메타 광고'!$D:$D, $B583),SUMIFS('무신사 메타 광고'!$N:$N,'무신사 메타 광고'!$I:$I,$C$4,'무신사 메타 광고'!$D:$D,$B583))</f>
        <v>0</v>
      </c>
      <c r="I583" s="10">
        <f>IF($C$4="", SUMIFS('무신사 메타 광고'!$U:$U, '무신사 메타 광고'!$D:$D, $B583),SUMIFS('무신사 메타 광고'!$U:$U,'무신사 메타 광고'!$I:$I,$C$4,'무신사 메타 광고'!$D:$D,$B583))</f>
        <v>0</v>
      </c>
      <c r="J583" s="11">
        <f t="shared" si="28"/>
        <v>0</v>
      </c>
      <c r="K583" s="11">
        <f t="shared" si="29"/>
        <v>0</v>
      </c>
      <c r="L583" s="12" t="str">
        <f t="shared" si="30"/>
        <v xml:space="preserve"> </v>
      </c>
      <c r="N583" s="10">
        <f>IF($C$4="", SUMIFS('무신사 메타 광고'!$X:$X, '무신사 메타 광고'!$D:$D, $B583),SUMIFS('무신사 메타 광고'!$X:$X,'무신사 메타 광고'!I:I,$C$4,'무신사 메타 광고'!D:D,$B583))</f>
        <v>0</v>
      </c>
      <c r="O583" s="11">
        <f t="shared" si="31"/>
        <v>0</v>
      </c>
      <c r="R583" s="13"/>
      <c r="S583" s="10">
        <f>IF($S$4="", SUMIFS('무신사 메타 광고'!$L:$L, '무신사 메타 광고'!$C:$C, $R583),SUMIFS('무신사 메타 광고'!L:L,'무신사 메타 광고'!$I:$I,$S$4,'무신사 메타 광고'!$C:$C,$R583))</f>
        <v>0</v>
      </c>
      <c r="T583" s="10">
        <f>IF($S$4="", SUMIFS('무신사 메타 광고'!$V:$V, '무신사 메타 광고'!$C:$C, $R583),SUMIFS('무신사 메타 광고'!$V:$V,'무신사 메타 광고'!$I:$I,$S$4,'무신사 메타 광고'!$C:$C,$R583))</f>
        <v>0</v>
      </c>
      <c r="U583" s="11">
        <f t="shared" si="32"/>
        <v>0</v>
      </c>
      <c r="V583" s="12" t="str">
        <f t="shared" si="36"/>
        <v xml:space="preserve"> </v>
      </c>
      <c r="W583" s="10">
        <f>IF($S$4="", SUMIFS('무신사 메타 광고'!$K:$K, '무신사 메타 광고'!$C:$C, $R583),SUMIFS('무신사 메타 광고'!$K:$K,'무신사 메타 광고'!$I:$I,$S$4,'무신사 메타 광고'!$C:$C,$R583))</f>
        <v>0</v>
      </c>
      <c r="X583" s="10">
        <f>IF($S$4="", SUMIFS('무신사 메타 광고'!$N:$N, '무신사 메타 광고'!$C:$C, $R583),SUMIFS('무신사 메타 광고'!$N:$N,'무신사 메타 광고'!$I:$I,$S$4,'무신사 메타 광고'!$C:$C,$R583))</f>
        <v>0</v>
      </c>
      <c r="Y583" s="11">
        <f t="shared" si="33"/>
        <v>0</v>
      </c>
      <c r="Z583" s="12" t="str">
        <f t="shared" si="37"/>
        <v xml:space="preserve"> </v>
      </c>
      <c r="AB583" s="10">
        <f>IF($S$4="", SUMIFS('무신사 메타 광고'!$X:$X, '무신사 메타 광고'!$C:$C, $R583),SUMIFS('무신사 메타 광고'!$X:$X,'무신사 메타 광고'!$I:$I,$S$4,'무신사 메타 광고'!$C:$C,$R583))</f>
        <v>0</v>
      </c>
      <c r="AC583" s="11">
        <f t="shared" si="34"/>
        <v>0</v>
      </c>
    </row>
    <row r="584" spans="2:29">
      <c r="B584" s="9"/>
      <c r="C584" s="10">
        <f>IF($C$4="", SUMIFS('무신사 메타 광고'!$L:$L, '무신사 메타 광고'!$D:$D, $B584), SUMIFS('무신사 메타 광고'!$L:$L, '무신사 메타 광고'!$I:$I, $C$4, '무신사 메타 광고'!$D:$D, $B584))</f>
        <v>0</v>
      </c>
      <c r="D584" s="10">
        <f>IF($C$4="", SUMIFS('무신사 메타 광고'!$V:$V, '무신사 메타 광고'!$D:$D, $B584), SUMIFS('무신사 메타 광고'!$V:$V,'무신사 메타 광고'!$I:$I,$C$4,'무신사 메타 광고'!$D:$D,$B584))</f>
        <v>0</v>
      </c>
      <c r="E584" s="11">
        <f t="shared" si="27"/>
        <v>0</v>
      </c>
      <c r="F584" s="12" t="str">
        <f t="shared" si="35"/>
        <v xml:space="preserve"> </v>
      </c>
      <c r="G584" s="10">
        <f>IF($C$4="", SUMIFS('무신사 메타 광고'!$K:$K, '무신사 메타 광고'!$D:$D, $B584), SUMIFS('무신사 메타 광고'!$K:$K,'무신사 메타 광고'!$I:$I,$C$4,'무신사 메타 광고'!D:D,$B584))</f>
        <v>0</v>
      </c>
      <c r="H584" s="10">
        <f>IF($C$4="", SUMIFS('무신사 메타 광고'!$N:$N, '무신사 메타 광고'!$D:$D, $B584),SUMIFS('무신사 메타 광고'!$N:$N,'무신사 메타 광고'!$I:$I,$C$4,'무신사 메타 광고'!$D:$D,$B584))</f>
        <v>0</v>
      </c>
      <c r="I584" s="10">
        <f>IF($C$4="", SUMIFS('무신사 메타 광고'!$U:$U, '무신사 메타 광고'!$D:$D, $B584),SUMIFS('무신사 메타 광고'!$U:$U,'무신사 메타 광고'!$I:$I,$C$4,'무신사 메타 광고'!$D:$D,$B584))</f>
        <v>0</v>
      </c>
      <c r="J584" s="11">
        <f t="shared" si="28"/>
        <v>0</v>
      </c>
      <c r="K584" s="11">
        <f t="shared" si="29"/>
        <v>0</v>
      </c>
      <c r="L584" s="12" t="str">
        <f t="shared" si="30"/>
        <v xml:space="preserve"> </v>
      </c>
      <c r="N584" s="10">
        <f>IF($C$4="", SUMIFS('무신사 메타 광고'!$X:$X, '무신사 메타 광고'!$D:$D, $B584),SUMIFS('무신사 메타 광고'!$X:$X,'무신사 메타 광고'!I:I,$C$4,'무신사 메타 광고'!D:D,$B584))</f>
        <v>0</v>
      </c>
      <c r="O584" s="11">
        <f t="shared" si="31"/>
        <v>0</v>
      </c>
      <c r="R584" s="13"/>
      <c r="S584" s="10">
        <f>IF($S$4="", SUMIFS('무신사 메타 광고'!$L:$L, '무신사 메타 광고'!$C:$C, $R584),SUMIFS('무신사 메타 광고'!L:L,'무신사 메타 광고'!$I:$I,$S$4,'무신사 메타 광고'!$C:$C,$R584))</f>
        <v>0</v>
      </c>
      <c r="T584" s="10">
        <f>IF($S$4="", SUMIFS('무신사 메타 광고'!$V:$V, '무신사 메타 광고'!$C:$C, $R584),SUMIFS('무신사 메타 광고'!$V:$V,'무신사 메타 광고'!$I:$I,$S$4,'무신사 메타 광고'!$C:$C,$R584))</f>
        <v>0</v>
      </c>
      <c r="U584" s="11">
        <f t="shared" si="32"/>
        <v>0</v>
      </c>
      <c r="V584" s="12" t="str">
        <f t="shared" si="36"/>
        <v xml:space="preserve"> </v>
      </c>
      <c r="W584" s="10">
        <f>IF($S$4="", SUMIFS('무신사 메타 광고'!$K:$K, '무신사 메타 광고'!$C:$C, $R584),SUMIFS('무신사 메타 광고'!$K:$K,'무신사 메타 광고'!$I:$I,$S$4,'무신사 메타 광고'!$C:$C,$R584))</f>
        <v>0</v>
      </c>
      <c r="X584" s="10">
        <f>IF($S$4="", SUMIFS('무신사 메타 광고'!$N:$N, '무신사 메타 광고'!$C:$C, $R584),SUMIFS('무신사 메타 광고'!$N:$N,'무신사 메타 광고'!$I:$I,$S$4,'무신사 메타 광고'!$C:$C,$R584))</f>
        <v>0</v>
      </c>
      <c r="Y584" s="11">
        <f t="shared" si="33"/>
        <v>0</v>
      </c>
      <c r="Z584" s="12" t="str">
        <f t="shared" si="37"/>
        <v xml:space="preserve"> </v>
      </c>
      <c r="AB584" s="10">
        <f>IF($S$4="", SUMIFS('무신사 메타 광고'!$X:$X, '무신사 메타 광고'!$C:$C, $R584),SUMIFS('무신사 메타 광고'!$X:$X,'무신사 메타 광고'!$I:$I,$S$4,'무신사 메타 광고'!$C:$C,$R584))</f>
        <v>0</v>
      </c>
      <c r="AC584" s="11">
        <f t="shared" si="34"/>
        <v>0</v>
      </c>
    </row>
    <row r="585" spans="2:29">
      <c r="B585" s="9"/>
      <c r="C585" s="10">
        <f>IF($C$4="", SUMIFS('무신사 메타 광고'!$L:$L, '무신사 메타 광고'!$D:$D, $B585), SUMIFS('무신사 메타 광고'!$L:$L, '무신사 메타 광고'!$I:$I, $C$4, '무신사 메타 광고'!$D:$D, $B585))</f>
        <v>0</v>
      </c>
      <c r="D585" s="10">
        <f>IF($C$4="", SUMIFS('무신사 메타 광고'!$V:$V, '무신사 메타 광고'!$D:$D, $B585), SUMIFS('무신사 메타 광고'!$V:$V,'무신사 메타 광고'!$I:$I,$C$4,'무신사 메타 광고'!$D:$D,$B585))</f>
        <v>0</v>
      </c>
      <c r="E585" s="11">
        <f t="shared" si="27"/>
        <v>0</v>
      </c>
      <c r="F585" s="12" t="str">
        <f t="shared" si="35"/>
        <v xml:space="preserve"> </v>
      </c>
      <c r="G585" s="10">
        <f>IF($C$4="", SUMIFS('무신사 메타 광고'!$K:$K, '무신사 메타 광고'!$D:$D, $B585), SUMIFS('무신사 메타 광고'!$K:$K,'무신사 메타 광고'!$I:$I,$C$4,'무신사 메타 광고'!D:D,$B585))</f>
        <v>0</v>
      </c>
      <c r="H585" s="10">
        <f>IF($C$4="", SUMIFS('무신사 메타 광고'!$N:$N, '무신사 메타 광고'!$D:$D, $B585),SUMIFS('무신사 메타 광고'!$N:$N,'무신사 메타 광고'!$I:$I,$C$4,'무신사 메타 광고'!$D:$D,$B585))</f>
        <v>0</v>
      </c>
      <c r="I585" s="10">
        <f>IF($C$4="", SUMIFS('무신사 메타 광고'!$U:$U, '무신사 메타 광고'!$D:$D, $B585),SUMIFS('무신사 메타 광고'!$U:$U,'무신사 메타 광고'!$I:$I,$C$4,'무신사 메타 광고'!$D:$D,$B585))</f>
        <v>0</v>
      </c>
      <c r="J585" s="11">
        <f t="shared" si="28"/>
        <v>0</v>
      </c>
      <c r="K585" s="11">
        <f t="shared" si="29"/>
        <v>0</v>
      </c>
      <c r="L585" s="12" t="str">
        <f t="shared" si="30"/>
        <v xml:space="preserve"> </v>
      </c>
      <c r="N585" s="10">
        <f>IF($C$4="", SUMIFS('무신사 메타 광고'!$X:$X, '무신사 메타 광고'!$D:$D, $B585),SUMIFS('무신사 메타 광고'!$X:$X,'무신사 메타 광고'!I:I,$C$4,'무신사 메타 광고'!D:D,$B585))</f>
        <v>0</v>
      </c>
      <c r="O585" s="11">
        <f t="shared" si="31"/>
        <v>0</v>
      </c>
      <c r="R585" s="13"/>
      <c r="S585" s="10">
        <f>IF($S$4="", SUMIFS('무신사 메타 광고'!$L:$L, '무신사 메타 광고'!$C:$C, $R585),SUMIFS('무신사 메타 광고'!L:L,'무신사 메타 광고'!$I:$I,$S$4,'무신사 메타 광고'!$C:$C,$R585))</f>
        <v>0</v>
      </c>
      <c r="T585" s="10">
        <f>IF($S$4="", SUMIFS('무신사 메타 광고'!$V:$V, '무신사 메타 광고'!$C:$C, $R585),SUMIFS('무신사 메타 광고'!$V:$V,'무신사 메타 광고'!$I:$I,$S$4,'무신사 메타 광고'!$C:$C,$R585))</f>
        <v>0</v>
      </c>
      <c r="U585" s="11">
        <f t="shared" si="32"/>
        <v>0</v>
      </c>
      <c r="V585" s="12" t="str">
        <f t="shared" si="36"/>
        <v xml:space="preserve"> </v>
      </c>
      <c r="W585" s="10">
        <f>IF($S$4="", SUMIFS('무신사 메타 광고'!$K:$K, '무신사 메타 광고'!$C:$C, $R585),SUMIFS('무신사 메타 광고'!$K:$K,'무신사 메타 광고'!$I:$I,$S$4,'무신사 메타 광고'!$C:$C,$R585))</f>
        <v>0</v>
      </c>
      <c r="X585" s="10">
        <f>IF($S$4="", SUMIFS('무신사 메타 광고'!$N:$N, '무신사 메타 광고'!$C:$C, $R585),SUMIFS('무신사 메타 광고'!$N:$N,'무신사 메타 광고'!$I:$I,$S$4,'무신사 메타 광고'!$C:$C,$R585))</f>
        <v>0</v>
      </c>
      <c r="Y585" s="11">
        <f t="shared" si="33"/>
        <v>0</v>
      </c>
      <c r="Z585" s="12" t="str">
        <f t="shared" si="37"/>
        <v xml:space="preserve"> </v>
      </c>
      <c r="AB585" s="10">
        <f>IF($S$4="", SUMIFS('무신사 메타 광고'!$X:$X, '무신사 메타 광고'!$C:$C, $R585),SUMIFS('무신사 메타 광고'!$X:$X,'무신사 메타 광고'!$I:$I,$S$4,'무신사 메타 광고'!$C:$C,$R585))</f>
        <v>0</v>
      </c>
      <c r="AC585" s="11">
        <f t="shared" si="34"/>
        <v>0</v>
      </c>
    </row>
    <row r="586" spans="2:29">
      <c r="B586" s="9"/>
      <c r="C586" s="10">
        <f>IF($C$4="", SUMIFS('무신사 메타 광고'!$L:$L, '무신사 메타 광고'!$D:$D, $B586), SUMIFS('무신사 메타 광고'!$L:$L, '무신사 메타 광고'!$I:$I, $C$4, '무신사 메타 광고'!$D:$D, $B586))</f>
        <v>0</v>
      </c>
      <c r="D586" s="10">
        <f>IF($C$4="", SUMIFS('무신사 메타 광고'!$V:$V, '무신사 메타 광고'!$D:$D, $B586), SUMIFS('무신사 메타 광고'!$V:$V,'무신사 메타 광고'!$I:$I,$C$4,'무신사 메타 광고'!$D:$D,$B586))</f>
        <v>0</v>
      </c>
      <c r="E586" s="11">
        <f t="shared" si="27"/>
        <v>0</v>
      </c>
      <c r="F586" s="12" t="str">
        <f t="shared" si="35"/>
        <v xml:space="preserve"> </v>
      </c>
      <c r="G586" s="10">
        <f>IF($C$4="", SUMIFS('무신사 메타 광고'!$K:$K, '무신사 메타 광고'!$D:$D, $B586), SUMIFS('무신사 메타 광고'!$K:$K,'무신사 메타 광고'!$I:$I,$C$4,'무신사 메타 광고'!D:D,$B586))</f>
        <v>0</v>
      </c>
      <c r="H586" s="10">
        <f>IF($C$4="", SUMIFS('무신사 메타 광고'!$N:$N, '무신사 메타 광고'!$D:$D, $B586),SUMIFS('무신사 메타 광고'!$N:$N,'무신사 메타 광고'!$I:$I,$C$4,'무신사 메타 광고'!$D:$D,$B586))</f>
        <v>0</v>
      </c>
      <c r="I586" s="10">
        <f>IF($C$4="", SUMIFS('무신사 메타 광고'!$U:$U, '무신사 메타 광고'!$D:$D, $B586),SUMIFS('무신사 메타 광고'!$U:$U,'무신사 메타 광고'!$I:$I,$C$4,'무신사 메타 광고'!$D:$D,$B586))</f>
        <v>0</v>
      </c>
      <c r="J586" s="11">
        <f t="shared" si="28"/>
        <v>0</v>
      </c>
      <c r="K586" s="11">
        <f t="shared" si="29"/>
        <v>0</v>
      </c>
      <c r="L586" s="12" t="str">
        <f t="shared" si="30"/>
        <v xml:space="preserve"> </v>
      </c>
      <c r="N586" s="10">
        <f>IF($C$4="", SUMIFS('무신사 메타 광고'!$X:$X, '무신사 메타 광고'!$D:$D, $B586),SUMIFS('무신사 메타 광고'!$X:$X,'무신사 메타 광고'!I:I,$C$4,'무신사 메타 광고'!D:D,$B586))</f>
        <v>0</v>
      </c>
      <c r="O586" s="11">
        <f t="shared" si="31"/>
        <v>0</v>
      </c>
      <c r="R586" s="13"/>
      <c r="S586" s="10">
        <f>IF($S$4="", SUMIFS('무신사 메타 광고'!$L:$L, '무신사 메타 광고'!$C:$C, $R586),SUMIFS('무신사 메타 광고'!L:L,'무신사 메타 광고'!$I:$I,$S$4,'무신사 메타 광고'!$C:$C,$R586))</f>
        <v>0</v>
      </c>
      <c r="T586" s="10">
        <f>IF($S$4="", SUMIFS('무신사 메타 광고'!$V:$V, '무신사 메타 광고'!$C:$C, $R586),SUMIFS('무신사 메타 광고'!$V:$V,'무신사 메타 광고'!$I:$I,$S$4,'무신사 메타 광고'!$C:$C,$R586))</f>
        <v>0</v>
      </c>
      <c r="U586" s="11">
        <f t="shared" si="32"/>
        <v>0</v>
      </c>
      <c r="V586" s="12" t="str">
        <f t="shared" si="36"/>
        <v xml:space="preserve"> </v>
      </c>
      <c r="W586" s="10">
        <f>IF($S$4="", SUMIFS('무신사 메타 광고'!$K:$K, '무신사 메타 광고'!$C:$C, $R586),SUMIFS('무신사 메타 광고'!$K:$K,'무신사 메타 광고'!$I:$I,$S$4,'무신사 메타 광고'!$C:$C,$R586))</f>
        <v>0</v>
      </c>
      <c r="X586" s="10">
        <f>IF($S$4="", SUMIFS('무신사 메타 광고'!$N:$N, '무신사 메타 광고'!$C:$C, $R586),SUMIFS('무신사 메타 광고'!$N:$N,'무신사 메타 광고'!$I:$I,$S$4,'무신사 메타 광고'!$C:$C,$R586))</f>
        <v>0</v>
      </c>
      <c r="Y586" s="11">
        <f t="shared" si="33"/>
        <v>0</v>
      </c>
      <c r="Z586" s="12" t="str">
        <f t="shared" si="37"/>
        <v xml:space="preserve"> </v>
      </c>
      <c r="AB586" s="10">
        <f>IF($S$4="", SUMIFS('무신사 메타 광고'!$X:$X, '무신사 메타 광고'!$C:$C, $R586),SUMIFS('무신사 메타 광고'!$X:$X,'무신사 메타 광고'!$I:$I,$S$4,'무신사 메타 광고'!$C:$C,$R586))</f>
        <v>0</v>
      </c>
      <c r="AC586" s="11">
        <f t="shared" si="34"/>
        <v>0</v>
      </c>
    </row>
    <row r="587" spans="2:29">
      <c r="B587" s="9"/>
      <c r="C587" s="10">
        <f>IF($C$4="", SUMIFS('무신사 메타 광고'!$L:$L, '무신사 메타 광고'!$D:$D, $B587), SUMIFS('무신사 메타 광고'!$L:$L, '무신사 메타 광고'!$I:$I, $C$4, '무신사 메타 광고'!$D:$D, $B587))</f>
        <v>0</v>
      </c>
      <c r="D587" s="10">
        <f>IF($C$4="", SUMIFS('무신사 메타 광고'!$V:$V, '무신사 메타 광고'!$D:$D, $B587), SUMIFS('무신사 메타 광고'!$V:$V,'무신사 메타 광고'!$I:$I,$C$4,'무신사 메타 광고'!$D:$D,$B587))</f>
        <v>0</v>
      </c>
      <c r="E587" s="11">
        <f t="shared" si="27"/>
        <v>0</v>
      </c>
      <c r="F587" s="12" t="str">
        <f t="shared" si="35"/>
        <v xml:space="preserve"> </v>
      </c>
      <c r="G587" s="10">
        <f>IF($C$4="", SUMIFS('무신사 메타 광고'!$K:$K, '무신사 메타 광고'!$D:$D, $B587), SUMIFS('무신사 메타 광고'!$K:$K,'무신사 메타 광고'!$I:$I,$C$4,'무신사 메타 광고'!D:D,$B587))</f>
        <v>0</v>
      </c>
      <c r="H587" s="10">
        <f>IF($C$4="", SUMIFS('무신사 메타 광고'!$N:$N, '무신사 메타 광고'!$D:$D, $B587),SUMIFS('무신사 메타 광고'!$N:$N,'무신사 메타 광고'!$I:$I,$C$4,'무신사 메타 광고'!$D:$D,$B587))</f>
        <v>0</v>
      </c>
      <c r="I587" s="10">
        <f>IF($C$4="", SUMIFS('무신사 메타 광고'!$U:$U, '무신사 메타 광고'!$D:$D, $B587),SUMIFS('무신사 메타 광고'!$U:$U,'무신사 메타 광고'!$I:$I,$C$4,'무신사 메타 광고'!$D:$D,$B587))</f>
        <v>0</v>
      </c>
      <c r="J587" s="11">
        <f t="shared" si="28"/>
        <v>0</v>
      </c>
      <c r="K587" s="11">
        <f t="shared" si="29"/>
        <v>0</v>
      </c>
      <c r="L587" s="12" t="str">
        <f t="shared" si="30"/>
        <v xml:space="preserve"> </v>
      </c>
      <c r="N587" s="10">
        <f>IF($C$4="", SUMIFS('무신사 메타 광고'!$X:$X, '무신사 메타 광고'!$D:$D, $B587),SUMIFS('무신사 메타 광고'!$X:$X,'무신사 메타 광고'!I:I,$C$4,'무신사 메타 광고'!D:D,$B587))</f>
        <v>0</v>
      </c>
      <c r="O587" s="11">
        <f t="shared" si="31"/>
        <v>0</v>
      </c>
      <c r="R587" s="13"/>
      <c r="S587" s="10">
        <f>IF($S$4="", SUMIFS('무신사 메타 광고'!$L:$L, '무신사 메타 광고'!$C:$C, $R587),SUMIFS('무신사 메타 광고'!L:L,'무신사 메타 광고'!$I:$I,$S$4,'무신사 메타 광고'!$C:$C,$R587))</f>
        <v>0</v>
      </c>
      <c r="T587" s="10">
        <f>IF($S$4="", SUMIFS('무신사 메타 광고'!$V:$V, '무신사 메타 광고'!$C:$C, $R587),SUMIFS('무신사 메타 광고'!$V:$V,'무신사 메타 광고'!$I:$I,$S$4,'무신사 메타 광고'!$C:$C,$R587))</f>
        <v>0</v>
      </c>
      <c r="U587" s="11">
        <f t="shared" si="32"/>
        <v>0</v>
      </c>
      <c r="V587" s="12" t="str">
        <f t="shared" si="36"/>
        <v xml:space="preserve"> </v>
      </c>
      <c r="W587" s="10">
        <f>IF($S$4="", SUMIFS('무신사 메타 광고'!$K:$K, '무신사 메타 광고'!$C:$C, $R587),SUMIFS('무신사 메타 광고'!$K:$K,'무신사 메타 광고'!$I:$I,$S$4,'무신사 메타 광고'!$C:$C,$R587))</f>
        <v>0</v>
      </c>
      <c r="X587" s="10">
        <f>IF($S$4="", SUMIFS('무신사 메타 광고'!$N:$N, '무신사 메타 광고'!$C:$C, $R587),SUMIFS('무신사 메타 광고'!$N:$N,'무신사 메타 광고'!$I:$I,$S$4,'무신사 메타 광고'!$C:$C,$R587))</f>
        <v>0</v>
      </c>
      <c r="Y587" s="11">
        <f t="shared" si="33"/>
        <v>0</v>
      </c>
      <c r="Z587" s="12" t="str">
        <f t="shared" si="37"/>
        <v xml:space="preserve"> </v>
      </c>
      <c r="AB587" s="10">
        <f>IF($S$4="", SUMIFS('무신사 메타 광고'!$X:$X, '무신사 메타 광고'!$C:$C, $R587),SUMIFS('무신사 메타 광고'!$X:$X,'무신사 메타 광고'!$I:$I,$S$4,'무신사 메타 광고'!$C:$C,$R587))</f>
        <v>0</v>
      </c>
      <c r="AC587" s="11">
        <f t="shared" si="34"/>
        <v>0</v>
      </c>
    </row>
    <row r="588" spans="2:29">
      <c r="B588" s="9"/>
      <c r="C588" s="10">
        <f>IF($C$4="", SUMIFS('무신사 메타 광고'!$L:$L, '무신사 메타 광고'!$D:$D, $B588), SUMIFS('무신사 메타 광고'!$L:$L, '무신사 메타 광고'!$I:$I, $C$4, '무신사 메타 광고'!$D:$D, $B588))</f>
        <v>0</v>
      </c>
      <c r="D588" s="10">
        <f>IF($C$4="", SUMIFS('무신사 메타 광고'!$V:$V, '무신사 메타 광고'!$D:$D, $B588), SUMIFS('무신사 메타 광고'!$V:$V,'무신사 메타 광고'!$I:$I,$C$4,'무신사 메타 광고'!$D:$D,$B588))</f>
        <v>0</v>
      </c>
      <c r="E588" s="11">
        <f t="shared" si="27"/>
        <v>0</v>
      </c>
      <c r="F588" s="12" t="str">
        <f t="shared" si="35"/>
        <v xml:space="preserve"> </v>
      </c>
      <c r="G588" s="10">
        <f>IF($C$4="", SUMIFS('무신사 메타 광고'!$K:$K, '무신사 메타 광고'!$D:$D, $B588), SUMIFS('무신사 메타 광고'!$K:$K,'무신사 메타 광고'!$I:$I,$C$4,'무신사 메타 광고'!D:D,$B588))</f>
        <v>0</v>
      </c>
      <c r="H588" s="10">
        <f>IF($C$4="", SUMIFS('무신사 메타 광고'!$N:$N, '무신사 메타 광고'!$D:$D, $B588),SUMIFS('무신사 메타 광고'!$N:$N,'무신사 메타 광고'!$I:$I,$C$4,'무신사 메타 광고'!$D:$D,$B588))</f>
        <v>0</v>
      </c>
      <c r="I588" s="10">
        <f>IF($C$4="", SUMIFS('무신사 메타 광고'!$U:$U, '무신사 메타 광고'!$D:$D, $B588),SUMIFS('무신사 메타 광고'!$U:$U,'무신사 메타 광고'!$I:$I,$C$4,'무신사 메타 광고'!$D:$D,$B588))</f>
        <v>0</v>
      </c>
      <c r="J588" s="11">
        <f t="shared" si="28"/>
        <v>0</v>
      </c>
      <c r="K588" s="11">
        <f t="shared" si="29"/>
        <v>0</v>
      </c>
      <c r="L588" s="12" t="str">
        <f t="shared" si="30"/>
        <v xml:space="preserve"> </v>
      </c>
      <c r="N588" s="10">
        <f>IF($C$4="", SUMIFS('무신사 메타 광고'!$X:$X, '무신사 메타 광고'!$D:$D, $B588),SUMIFS('무신사 메타 광고'!$X:$X,'무신사 메타 광고'!I:I,$C$4,'무신사 메타 광고'!D:D,$B588))</f>
        <v>0</v>
      </c>
      <c r="O588" s="11">
        <f t="shared" si="31"/>
        <v>0</v>
      </c>
      <c r="R588" s="13"/>
      <c r="S588" s="10">
        <f>IF($S$4="", SUMIFS('무신사 메타 광고'!$L:$L, '무신사 메타 광고'!$C:$C, $R588),SUMIFS('무신사 메타 광고'!L:L,'무신사 메타 광고'!$I:$I,$S$4,'무신사 메타 광고'!$C:$C,$R588))</f>
        <v>0</v>
      </c>
      <c r="T588" s="10">
        <f>IF($S$4="", SUMIFS('무신사 메타 광고'!$V:$V, '무신사 메타 광고'!$C:$C, $R588),SUMIFS('무신사 메타 광고'!$V:$V,'무신사 메타 광고'!$I:$I,$S$4,'무신사 메타 광고'!$C:$C,$R588))</f>
        <v>0</v>
      </c>
      <c r="U588" s="11">
        <f t="shared" si="32"/>
        <v>0</v>
      </c>
      <c r="V588" s="12" t="str">
        <f t="shared" si="36"/>
        <v xml:space="preserve"> </v>
      </c>
      <c r="W588" s="10">
        <f>IF($S$4="", SUMIFS('무신사 메타 광고'!$K:$K, '무신사 메타 광고'!$C:$C, $R588),SUMIFS('무신사 메타 광고'!$K:$K,'무신사 메타 광고'!$I:$I,$S$4,'무신사 메타 광고'!$C:$C,$R588))</f>
        <v>0</v>
      </c>
      <c r="X588" s="10">
        <f>IF($S$4="", SUMIFS('무신사 메타 광고'!$N:$N, '무신사 메타 광고'!$C:$C, $R588),SUMIFS('무신사 메타 광고'!$N:$N,'무신사 메타 광고'!$I:$I,$S$4,'무신사 메타 광고'!$C:$C,$R588))</f>
        <v>0</v>
      </c>
      <c r="Y588" s="11">
        <f t="shared" si="33"/>
        <v>0</v>
      </c>
      <c r="Z588" s="12" t="str">
        <f t="shared" si="37"/>
        <v xml:space="preserve"> </v>
      </c>
      <c r="AB588" s="10">
        <f>IF($S$4="", SUMIFS('무신사 메타 광고'!$X:$X, '무신사 메타 광고'!$C:$C, $R588),SUMIFS('무신사 메타 광고'!$X:$X,'무신사 메타 광고'!$I:$I,$S$4,'무신사 메타 광고'!$C:$C,$R588))</f>
        <v>0</v>
      </c>
      <c r="AC588" s="11">
        <f t="shared" si="34"/>
        <v>0</v>
      </c>
    </row>
    <row r="589" spans="2:29">
      <c r="B589" s="9"/>
      <c r="C589" s="10">
        <f>IF($C$4="", SUMIFS('무신사 메타 광고'!$L:$L, '무신사 메타 광고'!$D:$D, $B589), SUMIFS('무신사 메타 광고'!$L:$L, '무신사 메타 광고'!$I:$I, $C$4, '무신사 메타 광고'!$D:$D, $B589))</f>
        <v>0</v>
      </c>
      <c r="D589" s="10">
        <f>IF($C$4="", SUMIFS('무신사 메타 광고'!$V:$V, '무신사 메타 광고'!$D:$D, $B589), SUMIFS('무신사 메타 광고'!$V:$V,'무신사 메타 광고'!$I:$I,$C$4,'무신사 메타 광고'!$D:$D,$B589))</f>
        <v>0</v>
      </c>
      <c r="E589" s="11">
        <f t="shared" si="27"/>
        <v>0</v>
      </c>
      <c r="F589" s="12" t="str">
        <f t="shared" si="35"/>
        <v xml:space="preserve"> </v>
      </c>
      <c r="G589" s="10">
        <f>IF($C$4="", SUMIFS('무신사 메타 광고'!$K:$K, '무신사 메타 광고'!$D:$D, $B589), SUMIFS('무신사 메타 광고'!$K:$K,'무신사 메타 광고'!$I:$I,$C$4,'무신사 메타 광고'!D:D,$B589))</f>
        <v>0</v>
      </c>
      <c r="H589" s="10">
        <f>IF($C$4="", SUMIFS('무신사 메타 광고'!$N:$N, '무신사 메타 광고'!$D:$D, $B589),SUMIFS('무신사 메타 광고'!$N:$N,'무신사 메타 광고'!$I:$I,$C$4,'무신사 메타 광고'!$D:$D,$B589))</f>
        <v>0</v>
      </c>
      <c r="I589" s="10">
        <f>IF($C$4="", SUMIFS('무신사 메타 광고'!$U:$U, '무신사 메타 광고'!$D:$D, $B589),SUMIFS('무신사 메타 광고'!$U:$U,'무신사 메타 광고'!$I:$I,$C$4,'무신사 메타 광고'!$D:$D,$B589))</f>
        <v>0</v>
      </c>
      <c r="J589" s="11">
        <f t="shared" si="28"/>
        <v>0</v>
      </c>
      <c r="K589" s="11">
        <f t="shared" si="29"/>
        <v>0</v>
      </c>
      <c r="L589" s="12" t="str">
        <f t="shared" si="30"/>
        <v xml:space="preserve"> </v>
      </c>
      <c r="N589" s="10">
        <f>IF($C$4="", SUMIFS('무신사 메타 광고'!$X:$X, '무신사 메타 광고'!$D:$D, $B589),SUMIFS('무신사 메타 광고'!$X:$X,'무신사 메타 광고'!I:I,$C$4,'무신사 메타 광고'!D:D,$B589))</f>
        <v>0</v>
      </c>
      <c r="O589" s="11">
        <f t="shared" si="31"/>
        <v>0</v>
      </c>
      <c r="R589" s="13"/>
      <c r="S589" s="10">
        <f>IF($S$4="", SUMIFS('무신사 메타 광고'!$L:$L, '무신사 메타 광고'!$C:$C, $R589),SUMIFS('무신사 메타 광고'!L:L,'무신사 메타 광고'!$I:$I,$S$4,'무신사 메타 광고'!$C:$C,$R589))</f>
        <v>0</v>
      </c>
      <c r="T589" s="10">
        <f>IF($S$4="", SUMIFS('무신사 메타 광고'!$V:$V, '무신사 메타 광고'!$C:$C, $R589),SUMIFS('무신사 메타 광고'!$V:$V,'무신사 메타 광고'!$I:$I,$S$4,'무신사 메타 광고'!$C:$C,$R589))</f>
        <v>0</v>
      </c>
      <c r="U589" s="11">
        <f t="shared" si="32"/>
        <v>0</v>
      </c>
      <c r="V589" s="12" t="str">
        <f t="shared" si="36"/>
        <v xml:space="preserve"> </v>
      </c>
      <c r="W589" s="10">
        <f>IF($S$4="", SUMIFS('무신사 메타 광고'!$K:$K, '무신사 메타 광고'!$C:$C, $R589),SUMIFS('무신사 메타 광고'!$K:$K,'무신사 메타 광고'!$I:$I,$S$4,'무신사 메타 광고'!$C:$C,$R589))</f>
        <v>0</v>
      </c>
      <c r="X589" s="10">
        <f>IF($S$4="", SUMIFS('무신사 메타 광고'!$N:$N, '무신사 메타 광고'!$C:$C, $R589),SUMIFS('무신사 메타 광고'!$N:$N,'무신사 메타 광고'!$I:$I,$S$4,'무신사 메타 광고'!$C:$C,$R589))</f>
        <v>0</v>
      </c>
      <c r="Y589" s="11">
        <f t="shared" si="33"/>
        <v>0</v>
      </c>
      <c r="Z589" s="12" t="str">
        <f t="shared" si="37"/>
        <v xml:space="preserve"> </v>
      </c>
      <c r="AB589" s="10">
        <f>IF($S$4="", SUMIFS('무신사 메타 광고'!$X:$X, '무신사 메타 광고'!$C:$C, $R589),SUMIFS('무신사 메타 광고'!$X:$X,'무신사 메타 광고'!$I:$I,$S$4,'무신사 메타 광고'!$C:$C,$R589))</f>
        <v>0</v>
      </c>
      <c r="AC589" s="11">
        <f t="shared" si="34"/>
        <v>0</v>
      </c>
    </row>
    <row r="590" spans="2:29">
      <c r="B590" s="9"/>
      <c r="C590" s="10">
        <f>IF($C$4="", SUMIFS('무신사 메타 광고'!$L:$L, '무신사 메타 광고'!$D:$D, $B590), SUMIFS('무신사 메타 광고'!$L:$L, '무신사 메타 광고'!$I:$I, $C$4, '무신사 메타 광고'!$D:$D, $B590))</f>
        <v>0</v>
      </c>
      <c r="D590" s="10">
        <f>IF($C$4="", SUMIFS('무신사 메타 광고'!$V:$V, '무신사 메타 광고'!$D:$D, $B590), SUMIFS('무신사 메타 광고'!$V:$V,'무신사 메타 광고'!$I:$I,$C$4,'무신사 메타 광고'!$D:$D,$B590))</f>
        <v>0</v>
      </c>
      <c r="E590" s="11">
        <f t="shared" si="27"/>
        <v>0</v>
      </c>
      <c r="F590" s="12" t="str">
        <f t="shared" si="35"/>
        <v xml:space="preserve"> </v>
      </c>
      <c r="G590" s="10">
        <f>IF($C$4="", SUMIFS('무신사 메타 광고'!$K:$K, '무신사 메타 광고'!$D:$D, $B590), SUMIFS('무신사 메타 광고'!$K:$K,'무신사 메타 광고'!$I:$I,$C$4,'무신사 메타 광고'!D:D,$B590))</f>
        <v>0</v>
      </c>
      <c r="H590" s="10">
        <f>IF($C$4="", SUMIFS('무신사 메타 광고'!$N:$N, '무신사 메타 광고'!$D:$D, $B590),SUMIFS('무신사 메타 광고'!$N:$N,'무신사 메타 광고'!$I:$I,$C$4,'무신사 메타 광고'!$D:$D,$B590))</f>
        <v>0</v>
      </c>
      <c r="I590" s="10">
        <f>IF($C$4="", SUMIFS('무신사 메타 광고'!$U:$U, '무신사 메타 광고'!$D:$D, $B590),SUMIFS('무신사 메타 광고'!$U:$U,'무신사 메타 광고'!$I:$I,$C$4,'무신사 메타 광고'!$D:$D,$B590))</f>
        <v>0</v>
      </c>
      <c r="J590" s="11">
        <f t="shared" si="28"/>
        <v>0</v>
      </c>
      <c r="K590" s="11">
        <f t="shared" si="29"/>
        <v>0</v>
      </c>
      <c r="L590" s="12" t="str">
        <f t="shared" si="30"/>
        <v xml:space="preserve"> </v>
      </c>
      <c r="N590" s="10">
        <f>IF($C$4="", SUMIFS('무신사 메타 광고'!$X:$X, '무신사 메타 광고'!$D:$D, $B590),SUMIFS('무신사 메타 광고'!$X:$X,'무신사 메타 광고'!I:I,$C$4,'무신사 메타 광고'!D:D,$B590))</f>
        <v>0</v>
      </c>
      <c r="O590" s="11">
        <f t="shared" si="31"/>
        <v>0</v>
      </c>
      <c r="R590" s="13"/>
      <c r="S590" s="10">
        <f>IF($S$4="", SUMIFS('무신사 메타 광고'!$L:$L, '무신사 메타 광고'!$C:$C, $R590),SUMIFS('무신사 메타 광고'!L:L,'무신사 메타 광고'!$I:$I,$S$4,'무신사 메타 광고'!$C:$C,$R590))</f>
        <v>0</v>
      </c>
      <c r="T590" s="10">
        <f>IF($S$4="", SUMIFS('무신사 메타 광고'!$V:$V, '무신사 메타 광고'!$C:$C, $R590),SUMIFS('무신사 메타 광고'!$V:$V,'무신사 메타 광고'!$I:$I,$S$4,'무신사 메타 광고'!$C:$C,$R590))</f>
        <v>0</v>
      </c>
      <c r="U590" s="11">
        <f t="shared" si="32"/>
        <v>0</v>
      </c>
      <c r="V590" s="12" t="str">
        <f t="shared" si="36"/>
        <v xml:space="preserve"> </v>
      </c>
      <c r="W590" s="10">
        <f>IF($S$4="", SUMIFS('무신사 메타 광고'!$K:$K, '무신사 메타 광고'!$C:$C, $R590),SUMIFS('무신사 메타 광고'!$K:$K,'무신사 메타 광고'!$I:$I,$S$4,'무신사 메타 광고'!$C:$C,$R590))</f>
        <v>0</v>
      </c>
      <c r="X590" s="10">
        <f>IF($S$4="", SUMIFS('무신사 메타 광고'!$N:$N, '무신사 메타 광고'!$C:$C, $R590),SUMIFS('무신사 메타 광고'!$N:$N,'무신사 메타 광고'!$I:$I,$S$4,'무신사 메타 광고'!$C:$C,$R590))</f>
        <v>0</v>
      </c>
      <c r="Y590" s="11">
        <f t="shared" si="33"/>
        <v>0</v>
      </c>
      <c r="Z590" s="12" t="str">
        <f t="shared" si="37"/>
        <v xml:space="preserve"> </v>
      </c>
      <c r="AB590" s="10">
        <f>IF($S$4="", SUMIFS('무신사 메타 광고'!$X:$X, '무신사 메타 광고'!$C:$C, $R590),SUMIFS('무신사 메타 광고'!$X:$X,'무신사 메타 광고'!$I:$I,$S$4,'무신사 메타 광고'!$C:$C,$R590))</f>
        <v>0</v>
      </c>
      <c r="AC590" s="11">
        <f t="shared" si="34"/>
        <v>0</v>
      </c>
    </row>
    <row r="591" spans="2:29">
      <c r="B591" s="9"/>
      <c r="C591" s="10">
        <f>IF($C$4="", SUMIFS('무신사 메타 광고'!$L:$L, '무신사 메타 광고'!$D:$D, $B591), SUMIFS('무신사 메타 광고'!$L:$L, '무신사 메타 광고'!$I:$I, $C$4, '무신사 메타 광고'!$D:$D, $B591))</f>
        <v>0</v>
      </c>
      <c r="D591" s="10">
        <f>IF($C$4="", SUMIFS('무신사 메타 광고'!$V:$V, '무신사 메타 광고'!$D:$D, $B591), SUMIFS('무신사 메타 광고'!$V:$V,'무신사 메타 광고'!$I:$I,$C$4,'무신사 메타 광고'!$D:$D,$B591))</f>
        <v>0</v>
      </c>
      <c r="E591" s="11">
        <f t="shared" si="27"/>
        <v>0</v>
      </c>
      <c r="F591" s="12" t="str">
        <f t="shared" si="35"/>
        <v xml:space="preserve"> </v>
      </c>
      <c r="G591" s="10">
        <f>IF($C$4="", SUMIFS('무신사 메타 광고'!$K:$K, '무신사 메타 광고'!$D:$D, $B591), SUMIFS('무신사 메타 광고'!$K:$K,'무신사 메타 광고'!$I:$I,$C$4,'무신사 메타 광고'!D:D,$B591))</f>
        <v>0</v>
      </c>
      <c r="H591" s="10">
        <f>IF($C$4="", SUMIFS('무신사 메타 광고'!$N:$N, '무신사 메타 광고'!$D:$D, $B591),SUMIFS('무신사 메타 광고'!$N:$N,'무신사 메타 광고'!$I:$I,$C$4,'무신사 메타 광고'!$D:$D,$B591))</f>
        <v>0</v>
      </c>
      <c r="I591" s="10">
        <f>IF($C$4="", SUMIFS('무신사 메타 광고'!$U:$U, '무신사 메타 광고'!$D:$D, $B591),SUMIFS('무신사 메타 광고'!$U:$U,'무신사 메타 광고'!$I:$I,$C$4,'무신사 메타 광고'!$D:$D,$B591))</f>
        <v>0</v>
      </c>
      <c r="J591" s="11">
        <f t="shared" si="28"/>
        <v>0</v>
      </c>
      <c r="K591" s="11">
        <f t="shared" si="29"/>
        <v>0</v>
      </c>
      <c r="L591" s="12" t="str">
        <f t="shared" si="30"/>
        <v xml:space="preserve"> </v>
      </c>
      <c r="N591" s="10">
        <f>IF($C$4="", SUMIFS('무신사 메타 광고'!$X:$X, '무신사 메타 광고'!$D:$D, $B591),SUMIFS('무신사 메타 광고'!$X:$X,'무신사 메타 광고'!I:I,$C$4,'무신사 메타 광고'!D:D,$B591))</f>
        <v>0</v>
      </c>
      <c r="O591" s="11">
        <f t="shared" si="31"/>
        <v>0</v>
      </c>
      <c r="R591" s="13"/>
      <c r="S591" s="10">
        <f>IF($S$4="", SUMIFS('무신사 메타 광고'!$L:$L, '무신사 메타 광고'!$C:$C, $R591),SUMIFS('무신사 메타 광고'!L:L,'무신사 메타 광고'!$I:$I,$S$4,'무신사 메타 광고'!$C:$C,$R591))</f>
        <v>0</v>
      </c>
      <c r="T591" s="10">
        <f>IF($S$4="", SUMIFS('무신사 메타 광고'!$V:$V, '무신사 메타 광고'!$C:$C, $R591),SUMIFS('무신사 메타 광고'!$V:$V,'무신사 메타 광고'!$I:$I,$S$4,'무신사 메타 광고'!$C:$C,$R591))</f>
        <v>0</v>
      </c>
      <c r="U591" s="11">
        <f t="shared" si="32"/>
        <v>0</v>
      </c>
      <c r="V591" s="12" t="str">
        <f t="shared" si="36"/>
        <v xml:space="preserve"> </v>
      </c>
      <c r="W591" s="10">
        <f>IF($S$4="", SUMIFS('무신사 메타 광고'!$K:$K, '무신사 메타 광고'!$C:$C, $R591),SUMIFS('무신사 메타 광고'!$K:$K,'무신사 메타 광고'!$I:$I,$S$4,'무신사 메타 광고'!$C:$C,$R591))</f>
        <v>0</v>
      </c>
      <c r="X591" s="10">
        <f>IF($S$4="", SUMIFS('무신사 메타 광고'!$N:$N, '무신사 메타 광고'!$C:$C, $R591),SUMIFS('무신사 메타 광고'!$N:$N,'무신사 메타 광고'!$I:$I,$S$4,'무신사 메타 광고'!$C:$C,$R591))</f>
        <v>0</v>
      </c>
      <c r="Y591" s="11">
        <f t="shared" si="33"/>
        <v>0</v>
      </c>
      <c r="Z591" s="12" t="str">
        <f t="shared" si="37"/>
        <v xml:space="preserve"> </v>
      </c>
      <c r="AB591" s="10">
        <f>IF($S$4="", SUMIFS('무신사 메타 광고'!$X:$X, '무신사 메타 광고'!$C:$C, $R591),SUMIFS('무신사 메타 광고'!$X:$X,'무신사 메타 광고'!$I:$I,$S$4,'무신사 메타 광고'!$C:$C,$R591))</f>
        <v>0</v>
      </c>
      <c r="AC591" s="11">
        <f t="shared" si="34"/>
        <v>0</v>
      </c>
    </row>
    <row r="592" spans="2:29">
      <c r="B592" s="9"/>
      <c r="C592" s="10">
        <f>IF($C$4="", SUMIFS('무신사 메타 광고'!$L:$L, '무신사 메타 광고'!$D:$D, $B592), SUMIFS('무신사 메타 광고'!$L:$L, '무신사 메타 광고'!$I:$I, $C$4, '무신사 메타 광고'!$D:$D, $B592))</f>
        <v>0</v>
      </c>
      <c r="D592" s="10">
        <f>IF($C$4="", SUMIFS('무신사 메타 광고'!$V:$V, '무신사 메타 광고'!$D:$D, $B592), SUMIFS('무신사 메타 광고'!$V:$V,'무신사 메타 광고'!$I:$I,$C$4,'무신사 메타 광고'!$D:$D,$B592))</f>
        <v>0</v>
      </c>
      <c r="E592" s="11">
        <f t="shared" si="27"/>
        <v>0</v>
      </c>
      <c r="F592" s="12" t="str">
        <f t="shared" si="35"/>
        <v xml:space="preserve"> </v>
      </c>
      <c r="G592" s="10">
        <f>IF($C$4="", SUMIFS('무신사 메타 광고'!$K:$K, '무신사 메타 광고'!$D:$D, $B592), SUMIFS('무신사 메타 광고'!$K:$K,'무신사 메타 광고'!$I:$I,$C$4,'무신사 메타 광고'!D:D,$B592))</f>
        <v>0</v>
      </c>
      <c r="H592" s="10">
        <f>IF($C$4="", SUMIFS('무신사 메타 광고'!$N:$N, '무신사 메타 광고'!$D:$D, $B592),SUMIFS('무신사 메타 광고'!$N:$N,'무신사 메타 광고'!$I:$I,$C$4,'무신사 메타 광고'!$D:$D,$B592))</f>
        <v>0</v>
      </c>
      <c r="I592" s="10">
        <f>IF($C$4="", SUMIFS('무신사 메타 광고'!$U:$U, '무신사 메타 광고'!$D:$D, $B592),SUMIFS('무신사 메타 광고'!$U:$U,'무신사 메타 광고'!$I:$I,$C$4,'무신사 메타 광고'!$D:$D,$B592))</f>
        <v>0</v>
      </c>
      <c r="J592" s="11">
        <f t="shared" si="28"/>
        <v>0</v>
      </c>
      <c r="K592" s="11">
        <f t="shared" si="29"/>
        <v>0</v>
      </c>
      <c r="L592" s="12" t="str">
        <f t="shared" si="30"/>
        <v xml:space="preserve"> </v>
      </c>
      <c r="N592" s="10">
        <f>IF($C$4="", SUMIFS('무신사 메타 광고'!$X:$X, '무신사 메타 광고'!$D:$D, $B592),SUMIFS('무신사 메타 광고'!$X:$X,'무신사 메타 광고'!I:I,$C$4,'무신사 메타 광고'!D:D,$B592))</f>
        <v>0</v>
      </c>
      <c r="O592" s="11">
        <f t="shared" si="31"/>
        <v>0</v>
      </c>
      <c r="R592" s="13"/>
      <c r="S592" s="10">
        <f>IF($S$4="", SUMIFS('무신사 메타 광고'!$L:$L, '무신사 메타 광고'!$C:$C, $R592),SUMIFS('무신사 메타 광고'!L:L,'무신사 메타 광고'!$I:$I,$S$4,'무신사 메타 광고'!$C:$C,$R592))</f>
        <v>0</v>
      </c>
      <c r="T592" s="10">
        <f>IF($S$4="", SUMIFS('무신사 메타 광고'!$V:$V, '무신사 메타 광고'!$C:$C, $R592),SUMIFS('무신사 메타 광고'!$V:$V,'무신사 메타 광고'!$I:$I,$S$4,'무신사 메타 광고'!$C:$C,$R592))</f>
        <v>0</v>
      </c>
      <c r="U592" s="11">
        <f t="shared" si="32"/>
        <v>0</v>
      </c>
      <c r="V592" s="12" t="str">
        <f t="shared" si="36"/>
        <v xml:space="preserve"> </v>
      </c>
      <c r="W592" s="10">
        <f>IF($S$4="", SUMIFS('무신사 메타 광고'!$K:$K, '무신사 메타 광고'!$C:$C, $R592),SUMIFS('무신사 메타 광고'!$K:$K,'무신사 메타 광고'!$I:$I,$S$4,'무신사 메타 광고'!$C:$C,$R592))</f>
        <v>0</v>
      </c>
      <c r="X592" s="10">
        <f>IF($S$4="", SUMIFS('무신사 메타 광고'!$N:$N, '무신사 메타 광고'!$C:$C, $R592),SUMIFS('무신사 메타 광고'!$N:$N,'무신사 메타 광고'!$I:$I,$S$4,'무신사 메타 광고'!$C:$C,$R592))</f>
        <v>0</v>
      </c>
      <c r="Y592" s="11">
        <f t="shared" si="33"/>
        <v>0</v>
      </c>
      <c r="Z592" s="12" t="str">
        <f t="shared" si="37"/>
        <v xml:space="preserve"> </v>
      </c>
      <c r="AB592" s="10">
        <f>IF($S$4="", SUMIFS('무신사 메타 광고'!$X:$X, '무신사 메타 광고'!$C:$C, $R592),SUMIFS('무신사 메타 광고'!$X:$X,'무신사 메타 광고'!$I:$I,$S$4,'무신사 메타 광고'!$C:$C,$R592))</f>
        <v>0</v>
      </c>
      <c r="AC592" s="11">
        <f t="shared" si="34"/>
        <v>0</v>
      </c>
    </row>
    <row r="593" spans="2:29">
      <c r="B593" s="9"/>
      <c r="C593" s="10">
        <f>IF($C$4="", SUMIFS('무신사 메타 광고'!$L:$L, '무신사 메타 광고'!$D:$D, $B593), SUMIFS('무신사 메타 광고'!$L:$L, '무신사 메타 광고'!$I:$I, $C$4, '무신사 메타 광고'!$D:$D, $B593))</f>
        <v>0</v>
      </c>
      <c r="D593" s="10">
        <f>IF($C$4="", SUMIFS('무신사 메타 광고'!$V:$V, '무신사 메타 광고'!$D:$D, $B593), SUMIFS('무신사 메타 광고'!$V:$V,'무신사 메타 광고'!$I:$I,$C$4,'무신사 메타 광고'!$D:$D,$B593))</f>
        <v>0</v>
      </c>
      <c r="E593" s="11">
        <f t="shared" si="27"/>
        <v>0</v>
      </c>
      <c r="F593" s="12" t="str">
        <f t="shared" si="35"/>
        <v xml:space="preserve"> </v>
      </c>
      <c r="G593" s="10">
        <f>IF($C$4="", SUMIFS('무신사 메타 광고'!$K:$K, '무신사 메타 광고'!$D:$D, $B593), SUMIFS('무신사 메타 광고'!$K:$K,'무신사 메타 광고'!$I:$I,$C$4,'무신사 메타 광고'!D:D,$B593))</f>
        <v>0</v>
      </c>
      <c r="H593" s="10">
        <f>IF($C$4="", SUMIFS('무신사 메타 광고'!$N:$N, '무신사 메타 광고'!$D:$D, $B593),SUMIFS('무신사 메타 광고'!$N:$N,'무신사 메타 광고'!$I:$I,$C$4,'무신사 메타 광고'!$D:$D,$B593))</f>
        <v>0</v>
      </c>
      <c r="I593" s="10">
        <f>IF($C$4="", SUMIFS('무신사 메타 광고'!$U:$U, '무신사 메타 광고'!$D:$D, $B593),SUMIFS('무신사 메타 광고'!$U:$U,'무신사 메타 광고'!$I:$I,$C$4,'무신사 메타 광고'!$D:$D,$B593))</f>
        <v>0</v>
      </c>
      <c r="J593" s="11">
        <f t="shared" si="28"/>
        <v>0</v>
      </c>
      <c r="K593" s="11">
        <f t="shared" si="29"/>
        <v>0</v>
      </c>
      <c r="L593" s="12" t="str">
        <f t="shared" si="30"/>
        <v xml:space="preserve"> </v>
      </c>
      <c r="N593" s="10">
        <f>IF($C$4="", SUMIFS('무신사 메타 광고'!$X:$X, '무신사 메타 광고'!$D:$D, $B593),SUMIFS('무신사 메타 광고'!$X:$X,'무신사 메타 광고'!I:I,$C$4,'무신사 메타 광고'!D:D,$B593))</f>
        <v>0</v>
      </c>
      <c r="O593" s="11">
        <f t="shared" si="31"/>
        <v>0</v>
      </c>
      <c r="R593" s="13"/>
      <c r="S593" s="10">
        <f>IF($S$4="", SUMIFS('무신사 메타 광고'!$L:$L, '무신사 메타 광고'!$C:$C, $R593),SUMIFS('무신사 메타 광고'!L:L,'무신사 메타 광고'!$I:$I,$S$4,'무신사 메타 광고'!$C:$C,$R593))</f>
        <v>0</v>
      </c>
      <c r="T593" s="10">
        <f>IF($S$4="", SUMIFS('무신사 메타 광고'!$V:$V, '무신사 메타 광고'!$C:$C, $R593),SUMIFS('무신사 메타 광고'!$V:$V,'무신사 메타 광고'!$I:$I,$S$4,'무신사 메타 광고'!$C:$C,$R593))</f>
        <v>0</v>
      </c>
      <c r="U593" s="11">
        <f t="shared" si="32"/>
        <v>0</v>
      </c>
      <c r="V593" s="12" t="str">
        <f t="shared" si="36"/>
        <v xml:space="preserve"> </v>
      </c>
      <c r="W593" s="10">
        <f>IF($S$4="", SUMIFS('무신사 메타 광고'!$K:$K, '무신사 메타 광고'!$C:$C, $R593),SUMIFS('무신사 메타 광고'!$K:$K,'무신사 메타 광고'!$I:$I,$S$4,'무신사 메타 광고'!$C:$C,$R593))</f>
        <v>0</v>
      </c>
      <c r="X593" s="10">
        <f>IF($S$4="", SUMIFS('무신사 메타 광고'!$N:$N, '무신사 메타 광고'!$C:$C, $R593),SUMIFS('무신사 메타 광고'!$N:$N,'무신사 메타 광고'!$I:$I,$S$4,'무신사 메타 광고'!$C:$C,$R593))</f>
        <v>0</v>
      </c>
      <c r="Y593" s="11">
        <f t="shared" si="33"/>
        <v>0</v>
      </c>
      <c r="Z593" s="12" t="str">
        <f t="shared" si="37"/>
        <v xml:space="preserve"> </v>
      </c>
      <c r="AB593" s="10">
        <f>IF($S$4="", SUMIFS('무신사 메타 광고'!$X:$X, '무신사 메타 광고'!$C:$C, $R593),SUMIFS('무신사 메타 광고'!$X:$X,'무신사 메타 광고'!$I:$I,$S$4,'무신사 메타 광고'!$C:$C,$R593))</f>
        <v>0</v>
      </c>
      <c r="AC593" s="11">
        <f t="shared" si="34"/>
        <v>0</v>
      </c>
    </row>
    <row r="594" spans="2:29">
      <c r="B594" s="9"/>
      <c r="C594" s="10">
        <f>IF($C$4="", SUMIFS('무신사 메타 광고'!$L:$L, '무신사 메타 광고'!$D:$D, $B594), SUMIFS('무신사 메타 광고'!$L:$L, '무신사 메타 광고'!$I:$I, $C$4, '무신사 메타 광고'!$D:$D, $B594))</f>
        <v>0</v>
      </c>
      <c r="D594" s="10">
        <f>IF($C$4="", SUMIFS('무신사 메타 광고'!$V:$V, '무신사 메타 광고'!$D:$D, $B594), SUMIFS('무신사 메타 광고'!$V:$V,'무신사 메타 광고'!$I:$I,$C$4,'무신사 메타 광고'!$D:$D,$B594))</f>
        <v>0</v>
      </c>
      <c r="E594" s="11">
        <f t="shared" si="27"/>
        <v>0</v>
      </c>
      <c r="F594" s="12" t="str">
        <f t="shared" si="35"/>
        <v xml:space="preserve"> </v>
      </c>
      <c r="G594" s="10">
        <f>IF($C$4="", SUMIFS('무신사 메타 광고'!$K:$K, '무신사 메타 광고'!$D:$D, $B594), SUMIFS('무신사 메타 광고'!$K:$K,'무신사 메타 광고'!$I:$I,$C$4,'무신사 메타 광고'!D:D,$B594))</f>
        <v>0</v>
      </c>
      <c r="H594" s="10">
        <f>IF($C$4="", SUMIFS('무신사 메타 광고'!$N:$N, '무신사 메타 광고'!$D:$D, $B594),SUMIFS('무신사 메타 광고'!$N:$N,'무신사 메타 광고'!$I:$I,$C$4,'무신사 메타 광고'!$D:$D,$B594))</f>
        <v>0</v>
      </c>
      <c r="I594" s="10">
        <f>IF($C$4="", SUMIFS('무신사 메타 광고'!$U:$U, '무신사 메타 광고'!$D:$D, $B594),SUMIFS('무신사 메타 광고'!$U:$U,'무신사 메타 광고'!$I:$I,$C$4,'무신사 메타 광고'!$D:$D,$B594))</f>
        <v>0</v>
      </c>
      <c r="J594" s="11">
        <f t="shared" si="28"/>
        <v>0</v>
      </c>
      <c r="K594" s="11">
        <f t="shared" si="29"/>
        <v>0</v>
      </c>
      <c r="L594" s="12" t="str">
        <f t="shared" si="30"/>
        <v xml:space="preserve"> </v>
      </c>
      <c r="N594" s="10">
        <f>IF($C$4="", SUMIFS('무신사 메타 광고'!$X:$X, '무신사 메타 광고'!$D:$D, $B594),SUMIFS('무신사 메타 광고'!$X:$X,'무신사 메타 광고'!I:I,$C$4,'무신사 메타 광고'!D:D,$B594))</f>
        <v>0</v>
      </c>
      <c r="O594" s="11">
        <f t="shared" si="31"/>
        <v>0</v>
      </c>
      <c r="R594" s="13"/>
      <c r="S594" s="10">
        <f>IF($S$4="", SUMIFS('무신사 메타 광고'!$L:$L, '무신사 메타 광고'!$C:$C, $R594),SUMIFS('무신사 메타 광고'!L:L,'무신사 메타 광고'!$I:$I,$S$4,'무신사 메타 광고'!$C:$C,$R594))</f>
        <v>0</v>
      </c>
      <c r="T594" s="10">
        <f>IF($S$4="", SUMIFS('무신사 메타 광고'!$V:$V, '무신사 메타 광고'!$C:$C, $R594),SUMIFS('무신사 메타 광고'!$V:$V,'무신사 메타 광고'!$I:$I,$S$4,'무신사 메타 광고'!$C:$C,$R594))</f>
        <v>0</v>
      </c>
      <c r="U594" s="11">
        <f t="shared" si="32"/>
        <v>0</v>
      </c>
      <c r="V594" s="12" t="str">
        <f t="shared" si="36"/>
        <v xml:space="preserve"> </v>
      </c>
      <c r="W594" s="10">
        <f>IF($S$4="", SUMIFS('무신사 메타 광고'!$K:$K, '무신사 메타 광고'!$C:$C, $R594),SUMIFS('무신사 메타 광고'!$K:$K,'무신사 메타 광고'!$I:$I,$S$4,'무신사 메타 광고'!$C:$C,$R594))</f>
        <v>0</v>
      </c>
      <c r="X594" s="10">
        <f>IF($S$4="", SUMIFS('무신사 메타 광고'!$N:$N, '무신사 메타 광고'!$C:$C, $R594),SUMIFS('무신사 메타 광고'!$N:$N,'무신사 메타 광고'!$I:$I,$S$4,'무신사 메타 광고'!$C:$C,$R594))</f>
        <v>0</v>
      </c>
      <c r="Y594" s="11">
        <f t="shared" si="33"/>
        <v>0</v>
      </c>
      <c r="Z594" s="12" t="str">
        <f t="shared" si="37"/>
        <v xml:space="preserve"> </v>
      </c>
      <c r="AB594" s="10">
        <f>IF($S$4="", SUMIFS('무신사 메타 광고'!$X:$X, '무신사 메타 광고'!$C:$C, $R594),SUMIFS('무신사 메타 광고'!$X:$X,'무신사 메타 광고'!$I:$I,$S$4,'무신사 메타 광고'!$C:$C,$R594))</f>
        <v>0</v>
      </c>
      <c r="AC594" s="11">
        <f t="shared" si="34"/>
        <v>0</v>
      </c>
    </row>
    <row r="595" spans="2:29">
      <c r="B595" s="9"/>
      <c r="C595" s="10">
        <f>IF($C$4="", SUMIFS('무신사 메타 광고'!$L:$L, '무신사 메타 광고'!$D:$D, $B595), SUMIFS('무신사 메타 광고'!$L:$L, '무신사 메타 광고'!$I:$I, $C$4, '무신사 메타 광고'!$D:$D, $B595))</f>
        <v>0</v>
      </c>
      <c r="D595" s="10">
        <f>IF($C$4="", SUMIFS('무신사 메타 광고'!$V:$V, '무신사 메타 광고'!$D:$D, $B595), SUMIFS('무신사 메타 광고'!$V:$V,'무신사 메타 광고'!$I:$I,$C$4,'무신사 메타 광고'!$D:$D,$B595))</f>
        <v>0</v>
      </c>
      <c r="E595" s="11">
        <f t="shared" si="27"/>
        <v>0</v>
      </c>
      <c r="F595" s="12" t="str">
        <f t="shared" si="35"/>
        <v xml:space="preserve"> </v>
      </c>
      <c r="G595" s="10">
        <f>IF($C$4="", SUMIFS('무신사 메타 광고'!$K:$K, '무신사 메타 광고'!$D:$D, $B595), SUMIFS('무신사 메타 광고'!$K:$K,'무신사 메타 광고'!$I:$I,$C$4,'무신사 메타 광고'!D:D,$B595))</f>
        <v>0</v>
      </c>
      <c r="H595" s="10">
        <f>IF($C$4="", SUMIFS('무신사 메타 광고'!$N:$N, '무신사 메타 광고'!$D:$D, $B595),SUMIFS('무신사 메타 광고'!$N:$N,'무신사 메타 광고'!$I:$I,$C$4,'무신사 메타 광고'!$D:$D,$B595))</f>
        <v>0</v>
      </c>
      <c r="I595" s="10">
        <f>IF($C$4="", SUMIFS('무신사 메타 광고'!$U:$U, '무신사 메타 광고'!$D:$D, $B595),SUMIFS('무신사 메타 광고'!$U:$U,'무신사 메타 광고'!$I:$I,$C$4,'무신사 메타 광고'!$D:$D,$B595))</f>
        <v>0</v>
      </c>
      <c r="J595" s="11">
        <f t="shared" si="28"/>
        <v>0</v>
      </c>
      <c r="K595" s="11">
        <f t="shared" si="29"/>
        <v>0</v>
      </c>
      <c r="L595" s="12" t="str">
        <f t="shared" si="30"/>
        <v xml:space="preserve"> </v>
      </c>
      <c r="N595" s="10">
        <f>IF($C$4="", SUMIFS('무신사 메타 광고'!$X:$X, '무신사 메타 광고'!$D:$D, $B595),SUMIFS('무신사 메타 광고'!$X:$X,'무신사 메타 광고'!I:I,$C$4,'무신사 메타 광고'!D:D,$B595))</f>
        <v>0</v>
      </c>
      <c r="O595" s="11">
        <f t="shared" si="31"/>
        <v>0</v>
      </c>
      <c r="R595" s="13"/>
      <c r="S595" s="10">
        <f>IF($S$4="", SUMIFS('무신사 메타 광고'!$L:$L, '무신사 메타 광고'!$C:$C, $R595),SUMIFS('무신사 메타 광고'!L:L,'무신사 메타 광고'!$I:$I,$S$4,'무신사 메타 광고'!$C:$C,$R595))</f>
        <v>0</v>
      </c>
      <c r="T595" s="10">
        <f>IF($S$4="", SUMIFS('무신사 메타 광고'!$V:$V, '무신사 메타 광고'!$C:$C, $R595),SUMIFS('무신사 메타 광고'!$V:$V,'무신사 메타 광고'!$I:$I,$S$4,'무신사 메타 광고'!$C:$C,$R595))</f>
        <v>0</v>
      </c>
      <c r="U595" s="11">
        <f t="shared" si="32"/>
        <v>0</v>
      </c>
      <c r="V595" s="12" t="str">
        <f t="shared" si="36"/>
        <v xml:space="preserve"> </v>
      </c>
      <c r="W595" s="10">
        <f>IF($S$4="", SUMIFS('무신사 메타 광고'!$K:$K, '무신사 메타 광고'!$C:$C, $R595),SUMIFS('무신사 메타 광고'!$K:$K,'무신사 메타 광고'!$I:$I,$S$4,'무신사 메타 광고'!$C:$C,$R595))</f>
        <v>0</v>
      </c>
      <c r="X595" s="10">
        <f>IF($S$4="", SUMIFS('무신사 메타 광고'!$N:$N, '무신사 메타 광고'!$C:$C, $R595),SUMIFS('무신사 메타 광고'!$N:$N,'무신사 메타 광고'!$I:$I,$S$4,'무신사 메타 광고'!$C:$C,$R595))</f>
        <v>0</v>
      </c>
      <c r="Y595" s="11">
        <f t="shared" si="33"/>
        <v>0</v>
      </c>
      <c r="Z595" s="12" t="str">
        <f t="shared" si="37"/>
        <v xml:space="preserve"> </v>
      </c>
      <c r="AB595" s="10">
        <f>IF($S$4="", SUMIFS('무신사 메타 광고'!$X:$X, '무신사 메타 광고'!$C:$C, $R595),SUMIFS('무신사 메타 광고'!$X:$X,'무신사 메타 광고'!$I:$I,$S$4,'무신사 메타 광고'!$C:$C,$R595))</f>
        <v>0</v>
      </c>
      <c r="AC595" s="11">
        <f t="shared" si="34"/>
        <v>0</v>
      </c>
    </row>
    <row r="596" spans="2:29">
      <c r="B596" s="9"/>
      <c r="C596" s="10">
        <f>IF($C$4="", SUMIFS('무신사 메타 광고'!$L:$L, '무신사 메타 광고'!$D:$D, $B596), SUMIFS('무신사 메타 광고'!$L:$L, '무신사 메타 광고'!$I:$I, $C$4, '무신사 메타 광고'!$D:$D, $B596))</f>
        <v>0</v>
      </c>
      <c r="D596" s="10">
        <f>IF($C$4="", SUMIFS('무신사 메타 광고'!$V:$V, '무신사 메타 광고'!$D:$D, $B596), SUMIFS('무신사 메타 광고'!$V:$V,'무신사 메타 광고'!$I:$I,$C$4,'무신사 메타 광고'!$D:$D,$B596))</f>
        <v>0</v>
      </c>
      <c r="E596" s="11">
        <f t="shared" si="27"/>
        <v>0</v>
      </c>
      <c r="F596" s="12" t="str">
        <f t="shared" si="35"/>
        <v xml:space="preserve"> </v>
      </c>
      <c r="G596" s="10">
        <f>IF($C$4="", SUMIFS('무신사 메타 광고'!$K:$K, '무신사 메타 광고'!$D:$D, $B596), SUMIFS('무신사 메타 광고'!$K:$K,'무신사 메타 광고'!$I:$I,$C$4,'무신사 메타 광고'!D:D,$B596))</f>
        <v>0</v>
      </c>
      <c r="H596" s="10">
        <f>IF($C$4="", SUMIFS('무신사 메타 광고'!$N:$N, '무신사 메타 광고'!$D:$D, $B596),SUMIFS('무신사 메타 광고'!$N:$N,'무신사 메타 광고'!$I:$I,$C$4,'무신사 메타 광고'!$D:$D,$B596))</f>
        <v>0</v>
      </c>
      <c r="I596" s="10">
        <f>IF($C$4="", SUMIFS('무신사 메타 광고'!$U:$U, '무신사 메타 광고'!$D:$D, $B596),SUMIFS('무신사 메타 광고'!$U:$U,'무신사 메타 광고'!$I:$I,$C$4,'무신사 메타 광고'!$D:$D,$B596))</f>
        <v>0</v>
      </c>
      <c r="J596" s="11">
        <f t="shared" si="28"/>
        <v>0</v>
      </c>
      <c r="K596" s="11">
        <f t="shared" si="29"/>
        <v>0</v>
      </c>
      <c r="L596" s="12" t="str">
        <f t="shared" si="30"/>
        <v xml:space="preserve"> </v>
      </c>
      <c r="N596" s="10">
        <f>IF($C$4="", SUMIFS('무신사 메타 광고'!$X:$X, '무신사 메타 광고'!$D:$D, $B596),SUMIFS('무신사 메타 광고'!$X:$X,'무신사 메타 광고'!I:I,$C$4,'무신사 메타 광고'!D:D,$B596))</f>
        <v>0</v>
      </c>
      <c r="O596" s="11">
        <f t="shared" si="31"/>
        <v>0</v>
      </c>
      <c r="R596" s="13"/>
      <c r="S596" s="10">
        <f>IF($S$4="", SUMIFS('무신사 메타 광고'!$L:$L, '무신사 메타 광고'!$C:$C, $R596),SUMIFS('무신사 메타 광고'!L:L,'무신사 메타 광고'!$I:$I,$S$4,'무신사 메타 광고'!$C:$C,$R596))</f>
        <v>0</v>
      </c>
      <c r="T596" s="10">
        <f>IF($S$4="", SUMIFS('무신사 메타 광고'!$V:$V, '무신사 메타 광고'!$C:$C, $R596),SUMIFS('무신사 메타 광고'!$V:$V,'무신사 메타 광고'!$I:$I,$S$4,'무신사 메타 광고'!$C:$C,$R596))</f>
        <v>0</v>
      </c>
      <c r="U596" s="11">
        <f t="shared" si="32"/>
        <v>0</v>
      </c>
      <c r="V596" s="12" t="str">
        <f t="shared" si="36"/>
        <v xml:space="preserve"> </v>
      </c>
      <c r="W596" s="10">
        <f>IF($S$4="", SUMIFS('무신사 메타 광고'!$K:$K, '무신사 메타 광고'!$C:$C, $R596),SUMIFS('무신사 메타 광고'!$K:$K,'무신사 메타 광고'!$I:$I,$S$4,'무신사 메타 광고'!$C:$C,$R596))</f>
        <v>0</v>
      </c>
      <c r="X596" s="10">
        <f>IF($S$4="", SUMIFS('무신사 메타 광고'!$N:$N, '무신사 메타 광고'!$C:$C, $R596),SUMIFS('무신사 메타 광고'!$N:$N,'무신사 메타 광고'!$I:$I,$S$4,'무신사 메타 광고'!$C:$C,$R596))</f>
        <v>0</v>
      </c>
      <c r="Y596" s="11">
        <f t="shared" si="33"/>
        <v>0</v>
      </c>
      <c r="Z596" s="12" t="str">
        <f t="shared" si="37"/>
        <v xml:space="preserve"> </v>
      </c>
      <c r="AB596" s="10">
        <f>IF($S$4="", SUMIFS('무신사 메타 광고'!$X:$X, '무신사 메타 광고'!$C:$C, $R596),SUMIFS('무신사 메타 광고'!$X:$X,'무신사 메타 광고'!$I:$I,$S$4,'무신사 메타 광고'!$C:$C,$R596))</f>
        <v>0</v>
      </c>
      <c r="AC596" s="11">
        <f t="shared" si="34"/>
        <v>0</v>
      </c>
    </row>
    <row r="597" spans="2:29">
      <c r="B597" s="9"/>
      <c r="C597" s="10">
        <f>IF($C$4="", SUMIFS('무신사 메타 광고'!$L:$L, '무신사 메타 광고'!$D:$D, $B597), SUMIFS('무신사 메타 광고'!$L:$L, '무신사 메타 광고'!$I:$I, $C$4, '무신사 메타 광고'!$D:$D, $B597))</f>
        <v>0</v>
      </c>
      <c r="D597" s="10">
        <f>IF($C$4="", SUMIFS('무신사 메타 광고'!$V:$V, '무신사 메타 광고'!$D:$D, $B597), SUMIFS('무신사 메타 광고'!$V:$V,'무신사 메타 광고'!$I:$I,$C$4,'무신사 메타 광고'!$D:$D,$B597))</f>
        <v>0</v>
      </c>
      <c r="E597" s="11">
        <f t="shared" si="27"/>
        <v>0</v>
      </c>
      <c r="F597" s="12" t="str">
        <f t="shared" si="35"/>
        <v xml:space="preserve"> </v>
      </c>
      <c r="G597" s="10">
        <f>IF($C$4="", SUMIFS('무신사 메타 광고'!$K:$K, '무신사 메타 광고'!$D:$D, $B597), SUMIFS('무신사 메타 광고'!$K:$K,'무신사 메타 광고'!$I:$I,$C$4,'무신사 메타 광고'!D:D,$B597))</f>
        <v>0</v>
      </c>
      <c r="H597" s="10">
        <f>IF($C$4="", SUMIFS('무신사 메타 광고'!$N:$N, '무신사 메타 광고'!$D:$D, $B597),SUMIFS('무신사 메타 광고'!$N:$N,'무신사 메타 광고'!$I:$I,$C$4,'무신사 메타 광고'!$D:$D,$B597))</f>
        <v>0</v>
      </c>
      <c r="I597" s="10">
        <f>IF($C$4="", SUMIFS('무신사 메타 광고'!$U:$U, '무신사 메타 광고'!$D:$D, $B597),SUMIFS('무신사 메타 광고'!$U:$U,'무신사 메타 광고'!$I:$I,$C$4,'무신사 메타 광고'!$D:$D,$B597))</f>
        <v>0</v>
      </c>
      <c r="J597" s="11">
        <f t="shared" si="28"/>
        <v>0</v>
      </c>
      <c r="K597" s="11">
        <f t="shared" si="29"/>
        <v>0</v>
      </c>
      <c r="L597" s="12" t="str">
        <f t="shared" si="30"/>
        <v xml:space="preserve"> </v>
      </c>
      <c r="N597" s="10">
        <f>IF($C$4="", SUMIFS('무신사 메타 광고'!$X:$X, '무신사 메타 광고'!$D:$D, $B597),SUMIFS('무신사 메타 광고'!$X:$X,'무신사 메타 광고'!I:I,$C$4,'무신사 메타 광고'!D:D,$B597))</f>
        <v>0</v>
      </c>
      <c r="O597" s="11">
        <f t="shared" si="31"/>
        <v>0</v>
      </c>
      <c r="R597" s="13"/>
      <c r="S597" s="10">
        <f>IF($S$4="", SUMIFS('무신사 메타 광고'!$L:$L, '무신사 메타 광고'!$C:$C, $R597),SUMIFS('무신사 메타 광고'!L:L,'무신사 메타 광고'!$I:$I,$S$4,'무신사 메타 광고'!$C:$C,$R597))</f>
        <v>0</v>
      </c>
      <c r="T597" s="10">
        <f>IF($S$4="", SUMIFS('무신사 메타 광고'!$V:$V, '무신사 메타 광고'!$C:$C, $R597),SUMIFS('무신사 메타 광고'!$V:$V,'무신사 메타 광고'!$I:$I,$S$4,'무신사 메타 광고'!$C:$C,$R597))</f>
        <v>0</v>
      </c>
      <c r="U597" s="11">
        <f t="shared" si="32"/>
        <v>0</v>
      </c>
      <c r="V597" s="12" t="str">
        <f t="shared" si="36"/>
        <v xml:space="preserve"> </v>
      </c>
      <c r="W597" s="10">
        <f>IF($S$4="", SUMIFS('무신사 메타 광고'!$K:$K, '무신사 메타 광고'!$C:$C, $R597),SUMIFS('무신사 메타 광고'!$K:$K,'무신사 메타 광고'!$I:$I,$S$4,'무신사 메타 광고'!$C:$C,$R597))</f>
        <v>0</v>
      </c>
      <c r="X597" s="10">
        <f>IF($S$4="", SUMIFS('무신사 메타 광고'!$N:$N, '무신사 메타 광고'!$C:$C, $R597),SUMIFS('무신사 메타 광고'!$N:$N,'무신사 메타 광고'!$I:$I,$S$4,'무신사 메타 광고'!$C:$C,$R597))</f>
        <v>0</v>
      </c>
      <c r="Y597" s="11">
        <f t="shared" si="33"/>
        <v>0</v>
      </c>
      <c r="Z597" s="12" t="str">
        <f t="shared" si="37"/>
        <v xml:space="preserve"> </v>
      </c>
      <c r="AB597" s="10">
        <f>IF($S$4="", SUMIFS('무신사 메타 광고'!$X:$X, '무신사 메타 광고'!$C:$C, $R597),SUMIFS('무신사 메타 광고'!$X:$X,'무신사 메타 광고'!$I:$I,$S$4,'무신사 메타 광고'!$C:$C,$R597))</f>
        <v>0</v>
      </c>
      <c r="AC597" s="11">
        <f t="shared" si="34"/>
        <v>0</v>
      </c>
    </row>
    <row r="598" spans="2:29">
      <c r="B598" s="9"/>
      <c r="C598" s="10">
        <f>IF($C$4="", SUMIFS('무신사 메타 광고'!$L:$L, '무신사 메타 광고'!$D:$D, $B598), SUMIFS('무신사 메타 광고'!$L:$L, '무신사 메타 광고'!$I:$I, $C$4, '무신사 메타 광고'!$D:$D, $B598))</f>
        <v>0</v>
      </c>
      <c r="D598" s="10">
        <f>IF($C$4="", SUMIFS('무신사 메타 광고'!$V:$V, '무신사 메타 광고'!$D:$D, $B598), SUMIFS('무신사 메타 광고'!$V:$V,'무신사 메타 광고'!$I:$I,$C$4,'무신사 메타 광고'!$D:$D,$B598))</f>
        <v>0</v>
      </c>
      <c r="E598" s="11">
        <f t="shared" si="27"/>
        <v>0</v>
      </c>
      <c r="F598" s="12" t="str">
        <f t="shared" si="35"/>
        <v xml:space="preserve"> </v>
      </c>
      <c r="G598" s="10">
        <f>IF($C$4="", SUMIFS('무신사 메타 광고'!$K:$K, '무신사 메타 광고'!$D:$D, $B598), SUMIFS('무신사 메타 광고'!$K:$K,'무신사 메타 광고'!$I:$I,$C$4,'무신사 메타 광고'!D:D,$B598))</f>
        <v>0</v>
      </c>
      <c r="H598" s="10">
        <f>IF($C$4="", SUMIFS('무신사 메타 광고'!$N:$N, '무신사 메타 광고'!$D:$D, $B598),SUMIFS('무신사 메타 광고'!$N:$N,'무신사 메타 광고'!$I:$I,$C$4,'무신사 메타 광고'!$D:$D,$B598))</f>
        <v>0</v>
      </c>
      <c r="I598" s="10">
        <f>IF($C$4="", SUMIFS('무신사 메타 광고'!$U:$U, '무신사 메타 광고'!$D:$D, $B598),SUMIFS('무신사 메타 광고'!$U:$U,'무신사 메타 광고'!$I:$I,$C$4,'무신사 메타 광고'!$D:$D,$B598))</f>
        <v>0</v>
      </c>
      <c r="J598" s="11">
        <f t="shared" si="28"/>
        <v>0</v>
      </c>
      <c r="K598" s="11">
        <f t="shared" si="29"/>
        <v>0</v>
      </c>
      <c r="L598" s="12" t="str">
        <f t="shared" si="30"/>
        <v xml:space="preserve"> </v>
      </c>
      <c r="N598" s="10">
        <f>IF($C$4="", SUMIFS('무신사 메타 광고'!$X:$X, '무신사 메타 광고'!$D:$D, $B598),SUMIFS('무신사 메타 광고'!$X:$X,'무신사 메타 광고'!I:I,$C$4,'무신사 메타 광고'!D:D,$B598))</f>
        <v>0</v>
      </c>
      <c r="O598" s="11">
        <f t="shared" si="31"/>
        <v>0</v>
      </c>
      <c r="R598" s="13"/>
      <c r="S598" s="10">
        <f>IF($S$4="", SUMIFS('무신사 메타 광고'!$L:$L, '무신사 메타 광고'!$C:$C, $R598),SUMIFS('무신사 메타 광고'!L:L,'무신사 메타 광고'!$I:$I,$S$4,'무신사 메타 광고'!$C:$C,$R598))</f>
        <v>0</v>
      </c>
      <c r="T598" s="10">
        <f>IF($S$4="", SUMIFS('무신사 메타 광고'!$V:$V, '무신사 메타 광고'!$C:$C, $R598),SUMIFS('무신사 메타 광고'!$V:$V,'무신사 메타 광고'!$I:$I,$S$4,'무신사 메타 광고'!$C:$C,$R598))</f>
        <v>0</v>
      </c>
      <c r="U598" s="11">
        <f t="shared" si="32"/>
        <v>0</v>
      </c>
      <c r="V598" s="12" t="str">
        <f t="shared" si="36"/>
        <v xml:space="preserve"> </v>
      </c>
      <c r="W598" s="10">
        <f>IF($S$4="", SUMIFS('무신사 메타 광고'!$K:$K, '무신사 메타 광고'!$C:$C, $R598),SUMIFS('무신사 메타 광고'!$K:$K,'무신사 메타 광고'!$I:$I,$S$4,'무신사 메타 광고'!$C:$C,$R598))</f>
        <v>0</v>
      </c>
      <c r="X598" s="10">
        <f>IF($S$4="", SUMIFS('무신사 메타 광고'!$N:$N, '무신사 메타 광고'!$C:$C, $R598),SUMIFS('무신사 메타 광고'!$N:$N,'무신사 메타 광고'!$I:$I,$S$4,'무신사 메타 광고'!$C:$C,$R598))</f>
        <v>0</v>
      </c>
      <c r="Y598" s="11">
        <f t="shared" si="33"/>
        <v>0</v>
      </c>
      <c r="Z598" s="12" t="str">
        <f t="shared" si="37"/>
        <v xml:space="preserve"> </v>
      </c>
      <c r="AB598" s="10">
        <f>IF($S$4="", SUMIFS('무신사 메타 광고'!$X:$X, '무신사 메타 광고'!$C:$C, $R598),SUMIFS('무신사 메타 광고'!$X:$X,'무신사 메타 광고'!$I:$I,$S$4,'무신사 메타 광고'!$C:$C,$R598))</f>
        <v>0</v>
      </c>
      <c r="AC598" s="11">
        <f t="shared" si="34"/>
        <v>0</v>
      </c>
    </row>
    <row r="599" spans="2:29">
      <c r="B599" s="9"/>
      <c r="C599" s="10">
        <f>IF($C$4="", SUMIFS('무신사 메타 광고'!$L:$L, '무신사 메타 광고'!$D:$D, $B599), SUMIFS('무신사 메타 광고'!$L:$L, '무신사 메타 광고'!$I:$I, $C$4, '무신사 메타 광고'!$D:$D, $B599))</f>
        <v>0</v>
      </c>
      <c r="D599" s="10">
        <f>IF($C$4="", SUMIFS('무신사 메타 광고'!$V:$V, '무신사 메타 광고'!$D:$D, $B599), SUMIFS('무신사 메타 광고'!$V:$V,'무신사 메타 광고'!$I:$I,$C$4,'무신사 메타 광고'!$D:$D,$B599))</f>
        <v>0</v>
      </c>
      <c r="E599" s="11">
        <f t="shared" si="27"/>
        <v>0</v>
      </c>
      <c r="F599" s="12" t="str">
        <f t="shared" si="35"/>
        <v xml:space="preserve"> </v>
      </c>
      <c r="G599" s="10">
        <f>IF($C$4="", SUMIFS('무신사 메타 광고'!$K:$K, '무신사 메타 광고'!$D:$D, $B599), SUMIFS('무신사 메타 광고'!$K:$K,'무신사 메타 광고'!$I:$I,$C$4,'무신사 메타 광고'!D:D,$B599))</f>
        <v>0</v>
      </c>
      <c r="H599" s="10">
        <f>IF($C$4="", SUMIFS('무신사 메타 광고'!$N:$N, '무신사 메타 광고'!$D:$D, $B599),SUMIFS('무신사 메타 광고'!$N:$N,'무신사 메타 광고'!$I:$I,$C$4,'무신사 메타 광고'!$D:$D,$B599))</f>
        <v>0</v>
      </c>
      <c r="I599" s="10">
        <f>IF($C$4="", SUMIFS('무신사 메타 광고'!$U:$U, '무신사 메타 광고'!$D:$D, $B599),SUMIFS('무신사 메타 광고'!$U:$U,'무신사 메타 광고'!$I:$I,$C$4,'무신사 메타 광고'!$D:$D,$B599))</f>
        <v>0</v>
      </c>
      <c r="J599" s="11">
        <f t="shared" si="28"/>
        <v>0</v>
      </c>
      <c r="K599" s="11">
        <f t="shared" si="29"/>
        <v>0</v>
      </c>
      <c r="L599" s="12" t="str">
        <f t="shared" si="30"/>
        <v xml:space="preserve"> </v>
      </c>
      <c r="N599" s="10">
        <f>IF($C$4="", SUMIFS('무신사 메타 광고'!$X:$X, '무신사 메타 광고'!$D:$D, $B599),SUMIFS('무신사 메타 광고'!$X:$X,'무신사 메타 광고'!I:I,$C$4,'무신사 메타 광고'!D:D,$B599))</f>
        <v>0</v>
      </c>
      <c r="O599" s="11">
        <f t="shared" si="31"/>
        <v>0</v>
      </c>
      <c r="R599" s="13"/>
      <c r="S599" s="10">
        <f>IF($S$4="", SUMIFS('무신사 메타 광고'!$L:$L, '무신사 메타 광고'!$C:$C, $R599),SUMIFS('무신사 메타 광고'!L:L,'무신사 메타 광고'!$I:$I,$S$4,'무신사 메타 광고'!$C:$C,$R599))</f>
        <v>0</v>
      </c>
      <c r="T599" s="10">
        <f>IF($S$4="", SUMIFS('무신사 메타 광고'!$V:$V, '무신사 메타 광고'!$C:$C, $R599),SUMIFS('무신사 메타 광고'!$V:$V,'무신사 메타 광고'!$I:$I,$S$4,'무신사 메타 광고'!$C:$C,$R599))</f>
        <v>0</v>
      </c>
      <c r="U599" s="11">
        <f t="shared" si="32"/>
        <v>0</v>
      </c>
      <c r="V599" s="12" t="str">
        <f t="shared" si="36"/>
        <v xml:space="preserve"> </v>
      </c>
      <c r="W599" s="10">
        <f>IF($S$4="", SUMIFS('무신사 메타 광고'!$K:$K, '무신사 메타 광고'!$C:$C, $R599),SUMIFS('무신사 메타 광고'!$K:$K,'무신사 메타 광고'!$I:$I,$S$4,'무신사 메타 광고'!$C:$C,$R599))</f>
        <v>0</v>
      </c>
      <c r="X599" s="10">
        <f>IF($S$4="", SUMIFS('무신사 메타 광고'!$N:$N, '무신사 메타 광고'!$C:$C, $R599),SUMIFS('무신사 메타 광고'!$N:$N,'무신사 메타 광고'!$I:$I,$S$4,'무신사 메타 광고'!$C:$C,$R599))</f>
        <v>0</v>
      </c>
      <c r="Y599" s="11">
        <f t="shared" si="33"/>
        <v>0</v>
      </c>
      <c r="Z599" s="12" t="str">
        <f t="shared" si="37"/>
        <v xml:space="preserve"> </v>
      </c>
      <c r="AB599" s="10">
        <f>IF($S$4="", SUMIFS('무신사 메타 광고'!$X:$X, '무신사 메타 광고'!$C:$C, $R599),SUMIFS('무신사 메타 광고'!$X:$X,'무신사 메타 광고'!$I:$I,$S$4,'무신사 메타 광고'!$C:$C,$R599))</f>
        <v>0</v>
      </c>
      <c r="AC599" s="11">
        <f t="shared" si="34"/>
        <v>0</v>
      </c>
    </row>
    <row r="600" spans="2:29">
      <c r="B600" s="9"/>
      <c r="C600" s="10">
        <f>IF($C$4="", SUMIFS('무신사 메타 광고'!$L:$L, '무신사 메타 광고'!$D:$D, $B600), SUMIFS('무신사 메타 광고'!$L:$L, '무신사 메타 광고'!$I:$I, $C$4, '무신사 메타 광고'!$D:$D, $B600))</f>
        <v>0</v>
      </c>
      <c r="D600" s="10">
        <f>IF($C$4="", SUMIFS('무신사 메타 광고'!$V:$V, '무신사 메타 광고'!$D:$D, $B600), SUMIFS('무신사 메타 광고'!$V:$V,'무신사 메타 광고'!$I:$I,$C$4,'무신사 메타 광고'!$D:$D,$B600))</f>
        <v>0</v>
      </c>
      <c r="E600" s="11">
        <f t="shared" si="27"/>
        <v>0</v>
      </c>
      <c r="F600" s="12" t="str">
        <f t="shared" si="35"/>
        <v xml:space="preserve"> </v>
      </c>
      <c r="G600" s="10">
        <f>IF($C$4="", SUMIFS('무신사 메타 광고'!$K:$K, '무신사 메타 광고'!$D:$D, $B600), SUMIFS('무신사 메타 광고'!$K:$K,'무신사 메타 광고'!$I:$I,$C$4,'무신사 메타 광고'!D:D,$B600))</f>
        <v>0</v>
      </c>
      <c r="H600" s="10">
        <f>IF($C$4="", SUMIFS('무신사 메타 광고'!$N:$N, '무신사 메타 광고'!$D:$D, $B600),SUMIFS('무신사 메타 광고'!$N:$N,'무신사 메타 광고'!$I:$I,$C$4,'무신사 메타 광고'!$D:$D,$B600))</f>
        <v>0</v>
      </c>
      <c r="I600" s="10">
        <f>IF($C$4="", SUMIFS('무신사 메타 광고'!$U:$U, '무신사 메타 광고'!$D:$D, $B600),SUMIFS('무신사 메타 광고'!$U:$U,'무신사 메타 광고'!$I:$I,$C$4,'무신사 메타 광고'!$D:$D,$B600))</f>
        <v>0</v>
      </c>
      <c r="J600" s="11">
        <f t="shared" si="28"/>
        <v>0</v>
      </c>
      <c r="K600" s="11">
        <f t="shared" si="29"/>
        <v>0</v>
      </c>
      <c r="L600" s="12" t="str">
        <f t="shared" si="30"/>
        <v xml:space="preserve"> </v>
      </c>
      <c r="N600" s="10">
        <f>IF($C$4="", SUMIFS('무신사 메타 광고'!$X:$X, '무신사 메타 광고'!$D:$D, $B600),SUMIFS('무신사 메타 광고'!$X:$X,'무신사 메타 광고'!I:I,$C$4,'무신사 메타 광고'!D:D,$B600))</f>
        <v>0</v>
      </c>
      <c r="O600" s="11">
        <f t="shared" si="31"/>
        <v>0</v>
      </c>
      <c r="R600" s="13"/>
      <c r="S600" s="10">
        <f>IF($S$4="", SUMIFS('무신사 메타 광고'!$L:$L, '무신사 메타 광고'!$C:$C, $R600),SUMIFS('무신사 메타 광고'!L:L,'무신사 메타 광고'!$I:$I,$S$4,'무신사 메타 광고'!$C:$C,$R600))</f>
        <v>0</v>
      </c>
      <c r="T600" s="10">
        <f>IF($S$4="", SUMIFS('무신사 메타 광고'!$V:$V, '무신사 메타 광고'!$C:$C, $R600),SUMIFS('무신사 메타 광고'!$V:$V,'무신사 메타 광고'!$I:$I,$S$4,'무신사 메타 광고'!$C:$C,$R600))</f>
        <v>0</v>
      </c>
      <c r="U600" s="11">
        <f t="shared" si="32"/>
        <v>0</v>
      </c>
      <c r="V600" s="12" t="str">
        <f t="shared" si="36"/>
        <v xml:space="preserve"> </v>
      </c>
      <c r="W600" s="10">
        <f>IF($S$4="", SUMIFS('무신사 메타 광고'!$K:$K, '무신사 메타 광고'!$C:$C, $R600),SUMIFS('무신사 메타 광고'!$K:$K,'무신사 메타 광고'!$I:$I,$S$4,'무신사 메타 광고'!$C:$C,$R600))</f>
        <v>0</v>
      </c>
      <c r="X600" s="10">
        <f>IF($S$4="", SUMIFS('무신사 메타 광고'!$N:$N, '무신사 메타 광고'!$C:$C, $R600),SUMIFS('무신사 메타 광고'!$N:$N,'무신사 메타 광고'!$I:$I,$S$4,'무신사 메타 광고'!$C:$C,$R600))</f>
        <v>0</v>
      </c>
      <c r="Y600" s="11">
        <f t="shared" si="33"/>
        <v>0</v>
      </c>
      <c r="Z600" s="12" t="str">
        <f t="shared" si="37"/>
        <v xml:space="preserve"> </v>
      </c>
      <c r="AB600" s="10">
        <f>IF($S$4="", SUMIFS('무신사 메타 광고'!$X:$X, '무신사 메타 광고'!$C:$C, $R600),SUMIFS('무신사 메타 광고'!$X:$X,'무신사 메타 광고'!$I:$I,$S$4,'무신사 메타 광고'!$C:$C,$R600))</f>
        <v>0</v>
      </c>
      <c r="AC600" s="11">
        <f t="shared" si="34"/>
        <v>0</v>
      </c>
    </row>
    <row r="601" spans="2:29">
      <c r="B601" s="9"/>
      <c r="C601" s="10">
        <f>IF($C$4="", SUMIFS('무신사 메타 광고'!$L:$L, '무신사 메타 광고'!$D:$D, $B601), SUMIFS('무신사 메타 광고'!$L:$L, '무신사 메타 광고'!$I:$I, $C$4, '무신사 메타 광고'!$D:$D, $B601))</f>
        <v>0</v>
      </c>
      <c r="D601" s="10">
        <f>IF($C$4="", SUMIFS('무신사 메타 광고'!$V:$V, '무신사 메타 광고'!$D:$D, $B601), SUMIFS('무신사 메타 광고'!$V:$V,'무신사 메타 광고'!$I:$I,$C$4,'무신사 메타 광고'!$D:$D,$B601))</f>
        <v>0</v>
      </c>
      <c r="E601" s="11">
        <f t="shared" si="27"/>
        <v>0</v>
      </c>
      <c r="F601" s="12" t="str">
        <f t="shared" si="35"/>
        <v xml:space="preserve"> </v>
      </c>
      <c r="G601" s="10">
        <f>IF($C$4="", SUMIFS('무신사 메타 광고'!$K:$K, '무신사 메타 광고'!$D:$D, $B601), SUMIFS('무신사 메타 광고'!$K:$K,'무신사 메타 광고'!$I:$I,$C$4,'무신사 메타 광고'!D:D,$B601))</f>
        <v>0</v>
      </c>
      <c r="H601" s="10">
        <f>IF($C$4="", SUMIFS('무신사 메타 광고'!$N:$N, '무신사 메타 광고'!$D:$D, $B601),SUMIFS('무신사 메타 광고'!$N:$N,'무신사 메타 광고'!$I:$I,$C$4,'무신사 메타 광고'!$D:$D,$B601))</f>
        <v>0</v>
      </c>
      <c r="I601" s="10">
        <f>IF($C$4="", SUMIFS('무신사 메타 광고'!$U:$U, '무신사 메타 광고'!$D:$D, $B601),SUMIFS('무신사 메타 광고'!$U:$U,'무신사 메타 광고'!$I:$I,$C$4,'무신사 메타 광고'!$D:$D,$B601))</f>
        <v>0</v>
      </c>
      <c r="J601" s="11">
        <f t="shared" si="28"/>
        <v>0</v>
      </c>
      <c r="K601" s="11">
        <f t="shared" si="29"/>
        <v>0</v>
      </c>
      <c r="L601" s="12" t="str">
        <f t="shared" si="30"/>
        <v xml:space="preserve"> </v>
      </c>
      <c r="N601" s="10">
        <f>IF($C$4="", SUMIFS('무신사 메타 광고'!$X:$X, '무신사 메타 광고'!$D:$D, $B601),SUMIFS('무신사 메타 광고'!$X:$X,'무신사 메타 광고'!I:I,$C$4,'무신사 메타 광고'!D:D,$B601))</f>
        <v>0</v>
      </c>
      <c r="O601" s="11">
        <f t="shared" si="31"/>
        <v>0</v>
      </c>
      <c r="R601" s="13"/>
      <c r="S601" s="10">
        <f>IF($S$4="", SUMIFS('무신사 메타 광고'!$L:$L, '무신사 메타 광고'!$C:$C, $R601),SUMIFS('무신사 메타 광고'!L:L,'무신사 메타 광고'!$I:$I,$S$4,'무신사 메타 광고'!$C:$C,$R601))</f>
        <v>0</v>
      </c>
      <c r="T601" s="10">
        <f>IF($S$4="", SUMIFS('무신사 메타 광고'!$V:$V, '무신사 메타 광고'!$C:$C, $R601),SUMIFS('무신사 메타 광고'!$V:$V,'무신사 메타 광고'!$I:$I,$S$4,'무신사 메타 광고'!$C:$C,$R601))</f>
        <v>0</v>
      </c>
      <c r="U601" s="11">
        <f t="shared" si="32"/>
        <v>0</v>
      </c>
      <c r="V601" s="12" t="str">
        <f t="shared" si="36"/>
        <v xml:space="preserve"> </v>
      </c>
      <c r="W601" s="10">
        <f>IF($S$4="", SUMIFS('무신사 메타 광고'!$K:$K, '무신사 메타 광고'!$C:$C, $R601),SUMIFS('무신사 메타 광고'!$K:$K,'무신사 메타 광고'!$I:$I,$S$4,'무신사 메타 광고'!$C:$C,$R601))</f>
        <v>0</v>
      </c>
      <c r="X601" s="10">
        <f>IF($S$4="", SUMIFS('무신사 메타 광고'!$N:$N, '무신사 메타 광고'!$C:$C, $R601),SUMIFS('무신사 메타 광고'!$N:$N,'무신사 메타 광고'!$I:$I,$S$4,'무신사 메타 광고'!$C:$C,$R601))</f>
        <v>0</v>
      </c>
      <c r="Y601" s="11">
        <f t="shared" si="33"/>
        <v>0</v>
      </c>
      <c r="Z601" s="12" t="str">
        <f t="shared" si="37"/>
        <v xml:space="preserve"> </v>
      </c>
      <c r="AB601" s="10">
        <f>IF($S$4="", SUMIFS('무신사 메타 광고'!$X:$X, '무신사 메타 광고'!$C:$C, $R601),SUMIFS('무신사 메타 광고'!$X:$X,'무신사 메타 광고'!$I:$I,$S$4,'무신사 메타 광고'!$C:$C,$R601))</f>
        <v>0</v>
      </c>
      <c r="AC601" s="11">
        <f t="shared" si="34"/>
        <v>0</v>
      </c>
    </row>
    <row r="602" spans="2:29">
      <c r="B602" s="9"/>
      <c r="C602" s="10">
        <f>IF($C$4="", SUMIFS('무신사 메타 광고'!$L:$L, '무신사 메타 광고'!$D:$D, $B602), SUMIFS('무신사 메타 광고'!$L:$L, '무신사 메타 광고'!$I:$I, $C$4, '무신사 메타 광고'!$D:$D, $B602))</f>
        <v>0</v>
      </c>
      <c r="D602" s="10">
        <f>IF($C$4="", SUMIFS('무신사 메타 광고'!$V:$V, '무신사 메타 광고'!$D:$D, $B602), SUMIFS('무신사 메타 광고'!$V:$V,'무신사 메타 광고'!$I:$I,$C$4,'무신사 메타 광고'!$D:$D,$B602))</f>
        <v>0</v>
      </c>
      <c r="E602" s="11">
        <f t="shared" si="27"/>
        <v>0</v>
      </c>
      <c r="F602" s="12" t="str">
        <f t="shared" si="35"/>
        <v xml:space="preserve"> </v>
      </c>
      <c r="G602" s="10">
        <f>IF($C$4="", SUMIFS('무신사 메타 광고'!$K:$K, '무신사 메타 광고'!$D:$D, $B602), SUMIFS('무신사 메타 광고'!$K:$K,'무신사 메타 광고'!$I:$I,$C$4,'무신사 메타 광고'!D:D,$B602))</f>
        <v>0</v>
      </c>
      <c r="H602" s="10">
        <f>IF($C$4="", SUMIFS('무신사 메타 광고'!$N:$N, '무신사 메타 광고'!$D:$D, $B602),SUMIFS('무신사 메타 광고'!$N:$N,'무신사 메타 광고'!$I:$I,$C$4,'무신사 메타 광고'!$D:$D,$B602))</f>
        <v>0</v>
      </c>
      <c r="I602" s="10">
        <f>IF($C$4="", SUMIFS('무신사 메타 광고'!$U:$U, '무신사 메타 광고'!$D:$D, $B602),SUMIFS('무신사 메타 광고'!$U:$U,'무신사 메타 광고'!$I:$I,$C$4,'무신사 메타 광고'!$D:$D,$B602))</f>
        <v>0</v>
      </c>
      <c r="J602" s="11">
        <f t="shared" si="28"/>
        <v>0</v>
      </c>
      <c r="K602" s="11">
        <f t="shared" si="29"/>
        <v>0</v>
      </c>
      <c r="L602" s="12" t="str">
        <f t="shared" si="30"/>
        <v xml:space="preserve"> </v>
      </c>
      <c r="N602" s="10">
        <f>IF($C$4="", SUMIFS('무신사 메타 광고'!$X:$X, '무신사 메타 광고'!$D:$D, $B602),SUMIFS('무신사 메타 광고'!$X:$X,'무신사 메타 광고'!I:I,$C$4,'무신사 메타 광고'!D:D,$B602))</f>
        <v>0</v>
      </c>
      <c r="O602" s="11">
        <f t="shared" si="31"/>
        <v>0</v>
      </c>
      <c r="R602" s="13"/>
      <c r="S602" s="10">
        <f>IF($S$4="", SUMIFS('무신사 메타 광고'!$L:$L, '무신사 메타 광고'!$C:$C, $R602),SUMIFS('무신사 메타 광고'!L:L,'무신사 메타 광고'!$I:$I,$S$4,'무신사 메타 광고'!$C:$C,$R602))</f>
        <v>0</v>
      </c>
      <c r="T602" s="10">
        <f>IF($S$4="", SUMIFS('무신사 메타 광고'!$V:$V, '무신사 메타 광고'!$C:$C, $R602),SUMIFS('무신사 메타 광고'!$V:$V,'무신사 메타 광고'!$I:$I,$S$4,'무신사 메타 광고'!$C:$C,$R602))</f>
        <v>0</v>
      </c>
      <c r="U602" s="11">
        <f t="shared" si="32"/>
        <v>0</v>
      </c>
      <c r="V602" s="12" t="str">
        <f t="shared" si="36"/>
        <v xml:space="preserve"> </v>
      </c>
      <c r="W602" s="10">
        <f>IF($S$4="", SUMIFS('무신사 메타 광고'!$K:$K, '무신사 메타 광고'!$C:$C, $R602),SUMIFS('무신사 메타 광고'!$K:$K,'무신사 메타 광고'!$I:$I,$S$4,'무신사 메타 광고'!$C:$C,$R602))</f>
        <v>0</v>
      </c>
      <c r="X602" s="10">
        <f>IF($S$4="", SUMIFS('무신사 메타 광고'!$N:$N, '무신사 메타 광고'!$C:$C, $R602),SUMIFS('무신사 메타 광고'!$N:$N,'무신사 메타 광고'!$I:$I,$S$4,'무신사 메타 광고'!$C:$C,$R602))</f>
        <v>0</v>
      </c>
      <c r="Y602" s="11">
        <f t="shared" si="33"/>
        <v>0</v>
      </c>
      <c r="Z602" s="12" t="str">
        <f t="shared" si="37"/>
        <v xml:space="preserve"> </v>
      </c>
      <c r="AB602" s="10">
        <f>IF($S$4="", SUMIFS('무신사 메타 광고'!$X:$X, '무신사 메타 광고'!$C:$C, $R602),SUMIFS('무신사 메타 광고'!$X:$X,'무신사 메타 광고'!$I:$I,$S$4,'무신사 메타 광고'!$C:$C,$R602))</f>
        <v>0</v>
      </c>
      <c r="AC602" s="11">
        <f t="shared" si="34"/>
        <v>0</v>
      </c>
    </row>
    <row r="603" spans="2:29">
      <c r="B603" s="9"/>
      <c r="C603" s="10">
        <f>IF($C$4="", SUMIFS('무신사 메타 광고'!$L:$L, '무신사 메타 광고'!$D:$D, $B603), SUMIFS('무신사 메타 광고'!$L:$L, '무신사 메타 광고'!$I:$I, $C$4, '무신사 메타 광고'!$D:$D, $B603))</f>
        <v>0</v>
      </c>
      <c r="D603" s="10">
        <f>IF($C$4="", SUMIFS('무신사 메타 광고'!$V:$V, '무신사 메타 광고'!$D:$D, $B603), SUMIFS('무신사 메타 광고'!$V:$V,'무신사 메타 광고'!$I:$I,$C$4,'무신사 메타 광고'!$D:$D,$B603))</f>
        <v>0</v>
      </c>
      <c r="E603" s="11">
        <f t="shared" si="27"/>
        <v>0</v>
      </c>
      <c r="F603" s="12" t="str">
        <f t="shared" si="35"/>
        <v xml:space="preserve"> </v>
      </c>
      <c r="G603" s="10">
        <f>IF($C$4="", SUMIFS('무신사 메타 광고'!$K:$K, '무신사 메타 광고'!$D:$D, $B603), SUMIFS('무신사 메타 광고'!$K:$K,'무신사 메타 광고'!$I:$I,$C$4,'무신사 메타 광고'!D:D,$B603))</f>
        <v>0</v>
      </c>
      <c r="H603" s="10">
        <f>IF($C$4="", SUMIFS('무신사 메타 광고'!$N:$N, '무신사 메타 광고'!$D:$D, $B603),SUMIFS('무신사 메타 광고'!$N:$N,'무신사 메타 광고'!$I:$I,$C$4,'무신사 메타 광고'!$D:$D,$B603))</f>
        <v>0</v>
      </c>
      <c r="I603" s="10">
        <f>IF($C$4="", SUMIFS('무신사 메타 광고'!$U:$U, '무신사 메타 광고'!$D:$D, $B603),SUMIFS('무신사 메타 광고'!$U:$U,'무신사 메타 광고'!$I:$I,$C$4,'무신사 메타 광고'!$D:$D,$B603))</f>
        <v>0</v>
      </c>
      <c r="J603" s="11">
        <f t="shared" si="28"/>
        <v>0</v>
      </c>
      <c r="K603" s="11">
        <f t="shared" si="29"/>
        <v>0</v>
      </c>
      <c r="L603" s="12" t="str">
        <f t="shared" si="30"/>
        <v xml:space="preserve"> </v>
      </c>
      <c r="N603" s="10">
        <f>IF($C$4="", SUMIFS('무신사 메타 광고'!$X:$X, '무신사 메타 광고'!$D:$D, $B603),SUMIFS('무신사 메타 광고'!$X:$X,'무신사 메타 광고'!I:I,$C$4,'무신사 메타 광고'!D:D,$B603))</f>
        <v>0</v>
      </c>
      <c r="O603" s="11">
        <f t="shared" si="31"/>
        <v>0</v>
      </c>
      <c r="R603" s="13"/>
      <c r="S603" s="10">
        <f>IF($S$4="", SUMIFS('무신사 메타 광고'!$L:$L, '무신사 메타 광고'!$C:$C, $R603),SUMIFS('무신사 메타 광고'!L:L,'무신사 메타 광고'!$I:$I,$S$4,'무신사 메타 광고'!$C:$C,$R603))</f>
        <v>0</v>
      </c>
      <c r="T603" s="10">
        <f>IF($S$4="", SUMIFS('무신사 메타 광고'!$V:$V, '무신사 메타 광고'!$C:$C, $R603),SUMIFS('무신사 메타 광고'!$V:$V,'무신사 메타 광고'!$I:$I,$S$4,'무신사 메타 광고'!$C:$C,$R603))</f>
        <v>0</v>
      </c>
      <c r="U603" s="11">
        <f t="shared" si="32"/>
        <v>0</v>
      </c>
      <c r="V603" s="12" t="str">
        <f t="shared" si="36"/>
        <v xml:space="preserve"> </v>
      </c>
      <c r="W603" s="10">
        <f>IF($S$4="", SUMIFS('무신사 메타 광고'!$K:$K, '무신사 메타 광고'!$C:$C, $R603),SUMIFS('무신사 메타 광고'!$K:$K,'무신사 메타 광고'!$I:$I,$S$4,'무신사 메타 광고'!$C:$C,$R603))</f>
        <v>0</v>
      </c>
      <c r="X603" s="10">
        <f>IF($S$4="", SUMIFS('무신사 메타 광고'!$N:$N, '무신사 메타 광고'!$C:$C, $R603),SUMIFS('무신사 메타 광고'!$N:$N,'무신사 메타 광고'!$I:$I,$S$4,'무신사 메타 광고'!$C:$C,$R603))</f>
        <v>0</v>
      </c>
      <c r="Y603" s="11">
        <f t="shared" si="33"/>
        <v>0</v>
      </c>
      <c r="Z603" s="12" t="str">
        <f t="shared" si="37"/>
        <v xml:space="preserve"> </v>
      </c>
      <c r="AB603" s="10">
        <f>IF($S$4="", SUMIFS('무신사 메타 광고'!$X:$X, '무신사 메타 광고'!$C:$C, $R603),SUMIFS('무신사 메타 광고'!$X:$X,'무신사 메타 광고'!$I:$I,$S$4,'무신사 메타 광고'!$C:$C,$R603))</f>
        <v>0</v>
      </c>
      <c r="AC603" s="11">
        <f t="shared" si="34"/>
        <v>0</v>
      </c>
    </row>
    <row r="604" spans="2:29">
      <c r="B604" s="9"/>
      <c r="C604" s="10">
        <f>IF($C$4="", SUMIFS('무신사 메타 광고'!$L:$L, '무신사 메타 광고'!$D:$D, $B604), SUMIFS('무신사 메타 광고'!$L:$L, '무신사 메타 광고'!$I:$I, $C$4, '무신사 메타 광고'!$D:$D, $B604))</f>
        <v>0</v>
      </c>
      <c r="D604" s="10">
        <f>IF($C$4="", SUMIFS('무신사 메타 광고'!$V:$V, '무신사 메타 광고'!$D:$D, $B604), SUMIFS('무신사 메타 광고'!$V:$V,'무신사 메타 광고'!$I:$I,$C$4,'무신사 메타 광고'!$D:$D,$B604))</f>
        <v>0</v>
      </c>
      <c r="E604" s="11">
        <f t="shared" si="27"/>
        <v>0</v>
      </c>
      <c r="F604" s="12" t="str">
        <f t="shared" si="35"/>
        <v xml:space="preserve"> </v>
      </c>
      <c r="G604" s="10">
        <f>IF($C$4="", SUMIFS('무신사 메타 광고'!$K:$K, '무신사 메타 광고'!$D:$D, $B604), SUMIFS('무신사 메타 광고'!$K:$K,'무신사 메타 광고'!$I:$I,$C$4,'무신사 메타 광고'!D:D,$B604))</f>
        <v>0</v>
      </c>
      <c r="H604" s="10">
        <f>IF($C$4="", SUMIFS('무신사 메타 광고'!$N:$N, '무신사 메타 광고'!$D:$D, $B604),SUMIFS('무신사 메타 광고'!$N:$N,'무신사 메타 광고'!$I:$I,$C$4,'무신사 메타 광고'!$D:$D,$B604))</f>
        <v>0</v>
      </c>
      <c r="I604" s="10">
        <f>IF($C$4="", SUMIFS('무신사 메타 광고'!$U:$U, '무신사 메타 광고'!$D:$D, $B604),SUMIFS('무신사 메타 광고'!$U:$U,'무신사 메타 광고'!$I:$I,$C$4,'무신사 메타 광고'!$D:$D,$B604))</f>
        <v>0</v>
      </c>
      <c r="J604" s="11">
        <f t="shared" si="28"/>
        <v>0</v>
      </c>
      <c r="K604" s="11">
        <f t="shared" si="29"/>
        <v>0</v>
      </c>
      <c r="L604" s="12" t="str">
        <f t="shared" si="30"/>
        <v xml:space="preserve"> </v>
      </c>
      <c r="N604" s="10">
        <f>IF($C$4="", SUMIFS('무신사 메타 광고'!$X:$X, '무신사 메타 광고'!$D:$D, $B604),SUMIFS('무신사 메타 광고'!$X:$X,'무신사 메타 광고'!I:I,$C$4,'무신사 메타 광고'!D:D,$B604))</f>
        <v>0</v>
      </c>
      <c r="O604" s="11">
        <f t="shared" si="31"/>
        <v>0</v>
      </c>
      <c r="R604" s="13"/>
      <c r="S604" s="10">
        <f>IF($S$4="", SUMIFS('무신사 메타 광고'!$L:$L, '무신사 메타 광고'!$C:$C, $R604),SUMIFS('무신사 메타 광고'!L:L,'무신사 메타 광고'!$I:$I,$S$4,'무신사 메타 광고'!$C:$C,$R604))</f>
        <v>0</v>
      </c>
      <c r="T604" s="10">
        <f>IF($S$4="", SUMIFS('무신사 메타 광고'!$V:$V, '무신사 메타 광고'!$C:$C, $R604),SUMIFS('무신사 메타 광고'!$V:$V,'무신사 메타 광고'!$I:$I,$S$4,'무신사 메타 광고'!$C:$C,$R604))</f>
        <v>0</v>
      </c>
      <c r="U604" s="11">
        <f t="shared" si="32"/>
        <v>0</v>
      </c>
      <c r="V604" s="12" t="str">
        <f t="shared" si="36"/>
        <v xml:space="preserve"> </v>
      </c>
      <c r="W604" s="10">
        <f>IF($S$4="", SUMIFS('무신사 메타 광고'!$K:$K, '무신사 메타 광고'!$C:$C, $R604),SUMIFS('무신사 메타 광고'!$K:$K,'무신사 메타 광고'!$I:$I,$S$4,'무신사 메타 광고'!$C:$C,$R604))</f>
        <v>0</v>
      </c>
      <c r="X604" s="10">
        <f>IF($S$4="", SUMIFS('무신사 메타 광고'!$N:$N, '무신사 메타 광고'!$C:$C, $R604),SUMIFS('무신사 메타 광고'!$N:$N,'무신사 메타 광고'!$I:$I,$S$4,'무신사 메타 광고'!$C:$C,$R604))</f>
        <v>0</v>
      </c>
      <c r="Y604" s="11">
        <f t="shared" si="33"/>
        <v>0</v>
      </c>
      <c r="Z604" s="12" t="str">
        <f t="shared" si="37"/>
        <v xml:space="preserve"> </v>
      </c>
      <c r="AB604" s="10">
        <f>IF($S$4="", SUMIFS('무신사 메타 광고'!$X:$X, '무신사 메타 광고'!$C:$C, $R604),SUMIFS('무신사 메타 광고'!$X:$X,'무신사 메타 광고'!$I:$I,$S$4,'무신사 메타 광고'!$C:$C,$R604))</f>
        <v>0</v>
      </c>
      <c r="AC604" s="11">
        <f t="shared" si="34"/>
        <v>0</v>
      </c>
    </row>
    <row r="605" spans="2:29">
      <c r="B605" s="9"/>
      <c r="C605" s="10">
        <f>IF($C$4="", SUMIFS('무신사 메타 광고'!$L:$L, '무신사 메타 광고'!$D:$D, $B605), SUMIFS('무신사 메타 광고'!$L:$L, '무신사 메타 광고'!$I:$I, $C$4, '무신사 메타 광고'!$D:$D, $B605))</f>
        <v>0</v>
      </c>
      <c r="D605" s="10">
        <f>IF($C$4="", SUMIFS('무신사 메타 광고'!$V:$V, '무신사 메타 광고'!$D:$D, $B605), SUMIFS('무신사 메타 광고'!$V:$V,'무신사 메타 광고'!$I:$I,$C$4,'무신사 메타 광고'!$D:$D,$B605))</f>
        <v>0</v>
      </c>
      <c r="E605" s="11">
        <f t="shared" si="27"/>
        <v>0</v>
      </c>
      <c r="F605" s="12" t="str">
        <f t="shared" si="35"/>
        <v xml:space="preserve"> </v>
      </c>
      <c r="G605" s="10">
        <f>IF($C$4="", SUMIFS('무신사 메타 광고'!$K:$K, '무신사 메타 광고'!$D:$D, $B605), SUMIFS('무신사 메타 광고'!$K:$K,'무신사 메타 광고'!$I:$I,$C$4,'무신사 메타 광고'!D:D,$B605))</f>
        <v>0</v>
      </c>
      <c r="H605" s="10">
        <f>IF($C$4="", SUMIFS('무신사 메타 광고'!$N:$N, '무신사 메타 광고'!$D:$D, $B605),SUMIFS('무신사 메타 광고'!$N:$N,'무신사 메타 광고'!$I:$I,$C$4,'무신사 메타 광고'!$D:$D,$B605))</f>
        <v>0</v>
      </c>
      <c r="I605" s="10">
        <f>IF($C$4="", SUMIFS('무신사 메타 광고'!$U:$U, '무신사 메타 광고'!$D:$D, $B605),SUMIFS('무신사 메타 광고'!$U:$U,'무신사 메타 광고'!$I:$I,$C$4,'무신사 메타 광고'!$D:$D,$B605))</f>
        <v>0</v>
      </c>
      <c r="J605" s="11">
        <f t="shared" si="28"/>
        <v>0</v>
      </c>
      <c r="K605" s="11">
        <f t="shared" si="29"/>
        <v>0</v>
      </c>
      <c r="L605" s="12" t="str">
        <f t="shared" si="30"/>
        <v xml:space="preserve"> </v>
      </c>
      <c r="N605" s="10">
        <f>IF($C$4="", SUMIFS('무신사 메타 광고'!$X:$X, '무신사 메타 광고'!$D:$D, $B605),SUMIFS('무신사 메타 광고'!$X:$X,'무신사 메타 광고'!I:I,$C$4,'무신사 메타 광고'!D:D,$B605))</f>
        <v>0</v>
      </c>
      <c r="O605" s="11">
        <f t="shared" si="31"/>
        <v>0</v>
      </c>
      <c r="R605" s="13"/>
      <c r="S605" s="10">
        <f>IF($S$4="", SUMIFS('무신사 메타 광고'!$L:$L, '무신사 메타 광고'!$C:$C, $R605),SUMIFS('무신사 메타 광고'!L:L,'무신사 메타 광고'!$I:$I,$S$4,'무신사 메타 광고'!$C:$C,$R605))</f>
        <v>0</v>
      </c>
      <c r="T605" s="10">
        <f>IF($S$4="", SUMIFS('무신사 메타 광고'!$V:$V, '무신사 메타 광고'!$C:$C, $R605),SUMIFS('무신사 메타 광고'!$V:$V,'무신사 메타 광고'!$I:$I,$S$4,'무신사 메타 광고'!$C:$C,$R605))</f>
        <v>0</v>
      </c>
      <c r="U605" s="11">
        <f t="shared" si="32"/>
        <v>0</v>
      </c>
      <c r="V605" s="12" t="str">
        <f t="shared" si="36"/>
        <v xml:space="preserve"> </v>
      </c>
      <c r="W605" s="10">
        <f>IF($S$4="", SUMIFS('무신사 메타 광고'!$K:$K, '무신사 메타 광고'!$C:$C, $R605),SUMIFS('무신사 메타 광고'!$K:$K,'무신사 메타 광고'!$I:$I,$S$4,'무신사 메타 광고'!$C:$C,$R605))</f>
        <v>0</v>
      </c>
      <c r="X605" s="10">
        <f>IF($S$4="", SUMIFS('무신사 메타 광고'!$N:$N, '무신사 메타 광고'!$C:$C, $R605),SUMIFS('무신사 메타 광고'!$N:$N,'무신사 메타 광고'!$I:$I,$S$4,'무신사 메타 광고'!$C:$C,$R605))</f>
        <v>0</v>
      </c>
      <c r="Y605" s="11">
        <f t="shared" si="33"/>
        <v>0</v>
      </c>
      <c r="Z605" s="12" t="str">
        <f t="shared" si="37"/>
        <v xml:space="preserve"> </v>
      </c>
      <c r="AB605" s="10">
        <f>IF($S$4="", SUMIFS('무신사 메타 광고'!$X:$X, '무신사 메타 광고'!$C:$C, $R605),SUMIFS('무신사 메타 광고'!$X:$X,'무신사 메타 광고'!$I:$I,$S$4,'무신사 메타 광고'!$C:$C,$R605))</f>
        <v>0</v>
      </c>
      <c r="AC605" s="11">
        <f t="shared" si="34"/>
        <v>0</v>
      </c>
    </row>
    <row r="606" spans="2:29">
      <c r="B606" s="9"/>
      <c r="C606" s="10">
        <f>IF($C$4="", SUMIFS('무신사 메타 광고'!$L:$L, '무신사 메타 광고'!$D:$D, $B606), SUMIFS('무신사 메타 광고'!$L:$L, '무신사 메타 광고'!$I:$I, $C$4, '무신사 메타 광고'!$D:$D, $B606))</f>
        <v>0</v>
      </c>
      <c r="D606" s="10">
        <f>IF($C$4="", SUMIFS('무신사 메타 광고'!$V:$V, '무신사 메타 광고'!$D:$D, $B606), SUMIFS('무신사 메타 광고'!$V:$V,'무신사 메타 광고'!$I:$I,$C$4,'무신사 메타 광고'!$D:$D,$B606))</f>
        <v>0</v>
      </c>
      <c r="E606" s="11">
        <f t="shared" si="27"/>
        <v>0</v>
      </c>
      <c r="F606" s="12" t="str">
        <f t="shared" si="35"/>
        <v xml:space="preserve"> </v>
      </c>
      <c r="G606" s="10">
        <f>IF($C$4="", SUMIFS('무신사 메타 광고'!$K:$K, '무신사 메타 광고'!$D:$D, $B606), SUMIFS('무신사 메타 광고'!$K:$K,'무신사 메타 광고'!$I:$I,$C$4,'무신사 메타 광고'!D:D,$B606))</f>
        <v>0</v>
      </c>
      <c r="H606" s="10">
        <f>IF($C$4="", SUMIFS('무신사 메타 광고'!$N:$N, '무신사 메타 광고'!$D:$D, $B606),SUMIFS('무신사 메타 광고'!$N:$N,'무신사 메타 광고'!$I:$I,$C$4,'무신사 메타 광고'!$D:$D,$B606))</f>
        <v>0</v>
      </c>
      <c r="I606" s="10">
        <f>IF($C$4="", SUMIFS('무신사 메타 광고'!$U:$U, '무신사 메타 광고'!$D:$D, $B606),SUMIFS('무신사 메타 광고'!$U:$U,'무신사 메타 광고'!$I:$I,$C$4,'무신사 메타 광고'!$D:$D,$B606))</f>
        <v>0</v>
      </c>
      <c r="J606" s="11">
        <f t="shared" si="28"/>
        <v>0</v>
      </c>
      <c r="K606" s="11">
        <f t="shared" si="29"/>
        <v>0</v>
      </c>
      <c r="L606" s="12" t="str">
        <f t="shared" si="30"/>
        <v xml:space="preserve"> </v>
      </c>
      <c r="N606" s="10">
        <f>IF($C$4="", SUMIFS('무신사 메타 광고'!$X:$X, '무신사 메타 광고'!$D:$D, $B606),SUMIFS('무신사 메타 광고'!$X:$X,'무신사 메타 광고'!I:I,$C$4,'무신사 메타 광고'!D:D,$B606))</f>
        <v>0</v>
      </c>
      <c r="O606" s="11">
        <f t="shared" si="31"/>
        <v>0</v>
      </c>
      <c r="R606" s="13"/>
      <c r="S606" s="10">
        <f>IF($S$4="", SUMIFS('무신사 메타 광고'!$L:$L, '무신사 메타 광고'!$C:$C, $R606),SUMIFS('무신사 메타 광고'!L:L,'무신사 메타 광고'!$I:$I,$S$4,'무신사 메타 광고'!$C:$C,$R606))</f>
        <v>0</v>
      </c>
      <c r="T606" s="10">
        <f>IF($S$4="", SUMIFS('무신사 메타 광고'!$V:$V, '무신사 메타 광고'!$C:$C, $R606),SUMIFS('무신사 메타 광고'!$V:$V,'무신사 메타 광고'!$I:$I,$S$4,'무신사 메타 광고'!$C:$C,$R606))</f>
        <v>0</v>
      </c>
      <c r="U606" s="11">
        <f t="shared" si="32"/>
        <v>0</v>
      </c>
      <c r="V606" s="12" t="str">
        <f t="shared" si="36"/>
        <v xml:space="preserve"> </v>
      </c>
      <c r="W606" s="10">
        <f>IF($S$4="", SUMIFS('무신사 메타 광고'!$K:$K, '무신사 메타 광고'!$C:$C, $R606),SUMIFS('무신사 메타 광고'!$K:$K,'무신사 메타 광고'!$I:$I,$S$4,'무신사 메타 광고'!$C:$C,$R606))</f>
        <v>0</v>
      </c>
      <c r="X606" s="10">
        <f>IF($S$4="", SUMIFS('무신사 메타 광고'!$N:$N, '무신사 메타 광고'!$C:$C, $R606),SUMIFS('무신사 메타 광고'!$N:$N,'무신사 메타 광고'!$I:$I,$S$4,'무신사 메타 광고'!$C:$C,$R606))</f>
        <v>0</v>
      </c>
      <c r="Y606" s="11">
        <f t="shared" si="33"/>
        <v>0</v>
      </c>
      <c r="Z606" s="12" t="str">
        <f t="shared" si="37"/>
        <v xml:space="preserve"> </v>
      </c>
      <c r="AB606" s="10">
        <f>IF($S$4="", SUMIFS('무신사 메타 광고'!$X:$X, '무신사 메타 광고'!$C:$C, $R606),SUMIFS('무신사 메타 광고'!$X:$X,'무신사 메타 광고'!$I:$I,$S$4,'무신사 메타 광고'!$C:$C,$R606))</f>
        <v>0</v>
      </c>
      <c r="AC606" s="11">
        <f t="shared" si="34"/>
        <v>0</v>
      </c>
    </row>
    <row r="607" spans="2:29">
      <c r="B607" s="9"/>
      <c r="C607" s="10">
        <f>IF($C$4="", SUMIFS('무신사 메타 광고'!$L:$L, '무신사 메타 광고'!$D:$D, $B607), SUMIFS('무신사 메타 광고'!$L:$L, '무신사 메타 광고'!$I:$I, $C$4, '무신사 메타 광고'!$D:$D, $B607))</f>
        <v>0</v>
      </c>
      <c r="D607" s="10">
        <f>IF($C$4="", SUMIFS('무신사 메타 광고'!$V:$V, '무신사 메타 광고'!$D:$D, $B607), SUMIFS('무신사 메타 광고'!$V:$V,'무신사 메타 광고'!$I:$I,$C$4,'무신사 메타 광고'!$D:$D,$B607))</f>
        <v>0</v>
      </c>
      <c r="E607" s="11">
        <f t="shared" si="27"/>
        <v>0</v>
      </c>
      <c r="F607" s="12" t="str">
        <f t="shared" si="35"/>
        <v xml:space="preserve"> </v>
      </c>
      <c r="G607" s="10">
        <f>IF($C$4="", SUMIFS('무신사 메타 광고'!$K:$K, '무신사 메타 광고'!$D:$D, $B607), SUMIFS('무신사 메타 광고'!$K:$K,'무신사 메타 광고'!$I:$I,$C$4,'무신사 메타 광고'!D:D,$B607))</f>
        <v>0</v>
      </c>
      <c r="H607" s="10">
        <f>IF($C$4="", SUMIFS('무신사 메타 광고'!$N:$N, '무신사 메타 광고'!$D:$D, $B607),SUMIFS('무신사 메타 광고'!$N:$N,'무신사 메타 광고'!$I:$I,$C$4,'무신사 메타 광고'!$D:$D,$B607))</f>
        <v>0</v>
      </c>
      <c r="I607" s="10">
        <f>IF($C$4="", SUMIFS('무신사 메타 광고'!$U:$U, '무신사 메타 광고'!$D:$D, $B607),SUMIFS('무신사 메타 광고'!$U:$U,'무신사 메타 광고'!$I:$I,$C$4,'무신사 메타 광고'!$D:$D,$B607))</f>
        <v>0</v>
      </c>
      <c r="J607" s="11">
        <f t="shared" si="28"/>
        <v>0</v>
      </c>
      <c r="K607" s="11">
        <f t="shared" si="29"/>
        <v>0</v>
      </c>
      <c r="L607" s="12" t="str">
        <f t="shared" si="30"/>
        <v xml:space="preserve"> </v>
      </c>
      <c r="N607" s="10">
        <f>IF($C$4="", SUMIFS('무신사 메타 광고'!$X:$X, '무신사 메타 광고'!$D:$D, $B607),SUMIFS('무신사 메타 광고'!$X:$X,'무신사 메타 광고'!I:I,$C$4,'무신사 메타 광고'!D:D,$B607))</f>
        <v>0</v>
      </c>
      <c r="O607" s="11">
        <f t="shared" si="31"/>
        <v>0</v>
      </c>
      <c r="R607" s="13"/>
      <c r="S607" s="10">
        <f>IF($S$4="", SUMIFS('무신사 메타 광고'!$L:$L, '무신사 메타 광고'!$C:$C, $R607),SUMIFS('무신사 메타 광고'!L:L,'무신사 메타 광고'!$I:$I,$S$4,'무신사 메타 광고'!$C:$C,$R607))</f>
        <v>0</v>
      </c>
      <c r="T607" s="10">
        <f>IF($S$4="", SUMIFS('무신사 메타 광고'!$V:$V, '무신사 메타 광고'!$C:$C, $R607),SUMIFS('무신사 메타 광고'!$V:$V,'무신사 메타 광고'!$I:$I,$S$4,'무신사 메타 광고'!$C:$C,$R607))</f>
        <v>0</v>
      </c>
      <c r="U607" s="11">
        <f t="shared" si="32"/>
        <v>0</v>
      </c>
      <c r="V607" s="12" t="str">
        <f t="shared" si="36"/>
        <v xml:space="preserve"> </v>
      </c>
      <c r="W607" s="10">
        <f>IF($S$4="", SUMIFS('무신사 메타 광고'!$K:$K, '무신사 메타 광고'!$C:$C, $R607),SUMIFS('무신사 메타 광고'!$K:$K,'무신사 메타 광고'!$I:$I,$S$4,'무신사 메타 광고'!$C:$C,$R607))</f>
        <v>0</v>
      </c>
      <c r="X607" s="10">
        <f>IF($S$4="", SUMIFS('무신사 메타 광고'!$N:$N, '무신사 메타 광고'!$C:$C, $R607),SUMIFS('무신사 메타 광고'!$N:$N,'무신사 메타 광고'!$I:$I,$S$4,'무신사 메타 광고'!$C:$C,$R607))</f>
        <v>0</v>
      </c>
      <c r="Y607" s="11">
        <f t="shared" si="33"/>
        <v>0</v>
      </c>
      <c r="Z607" s="12" t="str">
        <f t="shared" si="37"/>
        <v xml:space="preserve"> </v>
      </c>
      <c r="AB607" s="10">
        <f>IF($S$4="", SUMIFS('무신사 메타 광고'!$X:$X, '무신사 메타 광고'!$C:$C, $R607),SUMIFS('무신사 메타 광고'!$X:$X,'무신사 메타 광고'!$I:$I,$S$4,'무신사 메타 광고'!$C:$C,$R607))</f>
        <v>0</v>
      </c>
      <c r="AC607" s="11">
        <f t="shared" si="34"/>
        <v>0</v>
      </c>
    </row>
    <row r="608" spans="2:29">
      <c r="B608" s="9"/>
      <c r="C608" s="10">
        <f>IF($C$4="", SUMIFS('무신사 메타 광고'!$L:$L, '무신사 메타 광고'!$D:$D, $B608), SUMIFS('무신사 메타 광고'!$L:$L, '무신사 메타 광고'!$I:$I, $C$4, '무신사 메타 광고'!$D:$D, $B608))</f>
        <v>0</v>
      </c>
      <c r="D608" s="10">
        <f>IF($C$4="", SUMIFS('무신사 메타 광고'!$V:$V, '무신사 메타 광고'!$D:$D, $B608), SUMIFS('무신사 메타 광고'!$V:$V,'무신사 메타 광고'!$I:$I,$C$4,'무신사 메타 광고'!$D:$D,$B608))</f>
        <v>0</v>
      </c>
      <c r="E608" s="11">
        <f t="shared" si="27"/>
        <v>0</v>
      </c>
      <c r="F608" s="12" t="str">
        <f t="shared" si="35"/>
        <v xml:space="preserve"> </v>
      </c>
      <c r="G608" s="10">
        <f>IF($C$4="", SUMIFS('무신사 메타 광고'!$K:$K, '무신사 메타 광고'!$D:$D, $B608), SUMIFS('무신사 메타 광고'!$K:$K,'무신사 메타 광고'!$I:$I,$C$4,'무신사 메타 광고'!D:D,$B608))</f>
        <v>0</v>
      </c>
      <c r="H608" s="10">
        <f>IF($C$4="", SUMIFS('무신사 메타 광고'!$N:$N, '무신사 메타 광고'!$D:$D, $B608),SUMIFS('무신사 메타 광고'!$N:$N,'무신사 메타 광고'!$I:$I,$C$4,'무신사 메타 광고'!$D:$D,$B608))</f>
        <v>0</v>
      </c>
      <c r="I608" s="10">
        <f>IF($C$4="", SUMIFS('무신사 메타 광고'!$U:$U, '무신사 메타 광고'!$D:$D, $B608),SUMIFS('무신사 메타 광고'!$U:$U,'무신사 메타 광고'!$I:$I,$C$4,'무신사 메타 광고'!$D:$D,$B608))</f>
        <v>0</v>
      </c>
      <c r="J608" s="11">
        <f t="shared" si="28"/>
        <v>0</v>
      </c>
      <c r="K608" s="11">
        <f t="shared" si="29"/>
        <v>0</v>
      </c>
      <c r="L608" s="12" t="str">
        <f t="shared" si="30"/>
        <v xml:space="preserve"> </v>
      </c>
      <c r="N608" s="10">
        <f>IF($C$4="", SUMIFS('무신사 메타 광고'!$X:$X, '무신사 메타 광고'!$D:$D, $B608),SUMIFS('무신사 메타 광고'!$X:$X,'무신사 메타 광고'!I:I,$C$4,'무신사 메타 광고'!D:D,$B608))</f>
        <v>0</v>
      </c>
      <c r="O608" s="11">
        <f t="shared" si="31"/>
        <v>0</v>
      </c>
      <c r="R608" s="13"/>
      <c r="S608" s="10">
        <f>IF($S$4="", SUMIFS('무신사 메타 광고'!$L:$L, '무신사 메타 광고'!$C:$C, $R608),SUMIFS('무신사 메타 광고'!L:L,'무신사 메타 광고'!$I:$I,$S$4,'무신사 메타 광고'!$C:$C,$R608))</f>
        <v>0</v>
      </c>
      <c r="T608" s="10">
        <f>IF($S$4="", SUMIFS('무신사 메타 광고'!$V:$V, '무신사 메타 광고'!$C:$C, $R608),SUMIFS('무신사 메타 광고'!$V:$V,'무신사 메타 광고'!$I:$I,$S$4,'무신사 메타 광고'!$C:$C,$R608))</f>
        <v>0</v>
      </c>
      <c r="U608" s="11">
        <f t="shared" si="32"/>
        <v>0</v>
      </c>
      <c r="V608" s="12" t="str">
        <f t="shared" si="36"/>
        <v xml:space="preserve"> </v>
      </c>
      <c r="W608" s="10">
        <f>IF($S$4="", SUMIFS('무신사 메타 광고'!$K:$K, '무신사 메타 광고'!$C:$C, $R608),SUMIFS('무신사 메타 광고'!$K:$K,'무신사 메타 광고'!$I:$I,$S$4,'무신사 메타 광고'!$C:$C,$R608))</f>
        <v>0</v>
      </c>
      <c r="X608" s="10">
        <f>IF($S$4="", SUMIFS('무신사 메타 광고'!$N:$N, '무신사 메타 광고'!$C:$C, $R608),SUMIFS('무신사 메타 광고'!$N:$N,'무신사 메타 광고'!$I:$I,$S$4,'무신사 메타 광고'!$C:$C,$R608))</f>
        <v>0</v>
      </c>
      <c r="Y608" s="11">
        <f t="shared" si="33"/>
        <v>0</v>
      </c>
      <c r="Z608" s="12" t="str">
        <f t="shared" si="37"/>
        <v xml:space="preserve"> </v>
      </c>
      <c r="AB608" s="10">
        <f>IF($S$4="", SUMIFS('무신사 메타 광고'!$X:$X, '무신사 메타 광고'!$C:$C, $R608),SUMIFS('무신사 메타 광고'!$X:$X,'무신사 메타 광고'!$I:$I,$S$4,'무신사 메타 광고'!$C:$C,$R608))</f>
        <v>0</v>
      </c>
      <c r="AC608" s="11">
        <f t="shared" si="34"/>
        <v>0</v>
      </c>
    </row>
    <row r="609" spans="2:29">
      <c r="B609" s="9"/>
      <c r="C609" s="10">
        <f>IF($C$4="", SUMIFS('무신사 메타 광고'!$L:$L, '무신사 메타 광고'!$D:$D, $B609), SUMIFS('무신사 메타 광고'!$L:$L, '무신사 메타 광고'!$I:$I, $C$4, '무신사 메타 광고'!$D:$D, $B609))</f>
        <v>0</v>
      </c>
      <c r="D609" s="10">
        <f>IF($C$4="", SUMIFS('무신사 메타 광고'!$V:$V, '무신사 메타 광고'!$D:$D, $B609), SUMIFS('무신사 메타 광고'!$V:$V,'무신사 메타 광고'!$I:$I,$C$4,'무신사 메타 광고'!$D:$D,$B609))</f>
        <v>0</v>
      </c>
      <c r="E609" s="11">
        <f t="shared" si="27"/>
        <v>0</v>
      </c>
      <c r="F609" s="12" t="str">
        <f t="shared" si="35"/>
        <v xml:space="preserve"> </v>
      </c>
      <c r="G609" s="10">
        <f>IF($C$4="", SUMIFS('무신사 메타 광고'!$K:$K, '무신사 메타 광고'!$D:$D, $B609), SUMIFS('무신사 메타 광고'!$K:$K,'무신사 메타 광고'!$I:$I,$C$4,'무신사 메타 광고'!D:D,$B609))</f>
        <v>0</v>
      </c>
      <c r="H609" s="10">
        <f>IF($C$4="", SUMIFS('무신사 메타 광고'!$N:$N, '무신사 메타 광고'!$D:$D, $B609),SUMIFS('무신사 메타 광고'!$N:$N,'무신사 메타 광고'!$I:$I,$C$4,'무신사 메타 광고'!$D:$D,$B609))</f>
        <v>0</v>
      </c>
      <c r="I609" s="10">
        <f>IF($C$4="", SUMIFS('무신사 메타 광고'!$U:$U, '무신사 메타 광고'!$D:$D, $B609),SUMIFS('무신사 메타 광고'!$U:$U,'무신사 메타 광고'!$I:$I,$C$4,'무신사 메타 광고'!$D:$D,$B609))</f>
        <v>0</v>
      </c>
      <c r="J609" s="11">
        <f t="shared" si="28"/>
        <v>0</v>
      </c>
      <c r="K609" s="11">
        <f t="shared" si="29"/>
        <v>0</v>
      </c>
      <c r="L609" s="12" t="str">
        <f t="shared" si="30"/>
        <v xml:space="preserve"> </v>
      </c>
      <c r="N609" s="10">
        <f>IF($C$4="", SUMIFS('무신사 메타 광고'!$X:$X, '무신사 메타 광고'!$D:$D, $B609),SUMIFS('무신사 메타 광고'!$X:$X,'무신사 메타 광고'!I:I,$C$4,'무신사 메타 광고'!D:D,$B609))</f>
        <v>0</v>
      </c>
      <c r="O609" s="11">
        <f t="shared" si="31"/>
        <v>0</v>
      </c>
      <c r="R609" s="13"/>
      <c r="S609" s="10">
        <f>IF($S$4="", SUMIFS('무신사 메타 광고'!$L:$L, '무신사 메타 광고'!$C:$C, $R609),SUMIFS('무신사 메타 광고'!L:L,'무신사 메타 광고'!$I:$I,$S$4,'무신사 메타 광고'!$C:$C,$R609))</f>
        <v>0</v>
      </c>
      <c r="T609" s="10">
        <f>IF($S$4="", SUMIFS('무신사 메타 광고'!$V:$V, '무신사 메타 광고'!$C:$C, $R609),SUMIFS('무신사 메타 광고'!$V:$V,'무신사 메타 광고'!$I:$I,$S$4,'무신사 메타 광고'!$C:$C,$R609))</f>
        <v>0</v>
      </c>
      <c r="U609" s="11">
        <f t="shared" si="32"/>
        <v>0</v>
      </c>
      <c r="V609" s="12" t="str">
        <f t="shared" si="36"/>
        <v xml:space="preserve"> </v>
      </c>
      <c r="W609" s="10">
        <f>IF($S$4="", SUMIFS('무신사 메타 광고'!$K:$K, '무신사 메타 광고'!$C:$C, $R609),SUMIFS('무신사 메타 광고'!$K:$K,'무신사 메타 광고'!$I:$I,$S$4,'무신사 메타 광고'!$C:$C,$R609))</f>
        <v>0</v>
      </c>
      <c r="X609" s="10">
        <f>IF($S$4="", SUMIFS('무신사 메타 광고'!$N:$N, '무신사 메타 광고'!$C:$C, $R609),SUMIFS('무신사 메타 광고'!$N:$N,'무신사 메타 광고'!$I:$I,$S$4,'무신사 메타 광고'!$C:$C,$R609))</f>
        <v>0</v>
      </c>
      <c r="Y609" s="11">
        <f t="shared" si="33"/>
        <v>0</v>
      </c>
      <c r="Z609" s="12" t="str">
        <f t="shared" si="37"/>
        <v xml:space="preserve"> </v>
      </c>
      <c r="AB609" s="10">
        <f>IF($S$4="", SUMIFS('무신사 메타 광고'!$X:$X, '무신사 메타 광고'!$C:$C, $R609),SUMIFS('무신사 메타 광고'!$X:$X,'무신사 메타 광고'!$I:$I,$S$4,'무신사 메타 광고'!$C:$C,$R609))</f>
        <v>0</v>
      </c>
      <c r="AC609" s="11">
        <f t="shared" si="34"/>
        <v>0</v>
      </c>
    </row>
    <row r="610" spans="2:29">
      <c r="B610" s="9"/>
      <c r="C610" s="10">
        <f>IF($C$4="", SUMIFS('무신사 메타 광고'!$L:$L, '무신사 메타 광고'!$D:$D, $B610), SUMIFS('무신사 메타 광고'!$L:$L, '무신사 메타 광고'!$I:$I, $C$4, '무신사 메타 광고'!$D:$D, $B610))</f>
        <v>0</v>
      </c>
      <c r="D610" s="10">
        <f>IF($C$4="", SUMIFS('무신사 메타 광고'!$V:$V, '무신사 메타 광고'!$D:$D, $B610), SUMIFS('무신사 메타 광고'!$V:$V,'무신사 메타 광고'!$I:$I,$C$4,'무신사 메타 광고'!$D:$D,$B610))</f>
        <v>0</v>
      </c>
      <c r="E610" s="11">
        <f t="shared" si="27"/>
        <v>0</v>
      </c>
      <c r="F610" s="12" t="str">
        <f t="shared" si="35"/>
        <v xml:space="preserve"> </v>
      </c>
      <c r="G610" s="10">
        <f>IF($C$4="", SUMIFS('무신사 메타 광고'!$K:$K, '무신사 메타 광고'!$D:$D, $B610), SUMIFS('무신사 메타 광고'!$K:$K,'무신사 메타 광고'!$I:$I,$C$4,'무신사 메타 광고'!D:D,$B610))</f>
        <v>0</v>
      </c>
      <c r="H610" s="10">
        <f>IF($C$4="", SUMIFS('무신사 메타 광고'!$N:$N, '무신사 메타 광고'!$D:$D, $B610),SUMIFS('무신사 메타 광고'!$N:$N,'무신사 메타 광고'!$I:$I,$C$4,'무신사 메타 광고'!$D:$D,$B610))</f>
        <v>0</v>
      </c>
      <c r="I610" s="10">
        <f>IF($C$4="", SUMIFS('무신사 메타 광고'!$U:$U, '무신사 메타 광고'!$D:$D, $B610),SUMIFS('무신사 메타 광고'!$U:$U,'무신사 메타 광고'!$I:$I,$C$4,'무신사 메타 광고'!$D:$D,$B610))</f>
        <v>0</v>
      </c>
      <c r="J610" s="11">
        <f t="shared" si="28"/>
        <v>0</v>
      </c>
      <c r="K610" s="11">
        <f t="shared" si="29"/>
        <v>0</v>
      </c>
      <c r="L610" s="12" t="str">
        <f t="shared" si="30"/>
        <v xml:space="preserve"> </v>
      </c>
      <c r="N610" s="10">
        <f>IF($C$4="", SUMIFS('무신사 메타 광고'!$X:$X, '무신사 메타 광고'!$D:$D, $B610),SUMIFS('무신사 메타 광고'!$X:$X,'무신사 메타 광고'!I:I,$C$4,'무신사 메타 광고'!D:D,$B610))</f>
        <v>0</v>
      </c>
      <c r="O610" s="11">
        <f t="shared" si="31"/>
        <v>0</v>
      </c>
      <c r="R610" s="13"/>
      <c r="S610" s="10">
        <f>IF($S$4="", SUMIFS('무신사 메타 광고'!$L:$L, '무신사 메타 광고'!$C:$C, $R610),SUMIFS('무신사 메타 광고'!L:L,'무신사 메타 광고'!$I:$I,$S$4,'무신사 메타 광고'!$C:$C,$R610))</f>
        <v>0</v>
      </c>
      <c r="T610" s="10">
        <f>IF($S$4="", SUMIFS('무신사 메타 광고'!$V:$V, '무신사 메타 광고'!$C:$C, $R610),SUMIFS('무신사 메타 광고'!$V:$V,'무신사 메타 광고'!$I:$I,$S$4,'무신사 메타 광고'!$C:$C,$R610))</f>
        <v>0</v>
      </c>
      <c r="U610" s="11">
        <f t="shared" si="32"/>
        <v>0</v>
      </c>
      <c r="V610" s="12" t="str">
        <f t="shared" si="36"/>
        <v xml:space="preserve"> </v>
      </c>
      <c r="W610" s="10">
        <f>IF($S$4="", SUMIFS('무신사 메타 광고'!$K:$K, '무신사 메타 광고'!$C:$C, $R610),SUMIFS('무신사 메타 광고'!$K:$K,'무신사 메타 광고'!$I:$I,$S$4,'무신사 메타 광고'!$C:$C,$R610))</f>
        <v>0</v>
      </c>
      <c r="X610" s="10">
        <f>IF($S$4="", SUMIFS('무신사 메타 광고'!$N:$N, '무신사 메타 광고'!$C:$C, $R610),SUMIFS('무신사 메타 광고'!$N:$N,'무신사 메타 광고'!$I:$I,$S$4,'무신사 메타 광고'!$C:$C,$R610))</f>
        <v>0</v>
      </c>
      <c r="Y610" s="11">
        <f t="shared" si="33"/>
        <v>0</v>
      </c>
      <c r="Z610" s="12" t="str">
        <f t="shared" si="37"/>
        <v xml:space="preserve"> </v>
      </c>
      <c r="AB610" s="10">
        <f>IF($S$4="", SUMIFS('무신사 메타 광고'!$X:$X, '무신사 메타 광고'!$C:$C, $R610),SUMIFS('무신사 메타 광고'!$X:$X,'무신사 메타 광고'!$I:$I,$S$4,'무신사 메타 광고'!$C:$C,$R610))</f>
        <v>0</v>
      </c>
      <c r="AC610" s="11">
        <f t="shared" si="34"/>
        <v>0</v>
      </c>
    </row>
    <row r="611" spans="2:29">
      <c r="B611" s="9"/>
      <c r="C611" s="10">
        <f>IF($C$4="", SUMIFS('무신사 메타 광고'!$L:$L, '무신사 메타 광고'!$D:$D, $B611), SUMIFS('무신사 메타 광고'!$L:$L, '무신사 메타 광고'!$I:$I, $C$4, '무신사 메타 광고'!$D:$D, $B611))</f>
        <v>0</v>
      </c>
      <c r="D611" s="10">
        <f>IF($C$4="", SUMIFS('무신사 메타 광고'!$V:$V, '무신사 메타 광고'!$D:$D, $B611), SUMIFS('무신사 메타 광고'!$V:$V,'무신사 메타 광고'!$I:$I,$C$4,'무신사 메타 광고'!$D:$D,$B611))</f>
        <v>0</v>
      </c>
      <c r="E611" s="11">
        <f t="shared" si="27"/>
        <v>0</v>
      </c>
      <c r="F611" s="12" t="str">
        <f t="shared" si="35"/>
        <v xml:space="preserve"> </v>
      </c>
      <c r="G611" s="10">
        <f>IF($C$4="", SUMIFS('무신사 메타 광고'!$K:$K, '무신사 메타 광고'!$D:$D, $B611), SUMIFS('무신사 메타 광고'!$K:$K,'무신사 메타 광고'!$I:$I,$C$4,'무신사 메타 광고'!D:D,$B611))</f>
        <v>0</v>
      </c>
      <c r="H611" s="10">
        <f>IF($C$4="", SUMIFS('무신사 메타 광고'!$N:$N, '무신사 메타 광고'!$D:$D, $B611),SUMIFS('무신사 메타 광고'!$N:$N,'무신사 메타 광고'!$I:$I,$C$4,'무신사 메타 광고'!$D:$D,$B611))</f>
        <v>0</v>
      </c>
      <c r="I611" s="10">
        <f>IF($C$4="", SUMIFS('무신사 메타 광고'!$U:$U, '무신사 메타 광고'!$D:$D, $B611),SUMIFS('무신사 메타 광고'!$U:$U,'무신사 메타 광고'!$I:$I,$C$4,'무신사 메타 광고'!$D:$D,$B611))</f>
        <v>0</v>
      </c>
      <c r="J611" s="11">
        <f t="shared" si="28"/>
        <v>0</v>
      </c>
      <c r="K611" s="11">
        <f t="shared" si="29"/>
        <v>0</v>
      </c>
      <c r="L611" s="12" t="str">
        <f t="shared" si="30"/>
        <v xml:space="preserve"> </v>
      </c>
      <c r="N611" s="10">
        <f>IF($C$4="", SUMIFS('무신사 메타 광고'!$X:$X, '무신사 메타 광고'!$D:$D, $B611),SUMIFS('무신사 메타 광고'!$X:$X,'무신사 메타 광고'!I:I,$C$4,'무신사 메타 광고'!D:D,$B611))</f>
        <v>0</v>
      </c>
      <c r="O611" s="11">
        <f t="shared" si="31"/>
        <v>0</v>
      </c>
      <c r="R611" s="13"/>
      <c r="S611" s="10">
        <f>IF($S$4="", SUMIFS('무신사 메타 광고'!$L:$L, '무신사 메타 광고'!$C:$C, $R611),SUMIFS('무신사 메타 광고'!L:L,'무신사 메타 광고'!$I:$I,$S$4,'무신사 메타 광고'!$C:$C,$R611))</f>
        <v>0</v>
      </c>
      <c r="T611" s="10">
        <f>IF($S$4="", SUMIFS('무신사 메타 광고'!$V:$V, '무신사 메타 광고'!$C:$C, $R611),SUMIFS('무신사 메타 광고'!$V:$V,'무신사 메타 광고'!$I:$I,$S$4,'무신사 메타 광고'!$C:$C,$R611))</f>
        <v>0</v>
      </c>
      <c r="U611" s="11">
        <f t="shared" si="32"/>
        <v>0</v>
      </c>
      <c r="V611" s="12" t="str">
        <f t="shared" si="36"/>
        <v xml:space="preserve"> </v>
      </c>
      <c r="W611" s="10">
        <f>IF($S$4="", SUMIFS('무신사 메타 광고'!$K:$K, '무신사 메타 광고'!$C:$C, $R611),SUMIFS('무신사 메타 광고'!$K:$K,'무신사 메타 광고'!$I:$I,$S$4,'무신사 메타 광고'!$C:$C,$R611))</f>
        <v>0</v>
      </c>
      <c r="X611" s="10">
        <f>IF($S$4="", SUMIFS('무신사 메타 광고'!$N:$N, '무신사 메타 광고'!$C:$C, $R611),SUMIFS('무신사 메타 광고'!$N:$N,'무신사 메타 광고'!$I:$I,$S$4,'무신사 메타 광고'!$C:$C,$R611))</f>
        <v>0</v>
      </c>
      <c r="Y611" s="11">
        <f t="shared" si="33"/>
        <v>0</v>
      </c>
      <c r="Z611" s="12" t="str">
        <f t="shared" si="37"/>
        <v xml:space="preserve"> </v>
      </c>
      <c r="AB611" s="10">
        <f>IF($S$4="", SUMIFS('무신사 메타 광고'!$X:$X, '무신사 메타 광고'!$C:$C, $R611),SUMIFS('무신사 메타 광고'!$X:$X,'무신사 메타 광고'!$I:$I,$S$4,'무신사 메타 광고'!$C:$C,$R611))</f>
        <v>0</v>
      </c>
      <c r="AC611" s="11">
        <f t="shared" si="34"/>
        <v>0</v>
      </c>
    </row>
    <row r="612" spans="2:29">
      <c r="B612" s="9"/>
      <c r="C612" s="10">
        <f>IF($C$4="", SUMIFS('무신사 메타 광고'!$L:$L, '무신사 메타 광고'!$D:$D, $B612), SUMIFS('무신사 메타 광고'!$L:$L, '무신사 메타 광고'!$I:$I, $C$4, '무신사 메타 광고'!$D:$D, $B612))</f>
        <v>0</v>
      </c>
      <c r="D612" s="10">
        <f>IF($C$4="", SUMIFS('무신사 메타 광고'!$V:$V, '무신사 메타 광고'!$D:$D, $B612), SUMIFS('무신사 메타 광고'!$V:$V,'무신사 메타 광고'!$I:$I,$C$4,'무신사 메타 광고'!$D:$D,$B612))</f>
        <v>0</v>
      </c>
      <c r="E612" s="11">
        <f t="shared" si="27"/>
        <v>0</v>
      </c>
      <c r="F612" s="12" t="str">
        <f t="shared" si="35"/>
        <v xml:space="preserve"> </v>
      </c>
      <c r="G612" s="10">
        <f>IF($C$4="", SUMIFS('무신사 메타 광고'!$K:$K, '무신사 메타 광고'!$D:$D, $B612), SUMIFS('무신사 메타 광고'!$K:$K,'무신사 메타 광고'!$I:$I,$C$4,'무신사 메타 광고'!D:D,$B612))</f>
        <v>0</v>
      </c>
      <c r="H612" s="10">
        <f>IF($C$4="", SUMIFS('무신사 메타 광고'!$N:$N, '무신사 메타 광고'!$D:$D, $B612),SUMIFS('무신사 메타 광고'!$N:$N,'무신사 메타 광고'!$I:$I,$C$4,'무신사 메타 광고'!$D:$D,$B612))</f>
        <v>0</v>
      </c>
      <c r="I612" s="10">
        <f>IF($C$4="", SUMIFS('무신사 메타 광고'!$U:$U, '무신사 메타 광고'!$D:$D, $B612),SUMIFS('무신사 메타 광고'!$U:$U,'무신사 메타 광고'!$I:$I,$C$4,'무신사 메타 광고'!$D:$D,$B612))</f>
        <v>0</v>
      </c>
      <c r="J612" s="11">
        <f t="shared" si="28"/>
        <v>0</v>
      </c>
      <c r="K612" s="11">
        <f t="shared" si="29"/>
        <v>0</v>
      </c>
      <c r="L612" s="12" t="str">
        <f t="shared" si="30"/>
        <v xml:space="preserve"> </v>
      </c>
      <c r="N612" s="10">
        <f>IF($C$4="", SUMIFS('무신사 메타 광고'!$X:$X, '무신사 메타 광고'!$D:$D, $B612),SUMIFS('무신사 메타 광고'!$X:$X,'무신사 메타 광고'!I:I,$C$4,'무신사 메타 광고'!D:D,$B612))</f>
        <v>0</v>
      </c>
      <c r="O612" s="11">
        <f t="shared" si="31"/>
        <v>0</v>
      </c>
      <c r="R612" s="13"/>
      <c r="S612" s="10">
        <f>IF($S$4="", SUMIFS('무신사 메타 광고'!$L:$L, '무신사 메타 광고'!$C:$C, $R612),SUMIFS('무신사 메타 광고'!L:L,'무신사 메타 광고'!$I:$I,$S$4,'무신사 메타 광고'!$C:$C,$R612))</f>
        <v>0</v>
      </c>
      <c r="T612" s="10">
        <f>IF($S$4="", SUMIFS('무신사 메타 광고'!$V:$V, '무신사 메타 광고'!$C:$C, $R612),SUMIFS('무신사 메타 광고'!$V:$V,'무신사 메타 광고'!$I:$I,$S$4,'무신사 메타 광고'!$C:$C,$R612))</f>
        <v>0</v>
      </c>
      <c r="U612" s="11">
        <f t="shared" si="32"/>
        <v>0</v>
      </c>
      <c r="V612" s="12" t="str">
        <f t="shared" si="36"/>
        <v xml:space="preserve"> </v>
      </c>
      <c r="W612" s="10">
        <f>IF($S$4="", SUMIFS('무신사 메타 광고'!$K:$K, '무신사 메타 광고'!$C:$C, $R612),SUMIFS('무신사 메타 광고'!$K:$K,'무신사 메타 광고'!$I:$I,$S$4,'무신사 메타 광고'!$C:$C,$R612))</f>
        <v>0</v>
      </c>
      <c r="X612" s="10">
        <f>IF($S$4="", SUMIFS('무신사 메타 광고'!$N:$N, '무신사 메타 광고'!$C:$C, $R612),SUMIFS('무신사 메타 광고'!$N:$N,'무신사 메타 광고'!$I:$I,$S$4,'무신사 메타 광고'!$C:$C,$R612))</f>
        <v>0</v>
      </c>
      <c r="Y612" s="11">
        <f t="shared" si="33"/>
        <v>0</v>
      </c>
      <c r="Z612" s="12" t="str">
        <f t="shared" si="37"/>
        <v xml:space="preserve"> </v>
      </c>
      <c r="AB612" s="10">
        <f>IF($S$4="", SUMIFS('무신사 메타 광고'!$X:$X, '무신사 메타 광고'!$C:$C, $R612),SUMIFS('무신사 메타 광고'!$X:$X,'무신사 메타 광고'!$I:$I,$S$4,'무신사 메타 광고'!$C:$C,$R612))</f>
        <v>0</v>
      </c>
      <c r="AC612" s="11">
        <f t="shared" si="34"/>
        <v>0</v>
      </c>
    </row>
    <row r="613" spans="2:29">
      <c r="B613" s="9"/>
      <c r="C613" s="10">
        <f>IF($C$4="", SUMIFS('무신사 메타 광고'!$L:$L, '무신사 메타 광고'!$D:$D, $B613), SUMIFS('무신사 메타 광고'!$L:$L, '무신사 메타 광고'!$I:$I, $C$4, '무신사 메타 광고'!$D:$D, $B613))</f>
        <v>0</v>
      </c>
      <c r="D613" s="10">
        <f>IF($C$4="", SUMIFS('무신사 메타 광고'!$V:$V, '무신사 메타 광고'!$D:$D, $B613), SUMIFS('무신사 메타 광고'!$V:$V,'무신사 메타 광고'!$I:$I,$C$4,'무신사 메타 광고'!$D:$D,$B613))</f>
        <v>0</v>
      </c>
      <c r="E613" s="11">
        <f t="shared" si="27"/>
        <v>0</v>
      </c>
      <c r="F613" s="12" t="str">
        <f t="shared" si="35"/>
        <v xml:space="preserve"> </v>
      </c>
      <c r="G613" s="10">
        <f>IF($C$4="", SUMIFS('무신사 메타 광고'!$K:$K, '무신사 메타 광고'!$D:$D, $B613), SUMIFS('무신사 메타 광고'!$K:$K,'무신사 메타 광고'!$I:$I,$C$4,'무신사 메타 광고'!D:D,$B613))</f>
        <v>0</v>
      </c>
      <c r="H613" s="10">
        <f>IF($C$4="", SUMIFS('무신사 메타 광고'!$N:$N, '무신사 메타 광고'!$D:$D, $B613),SUMIFS('무신사 메타 광고'!$N:$N,'무신사 메타 광고'!$I:$I,$C$4,'무신사 메타 광고'!$D:$D,$B613))</f>
        <v>0</v>
      </c>
      <c r="I613" s="10">
        <f>IF($C$4="", SUMIFS('무신사 메타 광고'!$U:$U, '무신사 메타 광고'!$D:$D, $B613),SUMIFS('무신사 메타 광고'!$U:$U,'무신사 메타 광고'!$I:$I,$C$4,'무신사 메타 광고'!$D:$D,$B613))</f>
        <v>0</v>
      </c>
      <c r="J613" s="11">
        <f t="shared" si="28"/>
        <v>0</v>
      </c>
      <c r="K613" s="11">
        <f t="shared" si="29"/>
        <v>0</v>
      </c>
      <c r="L613" s="12" t="str">
        <f t="shared" si="30"/>
        <v xml:space="preserve"> </v>
      </c>
      <c r="N613" s="10">
        <f>IF($C$4="", SUMIFS('무신사 메타 광고'!$X:$X, '무신사 메타 광고'!$D:$D, $B613),SUMIFS('무신사 메타 광고'!$X:$X,'무신사 메타 광고'!I:I,$C$4,'무신사 메타 광고'!D:D,$B613))</f>
        <v>0</v>
      </c>
      <c r="O613" s="11">
        <f t="shared" si="31"/>
        <v>0</v>
      </c>
      <c r="R613" s="13"/>
      <c r="S613" s="10">
        <f>IF($S$4="", SUMIFS('무신사 메타 광고'!$L:$L, '무신사 메타 광고'!$C:$C, $R613),SUMIFS('무신사 메타 광고'!L:L,'무신사 메타 광고'!$I:$I,$S$4,'무신사 메타 광고'!$C:$C,$R613))</f>
        <v>0</v>
      </c>
      <c r="T613" s="10">
        <f>IF($S$4="", SUMIFS('무신사 메타 광고'!$V:$V, '무신사 메타 광고'!$C:$C, $R613),SUMIFS('무신사 메타 광고'!$V:$V,'무신사 메타 광고'!$I:$I,$S$4,'무신사 메타 광고'!$C:$C,$R613))</f>
        <v>0</v>
      </c>
      <c r="U613" s="11">
        <f t="shared" si="32"/>
        <v>0</v>
      </c>
      <c r="V613" s="12" t="str">
        <f t="shared" si="36"/>
        <v xml:space="preserve"> </v>
      </c>
      <c r="W613" s="10">
        <f>IF($S$4="", SUMIFS('무신사 메타 광고'!$K:$K, '무신사 메타 광고'!$C:$C, $R613),SUMIFS('무신사 메타 광고'!$K:$K,'무신사 메타 광고'!$I:$I,$S$4,'무신사 메타 광고'!$C:$C,$R613))</f>
        <v>0</v>
      </c>
      <c r="X613" s="10">
        <f>IF($S$4="", SUMIFS('무신사 메타 광고'!$N:$N, '무신사 메타 광고'!$C:$C, $R613),SUMIFS('무신사 메타 광고'!$N:$N,'무신사 메타 광고'!$I:$I,$S$4,'무신사 메타 광고'!$C:$C,$R613))</f>
        <v>0</v>
      </c>
      <c r="Y613" s="11">
        <f t="shared" si="33"/>
        <v>0</v>
      </c>
      <c r="Z613" s="12" t="str">
        <f t="shared" si="37"/>
        <v xml:space="preserve"> </v>
      </c>
      <c r="AB613" s="10">
        <f>IF($S$4="", SUMIFS('무신사 메타 광고'!$X:$X, '무신사 메타 광고'!$C:$C, $R613),SUMIFS('무신사 메타 광고'!$X:$X,'무신사 메타 광고'!$I:$I,$S$4,'무신사 메타 광고'!$C:$C,$R613))</f>
        <v>0</v>
      </c>
      <c r="AC613" s="11">
        <f t="shared" si="34"/>
        <v>0</v>
      </c>
    </row>
    <row r="614" spans="2:29">
      <c r="B614" s="9"/>
      <c r="C614" s="10">
        <f>IF($C$4="", SUMIFS('무신사 메타 광고'!$L:$L, '무신사 메타 광고'!$D:$D, $B614), SUMIFS('무신사 메타 광고'!$L:$L, '무신사 메타 광고'!$I:$I, $C$4, '무신사 메타 광고'!$D:$D, $B614))</f>
        <v>0</v>
      </c>
      <c r="D614" s="10">
        <f>IF($C$4="", SUMIFS('무신사 메타 광고'!$V:$V, '무신사 메타 광고'!$D:$D, $B614), SUMIFS('무신사 메타 광고'!$V:$V,'무신사 메타 광고'!$I:$I,$C$4,'무신사 메타 광고'!$D:$D,$B614))</f>
        <v>0</v>
      </c>
      <c r="E614" s="11">
        <f t="shared" si="27"/>
        <v>0</v>
      </c>
      <c r="F614" s="12" t="str">
        <f t="shared" si="35"/>
        <v xml:space="preserve"> </v>
      </c>
      <c r="G614" s="10">
        <f>IF($C$4="", SUMIFS('무신사 메타 광고'!$K:$K, '무신사 메타 광고'!$D:$D, $B614), SUMIFS('무신사 메타 광고'!$K:$K,'무신사 메타 광고'!$I:$I,$C$4,'무신사 메타 광고'!D:D,$B614))</f>
        <v>0</v>
      </c>
      <c r="H614" s="10">
        <f>IF($C$4="", SUMIFS('무신사 메타 광고'!$N:$N, '무신사 메타 광고'!$D:$D, $B614),SUMIFS('무신사 메타 광고'!$N:$N,'무신사 메타 광고'!$I:$I,$C$4,'무신사 메타 광고'!$D:$D,$B614))</f>
        <v>0</v>
      </c>
      <c r="I614" s="10">
        <f>IF($C$4="", SUMIFS('무신사 메타 광고'!$U:$U, '무신사 메타 광고'!$D:$D, $B614),SUMIFS('무신사 메타 광고'!$U:$U,'무신사 메타 광고'!$I:$I,$C$4,'무신사 메타 광고'!$D:$D,$B614))</f>
        <v>0</v>
      </c>
      <c r="J614" s="11">
        <f t="shared" si="28"/>
        <v>0</v>
      </c>
      <c r="K614" s="11">
        <f t="shared" si="29"/>
        <v>0</v>
      </c>
      <c r="L614" s="12" t="str">
        <f t="shared" si="30"/>
        <v xml:space="preserve"> </v>
      </c>
      <c r="N614" s="10">
        <f>IF($C$4="", SUMIFS('무신사 메타 광고'!$X:$X, '무신사 메타 광고'!$D:$D, $B614),SUMIFS('무신사 메타 광고'!$X:$X,'무신사 메타 광고'!I:I,$C$4,'무신사 메타 광고'!D:D,$B614))</f>
        <v>0</v>
      </c>
      <c r="O614" s="11">
        <f t="shared" si="31"/>
        <v>0</v>
      </c>
      <c r="R614" s="13"/>
      <c r="S614" s="10">
        <f>IF($S$4="", SUMIFS('무신사 메타 광고'!$L:$L, '무신사 메타 광고'!$C:$C, $R614),SUMIFS('무신사 메타 광고'!L:L,'무신사 메타 광고'!$I:$I,$S$4,'무신사 메타 광고'!$C:$C,$R614))</f>
        <v>0</v>
      </c>
      <c r="T614" s="10">
        <f>IF($S$4="", SUMIFS('무신사 메타 광고'!$V:$V, '무신사 메타 광고'!$C:$C, $R614),SUMIFS('무신사 메타 광고'!$V:$V,'무신사 메타 광고'!$I:$I,$S$4,'무신사 메타 광고'!$C:$C,$R614))</f>
        <v>0</v>
      </c>
      <c r="U614" s="11">
        <f t="shared" si="32"/>
        <v>0</v>
      </c>
      <c r="V614" s="12" t="str">
        <f t="shared" si="36"/>
        <v xml:space="preserve"> </v>
      </c>
      <c r="W614" s="10">
        <f>IF($S$4="", SUMIFS('무신사 메타 광고'!$K:$K, '무신사 메타 광고'!$C:$C, $R614),SUMIFS('무신사 메타 광고'!$K:$K,'무신사 메타 광고'!$I:$I,$S$4,'무신사 메타 광고'!$C:$C,$R614))</f>
        <v>0</v>
      </c>
      <c r="X614" s="10">
        <f>IF($S$4="", SUMIFS('무신사 메타 광고'!$N:$N, '무신사 메타 광고'!$C:$C, $R614),SUMIFS('무신사 메타 광고'!$N:$N,'무신사 메타 광고'!$I:$I,$S$4,'무신사 메타 광고'!$C:$C,$R614))</f>
        <v>0</v>
      </c>
      <c r="Y614" s="11">
        <f t="shared" si="33"/>
        <v>0</v>
      </c>
      <c r="Z614" s="12" t="str">
        <f t="shared" si="37"/>
        <v xml:space="preserve"> </v>
      </c>
      <c r="AB614" s="10">
        <f>IF($S$4="", SUMIFS('무신사 메타 광고'!$X:$X, '무신사 메타 광고'!$C:$C, $R614),SUMIFS('무신사 메타 광고'!$X:$X,'무신사 메타 광고'!$I:$I,$S$4,'무신사 메타 광고'!$C:$C,$R614))</f>
        <v>0</v>
      </c>
      <c r="AC614" s="11">
        <f t="shared" si="34"/>
        <v>0</v>
      </c>
    </row>
    <row r="615" spans="2:29">
      <c r="B615" s="9"/>
      <c r="C615" s="10">
        <f>IF($C$4="", SUMIFS('무신사 메타 광고'!$L:$L, '무신사 메타 광고'!$D:$D, $B615), SUMIFS('무신사 메타 광고'!$L:$L, '무신사 메타 광고'!$I:$I, $C$4, '무신사 메타 광고'!$D:$D, $B615))</f>
        <v>0</v>
      </c>
      <c r="D615" s="10">
        <f>IF($C$4="", SUMIFS('무신사 메타 광고'!$V:$V, '무신사 메타 광고'!$D:$D, $B615), SUMIFS('무신사 메타 광고'!$V:$V,'무신사 메타 광고'!$I:$I,$C$4,'무신사 메타 광고'!$D:$D,$B615))</f>
        <v>0</v>
      </c>
      <c r="E615" s="11">
        <f t="shared" si="27"/>
        <v>0</v>
      </c>
      <c r="F615" s="12" t="str">
        <f t="shared" si="35"/>
        <v xml:space="preserve"> </v>
      </c>
      <c r="G615" s="10">
        <f>IF($C$4="", SUMIFS('무신사 메타 광고'!$K:$K, '무신사 메타 광고'!$D:$D, $B615), SUMIFS('무신사 메타 광고'!$K:$K,'무신사 메타 광고'!$I:$I,$C$4,'무신사 메타 광고'!D:D,$B615))</f>
        <v>0</v>
      </c>
      <c r="H615" s="10">
        <f>IF($C$4="", SUMIFS('무신사 메타 광고'!$N:$N, '무신사 메타 광고'!$D:$D, $B615),SUMIFS('무신사 메타 광고'!$N:$N,'무신사 메타 광고'!$I:$I,$C$4,'무신사 메타 광고'!$D:$D,$B615))</f>
        <v>0</v>
      </c>
      <c r="I615" s="10">
        <f>IF($C$4="", SUMIFS('무신사 메타 광고'!$U:$U, '무신사 메타 광고'!$D:$D, $B615),SUMIFS('무신사 메타 광고'!$U:$U,'무신사 메타 광고'!$I:$I,$C$4,'무신사 메타 광고'!$D:$D,$B615))</f>
        <v>0</v>
      </c>
      <c r="J615" s="11">
        <f t="shared" si="28"/>
        <v>0</v>
      </c>
      <c r="K615" s="11">
        <f t="shared" si="29"/>
        <v>0</v>
      </c>
      <c r="L615" s="12" t="str">
        <f t="shared" si="30"/>
        <v xml:space="preserve"> </v>
      </c>
      <c r="N615" s="10">
        <f>IF($C$4="", SUMIFS('무신사 메타 광고'!$X:$X, '무신사 메타 광고'!$D:$D, $B615),SUMIFS('무신사 메타 광고'!$X:$X,'무신사 메타 광고'!I:I,$C$4,'무신사 메타 광고'!D:D,$B615))</f>
        <v>0</v>
      </c>
      <c r="O615" s="11">
        <f t="shared" si="31"/>
        <v>0</v>
      </c>
      <c r="R615" s="13"/>
      <c r="S615" s="10">
        <f>IF($S$4="", SUMIFS('무신사 메타 광고'!$L:$L, '무신사 메타 광고'!$C:$C, $R615),SUMIFS('무신사 메타 광고'!L:L,'무신사 메타 광고'!$I:$I,$S$4,'무신사 메타 광고'!$C:$C,$R615))</f>
        <v>0</v>
      </c>
      <c r="T615" s="10">
        <f>IF($S$4="", SUMIFS('무신사 메타 광고'!$V:$V, '무신사 메타 광고'!$C:$C, $R615),SUMIFS('무신사 메타 광고'!$V:$V,'무신사 메타 광고'!$I:$I,$S$4,'무신사 메타 광고'!$C:$C,$R615))</f>
        <v>0</v>
      </c>
      <c r="U615" s="11">
        <f t="shared" si="32"/>
        <v>0</v>
      </c>
      <c r="V615" s="12" t="str">
        <f t="shared" si="36"/>
        <v xml:space="preserve"> </v>
      </c>
      <c r="W615" s="10">
        <f>IF($S$4="", SUMIFS('무신사 메타 광고'!$K:$K, '무신사 메타 광고'!$C:$C, $R615),SUMIFS('무신사 메타 광고'!$K:$K,'무신사 메타 광고'!$I:$I,$S$4,'무신사 메타 광고'!$C:$C,$R615))</f>
        <v>0</v>
      </c>
      <c r="X615" s="10">
        <f>IF($S$4="", SUMIFS('무신사 메타 광고'!$N:$N, '무신사 메타 광고'!$C:$C, $R615),SUMIFS('무신사 메타 광고'!$N:$N,'무신사 메타 광고'!$I:$I,$S$4,'무신사 메타 광고'!$C:$C,$R615))</f>
        <v>0</v>
      </c>
      <c r="Y615" s="11">
        <f t="shared" si="33"/>
        <v>0</v>
      </c>
      <c r="Z615" s="12" t="str">
        <f t="shared" si="37"/>
        <v xml:space="preserve"> </v>
      </c>
      <c r="AB615" s="10">
        <f>IF($S$4="", SUMIFS('무신사 메타 광고'!$X:$X, '무신사 메타 광고'!$C:$C, $R615),SUMIFS('무신사 메타 광고'!$X:$X,'무신사 메타 광고'!$I:$I,$S$4,'무신사 메타 광고'!$C:$C,$R615))</f>
        <v>0</v>
      </c>
      <c r="AC615" s="11">
        <f t="shared" si="34"/>
        <v>0</v>
      </c>
    </row>
    <row r="616" spans="2:29">
      <c r="B616" s="9"/>
      <c r="C616" s="10">
        <f>IF($C$4="", SUMIFS('무신사 메타 광고'!$L:$L, '무신사 메타 광고'!$D:$D, $B616), SUMIFS('무신사 메타 광고'!$L:$L, '무신사 메타 광고'!$I:$I, $C$4, '무신사 메타 광고'!$D:$D, $B616))</f>
        <v>0</v>
      </c>
      <c r="D616" s="10">
        <f>IF($C$4="", SUMIFS('무신사 메타 광고'!$V:$V, '무신사 메타 광고'!$D:$D, $B616), SUMIFS('무신사 메타 광고'!$V:$V,'무신사 메타 광고'!$I:$I,$C$4,'무신사 메타 광고'!$D:$D,$B616))</f>
        <v>0</v>
      </c>
      <c r="E616" s="11">
        <f t="shared" si="27"/>
        <v>0</v>
      </c>
      <c r="F616" s="12" t="str">
        <f t="shared" si="35"/>
        <v xml:space="preserve"> </v>
      </c>
      <c r="G616" s="10">
        <f>IF($C$4="", SUMIFS('무신사 메타 광고'!$K:$K, '무신사 메타 광고'!$D:$D, $B616), SUMIFS('무신사 메타 광고'!$K:$K,'무신사 메타 광고'!$I:$I,$C$4,'무신사 메타 광고'!D:D,$B616))</f>
        <v>0</v>
      </c>
      <c r="H616" s="10">
        <f>IF($C$4="", SUMIFS('무신사 메타 광고'!$N:$N, '무신사 메타 광고'!$D:$D, $B616),SUMIFS('무신사 메타 광고'!$N:$N,'무신사 메타 광고'!$I:$I,$C$4,'무신사 메타 광고'!$D:$D,$B616))</f>
        <v>0</v>
      </c>
      <c r="I616" s="10">
        <f>IF($C$4="", SUMIFS('무신사 메타 광고'!$U:$U, '무신사 메타 광고'!$D:$D, $B616),SUMIFS('무신사 메타 광고'!$U:$U,'무신사 메타 광고'!$I:$I,$C$4,'무신사 메타 광고'!$D:$D,$B616))</f>
        <v>0</v>
      </c>
      <c r="J616" s="11">
        <f t="shared" si="28"/>
        <v>0</v>
      </c>
      <c r="K616" s="11">
        <f t="shared" si="29"/>
        <v>0</v>
      </c>
      <c r="L616" s="12" t="str">
        <f t="shared" si="30"/>
        <v xml:space="preserve"> </v>
      </c>
      <c r="N616" s="10">
        <f>IF($C$4="", SUMIFS('무신사 메타 광고'!$X:$X, '무신사 메타 광고'!$D:$D, $B616),SUMIFS('무신사 메타 광고'!$X:$X,'무신사 메타 광고'!I:I,$C$4,'무신사 메타 광고'!D:D,$B616))</f>
        <v>0</v>
      </c>
      <c r="O616" s="11">
        <f t="shared" si="31"/>
        <v>0</v>
      </c>
      <c r="R616" s="13"/>
      <c r="S616" s="10">
        <f>IF($S$4="", SUMIFS('무신사 메타 광고'!$L:$L, '무신사 메타 광고'!$C:$C, $R616),SUMIFS('무신사 메타 광고'!L:L,'무신사 메타 광고'!$I:$I,$S$4,'무신사 메타 광고'!$C:$C,$R616))</f>
        <v>0</v>
      </c>
      <c r="T616" s="10">
        <f>IF($S$4="", SUMIFS('무신사 메타 광고'!$V:$V, '무신사 메타 광고'!$C:$C, $R616),SUMIFS('무신사 메타 광고'!$V:$V,'무신사 메타 광고'!$I:$I,$S$4,'무신사 메타 광고'!$C:$C,$R616))</f>
        <v>0</v>
      </c>
      <c r="U616" s="11">
        <f t="shared" si="32"/>
        <v>0</v>
      </c>
      <c r="V616" s="12" t="str">
        <f t="shared" si="36"/>
        <v xml:space="preserve"> </v>
      </c>
      <c r="W616" s="10">
        <f>IF($S$4="", SUMIFS('무신사 메타 광고'!$K:$K, '무신사 메타 광고'!$C:$C, $R616),SUMIFS('무신사 메타 광고'!$K:$K,'무신사 메타 광고'!$I:$I,$S$4,'무신사 메타 광고'!$C:$C,$R616))</f>
        <v>0</v>
      </c>
      <c r="X616" s="10">
        <f>IF($S$4="", SUMIFS('무신사 메타 광고'!$N:$N, '무신사 메타 광고'!$C:$C, $R616),SUMIFS('무신사 메타 광고'!$N:$N,'무신사 메타 광고'!$I:$I,$S$4,'무신사 메타 광고'!$C:$C,$R616))</f>
        <v>0</v>
      </c>
      <c r="Y616" s="11">
        <f t="shared" si="33"/>
        <v>0</v>
      </c>
      <c r="Z616" s="12" t="str">
        <f t="shared" si="37"/>
        <v xml:space="preserve"> </v>
      </c>
      <c r="AB616" s="10">
        <f>IF($S$4="", SUMIFS('무신사 메타 광고'!$X:$X, '무신사 메타 광고'!$C:$C, $R616),SUMIFS('무신사 메타 광고'!$X:$X,'무신사 메타 광고'!$I:$I,$S$4,'무신사 메타 광고'!$C:$C,$R616))</f>
        <v>0</v>
      </c>
      <c r="AC616" s="11">
        <f t="shared" si="34"/>
        <v>0</v>
      </c>
    </row>
    <row r="617" spans="2:29">
      <c r="B617" s="9"/>
      <c r="C617" s="10">
        <f>IF($C$4="", SUMIFS('무신사 메타 광고'!$L:$L, '무신사 메타 광고'!$D:$D, $B617), SUMIFS('무신사 메타 광고'!$L:$L, '무신사 메타 광고'!$I:$I, $C$4, '무신사 메타 광고'!$D:$D, $B617))</f>
        <v>0</v>
      </c>
      <c r="D617" s="10">
        <f>IF($C$4="", SUMIFS('무신사 메타 광고'!$V:$V, '무신사 메타 광고'!$D:$D, $B617), SUMIFS('무신사 메타 광고'!$V:$V,'무신사 메타 광고'!$I:$I,$C$4,'무신사 메타 광고'!$D:$D,$B617))</f>
        <v>0</v>
      </c>
      <c r="E617" s="11">
        <f t="shared" si="27"/>
        <v>0</v>
      </c>
      <c r="F617" s="12" t="str">
        <f t="shared" si="35"/>
        <v xml:space="preserve"> </v>
      </c>
      <c r="G617" s="10">
        <f>IF($C$4="", SUMIFS('무신사 메타 광고'!$K:$K, '무신사 메타 광고'!$D:$D, $B617), SUMIFS('무신사 메타 광고'!$K:$K,'무신사 메타 광고'!$I:$I,$C$4,'무신사 메타 광고'!D:D,$B617))</f>
        <v>0</v>
      </c>
      <c r="H617" s="10">
        <f>IF($C$4="", SUMIFS('무신사 메타 광고'!$N:$N, '무신사 메타 광고'!$D:$D, $B617),SUMIFS('무신사 메타 광고'!$N:$N,'무신사 메타 광고'!$I:$I,$C$4,'무신사 메타 광고'!$D:$D,$B617))</f>
        <v>0</v>
      </c>
      <c r="I617" s="10">
        <f>IF($C$4="", SUMIFS('무신사 메타 광고'!$U:$U, '무신사 메타 광고'!$D:$D, $B617),SUMIFS('무신사 메타 광고'!$U:$U,'무신사 메타 광고'!$I:$I,$C$4,'무신사 메타 광고'!$D:$D,$B617))</f>
        <v>0</v>
      </c>
      <c r="J617" s="11">
        <f t="shared" si="28"/>
        <v>0</v>
      </c>
      <c r="K617" s="11">
        <f t="shared" si="29"/>
        <v>0</v>
      </c>
      <c r="L617" s="12" t="str">
        <f t="shared" si="30"/>
        <v xml:space="preserve"> </v>
      </c>
      <c r="N617" s="10">
        <f>IF($C$4="", SUMIFS('무신사 메타 광고'!$X:$X, '무신사 메타 광고'!$D:$D, $B617),SUMIFS('무신사 메타 광고'!$X:$X,'무신사 메타 광고'!I:I,$C$4,'무신사 메타 광고'!D:D,$B617))</f>
        <v>0</v>
      </c>
      <c r="O617" s="11">
        <f t="shared" si="31"/>
        <v>0</v>
      </c>
      <c r="R617" s="13"/>
      <c r="S617" s="10">
        <f>IF($S$4="", SUMIFS('무신사 메타 광고'!$L:$L, '무신사 메타 광고'!$C:$C, $R617),SUMIFS('무신사 메타 광고'!L:L,'무신사 메타 광고'!$I:$I,$S$4,'무신사 메타 광고'!$C:$C,$R617))</f>
        <v>0</v>
      </c>
      <c r="T617" s="10">
        <f>IF($S$4="", SUMIFS('무신사 메타 광고'!$V:$V, '무신사 메타 광고'!$C:$C, $R617),SUMIFS('무신사 메타 광고'!$V:$V,'무신사 메타 광고'!$I:$I,$S$4,'무신사 메타 광고'!$C:$C,$R617))</f>
        <v>0</v>
      </c>
      <c r="U617" s="11">
        <f t="shared" si="32"/>
        <v>0</v>
      </c>
      <c r="V617" s="12" t="str">
        <f t="shared" si="36"/>
        <v xml:space="preserve"> </v>
      </c>
      <c r="W617" s="10">
        <f>IF($S$4="", SUMIFS('무신사 메타 광고'!$K:$K, '무신사 메타 광고'!$C:$C, $R617),SUMIFS('무신사 메타 광고'!$K:$K,'무신사 메타 광고'!$I:$I,$S$4,'무신사 메타 광고'!$C:$C,$R617))</f>
        <v>0</v>
      </c>
      <c r="X617" s="10">
        <f>IF($S$4="", SUMIFS('무신사 메타 광고'!$N:$N, '무신사 메타 광고'!$C:$C, $R617),SUMIFS('무신사 메타 광고'!$N:$N,'무신사 메타 광고'!$I:$I,$S$4,'무신사 메타 광고'!$C:$C,$R617))</f>
        <v>0</v>
      </c>
      <c r="Y617" s="11">
        <f t="shared" si="33"/>
        <v>0</v>
      </c>
      <c r="Z617" s="12" t="str">
        <f t="shared" si="37"/>
        <v xml:space="preserve"> </v>
      </c>
      <c r="AB617" s="10">
        <f>IF($S$4="", SUMIFS('무신사 메타 광고'!$X:$X, '무신사 메타 광고'!$C:$C, $R617),SUMIFS('무신사 메타 광고'!$X:$X,'무신사 메타 광고'!$I:$I,$S$4,'무신사 메타 광고'!$C:$C,$R617))</f>
        <v>0</v>
      </c>
      <c r="AC617" s="11">
        <f t="shared" si="34"/>
        <v>0</v>
      </c>
    </row>
    <row r="618" spans="2:29">
      <c r="B618" s="9"/>
      <c r="C618" s="10">
        <f>IF($C$4="", SUMIFS('무신사 메타 광고'!$L:$L, '무신사 메타 광고'!$D:$D, $B618), SUMIFS('무신사 메타 광고'!$L:$L, '무신사 메타 광고'!$I:$I, $C$4, '무신사 메타 광고'!$D:$D, $B618))</f>
        <v>0</v>
      </c>
      <c r="D618" s="10">
        <f>IF($C$4="", SUMIFS('무신사 메타 광고'!$V:$V, '무신사 메타 광고'!$D:$D, $B618), SUMIFS('무신사 메타 광고'!$V:$V,'무신사 메타 광고'!$I:$I,$C$4,'무신사 메타 광고'!$D:$D,$B618))</f>
        <v>0</v>
      </c>
      <c r="E618" s="11">
        <f t="shared" si="27"/>
        <v>0</v>
      </c>
      <c r="F618" s="12" t="str">
        <f t="shared" si="35"/>
        <v xml:space="preserve"> </v>
      </c>
      <c r="G618" s="10">
        <f>IF($C$4="", SUMIFS('무신사 메타 광고'!$K:$K, '무신사 메타 광고'!$D:$D, $B618), SUMIFS('무신사 메타 광고'!$K:$K,'무신사 메타 광고'!$I:$I,$C$4,'무신사 메타 광고'!D:D,$B618))</f>
        <v>0</v>
      </c>
      <c r="H618" s="10">
        <f>IF($C$4="", SUMIFS('무신사 메타 광고'!$N:$N, '무신사 메타 광고'!$D:$D, $B618),SUMIFS('무신사 메타 광고'!$N:$N,'무신사 메타 광고'!$I:$I,$C$4,'무신사 메타 광고'!$D:$D,$B618))</f>
        <v>0</v>
      </c>
      <c r="I618" s="10">
        <f>IF($C$4="", SUMIFS('무신사 메타 광고'!$U:$U, '무신사 메타 광고'!$D:$D, $B618),SUMIFS('무신사 메타 광고'!$U:$U,'무신사 메타 광고'!$I:$I,$C$4,'무신사 메타 광고'!$D:$D,$B618))</f>
        <v>0</v>
      </c>
      <c r="J618" s="11">
        <f t="shared" si="28"/>
        <v>0</v>
      </c>
      <c r="K618" s="11">
        <f t="shared" si="29"/>
        <v>0</v>
      </c>
      <c r="L618" s="12" t="str">
        <f t="shared" si="30"/>
        <v xml:space="preserve"> </v>
      </c>
      <c r="N618" s="10">
        <f>IF($C$4="", SUMIFS('무신사 메타 광고'!$X:$X, '무신사 메타 광고'!$D:$D, $B618),SUMIFS('무신사 메타 광고'!$X:$X,'무신사 메타 광고'!I:I,$C$4,'무신사 메타 광고'!D:D,$B618))</f>
        <v>0</v>
      </c>
      <c r="O618" s="11">
        <f t="shared" si="31"/>
        <v>0</v>
      </c>
      <c r="R618" s="13"/>
      <c r="S618" s="10">
        <f>IF($S$4="", SUMIFS('무신사 메타 광고'!$L:$L, '무신사 메타 광고'!$C:$C, $R618),SUMIFS('무신사 메타 광고'!L:L,'무신사 메타 광고'!$I:$I,$S$4,'무신사 메타 광고'!$C:$C,$R618))</f>
        <v>0</v>
      </c>
      <c r="T618" s="10">
        <f>IF($S$4="", SUMIFS('무신사 메타 광고'!$V:$V, '무신사 메타 광고'!$C:$C, $R618),SUMIFS('무신사 메타 광고'!$V:$V,'무신사 메타 광고'!$I:$I,$S$4,'무신사 메타 광고'!$C:$C,$R618))</f>
        <v>0</v>
      </c>
      <c r="U618" s="11">
        <f t="shared" si="32"/>
        <v>0</v>
      </c>
      <c r="V618" s="12" t="str">
        <f t="shared" si="36"/>
        <v xml:space="preserve"> </v>
      </c>
      <c r="W618" s="10">
        <f>IF($S$4="", SUMIFS('무신사 메타 광고'!$K:$K, '무신사 메타 광고'!$C:$C, $R618),SUMIFS('무신사 메타 광고'!$K:$K,'무신사 메타 광고'!$I:$I,$S$4,'무신사 메타 광고'!$C:$C,$R618))</f>
        <v>0</v>
      </c>
      <c r="X618" s="10">
        <f>IF($S$4="", SUMIFS('무신사 메타 광고'!$N:$N, '무신사 메타 광고'!$C:$C, $R618),SUMIFS('무신사 메타 광고'!$N:$N,'무신사 메타 광고'!$I:$I,$S$4,'무신사 메타 광고'!$C:$C,$R618))</f>
        <v>0</v>
      </c>
      <c r="Y618" s="11">
        <f t="shared" si="33"/>
        <v>0</v>
      </c>
      <c r="Z618" s="12" t="str">
        <f t="shared" si="37"/>
        <v xml:space="preserve"> </v>
      </c>
      <c r="AB618" s="10">
        <f>IF($S$4="", SUMIFS('무신사 메타 광고'!$X:$X, '무신사 메타 광고'!$C:$C, $R618),SUMIFS('무신사 메타 광고'!$X:$X,'무신사 메타 광고'!$I:$I,$S$4,'무신사 메타 광고'!$C:$C,$R618))</f>
        <v>0</v>
      </c>
      <c r="AC618" s="11">
        <f t="shared" si="34"/>
        <v>0</v>
      </c>
    </row>
    <row r="619" spans="2:29">
      <c r="B619" s="9"/>
      <c r="C619" s="10">
        <f>IF($C$4="", SUMIFS('무신사 메타 광고'!$L:$L, '무신사 메타 광고'!$D:$D, $B619), SUMIFS('무신사 메타 광고'!$L:$L, '무신사 메타 광고'!$I:$I, $C$4, '무신사 메타 광고'!$D:$D, $B619))</f>
        <v>0</v>
      </c>
      <c r="D619" s="10">
        <f>IF($C$4="", SUMIFS('무신사 메타 광고'!$V:$V, '무신사 메타 광고'!$D:$D, $B619), SUMIFS('무신사 메타 광고'!$V:$V,'무신사 메타 광고'!$I:$I,$C$4,'무신사 메타 광고'!$D:$D,$B619))</f>
        <v>0</v>
      </c>
      <c r="E619" s="11">
        <f t="shared" si="27"/>
        <v>0</v>
      </c>
      <c r="F619" s="12" t="str">
        <f t="shared" si="35"/>
        <v xml:space="preserve"> </v>
      </c>
      <c r="G619" s="10">
        <f>IF($C$4="", SUMIFS('무신사 메타 광고'!$K:$K, '무신사 메타 광고'!$D:$D, $B619), SUMIFS('무신사 메타 광고'!$K:$K,'무신사 메타 광고'!$I:$I,$C$4,'무신사 메타 광고'!D:D,$B619))</f>
        <v>0</v>
      </c>
      <c r="H619" s="10">
        <f>IF($C$4="", SUMIFS('무신사 메타 광고'!$N:$N, '무신사 메타 광고'!$D:$D, $B619),SUMIFS('무신사 메타 광고'!$N:$N,'무신사 메타 광고'!$I:$I,$C$4,'무신사 메타 광고'!$D:$D,$B619))</f>
        <v>0</v>
      </c>
      <c r="I619" s="10">
        <f>IF($C$4="", SUMIFS('무신사 메타 광고'!$U:$U, '무신사 메타 광고'!$D:$D, $B619),SUMIFS('무신사 메타 광고'!$U:$U,'무신사 메타 광고'!$I:$I,$C$4,'무신사 메타 광고'!$D:$D,$B619))</f>
        <v>0</v>
      </c>
      <c r="J619" s="11">
        <f t="shared" si="28"/>
        <v>0</v>
      </c>
      <c r="K619" s="11">
        <f t="shared" si="29"/>
        <v>0</v>
      </c>
      <c r="L619" s="12" t="str">
        <f t="shared" si="30"/>
        <v xml:space="preserve"> </v>
      </c>
      <c r="N619" s="10">
        <f>IF($C$4="", SUMIFS('무신사 메타 광고'!$X:$X, '무신사 메타 광고'!$D:$D, $B619),SUMIFS('무신사 메타 광고'!$X:$X,'무신사 메타 광고'!I:I,$C$4,'무신사 메타 광고'!D:D,$B619))</f>
        <v>0</v>
      </c>
      <c r="O619" s="11">
        <f t="shared" si="31"/>
        <v>0</v>
      </c>
      <c r="R619" s="13"/>
      <c r="S619" s="10">
        <f>IF($S$4="", SUMIFS('무신사 메타 광고'!$L:$L, '무신사 메타 광고'!$C:$C, $R619),SUMIFS('무신사 메타 광고'!L:L,'무신사 메타 광고'!$I:$I,$S$4,'무신사 메타 광고'!$C:$C,$R619))</f>
        <v>0</v>
      </c>
      <c r="T619" s="10">
        <f>IF($S$4="", SUMIFS('무신사 메타 광고'!$V:$V, '무신사 메타 광고'!$C:$C, $R619),SUMIFS('무신사 메타 광고'!$V:$V,'무신사 메타 광고'!$I:$I,$S$4,'무신사 메타 광고'!$C:$C,$R619))</f>
        <v>0</v>
      </c>
      <c r="U619" s="11">
        <f t="shared" si="32"/>
        <v>0</v>
      </c>
      <c r="V619" s="12" t="str">
        <f t="shared" si="36"/>
        <v xml:space="preserve"> </v>
      </c>
      <c r="W619" s="10">
        <f>IF($S$4="", SUMIFS('무신사 메타 광고'!$K:$K, '무신사 메타 광고'!$C:$C, $R619),SUMIFS('무신사 메타 광고'!$K:$K,'무신사 메타 광고'!$I:$I,$S$4,'무신사 메타 광고'!$C:$C,$R619))</f>
        <v>0</v>
      </c>
      <c r="X619" s="10">
        <f>IF($S$4="", SUMIFS('무신사 메타 광고'!$N:$N, '무신사 메타 광고'!$C:$C, $R619),SUMIFS('무신사 메타 광고'!$N:$N,'무신사 메타 광고'!$I:$I,$S$4,'무신사 메타 광고'!$C:$C,$R619))</f>
        <v>0</v>
      </c>
      <c r="Y619" s="11">
        <f t="shared" si="33"/>
        <v>0</v>
      </c>
      <c r="Z619" s="12" t="str">
        <f t="shared" si="37"/>
        <v xml:space="preserve"> </v>
      </c>
      <c r="AB619" s="10">
        <f>IF($S$4="", SUMIFS('무신사 메타 광고'!$X:$X, '무신사 메타 광고'!$C:$C, $R619),SUMIFS('무신사 메타 광고'!$X:$X,'무신사 메타 광고'!$I:$I,$S$4,'무신사 메타 광고'!$C:$C,$R619))</f>
        <v>0</v>
      </c>
      <c r="AC619" s="11">
        <f t="shared" si="34"/>
        <v>0</v>
      </c>
    </row>
    <row r="620" spans="2:29">
      <c r="B620" s="9"/>
      <c r="C620" s="10">
        <f>IF($C$4="", SUMIFS('무신사 메타 광고'!$L:$L, '무신사 메타 광고'!$D:$D, $B620), SUMIFS('무신사 메타 광고'!$L:$L, '무신사 메타 광고'!$I:$I, $C$4, '무신사 메타 광고'!$D:$D, $B620))</f>
        <v>0</v>
      </c>
      <c r="D620" s="10">
        <f>IF($C$4="", SUMIFS('무신사 메타 광고'!$V:$V, '무신사 메타 광고'!$D:$D, $B620), SUMIFS('무신사 메타 광고'!$V:$V,'무신사 메타 광고'!$I:$I,$C$4,'무신사 메타 광고'!$D:$D,$B620))</f>
        <v>0</v>
      </c>
      <c r="E620" s="11">
        <f t="shared" si="27"/>
        <v>0</v>
      </c>
      <c r="F620" s="12" t="str">
        <f t="shared" si="35"/>
        <v xml:space="preserve"> </v>
      </c>
      <c r="G620" s="10">
        <f>IF($C$4="", SUMIFS('무신사 메타 광고'!$K:$K, '무신사 메타 광고'!$D:$D, $B620), SUMIFS('무신사 메타 광고'!$K:$K,'무신사 메타 광고'!$I:$I,$C$4,'무신사 메타 광고'!D:D,$B620))</f>
        <v>0</v>
      </c>
      <c r="H620" s="10">
        <f>IF($C$4="", SUMIFS('무신사 메타 광고'!$N:$N, '무신사 메타 광고'!$D:$D, $B620),SUMIFS('무신사 메타 광고'!$N:$N,'무신사 메타 광고'!$I:$I,$C$4,'무신사 메타 광고'!$D:$D,$B620))</f>
        <v>0</v>
      </c>
      <c r="I620" s="10">
        <f>IF($C$4="", SUMIFS('무신사 메타 광고'!$U:$U, '무신사 메타 광고'!$D:$D, $B620),SUMIFS('무신사 메타 광고'!$U:$U,'무신사 메타 광고'!$I:$I,$C$4,'무신사 메타 광고'!$D:$D,$B620))</f>
        <v>0</v>
      </c>
      <c r="J620" s="11">
        <f t="shared" si="28"/>
        <v>0</v>
      </c>
      <c r="K620" s="11">
        <f t="shared" si="29"/>
        <v>0</v>
      </c>
      <c r="L620" s="12" t="str">
        <f t="shared" si="30"/>
        <v xml:space="preserve"> </v>
      </c>
      <c r="N620" s="10">
        <f>IF($C$4="", SUMIFS('무신사 메타 광고'!$X:$X, '무신사 메타 광고'!$D:$D, $B620),SUMIFS('무신사 메타 광고'!$X:$X,'무신사 메타 광고'!I:I,$C$4,'무신사 메타 광고'!D:D,$B620))</f>
        <v>0</v>
      </c>
      <c r="O620" s="11">
        <f t="shared" si="31"/>
        <v>0</v>
      </c>
      <c r="R620" s="13"/>
      <c r="S620" s="10">
        <f>IF($S$4="", SUMIFS('무신사 메타 광고'!$L:$L, '무신사 메타 광고'!$C:$C, $R620),SUMIFS('무신사 메타 광고'!L:L,'무신사 메타 광고'!$I:$I,$S$4,'무신사 메타 광고'!$C:$C,$R620))</f>
        <v>0</v>
      </c>
      <c r="T620" s="10">
        <f>IF($S$4="", SUMIFS('무신사 메타 광고'!$V:$V, '무신사 메타 광고'!$C:$C, $R620),SUMIFS('무신사 메타 광고'!$V:$V,'무신사 메타 광고'!$I:$I,$S$4,'무신사 메타 광고'!$C:$C,$R620))</f>
        <v>0</v>
      </c>
      <c r="U620" s="11">
        <f t="shared" si="32"/>
        <v>0</v>
      </c>
      <c r="V620" s="12" t="str">
        <f t="shared" si="36"/>
        <v xml:space="preserve"> </v>
      </c>
      <c r="W620" s="10">
        <f>IF($S$4="", SUMIFS('무신사 메타 광고'!$K:$K, '무신사 메타 광고'!$C:$C, $R620),SUMIFS('무신사 메타 광고'!$K:$K,'무신사 메타 광고'!$I:$I,$S$4,'무신사 메타 광고'!$C:$C,$R620))</f>
        <v>0</v>
      </c>
      <c r="X620" s="10">
        <f>IF($S$4="", SUMIFS('무신사 메타 광고'!$N:$N, '무신사 메타 광고'!$C:$C, $R620),SUMIFS('무신사 메타 광고'!$N:$N,'무신사 메타 광고'!$I:$I,$S$4,'무신사 메타 광고'!$C:$C,$R620))</f>
        <v>0</v>
      </c>
      <c r="Y620" s="11">
        <f t="shared" si="33"/>
        <v>0</v>
      </c>
      <c r="Z620" s="12" t="str">
        <f t="shared" si="37"/>
        <v xml:space="preserve"> </v>
      </c>
      <c r="AB620" s="10">
        <f>IF($S$4="", SUMIFS('무신사 메타 광고'!$X:$X, '무신사 메타 광고'!$C:$C, $R620),SUMIFS('무신사 메타 광고'!$X:$X,'무신사 메타 광고'!$I:$I,$S$4,'무신사 메타 광고'!$C:$C,$R620))</f>
        <v>0</v>
      </c>
      <c r="AC620" s="11">
        <f t="shared" si="34"/>
        <v>0</v>
      </c>
    </row>
    <row r="621" spans="2:29">
      <c r="B621" s="9"/>
      <c r="C621" s="10">
        <f>IF($C$4="", SUMIFS('무신사 메타 광고'!$L:$L, '무신사 메타 광고'!$D:$D, $B621), SUMIFS('무신사 메타 광고'!$L:$L, '무신사 메타 광고'!$I:$I, $C$4, '무신사 메타 광고'!$D:$D, $B621))</f>
        <v>0</v>
      </c>
      <c r="D621" s="10">
        <f>IF($C$4="", SUMIFS('무신사 메타 광고'!$V:$V, '무신사 메타 광고'!$D:$D, $B621), SUMIFS('무신사 메타 광고'!$V:$V,'무신사 메타 광고'!$I:$I,$C$4,'무신사 메타 광고'!$D:$D,$B621))</f>
        <v>0</v>
      </c>
      <c r="E621" s="11">
        <f t="shared" si="27"/>
        <v>0</v>
      </c>
      <c r="F621" s="12" t="str">
        <f t="shared" si="35"/>
        <v xml:space="preserve"> </v>
      </c>
      <c r="G621" s="10">
        <f>IF($C$4="", SUMIFS('무신사 메타 광고'!$K:$K, '무신사 메타 광고'!$D:$D, $B621), SUMIFS('무신사 메타 광고'!$K:$K,'무신사 메타 광고'!$I:$I,$C$4,'무신사 메타 광고'!D:D,$B621))</f>
        <v>0</v>
      </c>
      <c r="H621" s="10">
        <f>IF($C$4="", SUMIFS('무신사 메타 광고'!$N:$N, '무신사 메타 광고'!$D:$D, $B621),SUMIFS('무신사 메타 광고'!$N:$N,'무신사 메타 광고'!$I:$I,$C$4,'무신사 메타 광고'!$D:$D,$B621))</f>
        <v>0</v>
      </c>
      <c r="I621" s="10">
        <f>IF($C$4="", SUMIFS('무신사 메타 광고'!$U:$U, '무신사 메타 광고'!$D:$D, $B621),SUMIFS('무신사 메타 광고'!$U:$U,'무신사 메타 광고'!$I:$I,$C$4,'무신사 메타 광고'!$D:$D,$B621))</f>
        <v>0</v>
      </c>
      <c r="J621" s="11">
        <f t="shared" si="28"/>
        <v>0</v>
      </c>
      <c r="K621" s="11">
        <f t="shared" si="29"/>
        <v>0</v>
      </c>
      <c r="L621" s="12" t="str">
        <f t="shared" si="30"/>
        <v xml:space="preserve"> </v>
      </c>
      <c r="N621" s="10">
        <f>IF($C$4="", SUMIFS('무신사 메타 광고'!$X:$X, '무신사 메타 광고'!$D:$D, $B621),SUMIFS('무신사 메타 광고'!$X:$X,'무신사 메타 광고'!I:I,$C$4,'무신사 메타 광고'!D:D,$B621))</f>
        <v>0</v>
      </c>
      <c r="O621" s="11">
        <f t="shared" si="31"/>
        <v>0</v>
      </c>
      <c r="R621" s="13"/>
      <c r="S621" s="10">
        <f>IF($S$4="", SUMIFS('무신사 메타 광고'!$L:$L, '무신사 메타 광고'!$C:$C, $R621),SUMIFS('무신사 메타 광고'!L:L,'무신사 메타 광고'!$I:$I,$S$4,'무신사 메타 광고'!$C:$C,$R621))</f>
        <v>0</v>
      </c>
      <c r="T621" s="10">
        <f>IF($S$4="", SUMIFS('무신사 메타 광고'!$V:$V, '무신사 메타 광고'!$C:$C, $R621),SUMIFS('무신사 메타 광고'!$V:$V,'무신사 메타 광고'!$I:$I,$S$4,'무신사 메타 광고'!$C:$C,$R621))</f>
        <v>0</v>
      </c>
      <c r="U621" s="11">
        <f t="shared" si="32"/>
        <v>0</v>
      </c>
      <c r="V621" s="12" t="str">
        <f t="shared" si="36"/>
        <v xml:space="preserve"> </v>
      </c>
      <c r="W621" s="10">
        <f>IF($S$4="", SUMIFS('무신사 메타 광고'!$K:$K, '무신사 메타 광고'!$C:$C, $R621),SUMIFS('무신사 메타 광고'!$K:$K,'무신사 메타 광고'!$I:$I,$S$4,'무신사 메타 광고'!$C:$C,$R621))</f>
        <v>0</v>
      </c>
      <c r="X621" s="10">
        <f>IF($S$4="", SUMIFS('무신사 메타 광고'!$N:$N, '무신사 메타 광고'!$C:$C, $R621),SUMIFS('무신사 메타 광고'!$N:$N,'무신사 메타 광고'!$I:$I,$S$4,'무신사 메타 광고'!$C:$C,$R621))</f>
        <v>0</v>
      </c>
      <c r="Y621" s="11">
        <f t="shared" si="33"/>
        <v>0</v>
      </c>
      <c r="Z621" s="12" t="str">
        <f t="shared" si="37"/>
        <v xml:space="preserve"> </v>
      </c>
      <c r="AB621" s="10">
        <f>IF($S$4="", SUMIFS('무신사 메타 광고'!$X:$X, '무신사 메타 광고'!$C:$C, $R621),SUMIFS('무신사 메타 광고'!$X:$X,'무신사 메타 광고'!$I:$I,$S$4,'무신사 메타 광고'!$C:$C,$R621))</f>
        <v>0</v>
      </c>
      <c r="AC621" s="11">
        <f t="shared" si="34"/>
        <v>0</v>
      </c>
    </row>
    <row r="622" spans="2:29">
      <c r="B622" s="9"/>
      <c r="C622" s="10">
        <f>IF($C$4="", SUMIFS('무신사 메타 광고'!$L:$L, '무신사 메타 광고'!$D:$D, $B622), SUMIFS('무신사 메타 광고'!$L:$L, '무신사 메타 광고'!$I:$I, $C$4, '무신사 메타 광고'!$D:$D, $B622))</f>
        <v>0</v>
      </c>
      <c r="D622" s="10">
        <f>IF($C$4="", SUMIFS('무신사 메타 광고'!$V:$V, '무신사 메타 광고'!$D:$D, $B622), SUMIFS('무신사 메타 광고'!$V:$V,'무신사 메타 광고'!$I:$I,$C$4,'무신사 메타 광고'!$D:$D,$B622))</f>
        <v>0</v>
      </c>
      <c r="E622" s="11">
        <f t="shared" si="27"/>
        <v>0</v>
      </c>
      <c r="F622" s="12" t="str">
        <f t="shared" si="35"/>
        <v xml:space="preserve"> </v>
      </c>
      <c r="G622" s="10">
        <f>IF($C$4="", SUMIFS('무신사 메타 광고'!$K:$K, '무신사 메타 광고'!$D:$D, $B622), SUMIFS('무신사 메타 광고'!$K:$K,'무신사 메타 광고'!$I:$I,$C$4,'무신사 메타 광고'!D:D,$B622))</f>
        <v>0</v>
      </c>
      <c r="H622" s="10">
        <f>IF($C$4="", SUMIFS('무신사 메타 광고'!$N:$N, '무신사 메타 광고'!$D:$D, $B622),SUMIFS('무신사 메타 광고'!$N:$N,'무신사 메타 광고'!$I:$I,$C$4,'무신사 메타 광고'!$D:$D,$B622))</f>
        <v>0</v>
      </c>
      <c r="I622" s="10">
        <f>IF($C$4="", SUMIFS('무신사 메타 광고'!$U:$U, '무신사 메타 광고'!$D:$D, $B622),SUMIFS('무신사 메타 광고'!$U:$U,'무신사 메타 광고'!$I:$I,$C$4,'무신사 메타 광고'!$D:$D,$B622))</f>
        <v>0</v>
      </c>
      <c r="J622" s="11">
        <f t="shared" si="28"/>
        <v>0</v>
      </c>
      <c r="K622" s="11">
        <f t="shared" si="29"/>
        <v>0</v>
      </c>
      <c r="L622" s="12" t="str">
        <f t="shared" si="30"/>
        <v xml:space="preserve"> </v>
      </c>
      <c r="N622" s="10">
        <f>IF($C$4="", SUMIFS('무신사 메타 광고'!$X:$X, '무신사 메타 광고'!$D:$D, $B622),SUMIFS('무신사 메타 광고'!$X:$X,'무신사 메타 광고'!I:I,$C$4,'무신사 메타 광고'!D:D,$B622))</f>
        <v>0</v>
      </c>
      <c r="O622" s="11">
        <f t="shared" si="31"/>
        <v>0</v>
      </c>
      <c r="R622" s="13"/>
      <c r="S622" s="10">
        <f>IF($S$4="", SUMIFS('무신사 메타 광고'!$L:$L, '무신사 메타 광고'!$C:$C, $R622),SUMIFS('무신사 메타 광고'!L:L,'무신사 메타 광고'!$I:$I,$S$4,'무신사 메타 광고'!$C:$C,$R622))</f>
        <v>0</v>
      </c>
      <c r="T622" s="10">
        <f>IF($S$4="", SUMIFS('무신사 메타 광고'!$V:$V, '무신사 메타 광고'!$C:$C, $R622),SUMIFS('무신사 메타 광고'!$V:$V,'무신사 메타 광고'!$I:$I,$S$4,'무신사 메타 광고'!$C:$C,$R622))</f>
        <v>0</v>
      </c>
      <c r="U622" s="11">
        <f t="shared" si="32"/>
        <v>0</v>
      </c>
      <c r="V622" s="12" t="str">
        <f t="shared" si="36"/>
        <v xml:space="preserve"> </v>
      </c>
      <c r="W622" s="10">
        <f>IF($S$4="", SUMIFS('무신사 메타 광고'!$K:$K, '무신사 메타 광고'!$C:$C, $R622),SUMIFS('무신사 메타 광고'!$K:$K,'무신사 메타 광고'!$I:$I,$S$4,'무신사 메타 광고'!$C:$C,$R622))</f>
        <v>0</v>
      </c>
      <c r="X622" s="10">
        <f>IF($S$4="", SUMIFS('무신사 메타 광고'!$N:$N, '무신사 메타 광고'!$C:$C, $R622),SUMIFS('무신사 메타 광고'!$N:$N,'무신사 메타 광고'!$I:$I,$S$4,'무신사 메타 광고'!$C:$C,$R622))</f>
        <v>0</v>
      </c>
      <c r="Y622" s="11">
        <f t="shared" si="33"/>
        <v>0</v>
      </c>
      <c r="Z622" s="12" t="str">
        <f t="shared" si="37"/>
        <v xml:space="preserve"> </v>
      </c>
      <c r="AB622" s="10">
        <f>IF($S$4="", SUMIFS('무신사 메타 광고'!$X:$X, '무신사 메타 광고'!$C:$C, $R622),SUMIFS('무신사 메타 광고'!$X:$X,'무신사 메타 광고'!$I:$I,$S$4,'무신사 메타 광고'!$C:$C,$R622))</f>
        <v>0</v>
      </c>
      <c r="AC622" s="11">
        <f t="shared" si="34"/>
        <v>0</v>
      </c>
    </row>
    <row r="623" spans="2:29">
      <c r="B623" s="9"/>
      <c r="C623" s="10">
        <f>IF($C$4="", SUMIFS('무신사 메타 광고'!$L:$L, '무신사 메타 광고'!$D:$D, $B623), SUMIFS('무신사 메타 광고'!$L:$L, '무신사 메타 광고'!$I:$I, $C$4, '무신사 메타 광고'!$D:$D, $B623))</f>
        <v>0</v>
      </c>
      <c r="D623" s="10">
        <f>IF($C$4="", SUMIFS('무신사 메타 광고'!$V:$V, '무신사 메타 광고'!$D:$D, $B623), SUMIFS('무신사 메타 광고'!$V:$V,'무신사 메타 광고'!$I:$I,$C$4,'무신사 메타 광고'!$D:$D,$B623))</f>
        <v>0</v>
      </c>
      <c r="E623" s="11">
        <f t="shared" si="27"/>
        <v>0</v>
      </c>
      <c r="F623" s="12" t="str">
        <f t="shared" si="35"/>
        <v xml:space="preserve"> </v>
      </c>
      <c r="G623" s="10">
        <f>IF($C$4="", SUMIFS('무신사 메타 광고'!$K:$K, '무신사 메타 광고'!$D:$D, $B623), SUMIFS('무신사 메타 광고'!$K:$K,'무신사 메타 광고'!$I:$I,$C$4,'무신사 메타 광고'!D:D,$B623))</f>
        <v>0</v>
      </c>
      <c r="H623" s="10">
        <f>IF($C$4="", SUMIFS('무신사 메타 광고'!$N:$N, '무신사 메타 광고'!$D:$D, $B623),SUMIFS('무신사 메타 광고'!$N:$N,'무신사 메타 광고'!$I:$I,$C$4,'무신사 메타 광고'!$D:$D,$B623))</f>
        <v>0</v>
      </c>
      <c r="I623" s="10">
        <f>IF($C$4="", SUMIFS('무신사 메타 광고'!$U:$U, '무신사 메타 광고'!$D:$D, $B623),SUMIFS('무신사 메타 광고'!$U:$U,'무신사 메타 광고'!$I:$I,$C$4,'무신사 메타 광고'!$D:$D,$B623))</f>
        <v>0</v>
      </c>
      <c r="J623" s="11">
        <f t="shared" si="28"/>
        <v>0</v>
      </c>
      <c r="K623" s="11">
        <f t="shared" si="29"/>
        <v>0</v>
      </c>
      <c r="L623" s="12" t="str">
        <f t="shared" si="30"/>
        <v xml:space="preserve"> </v>
      </c>
      <c r="N623" s="10">
        <f>IF($C$4="", SUMIFS('무신사 메타 광고'!$X:$X, '무신사 메타 광고'!$D:$D, $B623),SUMIFS('무신사 메타 광고'!$X:$X,'무신사 메타 광고'!I:I,$C$4,'무신사 메타 광고'!D:D,$B623))</f>
        <v>0</v>
      </c>
      <c r="O623" s="11">
        <f t="shared" si="31"/>
        <v>0</v>
      </c>
      <c r="R623" s="13"/>
      <c r="S623" s="10">
        <f>IF($S$4="", SUMIFS('무신사 메타 광고'!$L:$L, '무신사 메타 광고'!$C:$C, $R623),SUMIFS('무신사 메타 광고'!L:L,'무신사 메타 광고'!$I:$I,$S$4,'무신사 메타 광고'!$C:$C,$R623))</f>
        <v>0</v>
      </c>
      <c r="T623" s="10">
        <f>IF($S$4="", SUMIFS('무신사 메타 광고'!$V:$V, '무신사 메타 광고'!$C:$C, $R623),SUMIFS('무신사 메타 광고'!$V:$V,'무신사 메타 광고'!$I:$I,$S$4,'무신사 메타 광고'!$C:$C,$R623))</f>
        <v>0</v>
      </c>
      <c r="U623" s="11">
        <f t="shared" si="32"/>
        <v>0</v>
      </c>
      <c r="V623" s="12" t="str">
        <f t="shared" si="36"/>
        <v xml:space="preserve"> </v>
      </c>
      <c r="W623" s="10">
        <f>IF($S$4="", SUMIFS('무신사 메타 광고'!$K:$K, '무신사 메타 광고'!$C:$C, $R623),SUMIFS('무신사 메타 광고'!$K:$K,'무신사 메타 광고'!$I:$I,$S$4,'무신사 메타 광고'!$C:$C,$R623))</f>
        <v>0</v>
      </c>
      <c r="X623" s="10">
        <f>IF($S$4="", SUMIFS('무신사 메타 광고'!$N:$N, '무신사 메타 광고'!$C:$C, $R623),SUMIFS('무신사 메타 광고'!$N:$N,'무신사 메타 광고'!$I:$I,$S$4,'무신사 메타 광고'!$C:$C,$R623))</f>
        <v>0</v>
      </c>
      <c r="Y623" s="11">
        <f t="shared" si="33"/>
        <v>0</v>
      </c>
      <c r="Z623" s="12" t="str">
        <f t="shared" si="37"/>
        <v xml:space="preserve"> </v>
      </c>
      <c r="AB623" s="10">
        <f>IF($S$4="", SUMIFS('무신사 메타 광고'!$X:$X, '무신사 메타 광고'!$C:$C, $R623),SUMIFS('무신사 메타 광고'!$X:$X,'무신사 메타 광고'!$I:$I,$S$4,'무신사 메타 광고'!$C:$C,$R623))</f>
        <v>0</v>
      </c>
      <c r="AC623" s="11">
        <f t="shared" si="34"/>
        <v>0</v>
      </c>
    </row>
    <row r="624" spans="2:29">
      <c r="B624" s="9"/>
      <c r="C624" s="10">
        <f>IF($C$4="", SUMIFS('무신사 메타 광고'!$L:$L, '무신사 메타 광고'!$D:$D, $B624), SUMIFS('무신사 메타 광고'!$L:$L, '무신사 메타 광고'!$I:$I, $C$4, '무신사 메타 광고'!$D:$D, $B624))</f>
        <v>0</v>
      </c>
      <c r="D624" s="10">
        <f>IF($C$4="", SUMIFS('무신사 메타 광고'!$V:$V, '무신사 메타 광고'!$D:$D, $B624), SUMIFS('무신사 메타 광고'!$V:$V,'무신사 메타 광고'!$I:$I,$C$4,'무신사 메타 광고'!$D:$D,$B624))</f>
        <v>0</v>
      </c>
      <c r="E624" s="11">
        <f t="shared" si="27"/>
        <v>0</v>
      </c>
      <c r="F624" s="12" t="str">
        <f t="shared" si="35"/>
        <v xml:space="preserve"> </v>
      </c>
      <c r="G624" s="10">
        <f>IF($C$4="", SUMIFS('무신사 메타 광고'!$K:$K, '무신사 메타 광고'!$D:$D, $B624), SUMIFS('무신사 메타 광고'!$K:$K,'무신사 메타 광고'!$I:$I,$C$4,'무신사 메타 광고'!D:D,$B624))</f>
        <v>0</v>
      </c>
      <c r="H624" s="10">
        <f>IF($C$4="", SUMIFS('무신사 메타 광고'!$N:$N, '무신사 메타 광고'!$D:$D, $B624),SUMIFS('무신사 메타 광고'!$N:$N,'무신사 메타 광고'!$I:$I,$C$4,'무신사 메타 광고'!$D:$D,$B624))</f>
        <v>0</v>
      </c>
      <c r="I624" s="10">
        <f>IF($C$4="", SUMIFS('무신사 메타 광고'!$U:$U, '무신사 메타 광고'!$D:$D, $B624),SUMIFS('무신사 메타 광고'!$U:$U,'무신사 메타 광고'!$I:$I,$C$4,'무신사 메타 광고'!$D:$D,$B624))</f>
        <v>0</v>
      </c>
      <c r="J624" s="11">
        <f t="shared" si="28"/>
        <v>0</v>
      </c>
      <c r="K624" s="11">
        <f t="shared" si="29"/>
        <v>0</v>
      </c>
      <c r="L624" s="12" t="str">
        <f t="shared" si="30"/>
        <v xml:space="preserve"> </v>
      </c>
      <c r="N624" s="10">
        <f>IF($C$4="", SUMIFS('무신사 메타 광고'!$X:$X, '무신사 메타 광고'!$D:$D, $B624),SUMIFS('무신사 메타 광고'!$X:$X,'무신사 메타 광고'!I:I,$C$4,'무신사 메타 광고'!D:D,$B624))</f>
        <v>0</v>
      </c>
      <c r="O624" s="11">
        <f t="shared" si="31"/>
        <v>0</v>
      </c>
      <c r="R624" s="13"/>
      <c r="S624" s="10">
        <f>IF($S$4="", SUMIFS('무신사 메타 광고'!$L:$L, '무신사 메타 광고'!$C:$C, $R624),SUMIFS('무신사 메타 광고'!L:L,'무신사 메타 광고'!$I:$I,$S$4,'무신사 메타 광고'!$C:$C,$R624))</f>
        <v>0</v>
      </c>
      <c r="T624" s="10">
        <f>IF($S$4="", SUMIFS('무신사 메타 광고'!$V:$V, '무신사 메타 광고'!$C:$C, $R624),SUMIFS('무신사 메타 광고'!$V:$V,'무신사 메타 광고'!$I:$I,$S$4,'무신사 메타 광고'!$C:$C,$R624))</f>
        <v>0</v>
      </c>
      <c r="U624" s="11">
        <f t="shared" si="32"/>
        <v>0</v>
      </c>
      <c r="V624" s="12" t="str">
        <f t="shared" si="36"/>
        <v xml:space="preserve"> </v>
      </c>
      <c r="W624" s="10">
        <f>IF($S$4="", SUMIFS('무신사 메타 광고'!$K:$K, '무신사 메타 광고'!$C:$C, $R624),SUMIFS('무신사 메타 광고'!$K:$K,'무신사 메타 광고'!$I:$I,$S$4,'무신사 메타 광고'!$C:$C,$R624))</f>
        <v>0</v>
      </c>
      <c r="X624" s="10">
        <f>IF($S$4="", SUMIFS('무신사 메타 광고'!$N:$N, '무신사 메타 광고'!$C:$C, $R624),SUMIFS('무신사 메타 광고'!$N:$N,'무신사 메타 광고'!$I:$I,$S$4,'무신사 메타 광고'!$C:$C,$R624))</f>
        <v>0</v>
      </c>
      <c r="Y624" s="11">
        <f t="shared" si="33"/>
        <v>0</v>
      </c>
      <c r="Z624" s="12" t="str">
        <f t="shared" si="37"/>
        <v xml:space="preserve"> </v>
      </c>
      <c r="AB624" s="10">
        <f>IF($S$4="", SUMIFS('무신사 메타 광고'!$X:$X, '무신사 메타 광고'!$C:$C, $R624),SUMIFS('무신사 메타 광고'!$X:$X,'무신사 메타 광고'!$I:$I,$S$4,'무신사 메타 광고'!$C:$C,$R624))</f>
        <v>0</v>
      </c>
      <c r="AC624" s="11">
        <f t="shared" si="34"/>
        <v>0</v>
      </c>
    </row>
    <row r="625" spans="2:29">
      <c r="B625" s="9"/>
      <c r="C625" s="10">
        <f>IF($C$4="", SUMIFS('무신사 메타 광고'!$L:$L, '무신사 메타 광고'!$D:$D, $B625), SUMIFS('무신사 메타 광고'!$L:$L, '무신사 메타 광고'!$I:$I, $C$4, '무신사 메타 광고'!$D:$D, $B625))</f>
        <v>0</v>
      </c>
      <c r="D625" s="10">
        <f>IF($C$4="", SUMIFS('무신사 메타 광고'!$V:$V, '무신사 메타 광고'!$D:$D, $B625), SUMIFS('무신사 메타 광고'!$V:$V,'무신사 메타 광고'!$I:$I,$C$4,'무신사 메타 광고'!$D:$D,$B625))</f>
        <v>0</v>
      </c>
      <c r="E625" s="11">
        <f t="shared" si="27"/>
        <v>0</v>
      </c>
      <c r="F625" s="12" t="str">
        <f t="shared" si="35"/>
        <v xml:space="preserve"> </v>
      </c>
      <c r="G625" s="10">
        <f>IF($C$4="", SUMIFS('무신사 메타 광고'!$K:$K, '무신사 메타 광고'!$D:$D, $B625), SUMIFS('무신사 메타 광고'!$K:$K,'무신사 메타 광고'!$I:$I,$C$4,'무신사 메타 광고'!D:D,$B625))</f>
        <v>0</v>
      </c>
      <c r="H625" s="10">
        <f>IF($C$4="", SUMIFS('무신사 메타 광고'!$N:$N, '무신사 메타 광고'!$D:$D, $B625),SUMIFS('무신사 메타 광고'!$N:$N,'무신사 메타 광고'!$I:$I,$C$4,'무신사 메타 광고'!$D:$D,$B625))</f>
        <v>0</v>
      </c>
      <c r="I625" s="10">
        <f>IF($C$4="", SUMIFS('무신사 메타 광고'!$U:$U, '무신사 메타 광고'!$D:$D, $B625),SUMIFS('무신사 메타 광고'!$U:$U,'무신사 메타 광고'!$I:$I,$C$4,'무신사 메타 광고'!$D:$D,$B625))</f>
        <v>0</v>
      </c>
      <c r="J625" s="11">
        <f t="shared" si="28"/>
        <v>0</v>
      </c>
      <c r="K625" s="11">
        <f t="shared" si="29"/>
        <v>0</v>
      </c>
      <c r="L625" s="12" t="str">
        <f t="shared" si="30"/>
        <v xml:space="preserve"> </v>
      </c>
      <c r="N625" s="10">
        <f>IF($C$4="", SUMIFS('무신사 메타 광고'!$X:$X, '무신사 메타 광고'!$D:$D, $B625),SUMIFS('무신사 메타 광고'!$X:$X,'무신사 메타 광고'!I:I,$C$4,'무신사 메타 광고'!D:D,$B625))</f>
        <v>0</v>
      </c>
      <c r="O625" s="11">
        <f t="shared" si="31"/>
        <v>0</v>
      </c>
      <c r="R625" s="13"/>
      <c r="S625" s="10">
        <f>IF($S$4="", SUMIFS('무신사 메타 광고'!$L:$L, '무신사 메타 광고'!$C:$C, $R625),SUMIFS('무신사 메타 광고'!L:L,'무신사 메타 광고'!$I:$I,$S$4,'무신사 메타 광고'!$C:$C,$R625))</f>
        <v>0</v>
      </c>
      <c r="T625" s="10">
        <f>IF($S$4="", SUMIFS('무신사 메타 광고'!$V:$V, '무신사 메타 광고'!$C:$C, $R625),SUMIFS('무신사 메타 광고'!$V:$V,'무신사 메타 광고'!$I:$I,$S$4,'무신사 메타 광고'!$C:$C,$R625))</f>
        <v>0</v>
      </c>
      <c r="U625" s="11">
        <f t="shared" si="32"/>
        <v>0</v>
      </c>
      <c r="V625" s="12" t="str">
        <f t="shared" si="36"/>
        <v xml:space="preserve"> </v>
      </c>
      <c r="W625" s="10">
        <f>IF($S$4="", SUMIFS('무신사 메타 광고'!$K:$K, '무신사 메타 광고'!$C:$C, $R625),SUMIFS('무신사 메타 광고'!$K:$K,'무신사 메타 광고'!$I:$I,$S$4,'무신사 메타 광고'!$C:$C,$R625))</f>
        <v>0</v>
      </c>
      <c r="X625" s="10">
        <f>IF($S$4="", SUMIFS('무신사 메타 광고'!$N:$N, '무신사 메타 광고'!$C:$C, $R625),SUMIFS('무신사 메타 광고'!$N:$N,'무신사 메타 광고'!$I:$I,$S$4,'무신사 메타 광고'!$C:$C,$R625))</f>
        <v>0</v>
      </c>
      <c r="Y625" s="11">
        <f t="shared" si="33"/>
        <v>0</v>
      </c>
      <c r="Z625" s="12" t="str">
        <f t="shared" si="37"/>
        <v xml:space="preserve"> </v>
      </c>
      <c r="AB625" s="10">
        <f>IF($S$4="", SUMIFS('무신사 메타 광고'!$X:$X, '무신사 메타 광고'!$C:$C, $R625),SUMIFS('무신사 메타 광고'!$X:$X,'무신사 메타 광고'!$I:$I,$S$4,'무신사 메타 광고'!$C:$C,$R625))</f>
        <v>0</v>
      </c>
      <c r="AC625" s="11">
        <f t="shared" si="34"/>
        <v>0</v>
      </c>
    </row>
    <row r="626" spans="2:29">
      <c r="B626" s="9"/>
      <c r="C626" s="10">
        <f>IF($C$4="", SUMIFS('무신사 메타 광고'!$L:$L, '무신사 메타 광고'!$D:$D, $B626), SUMIFS('무신사 메타 광고'!$L:$L, '무신사 메타 광고'!$I:$I, $C$4, '무신사 메타 광고'!$D:$D, $B626))</f>
        <v>0</v>
      </c>
      <c r="D626" s="10">
        <f>IF($C$4="", SUMIFS('무신사 메타 광고'!$V:$V, '무신사 메타 광고'!$D:$D, $B626), SUMIFS('무신사 메타 광고'!$V:$V,'무신사 메타 광고'!$I:$I,$C$4,'무신사 메타 광고'!$D:$D,$B626))</f>
        <v>0</v>
      </c>
      <c r="E626" s="11">
        <f t="shared" si="27"/>
        <v>0</v>
      </c>
      <c r="F626" s="12" t="str">
        <f t="shared" si="35"/>
        <v xml:space="preserve"> </v>
      </c>
      <c r="G626" s="10">
        <f>IF($C$4="", SUMIFS('무신사 메타 광고'!$K:$K, '무신사 메타 광고'!$D:$D, $B626), SUMIFS('무신사 메타 광고'!$K:$K,'무신사 메타 광고'!$I:$I,$C$4,'무신사 메타 광고'!D:D,$B626))</f>
        <v>0</v>
      </c>
      <c r="H626" s="10">
        <f>IF($C$4="", SUMIFS('무신사 메타 광고'!$N:$N, '무신사 메타 광고'!$D:$D, $B626),SUMIFS('무신사 메타 광고'!$N:$N,'무신사 메타 광고'!$I:$I,$C$4,'무신사 메타 광고'!$D:$D,$B626))</f>
        <v>0</v>
      </c>
      <c r="I626" s="10">
        <f>IF($C$4="", SUMIFS('무신사 메타 광고'!$U:$U, '무신사 메타 광고'!$D:$D, $B626),SUMIFS('무신사 메타 광고'!$U:$U,'무신사 메타 광고'!$I:$I,$C$4,'무신사 메타 광고'!$D:$D,$B626))</f>
        <v>0</v>
      </c>
      <c r="J626" s="11">
        <f t="shared" si="28"/>
        <v>0</v>
      </c>
      <c r="K626" s="11">
        <f t="shared" si="29"/>
        <v>0</v>
      </c>
      <c r="L626" s="12" t="str">
        <f t="shared" si="30"/>
        <v xml:space="preserve"> </v>
      </c>
      <c r="N626" s="10">
        <f>IF($C$4="", SUMIFS('무신사 메타 광고'!$X:$X, '무신사 메타 광고'!$D:$D, $B626),SUMIFS('무신사 메타 광고'!$X:$X,'무신사 메타 광고'!I:I,$C$4,'무신사 메타 광고'!D:D,$B626))</f>
        <v>0</v>
      </c>
      <c r="O626" s="11">
        <f t="shared" si="31"/>
        <v>0</v>
      </c>
      <c r="R626" s="13"/>
      <c r="S626" s="10">
        <f>IF($S$4="", SUMIFS('무신사 메타 광고'!$L:$L, '무신사 메타 광고'!$C:$C, $R626),SUMIFS('무신사 메타 광고'!L:L,'무신사 메타 광고'!$I:$I,$S$4,'무신사 메타 광고'!$C:$C,$R626))</f>
        <v>0</v>
      </c>
      <c r="T626" s="10">
        <f>IF($S$4="", SUMIFS('무신사 메타 광고'!$V:$V, '무신사 메타 광고'!$C:$C, $R626),SUMIFS('무신사 메타 광고'!$V:$V,'무신사 메타 광고'!$I:$I,$S$4,'무신사 메타 광고'!$C:$C,$R626))</f>
        <v>0</v>
      </c>
      <c r="U626" s="11">
        <f t="shared" si="32"/>
        <v>0</v>
      </c>
      <c r="V626" s="12" t="str">
        <f t="shared" si="36"/>
        <v xml:space="preserve"> </v>
      </c>
      <c r="W626" s="10">
        <f>IF($S$4="", SUMIFS('무신사 메타 광고'!$K:$K, '무신사 메타 광고'!$C:$C, $R626),SUMIFS('무신사 메타 광고'!$K:$K,'무신사 메타 광고'!$I:$I,$S$4,'무신사 메타 광고'!$C:$C,$R626))</f>
        <v>0</v>
      </c>
      <c r="X626" s="10">
        <f>IF($S$4="", SUMIFS('무신사 메타 광고'!$N:$N, '무신사 메타 광고'!$C:$C, $R626),SUMIFS('무신사 메타 광고'!$N:$N,'무신사 메타 광고'!$I:$I,$S$4,'무신사 메타 광고'!$C:$C,$R626))</f>
        <v>0</v>
      </c>
      <c r="Y626" s="11">
        <f t="shared" si="33"/>
        <v>0</v>
      </c>
      <c r="Z626" s="12" t="str">
        <f t="shared" si="37"/>
        <v xml:space="preserve"> </v>
      </c>
      <c r="AB626" s="10">
        <f>IF($S$4="", SUMIFS('무신사 메타 광고'!$X:$X, '무신사 메타 광고'!$C:$C, $R626),SUMIFS('무신사 메타 광고'!$X:$X,'무신사 메타 광고'!$I:$I,$S$4,'무신사 메타 광고'!$C:$C,$R626))</f>
        <v>0</v>
      </c>
      <c r="AC626" s="11">
        <f t="shared" si="34"/>
        <v>0</v>
      </c>
    </row>
    <row r="627" spans="2:29">
      <c r="B627" s="9"/>
      <c r="C627" s="10">
        <f>IF($C$4="", SUMIFS('무신사 메타 광고'!$L:$L, '무신사 메타 광고'!$D:$D, $B627), SUMIFS('무신사 메타 광고'!$L:$L, '무신사 메타 광고'!$I:$I, $C$4, '무신사 메타 광고'!$D:$D, $B627))</f>
        <v>0</v>
      </c>
      <c r="D627" s="10">
        <f>IF($C$4="", SUMIFS('무신사 메타 광고'!$V:$V, '무신사 메타 광고'!$D:$D, $B627), SUMIFS('무신사 메타 광고'!$V:$V,'무신사 메타 광고'!$I:$I,$C$4,'무신사 메타 광고'!$D:$D,$B627))</f>
        <v>0</v>
      </c>
      <c r="E627" s="11">
        <f t="shared" si="27"/>
        <v>0</v>
      </c>
      <c r="F627" s="12" t="str">
        <f t="shared" si="35"/>
        <v xml:space="preserve"> </v>
      </c>
      <c r="G627" s="10">
        <f>IF($C$4="", SUMIFS('무신사 메타 광고'!$K:$K, '무신사 메타 광고'!$D:$D, $B627), SUMIFS('무신사 메타 광고'!$K:$K,'무신사 메타 광고'!$I:$I,$C$4,'무신사 메타 광고'!D:D,$B627))</f>
        <v>0</v>
      </c>
      <c r="H627" s="10">
        <f>IF($C$4="", SUMIFS('무신사 메타 광고'!$N:$N, '무신사 메타 광고'!$D:$D, $B627),SUMIFS('무신사 메타 광고'!$N:$N,'무신사 메타 광고'!$I:$I,$C$4,'무신사 메타 광고'!$D:$D,$B627))</f>
        <v>0</v>
      </c>
      <c r="I627" s="10">
        <f>IF($C$4="", SUMIFS('무신사 메타 광고'!$U:$U, '무신사 메타 광고'!$D:$D, $B627),SUMIFS('무신사 메타 광고'!$U:$U,'무신사 메타 광고'!$I:$I,$C$4,'무신사 메타 광고'!$D:$D,$B627))</f>
        <v>0</v>
      </c>
      <c r="J627" s="11">
        <f t="shared" si="28"/>
        <v>0</v>
      </c>
      <c r="K627" s="11">
        <f t="shared" si="29"/>
        <v>0</v>
      </c>
      <c r="L627" s="12" t="str">
        <f t="shared" si="30"/>
        <v xml:space="preserve"> </v>
      </c>
      <c r="N627" s="10">
        <f>IF($C$4="", SUMIFS('무신사 메타 광고'!$X:$X, '무신사 메타 광고'!$D:$D, $B627),SUMIFS('무신사 메타 광고'!$X:$X,'무신사 메타 광고'!I:I,$C$4,'무신사 메타 광고'!D:D,$B627))</f>
        <v>0</v>
      </c>
      <c r="O627" s="11">
        <f t="shared" si="31"/>
        <v>0</v>
      </c>
      <c r="R627" s="13"/>
      <c r="S627" s="10">
        <f>IF($S$4="", SUMIFS('무신사 메타 광고'!$L:$L, '무신사 메타 광고'!$C:$C, $R627),SUMIFS('무신사 메타 광고'!L:L,'무신사 메타 광고'!$I:$I,$S$4,'무신사 메타 광고'!$C:$C,$R627))</f>
        <v>0</v>
      </c>
      <c r="T627" s="10">
        <f>IF($S$4="", SUMIFS('무신사 메타 광고'!$V:$V, '무신사 메타 광고'!$C:$C, $R627),SUMIFS('무신사 메타 광고'!$V:$V,'무신사 메타 광고'!$I:$I,$S$4,'무신사 메타 광고'!$C:$C,$R627))</f>
        <v>0</v>
      </c>
      <c r="U627" s="11">
        <f t="shared" si="32"/>
        <v>0</v>
      </c>
      <c r="V627" s="12" t="str">
        <f t="shared" si="36"/>
        <v xml:space="preserve"> </v>
      </c>
      <c r="W627" s="10">
        <f>IF($S$4="", SUMIFS('무신사 메타 광고'!$K:$K, '무신사 메타 광고'!$C:$C, $R627),SUMIFS('무신사 메타 광고'!$K:$K,'무신사 메타 광고'!$I:$I,$S$4,'무신사 메타 광고'!$C:$C,$R627))</f>
        <v>0</v>
      </c>
      <c r="X627" s="10">
        <f>IF($S$4="", SUMIFS('무신사 메타 광고'!$N:$N, '무신사 메타 광고'!$C:$C, $R627),SUMIFS('무신사 메타 광고'!$N:$N,'무신사 메타 광고'!$I:$I,$S$4,'무신사 메타 광고'!$C:$C,$R627))</f>
        <v>0</v>
      </c>
      <c r="Y627" s="11">
        <f t="shared" si="33"/>
        <v>0</v>
      </c>
      <c r="Z627" s="12" t="str">
        <f t="shared" si="37"/>
        <v xml:space="preserve"> </v>
      </c>
      <c r="AB627" s="10">
        <f>IF($S$4="", SUMIFS('무신사 메타 광고'!$X:$X, '무신사 메타 광고'!$C:$C, $R627),SUMIFS('무신사 메타 광고'!$X:$X,'무신사 메타 광고'!$I:$I,$S$4,'무신사 메타 광고'!$C:$C,$R627))</f>
        <v>0</v>
      </c>
      <c r="AC627" s="11">
        <f t="shared" si="34"/>
        <v>0</v>
      </c>
    </row>
    <row r="628" spans="2:29">
      <c r="B628" s="9"/>
      <c r="C628" s="10">
        <f>IF($C$4="", SUMIFS('무신사 메타 광고'!$L:$L, '무신사 메타 광고'!$D:$D, $B628), SUMIFS('무신사 메타 광고'!$L:$L, '무신사 메타 광고'!$I:$I, $C$4, '무신사 메타 광고'!$D:$D, $B628))</f>
        <v>0</v>
      </c>
      <c r="D628" s="10">
        <f>IF($C$4="", SUMIFS('무신사 메타 광고'!$V:$V, '무신사 메타 광고'!$D:$D, $B628), SUMIFS('무신사 메타 광고'!$V:$V,'무신사 메타 광고'!$I:$I,$C$4,'무신사 메타 광고'!$D:$D,$B628))</f>
        <v>0</v>
      </c>
      <c r="E628" s="11">
        <f t="shared" si="27"/>
        <v>0</v>
      </c>
      <c r="F628" s="12" t="str">
        <f t="shared" si="35"/>
        <v xml:space="preserve"> </v>
      </c>
      <c r="G628" s="10">
        <f>IF($C$4="", SUMIFS('무신사 메타 광고'!$K:$K, '무신사 메타 광고'!$D:$D, $B628), SUMIFS('무신사 메타 광고'!$K:$K,'무신사 메타 광고'!$I:$I,$C$4,'무신사 메타 광고'!D:D,$B628))</f>
        <v>0</v>
      </c>
      <c r="H628" s="10">
        <f>IF($C$4="", SUMIFS('무신사 메타 광고'!$N:$N, '무신사 메타 광고'!$D:$D, $B628),SUMIFS('무신사 메타 광고'!$N:$N,'무신사 메타 광고'!$I:$I,$C$4,'무신사 메타 광고'!$D:$D,$B628))</f>
        <v>0</v>
      </c>
      <c r="I628" s="10">
        <f>IF($C$4="", SUMIFS('무신사 메타 광고'!$U:$U, '무신사 메타 광고'!$D:$D, $B628),SUMIFS('무신사 메타 광고'!$U:$U,'무신사 메타 광고'!$I:$I,$C$4,'무신사 메타 광고'!$D:$D,$B628))</f>
        <v>0</v>
      </c>
      <c r="J628" s="11">
        <f t="shared" si="28"/>
        <v>0</v>
      </c>
      <c r="K628" s="11">
        <f t="shared" si="29"/>
        <v>0</v>
      </c>
      <c r="L628" s="12" t="str">
        <f t="shared" si="30"/>
        <v xml:space="preserve"> </v>
      </c>
      <c r="N628" s="10">
        <f>IF($C$4="", SUMIFS('무신사 메타 광고'!$X:$X, '무신사 메타 광고'!$D:$D, $B628),SUMIFS('무신사 메타 광고'!$X:$X,'무신사 메타 광고'!I:I,$C$4,'무신사 메타 광고'!D:D,$B628))</f>
        <v>0</v>
      </c>
      <c r="O628" s="11">
        <f t="shared" si="31"/>
        <v>0</v>
      </c>
      <c r="R628" s="13"/>
      <c r="S628" s="10">
        <f>IF($S$4="", SUMIFS('무신사 메타 광고'!$L:$L, '무신사 메타 광고'!$C:$C, $R628),SUMIFS('무신사 메타 광고'!L:L,'무신사 메타 광고'!$I:$I,$S$4,'무신사 메타 광고'!$C:$C,$R628))</f>
        <v>0</v>
      </c>
      <c r="T628" s="10">
        <f>IF($S$4="", SUMIFS('무신사 메타 광고'!$V:$V, '무신사 메타 광고'!$C:$C, $R628),SUMIFS('무신사 메타 광고'!$V:$V,'무신사 메타 광고'!$I:$I,$S$4,'무신사 메타 광고'!$C:$C,$R628))</f>
        <v>0</v>
      </c>
      <c r="U628" s="11">
        <f t="shared" si="32"/>
        <v>0</v>
      </c>
      <c r="V628" s="12" t="str">
        <f t="shared" si="36"/>
        <v xml:space="preserve"> </v>
      </c>
      <c r="W628" s="10">
        <f>IF($S$4="", SUMIFS('무신사 메타 광고'!$K:$K, '무신사 메타 광고'!$C:$C, $R628),SUMIFS('무신사 메타 광고'!$K:$K,'무신사 메타 광고'!$I:$I,$S$4,'무신사 메타 광고'!$C:$C,$R628))</f>
        <v>0</v>
      </c>
      <c r="X628" s="10">
        <f>IF($S$4="", SUMIFS('무신사 메타 광고'!$N:$N, '무신사 메타 광고'!$C:$C, $R628),SUMIFS('무신사 메타 광고'!$N:$N,'무신사 메타 광고'!$I:$I,$S$4,'무신사 메타 광고'!$C:$C,$R628))</f>
        <v>0</v>
      </c>
      <c r="Y628" s="11">
        <f t="shared" si="33"/>
        <v>0</v>
      </c>
      <c r="Z628" s="12" t="str">
        <f t="shared" si="37"/>
        <v xml:space="preserve"> </v>
      </c>
      <c r="AB628" s="10">
        <f>IF($S$4="", SUMIFS('무신사 메타 광고'!$X:$X, '무신사 메타 광고'!$C:$C, $R628),SUMIFS('무신사 메타 광고'!$X:$X,'무신사 메타 광고'!$I:$I,$S$4,'무신사 메타 광고'!$C:$C,$R628))</f>
        <v>0</v>
      </c>
      <c r="AC628" s="11">
        <f t="shared" si="34"/>
        <v>0</v>
      </c>
    </row>
    <row r="629" spans="2:29">
      <c r="B629" s="9"/>
      <c r="C629" s="10">
        <f>IF($C$4="", SUMIFS('무신사 메타 광고'!$L:$L, '무신사 메타 광고'!$D:$D, $B629), SUMIFS('무신사 메타 광고'!$L:$L, '무신사 메타 광고'!$I:$I, $C$4, '무신사 메타 광고'!$D:$D, $B629))</f>
        <v>0</v>
      </c>
      <c r="D629" s="10">
        <f>IF($C$4="", SUMIFS('무신사 메타 광고'!$V:$V, '무신사 메타 광고'!$D:$D, $B629), SUMIFS('무신사 메타 광고'!$V:$V,'무신사 메타 광고'!$I:$I,$C$4,'무신사 메타 광고'!$D:$D,$B629))</f>
        <v>0</v>
      </c>
      <c r="E629" s="11">
        <f t="shared" si="27"/>
        <v>0</v>
      </c>
      <c r="F629" s="12" t="str">
        <f t="shared" si="35"/>
        <v xml:space="preserve"> </v>
      </c>
      <c r="G629" s="10">
        <f>IF($C$4="", SUMIFS('무신사 메타 광고'!$K:$K, '무신사 메타 광고'!$D:$D, $B629), SUMIFS('무신사 메타 광고'!$K:$K,'무신사 메타 광고'!$I:$I,$C$4,'무신사 메타 광고'!D:D,$B629))</f>
        <v>0</v>
      </c>
      <c r="H629" s="10">
        <f>IF($C$4="", SUMIFS('무신사 메타 광고'!$N:$N, '무신사 메타 광고'!$D:$D, $B629),SUMIFS('무신사 메타 광고'!$N:$N,'무신사 메타 광고'!$I:$I,$C$4,'무신사 메타 광고'!$D:$D,$B629))</f>
        <v>0</v>
      </c>
      <c r="I629" s="10">
        <f>IF($C$4="", SUMIFS('무신사 메타 광고'!$U:$U, '무신사 메타 광고'!$D:$D, $B629),SUMIFS('무신사 메타 광고'!$U:$U,'무신사 메타 광고'!$I:$I,$C$4,'무신사 메타 광고'!$D:$D,$B629))</f>
        <v>0</v>
      </c>
      <c r="J629" s="11">
        <f t="shared" si="28"/>
        <v>0</v>
      </c>
      <c r="K629" s="11">
        <f t="shared" si="29"/>
        <v>0</v>
      </c>
      <c r="L629" s="12" t="str">
        <f t="shared" si="30"/>
        <v xml:space="preserve"> </v>
      </c>
      <c r="N629" s="10">
        <f>IF($C$4="", SUMIFS('무신사 메타 광고'!$X:$X, '무신사 메타 광고'!$D:$D, $B629),SUMIFS('무신사 메타 광고'!$X:$X,'무신사 메타 광고'!I:I,$C$4,'무신사 메타 광고'!D:D,$B629))</f>
        <v>0</v>
      </c>
      <c r="O629" s="11">
        <f t="shared" si="31"/>
        <v>0</v>
      </c>
      <c r="R629" s="13"/>
      <c r="S629" s="10">
        <f>IF($S$4="", SUMIFS('무신사 메타 광고'!$L:$L, '무신사 메타 광고'!$C:$C, $R629),SUMIFS('무신사 메타 광고'!L:L,'무신사 메타 광고'!$I:$I,$S$4,'무신사 메타 광고'!$C:$C,$R629))</f>
        <v>0</v>
      </c>
      <c r="T629" s="10">
        <f>IF($S$4="", SUMIFS('무신사 메타 광고'!$V:$V, '무신사 메타 광고'!$C:$C, $R629),SUMIFS('무신사 메타 광고'!$V:$V,'무신사 메타 광고'!$I:$I,$S$4,'무신사 메타 광고'!$C:$C,$R629))</f>
        <v>0</v>
      </c>
      <c r="U629" s="11">
        <f t="shared" si="32"/>
        <v>0</v>
      </c>
      <c r="V629" s="12" t="str">
        <f t="shared" si="36"/>
        <v xml:space="preserve"> </v>
      </c>
      <c r="W629" s="10">
        <f>IF($S$4="", SUMIFS('무신사 메타 광고'!$K:$K, '무신사 메타 광고'!$C:$C, $R629),SUMIFS('무신사 메타 광고'!$K:$K,'무신사 메타 광고'!$I:$I,$S$4,'무신사 메타 광고'!$C:$C,$R629))</f>
        <v>0</v>
      </c>
      <c r="X629" s="10">
        <f>IF($S$4="", SUMIFS('무신사 메타 광고'!$N:$N, '무신사 메타 광고'!$C:$C, $R629),SUMIFS('무신사 메타 광고'!$N:$N,'무신사 메타 광고'!$I:$I,$S$4,'무신사 메타 광고'!$C:$C,$R629))</f>
        <v>0</v>
      </c>
      <c r="Y629" s="11">
        <f t="shared" si="33"/>
        <v>0</v>
      </c>
      <c r="Z629" s="12" t="str">
        <f t="shared" si="37"/>
        <v xml:space="preserve"> </v>
      </c>
      <c r="AB629" s="10">
        <f>IF($S$4="", SUMIFS('무신사 메타 광고'!$X:$X, '무신사 메타 광고'!$C:$C, $R629),SUMIFS('무신사 메타 광고'!$X:$X,'무신사 메타 광고'!$I:$I,$S$4,'무신사 메타 광고'!$C:$C,$R629))</f>
        <v>0</v>
      </c>
      <c r="AC629" s="11">
        <f t="shared" si="34"/>
        <v>0</v>
      </c>
    </row>
    <row r="630" spans="2:29">
      <c r="B630" s="9"/>
      <c r="C630" s="10">
        <f>IF($C$4="", SUMIFS('무신사 메타 광고'!$L:$L, '무신사 메타 광고'!$D:$D, $B630), SUMIFS('무신사 메타 광고'!$L:$L, '무신사 메타 광고'!$I:$I, $C$4, '무신사 메타 광고'!$D:$D, $B630))</f>
        <v>0</v>
      </c>
      <c r="D630" s="10">
        <f>IF($C$4="", SUMIFS('무신사 메타 광고'!$V:$V, '무신사 메타 광고'!$D:$D, $B630), SUMIFS('무신사 메타 광고'!$V:$V,'무신사 메타 광고'!$I:$I,$C$4,'무신사 메타 광고'!$D:$D,$B630))</f>
        <v>0</v>
      </c>
      <c r="E630" s="11">
        <f t="shared" si="27"/>
        <v>0</v>
      </c>
      <c r="F630" s="12" t="str">
        <f t="shared" si="35"/>
        <v xml:space="preserve"> </v>
      </c>
      <c r="G630" s="10">
        <f>IF($C$4="", SUMIFS('무신사 메타 광고'!$K:$K, '무신사 메타 광고'!$D:$D, $B630), SUMIFS('무신사 메타 광고'!$K:$K,'무신사 메타 광고'!$I:$I,$C$4,'무신사 메타 광고'!D:D,$B630))</f>
        <v>0</v>
      </c>
      <c r="H630" s="10">
        <f>IF($C$4="", SUMIFS('무신사 메타 광고'!$N:$N, '무신사 메타 광고'!$D:$D, $B630),SUMIFS('무신사 메타 광고'!$N:$N,'무신사 메타 광고'!$I:$I,$C$4,'무신사 메타 광고'!$D:$D,$B630))</f>
        <v>0</v>
      </c>
      <c r="I630" s="10">
        <f>IF($C$4="", SUMIFS('무신사 메타 광고'!$U:$U, '무신사 메타 광고'!$D:$D, $B630),SUMIFS('무신사 메타 광고'!$U:$U,'무신사 메타 광고'!$I:$I,$C$4,'무신사 메타 광고'!$D:$D,$B630))</f>
        <v>0</v>
      </c>
      <c r="J630" s="11">
        <f t="shared" si="28"/>
        <v>0</v>
      </c>
      <c r="K630" s="11">
        <f t="shared" si="29"/>
        <v>0</v>
      </c>
      <c r="L630" s="12" t="str">
        <f t="shared" si="30"/>
        <v xml:space="preserve"> </v>
      </c>
      <c r="N630" s="10">
        <f>IF($C$4="", SUMIFS('무신사 메타 광고'!$X:$X, '무신사 메타 광고'!$D:$D, $B630),SUMIFS('무신사 메타 광고'!$X:$X,'무신사 메타 광고'!I:I,$C$4,'무신사 메타 광고'!D:D,$B630))</f>
        <v>0</v>
      </c>
      <c r="O630" s="11">
        <f t="shared" si="31"/>
        <v>0</v>
      </c>
      <c r="R630" s="13"/>
      <c r="S630" s="10">
        <f>IF($S$4="", SUMIFS('무신사 메타 광고'!$L:$L, '무신사 메타 광고'!$C:$C, $R630),SUMIFS('무신사 메타 광고'!L:L,'무신사 메타 광고'!$I:$I,$S$4,'무신사 메타 광고'!$C:$C,$R630))</f>
        <v>0</v>
      </c>
      <c r="T630" s="10">
        <f>IF($S$4="", SUMIFS('무신사 메타 광고'!$V:$V, '무신사 메타 광고'!$C:$C, $R630),SUMIFS('무신사 메타 광고'!$V:$V,'무신사 메타 광고'!$I:$I,$S$4,'무신사 메타 광고'!$C:$C,$R630))</f>
        <v>0</v>
      </c>
      <c r="U630" s="11">
        <f t="shared" si="32"/>
        <v>0</v>
      </c>
      <c r="V630" s="12" t="str">
        <f t="shared" si="36"/>
        <v xml:space="preserve"> </v>
      </c>
      <c r="W630" s="10">
        <f>IF($S$4="", SUMIFS('무신사 메타 광고'!$K:$K, '무신사 메타 광고'!$C:$C, $R630),SUMIFS('무신사 메타 광고'!$K:$K,'무신사 메타 광고'!$I:$I,$S$4,'무신사 메타 광고'!$C:$C,$R630))</f>
        <v>0</v>
      </c>
      <c r="X630" s="10">
        <f>IF($S$4="", SUMIFS('무신사 메타 광고'!$N:$N, '무신사 메타 광고'!$C:$C, $R630),SUMIFS('무신사 메타 광고'!$N:$N,'무신사 메타 광고'!$I:$I,$S$4,'무신사 메타 광고'!$C:$C,$R630))</f>
        <v>0</v>
      </c>
      <c r="Y630" s="11">
        <f t="shared" si="33"/>
        <v>0</v>
      </c>
      <c r="Z630" s="12" t="str">
        <f t="shared" si="37"/>
        <v xml:space="preserve"> </v>
      </c>
      <c r="AB630" s="10">
        <f>IF($S$4="", SUMIFS('무신사 메타 광고'!$X:$X, '무신사 메타 광고'!$C:$C, $R630),SUMIFS('무신사 메타 광고'!$X:$X,'무신사 메타 광고'!$I:$I,$S$4,'무신사 메타 광고'!$C:$C,$R630))</f>
        <v>0</v>
      </c>
      <c r="AC630" s="11">
        <f t="shared" si="34"/>
        <v>0</v>
      </c>
    </row>
    <row r="631" spans="2:29">
      <c r="B631" s="9"/>
      <c r="C631" s="10">
        <f>IF($C$4="", SUMIFS('무신사 메타 광고'!$L:$L, '무신사 메타 광고'!$D:$D, $B631), SUMIFS('무신사 메타 광고'!$L:$L, '무신사 메타 광고'!$I:$I, $C$4, '무신사 메타 광고'!$D:$D, $B631))</f>
        <v>0</v>
      </c>
      <c r="D631" s="10">
        <f>IF($C$4="", SUMIFS('무신사 메타 광고'!$V:$V, '무신사 메타 광고'!$D:$D, $B631), SUMIFS('무신사 메타 광고'!$V:$V,'무신사 메타 광고'!$I:$I,$C$4,'무신사 메타 광고'!$D:$D,$B631))</f>
        <v>0</v>
      </c>
      <c r="E631" s="11">
        <f t="shared" si="27"/>
        <v>0</v>
      </c>
      <c r="F631" s="12" t="str">
        <f t="shared" si="35"/>
        <v xml:space="preserve"> </v>
      </c>
      <c r="G631" s="10">
        <f>IF($C$4="", SUMIFS('무신사 메타 광고'!$K:$K, '무신사 메타 광고'!$D:$D, $B631), SUMIFS('무신사 메타 광고'!$K:$K,'무신사 메타 광고'!$I:$I,$C$4,'무신사 메타 광고'!D:D,$B631))</f>
        <v>0</v>
      </c>
      <c r="H631" s="10">
        <f>IF($C$4="", SUMIFS('무신사 메타 광고'!$N:$N, '무신사 메타 광고'!$D:$D, $B631),SUMIFS('무신사 메타 광고'!$N:$N,'무신사 메타 광고'!$I:$I,$C$4,'무신사 메타 광고'!$D:$D,$B631))</f>
        <v>0</v>
      </c>
      <c r="I631" s="10">
        <f>IF($C$4="", SUMIFS('무신사 메타 광고'!$U:$U, '무신사 메타 광고'!$D:$D, $B631),SUMIFS('무신사 메타 광고'!$U:$U,'무신사 메타 광고'!$I:$I,$C$4,'무신사 메타 광고'!$D:$D,$B631))</f>
        <v>0</v>
      </c>
      <c r="J631" s="11">
        <f t="shared" si="28"/>
        <v>0</v>
      </c>
      <c r="K631" s="11">
        <f t="shared" si="29"/>
        <v>0</v>
      </c>
      <c r="L631" s="12" t="str">
        <f t="shared" si="30"/>
        <v xml:space="preserve"> </v>
      </c>
      <c r="N631" s="10">
        <f>IF($C$4="", SUMIFS('무신사 메타 광고'!$X:$X, '무신사 메타 광고'!$D:$D, $B631),SUMIFS('무신사 메타 광고'!$X:$X,'무신사 메타 광고'!I:I,$C$4,'무신사 메타 광고'!D:D,$B631))</f>
        <v>0</v>
      </c>
      <c r="O631" s="11">
        <f t="shared" si="31"/>
        <v>0</v>
      </c>
      <c r="R631" s="13"/>
      <c r="S631" s="10">
        <f>IF($S$4="", SUMIFS('무신사 메타 광고'!$L:$L, '무신사 메타 광고'!$C:$C, $R631),SUMIFS('무신사 메타 광고'!L:L,'무신사 메타 광고'!$I:$I,$S$4,'무신사 메타 광고'!$C:$C,$R631))</f>
        <v>0</v>
      </c>
      <c r="T631" s="10">
        <f>IF($S$4="", SUMIFS('무신사 메타 광고'!$V:$V, '무신사 메타 광고'!$C:$C, $R631),SUMIFS('무신사 메타 광고'!$V:$V,'무신사 메타 광고'!$I:$I,$S$4,'무신사 메타 광고'!$C:$C,$R631))</f>
        <v>0</v>
      </c>
      <c r="U631" s="11">
        <f t="shared" si="32"/>
        <v>0</v>
      </c>
      <c r="V631" s="12" t="str">
        <f t="shared" si="36"/>
        <v xml:space="preserve"> </v>
      </c>
      <c r="W631" s="10">
        <f>IF($S$4="", SUMIFS('무신사 메타 광고'!$K:$K, '무신사 메타 광고'!$C:$C, $R631),SUMIFS('무신사 메타 광고'!$K:$K,'무신사 메타 광고'!$I:$I,$S$4,'무신사 메타 광고'!$C:$C,$R631))</f>
        <v>0</v>
      </c>
      <c r="X631" s="10">
        <f>IF($S$4="", SUMIFS('무신사 메타 광고'!$N:$N, '무신사 메타 광고'!$C:$C, $R631),SUMIFS('무신사 메타 광고'!$N:$N,'무신사 메타 광고'!$I:$I,$S$4,'무신사 메타 광고'!$C:$C,$R631))</f>
        <v>0</v>
      </c>
      <c r="Y631" s="11">
        <f t="shared" si="33"/>
        <v>0</v>
      </c>
      <c r="Z631" s="12" t="str">
        <f t="shared" si="37"/>
        <v xml:space="preserve"> </v>
      </c>
      <c r="AB631" s="10">
        <f>IF($S$4="", SUMIFS('무신사 메타 광고'!$X:$X, '무신사 메타 광고'!$C:$C, $R631),SUMIFS('무신사 메타 광고'!$X:$X,'무신사 메타 광고'!$I:$I,$S$4,'무신사 메타 광고'!$C:$C,$R631))</f>
        <v>0</v>
      </c>
      <c r="AC631" s="11">
        <f t="shared" si="34"/>
        <v>0</v>
      </c>
    </row>
    <row r="632" spans="2:29">
      <c r="B632" s="9"/>
      <c r="C632" s="10">
        <f>IF($C$4="", SUMIFS('무신사 메타 광고'!$L:$L, '무신사 메타 광고'!$D:$D, $B632), SUMIFS('무신사 메타 광고'!$L:$L, '무신사 메타 광고'!$I:$I, $C$4, '무신사 메타 광고'!$D:$D, $B632))</f>
        <v>0</v>
      </c>
      <c r="D632" s="10">
        <f>IF($C$4="", SUMIFS('무신사 메타 광고'!$V:$V, '무신사 메타 광고'!$D:$D, $B632), SUMIFS('무신사 메타 광고'!$V:$V,'무신사 메타 광고'!$I:$I,$C$4,'무신사 메타 광고'!$D:$D,$B632))</f>
        <v>0</v>
      </c>
      <c r="E632" s="11">
        <f t="shared" si="27"/>
        <v>0</v>
      </c>
      <c r="F632" s="12" t="str">
        <f t="shared" si="35"/>
        <v xml:space="preserve"> </v>
      </c>
      <c r="G632" s="10">
        <f>IF($C$4="", SUMIFS('무신사 메타 광고'!$K:$K, '무신사 메타 광고'!$D:$D, $B632), SUMIFS('무신사 메타 광고'!$K:$K,'무신사 메타 광고'!$I:$I,$C$4,'무신사 메타 광고'!D:D,$B632))</f>
        <v>0</v>
      </c>
      <c r="H632" s="10">
        <f>IF($C$4="", SUMIFS('무신사 메타 광고'!$N:$N, '무신사 메타 광고'!$D:$D, $B632),SUMIFS('무신사 메타 광고'!$N:$N,'무신사 메타 광고'!$I:$I,$C$4,'무신사 메타 광고'!$D:$D,$B632))</f>
        <v>0</v>
      </c>
      <c r="I632" s="10">
        <f>IF($C$4="", SUMIFS('무신사 메타 광고'!$U:$U, '무신사 메타 광고'!$D:$D, $B632),SUMIFS('무신사 메타 광고'!$U:$U,'무신사 메타 광고'!$I:$I,$C$4,'무신사 메타 광고'!$D:$D,$B632))</f>
        <v>0</v>
      </c>
      <c r="J632" s="11">
        <f t="shared" si="28"/>
        <v>0</v>
      </c>
      <c r="K632" s="11">
        <f t="shared" si="29"/>
        <v>0</v>
      </c>
      <c r="L632" s="12" t="str">
        <f t="shared" si="30"/>
        <v xml:space="preserve"> </v>
      </c>
      <c r="N632" s="10">
        <f>IF($C$4="", SUMIFS('무신사 메타 광고'!$X:$X, '무신사 메타 광고'!$D:$D, $B632),SUMIFS('무신사 메타 광고'!$X:$X,'무신사 메타 광고'!I:I,$C$4,'무신사 메타 광고'!D:D,$B632))</f>
        <v>0</v>
      </c>
      <c r="O632" s="11">
        <f t="shared" si="31"/>
        <v>0</v>
      </c>
      <c r="R632" s="13"/>
      <c r="S632" s="10">
        <f>IF($S$4="", SUMIFS('무신사 메타 광고'!$L:$L, '무신사 메타 광고'!$C:$C, $R632),SUMIFS('무신사 메타 광고'!L:L,'무신사 메타 광고'!$I:$I,$S$4,'무신사 메타 광고'!$C:$C,$R632))</f>
        <v>0</v>
      </c>
      <c r="T632" s="10">
        <f>IF($S$4="", SUMIFS('무신사 메타 광고'!$V:$V, '무신사 메타 광고'!$C:$C, $R632),SUMIFS('무신사 메타 광고'!$V:$V,'무신사 메타 광고'!$I:$I,$S$4,'무신사 메타 광고'!$C:$C,$R632))</f>
        <v>0</v>
      </c>
      <c r="U632" s="11">
        <f t="shared" si="32"/>
        <v>0</v>
      </c>
      <c r="V632" s="12" t="str">
        <f t="shared" si="36"/>
        <v xml:space="preserve"> </v>
      </c>
      <c r="W632" s="10">
        <f>IF($S$4="", SUMIFS('무신사 메타 광고'!$K:$K, '무신사 메타 광고'!$C:$C, $R632),SUMIFS('무신사 메타 광고'!$K:$K,'무신사 메타 광고'!$I:$I,$S$4,'무신사 메타 광고'!$C:$C,$R632))</f>
        <v>0</v>
      </c>
      <c r="X632" s="10">
        <f>IF($S$4="", SUMIFS('무신사 메타 광고'!$N:$N, '무신사 메타 광고'!$C:$C, $R632),SUMIFS('무신사 메타 광고'!$N:$N,'무신사 메타 광고'!$I:$I,$S$4,'무신사 메타 광고'!$C:$C,$R632))</f>
        <v>0</v>
      </c>
      <c r="Y632" s="11">
        <f t="shared" si="33"/>
        <v>0</v>
      </c>
      <c r="Z632" s="12" t="str">
        <f t="shared" si="37"/>
        <v xml:space="preserve"> </v>
      </c>
      <c r="AB632" s="10">
        <f>IF($S$4="", SUMIFS('무신사 메타 광고'!$X:$X, '무신사 메타 광고'!$C:$C, $R632),SUMIFS('무신사 메타 광고'!$X:$X,'무신사 메타 광고'!$I:$I,$S$4,'무신사 메타 광고'!$C:$C,$R632))</f>
        <v>0</v>
      </c>
      <c r="AC632" s="11">
        <f t="shared" si="34"/>
        <v>0</v>
      </c>
    </row>
    <row r="633" spans="2:29">
      <c r="B633" s="9"/>
      <c r="C633" s="10">
        <f>IF($C$4="", SUMIFS('무신사 메타 광고'!$L:$L, '무신사 메타 광고'!$D:$D, $B633), SUMIFS('무신사 메타 광고'!$L:$L, '무신사 메타 광고'!$I:$I, $C$4, '무신사 메타 광고'!$D:$D, $B633))</f>
        <v>0</v>
      </c>
      <c r="D633" s="10">
        <f>IF($C$4="", SUMIFS('무신사 메타 광고'!$V:$V, '무신사 메타 광고'!$D:$D, $B633), SUMIFS('무신사 메타 광고'!$V:$V,'무신사 메타 광고'!$I:$I,$C$4,'무신사 메타 광고'!$D:$D,$B633))</f>
        <v>0</v>
      </c>
      <c r="E633" s="11">
        <f t="shared" si="27"/>
        <v>0</v>
      </c>
      <c r="F633" s="12" t="str">
        <f t="shared" si="35"/>
        <v xml:space="preserve"> </v>
      </c>
      <c r="G633" s="10">
        <f>IF($C$4="", SUMIFS('무신사 메타 광고'!$K:$K, '무신사 메타 광고'!$D:$D, $B633), SUMIFS('무신사 메타 광고'!$K:$K,'무신사 메타 광고'!$I:$I,$C$4,'무신사 메타 광고'!D:D,$B633))</f>
        <v>0</v>
      </c>
      <c r="H633" s="10">
        <f>IF($C$4="", SUMIFS('무신사 메타 광고'!$N:$N, '무신사 메타 광고'!$D:$D, $B633),SUMIFS('무신사 메타 광고'!$N:$N,'무신사 메타 광고'!$I:$I,$C$4,'무신사 메타 광고'!$D:$D,$B633))</f>
        <v>0</v>
      </c>
      <c r="I633" s="10">
        <f>IF($C$4="", SUMIFS('무신사 메타 광고'!$U:$U, '무신사 메타 광고'!$D:$D, $B633),SUMIFS('무신사 메타 광고'!$U:$U,'무신사 메타 광고'!$I:$I,$C$4,'무신사 메타 광고'!$D:$D,$B633))</f>
        <v>0</v>
      </c>
      <c r="J633" s="11">
        <f t="shared" si="28"/>
        <v>0</v>
      </c>
      <c r="K633" s="11">
        <f t="shared" si="29"/>
        <v>0</v>
      </c>
      <c r="L633" s="12" t="str">
        <f t="shared" si="30"/>
        <v xml:space="preserve"> </v>
      </c>
      <c r="N633" s="10">
        <f>IF($C$4="", SUMIFS('무신사 메타 광고'!$X:$X, '무신사 메타 광고'!$D:$D, $B633),SUMIFS('무신사 메타 광고'!$X:$X,'무신사 메타 광고'!I:I,$C$4,'무신사 메타 광고'!D:D,$B633))</f>
        <v>0</v>
      </c>
      <c r="O633" s="11">
        <f t="shared" si="31"/>
        <v>0</v>
      </c>
      <c r="R633" s="13"/>
      <c r="S633" s="10">
        <f>IF($S$4="", SUMIFS('무신사 메타 광고'!$L:$L, '무신사 메타 광고'!$C:$C, $R633),SUMIFS('무신사 메타 광고'!L:L,'무신사 메타 광고'!$I:$I,$S$4,'무신사 메타 광고'!$C:$C,$R633))</f>
        <v>0</v>
      </c>
      <c r="T633" s="10">
        <f>IF($S$4="", SUMIFS('무신사 메타 광고'!$V:$V, '무신사 메타 광고'!$C:$C, $R633),SUMIFS('무신사 메타 광고'!$V:$V,'무신사 메타 광고'!$I:$I,$S$4,'무신사 메타 광고'!$C:$C,$R633))</f>
        <v>0</v>
      </c>
      <c r="U633" s="11">
        <f t="shared" si="32"/>
        <v>0</v>
      </c>
      <c r="V633" s="12" t="str">
        <f t="shared" si="36"/>
        <v xml:space="preserve"> </v>
      </c>
      <c r="W633" s="10">
        <f>IF($S$4="", SUMIFS('무신사 메타 광고'!$K:$K, '무신사 메타 광고'!$C:$C, $R633),SUMIFS('무신사 메타 광고'!$K:$K,'무신사 메타 광고'!$I:$I,$S$4,'무신사 메타 광고'!$C:$C,$R633))</f>
        <v>0</v>
      </c>
      <c r="X633" s="10">
        <f>IF($S$4="", SUMIFS('무신사 메타 광고'!$N:$N, '무신사 메타 광고'!$C:$C, $R633),SUMIFS('무신사 메타 광고'!$N:$N,'무신사 메타 광고'!$I:$I,$S$4,'무신사 메타 광고'!$C:$C,$R633))</f>
        <v>0</v>
      </c>
      <c r="Y633" s="11">
        <f t="shared" si="33"/>
        <v>0</v>
      </c>
      <c r="Z633" s="12" t="str">
        <f t="shared" si="37"/>
        <v xml:space="preserve"> </v>
      </c>
      <c r="AB633" s="10">
        <f>IF($S$4="", SUMIFS('무신사 메타 광고'!$X:$X, '무신사 메타 광고'!$C:$C, $R633),SUMIFS('무신사 메타 광고'!$X:$X,'무신사 메타 광고'!$I:$I,$S$4,'무신사 메타 광고'!$C:$C,$R633))</f>
        <v>0</v>
      </c>
      <c r="AC633" s="11">
        <f t="shared" si="34"/>
        <v>0</v>
      </c>
    </row>
    <row r="634" spans="2:29">
      <c r="B634" s="9"/>
      <c r="C634" s="10">
        <f>IF($C$4="", SUMIFS('무신사 메타 광고'!$L:$L, '무신사 메타 광고'!$D:$D, $B634), SUMIFS('무신사 메타 광고'!$L:$L, '무신사 메타 광고'!$I:$I, $C$4, '무신사 메타 광고'!$D:$D, $B634))</f>
        <v>0</v>
      </c>
      <c r="D634" s="10">
        <f>IF($C$4="", SUMIFS('무신사 메타 광고'!$V:$V, '무신사 메타 광고'!$D:$D, $B634), SUMIFS('무신사 메타 광고'!$V:$V,'무신사 메타 광고'!$I:$I,$C$4,'무신사 메타 광고'!$D:$D,$B634))</f>
        <v>0</v>
      </c>
      <c r="E634" s="11">
        <f t="shared" si="27"/>
        <v>0</v>
      </c>
      <c r="F634" s="12" t="str">
        <f t="shared" si="35"/>
        <v xml:space="preserve"> </v>
      </c>
      <c r="G634" s="10">
        <f>IF($C$4="", SUMIFS('무신사 메타 광고'!$K:$K, '무신사 메타 광고'!$D:$D, $B634), SUMIFS('무신사 메타 광고'!$K:$K,'무신사 메타 광고'!$I:$I,$C$4,'무신사 메타 광고'!D:D,$B634))</f>
        <v>0</v>
      </c>
      <c r="H634" s="10">
        <f>IF($C$4="", SUMIFS('무신사 메타 광고'!$N:$N, '무신사 메타 광고'!$D:$D, $B634),SUMIFS('무신사 메타 광고'!$N:$N,'무신사 메타 광고'!$I:$I,$C$4,'무신사 메타 광고'!$D:$D,$B634))</f>
        <v>0</v>
      </c>
      <c r="I634" s="10">
        <f>IF($C$4="", SUMIFS('무신사 메타 광고'!$U:$U, '무신사 메타 광고'!$D:$D, $B634),SUMIFS('무신사 메타 광고'!$U:$U,'무신사 메타 광고'!$I:$I,$C$4,'무신사 메타 광고'!$D:$D,$B634))</f>
        <v>0</v>
      </c>
      <c r="J634" s="11">
        <f t="shared" si="28"/>
        <v>0</v>
      </c>
      <c r="K634" s="11">
        <f t="shared" si="29"/>
        <v>0</v>
      </c>
      <c r="L634" s="12" t="str">
        <f t="shared" si="30"/>
        <v xml:space="preserve"> </v>
      </c>
      <c r="N634" s="10">
        <f>IF($C$4="", SUMIFS('무신사 메타 광고'!$X:$X, '무신사 메타 광고'!$D:$D, $B634),SUMIFS('무신사 메타 광고'!$X:$X,'무신사 메타 광고'!I:I,$C$4,'무신사 메타 광고'!D:D,$B634))</f>
        <v>0</v>
      </c>
      <c r="O634" s="11">
        <f t="shared" si="31"/>
        <v>0</v>
      </c>
      <c r="R634" s="13"/>
      <c r="S634" s="10">
        <f>IF($S$4="", SUMIFS('무신사 메타 광고'!$L:$L, '무신사 메타 광고'!$C:$C, $R634),SUMIFS('무신사 메타 광고'!L:L,'무신사 메타 광고'!$I:$I,$S$4,'무신사 메타 광고'!$C:$C,$R634))</f>
        <v>0</v>
      </c>
      <c r="T634" s="10">
        <f>IF($S$4="", SUMIFS('무신사 메타 광고'!$V:$V, '무신사 메타 광고'!$C:$C, $R634),SUMIFS('무신사 메타 광고'!$V:$V,'무신사 메타 광고'!$I:$I,$S$4,'무신사 메타 광고'!$C:$C,$R634))</f>
        <v>0</v>
      </c>
      <c r="U634" s="11">
        <f t="shared" si="32"/>
        <v>0</v>
      </c>
      <c r="V634" s="12" t="str">
        <f t="shared" si="36"/>
        <v xml:space="preserve"> </v>
      </c>
      <c r="W634" s="10">
        <f>IF($S$4="", SUMIFS('무신사 메타 광고'!$K:$K, '무신사 메타 광고'!$C:$C, $R634),SUMIFS('무신사 메타 광고'!$K:$K,'무신사 메타 광고'!$I:$I,$S$4,'무신사 메타 광고'!$C:$C,$R634))</f>
        <v>0</v>
      </c>
      <c r="X634" s="10">
        <f>IF($S$4="", SUMIFS('무신사 메타 광고'!$N:$N, '무신사 메타 광고'!$C:$C, $R634),SUMIFS('무신사 메타 광고'!$N:$N,'무신사 메타 광고'!$I:$I,$S$4,'무신사 메타 광고'!$C:$C,$R634))</f>
        <v>0</v>
      </c>
      <c r="Y634" s="11">
        <f t="shared" si="33"/>
        <v>0</v>
      </c>
      <c r="Z634" s="12" t="str">
        <f t="shared" si="37"/>
        <v xml:space="preserve"> </v>
      </c>
      <c r="AB634" s="10">
        <f>IF($S$4="", SUMIFS('무신사 메타 광고'!$X:$X, '무신사 메타 광고'!$C:$C, $R634),SUMIFS('무신사 메타 광고'!$X:$X,'무신사 메타 광고'!$I:$I,$S$4,'무신사 메타 광고'!$C:$C,$R634))</f>
        <v>0</v>
      </c>
      <c r="AC634" s="11">
        <f t="shared" si="34"/>
        <v>0</v>
      </c>
    </row>
    <row r="635" spans="2:29">
      <c r="B635" s="9"/>
      <c r="C635" s="10">
        <f>IF($C$4="", SUMIFS('무신사 메타 광고'!$L:$L, '무신사 메타 광고'!$D:$D, $B635), SUMIFS('무신사 메타 광고'!$L:$L, '무신사 메타 광고'!$I:$I, $C$4, '무신사 메타 광고'!$D:$D, $B635))</f>
        <v>0</v>
      </c>
      <c r="D635" s="10">
        <f>IF($C$4="", SUMIFS('무신사 메타 광고'!$V:$V, '무신사 메타 광고'!$D:$D, $B635), SUMIFS('무신사 메타 광고'!$V:$V,'무신사 메타 광고'!$I:$I,$C$4,'무신사 메타 광고'!$D:$D,$B635))</f>
        <v>0</v>
      </c>
      <c r="E635" s="11">
        <f t="shared" si="27"/>
        <v>0</v>
      </c>
      <c r="F635" s="12" t="str">
        <f t="shared" si="35"/>
        <v xml:space="preserve"> </v>
      </c>
      <c r="G635" s="10">
        <f>IF($C$4="", SUMIFS('무신사 메타 광고'!$K:$K, '무신사 메타 광고'!$D:$D, $B635), SUMIFS('무신사 메타 광고'!$K:$K,'무신사 메타 광고'!$I:$I,$C$4,'무신사 메타 광고'!D:D,$B635))</f>
        <v>0</v>
      </c>
      <c r="H635" s="10">
        <f>IF($C$4="", SUMIFS('무신사 메타 광고'!$N:$N, '무신사 메타 광고'!$D:$D, $B635),SUMIFS('무신사 메타 광고'!$N:$N,'무신사 메타 광고'!$I:$I,$C$4,'무신사 메타 광고'!$D:$D,$B635))</f>
        <v>0</v>
      </c>
      <c r="I635" s="10">
        <f>IF($C$4="", SUMIFS('무신사 메타 광고'!$U:$U, '무신사 메타 광고'!$D:$D, $B635),SUMIFS('무신사 메타 광고'!$U:$U,'무신사 메타 광고'!$I:$I,$C$4,'무신사 메타 광고'!$D:$D,$B635))</f>
        <v>0</v>
      </c>
      <c r="J635" s="11">
        <f t="shared" si="28"/>
        <v>0</v>
      </c>
      <c r="K635" s="11">
        <f t="shared" si="29"/>
        <v>0</v>
      </c>
      <c r="L635" s="12" t="str">
        <f t="shared" si="30"/>
        <v xml:space="preserve"> </v>
      </c>
      <c r="N635" s="10">
        <f>IF($C$4="", SUMIFS('무신사 메타 광고'!$X:$X, '무신사 메타 광고'!$D:$D, $B635),SUMIFS('무신사 메타 광고'!$X:$X,'무신사 메타 광고'!I:I,$C$4,'무신사 메타 광고'!D:D,$B635))</f>
        <v>0</v>
      </c>
      <c r="O635" s="11">
        <f t="shared" si="31"/>
        <v>0</v>
      </c>
      <c r="R635" s="13"/>
      <c r="S635" s="10">
        <f>IF($S$4="", SUMIFS('무신사 메타 광고'!$L:$L, '무신사 메타 광고'!$C:$C, $R635),SUMIFS('무신사 메타 광고'!L:L,'무신사 메타 광고'!$I:$I,$S$4,'무신사 메타 광고'!$C:$C,$R635))</f>
        <v>0</v>
      </c>
      <c r="T635" s="10">
        <f>IF($S$4="", SUMIFS('무신사 메타 광고'!$V:$V, '무신사 메타 광고'!$C:$C, $R635),SUMIFS('무신사 메타 광고'!$V:$V,'무신사 메타 광고'!$I:$I,$S$4,'무신사 메타 광고'!$C:$C,$R635))</f>
        <v>0</v>
      </c>
      <c r="U635" s="11">
        <f t="shared" si="32"/>
        <v>0</v>
      </c>
      <c r="V635" s="12" t="str">
        <f t="shared" si="36"/>
        <v xml:space="preserve"> </v>
      </c>
      <c r="W635" s="10">
        <f>IF($S$4="", SUMIFS('무신사 메타 광고'!$K:$K, '무신사 메타 광고'!$C:$C, $R635),SUMIFS('무신사 메타 광고'!$K:$K,'무신사 메타 광고'!$I:$I,$S$4,'무신사 메타 광고'!$C:$C,$R635))</f>
        <v>0</v>
      </c>
      <c r="X635" s="10">
        <f>IF($S$4="", SUMIFS('무신사 메타 광고'!$N:$N, '무신사 메타 광고'!$C:$C, $R635),SUMIFS('무신사 메타 광고'!$N:$N,'무신사 메타 광고'!$I:$I,$S$4,'무신사 메타 광고'!$C:$C,$R635))</f>
        <v>0</v>
      </c>
      <c r="Y635" s="11">
        <f t="shared" si="33"/>
        <v>0</v>
      </c>
      <c r="Z635" s="12" t="str">
        <f t="shared" si="37"/>
        <v xml:space="preserve"> </v>
      </c>
      <c r="AB635" s="10">
        <f>IF($S$4="", SUMIFS('무신사 메타 광고'!$X:$X, '무신사 메타 광고'!$C:$C, $R635),SUMIFS('무신사 메타 광고'!$X:$X,'무신사 메타 광고'!$I:$I,$S$4,'무신사 메타 광고'!$C:$C,$R635))</f>
        <v>0</v>
      </c>
      <c r="AC635" s="11">
        <f t="shared" si="34"/>
        <v>0</v>
      </c>
    </row>
    <row r="636" spans="2:29">
      <c r="B636" s="9"/>
      <c r="C636" s="10">
        <f>IF($C$4="", SUMIFS('무신사 메타 광고'!$L:$L, '무신사 메타 광고'!$D:$D, $B636), SUMIFS('무신사 메타 광고'!$L:$L, '무신사 메타 광고'!$I:$I, $C$4, '무신사 메타 광고'!$D:$D, $B636))</f>
        <v>0</v>
      </c>
      <c r="D636" s="10">
        <f>IF($C$4="", SUMIFS('무신사 메타 광고'!$V:$V, '무신사 메타 광고'!$D:$D, $B636), SUMIFS('무신사 메타 광고'!$V:$V,'무신사 메타 광고'!$I:$I,$C$4,'무신사 메타 광고'!$D:$D,$B636))</f>
        <v>0</v>
      </c>
      <c r="E636" s="11">
        <f t="shared" si="27"/>
        <v>0</v>
      </c>
      <c r="F636" s="12" t="str">
        <f t="shared" si="35"/>
        <v xml:space="preserve"> </v>
      </c>
      <c r="G636" s="10">
        <f>IF($C$4="", SUMIFS('무신사 메타 광고'!$K:$K, '무신사 메타 광고'!$D:$D, $B636), SUMIFS('무신사 메타 광고'!$K:$K,'무신사 메타 광고'!$I:$I,$C$4,'무신사 메타 광고'!D:D,$B636))</f>
        <v>0</v>
      </c>
      <c r="H636" s="10">
        <f>IF($C$4="", SUMIFS('무신사 메타 광고'!$N:$N, '무신사 메타 광고'!$D:$D, $B636),SUMIFS('무신사 메타 광고'!$N:$N,'무신사 메타 광고'!$I:$I,$C$4,'무신사 메타 광고'!$D:$D,$B636))</f>
        <v>0</v>
      </c>
      <c r="I636" s="10">
        <f>IF($C$4="", SUMIFS('무신사 메타 광고'!$U:$U, '무신사 메타 광고'!$D:$D, $B636),SUMIFS('무신사 메타 광고'!$U:$U,'무신사 메타 광고'!$I:$I,$C$4,'무신사 메타 광고'!$D:$D,$B636))</f>
        <v>0</v>
      </c>
      <c r="J636" s="11">
        <f t="shared" si="28"/>
        <v>0</v>
      </c>
      <c r="K636" s="11">
        <f t="shared" si="29"/>
        <v>0</v>
      </c>
      <c r="L636" s="12" t="str">
        <f t="shared" si="30"/>
        <v xml:space="preserve"> </v>
      </c>
      <c r="N636" s="10">
        <f>IF($C$4="", SUMIFS('무신사 메타 광고'!$X:$X, '무신사 메타 광고'!$D:$D, $B636),SUMIFS('무신사 메타 광고'!$X:$X,'무신사 메타 광고'!I:I,$C$4,'무신사 메타 광고'!D:D,$B636))</f>
        <v>0</v>
      </c>
      <c r="O636" s="11">
        <f t="shared" si="31"/>
        <v>0</v>
      </c>
      <c r="R636" s="13"/>
      <c r="S636" s="10">
        <f>IF($S$4="", SUMIFS('무신사 메타 광고'!$L:$L, '무신사 메타 광고'!$C:$C, $R636),SUMIFS('무신사 메타 광고'!L:L,'무신사 메타 광고'!$I:$I,$S$4,'무신사 메타 광고'!$C:$C,$R636))</f>
        <v>0</v>
      </c>
      <c r="T636" s="10">
        <f>IF($S$4="", SUMIFS('무신사 메타 광고'!$V:$V, '무신사 메타 광고'!$C:$C, $R636),SUMIFS('무신사 메타 광고'!$V:$V,'무신사 메타 광고'!$I:$I,$S$4,'무신사 메타 광고'!$C:$C,$R636))</f>
        <v>0</v>
      </c>
      <c r="U636" s="11">
        <f t="shared" si="32"/>
        <v>0</v>
      </c>
      <c r="V636" s="12" t="str">
        <f t="shared" si="36"/>
        <v xml:space="preserve"> </v>
      </c>
      <c r="W636" s="10">
        <f>IF($S$4="", SUMIFS('무신사 메타 광고'!$K:$K, '무신사 메타 광고'!$C:$C, $R636),SUMIFS('무신사 메타 광고'!$K:$K,'무신사 메타 광고'!$I:$I,$S$4,'무신사 메타 광고'!$C:$C,$R636))</f>
        <v>0</v>
      </c>
      <c r="X636" s="10">
        <f>IF($S$4="", SUMIFS('무신사 메타 광고'!$N:$N, '무신사 메타 광고'!$C:$C, $R636),SUMIFS('무신사 메타 광고'!$N:$N,'무신사 메타 광고'!$I:$I,$S$4,'무신사 메타 광고'!$C:$C,$R636))</f>
        <v>0</v>
      </c>
      <c r="Y636" s="11">
        <f t="shared" si="33"/>
        <v>0</v>
      </c>
      <c r="Z636" s="12" t="str">
        <f t="shared" si="37"/>
        <v xml:space="preserve"> </v>
      </c>
      <c r="AB636" s="10">
        <f>IF($S$4="", SUMIFS('무신사 메타 광고'!$X:$X, '무신사 메타 광고'!$C:$C, $R636),SUMIFS('무신사 메타 광고'!$X:$X,'무신사 메타 광고'!$I:$I,$S$4,'무신사 메타 광고'!$C:$C,$R636))</f>
        <v>0</v>
      </c>
      <c r="AC636" s="11">
        <f t="shared" si="34"/>
        <v>0</v>
      </c>
    </row>
    <row r="637" spans="2:29">
      <c r="B637" s="9"/>
      <c r="C637" s="10">
        <f>IF($C$4="", SUMIFS('무신사 메타 광고'!$L:$L, '무신사 메타 광고'!$D:$D, $B637), SUMIFS('무신사 메타 광고'!$L:$L, '무신사 메타 광고'!$I:$I, $C$4, '무신사 메타 광고'!$D:$D, $B637))</f>
        <v>0</v>
      </c>
      <c r="D637" s="10">
        <f>IF($C$4="", SUMIFS('무신사 메타 광고'!$V:$V, '무신사 메타 광고'!$D:$D, $B637), SUMIFS('무신사 메타 광고'!$V:$V,'무신사 메타 광고'!$I:$I,$C$4,'무신사 메타 광고'!$D:$D,$B637))</f>
        <v>0</v>
      </c>
      <c r="E637" s="11">
        <f t="shared" si="27"/>
        <v>0</v>
      </c>
      <c r="F637" s="12" t="str">
        <f t="shared" si="35"/>
        <v xml:space="preserve"> </v>
      </c>
      <c r="G637" s="10">
        <f>IF($C$4="", SUMIFS('무신사 메타 광고'!$K:$K, '무신사 메타 광고'!$D:$D, $B637), SUMIFS('무신사 메타 광고'!$K:$K,'무신사 메타 광고'!$I:$I,$C$4,'무신사 메타 광고'!D:D,$B637))</f>
        <v>0</v>
      </c>
      <c r="H637" s="10">
        <f>IF($C$4="", SUMIFS('무신사 메타 광고'!$N:$N, '무신사 메타 광고'!$D:$D, $B637),SUMIFS('무신사 메타 광고'!$N:$N,'무신사 메타 광고'!$I:$I,$C$4,'무신사 메타 광고'!$D:$D,$B637))</f>
        <v>0</v>
      </c>
      <c r="I637" s="10">
        <f>IF($C$4="", SUMIFS('무신사 메타 광고'!$U:$U, '무신사 메타 광고'!$D:$D, $B637),SUMIFS('무신사 메타 광고'!$U:$U,'무신사 메타 광고'!$I:$I,$C$4,'무신사 메타 광고'!$D:$D,$B637))</f>
        <v>0</v>
      </c>
      <c r="J637" s="11">
        <f t="shared" si="28"/>
        <v>0</v>
      </c>
      <c r="K637" s="11">
        <f t="shared" si="29"/>
        <v>0</v>
      </c>
      <c r="L637" s="12" t="str">
        <f t="shared" si="30"/>
        <v xml:space="preserve"> </v>
      </c>
      <c r="N637" s="10">
        <f>IF($C$4="", SUMIFS('무신사 메타 광고'!$X:$X, '무신사 메타 광고'!$D:$D, $B637),SUMIFS('무신사 메타 광고'!$X:$X,'무신사 메타 광고'!I:I,$C$4,'무신사 메타 광고'!D:D,$B637))</f>
        <v>0</v>
      </c>
      <c r="O637" s="11">
        <f t="shared" si="31"/>
        <v>0</v>
      </c>
      <c r="R637" s="13"/>
      <c r="S637" s="10">
        <f>IF($S$4="", SUMIFS('무신사 메타 광고'!$L:$L, '무신사 메타 광고'!$C:$C, $R637),SUMIFS('무신사 메타 광고'!L:L,'무신사 메타 광고'!$I:$I,$S$4,'무신사 메타 광고'!$C:$C,$R637))</f>
        <v>0</v>
      </c>
      <c r="T637" s="10">
        <f>IF($S$4="", SUMIFS('무신사 메타 광고'!$V:$V, '무신사 메타 광고'!$C:$C, $R637),SUMIFS('무신사 메타 광고'!$V:$V,'무신사 메타 광고'!$I:$I,$S$4,'무신사 메타 광고'!$C:$C,$R637))</f>
        <v>0</v>
      </c>
      <c r="U637" s="11">
        <f t="shared" si="32"/>
        <v>0</v>
      </c>
      <c r="V637" s="12" t="str">
        <f t="shared" si="36"/>
        <v xml:space="preserve"> </v>
      </c>
      <c r="W637" s="10">
        <f>IF($S$4="", SUMIFS('무신사 메타 광고'!$K:$K, '무신사 메타 광고'!$C:$C, $R637),SUMIFS('무신사 메타 광고'!$K:$K,'무신사 메타 광고'!$I:$I,$S$4,'무신사 메타 광고'!$C:$C,$R637))</f>
        <v>0</v>
      </c>
      <c r="X637" s="10">
        <f>IF($S$4="", SUMIFS('무신사 메타 광고'!$N:$N, '무신사 메타 광고'!$C:$C, $R637),SUMIFS('무신사 메타 광고'!$N:$N,'무신사 메타 광고'!$I:$I,$S$4,'무신사 메타 광고'!$C:$C,$R637))</f>
        <v>0</v>
      </c>
      <c r="Y637" s="11">
        <f t="shared" si="33"/>
        <v>0</v>
      </c>
      <c r="Z637" s="12" t="str">
        <f t="shared" si="37"/>
        <v xml:space="preserve"> </v>
      </c>
      <c r="AB637" s="10">
        <f>IF($S$4="", SUMIFS('무신사 메타 광고'!$X:$X, '무신사 메타 광고'!$C:$C, $R637),SUMIFS('무신사 메타 광고'!$X:$X,'무신사 메타 광고'!$I:$I,$S$4,'무신사 메타 광고'!$C:$C,$R637))</f>
        <v>0</v>
      </c>
      <c r="AC637" s="11">
        <f t="shared" si="34"/>
        <v>0</v>
      </c>
    </row>
    <row r="638" spans="2:29">
      <c r="B638" s="9"/>
      <c r="C638" s="10">
        <f>IF($C$4="", SUMIFS('무신사 메타 광고'!$L:$L, '무신사 메타 광고'!$D:$D, $B638), SUMIFS('무신사 메타 광고'!$L:$L, '무신사 메타 광고'!$I:$I, $C$4, '무신사 메타 광고'!$D:$D, $B638))</f>
        <v>0</v>
      </c>
      <c r="D638" s="10">
        <f>IF($C$4="", SUMIFS('무신사 메타 광고'!$V:$V, '무신사 메타 광고'!$D:$D, $B638), SUMIFS('무신사 메타 광고'!$V:$V,'무신사 메타 광고'!$I:$I,$C$4,'무신사 메타 광고'!$D:$D,$B638))</f>
        <v>0</v>
      </c>
      <c r="E638" s="11">
        <f t="shared" si="27"/>
        <v>0</v>
      </c>
      <c r="F638" s="12" t="str">
        <f t="shared" si="35"/>
        <v xml:space="preserve"> </v>
      </c>
      <c r="G638" s="10">
        <f>IF($C$4="", SUMIFS('무신사 메타 광고'!$K:$K, '무신사 메타 광고'!$D:$D, $B638), SUMIFS('무신사 메타 광고'!$K:$K,'무신사 메타 광고'!$I:$I,$C$4,'무신사 메타 광고'!D:D,$B638))</f>
        <v>0</v>
      </c>
      <c r="H638" s="10">
        <f>IF($C$4="", SUMIFS('무신사 메타 광고'!$N:$N, '무신사 메타 광고'!$D:$D, $B638),SUMIFS('무신사 메타 광고'!$N:$N,'무신사 메타 광고'!$I:$I,$C$4,'무신사 메타 광고'!$D:$D,$B638))</f>
        <v>0</v>
      </c>
      <c r="I638" s="10">
        <f>IF($C$4="", SUMIFS('무신사 메타 광고'!$U:$U, '무신사 메타 광고'!$D:$D, $B638),SUMIFS('무신사 메타 광고'!$U:$U,'무신사 메타 광고'!$I:$I,$C$4,'무신사 메타 광고'!$D:$D,$B638))</f>
        <v>0</v>
      </c>
      <c r="J638" s="11">
        <f t="shared" si="28"/>
        <v>0</v>
      </c>
      <c r="K638" s="11">
        <f t="shared" si="29"/>
        <v>0</v>
      </c>
      <c r="L638" s="12" t="str">
        <f t="shared" si="30"/>
        <v xml:space="preserve"> </v>
      </c>
      <c r="N638" s="10">
        <f>IF($C$4="", SUMIFS('무신사 메타 광고'!$X:$X, '무신사 메타 광고'!$D:$D, $B638),SUMIFS('무신사 메타 광고'!$X:$X,'무신사 메타 광고'!I:I,$C$4,'무신사 메타 광고'!D:D,$B638))</f>
        <v>0</v>
      </c>
      <c r="O638" s="11">
        <f t="shared" si="31"/>
        <v>0</v>
      </c>
      <c r="R638" s="13"/>
      <c r="S638" s="10">
        <f>IF($S$4="", SUMIFS('무신사 메타 광고'!$L:$L, '무신사 메타 광고'!$C:$C, $R638),SUMIFS('무신사 메타 광고'!L:L,'무신사 메타 광고'!$I:$I,$S$4,'무신사 메타 광고'!$C:$C,$R638))</f>
        <v>0</v>
      </c>
      <c r="T638" s="10">
        <f>IF($S$4="", SUMIFS('무신사 메타 광고'!$V:$V, '무신사 메타 광고'!$C:$C, $R638),SUMIFS('무신사 메타 광고'!$V:$V,'무신사 메타 광고'!$I:$I,$S$4,'무신사 메타 광고'!$C:$C,$R638))</f>
        <v>0</v>
      </c>
      <c r="U638" s="11">
        <f t="shared" si="32"/>
        <v>0</v>
      </c>
      <c r="V638" s="12" t="str">
        <f t="shared" si="36"/>
        <v xml:space="preserve"> </v>
      </c>
      <c r="W638" s="10">
        <f>IF($S$4="", SUMIFS('무신사 메타 광고'!$K:$K, '무신사 메타 광고'!$C:$C, $R638),SUMIFS('무신사 메타 광고'!$K:$K,'무신사 메타 광고'!$I:$I,$S$4,'무신사 메타 광고'!$C:$C,$R638))</f>
        <v>0</v>
      </c>
      <c r="X638" s="10">
        <f>IF($S$4="", SUMIFS('무신사 메타 광고'!$N:$N, '무신사 메타 광고'!$C:$C, $R638),SUMIFS('무신사 메타 광고'!$N:$N,'무신사 메타 광고'!$I:$I,$S$4,'무신사 메타 광고'!$C:$C,$R638))</f>
        <v>0</v>
      </c>
      <c r="Y638" s="11">
        <f t="shared" si="33"/>
        <v>0</v>
      </c>
      <c r="Z638" s="12" t="str">
        <f t="shared" si="37"/>
        <v xml:space="preserve"> </v>
      </c>
      <c r="AB638" s="10">
        <f>IF($S$4="", SUMIFS('무신사 메타 광고'!$X:$X, '무신사 메타 광고'!$C:$C, $R638),SUMIFS('무신사 메타 광고'!$X:$X,'무신사 메타 광고'!$I:$I,$S$4,'무신사 메타 광고'!$C:$C,$R638))</f>
        <v>0</v>
      </c>
      <c r="AC638" s="11">
        <f t="shared" si="34"/>
        <v>0</v>
      </c>
    </row>
    <row r="639" spans="2:29">
      <c r="B639" s="9"/>
      <c r="C639" s="10">
        <f>IF($C$4="", SUMIFS('무신사 메타 광고'!$L:$L, '무신사 메타 광고'!$D:$D, $B639), SUMIFS('무신사 메타 광고'!$L:$L, '무신사 메타 광고'!$I:$I, $C$4, '무신사 메타 광고'!$D:$D, $B639))</f>
        <v>0</v>
      </c>
      <c r="D639" s="10">
        <f>IF($C$4="", SUMIFS('무신사 메타 광고'!$V:$V, '무신사 메타 광고'!$D:$D, $B639), SUMIFS('무신사 메타 광고'!$V:$V,'무신사 메타 광고'!$I:$I,$C$4,'무신사 메타 광고'!$D:$D,$B639))</f>
        <v>0</v>
      </c>
      <c r="E639" s="11">
        <f t="shared" si="27"/>
        <v>0</v>
      </c>
      <c r="F639" s="12" t="str">
        <f t="shared" si="35"/>
        <v xml:space="preserve"> </v>
      </c>
      <c r="G639" s="10">
        <f>IF($C$4="", SUMIFS('무신사 메타 광고'!$K:$K, '무신사 메타 광고'!$D:$D, $B639), SUMIFS('무신사 메타 광고'!$K:$K,'무신사 메타 광고'!$I:$I,$C$4,'무신사 메타 광고'!D:D,$B639))</f>
        <v>0</v>
      </c>
      <c r="H639" s="10">
        <f>IF($C$4="", SUMIFS('무신사 메타 광고'!$N:$N, '무신사 메타 광고'!$D:$D, $B639),SUMIFS('무신사 메타 광고'!$N:$N,'무신사 메타 광고'!$I:$I,$C$4,'무신사 메타 광고'!$D:$D,$B639))</f>
        <v>0</v>
      </c>
      <c r="I639" s="10">
        <f>IF($C$4="", SUMIFS('무신사 메타 광고'!$U:$U, '무신사 메타 광고'!$D:$D, $B639),SUMIFS('무신사 메타 광고'!$U:$U,'무신사 메타 광고'!$I:$I,$C$4,'무신사 메타 광고'!$D:$D,$B639))</f>
        <v>0</v>
      </c>
      <c r="J639" s="11">
        <f t="shared" si="28"/>
        <v>0</v>
      </c>
      <c r="K639" s="11">
        <f t="shared" si="29"/>
        <v>0</v>
      </c>
      <c r="L639" s="12" t="str">
        <f t="shared" si="30"/>
        <v xml:space="preserve"> </v>
      </c>
      <c r="N639" s="10">
        <f>IF($C$4="", SUMIFS('무신사 메타 광고'!$X:$X, '무신사 메타 광고'!$D:$D, $B639),SUMIFS('무신사 메타 광고'!$X:$X,'무신사 메타 광고'!I:I,$C$4,'무신사 메타 광고'!D:D,$B639))</f>
        <v>0</v>
      </c>
      <c r="O639" s="11">
        <f t="shared" si="31"/>
        <v>0</v>
      </c>
      <c r="R639" s="13"/>
      <c r="S639" s="10">
        <f>IF($S$4="", SUMIFS('무신사 메타 광고'!$L:$L, '무신사 메타 광고'!$C:$C, $R639),SUMIFS('무신사 메타 광고'!L:L,'무신사 메타 광고'!$I:$I,$S$4,'무신사 메타 광고'!$C:$C,$R639))</f>
        <v>0</v>
      </c>
      <c r="T639" s="10">
        <f>IF($S$4="", SUMIFS('무신사 메타 광고'!$V:$V, '무신사 메타 광고'!$C:$C, $R639),SUMIFS('무신사 메타 광고'!$V:$V,'무신사 메타 광고'!$I:$I,$S$4,'무신사 메타 광고'!$C:$C,$R639))</f>
        <v>0</v>
      </c>
      <c r="U639" s="11">
        <f t="shared" si="32"/>
        <v>0</v>
      </c>
      <c r="V639" s="12" t="str">
        <f t="shared" si="36"/>
        <v xml:space="preserve"> </v>
      </c>
      <c r="W639" s="10">
        <f>IF($S$4="", SUMIFS('무신사 메타 광고'!$K:$K, '무신사 메타 광고'!$C:$C, $R639),SUMIFS('무신사 메타 광고'!$K:$K,'무신사 메타 광고'!$I:$I,$S$4,'무신사 메타 광고'!$C:$C,$R639))</f>
        <v>0</v>
      </c>
      <c r="X639" s="10">
        <f>IF($S$4="", SUMIFS('무신사 메타 광고'!$N:$N, '무신사 메타 광고'!$C:$C, $R639),SUMIFS('무신사 메타 광고'!$N:$N,'무신사 메타 광고'!$I:$I,$S$4,'무신사 메타 광고'!$C:$C,$R639))</f>
        <v>0</v>
      </c>
      <c r="Y639" s="11">
        <f t="shared" si="33"/>
        <v>0</v>
      </c>
      <c r="Z639" s="12" t="str">
        <f t="shared" si="37"/>
        <v xml:space="preserve"> </v>
      </c>
      <c r="AB639" s="10">
        <f>IF($S$4="", SUMIFS('무신사 메타 광고'!$X:$X, '무신사 메타 광고'!$C:$C, $R639),SUMIFS('무신사 메타 광고'!$X:$X,'무신사 메타 광고'!$I:$I,$S$4,'무신사 메타 광고'!$C:$C,$R639))</f>
        <v>0</v>
      </c>
      <c r="AC639" s="11">
        <f t="shared" si="34"/>
        <v>0</v>
      </c>
    </row>
    <row r="640" spans="2:29">
      <c r="B640" s="9"/>
      <c r="C640" s="10">
        <f>IF($C$4="", SUMIFS('무신사 메타 광고'!$L:$L, '무신사 메타 광고'!$D:$D, $B640), SUMIFS('무신사 메타 광고'!$L:$L, '무신사 메타 광고'!$I:$I, $C$4, '무신사 메타 광고'!$D:$D, $B640))</f>
        <v>0</v>
      </c>
      <c r="D640" s="10">
        <f>IF($C$4="", SUMIFS('무신사 메타 광고'!$V:$V, '무신사 메타 광고'!$D:$D, $B640), SUMIFS('무신사 메타 광고'!$V:$V,'무신사 메타 광고'!$I:$I,$C$4,'무신사 메타 광고'!$D:$D,$B640))</f>
        <v>0</v>
      </c>
      <c r="E640" s="11">
        <f t="shared" si="27"/>
        <v>0</v>
      </c>
      <c r="F640" s="12" t="str">
        <f t="shared" si="35"/>
        <v xml:space="preserve"> </v>
      </c>
      <c r="G640" s="10">
        <f>IF($C$4="", SUMIFS('무신사 메타 광고'!$K:$K, '무신사 메타 광고'!$D:$D, $B640), SUMIFS('무신사 메타 광고'!$K:$K,'무신사 메타 광고'!$I:$I,$C$4,'무신사 메타 광고'!D:D,$B640))</f>
        <v>0</v>
      </c>
      <c r="H640" s="10">
        <f>IF($C$4="", SUMIFS('무신사 메타 광고'!$N:$N, '무신사 메타 광고'!$D:$D, $B640),SUMIFS('무신사 메타 광고'!$N:$N,'무신사 메타 광고'!$I:$I,$C$4,'무신사 메타 광고'!$D:$D,$B640))</f>
        <v>0</v>
      </c>
      <c r="I640" s="10">
        <f>IF($C$4="", SUMIFS('무신사 메타 광고'!$U:$U, '무신사 메타 광고'!$D:$D, $B640),SUMIFS('무신사 메타 광고'!$U:$U,'무신사 메타 광고'!$I:$I,$C$4,'무신사 메타 광고'!$D:$D,$B640))</f>
        <v>0</v>
      </c>
      <c r="J640" s="11">
        <f t="shared" si="28"/>
        <v>0</v>
      </c>
      <c r="K640" s="11">
        <f t="shared" si="29"/>
        <v>0</v>
      </c>
      <c r="L640" s="12" t="str">
        <f t="shared" si="30"/>
        <v xml:space="preserve"> </v>
      </c>
      <c r="N640" s="10">
        <f>IF($C$4="", SUMIFS('무신사 메타 광고'!$X:$X, '무신사 메타 광고'!$D:$D, $B640),SUMIFS('무신사 메타 광고'!$X:$X,'무신사 메타 광고'!I:I,$C$4,'무신사 메타 광고'!D:D,$B640))</f>
        <v>0</v>
      </c>
      <c r="O640" s="11">
        <f t="shared" si="31"/>
        <v>0</v>
      </c>
      <c r="R640" s="13"/>
      <c r="S640" s="10">
        <f>IF($S$4="", SUMIFS('무신사 메타 광고'!$L:$L, '무신사 메타 광고'!$C:$C, $R640),SUMIFS('무신사 메타 광고'!L:L,'무신사 메타 광고'!$I:$I,$S$4,'무신사 메타 광고'!$C:$C,$R640))</f>
        <v>0</v>
      </c>
      <c r="T640" s="10">
        <f>IF($S$4="", SUMIFS('무신사 메타 광고'!$V:$V, '무신사 메타 광고'!$C:$C, $R640),SUMIFS('무신사 메타 광고'!$V:$V,'무신사 메타 광고'!$I:$I,$S$4,'무신사 메타 광고'!$C:$C,$R640))</f>
        <v>0</v>
      </c>
      <c r="U640" s="11">
        <f t="shared" si="32"/>
        <v>0</v>
      </c>
      <c r="V640" s="12" t="str">
        <f t="shared" si="36"/>
        <v xml:space="preserve"> </v>
      </c>
      <c r="W640" s="10">
        <f>IF($S$4="", SUMIFS('무신사 메타 광고'!$K:$K, '무신사 메타 광고'!$C:$C, $R640),SUMIFS('무신사 메타 광고'!$K:$K,'무신사 메타 광고'!$I:$I,$S$4,'무신사 메타 광고'!$C:$C,$R640))</f>
        <v>0</v>
      </c>
      <c r="X640" s="10">
        <f>IF($S$4="", SUMIFS('무신사 메타 광고'!$N:$N, '무신사 메타 광고'!$C:$C, $R640),SUMIFS('무신사 메타 광고'!$N:$N,'무신사 메타 광고'!$I:$I,$S$4,'무신사 메타 광고'!$C:$C,$R640))</f>
        <v>0</v>
      </c>
      <c r="Y640" s="11">
        <f t="shared" si="33"/>
        <v>0</v>
      </c>
      <c r="Z640" s="12" t="str">
        <f t="shared" si="37"/>
        <v xml:space="preserve"> </v>
      </c>
      <c r="AB640" s="10">
        <f>IF($S$4="", SUMIFS('무신사 메타 광고'!$X:$X, '무신사 메타 광고'!$C:$C, $R640),SUMIFS('무신사 메타 광고'!$X:$X,'무신사 메타 광고'!$I:$I,$S$4,'무신사 메타 광고'!$C:$C,$R640))</f>
        <v>0</v>
      </c>
      <c r="AC640" s="11">
        <f t="shared" si="34"/>
        <v>0</v>
      </c>
    </row>
    <row r="641" spans="2:29">
      <c r="B641" s="9"/>
      <c r="C641" s="10">
        <f>IF($C$4="", SUMIFS('무신사 메타 광고'!$L:$L, '무신사 메타 광고'!$D:$D, $B641), SUMIFS('무신사 메타 광고'!$L:$L, '무신사 메타 광고'!$I:$I, $C$4, '무신사 메타 광고'!$D:$D, $B641))</f>
        <v>0</v>
      </c>
      <c r="D641" s="10">
        <f>IF($C$4="", SUMIFS('무신사 메타 광고'!$V:$V, '무신사 메타 광고'!$D:$D, $B641), SUMIFS('무신사 메타 광고'!$V:$V,'무신사 메타 광고'!$I:$I,$C$4,'무신사 메타 광고'!$D:$D,$B641))</f>
        <v>0</v>
      </c>
      <c r="E641" s="11">
        <f t="shared" si="27"/>
        <v>0</v>
      </c>
      <c r="F641" s="12" t="str">
        <f t="shared" si="35"/>
        <v xml:space="preserve"> </v>
      </c>
      <c r="G641" s="10">
        <f>IF($C$4="", SUMIFS('무신사 메타 광고'!$K:$K, '무신사 메타 광고'!$D:$D, $B641), SUMIFS('무신사 메타 광고'!$K:$K,'무신사 메타 광고'!$I:$I,$C$4,'무신사 메타 광고'!D:D,$B641))</f>
        <v>0</v>
      </c>
      <c r="H641" s="10">
        <f>IF($C$4="", SUMIFS('무신사 메타 광고'!$N:$N, '무신사 메타 광고'!$D:$D, $B641),SUMIFS('무신사 메타 광고'!$N:$N,'무신사 메타 광고'!$I:$I,$C$4,'무신사 메타 광고'!$D:$D,$B641))</f>
        <v>0</v>
      </c>
      <c r="I641" s="10">
        <f>IF($C$4="", SUMIFS('무신사 메타 광고'!$U:$U, '무신사 메타 광고'!$D:$D, $B641),SUMIFS('무신사 메타 광고'!$U:$U,'무신사 메타 광고'!$I:$I,$C$4,'무신사 메타 광고'!$D:$D,$B641))</f>
        <v>0</v>
      </c>
      <c r="J641" s="11">
        <f t="shared" si="28"/>
        <v>0</v>
      </c>
      <c r="K641" s="11">
        <f t="shared" si="29"/>
        <v>0</v>
      </c>
      <c r="L641" s="12" t="str">
        <f t="shared" si="30"/>
        <v xml:space="preserve"> </v>
      </c>
      <c r="N641" s="10">
        <f>IF($C$4="", SUMIFS('무신사 메타 광고'!$X:$X, '무신사 메타 광고'!$D:$D, $B641),SUMIFS('무신사 메타 광고'!$X:$X,'무신사 메타 광고'!I:I,$C$4,'무신사 메타 광고'!D:D,$B641))</f>
        <v>0</v>
      </c>
      <c r="O641" s="11">
        <f t="shared" si="31"/>
        <v>0</v>
      </c>
      <c r="R641" s="13"/>
      <c r="S641" s="10">
        <f>IF($S$4="", SUMIFS('무신사 메타 광고'!$L:$L, '무신사 메타 광고'!$C:$C, $R641),SUMIFS('무신사 메타 광고'!L:L,'무신사 메타 광고'!$I:$I,$S$4,'무신사 메타 광고'!$C:$C,$R641))</f>
        <v>0</v>
      </c>
      <c r="T641" s="10">
        <f>IF($S$4="", SUMIFS('무신사 메타 광고'!$V:$V, '무신사 메타 광고'!$C:$C, $R641),SUMIFS('무신사 메타 광고'!$V:$V,'무신사 메타 광고'!$I:$I,$S$4,'무신사 메타 광고'!$C:$C,$R641))</f>
        <v>0</v>
      </c>
      <c r="U641" s="11">
        <f t="shared" si="32"/>
        <v>0</v>
      </c>
      <c r="V641" s="12" t="str">
        <f t="shared" si="36"/>
        <v xml:space="preserve"> </v>
      </c>
      <c r="W641" s="10">
        <f>IF($S$4="", SUMIFS('무신사 메타 광고'!$K:$K, '무신사 메타 광고'!$C:$C, $R641),SUMIFS('무신사 메타 광고'!$K:$K,'무신사 메타 광고'!$I:$I,$S$4,'무신사 메타 광고'!$C:$C,$R641))</f>
        <v>0</v>
      </c>
      <c r="X641" s="10">
        <f>IF($S$4="", SUMIFS('무신사 메타 광고'!$N:$N, '무신사 메타 광고'!$C:$C, $R641),SUMIFS('무신사 메타 광고'!$N:$N,'무신사 메타 광고'!$I:$I,$S$4,'무신사 메타 광고'!$C:$C,$R641))</f>
        <v>0</v>
      </c>
      <c r="Y641" s="11">
        <f t="shared" si="33"/>
        <v>0</v>
      </c>
      <c r="Z641" s="12" t="str">
        <f t="shared" si="37"/>
        <v xml:space="preserve"> </v>
      </c>
      <c r="AB641" s="10">
        <f>IF($S$4="", SUMIFS('무신사 메타 광고'!$X:$X, '무신사 메타 광고'!$C:$C, $R641),SUMIFS('무신사 메타 광고'!$X:$X,'무신사 메타 광고'!$I:$I,$S$4,'무신사 메타 광고'!$C:$C,$R641))</f>
        <v>0</v>
      </c>
      <c r="AC641" s="11">
        <f t="shared" si="34"/>
        <v>0</v>
      </c>
    </row>
    <row r="642" spans="2:29">
      <c r="B642" s="9"/>
      <c r="C642" s="10">
        <f>IF($C$4="", SUMIFS('무신사 메타 광고'!$L:$L, '무신사 메타 광고'!$D:$D, $B642), SUMIFS('무신사 메타 광고'!$L:$L, '무신사 메타 광고'!$I:$I, $C$4, '무신사 메타 광고'!$D:$D, $B642))</f>
        <v>0</v>
      </c>
      <c r="D642" s="10">
        <f>IF($C$4="", SUMIFS('무신사 메타 광고'!$V:$V, '무신사 메타 광고'!$D:$D, $B642), SUMIFS('무신사 메타 광고'!$V:$V,'무신사 메타 광고'!$I:$I,$C$4,'무신사 메타 광고'!$D:$D,$B642))</f>
        <v>0</v>
      </c>
      <c r="E642" s="11">
        <f t="shared" si="27"/>
        <v>0</v>
      </c>
      <c r="F642" s="12" t="str">
        <f t="shared" si="35"/>
        <v xml:space="preserve"> </v>
      </c>
      <c r="G642" s="10">
        <f>IF($C$4="", SUMIFS('무신사 메타 광고'!$K:$K, '무신사 메타 광고'!$D:$D, $B642), SUMIFS('무신사 메타 광고'!$K:$K,'무신사 메타 광고'!$I:$I,$C$4,'무신사 메타 광고'!D:D,$B642))</f>
        <v>0</v>
      </c>
      <c r="H642" s="10">
        <f>IF($C$4="", SUMIFS('무신사 메타 광고'!$N:$N, '무신사 메타 광고'!$D:$D, $B642),SUMIFS('무신사 메타 광고'!$N:$N,'무신사 메타 광고'!$I:$I,$C$4,'무신사 메타 광고'!$D:$D,$B642))</f>
        <v>0</v>
      </c>
      <c r="I642" s="10">
        <f>IF($C$4="", SUMIFS('무신사 메타 광고'!$U:$U, '무신사 메타 광고'!$D:$D, $B642),SUMIFS('무신사 메타 광고'!$U:$U,'무신사 메타 광고'!$I:$I,$C$4,'무신사 메타 광고'!$D:$D,$B642))</f>
        <v>0</v>
      </c>
      <c r="J642" s="11">
        <f t="shared" si="28"/>
        <v>0</v>
      </c>
      <c r="K642" s="11">
        <f t="shared" si="29"/>
        <v>0</v>
      </c>
      <c r="L642" s="12" t="str">
        <f t="shared" si="30"/>
        <v xml:space="preserve"> </v>
      </c>
      <c r="N642" s="10">
        <f>IF($C$4="", SUMIFS('무신사 메타 광고'!$X:$X, '무신사 메타 광고'!$D:$D, $B642),SUMIFS('무신사 메타 광고'!$X:$X,'무신사 메타 광고'!I:I,$C$4,'무신사 메타 광고'!D:D,$B642))</f>
        <v>0</v>
      </c>
      <c r="O642" s="11">
        <f t="shared" si="31"/>
        <v>0</v>
      </c>
      <c r="R642" s="13"/>
      <c r="S642" s="10">
        <f>IF($S$4="", SUMIFS('무신사 메타 광고'!$L:$L, '무신사 메타 광고'!$C:$C, $R642),SUMIFS('무신사 메타 광고'!L:L,'무신사 메타 광고'!$I:$I,$S$4,'무신사 메타 광고'!$C:$C,$R642))</f>
        <v>0</v>
      </c>
      <c r="T642" s="10">
        <f>IF($S$4="", SUMIFS('무신사 메타 광고'!$V:$V, '무신사 메타 광고'!$C:$C, $R642),SUMIFS('무신사 메타 광고'!$V:$V,'무신사 메타 광고'!$I:$I,$S$4,'무신사 메타 광고'!$C:$C,$R642))</f>
        <v>0</v>
      </c>
      <c r="U642" s="11">
        <f t="shared" si="32"/>
        <v>0</v>
      </c>
      <c r="V642" s="12" t="str">
        <f t="shared" si="36"/>
        <v xml:space="preserve"> </v>
      </c>
      <c r="W642" s="10">
        <f>IF($S$4="", SUMIFS('무신사 메타 광고'!$K:$K, '무신사 메타 광고'!$C:$C, $R642),SUMIFS('무신사 메타 광고'!$K:$K,'무신사 메타 광고'!$I:$I,$S$4,'무신사 메타 광고'!$C:$C,$R642))</f>
        <v>0</v>
      </c>
      <c r="X642" s="10">
        <f>IF($S$4="", SUMIFS('무신사 메타 광고'!$N:$N, '무신사 메타 광고'!$C:$C, $R642),SUMIFS('무신사 메타 광고'!$N:$N,'무신사 메타 광고'!$I:$I,$S$4,'무신사 메타 광고'!$C:$C,$R642))</f>
        <v>0</v>
      </c>
      <c r="Y642" s="11">
        <f t="shared" si="33"/>
        <v>0</v>
      </c>
      <c r="Z642" s="12" t="str">
        <f t="shared" si="37"/>
        <v xml:space="preserve"> </v>
      </c>
      <c r="AB642" s="10">
        <f>IF($S$4="", SUMIFS('무신사 메타 광고'!$X:$X, '무신사 메타 광고'!$C:$C, $R642),SUMIFS('무신사 메타 광고'!$X:$X,'무신사 메타 광고'!$I:$I,$S$4,'무신사 메타 광고'!$C:$C,$R642))</f>
        <v>0</v>
      </c>
      <c r="AC642" s="11">
        <f t="shared" si="34"/>
        <v>0</v>
      </c>
    </row>
    <row r="643" spans="2:29">
      <c r="B643" s="9"/>
      <c r="C643" s="10">
        <f>IF($C$4="", SUMIFS('무신사 메타 광고'!$L:$L, '무신사 메타 광고'!$D:$D, $B643), SUMIFS('무신사 메타 광고'!$L:$L, '무신사 메타 광고'!$I:$I, $C$4, '무신사 메타 광고'!$D:$D, $B643))</f>
        <v>0</v>
      </c>
      <c r="D643" s="10">
        <f>IF($C$4="", SUMIFS('무신사 메타 광고'!$V:$V, '무신사 메타 광고'!$D:$D, $B643), SUMIFS('무신사 메타 광고'!$V:$V,'무신사 메타 광고'!$I:$I,$C$4,'무신사 메타 광고'!$D:$D,$B643))</f>
        <v>0</v>
      </c>
      <c r="E643" s="11">
        <f t="shared" si="27"/>
        <v>0</v>
      </c>
      <c r="F643" s="12" t="str">
        <f t="shared" si="35"/>
        <v xml:space="preserve"> </v>
      </c>
      <c r="G643" s="10">
        <f>IF($C$4="", SUMIFS('무신사 메타 광고'!$K:$K, '무신사 메타 광고'!$D:$D, $B643), SUMIFS('무신사 메타 광고'!$K:$K,'무신사 메타 광고'!$I:$I,$C$4,'무신사 메타 광고'!D:D,$B643))</f>
        <v>0</v>
      </c>
      <c r="H643" s="10">
        <f>IF($C$4="", SUMIFS('무신사 메타 광고'!$N:$N, '무신사 메타 광고'!$D:$D, $B643),SUMIFS('무신사 메타 광고'!$N:$N,'무신사 메타 광고'!$I:$I,$C$4,'무신사 메타 광고'!$D:$D,$B643))</f>
        <v>0</v>
      </c>
      <c r="I643" s="10">
        <f>IF($C$4="", SUMIFS('무신사 메타 광고'!$U:$U, '무신사 메타 광고'!$D:$D, $B643),SUMIFS('무신사 메타 광고'!$U:$U,'무신사 메타 광고'!$I:$I,$C$4,'무신사 메타 광고'!$D:$D,$B643))</f>
        <v>0</v>
      </c>
      <c r="J643" s="11">
        <f t="shared" si="28"/>
        <v>0</v>
      </c>
      <c r="K643" s="11">
        <f t="shared" si="29"/>
        <v>0</v>
      </c>
      <c r="L643" s="12" t="str">
        <f t="shared" si="30"/>
        <v xml:space="preserve"> </v>
      </c>
      <c r="N643" s="10">
        <f>IF($C$4="", SUMIFS('무신사 메타 광고'!$X:$X, '무신사 메타 광고'!$D:$D, $B643),SUMIFS('무신사 메타 광고'!$X:$X,'무신사 메타 광고'!I:I,$C$4,'무신사 메타 광고'!D:D,$B643))</f>
        <v>0</v>
      </c>
      <c r="O643" s="11">
        <f t="shared" si="31"/>
        <v>0</v>
      </c>
      <c r="R643" s="13"/>
      <c r="S643" s="10">
        <f>IF($S$4="", SUMIFS('무신사 메타 광고'!$L:$L, '무신사 메타 광고'!$C:$C, $R643),SUMIFS('무신사 메타 광고'!L:L,'무신사 메타 광고'!$I:$I,$S$4,'무신사 메타 광고'!$C:$C,$R643))</f>
        <v>0</v>
      </c>
      <c r="T643" s="10">
        <f>IF($S$4="", SUMIFS('무신사 메타 광고'!$V:$V, '무신사 메타 광고'!$C:$C, $R643),SUMIFS('무신사 메타 광고'!$V:$V,'무신사 메타 광고'!$I:$I,$S$4,'무신사 메타 광고'!$C:$C,$R643))</f>
        <v>0</v>
      </c>
      <c r="U643" s="11">
        <f t="shared" si="32"/>
        <v>0</v>
      </c>
      <c r="V643" s="12" t="str">
        <f t="shared" si="36"/>
        <v xml:space="preserve"> </v>
      </c>
      <c r="W643" s="10">
        <f>IF($S$4="", SUMIFS('무신사 메타 광고'!$K:$K, '무신사 메타 광고'!$C:$C, $R643),SUMIFS('무신사 메타 광고'!$K:$K,'무신사 메타 광고'!$I:$I,$S$4,'무신사 메타 광고'!$C:$C,$R643))</f>
        <v>0</v>
      </c>
      <c r="X643" s="10">
        <f>IF($S$4="", SUMIFS('무신사 메타 광고'!$N:$N, '무신사 메타 광고'!$C:$C, $R643),SUMIFS('무신사 메타 광고'!$N:$N,'무신사 메타 광고'!$I:$I,$S$4,'무신사 메타 광고'!$C:$C,$R643))</f>
        <v>0</v>
      </c>
      <c r="Y643" s="11">
        <f t="shared" si="33"/>
        <v>0</v>
      </c>
      <c r="Z643" s="12" t="str">
        <f t="shared" si="37"/>
        <v xml:space="preserve"> </v>
      </c>
      <c r="AB643" s="10">
        <f>IF($S$4="", SUMIFS('무신사 메타 광고'!$X:$X, '무신사 메타 광고'!$C:$C, $R643),SUMIFS('무신사 메타 광고'!$X:$X,'무신사 메타 광고'!$I:$I,$S$4,'무신사 메타 광고'!$C:$C,$R643))</f>
        <v>0</v>
      </c>
      <c r="AC643" s="11">
        <f t="shared" si="34"/>
        <v>0</v>
      </c>
    </row>
    <row r="644" spans="2:29">
      <c r="B644" s="9"/>
      <c r="C644" s="10">
        <f>IF($C$4="", SUMIFS('무신사 메타 광고'!$L:$L, '무신사 메타 광고'!$D:$D, $B644), SUMIFS('무신사 메타 광고'!$L:$L, '무신사 메타 광고'!$I:$I, $C$4, '무신사 메타 광고'!$D:$D, $B644))</f>
        <v>0</v>
      </c>
      <c r="D644" s="10">
        <f>IF($C$4="", SUMIFS('무신사 메타 광고'!$V:$V, '무신사 메타 광고'!$D:$D, $B644), SUMIFS('무신사 메타 광고'!$V:$V,'무신사 메타 광고'!$I:$I,$C$4,'무신사 메타 광고'!$D:$D,$B644))</f>
        <v>0</v>
      </c>
      <c r="E644" s="11">
        <f t="shared" si="27"/>
        <v>0</v>
      </c>
      <c r="F644" s="12" t="str">
        <f t="shared" si="35"/>
        <v xml:space="preserve"> </v>
      </c>
      <c r="G644" s="10">
        <f>IF($C$4="", SUMIFS('무신사 메타 광고'!$K:$K, '무신사 메타 광고'!$D:$D, $B644), SUMIFS('무신사 메타 광고'!$K:$K,'무신사 메타 광고'!$I:$I,$C$4,'무신사 메타 광고'!D:D,$B644))</f>
        <v>0</v>
      </c>
      <c r="H644" s="10">
        <f>IF($C$4="", SUMIFS('무신사 메타 광고'!$N:$N, '무신사 메타 광고'!$D:$D, $B644),SUMIFS('무신사 메타 광고'!$N:$N,'무신사 메타 광고'!$I:$I,$C$4,'무신사 메타 광고'!$D:$D,$B644))</f>
        <v>0</v>
      </c>
      <c r="I644" s="10">
        <f>IF($C$4="", SUMIFS('무신사 메타 광고'!$U:$U, '무신사 메타 광고'!$D:$D, $B644),SUMIFS('무신사 메타 광고'!$U:$U,'무신사 메타 광고'!$I:$I,$C$4,'무신사 메타 광고'!$D:$D,$B644))</f>
        <v>0</v>
      </c>
      <c r="J644" s="11">
        <f t="shared" si="28"/>
        <v>0</v>
      </c>
      <c r="K644" s="11">
        <f t="shared" si="29"/>
        <v>0</v>
      </c>
      <c r="L644" s="12" t="str">
        <f t="shared" si="30"/>
        <v xml:space="preserve"> </v>
      </c>
      <c r="N644" s="10">
        <f>IF($C$4="", SUMIFS('무신사 메타 광고'!$X:$X, '무신사 메타 광고'!$D:$D, $B644),SUMIFS('무신사 메타 광고'!$X:$X,'무신사 메타 광고'!I:I,$C$4,'무신사 메타 광고'!D:D,$B644))</f>
        <v>0</v>
      </c>
      <c r="O644" s="11">
        <f t="shared" si="31"/>
        <v>0</v>
      </c>
      <c r="R644" s="13"/>
      <c r="S644" s="10">
        <f>IF($S$4="", SUMIFS('무신사 메타 광고'!$L:$L, '무신사 메타 광고'!$C:$C, $R644),SUMIFS('무신사 메타 광고'!L:L,'무신사 메타 광고'!$I:$I,$S$4,'무신사 메타 광고'!$C:$C,$R644))</f>
        <v>0</v>
      </c>
      <c r="T644" s="10">
        <f>IF($S$4="", SUMIFS('무신사 메타 광고'!$V:$V, '무신사 메타 광고'!$C:$C, $R644),SUMIFS('무신사 메타 광고'!$V:$V,'무신사 메타 광고'!$I:$I,$S$4,'무신사 메타 광고'!$C:$C,$R644))</f>
        <v>0</v>
      </c>
      <c r="U644" s="11">
        <f t="shared" si="32"/>
        <v>0</v>
      </c>
      <c r="V644" s="12" t="str">
        <f t="shared" si="36"/>
        <v xml:space="preserve"> </v>
      </c>
      <c r="W644" s="10">
        <f>IF($S$4="", SUMIFS('무신사 메타 광고'!$K:$K, '무신사 메타 광고'!$C:$C, $R644),SUMIFS('무신사 메타 광고'!$K:$K,'무신사 메타 광고'!$I:$I,$S$4,'무신사 메타 광고'!$C:$C,$R644))</f>
        <v>0</v>
      </c>
      <c r="X644" s="10">
        <f>IF($S$4="", SUMIFS('무신사 메타 광고'!$N:$N, '무신사 메타 광고'!$C:$C, $R644),SUMIFS('무신사 메타 광고'!$N:$N,'무신사 메타 광고'!$I:$I,$S$4,'무신사 메타 광고'!$C:$C,$R644))</f>
        <v>0</v>
      </c>
      <c r="Y644" s="11">
        <f t="shared" si="33"/>
        <v>0</v>
      </c>
      <c r="Z644" s="12" t="str">
        <f t="shared" si="37"/>
        <v xml:space="preserve"> </v>
      </c>
      <c r="AB644" s="10">
        <f>IF($S$4="", SUMIFS('무신사 메타 광고'!$X:$X, '무신사 메타 광고'!$C:$C, $R644),SUMIFS('무신사 메타 광고'!$X:$X,'무신사 메타 광고'!$I:$I,$S$4,'무신사 메타 광고'!$C:$C,$R644))</f>
        <v>0</v>
      </c>
      <c r="AC644" s="11">
        <f t="shared" si="34"/>
        <v>0</v>
      </c>
    </row>
    <row r="645" spans="2:29">
      <c r="B645" s="9"/>
      <c r="C645" s="10">
        <f>IF($C$4="", SUMIFS('무신사 메타 광고'!$L:$L, '무신사 메타 광고'!$D:$D, $B645), SUMIFS('무신사 메타 광고'!$L:$L, '무신사 메타 광고'!$I:$I, $C$4, '무신사 메타 광고'!$D:$D, $B645))</f>
        <v>0</v>
      </c>
      <c r="D645" s="10">
        <f>IF($C$4="", SUMIFS('무신사 메타 광고'!$V:$V, '무신사 메타 광고'!$D:$D, $B645), SUMIFS('무신사 메타 광고'!$V:$V,'무신사 메타 광고'!$I:$I,$C$4,'무신사 메타 광고'!$D:$D,$B645))</f>
        <v>0</v>
      </c>
      <c r="E645" s="11">
        <f t="shared" si="27"/>
        <v>0</v>
      </c>
      <c r="F645" s="12" t="str">
        <f t="shared" si="35"/>
        <v xml:space="preserve"> </v>
      </c>
      <c r="G645" s="10">
        <f>IF($C$4="", SUMIFS('무신사 메타 광고'!$K:$K, '무신사 메타 광고'!$D:$D, $B645), SUMIFS('무신사 메타 광고'!$K:$K,'무신사 메타 광고'!$I:$I,$C$4,'무신사 메타 광고'!D:D,$B645))</f>
        <v>0</v>
      </c>
      <c r="H645" s="10">
        <f>IF($C$4="", SUMIFS('무신사 메타 광고'!$N:$N, '무신사 메타 광고'!$D:$D, $B645),SUMIFS('무신사 메타 광고'!$N:$N,'무신사 메타 광고'!$I:$I,$C$4,'무신사 메타 광고'!$D:$D,$B645))</f>
        <v>0</v>
      </c>
      <c r="I645" s="10">
        <f>IF($C$4="", SUMIFS('무신사 메타 광고'!$U:$U, '무신사 메타 광고'!$D:$D, $B645),SUMIFS('무신사 메타 광고'!$U:$U,'무신사 메타 광고'!$I:$I,$C$4,'무신사 메타 광고'!$D:$D,$B645))</f>
        <v>0</v>
      </c>
      <c r="J645" s="11">
        <f t="shared" si="28"/>
        <v>0</v>
      </c>
      <c r="K645" s="11">
        <f t="shared" si="29"/>
        <v>0</v>
      </c>
      <c r="L645" s="12" t="str">
        <f t="shared" si="30"/>
        <v xml:space="preserve"> </v>
      </c>
      <c r="N645" s="10">
        <f>IF($C$4="", SUMIFS('무신사 메타 광고'!$X:$X, '무신사 메타 광고'!$D:$D, $B645),SUMIFS('무신사 메타 광고'!$X:$X,'무신사 메타 광고'!I:I,$C$4,'무신사 메타 광고'!D:D,$B645))</f>
        <v>0</v>
      </c>
      <c r="O645" s="11">
        <f t="shared" si="31"/>
        <v>0</v>
      </c>
      <c r="R645" s="13"/>
      <c r="S645" s="10">
        <f>IF($S$4="", SUMIFS('무신사 메타 광고'!$L:$L, '무신사 메타 광고'!$C:$C, $R645),SUMIFS('무신사 메타 광고'!L:L,'무신사 메타 광고'!$I:$I,$S$4,'무신사 메타 광고'!$C:$C,$R645))</f>
        <v>0</v>
      </c>
      <c r="T645" s="10">
        <f>IF($S$4="", SUMIFS('무신사 메타 광고'!$V:$V, '무신사 메타 광고'!$C:$C, $R645),SUMIFS('무신사 메타 광고'!$V:$V,'무신사 메타 광고'!$I:$I,$S$4,'무신사 메타 광고'!$C:$C,$R645))</f>
        <v>0</v>
      </c>
      <c r="U645" s="11">
        <f t="shared" si="32"/>
        <v>0</v>
      </c>
      <c r="V645" s="12" t="str">
        <f t="shared" si="36"/>
        <v xml:space="preserve"> </v>
      </c>
      <c r="W645" s="10">
        <f>IF($S$4="", SUMIFS('무신사 메타 광고'!$K:$K, '무신사 메타 광고'!$C:$C, $R645),SUMIFS('무신사 메타 광고'!$K:$K,'무신사 메타 광고'!$I:$I,$S$4,'무신사 메타 광고'!$C:$C,$R645))</f>
        <v>0</v>
      </c>
      <c r="X645" s="10">
        <f>IF($S$4="", SUMIFS('무신사 메타 광고'!$N:$N, '무신사 메타 광고'!$C:$C, $R645),SUMIFS('무신사 메타 광고'!$N:$N,'무신사 메타 광고'!$I:$I,$S$4,'무신사 메타 광고'!$C:$C,$R645))</f>
        <v>0</v>
      </c>
      <c r="Y645" s="11">
        <f t="shared" si="33"/>
        <v>0</v>
      </c>
      <c r="Z645" s="12" t="str">
        <f t="shared" si="37"/>
        <v xml:space="preserve"> </v>
      </c>
      <c r="AB645" s="10">
        <f>IF($S$4="", SUMIFS('무신사 메타 광고'!$X:$X, '무신사 메타 광고'!$C:$C, $R645),SUMIFS('무신사 메타 광고'!$X:$X,'무신사 메타 광고'!$I:$I,$S$4,'무신사 메타 광고'!$C:$C,$R645))</f>
        <v>0</v>
      </c>
      <c r="AC645" s="11">
        <f t="shared" si="34"/>
        <v>0</v>
      </c>
    </row>
    <row r="646" spans="2:29">
      <c r="B646" s="9"/>
      <c r="C646" s="10">
        <f>IF($C$4="", SUMIFS('무신사 메타 광고'!$L:$L, '무신사 메타 광고'!$D:$D, $B646), SUMIFS('무신사 메타 광고'!$L:$L, '무신사 메타 광고'!$I:$I, $C$4, '무신사 메타 광고'!$D:$D, $B646))</f>
        <v>0</v>
      </c>
      <c r="D646" s="10">
        <f>IF($C$4="", SUMIFS('무신사 메타 광고'!$V:$V, '무신사 메타 광고'!$D:$D, $B646), SUMIFS('무신사 메타 광고'!$V:$V,'무신사 메타 광고'!$I:$I,$C$4,'무신사 메타 광고'!$D:$D,$B646))</f>
        <v>0</v>
      </c>
      <c r="E646" s="11">
        <f t="shared" si="27"/>
        <v>0</v>
      </c>
      <c r="F646" s="12" t="str">
        <f t="shared" si="35"/>
        <v xml:space="preserve"> </v>
      </c>
      <c r="G646" s="10">
        <f>IF($C$4="", SUMIFS('무신사 메타 광고'!$K:$K, '무신사 메타 광고'!$D:$D, $B646), SUMIFS('무신사 메타 광고'!$K:$K,'무신사 메타 광고'!$I:$I,$C$4,'무신사 메타 광고'!D:D,$B646))</f>
        <v>0</v>
      </c>
      <c r="H646" s="10">
        <f>IF($C$4="", SUMIFS('무신사 메타 광고'!$N:$N, '무신사 메타 광고'!$D:$D, $B646),SUMIFS('무신사 메타 광고'!$N:$N,'무신사 메타 광고'!$I:$I,$C$4,'무신사 메타 광고'!$D:$D,$B646))</f>
        <v>0</v>
      </c>
      <c r="I646" s="10">
        <f>IF($C$4="", SUMIFS('무신사 메타 광고'!$U:$U, '무신사 메타 광고'!$D:$D, $B646),SUMIFS('무신사 메타 광고'!$U:$U,'무신사 메타 광고'!$I:$I,$C$4,'무신사 메타 광고'!$D:$D,$B646))</f>
        <v>0</v>
      </c>
      <c r="J646" s="11">
        <f t="shared" si="28"/>
        <v>0</v>
      </c>
      <c r="K646" s="11">
        <f t="shared" si="29"/>
        <v>0</v>
      </c>
      <c r="L646" s="12" t="str">
        <f t="shared" si="30"/>
        <v xml:space="preserve"> </v>
      </c>
      <c r="N646" s="10">
        <f>IF($C$4="", SUMIFS('무신사 메타 광고'!$X:$X, '무신사 메타 광고'!$D:$D, $B646),SUMIFS('무신사 메타 광고'!$X:$X,'무신사 메타 광고'!I:I,$C$4,'무신사 메타 광고'!D:D,$B646))</f>
        <v>0</v>
      </c>
      <c r="O646" s="11">
        <f t="shared" si="31"/>
        <v>0</v>
      </c>
      <c r="R646" s="13"/>
      <c r="S646" s="10">
        <f>IF($S$4="", SUMIFS('무신사 메타 광고'!$L:$L, '무신사 메타 광고'!$C:$C, $R646),SUMIFS('무신사 메타 광고'!L:L,'무신사 메타 광고'!$I:$I,$S$4,'무신사 메타 광고'!$C:$C,$R646))</f>
        <v>0</v>
      </c>
      <c r="T646" s="10">
        <f>IF($S$4="", SUMIFS('무신사 메타 광고'!$V:$V, '무신사 메타 광고'!$C:$C, $R646),SUMIFS('무신사 메타 광고'!$V:$V,'무신사 메타 광고'!$I:$I,$S$4,'무신사 메타 광고'!$C:$C,$R646))</f>
        <v>0</v>
      </c>
      <c r="U646" s="11">
        <f t="shared" si="32"/>
        <v>0</v>
      </c>
      <c r="V646" s="12" t="str">
        <f t="shared" si="36"/>
        <v xml:space="preserve"> </v>
      </c>
      <c r="W646" s="10">
        <f>IF($S$4="", SUMIFS('무신사 메타 광고'!$K:$K, '무신사 메타 광고'!$C:$C, $R646),SUMIFS('무신사 메타 광고'!$K:$K,'무신사 메타 광고'!$I:$I,$S$4,'무신사 메타 광고'!$C:$C,$R646))</f>
        <v>0</v>
      </c>
      <c r="X646" s="10">
        <f>IF($S$4="", SUMIFS('무신사 메타 광고'!$N:$N, '무신사 메타 광고'!$C:$C, $R646),SUMIFS('무신사 메타 광고'!$N:$N,'무신사 메타 광고'!$I:$I,$S$4,'무신사 메타 광고'!$C:$C,$R646))</f>
        <v>0</v>
      </c>
      <c r="Y646" s="11">
        <f t="shared" si="33"/>
        <v>0</v>
      </c>
      <c r="Z646" s="12" t="str">
        <f t="shared" si="37"/>
        <v xml:space="preserve"> </v>
      </c>
      <c r="AB646" s="10">
        <f>IF($S$4="", SUMIFS('무신사 메타 광고'!$X:$X, '무신사 메타 광고'!$C:$C, $R646),SUMIFS('무신사 메타 광고'!$X:$X,'무신사 메타 광고'!$I:$I,$S$4,'무신사 메타 광고'!$C:$C,$R646))</f>
        <v>0</v>
      </c>
      <c r="AC646" s="11">
        <f t="shared" si="34"/>
        <v>0</v>
      </c>
    </row>
    <row r="647" spans="2:29">
      <c r="B647" s="9"/>
      <c r="C647" s="10">
        <f>IF($C$4="", SUMIFS('무신사 메타 광고'!$L:$L, '무신사 메타 광고'!$D:$D, $B647), SUMIFS('무신사 메타 광고'!$L:$L, '무신사 메타 광고'!$I:$I, $C$4, '무신사 메타 광고'!$D:$D, $B647))</f>
        <v>0</v>
      </c>
      <c r="D647" s="10">
        <f>IF($C$4="", SUMIFS('무신사 메타 광고'!$V:$V, '무신사 메타 광고'!$D:$D, $B647), SUMIFS('무신사 메타 광고'!$V:$V,'무신사 메타 광고'!$I:$I,$C$4,'무신사 메타 광고'!$D:$D,$B647))</f>
        <v>0</v>
      </c>
      <c r="E647" s="11">
        <f t="shared" si="27"/>
        <v>0</v>
      </c>
      <c r="F647" s="12" t="str">
        <f t="shared" si="35"/>
        <v xml:space="preserve"> </v>
      </c>
      <c r="G647" s="10">
        <f>IF($C$4="", SUMIFS('무신사 메타 광고'!$K:$K, '무신사 메타 광고'!$D:$D, $B647), SUMIFS('무신사 메타 광고'!$K:$K,'무신사 메타 광고'!$I:$I,$C$4,'무신사 메타 광고'!D:D,$B647))</f>
        <v>0</v>
      </c>
      <c r="H647" s="10">
        <f>IF($C$4="", SUMIFS('무신사 메타 광고'!$N:$N, '무신사 메타 광고'!$D:$D, $B647),SUMIFS('무신사 메타 광고'!$N:$N,'무신사 메타 광고'!$I:$I,$C$4,'무신사 메타 광고'!$D:$D,$B647))</f>
        <v>0</v>
      </c>
      <c r="I647" s="10">
        <f>IF($C$4="", SUMIFS('무신사 메타 광고'!$U:$U, '무신사 메타 광고'!$D:$D, $B647),SUMIFS('무신사 메타 광고'!$U:$U,'무신사 메타 광고'!$I:$I,$C$4,'무신사 메타 광고'!$D:$D,$B647))</f>
        <v>0</v>
      </c>
      <c r="J647" s="11">
        <f t="shared" si="28"/>
        <v>0</v>
      </c>
      <c r="K647" s="11">
        <f t="shared" si="29"/>
        <v>0</v>
      </c>
      <c r="L647" s="12" t="str">
        <f t="shared" si="30"/>
        <v xml:space="preserve"> </v>
      </c>
      <c r="N647" s="10">
        <f>IF($C$4="", SUMIFS('무신사 메타 광고'!$X:$X, '무신사 메타 광고'!$D:$D, $B647),SUMIFS('무신사 메타 광고'!$X:$X,'무신사 메타 광고'!I:I,$C$4,'무신사 메타 광고'!D:D,$B647))</f>
        <v>0</v>
      </c>
      <c r="O647" s="11">
        <f t="shared" si="31"/>
        <v>0</v>
      </c>
      <c r="R647" s="13"/>
      <c r="S647" s="10">
        <f>IF($S$4="", SUMIFS('무신사 메타 광고'!$L:$L, '무신사 메타 광고'!$C:$C, $R647),SUMIFS('무신사 메타 광고'!L:L,'무신사 메타 광고'!$I:$I,$S$4,'무신사 메타 광고'!$C:$C,$R647))</f>
        <v>0</v>
      </c>
      <c r="T647" s="10">
        <f>IF($S$4="", SUMIFS('무신사 메타 광고'!$V:$V, '무신사 메타 광고'!$C:$C, $R647),SUMIFS('무신사 메타 광고'!$V:$V,'무신사 메타 광고'!$I:$I,$S$4,'무신사 메타 광고'!$C:$C,$R647))</f>
        <v>0</v>
      </c>
      <c r="U647" s="11">
        <f t="shared" si="32"/>
        <v>0</v>
      </c>
      <c r="V647" s="12" t="str">
        <f t="shared" si="36"/>
        <v xml:space="preserve"> </v>
      </c>
      <c r="W647" s="10">
        <f>IF($S$4="", SUMIFS('무신사 메타 광고'!$K:$K, '무신사 메타 광고'!$C:$C, $R647),SUMIFS('무신사 메타 광고'!$K:$K,'무신사 메타 광고'!$I:$I,$S$4,'무신사 메타 광고'!$C:$C,$R647))</f>
        <v>0</v>
      </c>
      <c r="X647" s="10">
        <f>IF($S$4="", SUMIFS('무신사 메타 광고'!$N:$N, '무신사 메타 광고'!$C:$C, $R647),SUMIFS('무신사 메타 광고'!$N:$N,'무신사 메타 광고'!$I:$I,$S$4,'무신사 메타 광고'!$C:$C,$R647))</f>
        <v>0</v>
      </c>
      <c r="Y647" s="11">
        <f t="shared" si="33"/>
        <v>0</v>
      </c>
      <c r="Z647" s="12" t="str">
        <f t="shared" si="37"/>
        <v xml:space="preserve"> </v>
      </c>
      <c r="AB647" s="10">
        <f>IF($S$4="", SUMIFS('무신사 메타 광고'!$X:$X, '무신사 메타 광고'!$C:$C, $R647),SUMIFS('무신사 메타 광고'!$X:$X,'무신사 메타 광고'!$I:$I,$S$4,'무신사 메타 광고'!$C:$C,$R647))</f>
        <v>0</v>
      </c>
      <c r="AC647" s="11">
        <f t="shared" si="34"/>
        <v>0</v>
      </c>
    </row>
    <row r="648" spans="2:29">
      <c r="B648" s="9"/>
      <c r="C648" s="10">
        <f>IF($C$4="", SUMIFS('무신사 메타 광고'!$L:$L, '무신사 메타 광고'!$D:$D, $B648), SUMIFS('무신사 메타 광고'!$L:$L, '무신사 메타 광고'!$I:$I, $C$4, '무신사 메타 광고'!$D:$D, $B648))</f>
        <v>0</v>
      </c>
      <c r="D648" s="10">
        <f>IF($C$4="", SUMIFS('무신사 메타 광고'!$V:$V, '무신사 메타 광고'!$D:$D, $B648), SUMIFS('무신사 메타 광고'!$V:$V,'무신사 메타 광고'!$I:$I,$C$4,'무신사 메타 광고'!$D:$D,$B648))</f>
        <v>0</v>
      </c>
      <c r="E648" s="11">
        <f t="shared" si="27"/>
        <v>0</v>
      </c>
      <c r="F648" s="12" t="str">
        <f t="shared" si="35"/>
        <v xml:space="preserve"> </v>
      </c>
      <c r="G648" s="10">
        <f>IF($C$4="", SUMIFS('무신사 메타 광고'!$K:$K, '무신사 메타 광고'!$D:$D, $B648), SUMIFS('무신사 메타 광고'!$K:$K,'무신사 메타 광고'!$I:$I,$C$4,'무신사 메타 광고'!D:D,$B648))</f>
        <v>0</v>
      </c>
      <c r="H648" s="10">
        <f>IF($C$4="", SUMIFS('무신사 메타 광고'!$N:$N, '무신사 메타 광고'!$D:$D, $B648),SUMIFS('무신사 메타 광고'!$N:$N,'무신사 메타 광고'!$I:$I,$C$4,'무신사 메타 광고'!$D:$D,$B648))</f>
        <v>0</v>
      </c>
      <c r="I648" s="10">
        <f>IF($C$4="", SUMIFS('무신사 메타 광고'!$U:$U, '무신사 메타 광고'!$D:$D, $B648),SUMIFS('무신사 메타 광고'!$U:$U,'무신사 메타 광고'!$I:$I,$C$4,'무신사 메타 광고'!$D:$D,$B648))</f>
        <v>0</v>
      </c>
      <c r="J648" s="11">
        <f t="shared" si="28"/>
        <v>0</v>
      </c>
      <c r="K648" s="11">
        <f t="shared" si="29"/>
        <v>0</v>
      </c>
      <c r="L648" s="12" t="str">
        <f t="shared" si="30"/>
        <v xml:space="preserve"> </v>
      </c>
      <c r="N648" s="10">
        <f>IF($C$4="", SUMIFS('무신사 메타 광고'!$X:$X, '무신사 메타 광고'!$D:$D, $B648),SUMIFS('무신사 메타 광고'!$X:$X,'무신사 메타 광고'!I:I,$C$4,'무신사 메타 광고'!D:D,$B648))</f>
        <v>0</v>
      </c>
      <c r="O648" s="11">
        <f t="shared" si="31"/>
        <v>0</v>
      </c>
      <c r="R648" s="13"/>
      <c r="S648" s="10">
        <f>IF($S$4="", SUMIFS('무신사 메타 광고'!$L:$L, '무신사 메타 광고'!$C:$C, $R648),SUMIFS('무신사 메타 광고'!L:L,'무신사 메타 광고'!$I:$I,$S$4,'무신사 메타 광고'!$C:$C,$R648))</f>
        <v>0</v>
      </c>
      <c r="T648" s="10">
        <f>IF($S$4="", SUMIFS('무신사 메타 광고'!$V:$V, '무신사 메타 광고'!$C:$C, $R648),SUMIFS('무신사 메타 광고'!$V:$V,'무신사 메타 광고'!$I:$I,$S$4,'무신사 메타 광고'!$C:$C,$R648))</f>
        <v>0</v>
      </c>
      <c r="U648" s="11">
        <f t="shared" si="32"/>
        <v>0</v>
      </c>
      <c r="V648" s="12" t="str">
        <f t="shared" si="36"/>
        <v xml:space="preserve"> </v>
      </c>
      <c r="W648" s="10">
        <f>IF($S$4="", SUMIFS('무신사 메타 광고'!$K:$K, '무신사 메타 광고'!$C:$C, $R648),SUMIFS('무신사 메타 광고'!$K:$K,'무신사 메타 광고'!$I:$I,$S$4,'무신사 메타 광고'!$C:$C,$R648))</f>
        <v>0</v>
      </c>
      <c r="X648" s="10">
        <f>IF($S$4="", SUMIFS('무신사 메타 광고'!$N:$N, '무신사 메타 광고'!$C:$C, $R648),SUMIFS('무신사 메타 광고'!$N:$N,'무신사 메타 광고'!$I:$I,$S$4,'무신사 메타 광고'!$C:$C,$R648))</f>
        <v>0</v>
      </c>
      <c r="Y648" s="11">
        <f t="shared" si="33"/>
        <v>0</v>
      </c>
      <c r="Z648" s="12" t="str">
        <f t="shared" si="37"/>
        <v xml:space="preserve"> </v>
      </c>
      <c r="AB648" s="10">
        <f>IF($S$4="", SUMIFS('무신사 메타 광고'!$X:$X, '무신사 메타 광고'!$C:$C, $R648),SUMIFS('무신사 메타 광고'!$X:$X,'무신사 메타 광고'!$I:$I,$S$4,'무신사 메타 광고'!$C:$C,$R648))</f>
        <v>0</v>
      </c>
      <c r="AC648" s="11">
        <f t="shared" si="34"/>
        <v>0</v>
      </c>
    </row>
    <row r="649" spans="2:29">
      <c r="B649" s="9"/>
      <c r="C649" s="10">
        <f>IF($C$4="", SUMIFS('무신사 메타 광고'!$L:$L, '무신사 메타 광고'!$D:$D, $B649), SUMIFS('무신사 메타 광고'!$L:$L, '무신사 메타 광고'!$I:$I, $C$4, '무신사 메타 광고'!$D:$D, $B649))</f>
        <v>0</v>
      </c>
      <c r="D649" s="10">
        <f>IF($C$4="", SUMIFS('무신사 메타 광고'!$V:$V, '무신사 메타 광고'!$D:$D, $B649), SUMIFS('무신사 메타 광고'!$V:$V,'무신사 메타 광고'!$I:$I,$C$4,'무신사 메타 광고'!$D:$D,$B649))</f>
        <v>0</v>
      </c>
      <c r="E649" s="11">
        <f t="shared" si="27"/>
        <v>0</v>
      </c>
      <c r="F649" s="12" t="str">
        <f t="shared" si="35"/>
        <v xml:space="preserve"> </v>
      </c>
      <c r="G649" s="10">
        <f>IF($C$4="", SUMIFS('무신사 메타 광고'!$K:$K, '무신사 메타 광고'!$D:$D, $B649), SUMIFS('무신사 메타 광고'!$K:$K,'무신사 메타 광고'!$I:$I,$C$4,'무신사 메타 광고'!D:D,$B649))</f>
        <v>0</v>
      </c>
      <c r="H649" s="10">
        <f>IF($C$4="", SUMIFS('무신사 메타 광고'!$N:$N, '무신사 메타 광고'!$D:$D, $B649),SUMIFS('무신사 메타 광고'!$N:$N,'무신사 메타 광고'!$I:$I,$C$4,'무신사 메타 광고'!$D:$D,$B649))</f>
        <v>0</v>
      </c>
      <c r="I649" s="10">
        <f>IF($C$4="", SUMIFS('무신사 메타 광고'!$U:$U, '무신사 메타 광고'!$D:$D, $B649),SUMIFS('무신사 메타 광고'!$U:$U,'무신사 메타 광고'!$I:$I,$C$4,'무신사 메타 광고'!$D:$D,$B649))</f>
        <v>0</v>
      </c>
      <c r="J649" s="11">
        <f t="shared" si="28"/>
        <v>0</v>
      </c>
      <c r="K649" s="11">
        <f t="shared" si="29"/>
        <v>0</v>
      </c>
      <c r="L649" s="12" t="str">
        <f t="shared" si="30"/>
        <v xml:space="preserve"> </v>
      </c>
      <c r="N649" s="10">
        <f>IF($C$4="", SUMIFS('무신사 메타 광고'!$X:$X, '무신사 메타 광고'!$D:$D, $B649),SUMIFS('무신사 메타 광고'!$X:$X,'무신사 메타 광고'!I:I,$C$4,'무신사 메타 광고'!D:D,$B649))</f>
        <v>0</v>
      </c>
      <c r="O649" s="11">
        <f t="shared" si="31"/>
        <v>0</v>
      </c>
      <c r="R649" s="13"/>
      <c r="S649" s="10">
        <f>IF($S$4="", SUMIFS('무신사 메타 광고'!$L:$L, '무신사 메타 광고'!$C:$C, $R649),SUMIFS('무신사 메타 광고'!L:L,'무신사 메타 광고'!$I:$I,$S$4,'무신사 메타 광고'!$C:$C,$R649))</f>
        <v>0</v>
      </c>
      <c r="T649" s="10">
        <f>IF($S$4="", SUMIFS('무신사 메타 광고'!$V:$V, '무신사 메타 광고'!$C:$C, $R649),SUMIFS('무신사 메타 광고'!$V:$V,'무신사 메타 광고'!$I:$I,$S$4,'무신사 메타 광고'!$C:$C,$R649))</f>
        <v>0</v>
      </c>
      <c r="U649" s="11">
        <f t="shared" si="32"/>
        <v>0</v>
      </c>
      <c r="V649" s="12" t="str">
        <f t="shared" si="36"/>
        <v xml:space="preserve"> </v>
      </c>
      <c r="W649" s="10">
        <f>IF($S$4="", SUMIFS('무신사 메타 광고'!$K:$K, '무신사 메타 광고'!$C:$C, $R649),SUMIFS('무신사 메타 광고'!$K:$K,'무신사 메타 광고'!$I:$I,$S$4,'무신사 메타 광고'!$C:$C,$R649))</f>
        <v>0</v>
      </c>
      <c r="X649" s="10">
        <f>IF($S$4="", SUMIFS('무신사 메타 광고'!$N:$N, '무신사 메타 광고'!$C:$C, $R649),SUMIFS('무신사 메타 광고'!$N:$N,'무신사 메타 광고'!$I:$I,$S$4,'무신사 메타 광고'!$C:$C,$R649))</f>
        <v>0</v>
      </c>
      <c r="Y649" s="11">
        <f t="shared" si="33"/>
        <v>0</v>
      </c>
      <c r="Z649" s="12" t="str">
        <f t="shared" si="37"/>
        <v xml:space="preserve"> </v>
      </c>
      <c r="AB649" s="10">
        <f>IF($S$4="", SUMIFS('무신사 메타 광고'!$X:$X, '무신사 메타 광고'!$C:$C, $R649),SUMIFS('무신사 메타 광고'!$X:$X,'무신사 메타 광고'!$I:$I,$S$4,'무신사 메타 광고'!$C:$C,$R649))</f>
        <v>0</v>
      </c>
      <c r="AC649" s="11">
        <f t="shared" si="34"/>
        <v>0</v>
      </c>
    </row>
    <row r="650" spans="2:29">
      <c r="B650" s="9"/>
      <c r="C650" s="10">
        <f>IF($C$4="", SUMIFS('무신사 메타 광고'!$L:$L, '무신사 메타 광고'!$D:$D, $B650), SUMIFS('무신사 메타 광고'!$L:$L, '무신사 메타 광고'!$I:$I, $C$4, '무신사 메타 광고'!$D:$D, $B650))</f>
        <v>0</v>
      </c>
      <c r="D650" s="10">
        <f>IF($C$4="", SUMIFS('무신사 메타 광고'!$V:$V, '무신사 메타 광고'!$D:$D, $B650), SUMIFS('무신사 메타 광고'!$V:$V,'무신사 메타 광고'!$I:$I,$C$4,'무신사 메타 광고'!$D:$D,$B650))</f>
        <v>0</v>
      </c>
      <c r="E650" s="11">
        <f t="shared" si="27"/>
        <v>0</v>
      </c>
      <c r="F650" s="12" t="str">
        <f t="shared" si="35"/>
        <v xml:space="preserve"> </v>
      </c>
      <c r="G650" s="10">
        <f>IF($C$4="", SUMIFS('무신사 메타 광고'!$K:$K, '무신사 메타 광고'!$D:$D, $B650), SUMIFS('무신사 메타 광고'!$K:$K,'무신사 메타 광고'!$I:$I,$C$4,'무신사 메타 광고'!D:D,$B650))</f>
        <v>0</v>
      </c>
      <c r="H650" s="10">
        <f>IF($C$4="", SUMIFS('무신사 메타 광고'!$N:$N, '무신사 메타 광고'!$D:$D, $B650),SUMIFS('무신사 메타 광고'!$N:$N,'무신사 메타 광고'!$I:$I,$C$4,'무신사 메타 광고'!$D:$D,$B650))</f>
        <v>0</v>
      </c>
      <c r="I650" s="10">
        <f>IF($C$4="", SUMIFS('무신사 메타 광고'!$U:$U, '무신사 메타 광고'!$D:$D, $B650),SUMIFS('무신사 메타 광고'!$U:$U,'무신사 메타 광고'!$I:$I,$C$4,'무신사 메타 광고'!$D:$D,$B650))</f>
        <v>0</v>
      </c>
      <c r="J650" s="11">
        <f t="shared" si="28"/>
        <v>0</v>
      </c>
      <c r="K650" s="11">
        <f t="shared" si="29"/>
        <v>0</v>
      </c>
      <c r="L650" s="12" t="str">
        <f t="shared" si="30"/>
        <v xml:space="preserve"> </v>
      </c>
      <c r="N650" s="10">
        <f>IF($C$4="", SUMIFS('무신사 메타 광고'!$X:$X, '무신사 메타 광고'!$D:$D, $B650),SUMIFS('무신사 메타 광고'!$X:$X,'무신사 메타 광고'!I:I,$C$4,'무신사 메타 광고'!D:D,$B650))</f>
        <v>0</v>
      </c>
      <c r="O650" s="11">
        <f t="shared" si="31"/>
        <v>0</v>
      </c>
      <c r="R650" s="13"/>
      <c r="S650" s="10">
        <f>IF($S$4="", SUMIFS('무신사 메타 광고'!$L:$L, '무신사 메타 광고'!$C:$C, $R650),SUMIFS('무신사 메타 광고'!L:L,'무신사 메타 광고'!$I:$I,$S$4,'무신사 메타 광고'!$C:$C,$R650))</f>
        <v>0</v>
      </c>
      <c r="T650" s="10">
        <f>IF($S$4="", SUMIFS('무신사 메타 광고'!$V:$V, '무신사 메타 광고'!$C:$C, $R650),SUMIFS('무신사 메타 광고'!$V:$V,'무신사 메타 광고'!$I:$I,$S$4,'무신사 메타 광고'!$C:$C,$R650))</f>
        <v>0</v>
      </c>
      <c r="U650" s="11">
        <f t="shared" si="32"/>
        <v>0</v>
      </c>
      <c r="V650" s="12" t="str">
        <f t="shared" si="36"/>
        <v xml:space="preserve"> </v>
      </c>
      <c r="W650" s="10">
        <f>IF($S$4="", SUMIFS('무신사 메타 광고'!$K:$K, '무신사 메타 광고'!$C:$C, $R650),SUMIFS('무신사 메타 광고'!$K:$K,'무신사 메타 광고'!$I:$I,$S$4,'무신사 메타 광고'!$C:$C,$R650))</f>
        <v>0</v>
      </c>
      <c r="X650" s="10">
        <f>IF($S$4="", SUMIFS('무신사 메타 광고'!$N:$N, '무신사 메타 광고'!$C:$C, $R650),SUMIFS('무신사 메타 광고'!$N:$N,'무신사 메타 광고'!$I:$I,$S$4,'무신사 메타 광고'!$C:$C,$R650))</f>
        <v>0</v>
      </c>
      <c r="Y650" s="11">
        <f t="shared" si="33"/>
        <v>0</v>
      </c>
      <c r="Z650" s="12" t="str">
        <f t="shared" si="37"/>
        <v xml:space="preserve"> </v>
      </c>
      <c r="AB650" s="10">
        <f>IF($S$4="", SUMIFS('무신사 메타 광고'!$X:$X, '무신사 메타 광고'!$C:$C, $R650),SUMIFS('무신사 메타 광고'!$X:$X,'무신사 메타 광고'!$I:$I,$S$4,'무신사 메타 광고'!$C:$C,$R650))</f>
        <v>0</v>
      </c>
      <c r="AC650" s="11">
        <f t="shared" si="34"/>
        <v>0</v>
      </c>
    </row>
    <row r="651" spans="2:29">
      <c r="B651" s="9"/>
      <c r="C651" s="10">
        <f>IF($C$4="", SUMIFS('무신사 메타 광고'!$L:$L, '무신사 메타 광고'!$D:$D, $B651), SUMIFS('무신사 메타 광고'!$L:$L, '무신사 메타 광고'!$I:$I, $C$4, '무신사 메타 광고'!$D:$D, $B651))</f>
        <v>0</v>
      </c>
      <c r="D651" s="10">
        <f>IF($C$4="", SUMIFS('무신사 메타 광고'!$V:$V, '무신사 메타 광고'!$D:$D, $B651), SUMIFS('무신사 메타 광고'!$V:$V,'무신사 메타 광고'!$I:$I,$C$4,'무신사 메타 광고'!$D:$D,$B651))</f>
        <v>0</v>
      </c>
      <c r="E651" s="11">
        <f t="shared" si="27"/>
        <v>0</v>
      </c>
      <c r="F651" s="12" t="str">
        <f t="shared" si="35"/>
        <v xml:space="preserve"> </v>
      </c>
      <c r="G651" s="10">
        <f>IF($C$4="", SUMIFS('무신사 메타 광고'!$K:$K, '무신사 메타 광고'!$D:$D, $B651), SUMIFS('무신사 메타 광고'!$K:$K,'무신사 메타 광고'!$I:$I,$C$4,'무신사 메타 광고'!D:D,$B651))</f>
        <v>0</v>
      </c>
      <c r="H651" s="10">
        <f>IF($C$4="", SUMIFS('무신사 메타 광고'!$N:$N, '무신사 메타 광고'!$D:$D, $B651),SUMIFS('무신사 메타 광고'!$N:$N,'무신사 메타 광고'!$I:$I,$C$4,'무신사 메타 광고'!$D:$D,$B651))</f>
        <v>0</v>
      </c>
      <c r="I651" s="10">
        <f>IF($C$4="", SUMIFS('무신사 메타 광고'!$U:$U, '무신사 메타 광고'!$D:$D, $B651),SUMIFS('무신사 메타 광고'!$U:$U,'무신사 메타 광고'!$I:$I,$C$4,'무신사 메타 광고'!$D:$D,$B651))</f>
        <v>0</v>
      </c>
      <c r="J651" s="11">
        <f t="shared" si="28"/>
        <v>0</v>
      </c>
      <c r="K651" s="11">
        <f t="shared" si="29"/>
        <v>0</v>
      </c>
      <c r="L651" s="12" t="str">
        <f t="shared" si="30"/>
        <v xml:space="preserve"> </v>
      </c>
      <c r="N651" s="10">
        <f>IF($C$4="", SUMIFS('무신사 메타 광고'!$X:$X, '무신사 메타 광고'!$D:$D, $B651),SUMIFS('무신사 메타 광고'!$X:$X,'무신사 메타 광고'!I:I,$C$4,'무신사 메타 광고'!D:D,$B651))</f>
        <v>0</v>
      </c>
      <c r="O651" s="11">
        <f t="shared" si="31"/>
        <v>0</v>
      </c>
      <c r="R651" s="13"/>
      <c r="S651" s="10">
        <f>IF($S$4="", SUMIFS('무신사 메타 광고'!$L:$L, '무신사 메타 광고'!$C:$C, $R651),SUMIFS('무신사 메타 광고'!L:L,'무신사 메타 광고'!$I:$I,$S$4,'무신사 메타 광고'!$C:$C,$R651))</f>
        <v>0</v>
      </c>
      <c r="T651" s="10">
        <f>IF($S$4="", SUMIFS('무신사 메타 광고'!$V:$V, '무신사 메타 광고'!$C:$C, $R651),SUMIFS('무신사 메타 광고'!$V:$V,'무신사 메타 광고'!$I:$I,$S$4,'무신사 메타 광고'!$C:$C,$R651))</f>
        <v>0</v>
      </c>
      <c r="U651" s="11">
        <f t="shared" si="32"/>
        <v>0</v>
      </c>
      <c r="V651" s="12" t="str">
        <f t="shared" si="36"/>
        <v xml:space="preserve"> </v>
      </c>
      <c r="W651" s="10">
        <f>IF($S$4="", SUMIFS('무신사 메타 광고'!$K:$K, '무신사 메타 광고'!$C:$C, $R651),SUMIFS('무신사 메타 광고'!$K:$K,'무신사 메타 광고'!$I:$I,$S$4,'무신사 메타 광고'!$C:$C,$R651))</f>
        <v>0</v>
      </c>
      <c r="X651" s="10">
        <f>IF($S$4="", SUMIFS('무신사 메타 광고'!$N:$N, '무신사 메타 광고'!$C:$C, $R651),SUMIFS('무신사 메타 광고'!$N:$N,'무신사 메타 광고'!$I:$I,$S$4,'무신사 메타 광고'!$C:$C,$R651))</f>
        <v>0</v>
      </c>
      <c r="Y651" s="11">
        <f t="shared" si="33"/>
        <v>0</v>
      </c>
      <c r="Z651" s="12" t="str">
        <f t="shared" si="37"/>
        <v xml:space="preserve"> </v>
      </c>
      <c r="AB651" s="10">
        <f>IF($S$4="", SUMIFS('무신사 메타 광고'!$X:$X, '무신사 메타 광고'!$C:$C, $R651),SUMIFS('무신사 메타 광고'!$X:$X,'무신사 메타 광고'!$I:$I,$S$4,'무신사 메타 광고'!$C:$C,$R651))</f>
        <v>0</v>
      </c>
      <c r="AC651" s="11">
        <f t="shared" si="34"/>
        <v>0</v>
      </c>
    </row>
    <row r="652" spans="2:29">
      <c r="B652" s="9"/>
      <c r="C652" s="10">
        <f>IF($C$4="", SUMIFS('무신사 메타 광고'!$L:$L, '무신사 메타 광고'!$D:$D, $B652), SUMIFS('무신사 메타 광고'!$L:$L, '무신사 메타 광고'!$I:$I, $C$4, '무신사 메타 광고'!$D:$D, $B652))</f>
        <v>0</v>
      </c>
      <c r="D652" s="10">
        <f>IF($C$4="", SUMIFS('무신사 메타 광고'!$V:$V, '무신사 메타 광고'!$D:$D, $B652), SUMIFS('무신사 메타 광고'!$V:$V,'무신사 메타 광고'!$I:$I,$C$4,'무신사 메타 광고'!$D:$D,$B652))</f>
        <v>0</v>
      </c>
      <c r="E652" s="11">
        <f t="shared" si="27"/>
        <v>0</v>
      </c>
      <c r="F652" s="12" t="str">
        <f t="shared" si="35"/>
        <v xml:space="preserve"> </v>
      </c>
      <c r="G652" s="10">
        <f>IF($C$4="", SUMIFS('무신사 메타 광고'!$K:$K, '무신사 메타 광고'!$D:$D, $B652), SUMIFS('무신사 메타 광고'!$K:$K,'무신사 메타 광고'!$I:$I,$C$4,'무신사 메타 광고'!D:D,$B652))</f>
        <v>0</v>
      </c>
      <c r="H652" s="10">
        <f>IF($C$4="", SUMIFS('무신사 메타 광고'!$N:$N, '무신사 메타 광고'!$D:$D, $B652),SUMIFS('무신사 메타 광고'!$N:$N,'무신사 메타 광고'!$I:$I,$C$4,'무신사 메타 광고'!$D:$D,$B652))</f>
        <v>0</v>
      </c>
      <c r="I652" s="10">
        <f>IF($C$4="", SUMIFS('무신사 메타 광고'!$U:$U, '무신사 메타 광고'!$D:$D, $B652),SUMIFS('무신사 메타 광고'!$U:$U,'무신사 메타 광고'!$I:$I,$C$4,'무신사 메타 광고'!$D:$D,$B652))</f>
        <v>0</v>
      </c>
      <c r="J652" s="11">
        <f t="shared" si="28"/>
        <v>0</v>
      </c>
      <c r="K652" s="11">
        <f t="shared" si="29"/>
        <v>0</v>
      </c>
      <c r="L652" s="12" t="str">
        <f t="shared" si="30"/>
        <v xml:space="preserve"> </v>
      </c>
      <c r="N652" s="10">
        <f>IF($C$4="", SUMIFS('무신사 메타 광고'!$X:$X, '무신사 메타 광고'!$D:$D, $B652),SUMIFS('무신사 메타 광고'!$X:$X,'무신사 메타 광고'!I:I,$C$4,'무신사 메타 광고'!D:D,$B652))</f>
        <v>0</v>
      </c>
      <c r="O652" s="11">
        <f t="shared" si="31"/>
        <v>0</v>
      </c>
      <c r="R652" s="13"/>
      <c r="S652" s="10">
        <f>IF($S$4="", SUMIFS('무신사 메타 광고'!$L:$L, '무신사 메타 광고'!$C:$C, $R652),SUMIFS('무신사 메타 광고'!L:L,'무신사 메타 광고'!$I:$I,$S$4,'무신사 메타 광고'!$C:$C,$R652))</f>
        <v>0</v>
      </c>
      <c r="T652" s="10">
        <f>IF($S$4="", SUMIFS('무신사 메타 광고'!$V:$V, '무신사 메타 광고'!$C:$C, $R652),SUMIFS('무신사 메타 광고'!$V:$V,'무신사 메타 광고'!$I:$I,$S$4,'무신사 메타 광고'!$C:$C,$R652))</f>
        <v>0</v>
      </c>
      <c r="U652" s="11">
        <f t="shared" si="32"/>
        <v>0</v>
      </c>
      <c r="V652" s="12" t="str">
        <f t="shared" si="36"/>
        <v xml:space="preserve"> </v>
      </c>
      <c r="W652" s="10">
        <f>IF($S$4="", SUMIFS('무신사 메타 광고'!$K:$K, '무신사 메타 광고'!$C:$C, $R652),SUMIFS('무신사 메타 광고'!$K:$K,'무신사 메타 광고'!$I:$I,$S$4,'무신사 메타 광고'!$C:$C,$R652))</f>
        <v>0</v>
      </c>
      <c r="X652" s="10">
        <f>IF($S$4="", SUMIFS('무신사 메타 광고'!$N:$N, '무신사 메타 광고'!$C:$C, $R652),SUMIFS('무신사 메타 광고'!$N:$N,'무신사 메타 광고'!$I:$I,$S$4,'무신사 메타 광고'!$C:$C,$R652))</f>
        <v>0</v>
      </c>
      <c r="Y652" s="11">
        <f t="shared" si="33"/>
        <v>0</v>
      </c>
      <c r="Z652" s="12" t="str">
        <f t="shared" si="37"/>
        <v xml:space="preserve"> </v>
      </c>
      <c r="AB652" s="10">
        <f>IF($S$4="", SUMIFS('무신사 메타 광고'!$X:$X, '무신사 메타 광고'!$C:$C, $R652),SUMIFS('무신사 메타 광고'!$X:$X,'무신사 메타 광고'!$I:$I,$S$4,'무신사 메타 광고'!$C:$C,$R652))</f>
        <v>0</v>
      </c>
      <c r="AC652" s="11">
        <f t="shared" si="34"/>
        <v>0</v>
      </c>
    </row>
    <row r="653" spans="2:29">
      <c r="B653" s="9"/>
      <c r="C653" s="10">
        <f>IF($C$4="", SUMIFS('무신사 메타 광고'!$L:$L, '무신사 메타 광고'!$D:$D, $B653), SUMIFS('무신사 메타 광고'!$L:$L, '무신사 메타 광고'!$I:$I, $C$4, '무신사 메타 광고'!$D:$D, $B653))</f>
        <v>0</v>
      </c>
      <c r="D653" s="10">
        <f>IF($C$4="", SUMIFS('무신사 메타 광고'!$V:$V, '무신사 메타 광고'!$D:$D, $B653), SUMIFS('무신사 메타 광고'!$V:$V,'무신사 메타 광고'!$I:$I,$C$4,'무신사 메타 광고'!$D:$D,$B653))</f>
        <v>0</v>
      </c>
      <c r="E653" s="11">
        <f t="shared" si="27"/>
        <v>0</v>
      </c>
      <c r="F653" s="12" t="str">
        <f t="shared" si="35"/>
        <v xml:space="preserve"> </v>
      </c>
      <c r="G653" s="10">
        <f>IF($C$4="", SUMIFS('무신사 메타 광고'!$K:$K, '무신사 메타 광고'!$D:$D, $B653), SUMIFS('무신사 메타 광고'!$K:$K,'무신사 메타 광고'!$I:$I,$C$4,'무신사 메타 광고'!D:D,$B653))</f>
        <v>0</v>
      </c>
      <c r="H653" s="10">
        <f>IF($C$4="", SUMIFS('무신사 메타 광고'!$N:$N, '무신사 메타 광고'!$D:$D, $B653),SUMIFS('무신사 메타 광고'!$N:$N,'무신사 메타 광고'!$I:$I,$C$4,'무신사 메타 광고'!$D:$D,$B653))</f>
        <v>0</v>
      </c>
      <c r="I653" s="10">
        <f>IF($C$4="", SUMIFS('무신사 메타 광고'!$U:$U, '무신사 메타 광고'!$D:$D, $B653),SUMIFS('무신사 메타 광고'!$U:$U,'무신사 메타 광고'!$I:$I,$C$4,'무신사 메타 광고'!$D:$D,$B653))</f>
        <v>0</v>
      </c>
      <c r="J653" s="11">
        <f t="shared" si="28"/>
        <v>0</v>
      </c>
      <c r="K653" s="11">
        <f t="shared" si="29"/>
        <v>0</v>
      </c>
      <c r="L653" s="12" t="str">
        <f t="shared" si="30"/>
        <v xml:space="preserve"> </v>
      </c>
      <c r="N653" s="10">
        <f>IF($C$4="", SUMIFS('무신사 메타 광고'!$X:$X, '무신사 메타 광고'!$D:$D, $B653),SUMIFS('무신사 메타 광고'!$X:$X,'무신사 메타 광고'!I:I,$C$4,'무신사 메타 광고'!D:D,$B653))</f>
        <v>0</v>
      </c>
      <c r="O653" s="11">
        <f t="shared" si="31"/>
        <v>0</v>
      </c>
      <c r="R653" s="13"/>
      <c r="S653" s="10">
        <f>IF($S$4="", SUMIFS('무신사 메타 광고'!$L:$L, '무신사 메타 광고'!$C:$C, $R653),SUMIFS('무신사 메타 광고'!L:L,'무신사 메타 광고'!$I:$I,$S$4,'무신사 메타 광고'!$C:$C,$R653))</f>
        <v>0</v>
      </c>
      <c r="T653" s="10">
        <f>IF($S$4="", SUMIFS('무신사 메타 광고'!$V:$V, '무신사 메타 광고'!$C:$C, $R653),SUMIFS('무신사 메타 광고'!$V:$V,'무신사 메타 광고'!$I:$I,$S$4,'무신사 메타 광고'!$C:$C,$R653))</f>
        <v>0</v>
      </c>
      <c r="U653" s="11">
        <f t="shared" si="32"/>
        <v>0</v>
      </c>
      <c r="V653" s="12" t="str">
        <f t="shared" si="36"/>
        <v xml:space="preserve"> </v>
      </c>
      <c r="W653" s="10">
        <f>IF($S$4="", SUMIFS('무신사 메타 광고'!$K:$K, '무신사 메타 광고'!$C:$C, $R653),SUMIFS('무신사 메타 광고'!$K:$K,'무신사 메타 광고'!$I:$I,$S$4,'무신사 메타 광고'!$C:$C,$R653))</f>
        <v>0</v>
      </c>
      <c r="X653" s="10">
        <f>IF($S$4="", SUMIFS('무신사 메타 광고'!$N:$N, '무신사 메타 광고'!$C:$C, $R653),SUMIFS('무신사 메타 광고'!$N:$N,'무신사 메타 광고'!$I:$I,$S$4,'무신사 메타 광고'!$C:$C,$R653))</f>
        <v>0</v>
      </c>
      <c r="Y653" s="11">
        <f t="shared" si="33"/>
        <v>0</v>
      </c>
      <c r="Z653" s="12" t="str">
        <f t="shared" si="37"/>
        <v xml:space="preserve"> </v>
      </c>
      <c r="AB653" s="10">
        <f>IF($S$4="", SUMIFS('무신사 메타 광고'!$X:$X, '무신사 메타 광고'!$C:$C, $R653),SUMIFS('무신사 메타 광고'!$X:$X,'무신사 메타 광고'!$I:$I,$S$4,'무신사 메타 광고'!$C:$C,$R653))</f>
        <v>0</v>
      </c>
      <c r="AC653" s="11">
        <f t="shared" si="34"/>
        <v>0</v>
      </c>
    </row>
    <row r="654" spans="2:29">
      <c r="B654" s="9"/>
      <c r="C654" s="10">
        <f>IF($C$4="", SUMIFS('무신사 메타 광고'!$L:$L, '무신사 메타 광고'!$D:$D, $B654), SUMIFS('무신사 메타 광고'!$L:$L, '무신사 메타 광고'!$I:$I, $C$4, '무신사 메타 광고'!$D:$D, $B654))</f>
        <v>0</v>
      </c>
      <c r="D654" s="10">
        <f>IF($C$4="", SUMIFS('무신사 메타 광고'!$V:$V, '무신사 메타 광고'!$D:$D, $B654), SUMIFS('무신사 메타 광고'!$V:$V,'무신사 메타 광고'!$I:$I,$C$4,'무신사 메타 광고'!$D:$D,$B654))</f>
        <v>0</v>
      </c>
      <c r="E654" s="11">
        <f t="shared" si="27"/>
        <v>0</v>
      </c>
      <c r="F654" s="12" t="str">
        <f t="shared" si="35"/>
        <v xml:space="preserve"> </v>
      </c>
      <c r="G654" s="10">
        <f>IF($C$4="", SUMIFS('무신사 메타 광고'!$K:$K, '무신사 메타 광고'!$D:$D, $B654), SUMIFS('무신사 메타 광고'!$K:$K,'무신사 메타 광고'!$I:$I,$C$4,'무신사 메타 광고'!D:D,$B654))</f>
        <v>0</v>
      </c>
      <c r="H654" s="10">
        <f>IF($C$4="", SUMIFS('무신사 메타 광고'!$N:$N, '무신사 메타 광고'!$D:$D, $B654),SUMIFS('무신사 메타 광고'!$N:$N,'무신사 메타 광고'!$I:$I,$C$4,'무신사 메타 광고'!$D:$D,$B654))</f>
        <v>0</v>
      </c>
      <c r="I654" s="10">
        <f>IF($C$4="", SUMIFS('무신사 메타 광고'!$U:$U, '무신사 메타 광고'!$D:$D, $B654),SUMIFS('무신사 메타 광고'!$U:$U,'무신사 메타 광고'!$I:$I,$C$4,'무신사 메타 광고'!$D:$D,$B654))</f>
        <v>0</v>
      </c>
      <c r="J654" s="11">
        <f t="shared" si="28"/>
        <v>0</v>
      </c>
      <c r="K654" s="11">
        <f t="shared" si="29"/>
        <v>0</v>
      </c>
      <c r="L654" s="12" t="str">
        <f t="shared" si="30"/>
        <v xml:space="preserve"> </v>
      </c>
      <c r="N654" s="10">
        <f>IF($C$4="", SUMIFS('무신사 메타 광고'!$X:$X, '무신사 메타 광고'!$D:$D, $B654),SUMIFS('무신사 메타 광고'!$X:$X,'무신사 메타 광고'!I:I,$C$4,'무신사 메타 광고'!D:D,$B654))</f>
        <v>0</v>
      </c>
      <c r="O654" s="11">
        <f t="shared" si="31"/>
        <v>0</v>
      </c>
      <c r="R654" s="13"/>
      <c r="S654" s="10">
        <f>IF($S$4="", SUMIFS('무신사 메타 광고'!$L:$L, '무신사 메타 광고'!$C:$C, $R654),SUMIFS('무신사 메타 광고'!L:L,'무신사 메타 광고'!$I:$I,$S$4,'무신사 메타 광고'!$C:$C,$R654))</f>
        <v>0</v>
      </c>
      <c r="T654" s="10">
        <f>IF($S$4="", SUMIFS('무신사 메타 광고'!$V:$V, '무신사 메타 광고'!$C:$C, $R654),SUMIFS('무신사 메타 광고'!$V:$V,'무신사 메타 광고'!$I:$I,$S$4,'무신사 메타 광고'!$C:$C,$R654))</f>
        <v>0</v>
      </c>
      <c r="U654" s="11">
        <f t="shared" si="32"/>
        <v>0</v>
      </c>
      <c r="V654" s="12" t="str">
        <f t="shared" si="36"/>
        <v xml:space="preserve"> </v>
      </c>
      <c r="W654" s="10">
        <f>IF($S$4="", SUMIFS('무신사 메타 광고'!$K:$K, '무신사 메타 광고'!$C:$C, $R654),SUMIFS('무신사 메타 광고'!$K:$K,'무신사 메타 광고'!$I:$I,$S$4,'무신사 메타 광고'!$C:$C,$R654))</f>
        <v>0</v>
      </c>
      <c r="X654" s="10">
        <f>IF($S$4="", SUMIFS('무신사 메타 광고'!$N:$N, '무신사 메타 광고'!$C:$C, $R654),SUMIFS('무신사 메타 광고'!$N:$N,'무신사 메타 광고'!$I:$I,$S$4,'무신사 메타 광고'!$C:$C,$R654))</f>
        <v>0</v>
      </c>
      <c r="Y654" s="11">
        <f t="shared" si="33"/>
        <v>0</v>
      </c>
      <c r="Z654" s="12" t="str">
        <f t="shared" si="37"/>
        <v xml:space="preserve"> </v>
      </c>
      <c r="AB654" s="10">
        <f>IF($S$4="", SUMIFS('무신사 메타 광고'!$X:$X, '무신사 메타 광고'!$C:$C, $R654),SUMIFS('무신사 메타 광고'!$X:$X,'무신사 메타 광고'!$I:$I,$S$4,'무신사 메타 광고'!$C:$C,$R654))</f>
        <v>0</v>
      </c>
      <c r="AC654" s="11">
        <f t="shared" si="34"/>
        <v>0</v>
      </c>
    </row>
    <row r="655" spans="2:29">
      <c r="B655" s="9"/>
      <c r="C655" s="10">
        <f>IF($C$4="", SUMIFS('무신사 메타 광고'!$L:$L, '무신사 메타 광고'!$D:$D, $B655), SUMIFS('무신사 메타 광고'!$L:$L, '무신사 메타 광고'!$I:$I, $C$4, '무신사 메타 광고'!$D:$D, $B655))</f>
        <v>0</v>
      </c>
      <c r="D655" s="10">
        <f>IF($C$4="", SUMIFS('무신사 메타 광고'!$V:$V, '무신사 메타 광고'!$D:$D, $B655), SUMIFS('무신사 메타 광고'!$V:$V,'무신사 메타 광고'!$I:$I,$C$4,'무신사 메타 광고'!$D:$D,$B655))</f>
        <v>0</v>
      </c>
      <c r="E655" s="11">
        <f t="shared" si="27"/>
        <v>0</v>
      </c>
      <c r="F655" s="12" t="str">
        <f t="shared" si="35"/>
        <v xml:space="preserve"> </v>
      </c>
      <c r="G655" s="10">
        <f>IF($C$4="", SUMIFS('무신사 메타 광고'!$K:$K, '무신사 메타 광고'!$D:$D, $B655), SUMIFS('무신사 메타 광고'!$K:$K,'무신사 메타 광고'!$I:$I,$C$4,'무신사 메타 광고'!D:D,$B655))</f>
        <v>0</v>
      </c>
      <c r="H655" s="10">
        <f>IF($C$4="", SUMIFS('무신사 메타 광고'!$N:$N, '무신사 메타 광고'!$D:$D, $B655),SUMIFS('무신사 메타 광고'!$N:$N,'무신사 메타 광고'!$I:$I,$C$4,'무신사 메타 광고'!$D:$D,$B655))</f>
        <v>0</v>
      </c>
      <c r="I655" s="10">
        <f>IF($C$4="", SUMIFS('무신사 메타 광고'!$U:$U, '무신사 메타 광고'!$D:$D, $B655),SUMIFS('무신사 메타 광고'!$U:$U,'무신사 메타 광고'!$I:$I,$C$4,'무신사 메타 광고'!$D:$D,$B655))</f>
        <v>0</v>
      </c>
      <c r="J655" s="11">
        <f t="shared" si="28"/>
        <v>0</v>
      </c>
      <c r="K655" s="11">
        <f t="shared" si="29"/>
        <v>0</v>
      </c>
      <c r="L655" s="12" t="str">
        <f t="shared" si="30"/>
        <v xml:space="preserve"> </v>
      </c>
      <c r="N655" s="10">
        <f>IF($C$4="", SUMIFS('무신사 메타 광고'!$X:$X, '무신사 메타 광고'!$D:$D, $B655),SUMIFS('무신사 메타 광고'!$X:$X,'무신사 메타 광고'!I:I,$C$4,'무신사 메타 광고'!D:D,$B655))</f>
        <v>0</v>
      </c>
      <c r="O655" s="11">
        <f t="shared" si="31"/>
        <v>0</v>
      </c>
      <c r="R655" s="13"/>
      <c r="S655" s="10">
        <f>IF($S$4="", SUMIFS('무신사 메타 광고'!$L:$L, '무신사 메타 광고'!$C:$C, $R655),SUMIFS('무신사 메타 광고'!L:L,'무신사 메타 광고'!$I:$I,$S$4,'무신사 메타 광고'!$C:$C,$R655))</f>
        <v>0</v>
      </c>
      <c r="T655" s="10">
        <f>IF($S$4="", SUMIFS('무신사 메타 광고'!$V:$V, '무신사 메타 광고'!$C:$C, $R655),SUMIFS('무신사 메타 광고'!$V:$V,'무신사 메타 광고'!$I:$I,$S$4,'무신사 메타 광고'!$C:$C,$R655))</f>
        <v>0</v>
      </c>
      <c r="U655" s="11">
        <f t="shared" si="32"/>
        <v>0</v>
      </c>
      <c r="V655" s="12" t="str">
        <f t="shared" si="36"/>
        <v xml:space="preserve"> </v>
      </c>
      <c r="W655" s="10">
        <f>IF($S$4="", SUMIFS('무신사 메타 광고'!$K:$K, '무신사 메타 광고'!$C:$C, $R655),SUMIFS('무신사 메타 광고'!$K:$K,'무신사 메타 광고'!$I:$I,$S$4,'무신사 메타 광고'!$C:$C,$R655))</f>
        <v>0</v>
      </c>
      <c r="X655" s="10">
        <f>IF($S$4="", SUMIFS('무신사 메타 광고'!$N:$N, '무신사 메타 광고'!$C:$C, $R655),SUMIFS('무신사 메타 광고'!$N:$N,'무신사 메타 광고'!$I:$I,$S$4,'무신사 메타 광고'!$C:$C,$R655))</f>
        <v>0</v>
      </c>
      <c r="Y655" s="11">
        <f t="shared" si="33"/>
        <v>0</v>
      </c>
      <c r="Z655" s="12" t="str">
        <f t="shared" si="37"/>
        <v xml:space="preserve"> </v>
      </c>
      <c r="AB655" s="10">
        <f>IF($S$4="", SUMIFS('무신사 메타 광고'!$X:$X, '무신사 메타 광고'!$C:$C, $R655),SUMIFS('무신사 메타 광고'!$X:$X,'무신사 메타 광고'!$I:$I,$S$4,'무신사 메타 광고'!$C:$C,$R655))</f>
        <v>0</v>
      </c>
      <c r="AC655" s="11">
        <f t="shared" si="34"/>
        <v>0</v>
      </c>
    </row>
    <row r="656" spans="2:29">
      <c r="B656" s="9"/>
      <c r="C656" s="10">
        <f>IF($C$4="", SUMIFS('무신사 메타 광고'!$L:$L, '무신사 메타 광고'!$D:$D, $B656), SUMIFS('무신사 메타 광고'!$L:$L, '무신사 메타 광고'!$I:$I, $C$4, '무신사 메타 광고'!$D:$D, $B656))</f>
        <v>0</v>
      </c>
      <c r="D656" s="10">
        <f>IF($C$4="", SUMIFS('무신사 메타 광고'!$V:$V, '무신사 메타 광고'!$D:$D, $B656), SUMIFS('무신사 메타 광고'!$V:$V,'무신사 메타 광고'!$I:$I,$C$4,'무신사 메타 광고'!$D:$D,$B656))</f>
        <v>0</v>
      </c>
      <c r="E656" s="11">
        <f t="shared" si="27"/>
        <v>0</v>
      </c>
      <c r="F656" s="12" t="str">
        <f t="shared" si="35"/>
        <v xml:space="preserve"> </v>
      </c>
      <c r="G656" s="10">
        <f>IF($C$4="", SUMIFS('무신사 메타 광고'!$K:$K, '무신사 메타 광고'!$D:$D, $B656), SUMIFS('무신사 메타 광고'!$K:$K,'무신사 메타 광고'!$I:$I,$C$4,'무신사 메타 광고'!D:D,$B656))</f>
        <v>0</v>
      </c>
      <c r="H656" s="10">
        <f>IF($C$4="", SUMIFS('무신사 메타 광고'!$N:$N, '무신사 메타 광고'!$D:$D, $B656),SUMIFS('무신사 메타 광고'!$N:$N,'무신사 메타 광고'!$I:$I,$C$4,'무신사 메타 광고'!$D:$D,$B656))</f>
        <v>0</v>
      </c>
      <c r="I656" s="10">
        <f>IF($C$4="", SUMIFS('무신사 메타 광고'!$U:$U, '무신사 메타 광고'!$D:$D, $B656),SUMIFS('무신사 메타 광고'!$U:$U,'무신사 메타 광고'!$I:$I,$C$4,'무신사 메타 광고'!$D:$D,$B656))</f>
        <v>0</v>
      </c>
      <c r="J656" s="11">
        <f t="shared" si="28"/>
        <v>0</v>
      </c>
      <c r="K656" s="11">
        <f t="shared" si="29"/>
        <v>0</v>
      </c>
      <c r="L656" s="12" t="str">
        <f t="shared" si="30"/>
        <v xml:space="preserve"> </v>
      </c>
      <c r="N656" s="10">
        <f>IF($C$4="", SUMIFS('무신사 메타 광고'!$X:$X, '무신사 메타 광고'!$D:$D, $B656),SUMIFS('무신사 메타 광고'!$X:$X,'무신사 메타 광고'!I:I,$C$4,'무신사 메타 광고'!D:D,$B656))</f>
        <v>0</v>
      </c>
      <c r="O656" s="11">
        <f t="shared" si="31"/>
        <v>0</v>
      </c>
      <c r="R656" s="13"/>
      <c r="S656" s="10">
        <f>IF($S$4="", SUMIFS('무신사 메타 광고'!$L:$L, '무신사 메타 광고'!$C:$C, $R656),SUMIFS('무신사 메타 광고'!L:L,'무신사 메타 광고'!$I:$I,$S$4,'무신사 메타 광고'!$C:$C,$R656))</f>
        <v>0</v>
      </c>
      <c r="T656" s="10">
        <f>IF($S$4="", SUMIFS('무신사 메타 광고'!$V:$V, '무신사 메타 광고'!$C:$C, $R656),SUMIFS('무신사 메타 광고'!$V:$V,'무신사 메타 광고'!$I:$I,$S$4,'무신사 메타 광고'!$C:$C,$R656))</f>
        <v>0</v>
      </c>
      <c r="U656" s="11">
        <f t="shared" si="32"/>
        <v>0</v>
      </c>
      <c r="V656" s="12" t="str">
        <f t="shared" si="36"/>
        <v xml:space="preserve"> </v>
      </c>
      <c r="W656" s="10">
        <f>IF($S$4="", SUMIFS('무신사 메타 광고'!$K:$K, '무신사 메타 광고'!$C:$C, $R656),SUMIFS('무신사 메타 광고'!$K:$K,'무신사 메타 광고'!$I:$I,$S$4,'무신사 메타 광고'!$C:$C,$R656))</f>
        <v>0</v>
      </c>
      <c r="X656" s="10">
        <f>IF($S$4="", SUMIFS('무신사 메타 광고'!$N:$N, '무신사 메타 광고'!$C:$C, $R656),SUMIFS('무신사 메타 광고'!$N:$N,'무신사 메타 광고'!$I:$I,$S$4,'무신사 메타 광고'!$C:$C,$R656))</f>
        <v>0</v>
      </c>
      <c r="Y656" s="11">
        <f t="shared" si="33"/>
        <v>0</v>
      </c>
      <c r="Z656" s="12" t="str">
        <f t="shared" si="37"/>
        <v xml:space="preserve"> </v>
      </c>
      <c r="AB656" s="10">
        <f>IF($S$4="", SUMIFS('무신사 메타 광고'!$X:$X, '무신사 메타 광고'!$C:$C, $R656),SUMIFS('무신사 메타 광고'!$X:$X,'무신사 메타 광고'!$I:$I,$S$4,'무신사 메타 광고'!$C:$C,$R656))</f>
        <v>0</v>
      </c>
      <c r="AC656" s="11">
        <f t="shared" si="34"/>
        <v>0</v>
      </c>
    </row>
    <row r="657" spans="2:29">
      <c r="B657" s="9"/>
      <c r="C657" s="10">
        <f>IF($C$4="", SUMIFS('무신사 메타 광고'!$L:$L, '무신사 메타 광고'!$D:$D, $B657), SUMIFS('무신사 메타 광고'!$L:$L, '무신사 메타 광고'!$I:$I, $C$4, '무신사 메타 광고'!$D:$D, $B657))</f>
        <v>0</v>
      </c>
      <c r="D657" s="10">
        <f>IF($C$4="", SUMIFS('무신사 메타 광고'!$V:$V, '무신사 메타 광고'!$D:$D, $B657), SUMIFS('무신사 메타 광고'!$V:$V,'무신사 메타 광고'!$I:$I,$C$4,'무신사 메타 광고'!$D:$D,$B657))</f>
        <v>0</v>
      </c>
      <c r="E657" s="11">
        <f t="shared" si="27"/>
        <v>0</v>
      </c>
      <c r="F657" s="12" t="str">
        <f t="shared" si="35"/>
        <v xml:space="preserve"> </v>
      </c>
      <c r="G657" s="10">
        <f>IF($C$4="", SUMIFS('무신사 메타 광고'!$K:$K, '무신사 메타 광고'!$D:$D, $B657), SUMIFS('무신사 메타 광고'!$K:$K,'무신사 메타 광고'!$I:$I,$C$4,'무신사 메타 광고'!D:D,$B657))</f>
        <v>0</v>
      </c>
      <c r="H657" s="10">
        <f>IF($C$4="", SUMIFS('무신사 메타 광고'!$N:$N, '무신사 메타 광고'!$D:$D, $B657),SUMIFS('무신사 메타 광고'!$N:$N,'무신사 메타 광고'!$I:$I,$C$4,'무신사 메타 광고'!$D:$D,$B657))</f>
        <v>0</v>
      </c>
      <c r="I657" s="10">
        <f>IF($C$4="", SUMIFS('무신사 메타 광고'!$U:$U, '무신사 메타 광고'!$D:$D, $B657),SUMIFS('무신사 메타 광고'!$U:$U,'무신사 메타 광고'!$I:$I,$C$4,'무신사 메타 광고'!$D:$D,$B657))</f>
        <v>0</v>
      </c>
      <c r="J657" s="11">
        <f t="shared" si="28"/>
        <v>0</v>
      </c>
      <c r="K657" s="11">
        <f t="shared" si="29"/>
        <v>0</v>
      </c>
      <c r="L657" s="12" t="str">
        <f t="shared" si="30"/>
        <v xml:space="preserve"> </v>
      </c>
      <c r="N657" s="10">
        <f>IF($C$4="", SUMIFS('무신사 메타 광고'!$X:$X, '무신사 메타 광고'!$D:$D, $B657),SUMIFS('무신사 메타 광고'!$X:$X,'무신사 메타 광고'!I:I,$C$4,'무신사 메타 광고'!D:D,$B657))</f>
        <v>0</v>
      </c>
      <c r="O657" s="11">
        <f t="shared" si="31"/>
        <v>0</v>
      </c>
      <c r="R657" s="13"/>
      <c r="S657" s="10">
        <f>IF($S$4="", SUMIFS('무신사 메타 광고'!$L:$L, '무신사 메타 광고'!$C:$C, $R657),SUMIFS('무신사 메타 광고'!L:L,'무신사 메타 광고'!$I:$I,$S$4,'무신사 메타 광고'!$C:$C,$R657))</f>
        <v>0</v>
      </c>
      <c r="T657" s="10">
        <f>IF($S$4="", SUMIFS('무신사 메타 광고'!$V:$V, '무신사 메타 광고'!$C:$C, $R657),SUMIFS('무신사 메타 광고'!$V:$V,'무신사 메타 광고'!$I:$I,$S$4,'무신사 메타 광고'!$C:$C,$R657))</f>
        <v>0</v>
      </c>
      <c r="U657" s="11">
        <f t="shared" si="32"/>
        <v>0</v>
      </c>
      <c r="V657" s="12" t="str">
        <f t="shared" si="36"/>
        <v xml:space="preserve"> </v>
      </c>
      <c r="W657" s="10">
        <f>IF($S$4="", SUMIFS('무신사 메타 광고'!$K:$K, '무신사 메타 광고'!$C:$C, $R657),SUMIFS('무신사 메타 광고'!$K:$K,'무신사 메타 광고'!$I:$I,$S$4,'무신사 메타 광고'!$C:$C,$R657))</f>
        <v>0</v>
      </c>
      <c r="X657" s="10">
        <f>IF($S$4="", SUMIFS('무신사 메타 광고'!$N:$N, '무신사 메타 광고'!$C:$C, $R657),SUMIFS('무신사 메타 광고'!$N:$N,'무신사 메타 광고'!$I:$I,$S$4,'무신사 메타 광고'!$C:$C,$R657))</f>
        <v>0</v>
      </c>
      <c r="Y657" s="11">
        <f t="shared" si="33"/>
        <v>0</v>
      </c>
      <c r="Z657" s="12" t="str">
        <f t="shared" si="37"/>
        <v xml:space="preserve"> </v>
      </c>
      <c r="AB657" s="10">
        <f>IF($S$4="", SUMIFS('무신사 메타 광고'!$X:$X, '무신사 메타 광고'!$C:$C, $R657),SUMIFS('무신사 메타 광고'!$X:$X,'무신사 메타 광고'!$I:$I,$S$4,'무신사 메타 광고'!$C:$C,$R657))</f>
        <v>0</v>
      </c>
      <c r="AC657" s="11">
        <f t="shared" si="34"/>
        <v>0</v>
      </c>
    </row>
    <row r="658" spans="2:29">
      <c r="B658" s="9"/>
      <c r="C658" s="10">
        <f>IF($C$4="", SUMIFS('무신사 메타 광고'!$L:$L, '무신사 메타 광고'!$D:$D, $B658), SUMIFS('무신사 메타 광고'!$L:$L, '무신사 메타 광고'!$I:$I, $C$4, '무신사 메타 광고'!$D:$D, $B658))</f>
        <v>0</v>
      </c>
      <c r="D658" s="10">
        <f>IF($C$4="", SUMIFS('무신사 메타 광고'!$V:$V, '무신사 메타 광고'!$D:$D, $B658), SUMIFS('무신사 메타 광고'!$V:$V,'무신사 메타 광고'!$I:$I,$C$4,'무신사 메타 광고'!$D:$D,$B658))</f>
        <v>0</v>
      </c>
      <c r="E658" s="11">
        <f t="shared" si="27"/>
        <v>0</v>
      </c>
      <c r="F658" s="12" t="str">
        <f t="shared" si="35"/>
        <v xml:space="preserve"> </v>
      </c>
      <c r="G658" s="10">
        <f>IF($C$4="", SUMIFS('무신사 메타 광고'!$K:$K, '무신사 메타 광고'!$D:$D, $B658), SUMIFS('무신사 메타 광고'!$K:$K,'무신사 메타 광고'!$I:$I,$C$4,'무신사 메타 광고'!D:D,$B658))</f>
        <v>0</v>
      </c>
      <c r="H658" s="10">
        <f>IF($C$4="", SUMIFS('무신사 메타 광고'!$N:$N, '무신사 메타 광고'!$D:$D, $B658),SUMIFS('무신사 메타 광고'!$N:$N,'무신사 메타 광고'!$I:$I,$C$4,'무신사 메타 광고'!$D:$D,$B658))</f>
        <v>0</v>
      </c>
      <c r="I658" s="10">
        <f>IF($C$4="", SUMIFS('무신사 메타 광고'!$U:$U, '무신사 메타 광고'!$D:$D, $B658),SUMIFS('무신사 메타 광고'!$U:$U,'무신사 메타 광고'!$I:$I,$C$4,'무신사 메타 광고'!$D:$D,$B658))</f>
        <v>0</v>
      </c>
      <c r="J658" s="11">
        <f t="shared" si="28"/>
        <v>0</v>
      </c>
      <c r="K658" s="11">
        <f t="shared" si="29"/>
        <v>0</v>
      </c>
      <c r="L658" s="12" t="str">
        <f t="shared" si="30"/>
        <v xml:space="preserve"> </v>
      </c>
      <c r="N658" s="10">
        <f>IF($C$4="", SUMIFS('무신사 메타 광고'!$X:$X, '무신사 메타 광고'!$D:$D, $B658),SUMIFS('무신사 메타 광고'!$X:$X,'무신사 메타 광고'!I:I,$C$4,'무신사 메타 광고'!D:D,$B658))</f>
        <v>0</v>
      </c>
      <c r="O658" s="11">
        <f t="shared" si="31"/>
        <v>0</v>
      </c>
      <c r="R658" s="13"/>
      <c r="S658" s="10">
        <f>IF($S$4="", SUMIFS('무신사 메타 광고'!$L:$L, '무신사 메타 광고'!$C:$C, $R658),SUMIFS('무신사 메타 광고'!L:L,'무신사 메타 광고'!$I:$I,$S$4,'무신사 메타 광고'!$C:$C,$R658))</f>
        <v>0</v>
      </c>
      <c r="T658" s="10">
        <f>IF($S$4="", SUMIFS('무신사 메타 광고'!$V:$V, '무신사 메타 광고'!$C:$C, $R658),SUMIFS('무신사 메타 광고'!$V:$V,'무신사 메타 광고'!$I:$I,$S$4,'무신사 메타 광고'!$C:$C,$R658))</f>
        <v>0</v>
      </c>
      <c r="U658" s="11">
        <f t="shared" si="32"/>
        <v>0</v>
      </c>
      <c r="V658" s="12" t="str">
        <f t="shared" si="36"/>
        <v xml:space="preserve"> </v>
      </c>
      <c r="W658" s="10">
        <f>IF($S$4="", SUMIFS('무신사 메타 광고'!$K:$K, '무신사 메타 광고'!$C:$C, $R658),SUMIFS('무신사 메타 광고'!$K:$K,'무신사 메타 광고'!$I:$I,$S$4,'무신사 메타 광고'!$C:$C,$R658))</f>
        <v>0</v>
      </c>
      <c r="X658" s="10">
        <f>IF($S$4="", SUMIFS('무신사 메타 광고'!$N:$N, '무신사 메타 광고'!$C:$C, $R658),SUMIFS('무신사 메타 광고'!$N:$N,'무신사 메타 광고'!$I:$I,$S$4,'무신사 메타 광고'!$C:$C,$R658))</f>
        <v>0</v>
      </c>
      <c r="Y658" s="11">
        <f t="shared" si="33"/>
        <v>0</v>
      </c>
      <c r="Z658" s="12" t="str">
        <f t="shared" si="37"/>
        <v xml:space="preserve"> </v>
      </c>
      <c r="AB658" s="10">
        <f>IF($S$4="", SUMIFS('무신사 메타 광고'!$X:$X, '무신사 메타 광고'!$C:$C, $R658),SUMIFS('무신사 메타 광고'!$X:$X,'무신사 메타 광고'!$I:$I,$S$4,'무신사 메타 광고'!$C:$C,$R658))</f>
        <v>0</v>
      </c>
      <c r="AC658" s="11">
        <f t="shared" si="34"/>
        <v>0</v>
      </c>
    </row>
    <row r="659" spans="2:29">
      <c r="B659" s="9"/>
      <c r="C659" s="10">
        <f>IF($C$4="", SUMIFS('무신사 메타 광고'!$L:$L, '무신사 메타 광고'!$D:$D, $B659), SUMIFS('무신사 메타 광고'!$L:$L, '무신사 메타 광고'!$I:$I, $C$4, '무신사 메타 광고'!$D:$D, $B659))</f>
        <v>0</v>
      </c>
      <c r="D659" s="10">
        <f>IF($C$4="", SUMIFS('무신사 메타 광고'!$V:$V, '무신사 메타 광고'!$D:$D, $B659), SUMIFS('무신사 메타 광고'!$V:$V,'무신사 메타 광고'!$I:$I,$C$4,'무신사 메타 광고'!$D:$D,$B659))</f>
        <v>0</v>
      </c>
      <c r="E659" s="11">
        <f t="shared" si="27"/>
        <v>0</v>
      </c>
      <c r="F659" s="12" t="str">
        <f t="shared" si="35"/>
        <v xml:space="preserve"> </v>
      </c>
      <c r="G659" s="10">
        <f>IF($C$4="", SUMIFS('무신사 메타 광고'!$K:$K, '무신사 메타 광고'!$D:$D, $B659), SUMIFS('무신사 메타 광고'!$K:$K,'무신사 메타 광고'!$I:$I,$C$4,'무신사 메타 광고'!D:D,$B659))</f>
        <v>0</v>
      </c>
      <c r="H659" s="10">
        <f>IF($C$4="", SUMIFS('무신사 메타 광고'!$N:$N, '무신사 메타 광고'!$D:$D, $B659),SUMIFS('무신사 메타 광고'!$N:$N,'무신사 메타 광고'!$I:$I,$C$4,'무신사 메타 광고'!$D:$D,$B659))</f>
        <v>0</v>
      </c>
      <c r="I659" s="10">
        <f>IF($C$4="", SUMIFS('무신사 메타 광고'!$U:$U, '무신사 메타 광고'!$D:$D, $B659),SUMIFS('무신사 메타 광고'!$U:$U,'무신사 메타 광고'!$I:$I,$C$4,'무신사 메타 광고'!$D:$D,$B659))</f>
        <v>0</v>
      </c>
      <c r="J659" s="11">
        <f t="shared" si="28"/>
        <v>0</v>
      </c>
      <c r="K659" s="11">
        <f t="shared" si="29"/>
        <v>0</v>
      </c>
      <c r="L659" s="12" t="str">
        <f t="shared" si="30"/>
        <v xml:space="preserve"> </v>
      </c>
      <c r="N659" s="10">
        <f>IF($C$4="", SUMIFS('무신사 메타 광고'!$X:$X, '무신사 메타 광고'!$D:$D, $B659),SUMIFS('무신사 메타 광고'!$X:$X,'무신사 메타 광고'!I:I,$C$4,'무신사 메타 광고'!D:D,$B659))</f>
        <v>0</v>
      </c>
      <c r="O659" s="11">
        <f t="shared" si="31"/>
        <v>0</v>
      </c>
      <c r="R659" s="13"/>
      <c r="S659" s="10">
        <f>IF($S$4="", SUMIFS('무신사 메타 광고'!$L:$L, '무신사 메타 광고'!$C:$C, $R659),SUMIFS('무신사 메타 광고'!L:L,'무신사 메타 광고'!$I:$I,$S$4,'무신사 메타 광고'!$C:$C,$R659))</f>
        <v>0</v>
      </c>
      <c r="T659" s="10">
        <f>IF($S$4="", SUMIFS('무신사 메타 광고'!$V:$V, '무신사 메타 광고'!$C:$C, $R659),SUMIFS('무신사 메타 광고'!$V:$V,'무신사 메타 광고'!$I:$I,$S$4,'무신사 메타 광고'!$C:$C,$R659))</f>
        <v>0</v>
      </c>
      <c r="U659" s="11">
        <f t="shared" si="32"/>
        <v>0</v>
      </c>
      <c r="V659" s="12" t="str">
        <f t="shared" si="36"/>
        <v xml:space="preserve"> </v>
      </c>
      <c r="W659" s="10">
        <f>IF($S$4="", SUMIFS('무신사 메타 광고'!$K:$K, '무신사 메타 광고'!$C:$C, $R659),SUMIFS('무신사 메타 광고'!$K:$K,'무신사 메타 광고'!$I:$I,$S$4,'무신사 메타 광고'!$C:$C,$R659))</f>
        <v>0</v>
      </c>
      <c r="X659" s="10">
        <f>IF($S$4="", SUMIFS('무신사 메타 광고'!$N:$N, '무신사 메타 광고'!$C:$C, $R659),SUMIFS('무신사 메타 광고'!$N:$N,'무신사 메타 광고'!$I:$I,$S$4,'무신사 메타 광고'!$C:$C,$R659))</f>
        <v>0</v>
      </c>
      <c r="Y659" s="11">
        <f t="shared" si="33"/>
        <v>0</v>
      </c>
      <c r="Z659" s="12" t="str">
        <f t="shared" si="37"/>
        <v xml:space="preserve"> </v>
      </c>
      <c r="AB659" s="10">
        <f>IF($S$4="", SUMIFS('무신사 메타 광고'!$X:$X, '무신사 메타 광고'!$C:$C, $R659),SUMIFS('무신사 메타 광고'!$X:$X,'무신사 메타 광고'!$I:$I,$S$4,'무신사 메타 광고'!$C:$C,$R659))</f>
        <v>0</v>
      </c>
      <c r="AC659" s="11">
        <f t="shared" si="34"/>
        <v>0</v>
      </c>
    </row>
    <row r="660" spans="2:29">
      <c r="B660" s="9"/>
      <c r="C660" s="10">
        <f>IF($C$4="", SUMIFS('무신사 메타 광고'!$L:$L, '무신사 메타 광고'!$D:$D, $B660), SUMIFS('무신사 메타 광고'!$L:$L, '무신사 메타 광고'!$I:$I, $C$4, '무신사 메타 광고'!$D:$D, $B660))</f>
        <v>0</v>
      </c>
      <c r="D660" s="10">
        <f>IF($C$4="", SUMIFS('무신사 메타 광고'!$V:$V, '무신사 메타 광고'!$D:$D, $B660), SUMIFS('무신사 메타 광고'!$V:$V,'무신사 메타 광고'!$I:$I,$C$4,'무신사 메타 광고'!$D:$D,$B660))</f>
        <v>0</v>
      </c>
      <c r="E660" s="11">
        <f t="shared" si="27"/>
        <v>0</v>
      </c>
      <c r="F660" s="12" t="str">
        <f t="shared" si="35"/>
        <v xml:space="preserve"> </v>
      </c>
      <c r="G660" s="10">
        <f>IF($C$4="", SUMIFS('무신사 메타 광고'!$K:$K, '무신사 메타 광고'!$D:$D, $B660), SUMIFS('무신사 메타 광고'!$K:$K,'무신사 메타 광고'!$I:$I,$C$4,'무신사 메타 광고'!D:D,$B660))</f>
        <v>0</v>
      </c>
      <c r="H660" s="10">
        <f>IF($C$4="", SUMIFS('무신사 메타 광고'!$N:$N, '무신사 메타 광고'!$D:$D, $B660),SUMIFS('무신사 메타 광고'!$N:$N,'무신사 메타 광고'!$I:$I,$C$4,'무신사 메타 광고'!$D:$D,$B660))</f>
        <v>0</v>
      </c>
      <c r="I660" s="10">
        <f>IF($C$4="", SUMIFS('무신사 메타 광고'!$U:$U, '무신사 메타 광고'!$D:$D, $B660),SUMIFS('무신사 메타 광고'!$U:$U,'무신사 메타 광고'!$I:$I,$C$4,'무신사 메타 광고'!$D:$D,$B660))</f>
        <v>0</v>
      </c>
      <c r="J660" s="11">
        <f t="shared" si="28"/>
        <v>0</v>
      </c>
      <c r="K660" s="11">
        <f t="shared" si="29"/>
        <v>0</v>
      </c>
      <c r="L660" s="12" t="str">
        <f t="shared" si="30"/>
        <v xml:space="preserve"> </v>
      </c>
      <c r="N660" s="10">
        <f>IF($C$4="", SUMIFS('무신사 메타 광고'!$X:$X, '무신사 메타 광고'!$D:$D, $B660),SUMIFS('무신사 메타 광고'!$X:$X,'무신사 메타 광고'!I:I,$C$4,'무신사 메타 광고'!D:D,$B660))</f>
        <v>0</v>
      </c>
      <c r="O660" s="11">
        <f t="shared" si="31"/>
        <v>0</v>
      </c>
      <c r="R660" s="13"/>
      <c r="S660" s="10">
        <f>IF($S$4="", SUMIFS('무신사 메타 광고'!$L:$L, '무신사 메타 광고'!$C:$C, $R660),SUMIFS('무신사 메타 광고'!L:L,'무신사 메타 광고'!$I:$I,$S$4,'무신사 메타 광고'!$C:$C,$R660))</f>
        <v>0</v>
      </c>
      <c r="T660" s="10">
        <f>IF($S$4="", SUMIFS('무신사 메타 광고'!$V:$V, '무신사 메타 광고'!$C:$C, $R660),SUMIFS('무신사 메타 광고'!$V:$V,'무신사 메타 광고'!$I:$I,$S$4,'무신사 메타 광고'!$C:$C,$R660))</f>
        <v>0</v>
      </c>
      <c r="U660" s="11">
        <f t="shared" si="32"/>
        <v>0</v>
      </c>
      <c r="V660" s="12" t="str">
        <f t="shared" si="36"/>
        <v xml:space="preserve"> </v>
      </c>
      <c r="W660" s="10">
        <f>IF($S$4="", SUMIFS('무신사 메타 광고'!$K:$K, '무신사 메타 광고'!$C:$C, $R660),SUMIFS('무신사 메타 광고'!$K:$K,'무신사 메타 광고'!$I:$I,$S$4,'무신사 메타 광고'!$C:$C,$R660))</f>
        <v>0</v>
      </c>
      <c r="X660" s="10">
        <f>IF($S$4="", SUMIFS('무신사 메타 광고'!$N:$N, '무신사 메타 광고'!$C:$C, $R660),SUMIFS('무신사 메타 광고'!$N:$N,'무신사 메타 광고'!$I:$I,$S$4,'무신사 메타 광고'!$C:$C,$R660))</f>
        <v>0</v>
      </c>
      <c r="Y660" s="11">
        <f t="shared" si="33"/>
        <v>0</v>
      </c>
      <c r="Z660" s="12" t="str">
        <f t="shared" si="37"/>
        <v xml:space="preserve"> </v>
      </c>
      <c r="AB660" s="10">
        <f>IF($S$4="", SUMIFS('무신사 메타 광고'!$X:$X, '무신사 메타 광고'!$C:$C, $R660),SUMIFS('무신사 메타 광고'!$X:$X,'무신사 메타 광고'!$I:$I,$S$4,'무신사 메타 광고'!$C:$C,$R660))</f>
        <v>0</v>
      </c>
      <c r="AC660" s="11">
        <f t="shared" si="34"/>
        <v>0</v>
      </c>
    </row>
    <row r="661" spans="2:29">
      <c r="B661" s="9"/>
      <c r="C661" s="10">
        <f>IF($C$4="", SUMIFS('무신사 메타 광고'!$L:$L, '무신사 메타 광고'!$D:$D, $B661), SUMIFS('무신사 메타 광고'!$L:$L, '무신사 메타 광고'!$I:$I, $C$4, '무신사 메타 광고'!$D:$D, $B661))</f>
        <v>0</v>
      </c>
      <c r="D661" s="10">
        <f>IF($C$4="", SUMIFS('무신사 메타 광고'!$V:$V, '무신사 메타 광고'!$D:$D, $B661), SUMIFS('무신사 메타 광고'!$V:$V,'무신사 메타 광고'!$I:$I,$C$4,'무신사 메타 광고'!$D:$D,$B661))</f>
        <v>0</v>
      </c>
      <c r="E661" s="11">
        <f t="shared" si="27"/>
        <v>0</v>
      </c>
      <c r="F661" s="12" t="str">
        <f t="shared" si="35"/>
        <v xml:space="preserve"> </v>
      </c>
      <c r="G661" s="10">
        <f>IF($C$4="", SUMIFS('무신사 메타 광고'!$K:$K, '무신사 메타 광고'!$D:$D, $B661), SUMIFS('무신사 메타 광고'!$K:$K,'무신사 메타 광고'!$I:$I,$C$4,'무신사 메타 광고'!D:D,$B661))</f>
        <v>0</v>
      </c>
      <c r="H661" s="10">
        <f>IF($C$4="", SUMIFS('무신사 메타 광고'!$N:$N, '무신사 메타 광고'!$D:$D, $B661),SUMIFS('무신사 메타 광고'!$N:$N,'무신사 메타 광고'!$I:$I,$C$4,'무신사 메타 광고'!$D:$D,$B661))</f>
        <v>0</v>
      </c>
      <c r="I661" s="10">
        <f>IF($C$4="", SUMIFS('무신사 메타 광고'!$U:$U, '무신사 메타 광고'!$D:$D, $B661),SUMIFS('무신사 메타 광고'!$U:$U,'무신사 메타 광고'!$I:$I,$C$4,'무신사 메타 광고'!$D:$D,$B661))</f>
        <v>0</v>
      </c>
      <c r="J661" s="11">
        <f t="shared" si="28"/>
        <v>0</v>
      </c>
      <c r="K661" s="11">
        <f t="shared" si="29"/>
        <v>0</v>
      </c>
      <c r="L661" s="12" t="str">
        <f t="shared" si="30"/>
        <v xml:space="preserve"> </v>
      </c>
      <c r="N661" s="10">
        <f>IF($C$4="", SUMIFS('무신사 메타 광고'!$X:$X, '무신사 메타 광고'!$D:$D, $B661),SUMIFS('무신사 메타 광고'!$X:$X,'무신사 메타 광고'!I:I,$C$4,'무신사 메타 광고'!D:D,$B661))</f>
        <v>0</v>
      </c>
      <c r="O661" s="11">
        <f t="shared" si="31"/>
        <v>0</v>
      </c>
      <c r="R661" s="13"/>
      <c r="S661" s="10">
        <f>IF($S$4="", SUMIFS('무신사 메타 광고'!$L:$L, '무신사 메타 광고'!$C:$C, $R661),SUMIFS('무신사 메타 광고'!L:L,'무신사 메타 광고'!$I:$I,$S$4,'무신사 메타 광고'!$C:$C,$R661))</f>
        <v>0</v>
      </c>
      <c r="T661" s="10">
        <f>IF($S$4="", SUMIFS('무신사 메타 광고'!$V:$V, '무신사 메타 광고'!$C:$C, $R661),SUMIFS('무신사 메타 광고'!$V:$V,'무신사 메타 광고'!$I:$I,$S$4,'무신사 메타 광고'!$C:$C,$R661))</f>
        <v>0</v>
      </c>
      <c r="U661" s="11">
        <f t="shared" si="32"/>
        <v>0</v>
      </c>
      <c r="V661" s="12" t="str">
        <f t="shared" si="36"/>
        <v xml:space="preserve"> </v>
      </c>
      <c r="W661" s="10">
        <f>IF($S$4="", SUMIFS('무신사 메타 광고'!$K:$K, '무신사 메타 광고'!$C:$C, $R661),SUMIFS('무신사 메타 광고'!$K:$K,'무신사 메타 광고'!$I:$I,$S$4,'무신사 메타 광고'!$C:$C,$R661))</f>
        <v>0</v>
      </c>
      <c r="X661" s="10">
        <f>IF($S$4="", SUMIFS('무신사 메타 광고'!$N:$N, '무신사 메타 광고'!$C:$C, $R661),SUMIFS('무신사 메타 광고'!$N:$N,'무신사 메타 광고'!$I:$I,$S$4,'무신사 메타 광고'!$C:$C,$R661))</f>
        <v>0</v>
      </c>
      <c r="Y661" s="11">
        <f t="shared" si="33"/>
        <v>0</v>
      </c>
      <c r="Z661" s="12" t="str">
        <f t="shared" si="37"/>
        <v xml:space="preserve"> </v>
      </c>
      <c r="AB661" s="10">
        <f>IF($S$4="", SUMIFS('무신사 메타 광고'!$X:$X, '무신사 메타 광고'!$C:$C, $R661),SUMIFS('무신사 메타 광고'!$X:$X,'무신사 메타 광고'!$I:$I,$S$4,'무신사 메타 광고'!$C:$C,$R661))</f>
        <v>0</v>
      </c>
      <c r="AC661" s="11">
        <f t="shared" si="34"/>
        <v>0</v>
      </c>
    </row>
    <row r="662" spans="2:29">
      <c r="B662" s="9"/>
      <c r="C662" s="10">
        <f>IF($C$4="", SUMIFS('무신사 메타 광고'!$L:$L, '무신사 메타 광고'!$D:$D, $B662), SUMIFS('무신사 메타 광고'!$L:$L, '무신사 메타 광고'!$I:$I, $C$4, '무신사 메타 광고'!$D:$D, $B662))</f>
        <v>0</v>
      </c>
      <c r="D662" s="10">
        <f>IF($C$4="", SUMIFS('무신사 메타 광고'!$V:$V, '무신사 메타 광고'!$D:$D, $B662), SUMIFS('무신사 메타 광고'!$V:$V,'무신사 메타 광고'!$I:$I,$C$4,'무신사 메타 광고'!$D:$D,$B662))</f>
        <v>0</v>
      </c>
      <c r="E662" s="11">
        <f t="shared" si="27"/>
        <v>0</v>
      </c>
      <c r="F662" s="12" t="str">
        <f t="shared" si="35"/>
        <v xml:space="preserve"> </v>
      </c>
      <c r="G662" s="10">
        <f>IF($C$4="", SUMIFS('무신사 메타 광고'!$K:$K, '무신사 메타 광고'!$D:$D, $B662), SUMIFS('무신사 메타 광고'!$K:$K,'무신사 메타 광고'!$I:$I,$C$4,'무신사 메타 광고'!D:D,$B662))</f>
        <v>0</v>
      </c>
      <c r="H662" s="10">
        <f>IF($C$4="", SUMIFS('무신사 메타 광고'!$N:$N, '무신사 메타 광고'!$D:$D, $B662),SUMIFS('무신사 메타 광고'!$N:$N,'무신사 메타 광고'!$I:$I,$C$4,'무신사 메타 광고'!$D:$D,$B662))</f>
        <v>0</v>
      </c>
      <c r="I662" s="10">
        <f>IF($C$4="", SUMIFS('무신사 메타 광고'!$U:$U, '무신사 메타 광고'!$D:$D, $B662),SUMIFS('무신사 메타 광고'!$U:$U,'무신사 메타 광고'!$I:$I,$C$4,'무신사 메타 광고'!$D:$D,$B662))</f>
        <v>0</v>
      </c>
      <c r="J662" s="11">
        <f t="shared" si="28"/>
        <v>0</v>
      </c>
      <c r="K662" s="11">
        <f t="shared" si="29"/>
        <v>0</v>
      </c>
      <c r="L662" s="12" t="str">
        <f t="shared" si="30"/>
        <v xml:space="preserve"> </v>
      </c>
      <c r="N662" s="10">
        <f>IF($C$4="", SUMIFS('무신사 메타 광고'!$X:$X, '무신사 메타 광고'!$D:$D, $B662),SUMIFS('무신사 메타 광고'!$X:$X,'무신사 메타 광고'!I:I,$C$4,'무신사 메타 광고'!D:D,$B662))</f>
        <v>0</v>
      </c>
      <c r="O662" s="11">
        <f t="shared" si="31"/>
        <v>0</v>
      </c>
      <c r="R662" s="13"/>
      <c r="S662" s="10">
        <f>IF($S$4="", SUMIFS('무신사 메타 광고'!$L:$L, '무신사 메타 광고'!$C:$C, $R662),SUMIFS('무신사 메타 광고'!L:L,'무신사 메타 광고'!$I:$I,$S$4,'무신사 메타 광고'!$C:$C,$R662))</f>
        <v>0</v>
      </c>
      <c r="T662" s="10">
        <f>IF($S$4="", SUMIFS('무신사 메타 광고'!$V:$V, '무신사 메타 광고'!$C:$C, $R662),SUMIFS('무신사 메타 광고'!$V:$V,'무신사 메타 광고'!$I:$I,$S$4,'무신사 메타 광고'!$C:$C,$R662))</f>
        <v>0</v>
      </c>
      <c r="U662" s="11">
        <f t="shared" si="32"/>
        <v>0</v>
      </c>
      <c r="V662" s="12" t="str">
        <f t="shared" si="36"/>
        <v xml:space="preserve"> </v>
      </c>
      <c r="W662" s="10">
        <f>IF($S$4="", SUMIFS('무신사 메타 광고'!$K:$K, '무신사 메타 광고'!$C:$C, $R662),SUMIFS('무신사 메타 광고'!$K:$K,'무신사 메타 광고'!$I:$I,$S$4,'무신사 메타 광고'!$C:$C,$R662))</f>
        <v>0</v>
      </c>
      <c r="X662" s="10">
        <f>IF($S$4="", SUMIFS('무신사 메타 광고'!$N:$N, '무신사 메타 광고'!$C:$C, $R662),SUMIFS('무신사 메타 광고'!$N:$N,'무신사 메타 광고'!$I:$I,$S$4,'무신사 메타 광고'!$C:$C,$R662))</f>
        <v>0</v>
      </c>
      <c r="Y662" s="11">
        <f t="shared" si="33"/>
        <v>0</v>
      </c>
      <c r="Z662" s="12" t="str">
        <f t="shared" si="37"/>
        <v xml:space="preserve"> </v>
      </c>
      <c r="AB662" s="10">
        <f>IF($S$4="", SUMIFS('무신사 메타 광고'!$X:$X, '무신사 메타 광고'!$C:$C, $R662),SUMIFS('무신사 메타 광고'!$X:$X,'무신사 메타 광고'!$I:$I,$S$4,'무신사 메타 광고'!$C:$C,$R662))</f>
        <v>0</v>
      </c>
      <c r="AC662" s="11">
        <f t="shared" si="34"/>
        <v>0</v>
      </c>
    </row>
    <row r="663" spans="2:29">
      <c r="B663" s="9"/>
      <c r="C663" s="10">
        <f>IF($C$4="", SUMIFS('무신사 메타 광고'!$L:$L, '무신사 메타 광고'!$D:$D, $B663), SUMIFS('무신사 메타 광고'!$L:$L, '무신사 메타 광고'!$I:$I, $C$4, '무신사 메타 광고'!$D:$D, $B663))</f>
        <v>0</v>
      </c>
      <c r="D663" s="10">
        <f>IF($C$4="", SUMIFS('무신사 메타 광고'!$V:$V, '무신사 메타 광고'!$D:$D, $B663), SUMIFS('무신사 메타 광고'!$V:$V,'무신사 메타 광고'!$I:$I,$C$4,'무신사 메타 광고'!$D:$D,$B663))</f>
        <v>0</v>
      </c>
      <c r="E663" s="11">
        <f t="shared" si="27"/>
        <v>0</v>
      </c>
      <c r="F663" s="12" t="str">
        <f t="shared" si="35"/>
        <v xml:space="preserve"> </v>
      </c>
      <c r="G663" s="10">
        <f>IF($C$4="", SUMIFS('무신사 메타 광고'!$K:$K, '무신사 메타 광고'!$D:$D, $B663), SUMIFS('무신사 메타 광고'!$K:$K,'무신사 메타 광고'!$I:$I,$C$4,'무신사 메타 광고'!D:D,$B663))</f>
        <v>0</v>
      </c>
      <c r="H663" s="10">
        <f>IF($C$4="", SUMIFS('무신사 메타 광고'!$N:$N, '무신사 메타 광고'!$D:$D, $B663),SUMIFS('무신사 메타 광고'!$N:$N,'무신사 메타 광고'!$I:$I,$C$4,'무신사 메타 광고'!$D:$D,$B663))</f>
        <v>0</v>
      </c>
      <c r="I663" s="10">
        <f>IF($C$4="", SUMIFS('무신사 메타 광고'!$U:$U, '무신사 메타 광고'!$D:$D, $B663),SUMIFS('무신사 메타 광고'!$U:$U,'무신사 메타 광고'!$I:$I,$C$4,'무신사 메타 광고'!$D:$D,$B663))</f>
        <v>0</v>
      </c>
      <c r="J663" s="11">
        <f t="shared" si="28"/>
        <v>0</v>
      </c>
      <c r="K663" s="11">
        <f t="shared" si="29"/>
        <v>0</v>
      </c>
      <c r="L663" s="12" t="str">
        <f t="shared" si="30"/>
        <v xml:space="preserve"> </v>
      </c>
      <c r="N663" s="10">
        <f>IF($C$4="", SUMIFS('무신사 메타 광고'!$X:$X, '무신사 메타 광고'!$D:$D, $B663),SUMIFS('무신사 메타 광고'!$X:$X,'무신사 메타 광고'!I:I,$C$4,'무신사 메타 광고'!D:D,$B663))</f>
        <v>0</v>
      </c>
      <c r="O663" s="11">
        <f t="shared" si="31"/>
        <v>0</v>
      </c>
      <c r="R663" s="13"/>
      <c r="S663" s="10">
        <f>IF($S$4="", SUMIFS('무신사 메타 광고'!$L:$L, '무신사 메타 광고'!$C:$C, $R663),SUMIFS('무신사 메타 광고'!L:L,'무신사 메타 광고'!$I:$I,$S$4,'무신사 메타 광고'!$C:$C,$R663))</f>
        <v>0</v>
      </c>
      <c r="T663" s="10">
        <f>IF($S$4="", SUMIFS('무신사 메타 광고'!$V:$V, '무신사 메타 광고'!$C:$C, $R663),SUMIFS('무신사 메타 광고'!$V:$V,'무신사 메타 광고'!$I:$I,$S$4,'무신사 메타 광고'!$C:$C,$R663))</f>
        <v>0</v>
      </c>
      <c r="U663" s="11">
        <f t="shared" si="32"/>
        <v>0</v>
      </c>
      <c r="V663" s="12" t="str">
        <f t="shared" si="36"/>
        <v xml:space="preserve"> </v>
      </c>
      <c r="W663" s="10">
        <f>IF($S$4="", SUMIFS('무신사 메타 광고'!$K:$K, '무신사 메타 광고'!$C:$C, $R663),SUMIFS('무신사 메타 광고'!$K:$K,'무신사 메타 광고'!$I:$I,$S$4,'무신사 메타 광고'!$C:$C,$R663))</f>
        <v>0</v>
      </c>
      <c r="X663" s="10">
        <f>IF($S$4="", SUMIFS('무신사 메타 광고'!$N:$N, '무신사 메타 광고'!$C:$C, $R663),SUMIFS('무신사 메타 광고'!$N:$N,'무신사 메타 광고'!$I:$I,$S$4,'무신사 메타 광고'!$C:$C,$R663))</f>
        <v>0</v>
      </c>
      <c r="Y663" s="11">
        <f t="shared" si="33"/>
        <v>0</v>
      </c>
      <c r="Z663" s="12" t="str">
        <f t="shared" si="37"/>
        <v xml:space="preserve"> </v>
      </c>
      <c r="AB663" s="10">
        <f>IF($S$4="", SUMIFS('무신사 메타 광고'!$X:$X, '무신사 메타 광고'!$C:$C, $R663),SUMIFS('무신사 메타 광고'!$X:$X,'무신사 메타 광고'!$I:$I,$S$4,'무신사 메타 광고'!$C:$C,$R663))</f>
        <v>0</v>
      </c>
      <c r="AC663" s="11">
        <f t="shared" si="34"/>
        <v>0</v>
      </c>
    </row>
    <row r="664" spans="2:29">
      <c r="B664" s="9"/>
      <c r="C664" s="10">
        <f>IF($C$4="", SUMIFS('무신사 메타 광고'!$L:$L, '무신사 메타 광고'!$D:$D, $B664), SUMIFS('무신사 메타 광고'!$L:$L, '무신사 메타 광고'!$I:$I, $C$4, '무신사 메타 광고'!$D:$D, $B664))</f>
        <v>0</v>
      </c>
      <c r="D664" s="10">
        <f>IF($C$4="", SUMIFS('무신사 메타 광고'!$V:$V, '무신사 메타 광고'!$D:$D, $B664), SUMIFS('무신사 메타 광고'!$V:$V,'무신사 메타 광고'!$I:$I,$C$4,'무신사 메타 광고'!$D:$D,$B664))</f>
        <v>0</v>
      </c>
      <c r="E664" s="11">
        <f t="shared" si="27"/>
        <v>0</v>
      </c>
      <c r="F664" s="12" t="str">
        <f t="shared" si="35"/>
        <v xml:space="preserve"> </v>
      </c>
      <c r="G664" s="10">
        <f>IF($C$4="", SUMIFS('무신사 메타 광고'!$K:$K, '무신사 메타 광고'!$D:$D, $B664), SUMIFS('무신사 메타 광고'!$K:$K,'무신사 메타 광고'!$I:$I,$C$4,'무신사 메타 광고'!D:D,$B664))</f>
        <v>0</v>
      </c>
      <c r="H664" s="10">
        <f>IF($C$4="", SUMIFS('무신사 메타 광고'!$N:$N, '무신사 메타 광고'!$D:$D, $B664),SUMIFS('무신사 메타 광고'!$N:$N,'무신사 메타 광고'!$I:$I,$C$4,'무신사 메타 광고'!$D:$D,$B664))</f>
        <v>0</v>
      </c>
      <c r="I664" s="10">
        <f>IF($C$4="", SUMIFS('무신사 메타 광고'!$U:$U, '무신사 메타 광고'!$D:$D, $B664),SUMIFS('무신사 메타 광고'!$U:$U,'무신사 메타 광고'!$I:$I,$C$4,'무신사 메타 광고'!$D:$D,$B664))</f>
        <v>0</v>
      </c>
      <c r="J664" s="11">
        <f t="shared" si="28"/>
        <v>0</v>
      </c>
      <c r="K664" s="11">
        <f t="shared" si="29"/>
        <v>0</v>
      </c>
      <c r="L664" s="12" t="str">
        <f t="shared" si="30"/>
        <v xml:space="preserve"> </v>
      </c>
      <c r="N664" s="10">
        <f>IF($C$4="", SUMIFS('무신사 메타 광고'!$X:$X, '무신사 메타 광고'!$D:$D, $B664),SUMIFS('무신사 메타 광고'!$X:$X,'무신사 메타 광고'!I:I,$C$4,'무신사 메타 광고'!D:D,$B664))</f>
        <v>0</v>
      </c>
      <c r="O664" s="11">
        <f t="shared" si="31"/>
        <v>0</v>
      </c>
      <c r="R664" s="13"/>
      <c r="S664" s="10">
        <f>IF($S$4="", SUMIFS('무신사 메타 광고'!$L:$L, '무신사 메타 광고'!$C:$C, $R664),SUMIFS('무신사 메타 광고'!L:L,'무신사 메타 광고'!$I:$I,$S$4,'무신사 메타 광고'!$C:$C,$R664))</f>
        <v>0</v>
      </c>
      <c r="T664" s="10">
        <f>IF($S$4="", SUMIFS('무신사 메타 광고'!$V:$V, '무신사 메타 광고'!$C:$C, $R664),SUMIFS('무신사 메타 광고'!$V:$V,'무신사 메타 광고'!$I:$I,$S$4,'무신사 메타 광고'!$C:$C,$R664))</f>
        <v>0</v>
      </c>
      <c r="U664" s="11">
        <f t="shared" si="32"/>
        <v>0</v>
      </c>
      <c r="V664" s="12" t="str">
        <f t="shared" si="36"/>
        <v xml:space="preserve"> </v>
      </c>
      <c r="W664" s="10">
        <f>IF($S$4="", SUMIFS('무신사 메타 광고'!$K:$K, '무신사 메타 광고'!$C:$C, $R664),SUMIFS('무신사 메타 광고'!$K:$K,'무신사 메타 광고'!$I:$I,$S$4,'무신사 메타 광고'!$C:$C,$R664))</f>
        <v>0</v>
      </c>
      <c r="X664" s="10">
        <f>IF($S$4="", SUMIFS('무신사 메타 광고'!$N:$N, '무신사 메타 광고'!$C:$C, $R664),SUMIFS('무신사 메타 광고'!$N:$N,'무신사 메타 광고'!$I:$I,$S$4,'무신사 메타 광고'!$C:$C,$R664))</f>
        <v>0</v>
      </c>
      <c r="Y664" s="11">
        <f t="shared" si="33"/>
        <v>0</v>
      </c>
      <c r="Z664" s="12" t="str">
        <f t="shared" si="37"/>
        <v xml:space="preserve"> </v>
      </c>
      <c r="AB664" s="10">
        <f>IF($S$4="", SUMIFS('무신사 메타 광고'!$X:$X, '무신사 메타 광고'!$C:$C, $R664),SUMIFS('무신사 메타 광고'!$X:$X,'무신사 메타 광고'!$I:$I,$S$4,'무신사 메타 광고'!$C:$C,$R664))</f>
        <v>0</v>
      </c>
      <c r="AC664" s="11">
        <f t="shared" si="34"/>
        <v>0</v>
      </c>
    </row>
    <row r="665" spans="2:29">
      <c r="B665" s="9"/>
      <c r="C665" s="10">
        <f>IF($C$4="", SUMIFS('무신사 메타 광고'!$L:$L, '무신사 메타 광고'!$D:$D, $B665), SUMIFS('무신사 메타 광고'!$L:$L, '무신사 메타 광고'!$I:$I, $C$4, '무신사 메타 광고'!$D:$D, $B665))</f>
        <v>0</v>
      </c>
      <c r="D665" s="10">
        <f>IF($C$4="", SUMIFS('무신사 메타 광고'!$V:$V, '무신사 메타 광고'!$D:$D, $B665), SUMIFS('무신사 메타 광고'!$V:$V,'무신사 메타 광고'!$I:$I,$C$4,'무신사 메타 광고'!$D:$D,$B665))</f>
        <v>0</v>
      </c>
      <c r="E665" s="11">
        <f t="shared" si="27"/>
        <v>0</v>
      </c>
      <c r="F665" s="12" t="str">
        <f t="shared" si="35"/>
        <v xml:space="preserve"> </v>
      </c>
      <c r="G665" s="10">
        <f>IF($C$4="", SUMIFS('무신사 메타 광고'!$K:$K, '무신사 메타 광고'!$D:$D, $B665), SUMIFS('무신사 메타 광고'!$K:$K,'무신사 메타 광고'!$I:$I,$C$4,'무신사 메타 광고'!D:D,$B665))</f>
        <v>0</v>
      </c>
      <c r="H665" s="10">
        <f>IF($C$4="", SUMIFS('무신사 메타 광고'!$N:$N, '무신사 메타 광고'!$D:$D, $B665),SUMIFS('무신사 메타 광고'!$N:$N,'무신사 메타 광고'!$I:$I,$C$4,'무신사 메타 광고'!$D:$D,$B665))</f>
        <v>0</v>
      </c>
      <c r="I665" s="10">
        <f>IF($C$4="", SUMIFS('무신사 메타 광고'!$U:$U, '무신사 메타 광고'!$D:$D, $B665),SUMIFS('무신사 메타 광고'!$U:$U,'무신사 메타 광고'!$I:$I,$C$4,'무신사 메타 광고'!$D:$D,$B665))</f>
        <v>0</v>
      </c>
      <c r="J665" s="11">
        <f t="shared" si="28"/>
        <v>0</v>
      </c>
      <c r="K665" s="11">
        <f t="shared" si="29"/>
        <v>0</v>
      </c>
      <c r="L665" s="12" t="str">
        <f t="shared" si="30"/>
        <v xml:space="preserve"> </v>
      </c>
      <c r="N665" s="10">
        <f>IF($C$4="", SUMIFS('무신사 메타 광고'!$X:$X, '무신사 메타 광고'!$D:$D, $B665),SUMIFS('무신사 메타 광고'!$X:$X,'무신사 메타 광고'!I:I,$C$4,'무신사 메타 광고'!D:D,$B665))</f>
        <v>0</v>
      </c>
      <c r="O665" s="11">
        <f t="shared" si="31"/>
        <v>0</v>
      </c>
      <c r="R665" s="13"/>
      <c r="S665" s="10">
        <f>IF($S$4="", SUMIFS('무신사 메타 광고'!$L:$L, '무신사 메타 광고'!$C:$C, $R665),SUMIFS('무신사 메타 광고'!L:L,'무신사 메타 광고'!$I:$I,$S$4,'무신사 메타 광고'!$C:$C,$R665))</f>
        <v>0</v>
      </c>
      <c r="T665" s="10">
        <f>IF($S$4="", SUMIFS('무신사 메타 광고'!$V:$V, '무신사 메타 광고'!$C:$C, $R665),SUMIFS('무신사 메타 광고'!$V:$V,'무신사 메타 광고'!$I:$I,$S$4,'무신사 메타 광고'!$C:$C,$R665))</f>
        <v>0</v>
      </c>
      <c r="U665" s="11">
        <f t="shared" si="32"/>
        <v>0</v>
      </c>
      <c r="V665" s="12" t="str">
        <f t="shared" si="36"/>
        <v xml:space="preserve"> </v>
      </c>
      <c r="W665" s="10">
        <f>IF($S$4="", SUMIFS('무신사 메타 광고'!$K:$K, '무신사 메타 광고'!$C:$C, $R665),SUMIFS('무신사 메타 광고'!$K:$K,'무신사 메타 광고'!$I:$I,$S$4,'무신사 메타 광고'!$C:$C,$R665))</f>
        <v>0</v>
      </c>
      <c r="X665" s="10">
        <f>IF($S$4="", SUMIFS('무신사 메타 광고'!$N:$N, '무신사 메타 광고'!$C:$C, $R665),SUMIFS('무신사 메타 광고'!$N:$N,'무신사 메타 광고'!$I:$I,$S$4,'무신사 메타 광고'!$C:$C,$R665))</f>
        <v>0</v>
      </c>
      <c r="Y665" s="11">
        <f t="shared" si="33"/>
        <v>0</v>
      </c>
      <c r="Z665" s="12" t="str">
        <f t="shared" si="37"/>
        <v xml:space="preserve"> </v>
      </c>
      <c r="AB665" s="10">
        <f>IF($S$4="", SUMIFS('무신사 메타 광고'!$X:$X, '무신사 메타 광고'!$C:$C, $R665),SUMIFS('무신사 메타 광고'!$X:$X,'무신사 메타 광고'!$I:$I,$S$4,'무신사 메타 광고'!$C:$C,$R665))</f>
        <v>0</v>
      </c>
      <c r="AC665" s="11">
        <f t="shared" si="34"/>
        <v>0</v>
      </c>
    </row>
    <row r="666" spans="2:29">
      <c r="B666" s="9"/>
      <c r="C666" s="10">
        <f>IF($C$4="", SUMIFS('무신사 메타 광고'!$L:$L, '무신사 메타 광고'!$D:$D, $B666), SUMIFS('무신사 메타 광고'!$L:$L, '무신사 메타 광고'!$I:$I, $C$4, '무신사 메타 광고'!$D:$D, $B666))</f>
        <v>0</v>
      </c>
      <c r="D666" s="10">
        <f>IF($C$4="", SUMIFS('무신사 메타 광고'!$V:$V, '무신사 메타 광고'!$D:$D, $B666), SUMIFS('무신사 메타 광고'!$V:$V,'무신사 메타 광고'!$I:$I,$C$4,'무신사 메타 광고'!$D:$D,$B666))</f>
        <v>0</v>
      </c>
      <c r="E666" s="11">
        <f t="shared" si="27"/>
        <v>0</v>
      </c>
      <c r="F666" s="12" t="str">
        <f t="shared" si="35"/>
        <v xml:space="preserve"> </v>
      </c>
      <c r="G666" s="10">
        <f>IF($C$4="", SUMIFS('무신사 메타 광고'!$K:$K, '무신사 메타 광고'!$D:$D, $B666), SUMIFS('무신사 메타 광고'!$K:$K,'무신사 메타 광고'!$I:$I,$C$4,'무신사 메타 광고'!D:D,$B666))</f>
        <v>0</v>
      </c>
      <c r="H666" s="10">
        <f>IF($C$4="", SUMIFS('무신사 메타 광고'!$N:$N, '무신사 메타 광고'!$D:$D, $B666),SUMIFS('무신사 메타 광고'!$N:$N,'무신사 메타 광고'!$I:$I,$C$4,'무신사 메타 광고'!$D:$D,$B666))</f>
        <v>0</v>
      </c>
      <c r="I666" s="10">
        <f>IF($C$4="", SUMIFS('무신사 메타 광고'!$U:$U, '무신사 메타 광고'!$D:$D, $B666),SUMIFS('무신사 메타 광고'!$U:$U,'무신사 메타 광고'!$I:$I,$C$4,'무신사 메타 광고'!$D:$D,$B666))</f>
        <v>0</v>
      </c>
      <c r="J666" s="11">
        <f t="shared" si="28"/>
        <v>0</v>
      </c>
      <c r="K666" s="11">
        <f t="shared" si="29"/>
        <v>0</v>
      </c>
      <c r="L666" s="12" t="str">
        <f t="shared" si="30"/>
        <v xml:space="preserve"> </v>
      </c>
      <c r="N666" s="10">
        <f>IF($C$4="", SUMIFS('무신사 메타 광고'!$X:$X, '무신사 메타 광고'!$D:$D, $B666),SUMIFS('무신사 메타 광고'!$X:$X,'무신사 메타 광고'!I:I,$C$4,'무신사 메타 광고'!D:D,$B666))</f>
        <v>0</v>
      </c>
      <c r="O666" s="11">
        <f t="shared" si="31"/>
        <v>0</v>
      </c>
      <c r="R666" s="13"/>
      <c r="S666" s="10">
        <f>IF($S$4="", SUMIFS('무신사 메타 광고'!$L:$L, '무신사 메타 광고'!$C:$C, $R666),SUMIFS('무신사 메타 광고'!L:L,'무신사 메타 광고'!$I:$I,$S$4,'무신사 메타 광고'!$C:$C,$R666))</f>
        <v>0</v>
      </c>
      <c r="T666" s="10">
        <f>IF($S$4="", SUMIFS('무신사 메타 광고'!$V:$V, '무신사 메타 광고'!$C:$C, $R666),SUMIFS('무신사 메타 광고'!$V:$V,'무신사 메타 광고'!$I:$I,$S$4,'무신사 메타 광고'!$C:$C,$R666))</f>
        <v>0</v>
      </c>
      <c r="U666" s="11">
        <f t="shared" si="32"/>
        <v>0</v>
      </c>
      <c r="V666" s="12" t="str">
        <f t="shared" si="36"/>
        <v xml:space="preserve"> </v>
      </c>
      <c r="W666" s="10">
        <f>IF($S$4="", SUMIFS('무신사 메타 광고'!$K:$K, '무신사 메타 광고'!$C:$C, $R666),SUMIFS('무신사 메타 광고'!$K:$K,'무신사 메타 광고'!$I:$I,$S$4,'무신사 메타 광고'!$C:$C,$R666))</f>
        <v>0</v>
      </c>
      <c r="X666" s="10">
        <f>IF($S$4="", SUMIFS('무신사 메타 광고'!$N:$N, '무신사 메타 광고'!$C:$C, $R666),SUMIFS('무신사 메타 광고'!$N:$N,'무신사 메타 광고'!$I:$I,$S$4,'무신사 메타 광고'!$C:$C,$R666))</f>
        <v>0</v>
      </c>
      <c r="Y666" s="11">
        <f t="shared" si="33"/>
        <v>0</v>
      </c>
      <c r="Z666" s="12" t="str">
        <f t="shared" si="37"/>
        <v xml:space="preserve"> </v>
      </c>
      <c r="AB666" s="10">
        <f>IF($S$4="", SUMIFS('무신사 메타 광고'!$X:$X, '무신사 메타 광고'!$C:$C, $R666),SUMIFS('무신사 메타 광고'!$X:$X,'무신사 메타 광고'!$I:$I,$S$4,'무신사 메타 광고'!$C:$C,$R666))</f>
        <v>0</v>
      </c>
      <c r="AC666" s="11">
        <f t="shared" si="34"/>
        <v>0</v>
      </c>
    </row>
    <row r="667" spans="2:29">
      <c r="B667" s="9"/>
      <c r="C667" s="10">
        <f>IF($C$4="", SUMIFS('무신사 메타 광고'!$L:$L, '무신사 메타 광고'!$D:$D, $B667), SUMIFS('무신사 메타 광고'!$L:$L, '무신사 메타 광고'!$I:$I, $C$4, '무신사 메타 광고'!$D:$D, $B667))</f>
        <v>0</v>
      </c>
      <c r="D667" s="10">
        <f>IF($C$4="", SUMIFS('무신사 메타 광고'!$V:$V, '무신사 메타 광고'!$D:$D, $B667), SUMIFS('무신사 메타 광고'!$V:$V,'무신사 메타 광고'!$I:$I,$C$4,'무신사 메타 광고'!$D:$D,$B667))</f>
        <v>0</v>
      </c>
      <c r="E667" s="11">
        <f t="shared" si="27"/>
        <v>0</v>
      </c>
      <c r="F667" s="12" t="str">
        <f t="shared" si="35"/>
        <v xml:space="preserve"> </v>
      </c>
      <c r="G667" s="10">
        <f>IF($C$4="", SUMIFS('무신사 메타 광고'!$K:$K, '무신사 메타 광고'!$D:$D, $B667), SUMIFS('무신사 메타 광고'!$K:$K,'무신사 메타 광고'!$I:$I,$C$4,'무신사 메타 광고'!D:D,$B667))</f>
        <v>0</v>
      </c>
      <c r="H667" s="10">
        <f>IF($C$4="", SUMIFS('무신사 메타 광고'!$N:$N, '무신사 메타 광고'!$D:$D, $B667),SUMIFS('무신사 메타 광고'!$N:$N,'무신사 메타 광고'!$I:$I,$C$4,'무신사 메타 광고'!$D:$D,$B667))</f>
        <v>0</v>
      </c>
      <c r="I667" s="10">
        <f>IF($C$4="", SUMIFS('무신사 메타 광고'!$U:$U, '무신사 메타 광고'!$D:$D, $B667),SUMIFS('무신사 메타 광고'!$U:$U,'무신사 메타 광고'!$I:$I,$C$4,'무신사 메타 광고'!$D:$D,$B667))</f>
        <v>0</v>
      </c>
      <c r="J667" s="11">
        <f t="shared" si="28"/>
        <v>0</v>
      </c>
      <c r="K667" s="11">
        <f t="shared" si="29"/>
        <v>0</v>
      </c>
      <c r="L667" s="12" t="str">
        <f t="shared" si="30"/>
        <v xml:space="preserve"> </v>
      </c>
      <c r="N667" s="10">
        <f>IF($C$4="", SUMIFS('무신사 메타 광고'!$X:$X, '무신사 메타 광고'!$D:$D, $B667),SUMIFS('무신사 메타 광고'!$X:$X,'무신사 메타 광고'!I:I,$C$4,'무신사 메타 광고'!D:D,$B667))</f>
        <v>0</v>
      </c>
      <c r="O667" s="11">
        <f t="shared" si="31"/>
        <v>0</v>
      </c>
      <c r="R667" s="13"/>
      <c r="S667" s="10">
        <f>IF($S$4="", SUMIFS('무신사 메타 광고'!$L:$L, '무신사 메타 광고'!$C:$C, $R667),SUMIFS('무신사 메타 광고'!L:L,'무신사 메타 광고'!$I:$I,$S$4,'무신사 메타 광고'!$C:$C,$R667))</f>
        <v>0</v>
      </c>
      <c r="T667" s="10">
        <f>IF($S$4="", SUMIFS('무신사 메타 광고'!$V:$V, '무신사 메타 광고'!$C:$C, $R667),SUMIFS('무신사 메타 광고'!$V:$V,'무신사 메타 광고'!$I:$I,$S$4,'무신사 메타 광고'!$C:$C,$R667))</f>
        <v>0</v>
      </c>
      <c r="U667" s="11">
        <f t="shared" si="32"/>
        <v>0</v>
      </c>
      <c r="V667" s="12" t="str">
        <f t="shared" si="36"/>
        <v xml:space="preserve"> </v>
      </c>
      <c r="W667" s="10">
        <f>IF($S$4="", SUMIFS('무신사 메타 광고'!$K:$K, '무신사 메타 광고'!$C:$C, $R667),SUMIFS('무신사 메타 광고'!$K:$K,'무신사 메타 광고'!$I:$I,$S$4,'무신사 메타 광고'!$C:$C,$R667))</f>
        <v>0</v>
      </c>
      <c r="X667" s="10">
        <f>IF($S$4="", SUMIFS('무신사 메타 광고'!$N:$N, '무신사 메타 광고'!$C:$C, $R667),SUMIFS('무신사 메타 광고'!$N:$N,'무신사 메타 광고'!$I:$I,$S$4,'무신사 메타 광고'!$C:$C,$R667))</f>
        <v>0</v>
      </c>
      <c r="Y667" s="11">
        <f t="shared" si="33"/>
        <v>0</v>
      </c>
      <c r="Z667" s="12" t="str">
        <f t="shared" si="37"/>
        <v xml:space="preserve"> </v>
      </c>
      <c r="AB667" s="10">
        <f>IF($S$4="", SUMIFS('무신사 메타 광고'!$X:$X, '무신사 메타 광고'!$C:$C, $R667),SUMIFS('무신사 메타 광고'!$X:$X,'무신사 메타 광고'!$I:$I,$S$4,'무신사 메타 광고'!$C:$C,$R667))</f>
        <v>0</v>
      </c>
      <c r="AC667" s="11">
        <f t="shared" si="34"/>
        <v>0</v>
      </c>
    </row>
    <row r="668" spans="2:29">
      <c r="B668" s="9"/>
      <c r="C668" s="10">
        <f>IF($C$4="", SUMIFS('무신사 메타 광고'!$L:$L, '무신사 메타 광고'!$D:$D, $B668), SUMIFS('무신사 메타 광고'!$L:$L, '무신사 메타 광고'!$I:$I, $C$4, '무신사 메타 광고'!$D:$D, $B668))</f>
        <v>0</v>
      </c>
      <c r="D668" s="10">
        <f>IF($C$4="", SUMIFS('무신사 메타 광고'!$V:$V, '무신사 메타 광고'!$D:$D, $B668), SUMIFS('무신사 메타 광고'!$V:$V,'무신사 메타 광고'!$I:$I,$C$4,'무신사 메타 광고'!$D:$D,$B668))</f>
        <v>0</v>
      </c>
      <c r="E668" s="11">
        <f t="shared" si="27"/>
        <v>0</v>
      </c>
      <c r="F668" s="12" t="str">
        <f t="shared" si="35"/>
        <v xml:space="preserve"> </v>
      </c>
      <c r="G668" s="10">
        <f>IF($C$4="", SUMIFS('무신사 메타 광고'!$K:$K, '무신사 메타 광고'!$D:$D, $B668), SUMIFS('무신사 메타 광고'!$K:$K,'무신사 메타 광고'!$I:$I,$C$4,'무신사 메타 광고'!D:D,$B668))</f>
        <v>0</v>
      </c>
      <c r="H668" s="10">
        <f>IF($C$4="", SUMIFS('무신사 메타 광고'!$N:$N, '무신사 메타 광고'!$D:$D, $B668),SUMIFS('무신사 메타 광고'!$N:$N,'무신사 메타 광고'!$I:$I,$C$4,'무신사 메타 광고'!$D:$D,$B668))</f>
        <v>0</v>
      </c>
      <c r="I668" s="10">
        <f>IF($C$4="", SUMIFS('무신사 메타 광고'!$U:$U, '무신사 메타 광고'!$D:$D, $B668),SUMIFS('무신사 메타 광고'!$U:$U,'무신사 메타 광고'!$I:$I,$C$4,'무신사 메타 광고'!$D:$D,$B668))</f>
        <v>0</v>
      </c>
      <c r="J668" s="11">
        <f t="shared" si="28"/>
        <v>0</v>
      </c>
      <c r="K668" s="11">
        <f t="shared" si="29"/>
        <v>0</v>
      </c>
      <c r="L668" s="12" t="str">
        <f t="shared" si="30"/>
        <v xml:space="preserve"> </v>
      </c>
      <c r="N668" s="10">
        <f>IF($C$4="", SUMIFS('무신사 메타 광고'!$X:$X, '무신사 메타 광고'!$D:$D, $B668),SUMIFS('무신사 메타 광고'!$X:$X,'무신사 메타 광고'!I:I,$C$4,'무신사 메타 광고'!D:D,$B668))</f>
        <v>0</v>
      </c>
      <c r="O668" s="11">
        <f t="shared" si="31"/>
        <v>0</v>
      </c>
      <c r="R668" s="13"/>
      <c r="S668" s="10">
        <f>IF($S$4="", SUMIFS('무신사 메타 광고'!$L:$L, '무신사 메타 광고'!$C:$C, $R668),SUMIFS('무신사 메타 광고'!L:L,'무신사 메타 광고'!$I:$I,$S$4,'무신사 메타 광고'!$C:$C,$R668))</f>
        <v>0</v>
      </c>
      <c r="T668" s="10">
        <f>IF($S$4="", SUMIFS('무신사 메타 광고'!$V:$V, '무신사 메타 광고'!$C:$C, $R668),SUMIFS('무신사 메타 광고'!$V:$V,'무신사 메타 광고'!$I:$I,$S$4,'무신사 메타 광고'!$C:$C,$R668))</f>
        <v>0</v>
      </c>
      <c r="U668" s="11">
        <f t="shared" si="32"/>
        <v>0</v>
      </c>
      <c r="V668" s="12" t="str">
        <f t="shared" si="36"/>
        <v xml:space="preserve"> </v>
      </c>
      <c r="W668" s="10">
        <f>IF($S$4="", SUMIFS('무신사 메타 광고'!$K:$K, '무신사 메타 광고'!$C:$C, $R668),SUMIFS('무신사 메타 광고'!$K:$K,'무신사 메타 광고'!$I:$I,$S$4,'무신사 메타 광고'!$C:$C,$R668))</f>
        <v>0</v>
      </c>
      <c r="X668" s="10">
        <f>IF($S$4="", SUMIFS('무신사 메타 광고'!$N:$N, '무신사 메타 광고'!$C:$C, $R668),SUMIFS('무신사 메타 광고'!$N:$N,'무신사 메타 광고'!$I:$I,$S$4,'무신사 메타 광고'!$C:$C,$R668))</f>
        <v>0</v>
      </c>
      <c r="Y668" s="11">
        <f t="shared" si="33"/>
        <v>0</v>
      </c>
      <c r="Z668" s="12" t="str">
        <f t="shared" si="37"/>
        <v xml:space="preserve"> </v>
      </c>
      <c r="AB668" s="10">
        <f>IF($S$4="", SUMIFS('무신사 메타 광고'!$X:$X, '무신사 메타 광고'!$C:$C, $R668),SUMIFS('무신사 메타 광고'!$X:$X,'무신사 메타 광고'!$I:$I,$S$4,'무신사 메타 광고'!$C:$C,$R668))</f>
        <v>0</v>
      </c>
      <c r="AC668" s="11">
        <f t="shared" si="34"/>
        <v>0</v>
      </c>
    </row>
    <row r="669" spans="2:29">
      <c r="B669" s="9"/>
      <c r="C669" s="10">
        <f>IF($C$4="", SUMIFS('무신사 메타 광고'!$L:$L, '무신사 메타 광고'!$D:$D, $B669), SUMIFS('무신사 메타 광고'!$L:$L, '무신사 메타 광고'!$I:$I, $C$4, '무신사 메타 광고'!$D:$D, $B669))</f>
        <v>0</v>
      </c>
      <c r="D669" s="10">
        <f>IF($C$4="", SUMIFS('무신사 메타 광고'!$V:$V, '무신사 메타 광고'!$D:$D, $B669), SUMIFS('무신사 메타 광고'!$V:$V,'무신사 메타 광고'!$I:$I,$C$4,'무신사 메타 광고'!$D:$D,$B669))</f>
        <v>0</v>
      </c>
      <c r="E669" s="11">
        <f t="shared" si="27"/>
        <v>0</v>
      </c>
      <c r="F669" s="12" t="str">
        <f t="shared" si="35"/>
        <v xml:space="preserve"> </v>
      </c>
      <c r="G669" s="10">
        <f>IF($C$4="", SUMIFS('무신사 메타 광고'!$K:$K, '무신사 메타 광고'!$D:$D, $B669), SUMIFS('무신사 메타 광고'!$K:$K,'무신사 메타 광고'!$I:$I,$C$4,'무신사 메타 광고'!D:D,$B669))</f>
        <v>0</v>
      </c>
      <c r="H669" s="10">
        <f>IF($C$4="", SUMIFS('무신사 메타 광고'!$N:$N, '무신사 메타 광고'!$D:$D, $B669),SUMIFS('무신사 메타 광고'!$N:$N,'무신사 메타 광고'!$I:$I,$C$4,'무신사 메타 광고'!$D:$D,$B669))</f>
        <v>0</v>
      </c>
      <c r="I669" s="10">
        <f>IF($C$4="", SUMIFS('무신사 메타 광고'!$U:$U, '무신사 메타 광고'!$D:$D, $B669),SUMIFS('무신사 메타 광고'!$U:$U,'무신사 메타 광고'!$I:$I,$C$4,'무신사 메타 광고'!$D:$D,$B669))</f>
        <v>0</v>
      </c>
      <c r="J669" s="11">
        <f t="shared" si="28"/>
        <v>0</v>
      </c>
      <c r="K669" s="11">
        <f t="shared" si="29"/>
        <v>0</v>
      </c>
      <c r="L669" s="12" t="str">
        <f t="shared" si="30"/>
        <v xml:space="preserve"> </v>
      </c>
      <c r="N669" s="10">
        <f>IF($C$4="", SUMIFS('무신사 메타 광고'!$X:$X, '무신사 메타 광고'!$D:$D, $B669),SUMIFS('무신사 메타 광고'!$X:$X,'무신사 메타 광고'!I:I,$C$4,'무신사 메타 광고'!D:D,$B669))</f>
        <v>0</v>
      </c>
      <c r="O669" s="11">
        <f t="shared" si="31"/>
        <v>0</v>
      </c>
      <c r="R669" s="13"/>
      <c r="S669" s="10">
        <f>IF($S$4="", SUMIFS('무신사 메타 광고'!$L:$L, '무신사 메타 광고'!$C:$C, $R669),SUMIFS('무신사 메타 광고'!L:L,'무신사 메타 광고'!$I:$I,$S$4,'무신사 메타 광고'!$C:$C,$R669))</f>
        <v>0</v>
      </c>
      <c r="T669" s="10">
        <f>IF($S$4="", SUMIFS('무신사 메타 광고'!$V:$V, '무신사 메타 광고'!$C:$C, $R669),SUMIFS('무신사 메타 광고'!$V:$V,'무신사 메타 광고'!$I:$I,$S$4,'무신사 메타 광고'!$C:$C,$R669))</f>
        <v>0</v>
      </c>
      <c r="U669" s="11">
        <f t="shared" si="32"/>
        <v>0</v>
      </c>
      <c r="V669" s="12" t="str">
        <f t="shared" si="36"/>
        <v xml:space="preserve"> </v>
      </c>
      <c r="W669" s="10">
        <f>IF($S$4="", SUMIFS('무신사 메타 광고'!$K:$K, '무신사 메타 광고'!$C:$C, $R669),SUMIFS('무신사 메타 광고'!$K:$K,'무신사 메타 광고'!$I:$I,$S$4,'무신사 메타 광고'!$C:$C,$R669))</f>
        <v>0</v>
      </c>
      <c r="X669" s="10">
        <f>IF($S$4="", SUMIFS('무신사 메타 광고'!$N:$N, '무신사 메타 광고'!$C:$C, $R669),SUMIFS('무신사 메타 광고'!$N:$N,'무신사 메타 광고'!$I:$I,$S$4,'무신사 메타 광고'!$C:$C,$R669))</f>
        <v>0</v>
      </c>
      <c r="Y669" s="11">
        <f t="shared" si="33"/>
        <v>0</v>
      </c>
      <c r="Z669" s="12" t="str">
        <f t="shared" si="37"/>
        <v xml:space="preserve"> </v>
      </c>
      <c r="AB669" s="10">
        <f>IF($S$4="", SUMIFS('무신사 메타 광고'!$X:$X, '무신사 메타 광고'!$C:$C, $R669),SUMIFS('무신사 메타 광고'!$X:$X,'무신사 메타 광고'!$I:$I,$S$4,'무신사 메타 광고'!$C:$C,$R669))</f>
        <v>0</v>
      </c>
      <c r="AC669" s="11">
        <f t="shared" si="34"/>
        <v>0</v>
      </c>
    </row>
    <row r="670" spans="2:29">
      <c r="B670" s="9"/>
      <c r="C670" s="10">
        <f>IF($C$4="", SUMIFS('무신사 메타 광고'!$L:$L, '무신사 메타 광고'!$D:$D, $B670), SUMIFS('무신사 메타 광고'!$L:$L, '무신사 메타 광고'!$I:$I, $C$4, '무신사 메타 광고'!$D:$D, $B670))</f>
        <v>0</v>
      </c>
      <c r="D670" s="10">
        <f>IF($C$4="", SUMIFS('무신사 메타 광고'!$V:$V, '무신사 메타 광고'!$D:$D, $B670), SUMIFS('무신사 메타 광고'!$V:$V,'무신사 메타 광고'!$I:$I,$C$4,'무신사 메타 광고'!$D:$D,$B670))</f>
        <v>0</v>
      </c>
      <c r="E670" s="11">
        <f t="shared" si="27"/>
        <v>0</v>
      </c>
      <c r="F670" s="12" t="str">
        <f t="shared" si="35"/>
        <v xml:space="preserve"> </v>
      </c>
      <c r="G670" s="10">
        <f>IF($C$4="", SUMIFS('무신사 메타 광고'!$K:$K, '무신사 메타 광고'!$D:$D, $B670), SUMIFS('무신사 메타 광고'!$K:$K,'무신사 메타 광고'!$I:$I,$C$4,'무신사 메타 광고'!D:D,$B670))</f>
        <v>0</v>
      </c>
      <c r="H670" s="10">
        <f>IF($C$4="", SUMIFS('무신사 메타 광고'!$N:$N, '무신사 메타 광고'!$D:$D, $B670),SUMIFS('무신사 메타 광고'!$N:$N,'무신사 메타 광고'!$I:$I,$C$4,'무신사 메타 광고'!$D:$D,$B670))</f>
        <v>0</v>
      </c>
      <c r="I670" s="10">
        <f>IF($C$4="", SUMIFS('무신사 메타 광고'!$U:$U, '무신사 메타 광고'!$D:$D, $B670),SUMIFS('무신사 메타 광고'!$U:$U,'무신사 메타 광고'!$I:$I,$C$4,'무신사 메타 광고'!$D:$D,$B670))</f>
        <v>0</v>
      </c>
      <c r="J670" s="11">
        <f t="shared" si="28"/>
        <v>0</v>
      </c>
      <c r="K670" s="11">
        <f t="shared" si="29"/>
        <v>0</v>
      </c>
      <c r="L670" s="12" t="str">
        <f t="shared" si="30"/>
        <v xml:space="preserve"> </v>
      </c>
      <c r="N670" s="10">
        <f>IF($C$4="", SUMIFS('무신사 메타 광고'!$X:$X, '무신사 메타 광고'!$D:$D, $B670),SUMIFS('무신사 메타 광고'!$X:$X,'무신사 메타 광고'!I:I,$C$4,'무신사 메타 광고'!D:D,$B670))</f>
        <v>0</v>
      </c>
      <c r="O670" s="11">
        <f t="shared" si="31"/>
        <v>0</v>
      </c>
      <c r="R670" s="13"/>
      <c r="S670" s="10">
        <f>IF($S$4="", SUMIFS('무신사 메타 광고'!$L:$L, '무신사 메타 광고'!$C:$C, $R670),SUMIFS('무신사 메타 광고'!L:L,'무신사 메타 광고'!$I:$I,$S$4,'무신사 메타 광고'!$C:$C,$R670))</f>
        <v>0</v>
      </c>
      <c r="T670" s="10">
        <f>IF($S$4="", SUMIFS('무신사 메타 광고'!$V:$V, '무신사 메타 광고'!$C:$C, $R670),SUMIFS('무신사 메타 광고'!$V:$V,'무신사 메타 광고'!$I:$I,$S$4,'무신사 메타 광고'!$C:$C,$R670))</f>
        <v>0</v>
      </c>
      <c r="U670" s="11">
        <f t="shared" si="32"/>
        <v>0</v>
      </c>
      <c r="V670" s="12" t="str">
        <f t="shared" si="36"/>
        <v xml:space="preserve"> </v>
      </c>
      <c r="W670" s="10">
        <f>IF($S$4="", SUMIFS('무신사 메타 광고'!$K:$K, '무신사 메타 광고'!$C:$C, $R670),SUMIFS('무신사 메타 광고'!$K:$K,'무신사 메타 광고'!$I:$I,$S$4,'무신사 메타 광고'!$C:$C,$R670))</f>
        <v>0</v>
      </c>
      <c r="X670" s="10">
        <f>IF($S$4="", SUMIFS('무신사 메타 광고'!$N:$N, '무신사 메타 광고'!$C:$C, $R670),SUMIFS('무신사 메타 광고'!$N:$N,'무신사 메타 광고'!$I:$I,$S$4,'무신사 메타 광고'!$C:$C,$R670))</f>
        <v>0</v>
      </c>
      <c r="Y670" s="11">
        <f t="shared" si="33"/>
        <v>0</v>
      </c>
      <c r="Z670" s="12" t="str">
        <f t="shared" si="37"/>
        <v xml:space="preserve"> </v>
      </c>
      <c r="AB670" s="10">
        <f>IF($S$4="", SUMIFS('무신사 메타 광고'!$X:$X, '무신사 메타 광고'!$C:$C, $R670),SUMIFS('무신사 메타 광고'!$X:$X,'무신사 메타 광고'!$I:$I,$S$4,'무신사 메타 광고'!$C:$C,$R670))</f>
        <v>0</v>
      </c>
      <c r="AC670" s="11">
        <f t="shared" si="34"/>
        <v>0</v>
      </c>
    </row>
    <row r="671" spans="2:29">
      <c r="B671" s="9"/>
      <c r="C671" s="10">
        <f>IF($C$4="", SUMIFS('무신사 메타 광고'!$L:$L, '무신사 메타 광고'!$D:$D, $B671), SUMIFS('무신사 메타 광고'!$L:$L, '무신사 메타 광고'!$I:$I, $C$4, '무신사 메타 광고'!$D:$D, $B671))</f>
        <v>0</v>
      </c>
      <c r="D671" s="10">
        <f>IF($C$4="", SUMIFS('무신사 메타 광고'!$V:$V, '무신사 메타 광고'!$D:$D, $B671), SUMIFS('무신사 메타 광고'!$V:$V,'무신사 메타 광고'!$I:$I,$C$4,'무신사 메타 광고'!$D:$D,$B671))</f>
        <v>0</v>
      </c>
      <c r="E671" s="11">
        <f t="shared" si="27"/>
        <v>0</v>
      </c>
      <c r="F671" s="12" t="str">
        <f t="shared" si="35"/>
        <v xml:space="preserve"> </v>
      </c>
      <c r="G671" s="10">
        <f>IF($C$4="", SUMIFS('무신사 메타 광고'!$K:$K, '무신사 메타 광고'!$D:$D, $B671), SUMIFS('무신사 메타 광고'!$K:$K,'무신사 메타 광고'!$I:$I,$C$4,'무신사 메타 광고'!D:D,$B671))</f>
        <v>0</v>
      </c>
      <c r="H671" s="10">
        <f>IF($C$4="", SUMIFS('무신사 메타 광고'!$N:$N, '무신사 메타 광고'!$D:$D, $B671),SUMIFS('무신사 메타 광고'!$N:$N,'무신사 메타 광고'!$I:$I,$C$4,'무신사 메타 광고'!$D:$D,$B671))</f>
        <v>0</v>
      </c>
      <c r="I671" s="10">
        <f>IF($C$4="", SUMIFS('무신사 메타 광고'!$U:$U, '무신사 메타 광고'!$D:$D, $B671),SUMIFS('무신사 메타 광고'!$U:$U,'무신사 메타 광고'!$I:$I,$C$4,'무신사 메타 광고'!$D:$D,$B671))</f>
        <v>0</v>
      </c>
      <c r="J671" s="11">
        <f t="shared" si="28"/>
        <v>0</v>
      </c>
      <c r="K671" s="11">
        <f t="shared" si="29"/>
        <v>0</v>
      </c>
      <c r="L671" s="12" t="str">
        <f t="shared" si="30"/>
        <v xml:space="preserve"> </v>
      </c>
      <c r="N671" s="10">
        <f>IF($C$4="", SUMIFS('무신사 메타 광고'!$X:$X, '무신사 메타 광고'!$D:$D, $B671),SUMIFS('무신사 메타 광고'!$X:$X,'무신사 메타 광고'!I:I,$C$4,'무신사 메타 광고'!D:D,$B671))</f>
        <v>0</v>
      </c>
      <c r="O671" s="11">
        <f t="shared" si="31"/>
        <v>0</v>
      </c>
      <c r="R671" s="13"/>
      <c r="S671" s="10">
        <f>IF($S$4="", SUMIFS('무신사 메타 광고'!$L:$L, '무신사 메타 광고'!$C:$C, $R671),SUMIFS('무신사 메타 광고'!L:L,'무신사 메타 광고'!$I:$I,$S$4,'무신사 메타 광고'!$C:$C,$R671))</f>
        <v>0</v>
      </c>
      <c r="T671" s="10">
        <f>IF($S$4="", SUMIFS('무신사 메타 광고'!$V:$V, '무신사 메타 광고'!$C:$C, $R671),SUMIFS('무신사 메타 광고'!$V:$V,'무신사 메타 광고'!$I:$I,$S$4,'무신사 메타 광고'!$C:$C,$R671))</f>
        <v>0</v>
      </c>
      <c r="U671" s="11">
        <f t="shared" si="32"/>
        <v>0</v>
      </c>
      <c r="V671" s="12" t="str">
        <f t="shared" si="36"/>
        <v xml:space="preserve"> </v>
      </c>
      <c r="W671" s="10">
        <f>IF($S$4="", SUMIFS('무신사 메타 광고'!$K:$K, '무신사 메타 광고'!$C:$C, $R671),SUMIFS('무신사 메타 광고'!$K:$K,'무신사 메타 광고'!$I:$I,$S$4,'무신사 메타 광고'!$C:$C,$R671))</f>
        <v>0</v>
      </c>
      <c r="X671" s="10">
        <f>IF($S$4="", SUMIFS('무신사 메타 광고'!$N:$N, '무신사 메타 광고'!$C:$C, $R671),SUMIFS('무신사 메타 광고'!$N:$N,'무신사 메타 광고'!$I:$I,$S$4,'무신사 메타 광고'!$C:$C,$R671))</f>
        <v>0</v>
      </c>
      <c r="Y671" s="11">
        <f t="shared" si="33"/>
        <v>0</v>
      </c>
      <c r="Z671" s="12" t="str">
        <f t="shared" si="37"/>
        <v xml:space="preserve"> </v>
      </c>
      <c r="AB671" s="10">
        <f>IF($S$4="", SUMIFS('무신사 메타 광고'!$X:$X, '무신사 메타 광고'!$C:$C, $R671),SUMIFS('무신사 메타 광고'!$X:$X,'무신사 메타 광고'!$I:$I,$S$4,'무신사 메타 광고'!$C:$C,$R671))</f>
        <v>0</v>
      </c>
      <c r="AC671" s="11">
        <f t="shared" si="34"/>
        <v>0</v>
      </c>
    </row>
    <row r="672" spans="2:29">
      <c r="B672" s="9"/>
      <c r="C672" s="10">
        <f>IF($C$4="", SUMIFS('무신사 메타 광고'!$L:$L, '무신사 메타 광고'!$D:$D, $B672), SUMIFS('무신사 메타 광고'!$L:$L, '무신사 메타 광고'!$I:$I, $C$4, '무신사 메타 광고'!$D:$D, $B672))</f>
        <v>0</v>
      </c>
      <c r="D672" s="10">
        <f>IF($C$4="", SUMIFS('무신사 메타 광고'!$V:$V, '무신사 메타 광고'!$D:$D, $B672), SUMIFS('무신사 메타 광고'!$V:$V,'무신사 메타 광고'!$I:$I,$C$4,'무신사 메타 광고'!$D:$D,$B672))</f>
        <v>0</v>
      </c>
      <c r="E672" s="11">
        <f t="shared" si="27"/>
        <v>0</v>
      </c>
      <c r="F672" s="12" t="str">
        <f t="shared" si="35"/>
        <v xml:space="preserve"> </v>
      </c>
      <c r="G672" s="10">
        <f>IF($C$4="", SUMIFS('무신사 메타 광고'!$K:$K, '무신사 메타 광고'!$D:$D, $B672), SUMIFS('무신사 메타 광고'!$K:$K,'무신사 메타 광고'!$I:$I,$C$4,'무신사 메타 광고'!D:D,$B672))</f>
        <v>0</v>
      </c>
      <c r="H672" s="10">
        <f>IF($C$4="", SUMIFS('무신사 메타 광고'!$N:$N, '무신사 메타 광고'!$D:$D, $B672),SUMIFS('무신사 메타 광고'!$N:$N,'무신사 메타 광고'!$I:$I,$C$4,'무신사 메타 광고'!$D:$D,$B672))</f>
        <v>0</v>
      </c>
      <c r="I672" s="10">
        <f>IF($C$4="", SUMIFS('무신사 메타 광고'!$U:$U, '무신사 메타 광고'!$D:$D, $B672),SUMIFS('무신사 메타 광고'!$U:$U,'무신사 메타 광고'!$I:$I,$C$4,'무신사 메타 광고'!$D:$D,$B672))</f>
        <v>0</v>
      </c>
      <c r="J672" s="11">
        <f t="shared" si="28"/>
        <v>0</v>
      </c>
      <c r="K672" s="11">
        <f t="shared" si="29"/>
        <v>0</v>
      </c>
      <c r="L672" s="12" t="str">
        <f t="shared" si="30"/>
        <v xml:space="preserve"> </v>
      </c>
      <c r="N672" s="10">
        <f>IF($C$4="", SUMIFS('무신사 메타 광고'!$X:$X, '무신사 메타 광고'!$D:$D, $B672),SUMIFS('무신사 메타 광고'!$X:$X,'무신사 메타 광고'!I:I,$C$4,'무신사 메타 광고'!D:D,$B672))</f>
        <v>0</v>
      </c>
      <c r="O672" s="11">
        <f t="shared" si="31"/>
        <v>0</v>
      </c>
      <c r="R672" s="13"/>
      <c r="S672" s="10">
        <f>IF($S$4="", SUMIFS('무신사 메타 광고'!$L:$L, '무신사 메타 광고'!$C:$C, $R672),SUMIFS('무신사 메타 광고'!L:L,'무신사 메타 광고'!$I:$I,$S$4,'무신사 메타 광고'!$C:$C,$R672))</f>
        <v>0</v>
      </c>
      <c r="T672" s="10">
        <f>IF($S$4="", SUMIFS('무신사 메타 광고'!$V:$V, '무신사 메타 광고'!$C:$C, $R672),SUMIFS('무신사 메타 광고'!$V:$V,'무신사 메타 광고'!$I:$I,$S$4,'무신사 메타 광고'!$C:$C,$R672))</f>
        <v>0</v>
      </c>
      <c r="U672" s="11">
        <f t="shared" si="32"/>
        <v>0</v>
      </c>
      <c r="V672" s="12" t="str">
        <f t="shared" si="36"/>
        <v xml:space="preserve"> </v>
      </c>
      <c r="W672" s="10">
        <f>IF($S$4="", SUMIFS('무신사 메타 광고'!$K:$K, '무신사 메타 광고'!$C:$C, $R672),SUMIFS('무신사 메타 광고'!$K:$K,'무신사 메타 광고'!$I:$I,$S$4,'무신사 메타 광고'!$C:$C,$R672))</f>
        <v>0</v>
      </c>
      <c r="X672" s="10">
        <f>IF($S$4="", SUMIFS('무신사 메타 광고'!$N:$N, '무신사 메타 광고'!$C:$C, $R672),SUMIFS('무신사 메타 광고'!$N:$N,'무신사 메타 광고'!$I:$I,$S$4,'무신사 메타 광고'!$C:$C,$R672))</f>
        <v>0</v>
      </c>
      <c r="Y672" s="11">
        <f t="shared" si="33"/>
        <v>0</v>
      </c>
      <c r="Z672" s="12" t="str">
        <f t="shared" si="37"/>
        <v xml:space="preserve"> </v>
      </c>
      <c r="AB672" s="10">
        <f>IF($S$4="", SUMIFS('무신사 메타 광고'!$X:$X, '무신사 메타 광고'!$C:$C, $R672),SUMIFS('무신사 메타 광고'!$X:$X,'무신사 메타 광고'!$I:$I,$S$4,'무신사 메타 광고'!$C:$C,$R672))</f>
        <v>0</v>
      </c>
      <c r="AC672" s="11">
        <f t="shared" si="34"/>
        <v>0</v>
      </c>
    </row>
    <row r="673" spans="2:29">
      <c r="B673" s="9"/>
      <c r="C673" s="10">
        <f>IF($C$4="", SUMIFS('무신사 메타 광고'!$L:$L, '무신사 메타 광고'!$D:$D, $B673), SUMIFS('무신사 메타 광고'!$L:$L, '무신사 메타 광고'!$I:$I, $C$4, '무신사 메타 광고'!$D:$D, $B673))</f>
        <v>0</v>
      </c>
      <c r="D673" s="10">
        <f>IF($C$4="", SUMIFS('무신사 메타 광고'!$V:$V, '무신사 메타 광고'!$D:$D, $B673), SUMIFS('무신사 메타 광고'!$V:$V,'무신사 메타 광고'!$I:$I,$C$4,'무신사 메타 광고'!$D:$D,$B673))</f>
        <v>0</v>
      </c>
      <c r="E673" s="11">
        <f t="shared" si="27"/>
        <v>0</v>
      </c>
      <c r="F673" s="12" t="str">
        <f t="shared" si="35"/>
        <v xml:space="preserve"> </v>
      </c>
      <c r="G673" s="10">
        <f>IF($C$4="", SUMIFS('무신사 메타 광고'!$K:$K, '무신사 메타 광고'!$D:$D, $B673), SUMIFS('무신사 메타 광고'!$K:$K,'무신사 메타 광고'!$I:$I,$C$4,'무신사 메타 광고'!D:D,$B673))</f>
        <v>0</v>
      </c>
      <c r="H673" s="10">
        <f>IF($C$4="", SUMIFS('무신사 메타 광고'!$N:$N, '무신사 메타 광고'!$D:$D, $B673),SUMIFS('무신사 메타 광고'!$N:$N,'무신사 메타 광고'!$I:$I,$C$4,'무신사 메타 광고'!$D:$D,$B673))</f>
        <v>0</v>
      </c>
      <c r="I673" s="10">
        <f>IF($C$4="", SUMIFS('무신사 메타 광고'!$U:$U, '무신사 메타 광고'!$D:$D, $B673),SUMIFS('무신사 메타 광고'!$U:$U,'무신사 메타 광고'!$I:$I,$C$4,'무신사 메타 광고'!$D:$D,$B673))</f>
        <v>0</v>
      </c>
      <c r="J673" s="11">
        <f t="shared" si="28"/>
        <v>0</v>
      </c>
      <c r="K673" s="11">
        <f t="shared" si="29"/>
        <v>0</v>
      </c>
      <c r="L673" s="12" t="str">
        <f t="shared" si="30"/>
        <v xml:space="preserve"> </v>
      </c>
      <c r="N673" s="10">
        <f>IF($C$4="", SUMIFS('무신사 메타 광고'!$X:$X, '무신사 메타 광고'!$D:$D, $B673),SUMIFS('무신사 메타 광고'!$X:$X,'무신사 메타 광고'!I:I,$C$4,'무신사 메타 광고'!D:D,$B673))</f>
        <v>0</v>
      </c>
      <c r="O673" s="11">
        <f t="shared" si="31"/>
        <v>0</v>
      </c>
      <c r="R673" s="13"/>
      <c r="S673" s="10">
        <f>IF($S$4="", SUMIFS('무신사 메타 광고'!$L:$L, '무신사 메타 광고'!$C:$C, $R673),SUMIFS('무신사 메타 광고'!L:L,'무신사 메타 광고'!$I:$I,$S$4,'무신사 메타 광고'!$C:$C,$R673))</f>
        <v>0</v>
      </c>
      <c r="T673" s="10">
        <f>IF($S$4="", SUMIFS('무신사 메타 광고'!$V:$V, '무신사 메타 광고'!$C:$C, $R673),SUMIFS('무신사 메타 광고'!$V:$V,'무신사 메타 광고'!$I:$I,$S$4,'무신사 메타 광고'!$C:$C,$R673))</f>
        <v>0</v>
      </c>
      <c r="U673" s="11">
        <f t="shared" si="32"/>
        <v>0</v>
      </c>
      <c r="V673" s="12" t="str">
        <f t="shared" si="36"/>
        <v xml:space="preserve"> </v>
      </c>
      <c r="W673" s="10">
        <f>IF($S$4="", SUMIFS('무신사 메타 광고'!$K:$K, '무신사 메타 광고'!$C:$C, $R673),SUMIFS('무신사 메타 광고'!$K:$K,'무신사 메타 광고'!$I:$I,$S$4,'무신사 메타 광고'!$C:$C,$R673))</f>
        <v>0</v>
      </c>
      <c r="X673" s="10">
        <f>IF($S$4="", SUMIFS('무신사 메타 광고'!$N:$N, '무신사 메타 광고'!$C:$C, $R673),SUMIFS('무신사 메타 광고'!$N:$N,'무신사 메타 광고'!$I:$I,$S$4,'무신사 메타 광고'!$C:$C,$R673))</f>
        <v>0</v>
      </c>
      <c r="Y673" s="11">
        <f t="shared" si="33"/>
        <v>0</v>
      </c>
      <c r="Z673" s="12" t="str">
        <f t="shared" si="37"/>
        <v xml:space="preserve"> </v>
      </c>
      <c r="AB673" s="10">
        <f>IF($S$4="", SUMIFS('무신사 메타 광고'!$X:$X, '무신사 메타 광고'!$C:$C, $R673),SUMIFS('무신사 메타 광고'!$X:$X,'무신사 메타 광고'!$I:$I,$S$4,'무신사 메타 광고'!$C:$C,$R673))</f>
        <v>0</v>
      </c>
      <c r="AC673" s="11">
        <f t="shared" si="34"/>
        <v>0</v>
      </c>
    </row>
    <row r="674" spans="2:29">
      <c r="B674" s="9"/>
      <c r="C674" s="10">
        <f>IF($C$4="", SUMIFS('무신사 메타 광고'!$L:$L, '무신사 메타 광고'!$D:$D, $B674), SUMIFS('무신사 메타 광고'!$L:$L, '무신사 메타 광고'!$I:$I, $C$4, '무신사 메타 광고'!$D:$D, $B674))</f>
        <v>0</v>
      </c>
      <c r="D674" s="10">
        <f>IF($C$4="", SUMIFS('무신사 메타 광고'!$V:$V, '무신사 메타 광고'!$D:$D, $B674), SUMIFS('무신사 메타 광고'!$V:$V,'무신사 메타 광고'!$I:$I,$C$4,'무신사 메타 광고'!$D:$D,$B674))</f>
        <v>0</v>
      </c>
      <c r="E674" s="11">
        <f t="shared" si="27"/>
        <v>0</v>
      </c>
      <c r="F674" s="12" t="str">
        <f t="shared" si="35"/>
        <v xml:space="preserve"> </v>
      </c>
      <c r="G674" s="10">
        <f>IF($C$4="", SUMIFS('무신사 메타 광고'!$K:$K, '무신사 메타 광고'!$D:$D, $B674), SUMIFS('무신사 메타 광고'!$K:$K,'무신사 메타 광고'!$I:$I,$C$4,'무신사 메타 광고'!D:D,$B674))</f>
        <v>0</v>
      </c>
      <c r="H674" s="10">
        <f>IF($C$4="", SUMIFS('무신사 메타 광고'!$N:$N, '무신사 메타 광고'!$D:$D, $B674),SUMIFS('무신사 메타 광고'!$N:$N,'무신사 메타 광고'!$I:$I,$C$4,'무신사 메타 광고'!$D:$D,$B674))</f>
        <v>0</v>
      </c>
      <c r="I674" s="10">
        <f>IF($C$4="", SUMIFS('무신사 메타 광고'!$U:$U, '무신사 메타 광고'!$D:$D, $B674),SUMIFS('무신사 메타 광고'!$U:$U,'무신사 메타 광고'!$I:$I,$C$4,'무신사 메타 광고'!$D:$D,$B674))</f>
        <v>0</v>
      </c>
      <c r="J674" s="11">
        <f t="shared" si="28"/>
        <v>0</v>
      </c>
      <c r="K674" s="11">
        <f t="shared" si="29"/>
        <v>0</v>
      </c>
      <c r="L674" s="12" t="str">
        <f t="shared" si="30"/>
        <v xml:space="preserve"> </v>
      </c>
      <c r="N674" s="10">
        <f>IF($C$4="", SUMIFS('무신사 메타 광고'!$X:$X, '무신사 메타 광고'!$D:$D, $B674),SUMIFS('무신사 메타 광고'!$X:$X,'무신사 메타 광고'!I:I,$C$4,'무신사 메타 광고'!D:D,$B674))</f>
        <v>0</v>
      </c>
      <c r="O674" s="11">
        <f t="shared" si="31"/>
        <v>0</v>
      </c>
      <c r="R674" s="13"/>
      <c r="S674" s="10">
        <f>IF($S$4="", SUMIFS('무신사 메타 광고'!$L:$L, '무신사 메타 광고'!$C:$C, $R674),SUMIFS('무신사 메타 광고'!L:L,'무신사 메타 광고'!$I:$I,$S$4,'무신사 메타 광고'!$C:$C,$R674))</f>
        <v>0</v>
      </c>
      <c r="T674" s="10">
        <f>IF($S$4="", SUMIFS('무신사 메타 광고'!$V:$V, '무신사 메타 광고'!$C:$C, $R674),SUMIFS('무신사 메타 광고'!$V:$V,'무신사 메타 광고'!$I:$I,$S$4,'무신사 메타 광고'!$C:$C,$R674))</f>
        <v>0</v>
      </c>
      <c r="U674" s="11">
        <f t="shared" si="32"/>
        <v>0</v>
      </c>
      <c r="V674" s="12" t="str">
        <f t="shared" si="36"/>
        <v xml:space="preserve"> </v>
      </c>
      <c r="W674" s="10">
        <f>IF($S$4="", SUMIFS('무신사 메타 광고'!$K:$K, '무신사 메타 광고'!$C:$C, $R674),SUMIFS('무신사 메타 광고'!$K:$K,'무신사 메타 광고'!$I:$I,$S$4,'무신사 메타 광고'!$C:$C,$R674))</f>
        <v>0</v>
      </c>
      <c r="X674" s="10">
        <f>IF($S$4="", SUMIFS('무신사 메타 광고'!$N:$N, '무신사 메타 광고'!$C:$C, $R674),SUMIFS('무신사 메타 광고'!$N:$N,'무신사 메타 광고'!$I:$I,$S$4,'무신사 메타 광고'!$C:$C,$R674))</f>
        <v>0</v>
      </c>
      <c r="Y674" s="11">
        <f t="shared" si="33"/>
        <v>0</v>
      </c>
      <c r="Z674" s="12" t="str">
        <f t="shared" si="37"/>
        <v xml:space="preserve"> </v>
      </c>
      <c r="AB674" s="10">
        <f>IF($S$4="", SUMIFS('무신사 메타 광고'!$X:$X, '무신사 메타 광고'!$C:$C, $R674),SUMIFS('무신사 메타 광고'!$X:$X,'무신사 메타 광고'!$I:$I,$S$4,'무신사 메타 광고'!$C:$C,$R674))</f>
        <v>0</v>
      </c>
      <c r="AC674" s="11">
        <f t="shared" si="34"/>
        <v>0</v>
      </c>
    </row>
    <row r="675" spans="2:29">
      <c r="B675" s="9"/>
      <c r="C675" s="10">
        <f>IF($C$4="", SUMIFS('무신사 메타 광고'!$L:$L, '무신사 메타 광고'!$D:$D, $B675), SUMIFS('무신사 메타 광고'!$L:$L, '무신사 메타 광고'!$I:$I, $C$4, '무신사 메타 광고'!$D:$D, $B675))</f>
        <v>0</v>
      </c>
      <c r="D675" s="10">
        <f>IF($C$4="", SUMIFS('무신사 메타 광고'!$V:$V, '무신사 메타 광고'!$D:$D, $B675), SUMIFS('무신사 메타 광고'!$V:$V,'무신사 메타 광고'!$I:$I,$C$4,'무신사 메타 광고'!$D:$D,$B675))</f>
        <v>0</v>
      </c>
      <c r="E675" s="11">
        <f t="shared" si="27"/>
        <v>0</v>
      </c>
      <c r="F675" s="12" t="str">
        <f t="shared" si="35"/>
        <v xml:space="preserve"> </v>
      </c>
      <c r="G675" s="10">
        <f>IF($C$4="", SUMIFS('무신사 메타 광고'!$K:$K, '무신사 메타 광고'!$D:$D, $B675), SUMIFS('무신사 메타 광고'!$K:$K,'무신사 메타 광고'!$I:$I,$C$4,'무신사 메타 광고'!D:D,$B675))</f>
        <v>0</v>
      </c>
      <c r="H675" s="10">
        <f>IF($C$4="", SUMIFS('무신사 메타 광고'!$N:$N, '무신사 메타 광고'!$D:$D, $B675),SUMIFS('무신사 메타 광고'!$N:$N,'무신사 메타 광고'!$I:$I,$C$4,'무신사 메타 광고'!$D:$D,$B675))</f>
        <v>0</v>
      </c>
      <c r="I675" s="10">
        <f>IF($C$4="", SUMIFS('무신사 메타 광고'!$U:$U, '무신사 메타 광고'!$D:$D, $B675),SUMIFS('무신사 메타 광고'!$U:$U,'무신사 메타 광고'!$I:$I,$C$4,'무신사 메타 광고'!$D:$D,$B675))</f>
        <v>0</v>
      </c>
      <c r="J675" s="11">
        <f t="shared" si="28"/>
        <v>0</v>
      </c>
      <c r="K675" s="11">
        <f t="shared" si="29"/>
        <v>0</v>
      </c>
      <c r="L675" s="12" t="str">
        <f t="shared" si="30"/>
        <v xml:space="preserve"> </v>
      </c>
      <c r="N675" s="10">
        <f>IF($C$4="", SUMIFS('무신사 메타 광고'!$X:$X, '무신사 메타 광고'!$D:$D, $B675),SUMIFS('무신사 메타 광고'!$X:$X,'무신사 메타 광고'!I:I,$C$4,'무신사 메타 광고'!D:D,$B675))</f>
        <v>0</v>
      </c>
      <c r="O675" s="11">
        <f t="shared" si="31"/>
        <v>0</v>
      </c>
      <c r="R675" s="13"/>
      <c r="S675" s="10">
        <f>IF($S$4="", SUMIFS('무신사 메타 광고'!$L:$L, '무신사 메타 광고'!$C:$C, $R675),SUMIFS('무신사 메타 광고'!L:L,'무신사 메타 광고'!$I:$I,$S$4,'무신사 메타 광고'!$C:$C,$R675))</f>
        <v>0</v>
      </c>
      <c r="T675" s="10">
        <f>IF($S$4="", SUMIFS('무신사 메타 광고'!$V:$V, '무신사 메타 광고'!$C:$C, $R675),SUMIFS('무신사 메타 광고'!$V:$V,'무신사 메타 광고'!$I:$I,$S$4,'무신사 메타 광고'!$C:$C,$R675))</f>
        <v>0</v>
      </c>
      <c r="U675" s="11">
        <f t="shared" si="32"/>
        <v>0</v>
      </c>
      <c r="V675" s="12" t="str">
        <f t="shared" si="36"/>
        <v xml:space="preserve"> </v>
      </c>
      <c r="W675" s="10">
        <f>IF($S$4="", SUMIFS('무신사 메타 광고'!$K:$K, '무신사 메타 광고'!$C:$C, $R675),SUMIFS('무신사 메타 광고'!$K:$K,'무신사 메타 광고'!$I:$I,$S$4,'무신사 메타 광고'!$C:$C,$R675))</f>
        <v>0</v>
      </c>
      <c r="X675" s="10">
        <f>IF($S$4="", SUMIFS('무신사 메타 광고'!$N:$N, '무신사 메타 광고'!$C:$C, $R675),SUMIFS('무신사 메타 광고'!$N:$N,'무신사 메타 광고'!$I:$I,$S$4,'무신사 메타 광고'!$C:$C,$R675))</f>
        <v>0</v>
      </c>
      <c r="Y675" s="11">
        <f t="shared" si="33"/>
        <v>0</v>
      </c>
      <c r="Z675" s="12" t="str">
        <f t="shared" si="37"/>
        <v xml:space="preserve"> </v>
      </c>
      <c r="AB675" s="10">
        <f>IF($S$4="", SUMIFS('무신사 메타 광고'!$X:$X, '무신사 메타 광고'!$C:$C, $R675),SUMIFS('무신사 메타 광고'!$X:$X,'무신사 메타 광고'!$I:$I,$S$4,'무신사 메타 광고'!$C:$C,$R675))</f>
        <v>0</v>
      </c>
      <c r="AC675" s="11">
        <f t="shared" si="34"/>
        <v>0</v>
      </c>
    </row>
    <row r="676" spans="2:29">
      <c r="B676" s="9"/>
      <c r="C676" s="10">
        <f>IF($C$4="", SUMIFS('무신사 메타 광고'!$L:$L, '무신사 메타 광고'!$D:$D, $B676), SUMIFS('무신사 메타 광고'!$L:$L, '무신사 메타 광고'!$I:$I, $C$4, '무신사 메타 광고'!$D:$D, $B676))</f>
        <v>0</v>
      </c>
      <c r="D676" s="10">
        <f>IF($C$4="", SUMIFS('무신사 메타 광고'!$V:$V, '무신사 메타 광고'!$D:$D, $B676), SUMIFS('무신사 메타 광고'!$V:$V,'무신사 메타 광고'!$I:$I,$C$4,'무신사 메타 광고'!$D:$D,$B676))</f>
        <v>0</v>
      </c>
      <c r="E676" s="11">
        <f t="shared" si="27"/>
        <v>0</v>
      </c>
      <c r="F676" s="12" t="str">
        <f t="shared" si="35"/>
        <v xml:space="preserve"> </v>
      </c>
      <c r="G676" s="10">
        <f>IF($C$4="", SUMIFS('무신사 메타 광고'!$K:$K, '무신사 메타 광고'!$D:$D, $B676), SUMIFS('무신사 메타 광고'!$K:$K,'무신사 메타 광고'!$I:$I,$C$4,'무신사 메타 광고'!D:D,$B676))</f>
        <v>0</v>
      </c>
      <c r="H676" s="10">
        <f>IF($C$4="", SUMIFS('무신사 메타 광고'!$N:$N, '무신사 메타 광고'!$D:$D, $B676),SUMIFS('무신사 메타 광고'!$N:$N,'무신사 메타 광고'!$I:$I,$C$4,'무신사 메타 광고'!$D:$D,$B676))</f>
        <v>0</v>
      </c>
      <c r="I676" s="10">
        <f>IF($C$4="", SUMIFS('무신사 메타 광고'!$U:$U, '무신사 메타 광고'!$D:$D, $B676),SUMIFS('무신사 메타 광고'!$U:$U,'무신사 메타 광고'!$I:$I,$C$4,'무신사 메타 광고'!$D:$D,$B676))</f>
        <v>0</v>
      </c>
      <c r="J676" s="11">
        <f t="shared" si="28"/>
        <v>0</v>
      </c>
      <c r="K676" s="11">
        <f t="shared" si="29"/>
        <v>0</v>
      </c>
      <c r="L676" s="12" t="str">
        <f t="shared" si="30"/>
        <v xml:space="preserve"> </v>
      </c>
      <c r="N676" s="10">
        <f>IF($C$4="", SUMIFS('무신사 메타 광고'!$X:$X, '무신사 메타 광고'!$D:$D, $B676),SUMIFS('무신사 메타 광고'!$X:$X,'무신사 메타 광고'!I:I,$C$4,'무신사 메타 광고'!D:D,$B676))</f>
        <v>0</v>
      </c>
      <c r="O676" s="11">
        <f t="shared" si="31"/>
        <v>0</v>
      </c>
      <c r="R676" s="13"/>
      <c r="S676" s="10">
        <f>IF($S$4="", SUMIFS('무신사 메타 광고'!$L:$L, '무신사 메타 광고'!$C:$C, $R676),SUMIFS('무신사 메타 광고'!L:L,'무신사 메타 광고'!$I:$I,$S$4,'무신사 메타 광고'!$C:$C,$R676))</f>
        <v>0</v>
      </c>
      <c r="T676" s="10">
        <f>IF($S$4="", SUMIFS('무신사 메타 광고'!$V:$V, '무신사 메타 광고'!$C:$C, $R676),SUMIFS('무신사 메타 광고'!$V:$V,'무신사 메타 광고'!$I:$I,$S$4,'무신사 메타 광고'!$C:$C,$R676))</f>
        <v>0</v>
      </c>
      <c r="U676" s="11">
        <f t="shared" si="32"/>
        <v>0</v>
      </c>
      <c r="V676" s="12" t="str">
        <f t="shared" si="36"/>
        <v xml:space="preserve"> </v>
      </c>
      <c r="W676" s="10">
        <f>IF($S$4="", SUMIFS('무신사 메타 광고'!$K:$K, '무신사 메타 광고'!$C:$C, $R676),SUMIFS('무신사 메타 광고'!$K:$K,'무신사 메타 광고'!$I:$I,$S$4,'무신사 메타 광고'!$C:$C,$R676))</f>
        <v>0</v>
      </c>
      <c r="X676" s="10">
        <f>IF($S$4="", SUMIFS('무신사 메타 광고'!$N:$N, '무신사 메타 광고'!$C:$C, $R676),SUMIFS('무신사 메타 광고'!$N:$N,'무신사 메타 광고'!$I:$I,$S$4,'무신사 메타 광고'!$C:$C,$R676))</f>
        <v>0</v>
      </c>
      <c r="Y676" s="11">
        <f t="shared" si="33"/>
        <v>0</v>
      </c>
      <c r="Z676" s="12" t="str">
        <f t="shared" si="37"/>
        <v xml:space="preserve"> </v>
      </c>
      <c r="AB676" s="10">
        <f>IF($S$4="", SUMIFS('무신사 메타 광고'!$X:$X, '무신사 메타 광고'!$C:$C, $R676),SUMIFS('무신사 메타 광고'!$X:$X,'무신사 메타 광고'!$I:$I,$S$4,'무신사 메타 광고'!$C:$C,$R676))</f>
        <v>0</v>
      </c>
      <c r="AC676" s="11">
        <f t="shared" si="34"/>
        <v>0</v>
      </c>
    </row>
    <row r="677" spans="2:29">
      <c r="B677" s="9"/>
      <c r="C677" s="10">
        <f>IF($C$4="", SUMIFS('무신사 메타 광고'!$L:$L, '무신사 메타 광고'!$D:$D, $B677), SUMIFS('무신사 메타 광고'!$L:$L, '무신사 메타 광고'!$I:$I, $C$4, '무신사 메타 광고'!$D:$D, $B677))</f>
        <v>0</v>
      </c>
      <c r="D677" s="10">
        <f>IF($C$4="", SUMIFS('무신사 메타 광고'!$V:$V, '무신사 메타 광고'!$D:$D, $B677), SUMIFS('무신사 메타 광고'!$V:$V,'무신사 메타 광고'!$I:$I,$C$4,'무신사 메타 광고'!$D:$D,$B677))</f>
        <v>0</v>
      </c>
      <c r="E677" s="11">
        <f t="shared" si="27"/>
        <v>0</v>
      </c>
      <c r="F677" s="12" t="str">
        <f t="shared" si="35"/>
        <v xml:space="preserve"> </v>
      </c>
      <c r="G677" s="10">
        <f>IF($C$4="", SUMIFS('무신사 메타 광고'!$K:$K, '무신사 메타 광고'!$D:$D, $B677), SUMIFS('무신사 메타 광고'!$K:$K,'무신사 메타 광고'!$I:$I,$C$4,'무신사 메타 광고'!D:D,$B677))</f>
        <v>0</v>
      </c>
      <c r="H677" s="10">
        <f>IF($C$4="", SUMIFS('무신사 메타 광고'!$N:$N, '무신사 메타 광고'!$D:$D, $B677),SUMIFS('무신사 메타 광고'!$N:$N,'무신사 메타 광고'!$I:$I,$C$4,'무신사 메타 광고'!$D:$D,$B677))</f>
        <v>0</v>
      </c>
      <c r="I677" s="10">
        <f>IF($C$4="", SUMIFS('무신사 메타 광고'!$U:$U, '무신사 메타 광고'!$D:$D, $B677),SUMIFS('무신사 메타 광고'!$U:$U,'무신사 메타 광고'!$I:$I,$C$4,'무신사 메타 광고'!$D:$D,$B677))</f>
        <v>0</v>
      </c>
      <c r="J677" s="11">
        <f t="shared" si="28"/>
        <v>0</v>
      </c>
      <c r="K677" s="11">
        <f t="shared" si="29"/>
        <v>0</v>
      </c>
      <c r="L677" s="12" t="str">
        <f t="shared" si="30"/>
        <v xml:space="preserve"> </v>
      </c>
      <c r="N677" s="10">
        <f>IF($C$4="", SUMIFS('무신사 메타 광고'!$X:$X, '무신사 메타 광고'!$D:$D, $B677),SUMIFS('무신사 메타 광고'!$X:$X,'무신사 메타 광고'!I:I,$C$4,'무신사 메타 광고'!D:D,$B677))</f>
        <v>0</v>
      </c>
      <c r="O677" s="11">
        <f t="shared" si="31"/>
        <v>0</v>
      </c>
      <c r="R677" s="13"/>
      <c r="S677" s="10">
        <f>IF($S$4="", SUMIFS('무신사 메타 광고'!$L:$L, '무신사 메타 광고'!$C:$C, $R677),SUMIFS('무신사 메타 광고'!L:L,'무신사 메타 광고'!$I:$I,$S$4,'무신사 메타 광고'!$C:$C,$R677))</f>
        <v>0</v>
      </c>
      <c r="T677" s="10">
        <f>IF($S$4="", SUMIFS('무신사 메타 광고'!$V:$V, '무신사 메타 광고'!$C:$C, $R677),SUMIFS('무신사 메타 광고'!$V:$V,'무신사 메타 광고'!$I:$I,$S$4,'무신사 메타 광고'!$C:$C,$R677))</f>
        <v>0</v>
      </c>
      <c r="U677" s="11">
        <f t="shared" si="32"/>
        <v>0</v>
      </c>
      <c r="V677" s="12" t="str">
        <f t="shared" si="36"/>
        <v xml:space="preserve"> </v>
      </c>
      <c r="W677" s="10">
        <f>IF($S$4="", SUMIFS('무신사 메타 광고'!$K:$K, '무신사 메타 광고'!$C:$C, $R677),SUMIFS('무신사 메타 광고'!$K:$K,'무신사 메타 광고'!$I:$I,$S$4,'무신사 메타 광고'!$C:$C,$R677))</f>
        <v>0</v>
      </c>
      <c r="X677" s="10">
        <f>IF($S$4="", SUMIFS('무신사 메타 광고'!$N:$N, '무신사 메타 광고'!$C:$C, $R677),SUMIFS('무신사 메타 광고'!$N:$N,'무신사 메타 광고'!$I:$I,$S$4,'무신사 메타 광고'!$C:$C,$R677))</f>
        <v>0</v>
      </c>
      <c r="Y677" s="11">
        <f t="shared" si="33"/>
        <v>0</v>
      </c>
      <c r="Z677" s="12" t="str">
        <f t="shared" si="37"/>
        <v xml:space="preserve"> </v>
      </c>
      <c r="AB677" s="10">
        <f>IF($S$4="", SUMIFS('무신사 메타 광고'!$X:$X, '무신사 메타 광고'!$C:$C, $R677),SUMIFS('무신사 메타 광고'!$X:$X,'무신사 메타 광고'!$I:$I,$S$4,'무신사 메타 광고'!$C:$C,$R677))</f>
        <v>0</v>
      </c>
      <c r="AC677" s="11">
        <f t="shared" si="34"/>
        <v>0</v>
      </c>
    </row>
    <row r="678" spans="2:29">
      <c r="B678" s="9"/>
      <c r="C678" s="10">
        <f>IF($C$4="", SUMIFS('무신사 메타 광고'!$L:$L, '무신사 메타 광고'!$D:$D, $B678), SUMIFS('무신사 메타 광고'!$L:$L, '무신사 메타 광고'!$I:$I, $C$4, '무신사 메타 광고'!$D:$D, $B678))</f>
        <v>0</v>
      </c>
      <c r="D678" s="10">
        <f>IF($C$4="", SUMIFS('무신사 메타 광고'!$V:$V, '무신사 메타 광고'!$D:$D, $B678), SUMIFS('무신사 메타 광고'!$V:$V,'무신사 메타 광고'!$I:$I,$C$4,'무신사 메타 광고'!$D:$D,$B678))</f>
        <v>0</v>
      </c>
      <c r="E678" s="11">
        <f t="shared" si="27"/>
        <v>0</v>
      </c>
      <c r="F678" s="12" t="str">
        <f t="shared" si="35"/>
        <v xml:space="preserve"> </v>
      </c>
      <c r="G678" s="10">
        <f>IF($C$4="", SUMIFS('무신사 메타 광고'!$K:$K, '무신사 메타 광고'!$D:$D, $B678), SUMIFS('무신사 메타 광고'!$K:$K,'무신사 메타 광고'!$I:$I,$C$4,'무신사 메타 광고'!D:D,$B678))</f>
        <v>0</v>
      </c>
      <c r="H678" s="10">
        <f>IF($C$4="", SUMIFS('무신사 메타 광고'!$N:$N, '무신사 메타 광고'!$D:$D, $B678),SUMIFS('무신사 메타 광고'!$N:$N,'무신사 메타 광고'!$I:$I,$C$4,'무신사 메타 광고'!$D:$D,$B678))</f>
        <v>0</v>
      </c>
      <c r="I678" s="10">
        <f>IF($C$4="", SUMIFS('무신사 메타 광고'!$U:$U, '무신사 메타 광고'!$D:$D, $B678),SUMIFS('무신사 메타 광고'!$U:$U,'무신사 메타 광고'!$I:$I,$C$4,'무신사 메타 광고'!$D:$D,$B678))</f>
        <v>0</v>
      </c>
      <c r="J678" s="11">
        <f t="shared" si="28"/>
        <v>0</v>
      </c>
      <c r="K678" s="11">
        <f t="shared" si="29"/>
        <v>0</v>
      </c>
      <c r="L678" s="12" t="str">
        <f t="shared" si="30"/>
        <v xml:space="preserve"> </v>
      </c>
      <c r="N678" s="10">
        <f>IF($C$4="", SUMIFS('무신사 메타 광고'!$X:$X, '무신사 메타 광고'!$D:$D, $B678),SUMIFS('무신사 메타 광고'!$X:$X,'무신사 메타 광고'!I:I,$C$4,'무신사 메타 광고'!D:D,$B678))</f>
        <v>0</v>
      </c>
      <c r="O678" s="11">
        <f t="shared" si="31"/>
        <v>0</v>
      </c>
      <c r="R678" s="13"/>
      <c r="S678" s="10">
        <f>IF($S$4="", SUMIFS('무신사 메타 광고'!$L:$L, '무신사 메타 광고'!$C:$C, $R678),SUMIFS('무신사 메타 광고'!L:L,'무신사 메타 광고'!$I:$I,$S$4,'무신사 메타 광고'!$C:$C,$R678))</f>
        <v>0</v>
      </c>
      <c r="T678" s="10">
        <f>IF($S$4="", SUMIFS('무신사 메타 광고'!$V:$V, '무신사 메타 광고'!$C:$C, $R678),SUMIFS('무신사 메타 광고'!$V:$V,'무신사 메타 광고'!$I:$I,$S$4,'무신사 메타 광고'!$C:$C,$R678))</f>
        <v>0</v>
      </c>
      <c r="U678" s="11">
        <f t="shared" si="32"/>
        <v>0</v>
      </c>
      <c r="V678" s="12" t="str">
        <f t="shared" si="36"/>
        <v xml:space="preserve"> </v>
      </c>
      <c r="W678" s="10">
        <f>IF($S$4="", SUMIFS('무신사 메타 광고'!$K:$K, '무신사 메타 광고'!$C:$C, $R678),SUMIFS('무신사 메타 광고'!$K:$K,'무신사 메타 광고'!$I:$I,$S$4,'무신사 메타 광고'!$C:$C,$R678))</f>
        <v>0</v>
      </c>
      <c r="X678" s="10">
        <f>IF($S$4="", SUMIFS('무신사 메타 광고'!$N:$N, '무신사 메타 광고'!$C:$C, $R678),SUMIFS('무신사 메타 광고'!$N:$N,'무신사 메타 광고'!$I:$I,$S$4,'무신사 메타 광고'!$C:$C,$R678))</f>
        <v>0</v>
      </c>
      <c r="Y678" s="11">
        <f t="shared" si="33"/>
        <v>0</v>
      </c>
      <c r="Z678" s="12" t="str">
        <f t="shared" si="37"/>
        <v xml:space="preserve"> </v>
      </c>
      <c r="AB678" s="10">
        <f>IF($S$4="", SUMIFS('무신사 메타 광고'!$X:$X, '무신사 메타 광고'!$C:$C, $R678),SUMIFS('무신사 메타 광고'!$X:$X,'무신사 메타 광고'!$I:$I,$S$4,'무신사 메타 광고'!$C:$C,$R678))</f>
        <v>0</v>
      </c>
      <c r="AC678" s="11">
        <f t="shared" si="34"/>
        <v>0</v>
      </c>
    </row>
    <row r="679" spans="2:29">
      <c r="B679" s="9"/>
      <c r="C679" s="10">
        <f>IF($C$4="", SUMIFS('무신사 메타 광고'!$L:$L, '무신사 메타 광고'!$D:$D, $B679), SUMIFS('무신사 메타 광고'!$L:$L, '무신사 메타 광고'!$I:$I, $C$4, '무신사 메타 광고'!$D:$D, $B679))</f>
        <v>0</v>
      </c>
      <c r="D679" s="10">
        <f>IF($C$4="", SUMIFS('무신사 메타 광고'!$V:$V, '무신사 메타 광고'!$D:$D, $B679), SUMIFS('무신사 메타 광고'!$V:$V,'무신사 메타 광고'!$I:$I,$C$4,'무신사 메타 광고'!$D:$D,$B679))</f>
        <v>0</v>
      </c>
      <c r="E679" s="11">
        <f t="shared" si="27"/>
        <v>0</v>
      </c>
      <c r="F679" s="12" t="str">
        <f t="shared" si="35"/>
        <v xml:space="preserve"> </v>
      </c>
      <c r="G679" s="10">
        <f>IF($C$4="", SUMIFS('무신사 메타 광고'!$K:$K, '무신사 메타 광고'!$D:$D, $B679), SUMIFS('무신사 메타 광고'!$K:$K,'무신사 메타 광고'!$I:$I,$C$4,'무신사 메타 광고'!D:D,$B679))</f>
        <v>0</v>
      </c>
      <c r="H679" s="10">
        <f>IF($C$4="", SUMIFS('무신사 메타 광고'!$N:$N, '무신사 메타 광고'!$D:$D, $B679),SUMIFS('무신사 메타 광고'!$N:$N,'무신사 메타 광고'!$I:$I,$C$4,'무신사 메타 광고'!$D:$D,$B679))</f>
        <v>0</v>
      </c>
      <c r="I679" s="10">
        <f>IF($C$4="", SUMIFS('무신사 메타 광고'!$U:$U, '무신사 메타 광고'!$D:$D, $B679),SUMIFS('무신사 메타 광고'!$U:$U,'무신사 메타 광고'!$I:$I,$C$4,'무신사 메타 광고'!$D:$D,$B679))</f>
        <v>0</v>
      </c>
      <c r="J679" s="11">
        <f t="shared" si="28"/>
        <v>0</v>
      </c>
      <c r="K679" s="11">
        <f t="shared" si="29"/>
        <v>0</v>
      </c>
      <c r="L679" s="12" t="str">
        <f t="shared" si="30"/>
        <v xml:space="preserve"> </v>
      </c>
      <c r="N679" s="10">
        <f>IF($C$4="", SUMIFS('무신사 메타 광고'!$X:$X, '무신사 메타 광고'!$D:$D, $B679),SUMIFS('무신사 메타 광고'!$X:$X,'무신사 메타 광고'!I:I,$C$4,'무신사 메타 광고'!D:D,$B679))</f>
        <v>0</v>
      </c>
      <c r="O679" s="11">
        <f t="shared" si="31"/>
        <v>0</v>
      </c>
      <c r="R679" s="13"/>
      <c r="S679" s="10">
        <f>IF($S$4="", SUMIFS('무신사 메타 광고'!$L:$L, '무신사 메타 광고'!$C:$C, $R679),SUMIFS('무신사 메타 광고'!L:L,'무신사 메타 광고'!$I:$I,$S$4,'무신사 메타 광고'!$C:$C,$R679))</f>
        <v>0</v>
      </c>
      <c r="T679" s="10">
        <f>IF($S$4="", SUMIFS('무신사 메타 광고'!$V:$V, '무신사 메타 광고'!$C:$C, $R679),SUMIFS('무신사 메타 광고'!$V:$V,'무신사 메타 광고'!$I:$I,$S$4,'무신사 메타 광고'!$C:$C,$R679))</f>
        <v>0</v>
      </c>
      <c r="U679" s="11">
        <f t="shared" si="32"/>
        <v>0</v>
      </c>
      <c r="V679" s="12" t="str">
        <f t="shared" si="36"/>
        <v xml:space="preserve"> </v>
      </c>
      <c r="W679" s="10">
        <f>IF($S$4="", SUMIFS('무신사 메타 광고'!$K:$K, '무신사 메타 광고'!$C:$C, $R679),SUMIFS('무신사 메타 광고'!$K:$K,'무신사 메타 광고'!$I:$I,$S$4,'무신사 메타 광고'!$C:$C,$R679))</f>
        <v>0</v>
      </c>
      <c r="X679" s="10">
        <f>IF($S$4="", SUMIFS('무신사 메타 광고'!$N:$N, '무신사 메타 광고'!$C:$C, $R679),SUMIFS('무신사 메타 광고'!$N:$N,'무신사 메타 광고'!$I:$I,$S$4,'무신사 메타 광고'!$C:$C,$R679))</f>
        <v>0</v>
      </c>
      <c r="Y679" s="11">
        <f t="shared" si="33"/>
        <v>0</v>
      </c>
      <c r="Z679" s="12" t="str">
        <f t="shared" si="37"/>
        <v xml:space="preserve"> </v>
      </c>
      <c r="AB679" s="10">
        <f>IF($S$4="", SUMIFS('무신사 메타 광고'!$X:$X, '무신사 메타 광고'!$C:$C, $R679),SUMIFS('무신사 메타 광고'!$X:$X,'무신사 메타 광고'!$I:$I,$S$4,'무신사 메타 광고'!$C:$C,$R679))</f>
        <v>0</v>
      </c>
      <c r="AC679" s="11">
        <f t="shared" si="34"/>
        <v>0</v>
      </c>
    </row>
    <row r="680" spans="2:29">
      <c r="B680" s="9"/>
      <c r="C680" s="10">
        <f>IF($C$4="", SUMIFS('무신사 메타 광고'!$L:$L, '무신사 메타 광고'!$D:$D, $B680), SUMIFS('무신사 메타 광고'!$L:$L, '무신사 메타 광고'!$I:$I, $C$4, '무신사 메타 광고'!$D:$D, $B680))</f>
        <v>0</v>
      </c>
      <c r="D680" s="10">
        <f>IF($C$4="", SUMIFS('무신사 메타 광고'!$V:$V, '무신사 메타 광고'!$D:$D, $B680), SUMIFS('무신사 메타 광고'!$V:$V,'무신사 메타 광고'!$I:$I,$C$4,'무신사 메타 광고'!$D:$D,$B680))</f>
        <v>0</v>
      </c>
      <c r="E680" s="11">
        <f t="shared" si="27"/>
        <v>0</v>
      </c>
      <c r="F680" s="12" t="str">
        <f t="shared" si="35"/>
        <v xml:space="preserve"> </v>
      </c>
      <c r="G680" s="10">
        <f>IF($C$4="", SUMIFS('무신사 메타 광고'!$K:$K, '무신사 메타 광고'!$D:$D, $B680), SUMIFS('무신사 메타 광고'!$K:$K,'무신사 메타 광고'!$I:$I,$C$4,'무신사 메타 광고'!D:D,$B680))</f>
        <v>0</v>
      </c>
      <c r="H680" s="10">
        <f>IF($C$4="", SUMIFS('무신사 메타 광고'!$N:$N, '무신사 메타 광고'!$D:$D, $B680),SUMIFS('무신사 메타 광고'!$N:$N,'무신사 메타 광고'!$I:$I,$C$4,'무신사 메타 광고'!$D:$D,$B680))</f>
        <v>0</v>
      </c>
      <c r="I680" s="10">
        <f>IF($C$4="", SUMIFS('무신사 메타 광고'!$U:$U, '무신사 메타 광고'!$D:$D, $B680),SUMIFS('무신사 메타 광고'!$U:$U,'무신사 메타 광고'!$I:$I,$C$4,'무신사 메타 광고'!$D:$D,$B680))</f>
        <v>0</v>
      </c>
      <c r="J680" s="11">
        <f t="shared" si="28"/>
        <v>0</v>
      </c>
      <c r="K680" s="11">
        <f t="shared" si="29"/>
        <v>0</v>
      </c>
      <c r="L680" s="12" t="str">
        <f t="shared" si="30"/>
        <v xml:space="preserve"> </v>
      </c>
      <c r="N680" s="10">
        <f>IF($C$4="", SUMIFS('무신사 메타 광고'!$X:$X, '무신사 메타 광고'!$D:$D, $B680),SUMIFS('무신사 메타 광고'!$X:$X,'무신사 메타 광고'!I:I,$C$4,'무신사 메타 광고'!D:D,$B680))</f>
        <v>0</v>
      </c>
      <c r="O680" s="11">
        <f t="shared" si="31"/>
        <v>0</v>
      </c>
      <c r="R680" s="13"/>
      <c r="S680" s="10">
        <f>IF($S$4="", SUMIFS('무신사 메타 광고'!$L:$L, '무신사 메타 광고'!$C:$C, $R680),SUMIFS('무신사 메타 광고'!L:L,'무신사 메타 광고'!$I:$I,$S$4,'무신사 메타 광고'!$C:$C,$R680))</f>
        <v>0</v>
      </c>
      <c r="T680" s="10">
        <f>IF($S$4="", SUMIFS('무신사 메타 광고'!$V:$V, '무신사 메타 광고'!$C:$C, $R680),SUMIFS('무신사 메타 광고'!$V:$V,'무신사 메타 광고'!$I:$I,$S$4,'무신사 메타 광고'!$C:$C,$R680))</f>
        <v>0</v>
      </c>
      <c r="U680" s="11">
        <f t="shared" si="32"/>
        <v>0</v>
      </c>
      <c r="V680" s="12" t="str">
        <f t="shared" si="36"/>
        <v xml:space="preserve"> </v>
      </c>
      <c r="W680" s="10">
        <f>IF($S$4="", SUMIFS('무신사 메타 광고'!$K:$K, '무신사 메타 광고'!$C:$C, $R680),SUMIFS('무신사 메타 광고'!$K:$K,'무신사 메타 광고'!$I:$I,$S$4,'무신사 메타 광고'!$C:$C,$R680))</f>
        <v>0</v>
      </c>
      <c r="X680" s="10">
        <f>IF($S$4="", SUMIFS('무신사 메타 광고'!$N:$N, '무신사 메타 광고'!$C:$C, $R680),SUMIFS('무신사 메타 광고'!$N:$N,'무신사 메타 광고'!$I:$I,$S$4,'무신사 메타 광고'!$C:$C,$R680))</f>
        <v>0</v>
      </c>
      <c r="Y680" s="11">
        <f t="shared" si="33"/>
        <v>0</v>
      </c>
      <c r="Z680" s="12" t="str">
        <f t="shared" si="37"/>
        <v xml:space="preserve"> </v>
      </c>
      <c r="AB680" s="10">
        <f>IF($S$4="", SUMIFS('무신사 메타 광고'!$X:$X, '무신사 메타 광고'!$C:$C, $R680),SUMIFS('무신사 메타 광고'!$X:$X,'무신사 메타 광고'!$I:$I,$S$4,'무신사 메타 광고'!$C:$C,$R680))</f>
        <v>0</v>
      </c>
      <c r="AC680" s="11">
        <f t="shared" si="34"/>
        <v>0</v>
      </c>
    </row>
    <row r="681" spans="2:29">
      <c r="B681" s="9"/>
      <c r="C681" s="10">
        <f>IF($C$4="", SUMIFS('무신사 메타 광고'!$L:$L, '무신사 메타 광고'!$D:$D, $B681), SUMIFS('무신사 메타 광고'!$L:$L, '무신사 메타 광고'!$I:$I, $C$4, '무신사 메타 광고'!$D:$D, $B681))</f>
        <v>0</v>
      </c>
      <c r="D681" s="10">
        <f>IF($C$4="", SUMIFS('무신사 메타 광고'!$V:$V, '무신사 메타 광고'!$D:$D, $B681), SUMIFS('무신사 메타 광고'!$V:$V,'무신사 메타 광고'!$I:$I,$C$4,'무신사 메타 광고'!$D:$D,$B681))</f>
        <v>0</v>
      </c>
      <c r="E681" s="11">
        <f t="shared" si="27"/>
        <v>0</v>
      </c>
      <c r="F681" s="12" t="str">
        <f t="shared" si="35"/>
        <v xml:space="preserve"> </v>
      </c>
      <c r="G681" s="10">
        <f>IF($C$4="", SUMIFS('무신사 메타 광고'!$K:$K, '무신사 메타 광고'!$D:$D, $B681), SUMIFS('무신사 메타 광고'!$K:$K,'무신사 메타 광고'!$I:$I,$C$4,'무신사 메타 광고'!D:D,$B681))</f>
        <v>0</v>
      </c>
      <c r="H681" s="10">
        <f>IF($C$4="", SUMIFS('무신사 메타 광고'!$N:$N, '무신사 메타 광고'!$D:$D, $B681),SUMIFS('무신사 메타 광고'!$N:$N,'무신사 메타 광고'!$I:$I,$C$4,'무신사 메타 광고'!$D:$D,$B681))</f>
        <v>0</v>
      </c>
      <c r="I681" s="10">
        <f>IF($C$4="", SUMIFS('무신사 메타 광고'!$U:$U, '무신사 메타 광고'!$D:$D, $B681),SUMIFS('무신사 메타 광고'!$U:$U,'무신사 메타 광고'!$I:$I,$C$4,'무신사 메타 광고'!$D:$D,$B681))</f>
        <v>0</v>
      </c>
      <c r="J681" s="11">
        <f t="shared" si="28"/>
        <v>0</v>
      </c>
      <c r="K681" s="11">
        <f t="shared" si="29"/>
        <v>0</v>
      </c>
      <c r="L681" s="12" t="str">
        <f t="shared" si="30"/>
        <v xml:space="preserve"> </v>
      </c>
      <c r="N681" s="10">
        <f>IF($C$4="", SUMIFS('무신사 메타 광고'!$X:$X, '무신사 메타 광고'!$D:$D, $B681),SUMIFS('무신사 메타 광고'!$X:$X,'무신사 메타 광고'!I:I,$C$4,'무신사 메타 광고'!D:D,$B681))</f>
        <v>0</v>
      </c>
      <c r="O681" s="11">
        <f t="shared" si="31"/>
        <v>0</v>
      </c>
      <c r="R681" s="13"/>
      <c r="S681" s="10">
        <f>IF($S$4="", SUMIFS('무신사 메타 광고'!$L:$L, '무신사 메타 광고'!$C:$C, $R681),SUMIFS('무신사 메타 광고'!L:L,'무신사 메타 광고'!$I:$I,$S$4,'무신사 메타 광고'!$C:$C,$R681))</f>
        <v>0</v>
      </c>
      <c r="T681" s="10">
        <f>IF($S$4="", SUMIFS('무신사 메타 광고'!$V:$V, '무신사 메타 광고'!$C:$C, $R681),SUMIFS('무신사 메타 광고'!$V:$V,'무신사 메타 광고'!$I:$I,$S$4,'무신사 메타 광고'!$C:$C,$R681))</f>
        <v>0</v>
      </c>
      <c r="U681" s="11">
        <f t="shared" si="32"/>
        <v>0</v>
      </c>
      <c r="V681" s="12" t="str">
        <f t="shared" si="36"/>
        <v xml:space="preserve"> </v>
      </c>
      <c r="W681" s="10">
        <f>IF($S$4="", SUMIFS('무신사 메타 광고'!$K:$K, '무신사 메타 광고'!$C:$C, $R681),SUMIFS('무신사 메타 광고'!$K:$K,'무신사 메타 광고'!$I:$I,$S$4,'무신사 메타 광고'!$C:$C,$R681))</f>
        <v>0</v>
      </c>
      <c r="X681" s="10">
        <f>IF($S$4="", SUMIFS('무신사 메타 광고'!$N:$N, '무신사 메타 광고'!$C:$C, $R681),SUMIFS('무신사 메타 광고'!$N:$N,'무신사 메타 광고'!$I:$I,$S$4,'무신사 메타 광고'!$C:$C,$R681))</f>
        <v>0</v>
      </c>
      <c r="Y681" s="11">
        <f t="shared" si="33"/>
        <v>0</v>
      </c>
      <c r="Z681" s="12" t="str">
        <f t="shared" si="37"/>
        <v xml:space="preserve"> </v>
      </c>
      <c r="AB681" s="10">
        <f>IF($S$4="", SUMIFS('무신사 메타 광고'!$X:$X, '무신사 메타 광고'!$C:$C, $R681),SUMIFS('무신사 메타 광고'!$X:$X,'무신사 메타 광고'!$I:$I,$S$4,'무신사 메타 광고'!$C:$C,$R681))</f>
        <v>0</v>
      </c>
      <c r="AC681" s="11">
        <f t="shared" si="34"/>
        <v>0</v>
      </c>
    </row>
    <row r="682" spans="2:29">
      <c r="B682" s="9"/>
      <c r="C682" s="10">
        <f>IF($C$4="", SUMIFS('무신사 메타 광고'!$L:$L, '무신사 메타 광고'!$D:$D, $B682), SUMIFS('무신사 메타 광고'!$L:$L, '무신사 메타 광고'!$I:$I, $C$4, '무신사 메타 광고'!$D:$D, $B682))</f>
        <v>0</v>
      </c>
      <c r="D682" s="10">
        <f>IF($C$4="", SUMIFS('무신사 메타 광고'!$V:$V, '무신사 메타 광고'!$D:$D, $B682), SUMIFS('무신사 메타 광고'!$V:$V,'무신사 메타 광고'!$I:$I,$C$4,'무신사 메타 광고'!$D:$D,$B682))</f>
        <v>0</v>
      </c>
      <c r="E682" s="11">
        <f t="shared" si="27"/>
        <v>0</v>
      </c>
      <c r="F682" s="12" t="str">
        <f t="shared" si="35"/>
        <v xml:space="preserve"> </v>
      </c>
      <c r="G682" s="10">
        <f>IF($C$4="", SUMIFS('무신사 메타 광고'!$K:$K, '무신사 메타 광고'!$D:$D, $B682), SUMIFS('무신사 메타 광고'!$K:$K,'무신사 메타 광고'!$I:$I,$C$4,'무신사 메타 광고'!D:D,$B682))</f>
        <v>0</v>
      </c>
      <c r="H682" s="10">
        <f>IF($C$4="", SUMIFS('무신사 메타 광고'!$N:$N, '무신사 메타 광고'!$D:$D, $B682),SUMIFS('무신사 메타 광고'!$N:$N,'무신사 메타 광고'!$I:$I,$C$4,'무신사 메타 광고'!$D:$D,$B682))</f>
        <v>0</v>
      </c>
      <c r="I682" s="10">
        <f>IF($C$4="", SUMIFS('무신사 메타 광고'!$U:$U, '무신사 메타 광고'!$D:$D, $B682),SUMIFS('무신사 메타 광고'!$U:$U,'무신사 메타 광고'!$I:$I,$C$4,'무신사 메타 광고'!$D:$D,$B682))</f>
        <v>0</v>
      </c>
      <c r="J682" s="11">
        <f t="shared" si="28"/>
        <v>0</v>
      </c>
      <c r="K682" s="11">
        <f t="shared" si="29"/>
        <v>0</v>
      </c>
      <c r="L682" s="12" t="str">
        <f t="shared" si="30"/>
        <v xml:space="preserve"> </v>
      </c>
      <c r="N682" s="10">
        <f>IF($C$4="", SUMIFS('무신사 메타 광고'!$X:$X, '무신사 메타 광고'!$D:$D, $B682),SUMIFS('무신사 메타 광고'!$X:$X,'무신사 메타 광고'!I:I,$C$4,'무신사 메타 광고'!D:D,$B682))</f>
        <v>0</v>
      </c>
      <c r="O682" s="11">
        <f t="shared" si="31"/>
        <v>0</v>
      </c>
      <c r="R682" s="13"/>
      <c r="S682" s="10">
        <f>IF($S$4="", SUMIFS('무신사 메타 광고'!$L:$L, '무신사 메타 광고'!$C:$C, $R682),SUMIFS('무신사 메타 광고'!L:L,'무신사 메타 광고'!$I:$I,$S$4,'무신사 메타 광고'!$C:$C,$R682))</f>
        <v>0</v>
      </c>
      <c r="T682" s="10">
        <f>IF($S$4="", SUMIFS('무신사 메타 광고'!$V:$V, '무신사 메타 광고'!$C:$C, $R682),SUMIFS('무신사 메타 광고'!$V:$V,'무신사 메타 광고'!$I:$I,$S$4,'무신사 메타 광고'!$C:$C,$R682))</f>
        <v>0</v>
      </c>
      <c r="U682" s="11">
        <f t="shared" si="32"/>
        <v>0</v>
      </c>
      <c r="V682" s="12" t="str">
        <f t="shared" si="36"/>
        <v xml:space="preserve"> </v>
      </c>
      <c r="W682" s="10">
        <f>IF($S$4="", SUMIFS('무신사 메타 광고'!$K:$K, '무신사 메타 광고'!$C:$C, $R682),SUMIFS('무신사 메타 광고'!$K:$K,'무신사 메타 광고'!$I:$I,$S$4,'무신사 메타 광고'!$C:$C,$R682))</f>
        <v>0</v>
      </c>
      <c r="X682" s="10">
        <f>IF($S$4="", SUMIFS('무신사 메타 광고'!$N:$N, '무신사 메타 광고'!$C:$C, $R682),SUMIFS('무신사 메타 광고'!$N:$N,'무신사 메타 광고'!$I:$I,$S$4,'무신사 메타 광고'!$C:$C,$R682))</f>
        <v>0</v>
      </c>
      <c r="Y682" s="11">
        <f t="shared" si="33"/>
        <v>0</v>
      </c>
      <c r="Z682" s="12" t="str">
        <f t="shared" si="37"/>
        <v xml:space="preserve"> </v>
      </c>
      <c r="AB682" s="10">
        <f>IF($S$4="", SUMIFS('무신사 메타 광고'!$X:$X, '무신사 메타 광고'!$C:$C, $R682),SUMIFS('무신사 메타 광고'!$X:$X,'무신사 메타 광고'!$I:$I,$S$4,'무신사 메타 광고'!$C:$C,$R682))</f>
        <v>0</v>
      </c>
      <c r="AC682" s="11">
        <f t="shared" si="34"/>
        <v>0</v>
      </c>
    </row>
    <row r="683" spans="2:29">
      <c r="B683" s="9"/>
      <c r="C683" s="10">
        <f>IF($C$4="", SUMIFS('무신사 메타 광고'!$L:$L, '무신사 메타 광고'!$D:$D, $B683), SUMIFS('무신사 메타 광고'!$L:$L, '무신사 메타 광고'!$I:$I, $C$4, '무신사 메타 광고'!$D:$D, $B683))</f>
        <v>0</v>
      </c>
      <c r="D683" s="10">
        <f>IF($C$4="", SUMIFS('무신사 메타 광고'!$V:$V, '무신사 메타 광고'!$D:$D, $B683), SUMIFS('무신사 메타 광고'!$V:$V,'무신사 메타 광고'!$I:$I,$C$4,'무신사 메타 광고'!$D:$D,$B683))</f>
        <v>0</v>
      </c>
      <c r="E683" s="11">
        <f t="shared" si="27"/>
        <v>0</v>
      </c>
      <c r="F683" s="12" t="str">
        <f t="shared" si="35"/>
        <v xml:space="preserve"> </v>
      </c>
      <c r="G683" s="10">
        <f>IF($C$4="", SUMIFS('무신사 메타 광고'!$K:$K, '무신사 메타 광고'!$D:$D, $B683), SUMIFS('무신사 메타 광고'!$K:$K,'무신사 메타 광고'!$I:$I,$C$4,'무신사 메타 광고'!D:D,$B683))</f>
        <v>0</v>
      </c>
      <c r="H683" s="10">
        <f>IF($C$4="", SUMIFS('무신사 메타 광고'!$N:$N, '무신사 메타 광고'!$D:$D, $B683),SUMIFS('무신사 메타 광고'!$N:$N,'무신사 메타 광고'!$I:$I,$C$4,'무신사 메타 광고'!$D:$D,$B683))</f>
        <v>0</v>
      </c>
      <c r="I683" s="10">
        <f>IF($C$4="", SUMIFS('무신사 메타 광고'!$U:$U, '무신사 메타 광고'!$D:$D, $B683),SUMIFS('무신사 메타 광고'!$U:$U,'무신사 메타 광고'!$I:$I,$C$4,'무신사 메타 광고'!$D:$D,$B683))</f>
        <v>0</v>
      </c>
      <c r="J683" s="11">
        <f t="shared" si="28"/>
        <v>0</v>
      </c>
      <c r="K683" s="11">
        <f t="shared" si="29"/>
        <v>0</v>
      </c>
      <c r="L683" s="12" t="str">
        <f t="shared" si="30"/>
        <v xml:space="preserve"> </v>
      </c>
      <c r="N683" s="10">
        <f>IF($C$4="", SUMIFS('무신사 메타 광고'!$X:$X, '무신사 메타 광고'!$D:$D, $B683),SUMIFS('무신사 메타 광고'!$X:$X,'무신사 메타 광고'!I:I,$C$4,'무신사 메타 광고'!D:D,$B683))</f>
        <v>0</v>
      </c>
      <c r="O683" s="11">
        <f t="shared" si="31"/>
        <v>0</v>
      </c>
      <c r="R683" s="13"/>
      <c r="S683" s="10">
        <f>IF($S$4="", SUMIFS('무신사 메타 광고'!$L:$L, '무신사 메타 광고'!$C:$C, $R683),SUMIFS('무신사 메타 광고'!L:L,'무신사 메타 광고'!$I:$I,$S$4,'무신사 메타 광고'!$C:$C,$R683))</f>
        <v>0</v>
      </c>
      <c r="T683" s="10">
        <f>IF($S$4="", SUMIFS('무신사 메타 광고'!$V:$V, '무신사 메타 광고'!$C:$C, $R683),SUMIFS('무신사 메타 광고'!$V:$V,'무신사 메타 광고'!$I:$I,$S$4,'무신사 메타 광고'!$C:$C,$R683))</f>
        <v>0</v>
      </c>
      <c r="U683" s="11">
        <f t="shared" si="32"/>
        <v>0</v>
      </c>
      <c r="V683" s="12" t="str">
        <f t="shared" si="36"/>
        <v xml:space="preserve"> </v>
      </c>
      <c r="W683" s="10">
        <f>IF($S$4="", SUMIFS('무신사 메타 광고'!$K:$K, '무신사 메타 광고'!$C:$C, $R683),SUMIFS('무신사 메타 광고'!$K:$K,'무신사 메타 광고'!$I:$I,$S$4,'무신사 메타 광고'!$C:$C,$R683))</f>
        <v>0</v>
      </c>
      <c r="X683" s="10">
        <f>IF($S$4="", SUMIFS('무신사 메타 광고'!$N:$N, '무신사 메타 광고'!$C:$C, $R683),SUMIFS('무신사 메타 광고'!$N:$N,'무신사 메타 광고'!$I:$I,$S$4,'무신사 메타 광고'!$C:$C,$R683))</f>
        <v>0</v>
      </c>
      <c r="Y683" s="11">
        <f t="shared" si="33"/>
        <v>0</v>
      </c>
      <c r="Z683" s="12" t="str">
        <f t="shared" si="37"/>
        <v xml:space="preserve"> </v>
      </c>
      <c r="AB683" s="10">
        <f>IF($S$4="", SUMIFS('무신사 메타 광고'!$X:$X, '무신사 메타 광고'!$C:$C, $R683),SUMIFS('무신사 메타 광고'!$X:$X,'무신사 메타 광고'!$I:$I,$S$4,'무신사 메타 광고'!$C:$C,$R683))</f>
        <v>0</v>
      </c>
      <c r="AC683" s="11">
        <f t="shared" si="34"/>
        <v>0</v>
      </c>
    </row>
    <row r="684" spans="2:29">
      <c r="B684" s="9"/>
      <c r="C684" s="10">
        <f>IF($C$4="", SUMIFS('무신사 메타 광고'!$L:$L, '무신사 메타 광고'!$D:$D, $B684), SUMIFS('무신사 메타 광고'!$L:$L, '무신사 메타 광고'!$I:$I, $C$4, '무신사 메타 광고'!$D:$D, $B684))</f>
        <v>0</v>
      </c>
      <c r="D684" s="10">
        <f>IF($C$4="", SUMIFS('무신사 메타 광고'!$V:$V, '무신사 메타 광고'!$D:$D, $B684), SUMIFS('무신사 메타 광고'!$V:$V,'무신사 메타 광고'!$I:$I,$C$4,'무신사 메타 광고'!$D:$D,$B684))</f>
        <v>0</v>
      </c>
      <c r="E684" s="11">
        <f t="shared" si="27"/>
        <v>0</v>
      </c>
      <c r="F684" s="12" t="str">
        <f t="shared" si="35"/>
        <v xml:space="preserve"> </v>
      </c>
      <c r="G684" s="10">
        <f>IF($C$4="", SUMIFS('무신사 메타 광고'!$K:$K, '무신사 메타 광고'!$D:$D, $B684), SUMIFS('무신사 메타 광고'!$K:$K,'무신사 메타 광고'!$I:$I,$C$4,'무신사 메타 광고'!D:D,$B684))</f>
        <v>0</v>
      </c>
      <c r="H684" s="10">
        <f>IF($C$4="", SUMIFS('무신사 메타 광고'!$N:$N, '무신사 메타 광고'!$D:$D, $B684),SUMIFS('무신사 메타 광고'!$N:$N,'무신사 메타 광고'!$I:$I,$C$4,'무신사 메타 광고'!$D:$D,$B684))</f>
        <v>0</v>
      </c>
      <c r="I684" s="10">
        <f>IF($C$4="", SUMIFS('무신사 메타 광고'!$U:$U, '무신사 메타 광고'!$D:$D, $B684),SUMIFS('무신사 메타 광고'!$U:$U,'무신사 메타 광고'!$I:$I,$C$4,'무신사 메타 광고'!$D:$D,$B684))</f>
        <v>0</v>
      </c>
      <c r="J684" s="11">
        <f t="shared" si="28"/>
        <v>0</v>
      </c>
      <c r="K684" s="11">
        <f t="shared" si="29"/>
        <v>0</v>
      </c>
      <c r="L684" s="12" t="str">
        <f t="shared" si="30"/>
        <v xml:space="preserve"> </v>
      </c>
      <c r="N684" s="10">
        <f>IF($C$4="", SUMIFS('무신사 메타 광고'!$X:$X, '무신사 메타 광고'!$D:$D, $B684),SUMIFS('무신사 메타 광고'!$X:$X,'무신사 메타 광고'!I:I,$C$4,'무신사 메타 광고'!D:D,$B684))</f>
        <v>0</v>
      </c>
      <c r="O684" s="11">
        <f t="shared" si="31"/>
        <v>0</v>
      </c>
      <c r="R684" s="13"/>
      <c r="S684" s="10">
        <f>IF($S$4="", SUMIFS('무신사 메타 광고'!$L:$L, '무신사 메타 광고'!$C:$C, $R684),SUMIFS('무신사 메타 광고'!L:L,'무신사 메타 광고'!$I:$I,$S$4,'무신사 메타 광고'!$C:$C,$R684))</f>
        <v>0</v>
      </c>
      <c r="T684" s="10">
        <f>IF($S$4="", SUMIFS('무신사 메타 광고'!$V:$V, '무신사 메타 광고'!$C:$C, $R684),SUMIFS('무신사 메타 광고'!$V:$V,'무신사 메타 광고'!$I:$I,$S$4,'무신사 메타 광고'!$C:$C,$R684))</f>
        <v>0</v>
      </c>
      <c r="U684" s="11">
        <f t="shared" si="32"/>
        <v>0</v>
      </c>
      <c r="V684" s="12" t="str">
        <f t="shared" si="36"/>
        <v xml:space="preserve"> </v>
      </c>
      <c r="W684" s="10">
        <f>IF($S$4="", SUMIFS('무신사 메타 광고'!$K:$K, '무신사 메타 광고'!$C:$C, $R684),SUMIFS('무신사 메타 광고'!$K:$K,'무신사 메타 광고'!$I:$I,$S$4,'무신사 메타 광고'!$C:$C,$R684))</f>
        <v>0</v>
      </c>
      <c r="X684" s="10">
        <f>IF($S$4="", SUMIFS('무신사 메타 광고'!$N:$N, '무신사 메타 광고'!$C:$C, $R684),SUMIFS('무신사 메타 광고'!$N:$N,'무신사 메타 광고'!$I:$I,$S$4,'무신사 메타 광고'!$C:$C,$R684))</f>
        <v>0</v>
      </c>
      <c r="Y684" s="11">
        <f t="shared" si="33"/>
        <v>0</v>
      </c>
      <c r="Z684" s="12" t="str">
        <f t="shared" si="37"/>
        <v xml:space="preserve"> </v>
      </c>
      <c r="AB684" s="10">
        <f>IF($S$4="", SUMIFS('무신사 메타 광고'!$X:$X, '무신사 메타 광고'!$C:$C, $R684),SUMIFS('무신사 메타 광고'!$X:$X,'무신사 메타 광고'!$I:$I,$S$4,'무신사 메타 광고'!$C:$C,$R684))</f>
        <v>0</v>
      </c>
      <c r="AC684" s="11">
        <f t="shared" si="34"/>
        <v>0</v>
      </c>
    </row>
    <row r="685" spans="2:29">
      <c r="B685" s="9"/>
      <c r="C685" s="10">
        <f>IF($C$4="", SUMIFS('무신사 메타 광고'!$L:$L, '무신사 메타 광고'!$D:$D, $B685), SUMIFS('무신사 메타 광고'!$L:$L, '무신사 메타 광고'!$I:$I, $C$4, '무신사 메타 광고'!$D:$D, $B685))</f>
        <v>0</v>
      </c>
      <c r="D685" s="10">
        <f>IF($C$4="", SUMIFS('무신사 메타 광고'!$V:$V, '무신사 메타 광고'!$D:$D, $B685), SUMIFS('무신사 메타 광고'!$V:$V,'무신사 메타 광고'!$I:$I,$C$4,'무신사 메타 광고'!$D:$D,$B685))</f>
        <v>0</v>
      </c>
      <c r="E685" s="11">
        <f t="shared" si="27"/>
        <v>0</v>
      </c>
      <c r="F685" s="12" t="str">
        <f t="shared" si="35"/>
        <v xml:space="preserve"> </v>
      </c>
      <c r="G685" s="10">
        <f>IF($C$4="", SUMIFS('무신사 메타 광고'!$K:$K, '무신사 메타 광고'!$D:$D, $B685), SUMIFS('무신사 메타 광고'!$K:$K,'무신사 메타 광고'!$I:$I,$C$4,'무신사 메타 광고'!D:D,$B685))</f>
        <v>0</v>
      </c>
      <c r="H685" s="10">
        <f>IF($C$4="", SUMIFS('무신사 메타 광고'!$N:$N, '무신사 메타 광고'!$D:$D, $B685),SUMIFS('무신사 메타 광고'!$N:$N,'무신사 메타 광고'!$I:$I,$C$4,'무신사 메타 광고'!$D:$D,$B685))</f>
        <v>0</v>
      </c>
      <c r="I685" s="10">
        <f>IF($C$4="", SUMIFS('무신사 메타 광고'!$U:$U, '무신사 메타 광고'!$D:$D, $B685),SUMIFS('무신사 메타 광고'!$U:$U,'무신사 메타 광고'!$I:$I,$C$4,'무신사 메타 광고'!$D:$D,$B685))</f>
        <v>0</v>
      </c>
      <c r="J685" s="11">
        <f t="shared" si="28"/>
        <v>0</v>
      </c>
      <c r="K685" s="11">
        <f t="shared" si="29"/>
        <v>0</v>
      </c>
      <c r="L685" s="12" t="str">
        <f t="shared" si="30"/>
        <v xml:space="preserve"> </v>
      </c>
      <c r="N685" s="10">
        <f>IF($C$4="", SUMIFS('무신사 메타 광고'!$X:$X, '무신사 메타 광고'!$D:$D, $B685),SUMIFS('무신사 메타 광고'!$X:$X,'무신사 메타 광고'!I:I,$C$4,'무신사 메타 광고'!D:D,$B685))</f>
        <v>0</v>
      </c>
      <c r="O685" s="11">
        <f t="shared" si="31"/>
        <v>0</v>
      </c>
      <c r="R685" s="13"/>
      <c r="S685" s="10">
        <f>IF($S$4="", SUMIFS('무신사 메타 광고'!$L:$L, '무신사 메타 광고'!$C:$C, $R685),SUMIFS('무신사 메타 광고'!L:L,'무신사 메타 광고'!$I:$I,$S$4,'무신사 메타 광고'!$C:$C,$R685))</f>
        <v>0</v>
      </c>
      <c r="T685" s="10">
        <f>IF($S$4="", SUMIFS('무신사 메타 광고'!$V:$V, '무신사 메타 광고'!$C:$C, $R685),SUMIFS('무신사 메타 광고'!$V:$V,'무신사 메타 광고'!$I:$I,$S$4,'무신사 메타 광고'!$C:$C,$R685))</f>
        <v>0</v>
      </c>
      <c r="U685" s="11">
        <f t="shared" si="32"/>
        <v>0</v>
      </c>
      <c r="V685" s="12" t="str">
        <f t="shared" si="36"/>
        <v xml:space="preserve"> </v>
      </c>
      <c r="W685" s="10">
        <f>IF($S$4="", SUMIFS('무신사 메타 광고'!$K:$K, '무신사 메타 광고'!$C:$C, $R685),SUMIFS('무신사 메타 광고'!$K:$K,'무신사 메타 광고'!$I:$I,$S$4,'무신사 메타 광고'!$C:$C,$R685))</f>
        <v>0</v>
      </c>
      <c r="X685" s="10">
        <f>IF($S$4="", SUMIFS('무신사 메타 광고'!$N:$N, '무신사 메타 광고'!$C:$C, $R685),SUMIFS('무신사 메타 광고'!$N:$N,'무신사 메타 광고'!$I:$I,$S$4,'무신사 메타 광고'!$C:$C,$R685))</f>
        <v>0</v>
      </c>
      <c r="Y685" s="11">
        <f t="shared" si="33"/>
        <v>0</v>
      </c>
      <c r="Z685" s="12" t="str">
        <f t="shared" si="37"/>
        <v xml:space="preserve"> </v>
      </c>
      <c r="AB685" s="10">
        <f>IF($S$4="", SUMIFS('무신사 메타 광고'!$X:$X, '무신사 메타 광고'!$C:$C, $R685),SUMIFS('무신사 메타 광고'!$X:$X,'무신사 메타 광고'!$I:$I,$S$4,'무신사 메타 광고'!$C:$C,$R685))</f>
        <v>0</v>
      </c>
      <c r="AC685" s="11">
        <f t="shared" si="34"/>
        <v>0</v>
      </c>
    </row>
    <row r="686" spans="2:29">
      <c r="B686" s="9"/>
      <c r="C686" s="10">
        <f>IF($C$4="", SUMIFS('무신사 메타 광고'!$L:$L, '무신사 메타 광고'!$D:$D, $B686), SUMIFS('무신사 메타 광고'!$L:$L, '무신사 메타 광고'!$I:$I, $C$4, '무신사 메타 광고'!$D:$D, $B686))</f>
        <v>0</v>
      </c>
      <c r="D686" s="10">
        <f>IF($C$4="", SUMIFS('무신사 메타 광고'!$V:$V, '무신사 메타 광고'!$D:$D, $B686), SUMIFS('무신사 메타 광고'!$V:$V,'무신사 메타 광고'!$I:$I,$C$4,'무신사 메타 광고'!$D:$D,$B686))</f>
        <v>0</v>
      </c>
      <c r="E686" s="11">
        <f t="shared" si="27"/>
        <v>0</v>
      </c>
      <c r="F686" s="12" t="str">
        <f t="shared" si="35"/>
        <v xml:space="preserve"> </v>
      </c>
      <c r="G686" s="10">
        <f>IF($C$4="", SUMIFS('무신사 메타 광고'!$K:$K, '무신사 메타 광고'!$D:$D, $B686), SUMIFS('무신사 메타 광고'!$K:$K,'무신사 메타 광고'!$I:$I,$C$4,'무신사 메타 광고'!D:D,$B686))</f>
        <v>0</v>
      </c>
      <c r="H686" s="10">
        <f>IF($C$4="", SUMIFS('무신사 메타 광고'!$N:$N, '무신사 메타 광고'!$D:$D, $B686),SUMIFS('무신사 메타 광고'!$N:$N,'무신사 메타 광고'!$I:$I,$C$4,'무신사 메타 광고'!$D:$D,$B686))</f>
        <v>0</v>
      </c>
      <c r="I686" s="10">
        <f>IF($C$4="", SUMIFS('무신사 메타 광고'!$U:$U, '무신사 메타 광고'!$D:$D, $B686),SUMIFS('무신사 메타 광고'!$U:$U,'무신사 메타 광고'!$I:$I,$C$4,'무신사 메타 광고'!$D:$D,$B686))</f>
        <v>0</v>
      </c>
      <c r="J686" s="11">
        <f t="shared" si="28"/>
        <v>0</v>
      </c>
      <c r="K686" s="11">
        <f t="shared" si="29"/>
        <v>0</v>
      </c>
      <c r="L686" s="12" t="str">
        <f t="shared" si="30"/>
        <v xml:space="preserve"> </v>
      </c>
      <c r="N686" s="10">
        <f>IF($C$4="", SUMIFS('무신사 메타 광고'!$X:$X, '무신사 메타 광고'!$D:$D, $B686),SUMIFS('무신사 메타 광고'!$X:$X,'무신사 메타 광고'!I:I,$C$4,'무신사 메타 광고'!D:D,$B686))</f>
        <v>0</v>
      </c>
      <c r="O686" s="11">
        <f t="shared" si="31"/>
        <v>0</v>
      </c>
      <c r="R686" s="13"/>
      <c r="S686" s="10">
        <f>IF($S$4="", SUMIFS('무신사 메타 광고'!$L:$L, '무신사 메타 광고'!$C:$C, $R686),SUMIFS('무신사 메타 광고'!L:L,'무신사 메타 광고'!$I:$I,$S$4,'무신사 메타 광고'!$C:$C,$R686))</f>
        <v>0</v>
      </c>
      <c r="T686" s="10">
        <f>IF($S$4="", SUMIFS('무신사 메타 광고'!$V:$V, '무신사 메타 광고'!$C:$C, $R686),SUMIFS('무신사 메타 광고'!$V:$V,'무신사 메타 광고'!$I:$I,$S$4,'무신사 메타 광고'!$C:$C,$R686))</f>
        <v>0</v>
      </c>
      <c r="U686" s="11">
        <f t="shared" si="32"/>
        <v>0</v>
      </c>
      <c r="V686" s="12" t="str">
        <f t="shared" si="36"/>
        <v xml:space="preserve"> </v>
      </c>
      <c r="W686" s="10">
        <f>IF($S$4="", SUMIFS('무신사 메타 광고'!$K:$K, '무신사 메타 광고'!$C:$C, $R686),SUMIFS('무신사 메타 광고'!$K:$K,'무신사 메타 광고'!$I:$I,$S$4,'무신사 메타 광고'!$C:$C,$R686))</f>
        <v>0</v>
      </c>
      <c r="X686" s="10">
        <f>IF($S$4="", SUMIFS('무신사 메타 광고'!$N:$N, '무신사 메타 광고'!$C:$C, $R686),SUMIFS('무신사 메타 광고'!$N:$N,'무신사 메타 광고'!$I:$I,$S$4,'무신사 메타 광고'!$C:$C,$R686))</f>
        <v>0</v>
      </c>
      <c r="Y686" s="11">
        <f t="shared" si="33"/>
        <v>0</v>
      </c>
      <c r="Z686" s="12" t="str">
        <f t="shared" si="37"/>
        <v xml:space="preserve"> </v>
      </c>
      <c r="AB686" s="10">
        <f>IF($S$4="", SUMIFS('무신사 메타 광고'!$X:$X, '무신사 메타 광고'!$C:$C, $R686),SUMIFS('무신사 메타 광고'!$X:$X,'무신사 메타 광고'!$I:$I,$S$4,'무신사 메타 광고'!$C:$C,$R686))</f>
        <v>0</v>
      </c>
      <c r="AC686" s="11">
        <f t="shared" si="34"/>
        <v>0</v>
      </c>
    </row>
    <row r="687" spans="2:29">
      <c r="B687" s="9"/>
      <c r="C687" s="10">
        <f>IF($C$4="", SUMIFS('무신사 메타 광고'!$L:$L, '무신사 메타 광고'!$D:$D, $B687), SUMIFS('무신사 메타 광고'!$L:$L, '무신사 메타 광고'!$I:$I, $C$4, '무신사 메타 광고'!$D:$D, $B687))</f>
        <v>0</v>
      </c>
      <c r="D687" s="10">
        <f>IF($C$4="", SUMIFS('무신사 메타 광고'!$V:$V, '무신사 메타 광고'!$D:$D, $B687), SUMIFS('무신사 메타 광고'!$V:$V,'무신사 메타 광고'!$I:$I,$C$4,'무신사 메타 광고'!$D:$D,$B687))</f>
        <v>0</v>
      </c>
      <c r="E687" s="11">
        <f t="shared" si="27"/>
        <v>0</v>
      </c>
      <c r="F687" s="12" t="str">
        <f t="shared" si="35"/>
        <v xml:space="preserve"> </v>
      </c>
      <c r="G687" s="10">
        <f>IF($C$4="", SUMIFS('무신사 메타 광고'!$K:$K, '무신사 메타 광고'!$D:$D, $B687), SUMIFS('무신사 메타 광고'!$K:$K,'무신사 메타 광고'!$I:$I,$C$4,'무신사 메타 광고'!D:D,$B687))</f>
        <v>0</v>
      </c>
      <c r="H687" s="10">
        <f>IF($C$4="", SUMIFS('무신사 메타 광고'!$N:$N, '무신사 메타 광고'!$D:$D, $B687),SUMIFS('무신사 메타 광고'!$N:$N,'무신사 메타 광고'!$I:$I,$C$4,'무신사 메타 광고'!$D:$D,$B687))</f>
        <v>0</v>
      </c>
      <c r="I687" s="10">
        <f>IF($C$4="", SUMIFS('무신사 메타 광고'!$U:$U, '무신사 메타 광고'!$D:$D, $B687),SUMIFS('무신사 메타 광고'!$U:$U,'무신사 메타 광고'!$I:$I,$C$4,'무신사 메타 광고'!$D:$D,$B687))</f>
        <v>0</v>
      </c>
      <c r="J687" s="11">
        <f t="shared" si="28"/>
        <v>0</v>
      </c>
      <c r="K687" s="11">
        <f t="shared" si="29"/>
        <v>0</v>
      </c>
      <c r="L687" s="12" t="str">
        <f t="shared" si="30"/>
        <v xml:space="preserve"> </v>
      </c>
      <c r="N687" s="10">
        <f>IF($C$4="", SUMIFS('무신사 메타 광고'!$X:$X, '무신사 메타 광고'!$D:$D, $B687),SUMIFS('무신사 메타 광고'!$X:$X,'무신사 메타 광고'!I:I,$C$4,'무신사 메타 광고'!D:D,$B687))</f>
        <v>0</v>
      </c>
      <c r="O687" s="11">
        <f t="shared" si="31"/>
        <v>0</v>
      </c>
      <c r="R687" s="13"/>
      <c r="S687" s="10">
        <f>IF($S$4="", SUMIFS('무신사 메타 광고'!$L:$L, '무신사 메타 광고'!$C:$C, $R687),SUMIFS('무신사 메타 광고'!L:L,'무신사 메타 광고'!$I:$I,$S$4,'무신사 메타 광고'!$C:$C,$R687))</f>
        <v>0</v>
      </c>
      <c r="T687" s="10">
        <f>IF($S$4="", SUMIFS('무신사 메타 광고'!$V:$V, '무신사 메타 광고'!$C:$C, $R687),SUMIFS('무신사 메타 광고'!$V:$V,'무신사 메타 광고'!$I:$I,$S$4,'무신사 메타 광고'!$C:$C,$R687))</f>
        <v>0</v>
      </c>
      <c r="U687" s="11">
        <f t="shared" si="32"/>
        <v>0</v>
      </c>
      <c r="V687" s="12" t="str">
        <f t="shared" si="36"/>
        <v xml:space="preserve"> </v>
      </c>
      <c r="W687" s="10">
        <f>IF($S$4="", SUMIFS('무신사 메타 광고'!$K:$K, '무신사 메타 광고'!$C:$C, $R687),SUMIFS('무신사 메타 광고'!$K:$K,'무신사 메타 광고'!$I:$I,$S$4,'무신사 메타 광고'!$C:$C,$R687))</f>
        <v>0</v>
      </c>
      <c r="X687" s="10">
        <f>IF($S$4="", SUMIFS('무신사 메타 광고'!$N:$N, '무신사 메타 광고'!$C:$C, $R687),SUMIFS('무신사 메타 광고'!$N:$N,'무신사 메타 광고'!$I:$I,$S$4,'무신사 메타 광고'!$C:$C,$R687))</f>
        <v>0</v>
      </c>
      <c r="Y687" s="11">
        <f t="shared" si="33"/>
        <v>0</v>
      </c>
      <c r="Z687" s="12" t="str">
        <f t="shared" si="37"/>
        <v xml:space="preserve"> </v>
      </c>
      <c r="AB687" s="10">
        <f>IF($S$4="", SUMIFS('무신사 메타 광고'!$X:$X, '무신사 메타 광고'!$C:$C, $R687),SUMIFS('무신사 메타 광고'!$X:$X,'무신사 메타 광고'!$I:$I,$S$4,'무신사 메타 광고'!$C:$C,$R687))</f>
        <v>0</v>
      </c>
      <c r="AC687" s="11">
        <f t="shared" si="34"/>
        <v>0</v>
      </c>
    </row>
    <row r="688" spans="2:29">
      <c r="B688" s="9"/>
      <c r="C688" s="10">
        <f>IF($C$4="", SUMIFS('무신사 메타 광고'!$L:$L, '무신사 메타 광고'!$D:$D, $B688), SUMIFS('무신사 메타 광고'!$L:$L, '무신사 메타 광고'!$I:$I, $C$4, '무신사 메타 광고'!$D:$D, $B688))</f>
        <v>0</v>
      </c>
      <c r="D688" s="10">
        <f>IF($C$4="", SUMIFS('무신사 메타 광고'!$V:$V, '무신사 메타 광고'!$D:$D, $B688), SUMIFS('무신사 메타 광고'!$V:$V,'무신사 메타 광고'!$I:$I,$C$4,'무신사 메타 광고'!$D:$D,$B688))</f>
        <v>0</v>
      </c>
      <c r="E688" s="11">
        <f t="shared" si="27"/>
        <v>0</v>
      </c>
      <c r="F688" s="12" t="str">
        <f t="shared" si="35"/>
        <v xml:space="preserve"> </v>
      </c>
      <c r="G688" s="10">
        <f>IF($C$4="", SUMIFS('무신사 메타 광고'!$K:$K, '무신사 메타 광고'!$D:$D, $B688), SUMIFS('무신사 메타 광고'!$K:$K,'무신사 메타 광고'!$I:$I,$C$4,'무신사 메타 광고'!D:D,$B688))</f>
        <v>0</v>
      </c>
      <c r="H688" s="10">
        <f>IF($C$4="", SUMIFS('무신사 메타 광고'!$N:$N, '무신사 메타 광고'!$D:$D, $B688),SUMIFS('무신사 메타 광고'!$N:$N,'무신사 메타 광고'!$I:$I,$C$4,'무신사 메타 광고'!$D:$D,$B688))</f>
        <v>0</v>
      </c>
      <c r="I688" s="10">
        <f>IF($C$4="", SUMIFS('무신사 메타 광고'!$U:$U, '무신사 메타 광고'!$D:$D, $B688),SUMIFS('무신사 메타 광고'!$U:$U,'무신사 메타 광고'!$I:$I,$C$4,'무신사 메타 광고'!$D:$D,$B688))</f>
        <v>0</v>
      </c>
      <c r="J688" s="11">
        <f t="shared" si="28"/>
        <v>0</v>
      </c>
      <c r="K688" s="11">
        <f t="shared" si="29"/>
        <v>0</v>
      </c>
      <c r="L688" s="12" t="str">
        <f t="shared" si="30"/>
        <v xml:space="preserve"> </v>
      </c>
      <c r="N688" s="10">
        <f>IF($C$4="", SUMIFS('무신사 메타 광고'!$X:$X, '무신사 메타 광고'!$D:$D, $B688),SUMIFS('무신사 메타 광고'!$X:$X,'무신사 메타 광고'!I:I,$C$4,'무신사 메타 광고'!D:D,$B688))</f>
        <v>0</v>
      </c>
      <c r="O688" s="11">
        <f t="shared" si="31"/>
        <v>0</v>
      </c>
      <c r="R688" s="13"/>
      <c r="S688" s="10">
        <f>IF($S$4="", SUMIFS('무신사 메타 광고'!$L:$L, '무신사 메타 광고'!$C:$C, $R688),SUMIFS('무신사 메타 광고'!L:L,'무신사 메타 광고'!$I:$I,$S$4,'무신사 메타 광고'!$C:$C,$R688))</f>
        <v>0</v>
      </c>
      <c r="T688" s="10">
        <f>IF($S$4="", SUMIFS('무신사 메타 광고'!$V:$V, '무신사 메타 광고'!$C:$C, $R688),SUMIFS('무신사 메타 광고'!$V:$V,'무신사 메타 광고'!$I:$I,$S$4,'무신사 메타 광고'!$C:$C,$R688))</f>
        <v>0</v>
      </c>
      <c r="U688" s="11">
        <f t="shared" si="32"/>
        <v>0</v>
      </c>
      <c r="V688" s="12" t="str">
        <f t="shared" si="36"/>
        <v xml:space="preserve"> </v>
      </c>
      <c r="W688" s="10">
        <f>IF($S$4="", SUMIFS('무신사 메타 광고'!$K:$K, '무신사 메타 광고'!$C:$C, $R688),SUMIFS('무신사 메타 광고'!$K:$K,'무신사 메타 광고'!$I:$I,$S$4,'무신사 메타 광고'!$C:$C,$R688))</f>
        <v>0</v>
      </c>
      <c r="X688" s="10">
        <f>IF($S$4="", SUMIFS('무신사 메타 광고'!$N:$N, '무신사 메타 광고'!$C:$C, $R688),SUMIFS('무신사 메타 광고'!$N:$N,'무신사 메타 광고'!$I:$I,$S$4,'무신사 메타 광고'!$C:$C,$R688))</f>
        <v>0</v>
      </c>
      <c r="Y688" s="11">
        <f t="shared" si="33"/>
        <v>0</v>
      </c>
      <c r="Z688" s="12" t="str">
        <f t="shared" si="37"/>
        <v xml:space="preserve"> </v>
      </c>
      <c r="AB688" s="10">
        <f>IF($S$4="", SUMIFS('무신사 메타 광고'!$X:$X, '무신사 메타 광고'!$C:$C, $R688),SUMIFS('무신사 메타 광고'!$X:$X,'무신사 메타 광고'!$I:$I,$S$4,'무신사 메타 광고'!$C:$C,$R688))</f>
        <v>0</v>
      </c>
      <c r="AC688" s="11">
        <f t="shared" si="34"/>
        <v>0</v>
      </c>
    </row>
    <row r="689" spans="2:29">
      <c r="B689" s="9"/>
      <c r="C689" s="10">
        <f>IF($C$4="", SUMIFS('무신사 메타 광고'!$L:$L, '무신사 메타 광고'!$D:$D, $B689), SUMIFS('무신사 메타 광고'!$L:$L, '무신사 메타 광고'!$I:$I, $C$4, '무신사 메타 광고'!$D:$D, $B689))</f>
        <v>0</v>
      </c>
      <c r="D689" s="10">
        <f>IF($C$4="", SUMIFS('무신사 메타 광고'!$V:$V, '무신사 메타 광고'!$D:$D, $B689), SUMIFS('무신사 메타 광고'!$V:$V,'무신사 메타 광고'!$I:$I,$C$4,'무신사 메타 광고'!$D:$D,$B689))</f>
        <v>0</v>
      </c>
      <c r="E689" s="11">
        <f t="shared" si="27"/>
        <v>0</v>
      </c>
      <c r="F689" s="12" t="str">
        <f t="shared" si="35"/>
        <v xml:space="preserve"> </v>
      </c>
      <c r="G689" s="10">
        <f>IF($C$4="", SUMIFS('무신사 메타 광고'!$K:$K, '무신사 메타 광고'!$D:$D, $B689), SUMIFS('무신사 메타 광고'!$K:$K,'무신사 메타 광고'!$I:$I,$C$4,'무신사 메타 광고'!D:D,$B689))</f>
        <v>0</v>
      </c>
      <c r="H689" s="10">
        <f>IF($C$4="", SUMIFS('무신사 메타 광고'!$N:$N, '무신사 메타 광고'!$D:$D, $B689),SUMIFS('무신사 메타 광고'!$N:$N,'무신사 메타 광고'!$I:$I,$C$4,'무신사 메타 광고'!$D:$D,$B689))</f>
        <v>0</v>
      </c>
      <c r="I689" s="10">
        <f>IF($C$4="", SUMIFS('무신사 메타 광고'!$U:$U, '무신사 메타 광고'!$D:$D, $B689),SUMIFS('무신사 메타 광고'!$U:$U,'무신사 메타 광고'!$I:$I,$C$4,'무신사 메타 광고'!$D:$D,$B689))</f>
        <v>0</v>
      </c>
      <c r="J689" s="11">
        <f t="shared" si="28"/>
        <v>0</v>
      </c>
      <c r="K689" s="11">
        <f t="shared" si="29"/>
        <v>0</v>
      </c>
      <c r="L689" s="12" t="str">
        <f t="shared" si="30"/>
        <v xml:space="preserve"> </v>
      </c>
      <c r="N689" s="10">
        <f>IF($C$4="", SUMIFS('무신사 메타 광고'!$X:$X, '무신사 메타 광고'!$D:$D, $B689),SUMIFS('무신사 메타 광고'!$X:$X,'무신사 메타 광고'!I:I,$C$4,'무신사 메타 광고'!D:D,$B689))</f>
        <v>0</v>
      </c>
      <c r="O689" s="11">
        <f t="shared" si="31"/>
        <v>0</v>
      </c>
      <c r="R689" s="13"/>
      <c r="S689" s="10">
        <f>IF($S$4="", SUMIFS('무신사 메타 광고'!$L:$L, '무신사 메타 광고'!$C:$C, $R689),SUMIFS('무신사 메타 광고'!L:L,'무신사 메타 광고'!$I:$I,$S$4,'무신사 메타 광고'!$C:$C,$R689))</f>
        <v>0</v>
      </c>
      <c r="T689" s="10">
        <f>IF($S$4="", SUMIFS('무신사 메타 광고'!$V:$V, '무신사 메타 광고'!$C:$C, $R689),SUMIFS('무신사 메타 광고'!$V:$V,'무신사 메타 광고'!$I:$I,$S$4,'무신사 메타 광고'!$C:$C,$R689))</f>
        <v>0</v>
      </c>
      <c r="U689" s="11">
        <f t="shared" si="32"/>
        <v>0</v>
      </c>
      <c r="V689" s="12" t="str">
        <f t="shared" si="36"/>
        <v xml:space="preserve"> </v>
      </c>
      <c r="W689" s="10">
        <f>IF($S$4="", SUMIFS('무신사 메타 광고'!$K:$K, '무신사 메타 광고'!$C:$C, $R689),SUMIFS('무신사 메타 광고'!$K:$K,'무신사 메타 광고'!$I:$I,$S$4,'무신사 메타 광고'!$C:$C,$R689))</f>
        <v>0</v>
      </c>
      <c r="X689" s="10">
        <f>IF($S$4="", SUMIFS('무신사 메타 광고'!$N:$N, '무신사 메타 광고'!$C:$C, $R689),SUMIFS('무신사 메타 광고'!$N:$N,'무신사 메타 광고'!$I:$I,$S$4,'무신사 메타 광고'!$C:$C,$R689))</f>
        <v>0</v>
      </c>
      <c r="Y689" s="11">
        <f t="shared" si="33"/>
        <v>0</v>
      </c>
      <c r="Z689" s="12" t="str">
        <f t="shared" si="37"/>
        <v xml:space="preserve"> </v>
      </c>
      <c r="AB689" s="10">
        <f>IF($S$4="", SUMIFS('무신사 메타 광고'!$X:$X, '무신사 메타 광고'!$C:$C, $R689),SUMIFS('무신사 메타 광고'!$X:$X,'무신사 메타 광고'!$I:$I,$S$4,'무신사 메타 광고'!$C:$C,$R689))</f>
        <v>0</v>
      </c>
      <c r="AC689" s="11">
        <f t="shared" si="34"/>
        <v>0</v>
      </c>
    </row>
    <row r="690" spans="2:29">
      <c r="B690" s="9"/>
      <c r="C690" s="10">
        <f>IF($C$4="", SUMIFS('무신사 메타 광고'!$L:$L, '무신사 메타 광고'!$D:$D, $B690), SUMIFS('무신사 메타 광고'!$L:$L, '무신사 메타 광고'!$I:$I, $C$4, '무신사 메타 광고'!$D:$D, $B690))</f>
        <v>0</v>
      </c>
      <c r="D690" s="10">
        <f>IF($C$4="", SUMIFS('무신사 메타 광고'!$V:$V, '무신사 메타 광고'!$D:$D, $B690), SUMIFS('무신사 메타 광고'!$V:$V,'무신사 메타 광고'!$I:$I,$C$4,'무신사 메타 광고'!$D:$D,$B690))</f>
        <v>0</v>
      </c>
      <c r="E690" s="11">
        <f t="shared" si="27"/>
        <v>0</v>
      </c>
      <c r="F690" s="12" t="str">
        <f t="shared" si="35"/>
        <v xml:space="preserve"> </v>
      </c>
      <c r="G690" s="10">
        <f>IF($C$4="", SUMIFS('무신사 메타 광고'!$K:$K, '무신사 메타 광고'!$D:$D, $B690), SUMIFS('무신사 메타 광고'!$K:$K,'무신사 메타 광고'!$I:$I,$C$4,'무신사 메타 광고'!D:D,$B690))</f>
        <v>0</v>
      </c>
      <c r="H690" s="10">
        <f>IF($C$4="", SUMIFS('무신사 메타 광고'!$N:$N, '무신사 메타 광고'!$D:$D, $B690),SUMIFS('무신사 메타 광고'!$N:$N,'무신사 메타 광고'!$I:$I,$C$4,'무신사 메타 광고'!$D:$D,$B690))</f>
        <v>0</v>
      </c>
      <c r="I690" s="10">
        <f>IF($C$4="", SUMIFS('무신사 메타 광고'!$U:$U, '무신사 메타 광고'!$D:$D, $B690),SUMIFS('무신사 메타 광고'!$U:$U,'무신사 메타 광고'!$I:$I,$C$4,'무신사 메타 광고'!$D:$D,$B690))</f>
        <v>0</v>
      </c>
      <c r="J690" s="11">
        <f t="shared" si="28"/>
        <v>0</v>
      </c>
      <c r="K690" s="11">
        <f t="shared" si="29"/>
        <v>0</v>
      </c>
      <c r="L690" s="12" t="str">
        <f t="shared" si="30"/>
        <v xml:space="preserve"> </v>
      </c>
      <c r="N690" s="10">
        <f>IF($C$4="", SUMIFS('무신사 메타 광고'!$X:$X, '무신사 메타 광고'!$D:$D, $B690),SUMIFS('무신사 메타 광고'!$X:$X,'무신사 메타 광고'!I:I,$C$4,'무신사 메타 광고'!D:D,$B690))</f>
        <v>0</v>
      </c>
      <c r="O690" s="11">
        <f t="shared" si="31"/>
        <v>0</v>
      </c>
      <c r="R690" s="13"/>
      <c r="S690" s="10">
        <f>IF($S$4="", SUMIFS('무신사 메타 광고'!$L:$L, '무신사 메타 광고'!$C:$C, $R690),SUMIFS('무신사 메타 광고'!L:L,'무신사 메타 광고'!$I:$I,$S$4,'무신사 메타 광고'!$C:$C,$R690))</f>
        <v>0</v>
      </c>
      <c r="T690" s="10">
        <f>IF($S$4="", SUMIFS('무신사 메타 광고'!$V:$V, '무신사 메타 광고'!$C:$C, $R690),SUMIFS('무신사 메타 광고'!$V:$V,'무신사 메타 광고'!$I:$I,$S$4,'무신사 메타 광고'!$C:$C,$R690))</f>
        <v>0</v>
      </c>
      <c r="U690" s="11">
        <f t="shared" si="32"/>
        <v>0</v>
      </c>
      <c r="V690" s="12" t="str">
        <f t="shared" si="36"/>
        <v xml:space="preserve"> </v>
      </c>
      <c r="W690" s="10">
        <f>IF($S$4="", SUMIFS('무신사 메타 광고'!$K:$K, '무신사 메타 광고'!$C:$C, $R690),SUMIFS('무신사 메타 광고'!$K:$K,'무신사 메타 광고'!$I:$I,$S$4,'무신사 메타 광고'!$C:$C,$R690))</f>
        <v>0</v>
      </c>
      <c r="X690" s="10">
        <f>IF($S$4="", SUMIFS('무신사 메타 광고'!$N:$N, '무신사 메타 광고'!$C:$C, $R690),SUMIFS('무신사 메타 광고'!$N:$N,'무신사 메타 광고'!$I:$I,$S$4,'무신사 메타 광고'!$C:$C,$R690))</f>
        <v>0</v>
      </c>
      <c r="Y690" s="11">
        <f t="shared" si="33"/>
        <v>0</v>
      </c>
      <c r="Z690" s="12" t="str">
        <f t="shared" si="37"/>
        <v xml:space="preserve"> </v>
      </c>
      <c r="AB690" s="10">
        <f>IF($S$4="", SUMIFS('무신사 메타 광고'!$X:$X, '무신사 메타 광고'!$C:$C, $R690),SUMIFS('무신사 메타 광고'!$X:$X,'무신사 메타 광고'!$I:$I,$S$4,'무신사 메타 광고'!$C:$C,$R690))</f>
        <v>0</v>
      </c>
      <c r="AC690" s="11">
        <f t="shared" si="34"/>
        <v>0</v>
      </c>
    </row>
    <row r="691" spans="2:29">
      <c r="B691" s="9"/>
      <c r="C691" s="10">
        <f>IF($C$4="", SUMIFS('무신사 메타 광고'!$L:$L, '무신사 메타 광고'!$D:$D, $B691), SUMIFS('무신사 메타 광고'!$L:$L, '무신사 메타 광고'!$I:$I, $C$4, '무신사 메타 광고'!$D:$D, $B691))</f>
        <v>0</v>
      </c>
      <c r="D691" s="10">
        <f>IF($C$4="", SUMIFS('무신사 메타 광고'!$V:$V, '무신사 메타 광고'!$D:$D, $B691), SUMIFS('무신사 메타 광고'!$V:$V,'무신사 메타 광고'!$I:$I,$C$4,'무신사 메타 광고'!$D:$D,$B691))</f>
        <v>0</v>
      </c>
      <c r="E691" s="11">
        <f t="shared" si="27"/>
        <v>0</v>
      </c>
      <c r="F691" s="12" t="str">
        <f t="shared" si="35"/>
        <v xml:space="preserve"> </v>
      </c>
      <c r="G691" s="10">
        <f>IF($C$4="", SUMIFS('무신사 메타 광고'!$K:$K, '무신사 메타 광고'!$D:$D, $B691), SUMIFS('무신사 메타 광고'!$K:$K,'무신사 메타 광고'!$I:$I,$C$4,'무신사 메타 광고'!D:D,$B691))</f>
        <v>0</v>
      </c>
      <c r="H691" s="10">
        <f>IF($C$4="", SUMIFS('무신사 메타 광고'!$N:$N, '무신사 메타 광고'!$D:$D, $B691),SUMIFS('무신사 메타 광고'!$N:$N,'무신사 메타 광고'!$I:$I,$C$4,'무신사 메타 광고'!$D:$D,$B691))</f>
        <v>0</v>
      </c>
      <c r="I691" s="10">
        <f>IF($C$4="", SUMIFS('무신사 메타 광고'!$U:$U, '무신사 메타 광고'!$D:$D, $B691),SUMIFS('무신사 메타 광고'!$U:$U,'무신사 메타 광고'!$I:$I,$C$4,'무신사 메타 광고'!$D:$D,$B691))</f>
        <v>0</v>
      </c>
      <c r="J691" s="11">
        <f t="shared" si="28"/>
        <v>0</v>
      </c>
      <c r="K691" s="11">
        <f t="shared" si="29"/>
        <v>0</v>
      </c>
      <c r="L691" s="12" t="str">
        <f t="shared" si="30"/>
        <v xml:space="preserve"> </v>
      </c>
      <c r="N691" s="10">
        <f>IF($C$4="", SUMIFS('무신사 메타 광고'!$X:$X, '무신사 메타 광고'!$D:$D, $B691),SUMIFS('무신사 메타 광고'!$X:$X,'무신사 메타 광고'!I:I,$C$4,'무신사 메타 광고'!D:D,$B691))</f>
        <v>0</v>
      </c>
      <c r="O691" s="11">
        <f t="shared" si="31"/>
        <v>0</v>
      </c>
      <c r="R691" s="13"/>
      <c r="S691" s="10">
        <f>IF($S$4="", SUMIFS('무신사 메타 광고'!$L:$L, '무신사 메타 광고'!$C:$C, $R691),SUMIFS('무신사 메타 광고'!L:L,'무신사 메타 광고'!$I:$I,$S$4,'무신사 메타 광고'!$C:$C,$R691))</f>
        <v>0</v>
      </c>
      <c r="T691" s="10">
        <f>IF($S$4="", SUMIFS('무신사 메타 광고'!$V:$V, '무신사 메타 광고'!$C:$C, $R691),SUMIFS('무신사 메타 광고'!$V:$V,'무신사 메타 광고'!$I:$I,$S$4,'무신사 메타 광고'!$C:$C,$R691))</f>
        <v>0</v>
      </c>
      <c r="U691" s="11">
        <f t="shared" si="32"/>
        <v>0</v>
      </c>
      <c r="V691" s="12" t="str">
        <f t="shared" si="36"/>
        <v xml:space="preserve"> </v>
      </c>
      <c r="W691" s="10">
        <f>IF($S$4="", SUMIFS('무신사 메타 광고'!$K:$K, '무신사 메타 광고'!$C:$C, $R691),SUMIFS('무신사 메타 광고'!$K:$K,'무신사 메타 광고'!$I:$I,$S$4,'무신사 메타 광고'!$C:$C,$R691))</f>
        <v>0</v>
      </c>
      <c r="X691" s="10">
        <f>IF($S$4="", SUMIFS('무신사 메타 광고'!$N:$N, '무신사 메타 광고'!$C:$C, $R691),SUMIFS('무신사 메타 광고'!$N:$N,'무신사 메타 광고'!$I:$I,$S$4,'무신사 메타 광고'!$C:$C,$R691))</f>
        <v>0</v>
      </c>
      <c r="Y691" s="11">
        <f t="shared" si="33"/>
        <v>0</v>
      </c>
      <c r="Z691" s="12" t="str">
        <f t="shared" si="37"/>
        <v xml:space="preserve"> </v>
      </c>
      <c r="AB691" s="10">
        <f>IF($S$4="", SUMIFS('무신사 메타 광고'!$X:$X, '무신사 메타 광고'!$C:$C, $R691),SUMIFS('무신사 메타 광고'!$X:$X,'무신사 메타 광고'!$I:$I,$S$4,'무신사 메타 광고'!$C:$C,$R691))</f>
        <v>0</v>
      </c>
      <c r="AC691" s="11">
        <f t="shared" si="34"/>
        <v>0</v>
      </c>
    </row>
    <row r="692" spans="2:29">
      <c r="B692" s="9"/>
      <c r="C692" s="10">
        <f>IF($C$4="", SUMIFS('무신사 메타 광고'!$L:$L, '무신사 메타 광고'!$D:$D, $B692), SUMIFS('무신사 메타 광고'!$L:$L, '무신사 메타 광고'!$I:$I, $C$4, '무신사 메타 광고'!$D:$D, $B692))</f>
        <v>0</v>
      </c>
      <c r="D692" s="10">
        <f>IF($C$4="", SUMIFS('무신사 메타 광고'!$V:$V, '무신사 메타 광고'!$D:$D, $B692), SUMIFS('무신사 메타 광고'!$V:$V,'무신사 메타 광고'!$I:$I,$C$4,'무신사 메타 광고'!$D:$D,$B692))</f>
        <v>0</v>
      </c>
      <c r="E692" s="11">
        <f t="shared" si="27"/>
        <v>0</v>
      </c>
      <c r="F692" s="12" t="str">
        <f t="shared" si="35"/>
        <v xml:space="preserve"> </v>
      </c>
      <c r="G692" s="10">
        <f>IF($C$4="", SUMIFS('무신사 메타 광고'!$K:$K, '무신사 메타 광고'!$D:$D, $B692), SUMIFS('무신사 메타 광고'!$K:$K,'무신사 메타 광고'!$I:$I,$C$4,'무신사 메타 광고'!D:D,$B692))</f>
        <v>0</v>
      </c>
      <c r="H692" s="10">
        <f>IF($C$4="", SUMIFS('무신사 메타 광고'!$N:$N, '무신사 메타 광고'!$D:$D, $B692),SUMIFS('무신사 메타 광고'!$N:$N,'무신사 메타 광고'!$I:$I,$C$4,'무신사 메타 광고'!$D:$D,$B692))</f>
        <v>0</v>
      </c>
      <c r="I692" s="10">
        <f>IF($C$4="", SUMIFS('무신사 메타 광고'!$U:$U, '무신사 메타 광고'!$D:$D, $B692),SUMIFS('무신사 메타 광고'!$U:$U,'무신사 메타 광고'!$I:$I,$C$4,'무신사 메타 광고'!$D:$D,$B692))</f>
        <v>0</v>
      </c>
      <c r="J692" s="11">
        <f t="shared" si="28"/>
        <v>0</v>
      </c>
      <c r="K692" s="11">
        <f t="shared" si="29"/>
        <v>0</v>
      </c>
      <c r="L692" s="12" t="str">
        <f t="shared" si="30"/>
        <v xml:space="preserve"> </v>
      </c>
      <c r="N692" s="10">
        <f>IF($C$4="", SUMIFS('무신사 메타 광고'!$X:$X, '무신사 메타 광고'!$D:$D, $B692),SUMIFS('무신사 메타 광고'!$X:$X,'무신사 메타 광고'!I:I,$C$4,'무신사 메타 광고'!D:D,$B692))</f>
        <v>0</v>
      </c>
      <c r="O692" s="11">
        <f t="shared" si="31"/>
        <v>0</v>
      </c>
      <c r="R692" s="13"/>
      <c r="S692" s="10">
        <f>IF($S$4="", SUMIFS('무신사 메타 광고'!$L:$L, '무신사 메타 광고'!$C:$C, $R692),SUMIFS('무신사 메타 광고'!L:L,'무신사 메타 광고'!$I:$I,$S$4,'무신사 메타 광고'!$C:$C,$R692))</f>
        <v>0</v>
      </c>
      <c r="T692" s="10">
        <f>IF($S$4="", SUMIFS('무신사 메타 광고'!$V:$V, '무신사 메타 광고'!$C:$C, $R692),SUMIFS('무신사 메타 광고'!$V:$V,'무신사 메타 광고'!$I:$I,$S$4,'무신사 메타 광고'!$C:$C,$R692))</f>
        <v>0</v>
      </c>
      <c r="U692" s="11">
        <f t="shared" si="32"/>
        <v>0</v>
      </c>
      <c r="V692" s="12" t="str">
        <f t="shared" si="36"/>
        <v xml:space="preserve"> </v>
      </c>
      <c r="W692" s="10">
        <f>IF($S$4="", SUMIFS('무신사 메타 광고'!$K:$K, '무신사 메타 광고'!$C:$C, $R692),SUMIFS('무신사 메타 광고'!$K:$K,'무신사 메타 광고'!$I:$I,$S$4,'무신사 메타 광고'!$C:$C,$R692))</f>
        <v>0</v>
      </c>
      <c r="X692" s="10">
        <f>IF($S$4="", SUMIFS('무신사 메타 광고'!$N:$N, '무신사 메타 광고'!$C:$C, $R692),SUMIFS('무신사 메타 광고'!$N:$N,'무신사 메타 광고'!$I:$I,$S$4,'무신사 메타 광고'!$C:$C,$R692))</f>
        <v>0</v>
      </c>
      <c r="Y692" s="11">
        <f t="shared" si="33"/>
        <v>0</v>
      </c>
      <c r="Z692" s="12" t="str">
        <f t="shared" si="37"/>
        <v xml:space="preserve"> </v>
      </c>
      <c r="AB692" s="10">
        <f>IF($S$4="", SUMIFS('무신사 메타 광고'!$X:$X, '무신사 메타 광고'!$C:$C, $R692),SUMIFS('무신사 메타 광고'!$X:$X,'무신사 메타 광고'!$I:$I,$S$4,'무신사 메타 광고'!$C:$C,$R692))</f>
        <v>0</v>
      </c>
      <c r="AC692" s="11">
        <f t="shared" si="34"/>
        <v>0</v>
      </c>
    </row>
    <row r="693" spans="2:29">
      <c r="B693" s="9"/>
      <c r="C693" s="10">
        <f>IF($C$4="", SUMIFS('무신사 메타 광고'!$L:$L, '무신사 메타 광고'!$D:$D, $B693), SUMIFS('무신사 메타 광고'!$L:$L, '무신사 메타 광고'!$I:$I, $C$4, '무신사 메타 광고'!$D:$D, $B693))</f>
        <v>0</v>
      </c>
      <c r="D693" s="10">
        <f>IF($C$4="", SUMIFS('무신사 메타 광고'!$V:$V, '무신사 메타 광고'!$D:$D, $B693), SUMIFS('무신사 메타 광고'!$V:$V,'무신사 메타 광고'!$I:$I,$C$4,'무신사 메타 광고'!$D:$D,$B693))</f>
        <v>0</v>
      </c>
      <c r="E693" s="11">
        <f t="shared" si="27"/>
        <v>0</v>
      </c>
      <c r="F693" s="12" t="str">
        <f t="shared" si="35"/>
        <v xml:space="preserve"> </v>
      </c>
      <c r="G693" s="10">
        <f>IF($C$4="", SUMIFS('무신사 메타 광고'!$K:$K, '무신사 메타 광고'!$D:$D, $B693), SUMIFS('무신사 메타 광고'!$K:$K,'무신사 메타 광고'!$I:$I,$C$4,'무신사 메타 광고'!D:D,$B693))</f>
        <v>0</v>
      </c>
      <c r="H693" s="10">
        <f>IF($C$4="", SUMIFS('무신사 메타 광고'!$N:$N, '무신사 메타 광고'!$D:$D, $B693),SUMIFS('무신사 메타 광고'!$N:$N,'무신사 메타 광고'!$I:$I,$C$4,'무신사 메타 광고'!$D:$D,$B693))</f>
        <v>0</v>
      </c>
      <c r="I693" s="10">
        <f>IF($C$4="", SUMIFS('무신사 메타 광고'!$U:$U, '무신사 메타 광고'!$D:$D, $B693),SUMIFS('무신사 메타 광고'!$U:$U,'무신사 메타 광고'!$I:$I,$C$4,'무신사 메타 광고'!$D:$D,$B693))</f>
        <v>0</v>
      </c>
      <c r="J693" s="11">
        <f t="shared" si="28"/>
        <v>0</v>
      </c>
      <c r="K693" s="11">
        <f t="shared" si="29"/>
        <v>0</v>
      </c>
      <c r="L693" s="12" t="str">
        <f t="shared" si="30"/>
        <v xml:space="preserve"> </v>
      </c>
      <c r="N693" s="10">
        <f>IF($C$4="", SUMIFS('무신사 메타 광고'!$X:$X, '무신사 메타 광고'!$D:$D, $B693),SUMIFS('무신사 메타 광고'!$X:$X,'무신사 메타 광고'!I:I,$C$4,'무신사 메타 광고'!D:D,$B693))</f>
        <v>0</v>
      </c>
      <c r="O693" s="11">
        <f t="shared" si="31"/>
        <v>0</v>
      </c>
      <c r="R693" s="13"/>
      <c r="S693" s="10">
        <f>IF($S$4="", SUMIFS('무신사 메타 광고'!$L:$L, '무신사 메타 광고'!$C:$C, $R693),SUMIFS('무신사 메타 광고'!L:L,'무신사 메타 광고'!$I:$I,$S$4,'무신사 메타 광고'!$C:$C,$R693))</f>
        <v>0</v>
      </c>
      <c r="T693" s="10">
        <f>IF($S$4="", SUMIFS('무신사 메타 광고'!$V:$V, '무신사 메타 광고'!$C:$C, $R693),SUMIFS('무신사 메타 광고'!$V:$V,'무신사 메타 광고'!$I:$I,$S$4,'무신사 메타 광고'!$C:$C,$R693))</f>
        <v>0</v>
      </c>
      <c r="U693" s="11">
        <f t="shared" si="32"/>
        <v>0</v>
      </c>
      <c r="V693" s="12" t="str">
        <f t="shared" si="36"/>
        <v xml:space="preserve"> </v>
      </c>
      <c r="W693" s="10">
        <f>IF($S$4="", SUMIFS('무신사 메타 광고'!$K:$K, '무신사 메타 광고'!$C:$C, $R693),SUMIFS('무신사 메타 광고'!$K:$K,'무신사 메타 광고'!$I:$I,$S$4,'무신사 메타 광고'!$C:$C,$R693))</f>
        <v>0</v>
      </c>
      <c r="X693" s="10">
        <f>IF($S$4="", SUMIFS('무신사 메타 광고'!$N:$N, '무신사 메타 광고'!$C:$C, $R693),SUMIFS('무신사 메타 광고'!$N:$N,'무신사 메타 광고'!$I:$I,$S$4,'무신사 메타 광고'!$C:$C,$R693))</f>
        <v>0</v>
      </c>
      <c r="Y693" s="11">
        <f t="shared" si="33"/>
        <v>0</v>
      </c>
      <c r="Z693" s="12" t="str">
        <f t="shared" si="37"/>
        <v xml:space="preserve"> </v>
      </c>
      <c r="AB693" s="10">
        <f>IF($S$4="", SUMIFS('무신사 메타 광고'!$X:$X, '무신사 메타 광고'!$C:$C, $R693),SUMIFS('무신사 메타 광고'!$X:$X,'무신사 메타 광고'!$I:$I,$S$4,'무신사 메타 광고'!$C:$C,$R693))</f>
        <v>0</v>
      </c>
      <c r="AC693" s="11">
        <f t="shared" si="34"/>
        <v>0</v>
      </c>
    </row>
    <row r="694" spans="2:29">
      <c r="B694" s="9"/>
      <c r="C694" s="10">
        <f>IF($C$4="", SUMIFS('무신사 메타 광고'!$L:$L, '무신사 메타 광고'!$D:$D, $B694), SUMIFS('무신사 메타 광고'!$L:$L, '무신사 메타 광고'!$I:$I, $C$4, '무신사 메타 광고'!$D:$D, $B694))</f>
        <v>0</v>
      </c>
      <c r="D694" s="10">
        <f>IF($C$4="", SUMIFS('무신사 메타 광고'!$V:$V, '무신사 메타 광고'!$D:$D, $B694), SUMIFS('무신사 메타 광고'!$V:$V,'무신사 메타 광고'!$I:$I,$C$4,'무신사 메타 광고'!$D:$D,$B694))</f>
        <v>0</v>
      </c>
      <c r="E694" s="11">
        <f t="shared" si="27"/>
        <v>0</v>
      </c>
      <c r="F694" s="12" t="str">
        <f t="shared" si="35"/>
        <v xml:space="preserve"> </v>
      </c>
      <c r="G694" s="10">
        <f>IF($C$4="", SUMIFS('무신사 메타 광고'!$K:$K, '무신사 메타 광고'!$D:$D, $B694), SUMIFS('무신사 메타 광고'!$K:$K,'무신사 메타 광고'!$I:$I,$C$4,'무신사 메타 광고'!D:D,$B694))</f>
        <v>0</v>
      </c>
      <c r="H694" s="10">
        <f>IF($C$4="", SUMIFS('무신사 메타 광고'!$N:$N, '무신사 메타 광고'!$D:$D, $B694),SUMIFS('무신사 메타 광고'!$N:$N,'무신사 메타 광고'!$I:$I,$C$4,'무신사 메타 광고'!$D:$D,$B694))</f>
        <v>0</v>
      </c>
      <c r="I694" s="10">
        <f>IF($C$4="", SUMIFS('무신사 메타 광고'!$U:$U, '무신사 메타 광고'!$D:$D, $B694),SUMIFS('무신사 메타 광고'!$U:$U,'무신사 메타 광고'!$I:$I,$C$4,'무신사 메타 광고'!$D:$D,$B694))</f>
        <v>0</v>
      </c>
      <c r="J694" s="11">
        <f t="shared" si="28"/>
        <v>0</v>
      </c>
      <c r="K694" s="11">
        <f t="shared" si="29"/>
        <v>0</v>
      </c>
      <c r="L694" s="12" t="str">
        <f t="shared" si="30"/>
        <v xml:space="preserve"> </v>
      </c>
      <c r="N694" s="10">
        <f>IF($C$4="", SUMIFS('무신사 메타 광고'!$X:$X, '무신사 메타 광고'!$D:$D, $B694),SUMIFS('무신사 메타 광고'!$X:$X,'무신사 메타 광고'!I:I,$C$4,'무신사 메타 광고'!D:D,$B694))</f>
        <v>0</v>
      </c>
      <c r="O694" s="11">
        <f t="shared" si="31"/>
        <v>0</v>
      </c>
      <c r="R694" s="13"/>
      <c r="S694" s="10">
        <f>IF($S$4="", SUMIFS('무신사 메타 광고'!$L:$L, '무신사 메타 광고'!$C:$C, $R694),SUMIFS('무신사 메타 광고'!L:L,'무신사 메타 광고'!$I:$I,$S$4,'무신사 메타 광고'!$C:$C,$R694))</f>
        <v>0</v>
      </c>
      <c r="T694" s="10">
        <f>IF($S$4="", SUMIFS('무신사 메타 광고'!$V:$V, '무신사 메타 광고'!$C:$C, $R694),SUMIFS('무신사 메타 광고'!$V:$V,'무신사 메타 광고'!$I:$I,$S$4,'무신사 메타 광고'!$C:$C,$R694))</f>
        <v>0</v>
      </c>
      <c r="U694" s="11">
        <f t="shared" si="32"/>
        <v>0</v>
      </c>
      <c r="V694" s="12" t="str">
        <f t="shared" si="36"/>
        <v xml:space="preserve"> </v>
      </c>
      <c r="W694" s="10">
        <f>IF($S$4="", SUMIFS('무신사 메타 광고'!$K:$K, '무신사 메타 광고'!$C:$C, $R694),SUMIFS('무신사 메타 광고'!$K:$K,'무신사 메타 광고'!$I:$I,$S$4,'무신사 메타 광고'!$C:$C,$R694))</f>
        <v>0</v>
      </c>
      <c r="X694" s="10">
        <f>IF($S$4="", SUMIFS('무신사 메타 광고'!$N:$N, '무신사 메타 광고'!$C:$C, $R694),SUMIFS('무신사 메타 광고'!$N:$N,'무신사 메타 광고'!$I:$I,$S$4,'무신사 메타 광고'!$C:$C,$R694))</f>
        <v>0</v>
      </c>
      <c r="Y694" s="11">
        <f t="shared" si="33"/>
        <v>0</v>
      </c>
      <c r="Z694" s="12" t="str">
        <f t="shared" si="37"/>
        <v xml:space="preserve"> </v>
      </c>
      <c r="AB694" s="10">
        <f>IF($S$4="", SUMIFS('무신사 메타 광고'!$X:$X, '무신사 메타 광고'!$C:$C, $R694),SUMIFS('무신사 메타 광고'!$X:$X,'무신사 메타 광고'!$I:$I,$S$4,'무신사 메타 광고'!$C:$C,$R694))</f>
        <v>0</v>
      </c>
      <c r="AC694" s="11">
        <f t="shared" si="34"/>
        <v>0</v>
      </c>
    </row>
    <row r="695" spans="2:29">
      <c r="B695" s="9"/>
      <c r="C695" s="10">
        <f>IF($C$4="", SUMIFS('무신사 메타 광고'!$L:$L, '무신사 메타 광고'!$D:$D, $B695), SUMIFS('무신사 메타 광고'!$L:$L, '무신사 메타 광고'!$I:$I, $C$4, '무신사 메타 광고'!$D:$D, $B695))</f>
        <v>0</v>
      </c>
      <c r="D695" s="10">
        <f>IF($C$4="", SUMIFS('무신사 메타 광고'!$V:$V, '무신사 메타 광고'!$D:$D, $B695), SUMIFS('무신사 메타 광고'!$V:$V,'무신사 메타 광고'!$I:$I,$C$4,'무신사 메타 광고'!$D:$D,$B695))</f>
        <v>0</v>
      </c>
      <c r="E695" s="11">
        <f t="shared" si="27"/>
        <v>0</v>
      </c>
      <c r="F695" s="12" t="str">
        <f t="shared" si="35"/>
        <v xml:space="preserve"> </v>
      </c>
      <c r="G695" s="10">
        <f>IF($C$4="", SUMIFS('무신사 메타 광고'!$K:$K, '무신사 메타 광고'!$D:$D, $B695), SUMIFS('무신사 메타 광고'!$K:$K,'무신사 메타 광고'!$I:$I,$C$4,'무신사 메타 광고'!D:D,$B695))</f>
        <v>0</v>
      </c>
      <c r="H695" s="10">
        <f>IF($C$4="", SUMIFS('무신사 메타 광고'!$N:$N, '무신사 메타 광고'!$D:$D, $B695),SUMIFS('무신사 메타 광고'!$N:$N,'무신사 메타 광고'!$I:$I,$C$4,'무신사 메타 광고'!$D:$D,$B695))</f>
        <v>0</v>
      </c>
      <c r="I695" s="10">
        <f>IF($C$4="", SUMIFS('무신사 메타 광고'!$U:$U, '무신사 메타 광고'!$D:$D, $B695),SUMIFS('무신사 메타 광고'!$U:$U,'무신사 메타 광고'!$I:$I,$C$4,'무신사 메타 광고'!$D:$D,$B695))</f>
        <v>0</v>
      </c>
      <c r="J695" s="11">
        <f t="shared" si="28"/>
        <v>0</v>
      </c>
      <c r="K695" s="11">
        <f t="shared" si="29"/>
        <v>0</v>
      </c>
      <c r="L695" s="12" t="str">
        <f t="shared" si="30"/>
        <v xml:space="preserve"> </v>
      </c>
      <c r="N695" s="10">
        <f>IF($C$4="", SUMIFS('무신사 메타 광고'!$X:$X, '무신사 메타 광고'!$D:$D, $B695),SUMIFS('무신사 메타 광고'!$X:$X,'무신사 메타 광고'!I:I,$C$4,'무신사 메타 광고'!D:D,$B695))</f>
        <v>0</v>
      </c>
      <c r="O695" s="11">
        <f t="shared" si="31"/>
        <v>0</v>
      </c>
      <c r="R695" s="13"/>
      <c r="S695" s="10">
        <f>IF($S$4="", SUMIFS('무신사 메타 광고'!$L:$L, '무신사 메타 광고'!$C:$C, $R695),SUMIFS('무신사 메타 광고'!L:L,'무신사 메타 광고'!$I:$I,$S$4,'무신사 메타 광고'!$C:$C,$R695))</f>
        <v>0</v>
      </c>
      <c r="T695" s="10">
        <f>IF($S$4="", SUMIFS('무신사 메타 광고'!$V:$V, '무신사 메타 광고'!$C:$C, $R695),SUMIFS('무신사 메타 광고'!$V:$V,'무신사 메타 광고'!$I:$I,$S$4,'무신사 메타 광고'!$C:$C,$R695))</f>
        <v>0</v>
      </c>
      <c r="U695" s="11">
        <f t="shared" si="32"/>
        <v>0</v>
      </c>
      <c r="V695" s="12" t="str">
        <f t="shared" si="36"/>
        <v xml:space="preserve"> </v>
      </c>
      <c r="W695" s="10">
        <f>IF($S$4="", SUMIFS('무신사 메타 광고'!$K:$K, '무신사 메타 광고'!$C:$C, $R695),SUMIFS('무신사 메타 광고'!$K:$K,'무신사 메타 광고'!$I:$I,$S$4,'무신사 메타 광고'!$C:$C,$R695))</f>
        <v>0</v>
      </c>
      <c r="X695" s="10">
        <f>IF($S$4="", SUMIFS('무신사 메타 광고'!$N:$N, '무신사 메타 광고'!$C:$C, $R695),SUMIFS('무신사 메타 광고'!$N:$N,'무신사 메타 광고'!$I:$I,$S$4,'무신사 메타 광고'!$C:$C,$R695))</f>
        <v>0</v>
      </c>
      <c r="Y695" s="11">
        <f t="shared" si="33"/>
        <v>0</v>
      </c>
      <c r="Z695" s="12" t="str">
        <f t="shared" si="37"/>
        <v xml:space="preserve"> </v>
      </c>
      <c r="AB695" s="10">
        <f>IF($S$4="", SUMIFS('무신사 메타 광고'!$X:$X, '무신사 메타 광고'!$C:$C, $R695),SUMIFS('무신사 메타 광고'!$X:$X,'무신사 메타 광고'!$I:$I,$S$4,'무신사 메타 광고'!$C:$C,$R695))</f>
        <v>0</v>
      </c>
      <c r="AC695" s="11">
        <f t="shared" si="34"/>
        <v>0</v>
      </c>
    </row>
    <row r="696" spans="2:29">
      <c r="B696" s="9"/>
      <c r="C696" s="10">
        <f>IF($C$4="", SUMIFS('무신사 메타 광고'!$L:$L, '무신사 메타 광고'!$D:$D, $B696), SUMIFS('무신사 메타 광고'!$L:$L, '무신사 메타 광고'!$I:$I, $C$4, '무신사 메타 광고'!$D:$D, $B696))</f>
        <v>0</v>
      </c>
      <c r="D696" s="10">
        <f>IF($C$4="", SUMIFS('무신사 메타 광고'!$V:$V, '무신사 메타 광고'!$D:$D, $B696), SUMIFS('무신사 메타 광고'!$V:$V,'무신사 메타 광고'!$I:$I,$C$4,'무신사 메타 광고'!$D:$D,$B696))</f>
        <v>0</v>
      </c>
      <c r="E696" s="11">
        <f t="shared" si="27"/>
        <v>0</v>
      </c>
      <c r="F696" s="12" t="str">
        <f t="shared" si="35"/>
        <v xml:space="preserve"> </v>
      </c>
      <c r="G696" s="10">
        <f>IF($C$4="", SUMIFS('무신사 메타 광고'!$K:$K, '무신사 메타 광고'!$D:$D, $B696), SUMIFS('무신사 메타 광고'!$K:$K,'무신사 메타 광고'!$I:$I,$C$4,'무신사 메타 광고'!D:D,$B696))</f>
        <v>0</v>
      </c>
      <c r="H696" s="10">
        <f>IF($C$4="", SUMIFS('무신사 메타 광고'!$N:$N, '무신사 메타 광고'!$D:$D, $B696),SUMIFS('무신사 메타 광고'!$N:$N,'무신사 메타 광고'!$I:$I,$C$4,'무신사 메타 광고'!$D:$D,$B696))</f>
        <v>0</v>
      </c>
      <c r="I696" s="10">
        <f>IF($C$4="", SUMIFS('무신사 메타 광고'!$U:$U, '무신사 메타 광고'!$D:$D, $B696),SUMIFS('무신사 메타 광고'!$U:$U,'무신사 메타 광고'!$I:$I,$C$4,'무신사 메타 광고'!$D:$D,$B696))</f>
        <v>0</v>
      </c>
      <c r="J696" s="11">
        <f t="shared" si="28"/>
        <v>0</v>
      </c>
      <c r="K696" s="11">
        <f t="shared" si="29"/>
        <v>0</v>
      </c>
      <c r="L696" s="12" t="str">
        <f t="shared" si="30"/>
        <v xml:space="preserve"> </v>
      </c>
      <c r="N696" s="10">
        <f>IF($C$4="", SUMIFS('무신사 메타 광고'!$X:$X, '무신사 메타 광고'!$D:$D, $B696),SUMIFS('무신사 메타 광고'!$X:$X,'무신사 메타 광고'!I:I,$C$4,'무신사 메타 광고'!D:D,$B696))</f>
        <v>0</v>
      </c>
      <c r="O696" s="11">
        <f t="shared" si="31"/>
        <v>0</v>
      </c>
      <c r="R696" s="13"/>
      <c r="S696" s="10">
        <f>IF($S$4="", SUMIFS('무신사 메타 광고'!$L:$L, '무신사 메타 광고'!$C:$C, $R696),SUMIFS('무신사 메타 광고'!L:L,'무신사 메타 광고'!$I:$I,$S$4,'무신사 메타 광고'!$C:$C,$R696))</f>
        <v>0</v>
      </c>
      <c r="T696" s="10">
        <f>IF($S$4="", SUMIFS('무신사 메타 광고'!$V:$V, '무신사 메타 광고'!$C:$C, $R696),SUMIFS('무신사 메타 광고'!$V:$V,'무신사 메타 광고'!$I:$I,$S$4,'무신사 메타 광고'!$C:$C,$R696))</f>
        <v>0</v>
      </c>
      <c r="U696" s="11">
        <f t="shared" si="32"/>
        <v>0</v>
      </c>
      <c r="V696" s="12" t="str">
        <f t="shared" si="36"/>
        <v xml:space="preserve"> </v>
      </c>
      <c r="W696" s="10">
        <f>IF($S$4="", SUMIFS('무신사 메타 광고'!$K:$K, '무신사 메타 광고'!$C:$C, $R696),SUMIFS('무신사 메타 광고'!$K:$K,'무신사 메타 광고'!$I:$I,$S$4,'무신사 메타 광고'!$C:$C,$R696))</f>
        <v>0</v>
      </c>
      <c r="X696" s="10">
        <f>IF($S$4="", SUMIFS('무신사 메타 광고'!$N:$N, '무신사 메타 광고'!$C:$C, $R696),SUMIFS('무신사 메타 광고'!$N:$N,'무신사 메타 광고'!$I:$I,$S$4,'무신사 메타 광고'!$C:$C,$R696))</f>
        <v>0</v>
      </c>
      <c r="Y696" s="11">
        <f t="shared" si="33"/>
        <v>0</v>
      </c>
      <c r="Z696" s="12" t="str">
        <f t="shared" si="37"/>
        <v xml:space="preserve"> </v>
      </c>
      <c r="AB696" s="10">
        <f>IF($S$4="", SUMIFS('무신사 메타 광고'!$X:$X, '무신사 메타 광고'!$C:$C, $R696),SUMIFS('무신사 메타 광고'!$X:$X,'무신사 메타 광고'!$I:$I,$S$4,'무신사 메타 광고'!$C:$C,$R696))</f>
        <v>0</v>
      </c>
      <c r="AC696" s="11">
        <f t="shared" si="34"/>
        <v>0</v>
      </c>
    </row>
    <row r="697" spans="2:29">
      <c r="B697" s="9"/>
      <c r="C697" s="10">
        <f>IF($C$4="", SUMIFS('무신사 메타 광고'!$L:$L, '무신사 메타 광고'!$D:$D, $B697), SUMIFS('무신사 메타 광고'!$L:$L, '무신사 메타 광고'!$I:$I, $C$4, '무신사 메타 광고'!$D:$D, $B697))</f>
        <v>0</v>
      </c>
      <c r="D697" s="10">
        <f>IF($C$4="", SUMIFS('무신사 메타 광고'!$V:$V, '무신사 메타 광고'!$D:$D, $B697), SUMIFS('무신사 메타 광고'!$V:$V,'무신사 메타 광고'!$I:$I,$C$4,'무신사 메타 광고'!$D:$D,$B697))</f>
        <v>0</v>
      </c>
      <c r="E697" s="11">
        <f t="shared" si="27"/>
        <v>0</v>
      </c>
      <c r="F697" s="12" t="str">
        <f t="shared" si="35"/>
        <v xml:space="preserve"> </v>
      </c>
      <c r="G697" s="10">
        <f>IF($C$4="", SUMIFS('무신사 메타 광고'!$K:$K, '무신사 메타 광고'!$D:$D, $B697), SUMIFS('무신사 메타 광고'!$K:$K,'무신사 메타 광고'!$I:$I,$C$4,'무신사 메타 광고'!D:D,$B697))</f>
        <v>0</v>
      </c>
      <c r="H697" s="10">
        <f>IF($C$4="", SUMIFS('무신사 메타 광고'!$N:$N, '무신사 메타 광고'!$D:$D, $B697),SUMIFS('무신사 메타 광고'!$N:$N,'무신사 메타 광고'!$I:$I,$C$4,'무신사 메타 광고'!$D:$D,$B697))</f>
        <v>0</v>
      </c>
      <c r="I697" s="10">
        <f>IF($C$4="", SUMIFS('무신사 메타 광고'!$U:$U, '무신사 메타 광고'!$D:$D, $B697),SUMIFS('무신사 메타 광고'!$U:$U,'무신사 메타 광고'!$I:$I,$C$4,'무신사 메타 광고'!$D:$D,$B697))</f>
        <v>0</v>
      </c>
      <c r="J697" s="11">
        <f t="shared" si="28"/>
        <v>0</v>
      </c>
      <c r="K697" s="11">
        <f t="shared" si="29"/>
        <v>0</v>
      </c>
      <c r="L697" s="12" t="str">
        <f t="shared" si="30"/>
        <v xml:space="preserve"> </v>
      </c>
      <c r="N697" s="10">
        <f>IF($C$4="", SUMIFS('무신사 메타 광고'!$X:$X, '무신사 메타 광고'!$D:$D, $B697),SUMIFS('무신사 메타 광고'!$X:$X,'무신사 메타 광고'!I:I,$C$4,'무신사 메타 광고'!D:D,$B697))</f>
        <v>0</v>
      </c>
      <c r="O697" s="11">
        <f t="shared" si="31"/>
        <v>0</v>
      </c>
      <c r="R697" s="13"/>
      <c r="S697" s="10">
        <f>IF($S$4="", SUMIFS('무신사 메타 광고'!$L:$L, '무신사 메타 광고'!$C:$C, $R697),SUMIFS('무신사 메타 광고'!L:L,'무신사 메타 광고'!$I:$I,$S$4,'무신사 메타 광고'!$C:$C,$R697))</f>
        <v>0</v>
      </c>
      <c r="T697" s="10">
        <f>IF($S$4="", SUMIFS('무신사 메타 광고'!$V:$V, '무신사 메타 광고'!$C:$C, $R697),SUMIFS('무신사 메타 광고'!$V:$V,'무신사 메타 광고'!$I:$I,$S$4,'무신사 메타 광고'!$C:$C,$R697))</f>
        <v>0</v>
      </c>
      <c r="U697" s="11">
        <f t="shared" si="32"/>
        <v>0</v>
      </c>
      <c r="V697" s="12" t="str">
        <f t="shared" si="36"/>
        <v xml:space="preserve"> </v>
      </c>
      <c r="W697" s="10">
        <f>IF($S$4="", SUMIFS('무신사 메타 광고'!$K:$K, '무신사 메타 광고'!$C:$C, $R697),SUMIFS('무신사 메타 광고'!$K:$K,'무신사 메타 광고'!$I:$I,$S$4,'무신사 메타 광고'!$C:$C,$R697))</f>
        <v>0</v>
      </c>
      <c r="X697" s="10">
        <f>IF($S$4="", SUMIFS('무신사 메타 광고'!$N:$N, '무신사 메타 광고'!$C:$C, $R697),SUMIFS('무신사 메타 광고'!$N:$N,'무신사 메타 광고'!$I:$I,$S$4,'무신사 메타 광고'!$C:$C,$R697))</f>
        <v>0</v>
      </c>
      <c r="Y697" s="11">
        <f t="shared" si="33"/>
        <v>0</v>
      </c>
      <c r="Z697" s="12" t="str">
        <f t="shared" si="37"/>
        <v xml:space="preserve"> </v>
      </c>
      <c r="AB697" s="10">
        <f>IF($S$4="", SUMIFS('무신사 메타 광고'!$X:$X, '무신사 메타 광고'!$C:$C, $R697),SUMIFS('무신사 메타 광고'!$X:$X,'무신사 메타 광고'!$I:$I,$S$4,'무신사 메타 광고'!$C:$C,$R697))</f>
        <v>0</v>
      </c>
      <c r="AC697" s="11">
        <f t="shared" si="34"/>
        <v>0</v>
      </c>
    </row>
    <row r="698" spans="2:29">
      <c r="B698" s="9"/>
      <c r="C698" s="10">
        <f>IF($C$4="", SUMIFS('무신사 메타 광고'!$L:$L, '무신사 메타 광고'!$D:$D, $B698), SUMIFS('무신사 메타 광고'!$L:$L, '무신사 메타 광고'!$I:$I, $C$4, '무신사 메타 광고'!$D:$D, $B698))</f>
        <v>0</v>
      </c>
      <c r="D698" s="10">
        <f>IF($C$4="", SUMIFS('무신사 메타 광고'!$V:$V, '무신사 메타 광고'!$D:$D, $B698), SUMIFS('무신사 메타 광고'!$V:$V,'무신사 메타 광고'!$I:$I,$C$4,'무신사 메타 광고'!$D:$D,$B698))</f>
        <v>0</v>
      </c>
      <c r="E698" s="11">
        <f t="shared" si="27"/>
        <v>0</v>
      </c>
      <c r="F698" s="12" t="str">
        <f t="shared" si="35"/>
        <v xml:space="preserve"> </v>
      </c>
      <c r="G698" s="10">
        <f>IF($C$4="", SUMIFS('무신사 메타 광고'!$K:$K, '무신사 메타 광고'!$D:$D, $B698), SUMIFS('무신사 메타 광고'!$K:$K,'무신사 메타 광고'!$I:$I,$C$4,'무신사 메타 광고'!D:D,$B698))</f>
        <v>0</v>
      </c>
      <c r="H698" s="10">
        <f>IF($C$4="", SUMIFS('무신사 메타 광고'!$N:$N, '무신사 메타 광고'!$D:$D, $B698),SUMIFS('무신사 메타 광고'!$N:$N,'무신사 메타 광고'!$I:$I,$C$4,'무신사 메타 광고'!$D:$D,$B698))</f>
        <v>0</v>
      </c>
      <c r="I698" s="10">
        <f>IF($C$4="", SUMIFS('무신사 메타 광고'!$U:$U, '무신사 메타 광고'!$D:$D, $B698),SUMIFS('무신사 메타 광고'!$U:$U,'무신사 메타 광고'!$I:$I,$C$4,'무신사 메타 광고'!$D:$D,$B698))</f>
        <v>0</v>
      </c>
      <c r="J698" s="11">
        <f t="shared" si="28"/>
        <v>0</v>
      </c>
      <c r="K698" s="11">
        <f t="shared" si="29"/>
        <v>0</v>
      </c>
      <c r="L698" s="12" t="str">
        <f t="shared" si="30"/>
        <v xml:space="preserve"> </v>
      </c>
      <c r="N698" s="10">
        <f>IF($C$4="", SUMIFS('무신사 메타 광고'!$X:$X, '무신사 메타 광고'!$D:$D, $B698),SUMIFS('무신사 메타 광고'!$X:$X,'무신사 메타 광고'!I:I,$C$4,'무신사 메타 광고'!D:D,$B698))</f>
        <v>0</v>
      </c>
      <c r="O698" s="11">
        <f t="shared" si="31"/>
        <v>0</v>
      </c>
      <c r="R698" s="13"/>
      <c r="S698" s="10">
        <f>IF($S$4="", SUMIFS('무신사 메타 광고'!$L:$L, '무신사 메타 광고'!$C:$C, $R698),SUMIFS('무신사 메타 광고'!L:L,'무신사 메타 광고'!$I:$I,$S$4,'무신사 메타 광고'!$C:$C,$R698))</f>
        <v>0</v>
      </c>
      <c r="T698" s="10">
        <f>IF($S$4="", SUMIFS('무신사 메타 광고'!$V:$V, '무신사 메타 광고'!$C:$C, $R698),SUMIFS('무신사 메타 광고'!$V:$V,'무신사 메타 광고'!$I:$I,$S$4,'무신사 메타 광고'!$C:$C,$R698))</f>
        <v>0</v>
      </c>
      <c r="U698" s="11">
        <f t="shared" si="32"/>
        <v>0</v>
      </c>
      <c r="V698" s="12" t="str">
        <f t="shared" si="36"/>
        <v xml:space="preserve"> </v>
      </c>
      <c r="W698" s="10">
        <f>IF($S$4="", SUMIFS('무신사 메타 광고'!$K:$K, '무신사 메타 광고'!$C:$C, $R698),SUMIFS('무신사 메타 광고'!$K:$K,'무신사 메타 광고'!$I:$I,$S$4,'무신사 메타 광고'!$C:$C,$R698))</f>
        <v>0</v>
      </c>
      <c r="X698" s="10">
        <f>IF($S$4="", SUMIFS('무신사 메타 광고'!$N:$N, '무신사 메타 광고'!$C:$C, $R698),SUMIFS('무신사 메타 광고'!$N:$N,'무신사 메타 광고'!$I:$I,$S$4,'무신사 메타 광고'!$C:$C,$R698))</f>
        <v>0</v>
      </c>
      <c r="Y698" s="11">
        <f t="shared" si="33"/>
        <v>0</v>
      </c>
      <c r="Z698" s="12" t="str">
        <f t="shared" si="37"/>
        <v xml:space="preserve"> </v>
      </c>
      <c r="AB698" s="10">
        <f>IF($S$4="", SUMIFS('무신사 메타 광고'!$X:$X, '무신사 메타 광고'!$C:$C, $R698),SUMIFS('무신사 메타 광고'!$X:$X,'무신사 메타 광고'!$I:$I,$S$4,'무신사 메타 광고'!$C:$C,$R698))</f>
        <v>0</v>
      </c>
      <c r="AC698" s="11">
        <f t="shared" si="34"/>
        <v>0</v>
      </c>
    </row>
    <row r="699" spans="2:29">
      <c r="B699" s="9"/>
      <c r="C699" s="10">
        <f>IF($C$4="", SUMIFS('무신사 메타 광고'!$L:$L, '무신사 메타 광고'!$D:$D, $B699), SUMIFS('무신사 메타 광고'!$L:$L, '무신사 메타 광고'!$I:$I, $C$4, '무신사 메타 광고'!$D:$D, $B699))</f>
        <v>0</v>
      </c>
      <c r="D699" s="10">
        <f>IF($C$4="", SUMIFS('무신사 메타 광고'!$V:$V, '무신사 메타 광고'!$D:$D, $B699), SUMIFS('무신사 메타 광고'!$V:$V,'무신사 메타 광고'!$I:$I,$C$4,'무신사 메타 광고'!$D:$D,$B699))</f>
        <v>0</v>
      </c>
      <c r="E699" s="11">
        <f t="shared" si="27"/>
        <v>0</v>
      </c>
      <c r="F699" s="12" t="str">
        <f t="shared" si="35"/>
        <v xml:space="preserve"> </v>
      </c>
      <c r="G699" s="10">
        <f>IF($C$4="", SUMIFS('무신사 메타 광고'!$K:$K, '무신사 메타 광고'!$D:$D, $B699), SUMIFS('무신사 메타 광고'!$K:$K,'무신사 메타 광고'!$I:$I,$C$4,'무신사 메타 광고'!D:D,$B699))</f>
        <v>0</v>
      </c>
      <c r="H699" s="10">
        <f>IF($C$4="", SUMIFS('무신사 메타 광고'!$N:$N, '무신사 메타 광고'!$D:$D, $B699),SUMIFS('무신사 메타 광고'!$N:$N,'무신사 메타 광고'!$I:$I,$C$4,'무신사 메타 광고'!$D:$D,$B699))</f>
        <v>0</v>
      </c>
      <c r="I699" s="10">
        <f>IF($C$4="", SUMIFS('무신사 메타 광고'!$U:$U, '무신사 메타 광고'!$D:$D, $B699),SUMIFS('무신사 메타 광고'!$U:$U,'무신사 메타 광고'!$I:$I,$C$4,'무신사 메타 광고'!$D:$D,$B699))</f>
        <v>0</v>
      </c>
      <c r="J699" s="11">
        <f t="shared" si="28"/>
        <v>0</v>
      </c>
      <c r="K699" s="11">
        <f t="shared" si="29"/>
        <v>0</v>
      </c>
      <c r="L699" s="12" t="str">
        <f t="shared" si="30"/>
        <v xml:space="preserve"> </v>
      </c>
      <c r="N699" s="10">
        <f>IF($C$4="", SUMIFS('무신사 메타 광고'!$X:$X, '무신사 메타 광고'!$D:$D, $B699),SUMIFS('무신사 메타 광고'!$X:$X,'무신사 메타 광고'!I:I,$C$4,'무신사 메타 광고'!D:D,$B699))</f>
        <v>0</v>
      </c>
      <c r="O699" s="11">
        <f t="shared" si="31"/>
        <v>0</v>
      </c>
      <c r="R699" s="13"/>
      <c r="S699" s="10">
        <f>IF($S$4="", SUMIFS('무신사 메타 광고'!$L:$L, '무신사 메타 광고'!$C:$C, $R699),SUMIFS('무신사 메타 광고'!L:L,'무신사 메타 광고'!$I:$I,$S$4,'무신사 메타 광고'!$C:$C,$R699))</f>
        <v>0</v>
      </c>
      <c r="T699" s="10">
        <f>IF($S$4="", SUMIFS('무신사 메타 광고'!$V:$V, '무신사 메타 광고'!$C:$C, $R699),SUMIFS('무신사 메타 광고'!$V:$V,'무신사 메타 광고'!$I:$I,$S$4,'무신사 메타 광고'!$C:$C,$R699))</f>
        <v>0</v>
      </c>
      <c r="U699" s="11">
        <f t="shared" si="32"/>
        <v>0</v>
      </c>
      <c r="V699" s="12" t="str">
        <f t="shared" si="36"/>
        <v xml:space="preserve"> </v>
      </c>
      <c r="W699" s="10">
        <f>IF($S$4="", SUMIFS('무신사 메타 광고'!$K:$K, '무신사 메타 광고'!$C:$C, $R699),SUMIFS('무신사 메타 광고'!$K:$K,'무신사 메타 광고'!$I:$I,$S$4,'무신사 메타 광고'!$C:$C,$R699))</f>
        <v>0</v>
      </c>
      <c r="X699" s="10">
        <f>IF($S$4="", SUMIFS('무신사 메타 광고'!$N:$N, '무신사 메타 광고'!$C:$C, $R699),SUMIFS('무신사 메타 광고'!$N:$N,'무신사 메타 광고'!$I:$I,$S$4,'무신사 메타 광고'!$C:$C,$R699))</f>
        <v>0</v>
      </c>
      <c r="Y699" s="11">
        <f t="shared" si="33"/>
        <v>0</v>
      </c>
      <c r="Z699" s="12" t="str">
        <f t="shared" si="37"/>
        <v xml:space="preserve"> </v>
      </c>
      <c r="AB699" s="10">
        <f>IF($S$4="", SUMIFS('무신사 메타 광고'!$X:$X, '무신사 메타 광고'!$C:$C, $R699),SUMIFS('무신사 메타 광고'!$X:$X,'무신사 메타 광고'!$I:$I,$S$4,'무신사 메타 광고'!$C:$C,$R699))</f>
        <v>0</v>
      </c>
      <c r="AC699" s="11">
        <f t="shared" si="34"/>
        <v>0</v>
      </c>
    </row>
    <row r="700" spans="2:29">
      <c r="B700" s="9"/>
      <c r="C700" s="10">
        <f>IF($C$4="", SUMIFS('무신사 메타 광고'!$L:$L, '무신사 메타 광고'!$D:$D, $B700), SUMIFS('무신사 메타 광고'!$L:$L, '무신사 메타 광고'!$I:$I, $C$4, '무신사 메타 광고'!$D:$D, $B700))</f>
        <v>0</v>
      </c>
      <c r="D700" s="10">
        <f>IF($C$4="", SUMIFS('무신사 메타 광고'!$V:$V, '무신사 메타 광고'!$D:$D, $B700), SUMIFS('무신사 메타 광고'!$V:$V,'무신사 메타 광고'!$I:$I,$C$4,'무신사 메타 광고'!$D:$D,$B700))</f>
        <v>0</v>
      </c>
      <c r="E700" s="11">
        <f t="shared" si="27"/>
        <v>0</v>
      </c>
      <c r="F700" s="12" t="str">
        <f t="shared" si="35"/>
        <v xml:space="preserve"> </v>
      </c>
      <c r="G700" s="10">
        <f>IF($C$4="", SUMIFS('무신사 메타 광고'!$K:$K, '무신사 메타 광고'!$D:$D, $B700), SUMIFS('무신사 메타 광고'!$K:$K,'무신사 메타 광고'!$I:$I,$C$4,'무신사 메타 광고'!D:D,$B700))</f>
        <v>0</v>
      </c>
      <c r="H700" s="10">
        <f>IF($C$4="", SUMIFS('무신사 메타 광고'!$N:$N, '무신사 메타 광고'!$D:$D, $B700),SUMIFS('무신사 메타 광고'!$N:$N,'무신사 메타 광고'!$I:$I,$C$4,'무신사 메타 광고'!$D:$D,$B700))</f>
        <v>0</v>
      </c>
      <c r="I700" s="10">
        <f>IF($C$4="", SUMIFS('무신사 메타 광고'!$U:$U, '무신사 메타 광고'!$D:$D, $B700),SUMIFS('무신사 메타 광고'!$U:$U,'무신사 메타 광고'!$I:$I,$C$4,'무신사 메타 광고'!$D:$D,$B700))</f>
        <v>0</v>
      </c>
      <c r="J700" s="11">
        <f t="shared" si="28"/>
        <v>0</v>
      </c>
      <c r="K700" s="11">
        <f t="shared" si="29"/>
        <v>0</v>
      </c>
      <c r="L700" s="12" t="str">
        <f t="shared" si="30"/>
        <v xml:space="preserve"> </v>
      </c>
      <c r="N700" s="10">
        <f>IF($C$4="", SUMIFS('무신사 메타 광고'!$X:$X, '무신사 메타 광고'!$D:$D, $B700),SUMIFS('무신사 메타 광고'!$X:$X,'무신사 메타 광고'!I:I,$C$4,'무신사 메타 광고'!D:D,$B700))</f>
        <v>0</v>
      </c>
      <c r="O700" s="11">
        <f t="shared" si="31"/>
        <v>0</v>
      </c>
      <c r="R700" s="13"/>
      <c r="S700" s="10">
        <f>IF($S$4="", SUMIFS('무신사 메타 광고'!$L:$L, '무신사 메타 광고'!$C:$C, $R700),SUMIFS('무신사 메타 광고'!L:L,'무신사 메타 광고'!$I:$I,$S$4,'무신사 메타 광고'!$C:$C,$R700))</f>
        <v>0</v>
      </c>
      <c r="T700" s="10">
        <f>IF($S$4="", SUMIFS('무신사 메타 광고'!$V:$V, '무신사 메타 광고'!$C:$C, $R700),SUMIFS('무신사 메타 광고'!$V:$V,'무신사 메타 광고'!$I:$I,$S$4,'무신사 메타 광고'!$C:$C,$R700))</f>
        <v>0</v>
      </c>
      <c r="U700" s="11">
        <f t="shared" si="32"/>
        <v>0</v>
      </c>
      <c r="V700" s="12" t="str">
        <f t="shared" si="36"/>
        <v xml:space="preserve"> </v>
      </c>
      <c r="W700" s="10">
        <f>IF($S$4="", SUMIFS('무신사 메타 광고'!$K:$K, '무신사 메타 광고'!$C:$C, $R700),SUMIFS('무신사 메타 광고'!$K:$K,'무신사 메타 광고'!$I:$I,$S$4,'무신사 메타 광고'!$C:$C,$R700))</f>
        <v>0</v>
      </c>
      <c r="X700" s="10">
        <f>IF($S$4="", SUMIFS('무신사 메타 광고'!$N:$N, '무신사 메타 광고'!$C:$C, $R700),SUMIFS('무신사 메타 광고'!$N:$N,'무신사 메타 광고'!$I:$I,$S$4,'무신사 메타 광고'!$C:$C,$R700))</f>
        <v>0</v>
      </c>
      <c r="Y700" s="11">
        <f t="shared" si="33"/>
        <v>0</v>
      </c>
      <c r="Z700" s="12" t="str">
        <f t="shared" si="37"/>
        <v xml:space="preserve"> </v>
      </c>
      <c r="AB700" s="10">
        <f>IF($S$4="", SUMIFS('무신사 메타 광고'!$X:$X, '무신사 메타 광고'!$C:$C, $R700),SUMIFS('무신사 메타 광고'!$X:$X,'무신사 메타 광고'!$I:$I,$S$4,'무신사 메타 광고'!$C:$C,$R700))</f>
        <v>0</v>
      </c>
      <c r="AC700" s="11">
        <f t="shared" si="34"/>
        <v>0</v>
      </c>
    </row>
    <row r="701" spans="2:29">
      <c r="B701" s="9"/>
      <c r="C701" s="10">
        <f>IF($C$4="", SUMIFS('무신사 메타 광고'!$L:$L, '무신사 메타 광고'!$D:$D, $B701), SUMIFS('무신사 메타 광고'!$L:$L, '무신사 메타 광고'!$I:$I, $C$4, '무신사 메타 광고'!$D:$D, $B701))</f>
        <v>0</v>
      </c>
      <c r="D701" s="10">
        <f>IF($C$4="", SUMIFS('무신사 메타 광고'!$V:$V, '무신사 메타 광고'!$D:$D, $B701), SUMIFS('무신사 메타 광고'!$V:$V,'무신사 메타 광고'!$I:$I,$C$4,'무신사 메타 광고'!$D:$D,$B701))</f>
        <v>0</v>
      </c>
      <c r="E701" s="11">
        <f t="shared" si="27"/>
        <v>0</v>
      </c>
      <c r="F701" s="12" t="str">
        <f t="shared" si="35"/>
        <v xml:space="preserve"> </v>
      </c>
      <c r="G701" s="10">
        <f>IF($C$4="", SUMIFS('무신사 메타 광고'!$K:$K, '무신사 메타 광고'!$D:$D, $B701), SUMIFS('무신사 메타 광고'!$K:$K,'무신사 메타 광고'!$I:$I,$C$4,'무신사 메타 광고'!D:D,$B701))</f>
        <v>0</v>
      </c>
      <c r="H701" s="10">
        <f>IF($C$4="", SUMIFS('무신사 메타 광고'!$N:$N, '무신사 메타 광고'!$D:$D, $B701),SUMIFS('무신사 메타 광고'!$N:$N,'무신사 메타 광고'!$I:$I,$C$4,'무신사 메타 광고'!$D:$D,$B701))</f>
        <v>0</v>
      </c>
      <c r="I701" s="10">
        <f>IF($C$4="", SUMIFS('무신사 메타 광고'!$U:$U, '무신사 메타 광고'!$D:$D, $B701),SUMIFS('무신사 메타 광고'!$U:$U,'무신사 메타 광고'!$I:$I,$C$4,'무신사 메타 광고'!$D:$D,$B701))</f>
        <v>0</v>
      </c>
      <c r="J701" s="11">
        <f t="shared" si="28"/>
        <v>0</v>
      </c>
      <c r="K701" s="11">
        <f t="shared" si="29"/>
        <v>0</v>
      </c>
      <c r="L701" s="12" t="str">
        <f t="shared" si="30"/>
        <v xml:space="preserve"> </v>
      </c>
      <c r="N701" s="10">
        <f>IF($C$4="", SUMIFS('무신사 메타 광고'!$X:$X, '무신사 메타 광고'!$D:$D, $B701),SUMIFS('무신사 메타 광고'!$X:$X,'무신사 메타 광고'!I:I,$C$4,'무신사 메타 광고'!D:D,$B701))</f>
        <v>0</v>
      </c>
      <c r="O701" s="11">
        <f t="shared" si="31"/>
        <v>0</v>
      </c>
      <c r="R701" s="13"/>
      <c r="S701" s="10">
        <f>IF($S$4="", SUMIFS('무신사 메타 광고'!$L:$L, '무신사 메타 광고'!$C:$C, $R701),SUMIFS('무신사 메타 광고'!L:L,'무신사 메타 광고'!$I:$I,$S$4,'무신사 메타 광고'!$C:$C,$R701))</f>
        <v>0</v>
      </c>
      <c r="T701" s="10">
        <f>IF($S$4="", SUMIFS('무신사 메타 광고'!$V:$V, '무신사 메타 광고'!$C:$C, $R701),SUMIFS('무신사 메타 광고'!$V:$V,'무신사 메타 광고'!$I:$I,$S$4,'무신사 메타 광고'!$C:$C,$R701))</f>
        <v>0</v>
      </c>
      <c r="U701" s="11">
        <f t="shared" si="32"/>
        <v>0</v>
      </c>
      <c r="V701" s="12" t="str">
        <f t="shared" si="36"/>
        <v xml:space="preserve"> </v>
      </c>
      <c r="W701" s="10">
        <f>IF($S$4="", SUMIFS('무신사 메타 광고'!$K:$K, '무신사 메타 광고'!$C:$C, $R701),SUMIFS('무신사 메타 광고'!$K:$K,'무신사 메타 광고'!$I:$I,$S$4,'무신사 메타 광고'!$C:$C,$R701))</f>
        <v>0</v>
      </c>
      <c r="X701" s="10">
        <f>IF($S$4="", SUMIFS('무신사 메타 광고'!$N:$N, '무신사 메타 광고'!$C:$C, $R701),SUMIFS('무신사 메타 광고'!$N:$N,'무신사 메타 광고'!$I:$I,$S$4,'무신사 메타 광고'!$C:$C,$R701))</f>
        <v>0</v>
      </c>
      <c r="Y701" s="11">
        <f t="shared" si="33"/>
        <v>0</v>
      </c>
      <c r="Z701" s="12" t="str">
        <f t="shared" si="37"/>
        <v xml:space="preserve"> </v>
      </c>
      <c r="AB701" s="10">
        <f>IF($S$4="", SUMIFS('무신사 메타 광고'!$X:$X, '무신사 메타 광고'!$C:$C, $R701),SUMIFS('무신사 메타 광고'!$X:$X,'무신사 메타 광고'!$I:$I,$S$4,'무신사 메타 광고'!$C:$C,$R701))</f>
        <v>0</v>
      </c>
      <c r="AC701" s="11">
        <f t="shared" si="34"/>
        <v>0</v>
      </c>
    </row>
    <row r="702" spans="2:29">
      <c r="B702" s="9"/>
      <c r="C702" s="10">
        <f>IF($C$4="", SUMIFS('무신사 메타 광고'!$L:$L, '무신사 메타 광고'!$D:$D, $B702), SUMIFS('무신사 메타 광고'!$L:$L, '무신사 메타 광고'!$I:$I, $C$4, '무신사 메타 광고'!$D:$D, $B702))</f>
        <v>0</v>
      </c>
      <c r="D702" s="10">
        <f>IF($C$4="", SUMIFS('무신사 메타 광고'!$V:$V, '무신사 메타 광고'!$D:$D, $B702), SUMIFS('무신사 메타 광고'!$V:$V,'무신사 메타 광고'!$I:$I,$C$4,'무신사 메타 광고'!$D:$D,$B702))</f>
        <v>0</v>
      </c>
      <c r="E702" s="11">
        <f t="shared" si="27"/>
        <v>0</v>
      </c>
      <c r="F702" s="12" t="str">
        <f t="shared" si="35"/>
        <v xml:space="preserve"> </v>
      </c>
      <c r="G702" s="10">
        <f>IF($C$4="", SUMIFS('무신사 메타 광고'!$K:$K, '무신사 메타 광고'!$D:$D, $B702), SUMIFS('무신사 메타 광고'!$K:$K,'무신사 메타 광고'!$I:$I,$C$4,'무신사 메타 광고'!D:D,$B702))</f>
        <v>0</v>
      </c>
      <c r="H702" s="10">
        <f>IF($C$4="", SUMIFS('무신사 메타 광고'!$N:$N, '무신사 메타 광고'!$D:$D, $B702),SUMIFS('무신사 메타 광고'!$N:$N,'무신사 메타 광고'!$I:$I,$C$4,'무신사 메타 광고'!$D:$D,$B702))</f>
        <v>0</v>
      </c>
      <c r="I702" s="10">
        <f>IF($C$4="", SUMIFS('무신사 메타 광고'!$U:$U, '무신사 메타 광고'!$D:$D, $B702),SUMIFS('무신사 메타 광고'!$U:$U,'무신사 메타 광고'!$I:$I,$C$4,'무신사 메타 광고'!$D:$D,$B702))</f>
        <v>0</v>
      </c>
      <c r="J702" s="11">
        <f t="shared" si="28"/>
        <v>0</v>
      </c>
      <c r="K702" s="11">
        <f t="shared" si="29"/>
        <v>0</v>
      </c>
      <c r="L702" s="12" t="str">
        <f t="shared" si="30"/>
        <v xml:space="preserve"> </v>
      </c>
      <c r="N702" s="10">
        <f>IF($C$4="", SUMIFS('무신사 메타 광고'!$X:$X, '무신사 메타 광고'!$D:$D, $B702),SUMIFS('무신사 메타 광고'!$X:$X,'무신사 메타 광고'!I:I,$C$4,'무신사 메타 광고'!D:D,$B702))</f>
        <v>0</v>
      </c>
      <c r="O702" s="11">
        <f t="shared" si="31"/>
        <v>0</v>
      </c>
      <c r="R702" s="13"/>
      <c r="S702" s="10">
        <f>IF($S$4="", SUMIFS('무신사 메타 광고'!$L:$L, '무신사 메타 광고'!$C:$C, $R702),SUMIFS('무신사 메타 광고'!L:L,'무신사 메타 광고'!$I:$I,$S$4,'무신사 메타 광고'!$C:$C,$R702))</f>
        <v>0</v>
      </c>
      <c r="T702" s="10">
        <f>IF($S$4="", SUMIFS('무신사 메타 광고'!$V:$V, '무신사 메타 광고'!$C:$C, $R702),SUMIFS('무신사 메타 광고'!$V:$V,'무신사 메타 광고'!$I:$I,$S$4,'무신사 메타 광고'!$C:$C,$R702))</f>
        <v>0</v>
      </c>
      <c r="U702" s="11">
        <f t="shared" si="32"/>
        <v>0</v>
      </c>
      <c r="V702" s="12" t="str">
        <f t="shared" si="36"/>
        <v xml:space="preserve"> </v>
      </c>
      <c r="W702" s="10">
        <f>IF($S$4="", SUMIFS('무신사 메타 광고'!$K:$K, '무신사 메타 광고'!$C:$C, $R702),SUMIFS('무신사 메타 광고'!$K:$K,'무신사 메타 광고'!$I:$I,$S$4,'무신사 메타 광고'!$C:$C,$R702))</f>
        <v>0</v>
      </c>
      <c r="X702" s="10">
        <f>IF($S$4="", SUMIFS('무신사 메타 광고'!$N:$N, '무신사 메타 광고'!$C:$C, $R702),SUMIFS('무신사 메타 광고'!$N:$N,'무신사 메타 광고'!$I:$I,$S$4,'무신사 메타 광고'!$C:$C,$R702))</f>
        <v>0</v>
      </c>
      <c r="Y702" s="11">
        <f t="shared" si="33"/>
        <v>0</v>
      </c>
      <c r="Z702" s="12" t="str">
        <f t="shared" si="37"/>
        <v xml:space="preserve"> </v>
      </c>
      <c r="AB702" s="10">
        <f>IF($S$4="", SUMIFS('무신사 메타 광고'!$X:$X, '무신사 메타 광고'!$C:$C, $R702),SUMIFS('무신사 메타 광고'!$X:$X,'무신사 메타 광고'!$I:$I,$S$4,'무신사 메타 광고'!$C:$C,$R702))</f>
        <v>0</v>
      </c>
      <c r="AC702" s="11">
        <f t="shared" si="34"/>
        <v>0</v>
      </c>
    </row>
    <row r="703" spans="2:29">
      <c r="B703" s="9"/>
      <c r="C703" s="10">
        <f>IF($C$4="", SUMIFS('무신사 메타 광고'!$L:$L, '무신사 메타 광고'!$D:$D, $B703), SUMIFS('무신사 메타 광고'!$L:$L, '무신사 메타 광고'!$I:$I, $C$4, '무신사 메타 광고'!$D:$D, $B703))</f>
        <v>0</v>
      </c>
      <c r="D703" s="10">
        <f>IF($C$4="", SUMIFS('무신사 메타 광고'!$V:$V, '무신사 메타 광고'!$D:$D, $B703), SUMIFS('무신사 메타 광고'!$V:$V,'무신사 메타 광고'!$I:$I,$C$4,'무신사 메타 광고'!$D:$D,$B703))</f>
        <v>0</v>
      </c>
      <c r="E703" s="11">
        <f t="shared" si="27"/>
        <v>0</v>
      </c>
      <c r="F703" s="12" t="str">
        <f t="shared" si="35"/>
        <v xml:space="preserve"> </v>
      </c>
      <c r="G703" s="10">
        <f>IF($C$4="", SUMIFS('무신사 메타 광고'!$K:$K, '무신사 메타 광고'!$D:$D, $B703), SUMIFS('무신사 메타 광고'!$K:$K,'무신사 메타 광고'!$I:$I,$C$4,'무신사 메타 광고'!D:D,$B703))</f>
        <v>0</v>
      </c>
      <c r="H703" s="10">
        <f>IF($C$4="", SUMIFS('무신사 메타 광고'!$N:$N, '무신사 메타 광고'!$D:$D, $B703),SUMIFS('무신사 메타 광고'!$N:$N,'무신사 메타 광고'!$I:$I,$C$4,'무신사 메타 광고'!$D:$D,$B703))</f>
        <v>0</v>
      </c>
      <c r="I703" s="10">
        <f>IF($C$4="", SUMIFS('무신사 메타 광고'!$U:$U, '무신사 메타 광고'!$D:$D, $B703),SUMIFS('무신사 메타 광고'!$U:$U,'무신사 메타 광고'!$I:$I,$C$4,'무신사 메타 광고'!$D:$D,$B703))</f>
        <v>0</v>
      </c>
      <c r="J703" s="11">
        <f t="shared" si="28"/>
        <v>0</v>
      </c>
      <c r="K703" s="11">
        <f t="shared" si="29"/>
        <v>0</v>
      </c>
      <c r="L703" s="12" t="str">
        <f t="shared" si="30"/>
        <v xml:space="preserve"> </v>
      </c>
      <c r="N703" s="10">
        <f>IF($C$4="", SUMIFS('무신사 메타 광고'!$X:$X, '무신사 메타 광고'!$D:$D, $B703),SUMIFS('무신사 메타 광고'!$X:$X,'무신사 메타 광고'!I:I,$C$4,'무신사 메타 광고'!D:D,$B703))</f>
        <v>0</v>
      </c>
      <c r="O703" s="11">
        <f t="shared" si="31"/>
        <v>0</v>
      </c>
      <c r="R703" s="13"/>
      <c r="S703" s="10">
        <f>IF($S$4="", SUMIFS('무신사 메타 광고'!$L:$L, '무신사 메타 광고'!$C:$C, $R703),SUMIFS('무신사 메타 광고'!L:L,'무신사 메타 광고'!$I:$I,$S$4,'무신사 메타 광고'!$C:$C,$R703))</f>
        <v>0</v>
      </c>
      <c r="T703" s="10">
        <f>IF($S$4="", SUMIFS('무신사 메타 광고'!$V:$V, '무신사 메타 광고'!$C:$C, $R703),SUMIFS('무신사 메타 광고'!$V:$V,'무신사 메타 광고'!$I:$I,$S$4,'무신사 메타 광고'!$C:$C,$R703))</f>
        <v>0</v>
      </c>
      <c r="U703" s="11">
        <f t="shared" si="32"/>
        <v>0</v>
      </c>
      <c r="V703" s="12" t="str">
        <f t="shared" si="36"/>
        <v xml:space="preserve"> </v>
      </c>
      <c r="W703" s="10">
        <f>IF($S$4="", SUMIFS('무신사 메타 광고'!$K:$K, '무신사 메타 광고'!$C:$C, $R703),SUMIFS('무신사 메타 광고'!$K:$K,'무신사 메타 광고'!$I:$I,$S$4,'무신사 메타 광고'!$C:$C,$R703))</f>
        <v>0</v>
      </c>
      <c r="X703" s="10">
        <f>IF($S$4="", SUMIFS('무신사 메타 광고'!$N:$N, '무신사 메타 광고'!$C:$C, $R703),SUMIFS('무신사 메타 광고'!$N:$N,'무신사 메타 광고'!$I:$I,$S$4,'무신사 메타 광고'!$C:$C,$R703))</f>
        <v>0</v>
      </c>
      <c r="Y703" s="11">
        <f t="shared" si="33"/>
        <v>0</v>
      </c>
      <c r="Z703" s="12" t="str">
        <f t="shared" si="37"/>
        <v xml:space="preserve"> </v>
      </c>
      <c r="AB703" s="10">
        <f>IF($S$4="", SUMIFS('무신사 메타 광고'!$X:$X, '무신사 메타 광고'!$C:$C, $R703),SUMIFS('무신사 메타 광고'!$X:$X,'무신사 메타 광고'!$I:$I,$S$4,'무신사 메타 광고'!$C:$C,$R703))</f>
        <v>0</v>
      </c>
      <c r="AC703" s="11">
        <f t="shared" si="34"/>
        <v>0</v>
      </c>
    </row>
    <row r="704" spans="2:29">
      <c r="B704" s="9"/>
      <c r="C704" s="10">
        <f>IF($C$4="", SUMIFS('무신사 메타 광고'!$L:$L, '무신사 메타 광고'!$D:$D, $B704), SUMIFS('무신사 메타 광고'!$L:$L, '무신사 메타 광고'!$I:$I, $C$4, '무신사 메타 광고'!$D:$D, $B704))</f>
        <v>0</v>
      </c>
      <c r="D704" s="10">
        <f>IF($C$4="", SUMIFS('무신사 메타 광고'!$V:$V, '무신사 메타 광고'!$D:$D, $B704), SUMIFS('무신사 메타 광고'!$V:$V,'무신사 메타 광고'!$I:$I,$C$4,'무신사 메타 광고'!$D:$D,$B704))</f>
        <v>0</v>
      </c>
      <c r="E704" s="11">
        <f t="shared" si="27"/>
        <v>0</v>
      </c>
      <c r="F704" s="12" t="str">
        <f t="shared" si="35"/>
        <v xml:space="preserve"> </v>
      </c>
      <c r="G704" s="10">
        <f>IF($C$4="", SUMIFS('무신사 메타 광고'!$K:$K, '무신사 메타 광고'!$D:$D, $B704), SUMIFS('무신사 메타 광고'!$K:$K,'무신사 메타 광고'!$I:$I,$C$4,'무신사 메타 광고'!D:D,$B704))</f>
        <v>0</v>
      </c>
      <c r="H704" s="10">
        <f>IF($C$4="", SUMIFS('무신사 메타 광고'!$N:$N, '무신사 메타 광고'!$D:$D, $B704),SUMIFS('무신사 메타 광고'!$N:$N,'무신사 메타 광고'!$I:$I,$C$4,'무신사 메타 광고'!$D:$D,$B704))</f>
        <v>0</v>
      </c>
      <c r="I704" s="10">
        <f>IF($C$4="", SUMIFS('무신사 메타 광고'!$U:$U, '무신사 메타 광고'!$D:$D, $B704),SUMIFS('무신사 메타 광고'!$U:$U,'무신사 메타 광고'!$I:$I,$C$4,'무신사 메타 광고'!$D:$D,$B704))</f>
        <v>0</v>
      </c>
      <c r="J704" s="11">
        <f t="shared" si="28"/>
        <v>0</v>
      </c>
      <c r="K704" s="11">
        <f t="shared" si="29"/>
        <v>0</v>
      </c>
      <c r="L704" s="12" t="str">
        <f t="shared" si="30"/>
        <v xml:space="preserve"> </v>
      </c>
      <c r="N704" s="10">
        <f>IF($C$4="", SUMIFS('무신사 메타 광고'!$X:$X, '무신사 메타 광고'!$D:$D, $B704),SUMIFS('무신사 메타 광고'!$X:$X,'무신사 메타 광고'!I:I,$C$4,'무신사 메타 광고'!D:D,$B704))</f>
        <v>0</v>
      </c>
      <c r="O704" s="11">
        <f t="shared" si="31"/>
        <v>0</v>
      </c>
      <c r="R704" s="13"/>
      <c r="S704" s="10">
        <f>IF($S$4="", SUMIFS('무신사 메타 광고'!$L:$L, '무신사 메타 광고'!$C:$C, $R704),SUMIFS('무신사 메타 광고'!L:L,'무신사 메타 광고'!$I:$I,$S$4,'무신사 메타 광고'!$C:$C,$R704))</f>
        <v>0</v>
      </c>
      <c r="T704" s="10">
        <f>IF($S$4="", SUMIFS('무신사 메타 광고'!$V:$V, '무신사 메타 광고'!$C:$C, $R704),SUMIFS('무신사 메타 광고'!$V:$V,'무신사 메타 광고'!$I:$I,$S$4,'무신사 메타 광고'!$C:$C,$R704))</f>
        <v>0</v>
      </c>
      <c r="U704" s="11">
        <f t="shared" si="32"/>
        <v>0</v>
      </c>
      <c r="V704" s="12" t="str">
        <f t="shared" si="36"/>
        <v xml:space="preserve"> </v>
      </c>
      <c r="W704" s="10">
        <f>IF($S$4="", SUMIFS('무신사 메타 광고'!$K:$K, '무신사 메타 광고'!$C:$C, $R704),SUMIFS('무신사 메타 광고'!$K:$K,'무신사 메타 광고'!$I:$I,$S$4,'무신사 메타 광고'!$C:$C,$R704))</f>
        <v>0</v>
      </c>
      <c r="X704" s="10">
        <f>IF($S$4="", SUMIFS('무신사 메타 광고'!$N:$N, '무신사 메타 광고'!$C:$C, $R704),SUMIFS('무신사 메타 광고'!$N:$N,'무신사 메타 광고'!$I:$I,$S$4,'무신사 메타 광고'!$C:$C,$R704))</f>
        <v>0</v>
      </c>
      <c r="Y704" s="11">
        <f t="shared" si="33"/>
        <v>0</v>
      </c>
      <c r="Z704" s="12" t="str">
        <f t="shared" si="37"/>
        <v xml:space="preserve"> </v>
      </c>
      <c r="AB704" s="10">
        <f>IF($S$4="", SUMIFS('무신사 메타 광고'!$X:$X, '무신사 메타 광고'!$C:$C, $R704),SUMIFS('무신사 메타 광고'!$X:$X,'무신사 메타 광고'!$I:$I,$S$4,'무신사 메타 광고'!$C:$C,$R704))</f>
        <v>0</v>
      </c>
      <c r="AC704" s="11">
        <f t="shared" si="34"/>
        <v>0</v>
      </c>
    </row>
    <row r="705" spans="2:29">
      <c r="B705" s="9"/>
      <c r="C705" s="10">
        <f>IF($C$4="", SUMIFS('무신사 메타 광고'!$L:$L, '무신사 메타 광고'!$D:$D, $B705), SUMIFS('무신사 메타 광고'!$L:$L, '무신사 메타 광고'!$I:$I, $C$4, '무신사 메타 광고'!$D:$D, $B705))</f>
        <v>0</v>
      </c>
      <c r="D705" s="10">
        <f>IF($C$4="", SUMIFS('무신사 메타 광고'!$V:$V, '무신사 메타 광고'!$D:$D, $B705), SUMIFS('무신사 메타 광고'!$V:$V,'무신사 메타 광고'!$I:$I,$C$4,'무신사 메타 광고'!$D:$D,$B705))</f>
        <v>0</v>
      </c>
      <c r="E705" s="11">
        <f t="shared" si="27"/>
        <v>0</v>
      </c>
      <c r="F705" s="12" t="str">
        <f t="shared" si="35"/>
        <v xml:space="preserve"> </v>
      </c>
      <c r="G705" s="10">
        <f>IF($C$4="", SUMIFS('무신사 메타 광고'!$K:$K, '무신사 메타 광고'!$D:$D, $B705), SUMIFS('무신사 메타 광고'!$K:$K,'무신사 메타 광고'!$I:$I,$C$4,'무신사 메타 광고'!D:D,$B705))</f>
        <v>0</v>
      </c>
      <c r="H705" s="10">
        <f>IF($C$4="", SUMIFS('무신사 메타 광고'!$N:$N, '무신사 메타 광고'!$D:$D, $B705),SUMIFS('무신사 메타 광고'!$N:$N,'무신사 메타 광고'!$I:$I,$C$4,'무신사 메타 광고'!$D:$D,$B705))</f>
        <v>0</v>
      </c>
      <c r="I705" s="10">
        <f>IF($C$4="", SUMIFS('무신사 메타 광고'!$U:$U, '무신사 메타 광고'!$D:$D, $B705),SUMIFS('무신사 메타 광고'!$U:$U,'무신사 메타 광고'!$I:$I,$C$4,'무신사 메타 광고'!$D:$D,$B705))</f>
        <v>0</v>
      </c>
      <c r="J705" s="11">
        <f t="shared" si="28"/>
        <v>0</v>
      </c>
      <c r="K705" s="11">
        <f t="shared" si="29"/>
        <v>0</v>
      </c>
      <c r="L705" s="12" t="str">
        <f t="shared" si="30"/>
        <v xml:space="preserve"> </v>
      </c>
      <c r="N705" s="10">
        <f>IF($C$4="", SUMIFS('무신사 메타 광고'!$X:$X, '무신사 메타 광고'!$D:$D, $B705),SUMIFS('무신사 메타 광고'!$X:$X,'무신사 메타 광고'!I:I,$C$4,'무신사 메타 광고'!D:D,$B705))</f>
        <v>0</v>
      </c>
      <c r="O705" s="11">
        <f t="shared" si="31"/>
        <v>0</v>
      </c>
      <c r="R705" s="13"/>
      <c r="S705" s="10">
        <f>IF($S$4="", SUMIFS('무신사 메타 광고'!$L:$L, '무신사 메타 광고'!$C:$C, $R705),SUMIFS('무신사 메타 광고'!L:L,'무신사 메타 광고'!$I:$I,$S$4,'무신사 메타 광고'!$C:$C,$R705))</f>
        <v>0</v>
      </c>
      <c r="T705" s="10">
        <f>IF($S$4="", SUMIFS('무신사 메타 광고'!$V:$V, '무신사 메타 광고'!$C:$C, $R705),SUMIFS('무신사 메타 광고'!$V:$V,'무신사 메타 광고'!$I:$I,$S$4,'무신사 메타 광고'!$C:$C,$R705))</f>
        <v>0</v>
      </c>
      <c r="U705" s="11">
        <f t="shared" si="32"/>
        <v>0</v>
      </c>
      <c r="V705" s="12" t="str">
        <f t="shared" si="36"/>
        <v xml:space="preserve"> </v>
      </c>
      <c r="W705" s="10">
        <f>IF($S$4="", SUMIFS('무신사 메타 광고'!$K:$K, '무신사 메타 광고'!$C:$C, $R705),SUMIFS('무신사 메타 광고'!$K:$K,'무신사 메타 광고'!$I:$I,$S$4,'무신사 메타 광고'!$C:$C,$R705))</f>
        <v>0</v>
      </c>
      <c r="X705" s="10">
        <f>IF($S$4="", SUMIFS('무신사 메타 광고'!$N:$N, '무신사 메타 광고'!$C:$C, $R705),SUMIFS('무신사 메타 광고'!$N:$N,'무신사 메타 광고'!$I:$I,$S$4,'무신사 메타 광고'!$C:$C,$R705))</f>
        <v>0</v>
      </c>
      <c r="Y705" s="11">
        <f t="shared" si="33"/>
        <v>0</v>
      </c>
      <c r="Z705" s="12" t="str">
        <f t="shared" si="37"/>
        <v xml:space="preserve"> </v>
      </c>
      <c r="AB705" s="10">
        <f>IF($S$4="", SUMIFS('무신사 메타 광고'!$X:$X, '무신사 메타 광고'!$C:$C, $R705),SUMIFS('무신사 메타 광고'!$X:$X,'무신사 메타 광고'!$I:$I,$S$4,'무신사 메타 광고'!$C:$C,$R705))</f>
        <v>0</v>
      </c>
      <c r="AC705" s="11">
        <f t="shared" si="34"/>
        <v>0</v>
      </c>
    </row>
    <row r="706" spans="2:29">
      <c r="B706" s="9"/>
      <c r="C706" s="10">
        <f>IF($C$4="", SUMIFS('무신사 메타 광고'!$L:$L, '무신사 메타 광고'!$D:$D, $B706), SUMIFS('무신사 메타 광고'!$L:$L, '무신사 메타 광고'!$I:$I, $C$4, '무신사 메타 광고'!$D:$D, $B706))</f>
        <v>0</v>
      </c>
      <c r="D706" s="10">
        <f>IF($C$4="", SUMIFS('무신사 메타 광고'!$V:$V, '무신사 메타 광고'!$D:$D, $B706), SUMIFS('무신사 메타 광고'!$V:$V,'무신사 메타 광고'!$I:$I,$C$4,'무신사 메타 광고'!$D:$D,$B706))</f>
        <v>0</v>
      </c>
      <c r="E706" s="11">
        <f t="shared" si="27"/>
        <v>0</v>
      </c>
      <c r="F706" s="12" t="str">
        <f t="shared" si="35"/>
        <v xml:space="preserve"> </v>
      </c>
      <c r="G706" s="10">
        <f>IF($C$4="", SUMIFS('무신사 메타 광고'!$K:$K, '무신사 메타 광고'!$D:$D, $B706), SUMIFS('무신사 메타 광고'!$K:$K,'무신사 메타 광고'!$I:$I,$C$4,'무신사 메타 광고'!D:D,$B706))</f>
        <v>0</v>
      </c>
      <c r="H706" s="10">
        <f>IF($C$4="", SUMIFS('무신사 메타 광고'!$N:$N, '무신사 메타 광고'!$D:$D, $B706),SUMIFS('무신사 메타 광고'!$N:$N,'무신사 메타 광고'!$I:$I,$C$4,'무신사 메타 광고'!$D:$D,$B706))</f>
        <v>0</v>
      </c>
      <c r="I706" s="10">
        <f>IF($C$4="", SUMIFS('무신사 메타 광고'!$U:$U, '무신사 메타 광고'!$D:$D, $B706),SUMIFS('무신사 메타 광고'!$U:$U,'무신사 메타 광고'!$I:$I,$C$4,'무신사 메타 광고'!$D:$D,$B706))</f>
        <v>0</v>
      </c>
      <c r="J706" s="11">
        <f t="shared" si="28"/>
        <v>0</v>
      </c>
      <c r="K706" s="11">
        <f t="shared" si="29"/>
        <v>0</v>
      </c>
      <c r="L706" s="12" t="str">
        <f t="shared" si="30"/>
        <v xml:space="preserve"> </v>
      </c>
      <c r="N706" s="10">
        <f>IF($C$4="", SUMIFS('무신사 메타 광고'!$X:$X, '무신사 메타 광고'!$D:$D, $B706),SUMIFS('무신사 메타 광고'!$X:$X,'무신사 메타 광고'!I:I,$C$4,'무신사 메타 광고'!D:D,$B706))</f>
        <v>0</v>
      </c>
      <c r="O706" s="11">
        <f t="shared" si="31"/>
        <v>0</v>
      </c>
      <c r="R706" s="13"/>
      <c r="S706" s="10">
        <f>IF($S$4="", SUMIFS('무신사 메타 광고'!$L:$L, '무신사 메타 광고'!$C:$C, $R706),SUMIFS('무신사 메타 광고'!L:L,'무신사 메타 광고'!$I:$I,$S$4,'무신사 메타 광고'!$C:$C,$R706))</f>
        <v>0</v>
      </c>
      <c r="T706" s="10">
        <f>IF($S$4="", SUMIFS('무신사 메타 광고'!$V:$V, '무신사 메타 광고'!$C:$C, $R706),SUMIFS('무신사 메타 광고'!$V:$V,'무신사 메타 광고'!$I:$I,$S$4,'무신사 메타 광고'!$C:$C,$R706))</f>
        <v>0</v>
      </c>
      <c r="U706" s="11">
        <f t="shared" si="32"/>
        <v>0</v>
      </c>
      <c r="V706" s="12" t="str">
        <f t="shared" si="36"/>
        <v xml:space="preserve"> </v>
      </c>
      <c r="W706" s="10">
        <f>IF($S$4="", SUMIFS('무신사 메타 광고'!$K:$K, '무신사 메타 광고'!$C:$C, $R706),SUMIFS('무신사 메타 광고'!$K:$K,'무신사 메타 광고'!$I:$I,$S$4,'무신사 메타 광고'!$C:$C,$R706))</f>
        <v>0</v>
      </c>
      <c r="X706" s="10">
        <f>IF($S$4="", SUMIFS('무신사 메타 광고'!$N:$N, '무신사 메타 광고'!$C:$C, $R706),SUMIFS('무신사 메타 광고'!$N:$N,'무신사 메타 광고'!$I:$I,$S$4,'무신사 메타 광고'!$C:$C,$R706))</f>
        <v>0</v>
      </c>
      <c r="Y706" s="11">
        <f t="shared" si="33"/>
        <v>0</v>
      </c>
      <c r="Z706" s="12" t="str">
        <f t="shared" si="37"/>
        <v xml:space="preserve"> </v>
      </c>
      <c r="AB706" s="10">
        <f>IF($S$4="", SUMIFS('무신사 메타 광고'!$X:$X, '무신사 메타 광고'!$C:$C, $R706),SUMIFS('무신사 메타 광고'!$X:$X,'무신사 메타 광고'!$I:$I,$S$4,'무신사 메타 광고'!$C:$C,$R706))</f>
        <v>0</v>
      </c>
      <c r="AC706" s="11">
        <f t="shared" si="34"/>
        <v>0</v>
      </c>
    </row>
    <row r="707" spans="2:29">
      <c r="B707" s="9"/>
      <c r="C707" s="10">
        <f>IF($C$4="", SUMIFS('무신사 메타 광고'!$L:$L, '무신사 메타 광고'!$D:$D, $B707), SUMIFS('무신사 메타 광고'!$L:$L, '무신사 메타 광고'!$I:$I, $C$4, '무신사 메타 광고'!$D:$D, $B707))</f>
        <v>0</v>
      </c>
      <c r="D707" s="10">
        <f>IF($C$4="", SUMIFS('무신사 메타 광고'!$V:$V, '무신사 메타 광고'!$D:$D, $B707), SUMIFS('무신사 메타 광고'!$V:$V,'무신사 메타 광고'!$I:$I,$C$4,'무신사 메타 광고'!$D:$D,$B707))</f>
        <v>0</v>
      </c>
      <c r="E707" s="11">
        <f t="shared" si="27"/>
        <v>0</v>
      </c>
      <c r="F707" s="12" t="str">
        <f t="shared" si="35"/>
        <v xml:space="preserve"> </v>
      </c>
      <c r="G707" s="10">
        <f>IF($C$4="", SUMIFS('무신사 메타 광고'!$K:$K, '무신사 메타 광고'!$D:$D, $B707), SUMIFS('무신사 메타 광고'!$K:$K,'무신사 메타 광고'!$I:$I,$C$4,'무신사 메타 광고'!D:D,$B707))</f>
        <v>0</v>
      </c>
      <c r="H707" s="10">
        <f>IF($C$4="", SUMIFS('무신사 메타 광고'!$N:$N, '무신사 메타 광고'!$D:$D, $B707),SUMIFS('무신사 메타 광고'!$N:$N,'무신사 메타 광고'!$I:$I,$C$4,'무신사 메타 광고'!$D:$D,$B707))</f>
        <v>0</v>
      </c>
      <c r="I707" s="10">
        <f>IF($C$4="", SUMIFS('무신사 메타 광고'!$U:$U, '무신사 메타 광고'!$D:$D, $B707),SUMIFS('무신사 메타 광고'!$U:$U,'무신사 메타 광고'!$I:$I,$C$4,'무신사 메타 광고'!$D:$D,$B707))</f>
        <v>0</v>
      </c>
      <c r="J707" s="11">
        <f t="shared" si="28"/>
        <v>0</v>
      </c>
      <c r="K707" s="11">
        <f t="shared" si="29"/>
        <v>0</v>
      </c>
      <c r="L707" s="12" t="str">
        <f t="shared" si="30"/>
        <v xml:space="preserve"> </v>
      </c>
      <c r="N707" s="10">
        <f>IF($C$4="", SUMIFS('무신사 메타 광고'!$X:$X, '무신사 메타 광고'!$D:$D, $B707),SUMIFS('무신사 메타 광고'!$X:$X,'무신사 메타 광고'!I:I,$C$4,'무신사 메타 광고'!D:D,$B707))</f>
        <v>0</v>
      </c>
      <c r="O707" s="11">
        <f t="shared" si="31"/>
        <v>0</v>
      </c>
      <c r="R707" s="13"/>
      <c r="S707" s="10">
        <f>IF($S$4="", SUMIFS('무신사 메타 광고'!$L:$L, '무신사 메타 광고'!$C:$C, $R707),SUMIFS('무신사 메타 광고'!L:L,'무신사 메타 광고'!$I:$I,$S$4,'무신사 메타 광고'!$C:$C,$R707))</f>
        <v>0</v>
      </c>
      <c r="T707" s="10">
        <f>IF($S$4="", SUMIFS('무신사 메타 광고'!$V:$V, '무신사 메타 광고'!$C:$C, $R707),SUMIFS('무신사 메타 광고'!$V:$V,'무신사 메타 광고'!$I:$I,$S$4,'무신사 메타 광고'!$C:$C,$R707))</f>
        <v>0</v>
      </c>
      <c r="U707" s="11">
        <f t="shared" si="32"/>
        <v>0</v>
      </c>
      <c r="V707" s="12" t="str">
        <f t="shared" si="36"/>
        <v xml:space="preserve"> </v>
      </c>
      <c r="W707" s="10">
        <f>IF($S$4="", SUMIFS('무신사 메타 광고'!$K:$K, '무신사 메타 광고'!$C:$C, $R707),SUMIFS('무신사 메타 광고'!$K:$K,'무신사 메타 광고'!$I:$I,$S$4,'무신사 메타 광고'!$C:$C,$R707))</f>
        <v>0</v>
      </c>
      <c r="X707" s="10">
        <f>IF($S$4="", SUMIFS('무신사 메타 광고'!$N:$N, '무신사 메타 광고'!$C:$C, $R707),SUMIFS('무신사 메타 광고'!$N:$N,'무신사 메타 광고'!$I:$I,$S$4,'무신사 메타 광고'!$C:$C,$R707))</f>
        <v>0</v>
      </c>
      <c r="Y707" s="11">
        <f t="shared" si="33"/>
        <v>0</v>
      </c>
      <c r="Z707" s="12" t="str">
        <f t="shared" si="37"/>
        <v xml:space="preserve"> </v>
      </c>
      <c r="AB707" s="10">
        <f>IF($S$4="", SUMIFS('무신사 메타 광고'!$X:$X, '무신사 메타 광고'!$C:$C, $R707),SUMIFS('무신사 메타 광고'!$X:$X,'무신사 메타 광고'!$I:$I,$S$4,'무신사 메타 광고'!$C:$C,$R707))</f>
        <v>0</v>
      </c>
      <c r="AC707" s="11">
        <f t="shared" si="34"/>
        <v>0</v>
      </c>
    </row>
    <row r="708" spans="2:29">
      <c r="B708" s="9"/>
      <c r="C708" s="10">
        <f>IF($C$4="", SUMIFS('무신사 메타 광고'!$L:$L, '무신사 메타 광고'!$D:$D, $B708), SUMIFS('무신사 메타 광고'!$L:$L, '무신사 메타 광고'!$I:$I, $C$4, '무신사 메타 광고'!$D:$D, $B708))</f>
        <v>0</v>
      </c>
      <c r="D708" s="10">
        <f>IF($C$4="", SUMIFS('무신사 메타 광고'!$V:$V, '무신사 메타 광고'!$D:$D, $B708), SUMIFS('무신사 메타 광고'!$V:$V,'무신사 메타 광고'!$I:$I,$C$4,'무신사 메타 광고'!$D:$D,$B708))</f>
        <v>0</v>
      </c>
      <c r="E708" s="11">
        <f t="shared" si="27"/>
        <v>0</v>
      </c>
      <c r="F708" s="12" t="str">
        <f t="shared" si="35"/>
        <v xml:space="preserve"> </v>
      </c>
      <c r="G708" s="10">
        <f>IF($C$4="", SUMIFS('무신사 메타 광고'!$K:$K, '무신사 메타 광고'!$D:$D, $B708), SUMIFS('무신사 메타 광고'!$K:$K,'무신사 메타 광고'!$I:$I,$C$4,'무신사 메타 광고'!D:D,$B708))</f>
        <v>0</v>
      </c>
      <c r="H708" s="10">
        <f>IF($C$4="", SUMIFS('무신사 메타 광고'!$N:$N, '무신사 메타 광고'!$D:$D, $B708),SUMIFS('무신사 메타 광고'!$N:$N,'무신사 메타 광고'!$I:$I,$C$4,'무신사 메타 광고'!$D:$D,$B708))</f>
        <v>0</v>
      </c>
      <c r="I708" s="10">
        <f>IF($C$4="", SUMIFS('무신사 메타 광고'!$U:$U, '무신사 메타 광고'!$D:$D, $B708),SUMIFS('무신사 메타 광고'!$U:$U,'무신사 메타 광고'!$I:$I,$C$4,'무신사 메타 광고'!$D:$D,$B708))</f>
        <v>0</v>
      </c>
      <c r="J708" s="11">
        <f t="shared" si="28"/>
        <v>0</v>
      </c>
      <c r="K708" s="11">
        <f t="shared" si="29"/>
        <v>0</v>
      </c>
      <c r="L708" s="12" t="str">
        <f t="shared" si="30"/>
        <v xml:space="preserve"> </v>
      </c>
      <c r="N708" s="10">
        <f>IF($C$4="", SUMIFS('무신사 메타 광고'!$X:$X, '무신사 메타 광고'!$D:$D, $B708),SUMIFS('무신사 메타 광고'!$X:$X,'무신사 메타 광고'!I:I,$C$4,'무신사 메타 광고'!D:D,$B708))</f>
        <v>0</v>
      </c>
      <c r="O708" s="11">
        <f t="shared" si="31"/>
        <v>0</v>
      </c>
      <c r="R708" s="13"/>
      <c r="S708" s="10">
        <f>IF($S$4="", SUMIFS('무신사 메타 광고'!$L:$L, '무신사 메타 광고'!$C:$C, $R708),SUMIFS('무신사 메타 광고'!L:L,'무신사 메타 광고'!$I:$I,$S$4,'무신사 메타 광고'!$C:$C,$R708))</f>
        <v>0</v>
      </c>
      <c r="T708" s="10">
        <f>IF($S$4="", SUMIFS('무신사 메타 광고'!$V:$V, '무신사 메타 광고'!$C:$C, $R708),SUMIFS('무신사 메타 광고'!$V:$V,'무신사 메타 광고'!$I:$I,$S$4,'무신사 메타 광고'!$C:$C,$R708))</f>
        <v>0</v>
      </c>
      <c r="U708" s="11">
        <f t="shared" si="32"/>
        <v>0</v>
      </c>
      <c r="V708" s="12" t="str">
        <f t="shared" si="36"/>
        <v xml:space="preserve"> </v>
      </c>
      <c r="W708" s="10">
        <f>IF($S$4="", SUMIFS('무신사 메타 광고'!$K:$K, '무신사 메타 광고'!$C:$C, $R708),SUMIFS('무신사 메타 광고'!$K:$K,'무신사 메타 광고'!$I:$I,$S$4,'무신사 메타 광고'!$C:$C,$R708))</f>
        <v>0</v>
      </c>
      <c r="X708" s="10">
        <f>IF($S$4="", SUMIFS('무신사 메타 광고'!$N:$N, '무신사 메타 광고'!$C:$C, $R708),SUMIFS('무신사 메타 광고'!$N:$N,'무신사 메타 광고'!$I:$I,$S$4,'무신사 메타 광고'!$C:$C,$R708))</f>
        <v>0</v>
      </c>
      <c r="Y708" s="11">
        <f t="shared" si="33"/>
        <v>0</v>
      </c>
      <c r="Z708" s="12" t="str">
        <f t="shared" si="37"/>
        <v xml:space="preserve"> </v>
      </c>
      <c r="AB708" s="10">
        <f>IF($S$4="", SUMIFS('무신사 메타 광고'!$X:$X, '무신사 메타 광고'!$C:$C, $R708),SUMIFS('무신사 메타 광고'!$X:$X,'무신사 메타 광고'!$I:$I,$S$4,'무신사 메타 광고'!$C:$C,$R708))</f>
        <v>0</v>
      </c>
      <c r="AC708" s="11">
        <f t="shared" si="34"/>
        <v>0</v>
      </c>
    </row>
    <row r="709" spans="2:29">
      <c r="B709" s="9"/>
      <c r="C709" s="10">
        <f>IF($C$4="", SUMIFS('무신사 메타 광고'!$L:$L, '무신사 메타 광고'!$D:$D, $B709), SUMIFS('무신사 메타 광고'!$L:$L, '무신사 메타 광고'!$I:$I, $C$4, '무신사 메타 광고'!$D:$D, $B709))</f>
        <v>0</v>
      </c>
      <c r="D709" s="10">
        <f>IF($C$4="", SUMIFS('무신사 메타 광고'!$V:$V, '무신사 메타 광고'!$D:$D, $B709), SUMIFS('무신사 메타 광고'!$V:$V,'무신사 메타 광고'!$I:$I,$C$4,'무신사 메타 광고'!$D:$D,$B709))</f>
        <v>0</v>
      </c>
      <c r="E709" s="11">
        <f t="shared" si="27"/>
        <v>0</v>
      </c>
      <c r="F709" s="12" t="str">
        <f t="shared" si="35"/>
        <v xml:space="preserve"> </v>
      </c>
      <c r="G709" s="10">
        <f>IF($C$4="", SUMIFS('무신사 메타 광고'!$K:$K, '무신사 메타 광고'!$D:$D, $B709), SUMIFS('무신사 메타 광고'!$K:$K,'무신사 메타 광고'!$I:$I,$C$4,'무신사 메타 광고'!D:D,$B709))</f>
        <v>0</v>
      </c>
      <c r="H709" s="10">
        <f>IF($C$4="", SUMIFS('무신사 메타 광고'!$N:$N, '무신사 메타 광고'!$D:$D, $B709),SUMIFS('무신사 메타 광고'!$N:$N,'무신사 메타 광고'!$I:$I,$C$4,'무신사 메타 광고'!$D:$D,$B709))</f>
        <v>0</v>
      </c>
      <c r="I709" s="10">
        <f>IF($C$4="", SUMIFS('무신사 메타 광고'!$U:$U, '무신사 메타 광고'!$D:$D, $B709),SUMIFS('무신사 메타 광고'!$U:$U,'무신사 메타 광고'!$I:$I,$C$4,'무신사 메타 광고'!$D:$D,$B709))</f>
        <v>0</v>
      </c>
      <c r="J709" s="11">
        <f t="shared" si="28"/>
        <v>0</v>
      </c>
      <c r="K709" s="11">
        <f t="shared" si="29"/>
        <v>0</v>
      </c>
      <c r="L709" s="12" t="str">
        <f t="shared" si="30"/>
        <v xml:space="preserve"> </v>
      </c>
      <c r="N709" s="10">
        <f>IF($C$4="", SUMIFS('무신사 메타 광고'!$X:$X, '무신사 메타 광고'!$D:$D, $B709),SUMIFS('무신사 메타 광고'!$X:$X,'무신사 메타 광고'!I:I,$C$4,'무신사 메타 광고'!D:D,$B709))</f>
        <v>0</v>
      </c>
      <c r="O709" s="11">
        <f t="shared" si="31"/>
        <v>0</v>
      </c>
      <c r="R709" s="13"/>
      <c r="S709" s="10">
        <f>IF($S$4="", SUMIFS('무신사 메타 광고'!$L:$L, '무신사 메타 광고'!$C:$C, $R709),SUMIFS('무신사 메타 광고'!L:L,'무신사 메타 광고'!$I:$I,$S$4,'무신사 메타 광고'!$C:$C,$R709))</f>
        <v>0</v>
      </c>
      <c r="T709" s="10">
        <f>IF($S$4="", SUMIFS('무신사 메타 광고'!$V:$V, '무신사 메타 광고'!$C:$C, $R709),SUMIFS('무신사 메타 광고'!$V:$V,'무신사 메타 광고'!$I:$I,$S$4,'무신사 메타 광고'!$C:$C,$R709))</f>
        <v>0</v>
      </c>
      <c r="U709" s="11">
        <f t="shared" si="32"/>
        <v>0</v>
      </c>
      <c r="V709" s="12" t="str">
        <f t="shared" si="36"/>
        <v xml:space="preserve"> </v>
      </c>
      <c r="W709" s="10">
        <f>IF($S$4="", SUMIFS('무신사 메타 광고'!$K:$K, '무신사 메타 광고'!$C:$C, $R709),SUMIFS('무신사 메타 광고'!$K:$K,'무신사 메타 광고'!$I:$I,$S$4,'무신사 메타 광고'!$C:$C,$R709))</f>
        <v>0</v>
      </c>
      <c r="X709" s="10">
        <f>IF($S$4="", SUMIFS('무신사 메타 광고'!$N:$N, '무신사 메타 광고'!$C:$C, $R709),SUMIFS('무신사 메타 광고'!$N:$N,'무신사 메타 광고'!$I:$I,$S$4,'무신사 메타 광고'!$C:$C,$R709))</f>
        <v>0</v>
      </c>
      <c r="Y709" s="11">
        <f t="shared" si="33"/>
        <v>0</v>
      </c>
      <c r="Z709" s="12" t="str">
        <f t="shared" si="37"/>
        <v xml:space="preserve"> </v>
      </c>
      <c r="AB709" s="10">
        <f>IF($S$4="", SUMIFS('무신사 메타 광고'!$X:$X, '무신사 메타 광고'!$C:$C, $R709),SUMIFS('무신사 메타 광고'!$X:$X,'무신사 메타 광고'!$I:$I,$S$4,'무신사 메타 광고'!$C:$C,$R709))</f>
        <v>0</v>
      </c>
      <c r="AC709" s="11">
        <f t="shared" si="34"/>
        <v>0</v>
      </c>
    </row>
    <row r="710" spans="2:29">
      <c r="B710" s="9"/>
      <c r="C710" s="10">
        <f>IF($C$4="", SUMIFS('무신사 메타 광고'!$L:$L, '무신사 메타 광고'!$D:$D, $B710), SUMIFS('무신사 메타 광고'!$L:$L, '무신사 메타 광고'!$I:$I, $C$4, '무신사 메타 광고'!$D:$D, $B710))</f>
        <v>0</v>
      </c>
      <c r="D710" s="10">
        <f>IF($C$4="", SUMIFS('무신사 메타 광고'!$V:$V, '무신사 메타 광고'!$D:$D, $B710), SUMIFS('무신사 메타 광고'!$V:$V,'무신사 메타 광고'!$I:$I,$C$4,'무신사 메타 광고'!$D:$D,$B710))</f>
        <v>0</v>
      </c>
      <c r="E710" s="11">
        <f t="shared" si="27"/>
        <v>0</v>
      </c>
      <c r="F710" s="12" t="str">
        <f t="shared" si="35"/>
        <v xml:space="preserve"> </v>
      </c>
      <c r="G710" s="10">
        <f>IF($C$4="", SUMIFS('무신사 메타 광고'!$K:$K, '무신사 메타 광고'!$D:$D, $B710), SUMIFS('무신사 메타 광고'!$K:$K,'무신사 메타 광고'!$I:$I,$C$4,'무신사 메타 광고'!D:D,$B710))</f>
        <v>0</v>
      </c>
      <c r="H710" s="10">
        <f>IF($C$4="", SUMIFS('무신사 메타 광고'!$N:$N, '무신사 메타 광고'!$D:$D, $B710),SUMIFS('무신사 메타 광고'!$N:$N,'무신사 메타 광고'!$I:$I,$C$4,'무신사 메타 광고'!$D:$D,$B710))</f>
        <v>0</v>
      </c>
      <c r="I710" s="10">
        <f>IF($C$4="", SUMIFS('무신사 메타 광고'!$U:$U, '무신사 메타 광고'!$D:$D, $B710),SUMIFS('무신사 메타 광고'!$U:$U,'무신사 메타 광고'!$I:$I,$C$4,'무신사 메타 광고'!$D:$D,$B710))</f>
        <v>0</v>
      </c>
      <c r="J710" s="11">
        <f t="shared" si="28"/>
        <v>0</v>
      </c>
      <c r="K710" s="11">
        <f t="shared" si="29"/>
        <v>0</v>
      </c>
      <c r="L710" s="12" t="str">
        <f t="shared" si="30"/>
        <v xml:space="preserve"> </v>
      </c>
      <c r="N710" s="10">
        <f>IF($C$4="", SUMIFS('무신사 메타 광고'!$X:$X, '무신사 메타 광고'!$D:$D, $B710),SUMIFS('무신사 메타 광고'!$X:$X,'무신사 메타 광고'!I:I,$C$4,'무신사 메타 광고'!D:D,$B710))</f>
        <v>0</v>
      </c>
      <c r="O710" s="11">
        <f t="shared" si="31"/>
        <v>0</v>
      </c>
      <c r="R710" s="13"/>
      <c r="S710" s="10">
        <f>IF($S$4="", SUMIFS('무신사 메타 광고'!$L:$L, '무신사 메타 광고'!$C:$C, $R710),SUMIFS('무신사 메타 광고'!L:L,'무신사 메타 광고'!$I:$I,$S$4,'무신사 메타 광고'!$C:$C,$R710))</f>
        <v>0</v>
      </c>
      <c r="T710" s="10">
        <f>IF($S$4="", SUMIFS('무신사 메타 광고'!$V:$V, '무신사 메타 광고'!$C:$C, $R710),SUMIFS('무신사 메타 광고'!$V:$V,'무신사 메타 광고'!$I:$I,$S$4,'무신사 메타 광고'!$C:$C,$R710))</f>
        <v>0</v>
      </c>
      <c r="U710" s="11">
        <f t="shared" si="32"/>
        <v>0</v>
      </c>
      <c r="V710" s="12" t="str">
        <f t="shared" si="36"/>
        <v xml:space="preserve"> </v>
      </c>
      <c r="W710" s="10">
        <f>IF($S$4="", SUMIFS('무신사 메타 광고'!$K:$K, '무신사 메타 광고'!$C:$C, $R710),SUMIFS('무신사 메타 광고'!$K:$K,'무신사 메타 광고'!$I:$I,$S$4,'무신사 메타 광고'!$C:$C,$R710))</f>
        <v>0</v>
      </c>
      <c r="X710" s="10">
        <f>IF($S$4="", SUMIFS('무신사 메타 광고'!$N:$N, '무신사 메타 광고'!$C:$C, $R710),SUMIFS('무신사 메타 광고'!$N:$N,'무신사 메타 광고'!$I:$I,$S$4,'무신사 메타 광고'!$C:$C,$R710))</f>
        <v>0</v>
      </c>
      <c r="Y710" s="11">
        <f t="shared" si="33"/>
        <v>0</v>
      </c>
      <c r="Z710" s="12" t="str">
        <f t="shared" si="37"/>
        <v xml:space="preserve"> </v>
      </c>
      <c r="AB710" s="10">
        <f>IF($S$4="", SUMIFS('무신사 메타 광고'!$X:$X, '무신사 메타 광고'!$C:$C, $R710),SUMIFS('무신사 메타 광고'!$X:$X,'무신사 메타 광고'!$I:$I,$S$4,'무신사 메타 광고'!$C:$C,$R710))</f>
        <v>0</v>
      </c>
      <c r="AC710" s="11">
        <f t="shared" si="34"/>
        <v>0</v>
      </c>
    </row>
    <row r="711" spans="2:29">
      <c r="B711" s="9"/>
      <c r="C711" s="10">
        <f>IF($C$4="", SUMIFS('무신사 메타 광고'!$L:$L, '무신사 메타 광고'!$D:$D, $B711), SUMIFS('무신사 메타 광고'!$L:$L, '무신사 메타 광고'!$I:$I, $C$4, '무신사 메타 광고'!$D:$D, $B711))</f>
        <v>0</v>
      </c>
      <c r="D711" s="10">
        <f>IF($C$4="", SUMIFS('무신사 메타 광고'!$V:$V, '무신사 메타 광고'!$D:$D, $B711), SUMIFS('무신사 메타 광고'!$V:$V,'무신사 메타 광고'!$I:$I,$C$4,'무신사 메타 광고'!$D:$D,$B711))</f>
        <v>0</v>
      </c>
      <c r="E711" s="11">
        <f t="shared" si="27"/>
        <v>0</v>
      </c>
      <c r="F711" s="12" t="str">
        <f t="shared" si="35"/>
        <v xml:space="preserve"> </v>
      </c>
      <c r="G711" s="10">
        <f>IF($C$4="", SUMIFS('무신사 메타 광고'!$K:$K, '무신사 메타 광고'!$D:$D, $B711), SUMIFS('무신사 메타 광고'!$K:$K,'무신사 메타 광고'!$I:$I,$C$4,'무신사 메타 광고'!D:D,$B711))</f>
        <v>0</v>
      </c>
      <c r="H711" s="10">
        <f>IF($C$4="", SUMIFS('무신사 메타 광고'!$N:$N, '무신사 메타 광고'!$D:$D, $B711),SUMIFS('무신사 메타 광고'!$N:$N,'무신사 메타 광고'!$I:$I,$C$4,'무신사 메타 광고'!$D:$D,$B711))</f>
        <v>0</v>
      </c>
      <c r="I711" s="10">
        <f>IF($C$4="", SUMIFS('무신사 메타 광고'!$U:$U, '무신사 메타 광고'!$D:$D, $B711),SUMIFS('무신사 메타 광고'!$U:$U,'무신사 메타 광고'!$I:$I,$C$4,'무신사 메타 광고'!$D:$D,$B711))</f>
        <v>0</v>
      </c>
      <c r="J711" s="11">
        <f t="shared" si="28"/>
        <v>0</v>
      </c>
      <c r="K711" s="11">
        <f t="shared" si="29"/>
        <v>0</v>
      </c>
      <c r="L711" s="12" t="str">
        <f t="shared" si="30"/>
        <v xml:space="preserve"> </v>
      </c>
      <c r="N711" s="10">
        <f>IF($C$4="", SUMIFS('무신사 메타 광고'!$X:$X, '무신사 메타 광고'!$D:$D, $B711),SUMIFS('무신사 메타 광고'!$X:$X,'무신사 메타 광고'!I:I,$C$4,'무신사 메타 광고'!D:D,$B711))</f>
        <v>0</v>
      </c>
      <c r="O711" s="11">
        <f t="shared" si="31"/>
        <v>0</v>
      </c>
      <c r="R711" s="13"/>
      <c r="S711" s="10">
        <f>IF($S$4="", SUMIFS('무신사 메타 광고'!$L:$L, '무신사 메타 광고'!$C:$C, $R711),SUMIFS('무신사 메타 광고'!L:L,'무신사 메타 광고'!$I:$I,$S$4,'무신사 메타 광고'!$C:$C,$R711))</f>
        <v>0</v>
      </c>
      <c r="T711" s="10">
        <f>IF($S$4="", SUMIFS('무신사 메타 광고'!$V:$V, '무신사 메타 광고'!$C:$C, $R711),SUMIFS('무신사 메타 광고'!$V:$V,'무신사 메타 광고'!$I:$I,$S$4,'무신사 메타 광고'!$C:$C,$R711))</f>
        <v>0</v>
      </c>
      <c r="U711" s="11">
        <f t="shared" si="32"/>
        <v>0</v>
      </c>
      <c r="V711" s="12" t="str">
        <f t="shared" si="36"/>
        <v xml:space="preserve"> </v>
      </c>
      <c r="W711" s="10">
        <f>IF($S$4="", SUMIFS('무신사 메타 광고'!$K:$K, '무신사 메타 광고'!$C:$C, $R711),SUMIFS('무신사 메타 광고'!$K:$K,'무신사 메타 광고'!$I:$I,$S$4,'무신사 메타 광고'!$C:$C,$R711))</f>
        <v>0</v>
      </c>
      <c r="X711" s="10">
        <f>IF($S$4="", SUMIFS('무신사 메타 광고'!$N:$N, '무신사 메타 광고'!$C:$C, $R711),SUMIFS('무신사 메타 광고'!$N:$N,'무신사 메타 광고'!$I:$I,$S$4,'무신사 메타 광고'!$C:$C,$R711))</f>
        <v>0</v>
      </c>
      <c r="Y711" s="11">
        <f t="shared" si="33"/>
        <v>0</v>
      </c>
      <c r="Z711" s="12" t="str">
        <f t="shared" si="37"/>
        <v xml:space="preserve"> </v>
      </c>
      <c r="AB711" s="10">
        <f>IF($S$4="", SUMIFS('무신사 메타 광고'!$X:$X, '무신사 메타 광고'!$C:$C, $R711),SUMIFS('무신사 메타 광고'!$X:$X,'무신사 메타 광고'!$I:$I,$S$4,'무신사 메타 광고'!$C:$C,$R711))</f>
        <v>0</v>
      </c>
      <c r="AC711" s="11">
        <f t="shared" si="34"/>
        <v>0</v>
      </c>
    </row>
    <row r="712" spans="2:29">
      <c r="B712" s="9"/>
      <c r="C712" s="10">
        <f>IF($C$4="", SUMIFS('무신사 메타 광고'!$L:$L, '무신사 메타 광고'!$D:$D, $B712), SUMIFS('무신사 메타 광고'!$L:$L, '무신사 메타 광고'!$I:$I, $C$4, '무신사 메타 광고'!$D:$D, $B712))</f>
        <v>0</v>
      </c>
      <c r="D712" s="10">
        <f>IF($C$4="", SUMIFS('무신사 메타 광고'!$V:$V, '무신사 메타 광고'!$D:$D, $B712), SUMIFS('무신사 메타 광고'!$V:$V,'무신사 메타 광고'!$I:$I,$C$4,'무신사 메타 광고'!$D:$D,$B712))</f>
        <v>0</v>
      </c>
      <c r="E712" s="11">
        <f t="shared" si="27"/>
        <v>0</v>
      </c>
      <c r="F712" s="12" t="str">
        <f t="shared" si="35"/>
        <v xml:space="preserve"> </v>
      </c>
      <c r="G712" s="10">
        <f>IF($C$4="", SUMIFS('무신사 메타 광고'!$K:$K, '무신사 메타 광고'!$D:$D, $B712), SUMIFS('무신사 메타 광고'!$K:$K,'무신사 메타 광고'!$I:$I,$C$4,'무신사 메타 광고'!D:D,$B712))</f>
        <v>0</v>
      </c>
      <c r="H712" s="10">
        <f>IF($C$4="", SUMIFS('무신사 메타 광고'!$N:$N, '무신사 메타 광고'!$D:$D, $B712),SUMIFS('무신사 메타 광고'!$N:$N,'무신사 메타 광고'!$I:$I,$C$4,'무신사 메타 광고'!$D:$D,$B712))</f>
        <v>0</v>
      </c>
      <c r="I712" s="10">
        <f>IF($C$4="", SUMIFS('무신사 메타 광고'!$U:$U, '무신사 메타 광고'!$D:$D, $B712),SUMIFS('무신사 메타 광고'!$U:$U,'무신사 메타 광고'!$I:$I,$C$4,'무신사 메타 광고'!$D:$D,$B712))</f>
        <v>0</v>
      </c>
      <c r="J712" s="11">
        <f t="shared" si="28"/>
        <v>0</v>
      </c>
      <c r="K712" s="11">
        <f t="shared" si="29"/>
        <v>0</v>
      </c>
      <c r="L712" s="12" t="str">
        <f t="shared" si="30"/>
        <v xml:space="preserve"> </v>
      </c>
      <c r="N712" s="10">
        <f>IF($C$4="", SUMIFS('무신사 메타 광고'!$X:$X, '무신사 메타 광고'!$D:$D, $B712),SUMIFS('무신사 메타 광고'!$X:$X,'무신사 메타 광고'!I:I,$C$4,'무신사 메타 광고'!D:D,$B712))</f>
        <v>0</v>
      </c>
      <c r="O712" s="11">
        <f t="shared" si="31"/>
        <v>0</v>
      </c>
      <c r="R712" s="13"/>
      <c r="S712" s="10">
        <f>IF($S$4="", SUMIFS('무신사 메타 광고'!$L:$L, '무신사 메타 광고'!$C:$C, $R712),SUMIFS('무신사 메타 광고'!L:L,'무신사 메타 광고'!$I:$I,$S$4,'무신사 메타 광고'!$C:$C,$R712))</f>
        <v>0</v>
      </c>
      <c r="T712" s="10">
        <f>IF($S$4="", SUMIFS('무신사 메타 광고'!$V:$V, '무신사 메타 광고'!$C:$C, $R712),SUMIFS('무신사 메타 광고'!$V:$V,'무신사 메타 광고'!$I:$I,$S$4,'무신사 메타 광고'!$C:$C,$R712))</f>
        <v>0</v>
      </c>
      <c r="U712" s="11">
        <f t="shared" si="32"/>
        <v>0</v>
      </c>
      <c r="V712" s="12" t="str">
        <f t="shared" si="36"/>
        <v xml:space="preserve"> </v>
      </c>
      <c r="W712" s="10">
        <f>IF($S$4="", SUMIFS('무신사 메타 광고'!$K:$K, '무신사 메타 광고'!$C:$C, $R712),SUMIFS('무신사 메타 광고'!$K:$K,'무신사 메타 광고'!$I:$I,$S$4,'무신사 메타 광고'!$C:$C,$R712))</f>
        <v>0</v>
      </c>
      <c r="X712" s="10">
        <f>IF($S$4="", SUMIFS('무신사 메타 광고'!$N:$N, '무신사 메타 광고'!$C:$C, $R712),SUMIFS('무신사 메타 광고'!$N:$N,'무신사 메타 광고'!$I:$I,$S$4,'무신사 메타 광고'!$C:$C,$R712))</f>
        <v>0</v>
      </c>
      <c r="Y712" s="11">
        <f t="shared" si="33"/>
        <v>0</v>
      </c>
      <c r="Z712" s="12" t="str">
        <f t="shared" si="37"/>
        <v xml:space="preserve"> </v>
      </c>
      <c r="AB712" s="10">
        <f>IF($S$4="", SUMIFS('무신사 메타 광고'!$X:$X, '무신사 메타 광고'!$C:$C, $R712),SUMIFS('무신사 메타 광고'!$X:$X,'무신사 메타 광고'!$I:$I,$S$4,'무신사 메타 광고'!$C:$C,$R712))</f>
        <v>0</v>
      </c>
      <c r="AC712" s="11">
        <f t="shared" si="34"/>
        <v>0</v>
      </c>
    </row>
    <row r="713" spans="2:29">
      <c r="B713" s="9"/>
      <c r="C713" s="10">
        <f>IF($C$4="", SUMIFS('무신사 메타 광고'!$L:$L, '무신사 메타 광고'!$D:$D, $B713), SUMIFS('무신사 메타 광고'!$L:$L, '무신사 메타 광고'!$I:$I, $C$4, '무신사 메타 광고'!$D:$D, $B713))</f>
        <v>0</v>
      </c>
      <c r="D713" s="10">
        <f>IF($C$4="", SUMIFS('무신사 메타 광고'!$V:$V, '무신사 메타 광고'!$D:$D, $B713), SUMIFS('무신사 메타 광고'!$V:$V,'무신사 메타 광고'!$I:$I,$C$4,'무신사 메타 광고'!$D:$D,$B713))</f>
        <v>0</v>
      </c>
      <c r="E713" s="11">
        <f t="shared" si="27"/>
        <v>0</v>
      </c>
      <c r="F713" s="12" t="str">
        <f t="shared" si="35"/>
        <v xml:space="preserve"> </v>
      </c>
      <c r="G713" s="10">
        <f>IF($C$4="", SUMIFS('무신사 메타 광고'!$K:$K, '무신사 메타 광고'!$D:$D, $B713), SUMIFS('무신사 메타 광고'!$K:$K,'무신사 메타 광고'!$I:$I,$C$4,'무신사 메타 광고'!D:D,$B713))</f>
        <v>0</v>
      </c>
      <c r="H713" s="10">
        <f>IF($C$4="", SUMIFS('무신사 메타 광고'!$N:$N, '무신사 메타 광고'!$D:$D, $B713),SUMIFS('무신사 메타 광고'!$N:$N,'무신사 메타 광고'!$I:$I,$C$4,'무신사 메타 광고'!$D:$D,$B713))</f>
        <v>0</v>
      </c>
      <c r="I713" s="10">
        <f>IF($C$4="", SUMIFS('무신사 메타 광고'!$U:$U, '무신사 메타 광고'!$D:$D, $B713),SUMIFS('무신사 메타 광고'!$U:$U,'무신사 메타 광고'!$I:$I,$C$4,'무신사 메타 광고'!$D:$D,$B713))</f>
        <v>0</v>
      </c>
      <c r="J713" s="11">
        <f t="shared" si="28"/>
        <v>0</v>
      </c>
      <c r="K713" s="11">
        <f t="shared" si="29"/>
        <v>0</v>
      </c>
      <c r="L713" s="12" t="str">
        <f t="shared" si="30"/>
        <v xml:space="preserve"> </v>
      </c>
      <c r="N713" s="10">
        <f>IF($C$4="", SUMIFS('무신사 메타 광고'!$X:$X, '무신사 메타 광고'!$D:$D, $B713),SUMIFS('무신사 메타 광고'!$X:$X,'무신사 메타 광고'!I:I,$C$4,'무신사 메타 광고'!D:D,$B713))</f>
        <v>0</v>
      </c>
      <c r="O713" s="11">
        <f t="shared" si="31"/>
        <v>0</v>
      </c>
      <c r="R713" s="13"/>
      <c r="S713" s="10">
        <f>IF($S$4="", SUMIFS('무신사 메타 광고'!$L:$L, '무신사 메타 광고'!$C:$C, $R713),SUMIFS('무신사 메타 광고'!L:L,'무신사 메타 광고'!$I:$I,$S$4,'무신사 메타 광고'!$C:$C,$R713))</f>
        <v>0</v>
      </c>
      <c r="T713" s="10">
        <f>IF($S$4="", SUMIFS('무신사 메타 광고'!$V:$V, '무신사 메타 광고'!$C:$C, $R713),SUMIFS('무신사 메타 광고'!$V:$V,'무신사 메타 광고'!$I:$I,$S$4,'무신사 메타 광고'!$C:$C,$R713))</f>
        <v>0</v>
      </c>
      <c r="U713" s="11">
        <f t="shared" si="32"/>
        <v>0</v>
      </c>
      <c r="V713" s="12" t="str">
        <f t="shared" si="36"/>
        <v xml:space="preserve"> </v>
      </c>
      <c r="W713" s="10">
        <f>IF($S$4="", SUMIFS('무신사 메타 광고'!$K:$K, '무신사 메타 광고'!$C:$C, $R713),SUMIFS('무신사 메타 광고'!$K:$K,'무신사 메타 광고'!$I:$I,$S$4,'무신사 메타 광고'!$C:$C,$R713))</f>
        <v>0</v>
      </c>
      <c r="X713" s="10">
        <f>IF($S$4="", SUMIFS('무신사 메타 광고'!$N:$N, '무신사 메타 광고'!$C:$C, $R713),SUMIFS('무신사 메타 광고'!$N:$N,'무신사 메타 광고'!$I:$I,$S$4,'무신사 메타 광고'!$C:$C,$R713))</f>
        <v>0</v>
      </c>
      <c r="Y713" s="11">
        <f t="shared" si="33"/>
        <v>0</v>
      </c>
      <c r="Z713" s="12" t="str">
        <f t="shared" si="37"/>
        <v xml:space="preserve"> </v>
      </c>
      <c r="AB713" s="10">
        <f>IF($S$4="", SUMIFS('무신사 메타 광고'!$X:$X, '무신사 메타 광고'!$C:$C, $R713),SUMIFS('무신사 메타 광고'!$X:$X,'무신사 메타 광고'!$I:$I,$S$4,'무신사 메타 광고'!$C:$C,$R713))</f>
        <v>0</v>
      </c>
      <c r="AC713" s="11">
        <f t="shared" si="34"/>
        <v>0</v>
      </c>
    </row>
    <row r="714" spans="2:29">
      <c r="B714" s="9"/>
      <c r="C714" s="10">
        <f>IF($C$4="", SUMIFS('무신사 메타 광고'!$L:$L, '무신사 메타 광고'!$D:$D, $B714), SUMIFS('무신사 메타 광고'!$L:$L, '무신사 메타 광고'!$I:$I, $C$4, '무신사 메타 광고'!$D:$D, $B714))</f>
        <v>0</v>
      </c>
      <c r="D714" s="10">
        <f>IF($C$4="", SUMIFS('무신사 메타 광고'!$V:$V, '무신사 메타 광고'!$D:$D, $B714), SUMIFS('무신사 메타 광고'!$V:$V,'무신사 메타 광고'!$I:$I,$C$4,'무신사 메타 광고'!$D:$D,$B714))</f>
        <v>0</v>
      </c>
      <c r="E714" s="11">
        <f t="shared" si="27"/>
        <v>0</v>
      </c>
      <c r="F714" s="12" t="str">
        <f t="shared" si="35"/>
        <v xml:space="preserve"> </v>
      </c>
      <c r="G714" s="10">
        <f>IF($C$4="", SUMIFS('무신사 메타 광고'!$K:$K, '무신사 메타 광고'!$D:$D, $B714), SUMIFS('무신사 메타 광고'!$K:$K,'무신사 메타 광고'!$I:$I,$C$4,'무신사 메타 광고'!D:D,$B714))</f>
        <v>0</v>
      </c>
      <c r="H714" s="10">
        <f>IF($C$4="", SUMIFS('무신사 메타 광고'!$N:$N, '무신사 메타 광고'!$D:$D, $B714),SUMIFS('무신사 메타 광고'!$N:$N,'무신사 메타 광고'!$I:$I,$C$4,'무신사 메타 광고'!$D:$D,$B714))</f>
        <v>0</v>
      </c>
      <c r="I714" s="10">
        <f>IF($C$4="", SUMIFS('무신사 메타 광고'!$U:$U, '무신사 메타 광고'!$D:$D, $B714),SUMIFS('무신사 메타 광고'!$U:$U,'무신사 메타 광고'!$I:$I,$C$4,'무신사 메타 광고'!$D:$D,$B714))</f>
        <v>0</v>
      </c>
      <c r="J714" s="11">
        <f t="shared" si="28"/>
        <v>0</v>
      </c>
      <c r="K714" s="11">
        <f t="shared" si="29"/>
        <v>0</v>
      </c>
      <c r="L714" s="12" t="str">
        <f t="shared" si="30"/>
        <v xml:space="preserve"> </v>
      </c>
      <c r="N714" s="10">
        <f>IF($C$4="", SUMIFS('무신사 메타 광고'!$X:$X, '무신사 메타 광고'!$D:$D, $B714),SUMIFS('무신사 메타 광고'!$X:$X,'무신사 메타 광고'!I:I,$C$4,'무신사 메타 광고'!D:D,$B714))</f>
        <v>0</v>
      </c>
      <c r="O714" s="11">
        <f t="shared" si="31"/>
        <v>0</v>
      </c>
      <c r="R714" s="13"/>
      <c r="S714" s="10">
        <f>IF($S$4="", SUMIFS('무신사 메타 광고'!$L:$L, '무신사 메타 광고'!$C:$C, $R714),SUMIFS('무신사 메타 광고'!L:L,'무신사 메타 광고'!$I:$I,$S$4,'무신사 메타 광고'!$C:$C,$R714))</f>
        <v>0</v>
      </c>
      <c r="T714" s="10">
        <f>IF($S$4="", SUMIFS('무신사 메타 광고'!$V:$V, '무신사 메타 광고'!$C:$C, $R714),SUMIFS('무신사 메타 광고'!$V:$V,'무신사 메타 광고'!$I:$I,$S$4,'무신사 메타 광고'!$C:$C,$R714))</f>
        <v>0</v>
      </c>
      <c r="U714" s="11">
        <f t="shared" si="32"/>
        <v>0</v>
      </c>
      <c r="V714" s="12" t="str">
        <f t="shared" si="36"/>
        <v xml:space="preserve"> </v>
      </c>
      <c r="W714" s="10">
        <f>IF($S$4="", SUMIFS('무신사 메타 광고'!$K:$K, '무신사 메타 광고'!$C:$C, $R714),SUMIFS('무신사 메타 광고'!$K:$K,'무신사 메타 광고'!$I:$I,$S$4,'무신사 메타 광고'!$C:$C,$R714))</f>
        <v>0</v>
      </c>
      <c r="X714" s="10">
        <f>IF($S$4="", SUMIFS('무신사 메타 광고'!$N:$N, '무신사 메타 광고'!$C:$C, $R714),SUMIFS('무신사 메타 광고'!$N:$N,'무신사 메타 광고'!$I:$I,$S$4,'무신사 메타 광고'!$C:$C,$R714))</f>
        <v>0</v>
      </c>
      <c r="Y714" s="11">
        <f t="shared" si="33"/>
        <v>0</v>
      </c>
      <c r="Z714" s="12" t="str">
        <f t="shared" si="37"/>
        <v xml:space="preserve"> </v>
      </c>
      <c r="AB714" s="10">
        <f>IF($S$4="", SUMIFS('무신사 메타 광고'!$X:$X, '무신사 메타 광고'!$C:$C, $R714),SUMIFS('무신사 메타 광고'!$X:$X,'무신사 메타 광고'!$I:$I,$S$4,'무신사 메타 광고'!$C:$C,$R714))</f>
        <v>0</v>
      </c>
      <c r="AC714" s="11">
        <f t="shared" si="34"/>
        <v>0</v>
      </c>
    </row>
    <row r="715" spans="2:29">
      <c r="B715" s="9"/>
      <c r="C715" s="10">
        <f>IF($C$4="", SUMIFS('무신사 메타 광고'!$L:$L, '무신사 메타 광고'!$D:$D, $B715), SUMIFS('무신사 메타 광고'!$L:$L, '무신사 메타 광고'!$I:$I, $C$4, '무신사 메타 광고'!$D:$D, $B715))</f>
        <v>0</v>
      </c>
      <c r="D715" s="10">
        <f>IF($C$4="", SUMIFS('무신사 메타 광고'!$V:$V, '무신사 메타 광고'!$D:$D, $B715), SUMIFS('무신사 메타 광고'!$V:$V,'무신사 메타 광고'!$I:$I,$C$4,'무신사 메타 광고'!$D:$D,$B715))</f>
        <v>0</v>
      </c>
      <c r="E715" s="11">
        <f t="shared" si="27"/>
        <v>0</v>
      </c>
      <c r="F715" s="12" t="str">
        <f t="shared" si="35"/>
        <v xml:space="preserve"> </v>
      </c>
      <c r="G715" s="10">
        <f>IF($C$4="", SUMIFS('무신사 메타 광고'!$K:$K, '무신사 메타 광고'!$D:$D, $B715), SUMIFS('무신사 메타 광고'!$K:$K,'무신사 메타 광고'!$I:$I,$C$4,'무신사 메타 광고'!D:D,$B715))</f>
        <v>0</v>
      </c>
      <c r="H715" s="10">
        <f>IF($C$4="", SUMIFS('무신사 메타 광고'!$N:$N, '무신사 메타 광고'!$D:$D, $B715),SUMIFS('무신사 메타 광고'!$N:$N,'무신사 메타 광고'!$I:$I,$C$4,'무신사 메타 광고'!$D:$D,$B715))</f>
        <v>0</v>
      </c>
      <c r="I715" s="10">
        <f>IF($C$4="", SUMIFS('무신사 메타 광고'!$U:$U, '무신사 메타 광고'!$D:$D, $B715),SUMIFS('무신사 메타 광고'!$U:$U,'무신사 메타 광고'!$I:$I,$C$4,'무신사 메타 광고'!$D:$D,$B715))</f>
        <v>0</v>
      </c>
      <c r="J715" s="11">
        <f t="shared" si="28"/>
        <v>0</v>
      </c>
      <c r="K715" s="11">
        <f t="shared" si="29"/>
        <v>0</v>
      </c>
      <c r="L715" s="12" t="str">
        <f t="shared" si="30"/>
        <v xml:space="preserve"> </v>
      </c>
      <c r="N715" s="10">
        <f>IF($C$4="", SUMIFS('무신사 메타 광고'!$X:$X, '무신사 메타 광고'!$D:$D, $B715),SUMIFS('무신사 메타 광고'!$X:$X,'무신사 메타 광고'!I:I,$C$4,'무신사 메타 광고'!D:D,$B715))</f>
        <v>0</v>
      </c>
      <c r="O715" s="11">
        <f t="shared" si="31"/>
        <v>0</v>
      </c>
      <c r="R715" s="13"/>
      <c r="S715" s="10">
        <f>IF($S$4="", SUMIFS('무신사 메타 광고'!$L:$L, '무신사 메타 광고'!$C:$C, $R715),SUMIFS('무신사 메타 광고'!L:L,'무신사 메타 광고'!$I:$I,$S$4,'무신사 메타 광고'!$C:$C,$R715))</f>
        <v>0</v>
      </c>
      <c r="T715" s="10">
        <f>IF($S$4="", SUMIFS('무신사 메타 광고'!$V:$V, '무신사 메타 광고'!$C:$C, $R715),SUMIFS('무신사 메타 광고'!$V:$V,'무신사 메타 광고'!$I:$I,$S$4,'무신사 메타 광고'!$C:$C,$R715))</f>
        <v>0</v>
      </c>
      <c r="U715" s="11">
        <f t="shared" si="32"/>
        <v>0</v>
      </c>
      <c r="V715" s="12" t="str">
        <f t="shared" si="36"/>
        <v xml:space="preserve"> </v>
      </c>
      <c r="W715" s="10">
        <f>IF($S$4="", SUMIFS('무신사 메타 광고'!$K:$K, '무신사 메타 광고'!$C:$C, $R715),SUMIFS('무신사 메타 광고'!$K:$K,'무신사 메타 광고'!$I:$I,$S$4,'무신사 메타 광고'!$C:$C,$R715))</f>
        <v>0</v>
      </c>
      <c r="X715" s="10">
        <f>IF($S$4="", SUMIFS('무신사 메타 광고'!$N:$N, '무신사 메타 광고'!$C:$C, $R715),SUMIFS('무신사 메타 광고'!$N:$N,'무신사 메타 광고'!$I:$I,$S$4,'무신사 메타 광고'!$C:$C,$R715))</f>
        <v>0</v>
      </c>
      <c r="Y715" s="11">
        <f t="shared" si="33"/>
        <v>0</v>
      </c>
      <c r="Z715" s="12" t="str">
        <f t="shared" si="37"/>
        <v xml:space="preserve"> </v>
      </c>
      <c r="AB715" s="10">
        <f>IF($S$4="", SUMIFS('무신사 메타 광고'!$X:$X, '무신사 메타 광고'!$C:$C, $R715),SUMIFS('무신사 메타 광고'!$X:$X,'무신사 메타 광고'!$I:$I,$S$4,'무신사 메타 광고'!$C:$C,$R715))</f>
        <v>0</v>
      </c>
      <c r="AC715" s="11">
        <f t="shared" si="34"/>
        <v>0</v>
      </c>
    </row>
    <row r="716" spans="2:29">
      <c r="B716" s="9"/>
      <c r="C716" s="10">
        <f>IF($C$4="", SUMIFS('무신사 메타 광고'!$L:$L, '무신사 메타 광고'!$D:$D, $B716), SUMIFS('무신사 메타 광고'!$L:$L, '무신사 메타 광고'!$I:$I, $C$4, '무신사 메타 광고'!$D:$D, $B716))</f>
        <v>0</v>
      </c>
      <c r="D716" s="10">
        <f>IF($C$4="", SUMIFS('무신사 메타 광고'!$V:$V, '무신사 메타 광고'!$D:$D, $B716), SUMIFS('무신사 메타 광고'!$V:$V,'무신사 메타 광고'!$I:$I,$C$4,'무신사 메타 광고'!$D:$D,$B716))</f>
        <v>0</v>
      </c>
      <c r="E716" s="11">
        <f t="shared" si="27"/>
        <v>0</v>
      </c>
      <c r="F716" s="12" t="str">
        <f t="shared" si="35"/>
        <v xml:space="preserve"> </v>
      </c>
      <c r="G716" s="10">
        <f>IF($C$4="", SUMIFS('무신사 메타 광고'!$K:$K, '무신사 메타 광고'!$D:$D, $B716), SUMIFS('무신사 메타 광고'!$K:$K,'무신사 메타 광고'!$I:$I,$C$4,'무신사 메타 광고'!D:D,$B716))</f>
        <v>0</v>
      </c>
      <c r="H716" s="10">
        <f>IF($C$4="", SUMIFS('무신사 메타 광고'!$N:$N, '무신사 메타 광고'!$D:$D, $B716),SUMIFS('무신사 메타 광고'!$N:$N,'무신사 메타 광고'!$I:$I,$C$4,'무신사 메타 광고'!$D:$D,$B716))</f>
        <v>0</v>
      </c>
      <c r="I716" s="10">
        <f>IF($C$4="", SUMIFS('무신사 메타 광고'!$U:$U, '무신사 메타 광고'!$D:$D, $B716),SUMIFS('무신사 메타 광고'!$U:$U,'무신사 메타 광고'!$I:$I,$C$4,'무신사 메타 광고'!$D:$D,$B716))</f>
        <v>0</v>
      </c>
      <c r="J716" s="11">
        <f t="shared" si="28"/>
        <v>0</v>
      </c>
      <c r="K716" s="11">
        <f t="shared" si="29"/>
        <v>0</v>
      </c>
      <c r="L716" s="12" t="str">
        <f t="shared" si="30"/>
        <v xml:space="preserve"> </v>
      </c>
      <c r="N716" s="10">
        <f>IF($C$4="", SUMIFS('무신사 메타 광고'!$X:$X, '무신사 메타 광고'!$D:$D, $B716),SUMIFS('무신사 메타 광고'!$X:$X,'무신사 메타 광고'!I:I,$C$4,'무신사 메타 광고'!D:D,$B716))</f>
        <v>0</v>
      </c>
      <c r="O716" s="11">
        <f t="shared" si="31"/>
        <v>0</v>
      </c>
      <c r="R716" s="13"/>
      <c r="S716" s="10">
        <f>IF($S$4="", SUMIFS('무신사 메타 광고'!$L:$L, '무신사 메타 광고'!$C:$C, $R716),SUMIFS('무신사 메타 광고'!L:L,'무신사 메타 광고'!$I:$I,$S$4,'무신사 메타 광고'!$C:$C,$R716))</f>
        <v>0</v>
      </c>
      <c r="T716" s="10">
        <f>IF($S$4="", SUMIFS('무신사 메타 광고'!$V:$V, '무신사 메타 광고'!$C:$C, $R716),SUMIFS('무신사 메타 광고'!$V:$V,'무신사 메타 광고'!$I:$I,$S$4,'무신사 메타 광고'!$C:$C,$R716))</f>
        <v>0</v>
      </c>
      <c r="U716" s="11">
        <f t="shared" si="32"/>
        <v>0</v>
      </c>
      <c r="V716" s="12" t="str">
        <f t="shared" si="36"/>
        <v xml:space="preserve"> </v>
      </c>
      <c r="W716" s="10">
        <f>IF($S$4="", SUMIFS('무신사 메타 광고'!$K:$K, '무신사 메타 광고'!$C:$C, $R716),SUMIFS('무신사 메타 광고'!$K:$K,'무신사 메타 광고'!$I:$I,$S$4,'무신사 메타 광고'!$C:$C,$R716))</f>
        <v>0</v>
      </c>
      <c r="X716" s="10">
        <f>IF($S$4="", SUMIFS('무신사 메타 광고'!$N:$N, '무신사 메타 광고'!$C:$C, $R716),SUMIFS('무신사 메타 광고'!$N:$N,'무신사 메타 광고'!$I:$I,$S$4,'무신사 메타 광고'!$C:$C,$R716))</f>
        <v>0</v>
      </c>
      <c r="Y716" s="11">
        <f t="shared" si="33"/>
        <v>0</v>
      </c>
      <c r="Z716" s="12" t="str">
        <f t="shared" si="37"/>
        <v xml:space="preserve"> </v>
      </c>
      <c r="AB716" s="10">
        <f>IF($S$4="", SUMIFS('무신사 메타 광고'!$X:$X, '무신사 메타 광고'!$C:$C, $R716),SUMIFS('무신사 메타 광고'!$X:$X,'무신사 메타 광고'!$I:$I,$S$4,'무신사 메타 광고'!$C:$C,$R716))</f>
        <v>0</v>
      </c>
      <c r="AC716" s="11">
        <f t="shared" si="34"/>
        <v>0</v>
      </c>
    </row>
    <row r="717" spans="2:29">
      <c r="B717" s="9"/>
      <c r="C717" s="10">
        <f>IF($C$4="", SUMIFS('무신사 메타 광고'!$L:$L, '무신사 메타 광고'!$D:$D, $B717), SUMIFS('무신사 메타 광고'!$L:$L, '무신사 메타 광고'!$I:$I, $C$4, '무신사 메타 광고'!$D:$D, $B717))</f>
        <v>0</v>
      </c>
      <c r="D717" s="10">
        <f>IF($C$4="", SUMIFS('무신사 메타 광고'!$V:$V, '무신사 메타 광고'!$D:$D, $B717), SUMIFS('무신사 메타 광고'!$V:$V,'무신사 메타 광고'!$I:$I,$C$4,'무신사 메타 광고'!$D:$D,$B717))</f>
        <v>0</v>
      </c>
      <c r="E717" s="11">
        <f t="shared" si="27"/>
        <v>0</v>
      </c>
      <c r="F717" s="12" t="str">
        <f t="shared" si="35"/>
        <v xml:space="preserve"> </v>
      </c>
      <c r="G717" s="10">
        <f>IF($C$4="", SUMIFS('무신사 메타 광고'!$K:$K, '무신사 메타 광고'!$D:$D, $B717), SUMIFS('무신사 메타 광고'!$K:$K,'무신사 메타 광고'!$I:$I,$C$4,'무신사 메타 광고'!D:D,$B717))</f>
        <v>0</v>
      </c>
      <c r="H717" s="10">
        <f>IF($C$4="", SUMIFS('무신사 메타 광고'!$N:$N, '무신사 메타 광고'!$D:$D, $B717),SUMIFS('무신사 메타 광고'!$N:$N,'무신사 메타 광고'!$I:$I,$C$4,'무신사 메타 광고'!$D:$D,$B717))</f>
        <v>0</v>
      </c>
      <c r="I717" s="10">
        <f>IF($C$4="", SUMIFS('무신사 메타 광고'!$U:$U, '무신사 메타 광고'!$D:$D, $B717),SUMIFS('무신사 메타 광고'!$U:$U,'무신사 메타 광고'!$I:$I,$C$4,'무신사 메타 광고'!$D:$D,$B717))</f>
        <v>0</v>
      </c>
      <c r="J717" s="11">
        <f t="shared" si="28"/>
        <v>0</v>
      </c>
      <c r="K717" s="11">
        <f t="shared" si="29"/>
        <v>0</v>
      </c>
      <c r="L717" s="12" t="str">
        <f t="shared" si="30"/>
        <v xml:space="preserve"> </v>
      </c>
      <c r="N717" s="10">
        <f>IF($C$4="", SUMIFS('무신사 메타 광고'!$X:$X, '무신사 메타 광고'!$D:$D, $B717),SUMIFS('무신사 메타 광고'!$X:$X,'무신사 메타 광고'!I:I,$C$4,'무신사 메타 광고'!D:D,$B717))</f>
        <v>0</v>
      </c>
      <c r="O717" s="11">
        <f t="shared" si="31"/>
        <v>0</v>
      </c>
      <c r="R717" s="13"/>
      <c r="S717" s="10">
        <f>IF($S$4="", SUMIFS('무신사 메타 광고'!$L:$L, '무신사 메타 광고'!$C:$C, $R717),SUMIFS('무신사 메타 광고'!L:L,'무신사 메타 광고'!$I:$I,$S$4,'무신사 메타 광고'!$C:$C,$R717))</f>
        <v>0</v>
      </c>
      <c r="T717" s="10">
        <f>IF($S$4="", SUMIFS('무신사 메타 광고'!$V:$V, '무신사 메타 광고'!$C:$C, $R717),SUMIFS('무신사 메타 광고'!$V:$V,'무신사 메타 광고'!$I:$I,$S$4,'무신사 메타 광고'!$C:$C,$R717))</f>
        <v>0</v>
      </c>
      <c r="U717" s="11">
        <f t="shared" si="32"/>
        <v>0</v>
      </c>
      <c r="V717" s="12" t="str">
        <f t="shared" si="36"/>
        <v xml:space="preserve"> </v>
      </c>
      <c r="W717" s="10">
        <f>IF($S$4="", SUMIFS('무신사 메타 광고'!$K:$K, '무신사 메타 광고'!$C:$C, $R717),SUMIFS('무신사 메타 광고'!$K:$K,'무신사 메타 광고'!$I:$I,$S$4,'무신사 메타 광고'!$C:$C,$R717))</f>
        <v>0</v>
      </c>
      <c r="X717" s="10">
        <f>IF($S$4="", SUMIFS('무신사 메타 광고'!$N:$N, '무신사 메타 광고'!$C:$C, $R717),SUMIFS('무신사 메타 광고'!$N:$N,'무신사 메타 광고'!$I:$I,$S$4,'무신사 메타 광고'!$C:$C,$R717))</f>
        <v>0</v>
      </c>
      <c r="Y717" s="11">
        <f t="shared" si="33"/>
        <v>0</v>
      </c>
      <c r="Z717" s="12" t="str">
        <f t="shared" si="37"/>
        <v xml:space="preserve"> </v>
      </c>
      <c r="AB717" s="10">
        <f>IF($S$4="", SUMIFS('무신사 메타 광고'!$X:$X, '무신사 메타 광고'!$C:$C, $R717),SUMIFS('무신사 메타 광고'!$X:$X,'무신사 메타 광고'!$I:$I,$S$4,'무신사 메타 광고'!$C:$C,$R717))</f>
        <v>0</v>
      </c>
      <c r="AC717" s="11">
        <f t="shared" si="34"/>
        <v>0</v>
      </c>
    </row>
    <row r="718" spans="2:29">
      <c r="B718" s="9"/>
      <c r="C718" s="10">
        <f>IF($C$4="", SUMIFS('무신사 메타 광고'!$L:$L, '무신사 메타 광고'!$D:$D, $B718), SUMIFS('무신사 메타 광고'!$L:$L, '무신사 메타 광고'!$I:$I, $C$4, '무신사 메타 광고'!$D:$D, $B718))</f>
        <v>0</v>
      </c>
      <c r="D718" s="10">
        <f>IF($C$4="", SUMIFS('무신사 메타 광고'!$V:$V, '무신사 메타 광고'!$D:$D, $B718), SUMIFS('무신사 메타 광고'!$V:$V,'무신사 메타 광고'!$I:$I,$C$4,'무신사 메타 광고'!$D:$D,$B718))</f>
        <v>0</v>
      </c>
      <c r="E718" s="11">
        <f t="shared" si="27"/>
        <v>0</v>
      </c>
      <c r="F718" s="12" t="str">
        <f t="shared" si="35"/>
        <v xml:space="preserve"> </v>
      </c>
      <c r="G718" s="10">
        <f>IF($C$4="", SUMIFS('무신사 메타 광고'!$K:$K, '무신사 메타 광고'!$D:$D, $B718), SUMIFS('무신사 메타 광고'!$K:$K,'무신사 메타 광고'!$I:$I,$C$4,'무신사 메타 광고'!D:D,$B718))</f>
        <v>0</v>
      </c>
      <c r="H718" s="10">
        <f>IF($C$4="", SUMIFS('무신사 메타 광고'!$N:$N, '무신사 메타 광고'!$D:$D, $B718),SUMIFS('무신사 메타 광고'!$N:$N,'무신사 메타 광고'!$I:$I,$C$4,'무신사 메타 광고'!$D:$D,$B718))</f>
        <v>0</v>
      </c>
      <c r="I718" s="10">
        <f>IF($C$4="", SUMIFS('무신사 메타 광고'!$U:$U, '무신사 메타 광고'!$D:$D, $B718),SUMIFS('무신사 메타 광고'!$U:$U,'무신사 메타 광고'!$I:$I,$C$4,'무신사 메타 광고'!$D:$D,$B718))</f>
        <v>0</v>
      </c>
      <c r="J718" s="11">
        <f t="shared" si="28"/>
        <v>0</v>
      </c>
      <c r="K718" s="11">
        <f t="shared" si="29"/>
        <v>0</v>
      </c>
      <c r="L718" s="12" t="str">
        <f t="shared" si="30"/>
        <v xml:space="preserve"> </v>
      </c>
      <c r="N718" s="10">
        <f>IF($C$4="", SUMIFS('무신사 메타 광고'!$X:$X, '무신사 메타 광고'!$D:$D, $B718),SUMIFS('무신사 메타 광고'!$X:$X,'무신사 메타 광고'!I:I,$C$4,'무신사 메타 광고'!D:D,$B718))</f>
        <v>0</v>
      </c>
      <c r="O718" s="11">
        <f t="shared" si="31"/>
        <v>0</v>
      </c>
      <c r="R718" s="13"/>
      <c r="S718" s="10">
        <f>IF($S$4="", SUMIFS('무신사 메타 광고'!$L:$L, '무신사 메타 광고'!$C:$C, $R718),SUMIFS('무신사 메타 광고'!L:L,'무신사 메타 광고'!$I:$I,$S$4,'무신사 메타 광고'!$C:$C,$R718))</f>
        <v>0</v>
      </c>
      <c r="T718" s="10">
        <f>IF($S$4="", SUMIFS('무신사 메타 광고'!$V:$V, '무신사 메타 광고'!$C:$C, $R718),SUMIFS('무신사 메타 광고'!$V:$V,'무신사 메타 광고'!$I:$I,$S$4,'무신사 메타 광고'!$C:$C,$R718))</f>
        <v>0</v>
      </c>
      <c r="U718" s="11">
        <f t="shared" si="32"/>
        <v>0</v>
      </c>
      <c r="V718" s="12" t="str">
        <f t="shared" si="36"/>
        <v xml:space="preserve"> </v>
      </c>
      <c r="W718" s="10">
        <f>IF($S$4="", SUMIFS('무신사 메타 광고'!$K:$K, '무신사 메타 광고'!$C:$C, $R718),SUMIFS('무신사 메타 광고'!$K:$K,'무신사 메타 광고'!$I:$I,$S$4,'무신사 메타 광고'!$C:$C,$R718))</f>
        <v>0</v>
      </c>
      <c r="X718" s="10">
        <f>IF($S$4="", SUMIFS('무신사 메타 광고'!$N:$N, '무신사 메타 광고'!$C:$C, $R718),SUMIFS('무신사 메타 광고'!$N:$N,'무신사 메타 광고'!$I:$I,$S$4,'무신사 메타 광고'!$C:$C,$R718))</f>
        <v>0</v>
      </c>
      <c r="Y718" s="11">
        <f t="shared" si="33"/>
        <v>0</v>
      </c>
      <c r="Z718" s="12" t="str">
        <f t="shared" si="37"/>
        <v xml:space="preserve"> </v>
      </c>
      <c r="AB718" s="10">
        <f>IF($S$4="", SUMIFS('무신사 메타 광고'!$X:$X, '무신사 메타 광고'!$C:$C, $R718),SUMIFS('무신사 메타 광고'!$X:$X,'무신사 메타 광고'!$I:$I,$S$4,'무신사 메타 광고'!$C:$C,$R718))</f>
        <v>0</v>
      </c>
      <c r="AC718" s="11">
        <f t="shared" si="34"/>
        <v>0</v>
      </c>
    </row>
    <row r="719" spans="2:29">
      <c r="B719" s="9"/>
      <c r="C719" s="10">
        <f>IF($C$4="", SUMIFS('무신사 메타 광고'!$L:$L, '무신사 메타 광고'!$D:$D, $B719), SUMIFS('무신사 메타 광고'!$L:$L, '무신사 메타 광고'!$I:$I, $C$4, '무신사 메타 광고'!$D:$D, $B719))</f>
        <v>0</v>
      </c>
      <c r="D719" s="10">
        <f>IF($C$4="", SUMIFS('무신사 메타 광고'!$V:$V, '무신사 메타 광고'!$D:$D, $B719), SUMIFS('무신사 메타 광고'!$V:$V,'무신사 메타 광고'!$I:$I,$C$4,'무신사 메타 광고'!$D:$D,$B719))</f>
        <v>0</v>
      </c>
      <c r="E719" s="11">
        <f t="shared" si="27"/>
        <v>0</v>
      </c>
      <c r="F719" s="12" t="str">
        <f t="shared" si="35"/>
        <v xml:space="preserve"> </v>
      </c>
      <c r="G719" s="10">
        <f>IF($C$4="", SUMIFS('무신사 메타 광고'!$K:$K, '무신사 메타 광고'!$D:$D, $B719), SUMIFS('무신사 메타 광고'!$K:$K,'무신사 메타 광고'!$I:$I,$C$4,'무신사 메타 광고'!D:D,$B719))</f>
        <v>0</v>
      </c>
      <c r="H719" s="10">
        <f>IF($C$4="", SUMIFS('무신사 메타 광고'!$N:$N, '무신사 메타 광고'!$D:$D, $B719),SUMIFS('무신사 메타 광고'!$N:$N,'무신사 메타 광고'!$I:$I,$C$4,'무신사 메타 광고'!$D:$D,$B719))</f>
        <v>0</v>
      </c>
      <c r="I719" s="10">
        <f>IF($C$4="", SUMIFS('무신사 메타 광고'!$U:$U, '무신사 메타 광고'!$D:$D, $B719),SUMIFS('무신사 메타 광고'!$U:$U,'무신사 메타 광고'!$I:$I,$C$4,'무신사 메타 광고'!$D:$D,$B719))</f>
        <v>0</v>
      </c>
      <c r="J719" s="11">
        <f t="shared" si="28"/>
        <v>0</v>
      </c>
      <c r="K719" s="11">
        <f t="shared" si="29"/>
        <v>0</v>
      </c>
      <c r="L719" s="12" t="str">
        <f t="shared" si="30"/>
        <v xml:space="preserve"> </v>
      </c>
      <c r="N719" s="10">
        <f>IF($C$4="", SUMIFS('무신사 메타 광고'!$X:$X, '무신사 메타 광고'!$D:$D, $B719),SUMIFS('무신사 메타 광고'!$X:$X,'무신사 메타 광고'!I:I,$C$4,'무신사 메타 광고'!D:D,$B719))</f>
        <v>0</v>
      </c>
      <c r="O719" s="11">
        <f t="shared" si="31"/>
        <v>0</v>
      </c>
      <c r="R719" s="13"/>
      <c r="S719" s="10">
        <f>IF($S$4="", SUMIFS('무신사 메타 광고'!$L:$L, '무신사 메타 광고'!$C:$C, $R719),SUMIFS('무신사 메타 광고'!L:L,'무신사 메타 광고'!$I:$I,$S$4,'무신사 메타 광고'!$C:$C,$R719))</f>
        <v>0</v>
      </c>
      <c r="T719" s="10">
        <f>IF($S$4="", SUMIFS('무신사 메타 광고'!$V:$V, '무신사 메타 광고'!$C:$C, $R719),SUMIFS('무신사 메타 광고'!$V:$V,'무신사 메타 광고'!$I:$I,$S$4,'무신사 메타 광고'!$C:$C,$R719))</f>
        <v>0</v>
      </c>
      <c r="U719" s="11">
        <f t="shared" si="32"/>
        <v>0</v>
      </c>
      <c r="V719" s="12" t="str">
        <f t="shared" si="36"/>
        <v xml:space="preserve"> </v>
      </c>
      <c r="W719" s="10">
        <f>IF($S$4="", SUMIFS('무신사 메타 광고'!$K:$K, '무신사 메타 광고'!$C:$C, $R719),SUMIFS('무신사 메타 광고'!$K:$K,'무신사 메타 광고'!$I:$I,$S$4,'무신사 메타 광고'!$C:$C,$R719))</f>
        <v>0</v>
      </c>
      <c r="X719" s="10">
        <f>IF($S$4="", SUMIFS('무신사 메타 광고'!$N:$N, '무신사 메타 광고'!$C:$C, $R719),SUMIFS('무신사 메타 광고'!$N:$N,'무신사 메타 광고'!$I:$I,$S$4,'무신사 메타 광고'!$C:$C,$R719))</f>
        <v>0</v>
      </c>
      <c r="Y719" s="11">
        <f t="shared" si="33"/>
        <v>0</v>
      </c>
      <c r="Z719" s="12" t="str">
        <f t="shared" si="37"/>
        <v xml:space="preserve"> </v>
      </c>
      <c r="AB719" s="10">
        <f>IF($S$4="", SUMIFS('무신사 메타 광고'!$X:$X, '무신사 메타 광고'!$C:$C, $R719),SUMIFS('무신사 메타 광고'!$X:$X,'무신사 메타 광고'!$I:$I,$S$4,'무신사 메타 광고'!$C:$C,$R719))</f>
        <v>0</v>
      </c>
      <c r="AC719" s="11">
        <f t="shared" si="34"/>
        <v>0</v>
      </c>
    </row>
    <row r="720" spans="2:29">
      <c r="B720" s="9"/>
      <c r="C720" s="10">
        <f>IF($C$4="", SUMIFS('무신사 메타 광고'!$L:$L, '무신사 메타 광고'!$D:$D, $B720), SUMIFS('무신사 메타 광고'!$L:$L, '무신사 메타 광고'!$I:$I, $C$4, '무신사 메타 광고'!$D:$D, $B720))</f>
        <v>0</v>
      </c>
      <c r="D720" s="10">
        <f>IF($C$4="", SUMIFS('무신사 메타 광고'!$V:$V, '무신사 메타 광고'!$D:$D, $B720), SUMIFS('무신사 메타 광고'!$V:$V,'무신사 메타 광고'!$I:$I,$C$4,'무신사 메타 광고'!$D:$D,$B720))</f>
        <v>0</v>
      </c>
      <c r="E720" s="11">
        <f t="shared" si="27"/>
        <v>0</v>
      </c>
      <c r="F720" s="12" t="str">
        <f t="shared" si="35"/>
        <v xml:space="preserve"> </v>
      </c>
      <c r="G720" s="10">
        <f>IF($C$4="", SUMIFS('무신사 메타 광고'!$K:$K, '무신사 메타 광고'!$D:$D, $B720), SUMIFS('무신사 메타 광고'!$K:$K,'무신사 메타 광고'!$I:$I,$C$4,'무신사 메타 광고'!D:D,$B720))</f>
        <v>0</v>
      </c>
      <c r="H720" s="10">
        <f>IF($C$4="", SUMIFS('무신사 메타 광고'!$N:$N, '무신사 메타 광고'!$D:$D, $B720),SUMIFS('무신사 메타 광고'!$N:$N,'무신사 메타 광고'!$I:$I,$C$4,'무신사 메타 광고'!$D:$D,$B720))</f>
        <v>0</v>
      </c>
      <c r="I720" s="10">
        <f>IF($C$4="", SUMIFS('무신사 메타 광고'!$U:$U, '무신사 메타 광고'!$D:$D, $B720),SUMIFS('무신사 메타 광고'!$U:$U,'무신사 메타 광고'!$I:$I,$C$4,'무신사 메타 광고'!$D:$D,$B720))</f>
        <v>0</v>
      </c>
      <c r="J720" s="11">
        <f t="shared" si="28"/>
        <v>0</v>
      </c>
      <c r="K720" s="11">
        <f t="shared" si="29"/>
        <v>0</v>
      </c>
      <c r="L720" s="12" t="str">
        <f t="shared" si="30"/>
        <v xml:space="preserve"> </v>
      </c>
      <c r="N720" s="10">
        <f>IF($C$4="", SUMIFS('무신사 메타 광고'!$X:$X, '무신사 메타 광고'!$D:$D, $B720),SUMIFS('무신사 메타 광고'!$X:$X,'무신사 메타 광고'!I:I,$C$4,'무신사 메타 광고'!D:D,$B720))</f>
        <v>0</v>
      </c>
      <c r="O720" s="11">
        <f t="shared" si="31"/>
        <v>0</v>
      </c>
      <c r="R720" s="13"/>
      <c r="S720" s="10">
        <f>IF($S$4="", SUMIFS('무신사 메타 광고'!$L:$L, '무신사 메타 광고'!$C:$C, $R720),SUMIFS('무신사 메타 광고'!L:L,'무신사 메타 광고'!$I:$I,$S$4,'무신사 메타 광고'!$C:$C,$R720))</f>
        <v>0</v>
      </c>
      <c r="T720" s="10">
        <f>IF($S$4="", SUMIFS('무신사 메타 광고'!$V:$V, '무신사 메타 광고'!$C:$C, $R720),SUMIFS('무신사 메타 광고'!$V:$V,'무신사 메타 광고'!$I:$I,$S$4,'무신사 메타 광고'!$C:$C,$R720))</f>
        <v>0</v>
      </c>
      <c r="U720" s="11">
        <f t="shared" si="32"/>
        <v>0</v>
      </c>
      <c r="V720" s="12" t="str">
        <f t="shared" si="36"/>
        <v xml:space="preserve"> </v>
      </c>
      <c r="W720" s="10">
        <f>IF($S$4="", SUMIFS('무신사 메타 광고'!$K:$K, '무신사 메타 광고'!$C:$C, $R720),SUMIFS('무신사 메타 광고'!$K:$K,'무신사 메타 광고'!$I:$I,$S$4,'무신사 메타 광고'!$C:$C,$R720))</f>
        <v>0</v>
      </c>
      <c r="X720" s="10">
        <f>IF($S$4="", SUMIFS('무신사 메타 광고'!$N:$N, '무신사 메타 광고'!$C:$C, $R720),SUMIFS('무신사 메타 광고'!$N:$N,'무신사 메타 광고'!$I:$I,$S$4,'무신사 메타 광고'!$C:$C,$R720))</f>
        <v>0</v>
      </c>
      <c r="Y720" s="11">
        <f t="shared" si="33"/>
        <v>0</v>
      </c>
      <c r="Z720" s="12" t="str">
        <f t="shared" si="37"/>
        <v xml:space="preserve"> </v>
      </c>
      <c r="AB720" s="10">
        <f>IF($S$4="", SUMIFS('무신사 메타 광고'!$X:$X, '무신사 메타 광고'!$C:$C, $R720),SUMIFS('무신사 메타 광고'!$X:$X,'무신사 메타 광고'!$I:$I,$S$4,'무신사 메타 광고'!$C:$C,$R720))</f>
        <v>0</v>
      </c>
      <c r="AC720" s="11">
        <f t="shared" si="34"/>
        <v>0</v>
      </c>
    </row>
    <row r="721" spans="2:29">
      <c r="B721" s="9"/>
      <c r="C721" s="10">
        <f>IF($C$4="", SUMIFS('무신사 메타 광고'!$L:$L, '무신사 메타 광고'!$D:$D, $B721), SUMIFS('무신사 메타 광고'!$L:$L, '무신사 메타 광고'!$I:$I, $C$4, '무신사 메타 광고'!$D:$D, $B721))</f>
        <v>0</v>
      </c>
      <c r="D721" s="10">
        <f>IF($C$4="", SUMIFS('무신사 메타 광고'!$V:$V, '무신사 메타 광고'!$D:$D, $B721), SUMIFS('무신사 메타 광고'!$V:$V,'무신사 메타 광고'!$I:$I,$C$4,'무신사 메타 광고'!$D:$D,$B721))</f>
        <v>0</v>
      </c>
      <c r="E721" s="11">
        <f t="shared" si="27"/>
        <v>0</v>
      </c>
      <c r="F721" s="12" t="str">
        <f t="shared" si="35"/>
        <v xml:space="preserve"> </v>
      </c>
      <c r="G721" s="10">
        <f>IF($C$4="", SUMIFS('무신사 메타 광고'!$K:$K, '무신사 메타 광고'!$D:$D, $B721), SUMIFS('무신사 메타 광고'!$K:$K,'무신사 메타 광고'!$I:$I,$C$4,'무신사 메타 광고'!D:D,$B721))</f>
        <v>0</v>
      </c>
      <c r="H721" s="10">
        <f>IF($C$4="", SUMIFS('무신사 메타 광고'!$N:$N, '무신사 메타 광고'!$D:$D, $B721),SUMIFS('무신사 메타 광고'!$N:$N,'무신사 메타 광고'!$I:$I,$C$4,'무신사 메타 광고'!$D:$D,$B721))</f>
        <v>0</v>
      </c>
      <c r="I721" s="10">
        <f>IF($C$4="", SUMIFS('무신사 메타 광고'!$U:$U, '무신사 메타 광고'!$D:$D, $B721),SUMIFS('무신사 메타 광고'!$U:$U,'무신사 메타 광고'!$I:$I,$C$4,'무신사 메타 광고'!$D:$D,$B721))</f>
        <v>0</v>
      </c>
      <c r="J721" s="11">
        <f t="shared" si="28"/>
        <v>0</v>
      </c>
      <c r="K721" s="11">
        <f t="shared" si="29"/>
        <v>0</v>
      </c>
      <c r="L721" s="12" t="str">
        <f t="shared" si="30"/>
        <v xml:space="preserve"> </v>
      </c>
      <c r="N721" s="10">
        <f>IF($C$4="", SUMIFS('무신사 메타 광고'!$X:$X, '무신사 메타 광고'!$D:$D, $B721),SUMIFS('무신사 메타 광고'!$X:$X,'무신사 메타 광고'!I:I,$C$4,'무신사 메타 광고'!D:D,$B721))</f>
        <v>0</v>
      </c>
      <c r="O721" s="11">
        <f t="shared" si="31"/>
        <v>0</v>
      </c>
      <c r="R721" s="13"/>
      <c r="S721" s="10">
        <f>IF($S$4="", SUMIFS('무신사 메타 광고'!$L:$L, '무신사 메타 광고'!$C:$C, $R721),SUMIFS('무신사 메타 광고'!L:L,'무신사 메타 광고'!$I:$I,$S$4,'무신사 메타 광고'!$C:$C,$R721))</f>
        <v>0</v>
      </c>
      <c r="T721" s="10">
        <f>IF($S$4="", SUMIFS('무신사 메타 광고'!$V:$V, '무신사 메타 광고'!$C:$C, $R721),SUMIFS('무신사 메타 광고'!$V:$V,'무신사 메타 광고'!$I:$I,$S$4,'무신사 메타 광고'!$C:$C,$R721))</f>
        <v>0</v>
      </c>
      <c r="U721" s="11">
        <f t="shared" si="32"/>
        <v>0</v>
      </c>
      <c r="V721" s="12" t="str">
        <f t="shared" si="36"/>
        <v xml:space="preserve"> </v>
      </c>
      <c r="W721" s="10">
        <f>IF($S$4="", SUMIFS('무신사 메타 광고'!$K:$K, '무신사 메타 광고'!$C:$C, $R721),SUMIFS('무신사 메타 광고'!$K:$K,'무신사 메타 광고'!$I:$I,$S$4,'무신사 메타 광고'!$C:$C,$R721))</f>
        <v>0</v>
      </c>
      <c r="X721" s="10">
        <f>IF($S$4="", SUMIFS('무신사 메타 광고'!$N:$N, '무신사 메타 광고'!$C:$C, $R721),SUMIFS('무신사 메타 광고'!$N:$N,'무신사 메타 광고'!$I:$I,$S$4,'무신사 메타 광고'!$C:$C,$R721))</f>
        <v>0</v>
      </c>
      <c r="Y721" s="11">
        <f t="shared" si="33"/>
        <v>0</v>
      </c>
      <c r="Z721" s="12" t="str">
        <f t="shared" si="37"/>
        <v xml:space="preserve"> </v>
      </c>
      <c r="AB721" s="10">
        <f>IF($S$4="", SUMIFS('무신사 메타 광고'!$X:$X, '무신사 메타 광고'!$C:$C, $R721),SUMIFS('무신사 메타 광고'!$X:$X,'무신사 메타 광고'!$I:$I,$S$4,'무신사 메타 광고'!$C:$C,$R721))</f>
        <v>0</v>
      </c>
      <c r="AC721" s="11">
        <f t="shared" si="34"/>
        <v>0</v>
      </c>
    </row>
    <row r="722" spans="2:29">
      <c r="B722" s="9"/>
      <c r="C722" s="10">
        <f>IF($C$4="", SUMIFS('무신사 메타 광고'!$L:$L, '무신사 메타 광고'!$D:$D, $B722), SUMIFS('무신사 메타 광고'!$L:$L, '무신사 메타 광고'!$I:$I, $C$4, '무신사 메타 광고'!$D:$D, $B722))</f>
        <v>0</v>
      </c>
      <c r="D722" s="10">
        <f>IF($C$4="", SUMIFS('무신사 메타 광고'!$V:$V, '무신사 메타 광고'!$D:$D, $B722), SUMIFS('무신사 메타 광고'!$V:$V,'무신사 메타 광고'!$I:$I,$C$4,'무신사 메타 광고'!$D:$D,$B722))</f>
        <v>0</v>
      </c>
      <c r="E722" s="11">
        <f t="shared" si="27"/>
        <v>0</v>
      </c>
      <c r="F722" s="12" t="str">
        <f t="shared" si="35"/>
        <v xml:space="preserve"> </v>
      </c>
      <c r="G722" s="10">
        <f>IF($C$4="", SUMIFS('무신사 메타 광고'!$K:$K, '무신사 메타 광고'!$D:$D, $B722), SUMIFS('무신사 메타 광고'!$K:$K,'무신사 메타 광고'!$I:$I,$C$4,'무신사 메타 광고'!D:D,$B722))</f>
        <v>0</v>
      </c>
      <c r="H722" s="10">
        <f>IF($C$4="", SUMIFS('무신사 메타 광고'!$N:$N, '무신사 메타 광고'!$D:$D, $B722),SUMIFS('무신사 메타 광고'!$N:$N,'무신사 메타 광고'!$I:$I,$C$4,'무신사 메타 광고'!$D:$D,$B722))</f>
        <v>0</v>
      </c>
      <c r="I722" s="10">
        <f>IF($C$4="", SUMIFS('무신사 메타 광고'!$U:$U, '무신사 메타 광고'!$D:$D, $B722),SUMIFS('무신사 메타 광고'!$U:$U,'무신사 메타 광고'!$I:$I,$C$4,'무신사 메타 광고'!$D:$D,$B722))</f>
        <v>0</v>
      </c>
      <c r="J722" s="11">
        <f t="shared" si="28"/>
        <v>0</v>
      </c>
      <c r="K722" s="11">
        <f t="shared" si="29"/>
        <v>0</v>
      </c>
      <c r="L722" s="12" t="str">
        <f t="shared" si="30"/>
        <v xml:space="preserve"> </v>
      </c>
      <c r="N722" s="10">
        <f>IF($C$4="", SUMIFS('무신사 메타 광고'!$X:$X, '무신사 메타 광고'!$D:$D, $B722),SUMIFS('무신사 메타 광고'!$X:$X,'무신사 메타 광고'!I:I,$C$4,'무신사 메타 광고'!D:D,$B722))</f>
        <v>0</v>
      </c>
      <c r="O722" s="11">
        <f t="shared" si="31"/>
        <v>0</v>
      </c>
      <c r="R722" s="13"/>
      <c r="S722" s="10">
        <f>IF($S$4="", SUMIFS('무신사 메타 광고'!$L:$L, '무신사 메타 광고'!$C:$C, $R722),SUMIFS('무신사 메타 광고'!L:L,'무신사 메타 광고'!$I:$I,$S$4,'무신사 메타 광고'!$C:$C,$R722))</f>
        <v>0</v>
      </c>
      <c r="T722" s="10">
        <f>IF($S$4="", SUMIFS('무신사 메타 광고'!$V:$V, '무신사 메타 광고'!$C:$C, $R722),SUMIFS('무신사 메타 광고'!$V:$V,'무신사 메타 광고'!$I:$I,$S$4,'무신사 메타 광고'!$C:$C,$R722))</f>
        <v>0</v>
      </c>
      <c r="U722" s="11">
        <f t="shared" si="32"/>
        <v>0</v>
      </c>
      <c r="V722" s="12" t="str">
        <f t="shared" si="36"/>
        <v xml:space="preserve"> </v>
      </c>
      <c r="W722" s="10">
        <f>IF($S$4="", SUMIFS('무신사 메타 광고'!$K:$K, '무신사 메타 광고'!$C:$C, $R722),SUMIFS('무신사 메타 광고'!$K:$K,'무신사 메타 광고'!$I:$I,$S$4,'무신사 메타 광고'!$C:$C,$R722))</f>
        <v>0</v>
      </c>
      <c r="X722" s="10">
        <f>IF($S$4="", SUMIFS('무신사 메타 광고'!$N:$N, '무신사 메타 광고'!$C:$C, $R722),SUMIFS('무신사 메타 광고'!$N:$N,'무신사 메타 광고'!$I:$I,$S$4,'무신사 메타 광고'!$C:$C,$R722))</f>
        <v>0</v>
      </c>
      <c r="Y722" s="11">
        <f t="shared" si="33"/>
        <v>0</v>
      </c>
      <c r="Z722" s="12" t="str">
        <f t="shared" si="37"/>
        <v xml:space="preserve"> </v>
      </c>
      <c r="AB722" s="10">
        <f>IF($S$4="", SUMIFS('무신사 메타 광고'!$X:$X, '무신사 메타 광고'!$C:$C, $R722),SUMIFS('무신사 메타 광고'!$X:$X,'무신사 메타 광고'!$I:$I,$S$4,'무신사 메타 광고'!$C:$C,$R722))</f>
        <v>0</v>
      </c>
      <c r="AC722" s="11">
        <f t="shared" si="34"/>
        <v>0</v>
      </c>
    </row>
    <row r="723" spans="2:29">
      <c r="B723" s="9"/>
      <c r="C723" s="10">
        <f>IF($C$4="", SUMIFS('무신사 메타 광고'!$L:$L, '무신사 메타 광고'!$D:$D, $B723), SUMIFS('무신사 메타 광고'!$L:$L, '무신사 메타 광고'!$I:$I, $C$4, '무신사 메타 광고'!$D:$D, $B723))</f>
        <v>0</v>
      </c>
      <c r="D723" s="10">
        <f>IF($C$4="", SUMIFS('무신사 메타 광고'!$V:$V, '무신사 메타 광고'!$D:$D, $B723), SUMIFS('무신사 메타 광고'!$V:$V,'무신사 메타 광고'!$I:$I,$C$4,'무신사 메타 광고'!$D:$D,$B723))</f>
        <v>0</v>
      </c>
      <c r="E723" s="11">
        <f t="shared" si="27"/>
        <v>0</v>
      </c>
      <c r="F723" s="12" t="str">
        <f t="shared" si="35"/>
        <v xml:space="preserve"> </v>
      </c>
      <c r="G723" s="10">
        <f>IF($C$4="", SUMIFS('무신사 메타 광고'!$K:$K, '무신사 메타 광고'!$D:$D, $B723), SUMIFS('무신사 메타 광고'!$K:$K,'무신사 메타 광고'!$I:$I,$C$4,'무신사 메타 광고'!D:D,$B723))</f>
        <v>0</v>
      </c>
      <c r="H723" s="10">
        <f>IF($C$4="", SUMIFS('무신사 메타 광고'!$N:$N, '무신사 메타 광고'!$D:$D, $B723),SUMIFS('무신사 메타 광고'!$N:$N,'무신사 메타 광고'!$I:$I,$C$4,'무신사 메타 광고'!$D:$D,$B723))</f>
        <v>0</v>
      </c>
      <c r="I723" s="10">
        <f>IF($C$4="", SUMIFS('무신사 메타 광고'!$U:$U, '무신사 메타 광고'!$D:$D, $B723),SUMIFS('무신사 메타 광고'!$U:$U,'무신사 메타 광고'!$I:$I,$C$4,'무신사 메타 광고'!$D:$D,$B723))</f>
        <v>0</v>
      </c>
      <c r="J723" s="11">
        <f t="shared" si="28"/>
        <v>0</v>
      </c>
      <c r="K723" s="11">
        <f t="shared" si="29"/>
        <v>0</v>
      </c>
      <c r="L723" s="12" t="str">
        <f t="shared" si="30"/>
        <v xml:space="preserve"> </v>
      </c>
      <c r="N723" s="10">
        <f>IF($C$4="", SUMIFS('무신사 메타 광고'!$X:$X, '무신사 메타 광고'!$D:$D, $B723),SUMIFS('무신사 메타 광고'!$X:$X,'무신사 메타 광고'!I:I,$C$4,'무신사 메타 광고'!D:D,$B723))</f>
        <v>0</v>
      </c>
      <c r="O723" s="11">
        <f t="shared" si="31"/>
        <v>0</v>
      </c>
      <c r="R723" s="13"/>
      <c r="S723" s="10">
        <f>IF($S$4="", SUMIFS('무신사 메타 광고'!$L:$L, '무신사 메타 광고'!$C:$C, $R723),SUMIFS('무신사 메타 광고'!L:L,'무신사 메타 광고'!$I:$I,$S$4,'무신사 메타 광고'!$C:$C,$R723))</f>
        <v>0</v>
      </c>
      <c r="T723" s="10">
        <f>IF($S$4="", SUMIFS('무신사 메타 광고'!$V:$V, '무신사 메타 광고'!$C:$C, $R723),SUMIFS('무신사 메타 광고'!$V:$V,'무신사 메타 광고'!$I:$I,$S$4,'무신사 메타 광고'!$C:$C,$R723))</f>
        <v>0</v>
      </c>
      <c r="U723" s="11">
        <f t="shared" si="32"/>
        <v>0</v>
      </c>
      <c r="V723" s="12" t="str">
        <f t="shared" si="36"/>
        <v xml:space="preserve"> </v>
      </c>
      <c r="W723" s="10">
        <f>IF($S$4="", SUMIFS('무신사 메타 광고'!$K:$K, '무신사 메타 광고'!$C:$C, $R723),SUMIFS('무신사 메타 광고'!$K:$K,'무신사 메타 광고'!$I:$I,$S$4,'무신사 메타 광고'!$C:$C,$R723))</f>
        <v>0</v>
      </c>
      <c r="X723" s="10">
        <f>IF($S$4="", SUMIFS('무신사 메타 광고'!$N:$N, '무신사 메타 광고'!$C:$C, $R723),SUMIFS('무신사 메타 광고'!$N:$N,'무신사 메타 광고'!$I:$I,$S$4,'무신사 메타 광고'!$C:$C,$R723))</f>
        <v>0</v>
      </c>
      <c r="Y723" s="11">
        <f t="shared" si="33"/>
        <v>0</v>
      </c>
      <c r="Z723" s="12" t="str">
        <f t="shared" si="37"/>
        <v xml:space="preserve"> </v>
      </c>
      <c r="AB723" s="10">
        <f>IF($S$4="", SUMIFS('무신사 메타 광고'!$X:$X, '무신사 메타 광고'!$C:$C, $R723),SUMIFS('무신사 메타 광고'!$X:$X,'무신사 메타 광고'!$I:$I,$S$4,'무신사 메타 광고'!$C:$C,$R723))</f>
        <v>0</v>
      </c>
      <c r="AC723" s="11">
        <f t="shared" si="34"/>
        <v>0</v>
      </c>
    </row>
    <row r="724" spans="2:29">
      <c r="B724" s="9"/>
      <c r="C724" s="10">
        <f>IF($C$4="", SUMIFS('무신사 메타 광고'!$L:$L, '무신사 메타 광고'!$D:$D, $B724), SUMIFS('무신사 메타 광고'!$L:$L, '무신사 메타 광고'!$I:$I, $C$4, '무신사 메타 광고'!$D:$D, $B724))</f>
        <v>0</v>
      </c>
      <c r="D724" s="10">
        <f>IF($C$4="", SUMIFS('무신사 메타 광고'!$V:$V, '무신사 메타 광고'!$D:$D, $B724), SUMIFS('무신사 메타 광고'!$V:$V,'무신사 메타 광고'!$I:$I,$C$4,'무신사 메타 광고'!$D:$D,$B724))</f>
        <v>0</v>
      </c>
      <c r="E724" s="11">
        <f t="shared" si="27"/>
        <v>0</v>
      </c>
      <c r="F724" s="12" t="str">
        <f t="shared" si="35"/>
        <v xml:space="preserve"> </v>
      </c>
      <c r="G724" s="10">
        <f>IF($C$4="", SUMIFS('무신사 메타 광고'!$K:$K, '무신사 메타 광고'!$D:$D, $B724), SUMIFS('무신사 메타 광고'!$K:$K,'무신사 메타 광고'!$I:$I,$C$4,'무신사 메타 광고'!D:D,$B724))</f>
        <v>0</v>
      </c>
      <c r="H724" s="10">
        <f>IF($C$4="", SUMIFS('무신사 메타 광고'!$N:$N, '무신사 메타 광고'!$D:$D, $B724),SUMIFS('무신사 메타 광고'!$N:$N,'무신사 메타 광고'!$I:$I,$C$4,'무신사 메타 광고'!$D:$D,$B724))</f>
        <v>0</v>
      </c>
      <c r="I724" s="10">
        <f>IF($C$4="", SUMIFS('무신사 메타 광고'!$U:$U, '무신사 메타 광고'!$D:$D, $B724),SUMIFS('무신사 메타 광고'!$U:$U,'무신사 메타 광고'!$I:$I,$C$4,'무신사 메타 광고'!$D:$D,$B724))</f>
        <v>0</v>
      </c>
      <c r="J724" s="11">
        <f t="shared" si="28"/>
        <v>0</v>
      </c>
      <c r="K724" s="11">
        <f t="shared" si="29"/>
        <v>0</v>
      </c>
      <c r="L724" s="12" t="str">
        <f t="shared" si="30"/>
        <v xml:space="preserve"> </v>
      </c>
      <c r="N724" s="10">
        <f>IF($C$4="", SUMIFS('무신사 메타 광고'!$X:$X, '무신사 메타 광고'!$D:$D, $B724),SUMIFS('무신사 메타 광고'!$X:$X,'무신사 메타 광고'!I:I,$C$4,'무신사 메타 광고'!D:D,$B724))</f>
        <v>0</v>
      </c>
      <c r="O724" s="11">
        <f t="shared" si="31"/>
        <v>0</v>
      </c>
      <c r="R724" s="13"/>
      <c r="S724" s="10">
        <f>IF($S$4="", SUMIFS('무신사 메타 광고'!$L:$L, '무신사 메타 광고'!$C:$C, $R724),SUMIFS('무신사 메타 광고'!L:L,'무신사 메타 광고'!$I:$I,$S$4,'무신사 메타 광고'!$C:$C,$R724))</f>
        <v>0</v>
      </c>
      <c r="T724" s="10">
        <f>IF($S$4="", SUMIFS('무신사 메타 광고'!$V:$V, '무신사 메타 광고'!$C:$C, $R724),SUMIFS('무신사 메타 광고'!$V:$V,'무신사 메타 광고'!$I:$I,$S$4,'무신사 메타 광고'!$C:$C,$R724))</f>
        <v>0</v>
      </c>
      <c r="U724" s="11">
        <f t="shared" si="32"/>
        <v>0</v>
      </c>
      <c r="V724" s="12" t="str">
        <f t="shared" si="36"/>
        <v xml:space="preserve"> </v>
      </c>
      <c r="W724" s="10">
        <f>IF($S$4="", SUMIFS('무신사 메타 광고'!$K:$K, '무신사 메타 광고'!$C:$C, $R724),SUMIFS('무신사 메타 광고'!$K:$K,'무신사 메타 광고'!$I:$I,$S$4,'무신사 메타 광고'!$C:$C,$R724))</f>
        <v>0</v>
      </c>
      <c r="X724" s="10">
        <f>IF($S$4="", SUMIFS('무신사 메타 광고'!$N:$N, '무신사 메타 광고'!$C:$C, $R724),SUMIFS('무신사 메타 광고'!$N:$N,'무신사 메타 광고'!$I:$I,$S$4,'무신사 메타 광고'!$C:$C,$R724))</f>
        <v>0</v>
      </c>
      <c r="Y724" s="11">
        <f t="shared" si="33"/>
        <v>0</v>
      </c>
      <c r="Z724" s="12" t="str">
        <f t="shared" si="37"/>
        <v xml:space="preserve"> </v>
      </c>
      <c r="AB724" s="10">
        <f>IF($S$4="", SUMIFS('무신사 메타 광고'!$X:$X, '무신사 메타 광고'!$C:$C, $R724),SUMIFS('무신사 메타 광고'!$X:$X,'무신사 메타 광고'!$I:$I,$S$4,'무신사 메타 광고'!$C:$C,$R724))</f>
        <v>0</v>
      </c>
      <c r="AC724" s="11">
        <f t="shared" si="34"/>
        <v>0</v>
      </c>
    </row>
    <row r="725" spans="2:29">
      <c r="B725" s="9"/>
      <c r="C725" s="10">
        <f>IF($C$4="", SUMIFS('무신사 메타 광고'!$L:$L, '무신사 메타 광고'!$D:$D, $B725), SUMIFS('무신사 메타 광고'!$L:$L, '무신사 메타 광고'!$I:$I, $C$4, '무신사 메타 광고'!$D:$D, $B725))</f>
        <v>0</v>
      </c>
      <c r="D725" s="10">
        <f>IF($C$4="", SUMIFS('무신사 메타 광고'!$V:$V, '무신사 메타 광고'!$D:$D, $B725), SUMIFS('무신사 메타 광고'!$V:$V,'무신사 메타 광고'!$I:$I,$C$4,'무신사 메타 광고'!$D:$D,$B725))</f>
        <v>0</v>
      </c>
      <c r="E725" s="11">
        <f t="shared" si="27"/>
        <v>0</v>
      </c>
      <c r="F725" s="12" t="str">
        <f t="shared" si="35"/>
        <v xml:space="preserve"> </v>
      </c>
      <c r="G725" s="10">
        <f>IF($C$4="", SUMIFS('무신사 메타 광고'!$K:$K, '무신사 메타 광고'!$D:$D, $B725), SUMIFS('무신사 메타 광고'!$K:$K,'무신사 메타 광고'!$I:$I,$C$4,'무신사 메타 광고'!D:D,$B725))</f>
        <v>0</v>
      </c>
      <c r="H725" s="10">
        <f>IF($C$4="", SUMIFS('무신사 메타 광고'!$N:$N, '무신사 메타 광고'!$D:$D, $B725),SUMIFS('무신사 메타 광고'!$N:$N,'무신사 메타 광고'!$I:$I,$C$4,'무신사 메타 광고'!$D:$D,$B725))</f>
        <v>0</v>
      </c>
      <c r="I725" s="10">
        <f>IF($C$4="", SUMIFS('무신사 메타 광고'!$U:$U, '무신사 메타 광고'!$D:$D, $B725),SUMIFS('무신사 메타 광고'!$U:$U,'무신사 메타 광고'!$I:$I,$C$4,'무신사 메타 광고'!$D:$D,$B725))</f>
        <v>0</v>
      </c>
      <c r="J725" s="11">
        <f t="shared" si="28"/>
        <v>0</v>
      </c>
      <c r="K725" s="11">
        <f t="shared" si="29"/>
        <v>0</v>
      </c>
      <c r="L725" s="12" t="str">
        <f t="shared" si="30"/>
        <v xml:space="preserve"> </v>
      </c>
      <c r="N725" s="10">
        <f>IF($C$4="", SUMIFS('무신사 메타 광고'!$X:$X, '무신사 메타 광고'!$D:$D, $B725),SUMIFS('무신사 메타 광고'!$X:$X,'무신사 메타 광고'!I:I,$C$4,'무신사 메타 광고'!D:D,$B725))</f>
        <v>0</v>
      </c>
      <c r="O725" s="11">
        <f t="shared" si="31"/>
        <v>0</v>
      </c>
      <c r="R725" s="13"/>
      <c r="S725" s="10">
        <f>IF($S$4="", SUMIFS('무신사 메타 광고'!$L:$L, '무신사 메타 광고'!$C:$C, $R725),SUMIFS('무신사 메타 광고'!L:L,'무신사 메타 광고'!$I:$I,$S$4,'무신사 메타 광고'!$C:$C,$R725))</f>
        <v>0</v>
      </c>
      <c r="T725" s="10">
        <f>IF($S$4="", SUMIFS('무신사 메타 광고'!$V:$V, '무신사 메타 광고'!$C:$C, $R725),SUMIFS('무신사 메타 광고'!$V:$V,'무신사 메타 광고'!$I:$I,$S$4,'무신사 메타 광고'!$C:$C,$R725))</f>
        <v>0</v>
      </c>
      <c r="U725" s="11">
        <f t="shared" si="32"/>
        <v>0</v>
      </c>
      <c r="V725" s="12" t="str">
        <f t="shared" si="36"/>
        <v xml:space="preserve"> </v>
      </c>
      <c r="W725" s="10">
        <f>IF($S$4="", SUMIFS('무신사 메타 광고'!$K:$K, '무신사 메타 광고'!$C:$C, $R725),SUMIFS('무신사 메타 광고'!$K:$K,'무신사 메타 광고'!$I:$I,$S$4,'무신사 메타 광고'!$C:$C,$R725))</f>
        <v>0</v>
      </c>
      <c r="X725" s="10">
        <f>IF($S$4="", SUMIFS('무신사 메타 광고'!$N:$N, '무신사 메타 광고'!$C:$C, $R725),SUMIFS('무신사 메타 광고'!$N:$N,'무신사 메타 광고'!$I:$I,$S$4,'무신사 메타 광고'!$C:$C,$R725))</f>
        <v>0</v>
      </c>
      <c r="Y725" s="11">
        <f t="shared" si="33"/>
        <v>0</v>
      </c>
      <c r="Z725" s="12" t="str">
        <f t="shared" si="37"/>
        <v xml:space="preserve"> </v>
      </c>
      <c r="AB725" s="10">
        <f>IF($S$4="", SUMIFS('무신사 메타 광고'!$X:$X, '무신사 메타 광고'!$C:$C, $R725),SUMIFS('무신사 메타 광고'!$X:$X,'무신사 메타 광고'!$I:$I,$S$4,'무신사 메타 광고'!$C:$C,$R725))</f>
        <v>0</v>
      </c>
      <c r="AC725" s="11">
        <f t="shared" si="34"/>
        <v>0</v>
      </c>
    </row>
    <row r="726" spans="2:29">
      <c r="B726" s="9"/>
      <c r="C726" s="10">
        <f>IF($C$4="", SUMIFS('무신사 메타 광고'!$L:$L, '무신사 메타 광고'!$D:$D, $B726), SUMIFS('무신사 메타 광고'!$L:$L, '무신사 메타 광고'!$I:$I, $C$4, '무신사 메타 광고'!$D:$D, $B726))</f>
        <v>0</v>
      </c>
      <c r="D726" s="10">
        <f>IF($C$4="", SUMIFS('무신사 메타 광고'!$V:$V, '무신사 메타 광고'!$D:$D, $B726), SUMIFS('무신사 메타 광고'!$V:$V,'무신사 메타 광고'!$I:$I,$C$4,'무신사 메타 광고'!$D:$D,$B726))</f>
        <v>0</v>
      </c>
      <c r="E726" s="11">
        <f t="shared" si="27"/>
        <v>0</v>
      </c>
      <c r="F726" s="12" t="str">
        <f t="shared" si="35"/>
        <v xml:space="preserve"> </v>
      </c>
      <c r="G726" s="10">
        <f>IF($C$4="", SUMIFS('무신사 메타 광고'!$K:$K, '무신사 메타 광고'!$D:$D, $B726), SUMIFS('무신사 메타 광고'!$K:$K,'무신사 메타 광고'!$I:$I,$C$4,'무신사 메타 광고'!D:D,$B726))</f>
        <v>0</v>
      </c>
      <c r="H726" s="10">
        <f>IF($C$4="", SUMIFS('무신사 메타 광고'!$N:$N, '무신사 메타 광고'!$D:$D, $B726),SUMIFS('무신사 메타 광고'!$N:$N,'무신사 메타 광고'!$I:$I,$C$4,'무신사 메타 광고'!$D:$D,$B726))</f>
        <v>0</v>
      </c>
      <c r="I726" s="10">
        <f>IF($C$4="", SUMIFS('무신사 메타 광고'!$U:$U, '무신사 메타 광고'!$D:$D, $B726),SUMIFS('무신사 메타 광고'!$U:$U,'무신사 메타 광고'!$I:$I,$C$4,'무신사 메타 광고'!$D:$D,$B726))</f>
        <v>0</v>
      </c>
      <c r="J726" s="11">
        <f t="shared" si="28"/>
        <v>0</v>
      </c>
      <c r="K726" s="11">
        <f t="shared" si="29"/>
        <v>0</v>
      </c>
      <c r="L726" s="12" t="str">
        <f t="shared" si="30"/>
        <v xml:space="preserve"> </v>
      </c>
      <c r="N726" s="10">
        <f>IF($C$4="", SUMIFS('무신사 메타 광고'!$X:$X, '무신사 메타 광고'!$D:$D, $B726),SUMIFS('무신사 메타 광고'!$X:$X,'무신사 메타 광고'!I:I,$C$4,'무신사 메타 광고'!D:D,$B726))</f>
        <v>0</v>
      </c>
      <c r="O726" s="11">
        <f t="shared" si="31"/>
        <v>0</v>
      </c>
      <c r="R726" s="13"/>
      <c r="S726" s="10">
        <f>IF($S$4="", SUMIFS('무신사 메타 광고'!$L:$L, '무신사 메타 광고'!$C:$C, $R726),SUMIFS('무신사 메타 광고'!L:L,'무신사 메타 광고'!$I:$I,$S$4,'무신사 메타 광고'!$C:$C,$R726))</f>
        <v>0</v>
      </c>
      <c r="T726" s="10">
        <f>IF($S$4="", SUMIFS('무신사 메타 광고'!$V:$V, '무신사 메타 광고'!$C:$C, $R726),SUMIFS('무신사 메타 광고'!$V:$V,'무신사 메타 광고'!$I:$I,$S$4,'무신사 메타 광고'!$C:$C,$R726))</f>
        <v>0</v>
      </c>
      <c r="U726" s="11">
        <f t="shared" si="32"/>
        <v>0</v>
      </c>
      <c r="V726" s="12" t="str">
        <f t="shared" si="36"/>
        <v xml:space="preserve"> </v>
      </c>
      <c r="W726" s="10">
        <f>IF($S$4="", SUMIFS('무신사 메타 광고'!$K:$K, '무신사 메타 광고'!$C:$C, $R726),SUMIFS('무신사 메타 광고'!$K:$K,'무신사 메타 광고'!$I:$I,$S$4,'무신사 메타 광고'!$C:$C,$R726))</f>
        <v>0</v>
      </c>
      <c r="X726" s="10">
        <f>IF($S$4="", SUMIFS('무신사 메타 광고'!$N:$N, '무신사 메타 광고'!$C:$C, $R726),SUMIFS('무신사 메타 광고'!$N:$N,'무신사 메타 광고'!$I:$I,$S$4,'무신사 메타 광고'!$C:$C,$R726))</f>
        <v>0</v>
      </c>
      <c r="Y726" s="11">
        <f t="shared" si="33"/>
        <v>0</v>
      </c>
      <c r="Z726" s="12" t="str">
        <f t="shared" si="37"/>
        <v xml:space="preserve"> </v>
      </c>
      <c r="AB726" s="10">
        <f>IF($S$4="", SUMIFS('무신사 메타 광고'!$X:$X, '무신사 메타 광고'!$C:$C, $R726),SUMIFS('무신사 메타 광고'!$X:$X,'무신사 메타 광고'!$I:$I,$S$4,'무신사 메타 광고'!$C:$C,$R726))</f>
        <v>0</v>
      </c>
      <c r="AC726" s="11">
        <f t="shared" si="34"/>
        <v>0</v>
      </c>
    </row>
    <row r="727" spans="2:29">
      <c r="B727" s="9"/>
      <c r="C727" s="10">
        <f>IF($C$4="", SUMIFS('무신사 메타 광고'!$L:$L, '무신사 메타 광고'!$D:$D, $B727), SUMIFS('무신사 메타 광고'!$L:$L, '무신사 메타 광고'!$I:$I, $C$4, '무신사 메타 광고'!$D:$D, $B727))</f>
        <v>0</v>
      </c>
      <c r="D727" s="10">
        <f>IF($C$4="", SUMIFS('무신사 메타 광고'!$V:$V, '무신사 메타 광고'!$D:$D, $B727), SUMIFS('무신사 메타 광고'!$V:$V,'무신사 메타 광고'!$I:$I,$C$4,'무신사 메타 광고'!$D:$D,$B727))</f>
        <v>0</v>
      </c>
      <c r="E727" s="11">
        <f t="shared" si="27"/>
        <v>0</v>
      </c>
      <c r="F727" s="12" t="str">
        <f t="shared" si="35"/>
        <v xml:space="preserve"> </v>
      </c>
      <c r="G727" s="10">
        <f>IF($C$4="", SUMIFS('무신사 메타 광고'!$K:$K, '무신사 메타 광고'!$D:$D, $B727), SUMIFS('무신사 메타 광고'!$K:$K,'무신사 메타 광고'!$I:$I,$C$4,'무신사 메타 광고'!D:D,$B727))</f>
        <v>0</v>
      </c>
      <c r="H727" s="10">
        <f>IF($C$4="", SUMIFS('무신사 메타 광고'!$N:$N, '무신사 메타 광고'!$D:$D, $B727),SUMIFS('무신사 메타 광고'!$N:$N,'무신사 메타 광고'!$I:$I,$C$4,'무신사 메타 광고'!$D:$D,$B727))</f>
        <v>0</v>
      </c>
      <c r="I727" s="10">
        <f>IF($C$4="", SUMIFS('무신사 메타 광고'!$U:$U, '무신사 메타 광고'!$D:$D, $B727),SUMIFS('무신사 메타 광고'!$U:$U,'무신사 메타 광고'!$I:$I,$C$4,'무신사 메타 광고'!$D:$D,$B727))</f>
        <v>0</v>
      </c>
      <c r="J727" s="11">
        <f t="shared" si="28"/>
        <v>0</v>
      </c>
      <c r="K727" s="11">
        <f t="shared" si="29"/>
        <v>0</v>
      </c>
      <c r="L727" s="12" t="str">
        <f t="shared" si="30"/>
        <v xml:space="preserve"> </v>
      </c>
      <c r="N727" s="10">
        <f>IF($C$4="", SUMIFS('무신사 메타 광고'!$X:$X, '무신사 메타 광고'!$D:$D, $B727),SUMIFS('무신사 메타 광고'!$X:$X,'무신사 메타 광고'!I:I,$C$4,'무신사 메타 광고'!D:D,$B727))</f>
        <v>0</v>
      </c>
      <c r="O727" s="11">
        <f t="shared" si="31"/>
        <v>0</v>
      </c>
      <c r="R727" s="13"/>
      <c r="S727" s="10">
        <f>IF($S$4="", SUMIFS('무신사 메타 광고'!$L:$L, '무신사 메타 광고'!$C:$C, $R727),SUMIFS('무신사 메타 광고'!L:L,'무신사 메타 광고'!$I:$I,$S$4,'무신사 메타 광고'!$C:$C,$R727))</f>
        <v>0</v>
      </c>
      <c r="T727" s="10">
        <f>IF($S$4="", SUMIFS('무신사 메타 광고'!$V:$V, '무신사 메타 광고'!$C:$C, $R727),SUMIFS('무신사 메타 광고'!$V:$V,'무신사 메타 광고'!$I:$I,$S$4,'무신사 메타 광고'!$C:$C,$R727))</f>
        <v>0</v>
      </c>
      <c r="U727" s="11">
        <f t="shared" si="32"/>
        <v>0</v>
      </c>
      <c r="V727" s="12" t="str">
        <f t="shared" si="36"/>
        <v xml:space="preserve"> </v>
      </c>
      <c r="W727" s="10">
        <f>IF($S$4="", SUMIFS('무신사 메타 광고'!$K:$K, '무신사 메타 광고'!$C:$C, $R727),SUMIFS('무신사 메타 광고'!$K:$K,'무신사 메타 광고'!$I:$I,$S$4,'무신사 메타 광고'!$C:$C,$R727))</f>
        <v>0</v>
      </c>
      <c r="X727" s="10">
        <f>IF($S$4="", SUMIFS('무신사 메타 광고'!$N:$N, '무신사 메타 광고'!$C:$C, $R727),SUMIFS('무신사 메타 광고'!$N:$N,'무신사 메타 광고'!$I:$I,$S$4,'무신사 메타 광고'!$C:$C,$R727))</f>
        <v>0</v>
      </c>
      <c r="Y727" s="11">
        <f t="shared" si="33"/>
        <v>0</v>
      </c>
      <c r="Z727" s="12" t="str">
        <f t="shared" si="37"/>
        <v xml:space="preserve"> </v>
      </c>
      <c r="AB727" s="10">
        <f>IF($S$4="", SUMIFS('무신사 메타 광고'!$X:$X, '무신사 메타 광고'!$C:$C, $R727),SUMIFS('무신사 메타 광고'!$X:$X,'무신사 메타 광고'!$I:$I,$S$4,'무신사 메타 광고'!$C:$C,$R727))</f>
        <v>0</v>
      </c>
      <c r="AC727" s="11">
        <f t="shared" si="34"/>
        <v>0</v>
      </c>
    </row>
    <row r="728" spans="2:29">
      <c r="B728" s="9"/>
      <c r="C728" s="10">
        <f>IF($C$4="", SUMIFS('무신사 메타 광고'!$L:$L, '무신사 메타 광고'!$D:$D, $B728), SUMIFS('무신사 메타 광고'!$L:$L, '무신사 메타 광고'!$I:$I, $C$4, '무신사 메타 광고'!$D:$D, $B728))</f>
        <v>0</v>
      </c>
      <c r="D728" s="10">
        <f>IF($C$4="", SUMIFS('무신사 메타 광고'!$V:$V, '무신사 메타 광고'!$D:$D, $B728), SUMIFS('무신사 메타 광고'!$V:$V,'무신사 메타 광고'!$I:$I,$C$4,'무신사 메타 광고'!$D:$D,$B728))</f>
        <v>0</v>
      </c>
      <c r="E728" s="11">
        <f t="shared" si="27"/>
        <v>0</v>
      </c>
      <c r="F728" s="12" t="str">
        <f t="shared" si="35"/>
        <v xml:space="preserve"> </v>
      </c>
      <c r="G728" s="10">
        <f>IF($C$4="", SUMIFS('무신사 메타 광고'!$K:$K, '무신사 메타 광고'!$D:$D, $B728), SUMIFS('무신사 메타 광고'!$K:$K,'무신사 메타 광고'!$I:$I,$C$4,'무신사 메타 광고'!D:D,$B728))</f>
        <v>0</v>
      </c>
      <c r="H728" s="10">
        <f>IF($C$4="", SUMIFS('무신사 메타 광고'!$N:$N, '무신사 메타 광고'!$D:$D, $B728),SUMIFS('무신사 메타 광고'!$N:$N,'무신사 메타 광고'!$I:$I,$C$4,'무신사 메타 광고'!$D:$D,$B728))</f>
        <v>0</v>
      </c>
      <c r="I728" s="10">
        <f>IF($C$4="", SUMIFS('무신사 메타 광고'!$U:$U, '무신사 메타 광고'!$D:$D, $B728),SUMIFS('무신사 메타 광고'!$U:$U,'무신사 메타 광고'!$I:$I,$C$4,'무신사 메타 광고'!$D:$D,$B728))</f>
        <v>0</v>
      </c>
      <c r="J728" s="11">
        <f t="shared" si="28"/>
        <v>0</v>
      </c>
      <c r="K728" s="11">
        <f t="shared" si="29"/>
        <v>0</v>
      </c>
      <c r="L728" s="12" t="str">
        <f t="shared" si="30"/>
        <v xml:space="preserve"> </v>
      </c>
      <c r="N728" s="10">
        <f>IF($C$4="", SUMIFS('무신사 메타 광고'!$X:$X, '무신사 메타 광고'!$D:$D, $B728),SUMIFS('무신사 메타 광고'!$X:$X,'무신사 메타 광고'!I:I,$C$4,'무신사 메타 광고'!D:D,$B728))</f>
        <v>0</v>
      </c>
      <c r="O728" s="11">
        <f t="shared" si="31"/>
        <v>0</v>
      </c>
      <c r="R728" s="13"/>
      <c r="S728" s="10">
        <f>IF($S$4="", SUMIFS('무신사 메타 광고'!$L:$L, '무신사 메타 광고'!$C:$C, $R728),SUMIFS('무신사 메타 광고'!L:L,'무신사 메타 광고'!$I:$I,$S$4,'무신사 메타 광고'!$C:$C,$R728))</f>
        <v>0</v>
      </c>
      <c r="T728" s="10">
        <f>IF($S$4="", SUMIFS('무신사 메타 광고'!$V:$V, '무신사 메타 광고'!$C:$C, $R728),SUMIFS('무신사 메타 광고'!$V:$V,'무신사 메타 광고'!$I:$I,$S$4,'무신사 메타 광고'!$C:$C,$R728))</f>
        <v>0</v>
      </c>
      <c r="U728" s="11">
        <f t="shared" si="32"/>
        <v>0</v>
      </c>
      <c r="V728" s="12" t="str">
        <f t="shared" si="36"/>
        <v xml:space="preserve"> </v>
      </c>
      <c r="W728" s="10">
        <f>IF($S$4="", SUMIFS('무신사 메타 광고'!$K:$K, '무신사 메타 광고'!$C:$C, $R728),SUMIFS('무신사 메타 광고'!$K:$K,'무신사 메타 광고'!$I:$I,$S$4,'무신사 메타 광고'!$C:$C,$R728))</f>
        <v>0</v>
      </c>
      <c r="X728" s="10">
        <f>IF($S$4="", SUMIFS('무신사 메타 광고'!$N:$N, '무신사 메타 광고'!$C:$C, $R728),SUMIFS('무신사 메타 광고'!$N:$N,'무신사 메타 광고'!$I:$I,$S$4,'무신사 메타 광고'!$C:$C,$R728))</f>
        <v>0</v>
      </c>
      <c r="Y728" s="11">
        <f t="shared" si="33"/>
        <v>0</v>
      </c>
      <c r="Z728" s="12" t="str">
        <f t="shared" si="37"/>
        <v xml:space="preserve"> </v>
      </c>
      <c r="AB728" s="10">
        <f>IF($S$4="", SUMIFS('무신사 메타 광고'!$X:$X, '무신사 메타 광고'!$C:$C, $R728),SUMIFS('무신사 메타 광고'!$X:$X,'무신사 메타 광고'!$I:$I,$S$4,'무신사 메타 광고'!$C:$C,$R728))</f>
        <v>0</v>
      </c>
      <c r="AC728" s="11">
        <f t="shared" si="34"/>
        <v>0</v>
      </c>
    </row>
    <row r="729" spans="2:29">
      <c r="B729" s="9"/>
      <c r="C729" s="10">
        <f>IF($C$4="", SUMIFS('무신사 메타 광고'!$L:$L, '무신사 메타 광고'!$D:$D, $B729), SUMIFS('무신사 메타 광고'!$L:$L, '무신사 메타 광고'!$I:$I, $C$4, '무신사 메타 광고'!$D:$D, $B729))</f>
        <v>0</v>
      </c>
      <c r="D729" s="10">
        <f>IF($C$4="", SUMIFS('무신사 메타 광고'!$V:$V, '무신사 메타 광고'!$D:$D, $B729), SUMIFS('무신사 메타 광고'!$V:$V,'무신사 메타 광고'!$I:$I,$C$4,'무신사 메타 광고'!$D:$D,$B729))</f>
        <v>0</v>
      </c>
      <c r="E729" s="11">
        <f t="shared" si="27"/>
        <v>0</v>
      </c>
      <c r="F729" s="12" t="str">
        <f t="shared" si="35"/>
        <v xml:space="preserve"> </v>
      </c>
      <c r="G729" s="10">
        <f>IF($C$4="", SUMIFS('무신사 메타 광고'!$K:$K, '무신사 메타 광고'!$D:$D, $B729), SUMIFS('무신사 메타 광고'!$K:$K,'무신사 메타 광고'!$I:$I,$C$4,'무신사 메타 광고'!D:D,$B729))</f>
        <v>0</v>
      </c>
      <c r="H729" s="10">
        <f>IF($C$4="", SUMIFS('무신사 메타 광고'!$N:$N, '무신사 메타 광고'!$D:$D, $B729),SUMIFS('무신사 메타 광고'!$N:$N,'무신사 메타 광고'!$I:$I,$C$4,'무신사 메타 광고'!$D:$D,$B729))</f>
        <v>0</v>
      </c>
      <c r="I729" s="10">
        <f>IF($C$4="", SUMIFS('무신사 메타 광고'!$U:$U, '무신사 메타 광고'!$D:$D, $B729),SUMIFS('무신사 메타 광고'!$U:$U,'무신사 메타 광고'!$I:$I,$C$4,'무신사 메타 광고'!$D:$D,$B729))</f>
        <v>0</v>
      </c>
      <c r="J729" s="11">
        <f t="shared" si="28"/>
        <v>0</v>
      </c>
      <c r="K729" s="11">
        <f t="shared" si="29"/>
        <v>0</v>
      </c>
      <c r="L729" s="12" t="str">
        <f t="shared" si="30"/>
        <v xml:space="preserve"> </v>
      </c>
      <c r="N729" s="10">
        <f>IF($C$4="", SUMIFS('무신사 메타 광고'!$X:$X, '무신사 메타 광고'!$D:$D, $B729),SUMIFS('무신사 메타 광고'!$X:$X,'무신사 메타 광고'!I:I,$C$4,'무신사 메타 광고'!D:D,$B729))</f>
        <v>0</v>
      </c>
      <c r="O729" s="11">
        <f t="shared" si="31"/>
        <v>0</v>
      </c>
      <c r="R729" s="13"/>
      <c r="S729" s="10">
        <f>IF($S$4="", SUMIFS('무신사 메타 광고'!$L:$L, '무신사 메타 광고'!$C:$C, $R729),SUMIFS('무신사 메타 광고'!L:L,'무신사 메타 광고'!$I:$I,$S$4,'무신사 메타 광고'!$C:$C,$R729))</f>
        <v>0</v>
      </c>
      <c r="T729" s="10">
        <f>IF($S$4="", SUMIFS('무신사 메타 광고'!$V:$V, '무신사 메타 광고'!$C:$C, $R729),SUMIFS('무신사 메타 광고'!$V:$V,'무신사 메타 광고'!$I:$I,$S$4,'무신사 메타 광고'!$C:$C,$R729))</f>
        <v>0</v>
      </c>
      <c r="U729" s="11">
        <f t="shared" si="32"/>
        <v>0</v>
      </c>
      <c r="V729" s="12" t="str">
        <f t="shared" si="36"/>
        <v xml:space="preserve"> </v>
      </c>
      <c r="W729" s="10">
        <f>IF($S$4="", SUMIFS('무신사 메타 광고'!$K:$K, '무신사 메타 광고'!$C:$C, $R729),SUMIFS('무신사 메타 광고'!$K:$K,'무신사 메타 광고'!$I:$I,$S$4,'무신사 메타 광고'!$C:$C,$R729))</f>
        <v>0</v>
      </c>
      <c r="X729" s="10">
        <f>IF($S$4="", SUMIFS('무신사 메타 광고'!$N:$N, '무신사 메타 광고'!$C:$C, $R729),SUMIFS('무신사 메타 광고'!$N:$N,'무신사 메타 광고'!$I:$I,$S$4,'무신사 메타 광고'!$C:$C,$R729))</f>
        <v>0</v>
      </c>
      <c r="Y729" s="11">
        <f t="shared" si="33"/>
        <v>0</v>
      </c>
      <c r="Z729" s="12" t="str">
        <f t="shared" si="37"/>
        <v xml:space="preserve"> </v>
      </c>
      <c r="AB729" s="10">
        <f>IF($S$4="", SUMIFS('무신사 메타 광고'!$X:$X, '무신사 메타 광고'!$C:$C, $R729),SUMIFS('무신사 메타 광고'!$X:$X,'무신사 메타 광고'!$I:$I,$S$4,'무신사 메타 광고'!$C:$C,$R729))</f>
        <v>0</v>
      </c>
      <c r="AC729" s="11">
        <f t="shared" si="34"/>
        <v>0</v>
      </c>
    </row>
    <row r="730" spans="2:29">
      <c r="B730" s="9"/>
      <c r="C730" s="10">
        <f>IF($C$4="", SUMIFS('무신사 메타 광고'!$L:$L, '무신사 메타 광고'!$D:$D, $B730), SUMIFS('무신사 메타 광고'!$L:$L, '무신사 메타 광고'!$I:$I, $C$4, '무신사 메타 광고'!$D:$D, $B730))</f>
        <v>0</v>
      </c>
      <c r="D730" s="10">
        <f>IF($C$4="", SUMIFS('무신사 메타 광고'!$V:$V, '무신사 메타 광고'!$D:$D, $B730), SUMIFS('무신사 메타 광고'!$V:$V,'무신사 메타 광고'!$I:$I,$C$4,'무신사 메타 광고'!$D:$D,$B730))</f>
        <v>0</v>
      </c>
      <c r="E730" s="11">
        <f t="shared" si="27"/>
        <v>0</v>
      </c>
      <c r="F730" s="12" t="str">
        <f t="shared" si="35"/>
        <v xml:space="preserve"> </v>
      </c>
      <c r="G730" s="10">
        <f>IF($C$4="", SUMIFS('무신사 메타 광고'!$K:$K, '무신사 메타 광고'!$D:$D, $B730), SUMIFS('무신사 메타 광고'!$K:$K,'무신사 메타 광고'!$I:$I,$C$4,'무신사 메타 광고'!D:D,$B730))</f>
        <v>0</v>
      </c>
      <c r="H730" s="10">
        <f>IF($C$4="", SUMIFS('무신사 메타 광고'!$N:$N, '무신사 메타 광고'!$D:$D, $B730),SUMIFS('무신사 메타 광고'!$N:$N,'무신사 메타 광고'!$I:$I,$C$4,'무신사 메타 광고'!$D:$D,$B730))</f>
        <v>0</v>
      </c>
      <c r="I730" s="10">
        <f>IF($C$4="", SUMIFS('무신사 메타 광고'!$U:$U, '무신사 메타 광고'!$D:$D, $B730),SUMIFS('무신사 메타 광고'!$U:$U,'무신사 메타 광고'!$I:$I,$C$4,'무신사 메타 광고'!$D:$D,$B730))</f>
        <v>0</v>
      </c>
      <c r="J730" s="11">
        <f t="shared" si="28"/>
        <v>0</v>
      </c>
      <c r="K730" s="11">
        <f t="shared" si="29"/>
        <v>0</v>
      </c>
      <c r="L730" s="12" t="str">
        <f t="shared" si="30"/>
        <v xml:space="preserve"> </v>
      </c>
      <c r="N730" s="10">
        <f>IF($C$4="", SUMIFS('무신사 메타 광고'!$X:$X, '무신사 메타 광고'!$D:$D, $B730),SUMIFS('무신사 메타 광고'!$X:$X,'무신사 메타 광고'!I:I,$C$4,'무신사 메타 광고'!D:D,$B730))</f>
        <v>0</v>
      </c>
      <c r="O730" s="11">
        <f t="shared" si="31"/>
        <v>0</v>
      </c>
      <c r="R730" s="13"/>
      <c r="S730" s="10">
        <f>IF($S$4="", SUMIFS('무신사 메타 광고'!$L:$L, '무신사 메타 광고'!$C:$C, $R730),SUMIFS('무신사 메타 광고'!L:L,'무신사 메타 광고'!$I:$I,$S$4,'무신사 메타 광고'!$C:$C,$R730))</f>
        <v>0</v>
      </c>
      <c r="T730" s="10">
        <f>IF($S$4="", SUMIFS('무신사 메타 광고'!$V:$V, '무신사 메타 광고'!$C:$C, $R730),SUMIFS('무신사 메타 광고'!$V:$V,'무신사 메타 광고'!$I:$I,$S$4,'무신사 메타 광고'!$C:$C,$R730))</f>
        <v>0</v>
      </c>
      <c r="U730" s="11">
        <f t="shared" si="32"/>
        <v>0</v>
      </c>
      <c r="V730" s="12" t="str">
        <f t="shared" si="36"/>
        <v xml:space="preserve"> </v>
      </c>
      <c r="W730" s="10">
        <f>IF($S$4="", SUMIFS('무신사 메타 광고'!$K:$K, '무신사 메타 광고'!$C:$C, $R730),SUMIFS('무신사 메타 광고'!$K:$K,'무신사 메타 광고'!$I:$I,$S$4,'무신사 메타 광고'!$C:$C,$R730))</f>
        <v>0</v>
      </c>
      <c r="X730" s="10">
        <f>IF($S$4="", SUMIFS('무신사 메타 광고'!$N:$N, '무신사 메타 광고'!$C:$C, $R730),SUMIFS('무신사 메타 광고'!$N:$N,'무신사 메타 광고'!$I:$I,$S$4,'무신사 메타 광고'!$C:$C,$R730))</f>
        <v>0</v>
      </c>
      <c r="Y730" s="11">
        <f t="shared" si="33"/>
        <v>0</v>
      </c>
      <c r="Z730" s="12" t="str">
        <f t="shared" si="37"/>
        <v xml:space="preserve"> </v>
      </c>
      <c r="AB730" s="10">
        <f>IF($S$4="", SUMIFS('무신사 메타 광고'!$X:$X, '무신사 메타 광고'!$C:$C, $R730),SUMIFS('무신사 메타 광고'!$X:$X,'무신사 메타 광고'!$I:$I,$S$4,'무신사 메타 광고'!$C:$C,$R730))</f>
        <v>0</v>
      </c>
      <c r="AC730" s="11">
        <f t="shared" si="34"/>
        <v>0</v>
      </c>
    </row>
    <row r="731" spans="2:29">
      <c r="B731" s="9"/>
      <c r="C731" s="10">
        <f>IF($C$4="", SUMIFS('무신사 메타 광고'!$L:$L, '무신사 메타 광고'!$D:$D, $B731), SUMIFS('무신사 메타 광고'!$L:$L, '무신사 메타 광고'!$I:$I, $C$4, '무신사 메타 광고'!$D:$D, $B731))</f>
        <v>0</v>
      </c>
      <c r="D731" s="10">
        <f>IF($C$4="", SUMIFS('무신사 메타 광고'!$V:$V, '무신사 메타 광고'!$D:$D, $B731), SUMIFS('무신사 메타 광고'!$V:$V,'무신사 메타 광고'!$I:$I,$C$4,'무신사 메타 광고'!$D:$D,$B731))</f>
        <v>0</v>
      </c>
      <c r="E731" s="11">
        <f t="shared" si="27"/>
        <v>0</v>
      </c>
      <c r="F731" s="12" t="str">
        <f t="shared" si="35"/>
        <v xml:space="preserve"> </v>
      </c>
      <c r="G731" s="10">
        <f>IF($C$4="", SUMIFS('무신사 메타 광고'!$K:$K, '무신사 메타 광고'!$D:$D, $B731), SUMIFS('무신사 메타 광고'!$K:$K,'무신사 메타 광고'!$I:$I,$C$4,'무신사 메타 광고'!D:D,$B731))</f>
        <v>0</v>
      </c>
      <c r="H731" s="10">
        <f>IF($C$4="", SUMIFS('무신사 메타 광고'!$N:$N, '무신사 메타 광고'!$D:$D, $B731),SUMIFS('무신사 메타 광고'!$N:$N,'무신사 메타 광고'!$I:$I,$C$4,'무신사 메타 광고'!$D:$D,$B731))</f>
        <v>0</v>
      </c>
      <c r="I731" s="10">
        <f>IF($C$4="", SUMIFS('무신사 메타 광고'!$U:$U, '무신사 메타 광고'!$D:$D, $B731),SUMIFS('무신사 메타 광고'!$U:$U,'무신사 메타 광고'!$I:$I,$C$4,'무신사 메타 광고'!$D:$D,$B731))</f>
        <v>0</v>
      </c>
      <c r="J731" s="11">
        <f t="shared" si="28"/>
        <v>0</v>
      </c>
      <c r="K731" s="11">
        <f t="shared" si="29"/>
        <v>0</v>
      </c>
      <c r="L731" s="12" t="str">
        <f t="shared" si="30"/>
        <v xml:space="preserve"> </v>
      </c>
      <c r="N731" s="10">
        <f>IF($C$4="", SUMIFS('무신사 메타 광고'!$X:$X, '무신사 메타 광고'!$D:$D, $B731),SUMIFS('무신사 메타 광고'!$X:$X,'무신사 메타 광고'!I:I,$C$4,'무신사 메타 광고'!D:D,$B731))</f>
        <v>0</v>
      </c>
      <c r="O731" s="11">
        <f t="shared" si="31"/>
        <v>0</v>
      </c>
      <c r="R731" s="13"/>
      <c r="S731" s="10">
        <f>IF($S$4="", SUMIFS('무신사 메타 광고'!$L:$L, '무신사 메타 광고'!$C:$C, $R731),SUMIFS('무신사 메타 광고'!L:L,'무신사 메타 광고'!$I:$I,$S$4,'무신사 메타 광고'!$C:$C,$R731))</f>
        <v>0</v>
      </c>
      <c r="T731" s="10">
        <f>IF($S$4="", SUMIFS('무신사 메타 광고'!$V:$V, '무신사 메타 광고'!$C:$C, $R731),SUMIFS('무신사 메타 광고'!$V:$V,'무신사 메타 광고'!$I:$I,$S$4,'무신사 메타 광고'!$C:$C,$R731))</f>
        <v>0</v>
      </c>
      <c r="U731" s="11">
        <f t="shared" si="32"/>
        <v>0</v>
      </c>
      <c r="V731" s="12" t="str">
        <f t="shared" si="36"/>
        <v xml:space="preserve"> </v>
      </c>
      <c r="W731" s="10">
        <f>IF($S$4="", SUMIFS('무신사 메타 광고'!$K:$K, '무신사 메타 광고'!$C:$C, $R731),SUMIFS('무신사 메타 광고'!$K:$K,'무신사 메타 광고'!$I:$I,$S$4,'무신사 메타 광고'!$C:$C,$R731))</f>
        <v>0</v>
      </c>
      <c r="X731" s="10">
        <f>IF($S$4="", SUMIFS('무신사 메타 광고'!$N:$N, '무신사 메타 광고'!$C:$C, $R731),SUMIFS('무신사 메타 광고'!$N:$N,'무신사 메타 광고'!$I:$I,$S$4,'무신사 메타 광고'!$C:$C,$R731))</f>
        <v>0</v>
      </c>
      <c r="Y731" s="11">
        <f t="shared" si="33"/>
        <v>0</v>
      </c>
      <c r="Z731" s="12" t="str">
        <f t="shared" si="37"/>
        <v xml:space="preserve"> </v>
      </c>
      <c r="AB731" s="10">
        <f>IF($S$4="", SUMIFS('무신사 메타 광고'!$X:$X, '무신사 메타 광고'!$C:$C, $R731),SUMIFS('무신사 메타 광고'!$X:$X,'무신사 메타 광고'!$I:$I,$S$4,'무신사 메타 광고'!$C:$C,$R731))</f>
        <v>0</v>
      </c>
      <c r="AC731" s="11">
        <f t="shared" si="34"/>
        <v>0</v>
      </c>
    </row>
    <row r="732" spans="2:29">
      <c r="B732" s="9"/>
      <c r="C732" s="10">
        <f>IF($C$4="", SUMIFS('무신사 메타 광고'!$L:$L, '무신사 메타 광고'!$D:$D, $B732), SUMIFS('무신사 메타 광고'!$L:$L, '무신사 메타 광고'!$I:$I, $C$4, '무신사 메타 광고'!$D:$D, $B732))</f>
        <v>0</v>
      </c>
      <c r="D732" s="10">
        <f>IF($C$4="", SUMIFS('무신사 메타 광고'!$V:$V, '무신사 메타 광고'!$D:$D, $B732), SUMIFS('무신사 메타 광고'!$V:$V,'무신사 메타 광고'!$I:$I,$C$4,'무신사 메타 광고'!$D:$D,$B732))</f>
        <v>0</v>
      </c>
      <c r="E732" s="11">
        <f t="shared" si="27"/>
        <v>0</v>
      </c>
      <c r="F732" s="12" t="str">
        <f t="shared" si="35"/>
        <v xml:space="preserve"> </v>
      </c>
      <c r="G732" s="10">
        <f>IF($C$4="", SUMIFS('무신사 메타 광고'!$K:$K, '무신사 메타 광고'!$D:$D, $B732), SUMIFS('무신사 메타 광고'!$K:$K,'무신사 메타 광고'!$I:$I,$C$4,'무신사 메타 광고'!D:D,$B732))</f>
        <v>0</v>
      </c>
      <c r="H732" s="10">
        <f>IF($C$4="", SUMIFS('무신사 메타 광고'!$N:$N, '무신사 메타 광고'!$D:$D, $B732),SUMIFS('무신사 메타 광고'!$N:$N,'무신사 메타 광고'!$I:$I,$C$4,'무신사 메타 광고'!$D:$D,$B732))</f>
        <v>0</v>
      </c>
      <c r="I732" s="10">
        <f>IF($C$4="", SUMIFS('무신사 메타 광고'!$U:$U, '무신사 메타 광고'!$D:$D, $B732),SUMIFS('무신사 메타 광고'!$U:$U,'무신사 메타 광고'!$I:$I,$C$4,'무신사 메타 광고'!$D:$D,$B732))</f>
        <v>0</v>
      </c>
      <c r="J732" s="11">
        <f t="shared" si="28"/>
        <v>0</v>
      </c>
      <c r="K732" s="11">
        <f t="shared" si="29"/>
        <v>0</v>
      </c>
      <c r="L732" s="12" t="str">
        <f t="shared" si="30"/>
        <v xml:space="preserve"> </v>
      </c>
      <c r="N732" s="10">
        <f>IF($C$4="", SUMIFS('무신사 메타 광고'!$X:$X, '무신사 메타 광고'!$D:$D, $B732),SUMIFS('무신사 메타 광고'!$X:$X,'무신사 메타 광고'!I:I,$C$4,'무신사 메타 광고'!D:D,$B732))</f>
        <v>0</v>
      </c>
      <c r="O732" s="11">
        <f t="shared" si="31"/>
        <v>0</v>
      </c>
      <c r="R732" s="13"/>
      <c r="S732" s="10">
        <f>IF($S$4="", SUMIFS('무신사 메타 광고'!$L:$L, '무신사 메타 광고'!$C:$C, $R732),SUMIFS('무신사 메타 광고'!L:L,'무신사 메타 광고'!$I:$I,$S$4,'무신사 메타 광고'!$C:$C,$R732))</f>
        <v>0</v>
      </c>
      <c r="T732" s="10">
        <f>IF($S$4="", SUMIFS('무신사 메타 광고'!$V:$V, '무신사 메타 광고'!$C:$C, $R732),SUMIFS('무신사 메타 광고'!$V:$V,'무신사 메타 광고'!$I:$I,$S$4,'무신사 메타 광고'!$C:$C,$R732))</f>
        <v>0</v>
      </c>
      <c r="U732" s="11">
        <f t="shared" si="32"/>
        <v>0</v>
      </c>
      <c r="V732" s="12" t="str">
        <f t="shared" si="36"/>
        <v xml:space="preserve"> </v>
      </c>
      <c r="W732" s="10">
        <f>IF($S$4="", SUMIFS('무신사 메타 광고'!$K:$K, '무신사 메타 광고'!$C:$C, $R732),SUMIFS('무신사 메타 광고'!$K:$K,'무신사 메타 광고'!$I:$I,$S$4,'무신사 메타 광고'!$C:$C,$R732))</f>
        <v>0</v>
      </c>
      <c r="X732" s="10">
        <f>IF($S$4="", SUMIFS('무신사 메타 광고'!$N:$N, '무신사 메타 광고'!$C:$C, $R732),SUMIFS('무신사 메타 광고'!$N:$N,'무신사 메타 광고'!$I:$I,$S$4,'무신사 메타 광고'!$C:$C,$R732))</f>
        <v>0</v>
      </c>
      <c r="Y732" s="11">
        <f t="shared" si="33"/>
        <v>0</v>
      </c>
      <c r="Z732" s="12" t="str">
        <f t="shared" si="37"/>
        <v xml:space="preserve"> </v>
      </c>
      <c r="AB732" s="10">
        <f>IF($S$4="", SUMIFS('무신사 메타 광고'!$X:$X, '무신사 메타 광고'!$C:$C, $R732),SUMIFS('무신사 메타 광고'!$X:$X,'무신사 메타 광고'!$I:$I,$S$4,'무신사 메타 광고'!$C:$C,$R732))</f>
        <v>0</v>
      </c>
      <c r="AC732" s="11">
        <f t="shared" si="34"/>
        <v>0</v>
      </c>
    </row>
    <row r="733" spans="2:29">
      <c r="B733" s="9"/>
      <c r="C733" s="10">
        <f>IF($C$4="", SUMIFS('무신사 메타 광고'!$L:$L, '무신사 메타 광고'!$D:$D, $B733), SUMIFS('무신사 메타 광고'!$L:$L, '무신사 메타 광고'!$I:$I, $C$4, '무신사 메타 광고'!$D:$D, $B733))</f>
        <v>0</v>
      </c>
      <c r="D733" s="10">
        <f>IF($C$4="", SUMIFS('무신사 메타 광고'!$V:$V, '무신사 메타 광고'!$D:$D, $B733), SUMIFS('무신사 메타 광고'!$V:$V,'무신사 메타 광고'!$I:$I,$C$4,'무신사 메타 광고'!$D:$D,$B733))</f>
        <v>0</v>
      </c>
      <c r="E733" s="11">
        <f t="shared" si="27"/>
        <v>0</v>
      </c>
      <c r="F733" s="12" t="str">
        <f t="shared" si="35"/>
        <v xml:space="preserve"> </v>
      </c>
      <c r="G733" s="10">
        <f>IF($C$4="", SUMIFS('무신사 메타 광고'!$K:$K, '무신사 메타 광고'!$D:$D, $B733), SUMIFS('무신사 메타 광고'!$K:$K,'무신사 메타 광고'!$I:$I,$C$4,'무신사 메타 광고'!D:D,$B733))</f>
        <v>0</v>
      </c>
      <c r="H733" s="10">
        <f>IF($C$4="", SUMIFS('무신사 메타 광고'!$N:$N, '무신사 메타 광고'!$D:$D, $B733),SUMIFS('무신사 메타 광고'!$N:$N,'무신사 메타 광고'!$I:$I,$C$4,'무신사 메타 광고'!$D:$D,$B733))</f>
        <v>0</v>
      </c>
      <c r="I733" s="10">
        <f>IF($C$4="", SUMIFS('무신사 메타 광고'!$U:$U, '무신사 메타 광고'!$D:$D, $B733),SUMIFS('무신사 메타 광고'!$U:$U,'무신사 메타 광고'!$I:$I,$C$4,'무신사 메타 광고'!$D:$D,$B733))</f>
        <v>0</v>
      </c>
      <c r="J733" s="11">
        <f t="shared" si="28"/>
        <v>0</v>
      </c>
      <c r="K733" s="11">
        <f t="shared" si="29"/>
        <v>0</v>
      </c>
      <c r="L733" s="12" t="str">
        <f t="shared" si="30"/>
        <v xml:space="preserve"> </v>
      </c>
      <c r="N733" s="10">
        <f>IF($C$4="", SUMIFS('무신사 메타 광고'!$X:$X, '무신사 메타 광고'!$D:$D, $B733),SUMIFS('무신사 메타 광고'!$X:$X,'무신사 메타 광고'!I:I,$C$4,'무신사 메타 광고'!D:D,$B733))</f>
        <v>0</v>
      </c>
      <c r="O733" s="11">
        <f t="shared" si="31"/>
        <v>0</v>
      </c>
      <c r="R733" s="13"/>
      <c r="S733" s="10">
        <f>IF($S$4="", SUMIFS('무신사 메타 광고'!$L:$L, '무신사 메타 광고'!$C:$C, $R733),SUMIFS('무신사 메타 광고'!L:L,'무신사 메타 광고'!$I:$I,$S$4,'무신사 메타 광고'!$C:$C,$R733))</f>
        <v>0</v>
      </c>
      <c r="T733" s="10">
        <f>IF($S$4="", SUMIFS('무신사 메타 광고'!$V:$V, '무신사 메타 광고'!$C:$C, $R733),SUMIFS('무신사 메타 광고'!$V:$V,'무신사 메타 광고'!$I:$I,$S$4,'무신사 메타 광고'!$C:$C,$R733))</f>
        <v>0</v>
      </c>
      <c r="U733" s="11">
        <f t="shared" si="32"/>
        <v>0</v>
      </c>
      <c r="V733" s="12" t="str">
        <f t="shared" si="36"/>
        <v xml:space="preserve"> </v>
      </c>
      <c r="W733" s="10">
        <f>IF($S$4="", SUMIFS('무신사 메타 광고'!$K:$K, '무신사 메타 광고'!$C:$C, $R733),SUMIFS('무신사 메타 광고'!$K:$K,'무신사 메타 광고'!$I:$I,$S$4,'무신사 메타 광고'!$C:$C,$R733))</f>
        <v>0</v>
      </c>
      <c r="X733" s="10">
        <f>IF($S$4="", SUMIFS('무신사 메타 광고'!$N:$N, '무신사 메타 광고'!$C:$C, $R733),SUMIFS('무신사 메타 광고'!$N:$N,'무신사 메타 광고'!$I:$I,$S$4,'무신사 메타 광고'!$C:$C,$R733))</f>
        <v>0</v>
      </c>
      <c r="Y733" s="11">
        <f t="shared" si="33"/>
        <v>0</v>
      </c>
      <c r="Z733" s="12" t="str">
        <f t="shared" si="37"/>
        <v xml:space="preserve"> </v>
      </c>
      <c r="AB733" s="10">
        <f>IF($S$4="", SUMIFS('무신사 메타 광고'!$X:$X, '무신사 메타 광고'!$C:$C, $R733),SUMIFS('무신사 메타 광고'!$X:$X,'무신사 메타 광고'!$I:$I,$S$4,'무신사 메타 광고'!$C:$C,$R733))</f>
        <v>0</v>
      </c>
      <c r="AC733" s="11">
        <f t="shared" si="34"/>
        <v>0</v>
      </c>
    </row>
    <row r="734" spans="2:29">
      <c r="B734" s="9"/>
      <c r="C734" s="10">
        <f>IF($C$4="", SUMIFS('무신사 메타 광고'!$L:$L, '무신사 메타 광고'!$D:$D, $B734), SUMIFS('무신사 메타 광고'!$L:$L, '무신사 메타 광고'!$I:$I, $C$4, '무신사 메타 광고'!$D:$D, $B734))</f>
        <v>0</v>
      </c>
      <c r="D734" s="10">
        <f>IF($C$4="", SUMIFS('무신사 메타 광고'!$V:$V, '무신사 메타 광고'!$D:$D, $B734), SUMIFS('무신사 메타 광고'!$V:$V,'무신사 메타 광고'!$I:$I,$C$4,'무신사 메타 광고'!$D:$D,$B734))</f>
        <v>0</v>
      </c>
      <c r="E734" s="11">
        <f t="shared" si="27"/>
        <v>0</v>
      </c>
      <c r="F734" s="12" t="str">
        <f t="shared" si="35"/>
        <v xml:space="preserve"> </v>
      </c>
      <c r="G734" s="10">
        <f>IF($C$4="", SUMIFS('무신사 메타 광고'!$K:$K, '무신사 메타 광고'!$D:$D, $B734), SUMIFS('무신사 메타 광고'!$K:$K,'무신사 메타 광고'!$I:$I,$C$4,'무신사 메타 광고'!D:D,$B734))</f>
        <v>0</v>
      </c>
      <c r="H734" s="10">
        <f>IF($C$4="", SUMIFS('무신사 메타 광고'!$N:$N, '무신사 메타 광고'!$D:$D, $B734),SUMIFS('무신사 메타 광고'!$N:$N,'무신사 메타 광고'!$I:$I,$C$4,'무신사 메타 광고'!$D:$D,$B734))</f>
        <v>0</v>
      </c>
      <c r="I734" s="10">
        <f>IF($C$4="", SUMIFS('무신사 메타 광고'!$U:$U, '무신사 메타 광고'!$D:$D, $B734),SUMIFS('무신사 메타 광고'!$U:$U,'무신사 메타 광고'!$I:$I,$C$4,'무신사 메타 광고'!$D:$D,$B734))</f>
        <v>0</v>
      </c>
      <c r="J734" s="11">
        <f t="shared" si="28"/>
        <v>0</v>
      </c>
      <c r="K734" s="11">
        <f t="shared" si="29"/>
        <v>0</v>
      </c>
      <c r="L734" s="12" t="str">
        <f t="shared" si="30"/>
        <v xml:space="preserve"> </v>
      </c>
      <c r="N734" s="10">
        <f>IF($C$4="", SUMIFS('무신사 메타 광고'!$X:$X, '무신사 메타 광고'!$D:$D, $B734),SUMIFS('무신사 메타 광고'!$X:$X,'무신사 메타 광고'!I:I,$C$4,'무신사 메타 광고'!D:D,$B734))</f>
        <v>0</v>
      </c>
      <c r="O734" s="11">
        <f t="shared" si="31"/>
        <v>0</v>
      </c>
      <c r="R734" s="13"/>
      <c r="S734" s="10">
        <f>IF($S$4="", SUMIFS('무신사 메타 광고'!$L:$L, '무신사 메타 광고'!$C:$C, $R734),SUMIFS('무신사 메타 광고'!L:L,'무신사 메타 광고'!$I:$I,$S$4,'무신사 메타 광고'!$C:$C,$R734))</f>
        <v>0</v>
      </c>
      <c r="T734" s="10">
        <f>IF($S$4="", SUMIFS('무신사 메타 광고'!$V:$V, '무신사 메타 광고'!$C:$C, $R734),SUMIFS('무신사 메타 광고'!$V:$V,'무신사 메타 광고'!$I:$I,$S$4,'무신사 메타 광고'!$C:$C,$R734))</f>
        <v>0</v>
      </c>
      <c r="U734" s="11">
        <f t="shared" si="32"/>
        <v>0</v>
      </c>
      <c r="V734" s="12" t="str">
        <f t="shared" si="36"/>
        <v xml:space="preserve"> </v>
      </c>
      <c r="W734" s="10">
        <f>IF($S$4="", SUMIFS('무신사 메타 광고'!$K:$K, '무신사 메타 광고'!$C:$C, $R734),SUMIFS('무신사 메타 광고'!$K:$K,'무신사 메타 광고'!$I:$I,$S$4,'무신사 메타 광고'!$C:$C,$R734))</f>
        <v>0</v>
      </c>
      <c r="X734" s="10">
        <f>IF($S$4="", SUMIFS('무신사 메타 광고'!$N:$N, '무신사 메타 광고'!$C:$C, $R734),SUMIFS('무신사 메타 광고'!$N:$N,'무신사 메타 광고'!$I:$I,$S$4,'무신사 메타 광고'!$C:$C,$R734))</f>
        <v>0</v>
      </c>
      <c r="Y734" s="11">
        <f t="shared" si="33"/>
        <v>0</v>
      </c>
      <c r="Z734" s="12" t="str">
        <f t="shared" si="37"/>
        <v xml:space="preserve"> </v>
      </c>
      <c r="AB734" s="10">
        <f>IF($S$4="", SUMIFS('무신사 메타 광고'!$X:$X, '무신사 메타 광고'!$C:$C, $R734),SUMIFS('무신사 메타 광고'!$X:$X,'무신사 메타 광고'!$I:$I,$S$4,'무신사 메타 광고'!$C:$C,$R734))</f>
        <v>0</v>
      </c>
      <c r="AC734" s="11">
        <f t="shared" si="34"/>
        <v>0</v>
      </c>
    </row>
    <row r="735" spans="2:29">
      <c r="B735" s="9"/>
      <c r="C735" s="10">
        <f>IF($C$4="", SUMIFS('무신사 메타 광고'!$L:$L, '무신사 메타 광고'!$D:$D, $B735), SUMIFS('무신사 메타 광고'!$L:$L, '무신사 메타 광고'!$I:$I, $C$4, '무신사 메타 광고'!$D:$D, $B735))</f>
        <v>0</v>
      </c>
      <c r="D735" s="10">
        <f>IF($C$4="", SUMIFS('무신사 메타 광고'!$V:$V, '무신사 메타 광고'!$D:$D, $B735), SUMIFS('무신사 메타 광고'!$V:$V,'무신사 메타 광고'!$I:$I,$C$4,'무신사 메타 광고'!$D:$D,$B735))</f>
        <v>0</v>
      </c>
      <c r="E735" s="11">
        <f t="shared" si="27"/>
        <v>0</v>
      </c>
      <c r="F735" s="12" t="str">
        <f t="shared" si="35"/>
        <v xml:space="preserve"> </v>
      </c>
      <c r="G735" s="10">
        <f>IF($C$4="", SUMIFS('무신사 메타 광고'!$K:$K, '무신사 메타 광고'!$D:$D, $B735), SUMIFS('무신사 메타 광고'!$K:$K,'무신사 메타 광고'!$I:$I,$C$4,'무신사 메타 광고'!D:D,$B735))</f>
        <v>0</v>
      </c>
      <c r="H735" s="10">
        <f>IF($C$4="", SUMIFS('무신사 메타 광고'!$N:$N, '무신사 메타 광고'!$D:$D, $B735),SUMIFS('무신사 메타 광고'!$N:$N,'무신사 메타 광고'!$I:$I,$C$4,'무신사 메타 광고'!$D:$D,$B735))</f>
        <v>0</v>
      </c>
      <c r="I735" s="10">
        <f>IF($C$4="", SUMIFS('무신사 메타 광고'!$U:$U, '무신사 메타 광고'!$D:$D, $B735),SUMIFS('무신사 메타 광고'!$U:$U,'무신사 메타 광고'!$I:$I,$C$4,'무신사 메타 광고'!$D:$D,$B735))</f>
        <v>0</v>
      </c>
      <c r="J735" s="11">
        <f t="shared" si="28"/>
        <v>0</v>
      </c>
      <c r="K735" s="11">
        <f t="shared" si="29"/>
        <v>0</v>
      </c>
      <c r="L735" s="12" t="str">
        <f t="shared" si="30"/>
        <v xml:space="preserve"> </v>
      </c>
      <c r="N735" s="10">
        <f>IF($C$4="", SUMIFS('무신사 메타 광고'!$X:$X, '무신사 메타 광고'!$D:$D, $B735),SUMIFS('무신사 메타 광고'!$X:$X,'무신사 메타 광고'!I:I,$C$4,'무신사 메타 광고'!D:D,$B735))</f>
        <v>0</v>
      </c>
      <c r="O735" s="11">
        <f t="shared" si="31"/>
        <v>0</v>
      </c>
      <c r="R735" s="13"/>
      <c r="S735" s="10">
        <f>IF($S$4="", SUMIFS('무신사 메타 광고'!$L:$L, '무신사 메타 광고'!$C:$C, $R735),SUMIFS('무신사 메타 광고'!L:L,'무신사 메타 광고'!$I:$I,$S$4,'무신사 메타 광고'!$C:$C,$R735))</f>
        <v>0</v>
      </c>
      <c r="T735" s="10">
        <f>IF($S$4="", SUMIFS('무신사 메타 광고'!$V:$V, '무신사 메타 광고'!$C:$C, $R735),SUMIFS('무신사 메타 광고'!$V:$V,'무신사 메타 광고'!$I:$I,$S$4,'무신사 메타 광고'!$C:$C,$R735))</f>
        <v>0</v>
      </c>
      <c r="U735" s="11">
        <f t="shared" si="32"/>
        <v>0</v>
      </c>
      <c r="V735" s="12" t="str">
        <f t="shared" si="36"/>
        <v xml:space="preserve"> </v>
      </c>
      <c r="W735" s="10">
        <f>IF($S$4="", SUMIFS('무신사 메타 광고'!$K:$K, '무신사 메타 광고'!$C:$C, $R735),SUMIFS('무신사 메타 광고'!$K:$K,'무신사 메타 광고'!$I:$I,$S$4,'무신사 메타 광고'!$C:$C,$R735))</f>
        <v>0</v>
      </c>
      <c r="X735" s="10">
        <f>IF($S$4="", SUMIFS('무신사 메타 광고'!$N:$N, '무신사 메타 광고'!$C:$C, $R735),SUMIFS('무신사 메타 광고'!$N:$N,'무신사 메타 광고'!$I:$I,$S$4,'무신사 메타 광고'!$C:$C,$R735))</f>
        <v>0</v>
      </c>
      <c r="Y735" s="11">
        <f t="shared" si="33"/>
        <v>0</v>
      </c>
      <c r="Z735" s="12" t="str">
        <f t="shared" si="37"/>
        <v xml:space="preserve"> </v>
      </c>
      <c r="AB735" s="10">
        <f>IF($S$4="", SUMIFS('무신사 메타 광고'!$X:$X, '무신사 메타 광고'!$C:$C, $R735),SUMIFS('무신사 메타 광고'!$X:$X,'무신사 메타 광고'!$I:$I,$S$4,'무신사 메타 광고'!$C:$C,$R735))</f>
        <v>0</v>
      </c>
      <c r="AC735" s="11">
        <f t="shared" si="34"/>
        <v>0</v>
      </c>
    </row>
    <row r="736" spans="2:29">
      <c r="B736" s="9"/>
      <c r="C736" s="10">
        <f>IF($C$4="", SUMIFS('무신사 메타 광고'!$L:$L, '무신사 메타 광고'!$D:$D, $B736), SUMIFS('무신사 메타 광고'!$L:$L, '무신사 메타 광고'!$I:$I, $C$4, '무신사 메타 광고'!$D:$D, $B736))</f>
        <v>0</v>
      </c>
      <c r="D736" s="10">
        <f>IF($C$4="", SUMIFS('무신사 메타 광고'!$V:$V, '무신사 메타 광고'!$D:$D, $B736), SUMIFS('무신사 메타 광고'!$V:$V,'무신사 메타 광고'!$I:$I,$C$4,'무신사 메타 광고'!$D:$D,$B736))</f>
        <v>0</v>
      </c>
      <c r="E736" s="11">
        <f t="shared" si="27"/>
        <v>0</v>
      </c>
      <c r="F736" s="12" t="str">
        <f t="shared" si="35"/>
        <v xml:space="preserve"> </v>
      </c>
      <c r="G736" s="10">
        <f>IF($C$4="", SUMIFS('무신사 메타 광고'!$K:$K, '무신사 메타 광고'!$D:$D, $B736), SUMIFS('무신사 메타 광고'!$K:$K,'무신사 메타 광고'!$I:$I,$C$4,'무신사 메타 광고'!D:D,$B736))</f>
        <v>0</v>
      </c>
      <c r="H736" s="10">
        <f>IF($C$4="", SUMIFS('무신사 메타 광고'!$N:$N, '무신사 메타 광고'!$D:$D, $B736),SUMIFS('무신사 메타 광고'!$N:$N,'무신사 메타 광고'!$I:$I,$C$4,'무신사 메타 광고'!$D:$D,$B736))</f>
        <v>0</v>
      </c>
      <c r="I736" s="10">
        <f>IF($C$4="", SUMIFS('무신사 메타 광고'!$U:$U, '무신사 메타 광고'!$D:$D, $B736),SUMIFS('무신사 메타 광고'!$U:$U,'무신사 메타 광고'!$I:$I,$C$4,'무신사 메타 광고'!$D:$D,$B736))</f>
        <v>0</v>
      </c>
      <c r="J736" s="11">
        <f t="shared" si="28"/>
        <v>0</v>
      </c>
      <c r="K736" s="11">
        <f t="shared" si="29"/>
        <v>0</v>
      </c>
      <c r="L736" s="12" t="str">
        <f t="shared" si="30"/>
        <v xml:space="preserve"> </v>
      </c>
      <c r="N736" s="10">
        <f>IF($C$4="", SUMIFS('무신사 메타 광고'!$X:$X, '무신사 메타 광고'!$D:$D, $B736),SUMIFS('무신사 메타 광고'!$X:$X,'무신사 메타 광고'!I:I,$C$4,'무신사 메타 광고'!D:D,$B736))</f>
        <v>0</v>
      </c>
      <c r="O736" s="11">
        <f t="shared" si="31"/>
        <v>0</v>
      </c>
      <c r="R736" s="13"/>
      <c r="S736" s="10">
        <f>IF($S$4="", SUMIFS('무신사 메타 광고'!$L:$L, '무신사 메타 광고'!$C:$C, $R736),SUMIFS('무신사 메타 광고'!L:L,'무신사 메타 광고'!$I:$I,$S$4,'무신사 메타 광고'!$C:$C,$R736))</f>
        <v>0</v>
      </c>
      <c r="T736" s="10">
        <f>IF($S$4="", SUMIFS('무신사 메타 광고'!$V:$V, '무신사 메타 광고'!$C:$C, $R736),SUMIFS('무신사 메타 광고'!$V:$V,'무신사 메타 광고'!$I:$I,$S$4,'무신사 메타 광고'!$C:$C,$R736))</f>
        <v>0</v>
      </c>
      <c r="U736" s="11">
        <f t="shared" si="32"/>
        <v>0</v>
      </c>
      <c r="V736" s="12" t="str">
        <f t="shared" si="36"/>
        <v xml:space="preserve"> </v>
      </c>
      <c r="W736" s="10">
        <f>IF($S$4="", SUMIFS('무신사 메타 광고'!$K:$K, '무신사 메타 광고'!$C:$C, $R736),SUMIFS('무신사 메타 광고'!$K:$K,'무신사 메타 광고'!$I:$I,$S$4,'무신사 메타 광고'!$C:$C,$R736))</f>
        <v>0</v>
      </c>
      <c r="X736" s="10">
        <f>IF($S$4="", SUMIFS('무신사 메타 광고'!$N:$N, '무신사 메타 광고'!$C:$C, $R736),SUMIFS('무신사 메타 광고'!$N:$N,'무신사 메타 광고'!$I:$I,$S$4,'무신사 메타 광고'!$C:$C,$R736))</f>
        <v>0</v>
      </c>
      <c r="Y736" s="11">
        <f t="shared" si="33"/>
        <v>0</v>
      </c>
      <c r="Z736" s="12" t="str">
        <f t="shared" si="37"/>
        <v xml:space="preserve"> </v>
      </c>
      <c r="AB736" s="10">
        <f>IF($S$4="", SUMIFS('무신사 메타 광고'!$X:$X, '무신사 메타 광고'!$C:$C, $R736),SUMIFS('무신사 메타 광고'!$X:$X,'무신사 메타 광고'!$I:$I,$S$4,'무신사 메타 광고'!$C:$C,$R736))</f>
        <v>0</v>
      </c>
      <c r="AC736" s="11">
        <f t="shared" si="34"/>
        <v>0</v>
      </c>
    </row>
    <row r="737" spans="2:29">
      <c r="B737" s="9"/>
      <c r="C737" s="10">
        <f>IF($C$4="", SUMIFS('무신사 메타 광고'!$L:$L, '무신사 메타 광고'!$D:$D, $B737), SUMIFS('무신사 메타 광고'!$L:$L, '무신사 메타 광고'!$I:$I, $C$4, '무신사 메타 광고'!$D:$D, $B737))</f>
        <v>0</v>
      </c>
      <c r="D737" s="10">
        <f>IF($C$4="", SUMIFS('무신사 메타 광고'!$V:$V, '무신사 메타 광고'!$D:$D, $B737), SUMIFS('무신사 메타 광고'!$V:$V,'무신사 메타 광고'!$I:$I,$C$4,'무신사 메타 광고'!$D:$D,$B737))</f>
        <v>0</v>
      </c>
      <c r="E737" s="11">
        <f t="shared" si="27"/>
        <v>0</v>
      </c>
      <c r="F737" s="12" t="str">
        <f t="shared" si="35"/>
        <v xml:space="preserve"> </v>
      </c>
      <c r="G737" s="10">
        <f>IF($C$4="", SUMIFS('무신사 메타 광고'!$K:$K, '무신사 메타 광고'!$D:$D, $B737), SUMIFS('무신사 메타 광고'!$K:$K,'무신사 메타 광고'!$I:$I,$C$4,'무신사 메타 광고'!D:D,$B737))</f>
        <v>0</v>
      </c>
      <c r="H737" s="10">
        <f>IF($C$4="", SUMIFS('무신사 메타 광고'!$N:$N, '무신사 메타 광고'!$D:$D, $B737),SUMIFS('무신사 메타 광고'!$N:$N,'무신사 메타 광고'!$I:$I,$C$4,'무신사 메타 광고'!$D:$D,$B737))</f>
        <v>0</v>
      </c>
      <c r="I737" s="10">
        <f>IF($C$4="", SUMIFS('무신사 메타 광고'!$U:$U, '무신사 메타 광고'!$D:$D, $B737),SUMIFS('무신사 메타 광고'!$U:$U,'무신사 메타 광고'!$I:$I,$C$4,'무신사 메타 광고'!$D:$D,$B737))</f>
        <v>0</v>
      </c>
      <c r="J737" s="11">
        <f t="shared" si="28"/>
        <v>0</v>
      </c>
      <c r="K737" s="11">
        <f t="shared" si="29"/>
        <v>0</v>
      </c>
      <c r="L737" s="12" t="str">
        <f t="shared" si="30"/>
        <v xml:space="preserve"> </v>
      </c>
      <c r="N737" s="10">
        <f>IF($C$4="", SUMIFS('무신사 메타 광고'!$X:$X, '무신사 메타 광고'!$D:$D, $B737),SUMIFS('무신사 메타 광고'!$X:$X,'무신사 메타 광고'!I:I,$C$4,'무신사 메타 광고'!D:D,$B737))</f>
        <v>0</v>
      </c>
      <c r="O737" s="11">
        <f t="shared" si="31"/>
        <v>0</v>
      </c>
      <c r="R737" s="13"/>
      <c r="S737" s="10">
        <f>IF($S$4="", SUMIFS('무신사 메타 광고'!$L:$L, '무신사 메타 광고'!$C:$C, $R737),SUMIFS('무신사 메타 광고'!L:L,'무신사 메타 광고'!$I:$I,$S$4,'무신사 메타 광고'!$C:$C,$R737))</f>
        <v>0</v>
      </c>
      <c r="T737" s="10">
        <f>IF($S$4="", SUMIFS('무신사 메타 광고'!$V:$V, '무신사 메타 광고'!$C:$C, $R737),SUMIFS('무신사 메타 광고'!$V:$V,'무신사 메타 광고'!$I:$I,$S$4,'무신사 메타 광고'!$C:$C,$R737))</f>
        <v>0</v>
      </c>
      <c r="U737" s="11">
        <f t="shared" si="32"/>
        <v>0</v>
      </c>
      <c r="V737" s="12" t="str">
        <f t="shared" si="36"/>
        <v xml:space="preserve"> </v>
      </c>
      <c r="W737" s="10">
        <f>IF($S$4="", SUMIFS('무신사 메타 광고'!$K:$K, '무신사 메타 광고'!$C:$C, $R737),SUMIFS('무신사 메타 광고'!$K:$K,'무신사 메타 광고'!$I:$I,$S$4,'무신사 메타 광고'!$C:$C,$R737))</f>
        <v>0</v>
      </c>
      <c r="X737" s="10">
        <f>IF($S$4="", SUMIFS('무신사 메타 광고'!$N:$N, '무신사 메타 광고'!$C:$C, $R737),SUMIFS('무신사 메타 광고'!$N:$N,'무신사 메타 광고'!$I:$I,$S$4,'무신사 메타 광고'!$C:$C,$R737))</f>
        <v>0</v>
      </c>
      <c r="Y737" s="11">
        <f t="shared" si="33"/>
        <v>0</v>
      </c>
      <c r="Z737" s="12" t="str">
        <f t="shared" si="37"/>
        <v xml:space="preserve"> </v>
      </c>
      <c r="AB737" s="10">
        <f>IF($S$4="", SUMIFS('무신사 메타 광고'!$X:$X, '무신사 메타 광고'!$C:$C, $R737),SUMIFS('무신사 메타 광고'!$X:$X,'무신사 메타 광고'!$I:$I,$S$4,'무신사 메타 광고'!$C:$C,$R737))</f>
        <v>0</v>
      </c>
      <c r="AC737" s="11">
        <f t="shared" si="34"/>
        <v>0</v>
      </c>
    </row>
    <row r="738" spans="2:29">
      <c r="B738" s="9"/>
      <c r="C738" s="10">
        <f>IF($C$4="", SUMIFS('무신사 메타 광고'!$L:$L, '무신사 메타 광고'!$D:$D, $B738), SUMIFS('무신사 메타 광고'!$L:$L, '무신사 메타 광고'!$I:$I, $C$4, '무신사 메타 광고'!$D:$D, $B738))</f>
        <v>0</v>
      </c>
      <c r="D738" s="10">
        <f>IF($C$4="", SUMIFS('무신사 메타 광고'!$V:$V, '무신사 메타 광고'!$D:$D, $B738), SUMIFS('무신사 메타 광고'!$V:$V,'무신사 메타 광고'!$I:$I,$C$4,'무신사 메타 광고'!$D:$D,$B738))</f>
        <v>0</v>
      </c>
      <c r="E738" s="11">
        <f t="shared" si="27"/>
        <v>0</v>
      </c>
      <c r="F738" s="12" t="str">
        <f t="shared" si="35"/>
        <v xml:space="preserve"> </v>
      </c>
      <c r="G738" s="10">
        <f>IF($C$4="", SUMIFS('무신사 메타 광고'!$K:$K, '무신사 메타 광고'!$D:$D, $B738), SUMIFS('무신사 메타 광고'!$K:$K,'무신사 메타 광고'!$I:$I,$C$4,'무신사 메타 광고'!D:D,$B738))</f>
        <v>0</v>
      </c>
      <c r="H738" s="10">
        <f>IF($C$4="", SUMIFS('무신사 메타 광고'!$N:$N, '무신사 메타 광고'!$D:$D, $B738),SUMIFS('무신사 메타 광고'!$N:$N,'무신사 메타 광고'!$I:$I,$C$4,'무신사 메타 광고'!$D:$D,$B738))</f>
        <v>0</v>
      </c>
      <c r="I738" s="10">
        <f>IF($C$4="", SUMIFS('무신사 메타 광고'!$U:$U, '무신사 메타 광고'!$D:$D, $B738),SUMIFS('무신사 메타 광고'!$U:$U,'무신사 메타 광고'!$I:$I,$C$4,'무신사 메타 광고'!$D:$D,$B738))</f>
        <v>0</v>
      </c>
      <c r="J738" s="11">
        <f t="shared" si="28"/>
        <v>0</v>
      </c>
      <c r="K738" s="11">
        <f t="shared" si="29"/>
        <v>0</v>
      </c>
      <c r="L738" s="12" t="str">
        <f t="shared" si="30"/>
        <v xml:space="preserve"> </v>
      </c>
      <c r="N738" s="10">
        <f>IF($C$4="", SUMIFS('무신사 메타 광고'!$X:$X, '무신사 메타 광고'!$D:$D, $B738),SUMIFS('무신사 메타 광고'!$X:$X,'무신사 메타 광고'!I:I,$C$4,'무신사 메타 광고'!D:D,$B738))</f>
        <v>0</v>
      </c>
      <c r="O738" s="11">
        <f t="shared" si="31"/>
        <v>0</v>
      </c>
      <c r="R738" s="13"/>
      <c r="S738" s="10">
        <f>IF($S$4="", SUMIFS('무신사 메타 광고'!$L:$L, '무신사 메타 광고'!$C:$C, $R738),SUMIFS('무신사 메타 광고'!L:L,'무신사 메타 광고'!$I:$I,$S$4,'무신사 메타 광고'!$C:$C,$R738))</f>
        <v>0</v>
      </c>
      <c r="T738" s="10">
        <f>IF($S$4="", SUMIFS('무신사 메타 광고'!$V:$V, '무신사 메타 광고'!$C:$C, $R738),SUMIFS('무신사 메타 광고'!$V:$V,'무신사 메타 광고'!$I:$I,$S$4,'무신사 메타 광고'!$C:$C,$R738))</f>
        <v>0</v>
      </c>
      <c r="U738" s="11">
        <f t="shared" si="32"/>
        <v>0</v>
      </c>
      <c r="V738" s="12" t="str">
        <f t="shared" si="36"/>
        <v xml:space="preserve"> </v>
      </c>
      <c r="W738" s="10">
        <f>IF($S$4="", SUMIFS('무신사 메타 광고'!$K:$K, '무신사 메타 광고'!$C:$C, $R738),SUMIFS('무신사 메타 광고'!$K:$K,'무신사 메타 광고'!$I:$I,$S$4,'무신사 메타 광고'!$C:$C,$R738))</f>
        <v>0</v>
      </c>
      <c r="X738" s="10">
        <f>IF($S$4="", SUMIFS('무신사 메타 광고'!$N:$N, '무신사 메타 광고'!$C:$C, $R738),SUMIFS('무신사 메타 광고'!$N:$N,'무신사 메타 광고'!$I:$I,$S$4,'무신사 메타 광고'!$C:$C,$R738))</f>
        <v>0</v>
      </c>
      <c r="Y738" s="11">
        <f t="shared" si="33"/>
        <v>0</v>
      </c>
      <c r="Z738" s="12" t="str">
        <f t="shared" si="37"/>
        <v xml:space="preserve"> </v>
      </c>
      <c r="AB738" s="10">
        <f>IF($S$4="", SUMIFS('무신사 메타 광고'!$X:$X, '무신사 메타 광고'!$C:$C, $R738),SUMIFS('무신사 메타 광고'!$X:$X,'무신사 메타 광고'!$I:$I,$S$4,'무신사 메타 광고'!$C:$C,$R738))</f>
        <v>0</v>
      </c>
      <c r="AC738" s="11">
        <f t="shared" si="34"/>
        <v>0</v>
      </c>
    </row>
    <row r="739" spans="2:29">
      <c r="B739" s="9"/>
      <c r="C739" s="10">
        <f>IF($C$4="", SUMIFS('무신사 메타 광고'!$L:$L, '무신사 메타 광고'!$D:$D, $B739), SUMIFS('무신사 메타 광고'!$L:$L, '무신사 메타 광고'!$I:$I, $C$4, '무신사 메타 광고'!$D:$D, $B739))</f>
        <v>0</v>
      </c>
      <c r="D739" s="10">
        <f>IF($C$4="", SUMIFS('무신사 메타 광고'!$V:$V, '무신사 메타 광고'!$D:$D, $B739), SUMIFS('무신사 메타 광고'!$V:$V,'무신사 메타 광고'!$I:$I,$C$4,'무신사 메타 광고'!$D:$D,$B739))</f>
        <v>0</v>
      </c>
      <c r="E739" s="11">
        <f t="shared" si="27"/>
        <v>0</v>
      </c>
      <c r="F739" s="12" t="str">
        <f t="shared" si="35"/>
        <v xml:space="preserve"> </v>
      </c>
      <c r="G739" s="10">
        <f>IF($C$4="", SUMIFS('무신사 메타 광고'!$K:$K, '무신사 메타 광고'!$D:$D, $B739), SUMIFS('무신사 메타 광고'!$K:$K,'무신사 메타 광고'!$I:$I,$C$4,'무신사 메타 광고'!D:D,$B739))</f>
        <v>0</v>
      </c>
      <c r="H739" s="10">
        <f>IF($C$4="", SUMIFS('무신사 메타 광고'!$N:$N, '무신사 메타 광고'!$D:$D, $B739),SUMIFS('무신사 메타 광고'!$N:$N,'무신사 메타 광고'!$I:$I,$C$4,'무신사 메타 광고'!$D:$D,$B739))</f>
        <v>0</v>
      </c>
      <c r="I739" s="10">
        <f>IF($C$4="", SUMIFS('무신사 메타 광고'!$U:$U, '무신사 메타 광고'!$D:$D, $B739),SUMIFS('무신사 메타 광고'!$U:$U,'무신사 메타 광고'!$I:$I,$C$4,'무신사 메타 광고'!$D:$D,$B739))</f>
        <v>0</v>
      </c>
      <c r="J739" s="11">
        <f t="shared" si="28"/>
        <v>0</v>
      </c>
      <c r="K739" s="11">
        <f t="shared" si="29"/>
        <v>0</v>
      </c>
      <c r="L739" s="12" t="str">
        <f t="shared" si="30"/>
        <v xml:space="preserve"> </v>
      </c>
      <c r="N739" s="10">
        <f>IF($C$4="", SUMIFS('무신사 메타 광고'!$X:$X, '무신사 메타 광고'!$D:$D, $B739),SUMIFS('무신사 메타 광고'!$X:$X,'무신사 메타 광고'!I:I,$C$4,'무신사 메타 광고'!D:D,$B739))</f>
        <v>0</v>
      </c>
      <c r="O739" s="11">
        <f t="shared" si="31"/>
        <v>0</v>
      </c>
      <c r="R739" s="13"/>
      <c r="S739" s="10">
        <f>IF($S$4="", SUMIFS('무신사 메타 광고'!$L:$L, '무신사 메타 광고'!$C:$C, $R739),SUMIFS('무신사 메타 광고'!L:L,'무신사 메타 광고'!$I:$I,$S$4,'무신사 메타 광고'!$C:$C,$R739))</f>
        <v>0</v>
      </c>
      <c r="T739" s="10">
        <f>IF($S$4="", SUMIFS('무신사 메타 광고'!$V:$V, '무신사 메타 광고'!$C:$C, $R739),SUMIFS('무신사 메타 광고'!$V:$V,'무신사 메타 광고'!$I:$I,$S$4,'무신사 메타 광고'!$C:$C,$R739))</f>
        <v>0</v>
      </c>
      <c r="U739" s="11">
        <f t="shared" si="32"/>
        <v>0</v>
      </c>
      <c r="V739" s="12" t="str">
        <f t="shared" si="36"/>
        <v xml:space="preserve"> </v>
      </c>
      <c r="W739" s="10">
        <f>IF($S$4="", SUMIFS('무신사 메타 광고'!$K:$K, '무신사 메타 광고'!$C:$C, $R739),SUMIFS('무신사 메타 광고'!$K:$K,'무신사 메타 광고'!$I:$I,$S$4,'무신사 메타 광고'!$C:$C,$R739))</f>
        <v>0</v>
      </c>
      <c r="X739" s="10">
        <f>IF($S$4="", SUMIFS('무신사 메타 광고'!$N:$N, '무신사 메타 광고'!$C:$C, $R739),SUMIFS('무신사 메타 광고'!$N:$N,'무신사 메타 광고'!$I:$I,$S$4,'무신사 메타 광고'!$C:$C,$R739))</f>
        <v>0</v>
      </c>
      <c r="Y739" s="11">
        <f t="shared" si="33"/>
        <v>0</v>
      </c>
      <c r="Z739" s="12" t="str">
        <f t="shared" si="37"/>
        <v xml:space="preserve"> </v>
      </c>
      <c r="AB739" s="10">
        <f>IF($S$4="", SUMIFS('무신사 메타 광고'!$X:$X, '무신사 메타 광고'!$C:$C, $R739),SUMIFS('무신사 메타 광고'!$X:$X,'무신사 메타 광고'!$I:$I,$S$4,'무신사 메타 광고'!$C:$C,$R739))</f>
        <v>0</v>
      </c>
      <c r="AC739" s="11">
        <f t="shared" si="34"/>
        <v>0</v>
      </c>
    </row>
    <row r="740" spans="2:29">
      <c r="B740" s="9"/>
      <c r="C740" s="10">
        <f>IF($C$4="", SUMIFS('무신사 메타 광고'!$L:$L, '무신사 메타 광고'!$D:$D, $B740), SUMIFS('무신사 메타 광고'!$L:$L, '무신사 메타 광고'!$I:$I, $C$4, '무신사 메타 광고'!$D:$D, $B740))</f>
        <v>0</v>
      </c>
      <c r="D740" s="10">
        <f>IF($C$4="", SUMIFS('무신사 메타 광고'!$V:$V, '무신사 메타 광고'!$D:$D, $B740), SUMIFS('무신사 메타 광고'!$V:$V,'무신사 메타 광고'!$I:$I,$C$4,'무신사 메타 광고'!$D:$D,$B740))</f>
        <v>0</v>
      </c>
      <c r="E740" s="11">
        <f t="shared" si="27"/>
        <v>0</v>
      </c>
      <c r="F740" s="12" t="str">
        <f t="shared" si="35"/>
        <v xml:space="preserve"> </v>
      </c>
      <c r="G740" s="10">
        <f>IF($C$4="", SUMIFS('무신사 메타 광고'!$K:$K, '무신사 메타 광고'!$D:$D, $B740), SUMIFS('무신사 메타 광고'!$K:$K,'무신사 메타 광고'!$I:$I,$C$4,'무신사 메타 광고'!D:D,$B740))</f>
        <v>0</v>
      </c>
      <c r="H740" s="10">
        <f>IF($C$4="", SUMIFS('무신사 메타 광고'!$N:$N, '무신사 메타 광고'!$D:$D, $B740),SUMIFS('무신사 메타 광고'!$N:$N,'무신사 메타 광고'!$I:$I,$C$4,'무신사 메타 광고'!$D:$D,$B740))</f>
        <v>0</v>
      </c>
      <c r="I740" s="10">
        <f>IF($C$4="", SUMIFS('무신사 메타 광고'!$U:$U, '무신사 메타 광고'!$D:$D, $B740),SUMIFS('무신사 메타 광고'!$U:$U,'무신사 메타 광고'!$I:$I,$C$4,'무신사 메타 광고'!$D:$D,$B740))</f>
        <v>0</v>
      </c>
      <c r="J740" s="11">
        <f t="shared" si="28"/>
        <v>0</v>
      </c>
      <c r="K740" s="11">
        <f t="shared" si="29"/>
        <v>0</v>
      </c>
      <c r="L740" s="12" t="str">
        <f t="shared" si="30"/>
        <v xml:space="preserve"> </v>
      </c>
      <c r="N740" s="10">
        <f>IF($C$4="", SUMIFS('무신사 메타 광고'!$X:$X, '무신사 메타 광고'!$D:$D, $B740),SUMIFS('무신사 메타 광고'!$X:$X,'무신사 메타 광고'!I:I,$C$4,'무신사 메타 광고'!D:D,$B740))</f>
        <v>0</v>
      </c>
      <c r="O740" s="11">
        <f t="shared" si="31"/>
        <v>0</v>
      </c>
      <c r="R740" s="13"/>
      <c r="S740" s="10">
        <f>IF($S$4="", SUMIFS('무신사 메타 광고'!$L:$L, '무신사 메타 광고'!$C:$C, $R740),SUMIFS('무신사 메타 광고'!L:L,'무신사 메타 광고'!$I:$I,$S$4,'무신사 메타 광고'!$C:$C,$R740))</f>
        <v>0</v>
      </c>
      <c r="T740" s="10">
        <f>IF($S$4="", SUMIFS('무신사 메타 광고'!$V:$V, '무신사 메타 광고'!$C:$C, $R740),SUMIFS('무신사 메타 광고'!$V:$V,'무신사 메타 광고'!$I:$I,$S$4,'무신사 메타 광고'!$C:$C,$R740))</f>
        <v>0</v>
      </c>
      <c r="U740" s="11">
        <f t="shared" si="32"/>
        <v>0</v>
      </c>
      <c r="V740" s="12" t="str">
        <f t="shared" si="36"/>
        <v xml:space="preserve"> </v>
      </c>
      <c r="W740" s="10">
        <f>IF($S$4="", SUMIFS('무신사 메타 광고'!$K:$K, '무신사 메타 광고'!$C:$C, $R740),SUMIFS('무신사 메타 광고'!$K:$K,'무신사 메타 광고'!$I:$I,$S$4,'무신사 메타 광고'!$C:$C,$R740))</f>
        <v>0</v>
      </c>
      <c r="X740" s="10">
        <f>IF($S$4="", SUMIFS('무신사 메타 광고'!$N:$N, '무신사 메타 광고'!$C:$C, $R740),SUMIFS('무신사 메타 광고'!$N:$N,'무신사 메타 광고'!$I:$I,$S$4,'무신사 메타 광고'!$C:$C,$R740))</f>
        <v>0</v>
      </c>
      <c r="Y740" s="11">
        <f t="shared" si="33"/>
        <v>0</v>
      </c>
      <c r="Z740" s="12" t="str">
        <f t="shared" si="37"/>
        <v xml:space="preserve"> </v>
      </c>
      <c r="AB740" s="10">
        <f>IF($S$4="", SUMIFS('무신사 메타 광고'!$X:$X, '무신사 메타 광고'!$C:$C, $R740),SUMIFS('무신사 메타 광고'!$X:$X,'무신사 메타 광고'!$I:$I,$S$4,'무신사 메타 광고'!$C:$C,$R740))</f>
        <v>0</v>
      </c>
      <c r="AC740" s="11">
        <f t="shared" si="34"/>
        <v>0</v>
      </c>
    </row>
    <row r="741" spans="2:29">
      <c r="B741" s="9"/>
      <c r="C741" s="10">
        <f>IF($C$4="", SUMIFS('무신사 메타 광고'!$L:$L, '무신사 메타 광고'!$D:$D, $B741), SUMIFS('무신사 메타 광고'!$L:$L, '무신사 메타 광고'!$I:$I, $C$4, '무신사 메타 광고'!$D:$D, $B741))</f>
        <v>0</v>
      </c>
      <c r="D741" s="10">
        <f>IF($C$4="", SUMIFS('무신사 메타 광고'!$V:$V, '무신사 메타 광고'!$D:$D, $B741), SUMIFS('무신사 메타 광고'!$V:$V,'무신사 메타 광고'!$I:$I,$C$4,'무신사 메타 광고'!$D:$D,$B741))</f>
        <v>0</v>
      </c>
      <c r="E741" s="11">
        <f t="shared" si="27"/>
        <v>0</v>
      </c>
      <c r="F741" s="12" t="str">
        <f t="shared" si="35"/>
        <v xml:space="preserve"> </v>
      </c>
      <c r="G741" s="10">
        <f>IF($C$4="", SUMIFS('무신사 메타 광고'!$K:$K, '무신사 메타 광고'!$D:$D, $B741), SUMIFS('무신사 메타 광고'!$K:$K,'무신사 메타 광고'!$I:$I,$C$4,'무신사 메타 광고'!D:D,$B741))</f>
        <v>0</v>
      </c>
      <c r="H741" s="10">
        <f>IF($C$4="", SUMIFS('무신사 메타 광고'!$N:$N, '무신사 메타 광고'!$D:$D, $B741),SUMIFS('무신사 메타 광고'!$N:$N,'무신사 메타 광고'!$I:$I,$C$4,'무신사 메타 광고'!$D:$D,$B741))</f>
        <v>0</v>
      </c>
      <c r="I741" s="10">
        <f>IF($C$4="", SUMIFS('무신사 메타 광고'!$U:$U, '무신사 메타 광고'!$D:$D, $B741),SUMIFS('무신사 메타 광고'!$U:$U,'무신사 메타 광고'!$I:$I,$C$4,'무신사 메타 광고'!$D:$D,$B741))</f>
        <v>0</v>
      </c>
      <c r="J741" s="11">
        <f t="shared" si="28"/>
        <v>0</v>
      </c>
      <c r="K741" s="11">
        <f t="shared" si="29"/>
        <v>0</v>
      </c>
      <c r="L741" s="12" t="str">
        <f t="shared" si="30"/>
        <v xml:space="preserve"> </v>
      </c>
      <c r="N741" s="10">
        <f>IF($C$4="", SUMIFS('무신사 메타 광고'!$X:$X, '무신사 메타 광고'!$D:$D, $B741),SUMIFS('무신사 메타 광고'!$X:$X,'무신사 메타 광고'!I:I,$C$4,'무신사 메타 광고'!D:D,$B741))</f>
        <v>0</v>
      </c>
      <c r="O741" s="11">
        <f t="shared" si="31"/>
        <v>0</v>
      </c>
      <c r="R741" s="13"/>
      <c r="S741" s="10">
        <f>IF($S$4="", SUMIFS('무신사 메타 광고'!$L:$L, '무신사 메타 광고'!$C:$C, $R741),SUMIFS('무신사 메타 광고'!L:L,'무신사 메타 광고'!$I:$I,$S$4,'무신사 메타 광고'!$C:$C,$R741))</f>
        <v>0</v>
      </c>
      <c r="T741" s="10">
        <f>IF($S$4="", SUMIFS('무신사 메타 광고'!$V:$V, '무신사 메타 광고'!$C:$C, $R741),SUMIFS('무신사 메타 광고'!$V:$V,'무신사 메타 광고'!$I:$I,$S$4,'무신사 메타 광고'!$C:$C,$R741))</f>
        <v>0</v>
      </c>
      <c r="U741" s="11">
        <f t="shared" si="32"/>
        <v>0</v>
      </c>
      <c r="V741" s="12" t="str">
        <f t="shared" si="36"/>
        <v xml:space="preserve"> </v>
      </c>
      <c r="W741" s="10">
        <f>IF($S$4="", SUMIFS('무신사 메타 광고'!$K:$K, '무신사 메타 광고'!$C:$C, $R741),SUMIFS('무신사 메타 광고'!$K:$K,'무신사 메타 광고'!$I:$I,$S$4,'무신사 메타 광고'!$C:$C,$R741))</f>
        <v>0</v>
      </c>
      <c r="X741" s="10">
        <f>IF($S$4="", SUMIFS('무신사 메타 광고'!$N:$N, '무신사 메타 광고'!$C:$C, $R741),SUMIFS('무신사 메타 광고'!$N:$N,'무신사 메타 광고'!$I:$I,$S$4,'무신사 메타 광고'!$C:$C,$R741))</f>
        <v>0</v>
      </c>
      <c r="Y741" s="11">
        <f t="shared" si="33"/>
        <v>0</v>
      </c>
      <c r="Z741" s="12" t="str">
        <f t="shared" si="37"/>
        <v xml:space="preserve"> </v>
      </c>
      <c r="AB741" s="10">
        <f>IF($S$4="", SUMIFS('무신사 메타 광고'!$X:$X, '무신사 메타 광고'!$C:$C, $R741),SUMIFS('무신사 메타 광고'!$X:$X,'무신사 메타 광고'!$I:$I,$S$4,'무신사 메타 광고'!$C:$C,$R741))</f>
        <v>0</v>
      </c>
      <c r="AC741" s="11">
        <f t="shared" si="34"/>
        <v>0</v>
      </c>
    </row>
    <row r="742" spans="2:29">
      <c r="B742" s="9"/>
      <c r="C742" s="10">
        <f>IF($C$4="", SUMIFS('무신사 메타 광고'!$L:$L, '무신사 메타 광고'!$D:$D, $B742), SUMIFS('무신사 메타 광고'!$L:$L, '무신사 메타 광고'!$I:$I, $C$4, '무신사 메타 광고'!$D:$D, $B742))</f>
        <v>0</v>
      </c>
      <c r="D742" s="10">
        <f>IF($C$4="", SUMIFS('무신사 메타 광고'!$V:$V, '무신사 메타 광고'!$D:$D, $B742), SUMIFS('무신사 메타 광고'!$V:$V,'무신사 메타 광고'!$I:$I,$C$4,'무신사 메타 광고'!$D:$D,$B742))</f>
        <v>0</v>
      </c>
      <c r="E742" s="11">
        <f t="shared" si="27"/>
        <v>0</v>
      </c>
      <c r="F742" s="12" t="str">
        <f t="shared" si="35"/>
        <v xml:space="preserve"> </v>
      </c>
      <c r="G742" s="10">
        <f>IF($C$4="", SUMIFS('무신사 메타 광고'!$K:$K, '무신사 메타 광고'!$D:$D, $B742), SUMIFS('무신사 메타 광고'!$K:$K,'무신사 메타 광고'!$I:$I,$C$4,'무신사 메타 광고'!D:D,$B742))</f>
        <v>0</v>
      </c>
      <c r="H742" s="10">
        <f>IF($C$4="", SUMIFS('무신사 메타 광고'!$N:$N, '무신사 메타 광고'!$D:$D, $B742),SUMIFS('무신사 메타 광고'!$N:$N,'무신사 메타 광고'!$I:$I,$C$4,'무신사 메타 광고'!$D:$D,$B742))</f>
        <v>0</v>
      </c>
      <c r="I742" s="10">
        <f>IF($C$4="", SUMIFS('무신사 메타 광고'!$U:$U, '무신사 메타 광고'!$D:$D, $B742),SUMIFS('무신사 메타 광고'!$U:$U,'무신사 메타 광고'!$I:$I,$C$4,'무신사 메타 광고'!$D:$D,$B742))</f>
        <v>0</v>
      </c>
      <c r="J742" s="11">
        <f t="shared" si="28"/>
        <v>0</v>
      </c>
      <c r="K742" s="11">
        <f t="shared" si="29"/>
        <v>0</v>
      </c>
      <c r="L742" s="12" t="str">
        <f t="shared" si="30"/>
        <v xml:space="preserve"> </v>
      </c>
      <c r="N742" s="10">
        <f>IF($C$4="", SUMIFS('무신사 메타 광고'!$X:$X, '무신사 메타 광고'!$D:$D, $B742),SUMIFS('무신사 메타 광고'!$X:$X,'무신사 메타 광고'!I:I,$C$4,'무신사 메타 광고'!D:D,$B742))</f>
        <v>0</v>
      </c>
      <c r="O742" s="11">
        <f t="shared" si="31"/>
        <v>0</v>
      </c>
      <c r="R742" s="13"/>
      <c r="S742" s="10">
        <f>IF($S$4="", SUMIFS('무신사 메타 광고'!$L:$L, '무신사 메타 광고'!$C:$C, $R742),SUMIFS('무신사 메타 광고'!L:L,'무신사 메타 광고'!$I:$I,$S$4,'무신사 메타 광고'!$C:$C,$R742))</f>
        <v>0</v>
      </c>
      <c r="T742" s="10">
        <f>IF($S$4="", SUMIFS('무신사 메타 광고'!$V:$V, '무신사 메타 광고'!$C:$C, $R742),SUMIFS('무신사 메타 광고'!$V:$V,'무신사 메타 광고'!$I:$I,$S$4,'무신사 메타 광고'!$C:$C,$R742))</f>
        <v>0</v>
      </c>
      <c r="U742" s="11">
        <f t="shared" si="32"/>
        <v>0</v>
      </c>
      <c r="V742" s="12" t="str">
        <f t="shared" si="36"/>
        <v xml:space="preserve"> </v>
      </c>
      <c r="W742" s="10">
        <f>IF($S$4="", SUMIFS('무신사 메타 광고'!$K:$K, '무신사 메타 광고'!$C:$C, $R742),SUMIFS('무신사 메타 광고'!$K:$K,'무신사 메타 광고'!$I:$I,$S$4,'무신사 메타 광고'!$C:$C,$R742))</f>
        <v>0</v>
      </c>
      <c r="X742" s="10">
        <f>IF($S$4="", SUMIFS('무신사 메타 광고'!$N:$N, '무신사 메타 광고'!$C:$C, $R742),SUMIFS('무신사 메타 광고'!$N:$N,'무신사 메타 광고'!$I:$I,$S$4,'무신사 메타 광고'!$C:$C,$R742))</f>
        <v>0</v>
      </c>
      <c r="Y742" s="11">
        <f t="shared" si="33"/>
        <v>0</v>
      </c>
      <c r="Z742" s="12" t="str">
        <f t="shared" si="37"/>
        <v xml:space="preserve"> </v>
      </c>
      <c r="AB742" s="10">
        <f>IF($S$4="", SUMIFS('무신사 메타 광고'!$X:$X, '무신사 메타 광고'!$C:$C, $R742),SUMIFS('무신사 메타 광고'!$X:$X,'무신사 메타 광고'!$I:$I,$S$4,'무신사 메타 광고'!$C:$C,$R742))</f>
        <v>0</v>
      </c>
      <c r="AC742" s="11">
        <f t="shared" si="34"/>
        <v>0</v>
      </c>
    </row>
    <row r="743" spans="2:29">
      <c r="B743" s="9"/>
      <c r="C743" s="10">
        <f>IF($C$4="", SUMIFS('무신사 메타 광고'!$L:$L, '무신사 메타 광고'!$D:$D, $B743), SUMIFS('무신사 메타 광고'!$L:$L, '무신사 메타 광고'!$I:$I, $C$4, '무신사 메타 광고'!$D:$D, $B743))</f>
        <v>0</v>
      </c>
      <c r="D743" s="10">
        <f>IF($C$4="", SUMIFS('무신사 메타 광고'!$V:$V, '무신사 메타 광고'!$D:$D, $B743), SUMIFS('무신사 메타 광고'!$V:$V,'무신사 메타 광고'!$I:$I,$C$4,'무신사 메타 광고'!$D:$D,$B743))</f>
        <v>0</v>
      </c>
      <c r="E743" s="11">
        <f t="shared" si="27"/>
        <v>0</v>
      </c>
      <c r="F743" s="12" t="str">
        <f t="shared" si="35"/>
        <v xml:space="preserve"> </v>
      </c>
      <c r="G743" s="10">
        <f>IF($C$4="", SUMIFS('무신사 메타 광고'!$K:$K, '무신사 메타 광고'!$D:$D, $B743), SUMIFS('무신사 메타 광고'!$K:$K,'무신사 메타 광고'!$I:$I,$C$4,'무신사 메타 광고'!D:D,$B743))</f>
        <v>0</v>
      </c>
      <c r="H743" s="10">
        <f>IF($C$4="", SUMIFS('무신사 메타 광고'!$N:$N, '무신사 메타 광고'!$D:$D, $B743),SUMIFS('무신사 메타 광고'!$N:$N,'무신사 메타 광고'!$I:$I,$C$4,'무신사 메타 광고'!$D:$D,$B743))</f>
        <v>0</v>
      </c>
      <c r="I743" s="10">
        <f>IF($C$4="", SUMIFS('무신사 메타 광고'!$U:$U, '무신사 메타 광고'!$D:$D, $B743),SUMIFS('무신사 메타 광고'!$U:$U,'무신사 메타 광고'!$I:$I,$C$4,'무신사 메타 광고'!$D:$D,$B743))</f>
        <v>0</v>
      </c>
      <c r="J743" s="11">
        <f t="shared" si="28"/>
        <v>0</v>
      </c>
      <c r="K743" s="11">
        <f t="shared" si="29"/>
        <v>0</v>
      </c>
      <c r="L743" s="12" t="str">
        <f t="shared" si="30"/>
        <v xml:space="preserve"> </v>
      </c>
      <c r="N743" s="10">
        <f>IF($C$4="", SUMIFS('무신사 메타 광고'!$X:$X, '무신사 메타 광고'!$D:$D, $B743),SUMIFS('무신사 메타 광고'!$X:$X,'무신사 메타 광고'!I:I,$C$4,'무신사 메타 광고'!D:D,$B743))</f>
        <v>0</v>
      </c>
      <c r="O743" s="11">
        <f t="shared" si="31"/>
        <v>0</v>
      </c>
      <c r="R743" s="13"/>
      <c r="S743" s="10">
        <f>IF($S$4="", SUMIFS('무신사 메타 광고'!$L:$L, '무신사 메타 광고'!$C:$C, $R743),SUMIFS('무신사 메타 광고'!L:L,'무신사 메타 광고'!$I:$I,$S$4,'무신사 메타 광고'!$C:$C,$R743))</f>
        <v>0</v>
      </c>
      <c r="T743" s="10">
        <f>IF($S$4="", SUMIFS('무신사 메타 광고'!$V:$V, '무신사 메타 광고'!$C:$C, $R743),SUMIFS('무신사 메타 광고'!$V:$V,'무신사 메타 광고'!$I:$I,$S$4,'무신사 메타 광고'!$C:$C,$R743))</f>
        <v>0</v>
      </c>
      <c r="U743" s="11">
        <f t="shared" si="32"/>
        <v>0</v>
      </c>
      <c r="V743" s="12" t="str">
        <f t="shared" si="36"/>
        <v xml:space="preserve"> </v>
      </c>
      <c r="W743" s="10">
        <f>IF($S$4="", SUMIFS('무신사 메타 광고'!$K:$K, '무신사 메타 광고'!$C:$C, $R743),SUMIFS('무신사 메타 광고'!$K:$K,'무신사 메타 광고'!$I:$I,$S$4,'무신사 메타 광고'!$C:$C,$R743))</f>
        <v>0</v>
      </c>
      <c r="X743" s="10">
        <f>IF($S$4="", SUMIFS('무신사 메타 광고'!$N:$N, '무신사 메타 광고'!$C:$C, $R743),SUMIFS('무신사 메타 광고'!$N:$N,'무신사 메타 광고'!$I:$I,$S$4,'무신사 메타 광고'!$C:$C,$R743))</f>
        <v>0</v>
      </c>
      <c r="Y743" s="11">
        <f t="shared" si="33"/>
        <v>0</v>
      </c>
      <c r="Z743" s="12" t="str">
        <f t="shared" si="37"/>
        <v xml:space="preserve"> </v>
      </c>
      <c r="AB743" s="10">
        <f>IF($S$4="", SUMIFS('무신사 메타 광고'!$X:$X, '무신사 메타 광고'!$C:$C, $R743),SUMIFS('무신사 메타 광고'!$X:$X,'무신사 메타 광고'!$I:$I,$S$4,'무신사 메타 광고'!$C:$C,$R743))</f>
        <v>0</v>
      </c>
      <c r="AC743" s="11">
        <f t="shared" si="34"/>
        <v>0</v>
      </c>
    </row>
    <row r="744" spans="2:29">
      <c r="B744" s="9"/>
      <c r="C744" s="10">
        <f>IF($C$4="", SUMIFS('무신사 메타 광고'!$L:$L, '무신사 메타 광고'!$D:$D, $B744), SUMIFS('무신사 메타 광고'!$L:$L, '무신사 메타 광고'!$I:$I, $C$4, '무신사 메타 광고'!$D:$D, $B744))</f>
        <v>0</v>
      </c>
      <c r="D744" s="10">
        <f>IF($C$4="", SUMIFS('무신사 메타 광고'!$V:$V, '무신사 메타 광고'!$D:$D, $B744), SUMIFS('무신사 메타 광고'!$V:$V,'무신사 메타 광고'!$I:$I,$C$4,'무신사 메타 광고'!$D:$D,$B744))</f>
        <v>0</v>
      </c>
      <c r="E744" s="11">
        <f t="shared" si="27"/>
        <v>0</v>
      </c>
      <c r="F744" s="12" t="str">
        <f t="shared" si="35"/>
        <v xml:space="preserve"> </v>
      </c>
      <c r="G744" s="10">
        <f>IF($C$4="", SUMIFS('무신사 메타 광고'!$K:$K, '무신사 메타 광고'!$D:$D, $B744), SUMIFS('무신사 메타 광고'!$K:$K,'무신사 메타 광고'!$I:$I,$C$4,'무신사 메타 광고'!D:D,$B744))</f>
        <v>0</v>
      </c>
      <c r="H744" s="10">
        <f>IF($C$4="", SUMIFS('무신사 메타 광고'!$N:$N, '무신사 메타 광고'!$D:$D, $B744),SUMIFS('무신사 메타 광고'!$N:$N,'무신사 메타 광고'!$I:$I,$C$4,'무신사 메타 광고'!$D:$D,$B744))</f>
        <v>0</v>
      </c>
      <c r="I744" s="10">
        <f>IF($C$4="", SUMIFS('무신사 메타 광고'!$U:$U, '무신사 메타 광고'!$D:$D, $B744),SUMIFS('무신사 메타 광고'!$U:$U,'무신사 메타 광고'!$I:$I,$C$4,'무신사 메타 광고'!$D:$D,$B744))</f>
        <v>0</v>
      </c>
      <c r="J744" s="11">
        <f t="shared" si="28"/>
        <v>0</v>
      </c>
      <c r="K744" s="11">
        <f t="shared" si="29"/>
        <v>0</v>
      </c>
      <c r="L744" s="12" t="str">
        <f t="shared" si="30"/>
        <v xml:space="preserve"> </v>
      </c>
      <c r="N744" s="10">
        <f>IF($C$4="", SUMIFS('무신사 메타 광고'!$X:$X, '무신사 메타 광고'!$D:$D, $B744),SUMIFS('무신사 메타 광고'!$X:$X,'무신사 메타 광고'!I:I,$C$4,'무신사 메타 광고'!D:D,$B744))</f>
        <v>0</v>
      </c>
      <c r="O744" s="11">
        <f t="shared" si="31"/>
        <v>0</v>
      </c>
      <c r="R744" s="13"/>
      <c r="S744" s="10">
        <f>IF($S$4="", SUMIFS('무신사 메타 광고'!$L:$L, '무신사 메타 광고'!$C:$C, $R744),SUMIFS('무신사 메타 광고'!L:L,'무신사 메타 광고'!$I:$I,$S$4,'무신사 메타 광고'!$C:$C,$R744))</f>
        <v>0</v>
      </c>
      <c r="T744" s="10">
        <f>IF($S$4="", SUMIFS('무신사 메타 광고'!$V:$V, '무신사 메타 광고'!$C:$C, $R744),SUMIFS('무신사 메타 광고'!$V:$V,'무신사 메타 광고'!$I:$I,$S$4,'무신사 메타 광고'!$C:$C,$R744))</f>
        <v>0</v>
      </c>
      <c r="U744" s="11">
        <f t="shared" si="32"/>
        <v>0</v>
      </c>
      <c r="V744" s="12" t="str">
        <f t="shared" si="36"/>
        <v xml:space="preserve"> </v>
      </c>
      <c r="W744" s="10">
        <f>IF($S$4="", SUMIFS('무신사 메타 광고'!$K:$K, '무신사 메타 광고'!$C:$C, $R744),SUMIFS('무신사 메타 광고'!$K:$K,'무신사 메타 광고'!$I:$I,$S$4,'무신사 메타 광고'!$C:$C,$R744))</f>
        <v>0</v>
      </c>
      <c r="X744" s="10">
        <f>IF($S$4="", SUMIFS('무신사 메타 광고'!$N:$N, '무신사 메타 광고'!$C:$C, $R744),SUMIFS('무신사 메타 광고'!$N:$N,'무신사 메타 광고'!$I:$I,$S$4,'무신사 메타 광고'!$C:$C,$R744))</f>
        <v>0</v>
      </c>
      <c r="Y744" s="11">
        <f t="shared" si="33"/>
        <v>0</v>
      </c>
      <c r="Z744" s="12" t="str">
        <f t="shared" si="37"/>
        <v xml:space="preserve"> </v>
      </c>
      <c r="AB744" s="10">
        <f>IF($S$4="", SUMIFS('무신사 메타 광고'!$X:$X, '무신사 메타 광고'!$C:$C, $R744),SUMIFS('무신사 메타 광고'!$X:$X,'무신사 메타 광고'!$I:$I,$S$4,'무신사 메타 광고'!$C:$C,$R744))</f>
        <v>0</v>
      </c>
      <c r="AC744" s="11">
        <f t="shared" si="34"/>
        <v>0</v>
      </c>
    </row>
    <row r="745" spans="2:29">
      <c r="B745" s="9"/>
      <c r="C745" s="10">
        <f>IF($C$4="", SUMIFS('무신사 메타 광고'!$L:$L, '무신사 메타 광고'!$D:$D, $B745), SUMIFS('무신사 메타 광고'!$L:$L, '무신사 메타 광고'!$I:$I, $C$4, '무신사 메타 광고'!$D:$D, $B745))</f>
        <v>0</v>
      </c>
      <c r="D745" s="10">
        <f>IF($C$4="", SUMIFS('무신사 메타 광고'!$V:$V, '무신사 메타 광고'!$D:$D, $B745), SUMIFS('무신사 메타 광고'!$V:$V,'무신사 메타 광고'!$I:$I,$C$4,'무신사 메타 광고'!$D:$D,$B745))</f>
        <v>0</v>
      </c>
      <c r="E745" s="11">
        <f t="shared" si="27"/>
        <v>0</v>
      </c>
      <c r="F745" s="12" t="str">
        <f t="shared" si="35"/>
        <v xml:space="preserve"> </v>
      </c>
      <c r="G745" s="10">
        <f>IF($C$4="", SUMIFS('무신사 메타 광고'!$K:$K, '무신사 메타 광고'!$D:$D, $B745), SUMIFS('무신사 메타 광고'!$K:$K,'무신사 메타 광고'!$I:$I,$C$4,'무신사 메타 광고'!D:D,$B745))</f>
        <v>0</v>
      </c>
      <c r="H745" s="10">
        <f>IF($C$4="", SUMIFS('무신사 메타 광고'!$N:$N, '무신사 메타 광고'!$D:$D, $B745),SUMIFS('무신사 메타 광고'!$N:$N,'무신사 메타 광고'!$I:$I,$C$4,'무신사 메타 광고'!$D:$D,$B745))</f>
        <v>0</v>
      </c>
      <c r="I745" s="10">
        <f>IF($C$4="", SUMIFS('무신사 메타 광고'!$U:$U, '무신사 메타 광고'!$D:$D, $B745),SUMIFS('무신사 메타 광고'!$U:$U,'무신사 메타 광고'!$I:$I,$C$4,'무신사 메타 광고'!$D:$D,$B745))</f>
        <v>0</v>
      </c>
      <c r="J745" s="11">
        <f t="shared" si="28"/>
        <v>0</v>
      </c>
      <c r="K745" s="11">
        <f t="shared" si="29"/>
        <v>0</v>
      </c>
      <c r="L745" s="12" t="str">
        <f t="shared" si="30"/>
        <v xml:space="preserve"> </v>
      </c>
      <c r="N745" s="10">
        <f>IF($C$4="", SUMIFS('무신사 메타 광고'!$X:$X, '무신사 메타 광고'!$D:$D, $B745),SUMIFS('무신사 메타 광고'!$X:$X,'무신사 메타 광고'!I:I,$C$4,'무신사 메타 광고'!D:D,$B745))</f>
        <v>0</v>
      </c>
      <c r="O745" s="11">
        <f t="shared" si="31"/>
        <v>0</v>
      </c>
      <c r="R745" s="13"/>
      <c r="S745" s="10">
        <f>IF($S$4="", SUMIFS('무신사 메타 광고'!$L:$L, '무신사 메타 광고'!$C:$C, $R745),SUMIFS('무신사 메타 광고'!L:L,'무신사 메타 광고'!$I:$I,$S$4,'무신사 메타 광고'!$C:$C,$R745))</f>
        <v>0</v>
      </c>
      <c r="T745" s="10">
        <f>IF($S$4="", SUMIFS('무신사 메타 광고'!$V:$V, '무신사 메타 광고'!$C:$C, $R745),SUMIFS('무신사 메타 광고'!$V:$V,'무신사 메타 광고'!$I:$I,$S$4,'무신사 메타 광고'!$C:$C,$R745))</f>
        <v>0</v>
      </c>
      <c r="U745" s="11">
        <f t="shared" si="32"/>
        <v>0</v>
      </c>
      <c r="V745" s="12" t="str">
        <f t="shared" si="36"/>
        <v xml:space="preserve"> </v>
      </c>
      <c r="W745" s="10">
        <f>IF($S$4="", SUMIFS('무신사 메타 광고'!$K:$K, '무신사 메타 광고'!$C:$C, $R745),SUMIFS('무신사 메타 광고'!$K:$K,'무신사 메타 광고'!$I:$I,$S$4,'무신사 메타 광고'!$C:$C,$R745))</f>
        <v>0</v>
      </c>
      <c r="X745" s="10">
        <f>IF($S$4="", SUMIFS('무신사 메타 광고'!$N:$N, '무신사 메타 광고'!$C:$C, $R745),SUMIFS('무신사 메타 광고'!$N:$N,'무신사 메타 광고'!$I:$I,$S$4,'무신사 메타 광고'!$C:$C,$R745))</f>
        <v>0</v>
      </c>
      <c r="Y745" s="11">
        <f t="shared" si="33"/>
        <v>0</v>
      </c>
      <c r="Z745" s="12" t="str">
        <f t="shared" si="37"/>
        <v xml:space="preserve"> </v>
      </c>
      <c r="AB745" s="10">
        <f>IF($S$4="", SUMIFS('무신사 메타 광고'!$X:$X, '무신사 메타 광고'!$C:$C, $R745),SUMIFS('무신사 메타 광고'!$X:$X,'무신사 메타 광고'!$I:$I,$S$4,'무신사 메타 광고'!$C:$C,$R745))</f>
        <v>0</v>
      </c>
      <c r="AC745" s="11">
        <f t="shared" si="34"/>
        <v>0</v>
      </c>
    </row>
    <row r="746" spans="2:29">
      <c r="B746" s="9"/>
      <c r="C746" s="10">
        <f>IF($C$4="", SUMIFS('무신사 메타 광고'!$L:$L, '무신사 메타 광고'!$D:$D, $B746), SUMIFS('무신사 메타 광고'!$L:$L, '무신사 메타 광고'!$I:$I, $C$4, '무신사 메타 광고'!$D:$D, $B746))</f>
        <v>0</v>
      </c>
      <c r="D746" s="10">
        <f>IF($C$4="", SUMIFS('무신사 메타 광고'!$V:$V, '무신사 메타 광고'!$D:$D, $B746), SUMIFS('무신사 메타 광고'!$V:$V,'무신사 메타 광고'!$I:$I,$C$4,'무신사 메타 광고'!$D:$D,$B746))</f>
        <v>0</v>
      </c>
      <c r="E746" s="11">
        <f t="shared" si="27"/>
        <v>0</v>
      </c>
      <c r="F746" s="12" t="str">
        <f t="shared" si="35"/>
        <v xml:space="preserve"> </v>
      </c>
      <c r="G746" s="10">
        <f>IF($C$4="", SUMIFS('무신사 메타 광고'!$K:$K, '무신사 메타 광고'!$D:$D, $B746), SUMIFS('무신사 메타 광고'!$K:$K,'무신사 메타 광고'!$I:$I,$C$4,'무신사 메타 광고'!D:D,$B746))</f>
        <v>0</v>
      </c>
      <c r="H746" s="10">
        <f>IF($C$4="", SUMIFS('무신사 메타 광고'!$N:$N, '무신사 메타 광고'!$D:$D, $B746),SUMIFS('무신사 메타 광고'!$N:$N,'무신사 메타 광고'!$I:$I,$C$4,'무신사 메타 광고'!$D:$D,$B746))</f>
        <v>0</v>
      </c>
      <c r="I746" s="10">
        <f>IF($C$4="", SUMIFS('무신사 메타 광고'!$U:$U, '무신사 메타 광고'!$D:$D, $B746),SUMIFS('무신사 메타 광고'!$U:$U,'무신사 메타 광고'!$I:$I,$C$4,'무신사 메타 광고'!$D:$D,$B746))</f>
        <v>0</v>
      </c>
      <c r="J746" s="11">
        <f t="shared" si="28"/>
        <v>0</v>
      </c>
      <c r="K746" s="11">
        <f t="shared" si="29"/>
        <v>0</v>
      </c>
      <c r="L746" s="12" t="str">
        <f t="shared" si="30"/>
        <v xml:space="preserve"> </v>
      </c>
      <c r="N746" s="10">
        <f>IF($C$4="", SUMIFS('무신사 메타 광고'!$X:$X, '무신사 메타 광고'!$D:$D, $B746),SUMIFS('무신사 메타 광고'!$X:$X,'무신사 메타 광고'!I:I,$C$4,'무신사 메타 광고'!D:D,$B746))</f>
        <v>0</v>
      </c>
      <c r="O746" s="11">
        <f t="shared" si="31"/>
        <v>0</v>
      </c>
      <c r="R746" s="13"/>
      <c r="S746" s="10">
        <f>IF($S$4="", SUMIFS('무신사 메타 광고'!$L:$L, '무신사 메타 광고'!$C:$C, $R746),SUMIFS('무신사 메타 광고'!L:L,'무신사 메타 광고'!$I:$I,$S$4,'무신사 메타 광고'!$C:$C,$R746))</f>
        <v>0</v>
      </c>
      <c r="T746" s="10">
        <f>IF($S$4="", SUMIFS('무신사 메타 광고'!$V:$V, '무신사 메타 광고'!$C:$C, $R746),SUMIFS('무신사 메타 광고'!$V:$V,'무신사 메타 광고'!$I:$I,$S$4,'무신사 메타 광고'!$C:$C,$R746))</f>
        <v>0</v>
      </c>
      <c r="U746" s="11">
        <f t="shared" si="32"/>
        <v>0</v>
      </c>
      <c r="V746" s="12" t="str">
        <f t="shared" si="36"/>
        <v xml:space="preserve"> </v>
      </c>
      <c r="W746" s="10">
        <f>IF($S$4="", SUMIFS('무신사 메타 광고'!$K:$K, '무신사 메타 광고'!$C:$C, $R746),SUMIFS('무신사 메타 광고'!$K:$K,'무신사 메타 광고'!$I:$I,$S$4,'무신사 메타 광고'!$C:$C,$R746))</f>
        <v>0</v>
      </c>
      <c r="X746" s="10">
        <f>IF($S$4="", SUMIFS('무신사 메타 광고'!$N:$N, '무신사 메타 광고'!$C:$C, $R746),SUMIFS('무신사 메타 광고'!$N:$N,'무신사 메타 광고'!$I:$I,$S$4,'무신사 메타 광고'!$C:$C,$R746))</f>
        <v>0</v>
      </c>
      <c r="Y746" s="11">
        <f t="shared" si="33"/>
        <v>0</v>
      </c>
      <c r="Z746" s="12" t="str">
        <f t="shared" si="37"/>
        <v xml:space="preserve"> </v>
      </c>
      <c r="AB746" s="10">
        <f>IF($S$4="", SUMIFS('무신사 메타 광고'!$X:$X, '무신사 메타 광고'!$C:$C, $R746),SUMIFS('무신사 메타 광고'!$X:$X,'무신사 메타 광고'!$I:$I,$S$4,'무신사 메타 광고'!$C:$C,$R746))</f>
        <v>0</v>
      </c>
      <c r="AC746" s="11">
        <f t="shared" si="34"/>
        <v>0</v>
      </c>
    </row>
    <row r="747" spans="2:29">
      <c r="B747" s="9"/>
      <c r="C747" s="10">
        <f>IF($C$4="", SUMIFS('무신사 메타 광고'!$L:$L, '무신사 메타 광고'!$D:$D, $B747), SUMIFS('무신사 메타 광고'!$L:$L, '무신사 메타 광고'!$I:$I, $C$4, '무신사 메타 광고'!$D:$D, $B747))</f>
        <v>0</v>
      </c>
      <c r="D747" s="10">
        <f>IF($C$4="", SUMIFS('무신사 메타 광고'!$V:$V, '무신사 메타 광고'!$D:$D, $B747), SUMIFS('무신사 메타 광고'!$V:$V,'무신사 메타 광고'!$I:$I,$C$4,'무신사 메타 광고'!$D:$D,$B747))</f>
        <v>0</v>
      </c>
      <c r="E747" s="11">
        <f t="shared" si="27"/>
        <v>0</v>
      </c>
      <c r="F747" s="12" t="str">
        <f t="shared" si="35"/>
        <v xml:space="preserve"> </v>
      </c>
      <c r="G747" s="10">
        <f>IF($C$4="", SUMIFS('무신사 메타 광고'!$K:$K, '무신사 메타 광고'!$D:$D, $B747), SUMIFS('무신사 메타 광고'!$K:$K,'무신사 메타 광고'!$I:$I,$C$4,'무신사 메타 광고'!D:D,$B747))</f>
        <v>0</v>
      </c>
      <c r="H747" s="10">
        <f>IF($C$4="", SUMIFS('무신사 메타 광고'!$N:$N, '무신사 메타 광고'!$D:$D, $B747),SUMIFS('무신사 메타 광고'!$N:$N,'무신사 메타 광고'!$I:$I,$C$4,'무신사 메타 광고'!$D:$D,$B747))</f>
        <v>0</v>
      </c>
      <c r="I747" s="10">
        <f>IF($C$4="", SUMIFS('무신사 메타 광고'!$U:$U, '무신사 메타 광고'!$D:$D, $B747),SUMIFS('무신사 메타 광고'!$U:$U,'무신사 메타 광고'!$I:$I,$C$4,'무신사 메타 광고'!$D:$D,$B747))</f>
        <v>0</v>
      </c>
      <c r="J747" s="11">
        <f t="shared" si="28"/>
        <v>0</v>
      </c>
      <c r="K747" s="11">
        <f t="shared" si="29"/>
        <v>0</v>
      </c>
      <c r="L747" s="12" t="str">
        <f t="shared" si="30"/>
        <v xml:space="preserve"> </v>
      </c>
      <c r="N747" s="10">
        <f>IF($C$4="", SUMIFS('무신사 메타 광고'!$X:$X, '무신사 메타 광고'!$D:$D, $B747),SUMIFS('무신사 메타 광고'!$X:$X,'무신사 메타 광고'!I:I,$C$4,'무신사 메타 광고'!D:D,$B747))</f>
        <v>0</v>
      </c>
      <c r="O747" s="11">
        <f t="shared" si="31"/>
        <v>0</v>
      </c>
      <c r="R747" s="13"/>
      <c r="S747" s="10">
        <f>IF($S$4="", SUMIFS('무신사 메타 광고'!$L:$L, '무신사 메타 광고'!$C:$C, $R747),SUMIFS('무신사 메타 광고'!L:L,'무신사 메타 광고'!$I:$I,$S$4,'무신사 메타 광고'!$C:$C,$R747))</f>
        <v>0</v>
      </c>
      <c r="T747" s="10">
        <f>IF($S$4="", SUMIFS('무신사 메타 광고'!$V:$V, '무신사 메타 광고'!$C:$C, $R747),SUMIFS('무신사 메타 광고'!$V:$V,'무신사 메타 광고'!$I:$I,$S$4,'무신사 메타 광고'!$C:$C,$R747))</f>
        <v>0</v>
      </c>
      <c r="U747" s="11">
        <f t="shared" si="32"/>
        <v>0</v>
      </c>
      <c r="V747" s="12" t="str">
        <f t="shared" si="36"/>
        <v xml:space="preserve"> </v>
      </c>
      <c r="W747" s="10">
        <f>IF($S$4="", SUMIFS('무신사 메타 광고'!$K:$K, '무신사 메타 광고'!$C:$C, $R747),SUMIFS('무신사 메타 광고'!$K:$K,'무신사 메타 광고'!$I:$I,$S$4,'무신사 메타 광고'!$C:$C,$R747))</f>
        <v>0</v>
      </c>
      <c r="X747" s="10">
        <f>IF($S$4="", SUMIFS('무신사 메타 광고'!$N:$N, '무신사 메타 광고'!$C:$C, $R747),SUMIFS('무신사 메타 광고'!$N:$N,'무신사 메타 광고'!$I:$I,$S$4,'무신사 메타 광고'!$C:$C,$R747))</f>
        <v>0</v>
      </c>
      <c r="Y747" s="11">
        <f t="shared" si="33"/>
        <v>0</v>
      </c>
      <c r="Z747" s="12" t="str">
        <f t="shared" si="37"/>
        <v xml:space="preserve"> </v>
      </c>
      <c r="AB747" s="10">
        <f>IF($S$4="", SUMIFS('무신사 메타 광고'!$X:$X, '무신사 메타 광고'!$C:$C, $R747),SUMIFS('무신사 메타 광고'!$X:$X,'무신사 메타 광고'!$I:$I,$S$4,'무신사 메타 광고'!$C:$C,$R747))</f>
        <v>0</v>
      </c>
      <c r="AC747" s="11">
        <f t="shared" si="34"/>
        <v>0</v>
      </c>
    </row>
    <row r="748" spans="2:29">
      <c r="B748" s="9"/>
      <c r="C748" s="10">
        <f>IF($C$4="", SUMIFS('무신사 메타 광고'!$L:$L, '무신사 메타 광고'!$D:$D, $B748), SUMIFS('무신사 메타 광고'!$L:$L, '무신사 메타 광고'!$I:$I, $C$4, '무신사 메타 광고'!$D:$D, $B748))</f>
        <v>0</v>
      </c>
      <c r="D748" s="10">
        <f>IF($C$4="", SUMIFS('무신사 메타 광고'!$V:$V, '무신사 메타 광고'!$D:$D, $B748), SUMIFS('무신사 메타 광고'!$V:$V,'무신사 메타 광고'!$I:$I,$C$4,'무신사 메타 광고'!$D:$D,$B748))</f>
        <v>0</v>
      </c>
      <c r="E748" s="11">
        <f t="shared" si="27"/>
        <v>0</v>
      </c>
      <c r="F748" s="12" t="str">
        <f t="shared" si="35"/>
        <v xml:space="preserve"> </v>
      </c>
      <c r="G748" s="10">
        <f>IF($C$4="", SUMIFS('무신사 메타 광고'!$K:$K, '무신사 메타 광고'!$D:$D, $B748), SUMIFS('무신사 메타 광고'!$K:$K,'무신사 메타 광고'!$I:$I,$C$4,'무신사 메타 광고'!D:D,$B748))</f>
        <v>0</v>
      </c>
      <c r="H748" s="10">
        <f>IF($C$4="", SUMIFS('무신사 메타 광고'!$N:$N, '무신사 메타 광고'!$D:$D, $B748),SUMIFS('무신사 메타 광고'!$N:$N,'무신사 메타 광고'!$I:$I,$C$4,'무신사 메타 광고'!$D:$D,$B748))</f>
        <v>0</v>
      </c>
      <c r="I748" s="10">
        <f>IF($C$4="", SUMIFS('무신사 메타 광고'!$U:$U, '무신사 메타 광고'!$D:$D, $B748),SUMIFS('무신사 메타 광고'!$U:$U,'무신사 메타 광고'!$I:$I,$C$4,'무신사 메타 광고'!$D:$D,$B748))</f>
        <v>0</v>
      </c>
      <c r="J748" s="11">
        <f t="shared" si="28"/>
        <v>0</v>
      </c>
      <c r="K748" s="11">
        <f t="shared" si="29"/>
        <v>0</v>
      </c>
      <c r="L748" s="12" t="str">
        <f t="shared" si="30"/>
        <v xml:space="preserve"> </v>
      </c>
      <c r="N748" s="10">
        <f>IF($C$4="", SUMIFS('무신사 메타 광고'!$X:$X, '무신사 메타 광고'!$D:$D, $B748),SUMIFS('무신사 메타 광고'!$X:$X,'무신사 메타 광고'!I:I,$C$4,'무신사 메타 광고'!D:D,$B748))</f>
        <v>0</v>
      </c>
      <c r="O748" s="11">
        <f t="shared" si="31"/>
        <v>0</v>
      </c>
      <c r="R748" s="13"/>
      <c r="S748" s="10">
        <f>IF($S$4="", SUMIFS('무신사 메타 광고'!$L:$L, '무신사 메타 광고'!$C:$C, $R748),SUMIFS('무신사 메타 광고'!L:L,'무신사 메타 광고'!$I:$I,$S$4,'무신사 메타 광고'!$C:$C,$R748))</f>
        <v>0</v>
      </c>
      <c r="T748" s="10">
        <f>IF($S$4="", SUMIFS('무신사 메타 광고'!$V:$V, '무신사 메타 광고'!$C:$C, $R748),SUMIFS('무신사 메타 광고'!$V:$V,'무신사 메타 광고'!$I:$I,$S$4,'무신사 메타 광고'!$C:$C,$R748))</f>
        <v>0</v>
      </c>
      <c r="U748" s="11">
        <f t="shared" si="32"/>
        <v>0</v>
      </c>
      <c r="V748" s="12" t="str">
        <f t="shared" si="36"/>
        <v xml:space="preserve"> </v>
      </c>
      <c r="W748" s="10">
        <f>IF($S$4="", SUMIFS('무신사 메타 광고'!$K:$K, '무신사 메타 광고'!$C:$C, $R748),SUMIFS('무신사 메타 광고'!$K:$K,'무신사 메타 광고'!$I:$I,$S$4,'무신사 메타 광고'!$C:$C,$R748))</f>
        <v>0</v>
      </c>
      <c r="X748" s="10">
        <f>IF($S$4="", SUMIFS('무신사 메타 광고'!$N:$N, '무신사 메타 광고'!$C:$C, $R748),SUMIFS('무신사 메타 광고'!$N:$N,'무신사 메타 광고'!$I:$I,$S$4,'무신사 메타 광고'!$C:$C,$R748))</f>
        <v>0</v>
      </c>
      <c r="Y748" s="11">
        <f t="shared" si="33"/>
        <v>0</v>
      </c>
      <c r="Z748" s="12" t="str">
        <f t="shared" si="37"/>
        <v xml:space="preserve"> </v>
      </c>
      <c r="AB748" s="10">
        <f>IF($S$4="", SUMIFS('무신사 메타 광고'!$X:$X, '무신사 메타 광고'!$C:$C, $R748),SUMIFS('무신사 메타 광고'!$X:$X,'무신사 메타 광고'!$I:$I,$S$4,'무신사 메타 광고'!$C:$C,$R748))</f>
        <v>0</v>
      </c>
      <c r="AC748" s="11">
        <f t="shared" si="34"/>
        <v>0</v>
      </c>
    </row>
    <row r="749" spans="2:29">
      <c r="B749" s="9"/>
      <c r="C749" s="10">
        <f>IF($C$4="", SUMIFS('무신사 메타 광고'!$L:$L, '무신사 메타 광고'!$D:$D, $B749), SUMIFS('무신사 메타 광고'!$L:$L, '무신사 메타 광고'!$I:$I, $C$4, '무신사 메타 광고'!$D:$D, $B749))</f>
        <v>0</v>
      </c>
      <c r="D749" s="10">
        <f>IF($C$4="", SUMIFS('무신사 메타 광고'!$V:$V, '무신사 메타 광고'!$D:$D, $B749), SUMIFS('무신사 메타 광고'!$V:$V,'무신사 메타 광고'!$I:$I,$C$4,'무신사 메타 광고'!$D:$D,$B749))</f>
        <v>0</v>
      </c>
      <c r="E749" s="11">
        <f t="shared" si="27"/>
        <v>0</v>
      </c>
      <c r="F749" s="12" t="str">
        <f t="shared" si="35"/>
        <v xml:space="preserve"> </v>
      </c>
      <c r="G749" s="10">
        <f>IF($C$4="", SUMIFS('무신사 메타 광고'!$K:$K, '무신사 메타 광고'!$D:$D, $B749), SUMIFS('무신사 메타 광고'!$K:$K,'무신사 메타 광고'!$I:$I,$C$4,'무신사 메타 광고'!D:D,$B749))</f>
        <v>0</v>
      </c>
      <c r="H749" s="10">
        <f>IF($C$4="", SUMIFS('무신사 메타 광고'!$N:$N, '무신사 메타 광고'!$D:$D, $B749),SUMIFS('무신사 메타 광고'!$N:$N,'무신사 메타 광고'!$I:$I,$C$4,'무신사 메타 광고'!$D:$D,$B749))</f>
        <v>0</v>
      </c>
      <c r="I749" s="10">
        <f>IF($C$4="", SUMIFS('무신사 메타 광고'!$U:$U, '무신사 메타 광고'!$D:$D, $B749),SUMIFS('무신사 메타 광고'!$U:$U,'무신사 메타 광고'!$I:$I,$C$4,'무신사 메타 광고'!$D:$D,$B749))</f>
        <v>0</v>
      </c>
      <c r="J749" s="11">
        <f t="shared" si="28"/>
        <v>0</v>
      </c>
      <c r="K749" s="11">
        <f t="shared" si="29"/>
        <v>0</v>
      </c>
      <c r="L749" s="12" t="str">
        <f t="shared" si="30"/>
        <v xml:space="preserve"> </v>
      </c>
      <c r="N749" s="10">
        <f>IF($C$4="", SUMIFS('무신사 메타 광고'!$X:$X, '무신사 메타 광고'!$D:$D, $B749),SUMIFS('무신사 메타 광고'!$X:$X,'무신사 메타 광고'!I:I,$C$4,'무신사 메타 광고'!D:D,$B749))</f>
        <v>0</v>
      </c>
      <c r="O749" s="11">
        <f t="shared" si="31"/>
        <v>0</v>
      </c>
      <c r="R749" s="13"/>
      <c r="S749" s="10">
        <f>IF($S$4="", SUMIFS('무신사 메타 광고'!$L:$L, '무신사 메타 광고'!$C:$C, $R749),SUMIFS('무신사 메타 광고'!L:L,'무신사 메타 광고'!$I:$I,$S$4,'무신사 메타 광고'!$C:$C,$R749))</f>
        <v>0</v>
      </c>
      <c r="T749" s="10">
        <f>IF($S$4="", SUMIFS('무신사 메타 광고'!$V:$V, '무신사 메타 광고'!$C:$C, $R749),SUMIFS('무신사 메타 광고'!$V:$V,'무신사 메타 광고'!$I:$I,$S$4,'무신사 메타 광고'!$C:$C,$R749))</f>
        <v>0</v>
      </c>
      <c r="U749" s="11">
        <f t="shared" si="32"/>
        <v>0</v>
      </c>
      <c r="V749" s="12" t="str">
        <f t="shared" si="36"/>
        <v xml:space="preserve"> </v>
      </c>
      <c r="W749" s="10">
        <f>IF($S$4="", SUMIFS('무신사 메타 광고'!$K:$K, '무신사 메타 광고'!$C:$C, $R749),SUMIFS('무신사 메타 광고'!$K:$K,'무신사 메타 광고'!$I:$I,$S$4,'무신사 메타 광고'!$C:$C,$R749))</f>
        <v>0</v>
      </c>
      <c r="X749" s="10">
        <f>IF($S$4="", SUMIFS('무신사 메타 광고'!$N:$N, '무신사 메타 광고'!$C:$C, $R749),SUMIFS('무신사 메타 광고'!$N:$N,'무신사 메타 광고'!$I:$I,$S$4,'무신사 메타 광고'!$C:$C,$R749))</f>
        <v>0</v>
      </c>
      <c r="Y749" s="11">
        <f t="shared" si="33"/>
        <v>0</v>
      </c>
      <c r="Z749" s="12" t="str">
        <f t="shared" si="37"/>
        <v xml:space="preserve"> </v>
      </c>
      <c r="AB749" s="10">
        <f>IF($S$4="", SUMIFS('무신사 메타 광고'!$X:$X, '무신사 메타 광고'!$C:$C, $R749),SUMIFS('무신사 메타 광고'!$X:$X,'무신사 메타 광고'!$I:$I,$S$4,'무신사 메타 광고'!$C:$C,$R749))</f>
        <v>0</v>
      </c>
      <c r="AC749" s="11">
        <f t="shared" si="34"/>
        <v>0</v>
      </c>
    </row>
    <row r="750" spans="2:29">
      <c r="B750" s="9"/>
      <c r="C750" s="10">
        <f>IF($C$4="", SUMIFS('무신사 메타 광고'!$L:$L, '무신사 메타 광고'!$D:$D, $B750), SUMIFS('무신사 메타 광고'!$L:$L, '무신사 메타 광고'!$I:$I, $C$4, '무신사 메타 광고'!$D:$D, $B750))</f>
        <v>0</v>
      </c>
      <c r="D750" s="10">
        <f>IF($C$4="", SUMIFS('무신사 메타 광고'!$V:$V, '무신사 메타 광고'!$D:$D, $B750), SUMIFS('무신사 메타 광고'!$V:$V,'무신사 메타 광고'!$I:$I,$C$4,'무신사 메타 광고'!$D:$D,$B750))</f>
        <v>0</v>
      </c>
      <c r="E750" s="11">
        <f t="shared" si="27"/>
        <v>0</v>
      </c>
      <c r="F750" s="12" t="str">
        <f t="shared" si="35"/>
        <v xml:space="preserve"> </v>
      </c>
      <c r="G750" s="10">
        <f>IF($C$4="", SUMIFS('무신사 메타 광고'!$K:$K, '무신사 메타 광고'!$D:$D, $B750), SUMIFS('무신사 메타 광고'!$K:$K,'무신사 메타 광고'!$I:$I,$C$4,'무신사 메타 광고'!D:D,$B750))</f>
        <v>0</v>
      </c>
      <c r="H750" s="10">
        <f>IF($C$4="", SUMIFS('무신사 메타 광고'!$N:$N, '무신사 메타 광고'!$D:$D, $B750),SUMIFS('무신사 메타 광고'!$N:$N,'무신사 메타 광고'!$I:$I,$C$4,'무신사 메타 광고'!$D:$D,$B750))</f>
        <v>0</v>
      </c>
      <c r="I750" s="10">
        <f>IF($C$4="", SUMIFS('무신사 메타 광고'!$U:$U, '무신사 메타 광고'!$D:$D, $B750),SUMIFS('무신사 메타 광고'!$U:$U,'무신사 메타 광고'!$I:$I,$C$4,'무신사 메타 광고'!$D:$D,$B750))</f>
        <v>0</v>
      </c>
      <c r="J750" s="11">
        <f t="shared" si="28"/>
        <v>0</v>
      </c>
      <c r="K750" s="11">
        <f t="shared" si="29"/>
        <v>0</v>
      </c>
      <c r="L750" s="12" t="str">
        <f t="shared" si="30"/>
        <v xml:space="preserve"> </v>
      </c>
      <c r="N750" s="10">
        <f>IF($C$4="", SUMIFS('무신사 메타 광고'!$X:$X, '무신사 메타 광고'!$D:$D, $B750),SUMIFS('무신사 메타 광고'!$X:$X,'무신사 메타 광고'!I:I,$C$4,'무신사 메타 광고'!D:D,$B750))</f>
        <v>0</v>
      </c>
      <c r="O750" s="11">
        <f t="shared" si="31"/>
        <v>0</v>
      </c>
      <c r="R750" s="13"/>
      <c r="S750" s="10">
        <f>IF($S$4="", SUMIFS('무신사 메타 광고'!$L:$L, '무신사 메타 광고'!$C:$C, $R750),SUMIFS('무신사 메타 광고'!L:L,'무신사 메타 광고'!$I:$I,$S$4,'무신사 메타 광고'!$C:$C,$R750))</f>
        <v>0</v>
      </c>
      <c r="T750" s="10">
        <f>IF($S$4="", SUMIFS('무신사 메타 광고'!$V:$V, '무신사 메타 광고'!$C:$C, $R750),SUMIFS('무신사 메타 광고'!$V:$V,'무신사 메타 광고'!$I:$I,$S$4,'무신사 메타 광고'!$C:$C,$R750))</f>
        <v>0</v>
      </c>
      <c r="U750" s="11">
        <f t="shared" si="32"/>
        <v>0</v>
      </c>
      <c r="V750" s="12" t="str">
        <f t="shared" si="36"/>
        <v xml:space="preserve"> </v>
      </c>
      <c r="W750" s="10">
        <f>IF($S$4="", SUMIFS('무신사 메타 광고'!$K:$K, '무신사 메타 광고'!$C:$C, $R750),SUMIFS('무신사 메타 광고'!$K:$K,'무신사 메타 광고'!$I:$I,$S$4,'무신사 메타 광고'!$C:$C,$R750))</f>
        <v>0</v>
      </c>
      <c r="X750" s="10">
        <f>IF($S$4="", SUMIFS('무신사 메타 광고'!$N:$N, '무신사 메타 광고'!$C:$C, $R750),SUMIFS('무신사 메타 광고'!$N:$N,'무신사 메타 광고'!$I:$I,$S$4,'무신사 메타 광고'!$C:$C,$R750))</f>
        <v>0</v>
      </c>
      <c r="Y750" s="11">
        <f t="shared" si="33"/>
        <v>0</v>
      </c>
      <c r="Z750" s="12" t="str">
        <f t="shared" si="37"/>
        <v xml:space="preserve"> </v>
      </c>
      <c r="AB750" s="10">
        <f>IF($S$4="", SUMIFS('무신사 메타 광고'!$X:$X, '무신사 메타 광고'!$C:$C, $R750),SUMIFS('무신사 메타 광고'!$X:$X,'무신사 메타 광고'!$I:$I,$S$4,'무신사 메타 광고'!$C:$C,$R750))</f>
        <v>0</v>
      </c>
      <c r="AC750" s="11">
        <f t="shared" si="34"/>
        <v>0</v>
      </c>
    </row>
    <row r="751" spans="2:29">
      <c r="B751" s="9"/>
      <c r="C751" s="10">
        <f>IF($C$4="", SUMIFS('무신사 메타 광고'!$L:$L, '무신사 메타 광고'!$D:$D, $B751), SUMIFS('무신사 메타 광고'!$L:$L, '무신사 메타 광고'!$I:$I, $C$4, '무신사 메타 광고'!$D:$D, $B751))</f>
        <v>0</v>
      </c>
      <c r="D751" s="10">
        <f>IF($C$4="", SUMIFS('무신사 메타 광고'!$V:$V, '무신사 메타 광고'!$D:$D, $B751), SUMIFS('무신사 메타 광고'!$V:$V,'무신사 메타 광고'!$I:$I,$C$4,'무신사 메타 광고'!$D:$D,$B751))</f>
        <v>0</v>
      </c>
      <c r="E751" s="11">
        <f t="shared" si="27"/>
        <v>0</v>
      </c>
      <c r="F751" s="12" t="str">
        <f t="shared" si="35"/>
        <v xml:space="preserve"> </v>
      </c>
      <c r="G751" s="10">
        <f>IF($C$4="", SUMIFS('무신사 메타 광고'!$K:$K, '무신사 메타 광고'!$D:$D, $B751), SUMIFS('무신사 메타 광고'!$K:$K,'무신사 메타 광고'!$I:$I,$C$4,'무신사 메타 광고'!D:D,$B751))</f>
        <v>0</v>
      </c>
      <c r="H751" s="10">
        <f>IF($C$4="", SUMIFS('무신사 메타 광고'!$N:$N, '무신사 메타 광고'!$D:$D, $B751),SUMIFS('무신사 메타 광고'!$N:$N,'무신사 메타 광고'!$I:$I,$C$4,'무신사 메타 광고'!$D:$D,$B751))</f>
        <v>0</v>
      </c>
      <c r="I751" s="10">
        <f>IF($C$4="", SUMIFS('무신사 메타 광고'!$U:$U, '무신사 메타 광고'!$D:$D, $B751),SUMIFS('무신사 메타 광고'!$U:$U,'무신사 메타 광고'!$I:$I,$C$4,'무신사 메타 광고'!$D:$D,$B751))</f>
        <v>0</v>
      </c>
      <c r="J751" s="11">
        <f t="shared" si="28"/>
        <v>0</v>
      </c>
      <c r="K751" s="11">
        <f t="shared" si="29"/>
        <v>0</v>
      </c>
      <c r="L751" s="12" t="str">
        <f t="shared" si="30"/>
        <v xml:space="preserve"> </v>
      </c>
      <c r="N751" s="10">
        <f>IF($C$4="", SUMIFS('무신사 메타 광고'!$X:$X, '무신사 메타 광고'!$D:$D, $B751),SUMIFS('무신사 메타 광고'!$X:$X,'무신사 메타 광고'!I:I,$C$4,'무신사 메타 광고'!D:D,$B751))</f>
        <v>0</v>
      </c>
      <c r="O751" s="11">
        <f t="shared" si="31"/>
        <v>0</v>
      </c>
      <c r="R751" s="13"/>
      <c r="S751" s="10">
        <f>IF($S$4="", SUMIFS('무신사 메타 광고'!$L:$L, '무신사 메타 광고'!$C:$C, $R751),SUMIFS('무신사 메타 광고'!L:L,'무신사 메타 광고'!$I:$I,$S$4,'무신사 메타 광고'!$C:$C,$R751))</f>
        <v>0</v>
      </c>
      <c r="T751" s="10">
        <f>IF($S$4="", SUMIFS('무신사 메타 광고'!$V:$V, '무신사 메타 광고'!$C:$C, $R751),SUMIFS('무신사 메타 광고'!$V:$V,'무신사 메타 광고'!$I:$I,$S$4,'무신사 메타 광고'!$C:$C,$R751))</f>
        <v>0</v>
      </c>
      <c r="U751" s="11">
        <f t="shared" si="32"/>
        <v>0</v>
      </c>
      <c r="V751" s="12" t="str">
        <f t="shared" si="36"/>
        <v xml:space="preserve"> </v>
      </c>
      <c r="W751" s="10">
        <f>IF($S$4="", SUMIFS('무신사 메타 광고'!$K:$K, '무신사 메타 광고'!$C:$C, $R751),SUMIFS('무신사 메타 광고'!$K:$K,'무신사 메타 광고'!$I:$I,$S$4,'무신사 메타 광고'!$C:$C,$R751))</f>
        <v>0</v>
      </c>
      <c r="X751" s="10">
        <f>IF($S$4="", SUMIFS('무신사 메타 광고'!$N:$N, '무신사 메타 광고'!$C:$C, $R751),SUMIFS('무신사 메타 광고'!$N:$N,'무신사 메타 광고'!$I:$I,$S$4,'무신사 메타 광고'!$C:$C,$R751))</f>
        <v>0</v>
      </c>
      <c r="Y751" s="11">
        <f t="shared" si="33"/>
        <v>0</v>
      </c>
      <c r="Z751" s="12" t="str">
        <f t="shared" si="37"/>
        <v xml:space="preserve"> </v>
      </c>
      <c r="AB751" s="10">
        <f>IF($S$4="", SUMIFS('무신사 메타 광고'!$X:$X, '무신사 메타 광고'!$C:$C, $R751),SUMIFS('무신사 메타 광고'!$X:$X,'무신사 메타 광고'!$I:$I,$S$4,'무신사 메타 광고'!$C:$C,$R751))</f>
        <v>0</v>
      </c>
      <c r="AC751" s="11">
        <f t="shared" si="34"/>
        <v>0</v>
      </c>
    </row>
    <row r="752" spans="2:29">
      <c r="B752" s="9"/>
      <c r="C752" s="10">
        <f>IF($C$4="", SUMIFS('무신사 메타 광고'!$L:$L, '무신사 메타 광고'!$D:$D, $B752), SUMIFS('무신사 메타 광고'!$L:$L, '무신사 메타 광고'!$I:$I, $C$4, '무신사 메타 광고'!$D:$D, $B752))</f>
        <v>0</v>
      </c>
      <c r="D752" s="10">
        <f>IF($C$4="", SUMIFS('무신사 메타 광고'!$V:$V, '무신사 메타 광고'!$D:$D, $B752), SUMIFS('무신사 메타 광고'!$V:$V,'무신사 메타 광고'!$I:$I,$C$4,'무신사 메타 광고'!$D:$D,$B752))</f>
        <v>0</v>
      </c>
      <c r="E752" s="11">
        <f t="shared" si="27"/>
        <v>0</v>
      </c>
      <c r="F752" s="12" t="str">
        <f t="shared" si="35"/>
        <v xml:space="preserve"> </v>
      </c>
      <c r="G752" s="10">
        <f>IF($C$4="", SUMIFS('무신사 메타 광고'!$K:$K, '무신사 메타 광고'!$D:$D, $B752), SUMIFS('무신사 메타 광고'!$K:$K,'무신사 메타 광고'!$I:$I,$C$4,'무신사 메타 광고'!D:D,$B752))</f>
        <v>0</v>
      </c>
      <c r="H752" s="10">
        <f>IF($C$4="", SUMIFS('무신사 메타 광고'!$N:$N, '무신사 메타 광고'!$D:$D, $B752),SUMIFS('무신사 메타 광고'!$N:$N,'무신사 메타 광고'!$I:$I,$C$4,'무신사 메타 광고'!$D:$D,$B752))</f>
        <v>0</v>
      </c>
      <c r="I752" s="10">
        <f>IF($C$4="", SUMIFS('무신사 메타 광고'!$U:$U, '무신사 메타 광고'!$D:$D, $B752),SUMIFS('무신사 메타 광고'!$U:$U,'무신사 메타 광고'!$I:$I,$C$4,'무신사 메타 광고'!$D:$D,$B752))</f>
        <v>0</v>
      </c>
      <c r="J752" s="11">
        <f t="shared" si="28"/>
        <v>0</v>
      </c>
      <c r="K752" s="11">
        <f t="shared" si="29"/>
        <v>0</v>
      </c>
      <c r="L752" s="12" t="str">
        <f t="shared" si="30"/>
        <v xml:space="preserve"> </v>
      </c>
      <c r="N752" s="10">
        <f>IF($C$4="", SUMIFS('무신사 메타 광고'!$X:$X, '무신사 메타 광고'!$D:$D, $B752),SUMIFS('무신사 메타 광고'!$X:$X,'무신사 메타 광고'!I:I,$C$4,'무신사 메타 광고'!D:D,$B752))</f>
        <v>0</v>
      </c>
      <c r="O752" s="11">
        <f t="shared" si="31"/>
        <v>0</v>
      </c>
      <c r="R752" s="13"/>
      <c r="S752" s="10">
        <f>IF($S$4="", SUMIFS('무신사 메타 광고'!$L:$L, '무신사 메타 광고'!$C:$C, $R752),SUMIFS('무신사 메타 광고'!L:L,'무신사 메타 광고'!$I:$I,$S$4,'무신사 메타 광고'!$C:$C,$R752))</f>
        <v>0</v>
      </c>
      <c r="T752" s="10">
        <f>IF($S$4="", SUMIFS('무신사 메타 광고'!$V:$V, '무신사 메타 광고'!$C:$C, $R752),SUMIFS('무신사 메타 광고'!$V:$V,'무신사 메타 광고'!$I:$I,$S$4,'무신사 메타 광고'!$C:$C,$R752))</f>
        <v>0</v>
      </c>
      <c r="U752" s="11">
        <f t="shared" si="32"/>
        <v>0</v>
      </c>
      <c r="V752" s="12" t="str">
        <f t="shared" si="36"/>
        <v xml:space="preserve"> </v>
      </c>
      <c r="W752" s="10">
        <f>IF($S$4="", SUMIFS('무신사 메타 광고'!$K:$K, '무신사 메타 광고'!$C:$C, $R752),SUMIFS('무신사 메타 광고'!$K:$K,'무신사 메타 광고'!$I:$I,$S$4,'무신사 메타 광고'!$C:$C,$R752))</f>
        <v>0</v>
      </c>
      <c r="X752" s="10">
        <f>IF($S$4="", SUMIFS('무신사 메타 광고'!$N:$N, '무신사 메타 광고'!$C:$C, $R752),SUMIFS('무신사 메타 광고'!$N:$N,'무신사 메타 광고'!$I:$I,$S$4,'무신사 메타 광고'!$C:$C,$R752))</f>
        <v>0</v>
      </c>
      <c r="Y752" s="11">
        <f t="shared" si="33"/>
        <v>0</v>
      </c>
      <c r="Z752" s="12" t="str">
        <f t="shared" si="37"/>
        <v xml:space="preserve"> </v>
      </c>
      <c r="AB752" s="10">
        <f>IF($S$4="", SUMIFS('무신사 메타 광고'!$X:$X, '무신사 메타 광고'!$C:$C, $R752),SUMIFS('무신사 메타 광고'!$X:$X,'무신사 메타 광고'!$I:$I,$S$4,'무신사 메타 광고'!$C:$C,$R752))</f>
        <v>0</v>
      </c>
      <c r="AC752" s="11">
        <f t="shared" si="34"/>
        <v>0</v>
      </c>
    </row>
    <row r="753" spans="2:29">
      <c r="B753" s="9"/>
      <c r="C753" s="10">
        <f>IF($C$4="", SUMIFS('무신사 메타 광고'!$L:$L, '무신사 메타 광고'!$D:$D, $B753), SUMIFS('무신사 메타 광고'!$L:$L, '무신사 메타 광고'!$I:$I, $C$4, '무신사 메타 광고'!$D:$D, $B753))</f>
        <v>0</v>
      </c>
      <c r="D753" s="10">
        <f>IF($C$4="", SUMIFS('무신사 메타 광고'!$V:$V, '무신사 메타 광고'!$D:$D, $B753), SUMIFS('무신사 메타 광고'!$V:$V,'무신사 메타 광고'!$I:$I,$C$4,'무신사 메타 광고'!$D:$D,$B753))</f>
        <v>0</v>
      </c>
      <c r="E753" s="11">
        <f t="shared" si="27"/>
        <v>0</v>
      </c>
      <c r="F753" s="12" t="str">
        <f t="shared" si="35"/>
        <v xml:space="preserve"> </v>
      </c>
      <c r="G753" s="10">
        <f>IF($C$4="", SUMIFS('무신사 메타 광고'!$K:$K, '무신사 메타 광고'!$D:$D, $B753), SUMIFS('무신사 메타 광고'!$K:$K,'무신사 메타 광고'!$I:$I,$C$4,'무신사 메타 광고'!D:D,$B753))</f>
        <v>0</v>
      </c>
      <c r="H753" s="10">
        <f>IF($C$4="", SUMIFS('무신사 메타 광고'!$N:$N, '무신사 메타 광고'!$D:$D, $B753),SUMIFS('무신사 메타 광고'!$N:$N,'무신사 메타 광고'!$I:$I,$C$4,'무신사 메타 광고'!$D:$D,$B753))</f>
        <v>0</v>
      </c>
      <c r="I753" s="10">
        <f>IF($C$4="", SUMIFS('무신사 메타 광고'!$U:$U, '무신사 메타 광고'!$D:$D, $B753),SUMIFS('무신사 메타 광고'!$U:$U,'무신사 메타 광고'!$I:$I,$C$4,'무신사 메타 광고'!$D:$D,$B753))</f>
        <v>0</v>
      </c>
      <c r="J753" s="11">
        <f t="shared" si="28"/>
        <v>0</v>
      </c>
      <c r="K753" s="11">
        <f t="shared" si="29"/>
        <v>0</v>
      </c>
      <c r="L753" s="12" t="str">
        <f t="shared" si="30"/>
        <v xml:space="preserve"> </v>
      </c>
      <c r="N753" s="10">
        <f>IF($C$4="", SUMIFS('무신사 메타 광고'!$X:$X, '무신사 메타 광고'!$D:$D, $B753),SUMIFS('무신사 메타 광고'!$X:$X,'무신사 메타 광고'!I:I,$C$4,'무신사 메타 광고'!D:D,$B753))</f>
        <v>0</v>
      </c>
      <c r="O753" s="11">
        <f t="shared" si="31"/>
        <v>0</v>
      </c>
      <c r="R753" s="13"/>
      <c r="S753" s="10">
        <f>IF($S$4="", SUMIFS('무신사 메타 광고'!$L:$L, '무신사 메타 광고'!$C:$C, $R753),SUMIFS('무신사 메타 광고'!L:L,'무신사 메타 광고'!$I:$I,$S$4,'무신사 메타 광고'!$C:$C,$R753))</f>
        <v>0</v>
      </c>
      <c r="T753" s="10">
        <f>IF($S$4="", SUMIFS('무신사 메타 광고'!$V:$V, '무신사 메타 광고'!$C:$C, $R753),SUMIFS('무신사 메타 광고'!$V:$V,'무신사 메타 광고'!$I:$I,$S$4,'무신사 메타 광고'!$C:$C,$R753))</f>
        <v>0</v>
      </c>
      <c r="U753" s="11">
        <f t="shared" si="32"/>
        <v>0</v>
      </c>
      <c r="V753" s="12" t="str">
        <f t="shared" si="36"/>
        <v xml:space="preserve"> </v>
      </c>
      <c r="W753" s="10">
        <f>IF($S$4="", SUMIFS('무신사 메타 광고'!$K:$K, '무신사 메타 광고'!$C:$C, $R753),SUMIFS('무신사 메타 광고'!$K:$K,'무신사 메타 광고'!$I:$I,$S$4,'무신사 메타 광고'!$C:$C,$R753))</f>
        <v>0</v>
      </c>
      <c r="X753" s="10">
        <f>IF($S$4="", SUMIFS('무신사 메타 광고'!$N:$N, '무신사 메타 광고'!$C:$C, $R753),SUMIFS('무신사 메타 광고'!$N:$N,'무신사 메타 광고'!$I:$I,$S$4,'무신사 메타 광고'!$C:$C,$R753))</f>
        <v>0</v>
      </c>
      <c r="Y753" s="11">
        <f t="shared" si="33"/>
        <v>0</v>
      </c>
      <c r="Z753" s="12" t="str">
        <f t="shared" si="37"/>
        <v xml:space="preserve"> </v>
      </c>
      <c r="AB753" s="10">
        <f>IF($S$4="", SUMIFS('무신사 메타 광고'!$X:$X, '무신사 메타 광고'!$C:$C, $R753),SUMIFS('무신사 메타 광고'!$X:$X,'무신사 메타 광고'!$I:$I,$S$4,'무신사 메타 광고'!$C:$C,$R753))</f>
        <v>0</v>
      </c>
      <c r="AC753" s="11">
        <f t="shared" si="34"/>
        <v>0</v>
      </c>
    </row>
    <row r="754" spans="2:29">
      <c r="B754" s="9"/>
      <c r="C754" s="10">
        <f>IF($C$4="", SUMIFS('무신사 메타 광고'!$L:$L, '무신사 메타 광고'!$D:$D, $B754), SUMIFS('무신사 메타 광고'!$L:$L, '무신사 메타 광고'!$I:$I, $C$4, '무신사 메타 광고'!$D:$D, $B754))</f>
        <v>0</v>
      </c>
      <c r="D754" s="10">
        <f>IF($C$4="", SUMIFS('무신사 메타 광고'!$V:$V, '무신사 메타 광고'!$D:$D, $B754), SUMIFS('무신사 메타 광고'!$V:$V,'무신사 메타 광고'!$I:$I,$C$4,'무신사 메타 광고'!$D:$D,$B754))</f>
        <v>0</v>
      </c>
      <c r="E754" s="11">
        <f t="shared" si="27"/>
        <v>0</v>
      </c>
      <c r="F754" s="12" t="str">
        <f t="shared" si="35"/>
        <v xml:space="preserve"> </v>
      </c>
      <c r="G754" s="10">
        <f>IF($C$4="", SUMIFS('무신사 메타 광고'!$K:$K, '무신사 메타 광고'!$D:$D, $B754), SUMIFS('무신사 메타 광고'!$K:$K,'무신사 메타 광고'!$I:$I,$C$4,'무신사 메타 광고'!D:D,$B754))</f>
        <v>0</v>
      </c>
      <c r="H754" s="10">
        <f>IF($C$4="", SUMIFS('무신사 메타 광고'!$N:$N, '무신사 메타 광고'!$D:$D, $B754),SUMIFS('무신사 메타 광고'!$N:$N,'무신사 메타 광고'!$I:$I,$C$4,'무신사 메타 광고'!$D:$D,$B754))</f>
        <v>0</v>
      </c>
      <c r="I754" s="10">
        <f>IF($C$4="", SUMIFS('무신사 메타 광고'!$U:$U, '무신사 메타 광고'!$D:$D, $B754),SUMIFS('무신사 메타 광고'!$U:$U,'무신사 메타 광고'!$I:$I,$C$4,'무신사 메타 광고'!$D:$D,$B754))</f>
        <v>0</v>
      </c>
      <c r="J754" s="11">
        <f t="shared" si="28"/>
        <v>0</v>
      </c>
      <c r="K754" s="11">
        <f t="shared" si="29"/>
        <v>0</v>
      </c>
      <c r="L754" s="12" t="str">
        <f t="shared" si="30"/>
        <v xml:space="preserve"> </v>
      </c>
      <c r="N754" s="10">
        <f>IF($C$4="", SUMIFS('무신사 메타 광고'!$X:$X, '무신사 메타 광고'!$D:$D, $B754),SUMIFS('무신사 메타 광고'!$X:$X,'무신사 메타 광고'!I:I,$C$4,'무신사 메타 광고'!D:D,$B754))</f>
        <v>0</v>
      </c>
      <c r="O754" s="11">
        <f t="shared" si="31"/>
        <v>0</v>
      </c>
      <c r="R754" s="13"/>
      <c r="S754" s="10">
        <f>IF($S$4="", SUMIFS('무신사 메타 광고'!$L:$L, '무신사 메타 광고'!$C:$C, $R754),SUMIFS('무신사 메타 광고'!L:L,'무신사 메타 광고'!$I:$I,$S$4,'무신사 메타 광고'!$C:$C,$R754))</f>
        <v>0</v>
      </c>
      <c r="T754" s="10">
        <f>IF($S$4="", SUMIFS('무신사 메타 광고'!$V:$V, '무신사 메타 광고'!$C:$C, $R754),SUMIFS('무신사 메타 광고'!$V:$V,'무신사 메타 광고'!$I:$I,$S$4,'무신사 메타 광고'!$C:$C,$R754))</f>
        <v>0</v>
      </c>
      <c r="U754" s="11">
        <f t="shared" si="32"/>
        <v>0</v>
      </c>
      <c r="V754" s="12" t="str">
        <f t="shared" si="36"/>
        <v xml:space="preserve"> </v>
      </c>
      <c r="W754" s="10">
        <f>IF($S$4="", SUMIFS('무신사 메타 광고'!$K:$K, '무신사 메타 광고'!$C:$C, $R754),SUMIFS('무신사 메타 광고'!$K:$K,'무신사 메타 광고'!$I:$I,$S$4,'무신사 메타 광고'!$C:$C,$R754))</f>
        <v>0</v>
      </c>
      <c r="X754" s="10">
        <f>IF($S$4="", SUMIFS('무신사 메타 광고'!$N:$N, '무신사 메타 광고'!$C:$C, $R754),SUMIFS('무신사 메타 광고'!$N:$N,'무신사 메타 광고'!$I:$I,$S$4,'무신사 메타 광고'!$C:$C,$R754))</f>
        <v>0</v>
      </c>
      <c r="Y754" s="11">
        <f t="shared" si="33"/>
        <v>0</v>
      </c>
      <c r="Z754" s="12" t="str">
        <f t="shared" si="37"/>
        <v xml:space="preserve"> </v>
      </c>
      <c r="AB754" s="10">
        <f>IF($S$4="", SUMIFS('무신사 메타 광고'!$X:$X, '무신사 메타 광고'!$C:$C, $R754),SUMIFS('무신사 메타 광고'!$X:$X,'무신사 메타 광고'!$I:$I,$S$4,'무신사 메타 광고'!$C:$C,$R754))</f>
        <v>0</v>
      </c>
      <c r="AC754" s="11">
        <f t="shared" si="34"/>
        <v>0</v>
      </c>
    </row>
    <row r="755" spans="2:29">
      <c r="B755" s="9"/>
      <c r="C755" s="10">
        <f>IF($C$4="", SUMIFS('무신사 메타 광고'!$L:$L, '무신사 메타 광고'!$D:$D, $B755), SUMIFS('무신사 메타 광고'!$L:$L, '무신사 메타 광고'!$I:$I, $C$4, '무신사 메타 광고'!$D:$D, $B755))</f>
        <v>0</v>
      </c>
      <c r="D755" s="10">
        <f>IF($C$4="", SUMIFS('무신사 메타 광고'!$V:$V, '무신사 메타 광고'!$D:$D, $B755), SUMIFS('무신사 메타 광고'!$V:$V,'무신사 메타 광고'!$I:$I,$C$4,'무신사 메타 광고'!$D:$D,$B755))</f>
        <v>0</v>
      </c>
      <c r="E755" s="11">
        <f t="shared" si="27"/>
        <v>0</v>
      </c>
      <c r="F755" s="12" t="str">
        <f t="shared" si="35"/>
        <v xml:space="preserve"> </v>
      </c>
      <c r="G755" s="10">
        <f>IF($C$4="", SUMIFS('무신사 메타 광고'!$K:$K, '무신사 메타 광고'!$D:$D, $B755), SUMIFS('무신사 메타 광고'!$K:$K,'무신사 메타 광고'!$I:$I,$C$4,'무신사 메타 광고'!D:D,$B755))</f>
        <v>0</v>
      </c>
      <c r="H755" s="10">
        <f>IF($C$4="", SUMIFS('무신사 메타 광고'!$N:$N, '무신사 메타 광고'!$D:$D, $B755),SUMIFS('무신사 메타 광고'!$N:$N,'무신사 메타 광고'!$I:$I,$C$4,'무신사 메타 광고'!$D:$D,$B755))</f>
        <v>0</v>
      </c>
      <c r="I755" s="10">
        <f>IF($C$4="", SUMIFS('무신사 메타 광고'!$U:$U, '무신사 메타 광고'!$D:$D, $B755),SUMIFS('무신사 메타 광고'!$U:$U,'무신사 메타 광고'!$I:$I,$C$4,'무신사 메타 광고'!$D:$D,$B755))</f>
        <v>0</v>
      </c>
      <c r="J755" s="11">
        <f t="shared" si="28"/>
        <v>0</v>
      </c>
      <c r="K755" s="11">
        <f t="shared" si="29"/>
        <v>0</v>
      </c>
      <c r="L755" s="12" t="str">
        <f t="shared" si="30"/>
        <v xml:space="preserve"> </v>
      </c>
      <c r="N755" s="10">
        <f>IF($C$4="", SUMIFS('무신사 메타 광고'!$X:$X, '무신사 메타 광고'!$D:$D, $B755),SUMIFS('무신사 메타 광고'!$X:$X,'무신사 메타 광고'!I:I,$C$4,'무신사 메타 광고'!D:D,$B755))</f>
        <v>0</v>
      </c>
      <c r="O755" s="11">
        <f t="shared" si="31"/>
        <v>0</v>
      </c>
      <c r="R755" s="13"/>
      <c r="S755" s="10">
        <f>IF($S$4="", SUMIFS('무신사 메타 광고'!$L:$L, '무신사 메타 광고'!$C:$C, $R755),SUMIFS('무신사 메타 광고'!L:L,'무신사 메타 광고'!$I:$I,$S$4,'무신사 메타 광고'!$C:$C,$R755))</f>
        <v>0</v>
      </c>
      <c r="T755" s="10">
        <f>IF($S$4="", SUMIFS('무신사 메타 광고'!$V:$V, '무신사 메타 광고'!$C:$C, $R755),SUMIFS('무신사 메타 광고'!$V:$V,'무신사 메타 광고'!$I:$I,$S$4,'무신사 메타 광고'!$C:$C,$R755))</f>
        <v>0</v>
      </c>
      <c r="U755" s="11">
        <f t="shared" si="32"/>
        <v>0</v>
      </c>
      <c r="V755" s="12" t="str">
        <f t="shared" si="36"/>
        <v xml:space="preserve"> </v>
      </c>
      <c r="W755" s="10">
        <f>IF($S$4="", SUMIFS('무신사 메타 광고'!$K:$K, '무신사 메타 광고'!$C:$C, $R755),SUMIFS('무신사 메타 광고'!$K:$K,'무신사 메타 광고'!$I:$I,$S$4,'무신사 메타 광고'!$C:$C,$R755))</f>
        <v>0</v>
      </c>
      <c r="X755" s="10">
        <f>IF($S$4="", SUMIFS('무신사 메타 광고'!$N:$N, '무신사 메타 광고'!$C:$C, $R755),SUMIFS('무신사 메타 광고'!$N:$N,'무신사 메타 광고'!$I:$I,$S$4,'무신사 메타 광고'!$C:$C,$R755))</f>
        <v>0</v>
      </c>
      <c r="Y755" s="11">
        <f t="shared" si="33"/>
        <v>0</v>
      </c>
      <c r="Z755" s="12" t="str">
        <f t="shared" si="37"/>
        <v xml:space="preserve"> </v>
      </c>
      <c r="AB755" s="10">
        <f>IF($S$4="", SUMIFS('무신사 메타 광고'!$X:$X, '무신사 메타 광고'!$C:$C, $R755),SUMIFS('무신사 메타 광고'!$X:$X,'무신사 메타 광고'!$I:$I,$S$4,'무신사 메타 광고'!$C:$C,$R755))</f>
        <v>0</v>
      </c>
      <c r="AC755" s="11">
        <f t="shared" si="34"/>
        <v>0</v>
      </c>
    </row>
    <row r="756" spans="2:29">
      <c r="B756" s="9"/>
      <c r="C756" s="10">
        <f>IF($C$4="", SUMIFS('무신사 메타 광고'!$L:$L, '무신사 메타 광고'!$D:$D, $B756), SUMIFS('무신사 메타 광고'!$L:$L, '무신사 메타 광고'!$I:$I, $C$4, '무신사 메타 광고'!$D:$D, $B756))</f>
        <v>0</v>
      </c>
      <c r="D756" s="10">
        <f>IF($C$4="", SUMIFS('무신사 메타 광고'!$V:$V, '무신사 메타 광고'!$D:$D, $B756), SUMIFS('무신사 메타 광고'!$V:$V,'무신사 메타 광고'!$I:$I,$C$4,'무신사 메타 광고'!$D:$D,$B756))</f>
        <v>0</v>
      </c>
      <c r="E756" s="11">
        <f t="shared" si="27"/>
        <v>0</v>
      </c>
      <c r="F756" s="12" t="str">
        <f t="shared" si="35"/>
        <v xml:space="preserve"> </v>
      </c>
      <c r="G756" s="10">
        <f>IF($C$4="", SUMIFS('무신사 메타 광고'!$K:$K, '무신사 메타 광고'!$D:$D, $B756), SUMIFS('무신사 메타 광고'!$K:$K,'무신사 메타 광고'!$I:$I,$C$4,'무신사 메타 광고'!D:D,$B756))</f>
        <v>0</v>
      </c>
      <c r="H756" s="10">
        <f>IF($C$4="", SUMIFS('무신사 메타 광고'!$N:$N, '무신사 메타 광고'!$D:$D, $B756),SUMIFS('무신사 메타 광고'!$N:$N,'무신사 메타 광고'!$I:$I,$C$4,'무신사 메타 광고'!$D:$D,$B756))</f>
        <v>0</v>
      </c>
      <c r="I756" s="10">
        <f>IF($C$4="", SUMIFS('무신사 메타 광고'!$U:$U, '무신사 메타 광고'!$D:$D, $B756),SUMIFS('무신사 메타 광고'!$U:$U,'무신사 메타 광고'!$I:$I,$C$4,'무신사 메타 광고'!$D:$D,$B756))</f>
        <v>0</v>
      </c>
      <c r="J756" s="11">
        <f t="shared" si="28"/>
        <v>0</v>
      </c>
      <c r="K756" s="11">
        <f t="shared" si="29"/>
        <v>0</v>
      </c>
      <c r="L756" s="12" t="str">
        <f t="shared" si="30"/>
        <v xml:space="preserve"> </v>
      </c>
      <c r="N756" s="10">
        <f>IF($C$4="", SUMIFS('무신사 메타 광고'!$X:$X, '무신사 메타 광고'!$D:$D, $B756),SUMIFS('무신사 메타 광고'!$X:$X,'무신사 메타 광고'!I:I,$C$4,'무신사 메타 광고'!D:D,$B756))</f>
        <v>0</v>
      </c>
      <c r="O756" s="11">
        <f t="shared" si="31"/>
        <v>0</v>
      </c>
      <c r="R756" s="13"/>
      <c r="S756" s="10">
        <f>IF($S$4="", SUMIFS('무신사 메타 광고'!$L:$L, '무신사 메타 광고'!$C:$C, $R756),SUMIFS('무신사 메타 광고'!L:L,'무신사 메타 광고'!$I:$I,$S$4,'무신사 메타 광고'!$C:$C,$R756))</f>
        <v>0</v>
      </c>
      <c r="T756" s="10">
        <f>IF($S$4="", SUMIFS('무신사 메타 광고'!$V:$V, '무신사 메타 광고'!$C:$C, $R756),SUMIFS('무신사 메타 광고'!$V:$V,'무신사 메타 광고'!$I:$I,$S$4,'무신사 메타 광고'!$C:$C,$R756))</f>
        <v>0</v>
      </c>
      <c r="U756" s="11">
        <f t="shared" si="32"/>
        <v>0</v>
      </c>
      <c r="V756" s="12" t="str">
        <f t="shared" si="36"/>
        <v xml:space="preserve"> </v>
      </c>
      <c r="W756" s="10">
        <f>IF($S$4="", SUMIFS('무신사 메타 광고'!$K:$K, '무신사 메타 광고'!$C:$C, $R756),SUMIFS('무신사 메타 광고'!$K:$K,'무신사 메타 광고'!$I:$I,$S$4,'무신사 메타 광고'!$C:$C,$R756))</f>
        <v>0</v>
      </c>
      <c r="X756" s="10">
        <f>IF($S$4="", SUMIFS('무신사 메타 광고'!$N:$N, '무신사 메타 광고'!$C:$C, $R756),SUMIFS('무신사 메타 광고'!$N:$N,'무신사 메타 광고'!$I:$I,$S$4,'무신사 메타 광고'!$C:$C,$R756))</f>
        <v>0</v>
      </c>
      <c r="Y756" s="11">
        <f t="shared" si="33"/>
        <v>0</v>
      </c>
      <c r="Z756" s="12" t="str">
        <f t="shared" si="37"/>
        <v xml:space="preserve"> </v>
      </c>
      <c r="AB756" s="10">
        <f>IF($S$4="", SUMIFS('무신사 메타 광고'!$X:$X, '무신사 메타 광고'!$C:$C, $R756),SUMIFS('무신사 메타 광고'!$X:$X,'무신사 메타 광고'!$I:$I,$S$4,'무신사 메타 광고'!$C:$C,$R756))</f>
        <v>0</v>
      </c>
      <c r="AC756" s="11">
        <f t="shared" si="34"/>
        <v>0</v>
      </c>
    </row>
    <row r="757" spans="2:29">
      <c r="B757" s="9"/>
      <c r="C757" s="10">
        <f>IF($C$4="", SUMIFS('무신사 메타 광고'!$L:$L, '무신사 메타 광고'!$D:$D, $B757), SUMIFS('무신사 메타 광고'!$L:$L, '무신사 메타 광고'!$I:$I, $C$4, '무신사 메타 광고'!$D:$D, $B757))</f>
        <v>0</v>
      </c>
      <c r="D757" s="10">
        <f>IF($C$4="", SUMIFS('무신사 메타 광고'!$V:$V, '무신사 메타 광고'!$D:$D, $B757), SUMIFS('무신사 메타 광고'!$V:$V,'무신사 메타 광고'!$I:$I,$C$4,'무신사 메타 광고'!$D:$D,$B757))</f>
        <v>0</v>
      </c>
      <c r="E757" s="11">
        <f t="shared" si="27"/>
        <v>0</v>
      </c>
      <c r="F757" s="12" t="str">
        <f t="shared" si="35"/>
        <v xml:space="preserve"> </v>
      </c>
      <c r="G757" s="10">
        <f>IF($C$4="", SUMIFS('무신사 메타 광고'!$K:$K, '무신사 메타 광고'!$D:$D, $B757), SUMIFS('무신사 메타 광고'!$K:$K,'무신사 메타 광고'!$I:$I,$C$4,'무신사 메타 광고'!D:D,$B757))</f>
        <v>0</v>
      </c>
      <c r="H757" s="10">
        <f>IF($C$4="", SUMIFS('무신사 메타 광고'!$N:$N, '무신사 메타 광고'!$D:$D, $B757),SUMIFS('무신사 메타 광고'!$N:$N,'무신사 메타 광고'!$I:$I,$C$4,'무신사 메타 광고'!$D:$D,$B757))</f>
        <v>0</v>
      </c>
      <c r="I757" s="10">
        <f>IF($C$4="", SUMIFS('무신사 메타 광고'!$U:$U, '무신사 메타 광고'!$D:$D, $B757),SUMIFS('무신사 메타 광고'!$U:$U,'무신사 메타 광고'!$I:$I,$C$4,'무신사 메타 광고'!$D:$D,$B757))</f>
        <v>0</v>
      </c>
      <c r="J757" s="11">
        <f t="shared" si="28"/>
        <v>0</v>
      </c>
      <c r="K757" s="11">
        <f t="shared" si="29"/>
        <v>0</v>
      </c>
      <c r="L757" s="12" t="str">
        <f t="shared" si="30"/>
        <v xml:space="preserve"> </v>
      </c>
      <c r="N757" s="10">
        <f>IF($C$4="", SUMIFS('무신사 메타 광고'!$X:$X, '무신사 메타 광고'!$D:$D, $B757),SUMIFS('무신사 메타 광고'!$X:$X,'무신사 메타 광고'!I:I,$C$4,'무신사 메타 광고'!D:D,$B757))</f>
        <v>0</v>
      </c>
      <c r="O757" s="11">
        <f t="shared" si="31"/>
        <v>0</v>
      </c>
      <c r="R757" s="13"/>
      <c r="S757" s="10">
        <f>IF($S$4="", SUMIFS('무신사 메타 광고'!$L:$L, '무신사 메타 광고'!$C:$C, $R757),SUMIFS('무신사 메타 광고'!L:L,'무신사 메타 광고'!$I:$I,$S$4,'무신사 메타 광고'!$C:$C,$R757))</f>
        <v>0</v>
      </c>
      <c r="T757" s="10">
        <f>IF($S$4="", SUMIFS('무신사 메타 광고'!$V:$V, '무신사 메타 광고'!$C:$C, $R757),SUMIFS('무신사 메타 광고'!$V:$V,'무신사 메타 광고'!$I:$I,$S$4,'무신사 메타 광고'!$C:$C,$R757))</f>
        <v>0</v>
      </c>
      <c r="U757" s="11">
        <f t="shared" si="32"/>
        <v>0</v>
      </c>
      <c r="V757" s="12" t="str">
        <f t="shared" si="36"/>
        <v xml:space="preserve"> </v>
      </c>
      <c r="W757" s="10">
        <f>IF($S$4="", SUMIFS('무신사 메타 광고'!$K:$K, '무신사 메타 광고'!$C:$C, $R757),SUMIFS('무신사 메타 광고'!$K:$K,'무신사 메타 광고'!$I:$I,$S$4,'무신사 메타 광고'!$C:$C,$R757))</f>
        <v>0</v>
      </c>
      <c r="X757" s="10">
        <f>IF($S$4="", SUMIFS('무신사 메타 광고'!$N:$N, '무신사 메타 광고'!$C:$C, $R757),SUMIFS('무신사 메타 광고'!$N:$N,'무신사 메타 광고'!$I:$I,$S$4,'무신사 메타 광고'!$C:$C,$R757))</f>
        <v>0</v>
      </c>
      <c r="Y757" s="11">
        <f t="shared" si="33"/>
        <v>0</v>
      </c>
      <c r="Z757" s="12" t="str">
        <f t="shared" si="37"/>
        <v xml:space="preserve"> </v>
      </c>
      <c r="AB757" s="10">
        <f>IF($S$4="", SUMIFS('무신사 메타 광고'!$X:$X, '무신사 메타 광고'!$C:$C, $R757),SUMIFS('무신사 메타 광고'!$X:$X,'무신사 메타 광고'!$I:$I,$S$4,'무신사 메타 광고'!$C:$C,$R757))</f>
        <v>0</v>
      </c>
      <c r="AC757" s="11">
        <f t="shared" si="34"/>
        <v>0</v>
      </c>
    </row>
    <row r="758" spans="2:29">
      <c r="B758" s="9"/>
      <c r="C758" s="10">
        <f>IF($C$4="", SUMIFS('무신사 메타 광고'!$L:$L, '무신사 메타 광고'!$D:$D, $B758), SUMIFS('무신사 메타 광고'!$L:$L, '무신사 메타 광고'!$I:$I, $C$4, '무신사 메타 광고'!$D:$D, $B758))</f>
        <v>0</v>
      </c>
      <c r="D758" s="10">
        <f>IF($C$4="", SUMIFS('무신사 메타 광고'!$V:$V, '무신사 메타 광고'!$D:$D, $B758), SUMIFS('무신사 메타 광고'!$V:$V,'무신사 메타 광고'!$I:$I,$C$4,'무신사 메타 광고'!$D:$D,$B758))</f>
        <v>0</v>
      </c>
      <c r="E758" s="11">
        <f t="shared" si="27"/>
        <v>0</v>
      </c>
      <c r="F758" s="12" t="str">
        <f t="shared" si="35"/>
        <v xml:space="preserve"> </v>
      </c>
      <c r="G758" s="10">
        <f>IF($C$4="", SUMIFS('무신사 메타 광고'!$K:$K, '무신사 메타 광고'!$D:$D, $B758), SUMIFS('무신사 메타 광고'!$K:$K,'무신사 메타 광고'!$I:$I,$C$4,'무신사 메타 광고'!D:D,$B758))</f>
        <v>0</v>
      </c>
      <c r="H758" s="10">
        <f>IF($C$4="", SUMIFS('무신사 메타 광고'!$N:$N, '무신사 메타 광고'!$D:$D, $B758),SUMIFS('무신사 메타 광고'!$N:$N,'무신사 메타 광고'!$I:$I,$C$4,'무신사 메타 광고'!$D:$D,$B758))</f>
        <v>0</v>
      </c>
      <c r="I758" s="10">
        <f>IF($C$4="", SUMIFS('무신사 메타 광고'!$U:$U, '무신사 메타 광고'!$D:$D, $B758),SUMIFS('무신사 메타 광고'!$U:$U,'무신사 메타 광고'!$I:$I,$C$4,'무신사 메타 광고'!$D:$D,$B758))</f>
        <v>0</v>
      </c>
      <c r="J758" s="11">
        <f t="shared" si="28"/>
        <v>0</v>
      </c>
      <c r="K758" s="11">
        <f t="shared" si="29"/>
        <v>0</v>
      </c>
      <c r="L758" s="12" t="str">
        <f t="shared" si="30"/>
        <v xml:space="preserve"> </v>
      </c>
      <c r="N758" s="10">
        <f>IF($C$4="", SUMIFS('무신사 메타 광고'!$X:$X, '무신사 메타 광고'!$D:$D, $B758),SUMIFS('무신사 메타 광고'!$X:$X,'무신사 메타 광고'!I:I,$C$4,'무신사 메타 광고'!D:D,$B758))</f>
        <v>0</v>
      </c>
      <c r="O758" s="11">
        <f t="shared" si="31"/>
        <v>0</v>
      </c>
      <c r="R758" s="13"/>
      <c r="S758" s="10">
        <f>IF($S$4="", SUMIFS('무신사 메타 광고'!$L:$L, '무신사 메타 광고'!$C:$C, $R758),SUMIFS('무신사 메타 광고'!L:L,'무신사 메타 광고'!$I:$I,$S$4,'무신사 메타 광고'!$C:$C,$R758))</f>
        <v>0</v>
      </c>
      <c r="T758" s="10">
        <f>IF($S$4="", SUMIFS('무신사 메타 광고'!$V:$V, '무신사 메타 광고'!$C:$C, $R758),SUMIFS('무신사 메타 광고'!$V:$V,'무신사 메타 광고'!$I:$I,$S$4,'무신사 메타 광고'!$C:$C,$R758))</f>
        <v>0</v>
      </c>
      <c r="U758" s="11">
        <f t="shared" si="32"/>
        <v>0</v>
      </c>
      <c r="V758" s="12" t="str">
        <f t="shared" si="36"/>
        <v xml:space="preserve"> </v>
      </c>
      <c r="W758" s="10">
        <f>IF($S$4="", SUMIFS('무신사 메타 광고'!$K:$K, '무신사 메타 광고'!$C:$C, $R758),SUMIFS('무신사 메타 광고'!$K:$K,'무신사 메타 광고'!$I:$I,$S$4,'무신사 메타 광고'!$C:$C,$R758))</f>
        <v>0</v>
      </c>
      <c r="X758" s="10">
        <f>IF($S$4="", SUMIFS('무신사 메타 광고'!$N:$N, '무신사 메타 광고'!$C:$C, $R758),SUMIFS('무신사 메타 광고'!$N:$N,'무신사 메타 광고'!$I:$I,$S$4,'무신사 메타 광고'!$C:$C,$R758))</f>
        <v>0</v>
      </c>
      <c r="Y758" s="11">
        <f t="shared" si="33"/>
        <v>0</v>
      </c>
      <c r="Z758" s="12" t="str">
        <f t="shared" si="37"/>
        <v xml:space="preserve"> </v>
      </c>
      <c r="AB758" s="10">
        <f>IF($S$4="", SUMIFS('무신사 메타 광고'!$X:$X, '무신사 메타 광고'!$C:$C, $R758),SUMIFS('무신사 메타 광고'!$X:$X,'무신사 메타 광고'!$I:$I,$S$4,'무신사 메타 광고'!$C:$C,$R758))</f>
        <v>0</v>
      </c>
      <c r="AC758" s="11">
        <f t="shared" si="34"/>
        <v>0</v>
      </c>
    </row>
    <row r="759" spans="2:29">
      <c r="B759" s="9"/>
      <c r="C759" s="10">
        <f>IF($C$4="", SUMIFS('무신사 메타 광고'!$L:$L, '무신사 메타 광고'!$D:$D, $B759), SUMIFS('무신사 메타 광고'!$L:$L, '무신사 메타 광고'!$I:$I, $C$4, '무신사 메타 광고'!$D:$D, $B759))</f>
        <v>0</v>
      </c>
      <c r="D759" s="10">
        <f>IF($C$4="", SUMIFS('무신사 메타 광고'!$V:$V, '무신사 메타 광고'!$D:$D, $B759), SUMIFS('무신사 메타 광고'!$V:$V,'무신사 메타 광고'!$I:$I,$C$4,'무신사 메타 광고'!$D:$D,$B759))</f>
        <v>0</v>
      </c>
      <c r="E759" s="11">
        <f t="shared" si="27"/>
        <v>0</v>
      </c>
      <c r="F759" s="12" t="str">
        <f t="shared" si="35"/>
        <v xml:space="preserve"> </v>
      </c>
      <c r="G759" s="10">
        <f>IF($C$4="", SUMIFS('무신사 메타 광고'!$K:$K, '무신사 메타 광고'!$D:$D, $B759), SUMIFS('무신사 메타 광고'!$K:$K,'무신사 메타 광고'!$I:$I,$C$4,'무신사 메타 광고'!D:D,$B759))</f>
        <v>0</v>
      </c>
      <c r="H759" s="10">
        <f>IF($C$4="", SUMIFS('무신사 메타 광고'!$N:$N, '무신사 메타 광고'!$D:$D, $B759),SUMIFS('무신사 메타 광고'!$N:$N,'무신사 메타 광고'!$I:$I,$C$4,'무신사 메타 광고'!$D:$D,$B759))</f>
        <v>0</v>
      </c>
      <c r="I759" s="10">
        <f>IF($C$4="", SUMIFS('무신사 메타 광고'!$U:$U, '무신사 메타 광고'!$D:$D, $B759),SUMIFS('무신사 메타 광고'!$U:$U,'무신사 메타 광고'!$I:$I,$C$4,'무신사 메타 광고'!$D:$D,$B759))</f>
        <v>0</v>
      </c>
      <c r="J759" s="11">
        <f t="shared" si="28"/>
        <v>0</v>
      </c>
      <c r="K759" s="11">
        <f t="shared" si="29"/>
        <v>0</v>
      </c>
      <c r="L759" s="12" t="str">
        <f t="shared" si="30"/>
        <v xml:space="preserve"> </v>
      </c>
      <c r="N759" s="10">
        <f>IF($C$4="", SUMIFS('무신사 메타 광고'!$X:$X, '무신사 메타 광고'!$D:$D, $B759),SUMIFS('무신사 메타 광고'!$X:$X,'무신사 메타 광고'!I:I,$C$4,'무신사 메타 광고'!D:D,$B759))</f>
        <v>0</v>
      </c>
      <c r="O759" s="11">
        <f t="shared" si="31"/>
        <v>0</v>
      </c>
      <c r="R759" s="13"/>
      <c r="S759" s="10">
        <f>IF($S$4="", SUMIFS('무신사 메타 광고'!$L:$L, '무신사 메타 광고'!$C:$C, $R759),SUMIFS('무신사 메타 광고'!L:L,'무신사 메타 광고'!$I:$I,$S$4,'무신사 메타 광고'!$C:$C,$R759))</f>
        <v>0</v>
      </c>
      <c r="T759" s="10">
        <f>IF($S$4="", SUMIFS('무신사 메타 광고'!$V:$V, '무신사 메타 광고'!$C:$C, $R759),SUMIFS('무신사 메타 광고'!$V:$V,'무신사 메타 광고'!$I:$I,$S$4,'무신사 메타 광고'!$C:$C,$R759))</f>
        <v>0</v>
      </c>
      <c r="U759" s="11">
        <f t="shared" si="32"/>
        <v>0</v>
      </c>
      <c r="V759" s="12" t="str">
        <f t="shared" si="36"/>
        <v xml:space="preserve"> </v>
      </c>
      <c r="W759" s="10">
        <f>IF($S$4="", SUMIFS('무신사 메타 광고'!$K:$K, '무신사 메타 광고'!$C:$C, $R759),SUMIFS('무신사 메타 광고'!$K:$K,'무신사 메타 광고'!$I:$I,$S$4,'무신사 메타 광고'!$C:$C,$R759))</f>
        <v>0</v>
      </c>
      <c r="X759" s="10">
        <f>IF($S$4="", SUMIFS('무신사 메타 광고'!$N:$N, '무신사 메타 광고'!$C:$C, $R759),SUMIFS('무신사 메타 광고'!$N:$N,'무신사 메타 광고'!$I:$I,$S$4,'무신사 메타 광고'!$C:$C,$R759))</f>
        <v>0</v>
      </c>
      <c r="Y759" s="11">
        <f t="shared" si="33"/>
        <v>0</v>
      </c>
      <c r="Z759" s="12" t="str">
        <f t="shared" si="37"/>
        <v xml:space="preserve"> </v>
      </c>
      <c r="AB759" s="10">
        <f>IF($S$4="", SUMIFS('무신사 메타 광고'!$X:$X, '무신사 메타 광고'!$C:$C, $R759),SUMIFS('무신사 메타 광고'!$X:$X,'무신사 메타 광고'!$I:$I,$S$4,'무신사 메타 광고'!$C:$C,$R759))</f>
        <v>0</v>
      </c>
      <c r="AC759" s="11">
        <f t="shared" si="34"/>
        <v>0</v>
      </c>
    </row>
    <row r="760" spans="2:29">
      <c r="B760" s="9"/>
      <c r="C760" s="10">
        <f>IF($C$4="", SUMIFS('무신사 메타 광고'!$L:$L, '무신사 메타 광고'!$D:$D, $B760), SUMIFS('무신사 메타 광고'!$L:$L, '무신사 메타 광고'!$I:$I, $C$4, '무신사 메타 광고'!$D:$D, $B760))</f>
        <v>0</v>
      </c>
      <c r="D760" s="10">
        <f>IF($C$4="", SUMIFS('무신사 메타 광고'!$V:$V, '무신사 메타 광고'!$D:$D, $B760), SUMIFS('무신사 메타 광고'!$V:$V,'무신사 메타 광고'!$I:$I,$C$4,'무신사 메타 광고'!$D:$D,$B760))</f>
        <v>0</v>
      </c>
      <c r="E760" s="11">
        <f t="shared" si="27"/>
        <v>0</v>
      </c>
      <c r="F760" s="12" t="str">
        <f t="shared" si="35"/>
        <v xml:space="preserve"> </v>
      </c>
      <c r="G760" s="10">
        <f>IF($C$4="", SUMIFS('무신사 메타 광고'!$K:$K, '무신사 메타 광고'!$D:$D, $B760), SUMIFS('무신사 메타 광고'!$K:$K,'무신사 메타 광고'!$I:$I,$C$4,'무신사 메타 광고'!D:D,$B760))</f>
        <v>0</v>
      </c>
      <c r="H760" s="10">
        <f>IF($C$4="", SUMIFS('무신사 메타 광고'!$N:$N, '무신사 메타 광고'!$D:$D, $B760),SUMIFS('무신사 메타 광고'!$N:$N,'무신사 메타 광고'!$I:$I,$C$4,'무신사 메타 광고'!$D:$D,$B760))</f>
        <v>0</v>
      </c>
      <c r="I760" s="10">
        <f>IF($C$4="", SUMIFS('무신사 메타 광고'!$U:$U, '무신사 메타 광고'!$D:$D, $B760),SUMIFS('무신사 메타 광고'!$U:$U,'무신사 메타 광고'!$I:$I,$C$4,'무신사 메타 광고'!$D:$D,$B760))</f>
        <v>0</v>
      </c>
      <c r="J760" s="11">
        <f t="shared" si="28"/>
        <v>0</v>
      </c>
      <c r="K760" s="11">
        <f t="shared" si="29"/>
        <v>0</v>
      </c>
      <c r="L760" s="12" t="str">
        <f t="shared" si="30"/>
        <v xml:space="preserve"> </v>
      </c>
      <c r="N760" s="10">
        <f>IF($C$4="", SUMIFS('무신사 메타 광고'!$X:$X, '무신사 메타 광고'!$D:$D, $B760),SUMIFS('무신사 메타 광고'!$X:$X,'무신사 메타 광고'!I:I,$C$4,'무신사 메타 광고'!D:D,$B760))</f>
        <v>0</v>
      </c>
      <c r="O760" s="11">
        <f t="shared" si="31"/>
        <v>0</v>
      </c>
      <c r="R760" s="13"/>
      <c r="S760" s="10">
        <f>IF($S$4="", SUMIFS('무신사 메타 광고'!$L:$L, '무신사 메타 광고'!$C:$C, $R760),SUMIFS('무신사 메타 광고'!L:L,'무신사 메타 광고'!$I:$I,$S$4,'무신사 메타 광고'!$C:$C,$R760))</f>
        <v>0</v>
      </c>
      <c r="T760" s="10">
        <f>IF($S$4="", SUMIFS('무신사 메타 광고'!$V:$V, '무신사 메타 광고'!$C:$C, $R760),SUMIFS('무신사 메타 광고'!$V:$V,'무신사 메타 광고'!$I:$I,$S$4,'무신사 메타 광고'!$C:$C,$R760))</f>
        <v>0</v>
      </c>
      <c r="U760" s="11">
        <f t="shared" si="32"/>
        <v>0</v>
      </c>
      <c r="V760" s="12" t="str">
        <f t="shared" si="36"/>
        <v xml:space="preserve"> </v>
      </c>
      <c r="W760" s="10">
        <f>IF($S$4="", SUMIFS('무신사 메타 광고'!$K:$K, '무신사 메타 광고'!$C:$C, $R760),SUMIFS('무신사 메타 광고'!$K:$K,'무신사 메타 광고'!$I:$I,$S$4,'무신사 메타 광고'!$C:$C,$R760))</f>
        <v>0</v>
      </c>
      <c r="X760" s="10">
        <f>IF($S$4="", SUMIFS('무신사 메타 광고'!$N:$N, '무신사 메타 광고'!$C:$C, $R760),SUMIFS('무신사 메타 광고'!$N:$N,'무신사 메타 광고'!$I:$I,$S$4,'무신사 메타 광고'!$C:$C,$R760))</f>
        <v>0</v>
      </c>
      <c r="Y760" s="11">
        <f t="shared" si="33"/>
        <v>0</v>
      </c>
      <c r="Z760" s="12" t="str">
        <f t="shared" si="37"/>
        <v xml:space="preserve"> </v>
      </c>
      <c r="AB760" s="10">
        <f>IF($S$4="", SUMIFS('무신사 메타 광고'!$X:$X, '무신사 메타 광고'!$C:$C, $R760),SUMIFS('무신사 메타 광고'!$X:$X,'무신사 메타 광고'!$I:$I,$S$4,'무신사 메타 광고'!$C:$C,$R760))</f>
        <v>0</v>
      </c>
      <c r="AC760" s="11">
        <f t="shared" si="34"/>
        <v>0</v>
      </c>
    </row>
    <row r="761" spans="2:29">
      <c r="B761" s="9"/>
      <c r="C761" s="10">
        <f>IF($C$4="", SUMIFS('무신사 메타 광고'!$L:$L, '무신사 메타 광고'!$D:$D, $B761), SUMIFS('무신사 메타 광고'!$L:$L, '무신사 메타 광고'!$I:$I, $C$4, '무신사 메타 광고'!$D:$D, $B761))</f>
        <v>0</v>
      </c>
      <c r="D761" s="10">
        <f>IF($C$4="", SUMIFS('무신사 메타 광고'!$V:$V, '무신사 메타 광고'!$D:$D, $B761), SUMIFS('무신사 메타 광고'!$V:$V,'무신사 메타 광고'!$I:$I,$C$4,'무신사 메타 광고'!$D:$D,$B761))</f>
        <v>0</v>
      </c>
      <c r="E761" s="11">
        <f t="shared" si="27"/>
        <v>0</v>
      </c>
      <c r="F761" s="12" t="str">
        <f t="shared" si="35"/>
        <v xml:space="preserve"> </v>
      </c>
      <c r="G761" s="10">
        <f>IF($C$4="", SUMIFS('무신사 메타 광고'!$K:$K, '무신사 메타 광고'!$D:$D, $B761), SUMIFS('무신사 메타 광고'!$K:$K,'무신사 메타 광고'!$I:$I,$C$4,'무신사 메타 광고'!D:D,$B761))</f>
        <v>0</v>
      </c>
      <c r="H761" s="10">
        <f>IF($C$4="", SUMIFS('무신사 메타 광고'!$N:$N, '무신사 메타 광고'!$D:$D, $B761),SUMIFS('무신사 메타 광고'!$N:$N,'무신사 메타 광고'!$I:$I,$C$4,'무신사 메타 광고'!$D:$D,$B761))</f>
        <v>0</v>
      </c>
      <c r="I761" s="10">
        <f>IF($C$4="", SUMIFS('무신사 메타 광고'!$U:$U, '무신사 메타 광고'!$D:$D, $B761),SUMIFS('무신사 메타 광고'!$U:$U,'무신사 메타 광고'!$I:$I,$C$4,'무신사 메타 광고'!$D:$D,$B761))</f>
        <v>0</v>
      </c>
      <c r="J761" s="11">
        <f t="shared" si="28"/>
        <v>0</v>
      </c>
      <c r="K761" s="11">
        <f t="shared" si="29"/>
        <v>0</v>
      </c>
      <c r="L761" s="12" t="str">
        <f t="shared" si="30"/>
        <v xml:space="preserve"> </v>
      </c>
      <c r="N761" s="10">
        <f>IF($C$4="", SUMIFS('무신사 메타 광고'!$X:$X, '무신사 메타 광고'!$D:$D, $B761),SUMIFS('무신사 메타 광고'!$X:$X,'무신사 메타 광고'!I:I,$C$4,'무신사 메타 광고'!D:D,$B761))</f>
        <v>0</v>
      </c>
      <c r="O761" s="11">
        <f t="shared" si="31"/>
        <v>0</v>
      </c>
      <c r="R761" s="13"/>
      <c r="S761" s="10">
        <f>IF($S$4="", SUMIFS('무신사 메타 광고'!$L:$L, '무신사 메타 광고'!$C:$C, $R761),SUMIFS('무신사 메타 광고'!L:L,'무신사 메타 광고'!$I:$I,$S$4,'무신사 메타 광고'!$C:$C,$R761))</f>
        <v>0</v>
      </c>
      <c r="T761" s="10">
        <f>IF($S$4="", SUMIFS('무신사 메타 광고'!$V:$V, '무신사 메타 광고'!$C:$C, $R761),SUMIFS('무신사 메타 광고'!$V:$V,'무신사 메타 광고'!$I:$I,$S$4,'무신사 메타 광고'!$C:$C,$R761))</f>
        <v>0</v>
      </c>
      <c r="U761" s="11">
        <f t="shared" si="32"/>
        <v>0</v>
      </c>
      <c r="V761" s="12" t="str">
        <f t="shared" si="36"/>
        <v xml:space="preserve"> </v>
      </c>
      <c r="W761" s="10">
        <f>IF($S$4="", SUMIFS('무신사 메타 광고'!$K:$K, '무신사 메타 광고'!$C:$C, $R761),SUMIFS('무신사 메타 광고'!$K:$K,'무신사 메타 광고'!$I:$I,$S$4,'무신사 메타 광고'!$C:$C,$R761))</f>
        <v>0</v>
      </c>
      <c r="X761" s="10">
        <f>IF($S$4="", SUMIFS('무신사 메타 광고'!$N:$N, '무신사 메타 광고'!$C:$C, $R761),SUMIFS('무신사 메타 광고'!$N:$N,'무신사 메타 광고'!$I:$I,$S$4,'무신사 메타 광고'!$C:$C,$R761))</f>
        <v>0</v>
      </c>
      <c r="Y761" s="11">
        <f t="shared" si="33"/>
        <v>0</v>
      </c>
      <c r="Z761" s="12" t="str">
        <f t="shared" si="37"/>
        <v xml:space="preserve"> </v>
      </c>
      <c r="AB761" s="10">
        <f>IF($S$4="", SUMIFS('무신사 메타 광고'!$X:$X, '무신사 메타 광고'!$C:$C, $R761),SUMIFS('무신사 메타 광고'!$X:$X,'무신사 메타 광고'!$I:$I,$S$4,'무신사 메타 광고'!$C:$C,$R761))</f>
        <v>0</v>
      </c>
      <c r="AC761" s="11">
        <f t="shared" si="34"/>
        <v>0</v>
      </c>
    </row>
    <row r="762" spans="2:29">
      <c r="B762" s="9"/>
      <c r="C762" s="10">
        <f>IF($C$4="", SUMIFS('무신사 메타 광고'!$L:$L, '무신사 메타 광고'!$D:$D, $B762), SUMIFS('무신사 메타 광고'!$L:$L, '무신사 메타 광고'!$I:$I, $C$4, '무신사 메타 광고'!$D:$D, $B762))</f>
        <v>0</v>
      </c>
      <c r="D762" s="10">
        <f>IF($C$4="", SUMIFS('무신사 메타 광고'!$V:$V, '무신사 메타 광고'!$D:$D, $B762), SUMIFS('무신사 메타 광고'!$V:$V,'무신사 메타 광고'!$I:$I,$C$4,'무신사 메타 광고'!$D:$D,$B762))</f>
        <v>0</v>
      </c>
      <c r="E762" s="11">
        <f t="shared" si="27"/>
        <v>0</v>
      </c>
      <c r="F762" s="12" t="str">
        <f t="shared" si="35"/>
        <v xml:space="preserve"> </v>
      </c>
      <c r="G762" s="10">
        <f>IF($C$4="", SUMIFS('무신사 메타 광고'!$K:$K, '무신사 메타 광고'!$D:$D, $B762), SUMIFS('무신사 메타 광고'!$K:$K,'무신사 메타 광고'!$I:$I,$C$4,'무신사 메타 광고'!D:D,$B762))</f>
        <v>0</v>
      </c>
      <c r="H762" s="10">
        <f>IF($C$4="", SUMIFS('무신사 메타 광고'!$N:$N, '무신사 메타 광고'!$D:$D, $B762),SUMIFS('무신사 메타 광고'!$N:$N,'무신사 메타 광고'!$I:$I,$C$4,'무신사 메타 광고'!$D:$D,$B762))</f>
        <v>0</v>
      </c>
      <c r="I762" s="10">
        <f>IF($C$4="", SUMIFS('무신사 메타 광고'!$U:$U, '무신사 메타 광고'!$D:$D, $B762),SUMIFS('무신사 메타 광고'!$U:$U,'무신사 메타 광고'!$I:$I,$C$4,'무신사 메타 광고'!$D:$D,$B762))</f>
        <v>0</v>
      </c>
      <c r="J762" s="11">
        <f t="shared" si="28"/>
        <v>0</v>
      </c>
      <c r="K762" s="11">
        <f t="shared" si="29"/>
        <v>0</v>
      </c>
      <c r="L762" s="12" t="str">
        <f t="shared" si="30"/>
        <v xml:space="preserve"> </v>
      </c>
      <c r="N762" s="10">
        <f>IF($C$4="", SUMIFS('무신사 메타 광고'!$X:$X, '무신사 메타 광고'!$D:$D, $B762),SUMIFS('무신사 메타 광고'!$X:$X,'무신사 메타 광고'!I:I,$C$4,'무신사 메타 광고'!D:D,$B762))</f>
        <v>0</v>
      </c>
      <c r="O762" s="11">
        <f t="shared" si="31"/>
        <v>0</v>
      </c>
      <c r="R762" s="13"/>
      <c r="S762" s="10">
        <f>IF($S$4="", SUMIFS('무신사 메타 광고'!$L:$L, '무신사 메타 광고'!$C:$C, $R762),SUMIFS('무신사 메타 광고'!L:L,'무신사 메타 광고'!$I:$I,$S$4,'무신사 메타 광고'!$C:$C,$R762))</f>
        <v>0</v>
      </c>
      <c r="T762" s="10">
        <f>IF($S$4="", SUMIFS('무신사 메타 광고'!$V:$V, '무신사 메타 광고'!$C:$C, $R762),SUMIFS('무신사 메타 광고'!$V:$V,'무신사 메타 광고'!$I:$I,$S$4,'무신사 메타 광고'!$C:$C,$R762))</f>
        <v>0</v>
      </c>
      <c r="U762" s="11">
        <f t="shared" si="32"/>
        <v>0</v>
      </c>
      <c r="V762" s="12" t="str">
        <f t="shared" si="36"/>
        <v xml:space="preserve"> </v>
      </c>
      <c r="W762" s="10">
        <f>IF($S$4="", SUMIFS('무신사 메타 광고'!$K:$K, '무신사 메타 광고'!$C:$C, $R762),SUMIFS('무신사 메타 광고'!$K:$K,'무신사 메타 광고'!$I:$I,$S$4,'무신사 메타 광고'!$C:$C,$R762))</f>
        <v>0</v>
      </c>
      <c r="X762" s="10">
        <f>IF($S$4="", SUMIFS('무신사 메타 광고'!$N:$N, '무신사 메타 광고'!$C:$C, $R762),SUMIFS('무신사 메타 광고'!$N:$N,'무신사 메타 광고'!$I:$I,$S$4,'무신사 메타 광고'!$C:$C,$R762))</f>
        <v>0</v>
      </c>
      <c r="Y762" s="11">
        <f t="shared" si="33"/>
        <v>0</v>
      </c>
      <c r="Z762" s="12" t="str">
        <f t="shared" si="37"/>
        <v xml:space="preserve"> </v>
      </c>
      <c r="AB762" s="10">
        <f>IF($S$4="", SUMIFS('무신사 메타 광고'!$X:$X, '무신사 메타 광고'!$C:$C, $R762),SUMIFS('무신사 메타 광고'!$X:$X,'무신사 메타 광고'!$I:$I,$S$4,'무신사 메타 광고'!$C:$C,$R762))</f>
        <v>0</v>
      </c>
      <c r="AC762" s="11">
        <f t="shared" si="34"/>
        <v>0</v>
      </c>
    </row>
    <row r="763" spans="2:29">
      <c r="B763" s="9"/>
      <c r="C763" s="10">
        <f>IF($C$4="", SUMIFS('무신사 메타 광고'!$L:$L, '무신사 메타 광고'!$D:$D, $B763), SUMIFS('무신사 메타 광고'!$L:$L, '무신사 메타 광고'!$I:$I, $C$4, '무신사 메타 광고'!$D:$D, $B763))</f>
        <v>0</v>
      </c>
      <c r="D763" s="10">
        <f>IF($C$4="", SUMIFS('무신사 메타 광고'!$V:$V, '무신사 메타 광고'!$D:$D, $B763), SUMIFS('무신사 메타 광고'!$V:$V,'무신사 메타 광고'!$I:$I,$C$4,'무신사 메타 광고'!$D:$D,$B763))</f>
        <v>0</v>
      </c>
      <c r="E763" s="11">
        <f t="shared" si="27"/>
        <v>0</v>
      </c>
      <c r="F763" s="12" t="str">
        <f t="shared" si="35"/>
        <v xml:space="preserve"> </v>
      </c>
      <c r="G763" s="10">
        <f>IF($C$4="", SUMIFS('무신사 메타 광고'!$K:$K, '무신사 메타 광고'!$D:$D, $B763), SUMIFS('무신사 메타 광고'!$K:$K,'무신사 메타 광고'!$I:$I,$C$4,'무신사 메타 광고'!D:D,$B763))</f>
        <v>0</v>
      </c>
      <c r="H763" s="10">
        <f>IF($C$4="", SUMIFS('무신사 메타 광고'!$N:$N, '무신사 메타 광고'!$D:$D, $B763),SUMIFS('무신사 메타 광고'!$N:$N,'무신사 메타 광고'!$I:$I,$C$4,'무신사 메타 광고'!$D:$D,$B763))</f>
        <v>0</v>
      </c>
      <c r="I763" s="10">
        <f>IF($C$4="", SUMIFS('무신사 메타 광고'!$U:$U, '무신사 메타 광고'!$D:$D, $B763),SUMIFS('무신사 메타 광고'!$U:$U,'무신사 메타 광고'!$I:$I,$C$4,'무신사 메타 광고'!$D:$D,$B763))</f>
        <v>0</v>
      </c>
      <c r="J763" s="11">
        <f t="shared" si="28"/>
        <v>0</v>
      </c>
      <c r="K763" s="11">
        <f t="shared" si="29"/>
        <v>0</v>
      </c>
      <c r="L763" s="12" t="str">
        <f t="shared" si="30"/>
        <v xml:space="preserve"> </v>
      </c>
      <c r="N763" s="10">
        <f>IF($C$4="", SUMIFS('무신사 메타 광고'!$X:$X, '무신사 메타 광고'!$D:$D, $B763),SUMIFS('무신사 메타 광고'!$X:$X,'무신사 메타 광고'!I:I,$C$4,'무신사 메타 광고'!D:D,$B763))</f>
        <v>0</v>
      </c>
      <c r="O763" s="11">
        <f t="shared" si="31"/>
        <v>0</v>
      </c>
      <c r="R763" s="13"/>
      <c r="S763" s="10">
        <f>IF($S$4="", SUMIFS('무신사 메타 광고'!$L:$L, '무신사 메타 광고'!$C:$C, $R763),SUMIFS('무신사 메타 광고'!L:L,'무신사 메타 광고'!$I:$I,$S$4,'무신사 메타 광고'!$C:$C,$R763))</f>
        <v>0</v>
      </c>
      <c r="T763" s="10">
        <f>IF($S$4="", SUMIFS('무신사 메타 광고'!$V:$V, '무신사 메타 광고'!$C:$C, $R763),SUMIFS('무신사 메타 광고'!$V:$V,'무신사 메타 광고'!$I:$I,$S$4,'무신사 메타 광고'!$C:$C,$R763))</f>
        <v>0</v>
      </c>
      <c r="U763" s="11">
        <f t="shared" si="32"/>
        <v>0</v>
      </c>
      <c r="V763" s="12" t="str">
        <f t="shared" si="36"/>
        <v xml:space="preserve"> </v>
      </c>
      <c r="W763" s="10">
        <f>IF($S$4="", SUMIFS('무신사 메타 광고'!$K:$K, '무신사 메타 광고'!$C:$C, $R763),SUMIFS('무신사 메타 광고'!$K:$K,'무신사 메타 광고'!$I:$I,$S$4,'무신사 메타 광고'!$C:$C,$R763))</f>
        <v>0</v>
      </c>
      <c r="X763" s="10">
        <f>IF($S$4="", SUMIFS('무신사 메타 광고'!$N:$N, '무신사 메타 광고'!$C:$C, $R763),SUMIFS('무신사 메타 광고'!$N:$N,'무신사 메타 광고'!$I:$I,$S$4,'무신사 메타 광고'!$C:$C,$R763))</f>
        <v>0</v>
      </c>
      <c r="Y763" s="11">
        <f t="shared" si="33"/>
        <v>0</v>
      </c>
      <c r="Z763" s="12" t="str">
        <f t="shared" si="37"/>
        <v xml:space="preserve"> </v>
      </c>
      <c r="AB763" s="10">
        <f>IF($S$4="", SUMIFS('무신사 메타 광고'!$X:$X, '무신사 메타 광고'!$C:$C, $R763),SUMIFS('무신사 메타 광고'!$X:$X,'무신사 메타 광고'!$I:$I,$S$4,'무신사 메타 광고'!$C:$C,$R763))</f>
        <v>0</v>
      </c>
      <c r="AC763" s="11">
        <f t="shared" si="34"/>
        <v>0</v>
      </c>
    </row>
    <row r="764" spans="2:29">
      <c r="B764" s="9"/>
      <c r="C764" s="10">
        <f>IF($C$4="", SUMIFS('무신사 메타 광고'!$L:$L, '무신사 메타 광고'!$D:$D, $B764), SUMIFS('무신사 메타 광고'!$L:$L, '무신사 메타 광고'!$I:$I, $C$4, '무신사 메타 광고'!$D:$D, $B764))</f>
        <v>0</v>
      </c>
      <c r="D764" s="10">
        <f>IF($C$4="", SUMIFS('무신사 메타 광고'!$V:$V, '무신사 메타 광고'!$D:$D, $B764), SUMIFS('무신사 메타 광고'!$V:$V,'무신사 메타 광고'!$I:$I,$C$4,'무신사 메타 광고'!$D:$D,$B764))</f>
        <v>0</v>
      </c>
      <c r="E764" s="11">
        <f t="shared" si="27"/>
        <v>0</v>
      </c>
      <c r="F764" s="12" t="str">
        <f t="shared" si="35"/>
        <v xml:space="preserve"> </v>
      </c>
      <c r="G764" s="10">
        <f>IF($C$4="", SUMIFS('무신사 메타 광고'!$K:$K, '무신사 메타 광고'!$D:$D, $B764), SUMIFS('무신사 메타 광고'!$K:$K,'무신사 메타 광고'!$I:$I,$C$4,'무신사 메타 광고'!D:D,$B764))</f>
        <v>0</v>
      </c>
      <c r="H764" s="10">
        <f>IF($C$4="", SUMIFS('무신사 메타 광고'!$N:$N, '무신사 메타 광고'!$D:$D, $B764),SUMIFS('무신사 메타 광고'!$N:$N,'무신사 메타 광고'!$I:$I,$C$4,'무신사 메타 광고'!$D:$D,$B764))</f>
        <v>0</v>
      </c>
      <c r="I764" s="10">
        <f>IF($C$4="", SUMIFS('무신사 메타 광고'!$U:$U, '무신사 메타 광고'!$D:$D, $B764),SUMIFS('무신사 메타 광고'!$U:$U,'무신사 메타 광고'!$I:$I,$C$4,'무신사 메타 광고'!$D:$D,$B764))</f>
        <v>0</v>
      </c>
      <c r="J764" s="11">
        <f t="shared" si="28"/>
        <v>0</v>
      </c>
      <c r="K764" s="11">
        <f t="shared" si="29"/>
        <v>0</v>
      </c>
      <c r="L764" s="12" t="str">
        <f t="shared" si="30"/>
        <v xml:space="preserve"> </v>
      </c>
      <c r="N764" s="10">
        <f>IF($C$4="", SUMIFS('무신사 메타 광고'!$X:$X, '무신사 메타 광고'!$D:$D, $B764),SUMIFS('무신사 메타 광고'!$X:$X,'무신사 메타 광고'!I:I,$C$4,'무신사 메타 광고'!D:D,$B764))</f>
        <v>0</v>
      </c>
      <c r="O764" s="11">
        <f t="shared" si="31"/>
        <v>0</v>
      </c>
      <c r="R764" s="13"/>
      <c r="S764" s="10">
        <f>IF($S$4="", SUMIFS('무신사 메타 광고'!$L:$L, '무신사 메타 광고'!$C:$C, $R764),SUMIFS('무신사 메타 광고'!L:L,'무신사 메타 광고'!$I:$I,$S$4,'무신사 메타 광고'!$C:$C,$R764))</f>
        <v>0</v>
      </c>
      <c r="T764" s="10">
        <f>IF($S$4="", SUMIFS('무신사 메타 광고'!$V:$V, '무신사 메타 광고'!$C:$C, $R764),SUMIFS('무신사 메타 광고'!$V:$V,'무신사 메타 광고'!$I:$I,$S$4,'무신사 메타 광고'!$C:$C,$R764))</f>
        <v>0</v>
      </c>
      <c r="U764" s="11">
        <f t="shared" si="32"/>
        <v>0</v>
      </c>
      <c r="V764" s="12" t="str">
        <f t="shared" si="36"/>
        <v xml:space="preserve"> </v>
      </c>
      <c r="W764" s="10">
        <f>IF($S$4="", SUMIFS('무신사 메타 광고'!$K:$K, '무신사 메타 광고'!$C:$C, $R764),SUMIFS('무신사 메타 광고'!$K:$K,'무신사 메타 광고'!$I:$I,$S$4,'무신사 메타 광고'!$C:$C,$R764))</f>
        <v>0</v>
      </c>
      <c r="X764" s="10">
        <f>IF($S$4="", SUMIFS('무신사 메타 광고'!$N:$N, '무신사 메타 광고'!$C:$C, $R764),SUMIFS('무신사 메타 광고'!$N:$N,'무신사 메타 광고'!$I:$I,$S$4,'무신사 메타 광고'!$C:$C,$R764))</f>
        <v>0</v>
      </c>
      <c r="Y764" s="11">
        <f t="shared" si="33"/>
        <v>0</v>
      </c>
      <c r="Z764" s="12" t="str">
        <f t="shared" si="37"/>
        <v xml:space="preserve"> </v>
      </c>
      <c r="AB764" s="10">
        <f>IF($S$4="", SUMIFS('무신사 메타 광고'!$X:$X, '무신사 메타 광고'!$C:$C, $R764),SUMIFS('무신사 메타 광고'!$X:$X,'무신사 메타 광고'!$I:$I,$S$4,'무신사 메타 광고'!$C:$C,$R764))</f>
        <v>0</v>
      </c>
      <c r="AC764" s="11">
        <f t="shared" si="34"/>
        <v>0</v>
      </c>
    </row>
    <row r="765" spans="2:29">
      <c r="B765" s="9"/>
      <c r="C765" s="10">
        <f>IF($C$4="", SUMIFS('무신사 메타 광고'!$L:$L, '무신사 메타 광고'!$D:$D, $B765), SUMIFS('무신사 메타 광고'!$L:$L, '무신사 메타 광고'!$I:$I, $C$4, '무신사 메타 광고'!$D:$D, $B765))</f>
        <v>0</v>
      </c>
      <c r="D765" s="10">
        <f>IF($C$4="", SUMIFS('무신사 메타 광고'!$V:$V, '무신사 메타 광고'!$D:$D, $B765), SUMIFS('무신사 메타 광고'!$V:$V,'무신사 메타 광고'!$I:$I,$C$4,'무신사 메타 광고'!$D:$D,$B765))</f>
        <v>0</v>
      </c>
      <c r="E765" s="11">
        <f t="shared" si="27"/>
        <v>0</v>
      </c>
      <c r="F765" s="12" t="str">
        <f t="shared" si="35"/>
        <v xml:space="preserve"> </v>
      </c>
      <c r="G765" s="10">
        <f>IF($C$4="", SUMIFS('무신사 메타 광고'!$K:$K, '무신사 메타 광고'!$D:$D, $B765), SUMIFS('무신사 메타 광고'!$K:$K,'무신사 메타 광고'!$I:$I,$C$4,'무신사 메타 광고'!D:D,$B765))</f>
        <v>0</v>
      </c>
      <c r="H765" s="10">
        <f>IF($C$4="", SUMIFS('무신사 메타 광고'!$N:$N, '무신사 메타 광고'!$D:$D, $B765),SUMIFS('무신사 메타 광고'!$N:$N,'무신사 메타 광고'!$I:$I,$C$4,'무신사 메타 광고'!$D:$D,$B765))</f>
        <v>0</v>
      </c>
      <c r="I765" s="10">
        <f>IF($C$4="", SUMIFS('무신사 메타 광고'!$U:$U, '무신사 메타 광고'!$D:$D, $B765),SUMIFS('무신사 메타 광고'!$U:$U,'무신사 메타 광고'!$I:$I,$C$4,'무신사 메타 광고'!$D:$D,$B765))</f>
        <v>0</v>
      </c>
      <c r="J765" s="11">
        <f t="shared" si="28"/>
        <v>0</v>
      </c>
      <c r="K765" s="11">
        <f t="shared" si="29"/>
        <v>0</v>
      </c>
      <c r="L765" s="12" t="str">
        <f t="shared" si="30"/>
        <v xml:space="preserve"> </v>
      </c>
      <c r="N765" s="10">
        <f>IF($C$4="", SUMIFS('무신사 메타 광고'!$X:$X, '무신사 메타 광고'!$D:$D, $B765),SUMIFS('무신사 메타 광고'!$X:$X,'무신사 메타 광고'!I:I,$C$4,'무신사 메타 광고'!D:D,$B765))</f>
        <v>0</v>
      </c>
      <c r="O765" s="11">
        <f t="shared" si="31"/>
        <v>0</v>
      </c>
      <c r="R765" s="13"/>
      <c r="S765" s="10">
        <f>IF($S$4="", SUMIFS('무신사 메타 광고'!$L:$L, '무신사 메타 광고'!$C:$C, $R765),SUMIFS('무신사 메타 광고'!L:L,'무신사 메타 광고'!$I:$I,$S$4,'무신사 메타 광고'!$C:$C,$R765))</f>
        <v>0</v>
      </c>
      <c r="T765" s="10">
        <f>IF($S$4="", SUMIFS('무신사 메타 광고'!$V:$V, '무신사 메타 광고'!$C:$C, $R765),SUMIFS('무신사 메타 광고'!$V:$V,'무신사 메타 광고'!$I:$I,$S$4,'무신사 메타 광고'!$C:$C,$R765))</f>
        <v>0</v>
      </c>
      <c r="U765" s="11">
        <f t="shared" si="32"/>
        <v>0</v>
      </c>
      <c r="V765" s="12" t="str">
        <f t="shared" si="36"/>
        <v xml:space="preserve"> </v>
      </c>
      <c r="W765" s="10">
        <f>IF($S$4="", SUMIFS('무신사 메타 광고'!$K:$K, '무신사 메타 광고'!$C:$C, $R765),SUMIFS('무신사 메타 광고'!$K:$K,'무신사 메타 광고'!$I:$I,$S$4,'무신사 메타 광고'!$C:$C,$R765))</f>
        <v>0</v>
      </c>
      <c r="X765" s="10">
        <f>IF($S$4="", SUMIFS('무신사 메타 광고'!$N:$N, '무신사 메타 광고'!$C:$C, $R765),SUMIFS('무신사 메타 광고'!$N:$N,'무신사 메타 광고'!$I:$I,$S$4,'무신사 메타 광고'!$C:$C,$R765))</f>
        <v>0</v>
      </c>
      <c r="Y765" s="11">
        <f t="shared" si="33"/>
        <v>0</v>
      </c>
      <c r="Z765" s="12" t="str">
        <f t="shared" si="37"/>
        <v xml:space="preserve"> </v>
      </c>
      <c r="AB765" s="10">
        <f>IF($S$4="", SUMIFS('무신사 메타 광고'!$X:$X, '무신사 메타 광고'!$C:$C, $R765),SUMIFS('무신사 메타 광고'!$X:$X,'무신사 메타 광고'!$I:$I,$S$4,'무신사 메타 광고'!$C:$C,$R765))</f>
        <v>0</v>
      </c>
      <c r="AC765" s="11">
        <f t="shared" si="34"/>
        <v>0</v>
      </c>
    </row>
    <row r="766" spans="2:29">
      <c r="B766" s="9"/>
      <c r="C766" s="10">
        <f>IF($C$4="", SUMIFS('무신사 메타 광고'!$L:$L, '무신사 메타 광고'!$D:$D, $B766), SUMIFS('무신사 메타 광고'!$L:$L, '무신사 메타 광고'!$I:$I, $C$4, '무신사 메타 광고'!$D:$D, $B766))</f>
        <v>0</v>
      </c>
      <c r="D766" s="10">
        <f>IF($C$4="", SUMIFS('무신사 메타 광고'!$V:$V, '무신사 메타 광고'!$D:$D, $B766), SUMIFS('무신사 메타 광고'!$V:$V,'무신사 메타 광고'!$I:$I,$C$4,'무신사 메타 광고'!$D:$D,$B766))</f>
        <v>0</v>
      </c>
      <c r="E766" s="11">
        <f t="shared" si="27"/>
        <v>0</v>
      </c>
      <c r="F766" s="12" t="str">
        <f t="shared" si="35"/>
        <v xml:space="preserve"> </v>
      </c>
      <c r="G766" s="10">
        <f>IF($C$4="", SUMIFS('무신사 메타 광고'!$K:$K, '무신사 메타 광고'!$D:$D, $B766), SUMIFS('무신사 메타 광고'!$K:$K,'무신사 메타 광고'!$I:$I,$C$4,'무신사 메타 광고'!D:D,$B766))</f>
        <v>0</v>
      </c>
      <c r="H766" s="10">
        <f>IF($C$4="", SUMIFS('무신사 메타 광고'!$N:$N, '무신사 메타 광고'!$D:$D, $B766),SUMIFS('무신사 메타 광고'!$N:$N,'무신사 메타 광고'!$I:$I,$C$4,'무신사 메타 광고'!$D:$D,$B766))</f>
        <v>0</v>
      </c>
      <c r="I766" s="10">
        <f>IF($C$4="", SUMIFS('무신사 메타 광고'!$U:$U, '무신사 메타 광고'!$D:$D, $B766),SUMIFS('무신사 메타 광고'!$U:$U,'무신사 메타 광고'!$I:$I,$C$4,'무신사 메타 광고'!$D:$D,$B766))</f>
        <v>0</v>
      </c>
      <c r="J766" s="11">
        <f t="shared" si="28"/>
        <v>0</v>
      </c>
      <c r="K766" s="11">
        <f t="shared" si="29"/>
        <v>0</v>
      </c>
      <c r="L766" s="12" t="str">
        <f t="shared" si="30"/>
        <v xml:space="preserve"> </v>
      </c>
      <c r="N766" s="10">
        <f>IF($C$4="", SUMIFS('무신사 메타 광고'!$X:$X, '무신사 메타 광고'!$D:$D, $B766),SUMIFS('무신사 메타 광고'!$X:$X,'무신사 메타 광고'!I:I,$C$4,'무신사 메타 광고'!D:D,$B766))</f>
        <v>0</v>
      </c>
      <c r="O766" s="11">
        <f t="shared" si="31"/>
        <v>0</v>
      </c>
      <c r="R766" s="13"/>
      <c r="S766" s="10">
        <f>IF($S$4="", SUMIFS('무신사 메타 광고'!$L:$L, '무신사 메타 광고'!$C:$C, $R766),SUMIFS('무신사 메타 광고'!L:L,'무신사 메타 광고'!$I:$I,$S$4,'무신사 메타 광고'!$C:$C,$R766))</f>
        <v>0</v>
      </c>
      <c r="T766" s="10">
        <f>IF($S$4="", SUMIFS('무신사 메타 광고'!$V:$V, '무신사 메타 광고'!$C:$C, $R766),SUMIFS('무신사 메타 광고'!$V:$V,'무신사 메타 광고'!$I:$I,$S$4,'무신사 메타 광고'!$C:$C,$R766))</f>
        <v>0</v>
      </c>
      <c r="U766" s="11">
        <f t="shared" si="32"/>
        <v>0</v>
      </c>
      <c r="V766" s="12" t="str">
        <f t="shared" si="36"/>
        <v xml:space="preserve"> </v>
      </c>
      <c r="W766" s="10">
        <f>IF($S$4="", SUMIFS('무신사 메타 광고'!$K:$K, '무신사 메타 광고'!$C:$C, $R766),SUMIFS('무신사 메타 광고'!$K:$K,'무신사 메타 광고'!$I:$I,$S$4,'무신사 메타 광고'!$C:$C,$R766))</f>
        <v>0</v>
      </c>
      <c r="X766" s="10">
        <f>IF($S$4="", SUMIFS('무신사 메타 광고'!$N:$N, '무신사 메타 광고'!$C:$C, $R766),SUMIFS('무신사 메타 광고'!$N:$N,'무신사 메타 광고'!$I:$I,$S$4,'무신사 메타 광고'!$C:$C,$R766))</f>
        <v>0</v>
      </c>
      <c r="Y766" s="11">
        <f t="shared" si="33"/>
        <v>0</v>
      </c>
      <c r="Z766" s="12" t="str">
        <f t="shared" si="37"/>
        <v xml:space="preserve"> </v>
      </c>
      <c r="AB766" s="10">
        <f>IF($S$4="", SUMIFS('무신사 메타 광고'!$X:$X, '무신사 메타 광고'!$C:$C, $R766),SUMIFS('무신사 메타 광고'!$X:$X,'무신사 메타 광고'!$I:$I,$S$4,'무신사 메타 광고'!$C:$C,$R766))</f>
        <v>0</v>
      </c>
      <c r="AC766" s="11">
        <f t="shared" si="34"/>
        <v>0</v>
      </c>
    </row>
    <row r="767" spans="2:29">
      <c r="B767" s="9"/>
      <c r="C767" s="10">
        <f>IF($C$4="", SUMIFS('무신사 메타 광고'!$L:$L, '무신사 메타 광고'!$D:$D, $B767), SUMIFS('무신사 메타 광고'!$L:$L, '무신사 메타 광고'!$I:$I, $C$4, '무신사 메타 광고'!$D:$D, $B767))</f>
        <v>0</v>
      </c>
      <c r="D767" s="10">
        <f>IF($C$4="", SUMIFS('무신사 메타 광고'!$V:$V, '무신사 메타 광고'!$D:$D, $B767), SUMIFS('무신사 메타 광고'!$V:$V,'무신사 메타 광고'!$I:$I,$C$4,'무신사 메타 광고'!$D:$D,$B767))</f>
        <v>0</v>
      </c>
      <c r="E767" s="11">
        <f t="shared" si="27"/>
        <v>0</v>
      </c>
      <c r="F767" s="12" t="str">
        <f t="shared" si="35"/>
        <v xml:space="preserve"> </v>
      </c>
      <c r="G767" s="10">
        <f>IF($C$4="", SUMIFS('무신사 메타 광고'!$K:$K, '무신사 메타 광고'!$D:$D, $B767), SUMIFS('무신사 메타 광고'!$K:$K,'무신사 메타 광고'!$I:$I,$C$4,'무신사 메타 광고'!D:D,$B767))</f>
        <v>0</v>
      </c>
      <c r="H767" s="10">
        <f>IF($C$4="", SUMIFS('무신사 메타 광고'!$N:$N, '무신사 메타 광고'!$D:$D, $B767),SUMIFS('무신사 메타 광고'!$N:$N,'무신사 메타 광고'!$I:$I,$C$4,'무신사 메타 광고'!$D:$D,$B767))</f>
        <v>0</v>
      </c>
      <c r="I767" s="10">
        <f>IF($C$4="", SUMIFS('무신사 메타 광고'!$U:$U, '무신사 메타 광고'!$D:$D, $B767),SUMIFS('무신사 메타 광고'!$U:$U,'무신사 메타 광고'!$I:$I,$C$4,'무신사 메타 광고'!$D:$D,$B767))</f>
        <v>0</v>
      </c>
      <c r="J767" s="11">
        <f t="shared" si="28"/>
        <v>0</v>
      </c>
      <c r="K767" s="11">
        <f t="shared" si="29"/>
        <v>0</v>
      </c>
      <c r="L767" s="12" t="str">
        <f t="shared" si="30"/>
        <v xml:space="preserve"> </v>
      </c>
      <c r="N767" s="10">
        <f>IF($C$4="", SUMIFS('무신사 메타 광고'!$X:$X, '무신사 메타 광고'!$D:$D, $B767),SUMIFS('무신사 메타 광고'!$X:$X,'무신사 메타 광고'!I:I,$C$4,'무신사 메타 광고'!D:D,$B767))</f>
        <v>0</v>
      </c>
      <c r="O767" s="11">
        <f t="shared" si="31"/>
        <v>0</v>
      </c>
      <c r="R767" s="13"/>
      <c r="S767" s="10">
        <f>IF($S$4="", SUMIFS('무신사 메타 광고'!$L:$L, '무신사 메타 광고'!$C:$C, $R767),SUMIFS('무신사 메타 광고'!L:L,'무신사 메타 광고'!$I:$I,$S$4,'무신사 메타 광고'!$C:$C,$R767))</f>
        <v>0</v>
      </c>
      <c r="T767" s="10">
        <f>IF($S$4="", SUMIFS('무신사 메타 광고'!$V:$V, '무신사 메타 광고'!$C:$C, $R767),SUMIFS('무신사 메타 광고'!$V:$V,'무신사 메타 광고'!$I:$I,$S$4,'무신사 메타 광고'!$C:$C,$R767))</f>
        <v>0</v>
      </c>
      <c r="U767" s="11">
        <f t="shared" si="32"/>
        <v>0</v>
      </c>
      <c r="V767" s="12" t="str">
        <f t="shared" si="36"/>
        <v xml:space="preserve"> </v>
      </c>
      <c r="W767" s="10">
        <f>IF($S$4="", SUMIFS('무신사 메타 광고'!$K:$K, '무신사 메타 광고'!$C:$C, $R767),SUMIFS('무신사 메타 광고'!$K:$K,'무신사 메타 광고'!$I:$I,$S$4,'무신사 메타 광고'!$C:$C,$R767))</f>
        <v>0</v>
      </c>
      <c r="X767" s="10">
        <f>IF($S$4="", SUMIFS('무신사 메타 광고'!$N:$N, '무신사 메타 광고'!$C:$C, $R767),SUMIFS('무신사 메타 광고'!$N:$N,'무신사 메타 광고'!$I:$I,$S$4,'무신사 메타 광고'!$C:$C,$R767))</f>
        <v>0</v>
      </c>
      <c r="Y767" s="11">
        <f t="shared" si="33"/>
        <v>0</v>
      </c>
      <c r="Z767" s="12" t="str">
        <f t="shared" si="37"/>
        <v xml:space="preserve"> </v>
      </c>
      <c r="AB767" s="10">
        <f>IF($S$4="", SUMIFS('무신사 메타 광고'!$X:$X, '무신사 메타 광고'!$C:$C, $R767),SUMIFS('무신사 메타 광고'!$X:$X,'무신사 메타 광고'!$I:$I,$S$4,'무신사 메타 광고'!$C:$C,$R767))</f>
        <v>0</v>
      </c>
      <c r="AC767" s="11">
        <f t="shared" si="34"/>
        <v>0</v>
      </c>
    </row>
    <row r="768" spans="2:29">
      <c r="B768" s="9"/>
      <c r="C768" s="10">
        <f>IF($C$4="", SUMIFS('무신사 메타 광고'!$L:$L, '무신사 메타 광고'!$D:$D, $B768), SUMIFS('무신사 메타 광고'!$L:$L, '무신사 메타 광고'!$I:$I, $C$4, '무신사 메타 광고'!$D:$D, $B768))</f>
        <v>0</v>
      </c>
      <c r="D768" s="10">
        <f>IF($C$4="", SUMIFS('무신사 메타 광고'!$V:$V, '무신사 메타 광고'!$D:$D, $B768), SUMIFS('무신사 메타 광고'!$V:$V,'무신사 메타 광고'!$I:$I,$C$4,'무신사 메타 광고'!$D:$D,$B768))</f>
        <v>0</v>
      </c>
      <c r="E768" s="11">
        <f t="shared" si="27"/>
        <v>0</v>
      </c>
      <c r="F768" s="12" t="str">
        <f t="shared" si="35"/>
        <v xml:space="preserve"> </v>
      </c>
      <c r="G768" s="10">
        <f>IF($C$4="", SUMIFS('무신사 메타 광고'!$K:$K, '무신사 메타 광고'!$D:$D, $B768), SUMIFS('무신사 메타 광고'!$K:$K,'무신사 메타 광고'!$I:$I,$C$4,'무신사 메타 광고'!D:D,$B768))</f>
        <v>0</v>
      </c>
      <c r="H768" s="10">
        <f>IF($C$4="", SUMIFS('무신사 메타 광고'!$N:$N, '무신사 메타 광고'!$D:$D, $B768),SUMIFS('무신사 메타 광고'!$N:$N,'무신사 메타 광고'!$I:$I,$C$4,'무신사 메타 광고'!$D:$D,$B768))</f>
        <v>0</v>
      </c>
      <c r="I768" s="10">
        <f>IF($C$4="", SUMIFS('무신사 메타 광고'!$U:$U, '무신사 메타 광고'!$D:$D, $B768),SUMIFS('무신사 메타 광고'!$U:$U,'무신사 메타 광고'!$I:$I,$C$4,'무신사 메타 광고'!$D:$D,$B768))</f>
        <v>0</v>
      </c>
      <c r="J768" s="11">
        <f t="shared" si="28"/>
        <v>0</v>
      </c>
      <c r="K768" s="11">
        <f t="shared" si="29"/>
        <v>0</v>
      </c>
      <c r="L768" s="12" t="str">
        <f t="shared" si="30"/>
        <v xml:space="preserve"> </v>
      </c>
      <c r="N768" s="10">
        <f>IF($C$4="", SUMIFS('무신사 메타 광고'!$X:$X, '무신사 메타 광고'!$D:$D, $B768),SUMIFS('무신사 메타 광고'!$X:$X,'무신사 메타 광고'!I:I,$C$4,'무신사 메타 광고'!D:D,$B768))</f>
        <v>0</v>
      </c>
      <c r="O768" s="11">
        <f t="shared" si="31"/>
        <v>0</v>
      </c>
      <c r="R768" s="13"/>
      <c r="S768" s="10">
        <f>IF($S$4="", SUMIFS('무신사 메타 광고'!$L:$L, '무신사 메타 광고'!$C:$C, $R768),SUMIFS('무신사 메타 광고'!L:L,'무신사 메타 광고'!$I:$I,$S$4,'무신사 메타 광고'!$C:$C,$R768))</f>
        <v>0</v>
      </c>
      <c r="T768" s="10">
        <f>IF($S$4="", SUMIFS('무신사 메타 광고'!$V:$V, '무신사 메타 광고'!$C:$C, $R768),SUMIFS('무신사 메타 광고'!$V:$V,'무신사 메타 광고'!$I:$I,$S$4,'무신사 메타 광고'!$C:$C,$R768))</f>
        <v>0</v>
      </c>
      <c r="U768" s="11">
        <f t="shared" si="32"/>
        <v>0</v>
      </c>
      <c r="V768" s="12" t="str">
        <f t="shared" si="36"/>
        <v xml:space="preserve"> </v>
      </c>
      <c r="W768" s="10">
        <f>IF($S$4="", SUMIFS('무신사 메타 광고'!$K:$K, '무신사 메타 광고'!$C:$C, $R768),SUMIFS('무신사 메타 광고'!$K:$K,'무신사 메타 광고'!$I:$I,$S$4,'무신사 메타 광고'!$C:$C,$R768))</f>
        <v>0</v>
      </c>
      <c r="X768" s="10">
        <f>IF($S$4="", SUMIFS('무신사 메타 광고'!$N:$N, '무신사 메타 광고'!$C:$C, $R768),SUMIFS('무신사 메타 광고'!$N:$N,'무신사 메타 광고'!$I:$I,$S$4,'무신사 메타 광고'!$C:$C,$R768))</f>
        <v>0</v>
      </c>
      <c r="Y768" s="11">
        <f t="shared" si="33"/>
        <v>0</v>
      </c>
      <c r="Z768" s="12" t="str">
        <f t="shared" si="37"/>
        <v xml:space="preserve"> </v>
      </c>
      <c r="AB768" s="10">
        <f>IF($S$4="", SUMIFS('무신사 메타 광고'!$X:$X, '무신사 메타 광고'!$C:$C, $R768),SUMIFS('무신사 메타 광고'!$X:$X,'무신사 메타 광고'!$I:$I,$S$4,'무신사 메타 광고'!$C:$C,$R768))</f>
        <v>0</v>
      </c>
      <c r="AC768" s="11">
        <f t="shared" si="34"/>
        <v>0</v>
      </c>
    </row>
    <row r="769" spans="2:29">
      <c r="B769" s="9"/>
      <c r="C769" s="10">
        <f>IF($C$4="", SUMIFS('무신사 메타 광고'!$L:$L, '무신사 메타 광고'!$D:$D, $B769), SUMIFS('무신사 메타 광고'!$L:$L, '무신사 메타 광고'!$I:$I, $C$4, '무신사 메타 광고'!$D:$D, $B769))</f>
        <v>0</v>
      </c>
      <c r="D769" s="10">
        <f>IF($C$4="", SUMIFS('무신사 메타 광고'!$V:$V, '무신사 메타 광고'!$D:$D, $B769), SUMIFS('무신사 메타 광고'!$V:$V,'무신사 메타 광고'!$I:$I,$C$4,'무신사 메타 광고'!$D:$D,$B769))</f>
        <v>0</v>
      </c>
      <c r="E769" s="11">
        <f t="shared" si="27"/>
        <v>0</v>
      </c>
      <c r="F769" s="12" t="str">
        <f t="shared" si="35"/>
        <v xml:space="preserve"> </v>
      </c>
      <c r="G769" s="10">
        <f>IF($C$4="", SUMIFS('무신사 메타 광고'!$K:$K, '무신사 메타 광고'!$D:$D, $B769), SUMIFS('무신사 메타 광고'!$K:$K,'무신사 메타 광고'!$I:$I,$C$4,'무신사 메타 광고'!D:D,$B769))</f>
        <v>0</v>
      </c>
      <c r="H769" s="10">
        <f>IF($C$4="", SUMIFS('무신사 메타 광고'!$N:$N, '무신사 메타 광고'!$D:$D, $B769),SUMIFS('무신사 메타 광고'!$N:$N,'무신사 메타 광고'!$I:$I,$C$4,'무신사 메타 광고'!$D:$D,$B769))</f>
        <v>0</v>
      </c>
      <c r="I769" s="10">
        <f>IF($C$4="", SUMIFS('무신사 메타 광고'!$U:$U, '무신사 메타 광고'!$D:$D, $B769),SUMIFS('무신사 메타 광고'!$U:$U,'무신사 메타 광고'!$I:$I,$C$4,'무신사 메타 광고'!$D:$D,$B769))</f>
        <v>0</v>
      </c>
      <c r="J769" s="11">
        <f t="shared" si="28"/>
        <v>0</v>
      </c>
      <c r="K769" s="11">
        <f t="shared" si="29"/>
        <v>0</v>
      </c>
      <c r="L769" s="12" t="str">
        <f t="shared" si="30"/>
        <v xml:space="preserve"> </v>
      </c>
      <c r="N769" s="10">
        <f>IF($C$4="", SUMIFS('무신사 메타 광고'!$X:$X, '무신사 메타 광고'!$D:$D, $B769),SUMIFS('무신사 메타 광고'!$X:$X,'무신사 메타 광고'!I:I,$C$4,'무신사 메타 광고'!D:D,$B769))</f>
        <v>0</v>
      </c>
      <c r="O769" s="11">
        <f t="shared" si="31"/>
        <v>0</v>
      </c>
      <c r="R769" s="13"/>
      <c r="S769" s="10">
        <f>IF($S$4="", SUMIFS('무신사 메타 광고'!$L:$L, '무신사 메타 광고'!$C:$C, $R769),SUMIFS('무신사 메타 광고'!L:L,'무신사 메타 광고'!$I:$I,$S$4,'무신사 메타 광고'!$C:$C,$R769))</f>
        <v>0</v>
      </c>
      <c r="T769" s="10">
        <f>IF($S$4="", SUMIFS('무신사 메타 광고'!$V:$V, '무신사 메타 광고'!$C:$C, $R769),SUMIFS('무신사 메타 광고'!$V:$V,'무신사 메타 광고'!$I:$I,$S$4,'무신사 메타 광고'!$C:$C,$R769))</f>
        <v>0</v>
      </c>
      <c r="U769" s="11">
        <f t="shared" si="32"/>
        <v>0</v>
      </c>
      <c r="V769" s="12" t="str">
        <f t="shared" si="36"/>
        <v xml:space="preserve"> </v>
      </c>
      <c r="W769" s="10">
        <f>IF($S$4="", SUMIFS('무신사 메타 광고'!$K:$K, '무신사 메타 광고'!$C:$C, $R769),SUMIFS('무신사 메타 광고'!$K:$K,'무신사 메타 광고'!$I:$I,$S$4,'무신사 메타 광고'!$C:$C,$R769))</f>
        <v>0</v>
      </c>
      <c r="X769" s="10">
        <f>IF($S$4="", SUMIFS('무신사 메타 광고'!$N:$N, '무신사 메타 광고'!$C:$C, $R769),SUMIFS('무신사 메타 광고'!$N:$N,'무신사 메타 광고'!$I:$I,$S$4,'무신사 메타 광고'!$C:$C,$R769))</f>
        <v>0</v>
      </c>
      <c r="Y769" s="11">
        <f t="shared" si="33"/>
        <v>0</v>
      </c>
      <c r="Z769" s="12" t="str">
        <f t="shared" si="37"/>
        <v xml:space="preserve"> </v>
      </c>
      <c r="AB769" s="10">
        <f>IF($S$4="", SUMIFS('무신사 메타 광고'!$X:$X, '무신사 메타 광고'!$C:$C, $R769),SUMIFS('무신사 메타 광고'!$X:$X,'무신사 메타 광고'!$I:$I,$S$4,'무신사 메타 광고'!$C:$C,$R769))</f>
        <v>0</v>
      </c>
      <c r="AC769" s="11">
        <f t="shared" si="34"/>
        <v>0</v>
      </c>
    </row>
    <row r="770" spans="2:29">
      <c r="B770" s="9"/>
      <c r="C770" s="10">
        <f>IF($C$4="", SUMIFS('무신사 메타 광고'!$L:$L, '무신사 메타 광고'!$D:$D, $B770), SUMIFS('무신사 메타 광고'!$L:$L, '무신사 메타 광고'!$I:$I, $C$4, '무신사 메타 광고'!$D:$D, $B770))</f>
        <v>0</v>
      </c>
      <c r="D770" s="10">
        <f>IF($C$4="", SUMIFS('무신사 메타 광고'!$V:$V, '무신사 메타 광고'!$D:$D, $B770), SUMIFS('무신사 메타 광고'!$V:$V,'무신사 메타 광고'!$I:$I,$C$4,'무신사 메타 광고'!$D:$D,$B770))</f>
        <v>0</v>
      </c>
      <c r="E770" s="11">
        <f t="shared" si="27"/>
        <v>0</v>
      </c>
      <c r="F770" s="12" t="str">
        <f t="shared" si="35"/>
        <v xml:space="preserve"> </v>
      </c>
      <c r="G770" s="10">
        <f>IF($C$4="", SUMIFS('무신사 메타 광고'!$K:$K, '무신사 메타 광고'!$D:$D, $B770), SUMIFS('무신사 메타 광고'!$K:$K,'무신사 메타 광고'!$I:$I,$C$4,'무신사 메타 광고'!D:D,$B770))</f>
        <v>0</v>
      </c>
      <c r="H770" s="10">
        <f>IF($C$4="", SUMIFS('무신사 메타 광고'!$N:$N, '무신사 메타 광고'!$D:$D, $B770),SUMIFS('무신사 메타 광고'!$N:$N,'무신사 메타 광고'!$I:$I,$C$4,'무신사 메타 광고'!$D:$D,$B770))</f>
        <v>0</v>
      </c>
      <c r="I770" s="10">
        <f>IF($C$4="", SUMIFS('무신사 메타 광고'!$U:$U, '무신사 메타 광고'!$D:$D, $B770),SUMIFS('무신사 메타 광고'!$U:$U,'무신사 메타 광고'!$I:$I,$C$4,'무신사 메타 광고'!$D:$D,$B770))</f>
        <v>0</v>
      </c>
      <c r="J770" s="11">
        <f t="shared" si="28"/>
        <v>0</v>
      </c>
      <c r="K770" s="11">
        <f t="shared" si="29"/>
        <v>0</v>
      </c>
      <c r="L770" s="12" t="str">
        <f t="shared" si="30"/>
        <v xml:space="preserve"> </v>
      </c>
      <c r="N770" s="10">
        <f>IF($C$4="", SUMIFS('무신사 메타 광고'!$X:$X, '무신사 메타 광고'!$D:$D, $B770),SUMIFS('무신사 메타 광고'!$X:$X,'무신사 메타 광고'!I:I,$C$4,'무신사 메타 광고'!D:D,$B770))</f>
        <v>0</v>
      </c>
      <c r="O770" s="11">
        <f t="shared" si="31"/>
        <v>0</v>
      </c>
      <c r="R770" s="13"/>
      <c r="S770" s="10">
        <f>IF($S$4="", SUMIFS('무신사 메타 광고'!$L:$L, '무신사 메타 광고'!$C:$C, $R770),SUMIFS('무신사 메타 광고'!L:L,'무신사 메타 광고'!$I:$I,$S$4,'무신사 메타 광고'!$C:$C,$R770))</f>
        <v>0</v>
      </c>
      <c r="T770" s="10">
        <f>IF($S$4="", SUMIFS('무신사 메타 광고'!$V:$V, '무신사 메타 광고'!$C:$C, $R770),SUMIFS('무신사 메타 광고'!$V:$V,'무신사 메타 광고'!$I:$I,$S$4,'무신사 메타 광고'!$C:$C,$R770))</f>
        <v>0</v>
      </c>
      <c r="U770" s="11">
        <f t="shared" si="32"/>
        <v>0</v>
      </c>
      <c r="V770" s="12" t="str">
        <f t="shared" si="36"/>
        <v xml:space="preserve"> </v>
      </c>
      <c r="W770" s="10">
        <f>IF($S$4="", SUMIFS('무신사 메타 광고'!$K:$K, '무신사 메타 광고'!$C:$C, $R770),SUMIFS('무신사 메타 광고'!$K:$K,'무신사 메타 광고'!$I:$I,$S$4,'무신사 메타 광고'!$C:$C,$R770))</f>
        <v>0</v>
      </c>
      <c r="X770" s="10">
        <f>IF($S$4="", SUMIFS('무신사 메타 광고'!$N:$N, '무신사 메타 광고'!$C:$C, $R770),SUMIFS('무신사 메타 광고'!$N:$N,'무신사 메타 광고'!$I:$I,$S$4,'무신사 메타 광고'!$C:$C,$R770))</f>
        <v>0</v>
      </c>
      <c r="Y770" s="11">
        <f t="shared" si="33"/>
        <v>0</v>
      </c>
      <c r="Z770" s="12" t="str">
        <f t="shared" si="37"/>
        <v xml:space="preserve"> </v>
      </c>
      <c r="AB770" s="10">
        <f>IF($S$4="", SUMIFS('무신사 메타 광고'!$X:$X, '무신사 메타 광고'!$C:$C, $R770),SUMIFS('무신사 메타 광고'!$X:$X,'무신사 메타 광고'!$I:$I,$S$4,'무신사 메타 광고'!$C:$C,$R770))</f>
        <v>0</v>
      </c>
      <c r="AC770" s="11">
        <f t="shared" si="34"/>
        <v>0</v>
      </c>
    </row>
    <row r="771" spans="2:29">
      <c r="B771" s="9"/>
      <c r="C771" s="10">
        <f>IF($C$4="", SUMIFS('무신사 메타 광고'!$L:$L, '무신사 메타 광고'!$D:$D, $B771), SUMIFS('무신사 메타 광고'!$L:$L, '무신사 메타 광고'!$I:$I, $C$4, '무신사 메타 광고'!$D:$D, $B771))</f>
        <v>0</v>
      </c>
      <c r="D771" s="10">
        <f>IF($C$4="", SUMIFS('무신사 메타 광고'!$V:$V, '무신사 메타 광고'!$D:$D, $B771), SUMIFS('무신사 메타 광고'!$V:$V,'무신사 메타 광고'!$I:$I,$C$4,'무신사 메타 광고'!$D:$D,$B771))</f>
        <v>0</v>
      </c>
      <c r="E771" s="11">
        <f t="shared" si="27"/>
        <v>0</v>
      </c>
      <c r="F771" s="12" t="str">
        <f t="shared" si="35"/>
        <v xml:space="preserve"> </v>
      </c>
      <c r="G771" s="10">
        <f>IF($C$4="", SUMIFS('무신사 메타 광고'!$K:$K, '무신사 메타 광고'!$D:$D, $B771), SUMIFS('무신사 메타 광고'!$K:$K,'무신사 메타 광고'!$I:$I,$C$4,'무신사 메타 광고'!D:D,$B771))</f>
        <v>0</v>
      </c>
      <c r="H771" s="10">
        <f>IF($C$4="", SUMIFS('무신사 메타 광고'!$N:$N, '무신사 메타 광고'!$D:$D, $B771),SUMIFS('무신사 메타 광고'!$N:$N,'무신사 메타 광고'!$I:$I,$C$4,'무신사 메타 광고'!$D:$D,$B771))</f>
        <v>0</v>
      </c>
      <c r="I771" s="10">
        <f>IF($C$4="", SUMIFS('무신사 메타 광고'!$U:$U, '무신사 메타 광고'!$D:$D, $B771),SUMIFS('무신사 메타 광고'!$U:$U,'무신사 메타 광고'!$I:$I,$C$4,'무신사 메타 광고'!$D:$D,$B771))</f>
        <v>0</v>
      </c>
      <c r="J771" s="11">
        <f t="shared" si="28"/>
        <v>0</v>
      </c>
      <c r="K771" s="11">
        <f t="shared" si="29"/>
        <v>0</v>
      </c>
      <c r="L771" s="12" t="str">
        <f t="shared" si="30"/>
        <v xml:space="preserve"> </v>
      </c>
      <c r="N771" s="10">
        <f>IF($C$4="", SUMIFS('무신사 메타 광고'!$X:$X, '무신사 메타 광고'!$D:$D, $B771),SUMIFS('무신사 메타 광고'!$X:$X,'무신사 메타 광고'!I:I,$C$4,'무신사 메타 광고'!D:D,$B771))</f>
        <v>0</v>
      </c>
      <c r="O771" s="11">
        <f t="shared" si="31"/>
        <v>0</v>
      </c>
      <c r="R771" s="13"/>
      <c r="S771" s="10">
        <f>IF($S$4="", SUMIFS('무신사 메타 광고'!$L:$L, '무신사 메타 광고'!$C:$C, $R771),SUMIFS('무신사 메타 광고'!L:L,'무신사 메타 광고'!$I:$I,$S$4,'무신사 메타 광고'!$C:$C,$R771))</f>
        <v>0</v>
      </c>
      <c r="T771" s="10">
        <f>IF($S$4="", SUMIFS('무신사 메타 광고'!$V:$V, '무신사 메타 광고'!$C:$C, $R771),SUMIFS('무신사 메타 광고'!$V:$V,'무신사 메타 광고'!$I:$I,$S$4,'무신사 메타 광고'!$C:$C,$R771))</f>
        <v>0</v>
      </c>
      <c r="U771" s="11">
        <f t="shared" si="32"/>
        <v>0</v>
      </c>
      <c r="V771" s="12" t="str">
        <f t="shared" si="36"/>
        <v xml:space="preserve"> </v>
      </c>
      <c r="W771" s="10">
        <f>IF($S$4="", SUMIFS('무신사 메타 광고'!$K:$K, '무신사 메타 광고'!$C:$C, $R771),SUMIFS('무신사 메타 광고'!$K:$K,'무신사 메타 광고'!$I:$I,$S$4,'무신사 메타 광고'!$C:$C,$R771))</f>
        <v>0</v>
      </c>
      <c r="X771" s="10">
        <f>IF($S$4="", SUMIFS('무신사 메타 광고'!$N:$N, '무신사 메타 광고'!$C:$C, $R771),SUMIFS('무신사 메타 광고'!$N:$N,'무신사 메타 광고'!$I:$I,$S$4,'무신사 메타 광고'!$C:$C,$R771))</f>
        <v>0</v>
      </c>
      <c r="Y771" s="11">
        <f t="shared" si="33"/>
        <v>0</v>
      </c>
      <c r="Z771" s="12" t="str">
        <f t="shared" si="37"/>
        <v xml:space="preserve"> </v>
      </c>
      <c r="AB771" s="10">
        <f>IF($S$4="", SUMIFS('무신사 메타 광고'!$X:$X, '무신사 메타 광고'!$C:$C, $R771),SUMIFS('무신사 메타 광고'!$X:$X,'무신사 메타 광고'!$I:$I,$S$4,'무신사 메타 광고'!$C:$C,$R771))</f>
        <v>0</v>
      </c>
      <c r="AC771" s="11">
        <f t="shared" si="34"/>
        <v>0</v>
      </c>
    </row>
    <row r="772" spans="2:29">
      <c r="B772" s="9"/>
      <c r="C772" s="10">
        <f>IF($C$4="", SUMIFS('무신사 메타 광고'!$L:$L, '무신사 메타 광고'!$D:$D, $B772), SUMIFS('무신사 메타 광고'!$L:$L, '무신사 메타 광고'!$I:$I, $C$4, '무신사 메타 광고'!$D:$D, $B772))</f>
        <v>0</v>
      </c>
      <c r="D772" s="10">
        <f>IF($C$4="", SUMIFS('무신사 메타 광고'!$V:$V, '무신사 메타 광고'!$D:$D, $B772), SUMIFS('무신사 메타 광고'!$V:$V,'무신사 메타 광고'!$I:$I,$C$4,'무신사 메타 광고'!$D:$D,$B772))</f>
        <v>0</v>
      </c>
      <c r="E772" s="11">
        <f t="shared" ref="E772:E1003" si="38">IFERROR(D772/C772,0)</f>
        <v>0</v>
      </c>
      <c r="F772" s="12" t="str">
        <f t="shared" si="35"/>
        <v xml:space="preserve"> </v>
      </c>
      <c r="G772" s="10">
        <f>IF($C$4="", SUMIFS('무신사 메타 광고'!$K:$K, '무신사 메타 광고'!$D:$D, $B772), SUMIFS('무신사 메타 광고'!$K:$K,'무신사 메타 광고'!$I:$I,$C$4,'무신사 메타 광고'!D:D,$B772))</f>
        <v>0</v>
      </c>
      <c r="H772" s="10">
        <f>IF($C$4="", SUMIFS('무신사 메타 광고'!$N:$N, '무신사 메타 광고'!$D:$D, $B772),SUMIFS('무신사 메타 광고'!$N:$N,'무신사 메타 광고'!$I:$I,$C$4,'무신사 메타 광고'!$D:$D,$B772))</f>
        <v>0</v>
      </c>
      <c r="I772" s="10">
        <f>IF($C$4="", SUMIFS('무신사 메타 광고'!$U:$U, '무신사 메타 광고'!$D:$D, $B772),SUMIFS('무신사 메타 광고'!$U:$U,'무신사 메타 광고'!$I:$I,$C$4,'무신사 메타 광고'!$D:$D,$B772))</f>
        <v>0</v>
      </c>
      <c r="J772" s="11">
        <f t="shared" ref="J772:J1003" si="39">IFERROR( I772/H772,0)</f>
        <v>0</v>
      </c>
      <c r="K772" s="11">
        <f t="shared" ref="K772:K1003" si="40">IFERROR(H772/G772,0)</f>
        <v>0</v>
      </c>
      <c r="L772" s="12" t="str">
        <f t="shared" ref="L772:L1003" si="41">IF( IFERROR(IF(K771=0, 0, (K772 - K771) / K771), 0)=0," ",IFERROR(IF(K771=0, 0, (K772 - K771) / K771), 0))</f>
        <v xml:space="preserve"> </v>
      </c>
      <c r="N772" s="10">
        <f>IF($C$4="", SUMIFS('무신사 메타 광고'!$X:$X, '무신사 메타 광고'!$D:$D, $B772),SUMIFS('무신사 메타 광고'!$X:$X,'무신사 메타 광고'!I:I,$C$4,'무신사 메타 광고'!D:D,$B772))</f>
        <v>0</v>
      </c>
      <c r="O772" s="11">
        <f t="shared" ref="O772:O1003" si="42">IFERROR( N772/(N772+D772),0 )</f>
        <v>0</v>
      </c>
      <c r="R772" s="13"/>
      <c r="S772" s="10">
        <f>IF($S$4="", SUMIFS('무신사 메타 광고'!$L:$L, '무신사 메타 광고'!$C:$C, $R772),SUMIFS('무신사 메타 광고'!L:L,'무신사 메타 광고'!$I:$I,$S$4,'무신사 메타 광고'!$C:$C,$R772))</f>
        <v>0</v>
      </c>
      <c r="T772" s="10">
        <f>IF($S$4="", SUMIFS('무신사 메타 광고'!$V:$V, '무신사 메타 광고'!$C:$C, $R772),SUMIFS('무신사 메타 광고'!$V:$V,'무신사 메타 광고'!$I:$I,$S$4,'무신사 메타 광고'!$C:$C,$R772))</f>
        <v>0</v>
      </c>
      <c r="U772" s="11">
        <f t="shared" ref="U772:U1003" si="43">IFERROR(T772/S772,0)</f>
        <v>0</v>
      </c>
      <c r="V772" s="12" t="str">
        <f t="shared" si="36"/>
        <v xml:space="preserve"> </v>
      </c>
      <c r="W772" s="10">
        <f>IF($S$4="", SUMIFS('무신사 메타 광고'!$K:$K, '무신사 메타 광고'!$C:$C, $R772),SUMIFS('무신사 메타 광고'!$K:$K,'무신사 메타 광고'!$I:$I,$S$4,'무신사 메타 광고'!$C:$C,$R772))</f>
        <v>0</v>
      </c>
      <c r="X772" s="10">
        <f>IF($S$4="", SUMIFS('무신사 메타 광고'!$N:$N, '무신사 메타 광고'!$C:$C, $R772),SUMIFS('무신사 메타 광고'!$N:$N,'무신사 메타 광고'!$I:$I,$S$4,'무신사 메타 광고'!$C:$C,$R772))</f>
        <v>0</v>
      </c>
      <c r="Y772" s="11">
        <f t="shared" ref="Y772:Y1003" si="44">IFERROR(X772/W772,0)</f>
        <v>0</v>
      </c>
      <c r="Z772" s="12" t="str">
        <f t="shared" si="37"/>
        <v xml:space="preserve"> </v>
      </c>
      <c r="AB772" s="10">
        <f>IF($S$4="", SUMIFS('무신사 메타 광고'!$X:$X, '무신사 메타 광고'!$C:$C, $R772),SUMIFS('무신사 메타 광고'!$X:$X,'무신사 메타 광고'!$I:$I,$S$4,'무신사 메타 광고'!$C:$C,$R772))</f>
        <v>0</v>
      </c>
      <c r="AC772" s="11">
        <f t="shared" ref="AC772:AC1003" si="45">IFERROR( AB772/(AB772+T772),0 )</f>
        <v>0</v>
      </c>
    </row>
    <row r="773" spans="2:29">
      <c r="B773" s="9"/>
      <c r="C773" s="10">
        <f>IF($C$4="", SUMIFS('무신사 메타 광고'!$L:$L, '무신사 메타 광고'!$D:$D, $B773), SUMIFS('무신사 메타 광고'!$L:$L, '무신사 메타 광고'!$I:$I, $C$4, '무신사 메타 광고'!$D:$D, $B773))</f>
        <v>0</v>
      </c>
      <c r="D773" s="10">
        <f>IF($C$4="", SUMIFS('무신사 메타 광고'!$V:$V, '무신사 메타 광고'!$D:$D, $B773), SUMIFS('무신사 메타 광고'!$V:$V,'무신사 메타 광고'!$I:$I,$C$4,'무신사 메타 광고'!$D:$D,$B773))</f>
        <v>0</v>
      </c>
      <c r="E773" s="11">
        <f t="shared" si="38"/>
        <v>0</v>
      </c>
      <c r="F773" s="12" t="str">
        <f t="shared" ref="F773:F1003" si="46">IF( IFERROR(IF(E772=0, 0, (E773 - E772) / E772), 0)=0," ",IFERROR(IF(E772=0, 0, (E773 - E772) / E772), 0))</f>
        <v xml:space="preserve"> </v>
      </c>
      <c r="G773" s="10">
        <f>IF($C$4="", SUMIFS('무신사 메타 광고'!$K:$K, '무신사 메타 광고'!$D:$D, $B773), SUMIFS('무신사 메타 광고'!$K:$K,'무신사 메타 광고'!$I:$I,$C$4,'무신사 메타 광고'!D:D,$B773))</f>
        <v>0</v>
      </c>
      <c r="H773" s="10">
        <f>IF($C$4="", SUMIFS('무신사 메타 광고'!$N:$N, '무신사 메타 광고'!$D:$D, $B773),SUMIFS('무신사 메타 광고'!$N:$N,'무신사 메타 광고'!$I:$I,$C$4,'무신사 메타 광고'!$D:$D,$B773))</f>
        <v>0</v>
      </c>
      <c r="I773" s="10">
        <f>IF($C$4="", SUMIFS('무신사 메타 광고'!$U:$U, '무신사 메타 광고'!$D:$D, $B773),SUMIFS('무신사 메타 광고'!$U:$U,'무신사 메타 광고'!$I:$I,$C$4,'무신사 메타 광고'!$D:$D,$B773))</f>
        <v>0</v>
      </c>
      <c r="J773" s="11">
        <f t="shared" si="39"/>
        <v>0</v>
      </c>
      <c r="K773" s="11">
        <f t="shared" si="40"/>
        <v>0</v>
      </c>
      <c r="L773" s="12" t="str">
        <f t="shared" si="41"/>
        <v xml:space="preserve"> </v>
      </c>
      <c r="N773" s="10">
        <f>IF($C$4="", SUMIFS('무신사 메타 광고'!$X:$X, '무신사 메타 광고'!$D:$D, $B773),SUMIFS('무신사 메타 광고'!$X:$X,'무신사 메타 광고'!I:I,$C$4,'무신사 메타 광고'!D:D,$B773))</f>
        <v>0</v>
      </c>
      <c r="O773" s="11">
        <f t="shared" si="42"/>
        <v>0</v>
      </c>
      <c r="R773" s="13"/>
      <c r="S773" s="10">
        <f>IF($S$4="", SUMIFS('무신사 메타 광고'!$L:$L, '무신사 메타 광고'!$C:$C, $R773),SUMIFS('무신사 메타 광고'!L:L,'무신사 메타 광고'!$I:$I,$S$4,'무신사 메타 광고'!$C:$C,$R773))</f>
        <v>0</v>
      </c>
      <c r="T773" s="10">
        <f>IF($S$4="", SUMIFS('무신사 메타 광고'!$V:$V, '무신사 메타 광고'!$C:$C, $R773),SUMIFS('무신사 메타 광고'!$V:$V,'무신사 메타 광고'!$I:$I,$S$4,'무신사 메타 광고'!$C:$C,$R773))</f>
        <v>0</v>
      </c>
      <c r="U773" s="11">
        <f t="shared" si="43"/>
        <v>0</v>
      </c>
      <c r="V773" s="12" t="str">
        <f t="shared" ref="V773:V1003" si="47">IF( IFERROR(IF(U772=0, 0, (U773 - U772) / U772), 0)=0," ",IFERROR(IF(U772=0, 0, (U773 - U772) / U772), 0))</f>
        <v xml:space="preserve"> </v>
      </c>
      <c r="W773" s="10">
        <f>IF($S$4="", SUMIFS('무신사 메타 광고'!$K:$K, '무신사 메타 광고'!$C:$C, $R773),SUMIFS('무신사 메타 광고'!$K:$K,'무신사 메타 광고'!$I:$I,$S$4,'무신사 메타 광고'!$C:$C,$R773))</f>
        <v>0</v>
      </c>
      <c r="X773" s="10">
        <f>IF($S$4="", SUMIFS('무신사 메타 광고'!$N:$N, '무신사 메타 광고'!$C:$C, $R773),SUMIFS('무신사 메타 광고'!$N:$N,'무신사 메타 광고'!$I:$I,$S$4,'무신사 메타 광고'!$C:$C,$R773))</f>
        <v>0</v>
      </c>
      <c r="Y773" s="11">
        <f t="shared" si="44"/>
        <v>0</v>
      </c>
      <c r="Z773" s="12" t="str">
        <f t="shared" ref="Z773:Z1003" si="48">IF( IFERROR(IF(Y772=0, 0, (Y773 - Y772) / Y772), 0)=0," ",IFERROR(IF(Y772=0, 0, (Y773 - Y772) / Y772), 0))</f>
        <v xml:space="preserve"> </v>
      </c>
      <c r="AB773" s="10">
        <f>IF($S$4="", SUMIFS('무신사 메타 광고'!$X:$X, '무신사 메타 광고'!$C:$C, $R773),SUMIFS('무신사 메타 광고'!$X:$X,'무신사 메타 광고'!$I:$I,$S$4,'무신사 메타 광고'!$C:$C,$R773))</f>
        <v>0</v>
      </c>
      <c r="AC773" s="11">
        <f t="shared" si="45"/>
        <v>0</v>
      </c>
    </row>
    <row r="774" spans="2:29">
      <c r="B774" s="9"/>
      <c r="C774" s="10">
        <f>IF($C$4="", SUMIFS('무신사 메타 광고'!$L:$L, '무신사 메타 광고'!$D:$D, $B774), SUMIFS('무신사 메타 광고'!$L:$L, '무신사 메타 광고'!$I:$I, $C$4, '무신사 메타 광고'!$D:$D, $B774))</f>
        <v>0</v>
      </c>
      <c r="D774" s="10">
        <f>IF($C$4="", SUMIFS('무신사 메타 광고'!$V:$V, '무신사 메타 광고'!$D:$D, $B774), SUMIFS('무신사 메타 광고'!$V:$V,'무신사 메타 광고'!$I:$I,$C$4,'무신사 메타 광고'!$D:$D,$B774))</f>
        <v>0</v>
      </c>
      <c r="E774" s="11">
        <f t="shared" si="38"/>
        <v>0</v>
      </c>
      <c r="F774" s="12" t="str">
        <f t="shared" si="46"/>
        <v xml:space="preserve"> </v>
      </c>
      <c r="G774" s="10">
        <f>IF($C$4="", SUMIFS('무신사 메타 광고'!$K:$K, '무신사 메타 광고'!$D:$D, $B774), SUMIFS('무신사 메타 광고'!$K:$K,'무신사 메타 광고'!$I:$I,$C$4,'무신사 메타 광고'!D:D,$B774))</f>
        <v>0</v>
      </c>
      <c r="H774" s="10">
        <f>IF($C$4="", SUMIFS('무신사 메타 광고'!$N:$N, '무신사 메타 광고'!$D:$D, $B774),SUMIFS('무신사 메타 광고'!$N:$N,'무신사 메타 광고'!$I:$I,$C$4,'무신사 메타 광고'!$D:$D,$B774))</f>
        <v>0</v>
      </c>
      <c r="I774" s="10">
        <f>IF($C$4="", SUMIFS('무신사 메타 광고'!$U:$U, '무신사 메타 광고'!$D:$D, $B774),SUMIFS('무신사 메타 광고'!$U:$U,'무신사 메타 광고'!$I:$I,$C$4,'무신사 메타 광고'!$D:$D,$B774))</f>
        <v>0</v>
      </c>
      <c r="J774" s="11">
        <f t="shared" si="39"/>
        <v>0</v>
      </c>
      <c r="K774" s="11">
        <f t="shared" si="40"/>
        <v>0</v>
      </c>
      <c r="L774" s="12" t="str">
        <f t="shared" si="41"/>
        <v xml:space="preserve"> </v>
      </c>
      <c r="N774" s="10">
        <f>IF($C$4="", SUMIFS('무신사 메타 광고'!$X:$X, '무신사 메타 광고'!$D:$D, $B774),SUMIFS('무신사 메타 광고'!$X:$X,'무신사 메타 광고'!I:I,$C$4,'무신사 메타 광고'!D:D,$B774))</f>
        <v>0</v>
      </c>
      <c r="O774" s="11">
        <f t="shared" si="42"/>
        <v>0</v>
      </c>
      <c r="R774" s="13"/>
      <c r="S774" s="10">
        <f>IF($S$4="", SUMIFS('무신사 메타 광고'!$L:$L, '무신사 메타 광고'!$C:$C, $R774),SUMIFS('무신사 메타 광고'!L:L,'무신사 메타 광고'!$I:$I,$S$4,'무신사 메타 광고'!$C:$C,$R774))</f>
        <v>0</v>
      </c>
      <c r="T774" s="10">
        <f>IF($S$4="", SUMIFS('무신사 메타 광고'!$V:$V, '무신사 메타 광고'!$C:$C, $R774),SUMIFS('무신사 메타 광고'!$V:$V,'무신사 메타 광고'!$I:$I,$S$4,'무신사 메타 광고'!$C:$C,$R774))</f>
        <v>0</v>
      </c>
      <c r="U774" s="11">
        <f t="shared" si="43"/>
        <v>0</v>
      </c>
      <c r="V774" s="12" t="str">
        <f t="shared" si="47"/>
        <v xml:space="preserve"> </v>
      </c>
      <c r="W774" s="10">
        <f>IF($S$4="", SUMIFS('무신사 메타 광고'!$K:$K, '무신사 메타 광고'!$C:$C, $R774),SUMIFS('무신사 메타 광고'!$K:$K,'무신사 메타 광고'!$I:$I,$S$4,'무신사 메타 광고'!$C:$C,$R774))</f>
        <v>0</v>
      </c>
      <c r="X774" s="10">
        <f>IF($S$4="", SUMIFS('무신사 메타 광고'!$N:$N, '무신사 메타 광고'!$C:$C, $R774),SUMIFS('무신사 메타 광고'!$N:$N,'무신사 메타 광고'!$I:$I,$S$4,'무신사 메타 광고'!$C:$C,$R774))</f>
        <v>0</v>
      </c>
      <c r="Y774" s="11">
        <f t="shared" si="44"/>
        <v>0</v>
      </c>
      <c r="Z774" s="12" t="str">
        <f t="shared" si="48"/>
        <v xml:space="preserve"> </v>
      </c>
      <c r="AB774" s="10">
        <f>IF($S$4="", SUMIFS('무신사 메타 광고'!$X:$X, '무신사 메타 광고'!$C:$C, $R774),SUMIFS('무신사 메타 광고'!$X:$X,'무신사 메타 광고'!$I:$I,$S$4,'무신사 메타 광고'!$C:$C,$R774))</f>
        <v>0</v>
      </c>
      <c r="AC774" s="11">
        <f t="shared" si="45"/>
        <v>0</v>
      </c>
    </row>
    <row r="775" spans="2:29">
      <c r="B775" s="9"/>
      <c r="C775" s="10">
        <f>IF($C$4="", SUMIFS('무신사 메타 광고'!$L:$L, '무신사 메타 광고'!$D:$D, $B775), SUMIFS('무신사 메타 광고'!$L:$L, '무신사 메타 광고'!$I:$I, $C$4, '무신사 메타 광고'!$D:$D, $B775))</f>
        <v>0</v>
      </c>
      <c r="D775" s="10">
        <f>IF($C$4="", SUMIFS('무신사 메타 광고'!$V:$V, '무신사 메타 광고'!$D:$D, $B775), SUMIFS('무신사 메타 광고'!$V:$V,'무신사 메타 광고'!$I:$I,$C$4,'무신사 메타 광고'!$D:$D,$B775))</f>
        <v>0</v>
      </c>
      <c r="E775" s="11">
        <f t="shared" si="38"/>
        <v>0</v>
      </c>
      <c r="F775" s="12" t="str">
        <f t="shared" si="46"/>
        <v xml:space="preserve"> </v>
      </c>
      <c r="G775" s="10">
        <f>IF($C$4="", SUMIFS('무신사 메타 광고'!$K:$K, '무신사 메타 광고'!$D:$D, $B775), SUMIFS('무신사 메타 광고'!$K:$K,'무신사 메타 광고'!$I:$I,$C$4,'무신사 메타 광고'!D:D,$B775))</f>
        <v>0</v>
      </c>
      <c r="H775" s="10">
        <f>IF($C$4="", SUMIFS('무신사 메타 광고'!$N:$N, '무신사 메타 광고'!$D:$D, $B775),SUMIFS('무신사 메타 광고'!$N:$N,'무신사 메타 광고'!$I:$I,$C$4,'무신사 메타 광고'!$D:$D,$B775))</f>
        <v>0</v>
      </c>
      <c r="I775" s="10">
        <f>IF($C$4="", SUMIFS('무신사 메타 광고'!$U:$U, '무신사 메타 광고'!$D:$D, $B775),SUMIFS('무신사 메타 광고'!$U:$U,'무신사 메타 광고'!$I:$I,$C$4,'무신사 메타 광고'!$D:$D,$B775))</f>
        <v>0</v>
      </c>
      <c r="J775" s="11">
        <f t="shared" si="39"/>
        <v>0</v>
      </c>
      <c r="K775" s="11">
        <f t="shared" si="40"/>
        <v>0</v>
      </c>
      <c r="L775" s="12" t="str">
        <f t="shared" si="41"/>
        <v xml:space="preserve"> </v>
      </c>
      <c r="N775" s="10">
        <f>IF($C$4="", SUMIFS('무신사 메타 광고'!$X:$X, '무신사 메타 광고'!$D:$D, $B775),SUMIFS('무신사 메타 광고'!$X:$X,'무신사 메타 광고'!I:I,$C$4,'무신사 메타 광고'!D:D,$B775))</f>
        <v>0</v>
      </c>
      <c r="O775" s="11">
        <f t="shared" si="42"/>
        <v>0</v>
      </c>
      <c r="R775" s="13"/>
      <c r="S775" s="10">
        <f>IF($S$4="", SUMIFS('무신사 메타 광고'!$L:$L, '무신사 메타 광고'!$C:$C, $R775),SUMIFS('무신사 메타 광고'!L:L,'무신사 메타 광고'!$I:$I,$S$4,'무신사 메타 광고'!$C:$C,$R775))</f>
        <v>0</v>
      </c>
      <c r="T775" s="10">
        <f>IF($S$4="", SUMIFS('무신사 메타 광고'!$V:$V, '무신사 메타 광고'!$C:$C, $R775),SUMIFS('무신사 메타 광고'!$V:$V,'무신사 메타 광고'!$I:$I,$S$4,'무신사 메타 광고'!$C:$C,$R775))</f>
        <v>0</v>
      </c>
      <c r="U775" s="11">
        <f t="shared" si="43"/>
        <v>0</v>
      </c>
      <c r="V775" s="12" t="str">
        <f t="shared" si="47"/>
        <v xml:space="preserve"> </v>
      </c>
      <c r="W775" s="10">
        <f>IF($S$4="", SUMIFS('무신사 메타 광고'!$K:$K, '무신사 메타 광고'!$C:$C, $R775),SUMIFS('무신사 메타 광고'!$K:$K,'무신사 메타 광고'!$I:$I,$S$4,'무신사 메타 광고'!$C:$C,$R775))</f>
        <v>0</v>
      </c>
      <c r="X775" s="10">
        <f>IF($S$4="", SUMIFS('무신사 메타 광고'!$N:$N, '무신사 메타 광고'!$C:$C, $R775),SUMIFS('무신사 메타 광고'!$N:$N,'무신사 메타 광고'!$I:$I,$S$4,'무신사 메타 광고'!$C:$C,$R775))</f>
        <v>0</v>
      </c>
      <c r="Y775" s="11">
        <f t="shared" si="44"/>
        <v>0</v>
      </c>
      <c r="Z775" s="12" t="str">
        <f t="shared" si="48"/>
        <v xml:space="preserve"> </v>
      </c>
      <c r="AB775" s="10">
        <f>IF($S$4="", SUMIFS('무신사 메타 광고'!$X:$X, '무신사 메타 광고'!$C:$C, $R775),SUMIFS('무신사 메타 광고'!$X:$X,'무신사 메타 광고'!$I:$I,$S$4,'무신사 메타 광고'!$C:$C,$R775))</f>
        <v>0</v>
      </c>
      <c r="AC775" s="11">
        <f t="shared" si="45"/>
        <v>0</v>
      </c>
    </row>
    <row r="776" spans="2:29">
      <c r="B776" s="9"/>
      <c r="C776" s="10">
        <f>IF($C$4="", SUMIFS('무신사 메타 광고'!$L:$L, '무신사 메타 광고'!$D:$D, $B776), SUMIFS('무신사 메타 광고'!$L:$L, '무신사 메타 광고'!$I:$I, $C$4, '무신사 메타 광고'!$D:$D, $B776))</f>
        <v>0</v>
      </c>
      <c r="D776" s="10">
        <f>IF($C$4="", SUMIFS('무신사 메타 광고'!$V:$V, '무신사 메타 광고'!$D:$D, $B776), SUMIFS('무신사 메타 광고'!$V:$V,'무신사 메타 광고'!$I:$I,$C$4,'무신사 메타 광고'!$D:$D,$B776))</f>
        <v>0</v>
      </c>
      <c r="E776" s="11">
        <f t="shared" si="38"/>
        <v>0</v>
      </c>
      <c r="F776" s="12" t="str">
        <f t="shared" si="46"/>
        <v xml:space="preserve"> </v>
      </c>
      <c r="G776" s="10">
        <f>IF($C$4="", SUMIFS('무신사 메타 광고'!$K:$K, '무신사 메타 광고'!$D:$D, $B776), SUMIFS('무신사 메타 광고'!$K:$K,'무신사 메타 광고'!$I:$I,$C$4,'무신사 메타 광고'!D:D,$B776))</f>
        <v>0</v>
      </c>
      <c r="H776" s="10">
        <f>IF($C$4="", SUMIFS('무신사 메타 광고'!$N:$N, '무신사 메타 광고'!$D:$D, $B776),SUMIFS('무신사 메타 광고'!$N:$N,'무신사 메타 광고'!$I:$I,$C$4,'무신사 메타 광고'!$D:$D,$B776))</f>
        <v>0</v>
      </c>
      <c r="I776" s="10">
        <f>IF($C$4="", SUMIFS('무신사 메타 광고'!$U:$U, '무신사 메타 광고'!$D:$D, $B776),SUMIFS('무신사 메타 광고'!$U:$U,'무신사 메타 광고'!$I:$I,$C$4,'무신사 메타 광고'!$D:$D,$B776))</f>
        <v>0</v>
      </c>
      <c r="J776" s="11">
        <f t="shared" si="39"/>
        <v>0</v>
      </c>
      <c r="K776" s="11">
        <f t="shared" si="40"/>
        <v>0</v>
      </c>
      <c r="L776" s="12" t="str">
        <f t="shared" si="41"/>
        <v xml:space="preserve"> </v>
      </c>
      <c r="N776" s="10">
        <f>IF($C$4="", SUMIFS('무신사 메타 광고'!$X:$X, '무신사 메타 광고'!$D:$D, $B776),SUMIFS('무신사 메타 광고'!$X:$X,'무신사 메타 광고'!I:I,$C$4,'무신사 메타 광고'!D:D,$B776))</f>
        <v>0</v>
      </c>
      <c r="O776" s="11">
        <f t="shared" si="42"/>
        <v>0</v>
      </c>
      <c r="R776" s="13"/>
      <c r="S776" s="10">
        <f>IF($S$4="", SUMIFS('무신사 메타 광고'!$L:$L, '무신사 메타 광고'!$C:$C, $R776),SUMIFS('무신사 메타 광고'!L:L,'무신사 메타 광고'!$I:$I,$S$4,'무신사 메타 광고'!$C:$C,$R776))</f>
        <v>0</v>
      </c>
      <c r="T776" s="10">
        <f>IF($S$4="", SUMIFS('무신사 메타 광고'!$V:$V, '무신사 메타 광고'!$C:$C, $R776),SUMIFS('무신사 메타 광고'!$V:$V,'무신사 메타 광고'!$I:$I,$S$4,'무신사 메타 광고'!$C:$C,$R776))</f>
        <v>0</v>
      </c>
      <c r="U776" s="11">
        <f t="shared" si="43"/>
        <v>0</v>
      </c>
      <c r="V776" s="12" t="str">
        <f t="shared" si="47"/>
        <v xml:space="preserve"> </v>
      </c>
      <c r="W776" s="10">
        <f>IF($S$4="", SUMIFS('무신사 메타 광고'!$K:$K, '무신사 메타 광고'!$C:$C, $R776),SUMIFS('무신사 메타 광고'!$K:$K,'무신사 메타 광고'!$I:$I,$S$4,'무신사 메타 광고'!$C:$C,$R776))</f>
        <v>0</v>
      </c>
      <c r="X776" s="10">
        <f>IF($S$4="", SUMIFS('무신사 메타 광고'!$N:$N, '무신사 메타 광고'!$C:$C, $R776),SUMIFS('무신사 메타 광고'!$N:$N,'무신사 메타 광고'!$I:$I,$S$4,'무신사 메타 광고'!$C:$C,$R776))</f>
        <v>0</v>
      </c>
      <c r="Y776" s="11">
        <f t="shared" si="44"/>
        <v>0</v>
      </c>
      <c r="Z776" s="12" t="str">
        <f t="shared" si="48"/>
        <v xml:space="preserve"> </v>
      </c>
      <c r="AB776" s="10">
        <f>IF($S$4="", SUMIFS('무신사 메타 광고'!$X:$X, '무신사 메타 광고'!$C:$C, $R776),SUMIFS('무신사 메타 광고'!$X:$X,'무신사 메타 광고'!$I:$I,$S$4,'무신사 메타 광고'!$C:$C,$R776))</f>
        <v>0</v>
      </c>
      <c r="AC776" s="11">
        <f t="shared" si="45"/>
        <v>0</v>
      </c>
    </row>
    <row r="777" spans="2:29">
      <c r="B777" s="9"/>
      <c r="C777" s="10">
        <f>IF($C$4="", SUMIFS('무신사 메타 광고'!$L:$L, '무신사 메타 광고'!$D:$D, $B777), SUMIFS('무신사 메타 광고'!$L:$L, '무신사 메타 광고'!$I:$I, $C$4, '무신사 메타 광고'!$D:$D, $B777))</f>
        <v>0</v>
      </c>
      <c r="D777" s="10">
        <f>IF($C$4="", SUMIFS('무신사 메타 광고'!$V:$V, '무신사 메타 광고'!$D:$D, $B777), SUMIFS('무신사 메타 광고'!$V:$V,'무신사 메타 광고'!$I:$I,$C$4,'무신사 메타 광고'!$D:$D,$B777))</f>
        <v>0</v>
      </c>
      <c r="E777" s="11">
        <f t="shared" si="38"/>
        <v>0</v>
      </c>
      <c r="F777" s="12" t="str">
        <f t="shared" si="46"/>
        <v xml:space="preserve"> </v>
      </c>
      <c r="G777" s="10">
        <f>IF($C$4="", SUMIFS('무신사 메타 광고'!$K:$K, '무신사 메타 광고'!$D:$D, $B777), SUMIFS('무신사 메타 광고'!$K:$K,'무신사 메타 광고'!$I:$I,$C$4,'무신사 메타 광고'!D:D,$B777))</f>
        <v>0</v>
      </c>
      <c r="H777" s="10">
        <f>IF($C$4="", SUMIFS('무신사 메타 광고'!$N:$N, '무신사 메타 광고'!$D:$D, $B777),SUMIFS('무신사 메타 광고'!$N:$N,'무신사 메타 광고'!$I:$I,$C$4,'무신사 메타 광고'!$D:$D,$B777))</f>
        <v>0</v>
      </c>
      <c r="I777" s="10">
        <f>IF($C$4="", SUMIFS('무신사 메타 광고'!$U:$U, '무신사 메타 광고'!$D:$D, $B777),SUMIFS('무신사 메타 광고'!$U:$U,'무신사 메타 광고'!$I:$I,$C$4,'무신사 메타 광고'!$D:$D,$B777))</f>
        <v>0</v>
      </c>
      <c r="J777" s="11">
        <f t="shared" si="39"/>
        <v>0</v>
      </c>
      <c r="K777" s="11">
        <f t="shared" si="40"/>
        <v>0</v>
      </c>
      <c r="L777" s="12" t="str">
        <f t="shared" si="41"/>
        <v xml:space="preserve"> </v>
      </c>
      <c r="N777" s="10">
        <f>IF($C$4="", SUMIFS('무신사 메타 광고'!$X:$X, '무신사 메타 광고'!$D:$D, $B777),SUMIFS('무신사 메타 광고'!$X:$X,'무신사 메타 광고'!I:I,$C$4,'무신사 메타 광고'!D:D,$B777))</f>
        <v>0</v>
      </c>
      <c r="O777" s="11">
        <f t="shared" si="42"/>
        <v>0</v>
      </c>
      <c r="R777" s="13"/>
      <c r="S777" s="10">
        <f>IF($S$4="", SUMIFS('무신사 메타 광고'!$L:$L, '무신사 메타 광고'!$C:$C, $R777),SUMIFS('무신사 메타 광고'!L:L,'무신사 메타 광고'!$I:$I,$S$4,'무신사 메타 광고'!$C:$C,$R777))</f>
        <v>0</v>
      </c>
      <c r="T777" s="10">
        <f>IF($S$4="", SUMIFS('무신사 메타 광고'!$V:$V, '무신사 메타 광고'!$C:$C, $R777),SUMIFS('무신사 메타 광고'!$V:$V,'무신사 메타 광고'!$I:$I,$S$4,'무신사 메타 광고'!$C:$C,$R777))</f>
        <v>0</v>
      </c>
      <c r="U777" s="11">
        <f t="shared" si="43"/>
        <v>0</v>
      </c>
      <c r="V777" s="12" t="str">
        <f t="shared" si="47"/>
        <v xml:space="preserve"> </v>
      </c>
      <c r="W777" s="10">
        <f>IF($S$4="", SUMIFS('무신사 메타 광고'!$K:$K, '무신사 메타 광고'!$C:$C, $R777),SUMIFS('무신사 메타 광고'!$K:$K,'무신사 메타 광고'!$I:$I,$S$4,'무신사 메타 광고'!$C:$C,$R777))</f>
        <v>0</v>
      </c>
      <c r="X777" s="10">
        <f>IF($S$4="", SUMIFS('무신사 메타 광고'!$N:$N, '무신사 메타 광고'!$C:$C, $R777),SUMIFS('무신사 메타 광고'!$N:$N,'무신사 메타 광고'!$I:$I,$S$4,'무신사 메타 광고'!$C:$C,$R777))</f>
        <v>0</v>
      </c>
      <c r="Y777" s="11">
        <f t="shared" si="44"/>
        <v>0</v>
      </c>
      <c r="Z777" s="12" t="str">
        <f t="shared" si="48"/>
        <v xml:space="preserve"> </v>
      </c>
      <c r="AB777" s="10">
        <f>IF($S$4="", SUMIFS('무신사 메타 광고'!$X:$X, '무신사 메타 광고'!$C:$C, $R777),SUMIFS('무신사 메타 광고'!$X:$X,'무신사 메타 광고'!$I:$I,$S$4,'무신사 메타 광고'!$C:$C,$R777))</f>
        <v>0</v>
      </c>
      <c r="AC777" s="11">
        <f t="shared" si="45"/>
        <v>0</v>
      </c>
    </row>
    <row r="778" spans="2:29">
      <c r="B778" s="9"/>
      <c r="C778" s="10">
        <f>IF($C$4="", SUMIFS('무신사 메타 광고'!$L:$L, '무신사 메타 광고'!$D:$D, $B778), SUMIFS('무신사 메타 광고'!$L:$L, '무신사 메타 광고'!$I:$I, $C$4, '무신사 메타 광고'!$D:$D, $B778))</f>
        <v>0</v>
      </c>
      <c r="D778" s="10">
        <f>IF($C$4="", SUMIFS('무신사 메타 광고'!$V:$V, '무신사 메타 광고'!$D:$D, $B778), SUMIFS('무신사 메타 광고'!$V:$V,'무신사 메타 광고'!$I:$I,$C$4,'무신사 메타 광고'!$D:$D,$B778))</f>
        <v>0</v>
      </c>
      <c r="E778" s="11">
        <f t="shared" si="38"/>
        <v>0</v>
      </c>
      <c r="F778" s="12" t="str">
        <f t="shared" si="46"/>
        <v xml:space="preserve"> </v>
      </c>
      <c r="G778" s="10">
        <f>IF($C$4="", SUMIFS('무신사 메타 광고'!$K:$K, '무신사 메타 광고'!$D:$D, $B778), SUMIFS('무신사 메타 광고'!$K:$K,'무신사 메타 광고'!$I:$I,$C$4,'무신사 메타 광고'!D:D,$B778))</f>
        <v>0</v>
      </c>
      <c r="H778" s="10">
        <f>IF($C$4="", SUMIFS('무신사 메타 광고'!$N:$N, '무신사 메타 광고'!$D:$D, $B778),SUMIFS('무신사 메타 광고'!$N:$N,'무신사 메타 광고'!$I:$I,$C$4,'무신사 메타 광고'!$D:$D,$B778))</f>
        <v>0</v>
      </c>
      <c r="I778" s="10">
        <f>IF($C$4="", SUMIFS('무신사 메타 광고'!$U:$U, '무신사 메타 광고'!$D:$D, $B778),SUMIFS('무신사 메타 광고'!$U:$U,'무신사 메타 광고'!$I:$I,$C$4,'무신사 메타 광고'!$D:$D,$B778))</f>
        <v>0</v>
      </c>
      <c r="J778" s="11">
        <f t="shared" si="39"/>
        <v>0</v>
      </c>
      <c r="K778" s="11">
        <f t="shared" si="40"/>
        <v>0</v>
      </c>
      <c r="L778" s="12" t="str">
        <f t="shared" si="41"/>
        <v xml:space="preserve"> </v>
      </c>
      <c r="N778" s="10">
        <f>IF($C$4="", SUMIFS('무신사 메타 광고'!$X:$X, '무신사 메타 광고'!$D:$D, $B778),SUMIFS('무신사 메타 광고'!$X:$X,'무신사 메타 광고'!I:I,$C$4,'무신사 메타 광고'!D:D,$B778))</f>
        <v>0</v>
      </c>
      <c r="O778" s="11">
        <f t="shared" si="42"/>
        <v>0</v>
      </c>
      <c r="R778" s="13"/>
      <c r="S778" s="10">
        <f>IF($S$4="", SUMIFS('무신사 메타 광고'!$L:$L, '무신사 메타 광고'!$C:$C, $R778),SUMIFS('무신사 메타 광고'!L:L,'무신사 메타 광고'!$I:$I,$S$4,'무신사 메타 광고'!$C:$C,$R778))</f>
        <v>0</v>
      </c>
      <c r="T778" s="10">
        <f>IF($S$4="", SUMIFS('무신사 메타 광고'!$V:$V, '무신사 메타 광고'!$C:$C, $R778),SUMIFS('무신사 메타 광고'!$V:$V,'무신사 메타 광고'!$I:$I,$S$4,'무신사 메타 광고'!$C:$C,$R778))</f>
        <v>0</v>
      </c>
      <c r="U778" s="11">
        <f t="shared" si="43"/>
        <v>0</v>
      </c>
      <c r="V778" s="12" t="str">
        <f t="shared" si="47"/>
        <v xml:space="preserve"> </v>
      </c>
      <c r="W778" s="10">
        <f>IF($S$4="", SUMIFS('무신사 메타 광고'!$K:$K, '무신사 메타 광고'!$C:$C, $R778),SUMIFS('무신사 메타 광고'!$K:$K,'무신사 메타 광고'!$I:$I,$S$4,'무신사 메타 광고'!$C:$C,$R778))</f>
        <v>0</v>
      </c>
      <c r="X778" s="10">
        <f>IF($S$4="", SUMIFS('무신사 메타 광고'!$N:$N, '무신사 메타 광고'!$C:$C, $R778),SUMIFS('무신사 메타 광고'!$N:$N,'무신사 메타 광고'!$I:$I,$S$4,'무신사 메타 광고'!$C:$C,$R778))</f>
        <v>0</v>
      </c>
      <c r="Y778" s="11">
        <f t="shared" si="44"/>
        <v>0</v>
      </c>
      <c r="Z778" s="12" t="str">
        <f t="shared" si="48"/>
        <v xml:space="preserve"> </v>
      </c>
      <c r="AB778" s="10">
        <f>IF($S$4="", SUMIFS('무신사 메타 광고'!$X:$X, '무신사 메타 광고'!$C:$C, $R778),SUMIFS('무신사 메타 광고'!$X:$X,'무신사 메타 광고'!$I:$I,$S$4,'무신사 메타 광고'!$C:$C,$R778))</f>
        <v>0</v>
      </c>
      <c r="AC778" s="11">
        <f t="shared" si="45"/>
        <v>0</v>
      </c>
    </row>
    <row r="779" spans="2:29">
      <c r="B779" s="9"/>
      <c r="C779" s="10">
        <f>IF($C$4="", SUMIFS('무신사 메타 광고'!$L:$L, '무신사 메타 광고'!$D:$D, $B779), SUMIFS('무신사 메타 광고'!$L:$L, '무신사 메타 광고'!$I:$I, $C$4, '무신사 메타 광고'!$D:$D, $B779))</f>
        <v>0</v>
      </c>
      <c r="D779" s="10">
        <f>IF($C$4="", SUMIFS('무신사 메타 광고'!$V:$V, '무신사 메타 광고'!$D:$D, $B779), SUMIFS('무신사 메타 광고'!$V:$V,'무신사 메타 광고'!$I:$I,$C$4,'무신사 메타 광고'!$D:$D,$B779))</f>
        <v>0</v>
      </c>
      <c r="E779" s="11">
        <f t="shared" si="38"/>
        <v>0</v>
      </c>
      <c r="F779" s="12" t="str">
        <f t="shared" si="46"/>
        <v xml:space="preserve"> </v>
      </c>
      <c r="G779" s="10">
        <f>IF($C$4="", SUMIFS('무신사 메타 광고'!$K:$K, '무신사 메타 광고'!$D:$D, $B779), SUMIFS('무신사 메타 광고'!$K:$K,'무신사 메타 광고'!$I:$I,$C$4,'무신사 메타 광고'!D:D,$B779))</f>
        <v>0</v>
      </c>
      <c r="H779" s="10">
        <f>IF($C$4="", SUMIFS('무신사 메타 광고'!$N:$N, '무신사 메타 광고'!$D:$D, $B779),SUMIFS('무신사 메타 광고'!$N:$N,'무신사 메타 광고'!$I:$I,$C$4,'무신사 메타 광고'!$D:$D,$B779))</f>
        <v>0</v>
      </c>
      <c r="I779" s="10">
        <f>IF($C$4="", SUMIFS('무신사 메타 광고'!$U:$U, '무신사 메타 광고'!$D:$D, $B779),SUMIFS('무신사 메타 광고'!$U:$U,'무신사 메타 광고'!$I:$I,$C$4,'무신사 메타 광고'!$D:$D,$B779))</f>
        <v>0</v>
      </c>
      <c r="J779" s="11">
        <f t="shared" si="39"/>
        <v>0</v>
      </c>
      <c r="K779" s="11">
        <f t="shared" si="40"/>
        <v>0</v>
      </c>
      <c r="L779" s="12" t="str">
        <f t="shared" si="41"/>
        <v xml:space="preserve"> </v>
      </c>
      <c r="N779" s="10">
        <f>IF($C$4="", SUMIFS('무신사 메타 광고'!$X:$X, '무신사 메타 광고'!$D:$D, $B779),SUMIFS('무신사 메타 광고'!$X:$X,'무신사 메타 광고'!I:I,$C$4,'무신사 메타 광고'!D:D,$B779))</f>
        <v>0</v>
      </c>
      <c r="O779" s="11">
        <f t="shared" si="42"/>
        <v>0</v>
      </c>
      <c r="R779" s="13"/>
      <c r="S779" s="10">
        <f>IF($S$4="", SUMIFS('무신사 메타 광고'!$L:$L, '무신사 메타 광고'!$C:$C, $R779),SUMIFS('무신사 메타 광고'!L:L,'무신사 메타 광고'!$I:$I,$S$4,'무신사 메타 광고'!$C:$C,$R779))</f>
        <v>0</v>
      </c>
      <c r="T779" s="10">
        <f>IF($S$4="", SUMIFS('무신사 메타 광고'!$V:$V, '무신사 메타 광고'!$C:$C, $R779),SUMIFS('무신사 메타 광고'!$V:$V,'무신사 메타 광고'!$I:$I,$S$4,'무신사 메타 광고'!$C:$C,$R779))</f>
        <v>0</v>
      </c>
      <c r="U779" s="11">
        <f t="shared" si="43"/>
        <v>0</v>
      </c>
      <c r="V779" s="12" t="str">
        <f t="shared" si="47"/>
        <v xml:space="preserve"> </v>
      </c>
      <c r="W779" s="10">
        <f>IF($S$4="", SUMIFS('무신사 메타 광고'!$K:$K, '무신사 메타 광고'!$C:$C, $R779),SUMIFS('무신사 메타 광고'!$K:$K,'무신사 메타 광고'!$I:$I,$S$4,'무신사 메타 광고'!$C:$C,$R779))</f>
        <v>0</v>
      </c>
      <c r="X779" s="10">
        <f>IF($S$4="", SUMIFS('무신사 메타 광고'!$N:$N, '무신사 메타 광고'!$C:$C, $R779),SUMIFS('무신사 메타 광고'!$N:$N,'무신사 메타 광고'!$I:$I,$S$4,'무신사 메타 광고'!$C:$C,$R779))</f>
        <v>0</v>
      </c>
      <c r="Y779" s="11">
        <f t="shared" si="44"/>
        <v>0</v>
      </c>
      <c r="Z779" s="12" t="str">
        <f t="shared" si="48"/>
        <v xml:space="preserve"> </v>
      </c>
      <c r="AB779" s="10">
        <f>IF($S$4="", SUMIFS('무신사 메타 광고'!$X:$X, '무신사 메타 광고'!$C:$C, $R779),SUMIFS('무신사 메타 광고'!$X:$X,'무신사 메타 광고'!$I:$I,$S$4,'무신사 메타 광고'!$C:$C,$R779))</f>
        <v>0</v>
      </c>
      <c r="AC779" s="11">
        <f t="shared" si="45"/>
        <v>0</v>
      </c>
    </row>
    <row r="780" spans="2:29">
      <c r="B780" s="9"/>
      <c r="C780" s="10">
        <f>IF($C$4="", SUMIFS('무신사 메타 광고'!$L:$L, '무신사 메타 광고'!$D:$D, $B780), SUMIFS('무신사 메타 광고'!$L:$L, '무신사 메타 광고'!$I:$I, $C$4, '무신사 메타 광고'!$D:$D, $B780))</f>
        <v>0</v>
      </c>
      <c r="D780" s="10">
        <f>IF($C$4="", SUMIFS('무신사 메타 광고'!$V:$V, '무신사 메타 광고'!$D:$D, $B780), SUMIFS('무신사 메타 광고'!$V:$V,'무신사 메타 광고'!$I:$I,$C$4,'무신사 메타 광고'!$D:$D,$B780))</f>
        <v>0</v>
      </c>
      <c r="E780" s="11">
        <f t="shared" si="38"/>
        <v>0</v>
      </c>
      <c r="F780" s="12" t="str">
        <f t="shared" si="46"/>
        <v xml:space="preserve"> </v>
      </c>
      <c r="G780" s="10">
        <f>IF($C$4="", SUMIFS('무신사 메타 광고'!$K:$K, '무신사 메타 광고'!$D:$D, $B780), SUMIFS('무신사 메타 광고'!$K:$K,'무신사 메타 광고'!$I:$I,$C$4,'무신사 메타 광고'!D:D,$B780))</f>
        <v>0</v>
      </c>
      <c r="H780" s="10">
        <f>IF($C$4="", SUMIFS('무신사 메타 광고'!$N:$N, '무신사 메타 광고'!$D:$D, $B780),SUMIFS('무신사 메타 광고'!$N:$N,'무신사 메타 광고'!$I:$I,$C$4,'무신사 메타 광고'!$D:$D,$B780))</f>
        <v>0</v>
      </c>
      <c r="I780" s="10">
        <f>IF($C$4="", SUMIFS('무신사 메타 광고'!$U:$U, '무신사 메타 광고'!$D:$D, $B780),SUMIFS('무신사 메타 광고'!$U:$U,'무신사 메타 광고'!$I:$I,$C$4,'무신사 메타 광고'!$D:$D,$B780))</f>
        <v>0</v>
      </c>
      <c r="J780" s="11">
        <f t="shared" si="39"/>
        <v>0</v>
      </c>
      <c r="K780" s="11">
        <f t="shared" si="40"/>
        <v>0</v>
      </c>
      <c r="L780" s="12" t="str">
        <f t="shared" si="41"/>
        <v xml:space="preserve"> </v>
      </c>
      <c r="N780" s="10">
        <f>IF($C$4="", SUMIFS('무신사 메타 광고'!$X:$X, '무신사 메타 광고'!$D:$D, $B780),SUMIFS('무신사 메타 광고'!$X:$X,'무신사 메타 광고'!I:I,$C$4,'무신사 메타 광고'!D:D,$B780))</f>
        <v>0</v>
      </c>
      <c r="O780" s="11">
        <f t="shared" si="42"/>
        <v>0</v>
      </c>
      <c r="R780" s="13"/>
      <c r="S780" s="10">
        <f>IF($S$4="", SUMIFS('무신사 메타 광고'!$L:$L, '무신사 메타 광고'!$C:$C, $R780),SUMIFS('무신사 메타 광고'!L:L,'무신사 메타 광고'!$I:$I,$S$4,'무신사 메타 광고'!$C:$C,$R780))</f>
        <v>0</v>
      </c>
      <c r="T780" s="10">
        <f>IF($S$4="", SUMIFS('무신사 메타 광고'!$V:$V, '무신사 메타 광고'!$C:$C, $R780),SUMIFS('무신사 메타 광고'!$V:$V,'무신사 메타 광고'!$I:$I,$S$4,'무신사 메타 광고'!$C:$C,$R780))</f>
        <v>0</v>
      </c>
      <c r="U780" s="11">
        <f t="shared" si="43"/>
        <v>0</v>
      </c>
      <c r="V780" s="12" t="str">
        <f t="shared" si="47"/>
        <v xml:space="preserve"> </v>
      </c>
      <c r="W780" s="10">
        <f>IF($S$4="", SUMIFS('무신사 메타 광고'!$K:$K, '무신사 메타 광고'!$C:$C, $R780),SUMIFS('무신사 메타 광고'!$K:$K,'무신사 메타 광고'!$I:$I,$S$4,'무신사 메타 광고'!$C:$C,$R780))</f>
        <v>0</v>
      </c>
      <c r="X780" s="10">
        <f>IF($S$4="", SUMIFS('무신사 메타 광고'!$N:$N, '무신사 메타 광고'!$C:$C, $R780),SUMIFS('무신사 메타 광고'!$N:$N,'무신사 메타 광고'!$I:$I,$S$4,'무신사 메타 광고'!$C:$C,$R780))</f>
        <v>0</v>
      </c>
      <c r="Y780" s="11">
        <f t="shared" si="44"/>
        <v>0</v>
      </c>
      <c r="Z780" s="12" t="str">
        <f t="shared" si="48"/>
        <v xml:space="preserve"> </v>
      </c>
      <c r="AB780" s="10">
        <f>IF($S$4="", SUMIFS('무신사 메타 광고'!$X:$X, '무신사 메타 광고'!$C:$C, $R780),SUMIFS('무신사 메타 광고'!$X:$X,'무신사 메타 광고'!$I:$I,$S$4,'무신사 메타 광고'!$C:$C,$R780))</f>
        <v>0</v>
      </c>
      <c r="AC780" s="11">
        <f t="shared" si="45"/>
        <v>0</v>
      </c>
    </row>
    <row r="781" spans="2:29">
      <c r="B781" s="9"/>
      <c r="C781" s="10">
        <f>IF($C$4="", SUMIFS('무신사 메타 광고'!$L:$L, '무신사 메타 광고'!$D:$D, $B781), SUMIFS('무신사 메타 광고'!$L:$L, '무신사 메타 광고'!$I:$I, $C$4, '무신사 메타 광고'!$D:$D, $B781))</f>
        <v>0</v>
      </c>
      <c r="D781" s="10">
        <f>IF($C$4="", SUMIFS('무신사 메타 광고'!$V:$V, '무신사 메타 광고'!$D:$D, $B781), SUMIFS('무신사 메타 광고'!$V:$V,'무신사 메타 광고'!$I:$I,$C$4,'무신사 메타 광고'!$D:$D,$B781))</f>
        <v>0</v>
      </c>
      <c r="E781" s="11">
        <f t="shared" si="38"/>
        <v>0</v>
      </c>
      <c r="F781" s="12" t="str">
        <f t="shared" si="46"/>
        <v xml:space="preserve"> </v>
      </c>
      <c r="G781" s="10">
        <f>IF($C$4="", SUMIFS('무신사 메타 광고'!$K:$K, '무신사 메타 광고'!$D:$D, $B781), SUMIFS('무신사 메타 광고'!$K:$K,'무신사 메타 광고'!$I:$I,$C$4,'무신사 메타 광고'!D:D,$B781))</f>
        <v>0</v>
      </c>
      <c r="H781" s="10">
        <f>IF($C$4="", SUMIFS('무신사 메타 광고'!$N:$N, '무신사 메타 광고'!$D:$D, $B781),SUMIFS('무신사 메타 광고'!$N:$N,'무신사 메타 광고'!$I:$I,$C$4,'무신사 메타 광고'!$D:$D,$B781))</f>
        <v>0</v>
      </c>
      <c r="I781" s="10">
        <f>IF($C$4="", SUMIFS('무신사 메타 광고'!$U:$U, '무신사 메타 광고'!$D:$D, $B781),SUMIFS('무신사 메타 광고'!$U:$U,'무신사 메타 광고'!$I:$I,$C$4,'무신사 메타 광고'!$D:$D,$B781))</f>
        <v>0</v>
      </c>
      <c r="J781" s="11">
        <f t="shared" si="39"/>
        <v>0</v>
      </c>
      <c r="K781" s="11">
        <f t="shared" si="40"/>
        <v>0</v>
      </c>
      <c r="L781" s="12" t="str">
        <f t="shared" si="41"/>
        <v xml:space="preserve"> </v>
      </c>
      <c r="N781" s="10">
        <f>IF($C$4="", SUMIFS('무신사 메타 광고'!$X:$X, '무신사 메타 광고'!$D:$D, $B781),SUMIFS('무신사 메타 광고'!$X:$X,'무신사 메타 광고'!I:I,$C$4,'무신사 메타 광고'!D:D,$B781))</f>
        <v>0</v>
      </c>
      <c r="O781" s="11">
        <f t="shared" si="42"/>
        <v>0</v>
      </c>
      <c r="R781" s="13"/>
      <c r="S781" s="10">
        <f>IF($S$4="", SUMIFS('무신사 메타 광고'!$L:$L, '무신사 메타 광고'!$C:$C, $R781),SUMIFS('무신사 메타 광고'!L:L,'무신사 메타 광고'!$I:$I,$S$4,'무신사 메타 광고'!$C:$C,$R781))</f>
        <v>0</v>
      </c>
      <c r="T781" s="10">
        <f>IF($S$4="", SUMIFS('무신사 메타 광고'!$V:$V, '무신사 메타 광고'!$C:$C, $R781),SUMIFS('무신사 메타 광고'!$V:$V,'무신사 메타 광고'!$I:$I,$S$4,'무신사 메타 광고'!$C:$C,$R781))</f>
        <v>0</v>
      </c>
      <c r="U781" s="11">
        <f t="shared" si="43"/>
        <v>0</v>
      </c>
      <c r="V781" s="12" t="str">
        <f t="shared" si="47"/>
        <v xml:space="preserve"> </v>
      </c>
      <c r="W781" s="10">
        <f>IF($S$4="", SUMIFS('무신사 메타 광고'!$K:$K, '무신사 메타 광고'!$C:$C, $R781),SUMIFS('무신사 메타 광고'!$K:$K,'무신사 메타 광고'!$I:$I,$S$4,'무신사 메타 광고'!$C:$C,$R781))</f>
        <v>0</v>
      </c>
      <c r="X781" s="10">
        <f>IF($S$4="", SUMIFS('무신사 메타 광고'!$N:$N, '무신사 메타 광고'!$C:$C, $R781),SUMIFS('무신사 메타 광고'!$N:$N,'무신사 메타 광고'!$I:$I,$S$4,'무신사 메타 광고'!$C:$C,$R781))</f>
        <v>0</v>
      </c>
      <c r="Y781" s="11">
        <f t="shared" si="44"/>
        <v>0</v>
      </c>
      <c r="Z781" s="12" t="str">
        <f t="shared" si="48"/>
        <v xml:space="preserve"> </v>
      </c>
      <c r="AB781" s="10">
        <f>IF($S$4="", SUMIFS('무신사 메타 광고'!$X:$X, '무신사 메타 광고'!$C:$C, $R781),SUMIFS('무신사 메타 광고'!$X:$X,'무신사 메타 광고'!$I:$I,$S$4,'무신사 메타 광고'!$C:$C,$R781))</f>
        <v>0</v>
      </c>
      <c r="AC781" s="11">
        <f t="shared" si="45"/>
        <v>0</v>
      </c>
    </row>
    <row r="782" spans="2:29">
      <c r="B782" s="9"/>
      <c r="C782" s="10">
        <f>IF($C$4="", SUMIFS('무신사 메타 광고'!$L:$L, '무신사 메타 광고'!$D:$D, $B782), SUMIFS('무신사 메타 광고'!$L:$L, '무신사 메타 광고'!$I:$I, $C$4, '무신사 메타 광고'!$D:$D, $B782))</f>
        <v>0</v>
      </c>
      <c r="D782" s="10">
        <f>IF($C$4="", SUMIFS('무신사 메타 광고'!$V:$V, '무신사 메타 광고'!$D:$D, $B782), SUMIFS('무신사 메타 광고'!$V:$V,'무신사 메타 광고'!$I:$I,$C$4,'무신사 메타 광고'!$D:$D,$B782))</f>
        <v>0</v>
      </c>
      <c r="E782" s="11">
        <f t="shared" si="38"/>
        <v>0</v>
      </c>
      <c r="F782" s="12" t="str">
        <f t="shared" si="46"/>
        <v xml:space="preserve"> </v>
      </c>
      <c r="G782" s="10">
        <f>IF($C$4="", SUMIFS('무신사 메타 광고'!$K:$K, '무신사 메타 광고'!$D:$D, $B782), SUMIFS('무신사 메타 광고'!$K:$K,'무신사 메타 광고'!$I:$I,$C$4,'무신사 메타 광고'!D:D,$B782))</f>
        <v>0</v>
      </c>
      <c r="H782" s="10">
        <f>IF($C$4="", SUMIFS('무신사 메타 광고'!$N:$N, '무신사 메타 광고'!$D:$D, $B782),SUMIFS('무신사 메타 광고'!$N:$N,'무신사 메타 광고'!$I:$I,$C$4,'무신사 메타 광고'!$D:$D,$B782))</f>
        <v>0</v>
      </c>
      <c r="I782" s="10">
        <f>IF($C$4="", SUMIFS('무신사 메타 광고'!$U:$U, '무신사 메타 광고'!$D:$D, $B782),SUMIFS('무신사 메타 광고'!$U:$U,'무신사 메타 광고'!$I:$I,$C$4,'무신사 메타 광고'!$D:$D,$B782))</f>
        <v>0</v>
      </c>
      <c r="J782" s="11">
        <f t="shared" si="39"/>
        <v>0</v>
      </c>
      <c r="K782" s="11">
        <f t="shared" si="40"/>
        <v>0</v>
      </c>
      <c r="L782" s="12" t="str">
        <f t="shared" si="41"/>
        <v xml:space="preserve"> </v>
      </c>
      <c r="N782" s="10">
        <f>IF($C$4="", SUMIFS('무신사 메타 광고'!$X:$X, '무신사 메타 광고'!$D:$D, $B782),SUMIFS('무신사 메타 광고'!$X:$X,'무신사 메타 광고'!I:I,$C$4,'무신사 메타 광고'!D:D,$B782))</f>
        <v>0</v>
      </c>
      <c r="O782" s="11">
        <f t="shared" si="42"/>
        <v>0</v>
      </c>
      <c r="R782" s="13"/>
      <c r="S782" s="10">
        <f>IF($S$4="", SUMIFS('무신사 메타 광고'!$L:$L, '무신사 메타 광고'!$C:$C, $R782),SUMIFS('무신사 메타 광고'!L:L,'무신사 메타 광고'!$I:$I,$S$4,'무신사 메타 광고'!$C:$C,$R782))</f>
        <v>0</v>
      </c>
      <c r="T782" s="10">
        <f>IF($S$4="", SUMIFS('무신사 메타 광고'!$V:$V, '무신사 메타 광고'!$C:$C, $R782),SUMIFS('무신사 메타 광고'!$V:$V,'무신사 메타 광고'!$I:$I,$S$4,'무신사 메타 광고'!$C:$C,$R782))</f>
        <v>0</v>
      </c>
      <c r="U782" s="11">
        <f t="shared" si="43"/>
        <v>0</v>
      </c>
      <c r="V782" s="12" t="str">
        <f t="shared" si="47"/>
        <v xml:space="preserve"> </v>
      </c>
      <c r="W782" s="10">
        <f>IF($S$4="", SUMIFS('무신사 메타 광고'!$K:$K, '무신사 메타 광고'!$C:$C, $R782),SUMIFS('무신사 메타 광고'!$K:$K,'무신사 메타 광고'!$I:$I,$S$4,'무신사 메타 광고'!$C:$C,$R782))</f>
        <v>0</v>
      </c>
      <c r="X782" s="10">
        <f>IF($S$4="", SUMIFS('무신사 메타 광고'!$N:$N, '무신사 메타 광고'!$C:$C, $R782),SUMIFS('무신사 메타 광고'!$N:$N,'무신사 메타 광고'!$I:$I,$S$4,'무신사 메타 광고'!$C:$C,$R782))</f>
        <v>0</v>
      </c>
      <c r="Y782" s="11">
        <f t="shared" si="44"/>
        <v>0</v>
      </c>
      <c r="Z782" s="12" t="str">
        <f t="shared" si="48"/>
        <v xml:space="preserve"> </v>
      </c>
      <c r="AB782" s="10">
        <f>IF($S$4="", SUMIFS('무신사 메타 광고'!$X:$X, '무신사 메타 광고'!$C:$C, $R782),SUMIFS('무신사 메타 광고'!$X:$X,'무신사 메타 광고'!$I:$I,$S$4,'무신사 메타 광고'!$C:$C,$R782))</f>
        <v>0</v>
      </c>
      <c r="AC782" s="11">
        <f t="shared" si="45"/>
        <v>0</v>
      </c>
    </row>
    <row r="783" spans="2:29">
      <c r="B783" s="9"/>
      <c r="C783" s="10">
        <f>IF($C$4="", SUMIFS('무신사 메타 광고'!$L:$L, '무신사 메타 광고'!$D:$D, $B783), SUMIFS('무신사 메타 광고'!$L:$L, '무신사 메타 광고'!$I:$I, $C$4, '무신사 메타 광고'!$D:$D, $B783))</f>
        <v>0</v>
      </c>
      <c r="D783" s="10">
        <f>IF($C$4="", SUMIFS('무신사 메타 광고'!$V:$V, '무신사 메타 광고'!$D:$D, $B783), SUMIFS('무신사 메타 광고'!$V:$V,'무신사 메타 광고'!$I:$I,$C$4,'무신사 메타 광고'!$D:$D,$B783))</f>
        <v>0</v>
      </c>
      <c r="E783" s="11">
        <f t="shared" si="38"/>
        <v>0</v>
      </c>
      <c r="F783" s="12" t="str">
        <f t="shared" si="46"/>
        <v xml:space="preserve"> </v>
      </c>
      <c r="G783" s="10">
        <f>IF($C$4="", SUMIFS('무신사 메타 광고'!$K:$K, '무신사 메타 광고'!$D:$D, $B783), SUMIFS('무신사 메타 광고'!$K:$K,'무신사 메타 광고'!$I:$I,$C$4,'무신사 메타 광고'!D:D,$B783))</f>
        <v>0</v>
      </c>
      <c r="H783" s="10">
        <f>IF($C$4="", SUMIFS('무신사 메타 광고'!$N:$N, '무신사 메타 광고'!$D:$D, $B783),SUMIFS('무신사 메타 광고'!$N:$N,'무신사 메타 광고'!$I:$I,$C$4,'무신사 메타 광고'!$D:$D,$B783))</f>
        <v>0</v>
      </c>
      <c r="I783" s="10">
        <f>IF($C$4="", SUMIFS('무신사 메타 광고'!$U:$U, '무신사 메타 광고'!$D:$D, $B783),SUMIFS('무신사 메타 광고'!$U:$U,'무신사 메타 광고'!$I:$I,$C$4,'무신사 메타 광고'!$D:$D,$B783))</f>
        <v>0</v>
      </c>
      <c r="J783" s="11">
        <f t="shared" si="39"/>
        <v>0</v>
      </c>
      <c r="K783" s="11">
        <f t="shared" si="40"/>
        <v>0</v>
      </c>
      <c r="L783" s="12" t="str">
        <f t="shared" si="41"/>
        <v xml:space="preserve"> </v>
      </c>
      <c r="N783" s="10">
        <f>IF($C$4="", SUMIFS('무신사 메타 광고'!$X:$X, '무신사 메타 광고'!$D:$D, $B783),SUMIFS('무신사 메타 광고'!$X:$X,'무신사 메타 광고'!I:I,$C$4,'무신사 메타 광고'!D:D,$B783))</f>
        <v>0</v>
      </c>
      <c r="O783" s="11">
        <f t="shared" si="42"/>
        <v>0</v>
      </c>
      <c r="R783" s="13"/>
      <c r="S783" s="10">
        <f>IF($S$4="", SUMIFS('무신사 메타 광고'!$L:$L, '무신사 메타 광고'!$C:$C, $R783),SUMIFS('무신사 메타 광고'!L:L,'무신사 메타 광고'!$I:$I,$S$4,'무신사 메타 광고'!$C:$C,$R783))</f>
        <v>0</v>
      </c>
      <c r="T783" s="10">
        <f>IF($S$4="", SUMIFS('무신사 메타 광고'!$V:$V, '무신사 메타 광고'!$C:$C, $R783),SUMIFS('무신사 메타 광고'!$V:$V,'무신사 메타 광고'!$I:$I,$S$4,'무신사 메타 광고'!$C:$C,$R783))</f>
        <v>0</v>
      </c>
      <c r="U783" s="11">
        <f t="shared" si="43"/>
        <v>0</v>
      </c>
      <c r="V783" s="12" t="str">
        <f t="shared" si="47"/>
        <v xml:space="preserve"> </v>
      </c>
      <c r="W783" s="10">
        <f>IF($S$4="", SUMIFS('무신사 메타 광고'!$K:$K, '무신사 메타 광고'!$C:$C, $R783),SUMIFS('무신사 메타 광고'!$K:$K,'무신사 메타 광고'!$I:$I,$S$4,'무신사 메타 광고'!$C:$C,$R783))</f>
        <v>0</v>
      </c>
      <c r="X783" s="10">
        <f>IF($S$4="", SUMIFS('무신사 메타 광고'!$N:$N, '무신사 메타 광고'!$C:$C, $R783),SUMIFS('무신사 메타 광고'!$N:$N,'무신사 메타 광고'!$I:$I,$S$4,'무신사 메타 광고'!$C:$C,$R783))</f>
        <v>0</v>
      </c>
      <c r="Y783" s="11">
        <f t="shared" si="44"/>
        <v>0</v>
      </c>
      <c r="Z783" s="12" t="str">
        <f t="shared" si="48"/>
        <v xml:space="preserve"> </v>
      </c>
      <c r="AB783" s="10">
        <f>IF($S$4="", SUMIFS('무신사 메타 광고'!$X:$X, '무신사 메타 광고'!$C:$C, $R783),SUMIFS('무신사 메타 광고'!$X:$X,'무신사 메타 광고'!$I:$I,$S$4,'무신사 메타 광고'!$C:$C,$R783))</f>
        <v>0</v>
      </c>
      <c r="AC783" s="11">
        <f t="shared" si="45"/>
        <v>0</v>
      </c>
    </row>
    <row r="784" spans="2:29">
      <c r="B784" s="9"/>
      <c r="C784" s="10">
        <f>IF($C$4="", SUMIFS('무신사 메타 광고'!$L:$L, '무신사 메타 광고'!$D:$D, $B784), SUMIFS('무신사 메타 광고'!$L:$L, '무신사 메타 광고'!$I:$I, $C$4, '무신사 메타 광고'!$D:$D, $B784))</f>
        <v>0</v>
      </c>
      <c r="D784" s="10">
        <f>IF($C$4="", SUMIFS('무신사 메타 광고'!$V:$V, '무신사 메타 광고'!$D:$D, $B784), SUMIFS('무신사 메타 광고'!$V:$V,'무신사 메타 광고'!$I:$I,$C$4,'무신사 메타 광고'!$D:$D,$B784))</f>
        <v>0</v>
      </c>
      <c r="E784" s="11">
        <f t="shared" si="38"/>
        <v>0</v>
      </c>
      <c r="F784" s="12" t="str">
        <f t="shared" si="46"/>
        <v xml:space="preserve"> </v>
      </c>
      <c r="G784" s="10">
        <f>IF($C$4="", SUMIFS('무신사 메타 광고'!$K:$K, '무신사 메타 광고'!$D:$D, $B784), SUMIFS('무신사 메타 광고'!$K:$K,'무신사 메타 광고'!$I:$I,$C$4,'무신사 메타 광고'!D:D,$B784))</f>
        <v>0</v>
      </c>
      <c r="H784" s="10">
        <f>IF($C$4="", SUMIFS('무신사 메타 광고'!$N:$N, '무신사 메타 광고'!$D:$D, $B784),SUMIFS('무신사 메타 광고'!$N:$N,'무신사 메타 광고'!$I:$I,$C$4,'무신사 메타 광고'!$D:$D,$B784))</f>
        <v>0</v>
      </c>
      <c r="I784" s="10">
        <f>IF($C$4="", SUMIFS('무신사 메타 광고'!$U:$U, '무신사 메타 광고'!$D:$D, $B784),SUMIFS('무신사 메타 광고'!$U:$U,'무신사 메타 광고'!$I:$I,$C$4,'무신사 메타 광고'!$D:$D,$B784))</f>
        <v>0</v>
      </c>
      <c r="J784" s="11">
        <f t="shared" si="39"/>
        <v>0</v>
      </c>
      <c r="K784" s="11">
        <f t="shared" si="40"/>
        <v>0</v>
      </c>
      <c r="L784" s="12" t="str">
        <f t="shared" si="41"/>
        <v xml:space="preserve"> </v>
      </c>
      <c r="N784" s="10">
        <f>IF($C$4="", SUMIFS('무신사 메타 광고'!$X:$X, '무신사 메타 광고'!$D:$D, $B784),SUMIFS('무신사 메타 광고'!$X:$X,'무신사 메타 광고'!I:I,$C$4,'무신사 메타 광고'!D:D,$B784))</f>
        <v>0</v>
      </c>
      <c r="O784" s="11">
        <f t="shared" si="42"/>
        <v>0</v>
      </c>
      <c r="R784" s="13"/>
      <c r="S784" s="10">
        <f>IF($S$4="", SUMIFS('무신사 메타 광고'!$L:$L, '무신사 메타 광고'!$C:$C, $R784),SUMIFS('무신사 메타 광고'!L:L,'무신사 메타 광고'!$I:$I,$S$4,'무신사 메타 광고'!$C:$C,$R784))</f>
        <v>0</v>
      </c>
      <c r="T784" s="10">
        <f>IF($S$4="", SUMIFS('무신사 메타 광고'!$V:$V, '무신사 메타 광고'!$C:$C, $R784),SUMIFS('무신사 메타 광고'!$V:$V,'무신사 메타 광고'!$I:$I,$S$4,'무신사 메타 광고'!$C:$C,$R784))</f>
        <v>0</v>
      </c>
      <c r="U784" s="11">
        <f t="shared" si="43"/>
        <v>0</v>
      </c>
      <c r="V784" s="12" t="str">
        <f t="shared" si="47"/>
        <v xml:space="preserve"> </v>
      </c>
      <c r="W784" s="10">
        <f>IF($S$4="", SUMIFS('무신사 메타 광고'!$K:$K, '무신사 메타 광고'!$C:$C, $R784),SUMIFS('무신사 메타 광고'!$K:$K,'무신사 메타 광고'!$I:$I,$S$4,'무신사 메타 광고'!$C:$C,$R784))</f>
        <v>0</v>
      </c>
      <c r="X784" s="10">
        <f>IF($S$4="", SUMIFS('무신사 메타 광고'!$N:$N, '무신사 메타 광고'!$C:$C, $R784),SUMIFS('무신사 메타 광고'!$N:$N,'무신사 메타 광고'!$I:$I,$S$4,'무신사 메타 광고'!$C:$C,$R784))</f>
        <v>0</v>
      </c>
      <c r="Y784" s="11">
        <f t="shared" si="44"/>
        <v>0</v>
      </c>
      <c r="Z784" s="12" t="str">
        <f t="shared" si="48"/>
        <v xml:space="preserve"> </v>
      </c>
      <c r="AB784" s="10">
        <f>IF($S$4="", SUMIFS('무신사 메타 광고'!$X:$X, '무신사 메타 광고'!$C:$C, $R784),SUMIFS('무신사 메타 광고'!$X:$X,'무신사 메타 광고'!$I:$I,$S$4,'무신사 메타 광고'!$C:$C,$R784))</f>
        <v>0</v>
      </c>
      <c r="AC784" s="11">
        <f t="shared" si="45"/>
        <v>0</v>
      </c>
    </row>
    <row r="785" spans="2:29">
      <c r="B785" s="9"/>
      <c r="C785" s="10">
        <f>IF($C$4="", SUMIFS('무신사 메타 광고'!$L:$L, '무신사 메타 광고'!$D:$D, $B785), SUMIFS('무신사 메타 광고'!$L:$L, '무신사 메타 광고'!$I:$I, $C$4, '무신사 메타 광고'!$D:$D, $B785))</f>
        <v>0</v>
      </c>
      <c r="D785" s="10">
        <f>IF($C$4="", SUMIFS('무신사 메타 광고'!$V:$V, '무신사 메타 광고'!$D:$D, $B785), SUMIFS('무신사 메타 광고'!$V:$V,'무신사 메타 광고'!$I:$I,$C$4,'무신사 메타 광고'!$D:$D,$B785))</f>
        <v>0</v>
      </c>
      <c r="E785" s="11">
        <f t="shared" si="38"/>
        <v>0</v>
      </c>
      <c r="F785" s="12" t="str">
        <f t="shared" si="46"/>
        <v xml:space="preserve"> </v>
      </c>
      <c r="G785" s="10">
        <f>IF($C$4="", SUMIFS('무신사 메타 광고'!$K:$K, '무신사 메타 광고'!$D:$D, $B785), SUMIFS('무신사 메타 광고'!$K:$K,'무신사 메타 광고'!$I:$I,$C$4,'무신사 메타 광고'!D:D,$B785))</f>
        <v>0</v>
      </c>
      <c r="H785" s="10">
        <f>IF($C$4="", SUMIFS('무신사 메타 광고'!$N:$N, '무신사 메타 광고'!$D:$D, $B785),SUMIFS('무신사 메타 광고'!$N:$N,'무신사 메타 광고'!$I:$I,$C$4,'무신사 메타 광고'!$D:$D,$B785))</f>
        <v>0</v>
      </c>
      <c r="I785" s="10">
        <f>IF($C$4="", SUMIFS('무신사 메타 광고'!$U:$U, '무신사 메타 광고'!$D:$D, $B785),SUMIFS('무신사 메타 광고'!$U:$U,'무신사 메타 광고'!$I:$I,$C$4,'무신사 메타 광고'!$D:$D,$B785))</f>
        <v>0</v>
      </c>
      <c r="J785" s="11">
        <f t="shared" si="39"/>
        <v>0</v>
      </c>
      <c r="K785" s="11">
        <f t="shared" si="40"/>
        <v>0</v>
      </c>
      <c r="L785" s="12" t="str">
        <f t="shared" si="41"/>
        <v xml:space="preserve"> </v>
      </c>
      <c r="N785" s="10">
        <f>IF($C$4="", SUMIFS('무신사 메타 광고'!$X:$X, '무신사 메타 광고'!$D:$D, $B785),SUMIFS('무신사 메타 광고'!$X:$X,'무신사 메타 광고'!I:I,$C$4,'무신사 메타 광고'!D:D,$B785))</f>
        <v>0</v>
      </c>
      <c r="O785" s="11">
        <f t="shared" si="42"/>
        <v>0</v>
      </c>
      <c r="R785" s="13"/>
      <c r="S785" s="10">
        <f>IF($S$4="", SUMIFS('무신사 메타 광고'!$L:$L, '무신사 메타 광고'!$C:$C, $R785),SUMIFS('무신사 메타 광고'!L:L,'무신사 메타 광고'!$I:$I,$S$4,'무신사 메타 광고'!$C:$C,$R785))</f>
        <v>0</v>
      </c>
      <c r="T785" s="10">
        <f>IF($S$4="", SUMIFS('무신사 메타 광고'!$V:$V, '무신사 메타 광고'!$C:$C, $R785),SUMIFS('무신사 메타 광고'!$V:$V,'무신사 메타 광고'!$I:$I,$S$4,'무신사 메타 광고'!$C:$C,$R785))</f>
        <v>0</v>
      </c>
      <c r="U785" s="11">
        <f t="shared" si="43"/>
        <v>0</v>
      </c>
      <c r="V785" s="12" t="str">
        <f t="shared" si="47"/>
        <v xml:space="preserve"> </v>
      </c>
      <c r="W785" s="10">
        <f>IF($S$4="", SUMIFS('무신사 메타 광고'!$K:$K, '무신사 메타 광고'!$C:$C, $R785),SUMIFS('무신사 메타 광고'!$K:$K,'무신사 메타 광고'!$I:$I,$S$4,'무신사 메타 광고'!$C:$C,$R785))</f>
        <v>0</v>
      </c>
      <c r="X785" s="10">
        <f>IF($S$4="", SUMIFS('무신사 메타 광고'!$N:$N, '무신사 메타 광고'!$C:$C, $R785),SUMIFS('무신사 메타 광고'!$N:$N,'무신사 메타 광고'!$I:$I,$S$4,'무신사 메타 광고'!$C:$C,$R785))</f>
        <v>0</v>
      </c>
      <c r="Y785" s="11">
        <f t="shared" si="44"/>
        <v>0</v>
      </c>
      <c r="Z785" s="12" t="str">
        <f t="shared" si="48"/>
        <v xml:space="preserve"> </v>
      </c>
      <c r="AB785" s="10">
        <f>IF($S$4="", SUMIFS('무신사 메타 광고'!$X:$X, '무신사 메타 광고'!$C:$C, $R785),SUMIFS('무신사 메타 광고'!$X:$X,'무신사 메타 광고'!$I:$I,$S$4,'무신사 메타 광고'!$C:$C,$R785))</f>
        <v>0</v>
      </c>
      <c r="AC785" s="11">
        <f t="shared" si="45"/>
        <v>0</v>
      </c>
    </row>
    <row r="786" spans="2:29">
      <c r="B786" s="9"/>
      <c r="C786" s="10">
        <f>IF($C$4="", SUMIFS('무신사 메타 광고'!$L:$L, '무신사 메타 광고'!$D:$D, $B786), SUMIFS('무신사 메타 광고'!$L:$L, '무신사 메타 광고'!$I:$I, $C$4, '무신사 메타 광고'!$D:$D, $B786))</f>
        <v>0</v>
      </c>
      <c r="D786" s="10">
        <f>IF($C$4="", SUMIFS('무신사 메타 광고'!$V:$V, '무신사 메타 광고'!$D:$D, $B786), SUMIFS('무신사 메타 광고'!$V:$V,'무신사 메타 광고'!$I:$I,$C$4,'무신사 메타 광고'!$D:$D,$B786))</f>
        <v>0</v>
      </c>
      <c r="E786" s="11">
        <f t="shared" si="38"/>
        <v>0</v>
      </c>
      <c r="F786" s="12" t="str">
        <f t="shared" si="46"/>
        <v xml:space="preserve"> </v>
      </c>
      <c r="G786" s="10">
        <f>IF($C$4="", SUMIFS('무신사 메타 광고'!$K:$K, '무신사 메타 광고'!$D:$D, $B786), SUMIFS('무신사 메타 광고'!$K:$K,'무신사 메타 광고'!$I:$I,$C$4,'무신사 메타 광고'!D:D,$B786))</f>
        <v>0</v>
      </c>
      <c r="H786" s="10">
        <f>IF($C$4="", SUMIFS('무신사 메타 광고'!$N:$N, '무신사 메타 광고'!$D:$D, $B786),SUMIFS('무신사 메타 광고'!$N:$N,'무신사 메타 광고'!$I:$I,$C$4,'무신사 메타 광고'!$D:$D,$B786))</f>
        <v>0</v>
      </c>
      <c r="I786" s="10">
        <f>IF($C$4="", SUMIFS('무신사 메타 광고'!$U:$U, '무신사 메타 광고'!$D:$D, $B786),SUMIFS('무신사 메타 광고'!$U:$U,'무신사 메타 광고'!$I:$I,$C$4,'무신사 메타 광고'!$D:$D,$B786))</f>
        <v>0</v>
      </c>
      <c r="J786" s="11">
        <f t="shared" si="39"/>
        <v>0</v>
      </c>
      <c r="K786" s="11">
        <f t="shared" si="40"/>
        <v>0</v>
      </c>
      <c r="L786" s="12" t="str">
        <f t="shared" si="41"/>
        <v xml:space="preserve"> </v>
      </c>
      <c r="N786" s="10">
        <f>IF($C$4="", SUMIFS('무신사 메타 광고'!$X:$X, '무신사 메타 광고'!$D:$D, $B786),SUMIFS('무신사 메타 광고'!$X:$X,'무신사 메타 광고'!I:I,$C$4,'무신사 메타 광고'!D:D,$B786))</f>
        <v>0</v>
      </c>
      <c r="O786" s="11">
        <f t="shared" si="42"/>
        <v>0</v>
      </c>
      <c r="R786" s="13"/>
      <c r="S786" s="10">
        <f>IF($S$4="", SUMIFS('무신사 메타 광고'!$L:$L, '무신사 메타 광고'!$C:$C, $R786),SUMIFS('무신사 메타 광고'!L:L,'무신사 메타 광고'!$I:$I,$S$4,'무신사 메타 광고'!$C:$C,$R786))</f>
        <v>0</v>
      </c>
      <c r="T786" s="10">
        <f>IF($S$4="", SUMIFS('무신사 메타 광고'!$V:$V, '무신사 메타 광고'!$C:$C, $R786),SUMIFS('무신사 메타 광고'!$V:$V,'무신사 메타 광고'!$I:$I,$S$4,'무신사 메타 광고'!$C:$C,$R786))</f>
        <v>0</v>
      </c>
      <c r="U786" s="11">
        <f t="shared" si="43"/>
        <v>0</v>
      </c>
      <c r="V786" s="12" t="str">
        <f t="shared" si="47"/>
        <v xml:space="preserve"> </v>
      </c>
      <c r="W786" s="10">
        <f>IF($S$4="", SUMIFS('무신사 메타 광고'!$K:$K, '무신사 메타 광고'!$C:$C, $R786),SUMIFS('무신사 메타 광고'!$K:$K,'무신사 메타 광고'!$I:$I,$S$4,'무신사 메타 광고'!$C:$C,$R786))</f>
        <v>0</v>
      </c>
      <c r="X786" s="10">
        <f>IF($S$4="", SUMIFS('무신사 메타 광고'!$N:$N, '무신사 메타 광고'!$C:$C, $R786),SUMIFS('무신사 메타 광고'!$N:$N,'무신사 메타 광고'!$I:$I,$S$4,'무신사 메타 광고'!$C:$C,$R786))</f>
        <v>0</v>
      </c>
      <c r="Y786" s="11">
        <f t="shared" si="44"/>
        <v>0</v>
      </c>
      <c r="Z786" s="12" t="str">
        <f t="shared" si="48"/>
        <v xml:space="preserve"> </v>
      </c>
      <c r="AB786" s="10">
        <f>IF($S$4="", SUMIFS('무신사 메타 광고'!$X:$X, '무신사 메타 광고'!$C:$C, $R786),SUMIFS('무신사 메타 광고'!$X:$X,'무신사 메타 광고'!$I:$I,$S$4,'무신사 메타 광고'!$C:$C,$R786))</f>
        <v>0</v>
      </c>
      <c r="AC786" s="11">
        <f t="shared" si="45"/>
        <v>0</v>
      </c>
    </row>
    <row r="787" spans="2:29">
      <c r="B787" s="9"/>
      <c r="C787" s="10">
        <f>IF($C$4="", SUMIFS('무신사 메타 광고'!$L:$L, '무신사 메타 광고'!$D:$D, $B787), SUMIFS('무신사 메타 광고'!$L:$L, '무신사 메타 광고'!$I:$I, $C$4, '무신사 메타 광고'!$D:$D, $B787))</f>
        <v>0</v>
      </c>
      <c r="D787" s="10">
        <f>IF($C$4="", SUMIFS('무신사 메타 광고'!$V:$V, '무신사 메타 광고'!$D:$D, $B787), SUMIFS('무신사 메타 광고'!$V:$V,'무신사 메타 광고'!$I:$I,$C$4,'무신사 메타 광고'!$D:$D,$B787))</f>
        <v>0</v>
      </c>
      <c r="E787" s="11">
        <f t="shared" si="38"/>
        <v>0</v>
      </c>
      <c r="F787" s="12" t="str">
        <f t="shared" si="46"/>
        <v xml:space="preserve"> </v>
      </c>
      <c r="G787" s="10">
        <f>IF($C$4="", SUMIFS('무신사 메타 광고'!$K:$K, '무신사 메타 광고'!$D:$D, $B787), SUMIFS('무신사 메타 광고'!$K:$K,'무신사 메타 광고'!$I:$I,$C$4,'무신사 메타 광고'!D:D,$B787))</f>
        <v>0</v>
      </c>
      <c r="H787" s="10">
        <f>IF($C$4="", SUMIFS('무신사 메타 광고'!$N:$N, '무신사 메타 광고'!$D:$D, $B787),SUMIFS('무신사 메타 광고'!$N:$N,'무신사 메타 광고'!$I:$I,$C$4,'무신사 메타 광고'!$D:$D,$B787))</f>
        <v>0</v>
      </c>
      <c r="I787" s="10">
        <f>IF($C$4="", SUMIFS('무신사 메타 광고'!$U:$U, '무신사 메타 광고'!$D:$D, $B787),SUMIFS('무신사 메타 광고'!$U:$U,'무신사 메타 광고'!$I:$I,$C$4,'무신사 메타 광고'!$D:$D,$B787))</f>
        <v>0</v>
      </c>
      <c r="J787" s="11">
        <f t="shared" si="39"/>
        <v>0</v>
      </c>
      <c r="K787" s="11">
        <f t="shared" si="40"/>
        <v>0</v>
      </c>
      <c r="L787" s="12" t="str">
        <f t="shared" si="41"/>
        <v xml:space="preserve"> </v>
      </c>
      <c r="N787" s="10">
        <f>IF($C$4="", SUMIFS('무신사 메타 광고'!$X:$X, '무신사 메타 광고'!$D:$D, $B787),SUMIFS('무신사 메타 광고'!$X:$X,'무신사 메타 광고'!I:I,$C$4,'무신사 메타 광고'!D:D,$B787))</f>
        <v>0</v>
      </c>
      <c r="O787" s="11">
        <f t="shared" si="42"/>
        <v>0</v>
      </c>
      <c r="R787" s="13"/>
      <c r="S787" s="10">
        <f>IF($S$4="", SUMIFS('무신사 메타 광고'!$L:$L, '무신사 메타 광고'!$C:$C, $R787),SUMIFS('무신사 메타 광고'!L:L,'무신사 메타 광고'!$I:$I,$S$4,'무신사 메타 광고'!$C:$C,$R787))</f>
        <v>0</v>
      </c>
      <c r="T787" s="10">
        <f>IF($S$4="", SUMIFS('무신사 메타 광고'!$V:$V, '무신사 메타 광고'!$C:$C, $R787),SUMIFS('무신사 메타 광고'!$V:$V,'무신사 메타 광고'!$I:$I,$S$4,'무신사 메타 광고'!$C:$C,$R787))</f>
        <v>0</v>
      </c>
      <c r="U787" s="11">
        <f t="shared" si="43"/>
        <v>0</v>
      </c>
      <c r="V787" s="12" t="str">
        <f t="shared" si="47"/>
        <v xml:space="preserve"> </v>
      </c>
      <c r="W787" s="10">
        <f>IF($S$4="", SUMIFS('무신사 메타 광고'!$K:$K, '무신사 메타 광고'!$C:$C, $R787),SUMIFS('무신사 메타 광고'!$K:$K,'무신사 메타 광고'!$I:$I,$S$4,'무신사 메타 광고'!$C:$C,$R787))</f>
        <v>0</v>
      </c>
      <c r="X787" s="10">
        <f>IF($S$4="", SUMIFS('무신사 메타 광고'!$N:$N, '무신사 메타 광고'!$C:$C, $R787),SUMIFS('무신사 메타 광고'!$N:$N,'무신사 메타 광고'!$I:$I,$S$4,'무신사 메타 광고'!$C:$C,$R787))</f>
        <v>0</v>
      </c>
      <c r="Y787" s="11">
        <f t="shared" si="44"/>
        <v>0</v>
      </c>
      <c r="Z787" s="12" t="str">
        <f t="shared" si="48"/>
        <v xml:space="preserve"> </v>
      </c>
      <c r="AB787" s="10">
        <f>IF($S$4="", SUMIFS('무신사 메타 광고'!$X:$X, '무신사 메타 광고'!$C:$C, $R787),SUMIFS('무신사 메타 광고'!$X:$X,'무신사 메타 광고'!$I:$I,$S$4,'무신사 메타 광고'!$C:$C,$R787))</f>
        <v>0</v>
      </c>
      <c r="AC787" s="11">
        <f t="shared" si="45"/>
        <v>0</v>
      </c>
    </row>
    <row r="788" spans="2:29">
      <c r="B788" s="9"/>
      <c r="C788" s="10">
        <f>IF($C$4="", SUMIFS('무신사 메타 광고'!$L:$L, '무신사 메타 광고'!$D:$D, $B788), SUMIFS('무신사 메타 광고'!$L:$L, '무신사 메타 광고'!$I:$I, $C$4, '무신사 메타 광고'!$D:$D, $B788))</f>
        <v>0</v>
      </c>
      <c r="D788" s="10">
        <f>IF($C$4="", SUMIFS('무신사 메타 광고'!$V:$V, '무신사 메타 광고'!$D:$D, $B788), SUMIFS('무신사 메타 광고'!$V:$V,'무신사 메타 광고'!$I:$I,$C$4,'무신사 메타 광고'!$D:$D,$B788))</f>
        <v>0</v>
      </c>
      <c r="E788" s="11">
        <f t="shared" si="38"/>
        <v>0</v>
      </c>
      <c r="F788" s="12" t="str">
        <f t="shared" si="46"/>
        <v xml:space="preserve"> </v>
      </c>
      <c r="G788" s="10">
        <f>IF($C$4="", SUMIFS('무신사 메타 광고'!$K:$K, '무신사 메타 광고'!$D:$D, $B788), SUMIFS('무신사 메타 광고'!$K:$K,'무신사 메타 광고'!$I:$I,$C$4,'무신사 메타 광고'!D:D,$B788))</f>
        <v>0</v>
      </c>
      <c r="H788" s="10">
        <f>IF($C$4="", SUMIFS('무신사 메타 광고'!$N:$N, '무신사 메타 광고'!$D:$D, $B788),SUMIFS('무신사 메타 광고'!$N:$N,'무신사 메타 광고'!$I:$I,$C$4,'무신사 메타 광고'!$D:$D,$B788))</f>
        <v>0</v>
      </c>
      <c r="I788" s="10">
        <f>IF($C$4="", SUMIFS('무신사 메타 광고'!$U:$U, '무신사 메타 광고'!$D:$D, $B788),SUMIFS('무신사 메타 광고'!$U:$U,'무신사 메타 광고'!$I:$I,$C$4,'무신사 메타 광고'!$D:$D,$B788))</f>
        <v>0</v>
      </c>
      <c r="J788" s="11">
        <f t="shared" si="39"/>
        <v>0</v>
      </c>
      <c r="K788" s="11">
        <f t="shared" si="40"/>
        <v>0</v>
      </c>
      <c r="L788" s="12" t="str">
        <f t="shared" si="41"/>
        <v xml:space="preserve"> </v>
      </c>
      <c r="N788" s="10">
        <f>IF($C$4="", SUMIFS('무신사 메타 광고'!$X:$X, '무신사 메타 광고'!$D:$D, $B788),SUMIFS('무신사 메타 광고'!$X:$X,'무신사 메타 광고'!I:I,$C$4,'무신사 메타 광고'!D:D,$B788))</f>
        <v>0</v>
      </c>
      <c r="O788" s="11">
        <f t="shared" si="42"/>
        <v>0</v>
      </c>
      <c r="R788" s="13"/>
      <c r="S788" s="10">
        <f>IF($S$4="", SUMIFS('무신사 메타 광고'!$L:$L, '무신사 메타 광고'!$C:$C, $R788),SUMIFS('무신사 메타 광고'!L:L,'무신사 메타 광고'!$I:$I,$S$4,'무신사 메타 광고'!$C:$C,$R788))</f>
        <v>0</v>
      </c>
      <c r="T788" s="10">
        <f>IF($S$4="", SUMIFS('무신사 메타 광고'!$V:$V, '무신사 메타 광고'!$C:$C, $R788),SUMIFS('무신사 메타 광고'!$V:$V,'무신사 메타 광고'!$I:$I,$S$4,'무신사 메타 광고'!$C:$C,$R788))</f>
        <v>0</v>
      </c>
      <c r="U788" s="11">
        <f t="shared" si="43"/>
        <v>0</v>
      </c>
      <c r="V788" s="12" t="str">
        <f t="shared" si="47"/>
        <v xml:space="preserve"> </v>
      </c>
      <c r="W788" s="10">
        <f>IF($S$4="", SUMIFS('무신사 메타 광고'!$K:$K, '무신사 메타 광고'!$C:$C, $R788),SUMIFS('무신사 메타 광고'!$K:$K,'무신사 메타 광고'!$I:$I,$S$4,'무신사 메타 광고'!$C:$C,$R788))</f>
        <v>0</v>
      </c>
      <c r="X788" s="10">
        <f>IF($S$4="", SUMIFS('무신사 메타 광고'!$N:$N, '무신사 메타 광고'!$C:$C, $R788),SUMIFS('무신사 메타 광고'!$N:$N,'무신사 메타 광고'!$I:$I,$S$4,'무신사 메타 광고'!$C:$C,$R788))</f>
        <v>0</v>
      </c>
      <c r="Y788" s="11">
        <f t="shared" si="44"/>
        <v>0</v>
      </c>
      <c r="Z788" s="12" t="str">
        <f t="shared" si="48"/>
        <v xml:space="preserve"> </v>
      </c>
      <c r="AB788" s="10">
        <f>IF($S$4="", SUMIFS('무신사 메타 광고'!$X:$X, '무신사 메타 광고'!$C:$C, $R788),SUMIFS('무신사 메타 광고'!$X:$X,'무신사 메타 광고'!$I:$I,$S$4,'무신사 메타 광고'!$C:$C,$R788))</f>
        <v>0</v>
      </c>
      <c r="AC788" s="11">
        <f t="shared" si="45"/>
        <v>0</v>
      </c>
    </row>
    <row r="789" spans="2:29">
      <c r="B789" s="9"/>
      <c r="C789" s="10">
        <f>IF($C$4="", SUMIFS('무신사 메타 광고'!$L:$L, '무신사 메타 광고'!$D:$D, $B789), SUMIFS('무신사 메타 광고'!$L:$L, '무신사 메타 광고'!$I:$I, $C$4, '무신사 메타 광고'!$D:$D, $B789))</f>
        <v>0</v>
      </c>
      <c r="D789" s="10">
        <f>IF($C$4="", SUMIFS('무신사 메타 광고'!$V:$V, '무신사 메타 광고'!$D:$D, $B789), SUMIFS('무신사 메타 광고'!$V:$V,'무신사 메타 광고'!$I:$I,$C$4,'무신사 메타 광고'!$D:$D,$B789))</f>
        <v>0</v>
      </c>
      <c r="E789" s="11">
        <f t="shared" si="38"/>
        <v>0</v>
      </c>
      <c r="F789" s="12" t="str">
        <f t="shared" si="46"/>
        <v xml:space="preserve"> </v>
      </c>
      <c r="G789" s="10">
        <f>IF($C$4="", SUMIFS('무신사 메타 광고'!$K:$K, '무신사 메타 광고'!$D:$D, $B789), SUMIFS('무신사 메타 광고'!$K:$K,'무신사 메타 광고'!$I:$I,$C$4,'무신사 메타 광고'!D:D,$B789))</f>
        <v>0</v>
      </c>
      <c r="H789" s="10">
        <f>IF($C$4="", SUMIFS('무신사 메타 광고'!$N:$N, '무신사 메타 광고'!$D:$D, $B789),SUMIFS('무신사 메타 광고'!$N:$N,'무신사 메타 광고'!$I:$I,$C$4,'무신사 메타 광고'!$D:$D,$B789))</f>
        <v>0</v>
      </c>
      <c r="I789" s="10">
        <f>IF($C$4="", SUMIFS('무신사 메타 광고'!$U:$U, '무신사 메타 광고'!$D:$D, $B789),SUMIFS('무신사 메타 광고'!$U:$U,'무신사 메타 광고'!$I:$I,$C$4,'무신사 메타 광고'!$D:$D,$B789))</f>
        <v>0</v>
      </c>
      <c r="J789" s="11">
        <f t="shared" si="39"/>
        <v>0</v>
      </c>
      <c r="K789" s="11">
        <f t="shared" si="40"/>
        <v>0</v>
      </c>
      <c r="L789" s="12" t="str">
        <f t="shared" si="41"/>
        <v xml:space="preserve"> </v>
      </c>
      <c r="N789" s="10">
        <f>IF($C$4="", SUMIFS('무신사 메타 광고'!$X:$X, '무신사 메타 광고'!$D:$D, $B789),SUMIFS('무신사 메타 광고'!$X:$X,'무신사 메타 광고'!I:I,$C$4,'무신사 메타 광고'!D:D,$B789))</f>
        <v>0</v>
      </c>
      <c r="O789" s="11">
        <f t="shared" si="42"/>
        <v>0</v>
      </c>
      <c r="R789" s="13"/>
      <c r="S789" s="10">
        <f>IF($S$4="", SUMIFS('무신사 메타 광고'!$L:$L, '무신사 메타 광고'!$C:$C, $R789),SUMIFS('무신사 메타 광고'!L:L,'무신사 메타 광고'!$I:$I,$S$4,'무신사 메타 광고'!$C:$C,$R789))</f>
        <v>0</v>
      </c>
      <c r="T789" s="10">
        <f>IF($S$4="", SUMIFS('무신사 메타 광고'!$V:$V, '무신사 메타 광고'!$C:$C, $R789),SUMIFS('무신사 메타 광고'!$V:$V,'무신사 메타 광고'!$I:$I,$S$4,'무신사 메타 광고'!$C:$C,$R789))</f>
        <v>0</v>
      </c>
      <c r="U789" s="11">
        <f t="shared" si="43"/>
        <v>0</v>
      </c>
      <c r="V789" s="12" t="str">
        <f t="shared" si="47"/>
        <v xml:space="preserve"> </v>
      </c>
      <c r="W789" s="10">
        <f>IF($S$4="", SUMIFS('무신사 메타 광고'!$K:$K, '무신사 메타 광고'!$C:$C, $R789),SUMIFS('무신사 메타 광고'!$K:$K,'무신사 메타 광고'!$I:$I,$S$4,'무신사 메타 광고'!$C:$C,$R789))</f>
        <v>0</v>
      </c>
      <c r="X789" s="10">
        <f>IF($S$4="", SUMIFS('무신사 메타 광고'!$N:$N, '무신사 메타 광고'!$C:$C, $R789),SUMIFS('무신사 메타 광고'!$N:$N,'무신사 메타 광고'!$I:$I,$S$4,'무신사 메타 광고'!$C:$C,$R789))</f>
        <v>0</v>
      </c>
      <c r="Y789" s="11">
        <f t="shared" si="44"/>
        <v>0</v>
      </c>
      <c r="Z789" s="12" t="str">
        <f t="shared" si="48"/>
        <v xml:space="preserve"> </v>
      </c>
      <c r="AB789" s="10">
        <f>IF($S$4="", SUMIFS('무신사 메타 광고'!$X:$X, '무신사 메타 광고'!$C:$C, $R789),SUMIFS('무신사 메타 광고'!$X:$X,'무신사 메타 광고'!$I:$I,$S$4,'무신사 메타 광고'!$C:$C,$R789))</f>
        <v>0</v>
      </c>
      <c r="AC789" s="11">
        <f t="shared" si="45"/>
        <v>0</v>
      </c>
    </row>
    <row r="790" spans="2:29">
      <c r="B790" s="9"/>
      <c r="C790" s="10">
        <f>IF($C$4="", SUMIFS('무신사 메타 광고'!$L:$L, '무신사 메타 광고'!$D:$D, $B790), SUMIFS('무신사 메타 광고'!$L:$L, '무신사 메타 광고'!$I:$I, $C$4, '무신사 메타 광고'!$D:$D, $B790))</f>
        <v>0</v>
      </c>
      <c r="D790" s="10">
        <f>IF($C$4="", SUMIFS('무신사 메타 광고'!$V:$V, '무신사 메타 광고'!$D:$D, $B790), SUMIFS('무신사 메타 광고'!$V:$V,'무신사 메타 광고'!$I:$I,$C$4,'무신사 메타 광고'!$D:$D,$B790))</f>
        <v>0</v>
      </c>
      <c r="E790" s="11">
        <f t="shared" si="38"/>
        <v>0</v>
      </c>
      <c r="F790" s="12" t="str">
        <f t="shared" si="46"/>
        <v xml:space="preserve"> </v>
      </c>
      <c r="G790" s="10">
        <f>IF($C$4="", SUMIFS('무신사 메타 광고'!$K:$K, '무신사 메타 광고'!$D:$D, $B790), SUMIFS('무신사 메타 광고'!$K:$K,'무신사 메타 광고'!$I:$I,$C$4,'무신사 메타 광고'!D:D,$B790))</f>
        <v>0</v>
      </c>
      <c r="H790" s="10">
        <f>IF($C$4="", SUMIFS('무신사 메타 광고'!$N:$N, '무신사 메타 광고'!$D:$D, $B790),SUMIFS('무신사 메타 광고'!$N:$N,'무신사 메타 광고'!$I:$I,$C$4,'무신사 메타 광고'!$D:$D,$B790))</f>
        <v>0</v>
      </c>
      <c r="I790" s="10">
        <f>IF($C$4="", SUMIFS('무신사 메타 광고'!$U:$U, '무신사 메타 광고'!$D:$D, $B790),SUMIFS('무신사 메타 광고'!$U:$U,'무신사 메타 광고'!$I:$I,$C$4,'무신사 메타 광고'!$D:$D,$B790))</f>
        <v>0</v>
      </c>
      <c r="J790" s="11">
        <f t="shared" si="39"/>
        <v>0</v>
      </c>
      <c r="K790" s="11">
        <f t="shared" si="40"/>
        <v>0</v>
      </c>
      <c r="L790" s="12" t="str">
        <f t="shared" si="41"/>
        <v xml:space="preserve"> </v>
      </c>
      <c r="N790" s="10">
        <f>IF($C$4="", SUMIFS('무신사 메타 광고'!$X:$X, '무신사 메타 광고'!$D:$D, $B790),SUMIFS('무신사 메타 광고'!$X:$X,'무신사 메타 광고'!I:I,$C$4,'무신사 메타 광고'!D:D,$B790))</f>
        <v>0</v>
      </c>
      <c r="O790" s="11">
        <f t="shared" si="42"/>
        <v>0</v>
      </c>
      <c r="R790" s="13"/>
      <c r="S790" s="10">
        <f>IF($S$4="", SUMIFS('무신사 메타 광고'!$L:$L, '무신사 메타 광고'!$C:$C, $R790),SUMIFS('무신사 메타 광고'!L:L,'무신사 메타 광고'!$I:$I,$S$4,'무신사 메타 광고'!$C:$C,$R790))</f>
        <v>0</v>
      </c>
      <c r="T790" s="10">
        <f>IF($S$4="", SUMIFS('무신사 메타 광고'!$V:$V, '무신사 메타 광고'!$C:$C, $R790),SUMIFS('무신사 메타 광고'!$V:$V,'무신사 메타 광고'!$I:$I,$S$4,'무신사 메타 광고'!$C:$C,$R790))</f>
        <v>0</v>
      </c>
      <c r="U790" s="11">
        <f t="shared" si="43"/>
        <v>0</v>
      </c>
      <c r="V790" s="12" t="str">
        <f t="shared" si="47"/>
        <v xml:space="preserve"> </v>
      </c>
      <c r="W790" s="10">
        <f>IF($S$4="", SUMIFS('무신사 메타 광고'!$K:$K, '무신사 메타 광고'!$C:$C, $R790),SUMIFS('무신사 메타 광고'!$K:$K,'무신사 메타 광고'!$I:$I,$S$4,'무신사 메타 광고'!$C:$C,$R790))</f>
        <v>0</v>
      </c>
      <c r="X790" s="10">
        <f>IF($S$4="", SUMIFS('무신사 메타 광고'!$N:$N, '무신사 메타 광고'!$C:$C, $R790),SUMIFS('무신사 메타 광고'!$N:$N,'무신사 메타 광고'!$I:$I,$S$4,'무신사 메타 광고'!$C:$C,$R790))</f>
        <v>0</v>
      </c>
      <c r="Y790" s="11">
        <f t="shared" si="44"/>
        <v>0</v>
      </c>
      <c r="Z790" s="12" t="str">
        <f t="shared" si="48"/>
        <v xml:space="preserve"> </v>
      </c>
      <c r="AB790" s="10">
        <f>IF($S$4="", SUMIFS('무신사 메타 광고'!$X:$X, '무신사 메타 광고'!$C:$C, $R790),SUMIFS('무신사 메타 광고'!$X:$X,'무신사 메타 광고'!$I:$I,$S$4,'무신사 메타 광고'!$C:$C,$R790))</f>
        <v>0</v>
      </c>
      <c r="AC790" s="11">
        <f t="shared" si="45"/>
        <v>0</v>
      </c>
    </row>
    <row r="791" spans="2:29">
      <c r="B791" s="9"/>
      <c r="C791" s="10">
        <f>IF($C$4="", SUMIFS('무신사 메타 광고'!$L:$L, '무신사 메타 광고'!$D:$D, $B791), SUMIFS('무신사 메타 광고'!$L:$L, '무신사 메타 광고'!$I:$I, $C$4, '무신사 메타 광고'!$D:$D, $B791))</f>
        <v>0</v>
      </c>
      <c r="D791" s="10">
        <f>IF($C$4="", SUMIFS('무신사 메타 광고'!$V:$V, '무신사 메타 광고'!$D:$D, $B791), SUMIFS('무신사 메타 광고'!$V:$V,'무신사 메타 광고'!$I:$I,$C$4,'무신사 메타 광고'!$D:$D,$B791))</f>
        <v>0</v>
      </c>
      <c r="E791" s="11">
        <f t="shared" si="38"/>
        <v>0</v>
      </c>
      <c r="F791" s="12" t="str">
        <f t="shared" si="46"/>
        <v xml:space="preserve"> </v>
      </c>
      <c r="G791" s="10">
        <f>IF($C$4="", SUMIFS('무신사 메타 광고'!$K:$K, '무신사 메타 광고'!$D:$D, $B791), SUMIFS('무신사 메타 광고'!$K:$K,'무신사 메타 광고'!$I:$I,$C$4,'무신사 메타 광고'!D:D,$B791))</f>
        <v>0</v>
      </c>
      <c r="H791" s="10">
        <f>IF($C$4="", SUMIFS('무신사 메타 광고'!$N:$N, '무신사 메타 광고'!$D:$D, $B791),SUMIFS('무신사 메타 광고'!$N:$N,'무신사 메타 광고'!$I:$I,$C$4,'무신사 메타 광고'!$D:$D,$B791))</f>
        <v>0</v>
      </c>
      <c r="I791" s="10">
        <f>IF($C$4="", SUMIFS('무신사 메타 광고'!$U:$U, '무신사 메타 광고'!$D:$D, $B791),SUMIFS('무신사 메타 광고'!$U:$U,'무신사 메타 광고'!$I:$I,$C$4,'무신사 메타 광고'!$D:$D,$B791))</f>
        <v>0</v>
      </c>
      <c r="J791" s="11">
        <f t="shared" si="39"/>
        <v>0</v>
      </c>
      <c r="K791" s="11">
        <f t="shared" si="40"/>
        <v>0</v>
      </c>
      <c r="L791" s="12" t="str">
        <f t="shared" si="41"/>
        <v xml:space="preserve"> </v>
      </c>
      <c r="N791" s="10">
        <f>IF($C$4="", SUMIFS('무신사 메타 광고'!$X:$X, '무신사 메타 광고'!$D:$D, $B791),SUMIFS('무신사 메타 광고'!$X:$X,'무신사 메타 광고'!I:I,$C$4,'무신사 메타 광고'!D:D,$B791))</f>
        <v>0</v>
      </c>
      <c r="O791" s="11">
        <f t="shared" si="42"/>
        <v>0</v>
      </c>
      <c r="R791" s="13"/>
      <c r="S791" s="10">
        <f>IF($S$4="", SUMIFS('무신사 메타 광고'!$L:$L, '무신사 메타 광고'!$C:$C, $R791),SUMIFS('무신사 메타 광고'!L:L,'무신사 메타 광고'!$I:$I,$S$4,'무신사 메타 광고'!$C:$C,$R791))</f>
        <v>0</v>
      </c>
      <c r="T791" s="10">
        <f>IF($S$4="", SUMIFS('무신사 메타 광고'!$V:$V, '무신사 메타 광고'!$C:$C, $R791),SUMIFS('무신사 메타 광고'!$V:$V,'무신사 메타 광고'!$I:$I,$S$4,'무신사 메타 광고'!$C:$C,$R791))</f>
        <v>0</v>
      </c>
      <c r="U791" s="11">
        <f t="shared" si="43"/>
        <v>0</v>
      </c>
      <c r="V791" s="12" t="str">
        <f t="shared" si="47"/>
        <v xml:space="preserve"> </v>
      </c>
      <c r="W791" s="10">
        <f>IF($S$4="", SUMIFS('무신사 메타 광고'!$K:$K, '무신사 메타 광고'!$C:$C, $R791),SUMIFS('무신사 메타 광고'!$K:$K,'무신사 메타 광고'!$I:$I,$S$4,'무신사 메타 광고'!$C:$C,$R791))</f>
        <v>0</v>
      </c>
      <c r="X791" s="10">
        <f>IF($S$4="", SUMIFS('무신사 메타 광고'!$N:$N, '무신사 메타 광고'!$C:$C, $R791),SUMIFS('무신사 메타 광고'!$N:$N,'무신사 메타 광고'!$I:$I,$S$4,'무신사 메타 광고'!$C:$C,$R791))</f>
        <v>0</v>
      </c>
      <c r="Y791" s="11">
        <f t="shared" si="44"/>
        <v>0</v>
      </c>
      <c r="Z791" s="12" t="str">
        <f t="shared" si="48"/>
        <v xml:space="preserve"> </v>
      </c>
      <c r="AB791" s="10">
        <f>IF($S$4="", SUMIFS('무신사 메타 광고'!$X:$X, '무신사 메타 광고'!$C:$C, $R791),SUMIFS('무신사 메타 광고'!$X:$X,'무신사 메타 광고'!$I:$I,$S$4,'무신사 메타 광고'!$C:$C,$R791))</f>
        <v>0</v>
      </c>
      <c r="AC791" s="11">
        <f t="shared" si="45"/>
        <v>0</v>
      </c>
    </row>
    <row r="792" spans="2:29">
      <c r="B792" s="9"/>
      <c r="C792" s="10">
        <f>IF($C$4="", SUMIFS('무신사 메타 광고'!$L:$L, '무신사 메타 광고'!$D:$D, $B792), SUMIFS('무신사 메타 광고'!$L:$L, '무신사 메타 광고'!$I:$I, $C$4, '무신사 메타 광고'!$D:$D, $B792))</f>
        <v>0</v>
      </c>
      <c r="D792" s="10">
        <f>IF($C$4="", SUMIFS('무신사 메타 광고'!$V:$V, '무신사 메타 광고'!$D:$D, $B792), SUMIFS('무신사 메타 광고'!$V:$V,'무신사 메타 광고'!$I:$I,$C$4,'무신사 메타 광고'!$D:$D,$B792))</f>
        <v>0</v>
      </c>
      <c r="E792" s="11">
        <f t="shared" si="38"/>
        <v>0</v>
      </c>
      <c r="F792" s="12" t="str">
        <f t="shared" si="46"/>
        <v xml:space="preserve"> </v>
      </c>
      <c r="G792" s="10">
        <f>IF($C$4="", SUMIFS('무신사 메타 광고'!$K:$K, '무신사 메타 광고'!$D:$D, $B792), SUMIFS('무신사 메타 광고'!$K:$K,'무신사 메타 광고'!$I:$I,$C$4,'무신사 메타 광고'!D:D,$B792))</f>
        <v>0</v>
      </c>
      <c r="H792" s="10">
        <f>IF($C$4="", SUMIFS('무신사 메타 광고'!$N:$N, '무신사 메타 광고'!$D:$D, $B792),SUMIFS('무신사 메타 광고'!$N:$N,'무신사 메타 광고'!$I:$I,$C$4,'무신사 메타 광고'!$D:$D,$B792))</f>
        <v>0</v>
      </c>
      <c r="I792" s="10">
        <f>IF($C$4="", SUMIFS('무신사 메타 광고'!$U:$U, '무신사 메타 광고'!$D:$D, $B792),SUMIFS('무신사 메타 광고'!$U:$U,'무신사 메타 광고'!$I:$I,$C$4,'무신사 메타 광고'!$D:$D,$B792))</f>
        <v>0</v>
      </c>
      <c r="J792" s="11">
        <f t="shared" si="39"/>
        <v>0</v>
      </c>
      <c r="K792" s="11">
        <f t="shared" si="40"/>
        <v>0</v>
      </c>
      <c r="L792" s="12" t="str">
        <f t="shared" si="41"/>
        <v xml:space="preserve"> </v>
      </c>
      <c r="N792" s="10">
        <f>IF($C$4="", SUMIFS('무신사 메타 광고'!$X:$X, '무신사 메타 광고'!$D:$D, $B792),SUMIFS('무신사 메타 광고'!$X:$X,'무신사 메타 광고'!I:I,$C$4,'무신사 메타 광고'!D:D,$B792))</f>
        <v>0</v>
      </c>
      <c r="O792" s="11">
        <f t="shared" si="42"/>
        <v>0</v>
      </c>
      <c r="R792" s="13"/>
      <c r="S792" s="10">
        <f>IF($S$4="", SUMIFS('무신사 메타 광고'!$L:$L, '무신사 메타 광고'!$C:$C, $R792),SUMIFS('무신사 메타 광고'!L:L,'무신사 메타 광고'!$I:$I,$S$4,'무신사 메타 광고'!$C:$C,$R792))</f>
        <v>0</v>
      </c>
      <c r="T792" s="10">
        <f>IF($S$4="", SUMIFS('무신사 메타 광고'!$V:$V, '무신사 메타 광고'!$C:$C, $R792),SUMIFS('무신사 메타 광고'!$V:$V,'무신사 메타 광고'!$I:$I,$S$4,'무신사 메타 광고'!$C:$C,$R792))</f>
        <v>0</v>
      </c>
      <c r="U792" s="11">
        <f t="shared" si="43"/>
        <v>0</v>
      </c>
      <c r="V792" s="12" t="str">
        <f t="shared" si="47"/>
        <v xml:space="preserve"> </v>
      </c>
      <c r="W792" s="10">
        <f>IF($S$4="", SUMIFS('무신사 메타 광고'!$K:$K, '무신사 메타 광고'!$C:$C, $R792),SUMIFS('무신사 메타 광고'!$K:$K,'무신사 메타 광고'!$I:$I,$S$4,'무신사 메타 광고'!$C:$C,$R792))</f>
        <v>0</v>
      </c>
      <c r="X792" s="10">
        <f>IF($S$4="", SUMIFS('무신사 메타 광고'!$N:$N, '무신사 메타 광고'!$C:$C, $R792),SUMIFS('무신사 메타 광고'!$N:$N,'무신사 메타 광고'!$I:$I,$S$4,'무신사 메타 광고'!$C:$C,$R792))</f>
        <v>0</v>
      </c>
      <c r="Y792" s="11">
        <f t="shared" si="44"/>
        <v>0</v>
      </c>
      <c r="Z792" s="12" t="str">
        <f t="shared" si="48"/>
        <v xml:space="preserve"> </v>
      </c>
      <c r="AB792" s="10">
        <f>IF($S$4="", SUMIFS('무신사 메타 광고'!$X:$X, '무신사 메타 광고'!$C:$C, $R792),SUMIFS('무신사 메타 광고'!$X:$X,'무신사 메타 광고'!$I:$I,$S$4,'무신사 메타 광고'!$C:$C,$R792))</f>
        <v>0</v>
      </c>
      <c r="AC792" s="11">
        <f t="shared" si="45"/>
        <v>0</v>
      </c>
    </row>
    <row r="793" spans="2:29">
      <c r="B793" s="9"/>
      <c r="C793" s="10">
        <f>IF($C$4="", SUMIFS('무신사 메타 광고'!$L:$L, '무신사 메타 광고'!$D:$D, $B793), SUMIFS('무신사 메타 광고'!$L:$L, '무신사 메타 광고'!$I:$I, $C$4, '무신사 메타 광고'!$D:$D, $B793))</f>
        <v>0</v>
      </c>
      <c r="D793" s="10">
        <f>IF($C$4="", SUMIFS('무신사 메타 광고'!$V:$V, '무신사 메타 광고'!$D:$D, $B793), SUMIFS('무신사 메타 광고'!$V:$V,'무신사 메타 광고'!$I:$I,$C$4,'무신사 메타 광고'!$D:$D,$B793))</f>
        <v>0</v>
      </c>
      <c r="E793" s="11">
        <f t="shared" si="38"/>
        <v>0</v>
      </c>
      <c r="F793" s="12" t="str">
        <f t="shared" si="46"/>
        <v xml:space="preserve"> </v>
      </c>
      <c r="G793" s="10">
        <f>IF($C$4="", SUMIFS('무신사 메타 광고'!$K:$K, '무신사 메타 광고'!$D:$D, $B793), SUMIFS('무신사 메타 광고'!$K:$K,'무신사 메타 광고'!$I:$I,$C$4,'무신사 메타 광고'!D:D,$B793))</f>
        <v>0</v>
      </c>
      <c r="H793" s="10">
        <f>IF($C$4="", SUMIFS('무신사 메타 광고'!$N:$N, '무신사 메타 광고'!$D:$D, $B793),SUMIFS('무신사 메타 광고'!$N:$N,'무신사 메타 광고'!$I:$I,$C$4,'무신사 메타 광고'!$D:$D,$B793))</f>
        <v>0</v>
      </c>
      <c r="I793" s="10">
        <f>IF($C$4="", SUMIFS('무신사 메타 광고'!$U:$U, '무신사 메타 광고'!$D:$D, $B793),SUMIFS('무신사 메타 광고'!$U:$U,'무신사 메타 광고'!$I:$I,$C$4,'무신사 메타 광고'!$D:$D,$B793))</f>
        <v>0</v>
      </c>
      <c r="J793" s="11">
        <f t="shared" si="39"/>
        <v>0</v>
      </c>
      <c r="K793" s="11">
        <f t="shared" si="40"/>
        <v>0</v>
      </c>
      <c r="L793" s="12" t="str">
        <f t="shared" si="41"/>
        <v xml:space="preserve"> </v>
      </c>
      <c r="N793" s="10">
        <f>IF($C$4="", SUMIFS('무신사 메타 광고'!$X:$X, '무신사 메타 광고'!$D:$D, $B793),SUMIFS('무신사 메타 광고'!$X:$X,'무신사 메타 광고'!I:I,$C$4,'무신사 메타 광고'!D:D,$B793))</f>
        <v>0</v>
      </c>
      <c r="O793" s="11">
        <f t="shared" si="42"/>
        <v>0</v>
      </c>
      <c r="R793" s="13"/>
      <c r="S793" s="10">
        <f>IF($S$4="", SUMIFS('무신사 메타 광고'!$L:$L, '무신사 메타 광고'!$C:$C, $R793),SUMIFS('무신사 메타 광고'!L:L,'무신사 메타 광고'!$I:$I,$S$4,'무신사 메타 광고'!$C:$C,$R793))</f>
        <v>0</v>
      </c>
      <c r="T793" s="10">
        <f>IF($S$4="", SUMIFS('무신사 메타 광고'!$V:$V, '무신사 메타 광고'!$C:$C, $R793),SUMIFS('무신사 메타 광고'!$V:$V,'무신사 메타 광고'!$I:$I,$S$4,'무신사 메타 광고'!$C:$C,$R793))</f>
        <v>0</v>
      </c>
      <c r="U793" s="11">
        <f t="shared" si="43"/>
        <v>0</v>
      </c>
      <c r="V793" s="12" t="str">
        <f t="shared" si="47"/>
        <v xml:space="preserve"> </v>
      </c>
      <c r="W793" s="10">
        <f>IF($S$4="", SUMIFS('무신사 메타 광고'!$K:$K, '무신사 메타 광고'!$C:$C, $R793),SUMIFS('무신사 메타 광고'!$K:$K,'무신사 메타 광고'!$I:$I,$S$4,'무신사 메타 광고'!$C:$C,$R793))</f>
        <v>0</v>
      </c>
      <c r="X793" s="10">
        <f>IF($S$4="", SUMIFS('무신사 메타 광고'!$N:$N, '무신사 메타 광고'!$C:$C, $R793),SUMIFS('무신사 메타 광고'!$N:$N,'무신사 메타 광고'!$I:$I,$S$4,'무신사 메타 광고'!$C:$C,$R793))</f>
        <v>0</v>
      </c>
      <c r="Y793" s="11">
        <f t="shared" si="44"/>
        <v>0</v>
      </c>
      <c r="Z793" s="12" t="str">
        <f t="shared" si="48"/>
        <v xml:space="preserve"> </v>
      </c>
      <c r="AB793" s="10">
        <f>IF($S$4="", SUMIFS('무신사 메타 광고'!$X:$X, '무신사 메타 광고'!$C:$C, $R793),SUMIFS('무신사 메타 광고'!$X:$X,'무신사 메타 광고'!$I:$I,$S$4,'무신사 메타 광고'!$C:$C,$R793))</f>
        <v>0</v>
      </c>
      <c r="AC793" s="11">
        <f t="shared" si="45"/>
        <v>0</v>
      </c>
    </row>
    <row r="794" spans="2:29">
      <c r="B794" s="9"/>
      <c r="C794" s="10">
        <f>IF($C$4="", SUMIFS('무신사 메타 광고'!$L:$L, '무신사 메타 광고'!$D:$D, $B794), SUMIFS('무신사 메타 광고'!$L:$L, '무신사 메타 광고'!$I:$I, $C$4, '무신사 메타 광고'!$D:$D, $B794))</f>
        <v>0</v>
      </c>
      <c r="D794" s="10">
        <f>IF($C$4="", SUMIFS('무신사 메타 광고'!$V:$V, '무신사 메타 광고'!$D:$D, $B794), SUMIFS('무신사 메타 광고'!$V:$V,'무신사 메타 광고'!$I:$I,$C$4,'무신사 메타 광고'!$D:$D,$B794))</f>
        <v>0</v>
      </c>
      <c r="E794" s="11">
        <f t="shared" si="38"/>
        <v>0</v>
      </c>
      <c r="F794" s="12" t="str">
        <f t="shared" si="46"/>
        <v xml:space="preserve"> </v>
      </c>
      <c r="G794" s="10">
        <f>IF($C$4="", SUMIFS('무신사 메타 광고'!$K:$K, '무신사 메타 광고'!$D:$D, $B794), SUMIFS('무신사 메타 광고'!$K:$K,'무신사 메타 광고'!$I:$I,$C$4,'무신사 메타 광고'!D:D,$B794))</f>
        <v>0</v>
      </c>
      <c r="H794" s="10">
        <f>IF($C$4="", SUMIFS('무신사 메타 광고'!$N:$N, '무신사 메타 광고'!$D:$D, $B794),SUMIFS('무신사 메타 광고'!$N:$N,'무신사 메타 광고'!$I:$I,$C$4,'무신사 메타 광고'!$D:$D,$B794))</f>
        <v>0</v>
      </c>
      <c r="I794" s="10">
        <f>IF($C$4="", SUMIFS('무신사 메타 광고'!$U:$U, '무신사 메타 광고'!$D:$D, $B794),SUMIFS('무신사 메타 광고'!$U:$U,'무신사 메타 광고'!$I:$I,$C$4,'무신사 메타 광고'!$D:$D,$B794))</f>
        <v>0</v>
      </c>
      <c r="J794" s="11">
        <f t="shared" si="39"/>
        <v>0</v>
      </c>
      <c r="K794" s="11">
        <f t="shared" si="40"/>
        <v>0</v>
      </c>
      <c r="L794" s="12" t="str">
        <f t="shared" si="41"/>
        <v xml:space="preserve"> </v>
      </c>
      <c r="N794" s="10">
        <f>IF($C$4="", SUMIFS('무신사 메타 광고'!$X:$X, '무신사 메타 광고'!$D:$D, $B794),SUMIFS('무신사 메타 광고'!$X:$X,'무신사 메타 광고'!I:I,$C$4,'무신사 메타 광고'!D:D,$B794))</f>
        <v>0</v>
      </c>
      <c r="O794" s="11">
        <f t="shared" si="42"/>
        <v>0</v>
      </c>
      <c r="R794" s="13"/>
      <c r="S794" s="10">
        <f>IF($S$4="", SUMIFS('무신사 메타 광고'!$L:$L, '무신사 메타 광고'!$C:$C, $R794),SUMIFS('무신사 메타 광고'!L:L,'무신사 메타 광고'!$I:$I,$S$4,'무신사 메타 광고'!$C:$C,$R794))</f>
        <v>0</v>
      </c>
      <c r="T794" s="10">
        <f>IF($S$4="", SUMIFS('무신사 메타 광고'!$V:$V, '무신사 메타 광고'!$C:$C, $R794),SUMIFS('무신사 메타 광고'!$V:$V,'무신사 메타 광고'!$I:$I,$S$4,'무신사 메타 광고'!$C:$C,$R794))</f>
        <v>0</v>
      </c>
      <c r="U794" s="11">
        <f t="shared" si="43"/>
        <v>0</v>
      </c>
      <c r="V794" s="12" t="str">
        <f t="shared" si="47"/>
        <v xml:space="preserve"> </v>
      </c>
      <c r="W794" s="10">
        <f>IF($S$4="", SUMIFS('무신사 메타 광고'!$K:$K, '무신사 메타 광고'!$C:$C, $R794),SUMIFS('무신사 메타 광고'!$K:$K,'무신사 메타 광고'!$I:$I,$S$4,'무신사 메타 광고'!$C:$C,$R794))</f>
        <v>0</v>
      </c>
      <c r="X794" s="10">
        <f>IF($S$4="", SUMIFS('무신사 메타 광고'!$N:$N, '무신사 메타 광고'!$C:$C, $R794),SUMIFS('무신사 메타 광고'!$N:$N,'무신사 메타 광고'!$I:$I,$S$4,'무신사 메타 광고'!$C:$C,$R794))</f>
        <v>0</v>
      </c>
      <c r="Y794" s="11">
        <f t="shared" si="44"/>
        <v>0</v>
      </c>
      <c r="Z794" s="12" t="str">
        <f t="shared" si="48"/>
        <v xml:space="preserve"> </v>
      </c>
      <c r="AB794" s="10">
        <f>IF($S$4="", SUMIFS('무신사 메타 광고'!$X:$X, '무신사 메타 광고'!$C:$C, $R794),SUMIFS('무신사 메타 광고'!$X:$X,'무신사 메타 광고'!$I:$I,$S$4,'무신사 메타 광고'!$C:$C,$R794))</f>
        <v>0</v>
      </c>
      <c r="AC794" s="11">
        <f t="shared" si="45"/>
        <v>0</v>
      </c>
    </row>
    <row r="795" spans="2:29">
      <c r="B795" s="9"/>
      <c r="C795" s="10">
        <f>IF($C$4="", SUMIFS('무신사 메타 광고'!$L:$L, '무신사 메타 광고'!$D:$D, $B795), SUMIFS('무신사 메타 광고'!$L:$L, '무신사 메타 광고'!$I:$I, $C$4, '무신사 메타 광고'!$D:$D, $B795))</f>
        <v>0</v>
      </c>
      <c r="D795" s="10">
        <f>IF($C$4="", SUMIFS('무신사 메타 광고'!$V:$V, '무신사 메타 광고'!$D:$D, $B795), SUMIFS('무신사 메타 광고'!$V:$V,'무신사 메타 광고'!$I:$I,$C$4,'무신사 메타 광고'!$D:$D,$B795))</f>
        <v>0</v>
      </c>
      <c r="E795" s="11">
        <f t="shared" si="38"/>
        <v>0</v>
      </c>
      <c r="F795" s="12" t="str">
        <f t="shared" si="46"/>
        <v xml:space="preserve"> </v>
      </c>
      <c r="G795" s="10">
        <f>IF($C$4="", SUMIFS('무신사 메타 광고'!$K:$K, '무신사 메타 광고'!$D:$D, $B795), SUMIFS('무신사 메타 광고'!$K:$K,'무신사 메타 광고'!$I:$I,$C$4,'무신사 메타 광고'!D:D,$B795))</f>
        <v>0</v>
      </c>
      <c r="H795" s="10">
        <f>IF($C$4="", SUMIFS('무신사 메타 광고'!$N:$N, '무신사 메타 광고'!$D:$D, $B795),SUMIFS('무신사 메타 광고'!$N:$N,'무신사 메타 광고'!$I:$I,$C$4,'무신사 메타 광고'!$D:$D,$B795))</f>
        <v>0</v>
      </c>
      <c r="I795" s="10">
        <f>IF($C$4="", SUMIFS('무신사 메타 광고'!$U:$U, '무신사 메타 광고'!$D:$D, $B795),SUMIFS('무신사 메타 광고'!$U:$U,'무신사 메타 광고'!$I:$I,$C$4,'무신사 메타 광고'!$D:$D,$B795))</f>
        <v>0</v>
      </c>
      <c r="J795" s="11">
        <f t="shared" si="39"/>
        <v>0</v>
      </c>
      <c r="K795" s="11">
        <f t="shared" si="40"/>
        <v>0</v>
      </c>
      <c r="L795" s="12" t="str">
        <f t="shared" si="41"/>
        <v xml:space="preserve"> </v>
      </c>
      <c r="N795" s="10">
        <f>IF($C$4="", SUMIFS('무신사 메타 광고'!$X:$X, '무신사 메타 광고'!$D:$D, $B795),SUMIFS('무신사 메타 광고'!$X:$X,'무신사 메타 광고'!I:I,$C$4,'무신사 메타 광고'!D:D,$B795))</f>
        <v>0</v>
      </c>
      <c r="O795" s="11">
        <f t="shared" si="42"/>
        <v>0</v>
      </c>
      <c r="R795" s="13"/>
      <c r="S795" s="10">
        <f>IF($S$4="", SUMIFS('무신사 메타 광고'!$L:$L, '무신사 메타 광고'!$C:$C, $R795),SUMIFS('무신사 메타 광고'!L:L,'무신사 메타 광고'!$I:$I,$S$4,'무신사 메타 광고'!$C:$C,$R795))</f>
        <v>0</v>
      </c>
      <c r="T795" s="10">
        <f>IF($S$4="", SUMIFS('무신사 메타 광고'!$V:$V, '무신사 메타 광고'!$C:$C, $R795),SUMIFS('무신사 메타 광고'!$V:$V,'무신사 메타 광고'!$I:$I,$S$4,'무신사 메타 광고'!$C:$C,$R795))</f>
        <v>0</v>
      </c>
      <c r="U795" s="11">
        <f t="shared" si="43"/>
        <v>0</v>
      </c>
      <c r="V795" s="12" t="str">
        <f t="shared" si="47"/>
        <v xml:space="preserve"> </v>
      </c>
      <c r="W795" s="10">
        <f>IF($S$4="", SUMIFS('무신사 메타 광고'!$K:$K, '무신사 메타 광고'!$C:$C, $R795),SUMIFS('무신사 메타 광고'!$K:$K,'무신사 메타 광고'!$I:$I,$S$4,'무신사 메타 광고'!$C:$C,$R795))</f>
        <v>0</v>
      </c>
      <c r="X795" s="10">
        <f>IF($S$4="", SUMIFS('무신사 메타 광고'!$N:$N, '무신사 메타 광고'!$C:$C, $R795),SUMIFS('무신사 메타 광고'!$N:$N,'무신사 메타 광고'!$I:$I,$S$4,'무신사 메타 광고'!$C:$C,$R795))</f>
        <v>0</v>
      </c>
      <c r="Y795" s="11">
        <f t="shared" si="44"/>
        <v>0</v>
      </c>
      <c r="Z795" s="12" t="str">
        <f t="shared" si="48"/>
        <v xml:space="preserve"> </v>
      </c>
      <c r="AB795" s="10">
        <f>IF($S$4="", SUMIFS('무신사 메타 광고'!$X:$X, '무신사 메타 광고'!$C:$C, $R795),SUMIFS('무신사 메타 광고'!$X:$X,'무신사 메타 광고'!$I:$I,$S$4,'무신사 메타 광고'!$C:$C,$R795))</f>
        <v>0</v>
      </c>
      <c r="AC795" s="11">
        <f t="shared" si="45"/>
        <v>0</v>
      </c>
    </row>
    <row r="796" spans="2:29">
      <c r="B796" s="9"/>
      <c r="C796" s="10">
        <f>IF($C$4="", SUMIFS('무신사 메타 광고'!$L:$L, '무신사 메타 광고'!$D:$D, $B796), SUMIFS('무신사 메타 광고'!$L:$L, '무신사 메타 광고'!$I:$I, $C$4, '무신사 메타 광고'!$D:$D, $B796))</f>
        <v>0</v>
      </c>
      <c r="D796" s="10">
        <f>IF($C$4="", SUMIFS('무신사 메타 광고'!$V:$V, '무신사 메타 광고'!$D:$D, $B796), SUMIFS('무신사 메타 광고'!$V:$V,'무신사 메타 광고'!$I:$I,$C$4,'무신사 메타 광고'!$D:$D,$B796))</f>
        <v>0</v>
      </c>
      <c r="E796" s="11">
        <f t="shared" si="38"/>
        <v>0</v>
      </c>
      <c r="F796" s="12" t="str">
        <f t="shared" si="46"/>
        <v xml:space="preserve"> </v>
      </c>
      <c r="G796" s="10">
        <f>IF($C$4="", SUMIFS('무신사 메타 광고'!$K:$K, '무신사 메타 광고'!$D:$D, $B796), SUMIFS('무신사 메타 광고'!$K:$K,'무신사 메타 광고'!$I:$I,$C$4,'무신사 메타 광고'!D:D,$B796))</f>
        <v>0</v>
      </c>
      <c r="H796" s="10">
        <f>IF($C$4="", SUMIFS('무신사 메타 광고'!$N:$N, '무신사 메타 광고'!$D:$D, $B796),SUMIFS('무신사 메타 광고'!$N:$N,'무신사 메타 광고'!$I:$I,$C$4,'무신사 메타 광고'!$D:$D,$B796))</f>
        <v>0</v>
      </c>
      <c r="I796" s="10">
        <f>IF($C$4="", SUMIFS('무신사 메타 광고'!$U:$U, '무신사 메타 광고'!$D:$D, $B796),SUMIFS('무신사 메타 광고'!$U:$U,'무신사 메타 광고'!$I:$I,$C$4,'무신사 메타 광고'!$D:$D,$B796))</f>
        <v>0</v>
      </c>
      <c r="J796" s="11">
        <f t="shared" si="39"/>
        <v>0</v>
      </c>
      <c r="K796" s="11">
        <f t="shared" si="40"/>
        <v>0</v>
      </c>
      <c r="L796" s="12" t="str">
        <f t="shared" si="41"/>
        <v xml:space="preserve"> </v>
      </c>
      <c r="N796" s="10">
        <f>IF($C$4="", SUMIFS('무신사 메타 광고'!$X:$X, '무신사 메타 광고'!$D:$D, $B796),SUMIFS('무신사 메타 광고'!$X:$X,'무신사 메타 광고'!I:I,$C$4,'무신사 메타 광고'!D:D,$B796))</f>
        <v>0</v>
      </c>
      <c r="O796" s="11">
        <f t="shared" si="42"/>
        <v>0</v>
      </c>
      <c r="R796" s="13"/>
      <c r="S796" s="10">
        <f>IF($S$4="", SUMIFS('무신사 메타 광고'!$L:$L, '무신사 메타 광고'!$C:$C, $R796),SUMIFS('무신사 메타 광고'!L:L,'무신사 메타 광고'!$I:$I,$S$4,'무신사 메타 광고'!$C:$C,$R796))</f>
        <v>0</v>
      </c>
      <c r="T796" s="10">
        <f>IF($S$4="", SUMIFS('무신사 메타 광고'!$V:$V, '무신사 메타 광고'!$C:$C, $R796),SUMIFS('무신사 메타 광고'!$V:$V,'무신사 메타 광고'!$I:$I,$S$4,'무신사 메타 광고'!$C:$C,$R796))</f>
        <v>0</v>
      </c>
      <c r="U796" s="11">
        <f t="shared" si="43"/>
        <v>0</v>
      </c>
      <c r="V796" s="12" t="str">
        <f t="shared" si="47"/>
        <v xml:space="preserve"> </v>
      </c>
      <c r="W796" s="10">
        <f>IF($S$4="", SUMIFS('무신사 메타 광고'!$K:$K, '무신사 메타 광고'!$C:$C, $R796),SUMIFS('무신사 메타 광고'!$K:$K,'무신사 메타 광고'!$I:$I,$S$4,'무신사 메타 광고'!$C:$C,$R796))</f>
        <v>0</v>
      </c>
      <c r="X796" s="10">
        <f>IF($S$4="", SUMIFS('무신사 메타 광고'!$N:$N, '무신사 메타 광고'!$C:$C, $R796),SUMIFS('무신사 메타 광고'!$N:$N,'무신사 메타 광고'!$I:$I,$S$4,'무신사 메타 광고'!$C:$C,$R796))</f>
        <v>0</v>
      </c>
      <c r="Y796" s="11">
        <f t="shared" si="44"/>
        <v>0</v>
      </c>
      <c r="Z796" s="12" t="str">
        <f t="shared" si="48"/>
        <v xml:space="preserve"> </v>
      </c>
      <c r="AB796" s="10">
        <f>IF($S$4="", SUMIFS('무신사 메타 광고'!$X:$X, '무신사 메타 광고'!$C:$C, $R796),SUMIFS('무신사 메타 광고'!$X:$X,'무신사 메타 광고'!$I:$I,$S$4,'무신사 메타 광고'!$C:$C,$R796))</f>
        <v>0</v>
      </c>
      <c r="AC796" s="11">
        <f t="shared" si="45"/>
        <v>0</v>
      </c>
    </row>
    <row r="797" spans="2:29">
      <c r="B797" s="9"/>
      <c r="C797" s="10">
        <f>IF($C$4="", SUMIFS('무신사 메타 광고'!$L:$L, '무신사 메타 광고'!$D:$D, $B797), SUMIFS('무신사 메타 광고'!$L:$L, '무신사 메타 광고'!$I:$I, $C$4, '무신사 메타 광고'!$D:$D, $B797))</f>
        <v>0</v>
      </c>
      <c r="D797" s="10">
        <f>IF($C$4="", SUMIFS('무신사 메타 광고'!$V:$V, '무신사 메타 광고'!$D:$D, $B797), SUMIFS('무신사 메타 광고'!$V:$V,'무신사 메타 광고'!$I:$I,$C$4,'무신사 메타 광고'!$D:$D,$B797))</f>
        <v>0</v>
      </c>
      <c r="E797" s="11">
        <f t="shared" si="38"/>
        <v>0</v>
      </c>
      <c r="F797" s="12" t="str">
        <f t="shared" si="46"/>
        <v xml:space="preserve"> </v>
      </c>
      <c r="G797" s="10">
        <f>IF($C$4="", SUMIFS('무신사 메타 광고'!$K:$K, '무신사 메타 광고'!$D:$D, $B797), SUMIFS('무신사 메타 광고'!$K:$K,'무신사 메타 광고'!$I:$I,$C$4,'무신사 메타 광고'!D:D,$B797))</f>
        <v>0</v>
      </c>
      <c r="H797" s="10">
        <f>IF($C$4="", SUMIFS('무신사 메타 광고'!$N:$N, '무신사 메타 광고'!$D:$D, $B797),SUMIFS('무신사 메타 광고'!$N:$N,'무신사 메타 광고'!$I:$I,$C$4,'무신사 메타 광고'!$D:$D,$B797))</f>
        <v>0</v>
      </c>
      <c r="I797" s="10">
        <f>IF($C$4="", SUMIFS('무신사 메타 광고'!$U:$U, '무신사 메타 광고'!$D:$D, $B797),SUMIFS('무신사 메타 광고'!$U:$U,'무신사 메타 광고'!$I:$I,$C$4,'무신사 메타 광고'!$D:$D,$B797))</f>
        <v>0</v>
      </c>
      <c r="J797" s="11">
        <f t="shared" si="39"/>
        <v>0</v>
      </c>
      <c r="K797" s="11">
        <f t="shared" si="40"/>
        <v>0</v>
      </c>
      <c r="L797" s="12" t="str">
        <f t="shared" si="41"/>
        <v xml:space="preserve"> </v>
      </c>
      <c r="N797" s="10">
        <f>IF($C$4="", SUMIFS('무신사 메타 광고'!$X:$X, '무신사 메타 광고'!$D:$D, $B797),SUMIFS('무신사 메타 광고'!$X:$X,'무신사 메타 광고'!I:I,$C$4,'무신사 메타 광고'!D:D,$B797))</f>
        <v>0</v>
      </c>
      <c r="O797" s="11">
        <f t="shared" si="42"/>
        <v>0</v>
      </c>
      <c r="R797" s="13"/>
      <c r="S797" s="10">
        <f>IF($S$4="", SUMIFS('무신사 메타 광고'!$L:$L, '무신사 메타 광고'!$C:$C, $R797),SUMIFS('무신사 메타 광고'!L:L,'무신사 메타 광고'!$I:$I,$S$4,'무신사 메타 광고'!$C:$C,$R797))</f>
        <v>0</v>
      </c>
      <c r="T797" s="10">
        <f>IF($S$4="", SUMIFS('무신사 메타 광고'!$V:$V, '무신사 메타 광고'!$C:$C, $R797),SUMIFS('무신사 메타 광고'!$V:$V,'무신사 메타 광고'!$I:$I,$S$4,'무신사 메타 광고'!$C:$C,$R797))</f>
        <v>0</v>
      </c>
      <c r="U797" s="11">
        <f t="shared" si="43"/>
        <v>0</v>
      </c>
      <c r="V797" s="12" t="str">
        <f t="shared" si="47"/>
        <v xml:space="preserve"> </v>
      </c>
      <c r="W797" s="10">
        <f>IF($S$4="", SUMIFS('무신사 메타 광고'!$K:$K, '무신사 메타 광고'!$C:$C, $R797),SUMIFS('무신사 메타 광고'!$K:$K,'무신사 메타 광고'!$I:$I,$S$4,'무신사 메타 광고'!$C:$C,$R797))</f>
        <v>0</v>
      </c>
      <c r="X797" s="10">
        <f>IF($S$4="", SUMIFS('무신사 메타 광고'!$N:$N, '무신사 메타 광고'!$C:$C, $R797),SUMIFS('무신사 메타 광고'!$N:$N,'무신사 메타 광고'!$I:$I,$S$4,'무신사 메타 광고'!$C:$C,$R797))</f>
        <v>0</v>
      </c>
      <c r="Y797" s="11">
        <f t="shared" si="44"/>
        <v>0</v>
      </c>
      <c r="Z797" s="12" t="str">
        <f t="shared" si="48"/>
        <v xml:space="preserve"> </v>
      </c>
      <c r="AB797" s="10">
        <f>IF($S$4="", SUMIFS('무신사 메타 광고'!$X:$X, '무신사 메타 광고'!$C:$C, $R797),SUMIFS('무신사 메타 광고'!$X:$X,'무신사 메타 광고'!$I:$I,$S$4,'무신사 메타 광고'!$C:$C,$R797))</f>
        <v>0</v>
      </c>
      <c r="AC797" s="11">
        <f t="shared" si="45"/>
        <v>0</v>
      </c>
    </row>
    <row r="798" spans="2:29">
      <c r="B798" s="9"/>
      <c r="C798" s="10">
        <f>IF($C$4="", SUMIFS('무신사 메타 광고'!$L:$L, '무신사 메타 광고'!$D:$D, $B798), SUMIFS('무신사 메타 광고'!$L:$L, '무신사 메타 광고'!$I:$I, $C$4, '무신사 메타 광고'!$D:$D, $B798))</f>
        <v>0</v>
      </c>
      <c r="D798" s="10">
        <f>IF($C$4="", SUMIFS('무신사 메타 광고'!$V:$V, '무신사 메타 광고'!$D:$D, $B798), SUMIFS('무신사 메타 광고'!$V:$V,'무신사 메타 광고'!$I:$I,$C$4,'무신사 메타 광고'!$D:$D,$B798))</f>
        <v>0</v>
      </c>
      <c r="E798" s="11">
        <f t="shared" si="38"/>
        <v>0</v>
      </c>
      <c r="F798" s="12" t="str">
        <f t="shared" si="46"/>
        <v xml:space="preserve"> </v>
      </c>
      <c r="G798" s="10">
        <f>IF($C$4="", SUMIFS('무신사 메타 광고'!$K:$K, '무신사 메타 광고'!$D:$D, $B798), SUMIFS('무신사 메타 광고'!$K:$K,'무신사 메타 광고'!$I:$I,$C$4,'무신사 메타 광고'!D:D,$B798))</f>
        <v>0</v>
      </c>
      <c r="H798" s="10">
        <f>IF($C$4="", SUMIFS('무신사 메타 광고'!$N:$N, '무신사 메타 광고'!$D:$D, $B798),SUMIFS('무신사 메타 광고'!$N:$N,'무신사 메타 광고'!$I:$I,$C$4,'무신사 메타 광고'!$D:$D,$B798))</f>
        <v>0</v>
      </c>
      <c r="I798" s="10">
        <f>IF($C$4="", SUMIFS('무신사 메타 광고'!$U:$U, '무신사 메타 광고'!$D:$D, $B798),SUMIFS('무신사 메타 광고'!$U:$U,'무신사 메타 광고'!$I:$I,$C$4,'무신사 메타 광고'!$D:$D,$B798))</f>
        <v>0</v>
      </c>
      <c r="J798" s="11">
        <f t="shared" si="39"/>
        <v>0</v>
      </c>
      <c r="K798" s="11">
        <f t="shared" si="40"/>
        <v>0</v>
      </c>
      <c r="L798" s="12" t="str">
        <f t="shared" si="41"/>
        <v xml:space="preserve"> </v>
      </c>
      <c r="N798" s="10">
        <f>IF($C$4="", SUMIFS('무신사 메타 광고'!$X:$X, '무신사 메타 광고'!$D:$D, $B798),SUMIFS('무신사 메타 광고'!$X:$X,'무신사 메타 광고'!I:I,$C$4,'무신사 메타 광고'!D:D,$B798))</f>
        <v>0</v>
      </c>
      <c r="O798" s="11">
        <f t="shared" si="42"/>
        <v>0</v>
      </c>
      <c r="R798" s="13"/>
      <c r="S798" s="10">
        <f>IF($S$4="", SUMIFS('무신사 메타 광고'!$L:$L, '무신사 메타 광고'!$C:$C, $R798),SUMIFS('무신사 메타 광고'!L:L,'무신사 메타 광고'!$I:$I,$S$4,'무신사 메타 광고'!$C:$C,$R798))</f>
        <v>0</v>
      </c>
      <c r="T798" s="10">
        <f>IF($S$4="", SUMIFS('무신사 메타 광고'!$V:$V, '무신사 메타 광고'!$C:$C, $R798),SUMIFS('무신사 메타 광고'!$V:$V,'무신사 메타 광고'!$I:$I,$S$4,'무신사 메타 광고'!$C:$C,$R798))</f>
        <v>0</v>
      </c>
      <c r="U798" s="11">
        <f t="shared" si="43"/>
        <v>0</v>
      </c>
      <c r="V798" s="12" t="str">
        <f t="shared" si="47"/>
        <v xml:space="preserve"> </v>
      </c>
      <c r="W798" s="10">
        <f>IF($S$4="", SUMIFS('무신사 메타 광고'!$K:$K, '무신사 메타 광고'!$C:$C, $R798),SUMIFS('무신사 메타 광고'!$K:$K,'무신사 메타 광고'!$I:$I,$S$4,'무신사 메타 광고'!$C:$C,$R798))</f>
        <v>0</v>
      </c>
      <c r="X798" s="10">
        <f>IF($S$4="", SUMIFS('무신사 메타 광고'!$N:$N, '무신사 메타 광고'!$C:$C, $R798),SUMIFS('무신사 메타 광고'!$N:$N,'무신사 메타 광고'!$I:$I,$S$4,'무신사 메타 광고'!$C:$C,$R798))</f>
        <v>0</v>
      </c>
      <c r="Y798" s="11">
        <f t="shared" si="44"/>
        <v>0</v>
      </c>
      <c r="Z798" s="12" t="str">
        <f t="shared" si="48"/>
        <v xml:space="preserve"> </v>
      </c>
      <c r="AB798" s="10">
        <f>IF($S$4="", SUMIFS('무신사 메타 광고'!$X:$X, '무신사 메타 광고'!$C:$C, $R798),SUMIFS('무신사 메타 광고'!$X:$X,'무신사 메타 광고'!$I:$I,$S$4,'무신사 메타 광고'!$C:$C,$R798))</f>
        <v>0</v>
      </c>
      <c r="AC798" s="11">
        <f t="shared" si="45"/>
        <v>0</v>
      </c>
    </row>
    <row r="799" spans="2:29">
      <c r="B799" s="9"/>
      <c r="C799" s="10">
        <f>IF($C$4="", SUMIFS('무신사 메타 광고'!$L:$L, '무신사 메타 광고'!$D:$D, $B799), SUMIFS('무신사 메타 광고'!$L:$L, '무신사 메타 광고'!$I:$I, $C$4, '무신사 메타 광고'!$D:$D, $B799))</f>
        <v>0</v>
      </c>
      <c r="D799" s="10">
        <f>IF($C$4="", SUMIFS('무신사 메타 광고'!$V:$V, '무신사 메타 광고'!$D:$D, $B799), SUMIFS('무신사 메타 광고'!$V:$V,'무신사 메타 광고'!$I:$I,$C$4,'무신사 메타 광고'!$D:$D,$B799))</f>
        <v>0</v>
      </c>
      <c r="E799" s="11">
        <f t="shared" si="38"/>
        <v>0</v>
      </c>
      <c r="F799" s="12" t="str">
        <f t="shared" si="46"/>
        <v xml:space="preserve"> </v>
      </c>
      <c r="G799" s="10">
        <f>IF($C$4="", SUMIFS('무신사 메타 광고'!$K:$K, '무신사 메타 광고'!$D:$D, $B799), SUMIFS('무신사 메타 광고'!$K:$K,'무신사 메타 광고'!$I:$I,$C$4,'무신사 메타 광고'!D:D,$B799))</f>
        <v>0</v>
      </c>
      <c r="H799" s="10">
        <f>IF($C$4="", SUMIFS('무신사 메타 광고'!$N:$N, '무신사 메타 광고'!$D:$D, $B799),SUMIFS('무신사 메타 광고'!$N:$N,'무신사 메타 광고'!$I:$I,$C$4,'무신사 메타 광고'!$D:$D,$B799))</f>
        <v>0</v>
      </c>
      <c r="I799" s="10">
        <f>IF($C$4="", SUMIFS('무신사 메타 광고'!$U:$U, '무신사 메타 광고'!$D:$D, $B799),SUMIFS('무신사 메타 광고'!$U:$U,'무신사 메타 광고'!$I:$I,$C$4,'무신사 메타 광고'!$D:$D,$B799))</f>
        <v>0</v>
      </c>
      <c r="J799" s="11">
        <f t="shared" si="39"/>
        <v>0</v>
      </c>
      <c r="K799" s="11">
        <f t="shared" si="40"/>
        <v>0</v>
      </c>
      <c r="L799" s="12" t="str">
        <f t="shared" si="41"/>
        <v xml:space="preserve"> </v>
      </c>
      <c r="N799" s="10">
        <f>IF($C$4="", SUMIFS('무신사 메타 광고'!$X:$X, '무신사 메타 광고'!$D:$D, $B799),SUMIFS('무신사 메타 광고'!$X:$X,'무신사 메타 광고'!I:I,$C$4,'무신사 메타 광고'!D:D,$B799))</f>
        <v>0</v>
      </c>
      <c r="O799" s="11">
        <f t="shared" si="42"/>
        <v>0</v>
      </c>
      <c r="R799" s="13"/>
      <c r="S799" s="10">
        <f>IF($S$4="", SUMIFS('무신사 메타 광고'!$L:$L, '무신사 메타 광고'!$C:$C, $R799),SUMIFS('무신사 메타 광고'!L:L,'무신사 메타 광고'!$I:$I,$S$4,'무신사 메타 광고'!$C:$C,$R799))</f>
        <v>0</v>
      </c>
      <c r="T799" s="10">
        <f>IF($S$4="", SUMIFS('무신사 메타 광고'!$V:$V, '무신사 메타 광고'!$C:$C, $R799),SUMIFS('무신사 메타 광고'!$V:$V,'무신사 메타 광고'!$I:$I,$S$4,'무신사 메타 광고'!$C:$C,$R799))</f>
        <v>0</v>
      </c>
      <c r="U799" s="11">
        <f t="shared" si="43"/>
        <v>0</v>
      </c>
      <c r="V799" s="12" t="str">
        <f t="shared" si="47"/>
        <v xml:space="preserve"> </v>
      </c>
      <c r="W799" s="10">
        <f>IF($S$4="", SUMIFS('무신사 메타 광고'!$K:$K, '무신사 메타 광고'!$C:$C, $R799),SUMIFS('무신사 메타 광고'!$K:$K,'무신사 메타 광고'!$I:$I,$S$4,'무신사 메타 광고'!$C:$C,$R799))</f>
        <v>0</v>
      </c>
      <c r="X799" s="10">
        <f>IF($S$4="", SUMIFS('무신사 메타 광고'!$N:$N, '무신사 메타 광고'!$C:$C, $R799),SUMIFS('무신사 메타 광고'!$N:$N,'무신사 메타 광고'!$I:$I,$S$4,'무신사 메타 광고'!$C:$C,$R799))</f>
        <v>0</v>
      </c>
      <c r="Y799" s="11">
        <f t="shared" si="44"/>
        <v>0</v>
      </c>
      <c r="Z799" s="12" t="str">
        <f t="shared" si="48"/>
        <v xml:space="preserve"> </v>
      </c>
      <c r="AB799" s="10">
        <f>IF($S$4="", SUMIFS('무신사 메타 광고'!$X:$X, '무신사 메타 광고'!$C:$C, $R799),SUMIFS('무신사 메타 광고'!$X:$X,'무신사 메타 광고'!$I:$I,$S$4,'무신사 메타 광고'!$C:$C,$R799))</f>
        <v>0</v>
      </c>
      <c r="AC799" s="11">
        <f t="shared" si="45"/>
        <v>0</v>
      </c>
    </row>
    <row r="800" spans="2:29">
      <c r="B800" s="9"/>
      <c r="C800" s="10">
        <f>IF($C$4="", SUMIFS('무신사 메타 광고'!$L:$L, '무신사 메타 광고'!$D:$D, $B800), SUMIFS('무신사 메타 광고'!$L:$L, '무신사 메타 광고'!$I:$I, $C$4, '무신사 메타 광고'!$D:$D, $B800))</f>
        <v>0</v>
      </c>
      <c r="D800" s="10">
        <f>IF($C$4="", SUMIFS('무신사 메타 광고'!$V:$V, '무신사 메타 광고'!$D:$D, $B800), SUMIFS('무신사 메타 광고'!$V:$V,'무신사 메타 광고'!$I:$I,$C$4,'무신사 메타 광고'!$D:$D,$B800))</f>
        <v>0</v>
      </c>
      <c r="E800" s="11">
        <f t="shared" si="38"/>
        <v>0</v>
      </c>
      <c r="F800" s="12" t="str">
        <f t="shared" si="46"/>
        <v xml:space="preserve"> </v>
      </c>
      <c r="G800" s="10">
        <f>IF($C$4="", SUMIFS('무신사 메타 광고'!$K:$K, '무신사 메타 광고'!$D:$D, $B800), SUMIFS('무신사 메타 광고'!$K:$K,'무신사 메타 광고'!$I:$I,$C$4,'무신사 메타 광고'!D:D,$B800))</f>
        <v>0</v>
      </c>
      <c r="H800" s="10">
        <f>IF($C$4="", SUMIFS('무신사 메타 광고'!$N:$N, '무신사 메타 광고'!$D:$D, $B800),SUMIFS('무신사 메타 광고'!$N:$N,'무신사 메타 광고'!$I:$I,$C$4,'무신사 메타 광고'!$D:$D,$B800))</f>
        <v>0</v>
      </c>
      <c r="I800" s="10">
        <f>IF($C$4="", SUMIFS('무신사 메타 광고'!$U:$U, '무신사 메타 광고'!$D:$D, $B800),SUMIFS('무신사 메타 광고'!$U:$U,'무신사 메타 광고'!$I:$I,$C$4,'무신사 메타 광고'!$D:$D,$B800))</f>
        <v>0</v>
      </c>
      <c r="J800" s="11">
        <f t="shared" si="39"/>
        <v>0</v>
      </c>
      <c r="K800" s="11">
        <f t="shared" si="40"/>
        <v>0</v>
      </c>
      <c r="L800" s="12" t="str">
        <f t="shared" si="41"/>
        <v xml:space="preserve"> </v>
      </c>
      <c r="N800" s="10">
        <f>IF($C$4="", SUMIFS('무신사 메타 광고'!$X:$X, '무신사 메타 광고'!$D:$D, $B800),SUMIFS('무신사 메타 광고'!$X:$X,'무신사 메타 광고'!I:I,$C$4,'무신사 메타 광고'!D:D,$B800))</f>
        <v>0</v>
      </c>
      <c r="O800" s="11">
        <f t="shared" si="42"/>
        <v>0</v>
      </c>
      <c r="R800" s="13"/>
      <c r="S800" s="10">
        <f>IF($S$4="", SUMIFS('무신사 메타 광고'!$L:$L, '무신사 메타 광고'!$C:$C, $R800),SUMIFS('무신사 메타 광고'!L:L,'무신사 메타 광고'!$I:$I,$S$4,'무신사 메타 광고'!$C:$C,$R800))</f>
        <v>0</v>
      </c>
      <c r="T800" s="10">
        <f>IF($S$4="", SUMIFS('무신사 메타 광고'!$V:$V, '무신사 메타 광고'!$C:$C, $R800),SUMIFS('무신사 메타 광고'!$V:$V,'무신사 메타 광고'!$I:$I,$S$4,'무신사 메타 광고'!$C:$C,$R800))</f>
        <v>0</v>
      </c>
      <c r="U800" s="11">
        <f t="shared" si="43"/>
        <v>0</v>
      </c>
      <c r="V800" s="12" t="str">
        <f t="shared" si="47"/>
        <v xml:space="preserve"> </v>
      </c>
      <c r="W800" s="10">
        <f>IF($S$4="", SUMIFS('무신사 메타 광고'!$K:$K, '무신사 메타 광고'!$C:$C, $R800),SUMIFS('무신사 메타 광고'!$K:$K,'무신사 메타 광고'!$I:$I,$S$4,'무신사 메타 광고'!$C:$C,$R800))</f>
        <v>0</v>
      </c>
      <c r="X800" s="10">
        <f>IF($S$4="", SUMIFS('무신사 메타 광고'!$N:$N, '무신사 메타 광고'!$C:$C, $R800),SUMIFS('무신사 메타 광고'!$N:$N,'무신사 메타 광고'!$I:$I,$S$4,'무신사 메타 광고'!$C:$C,$R800))</f>
        <v>0</v>
      </c>
      <c r="Y800" s="11">
        <f t="shared" si="44"/>
        <v>0</v>
      </c>
      <c r="Z800" s="12" t="str">
        <f t="shared" si="48"/>
        <v xml:space="preserve"> </v>
      </c>
      <c r="AB800" s="10">
        <f>IF($S$4="", SUMIFS('무신사 메타 광고'!$X:$X, '무신사 메타 광고'!$C:$C, $R800),SUMIFS('무신사 메타 광고'!$X:$X,'무신사 메타 광고'!$I:$I,$S$4,'무신사 메타 광고'!$C:$C,$R800))</f>
        <v>0</v>
      </c>
      <c r="AC800" s="11">
        <f t="shared" si="45"/>
        <v>0</v>
      </c>
    </row>
    <row r="801" spans="2:29">
      <c r="B801" s="9"/>
      <c r="C801" s="10">
        <f>IF($C$4="", SUMIFS('무신사 메타 광고'!$L:$L, '무신사 메타 광고'!$D:$D, $B801), SUMIFS('무신사 메타 광고'!$L:$L, '무신사 메타 광고'!$I:$I, $C$4, '무신사 메타 광고'!$D:$D, $B801))</f>
        <v>0</v>
      </c>
      <c r="D801" s="10">
        <f>IF($C$4="", SUMIFS('무신사 메타 광고'!$V:$V, '무신사 메타 광고'!$D:$D, $B801), SUMIFS('무신사 메타 광고'!$V:$V,'무신사 메타 광고'!$I:$I,$C$4,'무신사 메타 광고'!$D:$D,$B801))</f>
        <v>0</v>
      </c>
      <c r="E801" s="11">
        <f t="shared" si="38"/>
        <v>0</v>
      </c>
      <c r="F801" s="12" t="str">
        <f t="shared" si="46"/>
        <v xml:space="preserve"> </v>
      </c>
      <c r="G801" s="10">
        <f>IF($C$4="", SUMIFS('무신사 메타 광고'!$K:$K, '무신사 메타 광고'!$D:$D, $B801), SUMIFS('무신사 메타 광고'!$K:$K,'무신사 메타 광고'!$I:$I,$C$4,'무신사 메타 광고'!D:D,$B801))</f>
        <v>0</v>
      </c>
      <c r="H801" s="10">
        <f>IF($C$4="", SUMIFS('무신사 메타 광고'!$N:$N, '무신사 메타 광고'!$D:$D, $B801),SUMIFS('무신사 메타 광고'!$N:$N,'무신사 메타 광고'!$I:$I,$C$4,'무신사 메타 광고'!$D:$D,$B801))</f>
        <v>0</v>
      </c>
      <c r="I801" s="10">
        <f>IF($C$4="", SUMIFS('무신사 메타 광고'!$U:$U, '무신사 메타 광고'!$D:$D, $B801),SUMIFS('무신사 메타 광고'!$U:$U,'무신사 메타 광고'!$I:$I,$C$4,'무신사 메타 광고'!$D:$D,$B801))</f>
        <v>0</v>
      </c>
      <c r="J801" s="11">
        <f t="shared" si="39"/>
        <v>0</v>
      </c>
      <c r="K801" s="11">
        <f t="shared" si="40"/>
        <v>0</v>
      </c>
      <c r="L801" s="12" t="str">
        <f t="shared" si="41"/>
        <v xml:space="preserve"> </v>
      </c>
      <c r="N801" s="10">
        <f>IF($C$4="", SUMIFS('무신사 메타 광고'!$X:$X, '무신사 메타 광고'!$D:$D, $B801),SUMIFS('무신사 메타 광고'!$X:$X,'무신사 메타 광고'!I:I,$C$4,'무신사 메타 광고'!D:D,$B801))</f>
        <v>0</v>
      </c>
      <c r="O801" s="11">
        <f t="shared" si="42"/>
        <v>0</v>
      </c>
      <c r="R801" s="13"/>
      <c r="S801" s="10">
        <f>IF($S$4="", SUMIFS('무신사 메타 광고'!$L:$L, '무신사 메타 광고'!$C:$C, $R801),SUMIFS('무신사 메타 광고'!L:L,'무신사 메타 광고'!$I:$I,$S$4,'무신사 메타 광고'!$C:$C,$R801))</f>
        <v>0</v>
      </c>
      <c r="T801" s="10">
        <f>IF($S$4="", SUMIFS('무신사 메타 광고'!$V:$V, '무신사 메타 광고'!$C:$C, $R801),SUMIFS('무신사 메타 광고'!$V:$V,'무신사 메타 광고'!$I:$I,$S$4,'무신사 메타 광고'!$C:$C,$R801))</f>
        <v>0</v>
      </c>
      <c r="U801" s="11">
        <f t="shared" si="43"/>
        <v>0</v>
      </c>
      <c r="V801" s="12" t="str">
        <f t="shared" si="47"/>
        <v xml:space="preserve"> </v>
      </c>
      <c r="W801" s="10">
        <f>IF($S$4="", SUMIFS('무신사 메타 광고'!$K:$K, '무신사 메타 광고'!$C:$C, $R801),SUMIFS('무신사 메타 광고'!$K:$K,'무신사 메타 광고'!$I:$I,$S$4,'무신사 메타 광고'!$C:$C,$R801))</f>
        <v>0</v>
      </c>
      <c r="X801" s="10">
        <f>IF($S$4="", SUMIFS('무신사 메타 광고'!$N:$N, '무신사 메타 광고'!$C:$C, $R801),SUMIFS('무신사 메타 광고'!$N:$N,'무신사 메타 광고'!$I:$I,$S$4,'무신사 메타 광고'!$C:$C,$R801))</f>
        <v>0</v>
      </c>
      <c r="Y801" s="11">
        <f t="shared" si="44"/>
        <v>0</v>
      </c>
      <c r="Z801" s="12" t="str">
        <f t="shared" si="48"/>
        <v xml:space="preserve"> </v>
      </c>
      <c r="AB801" s="10">
        <f>IF($S$4="", SUMIFS('무신사 메타 광고'!$X:$X, '무신사 메타 광고'!$C:$C, $R801),SUMIFS('무신사 메타 광고'!$X:$X,'무신사 메타 광고'!$I:$I,$S$4,'무신사 메타 광고'!$C:$C,$R801))</f>
        <v>0</v>
      </c>
      <c r="AC801" s="11">
        <f t="shared" si="45"/>
        <v>0</v>
      </c>
    </row>
    <row r="802" spans="2:29">
      <c r="B802" s="9"/>
      <c r="C802" s="10">
        <f>IF($C$4="", SUMIFS('무신사 메타 광고'!$L:$L, '무신사 메타 광고'!$D:$D, $B802), SUMIFS('무신사 메타 광고'!$L:$L, '무신사 메타 광고'!$I:$I, $C$4, '무신사 메타 광고'!$D:$D, $B802))</f>
        <v>0</v>
      </c>
      <c r="D802" s="10">
        <f>IF($C$4="", SUMIFS('무신사 메타 광고'!$V:$V, '무신사 메타 광고'!$D:$D, $B802), SUMIFS('무신사 메타 광고'!$V:$V,'무신사 메타 광고'!$I:$I,$C$4,'무신사 메타 광고'!$D:$D,$B802))</f>
        <v>0</v>
      </c>
      <c r="E802" s="11">
        <f t="shared" si="38"/>
        <v>0</v>
      </c>
      <c r="F802" s="12" t="str">
        <f t="shared" si="46"/>
        <v xml:space="preserve"> </v>
      </c>
      <c r="G802" s="10">
        <f>IF($C$4="", SUMIFS('무신사 메타 광고'!$K:$K, '무신사 메타 광고'!$D:$D, $B802), SUMIFS('무신사 메타 광고'!$K:$K,'무신사 메타 광고'!$I:$I,$C$4,'무신사 메타 광고'!D:D,$B802))</f>
        <v>0</v>
      </c>
      <c r="H802" s="10">
        <f>IF($C$4="", SUMIFS('무신사 메타 광고'!$N:$N, '무신사 메타 광고'!$D:$D, $B802),SUMIFS('무신사 메타 광고'!$N:$N,'무신사 메타 광고'!$I:$I,$C$4,'무신사 메타 광고'!$D:$D,$B802))</f>
        <v>0</v>
      </c>
      <c r="I802" s="10">
        <f>IF($C$4="", SUMIFS('무신사 메타 광고'!$U:$U, '무신사 메타 광고'!$D:$D, $B802),SUMIFS('무신사 메타 광고'!$U:$U,'무신사 메타 광고'!$I:$I,$C$4,'무신사 메타 광고'!$D:$D,$B802))</f>
        <v>0</v>
      </c>
      <c r="J802" s="11">
        <f t="shared" si="39"/>
        <v>0</v>
      </c>
      <c r="K802" s="11">
        <f t="shared" si="40"/>
        <v>0</v>
      </c>
      <c r="L802" s="12" t="str">
        <f t="shared" si="41"/>
        <v xml:space="preserve"> </v>
      </c>
      <c r="N802" s="10">
        <f>IF($C$4="", SUMIFS('무신사 메타 광고'!$X:$X, '무신사 메타 광고'!$D:$D, $B802),SUMIFS('무신사 메타 광고'!$X:$X,'무신사 메타 광고'!I:I,$C$4,'무신사 메타 광고'!D:D,$B802))</f>
        <v>0</v>
      </c>
      <c r="O802" s="11">
        <f t="shared" si="42"/>
        <v>0</v>
      </c>
      <c r="R802" s="13"/>
      <c r="S802" s="10">
        <f>IF($S$4="", SUMIFS('무신사 메타 광고'!$L:$L, '무신사 메타 광고'!$C:$C, $R802),SUMIFS('무신사 메타 광고'!L:L,'무신사 메타 광고'!$I:$I,$S$4,'무신사 메타 광고'!$C:$C,$R802))</f>
        <v>0</v>
      </c>
      <c r="T802" s="10">
        <f>IF($S$4="", SUMIFS('무신사 메타 광고'!$V:$V, '무신사 메타 광고'!$C:$C, $R802),SUMIFS('무신사 메타 광고'!$V:$V,'무신사 메타 광고'!$I:$I,$S$4,'무신사 메타 광고'!$C:$C,$R802))</f>
        <v>0</v>
      </c>
      <c r="U802" s="11">
        <f t="shared" si="43"/>
        <v>0</v>
      </c>
      <c r="V802" s="12" t="str">
        <f t="shared" si="47"/>
        <v xml:space="preserve"> </v>
      </c>
      <c r="W802" s="10">
        <f>IF($S$4="", SUMIFS('무신사 메타 광고'!$K:$K, '무신사 메타 광고'!$C:$C, $R802),SUMIFS('무신사 메타 광고'!$K:$K,'무신사 메타 광고'!$I:$I,$S$4,'무신사 메타 광고'!$C:$C,$R802))</f>
        <v>0</v>
      </c>
      <c r="X802" s="10">
        <f>IF($S$4="", SUMIFS('무신사 메타 광고'!$N:$N, '무신사 메타 광고'!$C:$C, $R802),SUMIFS('무신사 메타 광고'!$N:$N,'무신사 메타 광고'!$I:$I,$S$4,'무신사 메타 광고'!$C:$C,$R802))</f>
        <v>0</v>
      </c>
      <c r="Y802" s="11">
        <f t="shared" si="44"/>
        <v>0</v>
      </c>
      <c r="Z802" s="12" t="str">
        <f t="shared" si="48"/>
        <v xml:space="preserve"> </v>
      </c>
      <c r="AB802" s="10">
        <f>IF($S$4="", SUMIFS('무신사 메타 광고'!$X:$X, '무신사 메타 광고'!$C:$C, $R802),SUMIFS('무신사 메타 광고'!$X:$X,'무신사 메타 광고'!$I:$I,$S$4,'무신사 메타 광고'!$C:$C,$R802))</f>
        <v>0</v>
      </c>
      <c r="AC802" s="11">
        <f t="shared" si="45"/>
        <v>0</v>
      </c>
    </row>
    <row r="803" spans="2:29">
      <c r="B803" s="9"/>
      <c r="C803" s="10">
        <f>IF($C$4="", SUMIFS('무신사 메타 광고'!$L:$L, '무신사 메타 광고'!$D:$D, $B803), SUMIFS('무신사 메타 광고'!$L:$L, '무신사 메타 광고'!$I:$I, $C$4, '무신사 메타 광고'!$D:$D, $B803))</f>
        <v>0</v>
      </c>
      <c r="D803" s="10">
        <f>IF($C$4="", SUMIFS('무신사 메타 광고'!$V:$V, '무신사 메타 광고'!$D:$D, $B803), SUMIFS('무신사 메타 광고'!$V:$V,'무신사 메타 광고'!$I:$I,$C$4,'무신사 메타 광고'!$D:$D,$B803))</f>
        <v>0</v>
      </c>
      <c r="E803" s="11">
        <f t="shared" si="38"/>
        <v>0</v>
      </c>
      <c r="F803" s="12" t="str">
        <f t="shared" si="46"/>
        <v xml:space="preserve"> </v>
      </c>
      <c r="G803" s="10">
        <f>IF($C$4="", SUMIFS('무신사 메타 광고'!$K:$K, '무신사 메타 광고'!$D:$D, $B803), SUMIFS('무신사 메타 광고'!$K:$K,'무신사 메타 광고'!$I:$I,$C$4,'무신사 메타 광고'!D:D,$B803))</f>
        <v>0</v>
      </c>
      <c r="H803" s="10">
        <f>IF($C$4="", SUMIFS('무신사 메타 광고'!$N:$N, '무신사 메타 광고'!$D:$D, $B803),SUMIFS('무신사 메타 광고'!$N:$N,'무신사 메타 광고'!$I:$I,$C$4,'무신사 메타 광고'!$D:$D,$B803))</f>
        <v>0</v>
      </c>
      <c r="I803" s="10">
        <f>IF($C$4="", SUMIFS('무신사 메타 광고'!$U:$U, '무신사 메타 광고'!$D:$D, $B803),SUMIFS('무신사 메타 광고'!$U:$U,'무신사 메타 광고'!$I:$I,$C$4,'무신사 메타 광고'!$D:$D,$B803))</f>
        <v>0</v>
      </c>
      <c r="J803" s="11">
        <f t="shared" si="39"/>
        <v>0</v>
      </c>
      <c r="K803" s="11">
        <f t="shared" si="40"/>
        <v>0</v>
      </c>
      <c r="L803" s="12" t="str">
        <f t="shared" si="41"/>
        <v xml:space="preserve"> </v>
      </c>
      <c r="N803" s="10">
        <f>IF($C$4="", SUMIFS('무신사 메타 광고'!$X:$X, '무신사 메타 광고'!$D:$D, $B803),SUMIFS('무신사 메타 광고'!$X:$X,'무신사 메타 광고'!I:I,$C$4,'무신사 메타 광고'!D:D,$B803))</f>
        <v>0</v>
      </c>
      <c r="O803" s="11">
        <f t="shared" si="42"/>
        <v>0</v>
      </c>
      <c r="R803" s="13"/>
      <c r="S803" s="10">
        <f>IF($S$4="", SUMIFS('무신사 메타 광고'!$L:$L, '무신사 메타 광고'!$C:$C, $R803),SUMIFS('무신사 메타 광고'!L:L,'무신사 메타 광고'!$I:$I,$S$4,'무신사 메타 광고'!$C:$C,$R803))</f>
        <v>0</v>
      </c>
      <c r="T803" s="10">
        <f>IF($S$4="", SUMIFS('무신사 메타 광고'!$V:$V, '무신사 메타 광고'!$C:$C, $R803),SUMIFS('무신사 메타 광고'!$V:$V,'무신사 메타 광고'!$I:$I,$S$4,'무신사 메타 광고'!$C:$C,$R803))</f>
        <v>0</v>
      </c>
      <c r="U803" s="11">
        <f t="shared" si="43"/>
        <v>0</v>
      </c>
      <c r="V803" s="12" t="str">
        <f t="shared" si="47"/>
        <v xml:space="preserve"> </v>
      </c>
      <c r="W803" s="10">
        <f>IF($S$4="", SUMIFS('무신사 메타 광고'!$K:$K, '무신사 메타 광고'!$C:$C, $R803),SUMIFS('무신사 메타 광고'!$K:$K,'무신사 메타 광고'!$I:$I,$S$4,'무신사 메타 광고'!$C:$C,$R803))</f>
        <v>0</v>
      </c>
      <c r="X803" s="10">
        <f>IF($S$4="", SUMIFS('무신사 메타 광고'!$N:$N, '무신사 메타 광고'!$C:$C, $R803),SUMIFS('무신사 메타 광고'!$N:$N,'무신사 메타 광고'!$I:$I,$S$4,'무신사 메타 광고'!$C:$C,$R803))</f>
        <v>0</v>
      </c>
      <c r="Y803" s="11">
        <f t="shared" si="44"/>
        <v>0</v>
      </c>
      <c r="Z803" s="12" t="str">
        <f t="shared" si="48"/>
        <v xml:space="preserve"> </v>
      </c>
      <c r="AB803" s="10">
        <f>IF($S$4="", SUMIFS('무신사 메타 광고'!$X:$X, '무신사 메타 광고'!$C:$C, $R803),SUMIFS('무신사 메타 광고'!$X:$X,'무신사 메타 광고'!$I:$I,$S$4,'무신사 메타 광고'!$C:$C,$R803))</f>
        <v>0</v>
      </c>
      <c r="AC803" s="11">
        <f t="shared" si="45"/>
        <v>0</v>
      </c>
    </row>
    <row r="804" spans="2:29">
      <c r="B804" s="9"/>
      <c r="C804" s="10">
        <f>IF($C$4="", SUMIFS('무신사 메타 광고'!$L:$L, '무신사 메타 광고'!$D:$D, $B804), SUMIFS('무신사 메타 광고'!$L:$L, '무신사 메타 광고'!$I:$I, $C$4, '무신사 메타 광고'!$D:$D, $B804))</f>
        <v>0</v>
      </c>
      <c r="D804" s="10">
        <f>IF($C$4="", SUMIFS('무신사 메타 광고'!$V:$V, '무신사 메타 광고'!$D:$D, $B804), SUMIFS('무신사 메타 광고'!$V:$V,'무신사 메타 광고'!$I:$I,$C$4,'무신사 메타 광고'!$D:$D,$B804))</f>
        <v>0</v>
      </c>
      <c r="E804" s="11">
        <f t="shared" si="38"/>
        <v>0</v>
      </c>
      <c r="F804" s="12" t="str">
        <f t="shared" si="46"/>
        <v xml:space="preserve"> </v>
      </c>
      <c r="G804" s="10">
        <f>IF($C$4="", SUMIFS('무신사 메타 광고'!$K:$K, '무신사 메타 광고'!$D:$D, $B804), SUMIFS('무신사 메타 광고'!$K:$K,'무신사 메타 광고'!$I:$I,$C$4,'무신사 메타 광고'!D:D,$B804))</f>
        <v>0</v>
      </c>
      <c r="H804" s="10">
        <f>IF($C$4="", SUMIFS('무신사 메타 광고'!$N:$N, '무신사 메타 광고'!$D:$D, $B804),SUMIFS('무신사 메타 광고'!$N:$N,'무신사 메타 광고'!$I:$I,$C$4,'무신사 메타 광고'!$D:$D,$B804))</f>
        <v>0</v>
      </c>
      <c r="I804" s="10">
        <f>IF($C$4="", SUMIFS('무신사 메타 광고'!$U:$U, '무신사 메타 광고'!$D:$D, $B804),SUMIFS('무신사 메타 광고'!$U:$U,'무신사 메타 광고'!$I:$I,$C$4,'무신사 메타 광고'!$D:$D,$B804))</f>
        <v>0</v>
      </c>
      <c r="J804" s="11">
        <f t="shared" si="39"/>
        <v>0</v>
      </c>
      <c r="K804" s="11">
        <f t="shared" si="40"/>
        <v>0</v>
      </c>
      <c r="L804" s="12" t="str">
        <f t="shared" si="41"/>
        <v xml:space="preserve"> </v>
      </c>
      <c r="N804" s="10">
        <f>IF($C$4="", SUMIFS('무신사 메타 광고'!$X:$X, '무신사 메타 광고'!$D:$D, $B804),SUMIFS('무신사 메타 광고'!$X:$X,'무신사 메타 광고'!I:I,$C$4,'무신사 메타 광고'!D:D,$B804))</f>
        <v>0</v>
      </c>
      <c r="O804" s="11">
        <f t="shared" si="42"/>
        <v>0</v>
      </c>
      <c r="R804" s="13"/>
      <c r="S804" s="10">
        <f>IF($S$4="", SUMIFS('무신사 메타 광고'!$L:$L, '무신사 메타 광고'!$C:$C, $R804),SUMIFS('무신사 메타 광고'!L:L,'무신사 메타 광고'!$I:$I,$S$4,'무신사 메타 광고'!$C:$C,$R804))</f>
        <v>0</v>
      </c>
      <c r="T804" s="10">
        <f>IF($S$4="", SUMIFS('무신사 메타 광고'!$V:$V, '무신사 메타 광고'!$C:$C, $R804),SUMIFS('무신사 메타 광고'!$V:$V,'무신사 메타 광고'!$I:$I,$S$4,'무신사 메타 광고'!$C:$C,$R804))</f>
        <v>0</v>
      </c>
      <c r="U804" s="11">
        <f t="shared" si="43"/>
        <v>0</v>
      </c>
      <c r="V804" s="12" t="str">
        <f t="shared" si="47"/>
        <v xml:space="preserve"> </v>
      </c>
      <c r="W804" s="10">
        <f>IF($S$4="", SUMIFS('무신사 메타 광고'!$K:$K, '무신사 메타 광고'!$C:$C, $R804),SUMIFS('무신사 메타 광고'!$K:$K,'무신사 메타 광고'!$I:$I,$S$4,'무신사 메타 광고'!$C:$C,$R804))</f>
        <v>0</v>
      </c>
      <c r="X804" s="10">
        <f>IF($S$4="", SUMIFS('무신사 메타 광고'!$N:$N, '무신사 메타 광고'!$C:$C, $R804),SUMIFS('무신사 메타 광고'!$N:$N,'무신사 메타 광고'!$I:$I,$S$4,'무신사 메타 광고'!$C:$C,$R804))</f>
        <v>0</v>
      </c>
      <c r="Y804" s="11">
        <f t="shared" si="44"/>
        <v>0</v>
      </c>
      <c r="Z804" s="12" t="str">
        <f t="shared" si="48"/>
        <v xml:space="preserve"> </v>
      </c>
      <c r="AB804" s="10">
        <f>IF($S$4="", SUMIFS('무신사 메타 광고'!$X:$X, '무신사 메타 광고'!$C:$C, $R804),SUMIFS('무신사 메타 광고'!$X:$X,'무신사 메타 광고'!$I:$I,$S$4,'무신사 메타 광고'!$C:$C,$R804))</f>
        <v>0</v>
      </c>
      <c r="AC804" s="11">
        <f t="shared" si="45"/>
        <v>0</v>
      </c>
    </row>
    <row r="805" spans="2:29">
      <c r="B805" s="9"/>
      <c r="C805" s="10">
        <f>IF($C$4="", SUMIFS('무신사 메타 광고'!$L:$L, '무신사 메타 광고'!$D:$D, $B805), SUMIFS('무신사 메타 광고'!$L:$L, '무신사 메타 광고'!$I:$I, $C$4, '무신사 메타 광고'!$D:$D, $B805))</f>
        <v>0</v>
      </c>
      <c r="D805" s="10">
        <f>IF($C$4="", SUMIFS('무신사 메타 광고'!$V:$V, '무신사 메타 광고'!$D:$D, $B805), SUMIFS('무신사 메타 광고'!$V:$V,'무신사 메타 광고'!$I:$I,$C$4,'무신사 메타 광고'!$D:$D,$B805))</f>
        <v>0</v>
      </c>
      <c r="E805" s="11">
        <f t="shared" si="38"/>
        <v>0</v>
      </c>
      <c r="F805" s="12" t="str">
        <f t="shared" si="46"/>
        <v xml:space="preserve"> </v>
      </c>
      <c r="G805" s="10">
        <f>IF($C$4="", SUMIFS('무신사 메타 광고'!$K:$K, '무신사 메타 광고'!$D:$D, $B805), SUMIFS('무신사 메타 광고'!$K:$K,'무신사 메타 광고'!$I:$I,$C$4,'무신사 메타 광고'!D:D,$B805))</f>
        <v>0</v>
      </c>
      <c r="H805" s="10">
        <f>IF($C$4="", SUMIFS('무신사 메타 광고'!$N:$N, '무신사 메타 광고'!$D:$D, $B805),SUMIFS('무신사 메타 광고'!$N:$N,'무신사 메타 광고'!$I:$I,$C$4,'무신사 메타 광고'!$D:$D,$B805))</f>
        <v>0</v>
      </c>
      <c r="I805" s="10">
        <f>IF($C$4="", SUMIFS('무신사 메타 광고'!$U:$U, '무신사 메타 광고'!$D:$D, $B805),SUMIFS('무신사 메타 광고'!$U:$U,'무신사 메타 광고'!$I:$I,$C$4,'무신사 메타 광고'!$D:$D,$B805))</f>
        <v>0</v>
      </c>
      <c r="J805" s="11">
        <f t="shared" si="39"/>
        <v>0</v>
      </c>
      <c r="K805" s="11">
        <f t="shared" si="40"/>
        <v>0</v>
      </c>
      <c r="L805" s="12" t="str">
        <f t="shared" si="41"/>
        <v xml:space="preserve"> </v>
      </c>
      <c r="N805" s="10">
        <f>IF($C$4="", SUMIFS('무신사 메타 광고'!$X:$X, '무신사 메타 광고'!$D:$D, $B805),SUMIFS('무신사 메타 광고'!$X:$X,'무신사 메타 광고'!I:I,$C$4,'무신사 메타 광고'!D:D,$B805))</f>
        <v>0</v>
      </c>
      <c r="O805" s="11">
        <f t="shared" si="42"/>
        <v>0</v>
      </c>
      <c r="R805" s="13"/>
      <c r="S805" s="10">
        <f>IF($S$4="", SUMIFS('무신사 메타 광고'!$L:$L, '무신사 메타 광고'!$C:$C, $R805),SUMIFS('무신사 메타 광고'!L:L,'무신사 메타 광고'!$I:$I,$S$4,'무신사 메타 광고'!$C:$C,$R805))</f>
        <v>0</v>
      </c>
      <c r="T805" s="10">
        <f>IF($S$4="", SUMIFS('무신사 메타 광고'!$V:$V, '무신사 메타 광고'!$C:$C, $R805),SUMIFS('무신사 메타 광고'!$V:$V,'무신사 메타 광고'!$I:$I,$S$4,'무신사 메타 광고'!$C:$C,$R805))</f>
        <v>0</v>
      </c>
      <c r="U805" s="11">
        <f t="shared" si="43"/>
        <v>0</v>
      </c>
      <c r="V805" s="12" t="str">
        <f t="shared" si="47"/>
        <v xml:space="preserve"> </v>
      </c>
      <c r="W805" s="10">
        <f>IF($S$4="", SUMIFS('무신사 메타 광고'!$K:$K, '무신사 메타 광고'!$C:$C, $R805),SUMIFS('무신사 메타 광고'!$K:$K,'무신사 메타 광고'!$I:$I,$S$4,'무신사 메타 광고'!$C:$C,$R805))</f>
        <v>0</v>
      </c>
      <c r="X805" s="10">
        <f>IF($S$4="", SUMIFS('무신사 메타 광고'!$N:$N, '무신사 메타 광고'!$C:$C, $R805),SUMIFS('무신사 메타 광고'!$N:$N,'무신사 메타 광고'!$I:$I,$S$4,'무신사 메타 광고'!$C:$C,$R805))</f>
        <v>0</v>
      </c>
      <c r="Y805" s="11">
        <f t="shared" si="44"/>
        <v>0</v>
      </c>
      <c r="Z805" s="12" t="str">
        <f t="shared" si="48"/>
        <v xml:space="preserve"> </v>
      </c>
      <c r="AB805" s="10">
        <f>IF($S$4="", SUMIFS('무신사 메타 광고'!$X:$X, '무신사 메타 광고'!$C:$C, $R805),SUMIFS('무신사 메타 광고'!$X:$X,'무신사 메타 광고'!$I:$I,$S$4,'무신사 메타 광고'!$C:$C,$R805))</f>
        <v>0</v>
      </c>
      <c r="AC805" s="11">
        <f t="shared" si="45"/>
        <v>0</v>
      </c>
    </row>
    <row r="806" spans="2:29">
      <c r="B806" s="9"/>
      <c r="C806" s="10">
        <f>IF($C$4="", SUMIFS('무신사 메타 광고'!$L:$L, '무신사 메타 광고'!$D:$D, $B806), SUMIFS('무신사 메타 광고'!$L:$L, '무신사 메타 광고'!$I:$I, $C$4, '무신사 메타 광고'!$D:$D, $B806))</f>
        <v>0</v>
      </c>
      <c r="D806" s="10">
        <f>IF($C$4="", SUMIFS('무신사 메타 광고'!$V:$V, '무신사 메타 광고'!$D:$D, $B806), SUMIFS('무신사 메타 광고'!$V:$V,'무신사 메타 광고'!$I:$I,$C$4,'무신사 메타 광고'!$D:$D,$B806))</f>
        <v>0</v>
      </c>
      <c r="E806" s="11">
        <f t="shared" si="38"/>
        <v>0</v>
      </c>
      <c r="F806" s="12" t="str">
        <f t="shared" si="46"/>
        <v xml:space="preserve"> </v>
      </c>
      <c r="G806" s="10">
        <f>IF($C$4="", SUMIFS('무신사 메타 광고'!$K:$K, '무신사 메타 광고'!$D:$D, $B806), SUMIFS('무신사 메타 광고'!$K:$K,'무신사 메타 광고'!$I:$I,$C$4,'무신사 메타 광고'!D:D,$B806))</f>
        <v>0</v>
      </c>
      <c r="H806" s="10">
        <f>IF($C$4="", SUMIFS('무신사 메타 광고'!$N:$N, '무신사 메타 광고'!$D:$D, $B806),SUMIFS('무신사 메타 광고'!$N:$N,'무신사 메타 광고'!$I:$I,$C$4,'무신사 메타 광고'!$D:$D,$B806))</f>
        <v>0</v>
      </c>
      <c r="I806" s="10">
        <f>IF($C$4="", SUMIFS('무신사 메타 광고'!$U:$U, '무신사 메타 광고'!$D:$D, $B806),SUMIFS('무신사 메타 광고'!$U:$U,'무신사 메타 광고'!$I:$I,$C$4,'무신사 메타 광고'!$D:$D,$B806))</f>
        <v>0</v>
      </c>
      <c r="J806" s="11">
        <f t="shared" si="39"/>
        <v>0</v>
      </c>
      <c r="K806" s="11">
        <f t="shared" si="40"/>
        <v>0</v>
      </c>
      <c r="L806" s="12" t="str">
        <f t="shared" si="41"/>
        <v xml:space="preserve"> </v>
      </c>
      <c r="N806" s="10">
        <f>IF($C$4="", SUMIFS('무신사 메타 광고'!$X:$X, '무신사 메타 광고'!$D:$D, $B806),SUMIFS('무신사 메타 광고'!$X:$X,'무신사 메타 광고'!I:I,$C$4,'무신사 메타 광고'!D:D,$B806))</f>
        <v>0</v>
      </c>
      <c r="O806" s="11">
        <f t="shared" si="42"/>
        <v>0</v>
      </c>
      <c r="R806" s="13"/>
      <c r="S806" s="10">
        <f>IF($S$4="", SUMIFS('무신사 메타 광고'!$L:$L, '무신사 메타 광고'!$C:$C, $R806),SUMIFS('무신사 메타 광고'!L:L,'무신사 메타 광고'!$I:$I,$S$4,'무신사 메타 광고'!$C:$C,$R806))</f>
        <v>0</v>
      </c>
      <c r="T806" s="10">
        <f>IF($S$4="", SUMIFS('무신사 메타 광고'!$V:$V, '무신사 메타 광고'!$C:$C, $R806),SUMIFS('무신사 메타 광고'!$V:$V,'무신사 메타 광고'!$I:$I,$S$4,'무신사 메타 광고'!$C:$C,$R806))</f>
        <v>0</v>
      </c>
      <c r="U806" s="11">
        <f t="shared" si="43"/>
        <v>0</v>
      </c>
      <c r="V806" s="12" t="str">
        <f t="shared" si="47"/>
        <v xml:space="preserve"> </v>
      </c>
      <c r="W806" s="10">
        <f>IF($S$4="", SUMIFS('무신사 메타 광고'!$K:$K, '무신사 메타 광고'!$C:$C, $R806),SUMIFS('무신사 메타 광고'!$K:$K,'무신사 메타 광고'!$I:$I,$S$4,'무신사 메타 광고'!$C:$C,$R806))</f>
        <v>0</v>
      </c>
      <c r="X806" s="10">
        <f>IF($S$4="", SUMIFS('무신사 메타 광고'!$N:$N, '무신사 메타 광고'!$C:$C, $R806),SUMIFS('무신사 메타 광고'!$N:$N,'무신사 메타 광고'!$I:$I,$S$4,'무신사 메타 광고'!$C:$C,$R806))</f>
        <v>0</v>
      </c>
      <c r="Y806" s="11">
        <f t="shared" si="44"/>
        <v>0</v>
      </c>
      <c r="Z806" s="12" t="str">
        <f t="shared" si="48"/>
        <v xml:space="preserve"> </v>
      </c>
      <c r="AB806" s="10">
        <f>IF($S$4="", SUMIFS('무신사 메타 광고'!$X:$X, '무신사 메타 광고'!$C:$C, $R806),SUMIFS('무신사 메타 광고'!$X:$X,'무신사 메타 광고'!$I:$I,$S$4,'무신사 메타 광고'!$C:$C,$R806))</f>
        <v>0</v>
      </c>
      <c r="AC806" s="11">
        <f t="shared" si="45"/>
        <v>0</v>
      </c>
    </row>
    <row r="807" spans="2:29">
      <c r="B807" s="9"/>
      <c r="C807" s="10">
        <f>IF($C$4="", SUMIFS('무신사 메타 광고'!$L:$L, '무신사 메타 광고'!$D:$D, $B807), SUMIFS('무신사 메타 광고'!$L:$L, '무신사 메타 광고'!$I:$I, $C$4, '무신사 메타 광고'!$D:$D, $B807))</f>
        <v>0</v>
      </c>
      <c r="D807" s="10">
        <f>IF($C$4="", SUMIFS('무신사 메타 광고'!$V:$V, '무신사 메타 광고'!$D:$D, $B807), SUMIFS('무신사 메타 광고'!$V:$V,'무신사 메타 광고'!$I:$I,$C$4,'무신사 메타 광고'!$D:$D,$B807))</f>
        <v>0</v>
      </c>
      <c r="E807" s="11">
        <f t="shared" si="38"/>
        <v>0</v>
      </c>
      <c r="F807" s="12" t="str">
        <f t="shared" si="46"/>
        <v xml:space="preserve"> </v>
      </c>
      <c r="G807" s="10">
        <f>IF($C$4="", SUMIFS('무신사 메타 광고'!$K:$K, '무신사 메타 광고'!$D:$D, $B807), SUMIFS('무신사 메타 광고'!$K:$K,'무신사 메타 광고'!$I:$I,$C$4,'무신사 메타 광고'!D:D,$B807))</f>
        <v>0</v>
      </c>
      <c r="H807" s="10">
        <f>IF($C$4="", SUMIFS('무신사 메타 광고'!$N:$N, '무신사 메타 광고'!$D:$D, $B807),SUMIFS('무신사 메타 광고'!$N:$N,'무신사 메타 광고'!$I:$I,$C$4,'무신사 메타 광고'!$D:$D,$B807))</f>
        <v>0</v>
      </c>
      <c r="I807" s="10">
        <f>IF($C$4="", SUMIFS('무신사 메타 광고'!$U:$U, '무신사 메타 광고'!$D:$D, $B807),SUMIFS('무신사 메타 광고'!$U:$U,'무신사 메타 광고'!$I:$I,$C$4,'무신사 메타 광고'!$D:$D,$B807))</f>
        <v>0</v>
      </c>
      <c r="J807" s="11">
        <f t="shared" si="39"/>
        <v>0</v>
      </c>
      <c r="K807" s="11">
        <f t="shared" si="40"/>
        <v>0</v>
      </c>
      <c r="L807" s="12" t="str">
        <f t="shared" si="41"/>
        <v xml:space="preserve"> </v>
      </c>
      <c r="N807" s="10">
        <f>IF($C$4="", SUMIFS('무신사 메타 광고'!$X:$X, '무신사 메타 광고'!$D:$D, $B807),SUMIFS('무신사 메타 광고'!$X:$X,'무신사 메타 광고'!I:I,$C$4,'무신사 메타 광고'!D:D,$B807))</f>
        <v>0</v>
      </c>
      <c r="O807" s="11">
        <f t="shared" si="42"/>
        <v>0</v>
      </c>
      <c r="R807" s="13"/>
      <c r="S807" s="10">
        <f>IF($S$4="", SUMIFS('무신사 메타 광고'!$L:$L, '무신사 메타 광고'!$C:$C, $R807),SUMIFS('무신사 메타 광고'!L:L,'무신사 메타 광고'!$I:$I,$S$4,'무신사 메타 광고'!$C:$C,$R807))</f>
        <v>0</v>
      </c>
      <c r="T807" s="10">
        <f>IF($S$4="", SUMIFS('무신사 메타 광고'!$V:$V, '무신사 메타 광고'!$C:$C, $R807),SUMIFS('무신사 메타 광고'!$V:$V,'무신사 메타 광고'!$I:$I,$S$4,'무신사 메타 광고'!$C:$C,$R807))</f>
        <v>0</v>
      </c>
      <c r="U807" s="11">
        <f t="shared" si="43"/>
        <v>0</v>
      </c>
      <c r="V807" s="12" t="str">
        <f t="shared" si="47"/>
        <v xml:space="preserve"> </v>
      </c>
      <c r="W807" s="10">
        <f>IF($S$4="", SUMIFS('무신사 메타 광고'!$K:$K, '무신사 메타 광고'!$C:$C, $R807),SUMIFS('무신사 메타 광고'!$K:$K,'무신사 메타 광고'!$I:$I,$S$4,'무신사 메타 광고'!$C:$C,$R807))</f>
        <v>0</v>
      </c>
      <c r="X807" s="10">
        <f>IF($S$4="", SUMIFS('무신사 메타 광고'!$N:$N, '무신사 메타 광고'!$C:$C, $R807),SUMIFS('무신사 메타 광고'!$N:$N,'무신사 메타 광고'!$I:$I,$S$4,'무신사 메타 광고'!$C:$C,$R807))</f>
        <v>0</v>
      </c>
      <c r="Y807" s="11">
        <f t="shared" si="44"/>
        <v>0</v>
      </c>
      <c r="Z807" s="12" t="str">
        <f t="shared" si="48"/>
        <v xml:space="preserve"> </v>
      </c>
      <c r="AB807" s="10">
        <f>IF($S$4="", SUMIFS('무신사 메타 광고'!$X:$X, '무신사 메타 광고'!$C:$C, $R807),SUMIFS('무신사 메타 광고'!$X:$X,'무신사 메타 광고'!$I:$I,$S$4,'무신사 메타 광고'!$C:$C,$R807))</f>
        <v>0</v>
      </c>
      <c r="AC807" s="11">
        <f t="shared" si="45"/>
        <v>0</v>
      </c>
    </row>
    <row r="808" spans="2:29">
      <c r="B808" s="9"/>
      <c r="C808" s="10">
        <f>IF($C$4="", SUMIFS('무신사 메타 광고'!$L:$L, '무신사 메타 광고'!$D:$D, $B808), SUMIFS('무신사 메타 광고'!$L:$L, '무신사 메타 광고'!$I:$I, $C$4, '무신사 메타 광고'!$D:$D, $B808))</f>
        <v>0</v>
      </c>
      <c r="D808" s="10">
        <f>IF($C$4="", SUMIFS('무신사 메타 광고'!$V:$V, '무신사 메타 광고'!$D:$D, $B808), SUMIFS('무신사 메타 광고'!$V:$V,'무신사 메타 광고'!$I:$I,$C$4,'무신사 메타 광고'!$D:$D,$B808))</f>
        <v>0</v>
      </c>
      <c r="E808" s="11">
        <f t="shared" si="38"/>
        <v>0</v>
      </c>
      <c r="F808" s="12" t="str">
        <f t="shared" si="46"/>
        <v xml:space="preserve"> </v>
      </c>
      <c r="G808" s="10">
        <f>IF($C$4="", SUMIFS('무신사 메타 광고'!$K:$K, '무신사 메타 광고'!$D:$D, $B808), SUMIFS('무신사 메타 광고'!$K:$K,'무신사 메타 광고'!$I:$I,$C$4,'무신사 메타 광고'!D:D,$B808))</f>
        <v>0</v>
      </c>
      <c r="H808" s="10">
        <f>IF($C$4="", SUMIFS('무신사 메타 광고'!$N:$N, '무신사 메타 광고'!$D:$D, $B808),SUMIFS('무신사 메타 광고'!$N:$N,'무신사 메타 광고'!$I:$I,$C$4,'무신사 메타 광고'!$D:$D,$B808))</f>
        <v>0</v>
      </c>
      <c r="I808" s="10">
        <f>IF($C$4="", SUMIFS('무신사 메타 광고'!$U:$U, '무신사 메타 광고'!$D:$D, $B808),SUMIFS('무신사 메타 광고'!$U:$U,'무신사 메타 광고'!$I:$I,$C$4,'무신사 메타 광고'!$D:$D,$B808))</f>
        <v>0</v>
      </c>
      <c r="J808" s="11">
        <f t="shared" si="39"/>
        <v>0</v>
      </c>
      <c r="K808" s="11">
        <f t="shared" si="40"/>
        <v>0</v>
      </c>
      <c r="L808" s="12" t="str">
        <f t="shared" si="41"/>
        <v xml:space="preserve"> </v>
      </c>
      <c r="N808" s="10">
        <f>IF($C$4="", SUMIFS('무신사 메타 광고'!$X:$X, '무신사 메타 광고'!$D:$D, $B808),SUMIFS('무신사 메타 광고'!$X:$X,'무신사 메타 광고'!I:I,$C$4,'무신사 메타 광고'!D:D,$B808))</f>
        <v>0</v>
      </c>
      <c r="O808" s="11">
        <f t="shared" si="42"/>
        <v>0</v>
      </c>
      <c r="R808" s="13"/>
      <c r="S808" s="10">
        <f>IF($S$4="", SUMIFS('무신사 메타 광고'!$L:$L, '무신사 메타 광고'!$C:$C, $R808),SUMIFS('무신사 메타 광고'!L:L,'무신사 메타 광고'!$I:$I,$S$4,'무신사 메타 광고'!$C:$C,$R808))</f>
        <v>0</v>
      </c>
      <c r="T808" s="10">
        <f>IF($S$4="", SUMIFS('무신사 메타 광고'!$V:$V, '무신사 메타 광고'!$C:$C, $R808),SUMIFS('무신사 메타 광고'!$V:$V,'무신사 메타 광고'!$I:$I,$S$4,'무신사 메타 광고'!$C:$C,$R808))</f>
        <v>0</v>
      </c>
      <c r="U808" s="11">
        <f t="shared" si="43"/>
        <v>0</v>
      </c>
      <c r="V808" s="12" t="str">
        <f t="shared" si="47"/>
        <v xml:space="preserve"> </v>
      </c>
      <c r="W808" s="10">
        <f>IF($S$4="", SUMIFS('무신사 메타 광고'!$K:$K, '무신사 메타 광고'!$C:$C, $R808),SUMIFS('무신사 메타 광고'!$K:$K,'무신사 메타 광고'!$I:$I,$S$4,'무신사 메타 광고'!$C:$C,$R808))</f>
        <v>0</v>
      </c>
      <c r="X808" s="10">
        <f>IF($S$4="", SUMIFS('무신사 메타 광고'!$N:$N, '무신사 메타 광고'!$C:$C, $R808),SUMIFS('무신사 메타 광고'!$N:$N,'무신사 메타 광고'!$I:$I,$S$4,'무신사 메타 광고'!$C:$C,$R808))</f>
        <v>0</v>
      </c>
      <c r="Y808" s="11">
        <f t="shared" si="44"/>
        <v>0</v>
      </c>
      <c r="Z808" s="12" t="str">
        <f t="shared" si="48"/>
        <v xml:space="preserve"> </v>
      </c>
      <c r="AB808" s="10">
        <f>IF($S$4="", SUMIFS('무신사 메타 광고'!$X:$X, '무신사 메타 광고'!$C:$C, $R808),SUMIFS('무신사 메타 광고'!$X:$X,'무신사 메타 광고'!$I:$I,$S$4,'무신사 메타 광고'!$C:$C,$R808))</f>
        <v>0</v>
      </c>
      <c r="AC808" s="11">
        <f t="shared" si="45"/>
        <v>0</v>
      </c>
    </row>
    <row r="809" spans="2:29">
      <c r="B809" s="9"/>
      <c r="C809" s="10">
        <f>IF($C$4="", SUMIFS('무신사 메타 광고'!$L:$L, '무신사 메타 광고'!$D:$D, $B809), SUMIFS('무신사 메타 광고'!$L:$L, '무신사 메타 광고'!$I:$I, $C$4, '무신사 메타 광고'!$D:$D, $B809))</f>
        <v>0</v>
      </c>
      <c r="D809" s="10">
        <f>IF($C$4="", SUMIFS('무신사 메타 광고'!$V:$V, '무신사 메타 광고'!$D:$D, $B809), SUMIFS('무신사 메타 광고'!$V:$V,'무신사 메타 광고'!$I:$I,$C$4,'무신사 메타 광고'!$D:$D,$B809))</f>
        <v>0</v>
      </c>
      <c r="E809" s="11">
        <f t="shared" si="38"/>
        <v>0</v>
      </c>
      <c r="F809" s="12" t="str">
        <f t="shared" si="46"/>
        <v xml:space="preserve"> </v>
      </c>
      <c r="G809" s="10">
        <f>IF($C$4="", SUMIFS('무신사 메타 광고'!$K:$K, '무신사 메타 광고'!$D:$D, $B809), SUMIFS('무신사 메타 광고'!$K:$K,'무신사 메타 광고'!$I:$I,$C$4,'무신사 메타 광고'!D:D,$B809))</f>
        <v>0</v>
      </c>
      <c r="H809" s="10">
        <f>IF($C$4="", SUMIFS('무신사 메타 광고'!$N:$N, '무신사 메타 광고'!$D:$D, $B809),SUMIFS('무신사 메타 광고'!$N:$N,'무신사 메타 광고'!$I:$I,$C$4,'무신사 메타 광고'!$D:$D,$B809))</f>
        <v>0</v>
      </c>
      <c r="I809" s="10">
        <f>IF($C$4="", SUMIFS('무신사 메타 광고'!$U:$U, '무신사 메타 광고'!$D:$D, $B809),SUMIFS('무신사 메타 광고'!$U:$U,'무신사 메타 광고'!$I:$I,$C$4,'무신사 메타 광고'!$D:$D,$B809))</f>
        <v>0</v>
      </c>
      <c r="J809" s="11">
        <f t="shared" si="39"/>
        <v>0</v>
      </c>
      <c r="K809" s="11">
        <f t="shared" si="40"/>
        <v>0</v>
      </c>
      <c r="L809" s="12" t="str">
        <f t="shared" si="41"/>
        <v xml:space="preserve"> </v>
      </c>
      <c r="N809" s="10">
        <f>IF($C$4="", SUMIFS('무신사 메타 광고'!$X:$X, '무신사 메타 광고'!$D:$D, $B809),SUMIFS('무신사 메타 광고'!$X:$X,'무신사 메타 광고'!I:I,$C$4,'무신사 메타 광고'!D:D,$B809))</f>
        <v>0</v>
      </c>
      <c r="O809" s="11">
        <f t="shared" si="42"/>
        <v>0</v>
      </c>
      <c r="R809" s="13"/>
      <c r="S809" s="10">
        <f>IF($S$4="", SUMIFS('무신사 메타 광고'!$L:$L, '무신사 메타 광고'!$C:$C, $R809),SUMIFS('무신사 메타 광고'!L:L,'무신사 메타 광고'!$I:$I,$S$4,'무신사 메타 광고'!$C:$C,$R809))</f>
        <v>0</v>
      </c>
      <c r="T809" s="10">
        <f>IF($S$4="", SUMIFS('무신사 메타 광고'!$V:$V, '무신사 메타 광고'!$C:$C, $R809),SUMIFS('무신사 메타 광고'!$V:$V,'무신사 메타 광고'!$I:$I,$S$4,'무신사 메타 광고'!$C:$C,$R809))</f>
        <v>0</v>
      </c>
      <c r="U809" s="11">
        <f t="shared" si="43"/>
        <v>0</v>
      </c>
      <c r="V809" s="12" t="str">
        <f t="shared" si="47"/>
        <v xml:space="preserve"> </v>
      </c>
      <c r="W809" s="10">
        <f>IF($S$4="", SUMIFS('무신사 메타 광고'!$K:$K, '무신사 메타 광고'!$C:$C, $R809),SUMIFS('무신사 메타 광고'!$K:$K,'무신사 메타 광고'!$I:$I,$S$4,'무신사 메타 광고'!$C:$C,$R809))</f>
        <v>0</v>
      </c>
      <c r="X809" s="10">
        <f>IF($S$4="", SUMIFS('무신사 메타 광고'!$N:$N, '무신사 메타 광고'!$C:$C, $R809),SUMIFS('무신사 메타 광고'!$N:$N,'무신사 메타 광고'!$I:$I,$S$4,'무신사 메타 광고'!$C:$C,$R809))</f>
        <v>0</v>
      </c>
      <c r="Y809" s="11">
        <f t="shared" si="44"/>
        <v>0</v>
      </c>
      <c r="Z809" s="12" t="str">
        <f t="shared" si="48"/>
        <v xml:space="preserve"> </v>
      </c>
      <c r="AB809" s="10">
        <f>IF($S$4="", SUMIFS('무신사 메타 광고'!$X:$X, '무신사 메타 광고'!$C:$C, $R809),SUMIFS('무신사 메타 광고'!$X:$X,'무신사 메타 광고'!$I:$I,$S$4,'무신사 메타 광고'!$C:$C,$R809))</f>
        <v>0</v>
      </c>
      <c r="AC809" s="11">
        <f t="shared" si="45"/>
        <v>0</v>
      </c>
    </row>
    <row r="810" spans="2:29">
      <c r="B810" s="9"/>
      <c r="C810" s="10">
        <f>IF($C$4="", SUMIFS('무신사 메타 광고'!$L:$L, '무신사 메타 광고'!$D:$D, $B810), SUMIFS('무신사 메타 광고'!$L:$L, '무신사 메타 광고'!$I:$I, $C$4, '무신사 메타 광고'!$D:$D, $B810))</f>
        <v>0</v>
      </c>
      <c r="D810" s="10">
        <f>IF($C$4="", SUMIFS('무신사 메타 광고'!$V:$V, '무신사 메타 광고'!$D:$D, $B810), SUMIFS('무신사 메타 광고'!$V:$V,'무신사 메타 광고'!$I:$I,$C$4,'무신사 메타 광고'!$D:$D,$B810))</f>
        <v>0</v>
      </c>
      <c r="E810" s="11">
        <f t="shared" si="38"/>
        <v>0</v>
      </c>
      <c r="F810" s="12" t="str">
        <f t="shared" si="46"/>
        <v xml:space="preserve"> </v>
      </c>
      <c r="G810" s="10">
        <f>IF($C$4="", SUMIFS('무신사 메타 광고'!$K:$K, '무신사 메타 광고'!$D:$D, $B810), SUMIFS('무신사 메타 광고'!$K:$K,'무신사 메타 광고'!$I:$I,$C$4,'무신사 메타 광고'!D:D,$B810))</f>
        <v>0</v>
      </c>
      <c r="H810" s="10">
        <f>IF($C$4="", SUMIFS('무신사 메타 광고'!$N:$N, '무신사 메타 광고'!$D:$D, $B810),SUMIFS('무신사 메타 광고'!$N:$N,'무신사 메타 광고'!$I:$I,$C$4,'무신사 메타 광고'!$D:$D,$B810))</f>
        <v>0</v>
      </c>
      <c r="I810" s="10">
        <f>IF($C$4="", SUMIFS('무신사 메타 광고'!$U:$U, '무신사 메타 광고'!$D:$D, $B810),SUMIFS('무신사 메타 광고'!$U:$U,'무신사 메타 광고'!$I:$I,$C$4,'무신사 메타 광고'!$D:$D,$B810))</f>
        <v>0</v>
      </c>
      <c r="J810" s="11">
        <f t="shared" si="39"/>
        <v>0</v>
      </c>
      <c r="K810" s="11">
        <f t="shared" si="40"/>
        <v>0</v>
      </c>
      <c r="L810" s="12" t="str">
        <f t="shared" si="41"/>
        <v xml:space="preserve"> </v>
      </c>
      <c r="N810" s="10">
        <f>IF($C$4="", SUMIFS('무신사 메타 광고'!$X:$X, '무신사 메타 광고'!$D:$D, $B810),SUMIFS('무신사 메타 광고'!$X:$X,'무신사 메타 광고'!I:I,$C$4,'무신사 메타 광고'!D:D,$B810))</f>
        <v>0</v>
      </c>
      <c r="O810" s="11">
        <f t="shared" si="42"/>
        <v>0</v>
      </c>
      <c r="R810" s="13"/>
      <c r="S810" s="10">
        <f>IF($S$4="", SUMIFS('무신사 메타 광고'!$L:$L, '무신사 메타 광고'!$C:$C, $R810),SUMIFS('무신사 메타 광고'!L:L,'무신사 메타 광고'!$I:$I,$S$4,'무신사 메타 광고'!$C:$C,$R810))</f>
        <v>0</v>
      </c>
      <c r="T810" s="10">
        <f>IF($S$4="", SUMIFS('무신사 메타 광고'!$V:$V, '무신사 메타 광고'!$C:$C, $R810),SUMIFS('무신사 메타 광고'!$V:$V,'무신사 메타 광고'!$I:$I,$S$4,'무신사 메타 광고'!$C:$C,$R810))</f>
        <v>0</v>
      </c>
      <c r="U810" s="11">
        <f t="shared" si="43"/>
        <v>0</v>
      </c>
      <c r="V810" s="12" t="str">
        <f t="shared" si="47"/>
        <v xml:space="preserve"> </v>
      </c>
      <c r="W810" s="10">
        <f>IF($S$4="", SUMIFS('무신사 메타 광고'!$K:$K, '무신사 메타 광고'!$C:$C, $R810),SUMIFS('무신사 메타 광고'!$K:$K,'무신사 메타 광고'!$I:$I,$S$4,'무신사 메타 광고'!$C:$C,$R810))</f>
        <v>0</v>
      </c>
      <c r="X810" s="10">
        <f>IF($S$4="", SUMIFS('무신사 메타 광고'!$N:$N, '무신사 메타 광고'!$C:$C, $R810),SUMIFS('무신사 메타 광고'!$N:$N,'무신사 메타 광고'!$I:$I,$S$4,'무신사 메타 광고'!$C:$C,$R810))</f>
        <v>0</v>
      </c>
      <c r="Y810" s="11">
        <f t="shared" si="44"/>
        <v>0</v>
      </c>
      <c r="Z810" s="12" t="str">
        <f t="shared" si="48"/>
        <v xml:space="preserve"> </v>
      </c>
      <c r="AB810" s="10">
        <f>IF($S$4="", SUMIFS('무신사 메타 광고'!$X:$X, '무신사 메타 광고'!$C:$C, $R810),SUMIFS('무신사 메타 광고'!$X:$X,'무신사 메타 광고'!$I:$I,$S$4,'무신사 메타 광고'!$C:$C,$R810))</f>
        <v>0</v>
      </c>
      <c r="AC810" s="11">
        <f t="shared" si="45"/>
        <v>0</v>
      </c>
    </row>
    <row r="811" spans="2:29">
      <c r="B811" s="9"/>
      <c r="C811" s="10">
        <f>IF($C$4="", SUMIFS('무신사 메타 광고'!$L:$L, '무신사 메타 광고'!$D:$D, $B811), SUMIFS('무신사 메타 광고'!$L:$L, '무신사 메타 광고'!$I:$I, $C$4, '무신사 메타 광고'!$D:$D, $B811))</f>
        <v>0</v>
      </c>
      <c r="D811" s="10">
        <f>IF($C$4="", SUMIFS('무신사 메타 광고'!$V:$V, '무신사 메타 광고'!$D:$D, $B811), SUMIFS('무신사 메타 광고'!$V:$V,'무신사 메타 광고'!$I:$I,$C$4,'무신사 메타 광고'!$D:$D,$B811))</f>
        <v>0</v>
      </c>
      <c r="E811" s="11">
        <f t="shared" si="38"/>
        <v>0</v>
      </c>
      <c r="F811" s="12" t="str">
        <f t="shared" si="46"/>
        <v xml:space="preserve"> </v>
      </c>
      <c r="G811" s="10">
        <f>IF($C$4="", SUMIFS('무신사 메타 광고'!$K:$K, '무신사 메타 광고'!$D:$D, $B811), SUMIFS('무신사 메타 광고'!$K:$K,'무신사 메타 광고'!$I:$I,$C$4,'무신사 메타 광고'!D:D,$B811))</f>
        <v>0</v>
      </c>
      <c r="H811" s="10">
        <f>IF($C$4="", SUMIFS('무신사 메타 광고'!$N:$N, '무신사 메타 광고'!$D:$D, $B811),SUMIFS('무신사 메타 광고'!$N:$N,'무신사 메타 광고'!$I:$I,$C$4,'무신사 메타 광고'!$D:$D,$B811))</f>
        <v>0</v>
      </c>
      <c r="I811" s="10">
        <f>IF($C$4="", SUMIFS('무신사 메타 광고'!$U:$U, '무신사 메타 광고'!$D:$D, $B811),SUMIFS('무신사 메타 광고'!$U:$U,'무신사 메타 광고'!$I:$I,$C$4,'무신사 메타 광고'!$D:$D,$B811))</f>
        <v>0</v>
      </c>
      <c r="J811" s="11">
        <f t="shared" si="39"/>
        <v>0</v>
      </c>
      <c r="K811" s="11">
        <f t="shared" si="40"/>
        <v>0</v>
      </c>
      <c r="L811" s="12" t="str">
        <f t="shared" si="41"/>
        <v xml:space="preserve"> </v>
      </c>
      <c r="N811" s="10">
        <f>IF($C$4="", SUMIFS('무신사 메타 광고'!$X:$X, '무신사 메타 광고'!$D:$D, $B811),SUMIFS('무신사 메타 광고'!$X:$X,'무신사 메타 광고'!I:I,$C$4,'무신사 메타 광고'!D:D,$B811))</f>
        <v>0</v>
      </c>
      <c r="O811" s="11">
        <f t="shared" si="42"/>
        <v>0</v>
      </c>
      <c r="R811" s="13"/>
      <c r="S811" s="10">
        <f>IF($S$4="", SUMIFS('무신사 메타 광고'!$L:$L, '무신사 메타 광고'!$C:$C, $R811),SUMIFS('무신사 메타 광고'!L:L,'무신사 메타 광고'!$I:$I,$S$4,'무신사 메타 광고'!$C:$C,$R811))</f>
        <v>0</v>
      </c>
      <c r="T811" s="10">
        <f>IF($S$4="", SUMIFS('무신사 메타 광고'!$V:$V, '무신사 메타 광고'!$C:$C, $R811),SUMIFS('무신사 메타 광고'!$V:$V,'무신사 메타 광고'!$I:$I,$S$4,'무신사 메타 광고'!$C:$C,$R811))</f>
        <v>0</v>
      </c>
      <c r="U811" s="11">
        <f t="shared" si="43"/>
        <v>0</v>
      </c>
      <c r="V811" s="12" t="str">
        <f t="shared" si="47"/>
        <v xml:space="preserve"> </v>
      </c>
      <c r="W811" s="10">
        <f>IF($S$4="", SUMIFS('무신사 메타 광고'!$K:$K, '무신사 메타 광고'!$C:$C, $R811),SUMIFS('무신사 메타 광고'!$K:$K,'무신사 메타 광고'!$I:$I,$S$4,'무신사 메타 광고'!$C:$C,$R811))</f>
        <v>0</v>
      </c>
      <c r="X811" s="10">
        <f>IF($S$4="", SUMIFS('무신사 메타 광고'!$N:$N, '무신사 메타 광고'!$C:$C, $R811),SUMIFS('무신사 메타 광고'!$N:$N,'무신사 메타 광고'!$I:$I,$S$4,'무신사 메타 광고'!$C:$C,$R811))</f>
        <v>0</v>
      </c>
      <c r="Y811" s="11">
        <f t="shared" si="44"/>
        <v>0</v>
      </c>
      <c r="Z811" s="12" t="str">
        <f t="shared" si="48"/>
        <v xml:space="preserve"> </v>
      </c>
      <c r="AB811" s="10">
        <f>IF($S$4="", SUMIFS('무신사 메타 광고'!$X:$X, '무신사 메타 광고'!$C:$C, $R811),SUMIFS('무신사 메타 광고'!$X:$X,'무신사 메타 광고'!$I:$I,$S$4,'무신사 메타 광고'!$C:$C,$R811))</f>
        <v>0</v>
      </c>
      <c r="AC811" s="11">
        <f t="shared" si="45"/>
        <v>0</v>
      </c>
    </row>
    <row r="812" spans="2:29">
      <c r="B812" s="9"/>
      <c r="C812" s="10">
        <f>IF($C$4="", SUMIFS('무신사 메타 광고'!$L:$L, '무신사 메타 광고'!$D:$D, $B812), SUMIFS('무신사 메타 광고'!$L:$L, '무신사 메타 광고'!$I:$I, $C$4, '무신사 메타 광고'!$D:$D, $B812))</f>
        <v>0</v>
      </c>
      <c r="D812" s="10">
        <f>IF($C$4="", SUMIFS('무신사 메타 광고'!$V:$V, '무신사 메타 광고'!$D:$D, $B812), SUMIFS('무신사 메타 광고'!$V:$V,'무신사 메타 광고'!$I:$I,$C$4,'무신사 메타 광고'!$D:$D,$B812))</f>
        <v>0</v>
      </c>
      <c r="E812" s="11">
        <f t="shared" si="38"/>
        <v>0</v>
      </c>
      <c r="F812" s="12" t="str">
        <f t="shared" si="46"/>
        <v xml:space="preserve"> </v>
      </c>
      <c r="G812" s="10">
        <f>IF($C$4="", SUMIFS('무신사 메타 광고'!$K:$K, '무신사 메타 광고'!$D:$D, $B812), SUMIFS('무신사 메타 광고'!$K:$K,'무신사 메타 광고'!$I:$I,$C$4,'무신사 메타 광고'!D:D,$B812))</f>
        <v>0</v>
      </c>
      <c r="H812" s="10">
        <f>IF($C$4="", SUMIFS('무신사 메타 광고'!$N:$N, '무신사 메타 광고'!$D:$D, $B812),SUMIFS('무신사 메타 광고'!$N:$N,'무신사 메타 광고'!$I:$I,$C$4,'무신사 메타 광고'!$D:$D,$B812))</f>
        <v>0</v>
      </c>
      <c r="I812" s="10">
        <f>IF($C$4="", SUMIFS('무신사 메타 광고'!$U:$U, '무신사 메타 광고'!$D:$D, $B812),SUMIFS('무신사 메타 광고'!$U:$U,'무신사 메타 광고'!$I:$I,$C$4,'무신사 메타 광고'!$D:$D,$B812))</f>
        <v>0</v>
      </c>
      <c r="J812" s="11">
        <f t="shared" si="39"/>
        <v>0</v>
      </c>
      <c r="K812" s="11">
        <f t="shared" si="40"/>
        <v>0</v>
      </c>
      <c r="L812" s="12" t="str">
        <f t="shared" si="41"/>
        <v xml:space="preserve"> </v>
      </c>
      <c r="N812" s="10">
        <f>IF($C$4="", SUMIFS('무신사 메타 광고'!$X:$X, '무신사 메타 광고'!$D:$D, $B812),SUMIFS('무신사 메타 광고'!$X:$X,'무신사 메타 광고'!I:I,$C$4,'무신사 메타 광고'!D:D,$B812))</f>
        <v>0</v>
      </c>
      <c r="O812" s="11">
        <f t="shared" si="42"/>
        <v>0</v>
      </c>
      <c r="R812" s="13"/>
      <c r="S812" s="10">
        <f>IF($S$4="", SUMIFS('무신사 메타 광고'!$L:$L, '무신사 메타 광고'!$C:$C, $R812),SUMIFS('무신사 메타 광고'!L:L,'무신사 메타 광고'!$I:$I,$S$4,'무신사 메타 광고'!$C:$C,$R812))</f>
        <v>0</v>
      </c>
      <c r="T812" s="10">
        <f>IF($S$4="", SUMIFS('무신사 메타 광고'!$V:$V, '무신사 메타 광고'!$C:$C, $R812),SUMIFS('무신사 메타 광고'!$V:$V,'무신사 메타 광고'!$I:$I,$S$4,'무신사 메타 광고'!$C:$C,$R812))</f>
        <v>0</v>
      </c>
      <c r="U812" s="11">
        <f t="shared" si="43"/>
        <v>0</v>
      </c>
      <c r="V812" s="12" t="str">
        <f t="shared" si="47"/>
        <v xml:space="preserve"> </v>
      </c>
      <c r="W812" s="10">
        <f>IF($S$4="", SUMIFS('무신사 메타 광고'!$K:$K, '무신사 메타 광고'!$C:$C, $R812),SUMIFS('무신사 메타 광고'!$K:$K,'무신사 메타 광고'!$I:$I,$S$4,'무신사 메타 광고'!$C:$C,$R812))</f>
        <v>0</v>
      </c>
      <c r="X812" s="10">
        <f>IF($S$4="", SUMIFS('무신사 메타 광고'!$N:$N, '무신사 메타 광고'!$C:$C, $R812),SUMIFS('무신사 메타 광고'!$N:$N,'무신사 메타 광고'!$I:$I,$S$4,'무신사 메타 광고'!$C:$C,$R812))</f>
        <v>0</v>
      </c>
      <c r="Y812" s="11">
        <f t="shared" si="44"/>
        <v>0</v>
      </c>
      <c r="Z812" s="12" t="str">
        <f t="shared" si="48"/>
        <v xml:space="preserve"> </v>
      </c>
      <c r="AB812" s="10">
        <f>IF($S$4="", SUMIFS('무신사 메타 광고'!$X:$X, '무신사 메타 광고'!$C:$C, $R812),SUMIFS('무신사 메타 광고'!$X:$X,'무신사 메타 광고'!$I:$I,$S$4,'무신사 메타 광고'!$C:$C,$R812))</f>
        <v>0</v>
      </c>
      <c r="AC812" s="11">
        <f t="shared" si="45"/>
        <v>0</v>
      </c>
    </row>
    <row r="813" spans="2:29">
      <c r="B813" s="9"/>
      <c r="C813" s="10">
        <f>IF($C$4="", SUMIFS('무신사 메타 광고'!$L:$L, '무신사 메타 광고'!$D:$D, $B813), SUMIFS('무신사 메타 광고'!$L:$L, '무신사 메타 광고'!$I:$I, $C$4, '무신사 메타 광고'!$D:$D, $B813))</f>
        <v>0</v>
      </c>
      <c r="D813" s="10">
        <f>IF($C$4="", SUMIFS('무신사 메타 광고'!$V:$V, '무신사 메타 광고'!$D:$D, $B813), SUMIFS('무신사 메타 광고'!$V:$V,'무신사 메타 광고'!$I:$I,$C$4,'무신사 메타 광고'!$D:$D,$B813))</f>
        <v>0</v>
      </c>
      <c r="E813" s="11">
        <f t="shared" si="38"/>
        <v>0</v>
      </c>
      <c r="F813" s="12" t="str">
        <f t="shared" si="46"/>
        <v xml:space="preserve"> </v>
      </c>
      <c r="G813" s="10">
        <f>IF($C$4="", SUMIFS('무신사 메타 광고'!$K:$K, '무신사 메타 광고'!$D:$D, $B813), SUMIFS('무신사 메타 광고'!$K:$K,'무신사 메타 광고'!$I:$I,$C$4,'무신사 메타 광고'!D:D,$B813))</f>
        <v>0</v>
      </c>
      <c r="H813" s="10">
        <f>IF($C$4="", SUMIFS('무신사 메타 광고'!$N:$N, '무신사 메타 광고'!$D:$D, $B813),SUMIFS('무신사 메타 광고'!$N:$N,'무신사 메타 광고'!$I:$I,$C$4,'무신사 메타 광고'!$D:$D,$B813))</f>
        <v>0</v>
      </c>
      <c r="I813" s="10">
        <f>IF($C$4="", SUMIFS('무신사 메타 광고'!$U:$U, '무신사 메타 광고'!$D:$D, $B813),SUMIFS('무신사 메타 광고'!$U:$U,'무신사 메타 광고'!$I:$I,$C$4,'무신사 메타 광고'!$D:$D,$B813))</f>
        <v>0</v>
      </c>
      <c r="J813" s="11">
        <f t="shared" si="39"/>
        <v>0</v>
      </c>
      <c r="K813" s="11">
        <f t="shared" si="40"/>
        <v>0</v>
      </c>
      <c r="L813" s="12" t="str">
        <f t="shared" si="41"/>
        <v xml:space="preserve"> </v>
      </c>
      <c r="N813" s="10">
        <f>IF($C$4="", SUMIFS('무신사 메타 광고'!$X:$X, '무신사 메타 광고'!$D:$D, $B813),SUMIFS('무신사 메타 광고'!$X:$X,'무신사 메타 광고'!I:I,$C$4,'무신사 메타 광고'!D:D,$B813))</f>
        <v>0</v>
      </c>
      <c r="O813" s="11">
        <f t="shared" si="42"/>
        <v>0</v>
      </c>
      <c r="R813" s="13"/>
      <c r="S813" s="10">
        <f>IF($S$4="", SUMIFS('무신사 메타 광고'!$L:$L, '무신사 메타 광고'!$C:$C, $R813),SUMIFS('무신사 메타 광고'!L:L,'무신사 메타 광고'!$I:$I,$S$4,'무신사 메타 광고'!$C:$C,$R813))</f>
        <v>0</v>
      </c>
      <c r="T813" s="10">
        <f>IF($S$4="", SUMIFS('무신사 메타 광고'!$V:$V, '무신사 메타 광고'!$C:$C, $R813),SUMIFS('무신사 메타 광고'!$V:$V,'무신사 메타 광고'!$I:$I,$S$4,'무신사 메타 광고'!$C:$C,$R813))</f>
        <v>0</v>
      </c>
      <c r="U813" s="11">
        <f t="shared" si="43"/>
        <v>0</v>
      </c>
      <c r="V813" s="12" t="str">
        <f t="shared" si="47"/>
        <v xml:space="preserve"> </v>
      </c>
      <c r="W813" s="10">
        <f>IF($S$4="", SUMIFS('무신사 메타 광고'!$K:$K, '무신사 메타 광고'!$C:$C, $R813),SUMIFS('무신사 메타 광고'!$K:$K,'무신사 메타 광고'!$I:$I,$S$4,'무신사 메타 광고'!$C:$C,$R813))</f>
        <v>0</v>
      </c>
      <c r="X813" s="10">
        <f>IF($S$4="", SUMIFS('무신사 메타 광고'!$N:$N, '무신사 메타 광고'!$C:$C, $R813),SUMIFS('무신사 메타 광고'!$N:$N,'무신사 메타 광고'!$I:$I,$S$4,'무신사 메타 광고'!$C:$C,$R813))</f>
        <v>0</v>
      </c>
      <c r="Y813" s="11">
        <f t="shared" si="44"/>
        <v>0</v>
      </c>
      <c r="Z813" s="12" t="str">
        <f t="shared" si="48"/>
        <v xml:space="preserve"> </v>
      </c>
      <c r="AB813" s="10">
        <f>IF($S$4="", SUMIFS('무신사 메타 광고'!$X:$X, '무신사 메타 광고'!$C:$C, $R813),SUMIFS('무신사 메타 광고'!$X:$X,'무신사 메타 광고'!$I:$I,$S$4,'무신사 메타 광고'!$C:$C,$R813))</f>
        <v>0</v>
      </c>
      <c r="AC813" s="11">
        <f t="shared" si="45"/>
        <v>0</v>
      </c>
    </row>
    <row r="814" spans="2:29">
      <c r="B814" s="9"/>
      <c r="C814" s="10">
        <f>IF($C$4="", SUMIFS('무신사 메타 광고'!$L:$L, '무신사 메타 광고'!$D:$D, $B814), SUMIFS('무신사 메타 광고'!$L:$L, '무신사 메타 광고'!$I:$I, $C$4, '무신사 메타 광고'!$D:$D, $B814))</f>
        <v>0</v>
      </c>
      <c r="D814" s="10">
        <f>IF($C$4="", SUMIFS('무신사 메타 광고'!$V:$V, '무신사 메타 광고'!$D:$D, $B814), SUMIFS('무신사 메타 광고'!$V:$V,'무신사 메타 광고'!$I:$I,$C$4,'무신사 메타 광고'!$D:$D,$B814))</f>
        <v>0</v>
      </c>
      <c r="E814" s="11">
        <f t="shared" si="38"/>
        <v>0</v>
      </c>
      <c r="F814" s="12" t="str">
        <f t="shared" si="46"/>
        <v xml:space="preserve"> </v>
      </c>
      <c r="G814" s="10">
        <f>IF($C$4="", SUMIFS('무신사 메타 광고'!$K:$K, '무신사 메타 광고'!$D:$D, $B814), SUMIFS('무신사 메타 광고'!$K:$K,'무신사 메타 광고'!$I:$I,$C$4,'무신사 메타 광고'!D:D,$B814))</f>
        <v>0</v>
      </c>
      <c r="H814" s="10">
        <f>IF($C$4="", SUMIFS('무신사 메타 광고'!$N:$N, '무신사 메타 광고'!$D:$D, $B814),SUMIFS('무신사 메타 광고'!$N:$N,'무신사 메타 광고'!$I:$I,$C$4,'무신사 메타 광고'!$D:$D,$B814))</f>
        <v>0</v>
      </c>
      <c r="I814" s="10">
        <f>IF($C$4="", SUMIFS('무신사 메타 광고'!$U:$U, '무신사 메타 광고'!$D:$D, $B814),SUMIFS('무신사 메타 광고'!$U:$U,'무신사 메타 광고'!$I:$I,$C$4,'무신사 메타 광고'!$D:$D,$B814))</f>
        <v>0</v>
      </c>
      <c r="J814" s="11">
        <f t="shared" si="39"/>
        <v>0</v>
      </c>
      <c r="K814" s="11">
        <f t="shared" si="40"/>
        <v>0</v>
      </c>
      <c r="L814" s="12" t="str">
        <f t="shared" si="41"/>
        <v xml:space="preserve"> </v>
      </c>
      <c r="N814" s="10">
        <f>IF($C$4="", SUMIFS('무신사 메타 광고'!$X:$X, '무신사 메타 광고'!$D:$D, $B814),SUMIFS('무신사 메타 광고'!$X:$X,'무신사 메타 광고'!I:I,$C$4,'무신사 메타 광고'!D:D,$B814))</f>
        <v>0</v>
      </c>
      <c r="O814" s="11">
        <f t="shared" si="42"/>
        <v>0</v>
      </c>
      <c r="R814" s="13"/>
      <c r="S814" s="10">
        <f>IF($S$4="", SUMIFS('무신사 메타 광고'!$L:$L, '무신사 메타 광고'!$C:$C, $R814),SUMIFS('무신사 메타 광고'!L:L,'무신사 메타 광고'!$I:$I,$S$4,'무신사 메타 광고'!$C:$C,$R814))</f>
        <v>0</v>
      </c>
      <c r="T814" s="10">
        <f>IF($S$4="", SUMIFS('무신사 메타 광고'!$V:$V, '무신사 메타 광고'!$C:$C, $R814),SUMIFS('무신사 메타 광고'!$V:$V,'무신사 메타 광고'!$I:$I,$S$4,'무신사 메타 광고'!$C:$C,$R814))</f>
        <v>0</v>
      </c>
      <c r="U814" s="11">
        <f t="shared" si="43"/>
        <v>0</v>
      </c>
      <c r="V814" s="12" t="str">
        <f t="shared" si="47"/>
        <v xml:space="preserve"> </v>
      </c>
      <c r="W814" s="10">
        <f>IF($S$4="", SUMIFS('무신사 메타 광고'!$K:$K, '무신사 메타 광고'!$C:$C, $R814),SUMIFS('무신사 메타 광고'!$K:$K,'무신사 메타 광고'!$I:$I,$S$4,'무신사 메타 광고'!$C:$C,$R814))</f>
        <v>0</v>
      </c>
      <c r="X814" s="10">
        <f>IF($S$4="", SUMIFS('무신사 메타 광고'!$N:$N, '무신사 메타 광고'!$C:$C, $R814),SUMIFS('무신사 메타 광고'!$N:$N,'무신사 메타 광고'!$I:$I,$S$4,'무신사 메타 광고'!$C:$C,$R814))</f>
        <v>0</v>
      </c>
      <c r="Y814" s="11">
        <f t="shared" si="44"/>
        <v>0</v>
      </c>
      <c r="Z814" s="12" t="str">
        <f t="shared" si="48"/>
        <v xml:space="preserve"> </v>
      </c>
      <c r="AB814" s="10">
        <f>IF($S$4="", SUMIFS('무신사 메타 광고'!$X:$X, '무신사 메타 광고'!$C:$C, $R814),SUMIFS('무신사 메타 광고'!$X:$X,'무신사 메타 광고'!$I:$I,$S$4,'무신사 메타 광고'!$C:$C,$R814))</f>
        <v>0</v>
      </c>
      <c r="AC814" s="11">
        <f t="shared" si="45"/>
        <v>0</v>
      </c>
    </row>
    <row r="815" spans="2:29">
      <c r="B815" s="9"/>
      <c r="C815" s="10">
        <f>IF($C$4="", SUMIFS('무신사 메타 광고'!$L:$L, '무신사 메타 광고'!$D:$D, $B815), SUMIFS('무신사 메타 광고'!$L:$L, '무신사 메타 광고'!$I:$I, $C$4, '무신사 메타 광고'!$D:$D, $B815))</f>
        <v>0</v>
      </c>
      <c r="D815" s="10">
        <f>IF($C$4="", SUMIFS('무신사 메타 광고'!$V:$V, '무신사 메타 광고'!$D:$D, $B815), SUMIFS('무신사 메타 광고'!$V:$V,'무신사 메타 광고'!$I:$I,$C$4,'무신사 메타 광고'!$D:$D,$B815))</f>
        <v>0</v>
      </c>
      <c r="E815" s="11">
        <f t="shared" si="38"/>
        <v>0</v>
      </c>
      <c r="F815" s="12" t="str">
        <f t="shared" si="46"/>
        <v xml:space="preserve"> </v>
      </c>
      <c r="G815" s="10">
        <f>IF($C$4="", SUMIFS('무신사 메타 광고'!$K:$K, '무신사 메타 광고'!$D:$D, $B815), SUMIFS('무신사 메타 광고'!$K:$K,'무신사 메타 광고'!$I:$I,$C$4,'무신사 메타 광고'!D:D,$B815))</f>
        <v>0</v>
      </c>
      <c r="H815" s="10">
        <f>IF($C$4="", SUMIFS('무신사 메타 광고'!$N:$N, '무신사 메타 광고'!$D:$D, $B815),SUMIFS('무신사 메타 광고'!$N:$N,'무신사 메타 광고'!$I:$I,$C$4,'무신사 메타 광고'!$D:$D,$B815))</f>
        <v>0</v>
      </c>
      <c r="I815" s="10">
        <f>IF($C$4="", SUMIFS('무신사 메타 광고'!$U:$U, '무신사 메타 광고'!$D:$D, $B815),SUMIFS('무신사 메타 광고'!$U:$U,'무신사 메타 광고'!$I:$I,$C$4,'무신사 메타 광고'!$D:$D,$B815))</f>
        <v>0</v>
      </c>
      <c r="J815" s="11">
        <f t="shared" si="39"/>
        <v>0</v>
      </c>
      <c r="K815" s="11">
        <f t="shared" si="40"/>
        <v>0</v>
      </c>
      <c r="L815" s="12" t="str">
        <f t="shared" si="41"/>
        <v xml:space="preserve"> </v>
      </c>
      <c r="N815" s="10">
        <f>IF($C$4="", SUMIFS('무신사 메타 광고'!$X:$X, '무신사 메타 광고'!$D:$D, $B815),SUMIFS('무신사 메타 광고'!$X:$X,'무신사 메타 광고'!I:I,$C$4,'무신사 메타 광고'!D:D,$B815))</f>
        <v>0</v>
      </c>
      <c r="O815" s="11">
        <f t="shared" si="42"/>
        <v>0</v>
      </c>
      <c r="R815" s="13"/>
      <c r="S815" s="10">
        <f>IF($S$4="", SUMIFS('무신사 메타 광고'!$L:$L, '무신사 메타 광고'!$C:$C, $R815),SUMIFS('무신사 메타 광고'!L:L,'무신사 메타 광고'!$I:$I,$S$4,'무신사 메타 광고'!$C:$C,$R815))</f>
        <v>0</v>
      </c>
      <c r="T815" s="10">
        <f>IF($S$4="", SUMIFS('무신사 메타 광고'!$V:$V, '무신사 메타 광고'!$C:$C, $R815),SUMIFS('무신사 메타 광고'!$V:$V,'무신사 메타 광고'!$I:$I,$S$4,'무신사 메타 광고'!$C:$C,$R815))</f>
        <v>0</v>
      </c>
      <c r="U815" s="11">
        <f t="shared" si="43"/>
        <v>0</v>
      </c>
      <c r="V815" s="12" t="str">
        <f t="shared" si="47"/>
        <v xml:space="preserve"> </v>
      </c>
      <c r="W815" s="10">
        <f>IF($S$4="", SUMIFS('무신사 메타 광고'!$K:$K, '무신사 메타 광고'!$C:$C, $R815),SUMIFS('무신사 메타 광고'!$K:$K,'무신사 메타 광고'!$I:$I,$S$4,'무신사 메타 광고'!$C:$C,$R815))</f>
        <v>0</v>
      </c>
      <c r="X815" s="10">
        <f>IF($S$4="", SUMIFS('무신사 메타 광고'!$N:$N, '무신사 메타 광고'!$C:$C, $R815),SUMIFS('무신사 메타 광고'!$N:$N,'무신사 메타 광고'!$I:$I,$S$4,'무신사 메타 광고'!$C:$C,$R815))</f>
        <v>0</v>
      </c>
      <c r="Y815" s="11">
        <f t="shared" si="44"/>
        <v>0</v>
      </c>
      <c r="Z815" s="12" t="str">
        <f t="shared" si="48"/>
        <v xml:space="preserve"> </v>
      </c>
      <c r="AB815" s="10">
        <f>IF($S$4="", SUMIFS('무신사 메타 광고'!$X:$X, '무신사 메타 광고'!$C:$C, $R815),SUMIFS('무신사 메타 광고'!$X:$X,'무신사 메타 광고'!$I:$I,$S$4,'무신사 메타 광고'!$C:$C,$R815))</f>
        <v>0</v>
      </c>
      <c r="AC815" s="11">
        <f t="shared" si="45"/>
        <v>0</v>
      </c>
    </row>
    <row r="816" spans="2:29">
      <c r="B816" s="9"/>
      <c r="C816" s="10">
        <f>IF($C$4="", SUMIFS('무신사 메타 광고'!$L:$L, '무신사 메타 광고'!$D:$D, $B816), SUMIFS('무신사 메타 광고'!$L:$L, '무신사 메타 광고'!$I:$I, $C$4, '무신사 메타 광고'!$D:$D, $B816))</f>
        <v>0</v>
      </c>
      <c r="D816" s="10">
        <f>IF($C$4="", SUMIFS('무신사 메타 광고'!$V:$V, '무신사 메타 광고'!$D:$D, $B816), SUMIFS('무신사 메타 광고'!$V:$V,'무신사 메타 광고'!$I:$I,$C$4,'무신사 메타 광고'!$D:$D,$B816))</f>
        <v>0</v>
      </c>
      <c r="E816" s="11">
        <f t="shared" si="38"/>
        <v>0</v>
      </c>
      <c r="F816" s="12" t="str">
        <f t="shared" si="46"/>
        <v xml:space="preserve"> </v>
      </c>
      <c r="G816" s="10">
        <f>IF($C$4="", SUMIFS('무신사 메타 광고'!$K:$K, '무신사 메타 광고'!$D:$D, $B816), SUMIFS('무신사 메타 광고'!$K:$K,'무신사 메타 광고'!$I:$I,$C$4,'무신사 메타 광고'!D:D,$B816))</f>
        <v>0</v>
      </c>
      <c r="H816" s="10">
        <f>IF($C$4="", SUMIFS('무신사 메타 광고'!$N:$N, '무신사 메타 광고'!$D:$D, $B816),SUMIFS('무신사 메타 광고'!$N:$N,'무신사 메타 광고'!$I:$I,$C$4,'무신사 메타 광고'!$D:$D,$B816))</f>
        <v>0</v>
      </c>
      <c r="I816" s="10">
        <f>IF($C$4="", SUMIFS('무신사 메타 광고'!$U:$U, '무신사 메타 광고'!$D:$D, $B816),SUMIFS('무신사 메타 광고'!$U:$U,'무신사 메타 광고'!$I:$I,$C$4,'무신사 메타 광고'!$D:$D,$B816))</f>
        <v>0</v>
      </c>
      <c r="J816" s="11">
        <f t="shared" si="39"/>
        <v>0</v>
      </c>
      <c r="K816" s="11">
        <f t="shared" si="40"/>
        <v>0</v>
      </c>
      <c r="L816" s="12" t="str">
        <f t="shared" si="41"/>
        <v xml:space="preserve"> </v>
      </c>
      <c r="N816" s="10">
        <f>IF($C$4="", SUMIFS('무신사 메타 광고'!$X:$X, '무신사 메타 광고'!$D:$D, $B816),SUMIFS('무신사 메타 광고'!$X:$X,'무신사 메타 광고'!I:I,$C$4,'무신사 메타 광고'!D:D,$B816))</f>
        <v>0</v>
      </c>
      <c r="O816" s="11">
        <f t="shared" si="42"/>
        <v>0</v>
      </c>
      <c r="R816" s="13"/>
      <c r="S816" s="10">
        <f>IF($S$4="", SUMIFS('무신사 메타 광고'!$L:$L, '무신사 메타 광고'!$C:$C, $R816),SUMIFS('무신사 메타 광고'!L:L,'무신사 메타 광고'!$I:$I,$S$4,'무신사 메타 광고'!$C:$C,$R816))</f>
        <v>0</v>
      </c>
      <c r="T816" s="10">
        <f>IF($S$4="", SUMIFS('무신사 메타 광고'!$V:$V, '무신사 메타 광고'!$C:$C, $R816),SUMIFS('무신사 메타 광고'!$V:$V,'무신사 메타 광고'!$I:$I,$S$4,'무신사 메타 광고'!$C:$C,$R816))</f>
        <v>0</v>
      </c>
      <c r="U816" s="11">
        <f t="shared" si="43"/>
        <v>0</v>
      </c>
      <c r="V816" s="12" t="str">
        <f t="shared" si="47"/>
        <v xml:space="preserve"> </v>
      </c>
      <c r="W816" s="10">
        <f>IF($S$4="", SUMIFS('무신사 메타 광고'!$K:$K, '무신사 메타 광고'!$C:$C, $R816),SUMIFS('무신사 메타 광고'!$K:$K,'무신사 메타 광고'!$I:$I,$S$4,'무신사 메타 광고'!$C:$C,$R816))</f>
        <v>0</v>
      </c>
      <c r="X816" s="10">
        <f>IF($S$4="", SUMIFS('무신사 메타 광고'!$N:$N, '무신사 메타 광고'!$C:$C, $R816),SUMIFS('무신사 메타 광고'!$N:$N,'무신사 메타 광고'!$I:$I,$S$4,'무신사 메타 광고'!$C:$C,$R816))</f>
        <v>0</v>
      </c>
      <c r="Y816" s="11">
        <f t="shared" si="44"/>
        <v>0</v>
      </c>
      <c r="Z816" s="12" t="str">
        <f t="shared" si="48"/>
        <v xml:space="preserve"> </v>
      </c>
      <c r="AB816" s="10">
        <f>IF($S$4="", SUMIFS('무신사 메타 광고'!$X:$X, '무신사 메타 광고'!$C:$C, $R816),SUMIFS('무신사 메타 광고'!$X:$X,'무신사 메타 광고'!$I:$I,$S$4,'무신사 메타 광고'!$C:$C,$R816))</f>
        <v>0</v>
      </c>
      <c r="AC816" s="11">
        <f t="shared" si="45"/>
        <v>0</v>
      </c>
    </row>
    <row r="817" spans="2:29">
      <c r="B817" s="9"/>
      <c r="C817" s="10">
        <f>IF($C$4="", SUMIFS('무신사 메타 광고'!$L:$L, '무신사 메타 광고'!$D:$D, $B817), SUMIFS('무신사 메타 광고'!$L:$L, '무신사 메타 광고'!$I:$I, $C$4, '무신사 메타 광고'!$D:$D, $B817))</f>
        <v>0</v>
      </c>
      <c r="D817" s="10">
        <f>IF($C$4="", SUMIFS('무신사 메타 광고'!$V:$V, '무신사 메타 광고'!$D:$D, $B817), SUMIFS('무신사 메타 광고'!$V:$V,'무신사 메타 광고'!$I:$I,$C$4,'무신사 메타 광고'!$D:$D,$B817))</f>
        <v>0</v>
      </c>
      <c r="E817" s="11">
        <f t="shared" si="38"/>
        <v>0</v>
      </c>
      <c r="F817" s="12" t="str">
        <f t="shared" si="46"/>
        <v xml:space="preserve"> </v>
      </c>
      <c r="G817" s="10">
        <f>IF($C$4="", SUMIFS('무신사 메타 광고'!$K:$K, '무신사 메타 광고'!$D:$D, $B817), SUMIFS('무신사 메타 광고'!$K:$K,'무신사 메타 광고'!$I:$I,$C$4,'무신사 메타 광고'!D:D,$B817))</f>
        <v>0</v>
      </c>
      <c r="H817" s="10">
        <f>IF($C$4="", SUMIFS('무신사 메타 광고'!$N:$N, '무신사 메타 광고'!$D:$D, $B817),SUMIFS('무신사 메타 광고'!$N:$N,'무신사 메타 광고'!$I:$I,$C$4,'무신사 메타 광고'!$D:$D,$B817))</f>
        <v>0</v>
      </c>
      <c r="I817" s="10">
        <f>IF($C$4="", SUMIFS('무신사 메타 광고'!$U:$U, '무신사 메타 광고'!$D:$D, $B817),SUMIFS('무신사 메타 광고'!$U:$U,'무신사 메타 광고'!$I:$I,$C$4,'무신사 메타 광고'!$D:$D,$B817))</f>
        <v>0</v>
      </c>
      <c r="J817" s="11">
        <f t="shared" si="39"/>
        <v>0</v>
      </c>
      <c r="K817" s="11">
        <f t="shared" si="40"/>
        <v>0</v>
      </c>
      <c r="L817" s="12" t="str">
        <f t="shared" si="41"/>
        <v xml:space="preserve"> </v>
      </c>
      <c r="N817" s="10">
        <f>IF($C$4="", SUMIFS('무신사 메타 광고'!$X:$X, '무신사 메타 광고'!$D:$D, $B817),SUMIFS('무신사 메타 광고'!$X:$X,'무신사 메타 광고'!I:I,$C$4,'무신사 메타 광고'!D:D,$B817))</f>
        <v>0</v>
      </c>
      <c r="O817" s="11">
        <f t="shared" si="42"/>
        <v>0</v>
      </c>
      <c r="R817" s="13"/>
      <c r="S817" s="10">
        <f>IF($S$4="", SUMIFS('무신사 메타 광고'!$L:$L, '무신사 메타 광고'!$C:$C, $R817),SUMIFS('무신사 메타 광고'!L:L,'무신사 메타 광고'!$I:$I,$S$4,'무신사 메타 광고'!$C:$C,$R817))</f>
        <v>0</v>
      </c>
      <c r="T817" s="10">
        <f>IF($S$4="", SUMIFS('무신사 메타 광고'!$V:$V, '무신사 메타 광고'!$C:$C, $R817),SUMIFS('무신사 메타 광고'!$V:$V,'무신사 메타 광고'!$I:$I,$S$4,'무신사 메타 광고'!$C:$C,$R817))</f>
        <v>0</v>
      </c>
      <c r="U817" s="11">
        <f t="shared" si="43"/>
        <v>0</v>
      </c>
      <c r="V817" s="12" t="str">
        <f t="shared" si="47"/>
        <v xml:space="preserve"> </v>
      </c>
      <c r="W817" s="10">
        <f>IF($S$4="", SUMIFS('무신사 메타 광고'!$K:$K, '무신사 메타 광고'!$C:$C, $R817),SUMIFS('무신사 메타 광고'!$K:$K,'무신사 메타 광고'!$I:$I,$S$4,'무신사 메타 광고'!$C:$C,$R817))</f>
        <v>0</v>
      </c>
      <c r="X817" s="10">
        <f>IF($S$4="", SUMIFS('무신사 메타 광고'!$N:$N, '무신사 메타 광고'!$C:$C, $R817),SUMIFS('무신사 메타 광고'!$N:$N,'무신사 메타 광고'!$I:$I,$S$4,'무신사 메타 광고'!$C:$C,$R817))</f>
        <v>0</v>
      </c>
      <c r="Y817" s="11">
        <f t="shared" si="44"/>
        <v>0</v>
      </c>
      <c r="Z817" s="12" t="str">
        <f t="shared" si="48"/>
        <v xml:space="preserve"> </v>
      </c>
      <c r="AB817" s="10">
        <f>IF($S$4="", SUMIFS('무신사 메타 광고'!$X:$X, '무신사 메타 광고'!$C:$C, $R817),SUMIFS('무신사 메타 광고'!$X:$X,'무신사 메타 광고'!$I:$I,$S$4,'무신사 메타 광고'!$C:$C,$R817))</f>
        <v>0</v>
      </c>
      <c r="AC817" s="11">
        <f t="shared" si="45"/>
        <v>0</v>
      </c>
    </row>
    <row r="818" spans="2:29">
      <c r="B818" s="9"/>
      <c r="C818" s="10">
        <f>IF($C$4="", SUMIFS('무신사 메타 광고'!$L:$L, '무신사 메타 광고'!$D:$D, $B818), SUMIFS('무신사 메타 광고'!$L:$L, '무신사 메타 광고'!$I:$I, $C$4, '무신사 메타 광고'!$D:$D, $B818))</f>
        <v>0</v>
      </c>
      <c r="D818" s="10">
        <f>IF($C$4="", SUMIFS('무신사 메타 광고'!$V:$V, '무신사 메타 광고'!$D:$D, $B818), SUMIFS('무신사 메타 광고'!$V:$V,'무신사 메타 광고'!$I:$I,$C$4,'무신사 메타 광고'!$D:$D,$B818))</f>
        <v>0</v>
      </c>
      <c r="E818" s="11">
        <f t="shared" si="38"/>
        <v>0</v>
      </c>
      <c r="F818" s="12" t="str">
        <f t="shared" si="46"/>
        <v xml:space="preserve"> </v>
      </c>
      <c r="G818" s="10">
        <f>IF($C$4="", SUMIFS('무신사 메타 광고'!$K:$K, '무신사 메타 광고'!$D:$D, $B818), SUMIFS('무신사 메타 광고'!$K:$K,'무신사 메타 광고'!$I:$I,$C$4,'무신사 메타 광고'!D:D,$B818))</f>
        <v>0</v>
      </c>
      <c r="H818" s="10">
        <f>IF($C$4="", SUMIFS('무신사 메타 광고'!$N:$N, '무신사 메타 광고'!$D:$D, $B818),SUMIFS('무신사 메타 광고'!$N:$N,'무신사 메타 광고'!$I:$I,$C$4,'무신사 메타 광고'!$D:$D,$B818))</f>
        <v>0</v>
      </c>
      <c r="I818" s="10">
        <f>IF($C$4="", SUMIFS('무신사 메타 광고'!$U:$U, '무신사 메타 광고'!$D:$D, $B818),SUMIFS('무신사 메타 광고'!$U:$U,'무신사 메타 광고'!$I:$I,$C$4,'무신사 메타 광고'!$D:$D,$B818))</f>
        <v>0</v>
      </c>
      <c r="J818" s="11">
        <f t="shared" si="39"/>
        <v>0</v>
      </c>
      <c r="K818" s="11">
        <f t="shared" si="40"/>
        <v>0</v>
      </c>
      <c r="L818" s="12" t="str">
        <f t="shared" si="41"/>
        <v xml:space="preserve"> </v>
      </c>
      <c r="N818" s="10">
        <f>IF($C$4="", SUMIFS('무신사 메타 광고'!$X:$X, '무신사 메타 광고'!$D:$D, $B818),SUMIFS('무신사 메타 광고'!$X:$X,'무신사 메타 광고'!I:I,$C$4,'무신사 메타 광고'!D:D,$B818))</f>
        <v>0</v>
      </c>
      <c r="O818" s="11">
        <f t="shared" si="42"/>
        <v>0</v>
      </c>
      <c r="R818" s="13"/>
      <c r="S818" s="10">
        <f>IF($S$4="", SUMIFS('무신사 메타 광고'!$L:$L, '무신사 메타 광고'!$C:$C, $R818),SUMIFS('무신사 메타 광고'!L:L,'무신사 메타 광고'!$I:$I,$S$4,'무신사 메타 광고'!$C:$C,$R818))</f>
        <v>0</v>
      </c>
      <c r="T818" s="10">
        <f>IF($S$4="", SUMIFS('무신사 메타 광고'!$V:$V, '무신사 메타 광고'!$C:$C, $R818),SUMIFS('무신사 메타 광고'!$V:$V,'무신사 메타 광고'!$I:$I,$S$4,'무신사 메타 광고'!$C:$C,$R818))</f>
        <v>0</v>
      </c>
      <c r="U818" s="11">
        <f t="shared" si="43"/>
        <v>0</v>
      </c>
      <c r="V818" s="12" t="str">
        <f t="shared" si="47"/>
        <v xml:space="preserve"> </v>
      </c>
      <c r="W818" s="10">
        <f>IF($S$4="", SUMIFS('무신사 메타 광고'!$K:$K, '무신사 메타 광고'!$C:$C, $R818),SUMIFS('무신사 메타 광고'!$K:$K,'무신사 메타 광고'!$I:$I,$S$4,'무신사 메타 광고'!$C:$C,$R818))</f>
        <v>0</v>
      </c>
      <c r="X818" s="10">
        <f>IF($S$4="", SUMIFS('무신사 메타 광고'!$N:$N, '무신사 메타 광고'!$C:$C, $R818),SUMIFS('무신사 메타 광고'!$N:$N,'무신사 메타 광고'!$I:$I,$S$4,'무신사 메타 광고'!$C:$C,$R818))</f>
        <v>0</v>
      </c>
      <c r="Y818" s="11">
        <f t="shared" si="44"/>
        <v>0</v>
      </c>
      <c r="Z818" s="12" t="str">
        <f t="shared" si="48"/>
        <v xml:space="preserve"> </v>
      </c>
      <c r="AB818" s="10">
        <f>IF($S$4="", SUMIFS('무신사 메타 광고'!$X:$X, '무신사 메타 광고'!$C:$C, $R818),SUMIFS('무신사 메타 광고'!$X:$X,'무신사 메타 광고'!$I:$I,$S$4,'무신사 메타 광고'!$C:$C,$R818))</f>
        <v>0</v>
      </c>
      <c r="AC818" s="11">
        <f t="shared" si="45"/>
        <v>0</v>
      </c>
    </row>
    <row r="819" spans="2:29">
      <c r="B819" s="9"/>
      <c r="C819" s="10">
        <f>IF($C$4="", SUMIFS('무신사 메타 광고'!$L:$L, '무신사 메타 광고'!$D:$D, $B819), SUMIFS('무신사 메타 광고'!$L:$L, '무신사 메타 광고'!$I:$I, $C$4, '무신사 메타 광고'!$D:$D, $B819))</f>
        <v>0</v>
      </c>
      <c r="D819" s="10">
        <f>IF($C$4="", SUMIFS('무신사 메타 광고'!$V:$V, '무신사 메타 광고'!$D:$D, $B819), SUMIFS('무신사 메타 광고'!$V:$V,'무신사 메타 광고'!$I:$I,$C$4,'무신사 메타 광고'!$D:$D,$B819))</f>
        <v>0</v>
      </c>
      <c r="E819" s="11">
        <f t="shared" si="38"/>
        <v>0</v>
      </c>
      <c r="F819" s="12" t="str">
        <f t="shared" si="46"/>
        <v xml:space="preserve"> </v>
      </c>
      <c r="G819" s="10">
        <f>IF($C$4="", SUMIFS('무신사 메타 광고'!$K:$K, '무신사 메타 광고'!$D:$D, $B819), SUMIFS('무신사 메타 광고'!$K:$K,'무신사 메타 광고'!$I:$I,$C$4,'무신사 메타 광고'!D:D,$B819))</f>
        <v>0</v>
      </c>
      <c r="H819" s="10">
        <f>IF($C$4="", SUMIFS('무신사 메타 광고'!$N:$N, '무신사 메타 광고'!$D:$D, $B819),SUMIFS('무신사 메타 광고'!$N:$N,'무신사 메타 광고'!$I:$I,$C$4,'무신사 메타 광고'!$D:$D,$B819))</f>
        <v>0</v>
      </c>
      <c r="I819" s="10">
        <f>IF($C$4="", SUMIFS('무신사 메타 광고'!$U:$U, '무신사 메타 광고'!$D:$D, $B819),SUMIFS('무신사 메타 광고'!$U:$U,'무신사 메타 광고'!$I:$I,$C$4,'무신사 메타 광고'!$D:$D,$B819))</f>
        <v>0</v>
      </c>
      <c r="J819" s="11">
        <f t="shared" si="39"/>
        <v>0</v>
      </c>
      <c r="K819" s="11">
        <f t="shared" si="40"/>
        <v>0</v>
      </c>
      <c r="L819" s="12" t="str">
        <f t="shared" si="41"/>
        <v xml:space="preserve"> </v>
      </c>
      <c r="N819" s="10">
        <f>IF($C$4="", SUMIFS('무신사 메타 광고'!$X:$X, '무신사 메타 광고'!$D:$D, $B819),SUMIFS('무신사 메타 광고'!$X:$X,'무신사 메타 광고'!I:I,$C$4,'무신사 메타 광고'!D:D,$B819))</f>
        <v>0</v>
      </c>
      <c r="O819" s="11">
        <f t="shared" si="42"/>
        <v>0</v>
      </c>
      <c r="R819" s="13"/>
      <c r="S819" s="10">
        <f>IF($S$4="", SUMIFS('무신사 메타 광고'!$L:$L, '무신사 메타 광고'!$C:$C, $R819),SUMIFS('무신사 메타 광고'!L:L,'무신사 메타 광고'!$I:$I,$S$4,'무신사 메타 광고'!$C:$C,$R819))</f>
        <v>0</v>
      </c>
      <c r="T819" s="10">
        <f>IF($S$4="", SUMIFS('무신사 메타 광고'!$V:$V, '무신사 메타 광고'!$C:$C, $R819),SUMIFS('무신사 메타 광고'!$V:$V,'무신사 메타 광고'!$I:$I,$S$4,'무신사 메타 광고'!$C:$C,$R819))</f>
        <v>0</v>
      </c>
      <c r="U819" s="11">
        <f t="shared" si="43"/>
        <v>0</v>
      </c>
      <c r="V819" s="12" t="str">
        <f t="shared" si="47"/>
        <v xml:space="preserve"> </v>
      </c>
      <c r="W819" s="10">
        <f>IF($S$4="", SUMIFS('무신사 메타 광고'!$K:$K, '무신사 메타 광고'!$C:$C, $R819),SUMIFS('무신사 메타 광고'!$K:$K,'무신사 메타 광고'!$I:$I,$S$4,'무신사 메타 광고'!$C:$C,$R819))</f>
        <v>0</v>
      </c>
      <c r="X819" s="10">
        <f>IF($S$4="", SUMIFS('무신사 메타 광고'!$N:$N, '무신사 메타 광고'!$C:$C, $R819),SUMIFS('무신사 메타 광고'!$N:$N,'무신사 메타 광고'!$I:$I,$S$4,'무신사 메타 광고'!$C:$C,$R819))</f>
        <v>0</v>
      </c>
      <c r="Y819" s="11">
        <f t="shared" si="44"/>
        <v>0</v>
      </c>
      <c r="Z819" s="12" t="str">
        <f t="shared" si="48"/>
        <v xml:space="preserve"> </v>
      </c>
      <c r="AB819" s="10">
        <f>IF($S$4="", SUMIFS('무신사 메타 광고'!$X:$X, '무신사 메타 광고'!$C:$C, $R819),SUMIFS('무신사 메타 광고'!$X:$X,'무신사 메타 광고'!$I:$I,$S$4,'무신사 메타 광고'!$C:$C,$R819))</f>
        <v>0</v>
      </c>
      <c r="AC819" s="11">
        <f t="shared" si="45"/>
        <v>0</v>
      </c>
    </row>
    <row r="820" spans="2:29">
      <c r="B820" s="9"/>
      <c r="C820" s="10">
        <f>IF($C$4="", SUMIFS('무신사 메타 광고'!$L:$L, '무신사 메타 광고'!$D:$D, $B820), SUMIFS('무신사 메타 광고'!$L:$L, '무신사 메타 광고'!$I:$I, $C$4, '무신사 메타 광고'!$D:$D, $B820))</f>
        <v>0</v>
      </c>
      <c r="D820" s="10">
        <f>IF($C$4="", SUMIFS('무신사 메타 광고'!$V:$V, '무신사 메타 광고'!$D:$D, $B820), SUMIFS('무신사 메타 광고'!$V:$V,'무신사 메타 광고'!$I:$I,$C$4,'무신사 메타 광고'!$D:$D,$B820))</f>
        <v>0</v>
      </c>
      <c r="E820" s="11">
        <f t="shared" si="38"/>
        <v>0</v>
      </c>
      <c r="F820" s="12" t="str">
        <f t="shared" si="46"/>
        <v xml:space="preserve"> </v>
      </c>
      <c r="G820" s="10">
        <f>IF($C$4="", SUMIFS('무신사 메타 광고'!$K:$K, '무신사 메타 광고'!$D:$D, $B820), SUMIFS('무신사 메타 광고'!$K:$K,'무신사 메타 광고'!$I:$I,$C$4,'무신사 메타 광고'!D:D,$B820))</f>
        <v>0</v>
      </c>
      <c r="H820" s="10">
        <f>IF($C$4="", SUMIFS('무신사 메타 광고'!$N:$N, '무신사 메타 광고'!$D:$D, $B820),SUMIFS('무신사 메타 광고'!$N:$N,'무신사 메타 광고'!$I:$I,$C$4,'무신사 메타 광고'!$D:$D,$B820))</f>
        <v>0</v>
      </c>
      <c r="I820" s="10">
        <f>IF($C$4="", SUMIFS('무신사 메타 광고'!$U:$U, '무신사 메타 광고'!$D:$D, $B820),SUMIFS('무신사 메타 광고'!$U:$U,'무신사 메타 광고'!$I:$I,$C$4,'무신사 메타 광고'!$D:$D,$B820))</f>
        <v>0</v>
      </c>
      <c r="J820" s="11">
        <f t="shared" si="39"/>
        <v>0</v>
      </c>
      <c r="K820" s="11">
        <f t="shared" si="40"/>
        <v>0</v>
      </c>
      <c r="L820" s="12" t="str">
        <f t="shared" si="41"/>
        <v xml:space="preserve"> </v>
      </c>
      <c r="N820" s="10">
        <f>IF($C$4="", SUMIFS('무신사 메타 광고'!$X:$X, '무신사 메타 광고'!$D:$D, $B820),SUMIFS('무신사 메타 광고'!$X:$X,'무신사 메타 광고'!I:I,$C$4,'무신사 메타 광고'!D:D,$B820))</f>
        <v>0</v>
      </c>
      <c r="O820" s="11">
        <f t="shared" si="42"/>
        <v>0</v>
      </c>
      <c r="R820" s="13"/>
      <c r="S820" s="10">
        <f>IF($S$4="", SUMIFS('무신사 메타 광고'!$L:$L, '무신사 메타 광고'!$C:$C, $R820),SUMIFS('무신사 메타 광고'!L:L,'무신사 메타 광고'!$I:$I,$S$4,'무신사 메타 광고'!$C:$C,$R820))</f>
        <v>0</v>
      </c>
      <c r="T820" s="10">
        <f>IF($S$4="", SUMIFS('무신사 메타 광고'!$V:$V, '무신사 메타 광고'!$C:$C, $R820),SUMIFS('무신사 메타 광고'!$V:$V,'무신사 메타 광고'!$I:$I,$S$4,'무신사 메타 광고'!$C:$C,$R820))</f>
        <v>0</v>
      </c>
      <c r="U820" s="11">
        <f t="shared" si="43"/>
        <v>0</v>
      </c>
      <c r="V820" s="12" t="str">
        <f t="shared" si="47"/>
        <v xml:space="preserve"> </v>
      </c>
      <c r="W820" s="10">
        <f>IF($S$4="", SUMIFS('무신사 메타 광고'!$K:$K, '무신사 메타 광고'!$C:$C, $R820),SUMIFS('무신사 메타 광고'!$K:$K,'무신사 메타 광고'!$I:$I,$S$4,'무신사 메타 광고'!$C:$C,$R820))</f>
        <v>0</v>
      </c>
      <c r="X820" s="10">
        <f>IF($S$4="", SUMIFS('무신사 메타 광고'!$N:$N, '무신사 메타 광고'!$C:$C, $R820),SUMIFS('무신사 메타 광고'!$N:$N,'무신사 메타 광고'!$I:$I,$S$4,'무신사 메타 광고'!$C:$C,$R820))</f>
        <v>0</v>
      </c>
      <c r="Y820" s="11">
        <f t="shared" si="44"/>
        <v>0</v>
      </c>
      <c r="Z820" s="12" t="str">
        <f t="shared" si="48"/>
        <v xml:space="preserve"> </v>
      </c>
      <c r="AB820" s="10">
        <f>IF($S$4="", SUMIFS('무신사 메타 광고'!$X:$X, '무신사 메타 광고'!$C:$C, $R820),SUMIFS('무신사 메타 광고'!$X:$X,'무신사 메타 광고'!$I:$I,$S$4,'무신사 메타 광고'!$C:$C,$R820))</f>
        <v>0</v>
      </c>
      <c r="AC820" s="11">
        <f t="shared" si="45"/>
        <v>0</v>
      </c>
    </row>
    <row r="821" spans="2:29">
      <c r="B821" s="9"/>
      <c r="C821" s="10">
        <f>IF($C$4="", SUMIFS('무신사 메타 광고'!$L:$L, '무신사 메타 광고'!$D:$D, $B821), SUMIFS('무신사 메타 광고'!$L:$L, '무신사 메타 광고'!$I:$I, $C$4, '무신사 메타 광고'!$D:$D, $B821))</f>
        <v>0</v>
      </c>
      <c r="D821" s="10">
        <f>IF($C$4="", SUMIFS('무신사 메타 광고'!$V:$V, '무신사 메타 광고'!$D:$D, $B821), SUMIFS('무신사 메타 광고'!$V:$V,'무신사 메타 광고'!$I:$I,$C$4,'무신사 메타 광고'!$D:$D,$B821))</f>
        <v>0</v>
      </c>
      <c r="E821" s="11">
        <f t="shared" si="38"/>
        <v>0</v>
      </c>
      <c r="F821" s="12" t="str">
        <f t="shared" si="46"/>
        <v xml:space="preserve"> </v>
      </c>
      <c r="G821" s="10">
        <f>IF($C$4="", SUMIFS('무신사 메타 광고'!$K:$K, '무신사 메타 광고'!$D:$D, $B821), SUMIFS('무신사 메타 광고'!$K:$K,'무신사 메타 광고'!$I:$I,$C$4,'무신사 메타 광고'!D:D,$B821))</f>
        <v>0</v>
      </c>
      <c r="H821" s="10">
        <f>IF($C$4="", SUMIFS('무신사 메타 광고'!$N:$N, '무신사 메타 광고'!$D:$D, $B821),SUMIFS('무신사 메타 광고'!$N:$N,'무신사 메타 광고'!$I:$I,$C$4,'무신사 메타 광고'!$D:$D,$B821))</f>
        <v>0</v>
      </c>
      <c r="I821" s="10">
        <f>IF($C$4="", SUMIFS('무신사 메타 광고'!$U:$U, '무신사 메타 광고'!$D:$D, $B821),SUMIFS('무신사 메타 광고'!$U:$U,'무신사 메타 광고'!$I:$I,$C$4,'무신사 메타 광고'!$D:$D,$B821))</f>
        <v>0</v>
      </c>
      <c r="J821" s="11">
        <f t="shared" si="39"/>
        <v>0</v>
      </c>
      <c r="K821" s="11">
        <f t="shared" si="40"/>
        <v>0</v>
      </c>
      <c r="L821" s="12" t="str">
        <f t="shared" si="41"/>
        <v xml:space="preserve"> </v>
      </c>
      <c r="N821" s="10">
        <f>IF($C$4="", SUMIFS('무신사 메타 광고'!$X:$X, '무신사 메타 광고'!$D:$D, $B821),SUMIFS('무신사 메타 광고'!$X:$X,'무신사 메타 광고'!I:I,$C$4,'무신사 메타 광고'!D:D,$B821))</f>
        <v>0</v>
      </c>
      <c r="O821" s="11">
        <f t="shared" si="42"/>
        <v>0</v>
      </c>
      <c r="R821" s="13"/>
      <c r="S821" s="10">
        <f>IF($S$4="", SUMIFS('무신사 메타 광고'!$L:$L, '무신사 메타 광고'!$C:$C, $R821),SUMIFS('무신사 메타 광고'!L:L,'무신사 메타 광고'!$I:$I,$S$4,'무신사 메타 광고'!$C:$C,$R821))</f>
        <v>0</v>
      </c>
      <c r="T821" s="10">
        <f>IF($S$4="", SUMIFS('무신사 메타 광고'!$V:$V, '무신사 메타 광고'!$C:$C, $R821),SUMIFS('무신사 메타 광고'!$V:$V,'무신사 메타 광고'!$I:$I,$S$4,'무신사 메타 광고'!$C:$C,$R821))</f>
        <v>0</v>
      </c>
      <c r="U821" s="11">
        <f t="shared" si="43"/>
        <v>0</v>
      </c>
      <c r="V821" s="12" t="str">
        <f t="shared" si="47"/>
        <v xml:space="preserve"> </v>
      </c>
      <c r="W821" s="10">
        <f>IF($S$4="", SUMIFS('무신사 메타 광고'!$K:$K, '무신사 메타 광고'!$C:$C, $R821),SUMIFS('무신사 메타 광고'!$K:$K,'무신사 메타 광고'!$I:$I,$S$4,'무신사 메타 광고'!$C:$C,$R821))</f>
        <v>0</v>
      </c>
      <c r="X821" s="10">
        <f>IF($S$4="", SUMIFS('무신사 메타 광고'!$N:$N, '무신사 메타 광고'!$C:$C, $R821),SUMIFS('무신사 메타 광고'!$N:$N,'무신사 메타 광고'!$I:$I,$S$4,'무신사 메타 광고'!$C:$C,$R821))</f>
        <v>0</v>
      </c>
      <c r="Y821" s="11">
        <f t="shared" si="44"/>
        <v>0</v>
      </c>
      <c r="Z821" s="12" t="str">
        <f t="shared" si="48"/>
        <v xml:space="preserve"> </v>
      </c>
      <c r="AB821" s="10">
        <f>IF($S$4="", SUMIFS('무신사 메타 광고'!$X:$X, '무신사 메타 광고'!$C:$C, $R821),SUMIFS('무신사 메타 광고'!$X:$X,'무신사 메타 광고'!$I:$I,$S$4,'무신사 메타 광고'!$C:$C,$R821))</f>
        <v>0</v>
      </c>
      <c r="AC821" s="11">
        <f t="shared" si="45"/>
        <v>0</v>
      </c>
    </row>
    <row r="822" spans="2:29">
      <c r="B822" s="9"/>
      <c r="C822" s="10">
        <f>IF($C$4="", SUMIFS('무신사 메타 광고'!$L:$L, '무신사 메타 광고'!$D:$D, $B822), SUMIFS('무신사 메타 광고'!$L:$L, '무신사 메타 광고'!$I:$I, $C$4, '무신사 메타 광고'!$D:$D, $B822))</f>
        <v>0</v>
      </c>
      <c r="D822" s="10">
        <f>IF($C$4="", SUMIFS('무신사 메타 광고'!$V:$V, '무신사 메타 광고'!$D:$D, $B822), SUMIFS('무신사 메타 광고'!$V:$V,'무신사 메타 광고'!$I:$I,$C$4,'무신사 메타 광고'!$D:$D,$B822))</f>
        <v>0</v>
      </c>
      <c r="E822" s="11">
        <f t="shared" si="38"/>
        <v>0</v>
      </c>
      <c r="F822" s="12" t="str">
        <f t="shared" si="46"/>
        <v xml:space="preserve"> </v>
      </c>
      <c r="G822" s="10">
        <f>IF($C$4="", SUMIFS('무신사 메타 광고'!$K:$K, '무신사 메타 광고'!$D:$D, $B822), SUMIFS('무신사 메타 광고'!$K:$K,'무신사 메타 광고'!$I:$I,$C$4,'무신사 메타 광고'!D:D,$B822))</f>
        <v>0</v>
      </c>
      <c r="H822" s="10">
        <f>IF($C$4="", SUMIFS('무신사 메타 광고'!$N:$N, '무신사 메타 광고'!$D:$D, $B822),SUMIFS('무신사 메타 광고'!$N:$N,'무신사 메타 광고'!$I:$I,$C$4,'무신사 메타 광고'!$D:$D,$B822))</f>
        <v>0</v>
      </c>
      <c r="I822" s="10">
        <f>IF($C$4="", SUMIFS('무신사 메타 광고'!$U:$U, '무신사 메타 광고'!$D:$D, $B822),SUMIFS('무신사 메타 광고'!$U:$U,'무신사 메타 광고'!$I:$I,$C$4,'무신사 메타 광고'!$D:$D,$B822))</f>
        <v>0</v>
      </c>
      <c r="J822" s="11">
        <f t="shared" si="39"/>
        <v>0</v>
      </c>
      <c r="K822" s="11">
        <f t="shared" si="40"/>
        <v>0</v>
      </c>
      <c r="L822" s="12" t="str">
        <f t="shared" si="41"/>
        <v xml:space="preserve"> </v>
      </c>
      <c r="N822" s="10">
        <f>IF($C$4="", SUMIFS('무신사 메타 광고'!$X:$X, '무신사 메타 광고'!$D:$D, $B822),SUMIFS('무신사 메타 광고'!$X:$X,'무신사 메타 광고'!I:I,$C$4,'무신사 메타 광고'!D:D,$B822))</f>
        <v>0</v>
      </c>
      <c r="O822" s="11">
        <f t="shared" si="42"/>
        <v>0</v>
      </c>
      <c r="R822" s="13"/>
      <c r="S822" s="10">
        <f>IF($S$4="", SUMIFS('무신사 메타 광고'!$L:$L, '무신사 메타 광고'!$C:$C, $R822),SUMIFS('무신사 메타 광고'!L:L,'무신사 메타 광고'!$I:$I,$S$4,'무신사 메타 광고'!$C:$C,$R822))</f>
        <v>0</v>
      </c>
      <c r="T822" s="10">
        <f>IF($S$4="", SUMIFS('무신사 메타 광고'!$V:$V, '무신사 메타 광고'!$C:$C, $R822),SUMIFS('무신사 메타 광고'!$V:$V,'무신사 메타 광고'!$I:$I,$S$4,'무신사 메타 광고'!$C:$C,$R822))</f>
        <v>0</v>
      </c>
      <c r="U822" s="11">
        <f t="shared" si="43"/>
        <v>0</v>
      </c>
      <c r="V822" s="12" t="str">
        <f t="shared" si="47"/>
        <v xml:space="preserve"> </v>
      </c>
      <c r="W822" s="10">
        <f>IF($S$4="", SUMIFS('무신사 메타 광고'!$K:$K, '무신사 메타 광고'!$C:$C, $R822),SUMIFS('무신사 메타 광고'!$K:$K,'무신사 메타 광고'!$I:$I,$S$4,'무신사 메타 광고'!$C:$C,$R822))</f>
        <v>0</v>
      </c>
      <c r="X822" s="10">
        <f>IF($S$4="", SUMIFS('무신사 메타 광고'!$N:$N, '무신사 메타 광고'!$C:$C, $R822),SUMIFS('무신사 메타 광고'!$N:$N,'무신사 메타 광고'!$I:$I,$S$4,'무신사 메타 광고'!$C:$C,$R822))</f>
        <v>0</v>
      </c>
      <c r="Y822" s="11">
        <f t="shared" si="44"/>
        <v>0</v>
      </c>
      <c r="Z822" s="12" t="str">
        <f t="shared" si="48"/>
        <v xml:space="preserve"> </v>
      </c>
      <c r="AB822" s="10">
        <f>IF($S$4="", SUMIFS('무신사 메타 광고'!$X:$X, '무신사 메타 광고'!$C:$C, $R822),SUMIFS('무신사 메타 광고'!$X:$X,'무신사 메타 광고'!$I:$I,$S$4,'무신사 메타 광고'!$C:$C,$R822))</f>
        <v>0</v>
      </c>
      <c r="AC822" s="11">
        <f t="shared" si="45"/>
        <v>0</v>
      </c>
    </row>
    <row r="823" spans="2:29">
      <c r="B823" s="9"/>
      <c r="C823" s="10">
        <f>IF($C$4="", SUMIFS('무신사 메타 광고'!$L:$L, '무신사 메타 광고'!$D:$D, $B823), SUMIFS('무신사 메타 광고'!$L:$L, '무신사 메타 광고'!$I:$I, $C$4, '무신사 메타 광고'!$D:$D, $B823))</f>
        <v>0</v>
      </c>
      <c r="D823" s="10">
        <f>IF($C$4="", SUMIFS('무신사 메타 광고'!$V:$V, '무신사 메타 광고'!$D:$D, $B823), SUMIFS('무신사 메타 광고'!$V:$V,'무신사 메타 광고'!$I:$I,$C$4,'무신사 메타 광고'!$D:$D,$B823))</f>
        <v>0</v>
      </c>
      <c r="E823" s="11">
        <f t="shared" si="38"/>
        <v>0</v>
      </c>
      <c r="F823" s="12" t="str">
        <f t="shared" si="46"/>
        <v xml:space="preserve"> </v>
      </c>
      <c r="G823" s="10">
        <f>IF($C$4="", SUMIFS('무신사 메타 광고'!$K:$K, '무신사 메타 광고'!$D:$D, $B823), SUMIFS('무신사 메타 광고'!$K:$K,'무신사 메타 광고'!$I:$I,$C$4,'무신사 메타 광고'!D:D,$B823))</f>
        <v>0</v>
      </c>
      <c r="H823" s="10">
        <f>IF($C$4="", SUMIFS('무신사 메타 광고'!$N:$N, '무신사 메타 광고'!$D:$D, $B823),SUMIFS('무신사 메타 광고'!$N:$N,'무신사 메타 광고'!$I:$I,$C$4,'무신사 메타 광고'!$D:$D,$B823))</f>
        <v>0</v>
      </c>
      <c r="I823" s="10">
        <f>IF($C$4="", SUMIFS('무신사 메타 광고'!$U:$U, '무신사 메타 광고'!$D:$D, $B823),SUMIFS('무신사 메타 광고'!$U:$U,'무신사 메타 광고'!$I:$I,$C$4,'무신사 메타 광고'!$D:$D,$B823))</f>
        <v>0</v>
      </c>
      <c r="J823" s="11">
        <f t="shared" si="39"/>
        <v>0</v>
      </c>
      <c r="K823" s="11">
        <f t="shared" si="40"/>
        <v>0</v>
      </c>
      <c r="L823" s="12" t="str">
        <f t="shared" si="41"/>
        <v xml:space="preserve"> </v>
      </c>
      <c r="N823" s="10">
        <f>IF($C$4="", SUMIFS('무신사 메타 광고'!$X:$X, '무신사 메타 광고'!$D:$D, $B823),SUMIFS('무신사 메타 광고'!$X:$X,'무신사 메타 광고'!I:I,$C$4,'무신사 메타 광고'!D:D,$B823))</f>
        <v>0</v>
      </c>
      <c r="O823" s="11">
        <f t="shared" si="42"/>
        <v>0</v>
      </c>
      <c r="R823" s="13"/>
      <c r="S823" s="10">
        <f>IF($S$4="", SUMIFS('무신사 메타 광고'!$L:$L, '무신사 메타 광고'!$C:$C, $R823),SUMIFS('무신사 메타 광고'!L:L,'무신사 메타 광고'!$I:$I,$S$4,'무신사 메타 광고'!$C:$C,$R823))</f>
        <v>0</v>
      </c>
      <c r="T823" s="10">
        <f>IF($S$4="", SUMIFS('무신사 메타 광고'!$V:$V, '무신사 메타 광고'!$C:$C, $R823),SUMIFS('무신사 메타 광고'!$V:$V,'무신사 메타 광고'!$I:$I,$S$4,'무신사 메타 광고'!$C:$C,$R823))</f>
        <v>0</v>
      </c>
      <c r="U823" s="11">
        <f t="shared" si="43"/>
        <v>0</v>
      </c>
      <c r="V823" s="12" t="str">
        <f t="shared" si="47"/>
        <v xml:space="preserve"> </v>
      </c>
      <c r="W823" s="10">
        <f>IF($S$4="", SUMIFS('무신사 메타 광고'!$K:$K, '무신사 메타 광고'!$C:$C, $R823),SUMIFS('무신사 메타 광고'!$K:$K,'무신사 메타 광고'!$I:$I,$S$4,'무신사 메타 광고'!$C:$C,$R823))</f>
        <v>0</v>
      </c>
      <c r="X823" s="10">
        <f>IF($S$4="", SUMIFS('무신사 메타 광고'!$N:$N, '무신사 메타 광고'!$C:$C, $R823),SUMIFS('무신사 메타 광고'!$N:$N,'무신사 메타 광고'!$I:$I,$S$4,'무신사 메타 광고'!$C:$C,$R823))</f>
        <v>0</v>
      </c>
      <c r="Y823" s="11">
        <f t="shared" si="44"/>
        <v>0</v>
      </c>
      <c r="Z823" s="12" t="str">
        <f t="shared" si="48"/>
        <v xml:space="preserve"> </v>
      </c>
      <c r="AB823" s="10">
        <f>IF($S$4="", SUMIFS('무신사 메타 광고'!$X:$X, '무신사 메타 광고'!$C:$C, $R823),SUMIFS('무신사 메타 광고'!$X:$X,'무신사 메타 광고'!$I:$I,$S$4,'무신사 메타 광고'!$C:$C,$R823))</f>
        <v>0</v>
      </c>
      <c r="AC823" s="11">
        <f t="shared" si="45"/>
        <v>0</v>
      </c>
    </row>
    <row r="824" spans="2:29">
      <c r="B824" s="9"/>
      <c r="C824" s="10">
        <f>IF($C$4="", SUMIFS('무신사 메타 광고'!$L:$L, '무신사 메타 광고'!$D:$D, $B824), SUMIFS('무신사 메타 광고'!$L:$L, '무신사 메타 광고'!$I:$I, $C$4, '무신사 메타 광고'!$D:$D, $B824))</f>
        <v>0</v>
      </c>
      <c r="D824" s="10">
        <f>IF($C$4="", SUMIFS('무신사 메타 광고'!$V:$V, '무신사 메타 광고'!$D:$D, $B824), SUMIFS('무신사 메타 광고'!$V:$V,'무신사 메타 광고'!$I:$I,$C$4,'무신사 메타 광고'!$D:$D,$B824))</f>
        <v>0</v>
      </c>
      <c r="E824" s="11">
        <f t="shared" si="38"/>
        <v>0</v>
      </c>
      <c r="F824" s="12" t="str">
        <f t="shared" si="46"/>
        <v xml:space="preserve"> </v>
      </c>
      <c r="G824" s="10">
        <f>IF($C$4="", SUMIFS('무신사 메타 광고'!$K:$K, '무신사 메타 광고'!$D:$D, $B824), SUMIFS('무신사 메타 광고'!$K:$K,'무신사 메타 광고'!$I:$I,$C$4,'무신사 메타 광고'!D:D,$B824))</f>
        <v>0</v>
      </c>
      <c r="H824" s="10">
        <f>IF($C$4="", SUMIFS('무신사 메타 광고'!$N:$N, '무신사 메타 광고'!$D:$D, $B824),SUMIFS('무신사 메타 광고'!$N:$N,'무신사 메타 광고'!$I:$I,$C$4,'무신사 메타 광고'!$D:$D,$B824))</f>
        <v>0</v>
      </c>
      <c r="I824" s="10">
        <f>IF($C$4="", SUMIFS('무신사 메타 광고'!$U:$U, '무신사 메타 광고'!$D:$D, $B824),SUMIFS('무신사 메타 광고'!$U:$U,'무신사 메타 광고'!$I:$I,$C$4,'무신사 메타 광고'!$D:$D,$B824))</f>
        <v>0</v>
      </c>
      <c r="J824" s="11">
        <f t="shared" si="39"/>
        <v>0</v>
      </c>
      <c r="K824" s="11">
        <f t="shared" si="40"/>
        <v>0</v>
      </c>
      <c r="L824" s="12" t="str">
        <f t="shared" si="41"/>
        <v xml:space="preserve"> </v>
      </c>
      <c r="N824" s="10">
        <f>IF($C$4="", SUMIFS('무신사 메타 광고'!$X:$X, '무신사 메타 광고'!$D:$D, $B824),SUMIFS('무신사 메타 광고'!$X:$X,'무신사 메타 광고'!I:I,$C$4,'무신사 메타 광고'!D:D,$B824))</f>
        <v>0</v>
      </c>
      <c r="O824" s="11">
        <f t="shared" si="42"/>
        <v>0</v>
      </c>
      <c r="R824" s="13"/>
      <c r="S824" s="10">
        <f>IF($S$4="", SUMIFS('무신사 메타 광고'!$L:$L, '무신사 메타 광고'!$C:$C, $R824),SUMIFS('무신사 메타 광고'!L:L,'무신사 메타 광고'!$I:$I,$S$4,'무신사 메타 광고'!$C:$C,$R824))</f>
        <v>0</v>
      </c>
      <c r="T824" s="10">
        <f>IF($S$4="", SUMIFS('무신사 메타 광고'!$V:$V, '무신사 메타 광고'!$C:$C, $R824),SUMIFS('무신사 메타 광고'!$V:$V,'무신사 메타 광고'!$I:$I,$S$4,'무신사 메타 광고'!$C:$C,$R824))</f>
        <v>0</v>
      </c>
      <c r="U824" s="11">
        <f t="shared" si="43"/>
        <v>0</v>
      </c>
      <c r="V824" s="12" t="str">
        <f t="shared" si="47"/>
        <v xml:space="preserve"> </v>
      </c>
      <c r="W824" s="10">
        <f>IF($S$4="", SUMIFS('무신사 메타 광고'!$K:$K, '무신사 메타 광고'!$C:$C, $R824),SUMIFS('무신사 메타 광고'!$K:$K,'무신사 메타 광고'!$I:$I,$S$4,'무신사 메타 광고'!$C:$C,$R824))</f>
        <v>0</v>
      </c>
      <c r="X824" s="10">
        <f>IF($S$4="", SUMIFS('무신사 메타 광고'!$N:$N, '무신사 메타 광고'!$C:$C, $R824),SUMIFS('무신사 메타 광고'!$N:$N,'무신사 메타 광고'!$I:$I,$S$4,'무신사 메타 광고'!$C:$C,$R824))</f>
        <v>0</v>
      </c>
      <c r="Y824" s="11">
        <f t="shared" si="44"/>
        <v>0</v>
      </c>
      <c r="Z824" s="12" t="str">
        <f t="shared" si="48"/>
        <v xml:space="preserve"> </v>
      </c>
      <c r="AB824" s="10">
        <f>IF($S$4="", SUMIFS('무신사 메타 광고'!$X:$X, '무신사 메타 광고'!$C:$C, $R824),SUMIFS('무신사 메타 광고'!$X:$X,'무신사 메타 광고'!$I:$I,$S$4,'무신사 메타 광고'!$C:$C,$R824))</f>
        <v>0</v>
      </c>
      <c r="AC824" s="11">
        <f t="shared" si="45"/>
        <v>0</v>
      </c>
    </row>
    <row r="825" spans="2:29">
      <c r="B825" s="9"/>
      <c r="C825" s="10">
        <f>IF($C$4="", SUMIFS('무신사 메타 광고'!$L:$L, '무신사 메타 광고'!$D:$D, $B825), SUMIFS('무신사 메타 광고'!$L:$L, '무신사 메타 광고'!$I:$I, $C$4, '무신사 메타 광고'!$D:$D, $B825))</f>
        <v>0</v>
      </c>
      <c r="D825" s="10">
        <f>IF($C$4="", SUMIFS('무신사 메타 광고'!$V:$V, '무신사 메타 광고'!$D:$D, $B825), SUMIFS('무신사 메타 광고'!$V:$V,'무신사 메타 광고'!$I:$I,$C$4,'무신사 메타 광고'!$D:$D,$B825))</f>
        <v>0</v>
      </c>
      <c r="E825" s="11">
        <f t="shared" si="38"/>
        <v>0</v>
      </c>
      <c r="F825" s="12" t="str">
        <f t="shared" si="46"/>
        <v xml:space="preserve"> </v>
      </c>
      <c r="G825" s="10">
        <f>IF($C$4="", SUMIFS('무신사 메타 광고'!$K:$K, '무신사 메타 광고'!$D:$D, $B825), SUMIFS('무신사 메타 광고'!$K:$K,'무신사 메타 광고'!$I:$I,$C$4,'무신사 메타 광고'!D:D,$B825))</f>
        <v>0</v>
      </c>
      <c r="H825" s="10">
        <f>IF($C$4="", SUMIFS('무신사 메타 광고'!$N:$N, '무신사 메타 광고'!$D:$D, $B825),SUMIFS('무신사 메타 광고'!$N:$N,'무신사 메타 광고'!$I:$I,$C$4,'무신사 메타 광고'!$D:$D,$B825))</f>
        <v>0</v>
      </c>
      <c r="I825" s="10">
        <f>IF($C$4="", SUMIFS('무신사 메타 광고'!$U:$U, '무신사 메타 광고'!$D:$D, $B825),SUMIFS('무신사 메타 광고'!$U:$U,'무신사 메타 광고'!$I:$I,$C$4,'무신사 메타 광고'!$D:$D,$B825))</f>
        <v>0</v>
      </c>
      <c r="J825" s="11">
        <f t="shared" si="39"/>
        <v>0</v>
      </c>
      <c r="K825" s="11">
        <f t="shared" si="40"/>
        <v>0</v>
      </c>
      <c r="L825" s="12" t="str">
        <f t="shared" si="41"/>
        <v xml:space="preserve"> </v>
      </c>
      <c r="N825" s="10">
        <f>IF($C$4="", SUMIFS('무신사 메타 광고'!$X:$X, '무신사 메타 광고'!$D:$D, $B825),SUMIFS('무신사 메타 광고'!$X:$X,'무신사 메타 광고'!I:I,$C$4,'무신사 메타 광고'!D:D,$B825))</f>
        <v>0</v>
      </c>
      <c r="O825" s="11">
        <f t="shared" si="42"/>
        <v>0</v>
      </c>
      <c r="R825" s="13"/>
      <c r="S825" s="10">
        <f>IF($S$4="", SUMIFS('무신사 메타 광고'!$L:$L, '무신사 메타 광고'!$C:$C, $R825),SUMIFS('무신사 메타 광고'!L:L,'무신사 메타 광고'!$I:$I,$S$4,'무신사 메타 광고'!$C:$C,$R825))</f>
        <v>0</v>
      </c>
      <c r="T825" s="10">
        <f>IF($S$4="", SUMIFS('무신사 메타 광고'!$V:$V, '무신사 메타 광고'!$C:$C, $R825),SUMIFS('무신사 메타 광고'!$V:$V,'무신사 메타 광고'!$I:$I,$S$4,'무신사 메타 광고'!$C:$C,$R825))</f>
        <v>0</v>
      </c>
      <c r="U825" s="11">
        <f t="shared" si="43"/>
        <v>0</v>
      </c>
      <c r="V825" s="12" t="str">
        <f t="shared" si="47"/>
        <v xml:space="preserve"> </v>
      </c>
      <c r="W825" s="10">
        <f>IF($S$4="", SUMIFS('무신사 메타 광고'!$K:$K, '무신사 메타 광고'!$C:$C, $R825),SUMIFS('무신사 메타 광고'!$K:$K,'무신사 메타 광고'!$I:$I,$S$4,'무신사 메타 광고'!$C:$C,$R825))</f>
        <v>0</v>
      </c>
      <c r="X825" s="10">
        <f>IF($S$4="", SUMIFS('무신사 메타 광고'!$N:$N, '무신사 메타 광고'!$C:$C, $R825),SUMIFS('무신사 메타 광고'!$N:$N,'무신사 메타 광고'!$I:$I,$S$4,'무신사 메타 광고'!$C:$C,$R825))</f>
        <v>0</v>
      </c>
      <c r="Y825" s="11">
        <f t="shared" si="44"/>
        <v>0</v>
      </c>
      <c r="Z825" s="12" t="str">
        <f t="shared" si="48"/>
        <v xml:space="preserve"> </v>
      </c>
      <c r="AB825" s="10">
        <f>IF($S$4="", SUMIFS('무신사 메타 광고'!$X:$X, '무신사 메타 광고'!$C:$C, $R825),SUMIFS('무신사 메타 광고'!$X:$X,'무신사 메타 광고'!$I:$I,$S$4,'무신사 메타 광고'!$C:$C,$R825))</f>
        <v>0</v>
      </c>
      <c r="AC825" s="11">
        <f t="shared" si="45"/>
        <v>0</v>
      </c>
    </row>
    <row r="826" spans="2:29">
      <c r="B826" s="9"/>
      <c r="C826" s="10">
        <f>IF($C$4="", SUMIFS('무신사 메타 광고'!$L:$L, '무신사 메타 광고'!$D:$D, $B826), SUMIFS('무신사 메타 광고'!$L:$L, '무신사 메타 광고'!$I:$I, $C$4, '무신사 메타 광고'!$D:$D, $B826))</f>
        <v>0</v>
      </c>
      <c r="D826" s="10">
        <f>IF($C$4="", SUMIFS('무신사 메타 광고'!$V:$V, '무신사 메타 광고'!$D:$D, $B826), SUMIFS('무신사 메타 광고'!$V:$V,'무신사 메타 광고'!$I:$I,$C$4,'무신사 메타 광고'!$D:$D,$B826))</f>
        <v>0</v>
      </c>
      <c r="E826" s="11">
        <f t="shared" si="38"/>
        <v>0</v>
      </c>
      <c r="F826" s="12" t="str">
        <f t="shared" si="46"/>
        <v xml:space="preserve"> </v>
      </c>
      <c r="G826" s="10">
        <f>IF($C$4="", SUMIFS('무신사 메타 광고'!$K:$K, '무신사 메타 광고'!$D:$D, $B826), SUMIFS('무신사 메타 광고'!$K:$K,'무신사 메타 광고'!$I:$I,$C$4,'무신사 메타 광고'!D:D,$B826))</f>
        <v>0</v>
      </c>
      <c r="H826" s="10">
        <f>IF($C$4="", SUMIFS('무신사 메타 광고'!$N:$N, '무신사 메타 광고'!$D:$D, $B826),SUMIFS('무신사 메타 광고'!$N:$N,'무신사 메타 광고'!$I:$I,$C$4,'무신사 메타 광고'!$D:$D,$B826))</f>
        <v>0</v>
      </c>
      <c r="I826" s="10">
        <f>IF($C$4="", SUMIFS('무신사 메타 광고'!$U:$U, '무신사 메타 광고'!$D:$D, $B826),SUMIFS('무신사 메타 광고'!$U:$U,'무신사 메타 광고'!$I:$I,$C$4,'무신사 메타 광고'!$D:$D,$B826))</f>
        <v>0</v>
      </c>
      <c r="J826" s="11">
        <f t="shared" si="39"/>
        <v>0</v>
      </c>
      <c r="K826" s="11">
        <f t="shared" si="40"/>
        <v>0</v>
      </c>
      <c r="L826" s="12" t="str">
        <f t="shared" si="41"/>
        <v xml:space="preserve"> </v>
      </c>
      <c r="N826" s="10">
        <f>IF($C$4="", SUMIFS('무신사 메타 광고'!$X:$X, '무신사 메타 광고'!$D:$D, $B826),SUMIFS('무신사 메타 광고'!$X:$X,'무신사 메타 광고'!I:I,$C$4,'무신사 메타 광고'!D:D,$B826))</f>
        <v>0</v>
      </c>
      <c r="O826" s="11">
        <f t="shared" si="42"/>
        <v>0</v>
      </c>
      <c r="R826" s="13"/>
      <c r="S826" s="10">
        <f>IF($S$4="", SUMIFS('무신사 메타 광고'!$L:$L, '무신사 메타 광고'!$C:$C, $R826),SUMIFS('무신사 메타 광고'!L:L,'무신사 메타 광고'!$I:$I,$S$4,'무신사 메타 광고'!$C:$C,$R826))</f>
        <v>0</v>
      </c>
      <c r="T826" s="10">
        <f>IF($S$4="", SUMIFS('무신사 메타 광고'!$V:$V, '무신사 메타 광고'!$C:$C, $R826),SUMIFS('무신사 메타 광고'!$V:$V,'무신사 메타 광고'!$I:$I,$S$4,'무신사 메타 광고'!$C:$C,$R826))</f>
        <v>0</v>
      </c>
      <c r="U826" s="11">
        <f t="shared" si="43"/>
        <v>0</v>
      </c>
      <c r="V826" s="12" t="str">
        <f t="shared" si="47"/>
        <v xml:space="preserve"> </v>
      </c>
      <c r="W826" s="10">
        <f>IF($S$4="", SUMIFS('무신사 메타 광고'!$K:$K, '무신사 메타 광고'!$C:$C, $R826),SUMIFS('무신사 메타 광고'!$K:$K,'무신사 메타 광고'!$I:$I,$S$4,'무신사 메타 광고'!$C:$C,$R826))</f>
        <v>0</v>
      </c>
      <c r="X826" s="10">
        <f>IF($S$4="", SUMIFS('무신사 메타 광고'!$N:$N, '무신사 메타 광고'!$C:$C, $R826),SUMIFS('무신사 메타 광고'!$N:$N,'무신사 메타 광고'!$I:$I,$S$4,'무신사 메타 광고'!$C:$C,$R826))</f>
        <v>0</v>
      </c>
      <c r="Y826" s="11">
        <f t="shared" si="44"/>
        <v>0</v>
      </c>
      <c r="Z826" s="12" t="str">
        <f t="shared" si="48"/>
        <v xml:space="preserve"> </v>
      </c>
      <c r="AB826" s="10">
        <f>IF($S$4="", SUMIFS('무신사 메타 광고'!$X:$X, '무신사 메타 광고'!$C:$C, $R826),SUMIFS('무신사 메타 광고'!$X:$X,'무신사 메타 광고'!$I:$I,$S$4,'무신사 메타 광고'!$C:$C,$R826))</f>
        <v>0</v>
      </c>
      <c r="AC826" s="11">
        <f t="shared" si="45"/>
        <v>0</v>
      </c>
    </row>
    <row r="827" spans="2:29">
      <c r="B827" s="9"/>
      <c r="C827" s="10">
        <f>IF($C$4="", SUMIFS('무신사 메타 광고'!$L:$L, '무신사 메타 광고'!$D:$D, $B827), SUMIFS('무신사 메타 광고'!$L:$L, '무신사 메타 광고'!$I:$I, $C$4, '무신사 메타 광고'!$D:$D, $B827))</f>
        <v>0</v>
      </c>
      <c r="D827" s="10">
        <f>IF($C$4="", SUMIFS('무신사 메타 광고'!$V:$V, '무신사 메타 광고'!$D:$D, $B827), SUMIFS('무신사 메타 광고'!$V:$V,'무신사 메타 광고'!$I:$I,$C$4,'무신사 메타 광고'!$D:$D,$B827))</f>
        <v>0</v>
      </c>
      <c r="E827" s="11">
        <f t="shared" si="38"/>
        <v>0</v>
      </c>
      <c r="F827" s="12" t="str">
        <f t="shared" si="46"/>
        <v xml:space="preserve"> </v>
      </c>
      <c r="G827" s="10">
        <f>IF($C$4="", SUMIFS('무신사 메타 광고'!$K:$K, '무신사 메타 광고'!$D:$D, $B827), SUMIFS('무신사 메타 광고'!$K:$K,'무신사 메타 광고'!$I:$I,$C$4,'무신사 메타 광고'!D:D,$B827))</f>
        <v>0</v>
      </c>
      <c r="H827" s="10">
        <f>IF($C$4="", SUMIFS('무신사 메타 광고'!$N:$N, '무신사 메타 광고'!$D:$D, $B827),SUMIFS('무신사 메타 광고'!$N:$N,'무신사 메타 광고'!$I:$I,$C$4,'무신사 메타 광고'!$D:$D,$B827))</f>
        <v>0</v>
      </c>
      <c r="I827" s="10">
        <f>IF($C$4="", SUMIFS('무신사 메타 광고'!$U:$U, '무신사 메타 광고'!$D:$D, $B827),SUMIFS('무신사 메타 광고'!$U:$U,'무신사 메타 광고'!$I:$I,$C$4,'무신사 메타 광고'!$D:$D,$B827))</f>
        <v>0</v>
      </c>
      <c r="J827" s="11">
        <f t="shared" si="39"/>
        <v>0</v>
      </c>
      <c r="K827" s="11">
        <f t="shared" si="40"/>
        <v>0</v>
      </c>
      <c r="L827" s="12" t="str">
        <f t="shared" si="41"/>
        <v xml:space="preserve"> </v>
      </c>
      <c r="N827" s="10">
        <f>IF($C$4="", SUMIFS('무신사 메타 광고'!$X:$X, '무신사 메타 광고'!$D:$D, $B827),SUMIFS('무신사 메타 광고'!$X:$X,'무신사 메타 광고'!I:I,$C$4,'무신사 메타 광고'!D:D,$B827))</f>
        <v>0</v>
      </c>
      <c r="O827" s="11">
        <f t="shared" si="42"/>
        <v>0</v>
      </c>
      <c r="R827" s="13"/>
      <c r="S827" s="10">
        <f>IF($S$4="", SUMIFS('무신사 메타 광고'!$L:$L, '무신사 메타 광고'!$C:$C, $R827),SUMIFS('무신사 메타 광고'!L:L,'무신사 메타 광고'!$I:$I,$S$4,'무신사 메타 광고'!$C:$C,$R827))</f>
        <v>0</v>
      </c>
      <c r="T827" s="10">
        <f>IF($S$4="", SUMIFS('무신사 메타 광고'!$V:$V, '무신사 메타 광고'!$C:$C, $R827),SUMIFS('무신사 메타 광고'!$V:$V,'무신사 메타 광고'!$I:$I,$S$4,'무신사 메타 광고'!$C:$C,$R827))</f>
        <v>0</v>
      </c>
      <c r="U827" s="11">
        <f t="shared" si="43"/>
        <v>0</v>
      </c>
      <c r="V827" s="12" t="str">
        <f t="shared" si="47"/>
        <v xml:space="preserve"> </v>
      </c>
      <c r="W827" s="10">
        <f>IF($S$4="", SUMIFS('무신사 메타 광고'!$K:$K, '무신사 메타 광고'!$C:$C, $R827),SUMIFS('무신사 메타 광고'!$K:$K,'무신사 메타 광고'!$I:$I,$S$4,'무신사 메타 광고'!$C:$C,$R827))</f>
        <v>0</v>
      </c>
      <c r="X827" s="10">
        <f>IF($S$4="", SUMIFS('무신사 메타 광고'!$N:$N, '무신사 메타 광고'!$C:$C, $R827),SUMIFS('무신사 메타 광고'!$N:$N,'무신사 메타 광고'!$I:$I,$S$4,'무신사 메타 광고'!$C:$C,$R827))</f>
        <v>0</v>
      </c>
      <c r="Y827" s="11">
        <f t="shared" si="44"/>
        <v>0</v>
      </c>
      <c r="Z827" s="12" t="str">
        <f t="shared" si="48"/>
        <v xml:space="preserve"> </v>
      </c>
      <c r="AB827" s="10">
        <f>IF($S$4="", SUMIFS('무신사 메타 광고'!$X:$X, '무신사 메타 광고'!$C:$C, $R827),SUMIFS('무신사 메타 광고'!$X:$X,'무신사 메타 광고'!$I:$I,$S$4,'무신사 메타 광고'!$C:$C,$R827))</f>
        <v>0</v>
      </c>
      <c r="AC827" s="11">
        <f t="shared" si="45"/>
        <v>0</v>
      </c>
    </row>
    <row r="828" spans="2:29">
      <c r="B828" s="9"/>
      <c r="C828" s="10">
        <f>IF($C$4="", SUMIFS('무신사 메타 광고'!$L:$L, '무신사 메타 광고'!$D:$D, $B828), SUMIFS('무신사 메타 광고'!$L:$L, '무신사 메타 광고'!$I:$I, $C$4, '무신사 메타 광고'!$D:$D, $B828))</f>
        <v>0</v>
      </c>
      <c r="D828" s="10">
        <f>IF($C$4="", SUMIFS('무신사 메타 광고'!$V:$V, '무신사 메타 광고'!$D:$D, $B828), SUMIFS('무신사 메타 광고'!$V:$V,'무신사 메타 광고'!$I:$I,$C$4,'무신사 메타 광고'!$D:$D,$B828))</f>
        <v>0</v>
      </c>
      <c r="E828" s="11">
        <f t="shared" si="38"/>
        <v>0</v>
      </c>
      <c r="F828" s="12" t="str">
        <f t="shared" si="46"/>
        <v xml:space="preserve"> </v>
      </c>
      <c r="G828" s="10">
        <f>IF($C$4="", SUMIFS('무신사 메타 광고'!$K:$K, '무신사 메타 광고'!$D:$D, $B828), SUMIFS('무신사 메타 광고'!$K:$K,'무신사 메타 광고'!$I:$I,$C$4,'무신사 메타 광고'!D:D,$B828))</f>
        <v>0</v>
      </c>
      <c r="H828" s="10">
        <f>IF($C$4="", SUMIFS('무신사 메타 광고'!$N:$N, '무신사 메타 광고'!$D:$D, $B828),SUMIFS('무신사 메타 광고'!$N:$N,'무신사 메타 광고'!$I:$I,$C$4,'무신사 메타 광고'!$D:$D,$B828))</f>
        <v>0</v>
      </c>
      <c r="I828" s="10">
        <f>IF($C$4="", SUMIFS('무신사 메타 광고'!$U:$U, '무신사 메타 광고'!$D:$D, $B828),SUMIFS('무신사 메타 광고'!$U:$U,'무신사 메타 광고'!$I:$I,$C$4,'무신사 메타 광고'!$D:$D,$B828))</f>
        <v>0</v>
      </c>
      <c r="J828" s="11">
        <f t="shared" si="39"/>
        <v>0</v>
      </c>
      <c r="K828" s="11">
        <f t="shared" si="40"/>
        <v>0</v>
      </c>
      <c r="L828" s="12" t="str">
        <f t="shared" si="41"/>
        <v xml:space="preserve"> </v>
      </c>
      <c r="N828" s="10">
        <f>IF($C$4="", SUMIFS('무신사 메타 광고'!$X:$X, '무신사 메타 광고'!$D:$D, $B828),SUMIFS('무신사 메타 광고'!$X:$X,'무신사 메타 광고'!I:I,$C$4,'무신사 메타 광고'!D:D,$B828))</f>
        <v>0</v>
      </c>
      <c r="O828" s="11">
        <f t="shared" si="42"/>
        <v>0</v>
      </c>
      <c r="R828" s="13"/>
      <c r="S828" s="10">
        <f>IF($S$4="", SUMIFS('무신사 메타 광고'!$L:$L, '무신사 메타 광고'!$C:$C, $R828),SUMIFS('무신사 메타 광고'!L:L,'무신사 메타 광고'!$I:$I,$S$4,'무신사 메타 광고'!$C:$C,$R828))</f>
        <v>0</v>
      </c>
      <c r="T828" s="10">
        <f>IF($S$4="", SUMIFS('무신사 메타 광고'!$V:$V, '무신사 메타 광고'!$C:$C, $R828),SUMIFS('무신사 메타 광고'!$V:$V,'무신사 메타 광고'!$I:$I,$S$4,'무신사 메타 광고'!$C:$C,$R828))</f>
        <v>0</v>
      </c>
      <c r="U828" s="11">
        <f t="shared" si="43"/>
        <v>0</v>
      </c>
      <c r="V828" s="12" t="str">
        <f t="shared" si="47"/>
        <v xml:space="preserve"> </v>
      </c>
      <c r="W828" s="10">
        <f>IF($S$4="", SUMIFS('무신사 메타 광고'!$K:$K, '무신사 메타 광고'!$C:$C, $R828),SUMIFS('무신사 메타 광고'!$K:$K,'무신사 메타 광고'!$I:$I,$S$4,'무신사 메타 광고'!$C:$C,$R828))</f>
        <v>0</v>
      </c>
      <c r="X828" s="10">
        <f>IF($S$4="", SUMIFS('무신사 메타 광고'!$N:$N, '무신사 메타 광고'!$C:$C, $R828),SUMIFS('무신사 메타 광고'!$N:$N,'무신사 메타 광고'!$I:$I,$S$4,'무신사 메타 광고'!$C:$C,$R828))</f>
        <v>0</v>
      </c>
      <c r="Y828" s="11">
        <f t="shared" si="44"/>
        <v>0</v>
      </c>
      <c r="Z828" s="12" t="str">
        <f t="shared" si="48"/>
        <v xml:space="preserve"> </v>
      </c>
      <c r="AB828" s="10">
        <f>IF($S$4="", SUMIFS('무신사 메타 광고'!$X:$X, '무신사 메타 광고'!$C:$C, $R828),SUMIFS('무신사 메타 광고'!$X:$X,'무신사 메타 광고'!$I:$I,$S$4,'무신사 메타 광고'!$C:$C,$R828))</f>
        <v>0</v>
      </c>
      <c r="AC828" s="11">
        <f t="shared" si="45"/>
        <v>0</v>
      </c>
    </row>
    <row r="829" spans="2:29">
      <c r="B829" s="9"/>
      <c r="C829" s="10">
        <f>IF($C$4="", SUMIFS('무신사 메타 광고'!$L:$L, '무신사 메타 광고'!$D:$D, $B829), SUMIFS('무신사 메타 광고'!$L:$L, '무신사 메타 광고'!$I:$I, $C$4, '무신사 메타 광고'!$D:$D, $B829))</f>
        <v>0</v>
      </c>
      <c r="D829" s="10">
        <f>IF($C$4="", SUMIFS('무신사 메타 광고'!$V:$V, '무신사 메타 광고'!$D:$D, $B829), SUMIFS('무신사 메타 광고'!$V:$V,'무신사 메타 광고'!$I:$I,$C$4,'무신사 메타 광고'!$D:$D,$B829))</f>
        <v>0</v>
      </c>
      <c r="E829" s="11">
        <f t="shared" si="38"/>
        <v>0</v>
      </c>
      <c r="F829" s="12" t="str">
        <f t="shared" si="46"/>
        <v xml:space="preserve"> </v>
      </c>
      <c r="G829" s="10">
        <f>IF($C$4="", SUMIFS('무신사 메타 광고'!$K:$K, '무신사 메타 광고'!$D:$D, $B829), SUMIFS('무신사 메타 광고'!$K:$K,'무신사 메타 광고'!$I:$I,$C$4,'무신사 메타 광고'!D:D,$B829))</f>
        <v>0</v>
      </c>
      <c r="H829" s="10">
        <f>IF($C$4="", SUMIFS('무신사 메타 광고'!$N:$N, '무신사 메타 광고'!$D:$D, $B829),SUMIFS('무신사 메타 광고'!$N:$N,'무신사 메타 광고'!$I:$I,$C$4,'무신사 메타 광고'!$D:$D,$B829))</f>
        <v>0</v>
      </c>
      <c r="I829" s="10">
        <f>IF($C$4="", SUMIFS('무신사 메타 광고'!$U:$U, '무신사 메타 광고'!$D:$D, $B829),SUMIFS('무신사 메타 광고'!$U:$U,'무신사 메타 광고'!$I:$I,$C$4,'무신사 메타 광고'!$D:$D,$B829))</f>
        <v>0</v>
      </c>
      <c r="J829" s="11">
        <f t="shared" si="39"/>
        <v>0</v>
      </c>
      <c r="K829" s="11">
        <f t="shared" si="40"/>
        <v>0</v>
      </c>
      <c r="L829" s="12" t="str">
        <f t="shared" si="41"/>
        <v xml:space="preserve"> </v>
      </c>
      <c r="N829" s="10">
        <f>IF($C$4="", SUMIFS('무신사 메타 광고'!$X:$X, '무신사 메타 광고'!$D:$D, $B829),SUMIFS('무신사 메타 광고'!$X:$X,'무신사 메타 광고'!I:I,$C$4,'무신사 메타 광고'!D:D,$B829))</f>
        <v>0</v>
      </c>
      <c r="O829" s="11">
        <f t="shared" si="42"/>
        <v>0</v>
      </c>
      <c r="R829" s="13"/>
      <c r="S829" s="10">
        <f>IF($S$4="", SUMIFS('무신사 메타 광고'!$L:$L, '무신사 메타 광고'!$C:$C, $R829),SUMIFS('무신사 메타 광고'!L:L,'무신사 메타 광고'!$I:$I,$S$4,'무신사 메타 광고'!$C:$C,$R829))</f>
        <v>0</v>
      </c>
      <c r="T829" s="10">
        <f>IF($S$4="", SUMIFS('무신사 메타 광고'!$V:$V, '무신사 메타 광고'!$C:$C, $R829),SUMIFS('무신사 메타 광고'!$V:$V,'무신사 메타 광고'!$I:$I,$S$4,'무신사 메타 광고'!$C:$C,$R829))</f>
        <v>0</v>
      </c>
      <c r="U829" s="11">
        <f t="shared" si="43"/>
        <v>0</v>
      </c>
      <c r="V829" s="12" t="str">
        <f t="shared" si="47"/>
        <v xml:space="preserve"> </v>
      </c>
      <c r="W829" s="10">
        <f>IF($S$4="", SUMIFS('무신사 메타 광고'!$K:$K, '무신사 메타 광고'!$C:$C, $R829),SUMIFS('무신사 메타 광고'!$K:$K,'무신사 메타 광고'!$I:$I,$S$4,'무신사 메타 광고'!$C:$C,$R829))</f>
        <v>0</v>
      </c>
      <c r="X829" s="10">
        <f>IF($S$4="", SUMIFS('무신사 메타 광고'!$N:$N, '무신사 메타 광고'!$C:$C, $R829),SUMIFS('무신사 메타 광고'!$N:$N,'무신사 메타 광고'!$I:$I,$S$4,'무신사 메타 광고'!$C:$C,$R829))</f>
        <v>0</v>
      </c>
      <c r="Y829" s="11">
        <f t="shared" si="44"/>
        <v>0</v>
      </c>
      <c r="Z829" s="12" t="str">
        <f t="shared" si="48"/>
        <v xml:space="preserve"> </v>
      </c>
      <c r="AB829" s="10">
        <f>IF($S$4="", SUMIFS('무신사 메타 광고'!$X:$X, '무신사 메타 광고'!$C:$C, $R829),SUMIFS('무신사 메타 광고'!$X:$X,'무신사 메타 광고'!$I:$I,$S$4,'무신사 메타 광고'!$C:$C,$R829))</f>
        <v>0</v>
      </c>
      <c r="AC829" s="11">
        <f t="shared" si="45"/>
        <v>0</v>
      </c>
    </row>
    <row r="830" spans="2:29">
      <c r="B830" s="9"/>
      <c r="C830" s="10">
        <f>IF($C$4="", SUMIFS('무신사 메타 광고'!$L:$L, '무신사 메타 광고'!$D:$D, $B830), SUMIFS('무신사 메타 광고'!$L:$L, '무신사 메타 광고'!$I:$I, $C$4, '무신사 메타 광고'!$D:$D, $B830))</f>
        <v>0</v>
      </c>
      <c r="D830" s="10">
        <f>IF($C$4="", SUMIFS('무신사 메타 광고'!$V:$V, '무신사 메타 광고'!$D:$D, $B830), SUMIFS('무신사 메타 광고'!$V:$V,'무신사 메타 광고'!$I:$I,$C$4,'무신사 메타 광고'!$D:$D,$B830))</f>
        <v>0</v>
      </c>
      <c r="E830" s="11">
        <f t="shared" si="38"/>
        <v>0</v>
      </c>
      <c r="F830" s="12" t="str">
        <f t="shared" si="46"/>
        <v xml:space="preserve"> </v>
      </c>
      <c r="G830" s="10">
        <f>IF($C$4="", SUMIFS('무신사 메타 광고'!$K:$K, '무신사 메타 광고'!$D:$D, $B830), SUMIFS('무신사 메타 광고'!$K:$K,'무신사 메타 광고'!$I:$I,$C$4,'무신사 메타 광고'!D:D,$B830))</f>
        <v>0</v>
      </c>
      <c r="H830" s="10">
        <f>IF($C$4="", SUMIFS('무신사 메타 광고'!$N:$N, '무신사 메타 광고'!$D:$D, $B830),SUMIFS('무신사 메타 광고'!$N:$N,'무신사 메타 광고'!$I:$I,$C$4,'무신사 메타 광고'!$D:$D,$B830))</f>
        <v>0</v>
      </c>
      <c r="I830" s="10">
        <f>IF($C$4="", SUMIFS('무신사 메타 광고'!$U:$U, '무신사 메타 광고'!$D:$D, $B830),SUMIFS('무신사 메타 광고'!$U:$U,'무신사 메타 광고'!$I:$I,$C$4,'무신사 메타 광고'!$D:$D,$B830))</f>
        <v>0</v>
      </c>
      <c r="J830" s="11">
        <f t="shared" si="39"/>
        <v>0</v>
      </c>
      <c r="K830" s="11">
        <f t="shared" si="40"/>
        <v>0</v>
      </c>
      <c r="L830" s="12" t="str">
        <f t="shared" si="41"/>
        <v xml:space="preserve"> </v>
      </c>
      <c r="N830" s="10">
        <f>IF($C$4="", SUMIFS('무신사 메타 광고'!$X:$X, '무신사 메타 광고'!$D:$D, $B830),SUMIFS('무신사 메타 광고'!$X:$X,'무신사 메타 광고'!I:I,$C$4,'무신사 메타 광고'!D:D,$B830))</f>
        <v>0</v>
      </c>
      <c r="O830" s="11">
        <f t="shared" si="42"/>
        <v>0</v>
      </c>
      <c r="R830" s="13"/>
      <c r="S830" s="10">
        <f>IF($S$4="", SUMIFS('무신사 메타 광고'!$L:$L, '무신사 메타 광고'!$C:$C, $R830),SUMIFS('무신사 메타 광고'!L:L,'무신사 메타 광고'!$I:$I,$S$4,'무신사 메타 광고'!$C:$C,$R830))</f>
        <v>0</v>
      </c>
      <c r="T830" s="10">
        <f>IF($S$4="", SUMIFS('무신사 메타 광고'!$V:$V, '무신사 메타 광고'!$C:$C, $R830),SUMIFS('무신사 메타 광고'!$V:$V,'무신사 메타 광고'!$I:$I,$S$4,'무신사 메타 광고'!$C:$C,$R830))</f>
        <v>0</v>
      </c>
      <c r="U830" s="11">
        <f t="shared" si="43"/>
        <v>0</v>
      </c>
      <c r="V830" s="12" t="str">
        <f t="shared" si="47"/>
        <v xml:space="preserve"> </v>
      </c>
      <c r="W830" s="10">
        <f>IF($S$4="", SUMIFS('무신사 메타 광고'!$K:$K, '무신사 메타 광고'!$C:$C, $R830),SUMIFS('무신사 메타 광고'!$K:$K,'무신사 메타 광고'!$I:$I,$S$4,'무신사 메타 광고'!$C:$C,$R830))</f>
        <v>0</v>
      </c>
      <c r="X830" s="10">
        <f>IF($S$4="", SUMIFS('무신사 메타 광고'!$N:$N, '무신사 메타 광고'!$C:$C, $R830),SUMIFS('무신사 메타 광고'!$N:$N,'무신사 메타 광고'!$I:$I,$S$4,'무신사 메타 광고'!$C:$C,$R830))</f>
        <v>0</v>
      </c>
      <c r="Y830" s="11">
        <f t="shared" si="44"/>
        <v>0</v>
      </c>
      <c r="Z830" s="12" t="str">
        <f t="shared" si="48"/>
        <v xml:space="preserve"> </v>
      </c>
      <c r="AB830" s="10">
        <f>IF($S$4="", SUMIFS('무신사 메타 광고'!$X:$X, '무신사 메타 광고'!$C:$C, $R830),SUMIFS('무신사 메타 광고'!$X:$X,'무신사 메타 광고'!$I:$I,$S$4,'무신사 메타 광고'!$C:$C,$R830))</f>
        <v>0</v>
      </c>
      <c r="AC830" s="11">
        <f t="shared" si="45"/>
        <v>0</v>
      </c>
    </row>
    <row r="831" spans="2:29">
      <c r="B831" s="9"/>
      <c r="C831" s="10">
        <f>IF($C$4="", SUMIFS('무신사 메타 광고'!$L:$L, '무신사 메타 광고'!$D:$D, $B831), SUMIFS('무신사 메타 광고'!$L:$L, '무신사 메타 광고'!$I:$I, $C$4, '무신사 메타 광고'!$D:$D, $B831))</f>
        <v>0</v>
      </c>
      <c r="D831" s="10">
        <f>IF($C$4="", SUMIFS('무신사 메타 광고'!$V:$V, '무신사 메타 광고'!$D:$D, $B831), SUMIFS('무신사 메타 광고'!$V:$V,'무신사 메타 광고'!$I:$I,$C$4,'무신사 메타 광고'!$D:$D,$B831))</f>
        <v>0</v>
      </c>
      <c r="E831" s="11">
        <f t="shared" si="38"/>
        <v>0</v>
      </c>
      <c r="F831" s="12" t="str">
        <f t="shared" si="46"/>
        <v xml:space="preserve"> </v>
      </c>
      <c r="G831" s="10">
        <f>IF($C$4="", SUMIFS('무신사 메타 광고'!$K:$K, '무신사 메타 광고'!$D:$D, $B831), SUMIFS('무신사 메타 광고'!$K:$K,'무신사 메타 광고'!$I:$I,$C$4,'무신사 메타 광고'!D:D,$B831))</f>
        <v>0</v>
      </c>
      <c r="H831" s="10">
        <f>IF($C$4="", SUMIFS('무신사 메타 광고'!$N:$N, '무신사 메타 광고'!$D:$D, $B831),SUMIFS('무신사 메타 광고'!$N:$N,'무신사 메타 광고'!$I:$I,$C$4,'무신사 메타 광고'!$D:$D,$B831))</f>
        <v>0</v>
      </c>
      <c r="I831" s="10">
        <f>IF($C$4="", SUMIFS('무신사 메타 광고'!$U:$U, '무신사 메타 광고'!$D:$D, $B831),SUMIFS('무신사 메타 광고'!$U:$U,'무신사 메타 광고'!$I:$I,$C$4,'무신사 메타 광고'!$D:$D,$B831))</f>
        <v>0</v>
      </c>
      <c r="J831" s="11">
        <f t="shared" si="39"/>
        <v>0</v>
      </c>
      <c r="K831" s="11">
        <f t="shared" si="40"/>
        <v>0</v>
      </c>
      <c r="L831" s="12" t="str">
        <f t="shared" si="41"/>
        <v xml:space="preserve"> </v>
      </c>
      <c r="N831" s="10">
        <f>IF($C$4="", SUMIFS('무신사 메타 광고'!$X:$X, '무신사 메타 광고'!$D:$D, $B831),SUMIFS('무신사 메타 광고'!$X:$X,'무신사 메타 광고'!I:I,$C$4,'무신사 메타 광고'!D:D,$B831))</f>
        <v>0</v>
      </c>
      <c r="O831" s="11">
        <f t="shared" si="42"/>
        <v>0</v>
      </c>
      <c r="R831" s="13"/>
      <c r="S831" s="10">
        <f>IF($S$4="", SUMIFS('무신사 메타 광고'!$L:$L, '무신사 메타 광고'!$C:$C, $R831),SUMIFS('무신사 메타 광고'!L:L,'무신사 메타 광고'!$I:$I,$S$4,'무신사 메타 광고'!$C:$C,$R831))</f>
        <v>0</v>
      </c>
      <c r="T831" s="10">
        <f>IF($S$4="", SUMIFS('무신사 메타 광고'!$V:$V, '무신사 메타 광고'!$C:$C, $R831),SUMIFS('무신사 메타 광고'!$V:$V,'무신사 메타 광고'!$I:$I,$S$4,'무신사 메타 광고'!$C:$C,$R831))</f>
        <v>0</v>
      </c>
      <c r="U831" s="11">
        <f t="shared" si="43"/>
        <v>0</v>
      </c>
      <c r="V831" s="12" t="str">
        <f t="shared" si="47"/>
        <v xml:space="preserve"> </v>
      </c>
      <c r="W831" s="10">
        <f>IF($S$4="", SUMIFS('무신사 메타 광고'!$K:$K, '무신사 메타 광고'!$C:$C, $R831),SUMIFS('무신사 메타 광고'!$K:$K,'무신사 메타 광고'!$I:$I,$S$4,'무신사 메타 광고'!$C:$C,$R831))</f>
        <v>0</v>
      </c>
      <c r="X831" s="10">
        <f>IF($S$4="", SUMIFS('무신사 메타 광고'!$N:$N, '무신사 메타 광고'!$C:$C, $R831),SUMIFS('무신사 메타 광고'!$N:$N,'무신사 메타 광고'!$I:$I,$S$4,'무신사 메타 광고'!$C:$C,$R831))</f>
        <v>0</v>
      </c>
      <c r="Y831" s="11">
        <f t="shared" si="44"/>
        <v>0</v>
      </c>
      <c r="Z831" s="12" t="str">
        <f t="shared" si="48"/>
        <v xml:space="preserve"> </v>
      </c>
      <c r="AB831" s="10">
        <f>IF($S$4="", SUMIFS('무신사 메타 광고'!$X:$X, '무신사 메타 광고'!$C:$C, $R831),SUMIFS('무신사 메타 광고'!$X:$X,'무신사 메타 광고'!$I:$I,$S$4,'무신사 메타 광고'!$C:$C,$R831))</f>
        <v>0</v>
      </c>
      <c r="AC831" s="11">
        <f t="shared" si="45"/>
        <v>0</v>
      </c>
    </row>
    <row r="832" spans="2:29">
      <c r="B832" s="9"/>
      <c r="C832" s="10">
        <f>IF($C$4="", SUMIFS('무신사 메타 광고'!$L:$L, '무신사 메타 광고'!$D:$D, $B832), SUMIFS('무신사 메타 광고'!$L:$L, '무신사 메타 광고'!$I:$I, $C$4, '무신사 메타 광고'!$D:$D, $B832))</f>
        <v>0</v>
      </c>
      <c r="D832" s="10">
        <f>IF($C$4="", SUMIFS('무신사 메타 광고'!$V:$V, '무신사 메타 광고'!$D:$D, $B832), SUMIFS('무신사 메타 광고'!$V:$V,'무신사 메타 광고'!$I:$I,$C$4,'무신사 메타 광고'!$D:$D,$B832))</f>
        <v>0</v>
      </c>
      <c r="E832" s="11">
        <f t="shared" si="38"/>
        <v>0</v>
      </c>
      <c r="F832" s="12" t="str">
        <f t="shared" si="46"/>
        <v xml:space="preserve"> </v>
      </c>
      <c r="G832" s="10">
        <f>IF($C$4="", SUMIFS('무신사 메타 광고'!$K:$K, '무신사 메타 광고'!$D:$D, $B832), SUMIFS('무신사 메타 광고'!$K:$K,'무신사 메타 광고'!$I:$I,$C$4,'무신사 메타 광고'!D:D,$B832))</f>
        <v>0</v>
      </c>
      <c r="H832" s="10">
        <f>IF($C$4="", SUMIFS('무신사 메타 광고'!$N:$N, '무신사 메타 광고'!$D:$D, $B832),SUMIFS('무신사 메타 광고'!$N:$N,'무신사 메타 광고'!$I:$I,$C$4,'무신사 메타 광고'!$D:$D,$B832))</f>
        <v>0</v>
      </c>
      <c r="I832" s="10">
        <f>IF($C$4="", SUMIFS('무신사 메타 광고'!$U:$U, '무신사 메타 광고'!$D:$D, $B832),SUMIFS('무신사 메타 광고'!$U:$U,'무신사 메타 광고'!$I:$I,$C$4,'무신사 메타 광고'!$D:$D,$B832))</f>
        <v>0</v>
      </c>
      <c r="J832" s="11">
        <f t="shared" si="39"/>
        <v>0</v>
      </c>
      <c r="K832" s="11">
        <f t="shared" si="40"/>
        <v>0</v>
      </c>
      <c r="L832" s="12" t="str">
        <f t="shared" si="41"/>
        <v xml:space="preserve"> </v>
      </c>
      <c r="N832" s="10">
        <f>IF($C$4="", SUMIFS('무신사 메타 광고'!$X:$X, '무신사 메타 광고'!$D:$D, $B832),SUMIFS('무신사 메타 광고'!$X:$X,'무신사 메타 광고'!I:I,$C$4,'무신사 메타 광고'!D:D,$B832))</f>
        <v>0</v>
      </c>
      <c r="O832" s="11">
        <f t="shared" si="42"/>
        <v>0</v>
      </c>
      <c r="R832" s="13"/>
      <c r="S832" s="10">
        <f>IF($S$4="", SUMIFS('무신사 메타 광고'!$L:$L, '무신사 메타 광고'!$C:$C, $R832),SUMIFS('무신사 메타 광고'!L:L,'무신사 메타 광고'!$I:$I,$S$4,'무신사 메타 광고'!$C:$C,$R832))</f>
        <v>0</v>
      </c>
      <c r="T832" s="10">
        <f>IF($S$4="", SUMIFS('무신사 메타 광고'!$V:$V, '무신사 메타 광고'!$C:$C, $R832),SUMIFS('무신사 메타 광고'!$V:$V,'무신사 메타 광고'!$I:$I,$S$4,'무신사 메타 광고'!$C:$C,$R832))</f>
        <v>0</v>
      </c>
      <c r="U832" s="11">
        <f t="shared" si="43"/>
        <v>0</v>
      </c>
      <c r="V832" s="12" t="str">
        <f t="shared" si="47"/>
        <v xml:space="preserve"> </v>
      </c>
      <c r="W832" s="10">
        <f>IF($S$4="", SUMIFS('무신사 메타 광고'!$K:$K, '무신사 메타 광고'!$C:$C, $R832),SUMIFS('무신사 메타 광고'!$K:$K,'무신사 메타 광고'!$I:$I,$S$4,'무신사 메타 광고'!$C:$C,$R832))</f>
        <v>0</v>
      </c>
      <c r="X832" s="10">
        <f>IF($S$4="", SUMIFS('무신사 메타 광고'!$N:$N, '무신사 메타 광고'!$C:$C, $R832),SUMIFS('무신사 메타 광고'!$N:$N,'무신사 메타 광고'!$I:$I,$S$4,'무신사 메타 광고'!$C:$C,$R832))</f>
        <v>0</v>
      </c>
      <c r="Y832" s="11">
        <f t="shared" si="44"/>
        <v>0</v>
      </c>
      <c r="Z832" s="12" t="str">
        <f t="shared" si="48"/>
        <v xml:space="preserve"> </v>
      </c>
      <c r="AB832" s="10">
        <f>IF($S$4="", SUMIFS('무신사 메타 광고'!$X:$X, '무신사 메타 광고'!$C:$C, $R832),SUMIFS('무신사 메타 광고'!$X:$X,'무신사 메타 광고'!$I:$I,$S$4,'무신사 메타 광고'!$C:$C,$R832))</f>
        <v>0</v>
      </c>
      <c r="AC832" s="11">
        <f t="shared" si="45"/>
        <v>0</v>
      </c>
    </row>
    <row r="833" spans="2:29">
      <c r="B833" s="9"/>
      <c r="C833" s="10">
        <f>IF($C$4="", SUMIFS('무신사 메타 광고'!$L:$L, '무신사 메타 광고'!$D:$D, $B833), SUMIFS('무신사 메타 광고'!$L:$L, '무신사 메타 광고'!$I:$I, $C$4, '무신사 메타 광고'!$D:$D, $B833))</f>
        <v>0</v>
      </c>
      <c r="D833" s="10">
        <f>IF($C$4="", SUMIFS('무신사 메타 광고'!$V:$V, '무신사 메타 광고'!$D:$D, $B833), SUMIFS('무신사 메타 광고'!$V:$V,'무신사 메타 광고'!$I:$I,$C$4,'무신사 메타 광고'!$D:$D,$B833))</f>
        <v>0</v>
      </c>
      <c r="E833" s="11">
        <f t="shared" si="38"/>
        <v>0</v>
      </c>
      <c r="F833" s="12" t="str">
        <f t="shared" si="46"/>
        <v xml:space="preserve"> </v>
      </c>
      <c r="G833" s="10">
        <f>IF($C$4="", SUMIFS('무신사 메타 광고'!$K:$K, '무신사 메타 광고'!$D:$D, $B833), SUMIFS('무신사 메타 광고'!$K:$K,'무신사 메타 광고'!$I:$I,$C$4,'무신사 메타 광고'!D:D,$B833))</f>
        <v>0</v>
      </c>
      <c r="H833" s="10">
        <f>IF($C$4="", SUMIFS('무신사 메타 광고'!$N:$N, '무신사 메타 광고'!$D:$D, $B833),SUMIFS('무신사 메타 광고'!$N:$N,'무신사 메타 광고'!$I:$I,$C$4,'무신사 메타 광고'!$D:$D,$B833))</f>
        <v>0</v>
      </c>
      <c r="I833" s="10">
        <f>IF($C$4="", SUMIFS('무신사 메타 광고'!$U:$U, '무신사 메타 광고'!$D:$D, $B833),SUMIFS('무신사 메타 광고'!$U:$U,'무신사 메타 광고'!$I:$I,$C$4,'무신사 메타 광고'!$D:$D,$B833))</f>
        <v>0</v>
      </c>
      <c r="J833" s="11">
        <f t="shared" si="39"/>
        <v>0</v>
      </c>
      <c r="K833" s="11">
        <f t="shared" si="40"/>
        <v>0</v>
      </c>
      <c r="L833" s="12" t="str">
        <f t="shared" si="41"/>
        <v xml:space="preserve"> </v>
      </c>
      <c r="N833" s="10">
        <f>IF($C$4="", SUMIFS('무신사 메타 광고'!$X:$X, '무신사 메타 광고'!$D:$D, $B833),SUMIFS('무신사 메타 광고'!$X:$X,'무신사 메타 광고'!I:I,$C$4,'무신사 메타 광고'!D:D,$B833))</f>
        <v>0</v>
      </c>
      <c r="O833" s="11">
        <f t="shared" si="42"/>
        <v>0</v>
      </c>
      <c r="R833" s="13"/>
      <c r="S833" s="10">
        <f>IF($S$4="", SUMIFS('무신사 메타 광고'!$L:$L, '무신사 메타 광고'!$C:$C, $R833),SUMIFS('무신사 메타 광고'!L:L,'무신사 메타 광고'!$I:$I,$S$4,'무신사 메타 광고'!$C:$C,$R833))</f>
        <v>0</v>
      </c>
      <c r="T833" s="10">
        <f>IF($S$4="", SUMIFS('무신사 메타 광고'!$V:$V, '무신사 메타 광고'!$C:$C, $R833),SUMIFS('무신사 메타 광고'!$V:$V,'무신사 메타 광고'!$I:$I,$S$4,'무신사 메타 광고'!$C:$C,$R833))</f>
        <v>0</v>
      </c>
      <c r="U833" s="11">
        <f t="shared" si="43"/>
        <v>0</v>
      </c>
      <c r="V833" s="12" t="str">
        <f t="shared" si="47"/>
        <v xml:space="preserve"> </v>
      </c>
      <c r="W833" s="10">
        <f>IF($S$4="", SUMIFS('무신사 메타 광고'!$K:$K, '무신사 메타 광고'!$C:$C, $R833),SUMIFS('무신사 메타 광고'!$K:$K,'무신사 메타 광고'!$I:$I,$S$4,'무신사 메타 광고'!$C:$C,$R833))</f>
        <v>0</v>
      </c>
      <c r="X833" s="10">
        <f>IF($S$4="", SUMIFS('무신사 메타 광고'!$N:$N, '무신사 메타 광고'!$C:$C, $R833),SUMIFS('무신사 메타 광고'!$N:$N,'무신사 메타 광고'!$I:$I,$S$4,'무신사 메타 광고'!$C:$C,$R833))</f>
        <v>0</v>
      </c>
      <c r="Y833" s="11">
        <f t="shared" si="44"/>
        <v>0</v>
      </c>
      <c r="Z833" s="12" t="str">
        <f t="shared" si="48"/>
        <v xml:space="preserve"> </v>
      </c>
      <c r="AB833" s="10">
        <f>IF($S$4="", SUMIFS('무신사 메타 광고'!$X:$X, '무신사 메타 광고'!$C:$C, $R833),SUMIFS('무신사 메타 광고'!$X:$X,'무신사 메타 광고'!$I:$I,$S$4,'무신사 메타 광고'!$C:$C,$R833))</f>
        <v>0</v>
      </c>
      <c r="AC833" s="11">
        <f t="shared" si="45"/>
        <v>0</v>
      </c>
    </row>
    <row r="834" spans="2:29">
      <c r="B834" s="9"/>
      <c r="C834" s="10">
        <f>IF($C$4="", SUMIFS('무신사 메타 광고'!$L:$L, '무신사 메타 광고'!$D:$D, $B834), SUMIFS('무신사 메타 광고'!$L:$L, '무신사 메타 광고'!$I:$I, $C$4, '무신사 메타 광고'!$D:$D, $B834))</f>
        <v>0</v>
      </c>
      <c r="D834" s="10">
        <f>IF($C$4="", SUMIFS('무신사 메타 광고'!$V:$V, '무신사 메타 광고'!$D:$D, $B834), SUMIFS('무신사 메타 광고'!$V:$V,'무신사 메타 광고'!$I:$I,$C$4,'무신사 메타 광고'!$D:$D,$B834))</f>
        <v>0</v>
      </c>
      <c r="E834" s="11">
        <f t="shared" si="38"/>
        <v>0</v>
      </c>
      <c r="F834" s="12" t="str">
        <f t="shared" si="46"/>
        <v xml:space="preserve"> </v>
      </c>
      <c r="G834" s="10">
        <f>IF($C$4="", SUMIFS('무신사 메타 광고'!$K:$K, '무신사 메타 광고'!$D:$D, $B834), SUMIFS('무신사 메타 광고'!$K:$K,'무신사 메타 광고'!$I:$I,$C$4,'무신사 메타 광고'!D:D,$B834))</f>
        <v>0</v>
      </c>
      <c r="H834" s="10">
        <f>IF($C$4="", SUMIFS('무신사 메타 광고'!$N:$N, '무신사 메타 광고'!$D:$D, $B834),SUMIFS('무신사 메타 광고'!$N:$N,'무신사 메타 광고'!$I:$I,$C$4,'무신사 메타 광고'!$D:$D,$B834))</f>
        <v>0</v>
      </c>
      <c r="I834" s="10">
        <f>IF($C$4="", SUMIFS('무신사 메타 광고'!$U:$U, '무신사 메타 광고'!$D:$D, $B834),SUMIFS('무신사 메타 광고'!$U:$U,'무신사 메타 광고'!$I:$I,$C$4,'무신사 메타 광고'!$D:$D,$B834))</f>
        <v>0</v>
      </c>
      <c r="J834" s="11">
        <f t="shared" si="39"/>
        <v>0</v>
      </c>
      <c r="K834" s="11">
        <f t="shared" si="40"/>
        <v>0</v>
      </c>
      <c r="L834" s="12" t="str">
        <f t="shared" si="41"/>
        <v xml:space="preserve"> </v>
      </c>
      <c r="N834" s="10">
        <f>IF($C$4="", SUMIFS('무신사 메타 광고'!$X:$X, '무신사 메타 광고'!$D:$D, $B834),SUMIFS('무신사 메타 광고'!$X:$X,'무신사 메타 광고'!I:I,$C$4,'무신사 메타 광고'!D:D,$B834))</f>
        <v>0</v>
      </c>
      <c r="O834" s="11">
        <f t="shared" si="42"/>
        <v>0</v>
      </c>
      <c r="R834" s="13"/>
      <c r="S834" s="10">
        <f>IF($S$4="", SUMIFS('무신사 메타 광고'!$L:$L, '무신사 메타 광고'!$C:$C, $R834),SUMIFS('무신사 메타 광고'!L:L,'무신사 메타 광고'!$I:$I,$S$4,'무신사 메타 광고'!$C:$C,$R834))</f>
        <v>0</v>
      </c>
      <c r="T834" s="10">
        <f>IF($S$4="", SUMIFS('무신사 메타 광고'!$V:$V, '무신사 메타 광고'!$C:$C, $R834),SUMIFS('무신사 메타 광고'!$V:$V,'무신사 메타 광고'!$I:$I,$S$4,'무신사 메타 광고'!$C:$C,$R834))</f>
        <v>0</v>
      </c>
      <c r="U834" s="11">
        <f t="shared" si="43"/>
        <v>0</v>
      </c>
      <c r="V834" s="12" t="str">
        <f t="shared" si="47"/>
        <v xml:space="preserve"> </v>
      </c>
      <c r="W834" s="10">
        <f>IF($S$4="", SUMIFS('무신사 메타 광고'!$K:$K, '무신사 메타 광고'!$C:$C, $R834),SUMIFS('무신사 메타 광고'!$K:$K,'무신사 메타 광고'!$I:$I,$S$4,'무신사 메타 광고'!$C:$C,$R834))</f>
        <v>0</v>
      </c>
      <c r="X834" s="10">
        <f>IF($S$4="", SUMIFS('무신사 메타 광고'!$N:$N, '무신사 메타 광고'!$C:$C, $R834),SUMIFS('무신사 메타 광고'!$N:$N,'무신사 메타 광고'!$I:$I,$S$4,'무신사 메타 광고'!$C:$C,$R834))</f>
        <v>0</v>
      </c>
      <c r="Y834" s="11">
        <f t="shared" si="44"/>
        <v>0</v>
      </c>
      <c r="Z834" s="12" t="str">
        <f t="shared" si="48"/>
        <v xml:space="preserve"> </v>
      </c>
      <c r="AB834" s="10">
        <f>IF($S$4="", SUMIFS('무신사 메타 광고'!$X:$X, '무신사 메타 광고'!$C:$C, $R834),SUMIFS('무신사 메타 광고'!$X:$X,'무신사 메타 광고'!$I:$I,$S$4,'무신사 메타 광고'!$C:$C,$R834))</f>
        <v>0</v>
      </c>
      <c r="AC834" s="11">
        <f t="shared" si="45"/>
        <v>0</v>
      </c>
    </row>
    <row r="835" spans="2:29">
      <c r="B835" s="9"/>
      <c r="C835" s="10">
        <f>IF($C$4="", SUMIFS('무신사 메타 광고'!$L:$L, '무신사 메타 광고'!$D:$D, $B835), SUMIFS('무신사 메타 광고'!$L:$L, '무신사 메타 광고'!$I:$I, $C$4, '무신사 메타 광고'!$D:$D, $B835))</f>
        <v>0</v>
      </c>
      <c r="D835" s="10">
        <f>IF($C$4="", SUMIFS('무신사 메타 광고'!$V:$V, '무신사 메타 광고'!$D:$D, $B835), SUMIFS('무신사 메타 광고'!$V:$V,'무신사 메타 광고'!$I:$I,$C$4,'무신사 메타 광고'!$D:$D,$B835))</f>
        <v>0</v>
      </c>
      <c r="E835" s="11">
        <f t="shared" si="38"/>
        <v>0</v>
      </c>
      <c r="F835" s="12" t="str">
        <f t="shared" si="46"/>
        <v xml:space="preserve"> </v>
      </c>
      <c r="G835" s="10">
        <f>IF($C$4="", SUMIFS('무신사 메타 광고'!$K:$K, '무신사 메타 광고'!$D:$D, $B835), SUMIFS('무신사 메타 광고'!$K:$K,'무신사 메타 광고'!$I:$I,$C$4,'무신사 메타 광고'!D:D,$B835))</f>
        <v>0</v>
      </c>
      <c r="H835" s="10">
        <f>IF($C$4="", SUMIFS('무신사 메타 광고'!$N:$N, '무신사 메타 광고'!$D:$D, $B835),SUMIFS('무신사 메타 광고'!$N:$N,'무신사 메타 광고'!$I:$I,$C$4,'무신사 메타 광고'!$D:$D,$B835))</f>
        <v>0</v>
      </c>
      <c r="I835" s="10">
        <f>IF($C$4="", SUMIFS('무신사 메타 광고'!$U:$U, '무신사 메타 광고'!$D:$D, $B835),SUMIFS('무신사 메타 광고'!$U:$U,'무신사 메타 광고'!$I:$I,$C$4,'무신사 메타 광고'!$D:$D,$B835))</f>
        <v>0</v>
      </c>
      <c r="J835" s="11">
        <f t="shared" si="39"/>
        <v>0</v>
      </c>
      <c r="K835" s="11">
        <f t="shared" si="40"/>
        <v>0</v>
      </c>
      <c r="L835" s="12" t="str">
        <f t="shared" si="41"/>
        <v xml:space="preserve"> </v>
      </c>
      <c r="N835" s="10">
        <f>IF($C$4="", SUMIFS('무신사 메타 광고'!$X:$X, '무신사 메타 광고'!$D:$D, $B835),SUMIFS('무신사 메타 광고'!$X:$X,'무신사 메타 광고'!I:I,$C$4,'무신사 메타 광고'!D:D,$B835))</f>
        <v>0</v>
      </c>
      <c r="O835" s="11">
        <f t="shared" si="42"/>
        <v>0</v>
      </c>
      <c r="R835" s="13"/>
      <c r="S835" s="10">
        <f>IF($S$4="", SUMIFS('무신사 메타 광고'!$L:$L, '무신사 메타 광고'!$C:$C, $R835),SUMIFS('무신사 메타 광고'!L:L,'무신사 메타 광고'!$I:$I,$S$4,'무신사 메타 광고'!$C:$C,$R835))</f>
        <v>0</v>
      </c>
      <c r="T835" s="10">
        <f>IF($S$4="", SUMIFS('무신사 메타 광고'!$V:$V, '무신사 메타 광고'!$C:$C, $R835),SUMIFS('무신사 메타 광고'!$V:$V,'무신사 메타 광고'!$I:$I,$S$4,'무신사 메타 광고'!$C:$C,$R835))</f>
        <v>0</v>
      </c>
      <c r="U835" s="11">
        <f t="shared" si="43"/>
        <v>0</v>
      </c>
      <c r="V835" s="12" t="str">
        <f t="shared" si="47"/>
        <v xml:space="preserve"> </v>
      </c>
      <c r="W835" s="10">
        <f>IF($S$4="", SUMIFS('무신사 메타 광고'!$K:$K, '무신사 메타 광고'!$C:$C, $R835),SUMIFS('무신사 메타 광고'!$K:$K,'무신사 메타 광고'!$I:$I,$S$4,'무신사 메타 광고'!$C:$C,$R835))</f>
        <v>0</v>
      </c>
      <c r="X835" s="10">
        <f>IF($S$4="", SUMIFS('무신사 메타 광고'!$N:$N, '무신사 메타 광고'!$C:$C, $R835),SUMIFS('무신사 메타 광고'!$N:$N,'무신사 메타 광고'!$I:$I,$S$4,'무신사 메타 광고'!$C:$C,$R835))</f>
        <v>0</v>
      </c>
      <c r="Y835" s="11">
        <f t="shared" si="44"/>
        <v>0</v>
      </c>
      <c r="Z835" s="12" t="str">
        <f t="shared" si="48"/>
        <v xml:space="preserve"> </v>
      </c>
      <c r="AB835" s="10">
        <f>IF($S$4="", SUMIFS('무신사 메타 광고'!$X:$X, '무신사 메타 광고'!$C:$C, $R835),SUMIFS('무신사 메타 광고'!$X:$X,'무신사 메타 광고'!$I:$I,$S$4,'무신사 메타 광고'!$C:$C,$R835))</f>
        <v>0</v>
      </c>
      <c r="AC835" s="11">
        <f t="shared" si="45"/>
        <v>0</v>
      </c>
    </row>
    <row r="836" spans="2:29">
      <c r="B836" s="9"/>
      <c r="C836" s="10">
        <f>IF($C$4="", SUMIFS('무신사 메타 광고'!$L:$L, '무신사 메타 광고'!$D:$D, $B836), SUMIFS('무신사 메타 광고'!$L:$L, '무신사 메타 광고'!$I:$I, $C$4, '무신사 메타 광고'!$D:$D, $B836))</f>
        <v>0</v>
      </c>
      <c r="D836" s="10">
        <f>IF($C$4="", SUMIFS('무신사 메타 광고'!$V:$V, '무신사 메타 광고'!$D:$D, $B836), SUMIFS('무신사 메타 광고'!$V:$V,'무신사 메타 광고'!$I:$I,$C$4,'무신사 메타 광고'!$D:$D,$B836))</f>
        <v>0</v>
      </c>
      <c r="E836" s="11">
        <f t="shared" si="38"/>
        <v>0</v>
      </c>
      <c r="F836" s="12" t="str">
        <f t="shared" si="46"/>
        <v xml:space="preserve"> </v>
      </c>
      <c r="G836" s="10">
        <f>IF($C$4="", SUMIFS('무신사 메타 광고'!$K:$K, '무신사 메타 광고'!$D:$D, $B836), SUMIFS('무신사 메타 광고'!$K:$K,'무신사 메타 광고'!$I:$I,$C$4,'무신사 메타 광고'!D:D,$B836))</f>
        <v>0</v>
      </c>
      <c r="H836" s="10">
        <f>IF($C$4="", SUMIFS('무신사 메타 광고'!$N:$N, '무신사 메타 광고'!$D:$D, $B836),SUMIFS('무신사 메타 광고'!$N:$N,'무신사 메타 광고'!$I:$I,$C$4,'무신사 메타 광고'!$D:$D,$B836))</f>
        <v>0</v>
      </c>
      <c r="I836" s="10">
        <f>IF($C$4="", SUMIFS('무신사 메타 광고'!$U:$U, '무신사 메타 광고'!$D:$D, $B836),SUMIFS('무신사 메타 광고'!$U:$U,'무신사 메타 광고'!$I:$I,$C$4,'무신사 메타 광고'!$D:$D,$B836))</f>
        <v>0</v>
      </c>
      <c r="J836" s="11">
        <f t="shared" si="39"/>
        <v>0</v>
      </c>
      <c r="K836" s="11">
        <f t="shared" si="40"/>
        <v>0</v>
      </c>
      <c r="L836" s="12" t="str">
        <f t="shared" si="41"/>
        <v xml:space="preserve"> </v>
      </c>
      <c r="N836" s="10">
        <f>IF($C$4="", SUMIFS('무신사 메타 광고'!$X:$X, '무신사 메타 광고'!$D:$D, $B836),SUMIFS('무신사 메타 광고'!$X:$X,'무신사 메타 광고'!I:I,$C$4,'무신사 메타 광고'!D:D,$B836))</f>
        <v>0</v>
      </c>
      <c r="O836" s="11">
        <f t="shared" si="42"/>
        <v>0</v>
      </c>
      <c r="R836" s="13"/>
      <c r="S836" s="10">
        <f>IF($S$4="", SUMIFS('무신사 메타 광고'!$L:$L, '무신사 메타 광고'!$C:$C, $R836),SUMIFS('무신사 메타 광고'!L:L,'무신사 메타 광고'!$I:$I,$S$4,'무신사 메타 광고'!$C:$C,$R836))</f>
        <v>0</v>
      </c>
      <c r="T836" s="10">
        <f>IF($S$4="", SUMIFS('무신사 메타 광고'!$V:$V, '무신사 메타 광고'!$C:$C, $R836),SUMIFS('무신사 메타 광고'!$V:$V,'무신사 메타 광고'!$I:$I,$S$4,'무신사 메타 광고'!$C:$C,$R836))</f>
        <v>0</v>
      </c>
      <c r="U836" s="11">
        <f t="shared" si="43"/>
        <v>0</v>
      </c>
      <c r="V836" s="12" t="str">
        <f t="shared" si="47"/>
        <v xml:space="preserve"> </v>
      </c>
      <c r="W836" s="10">
        <f>IF($S$4="", SUMIFS('무신사 메타 광고'!$K:$K, '무신사 메타 광고'!$C:$C, $R836),SUMIFS('무신사 메타 광고'!$K:$K,'무신사 메타 광고'!$I:$I,$S$4,'무신사 메타 광고'!$C:$C,$R836))</f>
        <v>0</v>
      </c>
      <c r="X836" s="10">
        <f>IF($S$4="", SUMIFS('무신사 메타 광고'!$N:$N, '무신사 메타 광고'!$C:$C, $R836),SUMIFS('무신사 메타 광고'!$N:$N,'무신사 메타 광고'!$I:$I,$S$4,'무신사 메타 광고'!$C:$C,$R836))</f>
        <v>0</v>
      </c>
      <c r="Y836" s="11">
        <f t="shared" si="44"/>
        <v>0</v>
      </c>
      <c r="Z836" s="12" t="str">
        <f t="shared" si="48"/>
        <v xml:space="preserve"> </v>
      </c>
      <c r="AB836" s="10">
        <f>IF($S$4="", SUMIFS('무신사 메타 광고'!$X:$X, '무신사 메타 광고'!$C:$C, $R836),SUMIFS('무신사 메타 광고'!$X:$X,'무신사 메타 광고'!$I:$I,$S$4,'무신사 메타 광고'!$C:$C,$R836))</f>
        <v>0</v>
      </c>
      <c r="AC836" s="11">
        <f t="shared" si="45"/>
        <v>0</v>
      </c>
    </row>
    <row r="837" spans="2:29">
      <c r="B837" s="9"/>
      <c r="C837" s="10">
        <f>IF($C$4="", SUMIFS('무신사 메타 광고'!$L:$L, '무신사 메타 광고'!$D:$D, $B837), SUMIFS('무신사 메타 광고'!$L:$L, '무신사 메타 광고'!$I:$I, $C$4, '무신사 메타 광고'!$D:$D, $B837))</f>
        <v>0</v>
      </c>
      <c r="D837" s="10">
        <f>IF($C$4="", SUMIFS('무신사 메타 광고'!$V:$V, '무신사 메타 광고'!$D:$D, $B837), SUMIFS('무신사 메타 광고'!$V:$V,'무신사 메타 광고'!$I:$I,$C$4,'무신사 메타 광고'!$D:$D,$B837))</f>
        <v>0</v>
      </c>
      <c r="E837" s="11">
        <f t="shared" si="38"/>
        <v>0</v>
      </c>
      <c r="F837" s="12" t="str">
        <f t="shared" si="46"/>
        <v xml:space="preserve"> </v>
      </c>
      <c r="G837" s="10">
        <f>IF($C$4="", SUMIFS('무신사 메타 광고'!$K:$K, '무신사 메타 광고'!$D:$D, $B837), SUMIFS('무신사 메타 광고'!$K:$K,'무신사 메타 광고'!$I:$I,$C$4,'무신사 메타 광고'!D:D,$B837))</f>
        <v>0</v>
      </c>
      <c r="H837" s="10">
        <f>IF($C$4="", SUMIFS('무신사 메타 광고'!$N:$N, '무신사 메타 광고'!$D:$D, $B837),SUMIFS('무신사 메타 광고'!$N:$N,'무신사 메타 광고'!$I:$I,$C$4,'무신사 메타 광고'!$D:$D,$B837))</f>
        <v>0</v>
      </c>
      <c r="I837" s="10">
        <f>IF($C$4="", SUMIFS('무신사 메타 광고'!$U:$U, '무신사 메타 광고'!$D:$D, $B837),SUMIFS('무신사 메타 광고'!$U:$U,'무신사 메타 광고'!$I:$I,$C$4,'무신사 메타 광고'!$D:$D,$B837))</f>
        <v>0</v>
      </c>
      <c r="J837" s="11">
        <f t="shared" si="39"/>
        <v>0</v>
      </c>
      <c r="K837" s="11">
        <f t="shared" si="40"/>
        <v>0</v>
      </c>
      <c r="L837" s="12" t="str">
        <f t="shared" si="41"/>
        <v xml:space="preserve"> </v>
      </c>
      <c r="N837" s="10">
        <f>IF($C$4="", SUMIFS('무신사 메타 광고'!$X:$X, '무신사 메타 광고'!$D:$D, $B837),SUMIFS('무신사 메타 광고'!$X:$X,'무신사 메타 광고'!I:I,$C$4,'무신사 메타 광고'!D:D,$B837))</f>
        <v>0</v>
      </c>
      <c r="O837" s="11">
        <f t="shared" si="42"/>
        <v>0</v>
      </c>
      <c r="R837" s="13"/>
      <c r="S837" s="10">
        <f>IF($S$4="", SUMIFS('무신사 메타 광고'!$L:$L, '무신사 메타 광고'!$C:$C, $R837),SUMIFS('무신사 메타 광고'!L:L,'무신사 메타 광고'!$I:$I,$S$4,'무신사 메타 광고'!$C:$C,$R837))</f>
        <v>0</v>
      </c>
      <c r="T837" s="10">
        <f>IF($S$4="", SUMIFS('무신사 메타 광고'!$V:$V, '무신사 메타 광고'!$C:$C, $R837),SUMIFS('무신사 메타 광고'!$V:$V,'무신사 메타 광고'!$I:$I,$S$4,'무신사 메타 광고'!$C:$C,$R837))</f>
        <v>0</v>
      </c>
      <c r="U837" s="11">
        <f t="shared" si="43"/>
        <v>0</v>
      </c>
      <c r="V837" s="12" t="str">
        <f t="shared" si="47"/>
        <v xml:space="preserve"> </v>
      </c>
      <c r="W837" s="10">
        <f>IF($S$4="", SUMIFS('무신사 메타 광고'!$K:$K, '무신사 메타 광고'!$C:$C, $R837),SUMIFS('무신사 메타 광고'!$K:$K,'무신사 메타 광고'!$I:$I,$S$4,'무신사 메타 광고'!$C:$C,$R837))</f>
        <v>0</v>
      </c>
      <c r="X837" s="10">
        <f>IF($S$4="", SUMIFS('무신사 메타 광고'!$N:$N, '무신사 메타 광고'!$C:$C, $R837),SUMIFS('무신사 메타 광고'!$N:$N,'무신사 메타 광고'!$I:$I,$S$4,'무신사 메타 광고'!$C:$C,$R837))</f>
        <v>0</v>
      </c>
      <c r="Y837" s="11">
        <f t="shared" si="44"/>
        <v>0</v>
      </c>
      <c r="Z837" s="12" t="str">
        <f t="shared" si="48"/>
        <v xml:space="preserve"> </v>
      </c>
      <c r="AB837" s="10">
        <f>IF($S$4="", SUMIFS('무신사 메타 광고'!$X:$X, '무신사 메타 광고'!$C:$C, $R837),SUMIFS('무신사 메타 광고'!$X:$X,'무신사 메타 광고'!$I:$I,$S$4,'무신사 메타 광고'!$C:$C,$R837))</f>
        <v>0</v>
      </c>
      <c r="AC837" s="11">
        <f t="shared" si="45"/>
        <v>0</v>
      </c>
    </row>
    <row r="838" spans="2:29">
      <c r="B838" s="9"/>
      <c r="C838" s="10">
        <f>IF($C$4="", SUMIFS('무신사 메타 광고'!$L:$L, '무신사 메타 광고'!$D:$D, $B838), SUMIFS('무신사 메타 광고'!$L:$L, '무신사 메타 광고'!$I:$I, $C$4, '무신사 메타 광고'!$D:$D, $B838))</f>
        <v>0</v>
      </c>
      <c r="D838" s="10">
        <f>IF($C$4="", SUMIFS('무신사 메타 광고'!$V:$V, '무신사 메타 광고'!$D:$D, $B838), SUMIFS('무신사 메타 광고'!$V:$V,'무신사 메타 광고'!$I:$I,$C$4,'무신사 메타 광고'!$D:$D,$B838))</f>
        <v>0</v>
      </c>
      <c r="E838" s="11">
        <f t="shared" si="38"/>
        <v>0</v>
      </c>
      <c r="F838" s="12" t="str">
        <f t="shared" si="46"/>
        <v xml:space="preserve"> </v>
      </c>
      <c r="G838" s="10">
        <f>IF($C$4="", SUMIFS('무신사 메타 광고'!$K:$K, '무신사 메타 광고'!$D:$D, $B838), SUMIFS('무신사 메타 광고'!$K:$K,'무신사 메타 광고'!$I:$I,$C$4,'무신사 메타 광고'!D:D,$B838))</f>
        <v>0</v>
      </c>
      <c r="H838" s="10">
        <f>IF($C$4="", SUMIFS('무신사 메타 광고'!$N:$N, '무신사 메타 광고'!$D:$D, $B838),SUMIFS('무신사 메타 광고'!$N:$N,'무신사 메타 광고'!$I:$I,$C$4,'무신사 메타 광고'!$D:$D,$B838))</f>
        <v>0</v>
      </c>
      <c r="I838" s="10">
        <f>IF($C$4="", SUMIFS('무신사 메타 광고'!$U:$U, '무신사 메타 광고'!$D:$D, $B838),SUMIFS('무신사 메타 광고'!$U:$U,'무신사 메타 광고'!$I:$I,$C$4,'무신사 메타 광고'!$D:$D,$B838))</f>
        <v>0</v>
      </c>
      <c r="J838" s="11">
        <f t="shared" si="39"/>
        <v>0</v>
      </c>
      <c r="K838" s="11">
        <f t="shared" si="40"/>
        <v>0</v>
      </c>
      <c r="L838" s="12" t="str">
        <f t="shared" si="41"/>
        <v xml:space="preserve"> </v>
      </c>
      <c r="N838" s="10">
        <f>IF($C$4="", SUMIFS('무신사 메타 광고'!$X:$X, '무신사 메타 광고'!$D:$D, $B838),SUMIFS('무신사 메타 광고'!$X:$X,'무신사 메타 광고'!I:I,$C$4,'무신사 메타 광고'!D:D,$B838))</f>
        <v>0</v>
      </c>
      <c r="O838" s="11">
        <f t="shared" si="42"/>
        <v>0</v>
      </c>
      <c r="R838" s="13"/>
      <c r="S838" s="10">
        <f>IF($S$4="", SUMIFS('무신사 메타 광고'!$L:$L, '무신사 메타 광고'!$C:$C, $R838),SUMIFS('무신사 메타 광고'!L:L,'무신사 메타 광고'!$I:$I,$S$4,'무신사 메타 광고'!$C:$C,$R838))</f>
        <v>0</v>
      </c>
      <c r="T838" s="10">
        <f>IF($S$4="", SUMIFS('무신사 메타 광고'!$V:$V, '무신사 메타 광고'!$C:$C, $R838),SUMIFS('무신사 메타 광고'!$V:$V,'무신사 메타 광고'!$I:$I,$S$4,'무신사 메타 광고'!$C:$C,$R838))</f>
        <v>0</v>
      </c>
      <c r="U838" s="11">
        <f t="shared" si="43"/>
        <v>0</v>
      </c>
      <c r="V838" s="12" t="str">
        <f t="shared" si="47"/>
        <v xml:space="preserve"> </v>
      </c>
      <c r="W838" s="10">
        <f>IF($S$4="", SUMIFS('무신사 메타 광고'!$K:$K, '무신사 메타 광고'!$C:$C, $R838),SUMIFS('무신사 메타 광고'!$K:$K,'무신사 메타 광고'!$I:$I,$S$4,'무신사 메타 광고'!$C:$C,$R838))</f>
        <v>0</v>
      </c>
      <c r="X838" s="10">
        <f>IF($S$4="", SUMIFS('무신사 메타 광고'!$N:$N, '무신사 메타 광고'!$C:$C, $R838),SUMIFS('무신사 메타 광고'!$N:$N,'무신사 메타 광고'!$I:$I,$S$4,'무신사 메타 광고'!$C:$C,$R838))</f>
        <v>0</v>
      </c>
      <c r="Y838" s="11">
        <f t="shared" si="44"/>
        <v>0</v>
      </c>
      <c r="Z838" s="12" t="str">
        <f t="shared" si="48"/>
        <v xml:space="preserve"> </v>
      </c>
      <c r="AB838" s="10">
        <f>IF($S$4="", SUMIFS('무신사 메타 광고'!$X:$X, '무신사 메타 광고'!$C:$C, $R838),SUMIFS('무신사 메타 광고'!$X:$X,'무신사 메타 광고'!$I:$I,$S$4,'무신사 메타 광고'!$C:$C,$R838))</f>
        <v>0</v>
      </c>
      <c r="AC838" s="11">
        <f t="shared" si="45"/>
        <v>0</v>
      </c>
    </row>
    <row r="839" spans="2:29">
      <c r="B839" s="9"/>
      <c r="C839" s="10">
        <f>IF($C$4="", SUMIFS('무신사 메타 광고'!$L:$L, '무신사 메타 광고'!$D:$D, $B839), SUMIFS('무신사 메타 광고'!$L:$L, '무신사 메타 광고'!$I:$I, $C$4, '무신사 메타 광고'!$D:$D, $B839))</f>
        <v>0</v>
      </c>
      <c r="D839" s="10">
        <f>IF($C$4="", SUMIFS('무신사 메타 광고'!$V:$V, '무신사 메타 광고'!$D:$D, $B839), SUMIFS('무신사 메타 광고'!$V:$V,'무신사 메타 광고'!$I:$I,$C$4,'무신사 메타 광고'!$D:$D,$B839))</f>
        <v>0</v>
      </c>
      <c r="E839" s="11">
        <f t="shared" si="38"/>
        <v>0</v>
      </c>
      <c r="F839" s="12" t="str">
        <f t="shared" si="46"/>
        <v xml:space="preserve"> </v>
      </c>
      <c r="G839" s="10">
        <f>IF($C$4="", SUMIFS('무신사 메타 광고'!$K:$K, '무신사 메타 광고'!$D:$D, $B839), SUMIFS('무신사 메타 광고'!$K:$K,'무신사 메타 광고'!$I:$I,$C$4,'무신사 메타 광고'!D:D,$B839))</f>
        <v>0</v>
      </c>
      <c r="H839" s="10">
        <f>IF($C$4="", SUMIFS('무신사 메타 광고'!$N:$N, '무신사 메타 광고'!$D:$D, $B839),SUMIFS('무신사 메타 광고'!$N:$N,'무신사 메타 광고'!$I:$I,$C$4,'무신사 메타 광고'!$D:$D,$B839))</f>
        <v>0</v>
      </c>
      <c r="I839" s="10">
        <f>IF($C$4="", SUMIFS('무신사 메타 광고'!$U:$U, '무신사 메타 광고'!$D:$D, $B839),SUMIFS('무신사 메타 광고'!$U:$U,'무신사 메타 광고'!$I:$I,$C$4,'무신사 메타 광고'!$D:$D,$B839))</f>
        <v>0</v>
      </c>
      <c r="J839" s="11">
        <f t="shared" si="39"/>
        <v>0</v>
      </c>
      <c r="K839" s="11">
        <f t="shared" si="40"/>
        <v>0</v>
      </c>
      <c r="L839" s="12" t="str">
        <f t="shared" si="41"/>
        <v xml:space="preserve"> </v>
      </c>
      <c r="N839" s="10">
        <f>IF($C$4="", SUMIFS('무신사 메타 광고'!$X:$X, '무신사 메타 광고'!$D:$D, $B839),SUMIFS('무신사 메타 광고'!$X:$X,'무신사 메타 광고'!I:I,$C$4,'무신사 메타 광고'!D:D,$B839))</f>
        <v>0</v>
      </c>
      <c r="O839" s="11">
        <f t="shared" si="42"/>
        <v>0</v>
      </c>
      <c r="R839" s="13"/>
      <c r="S839" s="10">
        <f>IF($S$4="", SUMIFS('무신사 메타 광고'!$L:$L, '무신사 메타 광고'!$C:$C, $R839),SUMIFS('무신사 메타 광고'!L:L,'무신사 메타 광고'!$I:$I,$S$4,'무신사 메타 광고'!$C:$C,$R839))</f>
        <v>0</v>
      </c>
      <c r="T839" s="10">
        <f>IF($S$4="", SUMIFS('무신사 메타 광고'!$V:$V, '무신사 메타 광고'!$C:$C, $R839),SUMIFS('무신사 메타 광고'!$V:$V,'무신사 메타 광고'!$I:$I,$S$4,'무신사 메타 광고'!$C:$C,$R839))</f>
        <v>0</v>
      </c>
      <c r="U839" s="11">
        <f t="shared" si="43"/>
        <v>0</v>
      </c>
      <c r="V839" s="12" t="str">
        <f t="shared" si="47"/>
        <v xml:space="preserve"> </v>
      </c>
      <c r="W839" s="10">
        <f>IF($S$4="", SUMIFS('무신사 메타 광고'!$K:$K, '무신사 메타 광고'!$C:$C, $R839),SUMIFS('무신사 메타 광고'!$K:$K,'무신사 메타 광고'!$I:$I,$S$4,'무신사 메타 광고'!$C:$C,$R839))</f>
        <v>0</v>
      </c>
      <c r="X839" s="10">
        <f>IF($S$4="", SUMIFS('무신사 메타 광고'!$N:$N, '무신사 메타 광고'!$C:$C, $R839),SUMIFS('무신사 메타 광고'!$N:$N,'무신사 메타 광고'!$I:$I,$S$4,'무신사 메타 광고'!$C:$C,$R839))</f>
        <v>0</v>
      </c>
      <c r="Y839" s="11">
        <f t="shared" si="44"/>
        <v>0</v>
      </c>
      <c r="Z839" s="12" t="str">
        <f t="shared" si="48"/>
        <v xml:space="preserve"> </v>
      </c>
      <c r="AB839" s="10">
        <f>IF($S$4="", SUMIFS('무신사 메타 광고'!$X:$X, '무신사 메타 광고'!$C:$C, $R839),SUMIFS('무신사 메타 광고'!$X:$X,'무신사 메타 광고'!$I:$I,$S$4,'무신사 메타 광고'!$C:$C,$R839))</f>
        <v>0</v>
      </c>
      <c r="AC839" s="11">
        <f t="shared" si="45"/>
        <v>0</v>
      </c>
    </row>
    <row r="840" spans="2:29">
      <c r="B840" s="9"/>
      <c r="C840" s="10">
        <f>IF($C$4="", SUMIFS('무신사 메타 광고'!$L:$L, '무신사 메타 광고'!$D:$D, $B840), SUMIFS('무신사 메타 광고'!$L:$L, '무신사 메타 광고'!$I:$I, $C$4, '무신사 메타 광고'!$D:$D, $B840))</f>
        <v>0</v>
      </c>
      <c r="D840" s="10">
        <f>IF($C$4="", SUMIFS('무신사 메타 광고'!$V:$V, '무신사 메타 광고'!$D:$D, $B840), SUMIFS('무신사 메타 광고'!$V:$V,'무신사 메타 광고'!$I:$I,$C$4,'무신사 메타 광고'!$D:$D,$B840))</f>
        <v>0</v>
      </c>
      <c r="E840" s="11">
        <f t="shared" si="38"/>
        <v>0</v>
      </c>
      <c r="F840" s="12" t="str">
        <f t="shared" si="46"/>
        <v xml:space="preserve"> </v>
      </c>
      <c r="G840" s="10">
        <f>IF($C$4="", SUMIFS('무신사 메타 광고'!$K:$K, '무신사 메타 광고'!$D:$D, $B840), SUMIFS('무신사 메타 광고'!$K:$K,'무신사 메타 광고'!$I:$I,$C$4,'무신사 메타 광고'!D:D,$B840))</f>
        <v>0</v>
      </c>
      <c r="H840" s="10">
        <f>IF($C$4="", SUMIFS('무신사 메타 광고'!$N:$N, '무신사 메타 광고'!$D:$D, $B840),SUMIFS('무신사 메타 광고'!$N:$N,'무신사 메타 광고'!$I:$I,$C$4,'무신사 메타 광고'!$D:$D,$B840))</f>
        <v>0</v>
      </c>
      <c r="I840" s="10">
        <f>IF($C$4="", SUMIFS('무신사 메타 광고'!$U:$U, '무신사 메타 광고'!$D:$D, $B840),SUMIFS('무신사 메타 광고'!$U:$U,'무신사 메타 광고'!$I:$I,$C$4,'무신사 메타 광고'!$D:$D,$B840))</f>
        <v>0</v>
      </c>
      <c r="J840" s="11">
        <f t="shared" si="39"/>
        <v>0</v>
      </c>
      <c r="K840" s="11">
        <f t="shared" si="40"/>
        <v>0</v>
      </c>
      <c r="L840" s="12" t="str">
        <f t="shared" si="41"/>
        <v xml:space="preserve"> </v>
      </c>
      <c r="N840" s="10">
        <f>IF($C$4="", SUMIFS('무신사 메타 광고'!$X:$X, '무신사 메타 광고'!$D:$D, $B840),SUMIFS('무신사 메타 광고'!$X:$X,'무신사 메타 광고'!I:I,$C$4,'무신사 메타 광고'!D:D,$B840))</f>
        <v>0</v>
      </c>
      <c r="O840" s="11">
        <f t="shared" si="42"/>
        <v>0</v>
      </c>
      <c r="R840" s="13"/>
      <c r="S840" s="10">
        <f>IF($S$4="", SUMIFS('무신사 메타 광고'!$L:$L, '무신사 메타 광고'!$C:$C, $R840),SUMIFS('무신사 메타 광고'!L:L,'무신사 메타 광고'!$I:$I,$S$4,'무신사 메타 광고'!$C:$C,$R840))</f>
        <v>0</v>
      </c>
      <c r="T840" s="10">
        <f>IF($S$4="", SUMIFS('무신사 메타 광고'!$V:$V, '무신사 메타 광고'!$C:$C, $R840),SUMIFS('무신사 메타 광고'!$V:$V,'무신사 메타 광고'!$I:$I,$S$4,'무신사 메타 광고'!$C:$C,$R840))</f>
        <v>0</v>
      </c>
      <c r="U840" s="11">
        <f t="shared" si="43"/>
        <v>0</v>
      </c>
      <c r="V840" s="12" t="str">
        <f t="shared" si="47"/>
        <v xml:space="preserve"> </v>
      </c>
      <c r="W840" s="10">
        <f>IF($S$4="", SUMIFS('무신사 메타 광고'!$K:$K, '무신사 메타 광고'!$C:$C, $R840),SUMIFS('무신사 메타 광고'!$K:$K,'무신사 메타 광고'!$I:$I,$S$4,'무신사 메타 광고'!$C:$C,$R840))</f>
        <v>0</v>
      </c>
      <c r="X840" s="10">
        <f>IF($S$4="", SUMIFS('무신사 메타 광고'!$N:$N, '무신사 메타 광고'!$C:$C, $R840),SUMIFS('무신사 메타 광고'!$N:$N,'무신사 메타 광고'!$I:$I,$S$4,'무신사 메타 광고'!$C:$C,$R840))</f>
        <v>0</v>
      </c>
      <c r="Y840" s="11">
        <f t="shared" si="44"/>
        <v>0</v>
      </c>
      <c r="Z840" s="12" t="str">
        <f t="shared" si="48"/>
        <v xml:space="preserve"> </v>
      </c>
      <c r="AB840" s="10">
        <f>IF($S$4="", SUMIFS('무신사 메타 광고'!$X:$X, '무신사 메타 광고'!$C:$C, $R840),SUMIFS('무신사 메타 광고'!$X:$X,'무신사 메타 광고'!$I:$I,$S$4,'무신사 메타 광고'!$C:$C,$R840))</f>
        <v>0</v>
      </c>
      <c r="AC840" s="11">
        <f t="shared" si="45"/>
        <v>0</v>
      </c>
    </row>
    <row r="841" spans="2:29">
      <c r="B841" s="9"/>
      <c r="C841" s="10">
        <f>IF($C$4="", SUMIFS('무신사 메타 광고'!$L:$L, '무신사 메타 광고'!$D:$D, $B841), SUMIFS('무신사 메타 광고'!$L:$L, '무신사 메타 광고'!$I:$I, $C$4, '무신사 메타 광고'!$D:$D, $B841))</f>
        <v>0</v>
      </c>
      <c r="D841" s="10">
        <f>IF($C$4="", SUMIFS('무신사 메타 광고'!$V:$V, '무신사 메타 광고'!$D:$D, $B841), SUMIFS('무신사 메타 광고'!$V:$V,'무신사 메타 광고'!$I:$I,$C$4,'무신사 메타 광고'!$D:$D,$B841))</f>
        <v>0</v>
      </c>
      <c r="E841" s="11">
        <f t="shared" si="38"/>
        <v>0</v>
      </c>
      <c r="F841" s="12" t="str">
        <f t="shared" si="46"/>
        <v xml:space="preserve"> </v>
      </c>
      <c r="G841" s="10">
        <f>IF($C$4="", SUMIFS('무신사 메타 광고'!$K:$K, '무신사 메타 광고'!$D:$D, $B841), SUMIFS('무신사 메타 광고'!$K:$K,'무신사 메타 광고'!$I:$I,$C$4,'무신사 메타 광고'!D:D,$B841))</f>
        <v>0</v>
      </c>
      <c r="H841" s="10">
        <f>IF($C$4="", SUMIFS('무신사 메타 광고'!$N:$N, '무신사 메타 광고'!$D:$D, $B841),SUMIFS('무신사 메타 광고'!$N:$N,'무신사 메타 광고'!$I:$I,$C$4,'무신사 메타 광고'!$D:$D,$B841))</f>
        <v>0</v>
      </c>
      <c r="I841" s="10">
        <f>IF($C$4="", SUMIFS('무신사 메타 광고'!$U:$U, '무신사 메타 광고'!$D:$D, $B841),SUMIFS('무신사 메타 광고'!$U:$U,'무신사 메타 광고'!$I:$I,$C$4,'무신사 메타 광고'!$D:$D,$B841))</f>
        <v>0</v>
      </c>
      <c r="J841" s="11">
        <f t="shared" si="39"/>
        <v>0</v>
      </c>
      <c r="K841" s="11">
        <f t="shared" si="40"/>
        <v>0</v>
      </c>
      <c r="L841" s="12" t="str">
        <f t="shared" si="41"/>
        <v xml:space="preserve"> </v>
      </c>
      <c r="N841" s="10">
        <f>IF($C$4="", SUMIFS('무신사 메타 광고'!$X:$X, '무신사 메타 광고'!$D:$D, $B841),SUMIFS('무신사 메타 광고'!$X:$X,'무신사 메타 광고'!I:I,$C$4,'무신사 메타 광고'!D:D,$B841))</f>
        <v>0</v>
      </c>
      <c r="O841" s="11">
        <f t="shared" si="42"/>
        <v>0</v>
      </c>
      <c r="R841" s="13"/>
      <c r="S841" s="10">
        <f>IF($S$4="", SUMIFS('무신사 메타 광고'!$L:$L, '무신사 메타 광고'!$C:$C, $R841),SUMIFS('무신사 메타 광고'!L:L,'무신사 메타 광고'!$I:$I,$S$4,'무신사 메타 광고'!$C:$C,$R841))</f>
        <v>0</v>
      </c>
      <c r="T841" s="10">
        <f>IF($S$4="", SUMIFS('무신사 메타 광고'!$V:$V, '무신사 메타 광고'!$C:$C, $R841),SUMIFS('무신사 메타 광고'!$V:$V,'무신사 메타 광고'!$I:$I,$S$4,'무신사 메타 광고'!$C:$C,$R841))</f>
        <v>0</v>
      </c>
      <c r="U841" s="11">
        <f t="shared" si="43"/>
        <v>0</v>
      </c>
      <c r="V841" s="12" t="str">
        <f t="shared" si="47"/>
        <v xml:space="preserve"> </v>
      </c>
      <c r="W841" s="10">
        <f>IF($S$4="", SUMIFS('무신사 메타 광고'!$K:$K, '무신사 메타 광고'!$C:$C, $R841),SUMIFS('무신사 메타 광고'!$K:$K,'무신사 메타 광고'!$I:$I,$S$4,'무신사 메타 광고'!$C:$C,$R841))</f>
        <v>0</v>
      </c>
      <c r="X841" s="10">
        <f>IF($S$4="", SUMIFS('무신사 메타 광고'!$N:$N, '무신사 메타 광고'!$C:$C, $R841),SUMIFS('무신사 메타 광고'!$N:$N,'무신사 메타 광고'!$I:$I,$S$4,'무신사 메타 광고'!$C:$C,$R841))</f>
        <v>0</v>
      </c>
      <c r="Y841" s="11">
        <f t="shared" si="44"/>
        <v>0</v>
      </c>
      <c r="Z841" s="12" t="str">
        <f t="shared" si="48"/>
        <v xml:space="preserve"> </v>
      </c>
      <c r="AB841" s="10">
        <f>IF($S$4="", SUMIFS('무신사 메타 광고'!$X:$X, '무신사 메타 광고'!$C:$C, $R841),SUMIFS('무신사 메타 광고'!$X:$X,'무신사 메타 광고'!$I:$I,$S$4,'무신사 메타 광고'!$C:$C,$R841))</f>
        <v>0</v>
      </c>
      <c r="AC841" s="11">
        <f t="shared" si="45"/>
        <v>0</v>
      </c>
    </row>
    <row r="842" spans="2:29">
      <c r="B842" s="9"/>
      <c r="C842" s="10">
        <f>IF($C$4="", SUMIFS('무신사 메타 광고'!$L:$L, '무신사 메타 광고'!$D:$D, $B842), SUMIFS('무신사 메타 광고'!$L:$L, '무신사 메타 광고'!$I:$I, $C$4, '무신사 메타 광고'!$D:$D, $B842))</f>
        <v>0</v>
      </c>
      <c r="D842" s="10">
        <f>IF($C$4="", SUMIFS('무신사 메타 광고'!$V:$V, '무신사 메타 광고'!$D:$D, $B842), SUMIFS('무신사 메타 광고'!$V:$V,'무신사 메타 광고'!$I:$I,$C$4,'무신사 메타 광고'!$D:$D,$B842))</f>
        <v>0</v>
      </c>
      <c r="E842" s="11">
        <f t="shared" si="38"/>
        <v>0</v>
      </c>
      <c r="F842" s="12" t="str">
        <f t="shared" si="46"/>
        <v xml:space="preserve"> </v>
      </c>
      <c r="G842" s="10">
        <f>IF($C$4="", SUMIFS('무신사 메타 광고'!$K:$K, '무신사 메타 광고'!$D:$D, $B842), SUMIFS('무신사 메타 광고'!$K:$K,'무신사 메타 광고'!$I:$I,$C$4,'무신사 메타 광고'!D:D,$B842))</f>
        <v>0</v>
      </c>
      <c r="H842" s="10">
        <f>IF($C$4="", SUMIFS('무신사 메타 광고'!$N:$N, '무신사 메타 광고'!$D:$D, $B842),SUMIFS('무신사 메타 광고'!$N:$N,'무신사 메타 광고'!$I:$I,$C$4,'무신사 메타 광고'!$D:$D,$B842))</f>
        <v>0</v>
      </c>
      <c r="I842" s="10">
        <f>IF($C$4="", SUMIFS('무신사 메타 광고'!$U:$U, '무신사 메타 광고'!$D:$D, $B842),SUMIFS('무신사 메타 광고'!$U:$U,'무신사 메타 광고'!$I:$I,$C$4,'무신사 메타 광고'!$D:$D,$B842))</f>
        <v>0</v>
      </c>
      <c r="J842" s="11">
        <f t="shared" si="39"/>
        <v>0</v>
      </c>
      <c r="K842" s="11">
        <f t="shared" si="40"/>
        <v>0</v>
      </c>
      <c r="L842" s="12" t="str">
        <f t="shared" si="41"/>
        <v xml:space="preserve"> </v>
      </c>
      <c r="N842" s="10">
        <f>IF($C$4="", SUMIFS('무신사 메타 광고'!$X:$X, '무신사 메타 광고'!$D:$D, $B842),SUMIFS('무신사 메타 광고'!$X:$X,'무신사 메타 광고'!I:I,$C$4,'무신사 메타 광고'!D:D,$B842))</f>
        <v>0</v>
      </c>
      <c r="O842" s="11">
        <f t="shared" si="42"/>
        <v>0</v>
      </c>
      <c r="R842" s="13"/>
      <c r="S842" s="10">
        <f>IF($S$4="", SUMIFS('무신사 메타 광고'!$L:$L, '무신사 메타 광고'!$C:$C, $R842),SUMIFS('무신사 메타 광고'!L:L,'무신사 메타 광고'!$I:$I,$S$4,'무신사 메타 광고'!$C:$C,$R842))</f>
        <v>0</v>
      </c>
      <c r="T842" s="10">
        <f>IF($S$4="", SUMIFS('무신사 메타 광고'!$V:$V, '무신사 메타 광고'!$C:$C, $R842),SUMIFS('무신사 메타 광고'!$V:$V,'무신사 메타 광고'!$I:$I,$S$4,'무신사 메타 광고'!$C:$C,$R842))</f>
        <v>0</v>
      </c>
      <c r="U842" s="11">
        <f t="shared" si="43"/>
        <v>0</v>
      </c>
      <c r="V842" s="12" t="str">
        <f t="shared" si="47"/>
        <v xml:space="preserve"> </v>
      </c>
      <c r="W842" s="10">
        <f>IF($S$4="", SUMIFS('무신사 메타 광고'!$K:$K, '무신사 메타 광고'!$C:$C, $R842),SUMIFS('무신사 메타 광고'!$K:$K,'무신사 메타 광고'!$I:$I,$S$4,'무신사 메타 광고'!$C:$C,$R842))</f>
        <v>0</v>
      </c>
      <c r="X842" s="10">
        <f>IF($S$4="", SUMIFS('무신사 메타 광고'!$N:$N, '무신사 메타 광고'!$C:$C, $R842),SUMIFS('무신사 메타 광고'!$N:$N,'무신사 메타 광고'!$I:$I,$S$4,'무신사 메타 광고'!$C:$C,$R842))</f>
        <v>0</v>
      </c>
      <c r="Y842" s="11">
        <f t="shared" si="44"/>
        <v>0</v>
      </c>
      <c r="Z842" s="12" t="str">
        <f t="shared" si="48"/>
        <v xml:space="preserve"> </v>
      </c>
      <c r="AB842" s="10">
        <f>IF($S$4="", SUMIFS('무신사 메타 광고'!$X:$X, '무신사 메타 광고'!$C:$C, $R842),SUMIFS('무신사 메타 광고'!$X:$X,'무신사 메타 광고'!$I:$I,$S$4,'무신사 메타 광고'!$C:$C,$R842))</f>
        <v>0</v>
      </c>
      <c r="AC842" s="11">
        <f t="shared" si="45"/>
        <v>0</v>
      </c>
    </row>
    <row r="843" spans="2:29">
      <c r="B843" s="9"/>
      <c r="C843" s="10">
        <f>IF($C$4="", SUMIFS('무신사 메타 광고'!$L:$L, '무신사 메타 광고'!$D:$D, $B843), SUMIFS('무신사 메타 광고'!$L:$L, '무신사 메타 광고'!$I:$I, $C$4, '무신사 메타 광고'!$D:$D, $B843))</f>
        <v>0</v>
      </c>
      <c r="D843" s="10">
        <f>IF($C$4="", SUMIFS('무신사 메타 광고'!$V:$V, '무신사 메타 광고'!$D:$D, $B843), SUMIFS('무신사 메타 광고'!$V:$V,'무신사 메타 광고'!$I:$I,$C$4,'무신사 메타 광고'!$D:$D,$B843))</f>
        <v>0</v>
      </c>
      <c r="E843" s="11">
        <f t="shared" si="38"/>
        <v>0</v>
      </c>
      <c r="F843" s="12" t="str">
        <f t="shared" si="46"/>
        <v xml:space="preserve"> </v>
      </c>
      <c r="G843" s="10">
        <f>IF($C$4="", SUMIFS('무신사 메타 광고'!$K:$K, '무신사 메타 광고'!$D:$D, $B843), SUMIFS('무신사 메타 광고'!$K:$K,'무신사 메타 광고'!$I:$I,$C$4,'무신사 메타 광고'!D:D,$B843))</f>
        <v>0</v>
      </c>
      <c r="H843" s="10">
        <f>IF($C$4="", SUMIFS('무신사 메타 광고'!$N:$N, '무신사 메타 광고'!$D:$D, $B843),SUMIFS('무신사 메타 광고'!$N:$N,'무신사 메타 광고'!$I:$I,$C$4,'무신사 메타 광고'!$D:$D,$B843))</f>
        <v>0</v>
      </c>
      <c r="I843" s="10">
        <f>IF($C$4="", SUMIFS('무신사 메타 광고'!$U:$U, '무신사 메타 광고'!$D:$D, $B843),SUMIFS('무신사 메타 광고'!$U:$U,'무신사 메타 광고'!$I:$I,$C$4,'무신사 메타 광고'!$D:$D,$B843))</f>
        <v>0</v>
      </c>
      <c r="J843" s="11">
        <f t="shared" si="39"/>
        <v>0</v>
      </c>
      <c r="K843" s="11">
        <f t="shared" si="40"/>
        <v>0</v>
      </c>
      <c r="L843" s="12" t="str">
        <f t="shared" si="41"/>
        <v xml:space="preserve"> </v>
      </c>
      <c r="N843" s="10">
        <f>IF($C$4="", SUMIFS('무신사 메타 광고'!$X:$X, '무신사 메타 광고'!$D:$D, $B843),SUMIFS('무신사 메타 광고'!$X:$X,'무신사 메타 광고'!I:I,$C$4,'무신사 메타 광고'!D:D,$B843))</f>
        <v>0</v>
      </c>
      <c r="O843" s="11">
        <f t="shared" si="42"/>
        <v>0</v>
      </c>
      <c r="R843" s="13"/>
      <c r="S843" s="10">
        <f>IF($S$4="", SUMIFS('무신사 메타 광고'!$L:$L, '무신사 메타 광고'!$C:$C, $R843),SUMIFS('무신사 메타 광고'!L:L,'무신사 메타 광고'!$I:$I,$S$4,'무신사 메타 광고'!$C:$C,$R843))</f>
        <v>0</v>
      </c>
      <c r="T843" s="10">
        <f>IF($S$4="", SUMIFS('무신사 메타 광고'!$V:$V, '무신사 메타 광고'!$C:$C, $R843),SUMIFS('무신사 메타 광고'!$V:$V,'무신사 메타 광고'!$I:$I,$S$4,'무신사 메타 광고'!$C:$C,$R843))</f>
        <v>0</v>
      </c>
      <c r="U843" s="11">
        <f t="shared" si="43"/>
        <v>0</v>
      </c>
      <c r="V843" s="12" t="str">
        <f t="shared" si="47"/>
        <v xml:space="preserve"> </v>
      </c>
      <c r="W843" s="10">
        <f>IF($S$4="", SUMIFS('무신사 메타 광고'!$K:$K, '무신사 메타 광고'!$C:$C, $R843),SUMIFS('무신사 메타 광고'!$K:$K,'무신사 메타 광고'!$I:$I,$S$4,'무신사 메타 광고'!$C:$C,$R843))</f>
        <v>0</v>
      </c>
      <c r="X843" s="10">
        <f>IF($S$4="", SUMIFS('무신사 메타 광고'!$N:$N, '무신사 메타 광고'!$C:$C, $R843),SUMIFS('무신사 메타 광고'!$N:$N,'무신사 메타 광고'!$I:$I,$S$4,'무신사 메타 광고'!$C:$C,$R843))</f>
        <v>0</v>
      </c>
      <c r="Y843" s="11">
        <f t="shared" si="44"/>
        <v>0</v>
      </c>
      <c r="Z843" s="12" t="str">
        <f t="shared" si="48"/>
        <v xml:space="preserve"> </v>
      </c>
      <c r="AB843" s="10">
        <f>IF($S$4="", SUMIFS('무신사 메타 광고'!$X:$X, '무신사 메타 광고'!$C:$C, $R843),SUMIFS('무신사 메타 광고'!$X:$X,'무신사 메타 광고'!$I:$I,$S$4,'무신사 메타 광고'!$C:$C,$R843))</f>
        <v>0</v>
      </c>
      <c r="AC843" s="11">
        <f t="shared" si="45"/>
        <v>0</v>
      </c>
    </row>
    <row r="844" spans="2:29">
      <c r="B844" s="9"/>
      <c r="C844" s="10">
        <f>IF($C$4="", SUMIFS('무신사 메타 광고'!$L:$L, '무신사 메타 광고'!$D:$D, $B844), SUMIFS('무신사 메타 광고'!$L:$L, '무신사 메타 광고'!$I:$I, $C$4, '무신사 메타 광고'!$D:$D, $B844))</f>
        <v>0</v>
      </c>
      <c r="D844" s="10">
        <f>IF($C$4="", SUMIFS('무신사 메타 광고'!$V:$V, '무신사 메타 광고'!$D:$D, $B844), SUMIFS('무신사 메타 광고'!$V:$V,'무신사 메타 광고'!$I:$I,$C$4,'무신사 메타 광고'!$D:$D,$B844))</f>
        <v>0</v>
      </c>
      <c r="E844" s="11">
        <f t="shared" si="38"/>
        <v>0</v>
      </c>
      <c r="F844" s="12" t="str">
        <f t="shared" si="46"/>
        <v xml:space="preserve"> </v>
      </c>
      <c r="G844" s="10">
        <f>IF($C$4="", SUMIFS('무신사 메타 광고'!$K:$K, '무신사 메타 광고'!$D:$D, $B844), SUMIFS('무신사 메타 광고'!$K:$K,'무신사 메타 광고'!$I:$I,$C$4,'무신사 메타 광고'!D:D,$B844))</f>
        <v>0</v>
      </c>
      <c r="H844" s="10">
        <f>IF($C$4="", SUMIFS('무신사 메타 광고'!$N:$N, '무신사 메타 광고'!$D:$D, $B844),SUMIFS('무신사 메타 광고'!$N:$N,'무신사 메타 광고'!$I:$I,$C$4,'무신사 메타 광고'!$D:$D,$B844))</f>
        <v>0</v>
      </c>
      <c r="I844" s="10">
        <f>IF($C$4="", SUMIFS('무신사 메타 광고'!$U:$U, '무신사 메타 광고'!$D:$D, $B844),SUMIFS('무신사 메타 광고'!$U:$U,'무신사 메타 광고'!$I:$I,$C$4,'무신사 메타 광고'!$D:$D,$B844))</f>
        <v>0</v>
      </c>
      <c r="J844" s="11">
        <f t="shared" si="39"/>
        <v>0</v>
      </c>
      <c r="K844" s="11">
        <f t="shared" si="40"/>
        <v>0</v>
      </c>
      <c r="L844" s="12" t="str">
        <f t="shared" si="41"/>
        <v xml:space="preserve"> </v>
      </c>
      <c r="N844" s="10">
        <f>IF($C$4="", SUMIFS('무신사 메타 광고'!$X:$X, '무신사 메타 광고'!$D:$D, $B844),SUMIFS('무신사 메타 광고'!$X:$X,'무신사 메타 광고'!I:I,$C$4,'무신사 메타 광고'!D:D,$B844))</f>
        <v>0</v>
      </c>
      <c r="O844" s="11">
        <f t="shared" si="42"/>
        <v>0</v>
      </c>
      <c r="R844" s="13"/>
      <c r="S844" s="10">
        <f>IF($S$4="", SUMIFS('무신사 메타 광고'!$L:$L, '무신사 메타 광고'!$C:$C, $R844),SUMIFS('무신사 메타 광고'!L:L,'무신사 메타 광고'!$I:$I,$S$4,'무신사 메타 광고'!$C:$C,$R844))</f>
        <v>0</v>
      </c>
      <c r="T844" s="10">
        <f>IF($S$4="", SUMIFS('무신사 메타 광고'!$V:$V, '무신사 메타 광고'!$C:$C, $R844),SUMIFS('무신사 메타 광고'!$V:$V,'무신사 메타 광고'!$I:$I,$S$4,'무신사 메타 광고'!$C:$C,$R844))</f>
        <v>0</v>
      </c>
      <c r="U844" s="11">
        <f t="shared" si="43"/>
        <v>0</v>
      </c>
      <c r="V844" s="12" t="str">
        <f t="shared" si="47"/>
        <v xml:space="preserve"> </v>
      </c>
      <c r="W844" s="10">
        <f>IF($S$4="", SUMIFS('무신사 메타 광고'!$K:$K, '무신사 메타 광고'!$C:$C, $R844),SUMIFS('무신사 메타 광고'!$K:$K,'무신사 메타 광고'!$I:$I,$S$4,'무신사 메타 광고'!$C:$C,$R844))</f>
        <v>0</v>
      </c>
      <c r="X844" s="10">
        <f>IF($S$4="", SUMIFS('무신사 메타 광고'!$N:$N, '무신사 메타 광고'!$C:$C, $R844),SUMIFS('무신사 메타 광고'!$N:$N,'무신사 메타 광고'!$I:$I,$S$4,'무신사 메타 광고'!$C:$C,$R844))</f>
        <v>0</v>
      </c>
      <c r="Y844" s="11">
        <f t="shared" si="44"/>
        <v>0</v>
      </c>
      <c r="Z844" s="12" t="str">
        <f t="shared" si="48"/>
        <v xml:space="preserve"> </v>
      </c>
      <c r="AB844" s="10">
        <f>IF($S$4="", SUMIFS('무신사 메타 광고'!$X:$X, '무신사 메타 광고'!$C:$C, $R844),SUMIFS('무신사 메타 광고'!$X:$X,'무신사 메타 광고'!$I:$I,$S$4,'무신사 메타 광고'!$C:$C,$R844))</f>
        <v>0</v>
      </c>
      <c r="AC844" s="11">
        <f t="shared" si="45"/>
        <v>0</v>
      </c>
    </row>
    <row r="845" spans="2:29">
      <c r="B845" s="9"/>
      <c r="C845" s="10">
        <f>IF($C$4="", SUMIFS('무신사 메타 광고'!$L:$L, '무신사 메타 광고'!$D:$D, $B845), SUMIFS('무신사 메타 광고'!$L:$L, '무신사 메타 광고'!$I:$I, $C$4, '무신사 메타 광고'!$D:$D, $B845))</f>
        <v>0</v>
      </c>
      <c r="D845" s="10">
        <f>IF($C$4="", SUMIFS('무신사 메타 광고'!$V:$V, '무신사 메타 광고'!$D:$D, $B845), SUMIFS('무신사 메타 광고'!$V:$V,'무신사 메타 광고'!$I:$I,$C$4,'무신사 메타 광고'!$D:$D,$B845))</f>
        <v>0</v>
      </c>
      <c r="E845" s="11">
        <f t="shared" si="38"/>
        <v>0</v>
      </c>
      <c r="F845" s="12" t="str">
        <f t="shared" si="46"/>
        <v xml:space="preserve"> </v>
      </c>
      <c r="G845" s="10">
        <f>IF($C$4="", SUMIFS('무신사 메타 광고'!$K:$K, '무신사 메타 광고'!$D:$D, $B845), SUMIFS('무신사 메타 광고'!$K:$K,'무신사 메타 광고'!$I:$I,$C$4,'무신사 메타 광고'!D:D,$B845))</f>
        <v>0</v>
      </c>
      <c r="H845" s="10">
        <f>IF($C$4="", SUMIFS('무신사 메타 광고'!$N:$N, '무신사 메타 광고'!$D:$D, $B845),SUMIFS('무신사 메타 광고'!$N:$N,'무신사 메타 광고'!$I:$I,$C$4,'무신사 메타 광고'!$D:$D,$B845))</f>
        <v>0</v>
      </c>
      <c r="I845" s="10">
        <f>IF($C$4="", SUMIFS('무신사 메타 광고'!$U:$U, '무신사 메타 광고'!$D:$D, $B845),SUMIFS('무신사 메타 광고'!$U:$U,'무신사 메타 광고'!$I:$I,$C$4,'무신사 메타 광고'!$D:$D,$B845))</f>
        <v>0</v>
      </c>
      <c r="J845" s="11">
        <f t="shared" si="39"/>
        <v>0</v>
      </c>
      <c r="K845" s="11">
        <f t="shared" si="40"/>
        <v>0</v>
      </c>
      <c r="L845" s="12" t="str">
        <f t="shared" si="41"/>
        <v xml:space="preserve"> </v>
      </c>
      <c r="N845" s="10">
        <f>IF($C$4="", SUMIFS('무신사 메타 광고'!$X:$X, '무신사 메타 광고'!$D:$D, $B845),SUMIFS('무신사 메타 광고'!$X:$X,'무신사 메타 광고'!I:I,$C$4,'무신사 메타 광고'!D:D,$B845))</f>
        <v>0</v>
      </c>
      <c r="O845" s="11">
        <f t="shared" si="42"/>
        <v>0</v>
      </c>
      <c r="R845" s="13"/>
      <c r="S845" s="10">
        <f>IF($S$4="", SUMIFS('무신사 메타 광고'!$L:$L, '무신사 메타 광고'!$C:$C, $R845),SUMIFS('무신사 메타 광고'!L:L,'무신사 메타 광고'!$I:$I,$S$4,'무신사 메타 광고'!$C:$C,$R845))</f>
        <v>0</v>
      </c>
      <c r="T845" s="10">
        <f>IF($S$4="", SUMIFS('무신사 메타 광고'!$V:$V, '무신사 메타 광고'!$C:$C, $R845),SUMIFS('무신사 메타 광고'!$V:$V,'무신사 메타 광고'!$I:$I,$S$4,'무신사 메타 광고'!$C:$C,$R845))</f>
        <v>0</v>
      </c>
      <c r="U845" s="11">
        <f t="shared" si="43"/>
        <v>0</v>
      </c>
      <c r="V845" s="12" t="str">
        <f t="shared" si="47"/>
        <v xml:space="preserve"> </v>
      </c>
      <c r="W845" s="10">
        <f>IF($S$4="", SUMIFS('무신사 메타 광고'!$K:$K, '무신사 메타 광고'!$C:$C, $R845),SUMIFS('무신사 메타 광고'!$K:$K,'무신사 메타 광고'!$I:$I,$S$4,'무신사 메타 광고'!$C:$C,$R845))</f>
        <v>0</v>
      </c>
      <c r="X845" s="10">
        <f>IF($S$4="", SUMIFS('무신사 메타 광고'!$N:$N, '무신사 메타 광고'!$C:$C, $R845),SUMIFS('무신사 메타 광고'!$N:$N,'무신사 메타 광고'!$I:$I,$S$4,'무신사 메타 광고'!$C:$C,$R845))</f>
        <v>0</v>
      </c>
      <c r="Y845" s="11">
        <f t="shared" si="44"/>
        <v>0</v>
      </c>
      <c r="Z845" s="12" t="str">
        <f t="shared" si="48"/>
        <v xml:space="preserve"> </v>
      </c>
      <c r="AB845" s="10">
        <f>IF($S$4="", SUMIFS('무신사 메타 광고'!$X:$X, '무신사 메타 광고'!$C:$C, $R845),SUMIFS('무신사 메타 광고'!$X:$X,'무신사 메타 광고'!$I:$I,$S$4,'무신사 메타 광고'!$C:$C,$R845))</f>
        <v>0</v>
      </c>
      <c r="AC845" s="11">
        <f t="shared" si="45"/>
        <v>0</v>
      </c>
    </row>
    <row r="846" spans="2:29">
      <c r="B846" s="9"/>
      <c r="C846" s="10">
        <f>IF($C$4="", SUMIFS('무신사 메타 광고'!$L:$L, '무신사 메타 광고'!$D:$D, $B846), SUMIFS('무신사 메타 광고'!$L:$L, '무신사 메타 광고'!$I:$I, $C$4, '무신사 메타 광고'!$D:$D, $B846))</f>
        <v>0</v>
      </c>
      <c r="D846" s="10">
        <f>IF($C$4="", SUMIFS('무신사 메타 광고'!$V:$V, '무신사 메타 광고'!$D:$D, $B846), SUMIFS('무신사 메타 광고'!$V:$V,'무신사 메타 광고'!$I:$I,$C$4,'무신사 메타 광고'!$D:$D,$B846))</f>
        <v>0</v>
      </c>
      <c r="E846" s="11">
        <f t="shared" si="38"/>
        <v>0</v>
      </c>
      <c r="F846" s="12" t="str">
        <f t="shared" si="46"/>
        <v xml:space="preserve"> </v>
      </c>
      <c r="G846" s="10">
        <f>IF($C$4="", SUMIFS('무신사 메타 광고'!$K:$K, '무신사 메타 광고'!$D:$D, $B846), SUMIFS('무신사 메타 광고'!$K:$K,'무신사 메타 광고'!$I:$I,$C$4,'무신사 메타 광고'!D:D,$B846))</f>
        <v>0</v>
      </c>
      <c r="H846" s="10">
        <f>IF($C$4="", SUMIFS('무신사 메타 광고'!$N:$N, '무신사 메타 광고'!$D:$D, $B846),SUMIFS('무신사 메타 광고'!$N:$N,'무신사 메타 광고'!$I:$I,$C$4,'무신사 메타 광고'!$D:$D,$B846))</f>
        <v>0</v>
      </c>
      <c r="I846" s="10">
        <f>IF($C$4="", SUMIFS('무신사 메타 광고'!$U:$U, '무신사 메타 광고'!$D:$D, $B846),SUMIFS('무신사 메타 광고'!$U:$U,'무신사 메타 광고'!$I:$I,$C$4,'무신사 메타 광고'!$D:$D,$B846))</f>
        <v>0</v>
      </c>
      <c r="J846" s="11">
        <f t="shared" si="39"/>
        <v>0</v>
      </c>
      <c r="K846" s="11">
        <f t="shared" si="40"/>
        <v>0</v>
      </c>
      <c r="L846" s="12" t="str">
        <f t="shared" si="41"/>
        <v xml:space="preserve"> </v>
      </c>
      <c r="N846" s="10">
        <f>IF($C$4="", SUMIFS('무신사 메타 광고'!$X:$X, '무신사 메타 광고'!$D:$D, $B846),SUMIFS('무신사 메타 광고'!$X:$X,'무신사 메타 광고'!I:I,$C$4,'무신사 메타 광고'!D:D,$B846))</f>
        <v>0</v>
      </c>
      <c r="O846" s="11">
        <f t="shared" si="42"/>
        <v>0</v>
      </c>
      <c r="R846" s="13"/>
      <c r="S846" s="10">
        <f>IF($S$4="", SUMIFS('무신사 메타 광고'!$L:$L, '무신사 메타 광고'!$C:$C, $R846),SUMIFS('무신사 메타 광고'!L:L,'무신사 메타 광고'!$I:$I,$S$4,'무신사 메타 광고'!$C:$C,$R846))</f>
        <v>0</v>
      </c>
      <c r="T846" s="10">
        <f>IF($S$4="", SUMIFS('무신사 메타 광고'!$V:$V, '무신사 메타 광고'!$C:$C, $R846),SUMIFS('무신사 메타 광고'!$V:$V,'무신사 메타 광고'!$I:$I,$S$4,'무신사 메타 광고'!$C:$C,$R846))</f>
        <v>0</v>
      </c>
      <c r="U846" s="11">
        <f t="shared" si="43"/>
        <v>0</v>
      </c>
      <c r="V846" s="12" t="str">
        <f t="shared" si="47"/>
        <v xml:space="preserve"> </v>
      </c>
      <c r="W846" s="10">
        <f>IF($S$4="", SUMIFS('무신사 메타 광고'!$K:$K, '무신사 메타 광고'!$C:$C, $R846),SUMIFS('무신사 메타 광고'!$K:$K,'무신사 메타 광고'!$I:$I,$S$4,'무신사 메타 광고'!$C:$C,$R846))</f>
        <v>0</v>
      </c>
      <c r="X846" s="10">
        <f>IF($S$4="", SUMIFS('무신사 메타 광고'!$N:$N, '무신사 메타 광고'!$C:$C, $R846),SUMIFS('무신사 메타 광고'!$N:$N,'무신사 메타 광고'!$I:$I,$S$4,'무신사 메타 광고'!$C:$C,$R846))</f>
        <v>0</v>
      </c>
      <c r="Y846" s="11">
        <f t="shared" si="44"/>
        <v>0</v>
      </c>
      <c r="Z846" s="12" t="str">
        <f t="shared" si="48"/>
        <v xml:space="preserve"> </v>
      </c>
      <c r="AB846" s="10">
        <f>IF($S$4="", SUMIFS('무신사 메타 광고'!$X:$X, '무신사 메타 광고'!$C:$C, $R846),SUMIFS('무신사 메타 광고'!$X:$X,'무신사 메타 광고'!$I:$I,$S$4,'무신사 메타 광고'!$C:$C,$R846))</f>
        <v>0</v>
      </c>
      <c r="AC846" s="11">
        <f t="shared" si="45"/>
        <v>0</v>
      </c>
    </row>
    <row r="847" spans="2:29">
      <c r="B847" s="9"/>
      <c r="C847" s="10">
        <f>IF($C$4="", SUMIFS('무신사 메타 광고'!$L:$L, '무신사 메타 광고'!$D:$D, $B847), SUMIFS('무신사 메타 광고'!$L:$L, '무신사 메타 광고'!$I:$I, $C$4, '무신사 메타 광고'!$D:$D, $B847))</f>
        <v>0</v>
      </c>
      <c r="D847" s="10">
        <f>IF($C$4="", SUMIFS('무신사 메타 광고'!$V:$V, '무신사 메타 광고'!$D:$D, $B847), SUMIFS('무신사 메타 광고'!$V:$V,'무신사 메타 광고'!$I:$I,$C$4,'무신사 메타 광고'!$D:$D,$B847))</f>
        <v>0</v>
      </c>
      <c r="E847" s="11">
        <f t="shared" si="38"/>
        <v>0</v>
      </c>
      <c r="F847" s="12" t="str">
        <f t="shared" si="46"/>
        <v xml:space="preserve"> </v>
      </c>
      <c r="G847" s="10">
        <f>IF($C$4="", SUMIFS('무신사 메타 광고'!$K:$K, '무신사 메타 광고'!$D:$D, $B847), SUMIFS('무신사 메타 광고'!$K:$K,'무신사 메타 광고'!$I:$I,$C$4,'무신사 메타 광고'!D:D,$B847))</f>
        <v>0</v>
      </c>
      <c r="H847" s="10">
        <f>IF($C$4="", SUMIFS('무신사 메타 광고'!$N:$N, '무신사 메타 광고'!$D:$D, $B847),SUMIFS('무신사 메타 광고'!$N:$N,'무신사 메타 광고'!$I:$I,$C$4,'무신사 메타 광고'!$D:$D,$B847))</f>
        <v>0</v>
      </c>
      <c r="I847" s="10">
        <f>IF($C$4="", SUMIFS('무신사 메타 광고'!$U:$U, '무신사 메타 광고'!$D:$D, $B847),SUMIFS('무신사 메타 광고'!$U:$U,'무신사 메타 광고'!$I:$I,$C$4,'무신사 메타 광고'!$D:$D,$B847))</f>
        <v>0</v>
      </c>
      <c r="J847" s="11">
        <f t="shared" si="39"/>
        <v>0</v>
      </c>
      <c r="K847" s="11">
        <f t="shared" si="40"/>
        <v>0</v>
      </c>
      <c r="L847" s="12" t="str">
        <f t="shared" si="41"/>
        <v xml:space="preserve"> </v>
      </c>
      <c r="N847" s="10">
        <f>IF($C$4="", SUMIFS('무신사 메타 광고'!$X:$X, '무신사 메타 광고'!$D:$D, $B847),SUMIFS('무신사 메타 광고'!$X:$X,'무신사 메타 광고'!I:I,$C$4,'무신사 메타 광고'!D:D,$B847))</f>
        <v>0</v>
      </c>
      <c r="O847" s="11">
        <f t="shared" si="42"/>
        <v>0</v>
      </c>
      <c r="R847" s="13"/>
      <c r="S847" s="10">
        <f>IF($S$4="", SUMIFS('무신사 메타 광고'!$L:$L, '무신사 메타 광고'!$C:$C, $R847),SUMIFS('무신사 메타 광고'!L:L,'무신사 메타 광고'!$I:$I,$S$4,'무신사 메타 광고'!$C:$C,$R847))</f>
        <v>0</v>
      </c>
      <c r="T847" s="10">
        <f>IF($S$4="", SUMIFS('무신사 메타 광고'!$V:$V, '무신사 메타 광고'!$C:$C, $R847),SUMIFS('무신사 메타 광고'!$V:$V,'무신사 메타 광고'!$I:$I,$S$4,'무신사 메타 광고'!$C:$C,$R847))</f>
        <v>0</v>
      </c>
      <c r="U847" s="11">
        <f t="shared" si="43"/>
        <v>0</v>
      </c>
      <c r="V847" s="12" t="str">
        <f t="shared" si="47"/>
        <v xml:space="preserve"> </v>
      </c>
      <c r="W847" s="10">
        <f>IF($S$4="", SUMIFS('무신사 메타 광고'!$K:$K, '무신사 메타 광고'!$C:$C, $R847),SUMIFS('무신사 메타 광고'!$K:$K,'무신사 메타 광고'!$I:$I,$S$4,'무신사 메타 광고'!$C:$C,$R847))</f>
        <v>0</v>
      </c>
      <c r="X847" s="10">
        <f>IF($S$4="", SUMIFS('무신사 메타 광고'!$N:$N, '무신사 메타 광고'!$C:$C, $R847),SUMIFS('무신사 메타 광고'!$N:$N,'무신사 메타 광고'!$I:$I,$S$4,'무신사 메타 광고'!$C:$C,$R847))</f>
        <v>0</v>
      </c>
      <c r="Y847" s="11">
        <f t="shared" si="44"/>
        <v>0</v>
      </c>
      <c r="Z847" s="12" t="str">
        <f t="shared" si="48"/>
        <v xml:space="preserve"> </v>
      </c>
      <c r="AB847" s="10">
        <f>IF($S$4="", SUMIFS('무신사 메타 광고'!$X:$X, '무신사 메타 광고'!$C:$C, $R847),SUMIFS('무신사 메타 광고'!$X:$X,'무신사 메타 광고'!$I:$I,$S$4,'무신사 메타 광고'!$C:$C,$R847))</f>
        <v>0</v>
      </c>
      <c r="AC847" s="11">
        <f t="shared" si="45"/>
        <v>0</v>
      </c>
    </row>
    <row r="848" spans="2:29">
      <c r="B848" s="9"/>
      <c r="C848" s="10">
        <f>IF($C$4="", SUMIFS('무신사 메타 광고'!$L:$L, '무신사 메타 광고'!$D:$D, $B848), SUMIFS('무신사 메타 광고'!$L:$L, '무신사 메타 광고'!$I:$I, $C$4, '무신사 메타 광고'!$D:$D, $B848))</f>
        <v>0</v>
      </c>
      <c r="D848" s="10">
        <f>IF($C$4="", SUMIFS('무신사 메타 광고'!$V:$V, '무신사 메타 광고'!$D:$D, $B848), SUMIFS('무신사 메타 광고'!$V:$V,'무신사 메타 광고'!$I:$I,$C$4,'무신사 메타 광고'!$D:$D,$B848))</f>
        <v>0</v>
      </c>
      <c r="E848" s="11">
        <f t="shared" si="38"/>
        <v>0</v>
      </c>
      <c r="F848" s="12" t="str">
        <f t="shared" si="46"/>
        <v xml:space="preserve"> </v>
      </c>
      <c r="G848" s="10">
        <f>IF($C$4="", SUMIFS('무신사 메타 광고'!$K:$K, '무신사 메타 광고'!$D:$D, $B848), SUMIFS('무신사 메타 광고'!$K:$K,'무신사 메타 광고'!$I:$I,$C$4,'무신사 메타 광고'!D:D,$B848))</f>
        <v>0</v>
      </c>
      <c r="H848" s="10">
        <f>IF($C$4="", SUMIFS('무신사 메타 광고'!$N:$N, '무신사 메타 광고'!$D:$D, $B848),SUMIFS('무신사 메타 광고'!$N:$N,'무신사 메타 광고'!$I:$I,$C$4,'무신사 메타 광고'!$D:$D,$B848))</f>
        <v>0</v>
      </c>
      <c r="I848" s="10">
        <f>IF($C$4="", SUMIFS('무신사 메타 광고'!$U:$U, '무신사 메타 광고'!$D:$D, $B848),SUMIFS('무신사 메타 광고'!$U:$U,'무신사 메타 광고'!$I:$I,$C$4,'무신사 메타 광고'!$D:$D,$B848))</f>
        <v>0</v>
      </c>
      <c r="J848" s="11">
        <f t="shared" si="39"/>
        <v>0</v>
      </c>
      <c r="K848" s="11">
        <f t="shared" si="40"/>
        <v>0</v>
      </c>
      <c r="L848" s="12" t="str">
        <f t="shared" si="41"/>
        <v xml:space="preserve"> </v>
      </c>
      <c r="N848" s="10">
        <f>IF($C$4="", SUMIFS('무신사 메타 광고'!$X:$X, '무신사 메타 광고'!$D:$D, $B848),SUMIFS('무신사 메타 광고'!$X:$X,'무신사 메타 광고'!I:I,$C$4,'무신사 메타 광고'!D:D,$B848))</f>
        <v>0</v>
      </c>
      <c r="O848" s="11">
        <f t="shared" si="42"/>
        <v>0</v>
      </c>
      <c r="R848" s="13"/>
      <c r="S848" s="10">
        <f>IF($S$4="", SUMIFS('무신사 메타 광고'!$L:$L, '무신사 메타 광고'!$C:$C, $R848),SUMIFS('무신사 메타 광고'!L:L,'무신사 메타 광고'!$I:$I,$S$4,'무신사 메타 광고'!$C:$C,$R848))</f>
        <v>0</v>
      </c>
      <c r="T848" s="10">
        <f>IF($S$4="", SUMIFS('무신사 메타 광고'!$V:$V, '무신사 메타 광고'!$C:$C, $R848),SUMIFS('무신사 메타 광고'!$V:$V,'무신사 메타 광고'!$I:$I,$S$4,'무신사 메타 광고'!$C:$C,$R848))</f>
        <v>0</v>
      </c>
      <c r="U848" s="11">
        <f t="shared" si="43"/>
        <v>0</v>
      </c>
      <c r="V848" s="12" t="str">
        <f t="shared" si="47"/>
        <v xml:space="preserve"> </v>
      </c>
      <c r="W848" s="10">
        <f>IF($S$4="", SUMIFS('무신사 메타 광고'!$K:$K, '무신사 메타 광고'!$C:$C, $R848),SUMIFS('무신사 메타 광고'!$K:$K,'무신사 메타 광고'!$I:$I,$S$4,'무신사 메타 광고'!$C:$C,$R848))</f>
        <v>0</v>
      </c>
      <c r="X848" s="10">
        <f>IF($S$4="", SUMIFS('무신사 메타 광고'!$N:$N, '무신사 메타 광고'!$C:$C, $R848),SUMIFS('무신사 메타 광고'!$N:$N,'무신사 메타 광고'!$I:$I,$S$4,'무신사 메타 광고'!$C:$C,$R848))</f>
        <v>0</v>
      </c>
      <c r="Y848" s="11">
        <f t="shared" si="44"/>
        <v>0</v>
      </c>
      <c r="Z848" s="12" t="str">
        <f t="shared" si="48"/>
        <v xml:space="preserve"> </v>
      </c>
      <c r="AB848" s="10">
        <f>IF($S$4="", SUMIFS('무신사 메타 광고'!$X:$X, '무신사 메타 광고'!$C:$C, $R848),SUMIFS('무신사 메타 광고'!$X:$X,'무신사 메타 광고'!$I:$I,$S$4,'무신사 메타 광고'!$C:$C,$R848))</f>
        <v>0</v>
      </c>
      <c r="AC848" s="11">
        <f t="shared" si="45"/>
        <v>0</v>
      </c>
    </row>
    <row r="849" spans="2:29">
      <c r="B849" s="9"/>
      <c r="C849" s="10">
        <f>IF($C$4="", SUMIFS('무신사 메타 광고'!$L:$L, '무신사 메타 광고'!$D:$D, $B849), SUMIFS('무신사 메타 광고'!$L:$L, '무신사 메타 광고'!$I:$I, $C$4, '무신사 메타 광고'!$D:$D, $B849))</f>
        <v>0</v>
      </c>
      <c r="D849" s="10">
        <f>IF($C$4="", SUMIFS('무신사 메타 광고'!$V:$V, '무신사 메타 광고'!$D:$D, $B849), SUMIFS('무신사 메타 광고'!$V:$V,'무신사 메타 광고'!$I:$I,$C$4,'무신사 메타 광고'!$D:$D,$B849))</f>
        <v>0</v>
      </c>
      <c r="E849" s="11">
        <f t="shared" si="38"/>
        <v>0</v>
      </c>
      <c r="F849" s="12" t="str">
        <f t="shared" si="46"/>
        <v xml:space="preserve"> </v>
      </c>
      <c r="G849" s="10">
        <f>IF($C$4="", SUMIFS('무신사 메타 광고'!$K:$K, '무신사 메타 광고'!$D:$D, $B849), SUMIFS('무신사 메타 광고'!$K:$K,'무신사 메타 광고'!$I:$I,$C$4,'무신사 메타 광고'!D:D,$B849))</f>
        <v>0</v>
      </c>
      <c r="H849" s="10">
        <f>IF($C$4="", SUMIFS('무신사 메타 광고'!$N:$N, '무신사 메타 광고'!$D:$D, $B849),SUMIFS('무신사 메타 광고'!$N:$N,'무신사 메타 광고'!$I:$I,$C$4,'무신사 메타 광고'!$D:$D,$B849))</f>
        <v>0</v>
      </c>
      <c r="I849" s="10">
        <f>IF($C$4="", SUMIFS('무신사 메타 광고'!$U:$U, '무신사 메타 광고'!$D:$D, $B849),SUMIFS('무신사 메타 광고'!$U:$U,'무신사 메타 광고'!$I:$I,$C$4,'무신사 메타 광고'!$D:$D,$B849))</f>
        <v>0</v>
      </c>
      <c r="J849" s="11">
        <f t="shared" si="39"/>
        <v>0</v>
      </c>
      <c r="K849" s="11">
        <f t="shared" si="40"/>
        <v>0</v>
      </c>
      <c r="L849" s="12" t="str">
        <f t="shared" si="41"/>
        <v xml:space="preserve"> </v>
      </c>
      <c r="N849" s="10">
        <f>IF($C$4="", SUMIFS('무신사 메타 광고'!$X:$X, '무신사 메타 광고'!$D:$D, $B849),SUMIFS('무신사 메타 광고'!$X:$X,'무신사 메타 광고'!I:I,$C$4,'무신사 메타 광고'!D:D,$B849))</f>
        <v>0</v>
      </c>
      <c r="O849" s="11">
        <f t="shared" si="42"/>
        <v>0</v>
      </c>
      <c r="R849" s="13"/>
      <c r="S849" s="10">
        <f>IF($S$4="", SUMIFS('무신사 메타 광고'!$L:$L, '무신사 메타 광고'!$C:$C, $R849),SUMIFS('무신사 메타 광고'!L:L,'무신사 메타 광고'!$I:$I,$S$4,'무신사 메타 광고'!$C:$C,$R849))</f>
        <v>0</v>
      </c>
      <c r="T849" s="10">
        <f>IF($S$4="", SUMIFS('무신사 메타 광고'!$V:$V, '무신사 메타 광고'!$C:$C, $R849),SUMIFS('무신사 메타 광고'!$V:$V,'무신사 메타 광고'!$I:$I,$S$4,'무신사 메타 광고'!$C:$C,$R849))</f>
        <v>0</v>
      </c>
      <c r="U849" s="11">
        <f t="shared" si="43"/>
        <v>0</v>
      </c>
      <c r="V849" s="12" t="str">
        <f t="shared" si="47"/>
        <v xml:space="preserve"> </v>
      </c>
      <c r="W849" s="10">
        <f>IF($S$4="", SUMIFS('무신사 메타 광고'!$K:$K, '무신사 메타 광고'!$C:$C, $R849),SUMIFS('무신사 메타 광고'!$K:$K,'무신사 메타 광고'!$I:$I,$S$4,'무신사 메타 광고'!$C:$C,$R849))</f>
        <v>0</v>
      </c>
      <c r="X849" s="10">
        <f>IF($S$4="", SUMIFS('무신사 메타 광고'!$N:$N, '무신사 메타 광고'!$C:$C, $R849),SUMIFS('무신사 메타 광고'!$N:$N,'무신사 메타 광고'!$I:$I,$S$4,'무신사 메타 광고'!$C:$C,$R849))</f>
        <v>0</v>
      </c>
      <c r="Y849" s="11">
        <f t="shared" si="44"/>
        <v>0</v>
      </c>
      <c r="Z849" s="12" t="str">
        <f t="shared" si="48"/>
        <v xml:space="preserve"> </v>
      </c>
      <c r="AB849" s="10">
        <f>IF($S$4="", SUMIFS('무신사 메타 광고'!$X:$X, '무신사 메타 광고'!$C:$C, $R849),SUMIFS('무신사 메타 광고'!$X:$X,'무신사 메타 광고'!$I:$I,$S$4,'무신사 메타 광고'!$C:$C,$R849))</f>
        <v>0</v>
      </c>
      <c r="AC849" s="11">
        <f t="shared" si="45"/>
        <v>0</v>
      </c>
    </row>
    <row r="850" spans="2:29">
      <c r="B850" s="9"/>
      <c r="C850" s="10">
        <f>IF($C$4="", SUMIFS('무신사 메타 광고'!$L:$L, '무신사 메타 광고'!$D:$D, $B850), SUMIFS('무신사 메타 광고'!$L:$L, '무신사 메타 광고'!$I:$I, $C$4, '무신사 메타 광고'!$D:$D, $B850))</f>
        <v>0</v>
      </c>
      <c r="D850" s="10">
        <f>IF($C$4="", SUMIFS('무신사 메타 광고'!$V:$V, '무신사 메타 광고'!$D:$D, $B850), SUMIFS('무신사 메타 광고'!$V:$V,'무신사 메타 광고'!$I:$I,$C$4,'무신사 메타 광고'!$D:$D,$B850))</f>
        <v>0</v>
      </c>
      <c r="E850" s="11">
        <f t="shared" si="38"/>
        <v>0</v>
      </c>
      <c r="F850" s="12" t="str">
        <f t="shared" si="46"/>
        <v xml:space="preserve"> </v>
      </c>
      <c r="G850" s="10">
        <f>IF($C$4="", SUMIFS('무신사 메타 광고'!$K:$K, '무신사 메타 광고'!$D:$D, $B850), SUMIFS('무신사 메타 광고'!$K:$K,'무신사 메타 광고'!$I:$I,$C$4,'무신사 메타 광고'!D:D,$B850))</f>
        <v>0</v>
      </c>
      <c r="H850" s="10">
        <f>IF($C$4="", SUMIFS('무신사 메타 광고'!$N:$N, '무신사 메타 광고'!$D:$D, $B850),SUMIFS('무신사 메타 광고'!$N:$N,'무신사 메타 광고'!$I:$I,$C$4,'무신사 메타 광고'!$D:$D,$B850))</f>
        <v>0</v>
      </c>
      <c r="I850" s="10">
        <f>IF($C$4="", SUMIFS('무신사 메타 광고'!$U:$U, '무신사 메타 광고'!$D:$D, $B850),SUMIFS('무신사 메타 광고'!$U:$U,'무신사 메타 광고'!$I:$I,$C$4,'무신사 메타 광고'!$D:$D,$B850))</f>
        <v>0</v>
      </c>
      <c r="J850" s="11">
        <f t="shared" si="39"/>
        <v>0</v>
      </c>
      <c r="K850" s="11">
        <f t="shared" si="40"/>
        <v>0</v>
      </c>
      <c r="L850" s="12" t="str">
        <f t="shared" si="41"/>
        <v xml:space="preserve"> </v>
      </c>
      <c r="N850" s="10">
        <f>IF($C$4="", SUMIFS('무신사 메타 광고'!$X:$X, '무신사 메타 광고'!$D:$D, $B850),SUMIFS('무신사 메타 광고'!$X:$X,'무신사 메타 광고'!I:I,$C$4,'무신사 메타 광고'!D:D,$B850))</f>
        <v>0</v>
      </c>
      <c r="O850" s="11">
        <f t="shared" si="42"/>
        <v>0</v>
      </c>
      <c r="R850" s="13"/>
      <c r="S850" s="10">
        <f>IF($S$4="", SUMIFS('무신사 메타 광고'!$L:$L, '무신사 메타 광고'!$C:$C, $R850),SUMIFS('무신사 메타 광고'!L:L,'무신사 메타 광고'!$I:$I,$S$4,'무신사 메타 광고'!$C:$C,$R850))</f>
        <v>0</v>
      </c>
      <c r="T850" s="10">
        <f>IF($S$4="", SUMIFS('무신사 메타 광고'!$V:$V, '무신사 메타 광고'!$C:$C, $R850),SUMIFS('무신사 메타 광고'!$V:$V,'무신사 메타 광고'!$I:$I,$S$4,'무신사 메타 광고'!$C:$C,$R850))</f>
        <v>0</v>
      </c>
      <c r="U850" s="11">
        <f t="shared" si="43"/>
        <v>0</v>
      </c>
      <c r="V850" s="12" t="str">
        <f t="shared" si="47"/>
        <v xml:space="preserve"> </v>
      </c>
      <c r="W850" s="10">
        <f>IF($S$4="", SUMIFS('무신사 메타 광고'!$K:$K, '무신사 메타 광고'!$C:$C, $R850),SUMIFS('무신사 메타 광고'!$K:$K,'무신사 메타 광고'!$I:$I,$S$4,'무신사 메타 광고'!$C:$C,$R850))</f>
        <v>0</v>
      </c>
      <c r="X850" s="10">
        <f>IF($S$4="", SUMIFS('무신사 메타 광고'!$N:$N, '무신사 메타 광고'!$C:$C, $R850),SUMIFS('무신사 메타 광고'!$N:$N,'무신사 메타 광고'!$I:$I,$S$4,'무신사 메타 광고'!$C:$C,$R850))</f>
        <v>0</v>
      </c>
      <c r="Y850" s="11">
        <f t="shared" si="44"/>
        <v>0</v>
      </c>
      <c r="Z850" s="12" t="str">
        <f t="shared" si="48"/>
        <v xml:space="preserve"> </v>
      </c>
      <c r="AB850" s="10">
        <f>IF($S$4="", SUMIFS('무신사 메타 광고'!$X:$X, '무신사 메타 광고'!$C:$C, $R850),SUMIFS('무신사 메타 광고'!$X:$X,'무신사 메타 광고'!$I:$I,$S$4,'무신사 메타 광고'!$C:$C,$R850))</f>
        <v>0</v>
      </c>
      <c r="AC850" s="11">
        <f t="shared" si="45"/>
        <v>0</v>
      </c>
    </row>
    <row r="851" spans="2:29">
      <c r="B851" s="9"/>
      <c r="C851" s="10">
        <f>IF($C$4="", SUMIFS('무신사 메타 광고'!$L:$L, '무신사 메타 광고'!$D:$D, $B851), SUMIFS('무신사 메타 광고'!$L:$L, '무신사 메타 광고'!$I:$I, $C$4, '무신사 메타 광고'!$D:$D, $B851))</f>
        <v>0</v>
      </c>
      <c r="D851" s="10">
        <f>IF($C$4="", SUMIFS('무신사 메타 광고'!$V:$V, '무신사 메타 광고'!$D:$D, $B851), SUMIFS('무신사 메타 광고'!$V:$V,'무신사 메타 광고'!$I:$I,$C$4,'무신사 메타 광고'!$D:$D,$B851))</f>
        <v>0</v>
      </c>
      <c r="E851" s="11">
        <f t="shared" si="38"/>
        <v>0</v>
      </c>
      <c r="F851" s="12" t="str">
        <f t="shared" si="46"/>
        <v xml:space="preserve"> </v>
      </c>
      <c r="G851" s="10">
        <f>IF($C$4="", SUMIFS('무신사 메타 광고'!$K:$K, '무신사 메타 광고'!$D:$D, $B851), SUMIFS('무신사 메타 광고'!$K:$K,'무신사 메타 광고'!$I:$I,$C$4,'무신사 메타 광고'!D:D,$B851))</f>
        <v>0</v>
      </c>
      <c r="H851" s="10">
        <f>IF($C$4="", SUMIFS('무신사 메타 광고'!$N:$N, '무신사 메타 광고'!$D:$D, $B851),SUMIFS('무신사 메타 광고'!$N:$N,'무신사 메타 광고'!$I:$I,$C$4,'무신사 메타 광고'!$D:$D,$B851))</f>
        <v>0</v>
      </c>
      <c r="I851" s="10">
        <f>IF($C$4="", SUMIFS('무신사 메타 광고'!$U:$U, '무신사 메타 광고'!$D:$D, $B851),SUMIFS('무신사 메타 광고'!$U:$U,'무신사 메타 광고'!$I:$I,$C$4,'무신사 메타 광고'!$D:$D,$B851))</f>
        <v>0</v>
      </c>
      <c r="J851" s="11">
        <f t="shared" si="39"/>
        <v>0</v>
      </c>
      <c r="K851" s="11">
        <f t="shared" si="40"/>
        <v>0</v>
      </c>
      <c r="L851" s="12" t="str">
        <f t="shared" si="41"/>
        <v xml:space="preserve"> </v>
      </c>
      <c r="N851" s="10">
        <f>IF($C$4="", SUMIFS('무신사 메타 광고'!$X:$X, '무신사 메타 광고'!$D:$D, $B851),SUMIFS('무신사 메타 광고'!$X:$X,'무신사 메타 광고'!I:I,$C$4,'무신사 메타 광고'!D:D,$B851))</f>
        <v>0</v>
      </c>
      <c r="O851" s="11">
        <f t="shared" si="42"/>
        <v>0</v>
      </c>
      <c r="R851" s="13"/>
      <c r="S851" s="10">
        <f>IF($S$4="", SUMIFS('무신사 메타 광고'!$L:$L, '무신사 메타 광고'!$C:$C, $R851),SUMIFS('무신사 메타 광고'!L:L,'무신사 메타 광고'!$I:$I,$S$4,'무신사 메타 광고'!$C:$C,$R851))</f>
        <v>0</v>
      </c>
      <c r="T851" s="10">
        <f>IF($S$4="", SUMIFS('무신사 메타 광고'!$V:$V, '무신사 메타 광고'!$C:$C, $R851),SUMIFS('무신사 메타 광고'!$V:$V,'무신사 메타 광고'!$I:$I,$S$4,'무신사 메타 광고'!$C:$C,$R851))</f>
        <v>0</v>
      </c>
      <c r="U851" s="11">
        <f t="shared" si="43"/>
        <v>0</v>
      </c>
      <c r="V851" s="12" t="str">
        <f t="shared" si="47"/>
        <v xml:space="preserve"> </v>
      </c>
      <c r="W851" s="10">
        <f>IF($S$4="", SUMIFS('무신사 메타 광고'!$K:$K, '무신사 메타 광고'!$C:$C, $R851),SUMIFS('무신사 메타 광고'!$K:$K,'무신사 메타 광고'!$I:$I,$S$4,'무신사 메타 광고'!$C:$C,$R851))</f>
        <v>0</v>
      </c>
      <c r="X851" s="10">
        <f>IF($S$4="", SUMIFS('무신사 메타 광고'!$N:$N, '무신사 메타 광고'!$C:$C, $R851),SUMIFS('무신사 메타 광고'!$N:$N,'무신사 메타 광고'!$I:$I,$S$4,'무신사 메타 광고'!$C:$C,$R851))</f>
        <v>0</v>
      </c>
      <c r="Y851" s="11">
        <f t="shared" si="44"/>
        <v>0</v>
      </c>
      <c r="Z851" s="12" t="str">
        <f t="shared" si="48"/>
        <v xml:space="preserve"> </v>
      </c>
      <c r="AB851" s="10">
        <f>IF($S$4="", SUMIFS('무신사 메타 광고'!$X:$X, '무신사 메타 광고'!$C:$C, $R851),SUMIFS('무신사 메타 광고'!$X:$X,'무신사 메타 광고'!$I:$I,$S$4,'무신사 메타 광고'!$C:$C,$R851))</f>
        <v>0</v>
      </c>
      <c r="AC851" s="11">
        <f t="shared" si="45"/>
        <v>0</v>
      </c>
    </row>
    <row r="852" spans="2:29">
      <c r="B852" s="9"/>
      <c r="C852" s="10">
        <f>IF($C$4="", SUMIFS('무신사 메타 광고'!$L:$L, '무신사 메타 광고'!$D:$D, $B852), SUMIFS('무신사 메타 광고'!$L:$L, '무신사 메타 광고'!$I:$I, $C$4, '무신사 메타 광고'!$D:$D, $B852))</f>
        <v>0</v>
      </c>
      <c r="D852" s="10">
        <f>IF($C$4="", SUMIFS('무신사 메타 광고'!$V:$V, '무신사 메타 광고'!$D:$D, $B852), SUMIFS('무신사 메타 광고'!$V:$V,'무신사 메타 광고'!$I:$I,$C$4,'무신사 메타 광고'!$D:$D,$B852))</f>
        <v>0</v>
      </c>
      <c r="E852" s="11">
        <f t="shared" si="38"/>
        <v>0</v>
      </c>
      <c r="F852" s="12" t="str">
        <f t="shared" si="46"/>
        <v xml:space="preserve"> </v>
      </c>
      <c r="G852" s="10">
        <f>IF($C$4="", SUMIFS('무신사 메타 광고'!$K:$K, '무신사 메타 광고'!$D:$D, $B852), SUMIFS('무신사 메타 광고'!$K:$K,'무신사 메타 광고'!$I:$I,$C$4,'무신사 메타 광고'!D:D,$B852))</f>
        <v>0</v>
      </c>
      <c r="H852" s="10">
        <f>IF($C$4="", SUMIFS('무신사 메타 광고'!$N:$N, '무신사 메타 광고'!$D:$D, $B852),SUMIFS('무신사 메타 광고'!$N:$N,'무신사 메타 광고'!$I:$I,$C$4,'무신사 메타 광고'!$D:$D,$B852))</f>
        <v>0</v>
      </c>
      <c r="I852" s="10">
        <f>IF($C$4="", SUMIFS('무신사 메타 광고'!$U:$U, '무신사 메타 광고'!$D:$D, $B852),SUMIFS('무신사 메타 광고'!$U:$U,'무신사 메타 광고'!$I:$I,$C$4,'무신사 메타 광고'!$D:$D,$B852))</f>
        <v>0</v>
      </c>
      <c r="J852" s="11">
        <f t="shared" si="39"/>
        <v>0</v>
      </c>
      <c r="K852" s="11">
        <f t="shared" si="40"/>
        <v>0</v>
      </c>
      <c r="L852" s="12" t="str">
        <f t="shared" si="41"/>
        <v xml:space="preserve"> </v>
      </c>
      <c r="N852" s="10">
        <f>IF($C$4="", SUMIFS('무신사 메타 광고'!$X:$X, '무신사 메타 광고'!$D:$D, $B852),SUMIFS('무신사 메타 광고'!$X:$X,'무신사 메타 광고'!I:I,$C$4,'무신사 메타 광고'!D:D,$B852))</f>
        <v>0</v>
      </c>
      <c r="O852" s="11">
        <f t="shared" si="42"/>
        <v>0</v>
      </c>
      <c r="R852" s="13"/>
      <c r="S852" s="10">
        <f>IF($S$4="", SUMIFS('무신사 메타 광고'!$L:$L, '무신사 메타 광고'!$C:$C, $R852),SUMIFS('무신사 메타 광고'!L:L,'무신사 메타 광고'!$I:$I,$S$4,'무신사 메타 광고'!$C:$C,$R852))</f>
        <v>0</v>
      </c>
      <c r="T852" s="10">
        <f>IF($S$4="", SUMIFS('무신사 메타 광고'!$V:$V, '무신사 메타 광고'!$C:$C, $R852),SUMIFS('무신사 메타 광고'!$V:$V,'무신사 메타 광고'!$I:$I,$S$4,'무신사 메타 광고'!$C:$C,$R852))</f>
        <v>0</v>
      </c>
      <c r="U852" s="11">
        <f t="shared" si="43"/>
        <v>0</v>
      </c>
      <c r="V852" s="12" t="str">
        <f t="shared" si="47"/>
        <v xml:space="preserve"> </v>
      </c>
      <c r="W852" s="10">
        <f>IF($S$4="", SUMIFS('무신사 메타 광고'!$K:$K, '무신사 메타 광고'!$C:$C, $R852),SUMIFS('무신사 메타 광고'!$K:$K,'무신사 메타 광고'!$I:$I,$S$4,'무신사 메타 광고'!$C:$C,$R852))</f>
        <v>0</v>
      </c>
      <c r="X852" s="10">
        <f>IF($S$4="", SUMIFS('무신사 메타 광고'!$N:$N, '무신사 메타 광고'!$C:$C, $R852),SUMIFS('무신사 메타 광고'!$N:$N,'무신사 메타 광고'!$I:$I,$S$4,'무신사 메타 광고'!$C:$C,$R852))</f>
        <v>0</v>
      </c>
      <c r="Y852" s="11">
        <f t="shared" si="44"/>
        <v>0</v>
      </c>
      <c r="Z852" s="12" t="str">
        <f t="shared" si="48"/>
        <v xml:space="preserve"> </v>
      </c>
      <c r="AB852" s="10">
        <f>IF($S$4="", SUMIFS('무신사 메타 광고'!$X:$X, '무신사 메타 광고'!$C:$C, $R852),SUMIFS('무신사 메타 광고'!$X:$X,'무신사 메타 광고'!$I:$I,$S$4,'무신사 메타 광고'!$C:$C,$R852))</f>
        <v>0</v>
      </c>
      <c r="AC852" s="11">
        <f t="shared" si="45"/>
        <v>0</v>
      </c>
    </row>
    <row r="853" spans="2:29">
      <c r="B853" s="9"/>
      <c r="C853" s="10">
        <f>IF($C$4="", SUMIFS('무신사 메타 광고'!$L:$L, '무신사 메타 광고'!$D:$D, $B853), SUMIFS('무신사 메타 광고'!$L:$L, '무신사 메타 광고'!$I:$I, $C$4, '무신사 메타 광고'!$D:$D, $B853))</f>
        <v>0</v>
      </c>
      <c r="D853" s="10">
        <f>IF($C$4="", SUMIFS('무신사 메타 광고'!$V:$V, '무신사 메타 광고'!$D:$D, $B853), SUMIFS('무신사 메타 광고'!$V:$V,'무신사 메타 광고'!$I:$I,$C$4,'무신사 메타 광고'!$D:$D,$B853))</f>
        <v>0</v>
      </c>
      <c r="E853" s="11">
        <f t="shared" si="38"/>
        <v>0</v>
      </c>
      <c r="F853" s="12" t="str">
        <f t="shared" si="46"/>
        <v xml:space="preserve"> </v>
      </c>
      <c r="G853" s="10">
        <f>IF($C$4="", SUMIFS('무신사 메타 광고'!$K:$K, '무신사 메타 광고'!$D:$D, $B853), SUMIFS('무신사 메타 광고'!$K:$K,'무신사 메타 광고'!$I:$I,$C$4,'무신사 메타 광고'!D:D,$B853))</f>
        <v>0</v>
      </c>
      <c r="H853" s="10">
        <f>IF($C$4="", SUMIFS('무신사 메타 광고'!$N:$N, '무신사 메타 광고'!$D:$D, $B853),SUMIFS('무신사 메타 광고'!$N:$N,'무신사 메타 광고'!$I:$I,$C$4,'무신사 메타 광고'!$D:$D,$B853))</f>
        <v>0</v>
      </c>
      <c r="I853" s="10">
        <f>IF($C$4="", SUMIFS('무신사 메타 광고'!$U:$U, '무신사 메타 광고'!$D:$D, $B853),SUMIFS('무신사 메타 광고'!$U:$U,'무신사 메타 광고'!$I:$I,$C$4,'무신사 메타 광고'!$D:$D,$B853))</f>
        <v>0</v>
      </c>
      <c r="J853" s="11">
        <f t="shared" si="39"/>
        <v>0</v>
      </c>
      <c r="K853" s="11">
        <f t="shared" si="40"/>
        <v>0</v>
      </c>
      <c r="L853" s="12" t="str">
        <f t="shared" si="41"/>
        <v xml:space="preserve"> </v>
      </c>
      <c r="N853" s="10">
        <f>IF($C$4="", SUMIFS('무신사 메타 광고'!$X:$X, '무신사 메타 광고'!$D:$D, $B853),SUMIFS('무신사 메타 광고'!$X:$X,'무신사 메타 광고'!I:I,$C$4,'무신사 메타 광고'!D:D,$B853))</f>
        <v>0</v>
      </c>
      <c r="O853" s="11">
        <f t="shared" si="42"/>
        <v>0</v>
      </c>
      <c r="R853" s="13"/>
      <c r="S853" s="10">
        <f>IF($S$4="", SUMIFS('무신사 메타 광고'!$L:$L, '무신사 메타 광고'!$C:$C, $R853),SUMIFS('무신사 메타 광고'!L:L,'무신사 메타 광고'!$I:$I,$S$4,'무신사 메타 광고'!$C:$C,$R853))</f>
        <v>0</v>
      </c>
      <c r="T853" s="10">
        <f>IF($S$4="", SUMIFS('무신사 메타 광고'!$V:$V, '무신사 메타 광고'!$C:$C, $R853),SUMIFS('무신사 메타 광고'!$V:$V,'무신사 메타 광고'!$I:$I,$S$4,'무신사 메타 광고'!$C:$C,$R853))</f>
        <v>0</v>
      </c>
      <c r="U853" s="11">
        <f t="shared" si="43"/>
        <v>0</v>
      </c>
      <c r="V853" s="12" t="str">
        <f t="shared" si="47"/>
        <v xml:space="preserve"> </v>
      </c>
      <c r="W853" s="10">
        <f>IF($S$4="", SUMIFS('무신사 메타 광고'!$K:$K, '무신사 메타 광고'!$C:$C, $R853),SUMIFS('무신사 메타 광고'!$K:$K,'무신사 메타 광고'!$I:$I,$S$4,'무신사 메타 광고'!$C:$C,$R853))</f>
        <v>0</v>
      </c>
      <c r="X853" s="10">
        <f>IF($S$4="", SUMIFS('무신사 메타 광고'!$N:$N, '무신사 메타 광고'!$C:$C, $R853),SUMIFS('무신사 메타 광고'!$N:$N,'무신사 메타 광고'!$I:$I,$S$4,'무신사 메타 광고'!$C:$C,$R853))</f>
        <v>0</v>
      </c>
      <c r="Y853" s="11">
        <f t="shared" si="44"/>
        <v>0</v>
      </c>
      <c r="Z853" s="12" t="str">
        <f t="shared" si="48"/>
        <v xml:space="preserve"> </v>
      </c>
      <c r="AB853" s="10">
        <f>IF($S$4="", SUMIFS('무신사 메타 광고'!$X:$X, '무신사 메타 광고'!$C:$C, $R853),SUMIFS('무신사 메타 광고'!$X:$X,'무신사 메타 광고'!$I:$I,$S$4,'무신사 메타 광고'!$C:$C,$R853))</f>
        <v>0</v>
      </c>
      <c r="AC853" s="11">
        <f t="shared" si="45"/>
        <v>0</v>
      </c>
    </row>
    <row r="854" spans="2:29">
      <c r="B854" s="9"/>
      <c r="C854" s="10">
        <f>IF($C$4="", SUMIFS('무신사 메타 광고'!$L:$L, '무신사 메타 광고'!$D:$D, $B854), SUMIFS('무신사 메타 광고'!$L:$L, '무신사 메타 광고'!$I:$I, $C$4, '무신사 메타 광고'!$D:$D, $B854))</f>
        <v>0</v>
      </c>
      <c r="D854" s="10">
        <f>IF($C$4="", SUMIFS('무신사 메타 광고'!$V:$V, '무신사 메타 광고'!$D:$D, $B854), SUMIFS('무신사 메타 광고'!$V:$V,'무신사 메타 광고'!$I:$I,$C$4,'무신사 메타 광고'!$D:$D,$B854))</f>
        <v>0</v>
      </c>
      <c r="E854" s="11">
        <f t="shared" si="38"/>
        <v>0</v>
      </c>
      <c r="F854" s="12" t="str">
        <f t="shared" si="46"/>
        <v xml:space="preserve"> </v>
      </c>
      <c r="G854" s="10">
        <f>IF($C$4="", SUMIFS('무신사 메타 광고'!$K:$K, '무신사 메타 광고'!$D:$D, $B854), SUMIFS('무신사 메타 광고'!$K:$K,'무신사 메타 광고'!$I:$I,$C$4,'무신사 메타 광고'!D:D,$B854))</f>
        <v>0</v>
      </c>
      <c r="H854" s="10">
        <f>IF($C$4="", SUMIFS('무신사 메타 광고'!$N:$N, '무신사 메타 광고'!$D:$D, $B854),SUMIFS('무신사 메타 광고'!$N:$N,'무신사 메타 광고'!$I:$I,$C$4,'무신사 메타 광고'!$D:$D,$B854))</f>
        <v>0</v>
      </c>
      <c r="I854" s="10">
        <f>IF($C$4="", SUMIFS('무신사 메타 광고'!$U:$U, '무신사 메타 광고'!$D:$D, $B854),SUMIFS('무신사 메타 광고'!$U:$U,'무신사 메타 광고'!$I:$I,$C$4,'무신사 메타 광고'!$D:$D,$B854))</f>
        <v>0</v>
      </c>
      <c r="J854" s="11">
        <f t="shared" si="39"/>
        <v>0</v>
      </c>
      <c r="K854" s="11">
        <f t="shared" si="40"/>
        <v>0</v>
      </c>
      <c r="L854" s="12" t="str">
        <f t="shared" si="41"/>
        <v xml:space="preserve"> </v>
      </c>
      <c r="N854" s="10">
        <f>IF($C$4="", SUMIFS('무신사 메타 광고'!$X:$X, '무신사 메타 광고'!$D:$D, $B854),SUMIFS('무신사 메타 광고'!$X:$X,'무신사 메타 광고'!I:I,$C$4,'무신사 메타 광고'!D:D,$B854))</f>
        <v>0</v>
      </c>
      <c r="O854" s="11">
        <f t="shared" si="42"/>
        <v>0</v>
      </c>
      <c r="R854" s="13"/>
      <c r="S854" s="10">
        <f>IF($S$4="", SUMIFS('무신사 메타 광고'!$L:$L, '무신사 메타 광고'!$C:$C, $R854),SUMIFS('무신사 메타 광고'!L:L,'무신사 메타 광고'!$I:$I,$S$4,'무신사 메타 광고'!$C:$C,$R854))</f>
        <v>0</v>
      </c>
      <c r="T854" s="10">
        <f>IF($S$4="", SUMIFS('무신사 메타 광고'!$V:$V, '무신사 메타 광고'!$C:$C, $R854),SUMIFS('무신사 메타 광고'!$V:$V,'무신사 메타 광고'!$I:$I,$S$4,'무신사 메타 광고'!$C:$C,$R854))</f>
        <v>0</v>
      </c>
      <c r="U854" s="11">
        <f t="shared" si="43"/>
        <v>0</v>
      </c>
      <c r="V854" s="12" t="str">
        <f t="shared" si="47"/>
        <v xml:space="preserve"> </v>
      </c>
      <c r="W854" s="10">
        <f>IF($S$4="", SUMIFS('무신사 메타 광고'!$K:$K, '무신사 메타 광고'!$C:$C, $R854),SUMIFS('무신사 메타 광고'!$K:$K,'무신사 메타 광고'!$I:$I,$S$4,'무신사 메타 광고'!$C:$C,$R854))</f>
        <v>0</v>
      </c>
      <c r="X854" s="10">
        <f>IF($S$4="", SUMIFS('무신사 메타 광고'!$N:$N, '무신사 메타 광고'!$C:$C, $R854),SUMIFS('무신사 메타 광고'!$N:$N,'무신사 메타 광고'!$I:$I,$S$4,'무신사 메타 광고'!$C:$C,$R854))</f>
        <v>0</v>
      </c>
      <c r="Y854" s="11">
        <f t="shared" si="44"/>
        <v>0</v>
      </c>
      <c r="Z854" s="12" t="str">
        <f t="shared" si="48"/>
        <v xml:space="preserve"> </v>
      </c>
      <c r="AB854" s="10">
        <f>IF($S$4="", SUMIFS('무신사 메타 광고'!$X:$X, '무신사 메타 광고'!$C:$C, $R854),SUMIFS('무신사 메타 광고'!$X:$X,'무신사 메타 광고'!$I:$I,$S$4,'무신사 메타 광고'!$C:$C,$R854))</f>
        <v>0</v>
      </c>
      <c r="AC854" s="11">
        <f t="shared" si="45"/>
        <v>0</v>
      </c>
    </row>
    <row r="855" spans="2:29">
      <c r="B855" s="9"/>
      <c r="C855" s="10">
        <f>IF($C$4="", SUMIFS('무신사 메타 광고'!$L:$L, '무신사 메타 광고'!$D:$D, $B855), SUMIFS('무신사 메타 광고'!$L:$L, '무신사 메타 광고'!$I:$I, $C$4, '무신사 메타 광고'!$D:$D, $B855))</f>
        <v>0</v>
      </c>
      <c r="D855" s="10">
        <f>IF($C$4="", SUMIFS('무신사 메타 광고'!$V:$V, '무신사 메타 광고'!$D:$D, $B855), SUMIFS('무신사 메타 광고'!$V:$V,'무신사 메타 광고'!$I:$I,$C$4,'무신사 메타 광고'!$D:$D,$B855))</f>
        <v>0</v>
      </c>
      <c r="E855" s="11">
        <f t="shared" si="38"/>
        <v>0</v>
      </c>
      <c r="F855" s="12" t="str">
        <f t="shared" si="46"/>
        <v xml:space="preserve"> </v>
      </c>
      <c r="G855" s="10">
        <f>IF($C$4="", SUMIFS('무신사 메타 광고'!$K:$K, '무신사 메타 광고'!$D:$D, $B855), SUMIFS('무신사 메타 광고'!$K:$K,'무신사 메타 광고'!$I:$I,$C$4,'무신사 메타 광고'!D:D,$B855))</f>
        <v>0</v>
      </c>
      <c r="H855" s="10">
        <f>IF($C$4="", SUMIFS('무신사 메타 광고'!$N:$N, '무신사 메타 광고'!$D:$D, $B855),SUMIFS('무신사 메타 광고'!$N:$N,'무신사 메타 광고'!$I:$I,$C$4,'무신사 메타 광고'!$D:$D,$B855))</f>
        <v>0</v>
      </c>
      <c r="I855" s="10">
        <f>IF($C$4="", SUMIFS('무신사 메타 광고'!$U:$U, '무신사 메타 광고'!$D:$D, $B855),SUMIFS('무신사 메타 광고'!$U:$U,'무신사 메타 광고'!$I:$I,$C$4,'무신사 메타 광고'!$D:$D,$B855))</f>
        <v>0</v>
      </c>
      <c r="J855" s="11">
        <f t="shared" si="39"/>
        <v>0</v>
      </c>
      <c r="K855" s="11">
        <f t="shared" si="40"/>
        <v>0</v>
      </c>
      <c r="L855" s="12" t="str">
        <f t="shared" si="41"/>
        <v xml:space="preserve"> </v>
      </c>
      <c r="N855" s="10">
        <f>IF($C$4="", SUMIFS('무신사 메타 광고'!$X:$X, '무신사 메타 광고'!$D:$D, $B855),SUMIFS('무신사 메타 광고'!$X:$X,'무신사 메타 광고'!I:I,$C$4,'무신사 메타 광고'!D:D,$B855))</f>
        <v>0</v>
      </c>
      <c r="O855" s="11">
        <f t="shared" si="42"/>
        <v>0</v>
      </c>
      <c r="R855" s="13"/>
      <c r="S855" s="10">
        <f>IF($S$4="", SUMIFS('무신사 메타 광고'!$L:$L, '무신사 메타 광고'!$C:$C, $R855),SUMIFS('무신사 메타 광고'!L:L,'무신사 메타 광고'!$I:$I,$S$4,'무신사 메타 광고'!$C:$C,$R855))</f>
        <v>0</v>
      </c>
      <c r="T855" s="10">
        <f>IF($S$4="", SUMIFS('무신사 메타 광고'!$V:$V, '무신사 메타 광고'!$C:$C, $R855),SUMIFS('무신사 메타 광고'!$V:$V,'무신사 메타 광고'!$I:$I,$S$4,'무신사 메타 광고'!$C:$C,$R855))</f>
        <v>0</v>
      </c>
      <c r="U855" s="11">
        <f t="shared" si="43"/>
        <v>0</v>
      </c>
      <c r="V855" s="12" t="str">
        <f t="shared" si="47"/>
        <v xml:space="preserve"> </v>
      </c>
      <c r="W855" s="10">
        <f>IF($S$4="", SUMIFS('무신사 메타 광고'!$K:$K, '무신사 메타 광고'!$C:$C, $R855),SUMIFS('무신사 메타 광고'!$K:$K,'무신사 메타 광고'!$I:$I,$S$4,'무신사 메타 광고'!$C:$C,$R855))</f>
        <v>0</v>
      </c>
      <c r="X855" s="10">
        <f>IF($S$4="", SUMIFS('무신사 메타 광고'!$N:$N, '무신사 메타 광고'!$C:$C, $R855),SUMIFS('무신사 메타 광고'!$N:$N,'무신사 메타 광고'!$I:$I,$S$4,'무신사 메타 광고'!$C:$C,$R855))</f>
        <v>0</v>
      </c>
      <c r="Y855" s="11">
        <f t="shared" si="44"/>
        <v>0</v>
      </c>
      <c r="Z855" s="12" t="str">
        <f t="shared" si="48"/>
        <v xml:space="preserve"> </v>
      </c>
      <c r="AB855" s="10">
        <f>IF($S$4="", SUMIFS('무신사 메타 광고'!$X:$X, '무신사 메타 광고'!$C:$C, $R855),SUMIFS('무신사 메타 광고'!$X:$X,'무신사 메타 광고'!$I:$I,$S$4,'무신사 메타 광고'!$C:$C,$R855))</f>
        <v>0</v>
      </c>
      <c r="AC855" s="11">
        <f t="shared" si="45"/>
        <v>0</v>
      </c>
    </row>
    <row r="856" spans="2:29">
      <c r="B856" s="9"/>
      <c r="C856" s="10">
        <f>IF($C$4="", SUMIFS('무신사 메타 광고'!$L:$L, '무신사 메타 광고'!$D:$D, $B856), SUMIFS('무신사 메타 광고'!$L:$L, '무신사 메타 광고'!$I:$I, $C$4, '무신사 메타 광고'!$D:$D, $B856))</f>
        <v>0</v>
      </c>
      <c r="D856" s="10">
        <f>IF($C$4="", SUMIFS('무신사 메타 광고'!$V:$V, '무신사 메타 광고'!$D:$D, $B856), SUMIFS('무신사 메타 광고'!$V:$V,'무신사 메타 광고'!$I:$I,$C$4,'무신사 메타 광고'!$D:$D,$B856))</f>
        <v>0</v>
      </c>
      <c r="E856" s="11">
        <f t="shared" si="38"/>
        <v>0</v>
      </c>
      <c r="F856" s="12" t="str">
        <f t="shared" si="46"/>
        <v xml:space="preserve"> </v>
      </c>
      <c r="G856" s="10">
        <f>IF($C$4="", SUMIFS('무신사 메타 광고'!$K:$K, '무신사 메타 광고'!$D:$D, $B856), SUMIFS('무신사 메타 광고'!$K:$K,'무신사 메타 광고'!$I:$I,$C$4,'무신사 메타 광고'!D:D,$B856))</f>
        <v>0</v>
      </c>
      <c r="H856" s="10">
        <f>IF($C$4="", SUMIFS('무신사 메타 광고'!$N:$N, '무신사 메타 광고'!$D:$D, $B856),SUMIFS('무신사 메타 광고'!$N:$N,'무신사 메타 광고'!$I:$I,$C$4,'무신사 메타 광고'!$D:$D,$B856))</f>
        <v>0</v>
      </c>
      <c r="I856" s="10">
        <f>IF($C$4="", SUMIFS('무신사 메타 광고'!$U:$U, '무신사 메타 광고'!$D:$D, $B856),SUMIFS('무신사 메타 광고'!$U:$U,'무신사 메타 광고'!$I:$I,$C$4,'무신사 메타 광고'!$D:$D,$B856))</f>
        <v>0</v>
      </c>
      <c r="J856" s="11">
        <f t="shared" si="39"/>
        <v>0</v>
      </c>
      <c r="K856" s="11">
        <f t="shared" si="40"/>
        <v>0</v>
      </c>
      <c r="L856" s="12" t="str">
        <f t="shared" si="41"/>
        <v xml:space="preserve"> </v>
      </c>
      <c r="N856" s="10">
        <f>IF($C$4="", SUMIFS('무신사 메타 광고'!$X:$X, '무신사 메타 광고'!$D:$D, $B856),SUMIFS('무신사 메타 광고'!$X:$X,'무신사 메타 광고'!I:I,$C$4,'무신사 메타 광고'!D:D,$B856))</f>
        <v>0</v>
      </c>
      <c r="O856" s="11">
        <f t="shared" si="42"/>
        <v>0</v>
      </c>
      <c r="R856" s="13"/>
      <c r="S856" s="10">
        <f>IF($S$4="", SUMIFS('무신사 메타 광고'!$L:$L, '무신사 메타 광고'!$C:$C, $R856),SUMIFS('무신사 메타 광고'!L:L,'무신사 메타 광고'!$I:$I,$S$4,'무신사 메타 광고'!$C:$C,$R856))</f>
        <v>0</v>
      </c>
      <c r="T856" s="10">
        <f>IF($S$4="", SUMIFS('무신사 메타 광고'!$V:$V, '무신사 메타 광고'!$C:$C, $R856),SUMIFS('무신사 메타 광고'!$V:$V,'무신사 메타 광고'!$I:$I,$S$4,'무신사 메타 광고'!$C:$C,$R856))</f>
        <v>0</v>
      </c>
      <c r="U856" s="11">
        <f t="shared" si="43"/>
        <v>0</v>
      </c>
      <c r="V856" s="12" t="str">
        <f t="shared" si="47"/>
        <v xml:space="preserve"> </v>
      </c>
      <c r="W856" s="10">
        <f>IF($S$4="", SUMIFS('무신사 메타 광고'!$K:$K, '무신사 메타 광고'!$C:$C, $R856),SUMIFS('무신사 메타 광고'!$K:$K,'무신사 메타 광고'!$I:$I,$S$4,'무신사 메타 광고'!$C:$C,$R856))</f>
        <v>0</v>
      </c>
      <c r="X856" s="10">
        <f>IF($S$4="", SUMIFS('무신사 메타 광고'!$N:$N, '무신사 메타 광고'!$C:$C, $R856),SUMIFS('무신사 메타 광고'!$N:$N,'무신사 메타 광고'!$I:$I,$S$4,'무신사 메타 광고'!$C:$C,$R856))</f>
        <v>0</v>
      </c>
      <c r="Y856" s="11">
        <f t="shared" si="44"/>
        <v>0</v>
      </c>
      <c r="Z856" s="12" t="str">
        <f t="shared" si="48"/>
        <v xml:space="preserve"> </v>
      </c>
      <c r="AB856" s="10">
        <f>IF($S$4="", SUMIFS('무신사 메타 광고'!$X:$X, '무신사 메타 광고'!$C:$C, $R856),SUMIFS('무신사 메타 광고'!$X:$X,'무신사 메타 광고'!$I:$I,$S$4,'무신사 메타 광고'!$C:$C,$R856))</f>
        <v>0</v>
      </c>
      <c r="AC856" s="11">
        <f t="shared" si="45"/>
        <v>0</v>
      </c>
    </row>
    <row r="857" spans="2:29">
      <c r="B857" s="9"/>
      <c r="C857" s="10">
        <f>IF($C$4="", SUMIFS('무신사 메타 광고'!$L:$L, '무신사 메타 광고'!$D:$D, $B857), SUMIFS('무신사 메타 광고'!$L:$L, '무신사 메타 광고'!$I:$I, $C$4, '무신사 메타 광고'!$D:$D, $B857))</f>
        <v>0</v>
      </c>
      <c r="D857" s="10">
        <f>IF($C$4="", SUMIFS('무신사 메타 광고'!$V:$V, '무신사 메타 광고'!$D:$D, $B857), SUMIFS('무신사 메타 광고'!$V:$V,'무신사 메타 광고'!$I:$I,$C$4,'무신사 메타 광고'!$D:$D,$B857))</f>
        <v>0</v>
      </c>
      <c r="E857" s="11">
        <f t="shared" si="38"/>
        <v>0</v>
      </c>
      <c r="F857" s="12" t="str">
        <f t="shared" si="46"/>
        <v xml:space="preserve"> </v>
      </c>
      <c r="G857" s="10">
        <f>IF($C$4="", SUMIFS('무신사 메타 광고'!$K:$K, '무신사 메타 광고'!$D:$D, $B857), SUMIFS('무신사 메타 광고'!$K:$K,'무신사 메타 광고'!$I:$I,$C$4,'무신사 메타 광고'!D:D,$B857))</f>
        <v>0</v>
      </c>
      <c r="H857" s="10">
        <f>IF($C$4="", SUMIFS('무신사 메타 광고'!$N:$N, '무신사 메타 광고'!$D:$D, $B857),SUMIFS('무신사 메타 광고'!$N:$N,'무신사 메타 광고'!$I:$I,$C$4,'무신사 메타 광고'!$D:$D,$B857))</f>
        <v>0</v>
      </c>
      <c r="I857" s="10">
        <f>IF($C$4="", SUMIFS('무신사 메타 광고'!$U:$U, '무신사 메타 광고'!$D:$D, $B857),SUMIFS('무신사 메타 광고'!$U:$U,'무신사 메타 광고'!$I:$I,$C$4,'무신사 메타 광고'!$D:$D,$B857))</f>
        <v>0</v>
      </c>
      <c r="J857" s="11">
        <f t="shared" si="39"/>
        <v>0</v>
      </c>
      <c r="K857" s="11">
        <f t="shared" si="40"/>
        <v>0</v>
      </c>
      <c r="L857" s="12" t="str">
        <f t="shared" si="41"/>
        <v xml:space="preserve"> </v>
      </c>
      <c r="N857" s="10">
        <f>IF($C$4="", SUMIFS('무신사 메타 광고'!$X:$X, '무신사 메타 광고'!$D:$D, $B857),SUMIFS('무신사 메타 광고'!$X:$X,'무신사 메타 광고'!I:I,$C$4,'무신사 메타 광고'!D:D,$B857))</f>
        <v>0</v>
      </c>
      <c r="O857" s="11">
        <f t="shared" si="42"/>
        <v>0</v>
      </c>
      <c r="R857" s="13"/>
      <c r="S857" s="10">
        <f>IF($S$4="", SUMIFS('무신사 메타 광고'!$L:$L, '무신사 메타 광고'!$C:$C, $R857),SUMIFS('무신사 메타 광고'!L:L,'무신사 메타 광고'!$I:$I,$S$4,'무신사 메타 광고'!$C:$C,$R857))</f>
        <v>0</v>
      </c>
      <c r="T857" s="10">
        <f>IF($S$4="", SUMIFS('무신사 메타 광고'!$V:$V, '무신사 메타 광고'!$C:$C, $R857),SUMIFS('무신사 메타 광고'!$V:$V,'무신사 메타 광고'!$I:$I,$S$4,'무신사 메타 광고'!$C:$C,$R857))</f>
        <v>0</v>
      </c>
      <c r="U857" s="11">
        <f t="shared" si="43"/>
        <v>0</v>
      </c>
      <c r="V857" s="12" t="str">
        <f t="shared" si="47"/>
        <v xml:space="preserve"> </v>
      </c>
      <c r="W857" s="10">
        <f>IF($S$4="", SUMIFS('무신사 메타 광고'!$K:$K, '무신사 메타 광고'!$C:$C, $R857),SUMIFS('무신사 메타 광고'!$K:$K,'무신사 메타 광고'!$I:$I,$S$4,'무신사 메타 광고'!$C:$C,$R857))</f>
        <v>0</v>
      </c>
      <c r="X857" s="10">
        <f>IF($S$4="", SUMIFS('무신사 메타 광고'!$N:$N, '무신사 메타 광고'!$C:$C, $R857),SUMIFS('무신사 메타 광고'!$N:$N,'무신사 메타 광고'!$I:$I,$S$4,'무신사 메타 광고'!$C:$C,$R857))</f>
        <v>0</v>
      </c>
      <c r="Y857" s="11">
        <f t="shared" si="44"/>
        <v>0</v>
      </c>
      <c r="Z857" s="12" t="str">
        <f t="shared" si="48"/>
        <v xml:space="preserve"> </v>
      </c>
      <c r="AB857" s="10">
        <f>IF($S$4="", SUMIFS('무신사 메타 광고'!$X:$X, '무신사 메타 광고'!$C:$C, $R857),SUMIFS('무신사 메타 광고'!$X:$X,'무신사 메타 광고'!$I:$I,$S$4,'무신사 메타 광고'!$C:$C,$R857))</f>
        <v>0</v>
      </c>
      <c r="AC857" s="11">
        <f t="shared" si="45"/>
        <v>0</v>
      </c>
    </row>
    <row r="858" spans="2:29">
      <c r="B858" s="9"/>
      <c r="C858" s="10">
        <f>IF($C$4="", SUMIFS('무신사 메타 광고'!$L:$L, '무신사 메타 광고'!$D:$D, $B858), SUMIFS('무신사 메타 광고'!$L:$L, '무신사 메타 광고'!$I:$I, $C$4, '무신사 메타 광고'!$D:$D, $B858))</f>
        <v>0</v>
      </c>
      <c r="D858" s="10">
        <f>IF($C$4="", SUMIFS('무신사 메타 광고'!$V:$V, '무신사 메타 광고'!$D:$D, $B858), SUMIFS('무신사 메타 광고'!$V:$V,'무신사 메타 광고'!$I:$I,$C$4,'무신사 메타 광고'!$D:$D,$B858))</f>
        <v>0</v>
      </c>
      <c r="E858" s="11">
        <f t="shared" si="38"/>
        <v>0</v>
      </c>
      <c r="F858" s="12" t="str">
        <f t="shared" si="46"/>
        <v xml:space="preserve"> </v>
      </c>
      <c r="G858" s="10">
        <f>IF($C$4="", SUMIFS('무신사 메타 광고'!$K:$K, '무신사 메타 광고'!$D:$D, $B858), SUMIFS('무신사 메타 광고'!$K:$K,'무신사 메타 광고'!$I:$I,$C$4,'무신사 메타 광고'!D:D,$B858))</f>
        <v>0</v>
      </c>
      <c r="H858" s="10">
        <f>IF($C$4="", SUMIFS('무신사 메타 광고'!$N:$N, '무신사 메타 광고'!$D:$D, $B858),SUMIFS('무신사 메타 광고'!$N:$N,'무신사 메타 광고'!$I:$I,$C$4,'무신사 메타 광고'!$D:$D,$B858))</f>
        <v>0</v>
      </c>
      <c r="I858" s="10">
        <f>IF($C$4="", SUMIFS('무신사 메타 광고'!$U:$U, '무신사 메타 광고'!$D:$D, $B858),SUMIFS('무신사 메타 광고'!$U:$U,'무신사 메타 광고'!$I:$I,$C$4,'무신사 메타 광고'!$D:$D,$B858))</f>
        <v>0</v>
      </c>
      <c r="J858" s="11">
        <f t="shared" si="39"/>
        <v>0</v>
      </c>
      <c r="K858" s="11">
        <f t="shared" si="40"/>
        <v>0</v>
      </c>
      <c r="L858" s="12" t="str">
        <f t="shared" si="41"/>
        <v xml:space="preserve"> </v>
      </c>
      <c r="N858" s="10">
        <f>IF($C$4="", SUMIFS('무신사 메타 광고'!$X:$X, '무신사 메타 광고'!$D:$D, $B858),SUMIFS('무신사 메타 광고'!$X:$X,'무신사 메타 광고'!I:I,$C$4,'무신사 메타 광고'!D:D,$B858))</f>
        <v>0</v>
      </c>
      <c r="O858" s="11">
        <f t="shared" si="42"/>
        <v>0</v>
      </c>
      <c r="R858" s="13"/>
      <c r="S858" s="10">
        <f>IF($S$4="", SUMIFS('무신사 메타 광고'!$L:$L, '무신사 메타 광고'!$C:$C, $R858),SUMIFS('무신사 메타 광고'!L:L,'무신사 메타 광고'!$I:$I,$S$4,'무신사 메타 광고'!$C:$C,$R858))</f>
        <v>0</v>
      </c>
      <c r="T858" s="10">
        <f>IF($S$4="", SUMIFS('무신사 메타 광고'!$V:$V, '무신사 메타 광고'!$C:$C, $R858),SUMIFS('무신사 메타 광고'!$V:$V,'무신사 메타 광고'!$I:$I,$S$4,'무신사 메타 광고'!$C:$C,$R858))</f>
        <v>0</v>
      </c>
      <c r="U858" s="11">
        <f t="shared" si="43"/>
        <v>0</v>
      </c>
      <c r="V858" s="12" t="str">
        <f t="shared" si="47"/>
        <v xml:space="preserve"> </v>
      </c>
      <c r="W858" s="10">
        <f>IF($S$4="", SUMIFS('무신사 메타 광고'!$K:$K, '무신사 메타 광고'!$C:$C, $R858),SUMIFS('무신사 메타 광고'!$K:$K,'무신사 메타 광고'!$I:$I,$S$4,'무신사 메타 광고'!$C:$C,$R858))</f>
        <v>0</v>
      </c>
      <c r="X858" s="10">
        <f>IF($S$4="", SUMIFS('무신사 메타 광고'!$N:$N, '무신사 메타 광고'!$C:$C, $R858),SUMIFS('무신사 메타 광고'!$N:$N,'무신사 메타 광고'!$I:$I,$S$4,'무신사 메타 광고'!$C:$C,$R858))</f>
        <v>0</v>
      </c>
      <c r="Y858" s="11">
        <f t="shared" si="44"/>
        <v>0</v>
      </c>
      <c r="Z858" s="12" t="str">
        <f t="shared" si="48"/>
        <v xml:space="preserve"> </v>
      </c>
      <c r="AB858" s="10">
        <f>IF($S$4="", SUMIFS('무신사 메타 광고'!$X:$X, '무신사 메타 광고'!$C:$C, $R858),SUMIFS('무신사 메타 광고'!$X:$X,'무신사 메타 광고'!$I:$I,$S$4,'무신사 메타 광고'!$C:$C,$R858))</f>
        <v>0</v>
      </c>
      <c r="AC858" s="11">
        <f t="shared" si="45"/>
        <v>0</v>
      </c>
    </row>
    <row r="859" spans="2:29">
      <c r="B859" s="9"/>
      <c r="C859" s="10">
        <f>IF($C$4="", SUMIFS('무신사 메타 광고'!$L:$L, '무신사 메타 광고'!$D:$D, $B859), SUMIFS('무신사 메타 광고'!$L:$L, '무신사 메타 광고'!$I:$I, $C$4, '무신사 메타 광고'!$D:$D, $B859))</f>
        <v>0</v>
      </c>
      <c r="D859" s="10">
        <f>IF($C$4="", SUMIFS('무신사 메타 광고'!$V:$V, '무신사 메타 광고'!$D:$D, $B859), SUMIFS('무신사 메타 광고'!$V:$V,'무신사 메타 광고'!$I:$I,$C$4,'무신사 메타 광고'!$D:$D,$B859))</f>
        <v>0</v>
      </c>
      <c r="E859" s="11">
        <f t="shared" si="38"/>
        <v>0</v>
      </c>
      <c r="F859" s="12" t="str">
        <f t="shared" si="46"/>
        <v xml:space="preserve"> </v>
      </c>
      <c r="G859" s="10">
        <f>IF($C$4="", SUMIFS('무신사 메타 광고'!$K:$K, '무신사 메타 광고'!$D:$D, $B859), SUMIFS('무신사 메타 광고'!$K:$K,'무신사 메타 광고'!$I:$I,$C$4,'무신사 메타 광고'!D:D,$B859))</f>
        <v>0</v>
      </c>
      <c r="H859" s="10">
        <f>IF($C$4="", SUMIFS('무신사 메타 광고'!$N:$N, '무신사 메타 광고'!$D:$D, $B859),SUMIFS('무신사 메타 광고'!$N:$N,'무신사 메타 광고'!$I:$I,$C$4,'무신사 메타 광고'!$D:$D,$B859))</f>
        <v>0</v>
      </c>
      <c r="I859" s="10">
        <f>IF($C$4="", SUMIFS('무신사 메타 광고'!$U:$U, '무신사 메타 광고'!$D:$D, $B859),SUMIFS('무신사 메타 광고'!$U:$U,'무신사 메타 광고'!$I:$I,$C$4,'무신사 메타 광고'!$D:$D,$B859))</f>
        <v>0</v>
      </c>
      <c r="J859" s="11">
        <f t="shared" si="39"/>
        <v>0</v>
      </c>
      <c r="K859" s="11">
        <f t="shared" si="40"/>
        <v>0</v>
      </c>
      <c r="L859" s="12" t="str">
        <f t="shared" si="41"/>
        <v xml:space="preserve"> </v>
      </c>
      <c r="N859" s="10">
        <f>IF($C$4="", SUMIFS('무신사 메타 광고'!$X:$X, '무신사 메타 광고'!$D:$D, $B859),SUMIFS('무신사 메타 광고'!$X:$X,'무신사 메타 광고'!I:I,$C$4,'무신사 메타 광고'!D:D,$B859))</f>
        <v>0</v>
      </c>
      <c r="O859" s="11">
        <f t="shared" si="42"/>
        <v>0</v>
      </c>
      <c r="R859" s="13"/>
      <c r="S859" s="10">
        <f>IF($S$4="", SUMIFS('무신사 메타 광고'!$L:$L, '무신사 메타 광고'!$C:$C, $R859),SUMIFS('무신사 메타 광고'!L:L,'무신사 메타 광고'!$I:$I,$S$4,'무신사 메타 광고'!$C:$C,$R859))</f>
        <v>0</v>
      </c>
      <c r="T859" s="10">
        <f>IF($S$4="", SUMIFS('무신사 메타 광고'!$V:$V, '무신사 메타 광고'!$C:$C, $R859),SUMIFS('무신사 메타 광고'!$V:$V,'무신사 메타 광고'!$I:$I,$S$4,'무신사 메타 광고'!$C:$C,$R859))</f>
        <v>0</v>
      </c>
      <c r="U859" s="11">
        <f t="shared" si="43"/>
        <v>0</v>
      </c>
      <c r="V859" s="12" t="str">
        <f t="shared" si="47"/>
        <v xml:space="preserve"> </v>
      </c>
      <c r="W859" s="10">
        <f>IF($S$4="", SUMIFS('무신사 메타 광고'!$K:$K, '무신사 메타 광고'!$C:$C, $R859),SUMIFS('무신사 메타 광고'!$K:$K,'무신사 메타 광고'!$I:$I,$S$4,'무신사 메타 광고'!$C:$C,$R859))</f>
        <v>0</v>
      </c>
      <c r="X859" s="10">
        <f>IF($S$4="", SUMIFS('무신사 메타 광고'!$N:$N, '무신사 메타 광고'!$C:$C, $R859),SUMIFS('무신사 메타 광고'!$N:$N,'무신사 메타 광고'!$I:$I,$S$4,'무신사 메타 광고'!$C:$C,$R859))</f>
        <v>0</v>
      </c>
      <c r="Y859" s="11">
        <f t="shared" si="44"/>
        <v>0</v>
      </c>
      <c r="Z859" s="12" t="str">
        <f t="shared" si="48"/>
        <v xml:space="preserve"> </v>
      </c>
      <c r="AB859" s="10">
        <f>IF($S$4="", SUMIFS('무신사 메타 광고'!$X:$X, '무신사 메타 광고'!$C:$C, $R859),SUMIFS('무신사 메타 광고'!$X:$X,'무신사 메타 광고'!$I:$I,$S$4,'무신사 메타 광고'!$C:$C,$R859))</f>
        <v>0</v>
      </c>
      <c r="AC859" s="11">
        <f t="shared" si="45"/>
        <v>0</v>
      </c>
    </row>
    <row r="860" spans="2:29">
      <c r="B860" s="9"/>
      <c r="C860" s="10">
        <f>IF($C$4="", SUMIFS('무신사 메타 광고'!$L:$L, '무신사 메타 광고'!$D:$D, $B860), SUMIFS('무신사 메타 광고'!$L:$L, '무신사 메타 광고'!$I:$I, $C$4, '무신사 메타 광고'!$D:$D, $B860))</f>
        <v>0</v>
      </c>
      <c r="D860" s="10">
        <f>IF($C$4="", SUMIFS('무신사 메타 광고'!$V:$V, '무신사 메타 광고'!$D:$D, $B860), SUMIFS('무신사 메타 광고'!$V:$V,'무신사 메타 광고'!$I:$I,$C$4,'무신사 메타 광고'!$D:$D,$B860))</f>
        <v>0</v>
      </c>
      <c r="E860" s="11">
        <f t="shared" si="38"/>
        <v>0</v>
      </c>
      <c r="F860" s="12" t="str">
        <f t="shared" si="46"/>
        <v xml:space="preserve"> </v>
      </c>
      <c r="G860" s="10">
        <f>IF($C$4="", SUMIFS('무신사 메타 광고'!$K:$K, '무신사 메타 광고'!$D:$D, $B860), SUMIFS('무신사 메타 광고'!$K:$K,'무신사 메타 광고'!$I:$I,$C$4,'무신사 메타 광고'!D:D,$B860))</f>
        <v>0</v>
      </c>
      <c r="H860" s="10">
        <f>IF($C$4="", SUMIFS('무신사 메타 광고'!$N:$N, '무신사 메타 광고'!$D:$D, $B860),SUMIFS('무신사 메타 광고'!$N:$N,'무신사 메타 광고'!$I:$I,$C$4,'무신사 메타 광고'!$D:$D,$B860))</f>
        <v>0</v>
      </c>
      <c r="I860" s="10">
        <f>IF($C$4="", SUMIFS('무신사 메타 광고'!$U:$U, '무신사 메타 광고'!$D:$D, $B860),SUMIFS('무신사 메타 광고'!$U:$U,'무신사 메타 광고'!$I:$I,$C$4,'무신사 메타 광고'!$D:$D,$B860))</f>
        <v>0</v>
      </c>
      <c r="J860" s="11">
        <f t="shared" si="39"/>
        <v>0</v>
      </c>
      <c r="K860" s="11">
        <f t="shared" si="40"/>
        <v>0</v>
      </c>
      <c r="L860" s="12" t="str">
        <f t="shared" si="41"/>
        <v xml:space="preserve"> </v>
      </c>
      <c r="N860" s="10">
        <f>IF($C$4="", SUMIFS('무신사 메타 광고'!$X:$X, '무신사 메타 광고'!$D:$D, $B860),SUMIFS('무신사 메타 광고'!$X:$X,'무신사 메타 광고'!I:I,$C$4,'무신사 메타 광고'!D:D,$B860))</f>
        <v>0</v>
      </c>
      <c r="O860" s="11">
        <f t="shared" si="42"/>
        <v>0</v>
      </c>
      <c r="R860" s="13"/>
      <c r="S860" s="10">
        <f>IF($S$4="", SUMIFS('무신사 메타 광고'!$L:$L, '무신사 메타 광고'!$C:$C, $R860),SUMIFS('무신사 메타 광고'!L:L,'무신사 메타 광고'!$I:$I,$S$4,'무신사 메타 광고'!$C:$C,$R860))</f>
        <v>0</v>
      </c>
      <c r="T860" s="10">
        <f>IF($S$4="", SUMIFS('무신사 메타 광고'!$V:$V, '무신사 메타 광고'!$C:$C, $R860),SUMIFS('무신사 메타 광고'!$V:$V,'무신사 메타 광고'!$I:$I,$S$4,'무신사 메타 광고'!$C:$C,$R860))</f>
        <v>0</v>
      </c>
      <c r="U860" s="11">
        <f t="shared" si="43"/>
        <v>0</v>
      </c>
      <c r="V860" s="12" t="str">
        <f t="shared" si="47"/>
        <v xml:space="preserve"> </v>
      </c>
      <c r="W860" s="10">
        <f>IF($S$4="", SUMIFS('무신사 메타 광고'!$K:$K, '무신사 메타 광고'!$C:$C, $R860),SUMIFS('무신사 메타 광고'!$K:$K,'무신사 메타 광고'!$I:$I,$S$4,'무신사 메타 광고'!$C:$C,$R860))</f>
        <v>0</v>
      </c>
      <c r="X860" s="10">
        <f>IF($S$4="", SUMIFS('무신사 메타 광고'!$N:$N, '무신사 메타 광고'!$C:$C, $R860),SUMIFS('무신사 메타 광고'!$N:$N,'무신사 메타 광고'!$I:$I,$S$4,'무신사 메타 광고'!$C:$C,$R860))</f>
        <v>0</v>
      </c>
      <c r="Y860" s="11">
        <f t="shared" si="44"/>
        <v>0</v>
      </c>
      <c r="Z860" s="12" t="str">
        <f t="shared" si="48"/>
        <v xml:space="preserve"> </v>
      </c>
      <c r="AB860" s="10">
        <f>IF($S$4="", SUMIFS('무신사 메타 광고'!$X:$X, '무신사 메타 광고'!$C:$C, $R860),SUMIFS('무신사 메타 광고'!$X:$X,'무신사 메타 광고'!$I:$I,$S$4,'무신사 메타 광고'!$C:$C,$R860))</f>
        <v>0</v>
      </c>
      <c r="AC860" s="11">
        <f t="shared" si="45"/>
        <v>0</v>
      </c>
    </row>
    <row r="861" spans="2:29">
      <c r="B861" s="9"/>
      <c r="C861" s="10">
        <f>IF($C$4="", SUMIFS('무신사 메타 광고'!$L:$L, '무신사 메타 광고'!$D:$D, $B861), SUMIFS('무신사 메타 광고'!$L:$L, '무신사 메타 광고'!$I:$I, $C$4, '무신사 메타 광고'!$D:$D, $B861))</f>
        <v>0</v>
      </c>
      <c r="D861" s="10">
        <f>IF($C$4="", SUMIFS('무신사 메타 광고'!$V:$V, '무신사 메타 광고'!$D:$D, $B861), SUMIFS('무신사 메타 광고'!$V:$V,'무신사 메타 광고'!$I:$I,$C$4,'무신사 메타 광고'!$D:$D,$B861))</f>
        <v>0</v>
      </c>
      <c r="E861" s="11">
        <f t="shared" si="38"/>
        <v>0</v>
      </c>
      <c r="F861" s="12" t="str">
        <f t="shared" si="46"/>
        <v xml:space="preserve"> </v>
      </c>
      <c r="G861" s="10">
        <f>IF($C$4="", SUMIFS('무신사 메타 광고'!$K:$K, '무신사 메타 광고'!$D:$D, $B861), SUMIFS('무신사 메타 광고'!$K:$K,'무신사 메타 광고'!$I:$I,$C$4,'무신사 메타 광고'!D:D,$B861))</f>
        <v>0</v>
      </c>
      <c r="H861" s="10">
        <f>IF($C$4="", SUMIFS('무신사 메타 광고'!$N:$N, '무신사 메타 광고'!$D:$D, $B861),SUMIFS('무신사 메타 광고'!$N:$N,'무신사 메타 광고'!$I:$I,$C$4,'무신사 메타 광고'!$D:$D,$B861))</f>
        <v>0</v>
      </c>
      <c r="I861" s="10">
        <f>IF($C$4="", SUMIFS('무신사 메타 광고'!$U:$U, '무신사 메타 광고'!$D:$D, $B861),SUMIFS('무신사 메타 광고'!$U:$U,'무신사 메타 광고'!$I:$I,$C$4,'무신사 메타 광고'!$D:$D,$B861))</f>
        <v>0</v>
      </c>
      <c r="J861" s="11">
        <f t="shared" si="39"/>
        <v>0</v>
      </c>
      <c r="K861" s="11">
        <f t="shared" si="40"/>
        <v>0</v>
      </c>
      <c r="L861" s="12" t="str">
        <f t="shared" si="41"/>
        <v xml:space="preserve"> </v>
      </c>
      <c r="N861" s="10">
        <f>IF($C$4="", SUMIFS('무신사 메타 광고'!$X:$X, '무신사 메타 광고'!$D:$D, $B861),SUMIFS('무신사 메타 광고'!$X:$X,'무신사 메타 광고'!I:I,$C$4,'무신사 메타 광고'!D:D,$B861))</f>
        <v>0</v>
      </c>
      <c r="O861" s="11">
        <f t="shared" si="42"/>
        <v>0</v>
      </c>
      <c r="R861" s="13"/>
      <c r="S861" s="10">
        <f>IF($S$4="", SUMIFS('무신사 메타 광고'!$L:$L, '무신사 메타 광고'!$C:$C, $R861),SUMIFS('무신사 메타 광고'!L:L,'무신사 메타 광고'!$I:$I,$S$4,'무신사 메타 광고'!$C:$C,$R861))</f>
        <v>0</v>
      </c>
      <c r="T861" s="10">
        <f>IF($S$4="", SUMIFS('무신사 메타 광고'!$V:$V, '무신사 메타 광고'!$C:$C, $R861),SUMIFS('무신사 메타 광고'!$V:$V,'무신사 메타 광고'!$I:$I,$S$4,'무신사 메타 광고'!$C:$C,$R861))</f>
        <v>0</v>
      </c>
      <c r="U861" s="11">
        <f t="shared" si="43"/>
        <v>0</v>
      </c>
      <c r="V861" s="12" t="str">
        <f t="shared" si="47"/>
        <v xml:space="preserve"> </v>
      </c>
      <c r="W861" s="10">
        <f>IF($S$4="", SUMIFS('무신사 메타 광고'!$K:$K, '무신사 메타 광고'!$C:$C, $R861),SUMIFS('무신사 메타 광고'!$K:$K,'무신사 메타 광고'!$I:$I,$S$4,'무신사 메타 광고'!$C:$C,$R861))</f>
        <v>0</v>
      </c>
      <c r="X861" s="10">
        <f>IF($S$4="", SUMIFS('무신사 메타 광고'!$N:$N, '무신사 메타 광고'!$C:$C, $R861),SUMIFS('무신사 메타 광고'!$N:$N,'무신사 메타 광고'!$I:$I,$S$4,'무신사 메타 광고'!$C:$C,$R861))</f>
        <v>0</v>
      </c>
      <c r="Y861" s="11">
        <f t="shared" si="44"/>
        <v>0</v>
      </c>
      <c r="Z861" s="12" t="str">
        <f t="shared" si="48"/>
        <v xml:space="preserve"> </v>
      </c>
      <c r="AB861" s="10">
        <f>IF($S$4="", SUMIFS('무신사 메타 광고'!$X:$X, '무신사 메타 광고'!$C:$C, $R861),SUMIFS('무신사 메타 광고'!$X:$X,'무신사 메타 광고'!$I:$I,$S$4,'무신사 메타 광고'!$C:$C,$R861))</f>
        <v>0</v>
      </c>
      <c r="AC861" s="11">
        <f t="shared" si="45"/>
        <v>0</v>
      </c>
    </row>
    <row r="862" spans="2:29">
      <c r="B862" s="9"/>
      <c r="C862" s="10">
        <f>IF($C$4="", SUMIFS('무신사 메타 광고'!$L:$L, '무신사 메타 광고'!$D:$D, $B862), SUMIFS('무신사 메타 광고'!$L:$L, '무신사 메타 광고'!$I:$I, $C$4, '무신사 메타 광고'!$D:$D, $B862))</f>
        <v>0</v>
      </c>
      <c r="D862" s="10">
        <f>IF($C$4="", SUMIFS('무신사 메타 광고'!$V:$V, '무신사 메타 광고'!$D:$D, $B862), SUMIFS('무신사 메타 광고'!$V:$V,'무신사 메타 광고'!$I:$I,$C$4,'무신사 메타 광고'!$D:$D,$B862))</f>
        <v>0</v>
      </c>
      <c r="E862" s="11">
        <f t="shared" si="38"/>
        <v>0</v>
      </c>
      <c r="F862" s="12" t="str">
        <f t="shared" si="46"/>
        <v xml:space="preserve"> </v>
      </c>
      <c r="G862" s="10">
        <f>IF($C$4="", SUMIFS('무신사 메타 광고'!$K:$K, '무신사 메타 광고'!$D:$D, $B862), SUMIFS('무신사 메타 광고'!$K:$K,'무신사 메타 광고'!$I:$I,$C$4,'무신사 메타 광고'!D:D,$B862))</f>
        <v>0</v>
      </c>
      <c r="H862" s="10">
        <f>IF($C$4="", SUMIFS('무신사 메타 광고'!$N:$N, '무신사 메타 광고'!$D:$D, $B862),SUMIFS('무신사 메타 광고'!$N:$N,'무신사 메타 광고'!$I:$I,$C$4,'무신사 메타 광고'!$D:$D,$B862))</f>
        <v>0</v>
      </c>
      <c r="I862" s="10">
        <f>IF($C$4="", SUMIFS('무신사 메타 광고'!$U:$U, '무신사 메타 광고'!$D:$D, $B862),SUMIFS('무신사 메타 광고'!$U:$U,'무신사 메타 광고'!$I:$I,$C$4,'무신사 메타 광고'!$D:$D,$B862))</f>
        <v>0</v>
      </c>
      <c r="J862" s="11">
        <f t="shared" si="39"/>
        <v>0</v>
      </c>
      <c r="K862" s="11">
        <f t="shared" si="40"/>
        <v>0</v>
      </c>
      <c r="L862" s="12" t="str">
        <f t="shared" si="41"/>
        <v xml:space="preserve"> </v>
      </c>
      <c r="N862" s="10">
        <f>IF($C$4="", SUMIFS('무신사 메타 광고'!$X:$X, '무신사 메타 광고'!$D:$D, $B862),SUMIFS('무신사 메타 광고'!$X:$X,'무신사 메타 광고'!I:I,$C$4,'무신사 메타 광고'!D:D,$B862))</f>
        <v>0</v>
      </c>
      <c r="O862" s="11">
        <f t="shared" si="42"/>
        <v>0</v>
      </c>
      <c r="R862" s="13"/>
      <c r="S862" s="10">
        <f>IF($S$4="", SUMIFS('무신사 메타 광고'!$L:$L, '무신사 메타 광고'!$C:$C, $R862),SUMIFS('무신사 메타 광고'!L:L,'무신사 메타 광고'!$I:$I,$S$4,'무신사 메타 광고'!$C:$C,$R862))</f>
        <v>0</v>
      </c>
      <c r="T862" s="10">
        <f>IF($S$4="", SUMIFS('무신사 메타 광고'!$V:$V, '무신사 메타 광고'!$C:$C, $R862),SUMIFS('무신사 메타 광고'!$V:$V,'무신사 메타 광고'!$I:$I,$S$4,'무신사 메타 광고'!$C:$C,$R862))</f>
        <v>0</v>
      </c>
      <c r="U862" s="11">
        <f t="shared" si="43"/>
        <v>0</v>
      </c>
      <c r="V862" s="12" t="str">
        <f t="shared" si="47"/>
        <v xml:space="preserve"> </v>
      </c>
      <c r="W862" s="10">
        <f>IF($S$4="", SUMIFS('무신사 메타 광고'!$K:$K, '무신사 메타 광고'!$C:$C, $R862),SUMIFS('무신사 메타 광고'!$K:$K,'무신사 메타 광고'!$I:$I,$S$4,'무신사 메타 광고'!$C:$C,$R862))</f>
        <v>0</v>
      </c>
      <c r="X862" s="10">
        <f>IF($S$4="", SUMIFS('무신사 메타 광고'!$N:$N, '무신사 메타 광고'!$C:$C, $R862),SUMIFS('무신사 메타 광고'!$N:$N,'무신사 메타 광고'!$I:$I,$S$4,'무신사 메타 광고'!$C:$C,$R862))</f>
        <v>0</v>
      </c>
      <c r="Y862" s="11">
        <f t="shared" si="44"/>
        <v>0</v>
      </c>
      <c r="Z862" s="12" t="str">
        <f t="shared" si="48"/>
        <v xml:space="preserve"> </v>
      </c>
      <c r="AB862" s="10">
        <f>IF($S$4="", SUMIFS('무신사 메타 광고'!$X:$X, '무신사 메타 광고'!$C:$C, $R862),SUMIFS('무신사 메타 광고'!$X:$X,'무신사 메타 광고'!$I:$I,$S$4,'무신사 메타 광고'!$C:$C,$R862))</f>
        <v>0</v>
      </c>
      <c r="AC862" s="11">
        <f t="shared" si="45"/>
        <v>0</v>
      </c>
    </row>
    <row r="863" spans="2:29">
      <c r="B863" s="9"/>
      <c r="C863" s="10">
        <f>IF($C$4="", SUMIFS('무신사 메타 광고'!$L:$L, '무신사 메타 광고'!$D:$D, $B863), SUMIFS('무신사 메타 광고'!$L:$L, '무신사 메타 광고'!$I:$I, $C$4, '무신사 메타 광고'!$D:$D, $B863))</f>
        <v>0</v>
      </c>
      <c r="D863" s="10">
        <f>IF($C$4="", SUMIFS('무신사 메타 광고'!$V:$V, '무신사 메타 광고'!$D:$D, $B863), SUMIFS('무신사 메타 광고'!$V:$V,'무신사 메타 광고'!$I:$I,$C$4,'무신사 메타 광고'!$D:$D,$B863))</f>
        <v>0</v>
      </c>
      <c r="E863" s="11">
        <f t="shared" si="38"/>
        <v>0</v>
      </c>
      <c r="F863" s="12" t="str">
        <f t="shared" si="46"/>
        <v xml:space="preserve"> </v>
      </c>
      <c r="G863" s="10">
        <f>IF($C$4="", SUMIFS('무신사 메타 광고'!$K:$K, '무신사 메타 광고'!$D:$D, $B863), SUMIFS('무신사 메타 광고'!$K:$K,'무신사 메타 광고'!$I:$I,$C$4,'무신사 메타 광고'!D:D,$B863))</f>
        <v>0</v>
      </c>
      <c r="H863" s="10">
        <f>IF($C$4="", SUMIFS('무신사 메타 광고'!$N:$N, '무신사 메타 광고'!$D:$D, $B863),SUMIFS('무신사 메타 광고'!$N:$N,'무신사 메타 광고'!$I:$I,$C$4,'무신사 메타 광고'!$D:$D,$B863))</f>
        <v>0</v>
      </c>
      <c r="I863" s="10">
        <f>IF($C$4="", SUMIFS('무신사 메타 광고'!$U:$U, '무신사 메타 광고'!$D:$D, $B863),SUMIFS('무신사 메타 광고'!$U:$U,'무신사 메타 광고'!$I:$I,$C$4,'무신사 메타 광고'!$D:$D,$B863))</f>
        <v>0</v>
      </c>
      <c r="J863" s="11">
        <f t="shared" si="39"/>
        <v>0</v>
      </c>
      <c r="K863" s="11">
        <f t="shared" si="40"/>
        <v>0</v>
      </c>
      <c r="L863" s="12" t="str">
        <f t="shared" si="41"/>
        <v xml:space="preserve"> </v>
      </c>
      <c r="N863" s="10">
        <f>IF($C$4="", SUMIFS('무신사 메타 광고'!$X:$X, '무신사 메타 광고'!$D:$D, $B863),SUMIFS('무신사 메타 광고'!$X:$X,'무신사 메타 광고'!I:I,$C$4,'무신사 메타 광고'!D:D,$B863))</f>
        <v>0</v>
      </c>
      <c r="O863" s="11">
        <f t="shared" si="42"/>
        <v>0</v>
      </c>
      <c r="R863" s="13"/>
      <c r="S863" s="10">
        <f>IF($S$4="", SUMIFS('무신사 메타 광고'!$L:$L, '무신사 메타 광고'!$C:$C, $R863),SUMIFS('무신사 메타 광고'!L:L,'무신사 메타 광고'!$I:$I,$S$4,'무신사 메타 광고'!$C:$C,$R863))</f>
        <v>0</v>
      </c>
      <c r="T863" s="10">
        <f>IF($S$4="", SUMIFS('무신사 메타 광고'!$V:$V, '무신사 메타 광고'!$C:$C, $R863),SUMIFS('무신사 메타 광고'!$V:$V,'무신사 메타 광고'!$I:$I,$S$4,'무신사 메타 광고'!$C:$C,$R863))</f>
        <v>0</v>
      </c>
      <c r="U863" s="11">
        <f t="shared" si="43"/>
        <v>0</v>
      </c>
      <c r="V863" s="12" t="str">
        <f t="shared" si="47"/>
        <v xml:space="preserve"> </v>
      </c>
      <c r="W863" s="10">
        <f>IF($S$4="", SUMIFS('무신사 메타 광고'!$K:$K, '무신사 메타 광고'!$C:$C, $R863),SUMIFS('무신사 메타 광고'!$K:$K,'무신사 메타 광고'!$I:$I,$S$4,'무신사 메타 광고'!$C:$C,$R863))</f>
        <v>0</v>
      </c>
      <c r="X863" s="10">
        <f>IF($S$4="", SUMIFS('무신사 메타 광고'!$N:$N, '무신사 메타 광고'!$C:$C, $R863),SUMIFS('무신사 메타 광고'!$N:$N,'무신사 메타 광고'!$I:$I,$S$4,'무신사 메타 광고'!$C:$C,$R863))</f>
        <v>0</v>
      </c>
      <c r="Y863" s="11">
        <f t="shared" si="44"/>
        <v>0</v>
      </c>
      <c r="Z863" s="12" t="str">
        <f t="shared" si="48"/>
        <v xml:space="preserve"> </v>
      </c>
      <c r="AB863" s="10">
        <f>IF($S$4="", SUMIFS('무신사 메타 광고'!$X:$X, '무신사 메타 광고'!$C:$C, $R863),SUMIFS('무신사 메타 광고'!$X:$X,'무신사 메타 광고'!$I:$I,$S$4,'무신사 메타 광고'!$C:$C,$R863))</f>
        <v>0</v>
      </c>
      <c r="AC863" s="11">
        <f t="shared" si="45"/>
        <v>0</v>
      </c>
    </row>
    <row r="864" spans="2:29">
      <c r="B864" s="9"/>
      <c r="C864" s="10">
        <f>IF($C$4="", SUMIFS('무신사 메타 광고'!$L:$L, '무신사 메타 광고'!$D:$D, $B864), SUMIFS('무신사 메타 광고'!$L:$L, '무신사 메타 광고'!$I:$I, $C$4, '무신사 메타 광고'!$D:$D, $B864))</f>
        <v>0</v>
      </c>
      <c r="D864" s="10">
        <f>IF($C$4="", SUMIFS('무신사 메타 광고'!$V:$V, '무신사 메타 광고'!$D:$D, $B864), SUMIFS('무신사 메타 광고'!$V:$V,'무신사 메타 광고'!$I:$I,$C$4,'무신사 메타 광고'!$D:$D,$B864))</f>
        <v>0</v>
      </c>
      <c r="E864" s="11">
        <f t="shared" si="38"/>
        <v>0</v>
      </c>
      <c r="F864" s="12" t="str">
        <f t="shared" si="46"/>
        <v xml:space="preserve"> </v>
      </c>
      <c r="G864" s="10">
        <f>IF($C$4="", SUMIFS('무신사 메타 광고'!$K:$K, '무신사 메타 광고'!$D:$D, $B864), SUMIFS('무신사 메타 광고'!$K:$K,'무신사 메타 광고'!$I:$I,$C$4,'무신사 메타 광고'!D:D,$B864))</f>
        <v>0</v>
      </c>
      <c r="H864" s="10">
        <f>IF($C$4="", SUMIFS('무신사 메타 광고'!$N:$N, '무신사 메타 광고'!$D:$D, $B864),SUMIFS('무신사 메타 광고'!$N:$N,'무신사 메타 광고'!$I:$I,$C$4,'무신사 메타 광고'!$D:$D,$B864))</f>
        <v>0</v>
      </c>
      <c r="I864" s="10">
        <f>IF($C$4="", SUMIFS('무신사 메타 광고'!$U:$U, '무신사 메타 광고'!$D:$D, $B864),SUMIFS('무신사 메타 광고'!$U:$U,'무신사 메타 광고'!$I:$I,$C$4,'무신사 메타 광고'!$D:$D,$B864))</f>
        <v>0</v>
      </c>
      <c r="J864" s="11">
        <f t="shared" si="39"/>
        <v>0</v>
      </c>
      <c r="K864" s="11">
        <f t="shared" si="40"/>
        <v>0</v>
      </c>
      <c r="L864" s="12" t="str">
        <f t="shared" si="41"/>
        <v xml:space="preserve"> </v>
      </c>
      <c r="N864" s="10">
        <f>IF($C$4="", SUMIFS('무신사 메타 광고'!$X:$X, '무신사 메타 광고'!$D:$D, $B864),SUMIFS('무신사 메타 광고'!$X:$X,'무신사 메타 광고'!I:I,$C$4,'무신사 메타 광고'!D:D,$B864))</f>
        <v>0</v>
      </c>
      <c r="O864" s="11">
        <f t="shared" si="42"/>
        <v>0</v>
      </c>
      <c r="R864" s="13"/>
      <c r="S864" s="10">
        <f>IF($S$4="", SUMIFS('무신사 메타 광고'!$L:$L, '무신사 메타 광고'!$C:$C, $R864),SUMIFS('무신사 메타 광고'!L:L,'무신사 메타 광고'!$I:$I,$S$4,'무신사 메타 광고'!$C:$C,$R864))</f>
        <v>0</v>
      </c>
      <c r="T864" s="10">
        <f>IF($S$4="", SUMIFS('무신사 메타 광고'!$V:$V, '무신사 메타 광고'!$C:$C, $R864),SUMIFS('무신사 메타 광고'!$V:$V,'무신사 메타 광고'!$I:$I,$S$4,'무신사 메타 광고'!$C:$C,$R864))</f>
        <v>0</v>
      </c>
      <c r="U864" s="11">
        <f t="shared" si="43"/>
        <v>0</v>
      </c>
      <c r="V864" s="12" t="str">
        <f t="shared" si="47"/>
        <v xml:space="preserve"> </v>
      </c>
      <c r="W864" s="10">
        <f>IF($S$4="", SUMIFS('무신사 메타 광고'!$K:$K, '무신사 메타 광고'!$C:$C, $R864),SUMIFS('무신사 메타 광고'!$K:$K,'무신사 메타 광고'!$I:$I,$S$4,'무신사 메타 광고'!$C:$C,$R864))</f>
        <v>0</v>
      </c>
      <c r="X864" s="10">
        <f>IF($S$4="", SUMIFS('무신사 메타 광고'!$N:$N, '무신사 메타 광고'!$C:$C, $R864),SUMIFS('무신사 메타 광고'!$N:$N,'무신사 메타 광고'!$I:$I,$S$4,'무신사 메타 광고'!$C:$C,$R864))</f>
        <v>0</v>
      </c>
      <c r="Y864" s="11">
        <f t="shared" si="44"/>
        <v>0</v>
      </c>
      <c r="Z864" s="12" t="str">
        <f t="shared" si="48"/>
        <v xml:space="preserve"> </v>
      </c>
      <c r="AB864" s="10">
        <f>IF($S$4="", SUMIFS('무신사 메타 광고'!$X:$X, '무신사 메타 광고'!$C:$C, $R864),SUMIFS('무신사 메타 광고'!$X:$X,'무신사 메타 광고'!$I:$I,$S$4,'무신사 메타 광고'!$C:$C,$R864))</f>
        <v>0</v>
      </c>
      <c r="AC864" s="11">
        <f t="shared" si="45"/>
        <v>0</v>
      </c>
    </row>
    <row r="865" spans="2:29">
      <c r="B865" s="9"/>
      <c r="C865" s="10">
        <f>IF($C$4="", SUMIFS('무신사 메타 광고'!$L:$L, '무신사 메타 광고'!$D:$D, $B865), SUMIFS('무신사 메타 광고'!$L:$L, '무신사 메타 광고'!$I:$I, $C$4, '무신사 메타 광고'!$D:$D, $B865))</f>
        <v>0</v>
      </c>
      <c r="D865" s="10">
        <f>IF($C$4="", SUMIFS('무신사 메타 광고'!$V:$V, '무신사 메타 광고'!$D:$D, $B865), SUMIFS('무신사 메타 광고'!$V:$V,'무신사 메타 광고'!$I:$I,$C$4,'무신사 메타 광고'!$D:$D,$B865))</f>
        <v>0</v>
      </c>
      <c r="E865" s="11">
        <f t="shared" si="38"/>
        <v>0</v>
      </c>
      <c r="F865" s="12" t="str">
        <f t="shared" si="46"/>
        <v xml:space="preserve"> </v>
      </c>
      <c r="G865" s="10">
        <f>IF($C$4="", SUMIFS('무신사 메타 광고'!$K:$K, '무신사 메타 광고'!$D:$D, $B865), SUMIFS('무신사 메타 광고'!$K:$K,'무신사 메타 광고'!$I:$I,$C$4,'무신사 메타 광고'!D:D,$B865))</f>
        <v>0</v>
      </c>
      <c r="H865" s="10">
        <f>IF($C$4="", SUMIFS('무신사 메타 광고'!$N:$N, '무신사 메타 광고'!$D:$D, $B865),SUMIFS('무신사 메타 광고'!$N:$N,'무신사 메타 광고'!$I:$I,$C$4,'무신사 메타 광고'!$D:$D,$B865))</f>
        <v>0</v>
      </c>
      <c r="I865" s="10">
        <f>IF($C$4="", SUMIFS('무신사 메타 광고'!$U:$U, '무신사 메타 광고'!$D:$D, $B865),SUMIFS('무신사 메타 광고'!$U:$U,'무신사 메타 광고'!$I:$I,$C$4,'무신사 메타 광고'!$D:$D,$B865))</f>
        <v>0</v>
      </c>
      <c r="J865" s="11">
        <f t="shared" si="39"/>
        <v>0</v>
      </c>
      <c r="K865" s="11">
        <f t="shared" si="40"/>
        <v>0</v>
      </c>
      <c r="L865" s="12" t="str">
        <f t="shared" si="41"/>
        <v xml:space="preserve"> </v>
      </c>
      <c r="N865" s="10">
        <f>IF($C$4="", SUMIFS('무신사 메타 광고'!$X:$X, '무신사 메타 광고'!$D:$D, $B865),SUMIFS('무신사 메타 광고'!$X:$X,'무신사 메타 광고'!I:I,$C$4,'무신사 메타 광고'!D:D,$B865))</f>
        <v>0</v>
      </c>
      <c r="O865" s="11">
        <f t="shared" si="42"/>
        <v>0</v>
      </c>
      <c r="R865" s="13"/>
      <c r="S865" s="10">
        <f>IF($S$4="", SUMIFS('무신사 메타 광고'!$L:$L, '무신사 메타 광고'!$C:$C, $R865),SUMIFS('무신사 메타 광고'!L:L,'무신사 메타 광고'!$I:$I,$S$4,'무신사 메타 광고'!$C:$C,$R865))</f>
        <v>0</v>
      </c>
      <c r="T865" s="10">
        <f>IF($S$4="", SUMIFS('무신사 메타 광고'!$V:$V, '무신사 메타 광고'!$C:$C, $R865),SUMIFS('무신사 메타 광고'!$V:$V,'무신사 메타 광고'!$I:$I,$S$4,'무신사 메타 광고'!$C:$C,$R865))</f>
        <v>0</v>
      </c>
      <c r="U865" s="11">
        <f t="shared" si="43"/>
        <v>0</v>
      </c>
      <c r="V865" s="12" t="str">
        <f t="shared" si="47"/>
        <v xml:space="preserve"> </v>
      </c>
      <c r="W865" s="10">
        <f>IF($S$4="", SUMIFS('무신사 메타 광고'!$K:$K, '무신사 메타 광고'!$C:$C, $R865),SUMIFS('무신사 메타 광고'!$K:$K,'무신사 메타 광고'!$I:$I,$S$4,'무신사 메타 광고'!$C:$C,$R865))</f>
        <v>0</v>
      </c>
      <c r="X865" s="10">
        <f>IF($S$4="", SUMIFS('무신사 메타 광고'!$N:$N, '무신사 메타 광고'!$C:$C, $R865),SUMIFS('무신사 메타 광고'!$N:$N,'무신사 메타 광고'!$I:$I,$S$4,'무신사 메타 광고'!$C:$C,$R865))</f>
        <v>0</v>
      </c>
      <c r="Y865" s="11">
        <f t="shared" si="44"/>
        <v>0</v>
      </c>
      <c r="Z865" s="12" t="str">
        <f t="shared" si="48"/>
        <v xml:space="preserve"> </v>
      </c>
      <c r="AB865" s="10">
        <f>IF($S$4="", SUMIFS('무신사 메타 광고'!$X:$X, '무신사 메타 광고'!$C:$C, $R865),SUMIFS('무신사 메타 광고'!$X:$X,'무신사 메타 광고'!$I:$I,$S$4,'무신사 메타 광고'!$C:$C,$R865))</f>
        <v>0</v>
      </c>
      <c r="AC865" s="11">
        <f t="shared" si="45"/>
        <v>0</v>
      </c>
    </row>
    <row r="866" spans="2:29">
      <c r="B866" s="9"/>
      <c r="C866" s="10">
        <f>IF($C$4="", SUMIFS('무신사 메타 광고'!$L:$L, '무신사 메타 광고'!$D:$D, $B866), SUMIFS('무신사 메타 광고'!$L:$L, '무신사 메타 광고'!$I:$I, $C$4, '무신사 메타 광고'!$D:$D, $B866))</f>
        <v>0</v>
      </c>
      <c r="D866" s="10">
        <f>IF($C$4="", SUMIFS('무신사 메타 광고'!$V:$V, '무신사 메타 광고'!$D:$D, $B866), SUMIFS('무신사 메타 광고'!$V:$V,'무신사 메타 광고'!$I:$I,$C$4,'무신사 메타 광고'!$D:$D,$B866))</f>
        <v>0</v>
      </c>
      <c r="E866" s="11">
        <f t="shared" si="38"/>
        <v>0</v>
      </c>
      <c r="F866" s="12" t="str">
        <f t="shared" si="46"/>
        <v xml:space="preserve"> </v>
      </c>
      <c r="G866" s="10">
        <f>IF($C$4="", SUMIFS('무신사 메타 광고'!$K:$K, '무신사 메타 광고'!$D:$D, $B866), SUMIFS('무신사 메타 광고'!$K:$K,'무신사 메타 광고'!$I:$I,$C$4,'무신사 메타 광고'!D:D,$B866))</f>
        <v>0</v>
      </c>
      <c r="H866" s="10">
        <f>IF($C$4="", SUMIFS('무신사 메타 광고'!$N:$N, '무신사 메타 광고'!$D:$D, $B866),SUMIFS('무신사 메타 광고'!$N:$N,'무신사 메타 광고'!$I:$I,$C$4,'무신사 메타 광고'!$D:$D,$B866))</f>
        <v>0</v>
      </c>
      <c r="I866" s="10">
        <f>IF($C$4="", SUMIFS('무신사 메타 광고'!$U:$U, '무신사 메타 광고'!$D:$D, $B866),SUMIFS('무신사 메타 광고'!$U:$U,'무신사 메타 광고'!$I:$I,$C$4,'무신사 메타 광고'!$D:$D,$B866))</f>
        <v>0</v>
      </c>
      <c r="J866" s="11">
        <f t="shared" si="39"/>
        <v>0</v>
      </c>
      <c r="K866" s="11">
        <f t="shared" si="40"/>
        <v>0</v>
      </c>
      <c r="L866" s="12" t="str">
        <f t="shared" si="41"/>
        <v xml:space="preserve"> </v>
      </c>
      <c r="N866" s="10">
        <f>IF($C$4="", SUMIFS('무신사 메타 광고'!$X:$X, '무신사 메타 광고'!$D:$D, $B866),SUMIFS('무신사 메타 광고'!$X:$X,'무신사 메타 광고'!I:I,$C$4,'무신사 메타 광고'!D:D,$B866))</f>
        <v>0</v>
      </c>
      <c r="O866" s="11">
        <f t="shared" si="42"/>
        <v>0</v>
      </c>
      <c r="R866" s="13"/>
      <c r="S866" s="10">
        <f>IF($S$4="", SUMIFS('무신사 메타 광고'!$L:$L, '무신사 메타 광고'!$C:$C, $R866),SUMIFS('무신사 메타 광고'!L:L,'무신사 메타 광고'!$I:$I,$S$4,'무신사 메타 광고'!$C:$C,$R866))</f>
        <v>0</v>
      </c>
      <c r="T866" s="10">
        <f>IF($S$4="", SUMIFS('무신사 메타 광고'!$V:$V, '무신사 메타 광고'!$C:$C, $R866),SUMIFS('무신사 메타 광고'!$V:$V,'무신사 메타 광고'!$I:$I,$S$4,'무신사 메타 광고'!$C:$C,$R866))</f>
        <v>0</v>
      </c>
      <c r="U866" s="11">
        <f t="shared" si="43"/>
        <v>0</v>
      </c>
      <c r="V866" s="12" t="str">
        <f t="shared" si="47"/>
        <v xml:space="preserve"> </v>
      </c>
      <c r="W866" s="10">
        <f>IF($S$4="", SUMIFS('무신사 메타 광고'!$K:$K, '무신사 메타 광고'!$C:$C, $R866),SUMIFS('무신사 메타 광고'!$K:$K,'무신사 메타 광고'!$I:$I,$S$4,'무신사 메타 광고'!$C:$C,$R866))</f>
        <v>0</v>
      </c>
      <c r="X866" s="10">
        <f>IF($S$4="", SUMIFS('무신사 메타 광고'!$N:$N, '무신사 메타 광고'!$C:$C, $R866),SUMIFS('무신사 메타 광고'!$N:$N,'무신사 메타 광고'!$I:$I,$S$4,'무신사 메타 광고'!$C:$C,$R866))</f>
        <v>0</v>
      </c>
      <c r="Y866" s="11">
        <f t="shared" si="44"/>
        <v>0</v>
      </c>
      <c r="Z866" s="12" t="str">
        <f t="shared" si="48"/>
        <v xml:space="preserve"> </v>
      </c>
      <c r="AB866" s="10">
        <f>IF($S$4="", SUMIFS('무신사 메타 광고'!$X:$X, '무신사 메타 광고'!$C:$C, $R866),SUMIFS('무신사 메타 광고'!$X:$X,'무신사 메타 광고'!$I:$I,$S$4,'무신사 메타 광고'!$C:$C,$R866))</f>
        <v>0</v>
      </c>
      <c r="AC866" s="11">
        <f t="shared" si="45"/>
        <v>0</v>
      </c>
    </row>
    <row r="867" spans="2:29">
      <c r="B867" s="9"/>
      <c r="C867" s="10">
        <f>IF($C$4="", SUMIFS('무신사 메타 광고'!$L:$L, '무신사 메타 광고'!$D:$D, $B867), SUMIFS('무신사 메타 광고'!$L:$L, '무신사 메타 광고'!$I:$I, $C$4, '무신사 메타 광고'!$D:$D, $B867))</f>
        <v>0</v>
      </c>
      <c r="D867" s="10">
        <f>IF($C$4="", SUMIFS('무신사 메타 광고'!$V:$V, '무신사 메타 광고'!$D:$D, $B867), SUMIFS('무신사 메타 광고'!$V:$V,'무신사 메타 광고'!$I:$I,$C$4,'무신사 메타 광고'!$D:$D,$B867))</f>
        <v>0</v>
      </c>
      <c r="E867" s="11">
        <f t="shared" si="38"/>
        <v>0</v>
      </c>
      <c r="F867" s="12" t="str">
        <f t="shared" si="46"/>
        <v xml:space="preserve"> </v>
      </c>
      <c r="G867" s="10">
        <f>IF($C$4="", SUMIFS('무신사 메타 광고'!$K:$K, '무신사 메타 광고'!$D:$D, $B867), SUMIFS('무신사 메타 광고'!$K:$K,'무신사 메타 광고'!$I:$I,$C$4,'무신사 메타 광고'!D:D,$B867))</f>
        <v>0</v>
      </c>
      <c r="H867" s="10">
        <f>IF($C$4="", SUMIFS('무신사 메타 광고'!$N:$N, '무신사 메타 광고'!$D:$D, $B867),SUMIFS('무신사 메타 광고'!$N:$N,'무신사 메타 광고'!$I:$I,$C$4,'무신사 메타 광고'!$D:$D,$B867))</f>
        <v>0</v>
      </c>
      <c r="I867" s="10">
        <f>IF($C$4="", SUMIFS('무신사 메타 광고'!$U:$U, '무신사 메타 광고'!$D:$D, $B867),SUMIFS('무신사 메타 광고'!$U:$U,'무신사 메타 광고'!$I:$I,$C$4,'무신사 메타 광고'!$D:$D,$B867))</f>
        <v>0</v>
      </c>
      <c r="J867" s="11">
        <f t="shared" si="39"/>
        <v>0</v>
      </c>
      <c r="K867" s="11">
        <f t="shared" si="40"/>
        <v>0</v>
      </c>
      <c r="L867" s="12" t="str">
        <f t="shared" si="41"/>
        <v xml:space="preserve"> </v>
      </c>
      <c r="N867" s="10">
        <f>IF($C$4="", SUMIFS('무신사 메타 광고'!$X:$X, '무신사 메타 광고'!$D:$D, $B867),SUMIFS('무신사 메타 광고'!$X:$X,'무신사 메타 광고'!I:I,$C$4,'무신사 메타 광고'!D:D,$B867))</f>
        <v>0</v>
      </c>
      <c r="O867" s="11">
        <f t="shared" si="42"/>
        <v>0</v>
      </c>
      <c r="R867" s="13"/>
      <c r="S867" s="10">
        <f>IF($S$4="", SUMIFS('무신사 메타 광고'!$L:$L, '무신사 메타 광고'!$C:$C, $R867),SUMIFS('무신사 메타 광고'!L:L,'무신사 메타 광고'!$I:$I,$S$4,'무신사 메타 광고'!$C:$C,$R867))</f>
        <v>0</v>
      </c>
      <c r="T867" s="10">
        <f>IF($S$4="", SUMIFS('무신사 메타 광고'!$V:$V, '무신사 메타 광고'!$C:$C, $R867),SUMIFS('무신사 메타 광고'!$V:$V,'무신사 메타 광고'!$I:$I,$S$4,'무신사 메타 광고'!$C:$C,$R867))</f>
        <v>0</v>
      </c>
      <c r="U867" s="11">
        <f t="shared" si="43"/>
        <v>0</v>
      </c>
      <c r="V867" s="12" t="str">
        <f t="shared" si="47"/>
        <v xml:space="preserve"> </v>
      </c>
      <c r="W867" s="10">
        <f>IF($S$4="", SUMIFS('무신사 메타 광고'!$K:$K, '무신사 메타 광고'!$C:$C, $R867),SUMIFS('무신사 메타 광고'!$K:$K,'무신사 메타 광고'!$I:$I,$S$4,'무신사 메타 광고'!$C:$C,$R867))</f>
        <v>0</v>
      </c>
      <c r="X867" s="10">
        <f>IF($S$4="", SUMIFS('무신사 메타 광고'!$N:$N, '무신사 메타 광고'!$C:$C, $R867),SUMIFS('무신사 메타 광고'!$N:$N,'무신사 메타 광고'!$I:$I,$S$4,'무신사 메타 광고'!$C:$C,$R867))</f>
        <v>0</v>
      </c>
      <c r="Y867" s="11">
        <f t="shared" si="44"/>
        <v>0</v>
      </c>
      <c r="Z867" s="12" t="str">
        <f t="shared" si="48"/>
        <v xml:space="preserve"> </v>
      </c>
      <c r="AB867" s="10">
        <f>IF($S$4="", SUMIFS('무신사 메타 광고'!$X:$X, '무신사 메타 광고'!$C:$C, $R867),SUMIFS('무신사 메타 광고'!$X:$X,'무신사 메타 광고'!$I:$I,$S$4,'무신사 메타 광고'!$C:$C,$R867))</f>
        <v>0</v>
      </c>
      <c r="AC867" s="11">
        <f t="shared" si="45"/>
        <v>0</v>
      </c>
    </row>
    <row r="868" spans="2:29">
      <c r="B868" s="9"/>
      <c r="C868" s="10">
        <f>IF($C$4="", SUMIFS('무신사 메타 광고'!$L:$L, '무신사 메타 광고'!$D:$D, $B868), SUMIFS('무신사 메타 광고'!$L:$L, '무신사 메타 광고'!$I:$I, $C$4, '무신사 메타 광고'!$D:$D, $B868))</f>
        <v>0</v>
      </c>
      <c r="D868" s="10">
        <f>IF($C$4="", SUMIFS('무신사 메타 광고'!$V:$V, '무신사 메타 광고'!$D:$D, $B868), SUMIFS('무신사 메타 광고'!$V:$V,'무신사 메타 광고'!$I:$I,$C$4,'무신사 메타 광고'!$D:$D,$B868))</f>
        <v>0</v>
      </c>
      <c r="E868" s="11">
        <f t="shared" si="38"/>
        <v>0</v>
      </c>
      <c r="F868" s="12" t="str">
        <f t="shared" si="46"/>
        <v xml:space="preserve"> </v>
      </c>
      <c r="G868" s="10">
        <f>IF($C$4="", SUMIFS('무신사 메타 광고'!$K:$K, '무신사 메타 광고'!$D:$D, $B868), SUMIFS('무신사 메타 광고'!$K:$K,'무신사 메타 광고'!$I:$I,$C$4,'무신사 메타 광고'!D:D,$B868))</f>
        <v>0</v>
      </c>
      <c r="H868" s="10">
        <f>IF($C$4="", SUMIFS('무신사 메타 광고'!$N:$N, '무신사 메타 광고'!$D:$D, $B868),SUMIFS('무신사 메타 광고'!$N:$N,'무신사 메타 광고'!$I:$I,$C$4,'무신사 메타 광고'!$D:$D,$B868))</f>
        <v>0</v>
      </c>
      <c r="I868" s="10">
        <f>IF($C$4="", SUMIFS('무신사 메타 광고'!$U:$U, '무신사 메타 광고'!$D:$D, $B868),SUMIFS('무신사 메타 광고'!$U:$U,'무신사 메타 광고'!$I:$I,$C$4,'무신사 메타 광고'!$D:$D,$B868))</f>
        <v>0</v>
      </c>
      <c r="J868" s="11">
        <f t="shared" si="39"/>
        <v>0</v>
      </c>
      <c r="K868" s="11">
        <f t="shared" si="40"/>
        <v>0</v>
      </c>
      <c r="L868" s="12" t="str">
        <f t="shared" si="41"/>
        <v xml:space="preserve"> </v>
      </c>
      <c r="N868" s="10">
        <f>IF($C$4="", SUMIFS('무신사 메타 광고'!$X:$X, '무신사 메타 광고'!$D:$D, $B868),SUMIFS('무신사 메타 광고'!$X:$X,'무신사 메타 광고'!I:I,$C$4,'무신사 메타 광고'!D:D,$B868))</f>
        <v>0</v>
      </c>
      <c r="O868" s="11">
        <f t="shared" si="42"/>
        <v>0</v>
      </c>
      <c r="R868" s="13"/>
      <c r="S868" s="10">
        <f>IF($S$4="", SUMIFS('무신사 메타 광고'!$L:$L, '무신사 메타 광고'!$C:$C, $R868),SUMIFS('무신사 메타 광고'!L:L,'무신사 메타 광고'!$I:$I,$S$4,'무신사 메타 광고'!$C:$C,$R868))</f>
        <v>0</v>
      </c>
      <c r="T868" s="10">
        <f>IF($S$4="", SUMIFS('무신사 메타 광고'!$V:$V, '무신사 메타 광고'!$C:$C, $R868),SUMIFS('무신사 메타 광고'!$V:$V,'무신사 메타 광고'!$I:$I,$S$4,'무신사 메타 광고'!$C:$C,$R868))</f>
        <v>0</v>
      </c>
      <c r="U868" s="11">
        <f t="shared" si="43"/>
        <v>0</v>
      </c>
      <c r="V868" s="12" t="str">
        <f t="shared" si="47"/>
        <v xml:space="preserve"> </v>
      </c>
      <c r="W868" s="10">
        <f>IF($S$4="", SUMIFS('무신사 메타 광고'!$K:$K, '무신사 메타 광고'!$C:$C, $R868),SUMIFS('무신사 메타 광고'!$K:$K,'무신사 메타 광고'!$I:$I,$S$4,'무신사 메타 광고'!$C:$C,$R868))</f>
        <v>0</v>
      </c>
      <c r="X868" s="10">
        <f>IF($S$4="", SUMIFS('무신사 메타 광고'!$N:$N, '무신사 메타 광고'!$C:$C, $R868),SUMIFS('무신사 메타 광고'!$N:$N,'무신사 메타 광고'!$I:$I,$S$4,'무신사 메타 광고'!$C:$C,$R868))</f>
        <v>0</v>
      </c>
      <c r="Y868" s="11">
        <f t="shared" si="44"/>
        <v>0</v>
      </c>
      <c r="Z868" s="12" t="str">
        <f t="shared" si="48"/>
        <v xml:space="preserve"> </v>
      </c>
      <c r="AB868" s="10">
        <f>IF($S$4="", SUMIFS('무신사 메타 광고'!$X:$X, '무신사 메타 광고'!$C:$C, $R868),SUMIFS('무신사 메타 광고'!$X:$X,'무신사 메타 광고'!$I:$I,$S$4,'무신사 메타 광고'!$C:$C,$R868))</f>
        <v>0</v>
      </c>
      <c r="AC868" s="11">
        <f t="shared" si="45"/>
        <v>0</v>
      </c>
    </row>
    <row r="869" spans="2:29">
      <c r="B869" s="9"/>
      <c r="C869" s="10">
        <f>IF($C$4="", SUMIFS('무신사 메타 광고'!$L:$L, '무신사 메타 광고'!$D:$D, $B869), SUMIFS('무신사 메타 광고'!$L:$L, '무신사 메타 광고'!$I:$I, $C$4, '무신사 메타 광고'!$D:$D, $B869))</f>
        <v>0</v>
      </c>
      <c r="D869" s="10">
        <f>IF($C$4="", SUMIFS('무신사 메타 광고'!$V:$V, '무신사 메타 광고'!$D:$D, $B869), SUMIFS('무신사 메타 광고'!$V:$V,'무신사 메타 광고'!$I:$I,$C$4,'무신사 메타 광고'!$D:$D,$B869))</f>
        <v>0</v>
      </c>
      <c r="E869" s="11">
        <f t="shared" si="38"/>
        <v>0</v>
      </c>
      <c r="F869" s="12" t="str">
        <f t="shared" si="46"/>
        <v xml:space="preserve"> </v>
      </c>
      <c r="G869" s="10">
        <f>IF($C$4="", SUMIFS('무신사 메타 광고'!$K:$K, '무신사 메타 광고'!$D:$D, $B869), SUMIFS('무신사 메타 광고'!$K:$K,'무신사 메타 광고'!$I:$I,$C$4,'무신사 메타 광고'!D:D,$B869))</f>
        <v>0</v>
      </c>
      <c r="H869" s="10">
        <f>IF($C$4="", SUMIFS('무신사 메타 광고'!$N:$N, '무신사 메타 광고'!$D:$D, $B869),SUMIFS('무신사 메타 광고'!$N:$N,'무신사 메타 광고'!$I:$I,$C$4,'무신사 메타 광고'!$D:$D,$B869))</f>
        <v>0</v>
      </c>
      <c r="I869" s="10">
        <f>IF($C$4="", SUMIFS('무신사 메타 광고'!$U:$U, '무신사 메타 광고'!$D:$D, $B869),SUMIFS('무신사 메타 광고'!$U:$U,'무신사 메타 광고'!$I:$I,$C$4,'무신사 메타 광고'!$D:$D,$B869))</f>
        <v>0</v>
      </c>
      <c r="J869" s="11">
        <f t="shared" si="39"/>
        <v>0</v>
      </c>
      <c r="K869" s="11">
        <f t="shared" si="40"/>
        <v>0</v>
      </c>
      <c r="L869" s="12" t="str">
        <f t="shared" si="41"/>
        <v xml:space="preserve"> </v>
      </c>
      <c r="N869" s="10">
        <f>IF($C$4="", SUMIFS('무신사 메타 광고'!$X:$X, '무신사 메타 광고'!$D:$D, $B869),SUMIFS('무신사 메타 광고'!$X:$X,'무신사 메타 광고'!I:I,$C$4,'무신사 메타 광고'!D:D,$B869))</f>
        <v>0</v>
      </c>
      <c r="O869" s="11">
        <f t="shared" si="42"/>
        <v>0</v>
      </c>
      <c r="R869" s="13"/>
      <c r="S869" s="10">
        <f>IF($S$4="", SUMIFS('무신사 메타 광고'!$L:$L, '무신사 메타 광고'!$C:$C, $R869),SUMIFS('무신사 메타 광고'!L:L,'무신사 메타 광고'!$I:$I,$S$4,'무신사 메타 광고'!$C:$C,$R869))</f>
        <v>0</v>
      </c>
      <c r="T869" s="10">
        <f>IF($S$4="", SUMIFS('무신사 메타 광고'!$V:$V, '무신사 메타 광고'!$C:$C, $R869),SUMIFS('무신사 메타 광고'!$V:$V,'무신사 메타 광고'!$I:$I,$S$4,'무신사 메타 광고'!$C:$C,$R869))</f>
        <v>0</v>
      </c>
      <c r="U869" s="11">
        <f t="shared" si="43"/>
        <v>0</v>
      </c>
      <c r="V869" s="12" t="str">
        <f t="shared" si="47"/>
        <v xml:space="preserve"> </v>
      </c>
      <c r="W869" s="10">
        <f>IF($S$4="", SUMIFS('무신사 메타 광고'!$K:$K, '무신사 메타 광고'!$C:$C, $R869),SUMIFS('무신사 메타 광고'!$K:$K,'무신사 메타 광고'!$I:$I,$S$4,'무신사 메타 광고'!$C:$C,$R869))</f>
        <v>0</v>
      </c>
      <c r="X869" s="10">
        <f>IF($S$4="", SUMIFS('무신사 메타 광고'!$N:$N, '무신사 메타 광고'!$C:$C, $R869),SUMIFS('무신사 메타 광고'!$N:$N,'무신사 메타 광고'!$I:$I,$S$4,'무신사 메타 광고'!$C:$C,$R869))</f>
        <v>0</v>
      </c>
      <c r="Y869" s="11">
        <f t="shared" si="44"/>
        <v>0</v>
      </c>
      <c r="Z869" s="12" t="str">
        <f t="shared" si="48"/>
        <v xml:space="preserve"> </v>
      </c>
      <c r="AB869" s="10">
        <f>IF($S$4="", SUMIFS('무신사 메타 광고'!$X:$X, '무신사 메타 광고'!$C:$C, $R869),SUMIFS('무신사 메타 광고'!$X:$X,'무신사 메타 광고'!$I:$I,$S$4,'무신사 메타 광고'!$C:$C,$R869))</f>
        <v>0</v>
      </c>
      <c r="AC869" s="11">
        <f t="shared" si="45"/>
        <v>0</v>
      </c>
    </row>
    <row r="870" spans="2:29">
      <c r="B870" s="9"/>
      <c r="C870" s="10">
        <f>IF($C$4="", SUMIFS('무신사 메타 광고'!$L:$L, '무신사 메타 광고'!$D:$D, $B870), SUMIFS('무신사 메타 광고'!$L:$L, '무신사 메타 광고'!$I:$I, $C$4, '무신사 메타 광고'!$D:$D, $B870))</f>
        <v>0</v>
      </c>
      <c r="D870" s="10">
        <f>IF($C$4="", SUMIFS('무신사 메타 광고'!$V:$V, '무신사 메타 광고'!$D:$D, $B870), SUMIFS('무신사 메타 광고'!$V:$V,'무신사 메타 광고'!$I:$I,$C$4,'무신사 메타 광고'!$D:$D,$B870))</f>
        <v>0</v>
      </c>
      <c r="E870" s="11">
        <f t="shared" si="38"/>
        <v>0</v>
      </c>
      <c r="F870" s="12" t="str">
        <f t="shared" si="46"/>
        <v xml:space="preserve"> </v>
      </c>
      <c r="G870" s="10">
        <f>IF($C$4="", SUMIFS('무신사 메타 광고'!$K:$K, '무신사 메타 광고'!$D:$D, $B870), SUMIFS('무신사 메타 광고'!$K:$K,'무신사 메타 광고'!$I:$I,$C$4,'무신사 메타 광고'!D:D,$B870))</f>
        <v>0</v>
      </c>
      <c r="H870" s="10">
        <f>IF($C$4="", SUMIFS('무신사 메타 광고'!$N:$N, '무신사 메타 광고'!$D:$D, $B870),SUMIFS('무신사 메타 광고'!$N:$N,'무신사 메타 광고'!$I:$I,$C$4,'무신사 메타 광고'!$D:$D,$B870))</f>
        <v>0</v>
      </c>
      <c r="I870" s="10">
        <f>IF($C$4="", SUMIFS('무신사 메타 광고'!$U:$U, '무신사 메타 광고'!$D:$D, $B870),SUMIFS('무신사 메타 광고'!$U:$U,'무신사 메타 광고'!$I:$I,$C$4,'무신사 메타 광고'!$D:$D,$B870))</f>
        <v>0</v>
      </c>
      <c r="J870" s="11">
        <f t="shared" si="39"/>
        <v>0</v>
      </c>
      <c r="K870" s="11">
        <f t="shared" si="40"/>
        <v>0</v>
      </c>
      <c r="L870" s="12" t="str">
        <f t="shared" si="41"/>
        <v xml:space="preserve"> </v>
      </c>
      <c r="N870" s="10">
        <f>IF($C$4="", SUMIFS('무신사 메타 광고'!$X:$X, '무신사 메타 광고'!$D:$D, $B870),SUMIFS('무신사 메타 광고'!$X:$X,'무신사 메타 광고'!I:I,$C$4,'무신사 메타 광고'!D:D,$B870))</f>
        <v>0</v>
      </c>
      <c r="O870" s="11">
        <f t="shared" si="42"/>
        <v>0</v>
      </c>
      <c r="R870" s="13"/>
      <c r="S870" s="10">
        <f>IF($S$4="", SUMIFS('무신사 메타 광고'!$L:$L, '무신사 메타 광고'!$C:$C, $R870),SUMIFS('무신사 메타 광고'!L:L,'무신사 메타 광고'!$I:$I,$S$4,'무신사 메타 광고'!$C:$C,$R870))</f>
        <v>0</v>
      </c>
      <c r="T870" s="10">
        <f>IF($S$4="", SUMIFS('무신사 메타 광고'!$V:$V, '무신사 메타 광고'!$C:$C, $R870),SUMIFS('무신사 메타 광고'!$V:$V,'무신사 메타 광고'!$I:$I,$S$4,'무신사 메타 광고'!$C:$C,$R870))</f>
        <v>0</v>
      </c>
      <c r="U870" s="11">
        <f t="shared" si="43"/>
        <v>0</v>
      </c>
      <c r="V870" s="12" t="str">
        <f t="shared" si="47"/>
        <v xml:space="preserve"> </v>
      </c>
      <c r="W870" s="10">
        <f>IF($S$4="", SUMIFS('무신사 메타 광고'!$K:$K, '무신사 메타 광고'!$C:$C, $R870),SUMIFS('무신사 메타 광고'!$K:$K,'무신사 메타 광고'!$I:$I,$S$4,'무신사 메타 광고'!$C:$C,$R870))</f>
        <v>0</v>
      </c>
      <c r="X870" s="10">
        <f>IF($S$4="", SUMIFS('무신사 메타 광고'!$N:$N, '무신사 메타 광고'!$C:$C, $R870),SUMIFS('무신사 메타 광고'!$N:$N,'무신사 메타 광고'!$I:$I,$S$4,'무신사 메타 광고'!$C:$C,$R870))</f>
        <v>0</v>
      </c>
      <c r="Y870" s="11">
        <f t="shared" si="44"/>
        <v>0</v>
      </c>
      <c r="Z870" s="12" t="str">
        <f t="shared" si="48"/>
        <v xml:space="preserve"> </v>
      </c>
      <c r="AB870" s="10">
        <f>IF($S$4="", SUMIFS('무신사 메타 광고'!$X:$X, '무신사 메타 광고'!$C:$C, $R870),SUMIFS('무신사 메타 광고'!$X:$X,'무신사 메타 광고'!$I:$I,$S$4,'무신사 메타 광고'!$C:$C,$R870))</f>
        <v>0</v>
      </c>
      <c r="AC870" s="11">
        <f t="shared" si="45"/>
        <v>0</v>
      </c>
    </row>
    <row r="871" spans="2:29">
      <c r="B871" s="9"/>
      <c r="C871" s="10">
        <f>IF($C$4="", SUMIFS('무신사 메타 광고'!$L:$L, '무신사 메타 광고'!$D:$D, $B871), SUMIFS('무신사 메타 광고'!$L:$L, '무신사 메타 광고'!$I:$I, $C$4, '무신사 메타 광고'!$D:$D, $B871))</f>
        <v>0</v>
      </c>
      <c r="D871" s="10">
        <f>IF($C$4="", SUMIFS('무신사 메타 광고'!$V:$V, '무신사 메타 광고'!$D:$D, $B871), SUMIFS('무신사 메타 광고'!$V:$V,'무신사 메타 광고'!$I:$I,$C$4,'무신사 메타 광고'!$D:$D,$B871))</f>
        <v>0</v>
      </c>
      <c r="E871" s="11">
        <f t="shared" si="38"/>
        <v>0</v>
      </c>
      <c r="F871" s="12" t="str">
        <f t="shared" si="46"/>
        <v xml:space="preserve"> </v>
      </c>
      <c r="G871" s="10">
        <f>IF($C$4="", SUMIFS('무신사 메타 광고'!$K:$K, '무신사 메타 광고'!$D:$D, $B871), SUMIFS('무신사 메타 광고'!$K:$K,'무신사 메타 광고'!$I:$I,$C$4,'무신사 메타 광고'!D:D,$B871))</f>
        <v>0</v>
      </c>
      <c r="H871" s="10">
        <f>IF($C$4="", SUMIFS('무신사 메타 광고'!$N:$N, '무신사 메타 광고'!$D:$D, $B871),SUMIFS('무신사 메타 광고'!$N:$N,'무신사 메타 광고'!$I:$I,$C$4,'무신사 메타 광고'!$D:$D,$B871))</f>
        <v>0</v>
      </c>
      <c r="I871" s="10">
        <f>IF($C$4="", SUMIFS('무신사 메타 광고'!$U:$U, '무신사 메타 광고'!$D:$D, $B871),SUMIFS('무신사 메타 광고'!$U:$U,'무신사 메타 광고'!$I:$I,$C$4,'무신사 메타 광고'!$D:$D,$B871))</f>
        <v>0</v>
      </c>
      <c r="J871" s="11">
        <f t="shared" si="39"/>
        <v>0</v>
      </c>
      <c r="K871" s="11">
        <f t="shared" si="40"/>
        <v>0</v>
      </c>
      <c r="L871" s="12" t="str">
        <f t="shared" si="41"/>
        <v xml:space="preserve"> </v>
      </c>
      <c r="N871" s="10">
        <f>IF($C$4="", SUMIFS('무신사 메타 광고'!$X:$X, '무신사 메타 광고'!$D:$D, $B871),SUMIFS('무신사 메타 광고'!$X:$X,'무신사 메타 광고'!I:I,$C$4,'무신사 메타 광고'!D:D,$B871))</f>
        <v>0</v>
      </c>
      <c r="O871" s="11">
        <f t="shared" si="42"/>
        <v>0</v>
      </c>
      <c r="R871" s="13"/>
      <c r="S871" s="10">
        <f>IF($S$4="", SUMIFS('무신사 메타 광고'!$L:$L, '무신사 메타 광고'!$C:$C, $R871),SUMIFS('무신사 메타 광고'!L:L,'무신사 메타 광고'!$I:$I,$S$4,'무신사 메타 광고'!$C:$C,$R871))</f>
        <v>0</v>
      </c>
      <c r="T871" s="10">
        <f>IF($S$4="", SUMIFS('무신사 메타 광고'!$V:$V, '무신사 메타 광고'!$C:$C, $R871),SUMIFS('무신사 메타 광고'!$V:$V,'무신사 메타 광고'!$I:$I,$S$4,'무신사 메타 광고'!$C:$C,$R871))</f>
        <v>0</v>
      </c>
      <c r="U871" s="11">
        <f t="shared" si="43"/>
        <v>0</v>
      </c>
      <c r="V871" s="12" t="str">
        <f t="shared" si="47"/>
        <v xml:space="preserve"> </v>
      </c>
      <c r="W871" s="10">
        <f>IF($S$4="", SUMIFS('무신사 메타 광고'!$K:$K, '무신사 메타 광고'!$C:$C, $R871),SUMIFS('무신사 메타 광고'!$K:$K,'무신사 메타 광고'!$I:$I,$S$4,'무신사 메타 광고'!$C:$C,$R871))</f>
        <v>0</v>
      </c>
      <c r="X871" s="10">
        <f>IF($S$4="", SUMIFS('무신사 메타 광고'!$N:$N, '무신사 메타 광고'!$C:$C, $R871),SUMIFS('무신사 메타 광고'!$N:$N,'무신사 메타 광고'!$I:$I,$S$4,'무신사 메타 광고'!$C:$C,$R871))</f>
        <v>0</v>
      </c>
      <c r="Y871" s="11">
        <f t="shared" si="44"/>
        <v>0</v>
      </c>
      <c r="Z871" s="12" t="str">
        <f t="shared" si="48"/>
        <v xml:space="preserve"> </v>
      </c>
      <c r="AB871" s="10">
        <f>IF($S$4="", SUMIFS('무신사 메타 광고'!$X:$X, '무신사 메타 광고'!$C:$C, $R871),SUMIFS('무신사 메타 광고'!$X:$X,'무신사 메타 광고'!$I:$I,$S$4,'무신사 메타 광고'!$C:$C,$R871))</f>
        <v>0</v>
      </c>
      <c r="AC871" s="11">
        <f t="shared" si="45"/>
        <v>0</v>
      </c>
    </row>
    <row r="872" spans="2:29">
      <c r="B872" s="9"/>
      <c r="C872" s="10">
        <f>IF($C$4="", SUMIFS('무신사 메타 광고'!$L:$L, '무신사 메타 광고'!$D:$D, $B872), SUMIFS('무신사 메타 광고'!$L:$L, '무신사 메타 광고'!$I:$I, $C$4, '무신사 메타 광고'!$D:$D, $B872))</f>
        <v>0</v>
      </c>
      <c r="D872" s="10">
        <f>IF($C$4="", SUMIFS('무신사 메타 광고'!$V:$V, '무신사 메타 광고'!$D:$D, $B872), SUMIFS('무신사 메타 광고'!$V:$V,'무신사 메타 광고'!$I:$I,$C$4,'무신사 메타 광고'!$D:$D,$B872))</f>
        <v>0</v>
      </c>
      <c r="E872" s="11">
        <f t="shared" si="38"/>
        <v>0</v>
      </c>
      <c r="F872" s="12" t="str">
        <f t="shared" si="46"/>
        <v xml:space="preserve"> </v>
      </c>
      <c r="G872" s="10">
        <f>IF($C$4="", SUMIFS('무신사 메타 광고'!$K:$K, '무신사 메타 광고'!$D:$D, $B872), SUMIFS('무신사 메타 광고'!$K:$K,'무신사 메타 광고'!$I:$I,$C$4,'무신사 메타 광고'!D:D,$B872))</f>
        <v>0</v>
      </c>
      <c r="H872" s="10">
        <f>IF($C$4="", SUMIFS('무신사 메타 광고'!$N:$N, '무신사 메타 광고'!$D:$D, $B872),SUMIFS('무신사 메타 광고'!$N:$N,'무신사 메타 광고'!$I:$I,$C$4,'무신사 메타 광고'!$D:$D,$B872))</f>
        <v>0</v>
      </c>
      <c r="I872" s="10">
        <f>IF($C$4="", SUMIFS('무신사 메타 광고'!$U:$U, '무신사 메타 광고'!$D:$D, $B872),SUMIFS('무신사 메타 광고'!$U:$U,'무신사 메타 광고'!$I:$I,$C$4,'무신사 메타 광고'!$D:$D,$B872))</f>
        <v>0</v>
      </c>
      <c r="J872" s="11">
        <f t="shared" si="39"/>
        <v>0</v>
      </c>
      <c r="K872" s="11">
        <f t="shared" si="40"/>
        <v>0</v>
      </c>
      <c r="L872" s="12" t="str">
        <f t="shared" si="41"/>
        <v xml:space="preserve"> </v>
      </c>
      <c r="N872" s="10">
        <f>IF($C$4="", SUMIFS('무신사 메타 광고'!$X:$X, '무신사 메타 광고'!$D:$D, $B872),SUMIFS('무신사 메타 광고'!$X:$X,'무신사 메타 광고'!I:I,$C$4,'무신사 메타 광고'!D:D,$B872))</f>
        <v>0</v>
      </c>
      <c r="O872" s="11">
        <f t="shared" si="42"/>
        <v>0</v>
      </c>
      <c r="R872" s="13"/>
      <c r="S872" s="10">
        <f>IF($S$4="", SUMIFS('무신사 메타 광고'!$L:$L, '무신사 메타 광고'!$C:$C, $R872),SUMIFS('무신사 메타 광고'!L:L,'무신사 메타 광고'!$I:$I,$S$4,'무신사 메타 광고'!$C:$C,$R872))</f>
        <v>0</v>
      </c>
      <c r="T872" s="10">
        <f>IF($S$4="", SUMIFS('무신사 메타 광고'!$V:$V, '무신사 메타 광고'!$C:$C, $R872),SUMIFS('무신사 메타 광고'!$V:$V,'무신사 메타 광고'!$I:$I,$S$4,'무신사 메타 광고'!$C:$C,$R872))</f>
        <v>0</v>
      </c>
      <c r="U872" s="11">
        <f t="shared" si="43"/>
        <v>0</v>
      </c>
      <c r="V872" s="12" t="str">
        <f t="shared" si="47"/>
        <v xml:space="preserve"> </v>
      </c>
      <c r="W872" s="10">
        <f>IF($S$4="", SUMIFS('무신사 메타 광고'!$K:$K, '무신사 메타 광고'!$C:$C, $R872),SUMIFS('무신사 메타 광고'!$K:$K,'무신사 메타 광고'!$I:$I,$S$4,'무신사 메타 광고'!$C:$C,$R872))</f>
        <v>0</v>
      </c>
      <c r="X872" s="10">
        <f>IF($S$4="", SUMIFS('무신사 메타 광고'!$N:$N, '무신사 메타 광고'!$C:$C, $R872),SUMIFS('무신사 메타 광고'!$N:$N,'무신사 메타 광고'!$I:$I,$S$4,'무신사 메타 광고'!$C:$C,$R872))</f>
        <v>0</v>
      </c>
      <c r="Y872" s="11">
        <f t="shared" si="44"/>
        <v>0</v>
      </c>
      <c r="Z872" s="12" t="str">
        <f t="shared" si="48"/>
        <v xml:space="preserve"> </v>
      </c>
      <c r="AB872" s="10">
        <f>IF($S$4="", SUMIFS('무신사 메타 광고'!$X:$X, '무신사 메타 광고'!$C:$C, $R872),SUMIFS('무신사 메타 광고'!$X:$X,'무신사 메타 광고'!$I:$I,$S$4,'무신사 메타 광고'!$C:$C,$R872))</f>
        <v>0</v>
      </c>
      <c r="AC872" s="11">
        <f t="shared" si="45"/>
        <v>0</v>
      </c>
    </row>
    <row r="873" spans="2:29">
      <c r="B873" s="9"/>
      <c r="C873" s="10">
        <f>IF($C$4="", SUMIFS('무신사 메타 광고'!$L:$L, '무신사 메타 광고'!$D:$D, $B873), SUMIFS('무신사 메타 광고'!$L:$L, '무신사 메타 광고'!$I:$I, $C$4, '무신사 메타 광고'!$D:$D, $B873))</f>
        <v>0</v>
      </c>
      <c r="D873" s="10">
        <f>IF($C$4="", SUMIFS('무신사 메타 광고'!$V:$V, '무신사 메타 광고'!$D:$D, $B873), SUMIFS('무신사 메타 광고'!$V:$V,'무신사 메타 광고'!$I:$I,$C$4,'무신사 메타 광고'!$D:$D,$B873))</f>
        <v>0</v>
      </c>
      <c r="E873" s="11">
        <f t="shared" si="38"/>
        <v>0</v>
      </c>
      <c r="F873" s="12" t="str">
        <f t="shared" si="46"/>
        <v xml:space="preserve"> </v>
      </c>
      <c r="G873" s="10">
        <f>IF($C$4="", SUMIFS('무신사 메타 광고'!$K:$K, '무신사 메타 광고'!$D:$D, $B873), SUMIFS('무신사 메타 광고'!$K:$K,'무신사 메타 광고'!$I:$I,$C$4,'무신사 메타 광고'!D:D,$B873))</f>
        <v>0</v>
      </c>
      <c r="H873" s="10">
        <f>IF($C$4="", SUMIFS('무신사 메타 광고'!$N:$N, '무신사 메타 광고'!$D:$D, $B873),SUMIFS('무신사 메타 광고'!$N:$N,'무신사 메타 광고'!$I:$I,$C$4,'무신사 메타 광고'!$D:$D,$B873))</f>
        <v>0</v>
      </c>
      <c r="I873" s="10">
        <f>IF($C$4="", SUMIFS('무신사 메타 광고'!$U:$U, '무신사 메타 광고'!$D:$D, $B873),SUMIFS('무신사 메타 광고'!$U:$U,'무신사 메타 광고'!$I:$I,$C$4,'무신사 메타 광고'!$D:$D,$B873))</f>
        <v>0</v>
      </c>
      <c r="J873" s="11">
        <f t="shared" si="39"/>
        <v>0</v>
      </c>
      <c r="K873" s="11">
        <f t="shared" si="40"/>
        <v>0</v>
      </c>
      <c r="L873" s="12" t="str">
        <f t="shared" si="41"/>
        <v xml:space="preserve"> </v>
      </c>
      <c r="N873" s="10">
        <f>IF($C$4="", SUMIFS('무신사 메타 광고'!$X:$X, '무신사 메타 광고'!$D:$D, $B873),SUMIFS('무신사 메타 광고'!$X:$X,'무신사 메타 광고'!I:I,$C$4,'무신사 메타 광고'!D:D,$B873))</f>
        <v>0</v>
      </c>
      <c r="O873" s="11">
        <f t="shared" si="42"/>
        <v>0</v>
      </c>
      <c r="R873" s="13"/>
      <c r="S873" s="10">
        <f>IF($S$4="", SUMIFS('무신사 메타 광고'!$L:$L, '무신사 메타 광고'!$C:$C, $R873),SUMIFS('무신사 메타 광고'!L:L,'무신사 메타 광고'!$I:$I,$S$4,'무신사 메타 광고'!$C:$C,$R873))</f>
        <v>0</v>
      </c>
      <c r="T873" s="10">
        <f>IF($S$4="", SUMIFS('무신사 메타 광고'!$V:$V, '무신사 메타 광고'!$C:$C, $R873),SUMIFS('무신사 메타 광고'!$V:$V,'무신사 메타 광고'!$I:$I,$S$4,'무신사 메타 광고'!$C:$C,$R873))</f>
        <v>0</v>
      </c>
      <c r="U873" s="11">
        <f t="shared" si="43"/>
        <v>0</v>
      </c>
      <c r="V873" s="12" t="str">
        <f t="shared" si="47"/>
        <v xml:space="preserve"> </v>
      </c>
      <c r="W873" s="10">
        <f>IF($S$4="", SUMIFS('무신사 메타 광고'!$K:$K, '무신사 메타 광고'!$C:$C, $R873),SUMIFS('무신사 메타 광고'!$K:$K,'무신사 메타 광고'!$I:$I,$S$4,'무신사 메타 광고'!$C:$C,$R873))</f>
        <v>0</v>
      </c>
      <c r="X873" s="10">
        <f>IF($S$4="", SUMIFS('무신사 메타 광고'!$N:$N, '무신사 메타 광고'!$C:$C, $R873),SUMIFS('무신사 메타 광고'!$N:$N,'무신사 메타 광고'!$I:$I,$S$4,'무신사 메타 광고'!$C:$C,$R873))</f>
        <v>0</v>
      </c>
      <c r="Y873" s="11">
        <f t="shared" si="44"/>
        <v>0</v>
      </c>
      <c r="Z873" s="12" t="str">
        <f t="shared" si="48"/>
        <v xml:space="preserve"> </v>
      </c>
      <c r="AB873" s="10">
        <f>IF($S$4="", SUMIFS('무신사 메타 광고'!$X:$X, '무신사 메타 광고'!$C:$C, $R873),SUMIFS('무신사 메타 광고'!$X:$X,'무신사 메타 광고'!$I:$I,$S$4,'무신사 메타 광고'!$C:$C,$R873))</f>
        <v>0</v>
      </c>
      <c r="AC873" s="11">
        <f t="shared" si="45"/>
        <v>0</v>
      </c>
    </row>
    <row r="874" spans="2:29">
      <c r="B874" s="9"/>
      <c r="C874" s="10">
        <f>IF($C$4="", SUMIFS('무신사 메타 광고'!$L:$L, '무신사 메타 광고'!$D:$D, $B874), SUMIFS('무신사 메타 광고'!$L:$L, '무신사 메타 광고'!$I:$I, $C$4, '무신사 메타 광고'!$D:$D, $B874))</f>
        <v>0</v>
      </c>
      <c r="D874" s="10">
        <f>IF($C$4="", SUMIFS('무신사 메타 광고'!$V:$V, '무신사 메타 광고'!$D:$D, $B874), SUMIFS('무신사 메타 광고'!$V:$V,'무신사 메타 광고'!$I:$I,$C$4,'무신사 메타 광고'!$D:$D,$B874))</f>
        <v>0</v>
      </c>
      <c r="E874" s="11">
        <f t="shared" si="38"/>
        <v>0</v>
      </c>
      <c r="F874" s="12" t="str">
        <f t="shared" si="46"/>
        <v xml:space="preserve"> </v>
      </c>
      <c r="G874" s="10">
        <f>IF($C$4="", SUMIFS('무신사 메타 광고'!$K:$K, '무신사 메타 광고'!$D:$D, $B874), SUMIFS('무신사 메타 광고'!$K:$K,'무신사 메타 광고'!$I:$I,$C$4,'무신사 메타 광고'!D:D,$B874))</f>
        <v>0</v>
      </c>
      <c r="H874" s="10">
        <f>IF($C$4="", SUMIFS('무신사 메타 광고'!$N:$N, '무신사 메타 광고'!$D:$D, $B874),SUMIFS('무신사 메타 광고'!$N:$N,'무신사 메타 광고'!$I:$I,$C$4,'무신사 메타 광고'!$D:$D,$B874))</f>
        <v>0</v>
      </c>
      <c r="I874" s="10">
        <f>IF($C$4="", SUMIFS('무신사 메타 광고'!$U:$U, '무신사 메타 광고'!$D:$D, $B874),SUMIFS('무신사 메타 광고'!$U:$U,'무신사 메타 광고'!$I:$I,$C$4,'무신사 메타 광고'!$D:$D,$B874))</f>
        <v>0</v>
      </c>
      <c r="J874" s="11">
        <f t="shared" si="39"/>
        <v>0</v>
      </c>
      <c r="K874" s="11">
        <f t="shared" si="40"/>
        <v>0</v>
      </c>
      <c r="L874" s="12" t="str">
        <f t="shared" si="41"/>
        <v xml:space="preserve"> </v>
      </c>
      <c r="N874" s="10">
        <f>IF($C$4="", SUMIFS('무신사 메타 광고'!$X:$X, '무신사 메타 광고'!$D:$D, $B874),SUMIFS('무신사 메타 광고'!$X:$X,'무신사 메타 광고'!I:I,$C$4,'무신사 메타 광고'!D:D,$B874))</f>
        <v>0</v>
      </c>
      <c r="O874" s="11">
        <f t="shared" si="42"/>
        <v>0</v>
      </c>
      <c r="R874" s="13"/>
      <c r="S874" s="10">
        <f>IF($S$4="", SUMIFS('무신사 메타 광고'!$L:$L, '무신사 메타 광고'!$C:$C, $R874),SUMIFS('무신사 메타 광고'!L:L,'무신사 메타 광고'!$I:$I,$S$4,'무신사 메타 광고'!$C:$C,$R874))</f>
        <v>0</v>
      </c>
      <c r="T874" s="10">
        <f>IF($S$4="", SUMIFS('무신사 메타 광고'!$V:$V, '무신사 메타 광고'!$C:$C, $R874),SUMIFS('무신사 메타 광고'!$V:$V,'무신사 메타 광고'!$I:$I,$S$4,'무신사 메타 광고'!$C:$C,$R874))</f>
        <v>0</v>
      </c>
      <c r="U874" s="11">
        <f t="shared" si="43"/>
        <v>0</v>
      </c>
      <c r="V874" s="12" t="str">
        <f t="shared" si="47"/>
        <v xml:space="preserve"> </v>
      </c>
      <c r="W874" s="10">
        <f>IF($S$4="", SUMIFS('무신사 메타 광고'!$K:$K, '무신사 메타 광고'!$C:$C, $R874),SUMIFS('무신사 메타 광고'!$K:$K,'무신사 메타 광고'!$I:$I,$S$4,'무신사 메타 광고'!$C:$C,$R874))</f>
        <v>0</v>
      </c>
      <c r="X874" s="10">
        <f>IF($S$4="", SUMIFS('무신사 메타 광고'!$N:$N, '무신사 메타 광고'!$C:$C, $R874),SUMIFS('무신사 메타 광고'!$N:$N,'무신사 메타 광고'!$I:$I,$S$4,'무신사 메타 광고'!$C:$C,$R874))</f>
        <v>0</v>
      </c>
      <c r="Y874" s="11">
        <f t="shared" si="44"/>
        <v>0</v>
      </c>
      <c r="Z874" s="12" t="str">
        <f t="shared" si="48"/>
        <v xml:space="preserve"> </v>
      </c>
      <c r="AB874" s="10">
        <f>IF($S$4="", SUMIFS('무신사 메타 광고'!$X:$X, '무신사 메타 광고'!$C:$C, $R874),SUMIFS('무신사 메타 광고'!$X:$X,'무신사 메타 광고'!$I:$I,$S$4,'무신사 메타 광고'!$C:$C,$R874))</f>
        <v>0</v>
      </c>
      <c r="AC874" s="11">
        <f t="shared" si="45"/>
        <v>0</v>
      </c>
    </row>
    <row r="875" spans="2:29">
      <c r="B875" s="9"/>
      <c r="C875" s="10">
        <f>IF($C$4="", SUMIFS('무신사 메타 광고'!$L:$L, '무신사 메타 광고'!$D:$D, $B875), SUMIFS('무신사 메타 광고'!$L:$L, '무신사 메타 광고'!$I:$I, $C$4, '무신사 메타 광고'!$D:$D, $B875))</f>
        <v>0</v>
      </c>
      <c r="D875" s="10">
        <f>IF($C$4="", SUMIFS('무신사 메타 광고'!$V:$V, '무신사 메타 광고'!$D:$D, $B875), SUMIFS('무신사 메타 광고'!$V:$V,'무신사 메타 광고'!$I:$I,$C$4,'무신사 메타 광고'!$D:$D,$B875))</f>
        <v>0</v>
      </c>
      <c r="E875" s="11">
        <f t="shared" si="38"/>
        <v>0</v>
      </c>
      <c r="F875" s="12" t="str">
        <f t="shared" si="46"/>
        <v xml:space="preserve"> </v>
      </c>
      <c r="G875" s="10">
        <f>IF($C$4="", SUMIFS('무신사 메타 광고'!$K:$K, '무신사 메타 광고'!$D:$D, $B875), SUMIFS('무신사 메타 광고'!$K:$K,'무신사 메타 광고'!$I:$I,$C$4,'무신사 메타 광고'!D:D,$B875))</f>
        <v>0</v>
      </c>
      <c r="H875" s="10">
        <f>IF($C$4="", SUMIFS('무신사 메타 광고'!$N:$N, '무신사 메타 광고'!$D:$D, $B875),SUMIFS('무신사 메타 광고'!$N:$N,'무신사 메타 광고'!$I:$I,$C$4,'무신사 메타 광고'!$D:$D,$B875))</f>
        <v>0</v>
      </c>
      <c r="I875" s="10">
        <f>IF($C$4="", SUMIFS('무신사 메타 광고'!$U:$U, '무신사 메타 광고'!$D:$D, $B875),SUMIFS('무신사 메타 광고'!$U:$U,'무신사 메타 광고'!$I:$I,$C$4,'무신사 메타 광고'!$D:$D,$B875))</f>
        <v>0</v>
      </c>
      <c r="J875" s="11">
        <f t="shared" si="39"/>
        <v>0</v>
      </c>
      <c r="K875" s="11">
        <f t="shared" si="40"/>
        <v>0</v>
      </c>
      <c r="L875" s="12" t="str">
        <f t="shared" si="41"/>
        <v xml:space="preserve"> </v>
      </c>
      <c r="N875" s="10">
        <f>IF($C$4="", SUMIFS('무신사 메타 광고'!$X:$X, '무신사 메타 광고'!$D:$D, $B875),SUMIFS('무신사 메타 광고'!$X:$X,'무신사 메타 광고'!I:I,$C$4,'무신사 메타 광고'!D:D,$B875))</f>
        <v>0</v>
      </c>
      <c r="O875" s="11">
        <f t="shared" si="42"/>
        <v>0</v>
      </c>
      <c r="R875" s="13"/>
      <c r="S875" s="10">
        <f>IF($S$4="", SUMIFS('무신사 메타 광고'!$L:$L, '무신사 메타 광고'!$C:$C, $R875),SUMIFS('무신사 메타 광고'!L:L,'무신사 메타 광고'!$I:$I,$S$4,'무신사 메타 광고'!$C:$C,$R875))</f>
        <v>0</v>
      </c>
      <c r="T875" s="10">
        <f>IF($S$4="", SUMIFS('무신사 메타 광고'!$V:$V, '무신사 메타 광고'!$C:$C, $R875),SUMIFS('무신사 메타 광고'!$V:$V,'무신사 메타 광고'!$I:$I,$S$4,'무신사 메타 광고'!$C:$C,$R875))</f>
        <v>0</v>
      </c>
      <c r="U875" s="11">
        <f t="shared" si="43"/>
        <v>0</v>
      </c>
      <c r="V875" s="12" t="str">
        <f t="shared" si="47"/>
        <v xml:space="preserve"> </v>
      </c>
      <c r="W875" s="10">
        <f>IF($S$4="", SUMIFS('무신사 메타 광고'!$K:$K, '무신사 메타 광고'!$C:$C, $R875),SUMIFS('무신사 메타 광고'!$K:$K,'무신사 메타 광고'!$I:$I,$S$4,'무신사 메타 광고'!$C:$C,$R875))</f>
        <v>0</v>
      </c>
      <c r="X875" s="10">
        <f>IF($S$4="", SUMIFS('무신사 메타 광고'!$N:$N, '무신사 메타 광고'!$C:$C, $R875),SUMIFS('무신사 메타 광고'!$N:$N,'무신사 메타 광고'!$I:$I,$S$4,'무신사 메타 광고'!$C:$C,$R875))</f>
        <v>0</v>
      </c>
      <c r="Y875" s="11">
        <f t="shared" si="44"/>
        <v>0</v>
      </c>
      <c r="Z875" s="12" t="str">
        <f t="shared" si="48"/>
        <v xml:space="preserve"> </v>
      </c>
      <c r="AB875" s="10">
        <f>IF($S$4="", SUMIFS('무신사 메타 광고'!$X:$X, '무신사 메타 광고'!$C:$C, $R875),SUMIFS('무신사 메타 광고'!$X:$X,'무신사 메타 광고'!$I:$I,$S$4,'무신사 메타 광고'!$C:$C,$R875))</f>
        <v>0</v>
      </c>
      <c r="AC875" s="11">
        <f t="shared" si="45"/>
        <v>0</v>
      </c>
    </row>
    <row r="876" spans="2:29">
      <c r="B876" s="9"/>
      <c r="C876" s="10">
        <f>IF($C$4="", SUMIFS('무신사 메타 광고'!$L:$L, '무신사 메타 광고'!$D:$D, $B876), SUMIFS('무신사 메타 광고'!$L:$L, '무신사 메타 광고'!$I:$I, $C$4, '무신사 메타 광고'!$D:$D, $B876))</f>
        <v>0</v>
      </c>
      <c r="D876" s="10">
        <f>IF($C$4="", SUMIFS('무신사 메타 광고'!$V:$V, '무신사 메타 광고'!$D:$D, $B876), SUMIFS('무신사 메타 광고'!$V:$V,'무신사 메타 광고'!$I:$I,$C$4,'무신사 메타 광고'!$D:$D,$B876))</f>
        <v>0</v>
      </c>
      <c r="E876" s="11">
        <f t="shared" si="38"/>
        <v>0</v>
      </c>
      <c r="F876" s="12" t="str">
        <f t="shared" si="46"/>
        <v xml:space="preserve"> </v>
      </c>
      <c r="G876" s="10">
        <f>IF($C$4="", SUMIFS('무신사 메타 광고'!$K:$K, '무신사 메타 광고'!$D:$D, $B876), SUMIFS('무신사 메타 광고'!$K:$K,'무신사 메타 광고'!$I:$I,$C$4,'무신사 메타 광고'!D:D,$B876))</f>
        <v>0</v>
      </c>
      <c r="H876" s="10">
        <f>IF($C$4="", SUMIFS('무신사 메타 광고'!$N:$N, '무신사 메타 광고'!$D:$D, $B876),SUMIFS('무신사 메타 광고'!$N:$N,'무신사 메타 광고'!$I:$I,$C$4,'무신사 메타 광고'!$D:$D,$B876))</f>
        <v>0</v>
      </c>
      <c r="I876" s="10">
        <f>IF($C$4="", SUMIFS('무신사 메타 광고'!$U:$U, '무신사 메타 광고'!$D:$D, $B876),SUMIFS('무신사 메타 광고'!$U:$U,'무신사 메타 광고'!$I:$I,$C$4,'무신사 메타 광고'!$D:$D,$B876))</f>
        <v>0</v>
      </c>
      <c r="J876" s="11">
        <f t="shared" si="39"/>
        <v>0</v>
      </c>
      <c r="K876" s="11">
        <f t="shared" si="40"/>
        <v>0</v>
      </c>
      <c r="L876" s="12" t="str">
        <f t="shared" si="41"/>
        <v xml:space="preserve"> </v>
      </c>
      <c r="N876" s="10">
        <f>IF($C$4="", SUMIFS('무신사 메타 광고'!$X:$X, '무신사 메타 광고'!$D:$D, $B876),SUMIFS('무신사 메타 광고'!$X:$X,'무신사 메타 광고'!I:I,$C$4,'무신사 메타 광고'!D:D,$B876))</f>
        <v>0</v>
      </c>
      <c r="O876" s="11">
        <f t="shared" si="42"/>
        <v>0</v>
      </c>
      <c r="R876" s="13"/>
      <c r="S876" s="10">
        <f>IF($S$4="", SUMIFS('무신사 메타 광고'!$L:$L, '무신사 메타 광고'!$C:$C, $R876),SUMIFS('무신사 메타 광고'!L:L,'무신사 메타 광고'!$I:$I,$S$4,'무신사 메타 광고'!$C:$C,$R876))</f>
        <v>0</v>
      </c>
      <c r="T876" s="10">
        <f>IF($S$4="", SUMIFS('무신사 메타 광고'!$V:$V, '무신사 메타 광고'!$C:$C, $R876),SUMIFS('무신사 메타 광고'!$V:$V,'무신사 메타 광고'!$I:$I,$S$4,'무신사 메타 광고'!$C:$C,$R876))</f>
        <v>0</v>
      </c>
      <c r="U876" s="11">
        <f t="shared" si="43"/>
        <v>0</v>
      </c>
      <c r="V876" s="12" t="str">
        <f t="shared" si="47"/>
        <v xml:space="preserve"> </v>
      </c>
      <c r="W876" s="10">
        <f>IF($S$4="", SUMIFS('무신사 메타 광고'!$K:$K, '무신사 메타 광고'!$C:$C, $R876),SUMIFS('무신사 메타 광고'!$K:$K,'무신사 메타 광고'!$I:$I,$S$4,'무신사 메타 광고'!$C:$C,$R876))</f>
        <v>0</v>
      </c>
      <c r="X876" s="10">
        <f>IF($S$4="", SUMIFS('무신사 메타 광고'!$N:$N, '무신사 메타 광고'!$C:$C, $R876),SUMIFS('무신사 메타 광고'!$N:$N,'무신사 메타 광고'!$I:$I,$S$4,'무신사 메타 광고'!$C:$C,$R876))</f>
        <v>0</v>
      </c>
      <c r="Y876" s="11">
        <f t="shared" si="44"/>
        <v>0</v>
      </c>
      <c r="Z876" s="12" t="str">
        <f t="shared" si="48"/>
        <v xml:space="preserve"> </v>
      </c>
      <c r="AB876" s="10">
        <f>IF($S$4="", SUMIFS('무신사 메타 광고'!$X:$X, '무신사 메타 광고'!$C:$C, $R876),SUMIFS('무신사 메타 광고'!$X:$X,'무신사 메타 광고'!$I:$I,$S$4,'무신사 메타 광고'!$C:$C,$R876))</f>
        <v>0</v>
      </c>
      <c r="AC876" s="11">
        <f t="shared" si="45"/>
        <v>0</v>
      </c>
    </row>
    <row r="877" spans="2:29">
      <c r="B877" s="9"/>
      <c r="C877" s="10">
        <f>IF($C$4="", SUMIFS('무신사 메타 광고'!$L:$L, '무신사 메타 광고'!$D:$D, $B877), SUMIFS('무신사 메타 광고'!$L:$L, '무신사 메타 광고'!$I:$I, $C$4, '무신사 메타 광고'!$D:$D, $B877))</f>
        <v>0</v>
      </c>
      <c r="D877" s="10">
        <f>IF($C$4="", SUMIFS('무신사 메타 광고'!$V:$V, '무신사 메타 광고'!$D:$D, $B877), SUMIFS('무신사 메타 광고'!$V:$V,'무신사 메타 광고'!$I:$I,$C$4,'무신사 메타 광고'!$D:$D,$B877))</f>
        <v>0</v>
      </c>
      <c r="E877" s="11">
        <f t="shared" si="38"/>
        <v>0</v>
      </c>
      <c r="F877" s="12" t="str">
        <f t="shared" si="46"/>
        <v xml:space="preserve"> </v>
      </c>
      <c r="G877" s="10">
        <f>IF($C$4="", SUMIFS('무신사 메타 광고'!$K:$K, '무신사 메타 광고'!$D:$D, $B877), SUMIFS('무신사 메타 광고'!$K:$K,'무신사 메타 광고'!$I:$I,$C$4,'무신사 메타 광고'!D:D,$B877))</f>
        <v>0</v>
      </c>
      <c r="H877" s="10">
        <f>IF($C$4="", SUMIFS('무신사 메타 광고'!$N:$N, '무신사 메타 광고'!$D:$D, $B877),SUMIFS('무신사 메타 광고'!$N:$N,'무신사 메타 광고'!$I:$I,$C$4,'무신사 메타 광고'!$D:$D,$B877))</f>
        <v>0</v>
      </c>
      <c r="I877" s="10">
        <f>IF($C$4="", SUMIFS('무신사 메타 광고'!$U:$U, '무신사 메타 광고'!$D:$D, $B877),SUMIFS('무신사 메타 광고'!$U:$U,'무신사 메타 광고'!$I:$I,$C$4,'무신사 메타 광고'!$D:$D,$B877))</f>
        <v>0</v>
      </c>
      <c r="J877" s="11">
        <f t="shared" si="39"/>
        <v>0</v>
      </c>
      <c r="K877" s="11">
        <f t="shared" si="40"/>
        <v>0</v>
      </c>
      <c r="L877" s="12" t="str">
        <f t="shared" si="41"/>
        <v xml:space="preserve"> </v>
      </c>
      <c r="N877" s="10">
        <f>IF($C$4="", SUMIFS('무신사 메타 광고'!$X:$X, '무신사 메타 광고'!$D:$D, $B877),SUMIFS('무신사 메타 광고'!$X:$X,'무신사 메타 광고'!I:I,$C$4,'무신사 메타 광고'!D:D,$B877))</f>
        <v>0</v>
      </c>
      <c r="O877" s="11">
        <f t="shared" si="42"/>
        <v>0</v>
      </c>
      <c r="R877" s="13"/>
      <c r="S877" s="10">
        <f>IF($S$4="", SUMIFS('무신사 메타 광고'!$L:$L, '무신사 메타 광고'!$C:$C, $R877),SUMIFS('무신사 메타 광고'!L:L,'무신사 메타 광고'!$I:$I,$S$4,'무신사 메타 광고'!$C:$C,$R877))</f>
        <v>0</v>
      </c>
      <c r="T877" s="10">
        <f>IF($S$4="", SUMIFS('무신사 메타 광고'!$V:$V, '무신사 메타 광고'!$C:$C, $R877),SUMIFS('무신사 메타 광고'!$V:$V,'무신사 메타 광고'!$I:$I,$S$4,'무신사 메타 광고'!$C:$C,$R877))</f>
        <v>0</v>
      </c>
      <c r="U877" s="11">
        <f t="shared" si="43"/>
        <v>0</v>
      </c>
      <c r="V877" s="12" t="str">
        <f t="shared" si="47"/>
        <v xml:space="preserve"> </v>
      </c>
      <c r="W877" s="10">
        <f>IF($S$4="", SUMIFS('무신사 메타 광고'!$K:$K, '무신사 메타 광고'!$C:$C, $R877),SUMIFS('무신사 메타 광고'!$K:$K,'무신사 메타 광고'!$I:$I,$S$4,'무신사 메타 광고'!$C:$C,$R877))</f>
        <v>0</v>
      </c>
      <c r="X877" s="10">
        <f>IF($S$4="", SUMIFS('무신사 메타 광고'!$N:$N, '무신사 메타 광고'!$C:$C, $R877),SUMIFS('무신사 메타 광고'!$N:$N,'무신사 메타 광고'!$I:$I,$S$4,'무신사 메타 광고'!$C:$C,$R877))</f>
        <v>0</v>
      </c>
      <c r="Y877" s="11">
        <f t="shared" si="44"/>
        <v>0</v>
      </c>
      <c r="Z877" s="12" t="str">
        <f t="shared" si="48"/>
        <v xml:space="preserve"> </v>
      </c>
      <c r="AB877" s="10">
        <f>IF($S$4="", SUMIFS('무신사 메타 광고'!$X:$X, '무신사 메타 광고'!$C:$C, $R877),SUMIFS('무신사 메타 광고'!$X:$X,'무신사 메타 광고'!$I:$I,$S$4,'무신사 메타 광고'!$C:$C,$R877))</f>
        <v>0</v>
      </c>
      <c r="AC877" s="11">
        <f t="shared" si="45"/>
        <v>0</v>
      </c>
    </row>
    <row r="878" spans="2:29">
      <c r="B878" s="9"/>
      <c r="C878" s="10">
        <f>IF($C$4="", SUMIFS('무신사 메타 광고'!$L:$L, '무신사 메타 광고'!$D:$D, $B878), SUMIFS('무신사 메타 광고'!$L:$L, '무신사 메타 광고'!$I:$I, $C$4, '무신사 메타 광고'!$D:$D, $B878))</f>
        <v>0</v>
      </c>
      <c r="D878" s="10">
        <f>IF($C$4="", SUMIFS('무신사 메타 광고'!$V:$V, '무신사 메타 광고'!$D:$D, $B878), SUMIFS('무신사 메타 광고'!$V:$V,'무신사 메타 광고'!$I:$I,$C$4,'무신사 메타 광고'!$D:$D,$B878))</f>
        <v>0</v>
      </c>
      <c r="E878" s="11">
        <f t="shared" si="38"/>
        <v>0</v>
      </c>
      <c r="F878" s="12" t="str">
        <f t="shared" si="46"/>
        <v xml:space="preserve"> </v>
      </c>
      <c r="G878" s="10">
        <f>IF($C$4="", SUMIFS('무신사 메타 광고'!$K:$K, '무신사 메타 광고'!$D:$D, $B878), SUMIFS('무신사 메타 광고'!$K:$K,'무신사 메타 광고'!$I:$I,$C$4,'무신사 메타 광고'!D:D,$B878))</f>
        <v>0</v>
      </c>
      <c r="H878" s="10">
        <f>IF($C$4="", SUMIFS('무신사 메타 광고'!$N:$N, '무신사 메타 광고'!$D:$D, $B878),SUMIFS('무신사 메타 광고'!$N:$N,'무신사 메타 광고'!$I:$I,$C$4,'무신사 메타 광고'!$D:$D,$B878))</f>
        <v>0</v>
      </c>
      <c r="I878" s="10">
        <f>IF($C$4="", SUMIFS('무신사 메타 광고'!$U:$U, '무신사 메타 광고'!$D:$D, $B878),SUMIFS('무신사 메타 광고'!$U:$U,'무신사 메타 광고'!$I:$I,$C$4,'무신사 메타 광고'!$D:$D,$B878))</f>
        <v>0</v>
      </c>
      <c r="J878" s="11">
        <f t="shared" si="39"/>
        <v>0</v>
      </c>
      <c r="K878" s="11">
        <f t="shared" si="40"/>
        <v>0</v>
      </c>
      <c r="L878" s="12" t="str">
        <f t="shared" si="41"/>
        <v xml:space="preserve"> </v>
      </c>
      <c r="N878" s="10">
        <f>IF($C$4="", SUMIFS('무신사 메타 광고'!$X:$X, '무신사 메타 광고'!$D:$D, $B878),SUMIFS('무신사 메타 광고'!$X:$X,'무신사 메타 광고'!I:I,$C$4,'무신사 메타 광고'!D:D,$B878))</f>
        <v>0</v>
      </c>
      <c r="O878" s="11">
        <f t="shared" si="42"/>
        <v>0</v>
      </c>
      <c r="R878" s="13"/>
      <c r="S878" s="10">
        <f>IF($S$4="", SUMIFS('무신사 메타 광고'!$L:$L, '무신사 메타 광고'!$C:$C, $R878),SUMIFS('무신사 메타 광고'!L:L,'무신사 메타 광고'!$I:$I,$S$4,'무신사 메타 광고'!$C:$C,$R878))</f>
        <v>0</v>
      </c>
      <c r="T878" s="10">
        <f>IF($S$4="", SUMIFS('무신사 메타 광고'!$V:$V, '무신사 메타 광고'!$C:$C, $R878),SUMIFS('무신사 메타 광고'!$V:$V,'무신사 메타 광고'!$I:$I,$S$4,'무신사 메타 광고'!$C:$C,$R878))</f>
        <v>0</v>
      </c>
      <c r="U878" s="11">
        <f t="shared" si="43"/>
        <v>0</v>
      </c>
      <c r="V878" s="12" t="str">
        <f t="shared" si="47"/>
        <v xml:space="preserve"> </v>
      </c>
      <c r="W878" s="10">
        <f>IF($S$4="", SUMIFS('무신사 메타 광고'!$K:$K, '무신사 메타 광고'!$C:$C, $R878),SUMIFS('무신사 메타 광고'!$K:$K,'무신사 메타 광고'!$I:$I,$S$4,'무신사 메타 광고'!$C:$C,$R878))</f>
        <v>0</v>
      </c>
      <c r="X878" s="10">
        <f>IF($S$4="", SUMIFS('무신사 메타 광고'!$N:$N, '무신사 메타 광고'!$C:$C, $R878),SUMIFS('무신사 메타 광고'!$N:$N,'무신사 메타 광고'!$I:$I,$S$4,'무신사 메타 광고'!$C:$C,$R878))</f>
        <v>0</v>
      </c>
      <c r="Y878" s="11">
        <f t="shared" si="44"/>
        <v>0</v>
      </c>
      <c r="Z878" s="12" t="str">
        <f t="shared" si="48"/>
        <v xml:space="preserve"> </v>
      </c>
      <c r="AB878" s="10">
        <f>IF($S$4="", SUMIFS('무신사 메타 광고'!$X:$X, '무신사 메타 광고'!$C:$C, $R878),SUMIFS('무신사 메타 광고'!$X:$X,'무신사 메타 광고'!$I:$I,$S$4,'무신사 메타 광고'!$C:$C,$R878))</f>
        <v>0</v>
      </c>
      <c r="AC878" s="11">
        <f t="shared" si="45"/>
        <v>0</v>
      </c>
    </row>
    <row r="879" spans="2:29">
      <c r="B879" s="9"/>
      <c r="C879" s="10">
        <f>IF($C$4="", SUMIFS('무신사 메타 광고'!$L:$L, '무신사 메타 광고'!$D:$D, $B879), SUMIFS('무신사 메타 광고'!$L:$L, '무신사 메타 광고'!$I:$I, $C$4, '무신사 메타 광고'!$D:$D, $B879))</f>
        <v>0</v>
      </c>
      <c r="D879" s="10">
        <f>IF($C$4="", SUMIFS('무신사 메타 광고'!$V:$V, '무신사 메타 광고'!$D:$D, $B879), SUMIFS('무신사 메타 광고'!$V:$V,'무신사 메타 광고'!$I:$I,$C$4,'무신사 메타 광고'!$D:$D,$B879))</f>
        <v>0</v>
      </c>
      <c r="E879" s="11">
        <f t="shared" si="38"/>
        <v>0</v>
      </c>
      <c r="F879" s="12" t="str">
        <f t="shared" si="46"/>
        <v xml:space="preserve"> </v>
      </c>
      <c r="G879" s="10">
        <f>IF($C$4="", SUMIFS('무신사 메타 광고'!$K:$K, '무신사 메타 광고'!$D:$D, $B879), SUMIFS('무신사 메타 광고'!$K:$K,'무신사 메타 광고'!$I:$I,$C$4,'무신사 메타 광고'!D:D,$B879))</f>
        <v>0</v>
      </c>
      <c r="H879" s="10">
        <f>IF($C$4="", SUMIFS('무신사 메타 광고'!$N:$N, '무신사 메타 광고'!$D:$D, $B879),SUMIFS('무신사 메타 광고'!$N:$N,'무신사 메타 광고'!$I:$I,$C$4,'무신사 메타 광고'!$D:$D,$B879))</f>
        <v>0</v>
      </c>
      <c r="I879" s="10">
        <f>IF($C$4="", SUMIFS('무신사 메타 광고'!$U:$U, '무신사 메타 광고'!$D:$D, $B879),SUMIFS('무신사 메타 광고'!$U:$U,'무신사 메타 광고'!$I:$I,$C$4,'무신사 메타 광고'!$D:$D,$B879))</f>
        <v>0</v>
      </c>
      <c r="J879" s="11">
        <f t="shared" si="39"/>
        <v>0</v>
      </c>
      <c r="K879" s="11">
        <f t="shared" si="40"/>
        <v>0</v>
      </c>
      <c r="L879" s="12" t="str">
        <f t="shared" si="41"/>
        <v xml:space="preserve"> </v>
      </c>
      <c r="N879" s="10">
        <f>IF($C$4="", SUMIFS('무신사 메타 광고'!$X:$X, '무신사 메타 광고'!$D:$D, $B879),SUMIFS('무신사 메타 광고'!$X:$X,'무신사 메타 광고'!I:I,$C$4,'무신사 메타 광고'!D:D,$B879))</f>
        <v>0</v>
      </c>
      <c r="O879" s="11">
        <f t="shared" si="42"/>
        <v>0</v>
      </c>
      <c r="R879" s="13"/>
      <c r="S879" s="10">
        <f>IF($S$4="", SUMIFS('무신사 메타 광고'!$L:$L, '무신사 메타 광고'!$C:$C, $R879),SUMIFS('무신사 메타 광고'!L:L,'무신사 메타 광고'!$I:$I,$S$4,'무신사 메타 광고'!$C:$C,$R879))</f>
        <v>0</v>
      </c>
      <c r="T879" s="10">
        <f>IF($S$4="", SUMIFS('무신사 메타 광고'!$V:$V, '무신사 메타 광고'!$C:$C, $R879),SUMIFS('무신사 메타 광고'!$V:$V,'무신사 메타 광고'!$I:$I,$S$4,'무신사 메타 광고'!$C:$C,$R879))</f>
        <v>0</v>
      </c>
      <c r="U879" s="11">
        <f t="shared" si="43"/>
        <v>0</v>
      </c>
      <c r="V879" s="12" t="str">
        <f t="shared" si="47"/>
        <v xml:space="preserve"> </v>
      </c>
      <c r="W879" s="10">
        <f>IF($S$4="", SUMIFS('무신사 메타 광고'!$K:$K, '무신사 메타 광고'!$C:$C, $R879),SUMIFS('무신사 메타 광고'!$K:$K,'무신사 메타 광고'!$I:$I,$S$4,'무신사 메타 광고'!$C:$C,$R879))</f>
        <v>0</v>
      </c>
      <c r="X879" s="10">
        <f>IF($S$4="", SUMIFS('무신사 메타 광고'!$N:$N, '무신사 메타 광고'!$C:$C, $R879),SUMIFS('무신사 메타 광고'!$N:$N,'무신사 메타 광고'!$I:$I,$S$4,'무신사 메타 광고'!$C:$C,$R879))</f>
        <v>0</v>
      </c>
      <c r="Y879" s="11">
        <f t="shared" si="44"/>
        <v>0</v>
      </c>
      <c r="Z879" s="12" t="str">
        <f t="shared" si="48"/>
        <v xml:space="preserve"> </v>
      </c>
      <c r="AB879" s="10">
        <f>IF($S$4="", SUMIFS('무신사 메타 광고'!$X:$X, '무신사 메타 광고'!$C:$C, $R879),SUMIFS('무신사 메타 광고'!$X:$X,'무신사 메타 광고'!$I:$I,$S$4,'무신사 메타 광고'!$C:$C,$R879))</f>
        <v>0</v>
      </c>
      <c r="AC879" s="11">
        <f t="shared" si="45"/>
        <v>0</v>
      </c>
    </row>
    <row r="880" spans="2:29">
      <c r="B880" s="9"/>
      <c r="C880" s="10">
        <f>IF($C$4="", SUMIFS('무신사 메타 광고'!$L:$L, '무신사 메타 광고'!$D:$D, $B880), SUMIFS('무신사 메타 광고'!$L:$L, '무신사 메타 광고'!$I:$I, $C$4, '무신사 메타 광고'!$D:$D, $B880))</f>
        <v>0</v>
      </c>
      <c r="D880" s="10">
        <f>IF($C$4="", SUMIFS('무신사 메타 광고'!$V:$V, '무신사 메타 광고'!$D:$D, $B880), SUMIFS('무신사 메타 광고'!$V:$V,'무신사 메타 광고'!$I:$I,$C$4,'무신사 메타 광고'!$D:$D,$B880))</f>
        <v>0</v>
      </c>
      <c r="E880" s="11">
        <f t="shared" si="38"/>
        <v>0</v>
      </c>
      <c r="F880" s="12" t="str">
        <f t="shared" si="46"/>
        <v xml:space="preserve"> </v>
      </c>
      <c r="G880" s="10">
        <f>IF($C$4="", SUMIFS('무신사 메타 광고'!$K:$K, '무신사 메타 광고'!$D:$D, $B880), SUMIFS('무신사 메타 광고'!$K:$K,'무신사 메타 광고'!$I:$I,$C$4,'무신사 메타 광고'!D:D,$B880))</f>
        <v>0</v>
      </c>
      <c r="H880" s="10">
        <f>IF($C$4="", SUMIFS('무신사 메타 광고'!$N:$N, '무신사 메타 광고'!$D:$D, $B880),SUMIFS('무신사 메타 광고'!$N:$N,'무신사 메타 광고'!$I:$I,$C$4,'무신사 메타 광고'!$D:$D,$B880))</f>
        <v>0</v>
      </c>
      <c r="I880" s="10">
        <f>IF($C$4="", SUMIFS('무신사 메타 광고'!$U:$U, '무신사 메타 광고'!$D:$D, $B880),SUMIFS('무신사 메타 광고'!$U:$U,'무신사 메타 광고'!$I:$I,$C$4,'무신사 메타 광고'!$D:$D,$B880))</f>
        <v>0</v>
      </c>
      <c r="J880" s="11">
        <f t="shared" si="39"/>
        <v>0</v>
      </c>
      <c r="K880" s="11">
        <f t="shared" si="40"/>
        <v>0</v>
      </c>
      <c r="L880" s="12" t="str">
        <f t="shared" si="41"/>
        <v xml:space="preserve"> </v>
      </c>
      <c r="N880" s="10">
        <f>IF($C$4="", SUMIFS('무신사 메타 광고'!$X:$X, '무신사 메타 광고'!$D:$D, $B880),SUMIFS('무신사 메타 광고'!$X:$X,'무신사 메타 광고'!I:I,$C$4,'무신사 메타 광고'!D:D,$B880))</f>
        <v>0</v>
      </c>
      <c r="O880" s="11">
        <f t="shared" si="42"/>
        <v>0</v>
      </c>
      <c r="R880" s="13"/>
      <c r="S880" s="10">
        <f>IF($S$4="", SUMIFS('무신사 메타 광고'!$L:$L, '무신사 메타 광고'!$C:$C, $R880),SUMIFS('무신사 메타 광고'!L:L,'무신사 메타 광고'!$I:$I,$S$4,'무신사 메타 광고'!$C:$C,$R880))</f>
        <v>0</v>
      </c>
      <c r="T880" s="10">
        <f>IF($S$4="", SUMIFS('무신사 메타 광고'!$V:$V, '무신사 메타 광고'!$C:$C, $R880),SUMIFS('무신사 메타 광고'!$V:$V,'무신사 메타 광고'!$I:$I,$S$4,'무신사 메타 광고'!$C:$C,$R880))</f>
        <v>0</v>
      </c>
      <c r="U880" s="11">
        <f t="shared" si="43"/>
        <v>0</v>
      </c>
      <c r="V880" s="12" t="str">
        <f t="shared" si="47"/>
        <v xml:space="preserve"> </v>
      </c>
      <c r="W880" s="10">
        <f>IF($S$4="", SUMIFS('무신사 메타 광고'!$K:$K, '무신사 메타 광고'!$C:$C, $R880),SUMIFS('무신사 메타 광고'!$K:$K,'무신사 메타 광고'!$I:$I,$S$4,'무신사 메타 광고'!$C:$C,$R880))</f>
        <v>0</v>
      </c>
      <c r="X880" s="10">
        <f>IF($S$4="", SUMIFS('무신사 메타 광고'!$N:$N, '무신사 메타 광고'!$C:$C, $R880),SUMIFS('무신사 메타 광고'!$N:$N,'무신사 메타 광고'!$I:$I,$S$4,'무신사 메타 광고'!$C:$C,$R880))</f>
        <v>0</v>
      </c>
      <c r="Y880" s="11">
        <f t="shared" si="44"/>
        <v>0</v>
      </c>
      <c r="Z880" s="12" t="str">
        <f t="shared" si="48"/>
        <v xml:space="preserve"> </v>
      </c>
      <c r="AB880" s="10">
        <f>IF($S$4="", SUMIFS('무신사 메타 광고'!$X:$X, '무신사 메타 광고'!$C:$C, $R880),SUMIFS('무신사 메타 광고'!$X:$X,'무신사 메타 광고'!$I:$I,$S$4,'무신사 메타 광고'!$C:$C,$R880))</f>
        <v>0</v>
      </c>
      <c r="AC880" s="11">
        <f t="shared" si="45"/>
        <v>0</v>
      </c>
    </row>
    <row r="881" spans="2:29">
      <c r="B881" s="9"/>
      <c r="C881" s="10">
        <f>IF($C$4="", SUMIFS('무신사 메타 광고'!$L:$L, '무신사 메타 광고'!$D:$D, $B881), SUMIFS('무신사 메타 광고'!$L:$L, '무신사 메타 광고'!$I:$I, $C$4, '무신사 메타 광고'!$D:$D, $B881))</f>
        <v>0</v>
      </c>
      <c r="D881" s="10">
        <f>IF($C$4="", SUMIFS('무신사 메타 광고'!$V:$V, '무신사 메타 광고'!$D:$D, $B881), SUMIFS('무신사 메타 광고'!$V:$V,'무신사 메타 광고'!$I:$I,$C$4,'무신사 메타 광고'!$D:$D,$B881))</f>
        <v>0</v>
      </c>
      <c r="E881" s="11">
        <f t="shared" si="38"/>
        <v>0</v>
      </c>
      <c r="F881" s="12" t="str">
        <f t="shared" si="46"/>
        <v xml:space="preserve"> </v>
      </c>
      <c r="G881" s="10">
        <f>IF($C$4="", SUMIFS('무신사 메타 광고'!$K:$K, '무신사 메타 광고'!$D:$D, $B881), SUMIFS('무신사 메타 광고'!$K:$K,'무신사 메타 광고'!$I:$I,$C$4,'무신사 메타 광고'!D:D,$B881))</f>
        <v>0</v>
      </c>
      <c r="H881" s="10">
        <f>IF($C$4="", SUMIFS('무신사 메타 광고'!$N:$N, '무신사 메타 광고'!$D:$D, $B881),SUMIFS('무신사 메타 광고'!$N:$N,'무신사 메타 광고'!$I:$I,$C$4,'무신사 메타 광고'!$D:$D,$B881))</f>
        <v>0</v>
      </c>
      <c r="I881" s="10">
        <f>IF($C$4="", SUMIFS('무신사 메타 광고'!$U:$U, '무신사 메타 광고'!$D:$D, $B881),SUMIFS('무신사 메타 광고'!$U:$U,'무신사 메타 광고'!$I:$I,$C$4,'무신사 메타 광고'!$D:$D,$B881))</f>
        <v>0</v>
      </c>
      <c r="J881" s="11">
        <f t="shared" si="39"/>
        <v>0</v>
      </c>
      <c r="K881" s="11">
        <f t="shared" si="40"/>
        <v>0</v>
      </c>
      <c r="L881" s="12" t="str">
        <f t="shared" si="41"/>
        <v xml:space="preserve"> </v>
      </c>
      <c r="N881" s="10">
        <f>IF($C$4="", SUMIFS('무신사 메타 광고'!$X:$X, '무신사 메타 광고'!$D:$D, $B881),SUMIFS('무신사 메타 광고'!$X:$X,'무신사 메타 광고'!I:I,$C$4,'무신사 메타 광고'!D:D,$B881))</f>
        <v>0</v>
      </c>
      <c r="O881" s="11">
        <f t="shared" si="42"/>
        <v>0</v>
      </c>
      <c r="R881" s="13"/>
      <c r="S881" s="10">
        <f>IF($S$4="", SUMIFS('무신사 메타 광고'!$L:$L, '무신사 메타 광고'!$C:$C, $R881),SUMIFS('무신사 메타 광고'!L:L,'무신사 메타 광고'!$I:$I,$S$4,'무신사 메타 광고'!$C:$C,$R881))</f>
        <v>0</v>
      </c>
      <c r="T881" s="10">
        <f>IF($S$4="", SUMIFS('무신사 메타 광고'!$V:$V, '무신사 메타 광고'!$C:$C, $R881),SUMIFS('무신사 메타 광고'!$V:$V,'무신사 메타 광고'!$I:$I,$S$4,'무신사 메타 광고'!$C:$C,$R881))</f>
        <v>0</v>
      </c>
      <c r="U881" s="11">
        <f t="shared" si="43"/>
        <v>0</v>
      </c>
      <c r="V881" s="12" t="str">
        <f t="shared" si="47"/>
        <v xml:space="preserve"> </v>
      </c>
      <c r="W881" s="10">
        <f>IF($S$4="", SUMIFS('무신사 메타 광고'!$K:$K, '무신사 메타 광고'!$C:$C, $R881),SUMIFS('무신사 메타 광고'!$K:$K,'무신사 메타 광고'!$I:$I,$S$4,'무신사 메타 광고'!$C:$C,$R881))</f>
        <v>0</v>
      </c>
      <c r="X881" s="10">
        <f>IF($S$4="", SUMIFS('무신사 메타 광고'!$N:$N, '무신사 메타 광고'!$C:$C, $R881),SUMIFS('무신사 메타 광고'!$N:$N,'무신사 메타 광고'!$I:$I,$S$4,'무신사 메타 광고'!$C:$C,$R881))</f>
        <v>0</v>
      </c>
      <c r="Y881" s="11">
        <f t="shared" si="44"/>
        <v>0</v>
      </c>
      <c r="Z881" s="12" t="str">
        <f t="shared" si="48"/>
        <v xml:space="preserve"> </v>
      </c>
      <c r="AB881" s="10">
        <f>IF($S$4="", SUMIFS('무신사 메타 광고'!$X:$X, '무신사 메타 광고'!$C:$C, $R881),SUMIFS('무신사 메타 광고'!$X:$X,'무신사 메타 광고'!$I:$I,$S$4,'무신사 메타 광고'!$C:$C,$R881))</f>
        <v>0</v>
      </c>
      <c r="AC881" s="11">
        <f t="shared" si="45"/>
        <v>0</v>
      </c>
    </row>
    <row r="882" spans="2:29">
      <c r="B882" s="9"/>
      <c r="C882" s="10">
        <f>IF($C$4="", SUMIFS('무신사 메타 광고'!$L:$L, '무신사 메타 광고'!$D:$D, $B882), SUMIFS('무신사 메타 광고'!$L:$L, '무신사 메타 광고'!$I:$I, $C$4, '무신사 메타 광고'!$D:$D, $B882))</f>
        <v>0</v>
      </c>
      <c r="D882" s="10">
        <f>IF($C$4="", SUMIFS('무신사 메타 광고'!$V:$V, '무신사 메타 광고'!$D:$D, $B882), SUMIFS('무신사 메타 광고'!$V:$V,'무신사 메타 광고'!$I:$I,$C$4,'무신사 메타 광고'!$D:$D,$B882))</f>
        <v>0</v>
      </c>
      <c r="E882" s="11">
        <f t="shared" si="38"/>
        <v>0</v>
      </c>
      <c r="F882" s="12" t="str">
        <f t="shared" si="46"/>
        <v xml:space="preserve"> </v>
      </c>
      <c r="G882" s="10">
        <f>IF($C$4="", SUMIFS('무신사 메타 광고'!$K:$K, '무신사 메타 광고'!$D:$D, $B882), SUMIFS('무신사 메타 광고'!$K:$K,'무신사 메타 광고'!$I:$I,$C$4,'무신사 메타 광고'!D:D,$B882))</f>
        <v>0</v>
      </c>
      <c r="H882" s="10">
        <f>IF($C$4="", SUMIFS('무신사 메타 광고'!$N:$N, '무신사 메타 광고'!$D:$D, $B882),SUMIFS('무신사 메타 광고'!$N:$N,'무신사 메타 광고'!$I:$I,$C$4,'무신사 메타 광고'!$D:$D,$B882))</f>
        <v>0</v>
      </c>
      <c r="I882" s="10">
        <f>IF($C$4="", SUMIFS('무신사 메타 광고'!$U:$U, '무신사 메타 광고'!$D:$D, $B882),SUMIFS('무신사 메타 광고'!$U:$U,'무신사 메타 광고'!$I:$I,$C$4,'무신사 메타 광고'!$D:$D,$B882))</f>
        <v>0</v>
      </c>
      <c r="J882" s="11">
        <f t="shared" si="39"/>
        <v>0</v>
      </c>
      <c r="K882" s="11">
        <f t="shared" si="40"/>
        <v>0</v>
      </c>
      <c r="L882" s="12" t="str">
        <f t="shared" si="41"/>
        <v xml:space="preserve"> </v>
      </c>
      <c r="N882" s="10">
        <f>IF($C$4="", SUMIFS('무신사 메타 광고'!$X:$X, '무신사 메타 광고'!$D:$D, $B882),SUMIFS('무신사 메타 광고'!$X:$X,'무신사 메타 광고'!I:I,$C$4,'무신사 메타 광고'!D:D,$B882))</f>
        <v>0</v>
      </c>
      <c r="O882" s="11">
        <f t="shared" si="42"/>
        <v>0</v>
      </c>
      <c r="R882" s="13"/>
      <c r="S882" s="10">
        <f>IF($S$4="", SUMIFS('무신사 메타 광고'!$L:$L, '무신사 메타 광고'!$C:$C, $R882),SUMIFS('무신사 메타 광고'!L:L,'무신사 메타 광고'!$I:$I,$S$4,'무신사 메타 광고'!$C:$C,$R882))</f>
        <v>0</v>
      </c>
      <c r="T882" s="10">
        <f>IF($S$4="", SUMIFS('무신사 메타 광고'!$V:$V, '무신사 메타 광고'!$C:$C, $R882),SUMIFS('무신사 메타 광고'!$V:$V,'무신사 메타 광고'!$I:$I,$S$4,'무신사 메타 광고'!$C:$C,$R882))</f>
        <v>0</v>
      </c>
      <c r="U882" s="11">
        <f t="shared" si="43"/>
        <v>0</v>
      </c>
      <c r="V882" s="12" t="str">
        <f t="shared" si="47"/>
        <v xml:space="preserve"> </v>
      </c>
      <c r="W882" s="10">
        <f>IF($S$4="", SUMIFS('무신사 메타 광고'!$K:$K, '무신사 메타 광고'!$C:$C, $R882),SUMIFS('무신사 메타 광고'!$K:$K,'무신사 메타 광고'!$I:$I,$S$4,'무신사 메타 광고'!$C:$C,$R882))</f>
        <v>0</v>
      </c>
      <c r="X882" s="10">
        <f>IF($S$4="", SUMIFS('무신사 메타 광고'!$N:$N, '무신사 메타 광고'!$C:$C, $R882),SUMIFS('무신사 메타 광고'!$N:$N,'무신사 메타 광고'!$I:$I,$S$4,'무신사 메타 광고'!$C:$C,$R882))</f>
        <v>0</v>
      </c>
      <c r="Y882" s="11">
        <f t="shared" si="44"/>
        <v>0</v>
      </c>
      <c r="Z882" s="12" t="str">
        <f t="shared" si="48"/>
        <v xml:space="preserve"> </v>
      </c>
      <c r="AB882" s="10">
        <f>IF($S$4="", SUMIFS('무신사 메타 광고'!$X:$X, '무신사 메타 광고'!$C:$C, $R882),SUMIFS('무신사 메타 광고'!$X:$X,'무신사 메타 광고'!$I:$I,$S$4,'무신사 메타 광고'!$C:$C,$R882))</f>
        <v>0</v>
      </c>
      <c r="AC882" s="11">
        <f t="shared" si="45"/>
        <v>0</v>
      </c>
    </row>
    <row r="883" spans="2:29">
      <c r="B883" s="9"/>
      <c r="C883" s="10">
        <f>IF($C$4="", SUMIFS('무신사 메타 광고'!$L:$L, '무신사 메타 광고'!$D:$D, $B883), SUMIFS('무신사 메타 광고'!$L:$L, '무신사 메타 광고'!$I:$I, $C$4, '무신사 메타 광고'!$D:$D, $B883))</f>
        <v>0</v>
      </c>
      <c r="D883" s="10">
        <f>IF($C$4="", SUMIFS('무신사 메타 광고'!$V:$V, '무신사 메타 광고'!$D:$D, $B883), SUMIFS('무신사 메타 광고'!$V:$V,'무신사 메타 광고'!$I:$I,$C$4,'무신사 메타 광고'!$D:$D,$B883))</f>
        <v>0</v>
      </c>
      <c r="E883" s="11">
        <f t="shared" si="38"/>
        <v>0</v>
      </c>
      <c r="F883" s="12" t="str">
        <f t="shared" si="46"/>
        <v xml:space="preserve"> </v>
      </c>
      <c r="G883" s="10">
        <f>IF($C$4="", SUMIFS('무신사 메타 광고'!$K:$K, '무신사 메타 광고'!$D:$D, $B883), SUMIFS('무신사 메타 광고'!$K:$K,'무신사 메타 광고'!$I:$I,$C$4,'무신사 메타 광고'!D:D,$B883))</f>
        <v>0</v>
      </c>
      <c r="H883" s="10">
        <f>IF($C$4="", SUMIFS('무신사 메타 광고'!$N:$N, '무신사 메타 광고'!$D:$D, $B883),SUMIFS('무신사 메타 광고'!$N:$N,'무신사 메타 광고'!$I:$I,$C$4,'무신사 메타 광고'!$D:$D,$B883))</f>
        <v>0</v>
      </c>
      <c r="I883" s="10">
        <f>IF($C$4="", SUMIFS('무신사 메타 광고'!$U:$U, '무신사 메타 광고'!$D:$D, $B883),SUMIFS('무신사 메타 광고'!$U:$U,'무신사 메타 광고'!$I:$I,$C$4,'무신사 메타 광고'!$D:$D,$B883))</f>
        <v>0</v>
      </c>
      <c r="J883" s="11">
        <f t="shared" si="39"/>
        <v>0</v>
      </c>
      <c r="K883" s="11">
        <f t="shared" si="40"/>
        <v>0</v>
      </c>
      <c r="L883" s="12" t="str">
        <f t="shared" si="41"/>
        <v xml:space="preserve"> </v>
      </c>
      <c r="N883" s="10">
        <f>IF($C$4="", SUMIFS('무신사 메타 광고'!$X:$X, '무신사 메타 광고'!$D:$D, $B883),SUMIFS('무신사 메타 광고'!$X:$X,'무신사 메타 광고'!I:I,$C$4,'무신사 메타 광고'!D:D,$B883))</f>
        <v>0</v>
      </c>
      <c r="O883" s="11">
        <f t="shared" si="42"/>
        <v>0</v>
      </c>
      <c r="R883" s="13"/>
      <c r="S883" s="10">
        <f>IF($S$4="", SUMIFS('무신사 메타 광고'!$L:$L, '무신사 메타 광고'!$C:$C, $R883),SUMIFS('무신사 메타 광고'!L:L,'무신사 메타 광고'!$I:$I,$S$4,'무신사 메타 광고'!$C:$C,$R883))</f>
        <v>0</v>
      </c>
      <c r="T883" s="10">
        <f>IF($S$4="", SUMIFS('무신사 메타 광고'!$V:$V, '무신사 메타 광고'!$C:$C, $R883),SUMIFS('무신사 메타 광고'!$V:$V,'무신사 메타 광고'!$I:$I,$S$4,'무신사 메타 광고'!$C:$C,$R883))</f>
        <v>0</v>
      </c>
      <c r="U883" s="11">
        <f t="shared" si="43"/>
        <v>0</v>
      </c>
      <c r="V883" s="12" t="str">
        <f t="shared" si="47"/>
        <v xml:space="preserve"> </v>
      </c>
      <c r="W883" s="10">
        <f>IF($S$4="", SUMIFS('무신사 메타 광고'!$K:$K, '무신사 메타 광고'!$C:$C, $R883),SUMIFS('무신사 메타 광고'!$K:$K,'무신사 메타 광고'!$I:$I,$S$4,'무신사 메타 광고'!$C:$C,$R883))</f>
        <v>0</v>
      </c>
      <c r="X883" s="10">
        <f>IF($S$4="", SUMIFS('무신사 메타 광고'!$N:$N, '무신사 메타 광고'!$C:$C, $R883),SUMIFS('무신사 메타 광고'!$N:$N,'무신사 메타 광고'!$I:$I,$S$4,'무신사 메타 광고'!$C:$C,$R883))</f>
        <v>0</v>
      </c>
      <c r="Y883" s="11">
        <f t="shared" si="44"/>
        <v>0</v>
      </c>
      <c r="Z883" s="12" t="str">
        <f t="shared" si="48"/>
        <v xml:space="preserve"> </v>
      </c>
      <c r="AB883" s="10">
        <f>IF($S$4="", SUMIFS('무신사 메타 광고'!$X:$X, '무신사 메타 광고'!$C:$C, $R883),SUMIFS('무신사 메타 광고'!$X:$X,'무신사 메타 광고'!$I:$I,$S$4,'무신사 메타 광고'!$C:$C,$R883))</f>
        <v>0</v>
      </c>
      <c r="AC883" s="11">
        <f t="shared" si="45"/>
        <v>0</v>
      </c>
    </row>
    <row r="884" spans="2:29">
      <c r="B884" s="9"/>
      <c r="C884" s="10">
        <f>IF($C$4="", SUMIFS('무신사 메타 광고'!$L:$L, '무신사 메타 광고'!$D:$D, $B884), SUMIFS('무신사 메타 광고'!$L:$L, '무신사 메타 광고'!$I:$I, $C$4, '무신사 메타 광고'!$D:$D, $B884))</f>
        <v>0</v>
      </c>
      <c r="D884" s="10">
        <f>IF($C$4="", SUMIFS('무신사 메타 광고'!$V:$V, '무신사 메타 광고'!$D:$D, $B884), SUMIFS('무신사 메타 광고'!$V:$V,'무신사 메타 광고'!$I:$I,$C$4,'무신사 메타 광고'!$D:$D,$B884))</f>
        <v>0</v>
      </c>
      <c r="E884" s="11">
        <f t="shared" si="38"/>
        <v>0</v>
      </c>
      <c r="F884" s="12" t="str">
        <f t="shared" si="46"/>
        <v xml:space="preserve"> </v>
      </c>
      <c r="G884" s="10">
        <f>IF($C$4="", SUMIFS('무신사 메타 광고'!$K:$K, '무신사 메타 광고'!$D:$D, $B884), SUMIFS('무신사 메타 광고'!$K:$K,'무신사 메타 광고'!$I:$I,$C$4,'무신사 메타 광고'!D:D,$B884))</f>
        <v>0</v>
      </c>
      <c r="H884" s="10">
        <f>IF($C$4="", SUMIFS('무신사 메타 광고'!$N:$N, '무신사 메타 광고'!$D:$D, $B884),SUMIFS('무신사 메타 광고'!$N:$N,'무신사 메타 광고'!$I:$I,$C$4,'무신사 메타 광고'!$D:$D,$B884))</f>
        <v>0</v>
      </c>
      <c r="I884" s="10">
        <f>IF($C$4="", SUMIFS('무신사 메타 광고'!$U:$U, '무신사 메타 광고'!$D:$D, $B884),SUMIFS('무신사 메타 광고'!$U:$U,'무신사 메타 광고'!$I:$I,$C$4,'무신사 메타 광고'!$D:$D,$B884))</f>
        <v>0</v>
      </c>
      <c r="J884" s="11">
        <f t="shared" si="39"/>
        <v>0</v>
      </c>
      <c r="K884" s="11">
        <f t="shared" si="40"/>
        <v>0</v>
      </c>
      <c r="L884" s="12" t="str">
        <f t="shared" si="41"/>
        <v xml:space="preserve"> </v>
      </c>
      <c r="N884" s="10">
        <f>IF($C$4="", SUMIFS('무신사 메타 광고'!$X:$X, '무신사 메타 광고'!$D:$D, $B884),SUMIFS('무신사 메타 광고'!$X:$X,'무신사 메타 광고'!I:I,$C$4,'무신사 메타 광고'!D:D,$B884))</f>
        <v>0</v>
      </c>
      <c r="O884" s="11">
        <f t="shared" si="42"/>
        <v>0</v>
      </c>
      <c r="R884" s="13"/>
      <c r="S884" s="10">
        <f>IF($S$4="", SUMIFS('무신사 메타 광고'!$L:$L, '무신사 메타 광고'!$C:$C, $R884),SUMIFS('무신사 메타 광고'!L:L,'무신사 메타 광고'!$I:$I,$S$4,'무신사 메타 광고'!$C:$C,$R884))</f>
        <v>0</v>
      </c>
      <c r="T884" s="10">
        <f>IF($S$4="", SUMIFS('무신사 메타 광고'!$V:$V, '무신사 메타 광고'!$C:$C, $R884),SUMIFS('무신사 메타 광고'!$V:$V,'무신사 메타 광고'!$I:$I,$S$4,'무신사 메타 광고'!$C:$C,$R884))</f>
        <v>0</v>
      </c>
      <c r="U884" s="11">
        <f t="shared" si="43"/>
        <v>0</v>
      </c>
      <c r="V884" s="12" t="str">
        <f t="shared" si="47"/>
        <v xml:space="preserve"> </v>
      </c>
      <c r="W884" s="10">
        <f>IF($S$4="", SUMIFS('무신사 메타 광고'!$K:$K, '무신사 메타 광고'!$C:$C, $R884),SUMIFS('무신사 메타 광고'!$K:$K,'무신사 메타 광고'!$I:$I,$S$4,'무신사 메타 광고'!$C:$C,$R884))</f>
        <v>0</v>
      </c>
      <c r="X884" s="10">
        <f>IF($S$4="", SUMIFS('무신사 메타 광고'!$N:$N, '무신사 메타 광고'!$C:$C, $R884),SUMIFS('무신사 메타 광고'!$N:$N,'무신사 메타 광고'!$I:$I,$S$4,'무신사 메타 광고'!$C:$C,$R884))</f>
        <v>0</v>
      </c>
      <c r="Y884" s="11">
        <f t="shared" si="44"/>
        <v>0</v>
      </c>
      <c r="Z884" s="12" t="str">
        <f t="shared" si="48"/>
        <v xml:space="preserve"> </v>
      </c>
      <c r="AB884" s="10">
        <f>IF($S$4="", SUMIFS('무신사 메타 광고'!$X:$X, '무신사 메타 광고'!$C:$C, $R884),SUMIFS('무신사 메타 광고'!$X:$X,'무신사 메타 광고'!$I:$I,$S$4,'무신사 메타 광고'!$C:$C,$R884))</f>
        <v>0</v>
      </c>
      <c r="AC884" s="11">
        <f t="shared" si="45"/>
        <v>0</v>
      </c>
    </row>
    <row r="885" spans="2:29">
      <c r="B885" s="9"/>
      <c r="C885" s="10">
        <f>IF($C$4="", SUMIFS('무신사 메타 광고'!$L:$L, '무신사 메타 광고'!$D:$D, $B885), SUMIFS('무신사 메타 광고'!$L:$L, '무신사 메타 광고'!$I:$I, $C$4, '무신사 메타 광고'!$D:$D, $B885))</f>
        <v>0</v>
      </c>
      <c r="D885" s="10">
        <f>IF($C$4="", SUMIFS('무신사 메타 광고'!$V:$V, '무신사 메타 광고'!$D:$D, $B885), SUMIFS('무신사 메타 광고'!$V:$V,'무신사 메타 광고'!$I:$I,$C$4,'무신사 메타 광고'!$D:$D,$B885))</f>
        <v>0</v>
      </c>
      <c r="E885" s="11">
        <f t="shared" si="38"/>
        <v>0</v>
      </c>
      <c r="F885" s="12" t="str">
        <f t="shared" si="46"/>
        <v xml:space="preserve"> </v>
      </c>
      <c r="G885" s="10">
        <f>IF($C$4="", SUMIFS('무신사 메타 광고'!$K:$K, '무신사 메타 광고'!$D:$D, $B885), SUMIFS('무신사 메타 광고'!$K:$K,'무신사 메타 광고'!$I:$I,$C$4,'무신사 메타 광고'!D:D,$B885))</f>
        <v>0</v>
      </c>
      <c r="H885" s="10">
        <f>IF($C$4="", SUMIFS('무신사 메타 광고'!$N:$N, '무신사 메타 광고'!$D:$D, $B885),SUMIFS('무신사 메타 광고'!$N:$N,'무신사 메타 광고'!$I:$I,$C$4,'무신사 메타 광고'!$D:$D,$B885))</f>
        <v>0</v>
      </c>
      <c r="I885" s="10">
        <f>IF($C$4="", SUMIFS('무신사 메타 광고'!$U:$U, '무신사 메타 광고'!$D:$D, $B885),SUMIFS('무신사 메타 광고'!$U:$U,'무신사 메타 광고'!$I:$I,$C$4,'무신사 메타 광고'!$D:$D,$B885))</f>
        <v>0</v>
      </c>
      <c r="J885" s="11">
        <f t="shared" si="39"/>
        <v>0</v>
      </c>
      <c r="K885" s="11">
        <f t="shared" si="40"/>
        <v>0</v>
      </c>
      <c r="L885" s="12" t="str">
        <f t="shared" si="41"/>
        <v xml:space="preserve"> </v>
      </c>
      <c r="N885" s="10">
        <f>IF($C$4="", SUMIFS('무신사 메타 광고'!$X:$X, '무신사 메타 광고'!$D:$D, $B885),SUMIFS('무신사 메타 광고'!$X:$X,'무신사 메타 광고'!I:I,$C$4,'무신사 메타 광고'!D:D,$B885))</f>
        <v>0</v>
      </c>
      <c r="O885" s="11">
        <f t="shared" si="42"/>
        <v>0</v>
      </c>
      <c r="R885" s="13"/>
      <c r="S885" s="10">
        <f>IF($S$4="", SUMIFS('무신사 메타 광고'!$L:$L, '무신사 메타 광고'!$C:$C, $R885),SUMIFS('무신사 메타 광고'!L:L,'무신사 메타 광고'!$I:$I,$S$4,'무신사 메타 광고'!$C:$C,$R885))</f>
        <v>0</v>
      </c>
      <c r="T885" s="10">
        <f>IF($S$4="", SUMIFS('무신사 메타 광고'!$V:$V, '무신사 메타 광고'!$C:$C, $R885),SUMIFS('무신사 메타 광고'!$V:$V,'무신사 메타 광고'!$I:$I,$S$4,'무신사 메타 광고'!$C:$C,$R885))</f>
        <v>0</v>
      </c>
      <c r="U885" s="11">
        <f t="shared" si="43"/>
        <v>0</v>
      </c>
      <c r="V885" s="12" t="str">
        <f t="shared" si="47"/>
        <v xml:space="preserve"> </v>
      </c>
      <c r="W885" s="10">
        <f>IF($S$4="", SUMIFS('무신사 메타 광고'!$K:$K, '무신사 메타 광고'!$C:$C, $R885),SUMIFS('무신사 메타 광고'!$K:$K,'무신사 메타 광고'!$I:$I,$S$4,'무신사 메타 광고'!$C:$C,$R885))</f>
        <v>0</v>
      </c>
      <c r="X885" s="10">
        <f>IF($S$4="", SUMIFS('무신사 메타 광고'!$N:$N, '무신사 메타 광고'!$C:$C, $R885),SUMIFS('무신사 메타 광고'!$N:$N,'무신사 메타 광고'!$I:$I,$S$4,'무신사 메타 광고'!$C:$C,$R885))</f>
        <v>0</v>
      </c>
      <c r="Y885" s="11">
        <f t="shared" si="44"/>
        <v>0</v>
      </c>
      <c r="Z885" s="12" t="str">
        <f t="shared" si="48"/>
        <v xml:space="preserve"> </v>
      </c>
      <c r="AB885" s="10">
        <f>IF($S$4="", SUMIFS('무신사 메타 광고'!$X:$X, '무신사 메타 광고'!$C:$C, $R885),SUMIFS('무신사 메타 광고'!$X:$X,'무신사 메타 광고'!$I:$I,$S$4,'무신사 메타 광고'!$C:$C,$R885))</f>
        <v>0</v>
      </c>
      <c r="AC885" s="11">
        <f t="shared" si="45"/>
        <v>0</v>
      </c>
    </row>
    <row r="886" spans="2:29">
      <c r="B886" s="9"/>
      <c r="C886" s="10">
        <f>IF($C$4="", SUMIFS('무신사 메타 광고'!$L:$L, '무신사 메타 광고'!$D:$D, $B886), SUMIFS('무신사 메타 광고'!$L:$L, '무신사 메타 광고'!$I:$I, $C$4, '무신사 메타 광고'!$D:$D, $B886))</f>
        <v>0</v>
      </c>
      <c r="D886" s="10">
        <f>IF($C$4="", SUMIFS('무신사 메타 광고'!$V:$V, '무신사 메타 광고'!$D:$D, $B886), SUMIFS('무신사 메타 광고'!$V:$V,'무신사 메타 광고'!$I:$I,$C$4,'무신사 메타 광고'!$D:$D,$B886))</f>
        <v>0</v>
      </c>
      <c r="E886" s="11">
        <f t="shared" si="38"/>
        <v>0</v>
      </c>
      <c r="F886" s="12" t="str">
        <f t="shared" si="46"/>
        <v xml:space="preserve"> </v>
      </c>
      <c r="G886" s="10">
        <f>IF($C$4="", SUMIFS('무신사 메타 광고'!$K:$K, '무신사 메타 광고'!$D:$D, $B886), SUMIFS('무신사 메타 광고'!$K:$K,'무신사 메타 광고'!$I:$I,$C$4,'무신사 메타 광고'!D:D,$B886))</f>
        <v>0</v>
      </c>
      <c r="H886" s="10">
        <f>IF($C$4="", SUMIFS('무신사 메타 광고'!$N:$N, '무신사 메타 광고'!$D:$D, $B886),SUMIFS('무신사 메타 광고'!$N:$N,'무신사 메타 광고'!$I:$I,$C$4,'무신사 메타 광고'!$D:$D,$B886))</f>
        <v>0</v>
      </c>
      <c r="I886" s="10">
        <f>IF($C$4="", SUMIFS('무신사 메타 광고'!$U:$U, '무신사 메타 광고'!$D:$D, $B886),SUMIFS('무신사 메타 광고'!$U:$U,'무신사 메타 광고'!$I:$I,$C$4,'무신사 메타 광고'!$D:$D,$B886))</f>
        <v>0</v>
      </c>
      <c r="J886" s="11">
        <f t="shared" si="39"/>
        <v>0</v>
      </c>
      <c r="K886" s="11">
        <f t="shared" si="40"/>
        <v>0</v>
      </c>
      <c r="L886" s="12" t="str">
        <f t="shared" si="41"/>
        <v xml:space="preserve"> </v>
      </c>
      <c r="N886" s="10">
        <f>IF($C$4="", SUMIFS('무신사 메타 광고'!$X:$X, '무신사 메타 광고'!$D:$D, $B886),SUMIFS('무신사 메타 광고'!$X:$X,'무신사 메타 광고'!I:I,$C$4,'무신사 메타 광고'!D:D,$B886))</f>
        <v>0</v>
      </c>
      <c r="O886" s="11">
        <f t="shared" si="42"/>
        <v>0</v>
      </c>
      <c r="R886" s="13"/>
      <c r="S886" s="10">
        <f>IF($S$4="", SUMIFS('무신사 메타 광고'!$L:$L, '무신사 메타 광고'!$C:$C, $R886),SUMIFS('무신사 메타 광고'!L:L,'무신사 메타 광고'!$I:$I,$S$4,'무신사 메타 광고'!$C:$C,$R886))</f>
        <v>0</v>
      </c>
      <c r="T886" s="10">
        <f>IF($S$4="", SUMIFS('무신사 메타 광고'!$V:$V, '무신사 메타 광고'!$C:$C, $R886),SUMIFS('무신사 메타 광고'!$V:$V,'무신사 메타 광고'!$I:$I,$S$4,'무신사 메타 광고'!$C:$C,$R886))</f>
        <v>0</v>
      </c>
      <c r="U886" s="11">
        <f t="shared" si="43"/>
        <v>0</v>
      </c>
      <c r="V886" s="12" t="str">
        <f t="shared" si="47"/>
        <v xml:space="preserve"> </v>
      </c>
      <c r="W886" s="10">
        <f>IF($S$4="", SUMIFS('무신사 메타 광고'!$K:$K, '무신사 메타 광고'!$C:$C, $R886),SUMIFS('무신사 메타 광고'!$K:$K,'무신사 메타 광고'!$I:$I,$S$4,'무신사 메타 광고'!$C:$C,$R886))</f>
        <v>0</v>
      </c>
      <c r="X886" s="10">
        <f>IF($S$4="", SUMIFS('무신사 메타 광고'!$N:$N, '무신사 메타 광고'!$C:$C, $R886),SUMIFS('무신사 메타 광고'!$N:$N,'무신사 메타 광고'!$I:$I,$S$4,'무신사 메타 광고'!$C:$C,$R886))</f>
        <v>0</v>
      </c>
      <c r="Y886" s="11">
        <f t="shared" si="44"/>
        <v>0</v>
      </c>
      <c r="Z886" s="12" t="str">
        <f t="shared" si="48"/>
        <v xml:space="preserve"> </v>
      </c>
      <c r="AB886" s="10">
        <f>IF($S$4="", SUMIFS('무신사 메타 광고'!$X:$X, '무신사 메타 광고'!$C:$C, $R886),SUMIFS('무신사 메타 광고'!$X:$X,'무신사 메타 광고'!$I:$I,$S$4,'무신사 메타 광고'!$C:$C,$R886))</f>
        <v>0</v>
      </c>
      <c r="AC886" s="11">
        <f t="shared" si="45"/>
        <v>0</v>
      </c>
    </row>
    <row r="887" spans="2:29">
      <c r="B887" s="9"/>
      <c r="C887" s="10">
        <f>IF($C$4="", SUMIFS('무신사 메타 광고'!$L:$L, '무신사 메타 광고'!$D:$D, $B887), SUMIFS('무신사 메타 광고'!$L:$L, '무신사 메타 광고'!$I:$I, $C$4, '무신사 메타 광고'!$D:$D, $B887))</f>
        <v>0</v>
      </c>
      <c r="D887" s="10">
        <f>IF($C$4="", SUMIFS('무신사 메타 광고'!$V:$V, '무신사 메타 광고'!$D:$D, $B887), SUMIFS('무신사 메타 광고'!$V:$V,'무신사 메타 광고'!$I:$I,$C$4,'무신사 메타 광고'!$D:$D,$B887))</f>
        <v>0</v>
      </c>
      <c r="E887" s="11">
        <f t="shared" si="38"/>
        <v>0</v>
      </c>
      <c r="F887" s="12" t="str">
        <f t="shared" si="46"/>
        <v xml:space="preserve"> </v>
      </c>
      <c r="G887" s="10">
        <f>IF($C$4="", SUMIFS('무신사 메타 광고'!$K:$K, '무신사 메타 광고'!$D:$D, $B887), SUMIFS('무신사 메타 광고'!$K:$K,'무신사 메타 광고'!$I:$I,$C$4,'무신사 메타 광고'!D:D,$B887))</f>
        <v>0</v>
      </c>
      <c r="H887" s="10">
        <f>IF($C$4="", SUMIFS('무신사 메타 광고'!$N:$N, '무신사 메타 광고'!$D:$D, $B887),SUMIFS('무신사 메타 광고'!$N:$N,'무신사 메타 광고'!$I:$I,$C$4,'무신사 메타 광고'!$D:$D,$B887))</f>
        <v>0</v>
      </c>
      <c r="I887" s="10">
        <f>IF($C$4="", SUMIFS('무신사 메타 광고'!$U:$U, '무신사 메타 광고'!$D:$D, $B887),SUMIFS('무신사 메타 광고'!$U:$U,'무신사 메타 광고'!$I:$I,$C$4,'무신사 메타 광고'!$D:$D,$B887))</f>
        <v>0</v>
      </c>
      <c r="J887" s="11">
        <f t="shared" si="39"/>
        <v>0</v>
      </c>
      <c r="K887" s="11">
        <f t="shared" si="40"/>
        <v>0</v>
      </c>
      <c r="L887" s="12" t="str">
        <f t="shared" si="41"/>
        <v xml:space="preserve"> </v>
      </c>
      <c r="N887" s="10">
        <f>IF($C$4="", SUMIFS('무신사 메타 광고'!$X:$X, '무신사 메타 광고'!$D:$D, $B887),SUMIFS('무신사 메타 광고'!$X:$X,'무신사 메타 광고'!I:I,$C$4,'무신사 메타 광고'!D:D,$B887))</f>
        <v>0</v>
      </c>
      <c r="O887" s="11">
        <f t="shared" si="42"/>
        <v>0</v>
      </c>
      <c r="R887" s="13"/>
      <c r="S887" s="10">
        <f>IF($S$4="", SUMIFS('무신사 메타 광고'!$L:$L, '무신사 메타 광고'!$C:$C, $R887),SUMIFS('무신사 메타 광고'!L:L,'무신사 메타 광고'!$I:$I,$S$4,'무신사 메타 광고'!$C:$C,$R887))</f>
        <v>0</v>
      </c>
      <c r="T887" s="10">
        <f>IF($S$4="", SUMIFS('무신사 메타 광고'!$V:$V, '무신사 메타 광고'!$C:$C, $R887),SUMIFS('무신사 메타 광고'!$V:$V,'무신사 메타 광고'!$I:$I,$S$4,'무신사 메타 광고'!$C:$C,$R887))</f>
        <v>0</v>
      </c>
      <c r="U887" s="11">
        <f t="shared" si="43"/>
        <v>0</v>
      </c>
      <c r="V887" s="12" t="str">
        <f t="shared" si="47"/>
        <v xml:space="preserve"> </v>
      </c>
      <c r="W887" s="10">
        <f>IF($S$4="", SUMIFS('무신사 메타 광고'!$K:$K, '무신사 메타 광고'!$C:$C, $R887),SUMIFS('무신사 메타 광고'!$K:$K,'무신사 메타 광고'!$I:$I,$S$4,'무신사 메타 광고'!$C:$C,$R887))</f>
        <v>0</v>
      </c>
      <c r="X887" s="10">
        <f>IF($S$4="", SUMIFS('무신사 메타 광고'!$N:$N, '무신사 메타 광고'!$C:$C, $R887),SUMIFS('무신사 메타 광고'!$N:$N,'무신사 메타 광고'!$I:$I,$S$4,'무신사 메타 광고'!$C:$C,$R887))</f>
        <v>0</v>
      </c>
      <c r="Y887" s="11">
        <f t="shared" si="44"/>
        <v>0</v>
      </c>
      <c r="Z887" s="12" t="str">
        <f t="shared" si="48"/>
        <v xml:space="preserve"> </v>
      </c>
      <c r="AB887" s="10">
        <f>IF($S$4="", SUMIFS('무신사 메타 광고'!$X:$X, '무신사 메타 광고'!$C:$C, $R887),SUMIFS('무신사 메타 광고'!$X:$X,'무신사 메타 광고'!$I:$I,$S$4,'무신사 메타 광고'!$C:$C,$R887))</f>
        <v>0</v>
      </c>
      <c r="AC887" s="11">
        <f t="shared" si="45"/>
        <v>0</v>
      </c>
    </row>
    <row r="888" spans="2:29">
      <c r="B888" s="9"/>
      <c r="C888" s="10">
        <f>IF($C$4="", SUMIFS('무신사 메타 광고'!$L:$L, '무신사 메타 광고'!$D:$D, $B888), SUMIFS('무신사 메타 광고'!$L:$L, '무신사 메타 광고'!$I:$I, $C$4, '무신사 메타 광고'!$D:$D, $B888))</f>
        <v>0</v>
      </c>
      <c r="D888" s="10">
        <f>IF($C$4="", SUMIFS('무신사 메타 광고'!$V:$V, '무신사 메타 광고'!$D:$D, $B888), SUMIFS('무신사 메타 광고'!$V:$V,'무신사 메타 광고'!$I:$I,$C$4,'무신사 메타 광고'!$D:$D,$B888))</f>
        <v>0</v>
      </c>
      <c r="E888" s="11">
        <f t="shared" si="38"/>
        <v>0</v>
      </c>
      <c r="F888" s="12" t="str">
        <f t="shared" si="46"/>
        <v xml:space="preserve"> </v>
      </c>
      <c r="G888" s="10">
        <f>IF($C$4="", SUMIFS('무신사 메타 광고'!$K:$K, '무신사 메타 광고'!$D:$D, $B888), SUMIFS('무신사 메타 광고'!$K:$K,'무신사 메타 광고'!$I:$I,$C$4,'무신사 메타 광고'!D:D,$B888))</f>
        <v>0</v>
      </c>
      <c r="H888" s="10">
        <f>IF($C$4="", SUMIFS('무신사 메타 광고'!$N:$N, '무신사 메타 광고'!$D:$D, $B888),SUMIFS('무신사 메타 광고'!$N:$N,'무신사 메타 광고'!$I:$I,$C$4,'무신사 메타 광고'!$D:$D,$B888))</f>
        <v>0</v>
      </c>
      <c r="I888" s="10">
        <f>IF($C$4="", SUMIFS('무신사 메타 광고'!$U:$U, '무신사 메타 광고'!$D:$D, $B888),SUMIFS('무신사 메타 광고'!$U:$U,'무신사 메타 광고'!$I:$I,$C$4,'무신사 메타 광고'!$D:$D,$B888))</f>
        <v>0</v>
      </c>
      <c r="J888" s="11">
        <f t="shared" si="39"/>
        <v>0</v>
      </c>
      <c r="K888" s="11">
        <f t="shared" si="40"/>
        <v>0</v>
      </c>
      <c r="L888" s="12" t="str">
        <f t="shared" si="41"/>
        <v xml:space="preserve"> </v>
      </c>
      <c r="N888" s="10">
        <f>IF($C$4="", SUMIFS('무신사 메타 광고'!$X:$X, '무신사 메타 광고'!$D:$D, $B888),SUMIFS('무신사 메타 광고'!$X:$X,'무신사 메타 광고'!I:I,$C$4,'무신사 메타 광고'!D:D,$B888))</f>
        <v>0</v>
      </c>
      <c r="O888" s="11">
        <f t="shared" si="42"/>
        <v>0</v>
      </c>
      <c r="R888" s="13"/>
      <c r="S888" s="10">
        <f>IF($S$4="", SUMIFS('무신사 메타 광고'!$L:$L, '무신사 메타 광고'!$C:$C, $R888),SUMIFS('무신사 메타 광고'!L:L,'무신사 메타 광고'!$I:$I,$S$4,'무신사 메타 광고'!$C:$C,$R888))</f>
        <v>0</v>
      </c>
      <c r="T888" s="10">
        <f>IF($S$4="", SUMIFS('무신사 메타 광고'!$V:$V, '무신사 메타 광고'!$C:$C, $R888),SUMIFS('무신사 메타 광고'!$V:$V,'무신사 메타 광고'!$I:$I,$S$4,'무신사 메타 광고'!$C:$C,$R888))</f>
        <v>0</v>
      </c>
      <c r="U888" s="11">
        <f t="shared" si="43"/>
        <v>0</v>
      </c>
      <c r="V888" s="12" t="str">
        <f t="shared" si="47"/>
        <v xml:space="preserve"> </v>
      </c>
      <c r="W888" s="10">
        <f>IF($S$4="", SUMIFS('무신사 메타 광고'!$K:$K, '무신사 메타 광고'!$C:$C, $R888),SUMIFS('무신사 메타 광고'!$K:$K,'무신사 메타 광고'!$I:$I,$S$4,'무신사 메타 광고'!$C:$C,$R888))</f>
        <v>0</v>
      </c>
      <c r="X888" s="10">
        <f>IF($S$4="", SUMIFS('무신사 메타 광고'!$N:$N, '무신사 메타 광고'!$C:$C, $R888),SUMIFS('무신사 메타 광고'!$N:$N,'무신사 메타 광고'!$I:$I,$S$4,'무신사 메타 광고'!$C:$C,$R888))</f>
        <v>0</v>
      </c>
      <c r="Y888" s="11">
        <f t="shared" si="44"/>
        <v>0</v>
      </c>
      <c r="Z888" s="12" t="str">
        <f t="shared" si="48"/>
        <v xml:space="preserve"> </v>
      </c>
      <c r="AB888" s="10">
        <f>IF($S$4="", SUMIFS('무신사 메타 광고'!$X:$X, '무신사 메타 광고'!$C:$C, $R888),SUMIFS('무신사 메타 광고'!$X:$X,'무신사 메타 광고'!$I:$I,$S$4,'무신사 메타 광고'!$C:$C,$R888))</f>
        <v>0</v>
      </c>
      <c r="AC888" s="11">
        <f t="shared" si="45"/>
        <v>0</v>
      </c>
    </row>
    <row r="889" spans="2:29">
      <c r="B889" s="9"/>
      <c r="C889" s="10">
        <f>IF($C$4="", SUMIFS('무신사 메타 광고'!$L:$L, '무신사 메타 광고'!$D:$D, $B889), SUMIFS('무신사 메타 광고'!$L:$L, '무신사 메타 광고'!$I:$I, $C$4, '무신사 메타 광고'!$D:$D, $B889))</f>
        <v>0</v>
      </c>
      <c r="D889" s="10">
        <f>IF($C$4="", SUMIFS('무신사 메타 광고'!$V:$V, '무신사 메타 광고'!$D:$D, $B889), SUMIFS('무신사 메타 광고'!$V:$V,'무신사 메타 광고'!$I:$I,$C$4,'무신사 메타 광고'!$D:$D,$B889))</f>
        <v>0</v>
      </c>
      <c r="E889" s="11">
        <f t="shared" si="38"/>
        <v>0</v>
      </c>
      <c r="F889" s="12" t="str">
        <f t="shared" si="46"/>
        <v xml:space="preserve"> </v>
      </c>
      <c r="G889" s="10">
        <f>IF($C$4="", SUMIFS('무신사 메타 광고'!$K:$K, '무신사 메타 광고'!$D:$D, $B889), SUMIFS('무신사 메타 광고'!$K:$K,'무신사 메타 광고'!$I:$I,$C$4,'무신사 메타 광고'!D:D,$B889))</f>
        <v>0</v>
      </c>
      <c r="H889" s="10">
        <f>IF($C$4="", SUMIFS('무신사 메타 광고'!$N:$N, '무신사 메타 광고'!$D:$D, $B889),SUMIFS('무신사 메타 광고'!$N:$N,'무신사 메타 광고'!$I:$I,$C$4,'무신사 메타 광고'!$D:$D,$B889))</f>
        <v>0</v>
      </c>
      <c r="I889" s="10">
        <f>IF($C$4="", SUMIFS('무신사 메타 광고'!$U:$U, '무신사 메타 광고'!$D:$D, $B889),SUMIFS('무신사 메타 광고'!$U:$U,'무신사 메타 광고'!$I:$I,$C$4,'무신사 메타 광고'!$D:$D,$B889))</f>
        <v>0</v>
      </c>
      <c r="J889" s="11">
        <f t="shared" si="39"/>
        <v>0</v>
      </c>
      <c r="K889" s="11">
        <f t="shared" si="40"/>
        <v>0</v>
      </c>
      <c r="L889" s="12" t="str">
        <f t="shared" si="41"/>
        <v xml:space="preserve"> </v>
      </c>
      <c r="N889" s="10">
        <f>IF($C$4="", SUMIFS('무신사 메타 광고'!$X:$X, '무신사 메타 광고'!$D:$D, $B889),SUMIFS('무신사 메타 광고'!$X:$X,'무신사 메타 광고'!I:I,$C$4,'무신사 메타 광고'!D:D,$B889))</f>
        <v>0</v>
      </c>
      <c r="O889" s="11">
        <f t="shared" si="42"/>
        <v>0</v>
      </c>
      <c r="R889" s="13"/>
      <c r="S889" s="10">
        <f>IF($S$4="", SUMIFS('무신사 메타 광고'!$L:$L, '무신사 메타 광고'!$C:$C, $R889),SUMIFS('무신사 메타 광고'!L:L,'무신사 메타 광고'!$I:$I,$S$4,'무신사 메타 광고'!$C:$C,$R889))</f>
        <v>0</v>
      </c>
      <c r="T889" s="10">
        <f>IF($S$4="", SUMIFS('무신사 메타 광고'!$V:$V, '무신사 메타 광고'!$C:$C, $R889),SUMIFS('무신사 메타 광고'!$V:$V,'무신사 메타 광고'!$I:$I,$S$4,'무신사 메타 광고'!$C:$C,$R889))</f>
        <v>0</v>
      </c>
      <c r="U889" s="11">
        <f t="shared" si="43"/>
        <v>0</v>
      </c>
      <c r="V889" s="12" t="str">
        <f t="shared" si="47"/>
        <v xml:space="preserve"> </v>
      </c>
      <c r="W889" s="10">
        <f>IF($S$4="", SUMIFS('무신사 메타 광고'!$K:$K, '무신사 메타 광고'!$C:$C, $R889),SUMIFS('무신사 메타 광고'!$K:$K,'무신사 메타 광고'!$I:$I,$S$4,'무신사 메타 광고'!$C:$C,$R889))</f>
        <v>0</v>
      </c>
      <c r="X889" s="10">
        <f>IF($S$4="", SUMIFS('무신사 메타 광고'!$N:$N, '무신사 메타 광고'!$C:$C, $R889),SUMIFS('무신사 메타 광고'!$N:$N,'무신사 메타 광고'!$I:$I,$S$4,'무신사 메타 광고'!$C:$C,$R889))</f>
        <v>0</v>
      </c>
      <c r="Y889" s="11">
        <f t="shared" si="44"/>
        <v>0</v>
      </c>
      <c r="Z889" s="12" t="str">
        <f t="shared" si="48"/>
        <v xml:space="preserve"> </v>
      </c>
      <c r="AB889" s="10">
        <f>IF($S$4="", SUMIFS('무신사 메타 광고'!$X:$X, '무신사 메타 광고'!$C:$C, $R889),SUMIFS('무신사 메타 광고'!$X:$X,'무신사 메타 광고'!$I:$I,$S$4,'무신사 메타 광고'!$C:$C,$R889))</f>
        <v>0</v>
      </c>
      <c r="AC889" s="11">
        <f t="shared" si="45"/>
        <v>0</v>
      </c>
    </row>
    <row r="890" spans="2:29">
      <c r="B890" s="9"/>
      <c r="C890" s="10">
        <f>IF($C$4="", SUMIFS('무신사 메타 광고'!$L:$L, '무신사 메타 광고'!$D:$D, $B890), SUMIFS('무신사 메타 광고'!$L:$L, '무신사 메타 광고'!$I:$I, $C$4, '무신사 메타 광고'!$D:$D, $B890))</f>
        <v>0</v>
      </c>
      <c r="D890" s="10">
        <f>IF($C$4="", SUMIFS('무신사 메타 광고'!$V:$V, '무신사 메타 광고'!$D:$D, $B890), SUMIFS('무신사 메타 광고'!$V:$V,'무신사 메타 광고'!$I:$I,$C$4,'무신사 메타 광고'!$D:$D,$B890))</f>
        <v>0</v>
      </c>
      <c r="E890" s="11">
        <f t="shared" si="38"/>
        <v>0</v>
      </c>
      <c r="F890" s="12" t="str">
        <f t="shared" si="46"/>
        <v xml:space="preserve"> </v>
      </c>
      <c r="G890" s="10">
        <f>IF($C$4="", SUMIFS('무신사 메타 광고'!$K:$K, '무신사 메타 광고'!$D:$D, $B890), SUMIFS('무신사 메타 광고'!$K:$K,'무신사 메타 광고'!$I:$I,$C$4,'무신사 메타 광고'!D:D,$B890))</f>
        <v>0</v>
      </c>
      <c r="H890" s="10">
        <f>IF($C$4="", SUMIFS('무신사 메타 광고'!$N:$N, '무신사 메타 광고'!$D:$D, $B890),SUMIFS('무신사 메타 광고'!$N:$N,'무신사 메타 광고'!$I:$I,$C$4,'무신사 메타 광고'!$D:$D,$B890))</f>
        <v>0</v>
      </c>
      <c r="I890" s="10">
        <f>IF($C$4="", SUMIFS('무신사 메타 광고'!$U:$U, '무신사 메타 광고'!$D:$D, $B890),SUMIFS('무신사 메타 광고'!$U:$U,'무신사 메타 광고'!$I:$I,$C$4,'무신사 메타 광고'!$D:$D,$B890))</f>
        <v>0</v>
      </c>
      <c r="J890" s="11">
        <f t="shared" si="39"/>
        <v>0</v>
      </c>
      <c r="K890" s="11">
        <f t="shared" si="40"/>
        <v>0</v>
      </c>
      <c r="L890" s="12" t="str">
        <f t="shared" si="41"/>
        <v xml:space="preserve"> </v>
      </c>
      <c r="N890" s="10">
        <f>IF($C$4="", SUMIFS('무신사 메타 광고'!$X:$X, '무신사 메타 광고'!$D:$D, $B890),SUMIFS('무신사 메타 광고'!$X:$X,'무신사 메타 광고'!I:I,$C$4,'무신사 메타 광고'!D:D,$B890))</f>
        <v>0</v>
      </c>
      <c r="O890" s="11">
        <f t="shared" si="42"/>
        <v>0</v>
      </c>
      <c r="R890" s="13"/>
      <c r="S890" s="10">
        <f>IF($S$4="", SUMIFS('무신사 메타 광고'!$L:$L, '무신사 메타 광고'!$C:$C, $R890),SUMIFS('무신사 메타 광고'!L:L,'무신사 메타 광고'!$I:$I,$S$4,'무신사 메타 광고'!$C:$C,$R890))</f>
        <v>0</v>
      </c>
      <c r="T890" s="10">
        <f>IF($S$4="", SUMIFS('무신사 메타 광고'!$V:$V, '무신사 메타 광고'!$C:$C, $R890),SUMIFS('무신사 메타 광고'!$V:$V,'무신사 메타 광고'!$I:$I,$S$4,'무신사 메타 광고'!$C:$C,$R890))</f>
        <v>0</v>
      </c>
      <c r="U890" s="11">
        <f t="shared" si="43"/>
        <v>0</v>
      </c>
      <c r="V890" s="12" t="str">
        <f t="shared" si="47"/>
        <v xml:space="preserve"> </v>
      </c>
      <c r="W890" s="10">
        <f>IF($S$4="", SUMIFS('무신사 메타 광고'!$K:$K, '무신사 메타 광고'!$C:$C, $R890),SUMIFS('무신사 메타 광고'!$K:$K,'무신사 메타 광고'!$I:$I,$S$4,'무신사 메타 광고'!$C:$C,$R890))</f>
        <v>0</v>
      </c>
      <c r="X890" s="10">
        <f>IF($S$4="", SUMIFS('무신사 메타 광고'!$N:$N, '무신사 메타 광고'!$C:$C, $R890),SUMIFS('무신사 메타 광고'!$N:$N,'무신사 메타 광고'!$I:$I,$S$4,'무신사 메타 광고'!$C:$C,$R890))</f>
        <v>0</v>
      </c>
      <c r="Y890" s="11">
        <f t="shared" si="44"/>
        <v>0</v>
      </c>
      <c r="Z890" s="12" t="str">
        <f t="shared" si="48"/>
        <v xml:space="preserve"> </v>
      </c>
      <c r="AB890" s="10">
        <f>IF($S$4="", SUMIFS('무신사 메타 광고'!$X:$X, '무신사 메타 광고'!$C:$C, $R890),SUMIFS('무신사 메타 광고'!$X:$X,'무신사 메타 광고'!$I:$I,$S$4,'무신사 메타 광고'!$C:$C,$R890))</f>
        <v>0</v>
      </c>
      <c r="AC890" s="11">
        <f t="shared" si="45"/>
        <v>0</v>
      </c>
    </row>
    <row r="891" spans="2:29">
      <c r="B891" s="9"/>
      <c r="C891" s="10">
        <f>IF($C$4="", SUMIFS('무신사 메타 광고'!$L:$L, '무신사 메타 광고'!$D:$D, $B891), SUMIFS('무신사 메타 광고'!$L:$L, '무신사 메타 광고'!$I:$I, $C$4, '무신사 메타 광고'!$D:$D, $B891))</f>
        <v>0</v>
      </c>
      <c r="D891" s="10">
        <f>IF($C$4="", SUMIFS('무신사 메타 광고'!$V:$V, '무신사 메타 광고'!$D:$D, $B891), SUMIFS('무신사 메타 광고'!$V:$V,'무신사 메타 광고'!$I:$I,$C$4,'무신사 메타 광고'!$D:$D,$B891))</f>
        <v>0</v>
      </c>
      <c r="E891" s="11">
        <f t="shared" si="38"/>
        <v>0</v>
      </c>
      <c r="F891" s="12" t="str">
        <f t="shared" si="46"/>
        <v xml:space="preserve"> </v>
      </c>
      <c r="G891" s="10">
        <f>IF($C$4="", SUMIFS('무신사 메타 광고'!$K:$K, '무신사 메타 광고'!$D:$D, $B891), SUMIFS('무신사 메타 광고'!$K:$K,'무신사 메타 광고'!$I:$I,$C$4,'무신사 메타 광고'!D:D,$B891))</f>
        <v>0</v>
      </c>
      <c r="H891" s="10">
        <f>IF($C$4="", SUMIFS('무신사 메타 광고'!$N:$N, '무신사 메타 광고'!$D:$D, $B891),SUMIFS('무신사 메타 광고'!$N:$N,'무신사 메타 광고'!$I:$I,$C$4,'무신사 메타 광고'!$D:$D,$B891))</f>
        <v>0</v>
      </c>
      <c r="I891" s="10">
        <f>IF($C$4="", SUMIFS('무신사 메타 광고'!$U:$U, '무신사 메타 광고'!$D:$D, $B891),SUMIFS('무신사 메타 광고'!$U:$U,'무신사 메타 광고'!$I:$I,$C$4,'무신사 메타 광고'!$D:$D,$B891))</f>
        <v>0</v>
      </c>
      <c r="J891" s="11">
        <f t="shared" si="39"/>
        <v>0</v>
      </c>
      <c r="K891" s="11">
        <f t="shared" si="40"/>
        <v>0</v>
      </c>
      <c r="L891" s="12" t="str">
        <f t="shared" si="41"/>
        <v xml:space="preserve"> </v>
      </c>
      <c r="N891" s="10">
        <f>IF($C$4="", SUMIFS('무신사 메타 광고'!$X:$X, '무신사 메타 광고'!$D:$D, $B891),SUMIFS('무신사 메타 광고'!$X:$X,'무신사 메타 광고'!I:I,$C$4,'무신사 메타 광고'!D:D,$B891))</f>
        <v>0</v>
      </c>
      <c r="O891" s="11">
        <f t="shared" si="42"/>
        <v>0</v>
      </c>
      <c r="R891" s="13"/>
      <c r="S891" s="10">
        <f>IF($S$4="", SUMIFS('무신사 메타 광고'!$L:$L, '무신사 메타 광고'!$C:$C, $R891),SUMIFS('무신사 메타 광고'!L:L,'무신사 메타 광고'!$I:$I,$S$4,'무신사 메타 광고'!$C:$C,$R891))</f>
        <v>0</v>
      </c>
      <c r="T891" s="10">
        <f>IF($S$4="", SUMIFS('무신사 메타 광고'!$V:$V, '무신사 메타 광고'!$C:$C, $R891),SUMIFS('무신사 메타 광고'!$V:$V,'무신사 메타 광고'!$I:$I,$S$4,'무신사 메타 광고'!$C:$C,$R891))</f>
        <v>0</v>
      </c>
      <c r="U891" s="11">
        <f t="shared" si="43"/>
        <v>0</v>
      </c>
      <c r="V891" s="12" t="str">
        <f t="shared" si="47"/>
        <v xml:space="preserve"> </v>
      </c>
      <c r="W891" s="10">
        <f>IF($S$4="", SUMIFS('무신사 메타 광고'!$K:$K, '무신사 메타 광고'!$C:$C, $R891),SUMIFS('무신사 메타 광고'!$K:$K,'무신사 메타 광고'!$I:$I,$S$4,'무신사 메타 광고'!$C:$C,$R891))</f>
        <v>0</v>
      </c>
      <c r="X891" s="10">
        <f>IF($S$4="", SUMIFS('무신사 메타 광고'!$N:$N, '무신사 메타 광고'!$C:$C, $R891),SUMIFS('무신사 메타 광고'!$N:$N,'무신사 메타 광고'!$I:$I,$S$4,'무신사 메타 광고'!$C:$C,$R891))</f>
        <v>0</v>
      </c>
      <c r="Y891" s="11">
        <f t="shared" si="44"/>
        <v>0</v>
      </c>
      <c r="Z891" s="12" t="str">
        <f t="shared" si="48"/>
        <v xml:space="preserve"> </v>
      </c>
      <c r="AB891" s="10">
        <f>IF($S$4="", SUMIFS('무신사 메타 광고'!$X:$X, '무신사 메타 광고'!$C:$C, $R891),SUMIFS('무신사 메타 광고'!$X:$X,'무신사 메타 광고'!$I:$I,$S$4,'무신사 메타 광고'!$C:$C,$R891))</f>
        <v>0</v>
      </c>
      <c r="AC891" s="11">
        <f t="shared" si="45"/>
        <v>0</v>
      </c>
    </row>
    <row r="892" spans="2:29">
      <c r="B892" s="9"/>
      <c r="C892" s="10">
        <f>IF($C$4="", SUMIFS('무신사 메타 광고'!$L:$L, '무신사 메타 광고'!$D:$D, $B892), SUMIFS('무신사 메타 광고'!$L:$L, '무신사 메타 광고'!$I:$I, $C$4, '무신사 메타 광고'!$D:$D, $B892))</f>
        <v>0</v>
      </c>
      <c r="D892" s="10">
        <f>IF($C$4="", SUMIFS('무신사 메타 광고'!$V:$V, '무신사 메타 광고'!$D:$D, $B892), SUMIFS('무신사 메타 광고'!$V:$V,'무신사 메타 광고'!$I:$I,$C$4,'무신사 메타 광고'!$D:$D,$B892))</f>
        <v>0</v>
      </c>
      <c r="E892" s="11">
        <f t="shared" si="38"/>
        <v>0</v>
      </c>
      <c r="F892" s="12" t="str">
        <f t="shared" si="46"/>
        <v xml:space="preserve"> </v>
      </c>
      <c r="G892" s="10">
        <f>IF($C$4="", SUMIFS('무신사 메타 광고'!$K:$K, '무신사 메타 광고'!$D:$D, $B892), SUMIFS('무신사 메타 광고'!$K:$K,'무신사 메타 광고'!$I:$I,$C$4,'무신사 메타 광고'!D:D,$B892))</f>
        <v>0</v>
      </c>
      <c r="H892" s="10">
        <f>IF($C$4="", SUMIFS('무신사 메타 광고'!$N:$N, '무신사 메타 광고'!$D:$D, $B892),SUMIFS('무신사 메타 광고'!$N:$N,'무신사 메타 광고'!$I:$I,$C$4,'무신사 메타 광고'!$D:$D,$B892))</f>
        <v>0</v>
      </c>
      <c r="I892" s="10">
        <f>IF($C$4="", SUMIFS('무신사 메타 광고'!$U:$U, '무신사 메타 광고'!$D:$D, $B892),SUMIFS('무신사 메타 광고'!$U:$U,'무신사 메타 광고'!$I:$I,$C$4,'무신사 메타 광고'!$D:$D,$B892))</f>
        <v>0</v>
      </c>
      <c r="J892" s="11">
        <f t="shared" si="39"/>
        <v>0</v>
      </c>
      <c r="K892" s="11">
        <f t="shared" si="40"/>
        <v>0</v>
      </c>
      <c r="L892" s="12" t="str">
        <f t="shared" si="41"/>
        <v xml:space="preserve"> </v>
      </c>
      <c r="N892" s="10">
        <f>IF($C$4="", SUMIFS('무신사 메타 광고'!$X:$X, '무신사 메타 광고'!$D:$D, $B892),SUMIFS('무신사 메타 광고'!$X:$X,'무신사 메타 광고'!I:I,$C$4,'무신사 메타 광고'!D:D,$B892))</f>
        <v>0</v>
      </c>
      <c r="O892" s="11">
        <f t="shared" si="42"/>
        <v>0</v>
      </c>
      <c r="R892" s="13"/>
      <c r="S892" s="10">
        <f>IF($S$4="", SUMIFS('무신사 메타 광고'!$L:$L, '무신사 메타 광고'!$C:$C, $R892),SUMIFS('무신사 메타 광고'!L:L,'무신사 메타 광고'!$I:$I,$S$4,'무신사 메타 광고'!$C:$C,$R892))</f>
        <v>0</v>
      </c>
      <c r="T892" s="10">
        <f>IF($S$4="", SUMIFS('무신사 메타 광고'!$V:$V, '무신사 메타 광고'!$C:$C, $R892),SUMIFS('무신사 메타 광고'!$V:$V,'무신사 메타 광고'!$I:$I,$S$4,'무신사 메타 광고'!$C:$C,$R892))</f>
        <v>0</v>
      </c>
      <c r="U892" s="11">
        <f t="shared" si="43"/>
        <v>0</v>
      </c>
      <c r="V892" s="12" t="str">
        <f t="shared" si="47"/>
        <v xml:space="preserve"> </v>
      </c>
      <c r="W892" s="10">
        <f>IF($S$4="", SUMIFS('무신사 메타 광고'!$K:$K, '무신사 메타 광고'!$C:$C, $R892),SUMIFS('무신사 메타 광고'!$K:$K,'무신사 메타 광고'!$I:$I,$S$4,'무신사 메타 광고'!$C:$C,$R892))</f>
        <v>0</v>
      </c>
      <c r="X892" s="10">
        <f>IF($S$4="", SUMIFS('무신사 메타 광고'!$N:$N, '무신사 메타 광고'!$C:$C, $R892),SUMIFS('무신사 메타 광고'!$N:$N,'무신사 메타 광고'!$I:$I,$S$4,'무신사 메타 광고'!$C:$C,$R892))</f>
        <v>0</v>
      </c>
      <c r="Y892" s="11">
        <f t="shared" si="44"/>
        <v>0</v>
      </c>
      <c r="Z892" s="12" t="str">
        <f t="shared" si="48"/>
        <v xml:space="preserve"> </v>
      </c>
      <c r="AB892" s="10">
        <f>IF($S$4="", SUMIFS('무신사 메타 광고'!$X:$X, '무신사 메타 광고'!$C:$C, $R892),SUMIFS('무신사 메타 광고'!$X:$X,'무신사 메타 광고'!$I:$I,$S$4,'무신사 메타 광고'!$C:$C,$R892))</f>
        <v>0</v>
      </c>
      <c r="AC892" s="11">
        <f t="shared" si="45"/>
        <v>0</v>
      </c>
    </row>
    <row r="893" spans="2:29">
      <c r="B893" s="9"/>
      <c r="C893" s="10">
        <f>IF($C$4="", SUMIFS('무신사 메타 광고'!$L:$L, '무신사 메타 광고'!$D:$D, $B893), SUMIFS('무신사 메타 광고'!$L:$L, '무신사 메타 광고'!$I:$I, $C$4, '무신사 메타 광고'!$D:$D, $B893))</f>
        <v>0</v>
      </c>
      <c r="D893" s="10">
        <f>IF($C$4="", SUMIFS('무신사 메타 광고'!$V:$V, '무신사 메타 광고'!$D:$D, $B893), SUMIFS('무신사 메타 광고'!$V:$V,'무신사 메타 광고'!$I:$I,$C$4,'무신사 메타 광고'!$D:$D,$B893))</f>
        <v>0</v>
      </c>
      <c r="E893" s="11">
        <f t="shared" si="38"/>
        <v>0</v>
      </c>
      <c r="F893" s="12" t="str">
        <f t="shared" si="46"/>
        <v xml:space="preserve"> </v>
      </c>
      <c r="G893" s="10">
        <f>IF($C$4="", SUMIFS('무신사 메타 광고'!$K:$K, '무신사 메타 광고'!$D:$D, $B893), SUMIFS('무신사 메타 광고'!$K:$K,'무신사 메타 광고'!$I:$I,$C$4,'무신사 메타 광고'!D:D,$B893))</f>
        <v>0</v>
      </c>
      <c r="H893" s="10">
        <f>IF($C$4="", SUMIFS('무신사 메타 광고'!$N:$N, '무신사 메타 광고'!$D:$D, $B893),SUMIFS('무신사 메타 광고'!$N:$N,'무신사 메타 광고'!$I:$I,$C$4,'무신사 메타 광고'!$D:$D,$B893))</f>
        <v>0</v>
      </c>
      <c r="I893" s="10">
        <f>IF($C$4="", SUMIFS('무신사 메타 광고'!$U:$U, '무신사 메타 광고'!$D:$D, $B893),SUMIFS('무신사 메타 광고'!$U:$U,'무신사 메타 광고'!$I:$I,$C$4,'무신사 메타 광고'!$D:$D,$B893))</f>
        <v>0</v>
      </c>
      <c r="J893" s="11">
        <f t="shared" si="39"/>
        <v>0</v>
      </c>
      <c r="K893" s="11">
        <f t="shared" si="40"/>
        <v>0</v>
      </c>
      <c r="L893" s="12" t="str">
        <f t="shared" si="41"/>
        <v xml:space="preserve"> </v>
      </c>
      <c r="N893" s="10">
        <f>IF($C$4="", SUMIFS('무신사 메타 광고'!$X:$X, '무신사 메타 광고'!$D:$D, $B893),SUMIFS('무신사 메타 광고'!$X:$X,'무신사 메타 광고'!I:I,$C$4,'무신사 메타 광고'!D:D,$B893))</f>
        <v>0</v>
      </c>
      <c r="O893" s="11">
        <f t="shared" si="42"/>
        <v>0</v>
      </c>
      <c r="R893" s="13"/>
      <c r="S893" s="10">
        <f>IF($S$4="", SUMIFS('무신사 메타 광고'!$L:$L, '무신사 메타 광고'!$C:$C, $R893),SUMIFS('무신사 메타 광고'!L:L,'무신사 메타 광고'!$I:$I,$S$4,'무신사 메타 광고'!$C:$C,$R893))</f>
        <v>0</v>
      </c>
      <c r="T893" s="10">
        <f>IF($S$4="", SUMIFS('무신사 메타 광고'!$V:$V, '무신사 메타 광고'!$C:$C, $R893),SUMIFS('무신사 메타 광고'!$V:$V,'무신사 메타 광고'!$I:$I,$S$4,'무신사 메타 광고'!$C:$C,$R893))</f>
        <v>0</v>
      </c>
      <c r="U893" s="11">
        <f t="shared" si="43"/>
        <v>0</v>
      </c>
      <c r="V893" s="12" t="str">
        <f t="shared" si="47"/>
        <v xml:space="preserve"> </v>
      </c>
      <c r="W893" s="10">
        <f>IF($S$4="", SUMIFS('무신사 메타 광고'!$K:$K, '무신사 메타 광고'!$C:$C, $R893),SUMIFS('무신사 메타 광고'!$K:$K,'무신사 메타 광고'!$I:$I,$S$4,'무신사 메타 광고'!$C:$C,$R893))</f>
        <v>0</v>
      </c>
      <c r="X893" s="10">
        <f>IF($S$4="", SUMIFS('무신사 메타 광고'!$N:$N, '무신사 메타 광고'!$C:$C, $R893),SUMIFS('무신사 메타 광고'!$N:$N,'무신사 메타 광고'!$I:$I,$S$4,'무신사 메타 광고'!$C:$C,$R893))</f>
        <v>0</v>
      </c>
      <c r="Y893" s="11">
        <f t="shared" si="44"/>
        <v>0</v>
      </c>
      <c r="Z893" s="12" t="str">
        <f t="shared" si="48"/>
        <v xml:space="preserve"> </v>
      </c>
      <c r="AB893" s="10">
        <f>IF($S$4="", SUMIFS('무신사 메타 광고'!$X:$X, '무신사 메타 광고'!$C:$C, $R893),SUMIFS('무신사 메타 광고'!$X:$X,'무신사 메타 광고'!$I:$I,$S$4,'무신사 메타 광고'!$C:$C,$R893))</f>
        <v>0</v>
      </c>
      <c r="AC893" s="11">
        <f t="shared" si="45"/>
        <v>0</v>
      </c>
    </row>
    <row r="894" spans="2:29">
      <c r="B894" s="9"/>
      <c r="C894" s="10">
        <f>IF($C$4="", SUMIFS('무신사 메타 광고'!$L:$L, '무신사 메타 광고'!$D:$D, $B894), SUMIFS('무신사 메타 광고'!$L:$L, '무신사 메타 광고'!$I:$I, $C$4, '무신사 메타 광고'!$D:$D, $B894))</f>
        <v>0</v>
      </c>
      <c r="D894" s="10">
        <f>IF($C$4="", SUMIFS('무신사 메타 광고'!$V:$V, '무신사 메타 광고'!$D:$D, $B894), SUMIFS('무신사 메타 광고'!$V:$V,'무신사 메타 광고'!$I:$I,$C$4,'무신사 메타 광고'!$D:$D,$B894))</f>
        <v>0</v>
      </c>
      <c r="E894" s="11">
        <f t="shared" si="38"/>
        <v>0</v>
      </c>
      <c r="F894" s="12" t="str">
        <f t="shared" si="46"/>
        <v xml:space="preserve"> </v>
      </c>
      <c r="G894" s="10">
        <f>IF($C$4="", SUMIFS('무신사 메타 광고'!$K:$K, '무신사 메타 광고'!$D:$D, $B894), SUMIFS('무신사 메타 광고'!$K:$K,'무신사 메타 광고'!$I:$I,$C$4,'무신사 메타 광고'!D:D,$B894))</f>
        <v>0</v>
      </c>
      <c r="H894" s="10">
        <f>IF($C$4="", SUMIFS('무신사 메타 광고'!$N:$N, '무신사 메타 광고'!$D:$D, $B894),SUMIFS('무신사 메타 광고'!$N:$N,'무신사 메타 광고'!$I:$I,$C$4,'무신사 메타 광고'!$D:$D,$B894))</f>
        <v>0</v>
      </c>
      <c r="I894" s="10">
        <f>IF($C$4="", SUMIFS('무신사 메타 광고'!$U:$U, '무신사 메타 광고'!$D:$D, $B894),SUMIFS('무신사 메타 광고'!$U:$U,'무신사 메타 광고'!$I:$I,$C$4,'무신사 메타 광고'!$D:$D,$B894))</f>
        <v>0</v>
      </c>
      <c r="J894" s="11">
        <f t="shared" si="39"/>
        <v>0</v>
      </c>
      <c r="K894" s="11">
        <f t="shared" si="40"/>
        <v>0</v>
      </c>
      <c r="L894" s="12" t="str">
        <f t="shared" si="41"/>
        <v xml:space="preserve"> </v>
      </c>
      <c r="N894" s="10">
        <f>IF($C$4="", SUMIFS('무신사 메타 광고'!$X:$X, '무신사 메타 광고'!$D:$D, $B894),SUMIFS('무신사 메타 광고'!$X:$X,'무신사 메타 광고'!I:I,$C$4,'무신사 메타 광고'!D:D,$B894))</f>
        <v>0</v>
      </c>
      <c r="O894" s="11">
        <f t="shared" si="42"/>
        <v>0</v>
      </c>
      <c r="R894" s="13"/>
      <c r="S894" s="10">
        <f>IF($S$4="", SUMIFS('무신사 메타 광고'!$L:$L, '무신사 메타 광고'!$C:$C, $R894),SUMIFS('무신사 메타 광고'!L:L,'무신사 메타 광고'!$I:$I,$S$4,'무신사 메타 광고'!$C:$C,$R894))</f>
        <v>0</v>
      </c>
      <c r="T894" s="10">
        <f>IF($S$4="", SUMIFS('무신사 메타 광고'!$V:$V, '무신사 메타 광고'!$C:$C, $R894),SUMIFS('무신사 메타 광고'!$V:$V,'무신사 메타 광고'!$I:$I,$S$4,'무신사 메타 광고'!$C:$C,$R894))</f>
        <v>0</v>
      </c>
      <c r="U894" s="11">
        <f t="shared" si="43"/>
        <v>0</v>
      </c>
      <c r="V894" s="12" t="str">
        <f t="shared" si="47"/>
        <v xml:space="preserve"> </v>
      </c>
      <c r="W894" s="10">
        <f>IF($S$4="", SUMIFS('무신사 메타 광고'!$K:$K, '무신사 메타 광고'!$C:$C, $R894),SUMIFS('무신사 메타 광고'!$K:$K,'무신사 메타 광고'!$I:$I,$S$4,'무신사 메타 광고'!$C:$C,$R894))</f>
        <v>0</v>
      </c>
      <c r="X894" s="10">
        <f>IF($S$4="", SUMIFS('무신사 메타 광고'!$N:$N, '무신사 메타 광고'!$C:$C, $R894),SUMIFS('무신사 메타 광고'!$N:$N,'무신사 메타 광고'!$I:$I,$S$4,'무신사 메타 광고'!$C:$C,$R894))</f>
        <v>0</v>
      </c>
      <c r="Y894" s="11">
        <f t="shared" si="44"/>
        <v>0</v>
      </c>
      <c r="Z894" s="12" t="str">
        <f t="shared" si="48"/>
        <v xml:space="preserve"> </v>
      </c>
      <c r="AB894" s="10">
        <f>IF($S$4="", SUMIFS('무신사 메타 광고'!$X:$X, '무신사 메타 광고'!$C:$C, $R894),SUMIFS('무신사 메타 광고'!$X:$X,'무신사 메타 광고'!$I:$I,$S$4,'무신사 메타 광고'!$C:$C,$R894))</f>
        <v>0</v>
      </c>
      <c r="AC894" s="11">
        <f t="shared" si="45"/>
        <v>0</v>
      </c>
    </row>
    <row r="895" spans="2:29">
      <c r="B895" s="9"/>
      <c r="C895" s="10">
        <f>IF($C$4="", SUMIFS('무신사 메타 광고'!$L:$L, '무신사 메타 광고'!$D:$D, $B895), SUMIFS('무신사 메타 광고'!$L:$L, '무신사 메타 광고'!$I:$I, $C$4, '무신사 메타 광고'!$D:$D, $B895))</f>
        <v>0</v>
      </c>
      <c r="D895" s="10">
        <f>IF($C$4="", SUMIFS('무신사 메타 광고'!$V:$V, '무신사 메타 광고'!$D:$D, $B895), SUMIFS('무신사 메타 광고'!$V:$V,'무신사 메타 광고'!$I:$I,$C$4,'무신사 메타 광고'!$D:$D,$B895))</f>
        <v>0</v>
      </c>
      <c r="E895" s="11">
        <f t="shared" si="38"/>
        <v>0</v>
      </c>
      <c r="F895" s="12" t="str">
        <f t="shared" si="46"/>
        <v xml:space="preserve"> </v>
      </c>
      <c r="G895" s="10">
        <f>IF($C$4="", SUMIFS('무신사 메타 광고'!$K:$K, '무신사 메타 광고'!$D:$D, $B895), SUMIFS('무신사 메타 광고'!$K:$K,'무신사 메타 광고'!$I:$I,$C$4,'무신사 메타 광고'!D:D,$B895))</f>
        <v>0</v>
      </c>
      <c r="H895" s="10">
        <f>IF($C$4="", SUMIFS('무신사 메타 광고'!$N:$N, '무신사 메타 광고'!$D:$D, $B895),SUMIFS('무신사 메타 광고'!$N:$N,'무신사 메타 광고'!$I:$I,$C$4,'무신사 메타 광고'!$D:$D,$B895))</f>
        <v>0</v>
      </c>
      <c r="I895" s="10">
        <f>IF($C$4="", SUMIFS('무신사 메타 광고'!$U:$U, '무신사 메타 광고'!$D:$D, $B895),SUMIFS('무신사 메타 광고'!$U:$U,'무신사 메타 광고'!$I:$I,$C$4,'무신사 메타 광고'!$D:$D,$B895))</f>
        <v>0</v>
      </c>
      <c r="J895" s="11">
        <f t="shared" si="39"/>
        <v>0</v>
      </c>
      <c r="K895" s="11">
        <f t="shared" si="40"/>
        <v>0</v>
      </c>
      <c r="L895" s="12" t="str">
        <f t="shared" si="41"/>
        <v xml:space="preserve"> </v>
      </c>
      <c r="N895" s="10">
        <f>IF($C$4="", SUMIFS('무신사 메타 광고'!$X:$X, '무신사 메타 광고'!$D:$D, $B895),SUMIFS('무신사 메타 광고'!$X:$X,'무신사 메타 광고'!I:I,$C$4,'무신사 메타 광고'!D:D,$B895))</f>
        <v>0</v>
      </c>
      <c r="O895" s="11">
        <f t="shared" si="42"/>
        <v>0</v>
      </c>
      <c r="R895" s="13"/>
      <c r="S895" s="10">
        <f>IF($S$4="", SUMIFS('무신사 메타 광고'!$L:$L, '무신사 메타 광고'!$C:$C, $R895),SUMIFS('무신사 메타 광고'!L:L,'무신사 메타 광고'!$I:$I,$S$4,'무신사 메타 광고'!$C:$C,$R895))</f>
        <v>0</v>
      </c>
      <c r="T895" s="10">
        <f>IF($S$4="", SUMIFS('무신사 메타 광고'!$V:$V, '무신사 메타 광고'!$C:$C, $R895),SUMIFS('무신사 메타 광고'!$V:$V,'무신사 메타 광고'!$I:$I,$S$4,'무신사 메타 광고'!$C:$C,$R895))</f>
        <v>0</v>
      </c>
      <c r="U895" s="11">
        <f t="shared" si="43"/>
        <v>0</v>
      </c>
      <c r="V895" s="12" t="str">
        <f t="shared" si="47"/>
        <v xml:space="preserve"> </v>
      </c>
      <c r="W895" s="10">
        <f>IF($S$4="", SUMIFS('무신사 메타 광고'!$K:$K, '무신사 메타 광고'!$C:$C, $R895),SUMIFS('무신사 메타 광고'!$K:$K,'무신사 메타 광고'!$I:$I,$S$4,'무신사 메타 광고'!$C:$C,$R895))</f>
        <v>0</v>
      </c>
      <c r="X895" s="10">
        <f>IF($S$4="", SUMIFS('무신사 메타 광고'!$N:$N, '무신사 메타 광고'!$C:$C, $R895),SUMIFS('무신사 메타 광고'!$N:$N,'무신사 메타 광고'!$I:$I,$S$4,'무신사 메타 광고'!$C:$C,$R895))</f>
        <v>0</v>
      </c>
      <c r="Y895" s="11">
        <f t="shared" si="44"/>
        <v>0</v>
      </c>
      <c r="Z895" s="12" t="str">
        <f t="shared" si="48"/>
        <v xml:space="preserve"> </v>
      </c>
      <c r="AB895" s="10">
        <f>IF($S$4="", SUMIFS('무신사 메타 광고'!$X:$X, '무신사 메타 광고'!$C:$C, $R895),SUMIFS('무신사 메타 광고'!$X:$X,'무신사 메타 광고'!$I:$I,$S$4,'무신사 메타 광고'!$C:$C,$R895))</f>
        <v>0</v>
      </c>
      <c r="AC895" s="11">
        <f t="shared" si="45"/>
        <v>0</v>
      </c>
    </row>
    <row r="896" spans="2:29">
      <c r="B896" s="9"/>
      <c r="C896" s="10">
        <f>IF($C$4="", SUMIFS('무신사 메타 광고'!$L:$L, '무신사 메타 광고'!$D:$D, $B896), SUMIFS('무신사 메타 광고'!$L:$L, '무신사 메타 광고'!$I:$I, $C$4, '무신사 메타 광고'!$D:$D, $B896))</f>
        <v>0</v>
      </c>
      <c r="D896" s="10">
        <f>IF($C$4="", SUMIFS('무신사 메타 광고'!$V:$V, '무신사 메타 광고'!$D:$D, $B896), SUMIFS('무신사 메타 광고'!$V:$V,'무신사 메타 광고'!$I:$I,$C$4,'무신사 메타 광고'!$D:$D,$B896))</f>
        <v>0</v>
      </c>
      <c r="E896" s="11">
        <f t="shared" si="38"/>
        <v>0</v>
      </c>
      <c r="F896" s="12" t="str">
        <f t="shared" si="46"/>
        <v xml:space="preserve"> </v>
      </c>
      <c r="G896" s="10">
        <f>IF($C$4="", SUMIFS('무신사 메타 광고'!$K:$K, '무신사 메타 광고'!$D:$D, $B896), SUMIFS('무신사 메타 광고'!$K:$K,'무신사 메타 광고'!$I:$I,$C$4,'무신사 메타 광고'!D:D,$B896))</f>
        <v>0</v>
      </c>
      <c r="H896" s="10">
        <f>IF($C$4="", SUMIFS('무신사 메타 광고'!$N:$N, '무신사 메타 광고'!$D:$D, $B896),SUMIFS('무신사 메타 광고'!$N:$N,'무신사 메타 광고'!$I:$I,$C$4,'무신사 메타 광고'!$D:$D,$B896))</f>
        <v>0</v>
      </c>
      <c r="I896" s="10">
        <f>IF($C$4="", SUMIFS('무신사 메타 광고'!$U:$U, '무신사 메타 광고'!$D:$D, $B896),SUMIFS('무신사 메타 광고'!$U:$U,'무신사 메타 광고'!$I:$I,$C$4,'무신사 메타 광고'!$D:$D,$B896))</f>
        <v>0</v>
      </c>
      <c r="J896" s="11">
        <f t="shared" si="39"/>
        <v>0</v>
      </c>
      <c r="K896" s="11">
        <f t="shared" si="40"/>
        <v>0</v>
      </c>
      <c r="L896" s="12" t="str">
        <f t="shared" si="41"/>
        <v xml:space="preserve"> </v>
      </c>
      <c r="N896" s="10">
        <f>IF($C$4="", SUMIFS('무신사 메타 광고'!$X:$X, '무신사 메타 광고'!$D:$D, $B896),SUMIFS('무신사 메타 광고'!$X:$X,'무신사 메타 광고'!I:I,$C$4,'무신사 메타 광고'!D:D,$B896))</f>
        <v>0</v>
      </c>
      <c r="O896" s="11">
        <f t="shared" si="42"/>
        <v>0</v>
      </c>
      <c r="R896" s="13"/>
      <c r="S896" s="10">
        <f>IF($S$4="", SUMIFS('무신사 메타 광고'!$L:$L, '무신사 메타 광고'!$C:$C, $R896),SUMIFS('무신사 메타 광고'!L:L,'무신사 메타 광고'!$I:$I,$S$4,'무신사 메타 광고'!$C:$C,$R896))</f>
        <v>0</v>
      </c>
      <c r="T896" s="10">
        <f>IF($S$4="", SUMIFS('무신사 메타 광고'!$V:$V, '무신사 메타 광고'!$C:$C, $R896),SUMIFS('무신사 메타 광고'!$V:$V,'무신사 메타 광고'!$I:$I,$S$4,'무신사 메타 광고'!$C:$C,$R896))</f>
        <v>0</v>
      </c>
      <c r="U896" s="11">
        <f t="shared" si="43"/>
        <v>0</v>
      </c>
      <c r="V896" s="12" t="str">
        <f t="shared" si="47"/>
        <v xml:space="preserve"> </v>
      </c>
      <c r="W896" s="10">
        <f>IF($S$4="", SUMIFS('무신사 메타 광고'!$K:$K, '무신사 메타 광고'!$C:$C, $R896),SUMIFS('무신사 메타 광고'!$K:$K,'무신사 메타 광고'!$I:$I,$S$4,'무신사 메타 광고'!$C:$C,$R896))</f>
        <v>0</v>
      </c>
      <c r="X896" s="10">
        <f>IF($S$4="", SUMIFS('무신사 메타 광고'!$N:$N, '무신사 메타 광고'!$C:$C, $R896),SUMIFS('무신사 메타 광고'!$N:$N,'무신사 메타 광고'!$I:$I,$S$4,'무신사 메타 광고'!$C:$C,$R896))</f>
        <v>0</v>
      </c>
      <c r="Y896" s="11">
        <f t="shared" si="44"/>
        <v>0</v>
      </c>
      <c r="Z896" s="12" t="str">
        <f t="shared" si="48"/>
        <v xml:space="preserve"> </v>
      </c>
      <c r="AB896" s="10">
        <f>IF($S$4="", SUMIFS('무신사 메타 광고'!$X:$X, '무신사 메타 광고'!$C:$C, $R896),SUMIFS('무신사 메타 광고'!$X:$X,'무신사 메타 광고'!$I:$I,$S$4,'무신사 메타 광고'!$C:$C,$R896))</f>
        <v>0</v>
      </c>
      <c r="AC896" s="11">
        <f t="shared" si="45"/>
        <v>0</v>
      </c>
    </row>
    <row r="897" spans="2:29">
      <c r="B897" s="9"/>
      <c r="C897" s="10">
        <f>IF($C$4="", SUMIFS('무신사 메타 광고'!$L:$L, '무신사 메타 광고'!$D:$D, $B897), SUMIFS('무신사 메타 광고'!$L:$L, '무신사 메타 광고'!$I:$I, $C$4, '무신사 메타 광고'!$D:$D, $B897))</f>
        <v>0</v>
      </c>
      <c r="D897" s="10">
        <f>IF($C$4="", SUMIFS('무신사 메타 광고'!$V:$V, '무신사 메타 광고'!$D:$D, $B897), SUMIFS('무신사 메타 광고'!$V:$V,'무신사 메타 광고'!$I:$I,$C$4,'무신사 메타 광고'!$D:$D,$B897))</f>
        <v>0</v>
      </c>
      <c r="E897" s="11">
        <f t="shared" si="38"/>
        <v>0</v>
      </c>
      <c r="F897" s="12" t="str">
        <f t="shared" si="46"/>
        <v xml:space="preserve"> </v>
      </c>
      <c r="G897" s="10">
        <f>IF($C$4="", SUMIFS('무신사 메타 광고'!$K:$K, '무신사 메타 광고'!$D:$D, $B897), SUMIFS('무신사 메타 광고'!$K:$K,'무신사 메타 광고'!$I:$I,$C$4,'무신사 메타 광고'!D:D,$B897))</f>
        <v>0</v>
      </c>
      <c r="H897" s="10">
        <f>IF($C$4="", SUMIFS('무신사 메타 광고'!$N:$N, '무신사 메타 광고'!$D:$D, $B897),SUMIFS('무신사 메타 광고'!$N:$N,'무신사 메타 광고'!$I:$I,$C$4,'무신사 메타 광고'!$D:$D,$B897))</f>
        <v>0</v>
      </c>
      <c r="I897" s="10">
        <f>IF($C$4="", SUMIFS('무신사 메타 광고'!$U:$U, '무신사 메타 광고'!$D:$D, $B897),SUMIFS('무신사 메타 광고'!$U:$U,'무신사 메타 광고'!$I:$I,$C$4,'무신사 메타 광고'!$D:$D,$B897))</f>
        <v>0</v>
      </c>
      <c r="J897" s="11">
        <f t="shared" si="39"/>
        <v>0</v>
      </c>
      <c r="K897" s="11">
        <f t="shared" si="40"/>
        <v>0</v>
      </c>
      <c r="L897" s="12" t="str">
        <f t="shared" si="41"/>
        <v xml:space="preserve"> </v>
      </c>
      <c r="N897" s="10">
        <f>IF($C$4="", SUMIFS('무신사 메타 광고'!$X:$X, '무신사 메타 광고'!$D:$D, $B897),SUMIFS('무신사 메타 광고'!$X:$X,'무신사 메타 광고'!I:I,$C$4,'무신사 메타 광고'!D:D,$B897))</f>
        <v>0</v>
      </c>
      <c r="O897" s="11">
        <f t="shared" si="42"/>
        <v>0</v>
      </c>
      <c r="R897" s="13"/>
      <c r="S897" s="10">
        <f>IF($S$4="", SUMIFS('무신사 메타 광고'!$L:$L, '무신사 메타 광고'!$C:$C, $R897),SUMIFS('무신사 메타 광고'!L:L,'무신사 메타 광고'!$I:$I,$S$4,'무신사 메타 광고'!$C:$C,$R897))</f>
        <v>0</v>
      </c>
      <c r="T897" s="10">
        <f>IF($S$4="", SUMIFS('무신사 메타 광고'!$V:$V, '무신사 메타 광고'!$C:$C, $R897),SUMIFS('무신사 메타 광고'!$V:$V,'무신사 메타 광고'!$I:$I,$S$4,'무신사 메타 광고'!$C:$C,$R897))</f>
        <v>0</v>
      </c>
      <c r="U897" s="11">
        <f t="shared" si="43"/>
        <v>0</v>
      </c>
      <c r="V897" s="12" t="str">
        <f t="shared" si="47"/>
        <v xml:space="preserve"> </v>
      </c>
      <c r="W897" s="10">
        <f>IF($S$4="", SUMIFS('무신사 메타 광고'!$K:$K, '무신사 메타 광고'!$C:$C, $R897),SUMIFS('무신사 메타 광고'!$K:$K,'무신사 메타 광고'!$I:$I,$S$4,'무신사 메타 광고'!$C:$C,$R897))</f>
        <v>0</v>
      </c>
      <c r="X897" s="10">
        <f>IF($S$4="", SUMIFS('무신사 메타 광고'!$N:$N, '무신사 메타 광고'!$C:$C, $R897),SUMIFS('무신사 메타 광고'!$N:$N,'무신사 메타 광고'!$I:$I,$S$4,'무신사 메타 광고'!$C:$C,$R897))</f>
        <v>0</v>
      </c>
      <c r="Y897" s="11">
        <f t="shared" si="44"/>
        <v>0</v>
      </c>
      <c r="Z897" s="12" t="str">
        <f t="shared" si="48"/>
        <v xml:space="preserve"> </v>
      </c>
      <c r="AB897" s="10">
        <f>IF($S$4="", SUMIFS('무신사 메타 광고'!$X:$X, '무신사 메타 광고'!$C:$C, $R897),SUMIFS('무신사 메타 광고'!$X:$X,'무신사 메타 광고'!$I:$I,$S$4,'무신사 메타 광고'!$C:$C,$R897))</f>
        <v>0</v>
      </c>
      <c r="AC897" s="11">
        <f t="shared" si="45"/>
        <v>0</v>
      </c>
    </row>
    <row r="898" spans="2:29">
      <c r="B898" s="9"/>
      <c r="C898" s="10">
        <f>IF($C$4="", SUMIFS('무신사 메타 광고'!$L:$L, '무신사 메타 광고'!$D:$D, $B898), SUMIFS('무신사 메타 광고'!$L:$L, '무신사 메타 광고'!$I:$I, $C$4, '무신사 메타 광고'!$D:$D, $B898))</f>
        <v>0</v>
      </c>
      <c r="D898" s="10">
        <f>IF($C$4="", SUMIFS('무신사 메타 광고'!$V:$V, '무신사 메타 광고'!$D:$D, $B898), SUMIFS('무신사 메타 광고'!$V:$V,'무신사 메타 광고'!$I:$I,$C$4,'무신사 메타 광고'!$D:$D,$B898))</f>
        <v>0</v>
      </c>
      <c r="E898" s="11">
        <f t="shared" si="38"/>
        <v>0</v>
      </c>
      <c r="F898" s="12" t="str">
        <f t="shared" si="46"/>
        <v xml:space="preserve"> </v>
      </c>
      <c r="G898" s="10">
        <f>IF($C$4="", SUMIFS('무신사 메타 광고'!$K:$K, '무신사 메타 광고'!$D:$D, $B898), SUMIFS('무신사 메타 광고'!$K:$K,'무신사 메타 광고'!$I:$I,$C$4,'무신사 메타 광고'!D:D,$B898))</f>
        <v>0</v>
      </c>
      <c r="H898" s="10">
        <f>IF($C$4="", SUMIFS('무신사 메타 광고'!$N:$N, '무신사 메타 광고'!$D:$D, $B898),SUMIFS('무신사 메타 광고'!$N:$N,'무신사 메타 광고'!$I:$I,$C$4,'무신사 메타 광고'!$D:$D,$B898))</f>
        <v>0</v>
      </c>
      <c r="I898" s="10">
        <f>IF($C$4="", SUMIFS('무신사 메타 광고'!$U:$U, '무신사 메타 광고'!$D:$D, $B898),SUMIFS('무신사 메타 광고'!$U:$U,'무신사 메타 광고'!$I:$I,$C$4,'무신사 메타 광고'!$D:$D,$B898))</f>
        <v>0</v>
      </c>
      <c r="J898" s="11">
        <f t="shared" si="39"/>
        <v>0</v>
      </c>
      <c r="K898" s="11">
        <f t="shared" si="40"/>
        <v>0</v>
      </c>
      <c r="L898" s="12" t="str">
        <f t="shared" si="41"/>
        <v xml:space="preserve"> </v>
      </c>
      <c r="N898" s="10">
        <f>IF($C$4="", SUMIFS('무신사 메타 광고'!$X:$X, '무신사 메타 광고'!$D:$D, $B898),SUMIFS('무신사 메타 광고'!$X:$X,'무신사 메타 광고'!I:I,$C$4,'무신사 메타 광고'!D:D,$B898))</f>
        <v>0</v>
      </c>
      <c r="O898" s="11">
        <f t="shared" si="42"/>
        <v>0</v>
      </c>
      <c r="R898" s="13"/>
      <c r="S898" s="10">
        <f>IF($S$4="", SUMIFS('무신사 메타 광고'!$L:$L, '무신사 메타 광고'!$C:$C, $R898),SUMIFS('무신사 메타 광고'!L:L,'무신사 메타 광고'!$I:$I,$S$4,'무신사 메타 광고'!$C:$C,$R898))</f>
        <v>0</v>
      </c>
      <c r="T898" s="10">
        <f>IF($S$4="", SUMIFS('무신사 메타 광고'!$V:$V, '무신사 메타 광고'!$C:$C, $R898),SUMIFS('무신사 메타 광고'!$V:$V,'무신사 메타 광고'!$I:$I,$S$4,'무신사 메타 광고'!$C:$C,$R898))</f>
        <v>0</v>
      </c>
      <c r="U898" s="11">
        <f t="shared" si="43"/>
        <v>0</v>
      </c>
      <c r="V898" s="12" t="str">
        <f t="shared" si="47"/>
        <v xml:space="preserve"> </v>
      </c>
      <c r="W898" s="10">
        <f>IF($S$4="", SUMIFS('무신사 메타 광고'!$K:$K, '무신사 메타 광고'!$C:$C, $R898),SUMIFS('무신사 메타 광고'!$K:$K,'무신사 메타 광고'!$I:$I,$S$4,'무신사 메타 광고'!$C:$C,$R898))</f>
        <v>0</v>
      </c>
      <c r="X898" s="10">
        <f>IF($S$4="", SUMIFS('무신사 메타 광고'!$N:$N, '무신사 메타 광고'!$C:$C, $R898),SUMIFS('무신사 메타 광고'!$N:$N,'무신사 메타 광고'!$I:$I,$S$4,'무신사 메타 광고'!$C:$C,$R898))</f>
        <v>0</v>
      </c>
      <c r="Y898" s="11">
        <f t="shared" si="44"/>
        <v>0</v>
      </c>
      <c r="Z898" s="12" t="str">
        <f t="shared" si="48"/>
        <v xml:space="preserve"> </v>
      </c>
      <c r="AB898" s="10">
        <f>IF($S$4="", SUMIFS('무신사 메타 광고'!$X:$X, '무신사 메타 광고'!$C:$C, $R898),SUMIFS('무신사 메타 광고'!$X:$X,'무신사 메타 광고'!$I:$I,$S$4,'무신사 메타 광고'!$C:$C,$R898))</f>
        <v>0</v>
      </c>
      <c r="AC898" s="11">
        <f t="shared" si="45"/>
        <v>0</v>
      </c>
    </row>
    <row r="899" spans="2:29">
      <c r="B899" s="9"/>
      <c r="C899" s="10">
        <f>IF($C$4="", SUMIFS('무신사 메타 광고'!$L:$L, '무신사 메타 광고'!$D:$D, $B899), SUMIFS('무신사 메타 광고'!$L:$L, '무신사 메타 광고'!$I:$I, $C$4, '무신사 메타 광고'!$D:$D, $B899))</f>
        <v>0</v>
      </c>
      <c r="D899" s="10">
        <f>IF($C$4="", SUMIFS('무신사 메타 광고'!$V:$V, '무신사 메타 광고'!$D:$D, $B899), SUMIFS('무신사 메타 광고'!$V:$V,'무신사 메타 광고'!$I:$I,$C$4,'무신사 메타 광고'!$D:$D,$B899))</f>
        <v>0</v>
      </c>
      <c r="E899" s="11">
        <f t="shared" si="38"/>
        <v>0</v>
      </c>
      <c r="F899" s="12" t="str">
        <f t="shared" si="46"/>
        <v xml:space="preserve"> </v>
      </c>
      <c r="G899" s="10">
        <f>IF($C$4="", SUMIFS('무신사 메타 광고'!$K:$K, '무신사 메타 광고'!$D:$D, $B899), SUMIFS('무신사 메타 광고'!$K:$K,'무신사 메타 광고'!$I:$I,$C$4,'무신사 메타 광고'!D:D,$B899))</f>
        <v>0</v>
      </c>
      <c r="H899" s="10">
        <f>IF($C$4="", SUMIFS('무신사 메타 광고'!$N:$N, '무신사 메타 광고'!$D:$D, $B899),SUMIFS('무신사 메타 광고'!$N:$N,'무신사 메타 광고'!$I:$I,$C$4,'무신사 메타 광고'!$D:$D,$B899))</f>
        <v>0</v>
      </c>
      <c r="I899" s="10">
        <f>IF($C$4="", SUMIFS('무신사 메타 광고'!$U:$U, '무신사 메타 광고'!$D:$D, $B899),SUMIFS('무신사 메타 광고'!$U:$U,'무신사 메타 광고'!$I:$I,$C$4,'무신사 메타 광고'!$D:$D,$B899))</f>
        <v>0</v>
      </c>
      <c r="J899" s="11">
        <f t="shared" si="39"/>
        <v>0</v>
      </c>
      <c r="K899" s="11">
        <f t="shared" si="40"/>
        <v>0</v>
      </c>
      <c r="L899" s="12" t="str">
        <f t="shared" si="41"/>
        <v xml:space="preserve"> </v>
      </c>
      <c r="N899" s="10">
        <f>IF($C$4="", SUMIFS('무신사 메타 광고'!$X:$X, '무신사 메타 광고'!$D:$D, $B899),SUMIFS('무신사 메타 광고'!$X:$X,'무신사 메타 광고'!I:I,$C$4,'무신사 메타 광고'!D:D,$B899))</f>
        <v>0</v>
      </c>
      <c r="O899" s="11">
        <f t="shared" si="42"/>
        <v>0</v>
      </c>
      <c r="R899" s="13"/>
      <c r="S899" s="10">
        <f>IF($S$4="", SUMIFS('무신사 메타 광고'!$L:$L, '무신사 메타 광고'!$C:$C, $R899),SUMIFS('무신사 메타 광고'!L:L,'무신사 메타 광고'!$I:$I,$S$4,'무신사 메타 광고'!$C:$C,$R899))</f>
        <v>0</v>
      </c>
      <c r="T899" s="10">
        <f>IF($S$4="", SUMIFS('무신사 메타 광고'!$V:$V, '무신사 메타 광고'!$C:$C, $R899),SUMIFS('무신사 메타 광고'!$V:$V,'무신사 메타 광고'!$I:$I,$S$4,'무신사 메타 광고'!$C:$C,$R899))</f>
        <v>0</v>
      </c>
      <c r="U899" s="11">
        <f t="shared" si="43"/>
        <v>0</v>
      </c>
      <c r="V899" s="12" t="str">
        <f t="shared" si="47"/>
        <v xml:space="preserve"> </v>
      </c>
      <c r="W899" s="10">
        <f>IF($S$4="", SUMIFS('무신사 메타 광고'!$K:$K, '무신사 메타 광고'!$C:$C, $R899),SUMIFS('무신사 메타 광고'!$K:$K,'무신사 메타 광고'!$I:$I,$S$4,'무신사 메타 광고'!$C:$C,$R899))</f>
        <v>0</v>
      </c>
      <c r="X899" s="10">
        <f>IF($S$4="", SUMIFS('무신사 메타 광고'!$N:$N, '무신사 메타 광고'!$C:$C, $R899),SUMIFS('무신사 메타 광고'!$N:$N,'무신사 메타 광고'!$I:$I,$S$4,'무신사 메타 광고'!$C:$C,$R899))</f>
        <v>0</v>
      </c>
      <c r="Y899" s="11">
        <f t="shared" si="44"/>
        <v>0</v>
      </c>
      <c r="Z899" s="12" t="str">
        <f t="shared" si="48"/>
        <v xml:space="preserve"> </v>
      </c>
      <c r="AB899" s="10">
        <f>IF($S$4="", SUMIFS('무신사 메타 광고'!$X:$X, '무신사 메타 광고'!$C:$C, $R899),SUMIFS('무신사 메타 광고'!$X:$X,'무신사 메타 광고'!$I:$I,$S$4,'무신사 메타 광고'!$C:$C,$R899))</f>
        <v>0</v>
      </c>
      <c r="AC899" s="11">
        <f t="shared" si="45"/>
        <v>0</v>
      </c>
    </row>
    <row r="900" spans="2:29">
      <c r="B900" s="9"/>
      <c r="C900" s="10">
        <f>IF($C$4="", SUMIFS('무신사 메타 광고'!$L:$L, '무신사 메타 광고'!$D:$D, $B900), SUMIFS('무신사 메타 광고'!$L:$L, '무신사 메타 광고'!$I:$I, $C$4, '무신사 메타 광고'!$D:$D, $B900))</f>
        <v>0</v>
      </c>
      <c r="D900" s="10">
        <f>IF($C$4="", SUMIFS('무신사 메타 광고'!$V:$V, '무신사 메타 광고'!$D:$D, $B900), SUMIFS('무신사 메타 광고'!$V:$V,'무신사 메타 광고'!$I:$I,$C$4,'무신사 메타 광고'!$D:$D,$B900))</f>
        <v>0</v>
      </c>
      <c r="E900" s="11">
        <f t="shared" si="38"/>
        <v>0</v>
      </c>
      <c r="F900" s="12" t="str">
        <f t="shared" si="46"/>
        <v xml:space="preserve"> </v>
      </c>
      <c r="G900" s="10">
        <f>IF($C$4="", SUMIFS('무신사 메타 광고'!$K:$K, '무신사 메타 광고'!$D:$D, $B900), SUMIFS('무신사 메타 광고'!$K:$K,'무신사 메타 광고'!$I:$I,$C$4,'무신사 메타 광고'!D:D,$B900))</f>
        <v>0</v>
      </c>
      <c r="H900" s="10">
        <f>IF($C$4="", SUMIFS('무신사 메타 광고'!$N:$N, '무신사 메타 광고'!$D:$D, $B900),SUMIFS('무신사 메타 광고'!$N:$N,'무신사 메타 광고'!$I:$I,$C$4,'무신사 메타 광고'!$D:$D,$B900))</f>
        <v>0</v>
      </c>
      <c r="I900" s="10">
        <f>IF($C$4="", SUMIFS('무신사 메타 광고'!$U:$U, '무신사 메타 광고'!$D:$D, $B900),SUMIFS('무신사 메타 광고'!$U:$U,'무신사 메타 광고'!$I:$I,$C$4,'무신사 메타 광고'!$D:$D,$B900))</f>
        <v>0</v>
      </c>
      <c r="J900" s="11">
        <f t="shared" si="39"/>
        <v>0</v>
      </c>
      <c r="K900" s="11">
        <f t="shared" si="40"/>
        <v>0</v>
      </c>
      <c r="L900" s="12" t="str">
        <f t="shared" si="41"/>
        <v xml:space="preserve"> </v>
      </c>
      <c r="N900" s="10">
        <f>IF($C$4="", SUMIFS('무신사 메타 광고'!$X:$X, '무신사 메타 광고'!$D:$D, $B900),SUMIFS('무신사 메타 광고'!$X:$X,'무신사 메타 광고'!I:I,$C$4,'무신사 메타 광고'!D:D,$B900))</f>
        <v>0</v>
      </c>
      <c r="O900" s="11">
        <f t="shared" si="42"/>
        <v>0</v>
      </c>
      <c r="R900" s="13"/>
      <c r="S900" s="10">
        <f>IF($S$4="", SUMIFS('무신사 메타 광고'!$L:$L, '무신사 메타 광고'!$C:$C, $R900),SUMIFS('무신사 메타 광고'!L:L,'무신사 메타 광고'!$I:$I,$S$4,'무신사 메타 광고'!$C:$C,$R900))</f>
        <v>0</v>
      </c>
      <c r="T900" s="10">
        <f>IF($S$4="", SUMIFS('무신사 메타 광고'!$V:$V, '무신사 메타 광고'!$C:$C, $R900),SUMIFS('무신사 메타 광고'!$V:$V,'무신사 메타 광고'!$I:$I,$S$4,'무신사 메타 광고'!$C:$C,$R900))</f>
        <v>0</v>
      </c>
      <c r="U900" s="11">
        <f t="shared" si="43"/>
        <v>0</v>
      </c>
      <c r="V900" s="12" t="str">
        <f t="shared" si="47"/>
        <v xml:space="preserve"> </v>
      </c>
      <c r="W900" s="10">
        <f>IF($S$4="", SUMIFS('무신사 메타 광고'!$K:$K, '무신사 메타 광고'!$C:$C, $R900),SUMIFS('무신사 메타 광고'!$K:$K,'무신사 메타 광고'!$I:$I,$S$4,'무신사 메타 광고'!$C:$C,$R900))</f>
        <v>0</v>
      </c>
      <c r="X900" s="10">
        <f>IF($S$4="", SUMIFS('무신사 메타 광고'!$N:$N, '무신사 메타 광고'!$C:$C, $R900),SUMIFS('무신사 메타 광고'!$N:$N,'무신사 메타 광고'!$I:$I,$S$4,'무신사 메타 광고'!$C:$C,$R900))</f>
        <v>0</v>
      </c>
      <c r="Y900" s="11">
        <f t="shared" si="44"/>
        <v>0</v>
      </c>
      <c r="Z900" s="12" t="str">
        <f t="shared" si="48"/>
        <v xml:space="preserve"> </v>
      </c>
      <c r="AB900" s="10">
        <f>IF($S$4="", SUMIFS('무신사 메타 광고'!$X:$X, '무신사 메타 광고'!$C:$C, $R900),SUMIFS('무신사 메타 광고'!$X:$X,'무신사 메타 광고'!$I:$I,$S$4,'무신사 메타 광고'!$C:$C,$R900))</f>
        <v>0</v>
      </c>
      <c r="AC900" s="11">
        <f t="shared" si="45"/>
        <v>0</v>
      </c>
    </row>
    <row r="901" spans="2:29">
      <c r="B901" s="9"/>
      <c r="C901" s="10">
        <f>IF($C$4="", SUMIFS('무신사 메타 광고'!$L:$L, '무신사 메타 광고'!$D:$D, $B901), SUMIFS('무신사 메타 광고'!$L:$L, '무신사 메타 광고'!$I:$I, $C$4, '무신사 메타 광고'!$D:$D, $B901))</f>
        <v>0</v>
      </c>
      <c r="D901" s="10">
        <f>IF($C$4="", SUMIFS('무신사 메타 광고'!$V:$V, '무신사 메타 광고'!$D:$D, $B901), SUMIFS('무신사 메타 광고'!$V:$V,'무신사 메타 광고'!$I:$I,$C$4,'무신사 메타 광고'!$D:$D,$B901))</f>
        <v>0</v>
      </c>
      <c r="E901" s="11">
        <f t="shared" si="38"/>
        <v>0</v>
      </c>
      <c r="F901" s="12" t="str">
        <f t="shared" si="46"/>
        <v xml:space="preserve"> </v>
      </c>
      <c r="G901" s="10">
        <f>IF($C$4="", SUMIFS('무신사 메타 광고'!$K:$K, '무신사 메타 광고'!$D:$D, $B901), SUMIFS('무신사 메타 광고'!$K:$K,'무신사 메타 광고'!$I:$I,$C$4,'무신사 메타 광고'!D:D,$B901))</f>
        <v>0</v>
      </c>
      <c r="H901" s="10">
        <f>IF($C$4="", SUMIFS('무신사 메타 광고'!$N:$N, '무신사 메타 광고'!$D:$D, $B901),SUMIFS('무신사 메타 광고'!$N:$N,'무신사 메타 광고'!$I:$I,$C$4,'무신사 메타 광고'!$D:$D,$B901))</f>
        <v>0</v>
      </c>
      <c r="I901" s="10">
        <f>IF($C$4="", SUMIFS('무신사 메타 광고'!$U:$U, '무신사 메타 광고'!$D:$D, $B901),SUMIFS('무신사 메타 광고'!$U:$U,'무신사 메타 광고'!$I:$I,$C$4,'무신사 메타 광고'!$D:$D,$B901))</f>
        <v>0</v>
      </c>
      <c r="J901" s="11">
        <f t="shared" si="39"/>
        <v>0</v>
      </c>
      <c r="K901" s="11">
        <f t="shared" si="40"/>
        <v>0</v>
      </c>
      <c r="L901" s="12" t="str">
        <f t="shared" si="41"/>
        <v xml:space="preserve"> </v>
      </c>
      <c r="N901" s="10">
        <f>IF($C$4="", SUMIFS('무신사 메타 광고'!$X:$X, '무신사 메타 광고'!$D:$D, $B901),SUMIFS('무신사 메타 광고'!$X:$X,'무신사 메타 광고'!I:I,$C$4,'무신사 메타 광고'!D:D,$B901))</f>
        <v>0</v>
      </c>
      <c r="O901" s="11">
        <f t="shared" si="42"/>
        <v>0</v>
      </c>
      <c r="R901" s="13"/>
      <c r="S901" s="10">
        <f>IF($S$4="", SUMIFS('무신사 메타 광고'!$L:$L, '무신사 메타 광고'!$C:$C, $R901),SUMIFS('무신사 메타 광고'!L:L,'무신사 메타 광고'!$I:$I,$S$4,'무신사 메타 광고'!$C:$C,$R901))</f>
        <v>0</v>
      </c>
      <c r="T901" s="10">
        <f>IF($S$4="", SUMIFS('무신사 메타 광고'!$V:$V, '무신사 메타 광고'!$C:$C, $R901),SUMIFS('무신사 메타 광고'!$V:$V,'무신사 메타 광고'!$I:$I,$S$4,'무신사 메타 광고'!$C:$C,$R901))</f>
        <v>0</v>
      </c>
      <c r="U901" s="11">
        <f t="shared" si="43"/>
        <v>0</v>
      </c>
      <c r="V901" s="12" t="str">
        <f t="shared" si="47"/>
        <v xml:space="preserve"> </v>
      </c>
      <c r="W901" s="10">
        <f>IF($S$4="", SUMIFS('무신사 메타 광고'!$K:$K, '무신사 메타 광고'!$C:$C, $R901),SUMIFS('무신사 메타 광고'!$K:$K,'무신사 메타 광고'!$I:$I,$S$4,'무신사 메타 광고'!$C:$C,$R901))</f>
        <v>0</v>
      </c>
      <c r="X901" s="10">
        <f>IF($S$4="", SUMIFS('무신사 메타 광고'!$N:$N, '무신사 메타 광고'!$C:$C, $R901),SUMIFS('무신사 메타 광고'!$N:$N,'무신사 메타 광고'!$I:$I,$S$4,'무신사 메타 광고'!$C:$C,$R901))</f>
        <v>0</v>
      </c>
      <c r="Y901" s="11">
        <f t="shared" si="44"/>
        <v>0</v>
      </c>
      <c r="Z901" s="12" t="str">
        <f t="shared" si="48"/>
        <v xml:space="preserve"> </v>
      </c>
      <c r="AB901" s="10">
        <f>IF($S$4="", SUMIFS('무신사 메타 광고'!$X:$X, '무신사 메타 광고'!$C:$C, $R901),SUMIFS('무신사 메타 광고'!$X:$X,'무신사 메타 광고'!$I:$I,$S$4,'무신사 메타 광고'!$C:$C,$R901))</f>
        <v>0</v>
      </c>
      <c r="AC901" s="11">
        <f t="shared" si="45"/>
        <v>0</v>
      </c>
    </row>
    <row r="902" spans="2:29">
      <c r="B902" s="9"/>
      <c r="C902" s="10">
        <f>IF($C$4="", SUMIFS('무신사 메타 광고'!$L:$L, '무신사 메타 광고'!$D:$D, $B902), SUMIFS('무신사 메타 광고'!$L:$L, '무신사 메타 광고'!$I:$I, $C$4, '무신사 메타 광고'!$D:$D, $B902))</f>
        <v>0</v>
      </c>
      <c r="D902" s="10">
        <f>IF($C$4="", SUMIFS('무신사 메타 광고'!$V:$V, '무신사 메타 광고'!$D:$D, $B902), SUMIFS('무신사 메타 광고'!$V:$V,'무신사 메타 광고'!$I:$I,$C$4,'무신사 메타 광고'!$D:$D,$B902))</f>
        <v>0</v>
      </c>
      <c r="E902" s="11">
        <f t="shared" si="38"/>
        <v>0</v>
      </c>
      <c r="F902" s="12" t="str">
        <f t="shared" si="46"/>
        <v xml:space="preserve"> </v>
      </c>
      <c r="G902" s="10">
        <f>IF($C$4="", SUMIFS('무신사 메타 광고'!$K:$K, '무신사 메타 광고'!$D:$D, $B902), SUMIFS('무신사 메타 광고'!$K:$K,'무신사 메타 광고'!$I:$I,$C$4,'무신사 메타 광고'!D:D,$B902))</f>
        <v>0</v>
      </c>
      <c r="H902" s="10">
        <f>IF($C$4="", SUMIFS('무신사 메타 광고'!$N:$N, '무신사 메타 광고'!$D:$D, $B902),SUMIFS('무신사 메타 광고'!$N:$N,'무신사 메타 광고'!$I:$I,$C$4,'무신사 메타 광고'!$D:$D,$B902))</f>
        <v>0</v>
      </c>
      <c r="I902" s="10">
        <f>IF($C$4="", SUMIFS('무신사 메타 광고'!$U:$U, '무신사 메타 광고'!$D:$D, $B902),SUMIFS('무신사 메타 광고'!$U:$U,'무신사 메타 광고'!$I:$I,$C$4,'무신사 메타 광고'!$D:$D,$B902))</f>
        <v>0</v>
      </c>
      <c r="J902" s="11">
        <f t="shared" si="39"/>
        <v>0</v>
      </c>
      <c r="K902" s="11">
        <f t="shared" si="40"/>
        <v>0</v>
      </c>
      <c r="L902" s="12" t="str">
        <f t="shared" si="41"/>
        <v xml:space="preserve"> </v>
      </c>
      <c r="N902" s="10">
        <f>IF($C$4="", SUMIFS('무신사 메타 광고'!$X:$X, '무신사 메타 광고'!$D:$D, $B902),SUMIFS('무신사 메타 광고'!$X:$X,'무신사 메타 광고'!I:I,$C$4,'무신사 메타 광고'!D:D,$B902))</f>
        <v>0</v>
      </c>
      <c r="O902" s="11">
        <f t="shared" si="42"/>
        <v>0</v>
      </c>
      <c r="R902" s="13"/>
      <c r="S902" s="10">
        <f>IF($S$4="", SUMIFS('무신사 메타 광고'!$L:$L, '무신사 메타 광고'!$C:$C, $R902),SUMIFS('무신사 메타 광고'!L:L,'무신사 메타 광고'!$I:$I,$S$4,'무신사 메타 광고'!$C:$C,$R902))</f>
        <v>0</v>
      </c>
      <c r="T902" s="10">
        <f>IF($S$4="", SUMIFS('무신사 메타 광고'!$V:$V, '무신사 메타 광고'!$C:$C, $R902),SUMIFS('무신사 메타 광고'!$V:$V,'무신사 메타 광고'!$I:$I,$S$4,'무신사 메타 광고'!$C:$C,$R902))</f>
        <v>0</v>
      </c>
      <c r="U902" s="11">
        <f t="shared" si="43"/>
        <v>0</v>
      </c>
      <c r="V902" s="12" t="str">
        <f t="shared" si="47"/>
        <v xml:space="preserve"> </v>
      </c>
      <c r="W902" s="10">
        <f>IF($S$4="", SUMIFS('무신사 메타 광고'!$K:$K, '무신사 메타 광고'!$C:$C, $R902),SUMIFS('무신사 메타 광고'!$K:$K,'무신사 메타 광고'!$I:$I,$S$4,'무신사 메타 광고'!$C:$C,$R902))</f>
        <v>0</v>
      </c>
      <c r="X902" s="10">
        <f>IF($S$4="", SUMIFS('무신사 메타 광고'!$N:$N, '무신사 메타 광고'!$C:$C, $R902),SUMIFS('무신사 메타 광고'!$N:$N,'무신사 메타 광고'!$I:$I,$S$4,'무신사 메타 광고'!$C:$C,$R902))</f>
        <v>0</v>
      </c>
      <c r="Y902" s="11">
        <f t="shared" si="44"/>
        <v>0</v>
      </c>
      <c r="Z902" s="12" t="str">
        <f t="shared" si="48"/>
        <v xml:space="preserve"> </v>
      </c>
      <c r="AB902" s="10">
        <f>IF($S$4="", SUMIFS('무신사 메타 광고'!$X:$X, '무신사 메타 광고'!$C:$C, $R902),SUMIFS('무신사 메타 광고'!$X:$X,'무신사 메타 광고'!$I:$I,$S$4,'무신사 메타 광고'!$C:$C,$R902))</f>
        <v>0</v>
      </c>
      <c r="AC902" s="11">
        <f t="shared" si="45"/>
        <v>0</v>
      </c>
    </row>
    <row r="903" spans="2:29">
      <c r="B903" s="9"/>
      <c r="C903" s="10">
        <f>IF($C$4="", SUMIFS('무신사 메타 광고'!$L:$L, '무신사 메타 광고'!$D:$D, $B903), SUMIFS('무신사 메타 광고'!$L:$L, '무신사 메타 광고'!$I:$I, $C$4, '무신사 메타 광고'!$D:$D, $B903))</f>
        <v>0</v>
      </c>
      <c r="D903" s="10">
        <f>IF($C$4="", SUMIFS('무신사 메타 광고'!$V:$V, '무신사 메타 광고'!$D:$D, $B903), SUMIFS('무신사 메타 광고'!$V:$V,'무신사 메타 광고'!$I:$I,$C$4,'무신사 메타 광고'!$D:$D,$B903))</f>
        <v>0</v>
      </c>
      <c r="E903" s="11">
        <f t="shared" si="38"/>
        <v>0</v>
      </c>
      <c r="F903" s="12" t="str">
        <f t="shared" si="46"/>
        <v xml:space="preserve"> </v>
      </c>
      <c r="G903" s="10">
        <f>IF($C$4="", SUMIFS('무신사 메타 광고'!$K:$K, '무신사 메타 광고'!$D:$D, $B903), SUMIFS('무신사 메타 광고'!$K:$K,'무신사 메타 광고'!$I:$I,$C$4,'무신사 메타 광고'!D:D,$B903))</f>
        <v>0</v>
      </c>
      <c r="H903" s="10">
        <f>IF($C$4="", SUMIFS('무신사 메타 광고'!$N:$N, '무신사 메타 광고'!$D:$D, $B903),SUMIFS('무신사 메타 광고'!$N:$N,'무신사 메타 광고'!$I:$I,$C$4,'무신사 메타 광고'!$D:$D,$B903))</f>
        <v>0</v>
      </c>
      <c r="I903" s="10">
        <f>IF($C$4="", SUMIFS('무신사 메타 광고'!$U:$U, '무신사 메타 광고'!$D:$D, $B903),SUMIFS('무신사 메타 광고'!$U:$U,'무신사 메타 광고'!$I:$I,$C$4,'무신사 메타 광고'!$D:$D,$B903))</f>
        <v>0</v>
      </c>
      <c r="J903" s="11">
        <f t="shared" si="39"/>
        <v>0</v>
      </c>
      <c r="K903" s="11">
        <f t="shared" si="40"/>
        <v>0</v>
      </c>
      <c r="L903" s="12" t="str">
        <f t="shared" si="41"/>
        <v xml:space="preserve"> </v>
      </c>
      <c r="N903" s="10">
        <f>IF($C$4="", SUMIFS('무신사 메타 광고'!$X:$X, '무신사 메타 광고'!$D:$D, $B903),SUMIFS('무신사 메타 광고'!$X:$X,'무신사 메타 광고'!I:I,$C$4,'무신사 메타 광고'!D:D,$B903))</f>
        <v>0</v>
      </c>
      <c r="O903" s="11">
        <f t="shared" si="42"/>
        <v>0</v>
      </c>
      <c r="R903" s="13"/>
      <c r="S903" s="10">
        <f>IF($S$4="", SUMIFS('무신사 메타 광고'!$L:$L, '무신사 메타 광고'!$C:$C, $R903),SUMIFS('무신사 메타 광고'!L:L,'무신사 메타 광고'!$I:$I,$S$4,'무신사 메타 광고'!$C:$C,$R903))</f>
        <v>0</v>
      </c>
      <c r="T903" s="10">
        <f>IF($S$4="", SUMIFS('무신사 메타 광고'!$V:$V, '무신사 메타 광고'!$C:$C, $R903),SUMIFS('무신사 메타 광고'!$V:$V,'무신사 메타 광고'!$I:$I,$S$4,'무신사 메타 광고'!$C:$C,$R903))</f>
        <v>0</v>
      </c>
      <c r="U903" s="11">
        <f t="shared" si="43"/>
        <v>0</v>
      </c>
      <c r="V903" s="12" t="str">
        <f t="shared" si="47"/>
        <v xml:space="preserve"> </v>
      </c>
      <c r="W903" s="10">
        <f>IF($S$4="", SUMIFS('무신사 메타 광고'!$K:$K, '무신사 메타 광고'!$C:$C, $R903),SUMIFS('무신사 메타 광고'!$K:$K,'무신사 메타 광고'!$I:$I,$S$4,'무신사 메타 광고'!$C:$C,$R903))</f>
        <v>0</v>
      </c>
      <c r="X903" s="10">
        <f>IF($S$4="", SUMIFS('무신사 메타 광고'!$N:$N, '무신사 메타 광고'!$C:$C, $R903),SUMIFS('무신사 메타 광고'!$N:$N,'무신사 메타 광고'!$I:$I,$S$4,'무신사 메타 광고'!$C:$C,$R903))</f>
        <v>0</v>
      </c>
      <c r="Y903" s="11">
        <f t="shared" si="44"/>
        <v>0</v>
      </c>
      <c r="Z903" s="12" t="str">
        <f t="shared" si="48"/>
        <v xml:space="preserve"> </v>
      </c>
      <c r="AB903" s="10">
        <f>IF($S$4="", SUMIFS('무신사 메타 광고'!$X:$X, '무신사 메타 광고'!$C:$C, $R903),SUMIFS('무신사 메타 광고'!$X:$X,'무신사 메타 광고'!$I:$I,$S$4,'무신사 메타 광고'!$C:$C,$R903))</f>
        <v>0</v>
      </c>
      <c r="AC903" s="11">
        <f t="shared" si="45"/>
        <v>0</v>
      </c>
    </row>
    <row r="904" spans="2:29">
      <c r="B904" s="9"/>
      <c r="C904" s="10">
        <f>IF($C$4="", SUMIFS('무신사 메타 광고'!$L:$L, '무신사 메타 광고'!$D:$D, $B904), SUMIFS('무신사 메타 광고'!$L:$L, '무신사 메타 광고'!$I:$I, $C$4, '무신사 메타 광고'!$D:$D, $B904))</f>
        <v>0</v>
      </c>
      <c r="D904" s="10">
        <f>IF($C$4="", SUMIFS('무신사 메타 광고'!$V:$V, '무신사 메타 광고'!$D:$D, $B904), SUMIFS('무신사 메타 광고'!$V:$V,'무신사 메타 광고'!$I:$I,$C$4,'무신사 메타 광고'!$D:$D,$B904))</f>
        <v>0</v>
      </c>
      <c r="E904" s="11">
        <f t="shared" si="38"/>
        <v>0</v>
      </c>
      <c r="F904" s="12" t="str">
        <f t="shared" si="46"/>
        <v xml:space="preserve"> </v>
      </c>
      <c r="G904" s="10">
        <f>IF($C$4="", SUMIFS('무신사 메타 광고'!$K:$K, '무신사 메타 광고'!$D:$D, $B904), SUMIFS('무신사 메타 광고'!$K:$K,'무신사 메타 광고'!$I:$I,$C$4,'무신사 메타 광고'!D:D,$B904))</f>
        <v>0</v>
      </c>
      <c r="H904" s="10">
        <f>IF($C$4="", SUMIFS('무신사 메타 광고'!$N:$N, '무신사 메타 광고'!$D:$D, $B904),SUMIFS('무신사 메타 광고'!$N:$N,'무신사 메타 광고'!$I:$I,$C$4,'무신사 메타 광고'!$D:$D,$B904))</f>
        <v>0</v>
      </c>
      <c r="I904" s="10">
        <f>IF($C$4="", SUMIFS('무신사 메타 광고'!$U:$U, '무신사 메타 광고'!$D:$D, $B904),SUMIFS('무신사 메타 광고'!$U:$U,'무신사 메타 광고'!$I:$I,$C$4,'무신사 메타 광고'!$D:$D,$B904))</f>
        <v>0</v>
      </c>
      <c r="J904" s="11">
        <f t="shared" si="39"/>
        <v>0</v>
      </c>
      <c r="K904" s="11">
        <f t="shared" si="40"/>
        <v>0</v>
      </c>
      <c r="L904" s="12" t="str">
        <f t="shared" si="41"/>
        <v xml:space="preserve"> </v>
      </c>
      <c r="N904" s="10">
        <f>IF($C$4="", SUMIFS('무신사 메타 광고'!$X:$X, '무신사 메타 광고'!$D:$D, $B904),SUMIFS('무신사 메타 광고'!$X:$X,'무신사 메타 광고'!I:I,$C$4,'무신사 메타 광고'!D:D,$B904))</f>
        <v>0</v>
      </c>
      <c r="O904" s="11">
        <f t="shared" si="42"/>
        <v>0</v>
      </c>
      <c r="R904" s="13"/>
      <c r="S904" s="10">
        <f>IF($S$4="", SUMIFS('무신사 메타 광고'!$L:$L, '무신사 메타 광고'!$C:$C, $R904),SUMIFS('무신사 메타 광고'!L:L,'무신사 메타 광고'!$I:$I,$S$4,'무신사 메타 광고'!$C:$C,$R904))</f>
        <v>0</v>
      </c>
      <c r="T904" s="10">
        <f>IF($S$4="", SUMIFS('무신사 메타 광고'!$V:$V, '무신사 메타 광고'!$C:$C, $R904),SUMIFS('무신사 메타 광고'!$V:$V,'무신사 메타 광고'!$I:$I,$S$4,'무신사 메타 광고'!$C:$C,$R904))</f>
        <v>0</v>
      </c>
      <c r="U904" s="11">
        <f t="shared" si="43"/>
        <v>0</v>
      </c>
      <c r="V904" s="12" t="str">
        <f t="shared" si="47"/>
        <v xml:space="preserve"> </v>
      </c>
      <c r="W904" s="10">
        <f>IF($S$4="", SUMIFS('무신사 메타 광고'!$K:$K, '무신사 메타 광고'!$C:$C, $R904),SUMIFS('무신사 메타 광고'!$K:$K,'무신사 메타 광고'!$I:$I,$S$4,'무신사 메타 광고'!$C:$C,$R904))</f>
        <v>0</v>
      </c>
      <c r="X904" s="10">
        <f>IF($S$4="", SUMIFS('무신사 메타 광고'!$N:$N, '무신사 메타 광고'!$C:$C, $R904),SUMIFS('무신사 메타 광고'!$N:$N,'무신사 메타 광고'!$I:$I,$S$4,'무신사 메타 광고'!$C:$C,$R904))</f>
        <v>0</v>
      </c>
      <c r="Y904" s="11">
        <f t="shared" si="44"/>
        <v>0</v>
      </c>
      <c r="Z904" s="12" t="str">
        <f t="shared" si="48"/>
        <v xml:space="preserve"> </v>
      </c>
      <c r="AB904" s="10">
        <f>IF($S$4="", SUMIFS('무신사 메타 광고'!$X:$X, '무신사 메타 광고'!$C:$C, $R904),SUMIFS('무신사 메타 광고'!$X:$X,'무신사 메타 광고'!$I:$I,$S$4,'무신사 메타 광고'!$C:$C,$R904))</f>
        <v>0</v>
      </c>
      <c r="AC904" s="11">
        <f t="shared" si="45"/>
        <v>0</v>
      </c>
    </row>
    <row r="905" spans="2:29">
      <c r="B905" s="9"/>
      <c r="C905" s="10">
        <f>IF($C$4="", SUMIFS('무신사 메타 광고'!$L:$L, '무신사 메타 광고'!$D:$D, $B905), SUMIFS('무신사 메타 광고'!$L:$L, '무신사 메타 광고'!$I:$I, $C$4, '무신사 메타 광고'!$D:$D, $B905))</f>
        <v>0</v>
      </c>
      <c r="D905" s="10">
        <f>IF($C$4="", SUMIFS('무신사 메타 광고'!$V:$V, '무신사 메타 광고'!$D:$D, $B905), SUMIFS('무신사 메타 광고'!$V:$V,'무신사 메타 광고'!$I:$I,$C$4,'무신사 메타 광고'!$D:$D,$B905))</f>
        <v>0</v>
      </c>
      <c r="E905" s="11">
        <f t="shared" si="38"/>
        <v>0</v>
      </c>
      <c r="F905" s="12" t="str">
        <f t="shared" si="46"/>
        <v xml:space="preserve"> </v>
      </c>
      <c r="G905" s="10">
        <f>IF($C$4="", SUMIFS('무신사 메타 광고'!$K:$K, '무신사 메타 광고'!$D:$D, $B905), SUMIFS('무신사 메타 광고'!$K:$K,'무신사 메타 광고'!$I:$I,$C$4,'무신사 메타 광고'!D:D,$B905))</f>
        <v>0</v>
      </c>
      <c r="H905" s="10">
        <f>IF($C$4="", SUMIFS('무신사 메타 광고'!$N:$N, '무신사 메타 광고'!$D:$D, $B905),SUMIFS('무신사 메타 광고'!$N:$N,'무신사 메타 광고'!$I:$I,$C$4,'무신사 메타 광고'!$D:$D,$B905))</f>
        <v>0</v>
      </c>
      <c r="I905" s="10">
        <f>IF($C$4="", SUMIFS('무신사 메타 광고'!$U:$U, '무신사 메타 광고'!$D:$D, $B905),SUMIFS('무신사 메타 광고'!$U:$U,'무신사 메타 광고'!$I:$I,$C$4,'무신사 메타 광고'!$D:$D,$B905))</f>
        <v>0</v>
      </c>
      <c r="J905" s="11">
        <f t="shared" si="39"/>
        <v>0</v>
      </c>
      <c r="K905" s="11">
        <f t="shared" si="40"/>
        <v>0</v>
      </c>
      <c r="L905" s="12" t="str">
        <f t="shared" si="41"/>
        <v xml:space="preserve"> </v>
      </c>
      <c r="N905" s="10">
        <f>IF($C$4="", SUMIFS('무신사 메타 광고'!$X:$X, '무신사 메타 광고'!$D:$D, $B905),SUMIFS('무신사 메타 광고'!$X:$X,'무신사 메타 광고'!I:I,$C$4,'무신사 메타 광고'!D:D,$B905))</f>
        <v>0</v>
      </c>
      <c r="O905" s="11">
        <f t="shared" si="42"/>
        <v>0</v>
      </c>
      <c r="R905" s="13"/>
      <c r="S905" s="10">
        <f>IF($S$4="", SUMIFS('무신사 메타 광고'!$L:$L, '무신사 메타 광고'!$C:$C, $R905),SUMIFS('무신사 메타 광고'!L:L,'무신사 메타 광고'!$I:$I,$S$4,'무신사 메타 광고'!$C:$C,$R905))</f>
        <v>0</v>
      </c>
      <c r="T905" s="10">
        <f>IF($S$4="", SUMIFS('무신사 메타 광고'!$V:$V, '무신사 메타 광고'!$C:$C, $R905),SUMIFS('무신사 메타 광고'!$V:$V,'무신사 메타 광고'!$I:$I,$S$4,'무신사 메타 광고'!$C:$C,$R905))</f>
        <v>0</v>
      </c>
      <c r="U905" s="11">
        <f t="shared" si="43"/>
        <v>0</v>
      </c>
      <c r="V905" s="12" t="str">
        <f t="shared" si="47"/>
        <v xml:space="preserve"> </v>
      </c>
      <c r="W905" s="10">
        <f>IF($S$4="", SUMIFS('무신사 메타 광고'!$K:$K, '무신사 메타 광고'!$C:$C, $R905),SUMIFS('무신사 메타 광고'!$K:$K,'무신사 메타 광고'!$I:$I,$S$4,'무신사 메타 광고'!$C:$C,$R905))</f>
        <v>0</v>
      </c>
      <c r="X905" s="10">
        <f>IF($S$4="", SUMIFS('무신사 메타 광고'!$N:$N, '무신사 메타 광고'!$C:$C, $R905),SUMIFS('무신사 메타 광고'!$N:$N,'무신사 메타 광고'!$I:$I,$S$4,'무신사 메타 광고'!$C:$C,$R905))</f>
        <v>0</v>
      </c>
      <c r="Y905" s="11">
        <f t="shared" si="44"/>
        <v>0</v>
      </c>
      <c r="Z905" s="12" t="str">
        <f t="shared" si="48"/>
        <v xml:space="preserve"> </v>
      </c>
      <c r="AB905" s="10">
        <f>IF($S$4="", SUMIFS('무신사 메타 광고'!$X:$X, '무신사 메타 광고'!$C:$C, $R905),SUMIFS('무신사 메타 광고'!$X:$X,'무신사 메타 광고'!$I:$I,$S$4,'무신사 메타 광고'!$C:$C,$R905))</f>
        <v>0</v>
      </c>
      <c r="AC905" s="11">
        <f t="shared" si="45"/>
        <v>0</v>
      </c>
    </row>
    <row r="906" spans="2:29">
      <c r="B906" s="9"/>
      <c r="C906" s="10">
        <f>IF($C$4="", SUMIFS('무신사 메타 광고'!$L:$L, '무신사 메타 광고'!$D:$D, $B906), SUMIFS('무신사 메타 광고'!$L:$L, '무신사 메타 광고'!$I:$I, $C$4, '무신사 메타 광고'!$D:$D, $B906))</f>
        <v>0</v>
      </c>
      <c r="D906" s="10">
        <f>IF($C$4="", SUMIFS('무신사 메타 광고'!$V:$V, '무신사 메타 광고'!$D:$D, $B906), SUMIFS('무신사 메타 광고'!$V:$V,'무신사 메타 광고'!$I:$I,$C$4,'무신사 메타 광고'!$D:$D,$B906))</f>
        <v>0</v>
      </c>
      <c r="E906" s="11">
        <f t="shared" si="38"/>
        <v>0</v>
      </c>
      <c r="F906" s="12" t="str">
        <f t="shared" si="46"/>
        <v xml:space="preserve"> </v>
      </c>
      <c r="G906" s="10">
        <f>IF($C$4="", SUMIFS('무신사 메타 광고'!$K:$K, '무신사 메타 광고'!$D:$D, $B906), SUMIFS('무신사 메타 광고'!$K:$K,'무신사 메타 광고'!$I:$I,$C$4,'무신사 메타 광고'!D:D,$B906))</f>
        <v>0</v>
      </c>
      <c r="H906" s="10">
        <f>IF($C$4="", SUMIFS('무신사 메타 광고'!$N:$N, '무신사 메타 광고'!$D:$D, $B906),SUMIFS('무신사 메타 광고'!$N:$N,'무신사 메타 광고'!$I:$I,$C$4,'무신사 메타 광고'!$D:$D,$B906))</f>
        <v>0</v>
      </c>
      <c r="I906" s="10">
        <f>IF($C$4="", SUMIFS('무신사 메타 광고'!$U:$U, '무신사 메타 광고'!$D:$D, $B906),SUMIFS('무신사 메타 광고'!$U:$U,'무신사 메타 광고'!$I:$I,$C$4,'무신사 메타 광고'!$D:$D,$B906))</f>
        <v>0</v>
      </c>
      <c r="J906" s="11">
        <f t="shared" si="39"/>
        <v>0</v>
      </c>
      <c r="K906" s="11">
        <f t="shared" si="40"/>
        <v>0</v>
      </c>
      <c r="L906" s="12" t="str">
        <f t="shared" si="41"/>
        <v xml:space="preserve"> </v>
      </c>
      <c r="N906" s="10">
        <f>IF($C$4="", SUMIFS('무신사 메타 광고'!$X:$X, '무신사 메타 광고'!$D:$D, $B906),SUMIFS('무신사 메타 광고'!$X:$X,'무신사 메타 광고'!I:I,$C$4,'무신사 메타 광고'!D:D,$B906))</f>
        <v>0</v>
      </c>
      <c r="O906" s="11">
        <f t="shared" si="42"/>
        <v>0</v>
      </c>
      <c r="R906" s="13"/>
      <c r="S906" s="10">
        <f>IF($S$4="", SUMIFS('무신사 메타 광고'!$L:$L, '무신사 메타 광고'!$C:$C, $R906),SUMIFS('무신사 메타 광고'!L:L,'무신사 메타 광고'!$I:$I,$S$4,'무신사 메타 광고'!$C:$C,$R906))</f>
        <v>0</v>
      </c>
      <c r="T906" s="10">
        <f>IF($S$4="", SUMIFS('무신사 메타 광고'!$V:$V, '무신사 메타 광고'!$C:$C, $R906),SUMIFS('무신사 메타 광고'!$V:$V,'무신사 메타 광고'!$I:$I,$S$4,'무신사 메타 광고'!$C:$C,$R906))</f>
        <v>0</v>
      </c>
      <c r="U906" s="11">
        <f t="shared" si="43"/>
        <v>0</v>
      </c>
      <c r="V906" s="12" t="str">
        <f t="shared" si="47"/>
        <v xml:space="preserve"> </v>
      </c>
      <c r="W906" s="10">
        <f>IF($S$4="", SUMIFS('무신사 메타 광고'!$K:$K, '무신사 메타 광고'!$C:$C, $R906),SUMIFS('무신사 메타 광고'!$K:$K,'무신사 메타 광고'!$I:$I,$S$4,'무신사 메타 광고'!$C:$C,$R906))</f>
        <v>0</v>
      </c>
      <c r="X906" s="10">
        <f>IF($S$4="", SUMIFS('무신사 메타 광고'!$N:$N, '무신사 메타 광고'!$C:$C, $R906),SUMIFS('무신사 메타 광고'!$N:$N,'무신사 메타 광고'!$I:$I,$S$4,'무신사 메타 광고'!$C:$C,$R906))</f>
        <v>0</v>
      </c>
      <c r="Y906" s="11">
        <f t="shared" si="44"/>
        <v>0</v>
      </c>
      <c r="Z906" s="12" t="str">
        <f t="shared" si="48"/>
        <v xml:space="preserve"> </v>
      </c>
      <c r="AB906" s="10">
        <f>IF($S$4="", SUMIFS('무신사 메타 광고'!$X:$X, '무신사 메타 광고'!$C:$C, $R906),SUMIFS('무신사 메타 광고'!$X:$X,'무신사 메타 광고'!$I:$I,$S$4,'무신사 메타 광고'!$C:$C,$R906))</f>
        <v>0</v>
      </c>
      <c r="AC906" s="11">
        <f t="shared" si="45"/>
        <v>0</v>
      </c>
    </row>
    <row r="907" spans="2:29">
      <c r="B907" s="9"/>
      <c r="C907" s="10">
        <f>IF($C$4="", SUMIFS('무신사 메타 광고'!$L:$L, '무신사 메타 광고'!$D:$D, $B907), SUMIFS('무신사 메타 광고'!$L:$L, '무신사 메타 광고'!$I:$I, $C$4, '무신사 메타 광고'!$D:$D, $B907))</f>
        <v>0</v>
      </c>
      <c r="D907" s="10">
        <f>IF($C$4="", SUMIFS('무신사 메타 광고'!$V:$V, '무신사 메타 광고'!$D:$D, $B907), SUMIFS('무신사 메타 광고'!$V:$V,'무신사 메타 광고'!$I:$I,$C$4,'무신사 메타 광고'!$D:$D,$B907))</f>
        <v>0</v>
      </c>
      <c r="E907" s="11">
        <f t="shared" si="38"/>
        <v>0</v>
      </c>
      <c r="F907" s="12" t="str">
        <f t="shared" si="46"/>
        <v xml:space="preserve"> </v>
      </c>
      <c r="G907" s="10">
        <f>IF($C$4="", SUMIFS('무신사 메타 광고'!$K:$K, '무신사 메타 광고'!$D:$D, $B907), SUMIFS('무신사 메타 광고'!$K:$K,'무신사 메타 광고'!$I:$I,$C$4,'무신사 메타 광고'!D:D,$B907))</f>
        <v>0</v>
      </c>
      <c r="H907" s="10">
        <f>IF($C$4="", SUMIFS('무신사 메타 광고'!$N:$N, '무신사 메타 광고'!$D:$D, $B907),SUMIFS('무신사 메타 광고'!$N:$N,'무신사 메타 광고'!$I:$I,$C$4,'무신사 메타 광고'!$D:$D,$B907))</f>
        <v>0</v>
      </c>
      <c r="I907" s="10">
        <f>IF($C$4="", SUMIFS('무신사 메타 광고'!$U:$U, '무신사 메타 광고'!$D:$D, $B907),SUMIFS('무신사 메타 광고'!$U:$U,'무신사 메타 광고'!$I:$I,$C$4,'무신사 메타 광고'!$D:$D,$B907))</f>
        <v>0</v>
      </c>
      <c r="J907" s="11">
        <f t="shared" si="39"/>
        <v>0</v>
      </c>
      <c r="K907" s="11">
        <f t="shared" si="40"/>
        <v>0</v>
      </c>
      <c r="L907" s="12" t="str">
        <f t="shared" si="41"/>
        <v xml:space="preserve"> </v>
      </c>
      <c r="N907" s="10">
        <f>IF($C$4="", SUMIFS('무신사 메타 광고'!$X:$X, '무신사 메타 광고'!$D:$D, $B907),SUMIFS('무신사 메타 광고'!$X:$X,'무신사 메타 광고'!I:I,$C$4,'무신사 메타 광고'!D:D,$B907))</f>
        <v>0</v>
      </c>
      <c r="O907" s="11">
        <f t="shared" si="42"/>
        <v>0</v>
      </c>
      <c r="R907" s="13"/>
      <c r="S907" s="10">
        <f>IF($S$4="", SUMIFS('무신사 메타 광고'!$L:$L, '무신사 메타 광고'!$C:$C, $R907),SUMIFS('무신사 메타 광고'!L:L,'무신사 메타 광고'!$I:$I,$S$4,'무신사 메타 광고'!$C:$C,$R907))</f>
        <v>0</v>
      </c>
      <c r="T907" s="10">
        <f>IF($S$4="", SUMIFS('무신사 메타 광고'!$V:$V, '무신사 메타 광고'!$C:$C, $R907),SUMIFS('무신사 메타 광고'!$V:$V,'무신사 메타 광고'!$I:$I,$S$4,'무신사 메타 광고'!$C:$C,$R907))</f>
        <v>0</v>
      </c>
      <c r="U907" s="11">
        <f t="shared" si="43"/>
        <v>0</v>
      </c>
      <c r="V907" s="12" t="str">
        <f t="shared" si="47"/>
        <v xml:space="preserve"> </v>
      </c>
      <c r="W907" s="10">
        <f>IF($S$4="", SUMIFS('무신사 메타 광고'!$K:$K, '무신사 메타 광고'!$C:$C, $R907),SUMIFS('무신사 메타 광고'!$K:$K,'무신사 메타 광고'!$I:$I,$S$4,'무신사 메타 광고'!$C:$C,$R907))</f>
        <v>0</v>
      </c>
      <c r="X907" s="10">
        <f>IF($S$4="", SUMIFS('무신사 메타 광고'!$N:$N, '무신사 메타 광고'!$C:$C, $R907),SUMIFS('무신사 메타 광고'!$N:$N,'무신사 메타 광고'!$I:$I,$S$4,'무신사 메타 광고'!$C:$C,$R907))</f>
        <v>0</v>
      </c>
      <c r="Y907" s="11">
        <f t="shared" si="44"/>
        <v>0</v>
      </c>
      <c r="Z907" s="12" t="str">
        <f t="shared" si="48"/>
        <v xml:space="preserve"> </v>
      </c>
      <c r="AB907" s="10">
        <f>IF($S$4="", SUMIFS('무신사 메타 광고'!$X:$X, '무신사 메타 광고'!$C:$C, $R907),SUMIFS('무신사 메타 광고'!$X:$X,'무신사 메타 광고'!$I:$I,$S$4,'무신사 메타 광고'!$C:$C,$R907))</f>
        <v>0</v>
      </c>
      <c r="AC907" s="11">
        <f t="shared" si="45"/>
        <v>0</v>
      </c>
    </row>
    <row r="908" spans="2:29">
      <c r="B908" s="9"/>
      <c r="C908" s="10">
        <f>IF($C$4="", SUMIFS('무신사 메타 광고'!$L:$L, '무신사 메타 광고'!$D:$D, $B908), SUMIFS('무신사 메타 광고'!$L:$L, '무신사 메타 광고'!$I:$I, $C$4, '무신사 메타 광고'!$D:$D, $B908))</f>
        <v>0</v>
      </c>
      <c r="D908" s="10">
        <f>IF($C$4="", SUMIFS('무신사 메타 광고'!$V:$V, '무신사 메타 광고'!$D:$D, $B908), SUMIFS('무신사 메타 광고'!$V:$V,'무신사 메타 광고'!$I:$I,$C$4,'무신사 메타 광고'!$D:$D,$B908))</f>
        <v>0</v>
      </c>
      <c r="E908" s="11">
        <f t="shared" si="38"/>
        <v>0</v>
      </c>
      <c r="F908" s="12" t="str">
        <f t="shared" si="46"/>
        <v xml:space="preserve"> </v>
      </c>
      <c r="G908" s="10">
        <f>IF($C$4="", SUMIFS('무신사 메타 광고'!$K:$K, '무신사 메타 광고'!$D:$D, $B908), SUMIFS('무신사 메타 광고'!$K:$K,'무신사 메타 광고'!$I:$I,$C$4,'무신사 메타 광고'!D:D,$B908))</f>
        <v>0</v>
      </c>
      <c r="H908" s="10">
        <f>IF($C$4="", SUMIFS('무신사 메타 광고'!$N:$N, '무신사 메타 광고'!$D:$D, $B908),SUMIFS('무신사 메타 광고'!$N:$N,'무신사 메타 광고'!$I:$I,$C$4,'무신사 메타 광고'!$D:$D,$B908))</f>
        <v>0</v>
      </c>
      <c r="I908" s="10">
        <f>IF($C$4="", SUMIFS('무신사 메타 광고'!$U:$U, '무신사 메타 광고'!$D:$D, $B908),SUMIFS('무신사 메타 광고'!$U:$U,'무신사 메타 광고'!$I:$I,$C$4,'무신사 메타 광고'!$D:$D,$B908))</f>
        <v>0</v>
      </c>
      <c r="J908" s="11">
        <f t="shared" si="39"/>
        <v>0</v>
      </c>
      <c r="K908" s="11">
        <f t="shared" si="40"/>
        <v>0</v>
      </c>
      <c r="L908" s="12" t="str">
        <f t="shared" si="41"/>
        <v xml:space="preserve"> </v>
      </c>
      <c r="N908" s="10">
        <f>IF($C$4="", SUMIFS('무신사 메타 광고'!$X:$X, '무신사 메타 광고'!$D:$D, $B908),SUMIFS('무신사 메타 광고'!$X:$X,'무신사 메타 광고'!I:I,$C$4,'무신사 메타 광고'!D:D,$B908))</f>
        <v>0</v>
      </c>
      <c r="O908" s="11">
        <f t="shared" si="42"/>
        <v>0</v>
      </c>
      <c r="R908" s="13"/>
      <c r="S908" s="10">
        <f>IF($S$4="", SUMIFS('무신사 메타 광고'!$L:$L, '무신사 메타 광고'!$C:$C, $R908),SUMIFS('무신사 메타 광고'!L:L,'무신사 메타 광고'!$I:$I,$S$4,'무신사 메타 광고'!$C:$C,$R908))</f>
        <v>0</v>
      </c>
      <c r="T908" s="10">
        <f>IF($S$4="", SUMIFS('무신사 메타 광고'!$V:$V, '무신사 메타 광고'!$C:$C, $R908),SUMIFS('무신사 메타 광고'!$V:$V,'무신사 메타 광고'!$I:$I,$S$4,'무신사 메타 광고'!$C:$C,$R908))</f>
        <v>0</v>
      </c>
      <c r="U908" s="11">
        <f t="shared" si="43"/>
        <v>0</v>
      </c>
      <c r="V908" s="12" t="str">
        <f t="shared" si="47"/>
        <v xml:space="preserve"> </v>
      </c>
      <c r="W908" s="10">
        <f>IF($S$4="", SUMIFS('무신사 메타 광고'!$K:$K, '무신사 메타 광고'!$C:$C, $R908),SUMIFS('무신사 메타 광고'!$K:$K,'무신사 메타 광고'!$I:$I,$S$4,'무신사 메타 광고'!$C:$C,$R908))</f>
        <v>0</v>
      </c>
      <c r="X908" s="10">
        <f>IF($S$4="", SUMIFS('무신사 메타 광고'!$N:$N, '무신사 메타 광고'!$C:$C, $R908),SUMIFS('무신사 메타 광고'!$N:$N,'무신사 메타 광고'!$I:$I,$S$4,'무신사 메타 광고'!$C:$C,$R908))</f>
        <v>0</v>
      </c>
      <c r="Y908" s="11">
        <f t="shared" si="44"/>
        <v>0</v>
      </c>
      <c r="Z908" s="12" t="str">
        <f t="shared" si="48"/>
        <v xml:space="preserve"> </v>
      </c>
      <c r="AB908" s="10">
        <f>IF($S$4="", SUMIFS('무신사 메타 광고'!$X:$X, '무신사 메타 광고'!$C:$C, $R908),SUMIFS('무신사 메타 광고'!$X:$X,'무신사 메타 광고'!$I:$I,$S$4,'무신사 메타 광고'!$C:$C,$R908))</f>
        <v>0</v>
      </c>
      <c r="AC908" s="11">
        <f t="shared" si="45"/>
        <v>0</v>
      </c>
    </row>
    <row r="909" spans="2:29">
      <c r="B909" s="9"/>
      <c r="C909" s="10">
        <f>IF($C$4="", SUMIFS('무신사 메타 광고'!$L:$L, '무신사 메타 광고'!$D:$D, $B909), SUMIFS('무신사 메타 광고'!$L:$L, '무신사 메타 광고'!$I:$I, $C$4, '무신사 메타 광고'!$D:$D, $B909))</f>
        <v>0</v>
      </c>
      <c r="D909" s="10">
        <f>IF($C$4="", SUMIFS('무신사 메타 광고'!$V:$V, '무신사 메타 광고'!$D:$D, $B909), SUMIFS('무신사 메타 광고'!$V:$V,'무신사 메타 광고'!$I:$I,$C$4,'무신사 메타 광고'!$D:$D,$B909))</f>
        <v>0</v>
      </c>
      <c r="E909" s="11">
        <f t="shared" si="38"/>
        <v>0</v>
      </c>
      <c r="F909" s="12" t="str">
        <f t="shared" si="46"/>
        <v xml:space="preserve"> </v>
      </c>
      <c r="G909" s="10">
        <f>IF($C$4="", SUMIFS('무신사 메타 광고'!$K:$K, '무신사 메타 광고'!$D:$D, $B909), SUMIFS('무신사 메타 광고'!$K:$K,'무신사 메타 광고'!$I:$I,$C$4,'무신사 메타 광고'!D:D,$B909))</f>
        <v>0</v>
      </c>
      <c r="H909" s="10">
        <f>IF($C$4="", SUMIFS('무신사 메타 광고'!$N:$N, '무신사 메타 광고'!$D:$D, $B909),SUMIFS('무신사 메타 광고'!$N:$N,'무신사 메타 광고'!$I:$I,$C$4,'무신사 메타 광고'!$D:$D,$B909))</f>
        <v>0</v>
      </c>
      <c r="I909" s="10">
        <f>IF($C$4="", SUMIFS('무신사 메타 광고'!$U:$U, '무신사 메타 광고'!$D:$D, $B909),SUMIFS('무신사 메타 광고'!$U:$U,'무신사 메타 광고'!$I:$I,$C$4,'무신사 메타 광고'!$D:$D,$B909))</f>
        <v>0</v>
      </c>
      <c r="J909" s="11">
        <f t="shared" si="39"/>
        <v>0</v>
      </c>
      <c r="K909" s="11">
        <f t="shared" si="40"/>
        <v>0</v>
      </c>
      <c r="L909" s="12" t="str">
        <f t="shared" si="41"/>
        <v xml:space="preserve"> </v>
      </c>
      <c r="N909" s="10">
        <f>IF($C$4="", SUMIFS('무신사 메타 광고'!$X:$X, '무신사 메타 광고'!$D:$D, $B909),SUMIFS('무신사 메타 광고'!$X:$X,'무신사 메타 광고'!I:I,$C$4,'무신사 메타 광고'!D:D,$B909))</f>
        <v>0</v>
      </c>
      <c r="O909" s="11">
        <f t="shared" si="42"/>
        <v>0</v>
      </c>
      <c r="R909" s="13"/>
      <c r="S909" s="10">
        <f>IF($S$4="", SUMIFS('무신사 메타 광고'!$L:$L, '무신사 메타 광고'!$C:$C, $R909),SUMIFS('무신사 메타 광고'!L:L,'무신사 메타 광고'!$I:$I,$S$4,'무신사 메타 광고'!$C:$C,$R909))</f>
        <v>0</v>
      </c>
      <c r="T909" s="10">
        <f>IF($S$4="", SUMIFS('무신사 메타 광고'!$V:$V, '무신사 메타 광고'!$C:$C, $R909),SUMIFS('무신사 메타 광고'!$V:$V,'무신사 메타 광고'!$I:$I,$S$4,'무신사 메타 광고'!$C:$C,$R909))</f>
        <v>0</v>
      </c>
      <c r="U909" s="11">
        <f t="shared" si="43"/>
        <v>0</v>
      </c>
      <c r="V909" s="12" t="str">
        <f t="shared" si="47"/>
        <v xml:space="preserve"> </v>
      </c>
      <c r="W909" s="10">
        <f>IF($S$4="", SUMIFS('무신사 메타 광고'!$K:$K, '무신사 메타 광고'!$C:$C, $R909),SUMIFS('무신사 메타 광고'!$K:$K,'무신사 메타 광고'!$I:$I,$S$4,'무신사 메타 광고'!$C:$C,$R909))</f>
        <v>0</v>
      </c>
      <c r="X909" s="10">
        <f>IF($S$4="", SUMIFS('무신사 메타 광고'!$N:$N, '무신사 메타 광고'!$C:$C, $R909),SUMIFS('무신사 메타 광고'!$N:$N,'무신사 메타 광고'!$I:$I,$S$4,'무신사 메타 광고'!$C:$C,$R909))</f>
        <v>0</v>
      </c>
      <c r="Y909" s="11">
        <f t="shared" si="44"/>
        <v>0</v>
      </c>
      <c r="Z909" s="12" t="str">
        <f t="shared" si="48"/>
        <v xml:space="preserve"> </v>
      </c>
      <c r="AB909" s="10">
        <f>IF($S$4="", SUMIFS('무신사 메타 광고'!$X:$X, '무신사 메타 광고'!$C:$C, $R909),SUMIFS('무신사 메타 광고'!$X:$X,'무신사 메타 광고'!$I:$I,$S$4,'무신사 메타 광고'!$C:$C,$R909))</f>
        <v>0</v>
      </c>
      <c r="AC909" s="11">
        <f t="shared" si="45"/>
        <v>0</v>
      </c>
    </row>
    <row r="910" spans="2:29">
      <c r="B910" s="9"/>
      <c r="C910" s="10">
        <f>IF($C$4="", SUMIFS('무신사 메타 광고'!$L:$L, '무신사 메타 광고'!$D:$D, $B910), SUMIFS('무신사 메타 광고'!$L:$L, '무신사 메타 광고'!$I:$I, $C$4, '무신사 메타 광고'!$D:$D, $B910))</f>
        <v>0</v>
      </c>
      <c r="D910" s="10">
        <f>IF($C$4="", SUMIFS('무신사 메타 광고'!$V:$V, '무신사 메타 광고'!$D:$D, $B910), SUMIFS('무신사 메타 광고'!$V:$V,'무신사 메타 광고'!$I:$I,$C$4,'무신사 메타 광고'!$D:$D,$B910))</f>
        <v>0</v>
      </c>
      <c r="E910" s="11">
        <f t="shared" si="38"/>
        <v>0</v>
      </c>
      <c r="F910" s="12" t="str">
        <f t="shared" si="46"/>
        <v xml:space="preserve"> </v>
      </c>
      <c r="G910" s="10">
        <f>IF($C$4="", SUMIFS('무신사 메타 광고'!$K:$K, '무신사 메타 광고'!$D:$D, $B910), SUMIFS('무신사 메타 광고'!$K:$K,'무신사 메타 광고'!$I:$I,$C$4,'무신사 메타 광고'!D:D,$B910))</f>
        <v>0</v>
      </c>
      <c r="H910" s="10">
        <f>IF($C$4="", SUMIFS('무신사 메타 광고'!$N:$N, '무신사 메타 광고'!$D:$D, $B910),SUMIFS('무신사 메타 광고'!$N:$N,'무신사 메타 광고'!$I:$I,$C$4,'무신사 메타 광고'!$D:$D,$B910))</f>
        <v>0</v>
      </c>
      <c r="I910" s="10">
        <f>IF($C$4="", SUMIFS('무신사 메타 광고'!$U:$U, '무신사 메타 광고'!$D:$D, $B910),SUMIFS('무신사 메타 광고'!$U:$U,'무신사 메타 광고'!$I:$I,$C$4,'무신사 메타 광고'!$D:$D,$B910))</f>
        <v>0</v>
      </c>
      <c r="J910" s="11">
        <f t="shared" si="39"/>
        <v>0</v>
      </c>
      <c r="K910" s="11">
        <f t="shared" si="40"/>
        <v>0</v>
      </c>
      <c r="L910" s="12" t="str">
        <f t="shared" si="41"/>
        <v xml:space="preserve"> </v>
      </c>
      <c r="N910" s="10">
        <f>IF($C$4="", SUMIFS('무신사 메타 광고'!$X:$X, '무신사 메타 광고'!$D:$D, $B910),SUMIFS('무신사 메타 광고'!$X:$X,'무신사 메타 광고'!I:I,$C$4,'무신사 메타 광고'!D:D,$B910))</f>
        <v>0</v>
      </c>
      <c r="O910" s="11">
        <f t="shared" si="42"/>
        <v>0</v>
      </c>
      <c r="R910" s="13"/>
      <c r="S910" s="10">
        <f>IF($S$4="", SUMIFS('무신사 메타 광고'!$L:$L, '무신사 메타 광고'!$C:$C, $R910),SUMIFS('무신사 메타 광고'!L:L,'무신사 메타 광고'!$I:$I,$S$4,'무신사 메타 광고'!$C:$C,$R910))</f>
        <v>0</v>
      </c>
      <c r="T910" s="10">
        <f>IF($S$4="", SUMIFS('무신사 메타 광고'!$V:$V, '무신사 메타 광고'!$C:$C, $R910),SUMIFS('무신사 메타 광고'!$V:$V,'무신사 메타 광고'!$I:$I,$S$4,'무신사 메타 광고'!$C:$C,$R910))</f>
        <v>0</v>
      </c>
      <c r="U910" s="11">
        <f t="shared" si="43"/>
        <v>0</v>
      </c>
      <c r="V910" s="12" t="str">
        <f t="shared" si="47"/>
        <v xml:space="preserve"> </v>
      </c>
      <c r="W910" s="10">
        <f>IF($S$4="", SUMIFS('무신사 메타 광고'!$K:$K, '무신사 메타 광고'!$C:$C, $R910),SUMIFS('무신사 메타 광고'!$K:$K,'무신사 메타 광고'!$I:$I,$S$4,'무신사 메타 광고'!$C:$C,$R910))</f>
        <v>0</v>
      </c>
      <c r="X910" s="10">
        <f>IF($S$4="", SUMIFS('무신사 메타 광고'!$N:$N, '무신사 메타 광고'!$C:$C, $R910),SUMIFS('무신사 메타 광고'!$N:$N,'무신사 메타 광고'!$I:$I,$S$4,'무신사 메타 광고'!$C:$C,$R910))</f>
        <v>0</v>
      </c>
      <c r="Y910" s="11">
        <f t="shared" si="44"/>
        <v>0</v>
      </c>
      <c r="Z910" s="12" t="str">
        <f t="shared" si="48"/>
        <v xml:space="preserve"> </v>
      </c>
      <c r="AB910" s="10">
        <f>IF($S$4="", SUMIFS('무신사 메타 광고'!$X:$X, '무신사 메타 광고'!$C:$C, $R910),SUMIFS('무신사 메타 광고'!$X:$X,'무신사 메타 광고'!$I:$I,$S$4,'무신사 메타 광고'!$C:$C,$R910))</f>
        <v>0</v>
      </c>
      <c r="AC910" s="11">
        <f t="shared" si="45"/>
        <v>0</v>
      </c>
    </row>
    <row r="911" spans="2:29">
      <c r="B911" s="9"/>
      <c r="C911" s="10">
        <f>IF($C$4="", SUMIFS('무신사 메타 광고'!$L:$L, '무신사 메타 광고'!$D:$D, $B911), SUMIFS('무신사 메타 광고'!$L:$L, '무신사 메타 광고'!$I:$I, $C$4, '무신사 메타 광고'!$D:$D, $B911))</f>
        <v>0</v>
      </c>
      <c r="D911" s="10">
        <f>IF($C$4="", SUMIFS('무신사 메타 광고'!$V:$V, '무신사 메타 광고'!$D:$D, $B911), SUMIFS('무신사 메타 광고'!$V:$V,'무신사 메타 광고'!$I:$I,$C$4,'무신사 메타 광고'!$D:$D,$B911))</f>
        <v>0</v>
      </c>
      <c r="E911" s="11">
        <f t="shared" si="38"/>
        <v>0</v>
      </c>
      <c r="F911" s="12" t="str">
        <f t="shared" si="46"/>
        <v xml:space="preserve"> </v>
      </c>
      <c r="G911" s="10">
        <f>IF($C$4="", SUMIFS('무신사 메타 광고'!$K:$K, '무신사 메타 광고'!$D:$D, $B911), SUMIFS('무신사 메타 광고'!$K:$K,'무신사 메타 광고'!$I:$I,$C$4,'무신사 메타 광고'!D:D,$B911))</f>
        <v>0</v>
      </c>
      <c r="H911" s="10">
        <f>IF($C$4="", SUMIFS('무신사 메타 광고'!$N:$N, '무신사 메타 광고'!$D:$D, $B911),SUMIFS('무신사 메타 광고'!$N:$N,'무신사 메타 광고'!$I:$I,$C$4,'무신사 메타 광고'!$D:$D,$B911))</f>
        <v>0</v>
      </c>
      <c r="I911" s="10">
        <f>IF($C$4="", SUMIFS('무신사 메타 광고'!$U:$U, '무신사 메타 광고'!$D:$D, $B911),SUMIFS('무신사 메타 광고'!$U:$U,'무신사 메타 광고'!$I:$I,$C$4,'무신사 메타 광고'!$D:$D,$B911))</f>
        <v>0</v>
      </c>
      <c r="J911" s="11">
        <f t="shared" si="39"/>
        <v>0</v>
      </c>
      <c r="K911" s="11">
        <f t="shared" si="40"/>
        <v>0</v>
      </c>
      <c r="L911" s="12" t="str">
        <f t="shared" si="41"/>
        <v xml:space="preserve"> </v>
      </c>
      <c r="N911" s="10">
        <f>IF($C$4="", SUMIFS('무신사 메타 광고'!$X:$X, '무신사 메타 광고'!$D:$D, $B911),SUMIFS('무신사 메타 광고'!$X:$X,'무신사 메타 광고'!I:I,$C$4,'무신사 메타 광고'!D:D,$B911))</f>
        <v>0</v>
      </c>
      <c r="O911" s="11">
        <f t="shared" si="42"/>
        <v>0</v>
      </c>
      <c r="R911" s="13"/>
      <c r="S911" s="10">
        <f>IF($S$4="", SUMIFS('무신사 메타 광고'!$L:$L, '무신사 메타 광고'!$C:$C, $R911),SUMIFS('무신사 메타 광고'!L:L,'무신사 메타 광고'!$I:$I,$S$4,'무신사 메타 광고'!$C:$C,$R911))</f>
        <v>0</v>
      </c>
      <c r="T911" s="10">
        <f>IF($S$4="", SUMIFS('무신사 메타 광고'!$V:$V, '무신사 메타 광고'!$C:$C, $R911),SUMIFS('무신사 메타 광고'!$V:$V,'무신사 메타 광고'!$I:$I,$S$4,'무신사 메타 광고'!$C:$C,$R911))</f>
        <v>0</v>
      </c>
      <c r="U911" s="11">
        <f t="shared" si="43"/>
        <v>0</v>
      </c>
      <c r="V911" s="12" t="str">
        <f t="shared" si="47"/>
        <v xml:space="preserve"> </v>
      </c>
      <c r="W911" s="10">
        <f>IF($S$4="", SUMIFS('무신사 메타 광고'!$K:$K, '무신사 메타 광고'!$C:$C, $R911),SUMIFS('무신사 메타 광고'!$K:$K,'무신사 메타 광고'!$I:$I,$S$4,'무신사 메타 광고'!$C:$C,$R911))</f>
        <v>0</v>
      </c>
      <c r="X911" s="10">
        <f>IF($S$4="", SUMIFS('무신사 메타 광고'!$N:$N, '무신사 메타 광고'!$C:$C, $R911),SUMIFS('무신사 메타 광고'!$N:$N,'무신사 메타 광고'!$I:$I,$S$4,'무신사 메타 광고'!$C:$C,$R911))</f>
        <v>0</v>
      </c>
      <c r="Y911" s="11">
        <f t="shared" si="44"/>
        <v>0</v>
      </c>
      <c r="Z911" s="12" t="str">
        <f t="shared" si="48"/>
        <v xml:space="preserve"> </v>
      </c>
      <c r="AB911" s="10">
        <f>IF($S$4="", SUMIFS('무신사 메타 광고'!$X:$X, '무신사 메타 광고'!$C:$C, $R911),SUMIFS('무신사 메타 광고'!$X:$X,'무신사 메타 광고'!$I:$I,$S$4,'무신사 메타 광고'!$C:$C,$R911))</f>
        <v>0</v>
      </c>
      <c r="AC911" s="11">
        <f t="shared" si="45"/>
        <v>0</v>
      </c>
    </row>
    <row r="912" spans="2:29">
      <c r="B912" s="9"/>
      <c r="C912" s="10">
        <f>IF($C$4="", SUMIFS('무신사 메타 광고'!$L:$L, '무신사 메타 광고'!$D:$D, $B912), SUMIFS('무신사 메타 광고'!$L:$L, '무신사 메타 광고'!$I:$I, $C$4, '무신사 메타 광고'!$D:$D, $B912))</f>
        <v>0</v>
      </c>
      <c r="D912" s="10">
        <f>IF($C$4="", SUMIFS('무신사 메타 광고'!$V:$V, '무신사 메타 광고'!$D:$D, $B912), SUMIFS('무신사 메타 광고'!$V:$V,'무신사 메타 광고'!$I:$I,$C$4,'무신사 메타 광고'!$D:$D,$B912))</f>
        <v>0</v>
      </c>
      <c r="E912" s="11">
        <f t="shared" si="38"/>
        <v>0</v>
      </c>
      <c r="F912" s="12" t="str">
        <f t="shared" si="46"/>
        <v xml:space="preserve"> </v>
      </c>
      <c r="G912" s="10">
        <f>IF($C$4="", SUMIFS('무신사 메타 광고'!$K:$K, '무신사 메타 광고'!$D:$D, $B912), SUMIFS('무신사 메타 광고'!$K:$K,'무신사 메타 광고'!$I:$I,$C$4,'무신사 메타 광고'!D:D,$B912))</f>
        <v>0</v>
      </c>
      <c r="H912" s="10">
        <f>IF($C$4="", SUMIFS('무신사 메타 광고'!$N:$N, '무신사 메타 광고'!$D:$D, $B912),SUMIFS('무신사 메타 광고'!$N:$N,'무신사 메타 광고'!$I:$I,$C$4,'무신사 메타 광고'!$D:$D,$B912))</f>
        <v>0</v>
      </c>
      <c r="I912" s="10">
        <f>IF($C$4="", SUMIFS('무신사 메타 광고'!$U:$U, '무신사 메타 광고'!$D:$D, $B912),SUMIFS('무신사 메타 광고'!$U:$U,'무신사 메타 광고'!$I:$I,$C$4,'무신사 메타 광고'!$D:$D,$B912))</f>
        <v>0</v>
      </c>
      <c r="J912" s="11">
        <f t="shared" si="39"/>
        <v>0</v>
      </c>
      <c r="K912" s="11">
        <f t="shared" si="40"/>
        <v>0</v>
      </c>
      <c r="L912" s="12" t="str">
        <f t="shared" si="41"/>
        <v xml:space="preserve"> </v>
      </c>
      <c r="N912" s="10">
        <f>IF($C$4="", SUMIFS('무신사 메타 광고'!$X:$X, '무신사 메타 광고'!$D:$D, $B912),SUMIFS('무신사 메타 광고'!$X:$X,'무신사 메타 광고'!I:I,$C$4,'무신사 메타 광고'!D:D,$B912))</f>
        <v>0</v>
      </c>
      <c r="O912" s="11">
        <f t="shared" si="42"/>
        <v>0</v>
      </c>
      <c r="R912" s="13"/>
      <c r="S912" s="10">
        <f>IF($S$4="", SUMIFS('무신사 메타 광고'!$L:$L, '무신사 메타 광고'!$C:$C, $R912),SUMIFS('무신사 메타 광고'!L:L,'무신사 메타 광고'!$I:$I,$S$4,'무신사 메타 광고'!$C:$C,$R912))</f>
        <v>0</v>
      </c>
      <c r="T912" s="10">
        <f>IF($S$4="", SUMIFS('무신사 메타 광고'!$V:$V, '무신사 메타 광고'!$C:$C, $R912),SUMIFS('무신사 메타 광고'!$V:$V,'무신사 메타 광고'!$I:$I,$S$4,'무신사 메타 광고'!$C:$C,$R912))</f>
        <v>0</v>
      </c>
      <c r="U912" s="11">
        <f t="shared" si="43"/>
        <v>0</v>
      </c>
      <c r="V912" s="12" t="str">
        <f t="shared" si="47"/>
        <v xml:space="preserve"> </v>
      </c>
      <c r="W912" s="10">
        <f>IF($S$4="", SUMIFS('무신사 메타 광고'!$K:$K, '무신사 메타 광고'!$C:$C, $R912),SUMIFS('무신사 메타 광고'!$K:$K,'무신사 메타 광고'!$I:$I,$S$4,'무신사 메타 광고'!$C:$C,$R912))</f>
        <v>0</v>
      </c>
      <c r="X912" s="10">
        <f>IF($S$4="", SUMIFS('무신사 메타 광고'!$N:$N, '무신사 메타 광고'!$C:$C, $R912),SUMIFS('무신사 메타 광고'!$N:$N,'무신사 메타 광고'!$I:$I,$S$4,'무신사 메타 광고'!$C:$C,$R912))</f>
        <v>0</v>
      </c>
      <c r="Y912" s="11">
        <f t="shared" si="44"/>
        <v>0</v>
      </c>
      <c r="Z912" s="12" t="str">
        <f t="shared" si="48"/>
        <v xml:space="preserve"> </v>
      </c>
      <c r="AB912" s="10">
        <f>IF($S$4="", SUMIFS('무신사 메타 광고'!$X:$X, '무신사 메타 광고'!$C:$C, $R912),SUMIFS('무신사 메타 광고'!$X:$X,'무신사 메타 광고'!$I:$I,$S$4,'무신사 메타 광고'!$C:$C,$R912))</f>
        <v>0</v>
      </c>
      <c r="AC912" s="11">
        <f t="shared" si="45"/>
        <v>0</v>
      </c>
    </row>
    <row r="913" spans="2:29">
      <c r="B913" s="9"/>
      <c r="C913" s="10">
        <f>IF($C$4="", SUMIFS('무신사 메타 광고'!$L:$L, '무신사 메타 광고'!$D:$D, $B913), SUMIFS('무신사 메타 광고'!$L:$L, '무신사 메타 광고'!$I:$I, $C$4, '무신사 메타 광고'!$D:$D, $B913))</f>
        <v>0</v>
      </c>
      <c r="D913" s="10">
        <f>IF($C$4="", SUMIFS('무신사 메타 광고'!$V:$V, '무신사 메타 광고'!$D:$D, $B913), SUMIFS('무신사 메타 광고'!$V:$V,'무신사 메타 광고'!$I:$I,$C$4,'무신사 메타 광고'!$D:$D,$B913))</f>
        <v>0</v>
      </c>
      <c r="E913" s="11">
        <f t="shared" si="38"/>
        <v>0</v>
      </c>
      <c r="F913" s="12" t="str">
        <f t="shared" si="46"/>
        <v xml:space="preserve"> </v>
      </c>
      <c r="G913" s="10">
        <f>IF($C$4="", SUMIFS('무신사 메타 광고'!$K:$K, '무신사 메타 광고'!$D:$D, $B913), SUMIFS('무신사 메타 광고'!$K:$K,'무신사 메타 광고'!$I:$I,$C$4,'무신사 메타 광고'!D:D,$B913))</f>
        <v>0</v>
      </c>
      <c r="H913" s="10">
        <f>IF($C$4="", SUMIFS('무신사 메타 광고'!$N:$N, '무신사 메타 광고'!$D:$D, $B913),SUMIFS('무신사 메타 광고'!$N:$N,'무신사 메타 광고'!$I:$I,$C$4,'무신사 메타 광고'!$D:$D,$B913))</f>
        <v>0</v>
      </c>
      <c r="I913" s="10">
        <f>IF($C$4="", SUMIFS('무신사 메타 광고'!$U:$U, '무신사 메타 광고'!$D:$D, $B913),SUMIFS('무신사 메타 광고'!$U:$U,'무신사 메타 광고'!$I:$I,$C$4,'무신사 메타 광고'!$D:$D,$B913))</f>
        <v>0</v>
      </c>
      <c r="J913" s="11">
        <f t="shared" si="39"/>
        <v>0</v>
      </c>
      <c r="K913" s="11">
        <f t="shared" si="40"/>
        <v>0</v>
      </c>
      <c r="L913" s="12" t="str">
        <f t="shared" si="41"/>
        <v xml:space="preserve"> </v>
      </c>
      <c r="N913" s="10">
        <f>IF($C$4="", SUMIFS('무신사 메타 광고'!$X:$X, '무신사 메타 광고'!$D:$D, $B913),SUMIFS('무신사 메타 광고'!$X:$X,'무신사 메타 광고'!I:I,$C$4,'무신사 메타 광고'!D:D,$B913))</f>
        <v>0</v>
      </c>
      <c r="O913" s="11">
        <f t="shared" si="42"/>
        <v>0</v>
      </c>
      <c r="R913" s="13"/>
      <c r="S913" s="10">
        <f>IF($S$4="", SUMIFS('무신사 메타 광고'!$L:$L, '무신사 메타 광고'!$C:$C, $R913),SUMIFS('무신사 메타 광고'!L:L,'무신사 메타 광고'!$I:$I,$S$4,'무신사 메타 광고'!$C:$C,$R913))</f>
        <v>0</v>
      </c>
      <c r="T913" s="10">
        <f>IF($S$4="", SUMIFS('무신사 메타 광고'!$V:$V, '무신사 메타 광고'!$C:$C, $R913),SUMIFS('무신사 메타 광고'!$V:$V,'무신사 메타 광고'!$I:$I,$S$4,'무신사 메타 광고'!$C:$C,$R913))</f>
        <v>0</v>
      </c>
      <c r="U913" s="11">
        <f t="shared" si="43"/>
        <v>0</v>
      </c>
      <c r="V913" s="12" t="str">
        <f t="shared" si="47"/>
        <v xml:space="preserve"> </v>
      </c>
      <c r="W913" s="10">
        <f>IF($S$4="", SUMIFS('무신사 메타 광고'!$K:$K, '무신사 메타 광고'!$C:$C, $R913),SUMIFS('무신사 메타 광고'!$K:$K,'무신사 메타 광고'!$I:$I,$S$4,'무신사 메타 광고'!$C:$C,$R913))</f>
        <v>0</v>
      </c>
      <c r="X913" s="10">
        <f>IF($S$4="", SUMIFS('무신사 메타 광고'!$N:$N, '무신사 메타 광고'!$C:$C, $R913),SUMIFS('무신사 메타 광고'!$N:$N,'무신사 메타 광고'!$I:$I,$S$4,'무신사 메타 광고'!$C:$C,$R913))</f>
        <v>0</v>
      </c>
      <c r="Y913" s="11">
        <f t="shared" si="44"/>
        <v>0</v>
      </c>
      <c r="Z913" s="12" t="str">
        <f t="shared" si="48"/>
        <v xml:space="preserve"> </v>
      </c>
      <c r="AB913" s="10">
        <f>IF($S$4="", SUMIFS('무신사 메타 광고'!$X:$X, '무신사 메타 광고'!$C:$C, $R913),SUMIFS('무신사 메타 광고'!$X:$X,'무신사 메타 광고'!$I:$I,$S$4,'무신사 메타 광고'!$C:$C,$R913))</f>
        <v>0</v>
      </c>
      <c r="AC913" s="11">
        <f t="shared" si="45"/>
        <v>0</v>
      </c>
    </row>
    <row r="914" spans="2:29">
      <c r="B914" s="9"/>
      <c r="C914" s="10">
        <f>IF($C$4="", SUMIFS('무신사 메타 광고'!$L:$L, '무신사 메타 광고'!$D:$D, $B914), SUMIFS('무신사 메타 광고'!$L:$L, '무신사 메타 광고'!$I:$I, $C$4, '무신사 메타 광고'!$D:$D, $B914))</f>
        <v>0</v>
      </c>
      <c r="D914" s="10">
        <f>IF($C$4="", SUMIFS('무신사 메타 광고'!$V:$V, '무신사 메타 광고'!$D:$D, $B914), SUMIFS('무신사 메타 광고'!$V:$V,'무신사 메타 광고'!$I:$I,$C$4,'무신사 메타 광고'!$D:$D,$B914))</f>
        <v>0</v>
      </c>
      <c r="E914" s="11">
        <f t="shared" si="38"/>
        <v>0</v>
      </c>
      <c r="F914" s="12" t="str">
        <f t="shared" si="46"/>
        <v xml:space="preserve"> </v>
      </c>
      <c r="G914" s="10">
        <f>IF($C$4="", SUMIFS('무신사 메타 광고'!$K:$K, '무신사 메타 광고'!$D:$D, $B914), SUMIFS('무신사 메타 광고'!$K:$K,'무신사 메타 광고'!$I:$I,$C$4,'무신사 메타 광고'!D:D,$B914))</f>
        <v>0</v>
      </c>
      <c r="H914" s="10">
        <f>IF($C$4="", SUMIFS('무신사 메타 광고'!$N:$N, '무신사 메타 광고'!$D:$D, $B914),SUMIFS('무신사 메타 광고'!$N:$N,'무신사 메타 광고'!$I:$I,$C$4,'무신사 메타 광고'!$D:$D,$B914))</f>
        <v>0</v>
      </c>
      <c r="I914" s="10">
        <f>IF($C$4="", SUMIFS('무신사 메타 광고'!$U:$U, '무신사 메타 광고'!$D:$D, $B914),SUMIFS('무신사 메타 광고'!$U:$U,'무신사 메타 광고'!$I:$I,$C$4,'무신사 메타 광고'!$D:$D,$B914))</f>
        <v>0</v>
      </c>
      <c r="J914" s="11">
        <f t="shared" si="39"/>
        <v>0</v>
      </c>
      <c r="K914" s="11">
        <f t="shared" si="40"/>
        <v>0</v>
      </c>
      <c r="L914" s="12" t="str">
        <f t="shared" si="41"/>
        <v xml:space="preserve"> </v>
      </c>
      <c r="N914" s="10">
        <f>IF($C$4="", SUMIFS('무신사 메타 광고'!$X:$X, '무신사 메타 광고'!$D:$D, $B914),SUMIFS('무신사 메타 광고'!$X:$X,'무신사 메타 광고'!I:I,$C$4,'무신사 메타 광고'!D:D,$B914))</f>
        <v>0</v>
      </c>
      <c r="O914" s="11">
        <f t="shared" si="42"/>
        <v>0</v>
      </c>
      <c r="R914" s="13"/>
      <c r="S914" s="10">
        <f>IF($S$4="", SUMIFS('무신사 메타 광고'!$L:$L, '무신사 메타 광고'!$C:$C, $R914),SUMIFS('무신사 메타 광고'!L:L,'무신사 메타 광고'!$I:$I,$S$4,'무신사 메타 광고'!$C:$C,$R914))</f>
        <v>0</v>
      </c>
      <c r="T914" s="10">
        <f>IF($S$4="", SUMIFS('무신사 메타 광고'!$V:$V, '무신사 메타 광고'!$C:$C, $R914),SUMIFS('무신사 메타 광고'!$V:$V,'무신사 메타 광고'!$I:$I,$S$4,'무신사 메타 광고'!$C:$C,$R914))</f>
        <v>0</v>
      </c>
      <c r="U914" s="11">
        <f t="shared" si="43"/>
        <v>0</v>
      </c>
      <c r="V914" s="12" t="str">
        <f t="shared" si="47"/>
        <v xml:space="preserve"> </v>
      </c>
      <c r="W914" s="10">
        <f>IF($S$4="", SUMIFS('무신사 메타 광고'!$K:$K, '무신사 메타 광고'!$C:$C, $R914),SUMIFS('무신사 메타 광고'!$K:$K,'무신사 메타 광고'!$I:$I,$S$4,'무신사 메타 광고'!$C:$C,$R914))</f>
        <v>0</v>
      </c>
      <c r="X914" s="10">
        <f>IF($S$4="", SUMIFS('무신사 메타 광고'!$N:$N, '무신사 메타 광고'!$C:$C, $R914),SUMIFS('무신사 메타 광고'!$N:$N,'무신사 메타 광고'!$I:$I,$S$4,'무신사 메타 광고'!$C:$C,$R914))</f>
        <v>0</v>
      </c>
      <c r="Y914" s="11">
        <f t="shared" si="44"/>
        <v>0</v>
      </c>
      <c r="Z914" s="12" t="str">
        <f t="shared" si="48"/>
        <v xml:space="preserve"> </v>
      </c>
      <c r="AB914" s="10">
        <f>IF($S$4="", SUMIFS('무신사 메타 광고'!$X:$X, '무신사 메타 광고'!$C:$C, $R914),SUMIFS('무신사 메타 광고'!$X:$X,'무신사 메타 광고'!$I:$I,$S$4,'무신사 메타 광고'!$C:$C,$R914))</f>
        <v>0</v>
      </c>
      <c r="AC914" s="11">
        <f t="shared" si="45"/>
        <v>0</v>
      </c>
    </row>
    <row r="915" spans="2:29">
      <c r="B915" s="9"/>
      <c r="C915" s="10">
        <f>IF($C$4="", SUMIFS('무신사 메타 광고'!$L:$L, '무신사 메타 광고'!$D:$D, $B915), SUMIFS('무신사 메타 광고'!$L:$L, '무신사 메타 광고'!$I:$I, $C$4, '무신사 메타 광고'!$D:$D, $B915))</f>
        <v>0</v>
      </c>
      <c r="D915" s="10">
        <f>IF($C$4="", SUMIFS('무신사 메타 광고'!$V:$V, '무신사 메타 광고'!$D:$D, $B915), SUMIFS('무신사 메타 광고'!$V:$V,'무신사 메타 광고'!$I:$I,$C$4,'무신사 메타 광고'!$D:$D,$B915))</f>
        <v>0</v>
      </c>
      <c r="E915" s="11">
        <f t="shared" si="38"/>
        <v>0</v>
      </c>
      <c r="F915" s="12" t="str">
        <f t="shared" si="46"/>
        <v xml:space="preserve"> </v>
      </c>
      <c r="G915" s="10">
        <f>IF($C$4="", SUMIFS('무신사 메타 광고'!$K:$K, '무신사 메타 광고'!$D:$D, $B915), SUMIFS('무신사 메타 광고'!$K:$K,'무신사 메타 광고'!$I:$I,$C$4,'무신사 메타 광고'!D:D,$B915))</f>
        <v>0</v>
      </c>
      <c r="H915" s="10">
        <f>IF($C$4="", SUMIFS('무신사 메타 광고'!$N:$N, '무신사 메타 광고'!$D:$D, $B915),SUMIFS('무신사 메타 광고'!$N:$N,'무신사 메타 광고'!$I:$I,$C$4,'무신사 메타 광고'!$D:$D,$B915))</f>
        <v>0</v>
      </c>
      <c r="I915" s="10">
        <f>IF($C$4="", SUMIFS('무신사 메타 광고'!$U:$U, '무신사 메타 광고'!$D:$D, $B915),SUMIFS('무신사 메타 광고'!$U:$U,'무신사 메타 광고'!$I:$I,$C$4,'무신사 메타 광고'!$D:$D,$B915))</f>
        <v>0</v>
      </c>
      <c r="J915" s="11">
        <f t="shared" si="39"/>
        <v>0</v>
      </c>
      <c r="K915" s="11">
        <f t="shared" si="40"/>
        <v>0</v>
      </c>
      <c r="L915" s="12" t="str">
        <f t="shared" si="41"/>
        <v xml:space="preserve"> </v>
      </c>
      <c r="N915" s="10">
        <f>IF($C$4="", SUMIFS('무신사 메타 광고'!$X:$X, '무신사 메타 광고'!$D:$D, $B915),SUMIFS('무신사 메타 광고'!$X:$X,'무신사 메타 광고'!I:I,$C$4,'무신사 메타 광고'!D:D,$B915))</f>
        <v>0</v>
      </c>
      <c r="O915" s="11">
        <f t="shared" si="42"/>
        <v>0</v>
      </c>
      <c r="R915" s="13"/>
      <c r="S915" s="10">
        <f>IF($S$4="", SUMIFS('무신사 메타 광고'!$L:$L, '무신사 메타 광고'!$C:$C, $R915),SUMIFS('무신사 메타 광고'!L:L,'무신사 메타 광고'!$I:$I,$S$4,'무신사 메타 광고'!$C:$C,$R915))</f>
        <v>0</v>
      </c>
      <c r="T915" s="10">
        <f>IF($S$4="", SUMIFS('무신사 메타 광고'!$V:$V, '무신사 메타 광고'!$C:$C, $R915),SUMIFS('무신사 메타 광고'!$V:$V,'무신사 메타 광고'!$I:$I,$S$4,'무신사 메타 광고'!$C:$C,$R915))</f>
        <v>0</v>
      </c>
      <c r="U915" s="11">
        <f t="shared" si="43"/>
        <v>0</v>
      </c>
      <c r="V915" s="12" t="str">
        <f t="shared" si="47"/>
        <v xml:space="preserve"> </v>
      </c>
      <c r="W915" s="10">
        <f>IF($S$4="", SUMIFS('무신사 메타 광고'!$K:$K, '무신사 메타 광고'!$C:$C, $R915),SUMIFS('무신사 메타 광고'!$K:$K,'무신사 메타 광고'!$I:$I,$S$4,'무신사 메타 광고'!$C:$C,$R915))</f>
        <v>0</v>
      </c>
      <c r="X915" s="10">
        <f>IF($S$4="", SUMIFS('무신사 메타 광고'!$N:$N, '무신사 메타 광고'!$C:$C, $R915),SUMIFS('무신사 메타 광고'!$N:$N,'무신사 메타 광고'!$I:$I,$S$4,'무신사 메타 광고'!$C:$C,$R915))</f>
        <v>0</v>
      </c>
      <c r="Y915" s="11">
        <f t="shared" si="44"/>
        <v>0</v>
      </c>
      <c r="Z915" s="12" t="str">
        <f t="shared" si="48"/>
        <v xml:space="preserve"> </v>
      </c>
      <c r="AB915" s="10">
        <f>IF($S$4="", SUMIFS('무신사 메타 광고'!$X:$X, '무신사 메타 광고'!$C:$C, $R915),SUMIFS('무신사 메타 광고'!$X:$X,'무신사 메타 광고'!$I:$I,$S$4,'무신사 메타 광고'!$C:$C,$R915))</f>
        <v>0</v>
      </c>
      <c r="AC915" s="11">
        <f t="shared" si="45"/>
        <v>0</v>
      </c>
    </row>
    <row r="916" spans="2:29">
      <c r="B916" s="9"/>
      <c r="C916" s="10">
        <f>IF($C$4="", SUMIFS('무신사 메타 광고'!$L:$L, '무신사 메타 광고'!$D:$D, $B916), SUMIFS('무신사 메타 광고'!$L:$L, '무신사 메타 광고'!$I:$I, $C$4, '무신사 메타 광고'!$D:$D, $B916))</f>
        <v>0</v>
      </c>
      <c r="D916" s="10">
        <f>IF($C$4="", SUMIFS('무신사 메타 광고'!$V:$V, '무신사 메타 광고'!$D:$D, $B916), SUMIFS('무신사 메타 광고'!$V:$V,'무신사 메타 광고'!$I:$I,$C$4,'무신사 메타 광고'!$D:$D,$B916))</f>
        <v>0</v>
      </c>
      <c r="E916" s="11">
        <f t="shared" si="38"/>
        <v>0</v>
      </c>
      <c r="F916" s="12" t="str">
        <f t="shared" si="46"/>
        <v xml:space="preserve"> </v>
      </c>
      <c r="G916" s="10">
        <f>IF($C$4="", SUMIFS('무신사 메타 광고'!$K:$K, '무신사 메타 광고'!$D:$D, $B916), SUMIFS('무신사 메타 광고'!$K:$K,'무신사 메타 광고'!$I:$I,$C$4,'무신사 메타 광고'!D:D,$B916))</f>
        <v>0</v>
      </c>
      <c r="H916" s="10">
        <f>IF($C$4="", SUMIFS('무신사 메타 광고'!$N:$N, '무신사 메타 광고'!$D:$D, $B916),SUMIFS('무신사 메타 광고'!$N:$N,'무신사 메타 광고'!$I:$I,$C$4,'무신사 메타 광고'!$D:$D,$B916))</f>
        <v>0</v>
      </c>
      <c r="I916" s="10">
        <f>IF($C$4="", SUMIFS('무신사 메타 광고'!$U:$U, '무신사 메타 광고'!$D:$D, $B916),SUMIFS('무신사 메타 광고'!$U:$U,'무신사 메타 광고'!$I:$I,$C$4,'무신사 메타 광고'!$D:$D,$B916))</f>
        <v>0</v>
      </c>
      <c r="J916" s="11">
        <f t="shared" si="39"/>
        <v>0</v>
      </c>
      <c r="K916" s="11">
        <f t="shared" si="40"/>
        <v>0</v>
      </c>
      <c r="L916" s="12" t="str">
        <f t="shared" si="41"/>
        <v xml:space="preserve"> </v>
      </c>
      <c r="N916" s="10">
        <f>IF($C$4="", SUMIFS('무신사 메타 광고'!$X:$X, '무신사 메타 광고'!$D:$D, $B916),SUMIFS('무신사 메타 광고'!$X:$X,'무신사 메타 광고'!I:I,$C$4,'무신사 메타 광고'!D:D,$B916))</f>
        <v>0</v>
      </c>
      <c r="O916" s="11">
        <f t="shared" si="42"/>
        <v>0</v>
      </c>
      <c r="R916" s="13"/>
      <c r="S916" s="10">
        <f>IF($S$4="", SUMIFS('무신사 메타 광고'!$L:$L, '무신사 메타 광고'!$C:$C, $R916),SUMIFS('무신사 메타 광고'!L:L,'무신사 메타 광고'!$I:$I,$S$4,'무신사 메타 광고'!$C:$C,$R916))</f>
        <v>0</v>
      </c>
      <c r="T916" s="10">
        <f>IF($S$4="", SUMIFS('무신사 메타 광고'!$V:$V, '무신사 메타 광고'!$C:$C, $R916),SUMIFS('무신사 메타 광고'!$V:$V,'무신사 메타 광고'!$I:$I,$S$4,'무신사 메타 광고'!$C:$C,$R916))</f>
        <v>0</v>
      </c>
      <c r="U916" s="11">
        <f t="shared" si="43"/>
        <v>0</v>
      </c>
      <c r="V916" s="12" t="str">
        <f t="shared" si="47"/>
        <v xml:space="preserve"> </v>
      </c>
      <c r="W916" s="10">
        <f>IF($S$4="", SUMIFS('무신사 메타 광고'!$K:$K, '무신사 메타 광고'!$C:$C, $R916),SUMIFS('무신사 메타 광고'!$K:$K,'무신사 메타 광고'!$I:$I,$S$4,'무신사 메타 광고'!$C:$C,$R916))</f>
        <v>0</v>
      </c>
      <c r="X916" s="10">
        <f>IF($S$4="", SUMIFS('무신사 메타 광고'!$N:$N, '무신사 메타 광고'!$C:$C, $R916),SUMIFS('무신사 메타 광고'!$N:$N,'무신사 메타 광고'!$I:$I,$S$4,'무신사 메타 광고'!$C:$C,$R916))</f>
        <v>0</v>
      </c>
      <c r="Y916" s="11">
        <f t="shared" si="44"/>
        <v>0</v>
      </c>
      <c r="Z916" s="12" t="str">
        <f t="shared" si="48"/>
        <v xml:space="preserve"> </v>
      </c>
      <c r="AB916" s="10">
        <f>IF($S$4="", SUMIFS('무신사 메타 광고'!$X:$X, '무신사 메타 광고'!$C:$C, $R916),SUMIFS('무신사 메타 광고'!$X:$X,'무신사 메타 광고'!$I:$I,$S$4,'무신사 메타 광고'!$C:$C,$R916))</f>
        <v>0</v>
      </c>
      <c r="AC916" s="11">
        <f t="shared" si="45"/>
        <v>0</v>
      </c>
    </row>
    <row r="917" spans="2:29">
      <c r="B917" s="9"/>
      <c r="C917" s="10">
        <f>IF($C$4="", SUMIFS('무신사 메타 광고'!$L:$L, '무신사 메타 광고'!$D:$D, $B917), SUMIFS('무신사 메타 광고'!$L:$L, '무신사 메타 광고'!$I:$I, $C$4, '무신사 메타 광고'!$D:$D, $B917))</f>
        <v>0</v>
      </c>
      <c r="D917" s="10">
        <f>IF($C$4="", SUMIFS('무신사 메타 광고'!$V:$V, '무신사 메타 광고'!$D:$D, $B917), SUMIFS('무신사 메타 광고'!$V:$V,'무신사 메타 광고'!$I:$I,$C$4,'무신사 메타 광고'!$D:$D,$B917))</f>
        <v>0</v>
      </c>
      <c r="E917" s="11">
        <f t="shared" si="38"/>
        <v>0</v>
      </c>
      <c r="F917" s="12" t="str">
        <f t="shared" si="46"/>
        <v xml:space="preserve"> </v>
      </c>
      <c r="G917" s="10">
        <f>IF($C$4="", SUMIFS('무신사 메타 광고'!$K:$K, '무신사 메타 광고'!$D:$D, $B917), SUMIFS('무신사 메타 광고'!$K:$K,'무신사 메타 광고'!$I:$I,$C$4,'무신사 메타 광고'!D:D,$B917))</f>
        <v>0</v>
      </c>
      <c r="H917" s="10">
        <f>IF($C$4="", SUMIFS('무신사 메타 광고'!$N:$N, '무신사 메타 광고'!$D:$D, $B917),SUMIFS('무신사 메타 광고'!$N:$N,'무신사 메타 광고'!$I:$I,$C$4,'무신사 메타 광고'!$D:$D,$B917))</f>
        <v>0</v>
      </c>
      <c r="I917" s="10">
        <f>IF($C$4="", SUMIFS('무신사 메타 광고'!$U:$U, '무신사 메타 광고'!$D:$D, $B917),SUMIFS('무신사 메타 광고'!$U:$U,'무신사 메타 광고'!$I:$I,$C$4,'무신사 메타 광고'!$D:$D,$B917))</f>
        <v>0</v>
      </c>
      <c r="J917" s="11">
        <f t="shared" si="39"/>
        <v>0</v>
      </c>
      <c r="K917" s="11">
        <f t="shared" si="40"/>
        <v>0</v>
      </c>
      <c r="L917" s="12" t="str">
        <f t="shared" si="41"/>
        <v xml:space="preserve"> </v>
      </c>
      <c r="N917" s="10">
        <f>IF($C$4="", SUMIFS('무신사 메타 광고'!$X:$X, '무신사 메타 광고'!$D:$D, $B917),SUMIFS('무신사 메타 광고'!$X:$X,'무신사 메타 광고'!I:I,$C$4,'무신사 메타 광고'!D:D,$B917))</f>
        <v>0</v>
      </c>
      <c r="O917" s="11">
        <f t="shared" si="42"/>
        <v>0</v>
      </c>
      <c r="R917" s="13"/>
      <c r="S917" s="10">
        <f>IF($S$4="", SUMIFS('무신사 메타 광고'!$L:$L, '무신사 메타 광고'!$C:$C, $R917),SUMIFS('무신사 메타 광고'!L:L,'무신사 메타 광고'!$I:$I,$S$4,'무신사 메타 광고'!$C:$C,$R917))</f>
        <v>0</v>
      </c>
      <c r="T917" s="10">
        <f>IF($S$4="", SUMIFS('무신사 메타 광고'!$V:$V, '무신사 메타 광고'!$C:$C, $R917),SUMIFS('무신사 메타 광고'!$V:$V,'무신사 메타 광고'!$I:$I,$S$4,'무신사 메타 광고'!$C:$C,$R917))</f>
        <v>0</v>
      </c>
      <c r="U917" s="11">
        <f t="shared" si="43"/>
        <v>0</v>
      </c>
      <c r="V917" s="12" t="str">
        <f t="shared" si="47"/>
        <v xml:space="preserve"> </v>
      </c>
      <c r="W917" s="10">
        <f>IF($S$4="", SUMIFS('무신사 메타 광고'!$K:$K, '무신사 메타 광고'!$C:$C, $R917),SUMIFS('무신사 메타 광고'!$K:$K,'무신사 메타 광고'!$I:$I,$S$4,'무신사 메타 광고'!$C:$C,$R917))</f>
        <v>0</v>
      </c>
      <c r="X917" s="10">
        <f>IF($S$4="", SUMIFS('무신사 메타 광고'!$N:$N, '무신사 메타 광고'!$C:$C, $R917),SUMIFS('무신사 메타 광고'!$N:$N,'무신사 메타 광고'!$I:$I,$S$4,'무신사 메타 광고'!$C:$C,$R917))</f>
        <v>0</v>
      </c>
      <c r="Y917" s="11">
        <f t="shared" si="44"/>
        <v>0</v>
      </c>
      <c r="Z917" s="12" t="str">
        <f t="shared" si="48"/>
        <v xml:space="preserve"> </v>
      </c>
      <c r="AB917" s="10">
        <f>IF($S$4="", SUMIFS('무신사 메타 광고'!$X:$X, '무신사 메타 광고'!$C:$C, $R917),SUMIFS('무신사 메타 광고'!$X:$X,'무신사 메타 광고'!$I:$I,$S$4,'무신사 메타 광고'!$C:$C,$R917))</f>
        <v>0</v>
      </c>
      <c r="AC917" s="11">
        <f t="shared" si="45"/>
        <v>0</v>
      </c>
    </row>
    <row r="918" spans="2:29">
      <c r="B918" s="9"/>
      <c r="C918" s="10">
        <f>IF($C$4="", SUMIFS('무신사 메타 광고'!$L:$L, '무신사 메타 광고'!$D:$D, $B918), SUMIFS('무신사 메타 광고'!$L:$L, '무신사 메타 광고'!$I:$I, $C$4, '무신사 메타 광고'!$D:$D, $B918))</f>
        <v>0</v>
      </c>
      <c r="D918" s="10">
        <f>IF($C$4="", SUMIFS('무신사 메타 광고'!$V:$V, '무신사 메타 광고'!$D:$D, $B918), SUMIFS('무신사 메타 광고'!$V:$V,'무신사 메타 광고'!$I:$I,$C$4,'무신사 메타 광고'!$D:$D,$B918))</f>
        <v>0</v>
      </c>
      <c r="E918" s="11">
        <f t="shared" si="38"/>
        <v>0</v>
      </c>
      <c r="F918" s="12" t="str">
        <f t="shared" si="46"/>
        <v xml:space="preserve"> </v>
      </c>
      <c r="G918" s="10">
        <f>IF($C$4="", SUMIFS('무신사 메타 광고'!$K:$K, '무신사 메타 광고'!$D:$D, $B918), SUMIFS('무신사 메타 광고'!$K:$K,'무신사 메타 광고'!$I:$I,$C$4,'무신사 메타 광고'!D:D,$B918))</f>
        <v>0</v>
      </c>
      <c r="H918" s="10">
        <f>IF($C$4="", SUMIFS('무신사 메타 광고'!$N:$N, '무신사 메타 광고'!$D:$D, $B918),SUMIFS('무신사 메타 광고'!$N:$N,'무신사 메타 광고'!$I:$I,$C$4,'무신사 메타 광고'!$D:$D,$B918))</f>
        <v>0</v>
      </c>
      <c r="I918" s="10">
        <f>IF($C$4="", SUMIFS('무신사 메타 광고'!$U:$U, '무신사 메타 광고'!$D:$D, $B918),SUMIFS('무신사 메타 광고'!$U:$U,'무신사 메타 광고'!$I:$I,$C$4,'무신사 메타 광고'!$D:$D,$B918))</f>
        <v>0</v>
      </c>
      <c r="J918" s="11">
        <f t="shared" si="39"/>
        <v>0</v>
      </c>
      <c r="K918" s="11">
        <f t="shared" si="40"/>
        <v>0</v>
      </c>
      <c r="L918" s="12" t="str">
        <f t="shared" si="41"/>
        <v xml:space="preserve"> </v>
      </c>
      <c r="N918" s="10">
        <f>IF($C$4="", SUMIFS('무신사 메타 광고'!$X:$X, '무신사 메타 광고'!$D:$D, $B918),SUMIFS('무신사 메타 광고'!$X:$X,'무신사 메타 광고'!I:I,$C$4,'무신사 메타 광고'!D:D,$B918))</f>
        <v>0</v>
      </c>
      <c r="O918" s="11">
        <f t="shared" si="42"/>
        <v>0</v>
      </c>
      <c r="R918" s="13"/>
      <c r="S918" s="10">
        <f>IF($S$4="", SUMIFS('무신사 메타 광고'!$L:$L, '무신사 메타 광고'!$C:$C, $R918),SUMIFS('무신사 메타 광고'!L:L,'무신사 메타 광고'!$I:$I,$S$4,'무신사 메타 광고'!$C:$C,$R918))</f>
        <v>0</v>
      </c>
      <c r="T918" s="10">
        <f>IF($S$4="", SUMIFS('무신사 메타 광고'!$V:$V, '무신사 메타 광고'!$C:$C, $R918),SUMIFS('무신사 메타 광고'!$V:$V,'무신사 메타 광고'!$I:$I,$S$4,'무신사 메타 광고'!$C:$C,$R918))</f>
        <v>0</v>
      </c>
      <c r="U918" s="11">
        <f t="shared" si="43"/>
        <v>0</v>
      </c>
      <c r="V918" s="12" t="str">
        <f t="shared" si="47"/>
        <v xml:space="preserve"> </v>
      </c>
      <c r="W918" s="10">
        <f>IF($S$4="", SUMIFS('무신사 메타 광고'!$K:$K, '무신사 메타 광고'!$C:$C, $R918),SUMIFS('무신사 메타 광고'!$K:$K,'무신사 메타 광고'!$I:$I,$S$4,'무신사 메타 광고'!$C:$C,$R918))</f>
        <v>0</v>
      </c>
      <c r="X918" s="10">
        <f>IF($S$4="", SUMIFS('무신사 메타 광고'!$N:$N, '무신사 메타 광고'!$C:$C, $R918),SUMIFS('무신사 메타 광고'!$N:$N,'무신사 메타 광고'!$I:$I,$S$4,'무신사 메타 광고'!$C:$C,$R918))</f>
        <v>0</v>
      </c>
      <c r="Y918" s="11">
        <f t="shared" si="44"/>
        <v>0</v>
      </c>
      <c r="Z918" s="12" t="str">
        <f t="shared" si="48"/>
        <v xml:space="preserve"> </v>
      </c>
      <c r="AB918" s="10">
        <f>IF($S$4="", SUMIFS('무신사 메타 광고'!$X:$X, '무신사 메타 광고'!$C:$C, $R918),SUMIFS('무신사 메타 광고'!$X:$X,'무신사 메타 광고'!$I:$I,$S$4,'무신사 메타 광고'!$C:$C,$R918))</f>
        <v>0</v>
      </c>
      <c r="AC918" s="11">
        <f t="shared" si="45"/>
        <v>0</v>
      </c>
    </row>
    <row r="919" spans="2:29">
      <c r="B919" s="9"/>
      <c r="C919" s="10">
        <f>IF($C$4="", SUMIFS('무신사 메타 광고'!$L:$L, '무신사 메타 광고'!$D:$D, $B919), SUMIFS('무신사 메타 광고'!$L:$L, '무신사 메타 광고'!$I:$I, $C$4, '무신사 메타 광고'!$D:$D, $B919))</f>
        <v>0</v>
      </c>
      <c r="D919" s="10">
        <f>IF($C$4="", SUMIFS('무신사 메타 광고'!$V:$V, '무신사 메타 광고'!$D:$D, $B919), SUMIFS('무신사 메타 광고'!$V:$V,'무신사 메타 광고'!$I:$I,$C$4,'무신사 메타 광고'!$D:$D,$B919))</f>
        <v>0</v>
      </c>
      <c r="E919" s="11">
        <f t="shared" si="38"/>
        <v>0</v>
      </c>
      <c r="F919" s="12" t="str">
        <f t="shared" si="46"/>
        <v xml:space="preserve"> </v>
      </c>
      <c r="G919" s="10">
        <f>IF($C$4="", SUMIFS('무신사 메타 광고'!$K:$K, '무신사 메타 광고'!$D:$D, $B919), SUMIFS('무신사 메타 광고'!$K:$K,'무신사 메타 광고'!$I:$I,$C$4,'무신사 메타 광고'!D:D,$B919))</f>
        <v>0</v>
      </c>
      <c r="H919" s="10">
        <f>IF($C$4="", SUMIFS('무신사 메타 광고'!$N:$N, '무신사 메타 광고'!$D:$D, $B919),SUMIFS('무신사 메타 광고'!$N:$N,'무신사 메타 광고'!$I:$I,$C$4,'무신사 메타 광고'!$D:$D,$B919))</f>
        <v>0</v>
      </c>
      <c r="I919" s="10">
        <f>IF($C$4="", SUMIFS('무신사 메타 광고'!$U:$U, '무신사 메타 광고'!$D:$D, $B919),SUMIFS('무신사 메타 광고'!$U:$U,'무신사 메타 광고'!$I:$I,$C$4,'무신사 메타 광고'!$D:$D,$B919))</f>
        <v>0</v>
      </c>
      <c r="J919" s="11">
        <f t="shared" si="39"/>
        <v>0</v>
      </c>
      <c r="K919" s="11">
        <f t="shared" si="40"/>
        <v>0</v>
      </c>
      <c r="L919" s="12" t="str">
        <f t="shared" si="41"/>
        <v xml:space="preserve"> </v>
      </c>
      <c r="N919" s="10">
        <f>IF($C$4="", SUMIFS('무신사 메타 광고'!$X:$X, '무신사 메타 광고'!$D:$D, $B919),SUMIFS('무신사 메타 광고'!$X:$X,'무신사 메타 광고'!I:I,$C$4,'무신사 메타 광고'!D:D,$B919))</f>
        <v>0</v>
      </c>
      <c r="O919" s="11">
        <f t="shared" si="42"/>
        <v>0</v>
      </c>
      <c r="R919" s="13"/>
      <c r="S919" s="10">
        <f>IF($S$4="", SUMIFS('무신사 메타 광고'!$L:$L, '무신사 메타 광고'!$C:$C, $R919),SUMIFS('무신사 메타 광고'!L:L,'무신사 메타 광고'!$I:$I,$S$4,'무신사 메타 광고'!$C:$C,$R919))</f>
        <v>0</v>
      </c>
      <c r="T919" s="10">
        <f>IF($S$4="", SUMIFS('무신사 메타 광고'!$V:$V, '무신사 메타 광고'!$C:$C, $R919),SUMIFS('무신사 메타 광고'!$V:$V,'무신사 메타 광고'!$I:$I,$S$4,'무신사 메타 광고'!$C:$C,$R919))</f>
        <v>0</v>
      </c>
      <c r="U919" s="11">
        <f t="shared" si="43"/>
        <v>0</v>
      </c>
      <c r="V919" s="12" t="str">
        <f t="shared" si="47"/>
        <v xml:space="preserve"> </v>
      </c>
      <c r="W919" s="10">
        <f>IF($S$4="", SUMIFS('무신사 메타 광고'!$K:$K, '무신사 메타 광고'!$C:$C, $R919),SUMIFS('무신사 메타 광고'!$K:$K,'무신사 메타 광고'!$I:$I,$S$4,'무신사 메타 광고'!$C:$C,$R919))</f>
        <v>0</v>
      </c>
      <c r="X919" s="10">
        <f>IF($S$4="", SUMIFS('무신사 메타 광고'!$N:$N, '무신사 메타 광고'!$C:$C, $R919),SUMIFS('무신사 메타 광고'!$N:$N,'무신사 메타 광고'!$I:$I,$S$4,'무신사 메타 광고'!$C:$C,$R919))</f>
        <v>0</v>
      </c>
      <c r="Y919" s="11">
        <f t="shared" si="44"/>
        <v>0</v>
      </c>
      <c r="Z919" s="12" t="str">
        <f t="shared" si="48"/>
        <v xml:space="preserve"> </v>
      </c>
      <c r="AB919" s="10">
        <f>IF($S$4="", SUMIFS('무신사 메타 광고'!$X:$X, '무신사 메타 광고'!$C:$C, $R919),SUMIFS('무신사 메타 광고'!$X:$X,'무신사 메타 광고'!$I:$I,$S$4,'무신사 메타 광고'!$C:$C,$R919))</f>
        <v>0</v>
      </c>
      <c r="AC919" s="11">
        <f t="shared" si="45"/>
        <v>0</v>
      </c>
    </row>
    <row r="920" spans="2:29">
      <c r="B920" s="9"/>
      <c r="C920" s="10">
        <f>IF($C$4="", SUMIFS('무신사 메타 광고'!$L:$L, '무신사 메타 광고'!$D:$D, $B920), SUMIFS('무신사 메타 광고'!$L:$L, '무신사 메타 광고'!$I:$I, $C$4, '무신사 메타 광고'!$D:$D, $B920))</f>
        <v>0</v>
      </c>
      <c r="D920" s="10">
        <f>IF($C$4="", SUMIFS('무신사 메타 광고'!$V:$V, '무신사 메타 광고'!$D:$D, $B920), SUMIFS('무신사 메타 광고'!$V:$V,'무신사 메타 광고'!$I:$I,$C$4,'무신사 메타 광고'!$D:$D,$B920))</f>
        <v>0</v>
      </c>
      <c r="E920" s="11">
        <f t="shared" si="38"/>
        <v>0</v>
      </c>
      <c r="F920" s="12" t="str">
        <f t="shared" si="46"/>
        <v xml:space="preserve"> </v>
      </c>
      <c r="G920" s="10">
        <f>IF($C$4="", SUMIFS('무신사 메타 광고'!$K:$K, '무신사 메타 광고'!$D:$D, $B920), SUMIFS('무신사 메타 광고'!$K:$K,'무신사 메타 광고'!$I:$I,$C$4,'무신사 메타 광고'!D:D,$B920))</f>
        <v>0</v>
      </c>
      <c r="H920" s="10">
        <f>IF($C$4="", SUMIFS('무신사 메타 광고'!$N:$N, '무신사 메타 광고'!$D:$D, $B920),SUMIFS('무신사 메타 광고'!$N:$N,'무신사 메타 광고'!$I:$I,$C$4,'무신사 메타 광고'!$D:$D,$B920))</f>
        <v>0</v>
      </c>
      <c r="I920" s="10">
        <f>IF($C$4="", SUMIFS('무신사 메타 광고'!$U:$U, '무신사 메타 광고'!$D:$D, $B920),SUMIFS('무신사 메타 광고'!$U:$U,'무신사 메타 광고'!$I:$I,$C$4,'무신사 메타 광고'!$D:$D,$B920))</f>
        <v>0</v>
      </c>
      <c r="J920" s="11">
        <f t="shared" si="39"/>
        <v>0</v>
      </c>
      <c r="K920" s="11">
        <f t="shared" si="40"/>
        <v>0</v>
      </c>
      <c r="L920" s="12" t="str">
        <f t="shared" si="41"/>
        <v xml:space="preserve"> </v>
      </c>
      <c r="N920" s="10">
        <f>IF($C$4="", SUMIFS('무신사 메타 광고'!$X:$X, '무신사 메타 광고'!$D:$D, $B920),SUMIFS('무신사 메타 광고'!$X:$X,'무신사 메타 광고'!I:I,$C$4,'무신사 메타 광고'!D:D,$B920))</f>
        <v>0</v>
      </c>
      <c r="O920" s="11">
        <f t="shared" si="42"/>
        <v>0</v>
      </c>
      <c r="R920" s="13"/>
      <c r="S920" s="10">
        <f>IF($S$4="", SUMIFS('무신사 메타 광고'!$L:$L, '무신사 메타 광고'!$C:$C, $R920),SUMIFS('무신사 메타 광고'!L:L,'무신사 메타 광고'!$I:$I,$S$4,'무신사 메타 광고'!$C:$C,$R920))</f>
        <v>0</v>
      </c>
      <c r="T920" s="10">
        <f>IF($S$4="", SUMIFS('무신사 메타 광고'!$V:$V, '무신사 메타 광고'!$C:$C, $R920),SUMIFS('무신사 메타 광고'!$V:$V,'무신사 메타 광고'!$I:$I,$S$4,'무신사 메타 광고'!$C:$C,$R920))</f>
        <v>0</v>
      </c>
      <c r="U920" s="11">
        <f t="shared" si="43"/>
        <v>0</v>
      </c>
      <c r="V920" s="12" t="str">
        <f t="shared" si="47"/>
        <v xml:space="preserve"> </v>
      </c>
      <c r="W920" s="10">
        <f>IF($S$4="", SUMIFS('무신사 메타 광고'!$K:$K, '무신사 메타 광고'!$C:$C, $R920),SUMIFS('무신사 메타 광고'!$K:$K,'무신사 메타 광고'!$I:$I,$S$4,'무신사 메타 광고'!$C:$C,$R920))</f>
        <v>0</v>
      </c>
      <c r="X920" s="10">
        <f>IF($S$4="", SUMIFS('무신사 메타 광고'!$N:$N, '무신사 메타 광고'!$C:$C, $R920),SUMIFS('무신사 메타 광고'!$N:$N,'무신사 메타 광고'!$I:$I,$S$4,'무신사 메타 광고'!$C:$C,$R920))</f>
        <v>0</v>
      </c>
      <c r="Y920" s="11">
        <f t="shared" si="44"/>
        <v>0</v>
      </c>
      <c r="Z920" s="12" t="str">
        <f t="shared" si="48"/>
        <v xml:space="preserve"> </v>
      </c>
      <c r="AB920" s="10">
        <f>IF($S$4="", SUMIFS('무신사 메타 광고'!$X:$X, '무신사 메타 광고'!$C:$C, $R920),SUMIFS('무신사 메타 광고'!$X:$X,'무신사 메타 광고'!$I:$I,$S$4,'무신사 메타 광고'!$C:$C,$R920))</f>
        <v>0</v>
      </c>
      <c r="AC920" s="11">
        <f t="shared" si="45"/>
        <v>0</v>
      </c>
    </row>
    <row r="921" spans="2:29">
      <c r="B921" s="9"/>
      <c r="C921" s="10">
        <f>IF($C$4="", SUMIFS('무신사 메타 광고'!$L:$L, '무신사 메타 광고'!$D:$D, $B921), SUMIFS('무신사 메타 광고'!$L:$L, '무신사 메타 광고'!$I:$I, $C$4, '무신사 메타 광고'!$D:$D, $B921))</f>
        <v>0</v>
      </c>
      <c r="D921" s="10">
        <f>IF($C$4="", SUMIFS('무신사 메타 광고'!$V:$V, '무신사 메타 광고'!$D:$D, $B921), SUMIFS('무신사 메타 광고'!$V:$V,'무신사 메타 광고'!$I:$I,$C$4,'무신사 메타 광고'!$D:$D,$B921))</f>
        <v>0</v>
      </c>
      <c r="E921" s="11">
        <f t="shared" si="38"/>
        <v>0</v>
      </c>
      <c r="F921" s="12" t="str">
        <f t="shared" si="46"/>
        <v xml:space="preserve"> </v>
      </c>
      <c r="G921" s="10">
        <f>IF($C$4="", SUMIFS('무신사 메타 광고'!$K:$K, '무신사 메타 광고'!$D:$D, $B921), SUMIFS('무신사 메타 광고'!$K:$K,'무신사 메타 광고'!$I:$I,$C$4,'무신사 메타 광고'!D:D,$B921))</f>
        <v>0</v>
      </c>
      <c r="H921" s="10">
        <f>IF($C$4="", SUMIFS('무신사 메타 광고'!$N:$N, '무신사 메타 광고'!$D:$D, $B921),SUMIFS('무신사 메타 광고'!$N:$N,'무신사 메타 광고'!$I:$I,$C$4,'무신사 메타 광고'!$D:$D,$B921))</f>
        <v>0</v>
      </c>
      <c r="I921" s="10">
        <f>IF($C$4="", SUMIFS('무신사 메타 광고'!$U:$U, '무신사 메타 광고'!$D:$D, $B921),SUMIFS('무신사 메타 광고'!$U:$U,'무신사 메타 광고'!$I:$I,$C$4,'무신사 메타 광고'!$D:$D,$B921))</f>
        <v>0</v>
      </c>
      <c r="J921" s="11">
        <f t="shared" si="39"/>
        <v>0</v>
      </c>
      <c r="K921" s="11">
        <f t="shared" si="40"/>
        <v>0</v>
      </c>
      <c r="L921" s="12" t="str">
        <f t="shared" si="41"/>
        <v xml:space="preserve"> </v>
      </c>
      <c r="N921" s="10">
        <f>IF($C$4="", SUMIFS('무신사 메타 광고'!$X:$X, '무신사 메타 광고'!$D:$D, $B921),SUMIFS('무신사 메타 광고'!$X:$X,'무신사 메타 광고'!I:I,$C$4,'무신사 메타 광고'!D:D,$B921))</f>
        <v>0</v>
      </c>
      <c r="O921" s="11">
        <f t="shared" si="42"/>
        <v>0</v>
      </c>
      <c r="R921" s="13"/>
      <c r="S921" s="10">
        <f>IF($S$4="", SUMIFS('무신사 메타 광고'!$L:$L, '무신사 메타 광고'!$C:$C, $R921),SUMIFS('무신사 메타 광고'!L:L,'무신사 메타 광고'!$I:$I,$S$4,'무신사 메타 광고'!$C:$C,$R921))</f>
        <v>0</v>
      </c>
      <c r="T921" s="10">
        <f>IF($S$4="", SUMIFS('무신사 메타 광고'!$V:$V, '무신사 메타 광고'!$C:$C, $R921),SUMIFS('무신사 메타 광고'!$V:$V,'무신사 메타 광고'!$I:$I,$S$4,'무신사 메타 광고'!$C:$C,$R921))</f>
        <v>0</v>
      </c>
      <c r="U921" s="11">
        <f t="shared" si="43"/>
        <v>0</v>
      </c>
      <c r="V921" s="12" t="str">
        <f t="shared" si="47"/>
        <v xml:space="preserve"> </v>
      </c>
      <c r="W921" s="10">
        <f>IF($S$4="", SUMIFS('무신사 메타 광고'!$K:$K, '무신사 메타 광고'!$C:$C, $R921),SUMIFS('무신사 메타 광고'!$K:$K,'무신사 메타 광고'!$I:$I,$S$4,'무신사 메타 광고'!$C:$C,$R921))</f>
        <v>0</v>
      </c>
      <c r="X921" s="10">
        <f>IF($S$4="", SUMIFS('무신사 메타 광고'!$N:$N, '무신사 메타 광고'!$C:$C, $R921),SUMIFS('무신사 메타 광고'!$N:$N,'무신사 메타 광고'!$I:$I,$S$4,'무신사 메타 광고'!$C:$C,$R921))</f>
        <v>0</v>
      </c>
      <c r="Y921" s="11">
        <f t="shared" si="44"/>
        <v>0</v>
      </c>
      <c r="Z921" s="12" t="str">
        <f t="shared" si="48"/>
        <v xml:space="preserve"> </v>
      </c>
      <c r="AB921" s="10">
        <f>IF($S$4="", SUMIFS('무신사 메타 광고'!$X:$X, '무신사 메타 광고'!$C:$C, $R921),SUMIFS('무신사 메타 광고'!$X:$X,'무신사 메타 광고'!$I:$I,$S$4,'무신사 메타 광고'!$C:$C,$R921))</f>
        <v>0</v>
      </c>
      <c r="AC921" s="11">
        <f t="shared" si="45"/>
        <v>0</v>
      </c>
    </row>
    <row r="922" spans="2:29">
      <c r="B922" s="9"/>
      <c r="C922" s="10">
        <f>IF($C$4="", SUMIFS('무신사 메타 광고'!$L:$L, '무신사 메타 광고'!$D:$D, $B922), SUMIFS('무신사 메타 광고'!$L:$L, '무신사 메타 광고'!$I:$I, $C$4, '무신사 메타 광고'!$D:$D, $B922))</f>
        <v>0</v>
      </c>
      <c r="D922" s="10">
        <f>IF($C$4="", SUMIFS('무신사 메타 광고'!$V:$V, '무신사 메타 광고'!$D:$D, $B922), SUMIFS('무신사 메타 광고'!$V:$V,'무신사 메타 광고'!$I:$I,$C$4,'무신사 메타 광고'!$D:$D,$B922))</f>
        <v>0</v>
      </c>
      <c r="E922" s="11">
        <f t="shared" si="38"/>
        <v>0</v>
      </c>
      <c r="F922" s="12" t="str">
        <f t="shared" si="46"/>
        <v xml:space="preserve"> </v>
      </c>
      <c r="G922" s="10">
        <f>IF($C$4="", SUMIFS('무신사 메타 광고'!$K:$K, '무신사 메타 광고'!$D:$D, $B922), SUMIFS('무신사 메타 광고'!$K:$K,'무신사 메타 광고'!$I:$I,$C$4,'무신사 메타 광고'!D:D,$B922))</f>
        <v>0</v>
      </c>
      <c r="H922" s="10">
        <f>IF($C$4="", SUMIFS('무신사 메타 광고'!$N:$N, '무신사 메타 광고'!$D:$D, $B922),SUMIFS('무신사 메타 광고'!$N:$N,'무신사 메타 광고'!$I:$I,$C$4,'무신사 메타 광고'!$D:$D,$B922))</f>
        <v>0</v>
      </c>
      <c r="I922" s="10">
        <f>IF($C$4="", SUMIFS('무신사 메타 광고'!$U:$U, '무신사 메타 광고'!$D:$D, $B922),SUMIFS('무신사 메타 광고'!$U:$U,'무신사 메타 광고'!$I:$I,$C$4,'무신사 메타 광고'!$D:$D,$B922))</f>
        <v>0</v>
      </c>
      <c r="J922" s="11">
        <f t="shared" si="39"/>
        <v>0</v>
      </c>
      <c r="K922" s="11">
        <f t="shared" si="40"/>
        <v>0</v>
      </c>
      <c r="L922" s="12" t="str">
        <f t="shared" si="41"/>
        <v xml:space="preserve"> </v>
      </c>
      <c r="N922" s="10">
        <f>IF($C$4="", SUMIFS('무신사 메타 광고'!$X:$X, '무신사 메타 광고'!$D:$D, $B922),SUMIFS('무신사 메타 광고'!$X:$X,'무신사 메타 광고'!I:I,$C$4,'무신사 메타 광고'!D:D,$B922))</f>
        <v>0</v>
      </c>
      <c r="O922" s="11">
        <f t="shared" si="42"/>
        <v>0</v>
      </c>
      <c r="R922" s="13"/>
      <c r="S922" s="10">
        <f>IF($S$4="", SUMIFS('무신사 메타 광고'!$L:$L, '무신사 메타 광고'!$C:$C, $R922),SUMIFS('무신사 메타 광고'!L:L,'무신사 메타 광고'!$I:$I,$S$4,'무신사 메타 광고'!$C:$C,$R922))</f>
        <v>0</v>
      </c>
      <c r="T922" s="10">
        <f>IF($S$4="", SUMIFS('무신사 메타 광고'!$V:$V, '무신사 메타 광고'!$C:$C, $R922),SUMIFS('무신사 메타 광고'!$V:$V,'무신사 메타 광고'!$I:$I,$S$4,'무신사 메타 광고'!$C:$C,$R922))</f>
        <v>0</v>
      </c>
      <c r="U922" s="11">
        <f t="shared" si="43"/>
        <v>0</v>
      </c>
      <c r="V922" s="12" t="str">
        <f t="shared" si="47"/>
        <v xml:space="preserve"> </v>
      </c>
      <c r="W922" s="10">
        <f>IF($S$4="", SUMIFS('무신사 메타 광고'!$K:$K, '무신사 메타 광고'!$C:$C, $R922),SUMIFS('무신사 메타 광고'!$K:$K,'무신사 메타 광고'!$I:$I,$S$4,'무신사 메타 광고'!$C:$C,$R922))</f>
        <v>0</v>
      </c>
      <c r="X922" s="10">
        <f>IF($S$4="", SUMIFS('무신사 메타 광고'!$N:$N, '무신사 메타 광고'!$C:$C, $R922),SUMIFS('무신사 메타 광고'!$N:$N,'무신사 메타 광고'!$I:$I,$S$4,'무신사 메타 광고'!$C:$C,$R922))</f>
        <v>0</v>
      </c>
      <c r="Y922" s="11">
        <f t="shared" si="44"/>
        <v>0</v>
      </c>
      <c r="Z922" s="12" t="str">
        <f t="shared" si="48"/>
        <v xml:space="preserve"> </v>
      </c>
      <c r="AB922" s="10">
        <f>IF($S$4="", SUMIFS('무신사 메타 광고'!$X:$X, '무신사 메타 광고'!$C:$C, $R922),SUMIFS('무신사 메타 광고'!$X:$X,'무신사 메타 광고'!$I:$I,$S$4,'무신사 메타 광고'!$C:$C,$R922))</f>
        <v>0</v>
      </c>
      <c r="AC922" s="11">
        <f t="shared" si="45"/>
        <v>0</v>
      </c>
    </row>
    <row r="923" spans="2:29">
      <c r="B923" s="9"/>
      <c r="C923" s="10">
        <f>IF($C$4="", SUMIFS('무신사 메타 광고'!$L:$L, '무신사 메타 광고'!$D:$D, $B923), SUMIFS('무신사 메타 광고'!$L:$L, '무신사 메타 광고'!$I:$I, $C$4, '무신사 메타 광고'!$D:$D, $B923))</f>
        <v>0</v>
      </c>
      <c r="D923" s="10">
        <f>IF($C$4="", SUMIFS('무신사 메타 광고'!$V:$V, '무신사 메타 광고'!$D:$D, $B923), SUMIFS('무신사 메타 광고'!$V:$V,'무신사 메타 광고'!$I:$I,$C$4,'무신사 메타 광고'!$D:$D,$B923))</f>
        <v>0</v>
      </c>
      <c r="E923" s="11">
        <f t="shared" si="38"/>
        <v>0</v>
      </c>
      <c r="F923" s="12" t="str">
        <f t="shared" si="46"/>
        <v xml:space="preserve"> </v>
      </c>
      <c r="G923" s="10">
        <f>IF($C$4="", SUMIFS('무신사 메타 광고'!$K:$K, '무신사 메타 광고'!$D:$D, $B923), SUMIFS('무신사 메타 광고'!$K:$K,'무신사 메타 광고'!$I:$I,$C$4,'무신사 메타 광고'!D:D,$B923))</f>
        <v>0</v>
      </c>
      <c r="H923" s="10">
        <f>IF($C$4="", SUMIFS('무신사 메타 광고'!$N:$N, '무신사 메타 광고'!$D:$D, $B923),SUMIFS('무신사 메타 광고'!$N:$N,'무신사 메타 광고'!$I:$I,$C$4,'무신사 메타 광고'!$D:$D,$B923))</f>
        <v>0</v>
      </c>
      <c r="I923" s="10">
        <f>IF($C$4="", SUMIFS('무신사 메타 광고'!$U:$U, '무신사 메타 광고'!$D:$D, $B923),SUMIFS('무신사 메타 광고'!$U:$U,'무신사 메타 광고'!$I:$I,$C$4,'무신사 메타 광고'!$D:$D,$B923))</f>
        <v>0</v>
      </c>
      <c r="J923" s="11">
        <f t="shared" si="39"/>
        <v>0</v>
      </c>
      <c r="K923" s="11">
        <f t="shared" si="40"/>
        <v>0</v>
      </c>
      <c r="L923" s="12" t="str">
        <f t="shared" si="41"/>
        <v xml:space="preserve"> </v>
      </c>
      <c r="N923" s="10">
        <f>IF($C$4="", SUMIFS('무신사 메타 광고'!$X:$X, '무신사 메타 광고'!$D:$D, $B923),SUMIFS('무신사 메타 광고'!$X:$X,'무신사 메타 광고'!I:I,$C$4,'무신사 메타 광고'!D:D,$B923))</f>
        <v>0</v>
      </c>
      <c r="O923" s="11">
        <f t="shared" si="42"/>
        <v>0</v>
      </c>
      <c r="R923" s="13"/>
      <c r="S923" s="10">
        <f>IF($S$4="", SUMIFS('무신사 메타 광고'!$L:$L, '무신사 메타 광고'!$C:$C, $R923),SUMIFS('무신사 메타 광고'!L:L,'무신사 메타 광고'!$I:$I,$S$4,'무신사 메타 광고'!$C:$C,$R923))</f>
        <v>0</v>
      </c>
      <c r="T923" s="10">
        <f>IF($S$4="", SUMIFS('무신사 메타 광고'!$V:$V, '무신사 메타 광고'!$C:$C, $R923),SUMIFS('무신사 메타 광고'!$V:$V,'무신사 메타 광고'!$I:$I,$S$4,'무신사 메타 광고'!$C:$C,$R923))</f>
        <v>0</v>
      </c>
      <c r="U923" s="11">
        <f t="shared" si="43"/>
        <v>0</v>
      </c>
      <c r="V923" s="12" t="str">
        <f t="shared" si="47"/>
        <v xml:space="preserve"> </v>
      </c>
      <c r="W923" s="10">
        <f>IF($S$4="", SUMIFS('무신사 메타 광고'!$K:$K, '무신사 메타 광고'!$C:$C, $R923),SUMIFS('무신사 메타 광고'!$K:$K,'무신사 메타 광고'!$I:$I,$S$4,'무신사 메타 광고'!$C:$C,$R923))</f>
        <v>0</v>
      </c>
      <c r="X923" s="10">
        <f>IF($S$4="", SUMIFS('무신사 메타 광고'!$N:$N, '무신사 메타 광고'!$C:$C, $R923),SUMIFS('무신사 메타 광고'!$N:$N,'무신사 메타 광고'!$I:$I,$S$4,'무신사 메타 광고'!$C:$C,$R923))</f>
        <v>0</v>
      </c>
      <c r="Y923" s="11">
        <f t="shared" si="44"/>
        <v>0</v>
      </c>
      <c r="Z923" s="12" t="str">
        <f t="shared" si="48"/>
        <v xml:space="preserve"> </v>
      </c>
      <c r="AB923" s="10">
        <f>IF($S$4="", SUMIFS('무신사 메타 광고'!$X:$X, '무신사 메타 광고'!$C:$C, $R923),SUMIFS('무신사 메타 광고'!$X:$X,'무신사 메타 광고'!$I:$I,$S$4,'무신사 메타 광고'!$C:$C,$R923))</f>
        <v>0</v>
      </c>
      <c r="AC923" s="11">
        <f t="shared" si="45"/>
        <v>0</v>
      </c>
    </row>
    <row r="924" spans="2:29">
      <c r="B924" s="9"/>
      <c r="C924" s="10">
        <f>IF($C$4="", SUMIFS('무신사 메타 광고'!$L:$L, '무신사 메타 광고'!$D:$D, $B924), SUMIFS('무신사 메타 광고'!$L:$L, '무신사 메타 광고'!$I:$I, $C$4, '무신사 메타 광고'!$D:$D, $B924))</f>
        <v>0</v>
      </c>
      <c r="D924" s="10">
        <f>IF($C$4="", SUMIFS('무신사 메타 광고'!$V:$V, '무신사 메타 광고'!$D:$D, $B924), SUMIFS('무신사 메타 광고'!$V:$V,'무신사 메타 광고'!$I:$I,$C$4,'무신사 메타 광고'!$D:$D,$B924))</f>
        <v>0</v>
      </c>
      <c r="E924" s="11">
        <f t="shared" si="38"/>
        <v>0</v>
      </c>
      <c r="F924" s="12" t="str">
        <f t="shared" si="46"/>
        <v xml:space="preserve"> </v>
      </c>
      <c r="G924" s="10">
        <f>IF($C$4="", SUMIFS('무신사 메타 광고'!$K:$K, '무신사 메타 광고'!$D:$D, $B924), SUMIFS('무신사 메타 광고'!$K:$K,'무신사 메타 광고'!$I:$I,$C$4,'무신사 메타 광고'!D:D,$B924))</f>
        <v>0</v>
      </c>
      <c r="H924" s="10">
        <f>IF($C$4="", SUMIFS('무신사 메타 광고'!$N:$N, '무신사 메타 광고'!$D:$D, $B924),SUMIFS('무신사 메타 광고'!$N:$N,'무신사 메타 광고'!$I:$I,$C$4,'무신사 메타 광고'!$D:$D,$B924))</f>
        <v>0</v>
      </c>
      <c r="I924" s="10">
        <f>IF($C$4="", SUMIFS('무신사 메타 광고'!$U:$U, '무신사 메타 광고'!$D:$D, $B924),SUMIFS('무신사 메타 광고'!$U:$U,'무신사 메타 광고'!$I:$I,$C$4,'무신사 메타 광고'!$D:$D,$B924))</f>
        <v>0</v>
      </c>
      <c r="J924" s="11">
        <f t="shared" si="39"/>
        <v>0</v>
      </c>
      <c r="K924" s="11">
        <f t="shared" si="40"/>
        <v>0</v>
      </c>
      <c r="L924" s="12" t="str">
        <f t="shared" si="41"/>
        <v xml:space="preserve"> </v>
      </c>
      <c r="N924" s="10">
        <f>IF($C$4="", SUMIFS('무신사 메타 광고'!$X:$X, '무신사 메타 광고'!$D:$D, $B924),SUMIFS('무신사 메타 광고'!$X:$X,'무신사 메타 광고'!I:I,$C$4,'무신사 메타 광고'!D:D,$B924))</f>
        <v>0</v>
      </c>
      <c r="O924" s="11">
        <f t="shared" si="42"/>
        <v>0</v>
      </c>
      <c r="R924" s="13"/>
      <c r="S924" s="10">
        <f>IF($S$4="", SUMIFS('무신사 메타 광고'!$L:$L, '무신사 메타 광고'!$C:$C, $R924),SUMIFS('무신사 메타 광고'!L:L,'무신사 메타 광고'!$I:$I,$S$4,'무신사 메타 광고'!$C:$C,$R924))</f>
        <v>0</v>
      </c>
      <c r="T924" s="10">
        <f>IF($S$4="", SUMIFS('무신사 메타 광고'!$V:$V, '무신사 메타 광고'!$C:$C, $R924),SUMIFS('무신사 메타 광고'!$V:$V,'무신사 메타 광고'!$I:$I,$S$4,'무신사 메타 광고'!$C:$C,$R924))</f>
        <v>0</v>
      </c>
      <c r="U924" s="11">
        <f t="shared" si="43"/>
        <v>0</v>
      </c>
      <c r="V924" s="12" t="str">
        <f t="shared" si="47"/>
        <v xml:space="preserve"> </v>
      </c>
      <c r="W924" s="10">
        <f>IF($S$4="", SUMIFS('무신사 메타 광고'!$K:$K, '무신사 메타 광고'!$C:$C, $R924),SUMIFS('무신사 메타 광고'!$K:$K,'무신사 메타 광고'!$I:$I,$S$4,'무신사 메타 광고'!$C:$C,$R924))</f>
        <v>0</v>
      </c>
      <c r="X924" s="10">
        <f>IF($S$4="", SUMIFS('무신사 메타 광고'!$N:$N, '무신사 메타 광고'!$C:$C, $R924),SUMIFS('무신사 메타 광고'!$N:$N,'무신사 메타 광고'!$I:$I,$S$4,'무신사 메타 광고'!$C:$C,$R924))</f>
        <v>0</v>
      </c>
      <c r="Y924" s="11">
        <f t="shared" si="44"/>
        <v>0</v>
      </c>
      <c r="Z924" s="12" t="str">
        <f t="shared" si="48"/>
        <v xml:space="preserve"> </v>
      </c>
      <c r="AB924" s="10">
        <f>IF($S$4="", SUMIFS('무신사 메타 광고'!$X:$X, '무신사 메타 광고'!$C:$C, $R924),SUMIFS('무신사 메타 광고'!$X:$X,'무신사 메타 광고'!$I:$I,$S$4,'무신사 메타 광고'!$C:$C,$R924))</f>
        <v>0</v>
      </c>
      <c r="AC924" s="11">
        <f t="shared" si="45"/>
        <v>0</v>
      </c>
    </row>
    <row r="925" spans="2:29">
      <c r="B925" s="9"/>
      <c r="C925" s="10">
        <f>IF($C$4="", SUMIFS('무신사 메타 광고'!$L:$L, '무신사 메타 광고'!$D:$D, $B925), SUMIFS('무신사 메타 광고'!$L:$L, '무신사 메타 광고'!$I:$I, $C$4, '무신사 메타 광고'!$D:$D, $B925))</f>
        <v>0</v>
      </c>
      <c r="D925" s="10">
        <f>IF($C$4="", SUMIFS('무신사 메타 광고'!$V:$V, '무신사 메타 광고'!$D:$D, $B925), SUMIFS('무신사 메타 광고'!$V:$V,'무신사 메타 광고'!$I:$I,$C$4,'무신사 메타 광고'!$D:$D,$B925))</f>
        <v>0</v>
      </c>
      <c r="E925" s="11">
        <f t="shared" si="38"/>
        <v>0</v>
      </c>
      <c r="F925" s="12" t="str">
        <f t="shared" si="46"/>
        <v xml:space="preserve"> </v>
      </c>
      <c r="G925" s="10">
        <f>IF($C$4="", SUMIFS('무신사 메타 광고'!$K:$K, '무신사 메타 광고'!$D:$D, $B925), SUMIFS('무신사 메타 광고'!$K:$K,'무신사 메타 광고'!$I:$I,$C$4,'무신사 메타 광고'!D:D,$B925))</f>
        <v>0</v>
      </c>
      <c r="H925" s="10">
        <f>IF($C$4="", SUMIFS('무신사 메타 광고'!$N:$N, '무신사 메타 광고'!$D:$D, $B925),SUMIFS('무신사 메타 광고'!$N:$N,'무신사 메타 광고'!$I:$I,$C$4,'무신사 메타 광고'!$D:$D,$B925))</f>
        <v>0</v>
      </c>
      <c r="I925" s="10">
        <f>IF($C$4="", SUMIFS('무신사 메타 광고'!$U:$U, '무신사 메타 광고'!$D:$D, $B925),SUMIFS('무신사 메타 광고'!$U:$U,'무신사 메타 광고'!$I:$I,$C$4,'무신사 메타 광고'!$D:$D,$B925))</f>
        <v>0</v>
      </c>
      <c r="J925" s="11">
        <f t="shared" si="39"/>
        <v>0</v>
      </c>
      <c r="K925" s="11">
        <f t="shared" si="40"/>
        <v>0</v>
      </c>
      <c r="L925" s="12" t="str">
        <f t="shared" si="41"/>
        <v xml:space="preserve"> </v>
      </c>
      <c r="N925" s="10">
        <f>IF($C$4="", SUMIFS('무신사 메타 광고'!$X:$X, '무신사 메타 광고'!$D:$D, $B925),SUMIFS('무신사 메타 광고'!$X:$X,'무신사 메타 광고'!I:I,$C$4,'무신사 메타 광고'!D:D,$B925))</f>
        <v>0</v>
      </c>
      <c r="O925" s="11">
        <f t="shared" si="42"/>
        <v>0</v>
      </c>
      <c r="R925" s="13"/>
      <c r="S925" s="10">
        <f>IF($S$4="", SUMIFS('무신사 메타 광고'!$L:$L, '무신사 메타 광고'!$C:$C, $R925),SUMIFS('무신사 메타 광고'!L:L,'무신사 메타 광고'!$I:$I,$S$4,'무신사 메타 광고'!$C:$C,$R925))</f>
        <v>0</v>
      </c>
      <c r="T925" s="10">
        <f>IF($S$4="", SUMIFS('무신사 메타 광고'!$V:$V, '무신사 메타 광고'!$C:$C, $R925),SUMIFS('무신사 메타 광고'!$V:$V,'무신사 메타 광고'!$I:$I,$S$4,'무신사 메타 광고'!$C:$C,$R925))</f>
        <v>0</v>
      </c>
      <c r="U925" s="11">
        <f t="shared" si="43"/>
        <v>0</v>
      </c>
      <c r="V925" s="12" t="str">
        <f t="shared" si="47"/>
        <v xml:space="preserve"> </v>
      </c>
      <c r="W925" s="10">
        <f>IF($S$4="", SUMIFS('무신사 메타 광고'!$K:$K, '무신사 메타 광고'!$C:$C, $R925),SUMIFS('무신사 메타 광고'!$K:$K,'무신사 메타 광고'!$I:$I,$S$4,'무신사 메타 광고'!$C:$C,$R925))</f>
        <v>0</v>
      </c>
      <c r="X925" s="10">
        <f>IF($S$4="", SUMIFS('무신사 메타 광고'!$N:$N, '무신사 메타 광고'!$C:$C, $R925),SUMIFS('무신사 메타 광고'!$N:$N,'무신사 메타 광고'!$I:$I,$S$4,'무신사 메타 광고'!$C:$C,$R925))</f>
        <v>0</v>
      </c>
      <c r="Y925" s="11">
        <f t="shared" si="44"/>
        <v>0</v>
      </c>
      <c r="Z925" s="12" t="str">
        <f t="shared" si="48"/>
        <v xml:space="preserve"> </v>
      </c>
      <c r="AB925" s="10">
        <f>IF($S$4="", SUMIFS('무신사 메타 광고'!$X:$X, '무신사 메타 광고'!$C:$C, $R925),SUMIFS('무신사 메타 광고'!$X:$X,'무신사 메타 광고'!$I:$I,$S$4,'무신사 메타 광고'!$C:$C,$R925))</f>
        <v>0</v>
      </c>
      <c r="AC925" s="11">
        <f t="shared" si="45"/>
        <v>0</v>
      </c>
    </row>
    <row r="926" spans="2:29">
      <c r="B926" s="9"/>
      <c r="C926" s="10">
        <f>IF($C$4="", SUMIFS('무신사 메타 광고'!$L:$L, '무신사 메타 광고'!$D:$D, $B926), SUMIFS('무신사 메타 광고'!$L:$L, '무신사 메타 광고'!$I:$I, $C$4, '무신사 메타 광고'!$D:$D, $B926))</f>
        <v>0</v>
      </c>
      <c r="D926" s="10">
        <f>IF($C$4="", SUMIFS('무신사 메타 광고'!$V:$V, '무신사 메타 광고'!$D:$D, $B926), SUMIFS('무신사 메타 광고'!$V:$V,'무신사 메타 광고'!$I:$I,$C$4,'무신사 메타 광고'!$D:$D,$B926))</f>
        <v>0</v>
      </c>
      <c r="E926" s="11">
        <f t="shared" si="38"/>
        <v>0</v>
      </c>
      <c r="F926" s="12" t="str">
        <f t="shared" si="46"/>
        <v xml:space="preserve"> </v>
      </c>
      <c r="G926" s="10">
        <f>IF($C$4="", SUMIFS('무신사 메타 광고'!$K:$K, '무신사 메타 광고'!$D:$D, $B926), SUMIFS('무신사 메타 광고'!$K:$K,'무신사 메타 광고'!$I:$I,$C$4,'무신사 메타 광고'!D:D,$B926))</f>
        <v>0</v>
      </c>
      <c r="H926" s="10">
        <f>IF($C$4="", SUMIFS('무신사 메타 광고'!$N:$N, '무신사 메타 광고'!$D:$D, $B926),SUMIFS('무신사 메타 광고'!$N:$N,'무신사 메타 광고'!$I:$I,$C$4,'무신사 메타 광고'!$D:$D,$B926))</f>
        <v>0</v>
      </c>
      <c r="I926" s="10">
        <f>IF($C$4="", SUMIFS('무신사 메타 광고'!$U:$U, '무신사 메타 광고'!$D:$D, $B926),SUMIFS('무신사 메타 광고'!$U:$U,'무신사 메타 광고'!$I:$I,$C$4,'무신사 메타 광고'!$D:$D,$B926))</f>
        <v>0</v>
      </c>
      <c r="J926" s="11">
        <f t="shared" si="39"/>
        <v>0</v>
      </c>
      <c r="K926" s="11">
        <f t="shared" si="40"/>
        <v>0</v>
      </c>
      <c r="L926" s="12" t="str">
        <f t="shared" si="41"/>
        <v xml:space="preserve"> </v>
      </c>
      <c r="N926" s="10">
        <f>IF($C$4="", SUMIFS('무신사 메타 광고'!$X:$X, '무신사 메타 광고'!$D:$D, $B926),SUMIFS('무신사 메타 광고'!$X:$X,'무신사 메타 광고'!I:I,$C$4,'무신사 메타 광고'!D:D,$B926))</f>
        <v>0</v>
      </c>
      <c r="O926" s="11">
        <f t="shared" si="42"/>
        <v>0</v>
      </c>
      <c r="R926" s="13"/>
      <c r="S926" s="10">
        <f>IF($S$4="", SUMIFS('무신사 메타 광고'!$L:$L, '무신사 메타 광고'!$C:$C, $R926),SUMIFS('무신사 메타 광고'!L:L,'무신사 메타 광고'!$I:$I,$S$4,'무신사 메타 광고'!$C:$C,$R926))</f>
        <v>0</v>
      </c>
      <c r="T926" s="10">
        <f>IF($S$4="", SUMIFS('무신사 메타 광고'!$V:$V, '무신사 메타 광고'!$C:$C, $R926),SUMIFS('무신사 메타 광고'!$V:$V,'무신사 메타 광고'!$I:$I,$S$4,'무신사 메타 광고'!$C:$C,$R926))</f>
        <v>0</v>
      </c>
      <c r="U926" s="11">
        <f t="shared" si="43"/>
        <v>0</v>
      </c>
      <c r="V926" s="12" t="str">
        <f t="shared" si="47"/>
        <v xml:space="preserve"> </v>
      </c>
      <c r="W926" s="10">
        <f>IF($S$4="", SUMIFS('무신사 메타 광고'!$K:$K, '무신사 메타 광고'!$C:$C, $R926),SUMIFS('무신사 메타 광고'!$K:$K,'무신사 메타 광고'!$I:$I,$S$4,'무신사 메타 광고'!$C:$C,$R926))</f>
        <v>0</v>
      </c>
      <c r="X926" s="10">
        <f>IF($S$4="", SUMIFS('무신사 메타 광고'!$N:$N, '무신사 메타 광고'!$C:$C, $R926),SUMIFS('무신사 메타 광고'!$N:$N,'무신사 메타 광고'!$I:$I,$S$4,'무신사 메타 광고'!$C:$C,$R926))</f>
        <v>0</v>
      </c>
      <c r="Y926" s="11">
        <f t="shared" si="44"/>
        <v>0</v>
      </c>
      <c r="Z926" s="12" t="str">
        <f t="shared" si="48"/>
        <v xml:space="preserve"> </v>
      </c>
      <c r="AB926" s="10">
        <f>IF($S$4="", SUMIFS('무신사 메타 광고'!$X:$X, '무신사 메타 광고'!$C:$C, $R926),SUMIFS('무신사 메타 광고'!$X:$X,'무신사 메타 광고'!$I:$I,$S$4,'무신사 메타 광고'!$C:$C,$R926))</f>
        <v>0</v>
      </c>
      <c r="AC926" s="11">
        <f t="shared" si="45"/>
        <v>0</v>
      </c>
    </row>
    <row r="927" spans="2:29">
      <c r="B927" s="9"/>
      <c r="C927" s="10">
        <f>IF($C$4="", SUMIFS('무신사 메타 광고'!$L:$L, '무신사 메타 광고'!$D:$D, $B927), SUMIFS('무신사 메타 광고'!$L:$L, '무신사 메타 광고'!$I:$I, $C$4, '무신사 메타 광고'!$D:$D, $B927))</f>
        <v>0</v>
      </c>
      <c r="D927" s="10">
        <f>IF($C$4="", SUMIFS('무신사 메타 광고'!$V:$V, '무신사 메타 광고'!$D:$D, $B927), SUMIFS('무신사 메타 광고'!$V:$V,'무신사 메타 광고'!$I:$I,$C$4,'무신사 메타 광고'!$D:$D,$B927))</f>
        <v>0</v>
      </c>
      <c r="E927" s="11">
        <f t="shared" si="38"/>
        <v>0</v>
      </c>
      <c r="F927" s="12" t="str">
        <f t="shared" si="46"/>
        <v xml:space="preserve"> </v>
      </c>
      <c r="G927" s="10">
        <f>IF($C$4="", SUMIFS('무신사 메타 광고'!$K:$K, '무신사 메타 광고'!$D:$D, $B927), SUMIFS('무신사 메타 광고'!$K:$K,'무신사 메타 광고'!$I:$I,$C$4,'무신사 메타 광고'!D:D,$B927))</f>
        <v>0</v>
      </c>
      <c r="H927" s="10">
        <f>IF($C$4="", SUMIFS('무신사 메타 광고'!$N:$N, '무신사 메타 광고'!$D:$D, $B927),SUMIFS('무신사 메타 광고'!$N:$N,'무신사 메타 광고'!$I:$I,$C$4,'무신사 메타 광고'!$D:$D,$B927))</f>
        <v>0</v>
      </c>
      <c r="I927" s="10">
        <f>IF($C$4="", SUMIFS('무신사 메타 광고'!$U:$U, '무신사 메타 광고'!$D:$D, $B927),SUMIFS('무신사 메타 광고'!$U:$U,'무신사 메타 광고'!$I:$I,$C$4,'무신사 메타 광고'!$D:$D,$B927))</f>
        <v>0</v>
      </c>
      <c r="J927" s="11">
        <f t="shared" si="39"/>
        <v>0</v>
      </c>
      <c r="K927" s="11">
        <f t="shared" si="40"/>
        <v>0</v>
      </c>
      <c r="L927" s="12" t="str">
        <f t="shared" si="41"/>
        <v xml:space="preserve"> </v>
      </c>
      <c r="N927" s="10">
        <f>IF($C$4="", SUMIFS('무신사 메타 광고'!$X:$X, '무신사 메타 광고'!$D:$D, $B927),SUMIFS('무신사 메타 광고'!$X:$X,'무신사 메타 광고'!I:I,$C$4,'무신사 메타 광고'!D:D,$B927))</f>
        <v>0</v>
      </c>
      <c r="O927" s="11">
        <f t="shared" si="42"/>
        <v>0</v>
      </c>
      <c r="R927" s="13"/>
      <c r="S927" s="10">
        <f>IF($S$4="", SUMIFS('무신사 메타 광고'!$L:$L, '무신사 메타 광고'!$C:$C, $R927),SUMIFS('무신사 메타 광고'!L:L,'무신사 메타 광고'!$I:$I,$S$4,'무신사 메타 광고'!$C:$C,$R927))</f>
        <v>0</v>
      </c>
      <c r="T927" s="10">
        <f>IF($S$4="", SUMIFS('무신사 메타 광고'!$V:$V, '무신사 메타 광고'!$C:$C, $R927),SUMIFS('무신사 메타 광고'!$V:$V,'무신사 메타 광고'!$I:$I,$S$4,'무신사 메타 광고'!$C:$C,$R927))</f>
        <v>0</v>
      </c>
      <c r="U927" s="11">
        <f t="shared" si="43"/>
        <v>0</v>
      </c>
      <c r="V927" s="12" t="str">
        <f t="shared" si="47"/>
        <v xml:space="preserve"> </v>
      </c>
      <c r="W927" s="10">
        <f>IF($S$4="", SUMIFS('무신사 메타 광고'!$K:$K, '무신사 메타 광고'!$C:$C, $R927),SUMIFS('무신사 메타 광고'!$K:$K,'무신사 메타 광고'!$I:$I,$S$4,'무신사 메타 광고'!$C:$C,$R927))</f>
        <v>0</v>
      </c>
      <c r="X927" s="10">
        <f>IF($S$4="", SUMIFS('무신사 메타 광고'!$N:$N, '무신사 메타 광고'!$C:$C, $R927),SUMIFS('무신사 메타 광고'!$N:$N,'무신사 메타 광고'!$I:$I,$S$4,'무신사 메타 광고'!$C:$C,$R927))</f>
        <v>0</v>
      </c>
      <c r="Y927" s="11">
        <f t="shared" si="44"/>
        <v>0</v>
      </c>
      <c r="Z927" s="12" t="str">
        <f t="shared" si="48"/>
        <v xml:space="preserve"> </v>
      </c>
      <c r="AB927" s="10">
        <f>IF($S$4="", SUMIFS('무신사 메타 광고'!$X:$X, '무신사 메타 광고'!$C:$C, $R927),SUMIFS('무신사 메타 광고'!$X:$X,'무신사 메타 광고'!$I:$I,$S$4,'무신사 메타 광고'!$C:$C,$R927))</f>
        <v>0</v>
      </c>
      <c r="AC927" s="11">
        <f t="shared" si="45"/>
        <v>0</v>
      </c>
    </row>
    <row r="928" spans="2:29">
      <c r="B928" s="9"/>
      <c r="C928" s="10">
        <f>IF($C$4="", SUMIFS('무신사 메타 광고'!$L:$L, '무신사 메타 광고'!$D:$D, $B928), SUMIFS('무신사 메타 광고'!$L:$L, '무신사 메타 광고'!$I:$I, $C$4, '무신사 메타 광고'!$D:$D, $B928))</f>
        <v>0</v>
      </c>
      <c r="D928" s="10">
        <f>IF($C$4="", SUMIFS('무신사 메타 광고'!$V:$V, '무신사 메타 광고'!$D:$D, $B928), SUMIFS('무신사 메타 광고'!$V:$V,'무신사 메타 광고'!$I:$I,$C$4,'무신사 메타 광고'!$D:$D,$B928))</f>
        <v>0</v>
      </c>
      <c r="E928" s="11">
        <f t="shared" si="38"/>
        <v>0</v>
      </c>
      <c r="F928" s="12" t="str">
        <f t="shared" si="46"/>
        <v xml:space="preserve"> </v>
      </c>
      <c r="G928" s="10">
        <f>IF($C$4="", SUMIFS('무신사 메타 광고'!$K:$K, '무신사 메타 광고'!$D:$D, $B928), SUMIFS('무신사 메타 광고'!$K:$K,'무신사 메타 광고'!$I:$I,$C$4,'무신사 메타 광고'!D:D,$B928))</f>
        <v>0</v>
      </c>
      <c r="H928" s="10">
        <f>IF($C$4="", SUMIFS('무신사 메타 광고'!$N:$N, '무신사 메타 광고'!$D:$D, $B928),SUMIFS('무신사 메타 광고'!$N:$N,'무신사 메타 광고'!$I:$I,$C$4,'무신사 메타 광고'!$D:$D,$B928))</f>
        <v>0</v>
      </c>
      <c r="I928" s="10">
        <f>IF($C$4="", SUMIFS('무신사 메타 광고'!$U:$U, '무신사 메타 광고'!$D:$D, $B928),SUMIFS('무신사 메타 광고'!$U:$U,'무신사 메타 광고'!$I:$I,$C$4,'무신사 메타 광고'!$D:$D,$B928))</f>
        <v>0</v>
      </c>
      <c r="J928" s="11">
        <f t="shared" si="39"/>
        <v>0</v>
      </c>
      <c r="K928" s="11">
        <f t="shared" si="40"/>
        <v>0</v>
      </c>
      <c r="L928" s="12" t="str">
        <f t="shared" si="41"/>
        <v xml:space="preserve"> </v>
      </c>
      <c r="N928" s="10">
        <f>IF($C$4="", SUMIFS('무신사 메타 광고'!$X:$X, '무신사 메타 광고'!$D:$D, $B928),SUMIFS('무신사 메타 광고'!$X:$X,'무신사 메타 광고'!I:I,$C$4,'무신사 메타 광고'!D:D,$B928))</f>
        <v>0</v>
      </c>
      <c r="O928" s="11">
        <f t="shared" si="42"/>
        <v>0</v>
      </c>
      <c r="R928" s="13"/>
      <c r="S928" s="10">
        <f>IF($S$4="", SUMIFS('무신사 메타 광고'!$L:$L, '무신사 메타 광고'!$C:$C, $R928),SUMIFS('무신사 메타 광고'!L:L,'무신사 메타 광고'!$I:$I,$S$4,'무신사 메타 광고'!$C:$C,$R928))</f>
        <v>0</v>
      </c>
      <c r="T928" s="10">
        <f>IF($S$4="", SUMIFS('무신사 메타 광고'!$V:$V, '무신사 메타 광고'!$C:$C, $R928),SUMIFS('무신사 메타 광고'!$V:$V,'무신사 메타 광고'!$I:$I,$S$4,'무신사 메타 광고'!$C:$C,$R928))</f>
        <v>0</v>
      </c>
      <c r="U928" s="11">
        <f t="shared" si="43"/>
        <v>0</v>
      </c>
      <c r="V928" s="12" t="str">
        <f t="shared" si="47"/>
        <v xml:space="preserve"> </v>
      </c>
      <c r="W928" s="10">
        <f>IF($S$4="", SUMIFS('무신사 메타 광고'!$K:$K, '무신사 메타 광고'!$C:$C, $R928),SUMIFS('무신사 메타 광고'!$K:$K,'무신사 메타 광고'!$I:$I,$S$4,'무신사 메타 광고'!$C:$C,$R928))</f>
        <v>0</v>
      </c>
      <c r="X928" s="10">
        <f>IF($S$4="", SUMIFS('무신사 메타 광고'!$N:$N, '무신사 메타 광고'!$C:$C, $R928),SUMIFS('무신사 메타 광고'!$N:$N,'무신사 메타 광고'!$I:$I,$S$4,'무신사 메타 광고'!$C:$C,$R928))</f>
        <v>0</v>
      </c>
      <c r="Y928" s="11">
        <f t="shared" si="44"/>
        <v>0</v>
      </c>
      <c r="Z928" s="12" t="str">
        <f t="shared" si="48"/>
        <v xml:space="preserve"> </v>
      </c>
      <c r="AB928" s="10">
        <f>IF($S$4="", SUMIFS('무신사 메타 광고'!$X:$X, '무신사 메타 광고'!$C:$C, $R928),SUMIFS('무신사 메타 광고'!$X:$X,'무신사 메타 광고'!$I:$I,$S$4,'무신사 메타 광고'!$C:$C,$R928))</f>
        <v>0</v>
      </c>
      <c r="AC928" s="11">
        <f t="shared" si="45"/>
        <v>0</v>
      </c>
    </row>
    <row r="929" spans="2:29">
      <c r="B929" s="9"/>
      <c r="C929" s="10">
        <f>IF($C$4="", SUMIFS('무신사 메타 광고'!$L:$L, '무신사 메타 광고'!$D:$D, $B929), SUMIFS('무신사 메타 광고'!$L:$L, '무신사 메타 광고'!$I:$I, $C$4, '무신사 메타 광고'!$D:$D, $B929))</f>
        <v>0</v>
      </c>
      <c r="D929" s="10">
        <f>IF($C$4="", SUMIFS('무신사 메타 광고'!$V:$V, '무신사 메타 광고'!$D:$D, $B929), SUMIFS('무신사 메타 광고'!$V:$V,'무신사 메타 광고'!$I:$I,$C$4,'무신사 메타 광고'!$D:$D,$B929))</f>
        <v>0</v>
      </c>
      <c r="E929" s="11">
        <f t="shared" si="38"/>
        <v>0</v>
      </c>
      <c r="F929" s="12" t="str">
        <f t="shared" si="46"/>
        <v xml:space="preserve"> </v>
      </c>
      <c r="G929" s="10">
        <f>IF($C$4="", SUMIFS('무신사 메타 광고'!$K:$K, '무신사 메타 광고'!$D:$D, $B929), SUMIFS('무신사 메타 광고'!$K:$K,'무신사 메타 광고'!$I:$I,$C$4,'무신사 메타 광고'!D:D,$B929))</f>
        <v>0</v>
      </c>
      <c r="H929" s="10">
        <f>IF($C$4="", SUMIFS('무신사 메타 광고'!$N:$N, '무신사 메타 광고'!$D:$D, $B929),SUMIFS('무신사 메타 광고'!$N:$N,'무신사 메타 광고'!$I:$I,$C$4,'무신사 메타 광고'!$D:$D,$B929))</f>
        <v>0</v>
      </c>
      <c r="I929" s="10">
        <f>IF($C$4="", SUMIFS('무신사 메타 광고'!$U:$U, '무신사 메타 광고'!$D:$D, $B929),SUMIFS('무신사 메타 광고'!$U:$U,'무신사 메타 광고'!$I:$I,$C$4,'무신사 메타 광고'!$D:$D,$B929))</f>
        <v>0</v>
      </c>
      <c r="J929" s="11">
        <f t="shared" si="39"/>
        <v>0</v>
      </c>
      <c r="K929" s="11">
        <f t="shared" si="40"/>
        <v>0</v>
      </c>
      <c r="L929" s="12" t="str">
        <f t="shared" si="41"/>
        <v xml:space="preserve"> </v>
      </c>
      <c r="N929" s="10">
        <f>IF($C$4="", SUMIFS('무신사 메타 광고'!$X:$X, '무신사 메타 광고'!$D:$D, $B929),SUMIFS('무신사 메타 광고'!$X:$X,'무신사 메타 광고'!I:I,$C$4,'무신사 메타 광고'!D:D,$B929))</f>
        <v>0</v>
      </c>
      <c r="O929" s="11">
        <f t="shared" si="42"/>
        <v>0</v>
      </c>
      <c r="R929" s="13"/>
      <c r="S929" s="10">
        <f>IF($S$4="", SUMIFS('무신사 메타 광고'!$L:$L, '무신사 메타 광고'!$C:$C, $R929),SUMIFS('무신사 메타 광고'!L:L,'무신사 메타 광고'!$I:$I,$S$4,'무신사 메타 광고'!$C:$C,$R929))</f>
        <v>0</v>
      </c>
      <c r="T929" s="10">
        <f>IF($S$4="", SUMIFS('무신사 메타 광고'!$V:$V, '무신사 메타 광고'!$C:$C, $R929),SUMIFS('무신사 메타 광고'!$V:$V,'무신사 메타 광고'!$I:$I,$S$4,'무신사 메타 광고'!$C:$C,$R929))</f>
        <v>0</v>
      </c>
      <c r="U929" s="11">
        <f t="shared" si="43"/>
        <v>0</v>
      </c>
      <c r="V929" s="12" t="str">
        <f t="shared" si="47"/>
        <v xml:space="preserve"> </v>
      </c>
      <c r="W929" s="10">
        <f>IF($S$4="", SUMIFS('무신사 메타 광고'!$K:$K, '무신사 메타 광고'!$C:$C, $R929),SUMIFS('무신사 메타 광고'!$K:$K,'무신사 메타 광고'!$I:$I,$S$4,'무신사 메타 광고'!$C:$C,$R929))</f>
        <v>0</v>
      </c>
      <c r="X929" s="10">
        <f>IF($S$4="", SUMIFS('무신사 메타 광고'!$N:$N, '무신사 메타 광고'!$C:$C, $R929),SUMIFS('무신사 메타 광고'!$N:$N,'무신사 메타 광고'!$I:$I,$S$4,'무신사 메타 광고'!$C:$C,$R929))</f>
        <v>0</v>
      </c>
      <c r="Y929" s="11">
        <f t="shared" si="44"/>
        <v>0</v>
      </c>
      <c r="Z929" s="12" t="str">
        <f t="shared" si="48"/>
        <v xml:space="preserve"> </v>
      </c>
      <c r="AB929" s="10">
        <f>IF($S$4="", SUMIFS('무신사 메타 광고'!$X:$X, '무신사 메타 광고'!$C:$C, $R929),SUMIFS('무신사 메타 광고'!$X:$X,'무신사 메타 광고'!$I:$I,$S$4,'무신사 메타 광고'!$C:$C,$R929))</f>
        <v>0</v>
      </c>
      <c r="AC929" s="11">
        <f t="shared" si="45"/>
        <v>0</v>
      </c>
    </row>
    <row r="930" spans="2:29">
      <c r="B930" s="9"/>
      <c r="C930" s="10">
        <f>IF($C$4="", SUMIFS('무신사 메타 광고'!$L:$L, '무신사 메타 광고'!$D:$D, $B930), SUMIFS('무신사 메타 광고'!$L:$L, '무신사 메타 광고'!$I:$I, $C$4, '무신사 메타 광고'!$D:$D, $B930))</f>
        <v>0</v>
      </c>
      <c r="D930" s="10">
        <f>IF($C$4="", SUMIFS('무신사 메타 광고'!$V:$V, '무신사 메타 광고'!$D:$D, $B930), SUMIFS('무신사 메타 광고'!$V:$V,'무신사 메타 광고'!$I:$I,$C$4,'무신사 메타 광고'!$D:$D,$B930))</f>
        <v>0</v>
      </c>
      <c r="E930" s="11">
        <f t="shared" si="38"/>
        <v>0</v>
      </c>
      <c r="F930" s="12" t="str">
        <f t="shared" si="46"/>
        <v xml:space="preserve"> </v>
      </c>
      <c r="G930" s="10">
        <f>IF($C$4="", SUMIFS('무신사 메타 광고'!$K:$K, '무신사 메타 광고'!$D:$D, $B930), SUMIFS('무신사 메타 광고'!$K:$K,'무신사 메타 광고'!$I:$I,$C$4,'무신사 메타 광고'!D:D,$B930))</f>
        <v>0</v>
      </c>
      <c r="H930" s="10">
        <f>IF($C$4="", SUMIFS('무신사 메타 광고'!$N:$N, '무신사 메타 광고'!$D:$D, $B930),SUMIFS('무신사 메타 광고'!$N:$N,'무신사 메타 광고'!$I:$I,$C$4,'무신사 메타 광고'!$D:$D,$B930))</f>
        <v>0</v>
      </c>
      <c r="I930" s="10">
        <f>IF($C$4="", SUMIFS('무신사 메타 광고'!$U:$U, '무신사 메타 광고'!$D:$D, $B930),SUMIFS('무신사 메타 광고'!$U:$U,'무신사 메타 광고'!$I:$I,$C$4,'무신사 메타 광고'!$D:$D,$B930))</f>
        <v>0</v>
      </c>
      <c r="J930" s="11">
        <f t="shared" si="39"/>
        <v>0</v>
      </c>
      <c r="K930" s="11">
        <f t="shared" si="40"/>
        <v>0</v>
      </c>
      <c r="L930" s="12" t="str">
        <f t="shared" si="41"/>
        <v xml:space="preserve"> </v>
      </c>
      <c r="N930" s="10">
        <f>IF($C$4="", SUMIFS('무신사 메타 광고'!$X:$X, '무신사 메타 광고'!$D:$D, $B930),SUMIFS('무신사 메타 광고'!$X:$X,'무신사 메타 광고'!I:I,$C$4,'무신사 메타 광고'!D:D,$B930))</f>
        <v>0</v>
      </c>
      <c r="O930" s="11">
        <f t="shared" si="42"/>
        <v>0</v>
      </c>
      <c r="R930" s="13"/>
      <c r="S930" s="10">
        <f>IF($S$4="", SUMIFS('무신사 메타 광고'!$L:$L, '무신사 메타 광고'!$C:$C, $R930),SUMIFS('무신사 메타 광고'!L:L,'무신사 메타 광고'!$I:$I,$S$4,'무신사 메타 광고'!$C:$C,$R930))</f>
        <v>0</v>
      </c>
      <c r="T930" s="10">
        <f>IF($S$4="", SUMIFS('무신사 메타 광고'!$V:$V, '무신사 메타 광고'!$C:$C, $R930),SUMIFS('무신사 메타 광고'!$V:$V,'무신사 메타 광고'!$I:$I,$S$4,'무신사 메타 광고'!$C:$C,$R930))</f>
        <v>0</v>
      </c>
      <c r="U930" s="11">
        <f t="shared" si="43"/>
        <v>0</v>
      </c>
      <c r="V930" s="12" t="str">
        <f t="shared" si="47"/>
        <v xml:space="preserve"> </v>
      </c>
      <c r="W930" s="10">
        <f>IF($S$4="", SUMIFS('무신사 메타 광고'!$K:$K, '무신사 메타 광고'!$C:$C, $R930),SUMIFS('무신사 메타 광고'!$K:$K,'무신사 메타 광고'!$I:$I,$S$4,'무신사 메타 광고'!$C:$C,$R930))</f>
        <v>0</v>
      </c>
      <c r="X930" s="10">
        <f>IF($S$4="", SUMIFS('무신사 메타 광고'!$N:$N, '무신사 메타 광고'!$C:$C, $R930),SUMIFS('무신사 메타 광고'!$N:$N,'무신사 메타 광고'!$I:$I,$S$4,'무신사 메타 광고'!$C:$C,$R930))</f>
        <v>0</v>
      </c>
      <c r="Y930" s="11">
        <f t="shared" si="44"/>
        <v>0</v>
      </c>
      <c r="Z930" s="12" t="str">
        <f t="shared" si="48"/>
        <v xml:space="preserve"> </v>
      </c>
      <c r="AB930" s="10">
        <f>IF($S$4="", SUMIFS('무신사 메타 광고'!$X:$X, '무신사 메타 광고'!$C:$C, $R930),SUMIFS('무신사 메타 광고'!$X:$X,'무신사 메타 광고'!$I:$I,$S$4,'무신사 메타 광고'!$C:$C,$R930))</f>
        <v>0</v>
      </c>
      <c r="AC930" s="11">
        <f t="shared" si="45"/>
        <v>0</v>
      </c>
    </row>
    <row r="931" spans="2:29">
      <c r="B931" s="9"/>
      <c r="C931" s="10">
        <f>IF($C$4="", SUMIFS('무신사 메타 광고'!$L:$L, '무신사 메타 광고'!$D:$D, $B931), SUMIFS('무신사 메타 광고'!$L:$L, '무신사 메타 광고'!$I:$I, $C$4, '무신사 메타 광고'!$D:$D, $B931))</f>
        <v>0</v>
      </c>
      <c r="D931" s="10">
        <f>IF($C$4="", SUMIFS('무신사 메타 광고'!$V:$V, '무신사 메타 광고'!$D:$D, $B931), SUMIFS('무신사 메타 광고'!$V:$V,'무신사 메타 광고'!$I:$I,$C$4,'무신사 메타 광고'!$D:$D,$B931))</f>
        <v>0</v>
      </c>
      <c r="E931" s="11">
        <f t="shared" si="38"/>
        <v>0</v>
      </c>
      <c r="F931" s="12" t="str">
        <f t="shared" si="46"/>
        <v xml:space="preserve"> </v>
      </c>
      <c r="G931" s="10">
        <f>IF($C$4="", SUMIFS('무신사 메타 광고'!$K:$K, '무신사 메타 광고'!$D:$D, $B931), SUMIFS('무신사 메타 광고'!$K:$K,'무신사 메타 광고'!$I:$I,$C$4,'무신사 메타 광고'!D:D,$B931))</f>
        <v>0</v>
      </c>
      <c r="H931" s="10">
        <f>IF($C$4="", SUMIFS('무신사 메타 광고'!$N:$N, '무신사 메타 광고'!$D:$D, $B931),SUMIFS('무신사 메타 광고'!$N:$N,'무신사 메타 광고'!$I:$I,$C$4,'무신사 메타 광고'!$D:$D,$B931))</f>
        <v>0</v>
      </c>
      <c r="I931" s="10">
        <f>IF($C$4="", SUMIFS('무신사 메타 광고'!$U:$U, '무신사 메타 광고'!$D:$D, $B931),SUMIFS('무신사 메타 광고'!$U:$U,'무신사 메타 광고'!$I:$I,$C$4,'무신사 메타 광고'!$D:$D,$B931))</f>
        <v>0</v>
      </c>
      <c r="J931" s="11">
        <f t="shared" si="39"/>
        <v>0</v>
      </c>
      <c r="K931" s="11">
        <f t="shared" si="40"/>
        <v>0</v>
      </c>
      <c r="L931" s="12" t="str">
        <f t="shared" si="41"/>
        <v xml:space="preserve"> </v>
      </c>
      <c r="N931" s="10">
        <f>IF($C$4="", SUMIFS('무신사 메타 광고'!$X:$X, '무신사 메타 광고'!$D:$D, $B931),SUMIFS('무신사 메타 광고'!$X:$X,'무신사 메타 광고'!I:I,$C$4,'무신사 메타 광고'!D:D,$B931))</f>
        <v>0</v>
      </c>
      <c r="O931" s="11">
        <f t="shared" si="42"/>
        <v>0</v>
      </c>
      <c r="R931" s="13"/>
      <c r="S931" s="10">
        <f>IF($S$4="", SUMIFS('무신사 메타 광고'!$L:$L, '무신사 메타 광고'!$C:$C, $R931),SUMIFS('무신사 메타 광고'!L:L,'무신사 메타 광고'!$I:$I,$S$4,'무신사 메타 광고'!$C:$C,$R931))</f>
        <v>0</v>
      </c>
      <c r="T931" s="10">
        <f>IF($S$4="", SUMIFS('무신사 메타 광고'!$V:$V, '무신사 메타 광고'!$C:$C, $R931),SUMIFS('무신사 메타 광고'!$V:$V,'무신사 메타 광고'!$I:$I,$S$4,'무신사 메타 광고'!$C:$C,$R931))</f>
        <v>0</v>
      </c>
      <c r="U931" s="11">
        <f t="shared" si="43"/>
        <v>0</v>
      </c>
      <c r="V931" s="12" t="str">
        <f t="shared" si="47"/>
        <v xml:space="preserve"> </v>
      </c>
      <c r="W931" s="10">
        <f>IF($S$4="", SUMIFS('무신사 메타 광고'!$K:$K, '무신사 메타 광고'!$C:$C, $R931),SUMIFS('무신사 메타 광고'!$K:$K,'무신사 메타 광고'!$I:$I,$S$4,'무신사 메타 광고'!$C:$C,$R931))</f>
        <v>0</v>
      </c>
      <c r="X931" s="10">
        <f>IF($S$4="", SUMIFS('무신사 메타 광고'!$N:$N, '무신사 메타 광고'!$C:$C, $R931),SUMIFS('무신사 메타 광고'!$N:$N,'무신사 메타 광고'!$I:$I,$S$4,'무신사 메타 광고'!$C:$C,$R931))</f>
        <v>0</v>
      </c>
      <c r="Y931" s="11">
        <f t="shared" si="44"/>
        <v>0</v>
      </c>
      <c r="Z931" s="12" t="str">
        <f t="shared" si="48"/>
        <v xml:space="preserve"> </v>
      </c>
      <c r="AB931" s="10">
        <f>IF($S$4="", SUMIFS('무신사 메타 광고'!$X:$X, '무신사 메타 광고'!$C:$C, $R931),SUMIFS('무신사 메타 광고'!$X:$X,'무신사 메타 광고'!$I:$I,$S$4,'무신사 메타 광고'!$C:$C,$R931))</f>
        <v>0</v>
      </c>
      <c r="AC931" s="11">
        <f t="shared" si="45"/>
        <v>0</v>
      </c>
    </row>
    <row r="932" spans="2:29">
      <c r="B932" s="9"/>
      <c r="C932" s="10">
        <f>IF($C$4="", SUMIFS('무신사 메타 광고'!$L:$L, '무신사 메타 광고'!$D:$D, $B932), SUMIFS('무신사 메타 광고'!$L:$L, '무신사 메타 광고'!$I:$I, $C$4, '무신사 메타 광고'!$D:$D, $B932))</f>
        <v>0</v>
      </c>
      <c r="D932" s="10">
        <f>IF($C$4="", SUMIFS('무신사 메타 광고'!$V:$V, '무신사 메타 광고'!$D:$D, $B932), SUMIFS('무신사 메타 광고'!$V:$V,'무신사 메타 광고'!$I:$I,$C$4,'무신사 메타 광고'!$D:$D,$B932))</f>
        <v>0</v>
      </c>
      <c r="E932" s="11">
        <f t="shared" si="38"/>
        <v>0</v>
      </c>
      <c r="F932" s="12" t="str">
        <f t="shared" si="46"/>
        <v xml:space="preserve"> </v>
      </c>
      <c r="G932" s="10">
        <f>IF($C$4="", SUMIFS('무신사 메타 광고'!$K:$K, '무신사 메타 광고'!$D:$D, $B932), SUMIFS('무신사 메타 광고'!$K:$K,'무신사 메타 광고'!$I:$I,$C$4,'무신사 메타 광고'!D:D,$B932))</f>
        <v>0</v>
      </c>
      <c r="H932" s="10">
        <f>IF($C$4="", SUMIFS('무신사 메타 광고'!$N:$N, '무신사 메타 광고'!$D:$D, $B932),SUMIFS('무신사 메타 광고'!$N:$N,'무신사 메타 광고'!$I:$I,$C$4,'무신사 메타 광고'!$D:$D,$B932))</f>
        <v>0</v>
      </c>
      <c r="I932" s="10">
        <f>IF($C$4="", SUMIFS('무신사 메타 광고'!$U:$U, '무신사 메타 광고'!$D:$D, $B932),SUMIFS('무신사 메타 광고'!$U:$U,'무신사 메타 광고'!$I:$I,$C$4,'무신사 메타 광고'!$D:$D,$B932))</f>
        <v>0</v>
      </c>
      <c r="J932" s="11">
        <f t="shared" si="39"/>
        <v>0</v>
      </c>
      <c r="K932" s="11">
        <f t="shared" si="40"/>
        <v>0</v>
      </c>
      <c r="L932" s="12" t="str">
        <f t="shared" si="41"/>
        <v xml:space="preserve"> </v>
      </c>
      <c r="N932" s="10">
        <f>IF($C$4="", SUMIFS('무신사 메타 광고'!$X:$X, '무신사 메타 광고'!$D:$D, $B932),SUMIFS('무신사 메타 광고'!$X:$X,'무신사 메타 광고'!I:I,$C$4,'무신사 메타 광고'!D:D,$B932))</f>
        <v>0</v>
      </c>
      <c r="O932" s="11">
        <f t="shared" si="42"/>
        <v>0</v>
      </c>
      <c r="R932" s="13"/>
      <c r="S932" s="10">
        <f>IF($S$4="", SUMIFS('무신사 메타 광고'!$L:$L, '무신사 메타 광고'!$C:$C, $R932),SUMIFS('무신사 메타 광고'!L:L,'무신사 메타 광고'!$I:$I,$S$4,'무신사 메타 광고'!$C:$C,$R932))</f>
        <v>0</v>
      </c>
      <c r="T932" s="10">
        <f>IF($S$4="", SUMIFS('무신사 메타 광고'!$V:$V, '무신사 메타 광고'!$C:$C, $R932),SUMIFS('무신사 메타 광고'!$V:$V,'무신사 메타 광고'!$I:$I,$S$4,'무신사 메타 광고'!$C:$C,$R932))</f>
        <v>0</v>
      </c>
      <c r="U932" s="11">
        <f t="shared" si="43"/>
        <v>0</v>
      </c>
      <c r="V932" s="12" t="str">
        <f t="shared" si="47"/>
        <v xml:space="preserve"> </v>
      </c>
      <c r="W932" s="10">
        <f>IF($S$4="", SUMIFS('무신사 메타 광고'!$K:$K, '무신사 메타 광고'!$C:$C, $R932),SUMIFS('무신사 메타 광고'!$K:$K,'무신사 메타 광고'!$I:$I,$S$4,'무신사 메타 광고'!$C:$C,$R932))</f>
        <v>0</v>
      </c>
      <c r="X932" s="10">
        <f>IF($S$4="", SUMIFS('무신사 메타 광고'!$N:$N, '무신사 메타 광고'!$C:$C, $R932),SUMIFS('무신사 메타 광고'!$N:$N,'무신사 메타 광고'!$I:$I,$S$4,'무신사 메타 광고'!$C:$C,$R932))</f>
        <v>0</v>
      </c>
      <c r="Y932" s="11">
        <f t="shared" si="44"/>
        <v>0</v>
      </c>
      <c r="Z932" s="12" t="str">
        <f t="shared" si="48"/>
        <v xml:space="preserve"> </v>
      </c>
      <c r="AB932" s="10">
        <f>IF($S$4="", SUMIFS('무신사 메타 광고'!$X:$X, '무신사 메타 광고'!$C:$C, $R932),SUMIFS('무신사 메타 광고'!$X:$X,'무신사 메타 광고'!$I:$I,$S$4,'무신사 메타 광고'!$C:$C,$R932))</f>
        <v>0</v>
      </c>
      <c r="AC932" s="11">
        <f t="shared" si="45"/>
        <v>0</v>
      </c>
    </row>
    <row r="933" spans="2:29">
      <c r="B933" s="9"/>
      <c r="C933" s="10">
        <f>IF($C$4="", SUMIFS('무신사 메타 광고'!$L:$L, '무신사 메타 광고'!$D:$D, $B933), SUMIFS('무신사 메타 광고'!$L:$L, '무신사 메타 광고'!$I:$I, $C$4, '무신사 메타 광고'!$D:$D, $B933))</f>
        <v>0</v>
      </c>
      <c r="D933" s="10">
        <f>IF($C$4="", SUMIFS('무신사 메타 광고'!$V:$V, '무신사 메타 광고'!$D:$D, $B933), SUMIFS('무신사 메타 광고'!$V:$V,'무신사 메타 광고'!$I:$I,$C$4,'무신사 메타 광고'!$D:$D,$B933))</f>
        <v>0</v>
      </c>
      <c r="E933" s="11">
        <f t="shared" si="38"/>
        <v>0</v>
      </c>
      <c r="F933" s="12" t="str">
        <f t="shared" si="46"/>
        <v xml:space="preserve"> </v>
      </c>
      <c r="G933" s="10">
        <f>IF($C$4="", SUMIFS('무신사 메타 광고'!$K:$K, '무신사 메타 광고'!$D:$D, $B933), SUMIFS('무신사 메타 광고'!$K:$K,'무신사 메타 광고'!$I:$I,$C$4,'무신사 메타 광고'!D:D,$B933))</f>
        <v>0</v>
      </c>
      <c r="H933" s="10">
        <f>IF($C$4="", SUMIFS('무신사 메타 광고'!$N:$N, '무신사 메타 광고'!$D:$D, $B933),SUMIFS('무신사 메타 광고'!$N:$N,'무신사 메타 광고'!$I:$I,$C$4,'무신사 메타 광고'!$D:$D,$B933))</f>
        <v>0</v>
      </c>
      <c r="I933" s="10">
        <f>IF($C$4="", SUMIFS('무신사 메타 광고'!$U:$U, '무신사 메타 광고'!$D:$D, $B933),SUMIFS('무신사 메타 광고'!$U:$U,'무신사 메타 광고'!$I:$I,$C$4,'무신사 메타 광고'!$D:$D,$B933))</f>
        <v>0</v>
      </c>
      <c r="J933" s="11">
        <f t="shared" si="39"/>
        <v>0</v>
      </c>
      <c r="K933" s="11">
        <f t="shared" si="40"/>
        <v>0</v>
      </c>
      <c r="L933" s="12" t="str">
        <f t="shared" si="41"/>
        <v xml:space="preserve"> </v>
      </c>
      <c r="N933" s="10">
        <f>IF($C$4="", SUMIFS('무신사 메타 광고'!$X:$X, '무신사 메타 광고'!$D:$D, $B933),SUMIFS('무신사 메타 광고'!$X:$X,'무신사 메타 광고'!I:I,$C$4,'무신사 메타 광고'!D:D,$B933))</f>
        <v>0</v>
      </c>
      <c r="O933" s="11">
        <f t="shared" si="42"/>
        <v>0</v>
      </c>
      <c r="R933" s="13"/>
      <c r="S933" s="10">
        <f>IF($S$4="", SUMIFS('무신사 메타 광고'!$L:$L, '무신사 메타 광고'!$C:$C, $R933),SUMIFS('무신사 메타 광고'!L:L,'무신사 메타 광고'!$I:$I,$S$4,'무신사 메타 광고'!$C:$C,$R933))</f>
        <v>0</v>
      </c>
      <c r="T933" s="10">
        <f>IF($S$4="", SUMIFS('무신사 메타 광고'!$V:$V, '무신사 메타 광고'!$C:$C, $R933),SUMIFS('무신사 메타 광고'!$V:$V,'무신사 메타 광고'!$I:$I,$S$4,'무신사 메타 광고'!$C:$C,$R933))</f>
        <v>0</v>
      </c>
      <c r="U933" s="11">
        <f t="shared" si="43"/>
        <v>0</v>
      </c>
      <c r="V933" s="12" t="str">
        <f t="shared" si="47"/>
        <v xml:space="preserve"> </v>
      </c>
      <c r="W933" s="10">
        <f>IF($S$4="", SUMIFS('무신사 메타 광고'!$K:$K, '무신사 메타 광고'!$C:$C, $R933),SUMIFS('무신사 메타 광고'!$K:$K,'무신사 메타 광고'!$I:$I,$S$4,'무신사 메타 광고'!$C:$C,$R933))</f>
        <v>0</v>
      </c>
      <c r="X933" s="10">
        <f>IF($S$4="", SUMIFS('무신사 메타 광고'!$N:$N, '무신사 메타 광고'!$C:$C, $R933),SUMIFS('무신사 메타 광고'!$N:$N,'무신사 메타 광고'!$I:$I,$S$4,'무신사 메타 광고'!$C:$C,$R933))</f>
        <v>0</v>
      </c>
      <c r="Y933" s="11">
        <f t="shared" si="44"/>
        <v>0</v>
      </c>
      <c r="Z933" s="12" t="str">
        <f t="shared" si="48"/>
        <v xml:space="preserve"> </v>
      </c>
      <c r="AB933" s="10">
        <f>IF($S$4="", SUMIFS('무신사 메타 광고'!$X:$X, '무신사 메타 광고'!$C:$C, $R933),SUMIFS('무신사 메타 광고'!$X:$X,'무신사 메타 광고'!$I:$I,$S$4,'무신사 메타 광고'!$C:$C,$R933))</f>
        <v>0</v>
      </c>
      <c r="AC933" s="11">
        <f t="shared" si="45"/>
        <v>0</v>
      </c>
    </row>
    <row r="934" spans="2:29">
      <c r="B934" s="9"/>
      <c r="C934" s="10">
        <f>IF($C$4="", SUMIFS('무신사 메타 광고'!$L:$L, '무신사 메타 광고'!$D:$D, $B934), SUMIFS('무신사 메타 광고'!$L:$L, '무신사 메타 광고'!$I:$I, $C$4, '무신사 메타 광고'!$D:$D, $B934))</f>
        <v>0</v>
      </c>
      <c r="D934" s="10">
        <f>IF($C$4="", SUMIFS('무신사 메타 광고'!$V:$V, '무신사 메타 광고'!$D:$D, $B934), SUMIFS('무신사 메타 광고'!$V:$V,'무신사 메타 광고'!$I:$I,$C$4,'무신사 메타 광고'!$D:$D,$B934))</f>
        <v>0</v>
      </c>
      <c r="E934" s="11">
        <f t="shared" si="38"/>
        <v>0</v>
      </c>
      <c r="F934" s="12" t="str">
        <f t="shared" si="46"/>
        <v xml:space="preserve"> </v>
      </c>
      <c r="G934" s="10">
        <f>IF($C$4="", SUMIFS('무신사 메타 광고'!$K:$K, '무신사 메타 광고'!$D:$D, $B934), SUMIFS('무신사 메타 광고'!$K:$K,'무신사 메타 광고'!$I:$I,$C$4,'무신사 메타 광고'!D:D,$B934))</f>
        <v>0</v>
      </c>
      <c r="H934" s="10">
        <f>IF($C$4="", SUMIFS('무신사 메타 광고'!$N:$N, '무신사 메타 광고'!$D:$D, $B934),SUMIFS('무신사 메타 광고'!$N:$N,'무신사 메타 광고'!$I:$I,$C$4,'무신사 메타 광고'!$D:$D,$B934))</f>
        <v>0</v>
      </c>
      <c r="I934" s="10">
        <f>IF($C$4="", SUMIFS('무신사 메타 광고'!$U:$U, '무신사 메타 광고'!$D:$D, $B934),SUMIFS('무신사 메타 광고'!$U:$U,'무신사 메타 광고'!$I:$I,$C$4,'무신사 메타 광고'!$D:$D,$B934))</f>
        <v>0</v>
      </c>
      <c r="J934" s="11">
        <f t="shared" si="39"/>
        <v>0</v>
      </c>
      <c r="K934" s="11">
        <f t="shared" si="40"/>
        <v>0</v>
      </c>
      <c r="L934" s="12" t="str">
        <f t="shared" si="41"/>
        <v xml:space="preserve"> </v>
      </c>
      <c r="N934" s="10">
        <f>IF($C$4="", SUMIFS('무신사 메타 광고'!$X:$X, '무신사 메타 광고'!$D:$D, $B934),SUMIFS('무신사 메타 광고'!$X:$X,'무신사 메타 광고'!I:I,$C$4,'무신사 메타 광고'!D:D,$B934))</f>
        <v>0</v>
      </c>
      <c r="O934" s="11">
        <f t="shared" si="42"/>
        <v>0</v>
      </c>
      <c r="R934" s="13"/>
      <c r="S934" s="10">
        <f>IF($S$4="", SUMIFS('무신사 메타 광고'!$L:$L, '무신사 메타 광고'!$C:$C, $R934),SUMIFS('무신사 메타 광고'!L:L,'무신사 메타 광고'!$I:$I,$S$4,'무신사 메타 광고'!$C:$C,$R934))</f>
        <v>0</v>
      </c>
      <c r="T934" s="10">
        <f>IF($S$4="", SUMIFS('무신사 메타 광고'!$V:$V, '무신사 메타 광고'!$C:$C, $R934),SUMIFS('무신사 메타 광고'!$V:$V,'무신사 메타 광고'!$I:$I,$S$4,'무신사 메타 광고'!$C:$C,$R934))</f>
        <v>0</v>
      </c>
      <c r="U934" s="11">
        <f t="shared" si="43"/>
        <v>0</v>
      </c>
      <c r="V934" s="12" t="str">
        <f t="shared" si="47"/>
        <v xml:space="preserve"> </v>
      </c>
      <c r="W934" s="10">
        <f>IF($S$4="", SUMIFS('무신사 메타 광고'!$K:$K, '무신사 메타 광고'!$C:$C, $R934),SUMIFS('무신사 메타 광고'!$K:$K,'무신사 메타 광고'!$I:$I,$S$4,'무신사 메타 광고'!$C:$C,$R934))</f>
        <v>0</v>
      </c>
      <c r="X934" s="10">
        <f>IF($S$4="", SUMIFS('무신사 메타 광고'!$N:$N, '무신사 메타 광고'!$C:$C, $R934),SUMIFS('무신사 메타 광고'!$N:$N,'무신사 메타 광고'!$I:$I,$S$4,'무신사 메타 광고'!$C:$C,$R934))</f>
        <v>0</v>
      </c>
      <c r="Y934" s="11">
        <f t="shared" si="44"/>
        <v>0</v>
      </c>
      <c r="Z934" s="12" t="str">
        <f t="shared" si="48"/>
        <v xml:space="preserve"> </v>
      </c>
      <c r="AB934" s="10">
        <f>IF($S$4="", SUMIFS('무신사 메타 광고'!$X:$X, '무신사 메타 광고'!$C:$C, $R934),SUMIFS('무신사 메타 광고'!$X:$X,'무신사 메타 광고'!$I:$I,$S$4,'무신사 메타 광고'!$C:$C,$R934))</f>
        <v>0</v>
      </c>
      <c r="AC934" s="11">
        <f t="shared" si="45"/>
        <v>0</v>
      </c>
    </row>
    <row r="935" spans="2:29">
      <c r="B935" s="9"/>
      <c r="C935" s="10">
        <f>IF($C$4="", SUMIFS('무신사 메타 광고'!$L:$L, '무신사 메타 광고'!$D:$D, $B935), SUMIFS('무신사 메타 광고'!$L:$L, '무신사 메타 광고'!$I:$I, $C$4, '무신사 메타 광고'!$D:$D, $B935))</f>
        <v>0</v>
      </c>
      <c r="D935" s="10">
        <f>IF($C$4="", SUMIFS('무신사 메타 광고'!$V:$V, '무신사 메타 광고'!$D:$D, $B935), SUMIFS('무신사 메타 광고'!$V:$V,'무신사 메타 광고'!$I:$I,$C$4,'무신사 메타 광고'!$D:$D,$B935))</f>
        <v>0</v>
      </c>
      <c r="E935" s="11">
        <f t="shared" si="38"/>
        <v>0</v>
      </c>
      <c r="F935" s="12" t="str">
        <f t="shared" si="46"/>
        <v xml:space="preserve"> </v>
      </c>
      <c r="G935" s="10">
        <f>IF($C$4="", SUMIFS('무신사 메타 광고'!$K:$K, '무신사 메타 광고'!$D:$D, $B935), SUMIFS('무신사 메타 광고'!$K:$K,'무신사 메타 광고'!$I:$I,$C$4,'무신사 메타 광고'!D:D,$B935))</f>
        <v>0</v>
      </c>
      <c r="H935" s="10">
        <f>IF($C$4="", SUMIFS('무신사 메타 광고'!$N:$N, '무신사 메타 광고'!$D:$D, $B935),SUMIFS('무신사 메타 광고'!$N:$N,'무신사 메타 광고'!$I:$I,$C$4,'무신사 메타 광고'!$D:$D,$B935))</f>
        <v>0</v>
      </c>
      <c r="I935" s="10">
        <f>IF($C$4="", SUMIFS('무신사 메타 광고'!$U:$U, '무신사 메타 광고'!$D:$D, $B935),SUMIFS('무신사 메타 광고'!$U:$U,'무신사 메타 광고'!$I:$I,$C$4,'무신사 메타 광고'!$D:$D,$B935))</f>
        <v>0</v>
      </c>
      <c r="J935" s="11">
        <f t="shared" si="39"/>
        <v>0</v>
      </c>
      <c r="K935" s="11">
        <f t="shared" si="40"/>
        <v>0</v>
      </c>
      <c r="L935" s="12" t="str">
        <f t="shared" si="41"/>
        <v xml:space="preserve"> </v>
      </c>
      <c r="N935" s="10">
        <f>IF($C$4="", SUMIFS('무신사 메타 광고'!$X:$X, '무신사 메타 광고'!$D:$D, $B935),SUMIFS('무신사 메타 광고'!$X:$X,'무신사 메타 광고'!I:I,$C$4,'무신사 메타 광고'!D:D,$B935))</f>
        <v>0</v>
      </c>
      <c r="O935" s="11">
        <f t="shared" si="42"/>
        <v>0</v>
      </c>
      <c r="R935" s="13"/>
      <c r="S935" s="10">
        <f>IF($S$4="", SUMIFS('무신사 메타 광고'!$L:$L, '무신사 메타 광고'!$C:$C, $R935),SUMIFS('무신사 메타 광고'!L:L,'무신사 메타 광고'!$I:$I,$S$4,'무신사 메타 광고'!$C:$C,$R935))</f>
        <v>0</v>
      </c>
      <c r="T935" s="10">
        <f>IF($S$4="", SUMIFS('무신사 메타 광고'!$V:$V, '무신사 메타 광고'!$C:$C, $R935),SUMIFS('무신사 메타 광고'!$V:$V,'무신사 메타 광고'!$I:$I,$S$4,'무신사 메타 광고'!$C:$C,$R935))</f>
        <v>0</v>
      </c>
      <c r="U935" s="11">
        <f t="shared" si="43"/>
        <v>0</v>
      </c>
      <c r="V935" s="12" t="str">
        <f t="shared" si="47"/>
        <v xml:space="preserve"> </v>
      </c>
      <c r="W935" s="10">
        <f>IF($S$4="", SUMIFS('무신사 메타 광고'!$K:$K, '무신사 메타 광고'!$C:$C, $R935),SUMIFS('무신사 메타 광고'!$K:$K,'무신사 메타 광고'!$I:$I,$S$4,'무신사 메타 광고'!$C:$C,$R935))</f>
        <v>0</v>
      </c>
      <c r="X935" s="10">
        <f>IF($S$4="", SUMIFS('무신사 메타 광고'!$N:$N, '무신사 메타 광고'!$C:$C, $R935),SUMIFS('무신사 메타 광고'!$N:$N,'무신사 메타 광고'!$I:$I,$S$4,'무신사 메타 광고'!$C:$C,$R935))</f>
        <v>0</v>
      </c>
      <c r="Y935" s="11">
        <f t="shared" si="44"/>
        <v>0</v>
      </c>
      <c r="Z935" s="12" t="str">
        <f t="shared" si="48"/>
        <v xml:space="preserve"> </v>
      </c>
      <c r="AB935" s="10">
        <f>IF($S$4="", SUMIFS('무신사 메타 광고'!$X:$X, '무신사 메타 광고'!$C:$C, $R935),SUMIFS('무신사 메타 광고'!$X:$X,'무신사 메타 광고'!$I:$I,$S$4,'무신사 메타 광고'!$C:$C,$R935))</f>
        <v>0</v>
      </c>
      <c r="AC935" s="11">
        <f t="shared" si="45"/>
        <v>0</v>
      </c>
    </row>
    <row r="936" spans="2:29">
      <c r="B936" s="9"/>
      <c r="C936" s="10">
        <f>IF($C$4="", SUMIFS('무신사 메타 광고'!$L:$L, '무신사 메타 광고'!$D:$D, $B936), SUMIFS('무신사 메타 광고'!$L:$L, '무신사 메타 광고'!$I:$I, $C$4, '무신사 메타 광고'!$D:$D, $B936))</f>
        <v>0</v>
      </c>
      <c r="D936" s="10">
        <f>IF($C$4="", SUMIFS('무신사 메타 광고'!$V:$V, '무신사 메타 광고'!$D:$D, $B936), SUMIFS('무신사 메타 광고'!$V:$V,'무신사 메타 광고'!$I:$I,$C$4,'무신사 메타 광고'!$D:$D,$B936))</f>
        <v>0</v>
      </c>
      <c r="E936" s="11">
        <f t="shared" si="38"/>
        <v>0</v>
      </c>
      <c r="F936" s="12" t="str">
        <f t="shared" si="46"/>
        <v xml:space="preserve"> </v>
      </c>
      <c r="G936" s="10">
        <f>IF($C$4="", SUMIFS('무신사 메타 광고'!$K:$K, '무신사 메타 광고'!$D:$D, $B936), SUMIFS('무신사 메타 광고'!$K:$K,'무신사 메타 광고'!$I:$I,$C$4,'무신사 메타 광고'!D:D,$B936))</f>
        <v>0</v>
      </c>
      <c r="H936" s="10">
        <f>IF($C$4="", SUMIFS('무신사 메타 광고'!$N:$N, '무신사 메타 광고'!$D:$D, $B936),SUMIFS('무신사 메타 광고'!$N:$N,'무신사 메타 광고'!$I:$I,$C$4,'무신사 메타 광고'!$D:$D,$B936))</f>
        <v>0</v>
      </c>
      <c r="I936" s="10">
        <f>IF($C$4="", SUMIFS('무신사 메타 광고'!$U:$U, '무신사 메타 광고'!$D:$D, $B936),SUMIFS('무신사 메타 광고'!$U:$U,'무신사 메타 광고'!$I:$I,$C$4,'무신사 메타 광고'!$D:$D,$B936))</f>
        <v>0</v>
      </c>
      <c r="J936" s="11">
        <f t="shared" si="39"/>
        <v>0</v>
      </c>
      <c r="K936" s="11">
        <f t="shared" si="40"/>
        <v>0</v>
      </c>
      <c r="L936" s="12" t="str">
        <f t="shared" si="41"/>
        <v xml:space="preserve"> </v>
      </c>
      <c r="N936" s="10">
        <f>IF($C$4="", SUMIFS('무신사 메타 광고'!$X:$X, '무신사 메타 광고'!$D:$D, $B936),SUMIFS('무신사 메타 광고'!$X:$X,'무신사 메타 광고'!I:I,$C$4,'무신사 메타 광고'!D:D,$B936))</f>
        <v>0</v>
      </c>
      <c r="O936" s="11">
        <f t="shared" si="42"/>
        <v>0</v>
      </c>
      <c r="R936" s="13"/>
      <c r="S936" s="10">
        <f>IF($S$4="", SUMIFS('무신사 메타 광고'!$L:$L, '무신사 메타 광고'!$C:$C, $R936),SUMIFS('무신사 메타 광고'!L:L,'무신사 메타 광고'!$I:$I,$S$4,'무신사 메타 광고'!$C:$C,$R936))</f>
        <v>0</v>
      </c>
      <c r="T936" s="10">
        <f>IF($S$4="", SUMIFS('무신사 메타 광고'!$V:$V, '무신사 메타 광고'!$C:$C, $R936),SUMIFS('무신사 메타 광고'!$V:$V,'무신사 메타 광고'!$I:$I,$S$4,'무신사 메타 광고'!$C:$C,$R936))</f>
        <v>0</v>
      </c>
      <c r="U936" s="11">
        <f t="shared" si="43"/>
        <v>0</v>
      </c>
      <c r="V936" s="12" t="str">
        <f t="shared" si="47"/>
        <v xml:space="preserve"> </v>
      </c>
      <c r="W936" s="10">
        <f>IF($S$4="", SUMIFS('무신사 메타 광고'!$K:$K, '무신사 메타 광고'!$C:$C, $R936),SUMIFS('무신사 메타 광고'!$K:$K,'무신사 메타 광고'!$I:$I,$S$4,'무신사 메타 광고'!$C:$C,$R936))</f>
        <v>0</v>
      </c>
      <c r="X936" s="10">
        <f>IF($S$4="", SUMIFS('무신사 메타 광고'!$N:$N, '무신사 메타 광고'!$C:$C, $R936),SUMIFS('무신사 메타 광고'!$N:$N,'무신사 메타 광고'!$I:$I,$S$4,'무신사 메타 광고'!$C:$C,$R936))</f>
        <v>0</v>
      </c>
      <c r="Y936" s="11">
        <f t="shared" si="44"/>
        <v>0</v>
      </c>
      <c r="Z936" s="12" t="str">
        <f t="shared" si="48"/>
        <v xml:space="preserve"> </v>
      </c>
      <c r="AB936" s="10">
        <f>IF($S$4="", SUMIFS('무신사 메타 광고'!$X:$X, '무신사 메타 광고'!$C:$C, $R936),SUMIFS('무신사 메타 광고'!$X:$X,'무신사 메타 광고'!$I:$I,$S$4,'무신사 메타 광고'!$C:$C,$R936))</f>
        <v>0</v>
      </c>
      <c r="AC936" s="11">
        <f t="shared" si="45"/>
        <v>0</v>
      </c>
    </row>
    <row r="937" spans="2:29">
      <c r="B937" s="9"/>
      <c r="C937" s="10">
        <f>IF($C$4="", SUMIFS('무신사 메타 광고'!$L:$L, '무신사 메타 광고'!$D:$D, $B937), SUMIFS('무신사 메타 광고'!$L:$L, '무신사 메타 광고'!$I:$I, $C$4, '무신사 메타 광고'!$D:$D, $B937))</f>
        <v>0</v>
      </c>
      <c r="D937" s="10">
        <f>IF($C$4="", SUMIFS('무신사 메타 광고'!$V:$V, '무신사 메타 광고'!$D:$D, $B937), SUMIFS('무신사 메타 광고'!$V:$V,'무신사 메타 광고'!$I:$I,$C$4,'무신사 메타 광고'!$D:$D,$B937))</f>
        <v>0</v>
      </c>
      <c r="E937" s="11">
        <f t="shared" si="38"/>
        <v>0</v>
      </c>
      <c r="F937" s="12" t="str">
        <f t="shared" si="46"/>
        <v xml:space="preserve"> </v>
      </c>
      <c r="G937" s="10">
        <f>IF($C$4="", SUMIFS('무신사 메타 광고'!$K:$K, '무신사 메타 광고'!$D:$D, $B937), SUMIFS('무신사 메타 광고'!$K:$K,'무신사 메타 광고'!$I:$I,$C$4,'무신사 메타 광고'!D:D,$B937))</f>
        <v>0</v>
      </c>
      <c r="H937" s="10">
        <f>IF($C$4="", SUMIFS('무신사 메타 광고'!$N:$N, '무신사 메타 광고'!$D:$D, $B937),SUMIFS('무신사 메타 광고'!$N:$N,'무신사 메타 광고'!$I:$I,$C$4,'무신사 메타 광고'!$D:$D,$B937))</f>
        <v>0</v>
      </c>
      <c r="I937" s="10">
        <f>IF($C$4="", SUMIFS('무신사 메타 광고'!$U:$U, '무신사 메타 광고'!$D:$D, $B937),SUMIFS('무신사 메타 광고'!$U:$U,'무신사 메타 광고'!$I:$I,$C$4,'무신사 메타 광고'!$D:$D,$B937))</f>
        <v>0</v>
      </c>
      <c r="J937" s="11">
        <f t="shared" si="39"/>
        <v>0</v>
      </c>
      <c r="K937" s="11">
        <f t="shared" si="40"/>
        <v>0</v>
      </c>
      <c r="L937" s="12" t="str">
        <f t="shared" si="41"/>
        <v xml:space="preserve"> </v>
      </c>
      <c r="N937" s="10">
        <f>IF($C$4="", SUMIFS('무신사 메타 광고'!$X:$X, '무신사 메타 광고'!$D:$D, $B937),SUMIFS('무신사 메타 광고'!$X:$X,'무신사 메타 광고'!I:I,$C$4,'무신사 메타 광고'!D:D,$B937))</f>
        <v>0</v>
      </c>
      <c r="O937" s="11">
        <f t="shared" si="42"/>
        <v>0</v>
      </c>
      <c r="R937" s="13"/>
      <c r="S937" s="10">
        <f>IF($S$4="", SUMIFS('무신사 메타 광고'!$L:$L, '무신사 메타 광고'!$C:$C, $R937),SUMIFS('무신사 메타 광고'!L:L,'무신사 메타 광고'!$I:$I,$S$4,'무신사 메타 광고'!$C:$C,$R937))</f>
        <v>0</v>
      </c>
      <c r="T937" s="10">
        <f>IF($S$4="", SUMIFS('무신사 메타 광고'!$V:$V, '무신사 메타 광고'!$C:$C, $R937),SUMIFS('무신사 메타 광고'!$V:$V,'무신사 메타 광고'!$I:$I,$S$4,'무신사 메타 광고'!$C:$C,$R937))</f>
        <v>0</v>
      </c>
      <c r="U937" s="11">
        <f t="shared" si="43"/>
        <v>0</v>
      </c>
      <c r="V937" s="12" t="str">
        <f t="shared" si="47"/>
        <v xml:space="preserve"> </v>
      </c>
      <c r="W937" s="10">
        <f>IF($S$4="", SUMIFS('무신사 메타 광고'!$K:$K, '무신사 메타 광고'!$C:$C, $R937),SUMIFS('무신사 메타 광고'!$K:$K,'무신사 메타 광고'!$I:$I,$S$4,'무신사 메타 광고'!$C:$C,$R937))</f>
        <v>0</v>
      </c>
      <c r="X937" s="10">
        <f>IF($S$4="", SUMIFS('무신사 메타 광고'!$N:$N, '무신사 메타 광고'!$C:$C, $R937),SUMIFS('무신사 메타 광고'!$N:$N,'무신사 메타 광고'!$I:$I,$S$4,'무신사 메타 광고'!$C:$C,$R937))</f>
        <v>0</v>
      </c>
      <c r="Y937" s="11">
        <f t="shared" si="44"/>
        <v>0</v>
      </c>
      <c r="Z937" s="12" t="str">
        <f t="shared" si="48"/>
        <v xml:space="preserve"> </v>
      </c>
      <c r="AB937" s="10">
        <f>IF($S$4="", SUMIFS('무신사 메타 광고'!$X:$X, '무신사 메타 광고'!$C:$C, $R937),SUMIFS('무신사 메타 광고'!$X:$X,'무신사 메타 광고'!$I:$I,$S$4,'무신사 메타 광고'!$C:$C,$R937))</f>
        <v>0</v>
      </c>
      <c r="AC937" s="11">
        <f t="shared" si="45"/>
        <v>0</v>
      </c>
    </row>
    <row r="938" spans="2:29">
      <c r="B938" s="9"/>
      <c r="C938" s="10">
        <f>IF($C$4="", SUMIFS('무신사 메타 광고'!$L:$L, '무신사 메타 광고'!$D:$D, $B938), SUMIFS('무신사 메타 광고'!$L:$L, '무신사 메타 광고'!$I:$I, $C$4, '무신사 메타 광고'!$D:$D, $B938))</f>
        <v>0</v>
      </c>
      <c r="D938" s="10">
        <f>IF($C$4="", SUMIFS('무신사 메타 광고'!$V:$V, '무신사 메타 광고'!$D:$D, $B938), SUMIFS('무신사 메타 광고'!$V:$V,'무신사 메타 광고'!$I:$I,$C$4,'무신사 메타 광고'!$D:$D,$B938))</f>
        <v>0</v>
      </c>
      <c r="E938" s="11">
        <f t="shared" si="38"/>
        <v>0</v>
      </c>
      <c r="F938" s="12" t="str">
        <f t="shared" si="46"/>
        <v xml:space="preserve"> </v>
      </c>
      <c r="G938" s="10">
        <f>IF($C$4="", SUMIFS('무신사 메타 광고'!$K:$K, '무신사 메타 광고'!$D:$D, $B938), SUMIFS('무신사 메타 광고'!$K:$K,'무신사 메타 광고'!$I:$I,$C$4,'무신사 메타 광고'!D:D,$B938))</f>
        <v>0</v>
      </c>
      <c r="H938" s="10">
        <f>IF($C$4="", SUMIFS('무신사 메타 광고'!$N:$N, '무신사 메타 광고'!$D:$D, $B938),SUMIFS('무신사 메타 광고'!$N:$N,'무신사 메타 광고'!$I:$I,$C$4,'무신사 메타 광고'!$D:$D,$B938))</f>
        <v>0</v>
      </c>
      <c r="I938" s="10">
        <f>IF($C$4="", SUMIFS('무신사 메타 광고'!$U:$U, '무신사 메타 광고'!$D:$D, $B938),SUMIFS('무신사 메타 광고'!$U:$U,'무신사 메타 광고'!$I:$I,$C$4,'무신사 메타 광고'!$D:$D,$B938))</f>
        <v>0</v>
      </c>
      <c r="J938" s="11">
        <f t="shared" si="39"/>
        <v>0</v>
      </c>
      <c r="K938" s="11">
        <f t="shared" si="40"/>
        <v>0</v>
      </c>
      <c r="L938" s="12" t="str">
        <f t="shared" si="41"/>
        <v xml:space="preserve"> </v>
      </c>
      <c r="N938" s="10">
        <f>IF($C$4="", SUMIFS('무신사 메타 광고'!$X:$X, '무신사 메타 광고'!$D:$D, $B938),SUMIFS('무신사 메타 광고'!$X:$X,'무신사 메타 광고'!I:I,$C$4,'무신사 메타 광고'!D:D,$B938))</f>
        <v>0</v>
      </c>
      <c r="O938" s="11">
        <f t="shared" si="42"/>
        <v>0</v>
      </c>
      <c r="R938" s="13"/>
      <c r="S938" s="10">
        <f>IF($S$4="", SUMIFS('무신사 메타 광고'!$L:$L, '무신사 메타 광고'!$C:$C, $R938),SUMIFS('무신사 메타 광고'!L:L,'무신사 메타 광고'!$I:$I,$S$4,'무신사 메타 광고'!$C:$C,$R938))</f>
        <v>0</v>
      </c>
      <c r="T938" s="10">
        <f>IF($S$4="", SUMIFS('무신사 메타 광고'!$V:$V, '무신사 메타 광고'!$C:$C, $R938),SUMIFS('무신사 메타 광고'!$V:$V,'무신사 메타 광고'!$I:$I,$S$4,'무신사 메타 광고'!$C:$C,$R938))</f>
        <v>0</v>
      </c>
      <c r="U938" s="11">
        <f t="shared" si="43"/>
        <v>0</v>
      </c>
      <c r="V938" s="12" t="str">
        <f t="shared" si="47"/>
        <v xml:space="preserve"> </v>
      </c>
      <c r="W938" s="10">
        <f>IF($S$4="", SUMIFS('무신사 메타 광고'!$K:$K, '무신사 메타 광고'!$C:$C, $R938),SUMIFS('무신사 메타 광고'!$K:$K,'무신사 메타 광고'!$I:$I,$S$4,'무신사 메타 광고'!$C:$C,$R938))</f>
        <v>0</v>
      </c>
      <c r="X938" s="10">
        <f>IF($S$4="", SUMIFS('무신사 메타 광고'!$N:$N, '무신사 메타 광고'!$C:$C, $R938),SUMIFS('무신사 메타 광고'!$N:$N,'무신사 메타 광고'!$I:$I,$S$4,'무신사 메타 광고'!$C:$C,$R938))</f>
        <v>0</v>
      </c>
      <c r="Y938" s="11">
        <f t="shared" si="44"/>
        <v>0</v>
      </c>
      <c r="Z938" s="12" t="str">
        <f t="shared" si="48"/>
        <v xml:space="preserve"> </v>
      </c>
      <c r="AB938" s="10">
        <f>IF($S$4="", SUMIFS('무신사 메타 광고'!$X:$X, '무신사 메타 광고'!$C:$C, $R938),SUMIFS('무신사 메타 광고'!$X:$X,'무신사 메타 광고'!$I:$I,$S$4,'무신사 메타 광고'!$C:$C,$R938))</f>
        <v>0</v>
      </c>
      <c r="AC938" s="11">
        <f t="shared" si="45"/>
        <v>0</v>
      </c>
    </row>
    <row r="939" spans="2:29">
      <c r="B939" s="9"/>
      <c r="C939" s="10">
        <f>IF($C$4="", SUMIFS('무신사 메타 광고'!$L:$L, '무신사 메타 광고'!$D:$D, $B939), SUMIFS('무신사 메타 광고'!$L:$L, '무신사 메타 광고'!$I:$I, $C$4, '무신사 메타 광고'!$D:$D, $B939))</f>
        <v>0</v>
      </c>
      <c r="D939" s="10">
        <f>IF($C$4="", SUMIFS('무신사 메타 광고'!$V:$V, '무신사 메타 광고'!$D:$D, $B939), SUMIFS('무신사 메타 광고'!$V:$V,'무신사 메타 광고'!$I:$I,$C$4,'무신사 메타 광고'!$D:$D,$B939))</f>
        <v>0</v>
      </c>
      <c r="E939" s="11">
        <f t="shared" si="38"/>
        <v>0</v>
      </c>
      <c r="F939" s="12" t="str">
        <f t="shared" si="46"/>
        <v xml:space="preserve"> </v>
      </c>
      <c r="G939" s="10">
        <f>IF($C$4="", SUMIFS('무신사 메타 광고'!$K:$K, '무신사 메타 광고'!$D:$D, $B939), SUMIFS('무신사 메타 광고'!$K:$K,'무신사 메타 광고'!$I:$I,$C$4,'무신사 메타 광고'!D:D,$B939))</f>
        <v>0</v>
      </c>
      <c r="H939" s="10">
        <f>IF($C$4="", SUMIFS('무신사 메타 광고'!$N:$N, '무신사 메타 광고'!$D:$D, $B939),SUMIFS('무신사 메타 광고'!$N:$N,'무신사 메타 광고'!$I:$I,$C$4,'무신사 메타 광고'!$D:$D,$B939))</f>
        <v>0</v>
      </c>
      <c r="I939" s="10">
        <f>IF($C$4="", SUMIFS('무신사 메타 광고'!$U:$U, '무신사 메타 광고'!$D:$D, $B939),SUMIFS('무신사 메타 광고'!$U:$U,'무신사 메타 광고'!$I:$I,$C$4,'무신사 메타 광고'!$D:$D,$B939))</f>
        <v>0</v>
      </c>
      <c r="J939" s="11">
        <f t="shared" si="39"/>
        <v>0</v>
      </c>
      <c r="K939" s="11">
        <f t="shared" si="40"/>
        <v>0</v>
      </c>
      <c r="L939" s="12" t="str">
        <f t="shared" si="41"/>
        <v xml:space="preserve"> </v>
      </c>
      <c r="N939" s="10">
        <f>IF($C$4="", SUMIFS('무신사 메타 광고'!$X:$X, '무신사 메타 광고'!$D:$D, $B939),SUMIFS('무신사 메타 광고'!$X:$X,'무신사 메타 광고'!I:I,$C$4,'무신사 메타 광고'!D:D,$B939))</f>
        <v>0</v>
      </c>
      <c r="O939" s="11">
        <f t="shared" si="42"/>
        <v>0</v>
      </c>
      <c r="R939" s="13"/>
      <c r="S939" s="10">
        <f>IF($S$4="", SUMIFS('무신사 메타 광고'!$L:$L, '무신사 메타 광고'!$C:$C, $R939),SUMIFS('무신사 메타 광고'!L:L,'무신사 메타 광고'!$I:$I,$S$4,'무신사 메타 광고'!$C:$C,$R939))</f>
        <v>0</v>
      </c>
      <c r="T939" s="10">
        <f>IF($S$4="", SUMIFS('무신사 메타 광고'!$V:$V, '무신사 메타 광고'!$C:$C, $R939),SUMIFS('무신사 메타 광고'!$V:$V,'무신사 메타 광고'!$I:$I,$S$4,'무신사 메타 광고'!$C:$C,$R939))</f>
        <v>0</v>
      </c>
      <c r="U939" s="11">
        <f t="shared" si="43"/>
        <v>0</v>
      </c>
      <c r="V939" s="12" t="str">
        <f t="shared" si="47"/>
        <v xml:space="preserve"> </v>
      </c>
      <c r="W939" s="10">
        <f>IF($S$4="", SUMIFS('무신사 메타 광고'!$K:$K, '무신사 메타 광고'!$C:$C, $R939),SUMIFS('무신사 메타 광고'!$K:$K,'무신사 메타 광고'!$I:$I,$S$4,'무신사 메타 광고'!$C:$C,$R939))</f>
        <v>0</v>
      </c>
      <c r="X939" s="10">
        <f>IF($S$4="", SUMIFS('무신사 메타 광고'!$N:$N, '무신사 메타 광고'!$C:$C, $R939),SUMIFS('무신사 메타 광고'!$N:$N,'무신사 메타 광고'!$I:$I,$S$4,'무신사 메타 광고'!$C:$C,$R939))</f>
        <v>0</v>
      </c>
      <c r="Y939" s="11">
        <f t="shared" si="44"/>
        <v>0</v>
      </c>
      <c r="Z939" s="12" t="str">
        <f t="shared" si="48"/>
        <v xml:space="preserve"> </v>
      </c>
      <c r="AB939" s="10">
        <f>IF($S$4="", SUMIFS('무신사 메타 광고'!$X:$X, '무신사 메타 광고'!$C:$C, $R939),SUMIFS('무신사 메타 광고'!$X:$X,'무신사 메타 광고'!$I:$I,$S$4,'무신사 메타 광고'!$C:$C,$R939))</f>
        <v>0</v>
      </c>
      <c r="AC939" s="11">
        <f t="shared" si="45"/>
        <v>0</v>
      </c>
    </row>
    <row r="940" spans="2:29">
      <c r="B940" s="9"/>
      <c r="C940" s="10">
        <f>IF($C$4="", SUMIFS('무신사 메타 광고'!$L:$L, '무신사 메타 광고'!$D:$D, $B940), SUMIFS('무신사 메타 광고'!$L:$L, '무신사 메타 광고'!$I:$I, $C$4, '무신사 메타 광고'!$D:$D, $B940))</f>
        <v>0</v>
      </c>
      <c r="D940" s="10">
        <f>IF($C$4="", SUMIFS('무신사 메타 광고'!$V:$V, '무신사 메타 광고'!$D:$D, $B940), SUMIFS('무신사 메타 광고'!$V:$V,'무신사 메타 광고'!$I:$I,$C$4,'무신사 메타 광고'!$D:$D,$B940))</f>
        <v>0</v>
      </c>
      <c r="E940" s="11">
        <f t="shared" si="38"/>
        <v>0</v>
      </c>
      <c r="F940" s="12" t="str">
        <f t="shared" si="46"/>
        <v xml:space="preserve"> </v>
      </c>
      <c r="G940" s="10">
        <f>IF($C$4="", SUMIFS('무신사 메타 광고'!$K:$K, '무신사 메타 광고'!$D:$D, $B940), SUMIFS('무신사 메타 광고'!$K:$K,'무신사 메타 광고'!$I:$I,$C$4,'무신사 메타 광고'!D:D,$B940))</f>
        <v>0</v>
      </c>
      <c r="H940" s="10">
        <f>IF($C$4="", SUMIFS('무신사 메타 광고'!$N:$N, '무신사 메타 광고'!$D:$D, $B940),SUMIFS('무신사 메타 광고'!$N:$N,'무신사 메타 광고'!$I:$I,$C$4,'무신사 메타 광고'!$D:$D,$B940))</f>
        <v>0</v>
      </c>
      <c r="I940" s="10">
        <f>IF($C$4="", SUMIFS('무신사 메타 광고'!$U:$U, '무신사 메타 광고'!$D:$D, $B940),SUMIFS('무신사 메타 광고'!$U:$U,'무신사 메타 광고'!$I:$I,$C$4,'무신사 메타 광고'!$D:$D,$B940))</f>
        <v>0</v>
      </c>
      <c r="J940" s="11">
        <f t="shared" si="39"/>
        <v>0</v>
      </c>
      <c r="K940" s="11">
        <f t="shared" si="40"/>
        <v>0</v>
      </c>
      <c r="L940" s="12" t="str">
        <f t="shared" si="41"/>
        <v xml:space="preserve"> </v>
      </c>
      <c r="N940" s="10">
        <f>IF($C$4="", SUMIFS('무신사 메타 광고'!$X:$X, '무신사 메타 광고'!$D:$D, $B940),SUMIFS('무신사 메타 광고'!$X:$X,'무신사 메타 광고'!I:I,$C$4,'무신사 메타 광고'!D:D,$B940))</f>
        <v>0</v>
      </c>
      <c r="O940" s="11">
        <f t="shared" si="42"/>
        <v>0</v>
      </c>
      <c r="R940" s="13"/>
      <c r="S940" s="10">
        <f>IF($S$4="", SUMIFS('무신사 메타 광고'!$L:$L, '무신사 메타 광고'!$C:$C, $R940),SUMIFS('무신사 메타 광고'!L:L,'무신사 메타 광고'!$I:$I,$S$4,'무신사 메타 광고'!$C:$C,$R940))</f>
        <v>0</v>
      </c>
      <c r="T940" s="10">
        <f>IF($S$4="", SUMIFS('무신사 메타 광고'!$V:$V, '무신사 메타 광고'!$C:$C, $R940),SUMIFS('무신사 메타 광고'!$V:$V,'무신사 메타 광고'!$I:$I,$S$4,'무신사 메타 광고'!$C:$C,$R940))</f>
        <v>0</v>
      </c>
      <c r="U940" s="11">
        <f t="shared" si="43"/>
        <v>0</v>
      </c>
      <c r="V940" s="12" t="str">
        <f t="shared" si="47"/>
        <v xml:space="preserve"> </v>
      </c>
      <c r="W940" s="10">
        <f>IF($S$4="", SUMIFS('무신사 메타 광고'!$K:$K, '무신사 메타 광고'!$C:$C, $R940),SUMIFS('무신사 메타 광고'!$K:$K,'무신사 메타 광고'!$I:$I,$S$4,'무신사 메타 광고'!$C:$C,$R940))</f>
        <v>0</v>
      </c>
      <c r="X940" s="10">
        <f>IF($S$4="", SUMIFS('무신사 메타 광고'!$N:$N, '무신사 메타 광고'!$C:$C, $R940),SUMIFS('무신사 메타 광고'!$N:$N,'무신사 메타 광고'!$I:$I,$S$4,'무신사 메타 광고'!$C:$C,$R940))</f>
        <v>0</v>
      </c>
      <c r="Y940" s="11">
        <f t="shared" si="44"/>
        <v>0</v>
      </c>
      <c r="Z940" s="12" t="str">
        <f t="shared" si="48"/>
        <v xml:space="preserve"> </v>
      </c>
      <c r="AB940" s="10">
        <f>IF($S$4="", SUMIFS('무신사 메타 광고'!$X:$X, '무신사 메타 광고'!$C:$C, $R940),SUMIFS('무신사 메타 광고'!$X:$X,'무신사 메타 광고'!$I:$I,$S$4,'무신사 메타 광고'!$C:$C,$R940))</f>
        <v>0</v>
      </c>
      <c r="AC940" s="11">
        <f t="shared" si="45"/>
        <v>0</v>
      </c>
    </row>
    <row r="941" spans="2:29">
      <c r="B941" s="9"/>
      <c r="C941" s="10">
        <f>IF($C$4="", SUMIFS('무신사 메타 광고'!$L:$L, '무신사 메타 광고'!$D:$D, $B941), SUMIFS('무신사 메타 광고'!$L:$L, '무신사 메타 광고'!$I:$I, $C$4, '무신사 메타 광고'!$D:$D, $B941))</f>
        <v>0</v>
      </c>
      <c r="D941" s="10">
        <f>IF($C$4="", SUMIFS('무신사 메타 광고'!$V:$V, '무신사 메타 광고'!$D:$D, $B941), SUMIFS('무신사 메타 광고'!$V:$V,'무신사 메타 광고'!$I:$I,$C$4,'무신사 메타 광고'!$D:$D,$B941))</f>
        <v>0</v>
      </c>
      <c r="E941" s="11">
        <f t="shared" si="38"/>
        <v>0</v>
      </c>
      <c r="F941" s="12" t="str">
        <f t="shared" si="46"/>
        <v xml:space="preserve"> </v>
      </c>
      <c r="G941" s="10">
        <f>IF($C$4="", SUMIFS('무신사 메타 광고'!$K:$K, '무신사 메타 광고'!$D:$D, $B941), SUMIFS('무신사 메타 광고'!$K:$K,'무신사 메타 광고'!$I:$I,$C$4,'무신사 메타 광고'!D:D,$B941))</f>
        <v>0</v>
      </c>
      <c r="H941" s="10">
        <f>IF($C$4="", SUMIFS('무신사 메타 광고'!$N:$N, '무신사 메타 광고'!$D:$D, $B941),SUMIFS('무신사 메타 광고'!$N:$N,'무신사 메타 광고'!$I:$I,$C$4,'무신사 메타 광고'!$D:$D,$B941))</f>
        <v>0</v>
      </c>
      <c r="I941" s="10">
        <f>IF($C$4="", SUMIFS('무신사 메타 광고'!$U:$U, '무신사 메타 광고'!$D:$D, $B941),SUMIFS('무신사 메타 광고'!$U:$U,'무신사 메타 광고'!$I:$I,$C$4,'무신사 메타 광고'!$D:$D,$B941))</f>
        <v>0</v>
      </c>
      <c r="J941" s="11">
        <f t="shared" si="39"/>
        <v>0</v>
      </c>
      <c r="K941" s="11">
        <f t="shared" si="40"/>
        <v>0</v>
      </c>
      <c r="L941" s="12" t="str">
        <f t="shared" si="41"/>
        <v xml:space="preserve"> </v>
      </c>
      <c r="N941" s="10">
        <f>IF($C$4="", SUMIFS('무신사 메타 광고'!$X:$X, '무신사 메타 광고'!$D:$D, $B941),SUMIFS('무신사 메타 광고'!$X:$X,'무신사 메타 광고'!I:I,$C$4,'무신사 메타 광고'!D:D,$B941))</f>
        <v>0</v>
      </c>
      <c r="O941" s="11">
        <f t="shared" si="42"/>
        <v>0</v>
      </c>
      <c r="R941" s="13"/>
      <c r="S941" s="10">
        <f>IF($S$4="", SUMIFS('무신사 메타 광고'!$L:$L, '무신사 메타 광고'!$C:$C, $R941),SUMIFS('무신사 메타 광고'!L:L,'무신사 메타 광고'!$I:$I,$S$4,'무신사 메타 광고'!$C:$C,$R941))</f>
        <v>0</v>
      </c>
      <c r="T941" s="10">
        <f>IF($S$4="", SUMIFS('무신사 메타 광고'!$V:$V, '무신사 메타 광고'!$C:$C, $R941),SUMIFS('무신사 메타 광고'!$V:$V,'무신사 메타 광고'!$I:$I,$S$4,'무신사 메타 광고'!$C:$C,$R941))</f>
        <v>0</v>
      </c>
      <c r="U941" s="11">
        <f t="shared" si="43"/>
        <v>0</v>
      </c>
      <c r="V941" s="12" t="str">
        <f t="shared" si="47"/>
        <v xml:space="preserve"> </v>
      </c>
      <c r="W941" s="10">
        <f>IF($S$4="", SUMIFS('무신사 메타 광고'!$K:$K, '무신사 메타 광고'!$C:$C, $R941),SUMIFS('무신사 메타 광고'!$K:$K,'무신사 메타 광고'!$I:$I,$S$4,'무신사 메타 광고'!$C:$C,$R941))</f>
        <v>0</v>
      </c>
      <c r="X941" s="10">
        <f>IF($S$4="", SUMIFS('무신사 메타 광고'!$N:$N, '무신사 메타 광고'!$C:$C, $R941),SUMIFS('무신사 메타 광고'!$N:$N,'무신사 메타 광고'!$I:$I,$S$4,'무신사 메타 광고'!$C:$C,$R941))</f>
        <v>0</v>
      </c>
      <c r="Y941" s="11">
        <f t="shared" si="44"/>
        <v>0</v>
      </c>
      <c r="Z941" s="12" t="str">
        <f t="shared" si="48"/>
        <v xml:space="preserve"> </v>
      </c>
      <c r="AB941" s="10">
        <f>IF($S$4="", SUMIFS('무신사 메타 광고'!$X:$X, '무신사 메타 광고'!$C:$C, $R941),SUMIFS('무신사 메타 광고'!$X:$X,'무신사 메타 광고'!$I:$I,$S$4,'무신사 메타 광고'!$C:$C,$R941))</f>
        <v>0</v>
      </c>
      <c r="AC941" s="11">
        <f t="shared" si="45"/>
        <v>0</v>
      </c>
    </row>
    <row r="942" spans="2:29">
      <c r="B942" s="9"/>
      <c r="C942" s="10">
        <f>IF($C$4="", SUMIFS('무신사 메타 광고'!$L:$L, '무신사 메타 광고'!$D:$D, $B942), SUMIFS('무신사 메타 광고'!$L:$L, '무신사 메타 광고'!$I:$I, $C$4, '무신사 메타 광고'!$D:$D, $B942))</f>
        <v>0</v>
      </c>
      <c r="D942" s="10">
        <f>IF($C$4="", SUMIFS('무신사 메타 광고'!$V:$V, '무신사 메타 광고'!$D:$D, $B942), SUMIFS('무신사 메타 광고'!$V:$V,'무신사 메타 광고'!$I:$I,$C$4,'무신사 메타 광고'!$D:$D,$B942))</f>
        <v>0</v>
      </c>
      <c r="E942" s="11">
        <f t="shared" si="38"/>
        <v>0</v>
      </c>
      <c r="F942" s="12" t="str">
        <f t="shared" si="46"/>
        <v xml:space="preserve"> </v>
      </c>
      <c r="G942" s="10">
        <f>IF($C$4="", SUMIFS('무신사 메타 광고'!$K:$K, '무신사 메타 광고'!$D:$D, $B942), SUMIFS('무신사 메타 광고'!$K:$K,'무신사 메타 광고'!$I:$I,$C$4,'무신사 메타 광고'!D:D,$B942))</f>
        <v>0</v>
      </c>
      <c r="H942" s="10">
        <f>IF($C$4="", SUMIFS('무신사 메타 광고'!$N:$N, '무신사 메타 광고'!$D:$D, $B942),SUMIFS('무신사 메타 광고'!$N:$N,'무신사 메타 광고'!$I:$I,$C$4,'무신사 메타 광고'!$D:$D,$B942))</f>
        <v>0</v>
      </c>
      <c r="I942" s="10">
        <f>IF($C$4="", SUMIFS('무신사 메타 광고'!$U:$U, '무신사 메타 광고'!$D:$D, $B942),SUMIFS('무신사 메타 광고'!$U:$U,'무신사 메타 광고'!$I:$I,$C$4,'무신사 메타 광고'!$D:$D,$B942))</f>
        <v>0</v>
      </c>
      <c r="J942" s="11">
        <f t="shared" si="39"/>
        <v>0</v>
      </c>
      <c r="K942" s="11">
        <f t="shared" si="40"/>
        <v>0</v>
      </c>
      <c r="L942" s="12" t="str">
        <f t="shared" si="41"/>
        <v xml:space="preserve"> </v>
      </c>
      <c r="N942" s="10">
        <f>IF($C$4="", SUMIFS('무신사 메타 광고'!$X:$X, '무신사 메타 광고'!$D:$D, $B942),SUMIFS('무신사 메타 광고'!$X:$X,'무신사 메타 광고'!I:I,$C$4,'무신사 메타 광고'!D:D,$B942))</f>
        <v>0</v>
      </c>
      <c r="O942" s="11">
        <f t="shared" si="42"/>
        <v>0</v>
      </c>
      <c r="R942" s="13"/>
      <c r="S942" s="10">
        <f>IF($S$4="", SUMIFS('무신사 메타 광고'!$L:$L, '무신사 메타 광고'!$C:$C, $R942),SUMIFS('무신사 메타 광고'!L:L,'무신사 메타 광고'!$I:$I,$S$4,'무신사 메타 광고'!$C:$C,$R942))</f>
        <v>0</v>
      </c>
      <c r="T942" s="10">
        <f>IF($S$4="", SUMIFS('무신사 메타 광고'!$V:$V, '무신사 메타 광고'!$C:$C, $R942),SUMIFS('무신사 메타 광고'!$V:$V,'무신사 메타 광고'!$I:$I,$S$4,'무신사 메타 광고'!$C:$C,$R942))</f>
        <v>0</v>
      </c>
      <c r="U942" s="11">
        <f t="shared" si="43"/>
        <v>0</v>
      </c>
      <c r="V942" s="12" t="str">
        <f t="shared" si="47"/>
        <v xml:space="preserve"> </v>
      </c>
      <c r="W942" s="10">
        <f>IF($S$4="", SUMIFS('무신사 메타 광고'!$K:$K, '무신사 메타 광고'!$C:$C, $R942),SUMIFS('무신사 메타 광고'!$K:$K,'무신사 메타 광고'!$I:$I,$S$4,'무신사 메타 광고'!$C:$C,$R942))</f>
        <v>0</v>
      </c>
      <c r="X942" s="10">
        <f>IF($S$4="", SUMIFS('무신사 메타 광고'!$N:$N, '무신사 메타 광고'!$C:$C, $R942),SUMIFS('무신사 메타 광고'!$N:$N,'무신사 메타 광고'!$I:$I,$S$4,'무신사 메타 광고'!$C:$C,$R942))</f>
        <v>0</v>
      </c>
      <c r="Y942" s="11">
        <f t="shared" si="44"/>
        <v>0</v>
      </c>
      <c r="Z942" s="12" t="str">
        <f t="shared" si="48"/>
        <v xml:space="preserve"> </v>
      </c>
      <c r="AB942" s="10">
        <f>IF($S$4="", SUMIFS('무신사 메타 광고'!$X:$X, '무신사 메타 광고'!$C:$C, $R942),SUMIFS('무신사 메타 광고'!$X:$X,'무신사 메타 광고'!$I:$I,$S$4,'무신사 메타 광고'!$C:$C,$R942))</f>
        <v>0</v>
      </c>
      <c r="AC942" s="11">
        <f t="shared" si="45"/>
        <v>0</v>
      </c>
    </row>
    <row r="943" spans="2:29">
      <c r="B943" s="9"/>
      <c r="C943" s="10">
        <f>IF($C$4="", SUMIFS('무신사 메타 광고'!$L:$L, '무신사 메타 광고'!$D:$D, $B943), SUMIFS('무신사 메타 광고'!$L:$L, '무신사 메타 광고'!$I:$I, $C$4, '무신사 메타 광고'!$D:$D, $B943))</f>
        <v>0</v>
      </c>
      <c r="D943" s="10">
        <f>IF($C$4="", SUMIFS('무신사 메타 광고'!$V:$V, '무신사 메타 광고'!$D:$D, $B943), SUMIFS('무신사 메타 광고'!$V:$V,'무신사 메타 광고'!$I:$I,$C$4,'무신사 메타 광고'!$D:$D,$B943))</f>
        <v>0</v>
      </c>
      <c r="E943" s="11">
        <f t="shared" si="38"/>
        <v>0</v>
      </c>
      <c r="F943" s="12" t="str">
        <f t="shared" si="46"/>
        <v xml:space="preserve"> </v>
      </c>
      <c r="G943" s="10">
        <f>IF($C$4="", SUMIFS('무신사 메타 광고'!$K:$K, '무신사 메타 광고'!$D:$D, $B943), SUMIFS('무신사 메타 광고'!$K:$K,'무신사 메타 광고'!$I:$I,$C$4,'무신사 메타 광고'!D:D,$B943))</f>
        <v>0</v>
      </c>
      <c r="H943" s="10">
        <f>IF($C$4="", SUMIFS('무신사 메타 광고'!$N:$N, '무신사 메타 광고'!$D:$D, $B943),SUMIFS('무신사 메타 광고'!$N:$N,'무신사 메타 광고'!$I:$I,$C$4,'무신사 메타 광고'!$D:$D,$B943))</f>
        <v>0</v>
      </c>
      <c r="I943" s="10">
        <f>IF($C$4="", SUMIFS('무신사 메타 광고'!$U:$U, '무신사 메타 광고'!$D:$D, $B943),SUMIFS('무신사 메타 광고'!$U:$U,'무신사 메타 광고'!$I:$I,$C$4,'무신사 메타 광고'!$D:$D,$B943))</f>
        <v>0</v>
      </c>
      <c r="J943" s="11">
        <f t="shared" si="39"/>
        <v>0</v>
      </c>
      <c r="K943" s="11">
        <f t="shared" si="40"/>
        <v>0</v>
      </c>
      <c r="L943" s="12" t="str">
        <f t="shared" si="41"/>
        <v xml:space="preserve"> </v>
      </c>
      <c r="N943" s="10">
        <f>IF($C$4="", SUMIFS('무신사 메타 광고'!$X:$X, '무신사 메타 광고'!$D:$D, $B943),SUMIFS('무신사 메타 광고'!$X:$X,'무신사 메타 광고'!I:I,$C$4,'무신사 메타 광고'!D:D,$B943))</f>
        <v>0</v>
      </c>
      <c r="O943" s="11">
        <f t="shared" si="42"/>
        <v>0</v>
      </c>
      <c r="R943" s="13"/>
      <c r="S943" s="10">
        <f>IF($S$4="", SUMIFS('무신사 메타 광고'!$L:$L, '무신사 메타 광고'!$C:$C, $R943),SUMIFS('무신사 메타 광고'!L:L,'무신사 메타 광고'!$I:$I,$S$4,'무신사 메타 광고'!$C:$C,$R943))</f>
        <v>0</v>
      </c>
      <c r="T943" s="10">
        <f>IF($S$4="", SUMIFS('무신사 메타 광고'!$V:$V, '무신사 메타 광고'!$C:$C, $R943),SUMIFS('무신사 메타 광고'!$V:$V,'무신사 메타 광고'!$I:$I,$S$4,'무신사 메타 광고'!$C:$C,$R943))</f>
        <v>0</v>
      </c>
      <c r="U943" s="11">
        <f t="shared" si="43"/>
        <v>0</v>
      </c>
      <c r="V943" s="12" t="str">
        <f t="shared" si="47"/>
        <v xml:space="preserve"> </v>
      </c>
      <c r="W943" s="10">
        <f>IF($S$4="", SUMIFS('무신사 메타 광고'!$K:$K, '무신사 메타 광고'!$C:$C, $R943),SUMIFS('무신사 메타 광고'!$K:$K,'무신사 메타 광고'!$I:$I,$S$4,'무신사 메타 광고'!$C:$C,$R943))</f>
        <v>0</v>
      </c>
      <c r="X943" s="10">
        <f>IF($S$4="", SUMIFS('무신사 메타 광고'!$N:$N, '무신사 메타 광고'!$C:$C, $R943),SUMIFS('무신사 메타 광고'!$N:$N,'무신사 메타 광고'!$I:$I,$S$4,'무신사 메타 광고'!$C:$C,$R943))</f>
        <v>0</v>
      </c>
      <c r="Y943" s="11">
        <f t="shared" si="44"/>
        <v>0</v>
      </c>
      <c r="Z943" s="12" t="str">
        <f t="shared" si="48"/>
        <v xml:space="preserve"> </v>
      </c>
      <c r="AB943" s="10">
        <f>IF($S$4="", SUMIFS('무신사 메타 광고'!$X:$X, '무신사 메타 광고'!$C:$C, $R943),SUMIFS('무신사 메타 광고'!$X:$X,'무신사 메타 광고'!$I:$I,$S$4,'무신사 메타 광고'!$C:$C,$R943))</f>
        <v>0</v>
      </c>
      <c r="AC943" s="11">
        <f t="shared" si="45"/>
        <v>0</v>
      </c>
    </row>
    <row r="944" spans="2:29">
      <c r="B944" s="9"/>
      <c r="C944" s="10">
        <f>IF($C$4="", SUMIFS('무신사 메타 광고'!$L:$L, '무신사 메타 광고'!$D:$D, $B944), SUMIFS('무신사 메타 광고'!$L:$L, '무신사 메타 광고'!$I:$I, $C$4, '무신사 메타 광고'!$D:$D, $B944))</f>
        <v>0</v>
      </c>
      <c r="D944" s="10">
        <f>IF($C$4="", SUMIFS('무신사 메타 광고'!$V:$V, '무신사 메타 광고'!$D:$D, $B944), SUMIFS('무신사 메타 광고'!$V:$V,'무신사 메타 광고'!$I:$I,$C$4,'무신사 메타 광고'!$D:$D,$B944))</f>
        <v>0</v>
      </c>
      <c r="E944" s="11">
        <f t="shared" si="38"/>
        <v>0</v>
      </c>
      <c r="F944" s="12" t="str">
        <f t="shared" si="46"/>
        <v xml:space="preserve"> </v>
      </c>
      <c r="G944" s="10">
        <f>IF($C$4="", SUMIFS('무신사 메타 광고'!$K:$K, '무신사 메타 광고'!$D:$D, $B944), SUMIFS('무신사 메타 광고'!$K:$K,'무신사 메타 광고'!$I:$I,$C$4,'무신사 메타 광고'!D:D,$B944))</f>
        <v>0</v>
      </c>
      <c r="H944" s="10">
        <f>IF($C$4="", SUMIFS('무신사 메타 광고'!$N:$N, '무신사 메타 광고'!$D:$D, $B944),SUMIFS('무신사 메타 광고'!$N:$N,'무신사 메타 광고'!$I:$I,$C$4,'무신사 메타 광고'!$D:$D,$B944))</f>
        <v>0</v>
      </c>
      <c r="I944" s="10">
        <f>IF($C$4="", SUMIFS('무신사 메타 광고'!$U:$U, '무신사 메타 광고'!$D:$D, $B944),SUMIFS('무신사 메타 광고'!$U:$U,'무신사 메타 광고'!$I:$I,$C$4,'무신사 메타 광고'!$D:$D,$B944))</f>
        <v>0</v>
      </c>
      <c r="J944" s="11">
        <f t="shared" si="39"/>
        <v>0</v>
      </c>
      <c r="K944" s="11">
        <f t="shared" si="40"/>
        <v>0</v>
      </c>
      <c r="L944" s="12" t="str">
        <f t="shared" si="41"/>
        <v xml:space="preserve"> </v>
      </c>
      <c r="N944" s="10">
        <f>IF($C$4="", SUMIFS('무신사 메타 광고'!$X:$X, '무신사 메타 광고'!$D:$D, $B944),SUMIFS('무신사 메타 광고'!$X:$X,'무신사 메타 광고'!I:I,$C$4,'무신사 메타 광고'!D:D,$B944))</f>
        <v>0</v>
      </c>
      <c r="O944" s="11">
        <f t="shared" si="42"/>
        <v>0</v>
      </c>
      <c r="R944" s="13"/>
      <c r="S944" s="10">
        <f>IF($S$4="", SUMIFS('무신사 메타 광고'!$L:$L, '무신사 메타 광고'!$C:$C, $R944),SUMIFS('무신사 메타 광고'!L:L,'무신사 메타 광고'!$I:$I,$S$4,'무신사 메타 광고'!$C:$C,$R944))</f>
        <v>0</v>
      </c>
      <c r="T944" s="10">
        <f>IF($S$4="", SUMIFS('무신사 메타 광고'!$V:$V, '무신사 메타 광고'!$C:$C, $R944),SUMIFS('무신사 메타 광고'!$V:$V,'무신사 메타 광고'!$I:$I,$S$4,'무신사 메타 광고'!$C:$C,$R944))</f>
        <v>0</v>
      </c>
      <c r="U944" s="11">
        <f t="shared" si="43"/>
        <v>0</v>
      </c>
      <c r="V944" s="12" t="str">
        <f t="shared" si="47"/>
        <v xml:space="preserve"> </v>
      </c>
      <c r="W944" s="10">
        <f>IF($S$4="", SUMIFS('무신사 메타 광고'!$K:$K, '무신사 메타 광고'!$C:$C, $R944),SUMIFS('무신사 메타 광고'!$K:$K,'무신사 메타 광고'!$I:$I,$S$4,'무신사 메타 광고'!$C:$C,$R944))</f>
        <v>0</v>
      </c>
      <c r="X944" s="10">
        <f>IF($S$4="", SUMIFS('무신사 메타 광고'!$N:$N, '무신사 메타 광고'!$C:$C, $R944),SUMIFS('무신사 메타 광고'!$N:$N,'무신사 메타 광고'!$I:$I,$S$4,'무신사 메타 광고'!$C:$C,$R944))</f>
        <v>0</v>
      </c>
      <c r="Y944" s="11">
        <f t="shared" si="44"/>
        <v>0</v>
      </c>
      <c r="Z944" s="12" t="str">
        <f t="shared" si="48"/>
        <v xml:space="preserve"> </v>
      </c>
      <c r="AB944" s="10">
        <f>IF($S$4="", SUMIFS('무신사 메타 광고'!$X:$X, '무신사 메타 광고'!$C:$C, $R944),SUMIFS('무신사 메타 광고'!$X:$X,'무신사 메타 광고'!$I:$I,$S$4,'무신사 메타 광고'!$C:$C,$R944))</f>
        <v>0</v>
      </c>
      <c r="AC944" s="11">
        <f t="shared" si="45"/>
        <v>0</v>
      </c>
    </row>
    <row r="945" spans="2:29">
      <c r="B945" s="9"/>
      <c r="C945" s="10">
        <f>IF($C$4="", SUMIFS('무신사 메타 광고'!$L:$L, '무신사 메타 광고'!$D:$D, $B945), SUMIFS('무신사 메타 광고'!$L:$L, '무신사 메타 광고'!$I:$I, $C$4, '무신사 메타 광고'!$D:$D, $B945))</f>
        <v>0</v>
      </c>
      <c r="D945" s="10">
        <f>IF($C$4="", SUMIFS('무신사 메타 광고'!$V:$V, '무신사 메타 광고'!$D:$D, $B945), SUMIFS('무신사 메타 광고'!$V:$V,'무신사 메타 광고'!$I:$I,$C$4,'무신사 메타 광고'!$D:$D,$B945))</f>
        <v>0</v>
      </c>
      <c r="E945" s="11">
        <f t="shared" si="38"/>
        <v>0</v>
      </c>
      <c r="F945" s="12" t="str">
        <f t="shared" si="46"/>
        <v xml:space="preserve"> </v>
      </c>
      <c r="G945" s="10">
        <f>IF($C$4="", SUMIFS('무신사 메타 광고'!$K:$K, '무신사 메타 광고'!$D:$D, $B945), SUMIFS('무신사 메타 광고'!$K:$K,'무신사 메타 광고'!$I:$I,$C$4,'무신사 메타 광고'!D:D,$B945))</f>
        <v>0</v>
      </c>
      <c r="H945" s="10">
        <f>IF($C$4="", SUMIFS('무신사 메타 광고'!$N:$N, '무신사 메타 광고'!$D:$D, $B945),SUMIFS('무신사 메타 광고'!$N:$N,'무신사 메타 광고'!$I:$I,$C$4,'무신사 메타 광고'!$D:$D,$B945))</f>
        <v>0</v>
      </c>
      <c r="I945" s="10">
        <f>IF($C$4="", SUMIFS('무신사 메타 광고'!$U:$U, '무신사 메타 광고'!$D:$D, $B945),SUMIFS('무신사 메타 광고'!$U:$U,'무신사 메타 광고'!$I:$I,$C$4,'무신사 메타 광고'!$D:$D,$B945))</f>
        <v>0</v>
      </c>
      <c r="J945" s="11">
        <f t="shared" si="39"/>
        <v>0</v>
      </c>
      <c r="K945" s="11">
        <f t="shared" si="40"/>
        <v>0</v>
      </c>
      <c r="L945" s="12" t="str">
        <f t="shared" si="41"/>
        <v xml:space="preserve"> </v>
      </c>
      <c r="N945" s="10">
        <f>IF($C$4="", SUMIFS('무신사 메타 광고'!$X:$X, '무신사 메타 광고'!$D:$D, $B945),SUMIFS('무신사 메타 광고'!$X:$X,'무신사 메타 광고'!I:I,$C$4,'무신사 메타 광고'!D:D,$B945))</f>
        <v>0</v>
      </c>
      <c r="O945" s="11">
        <f t="shared" si="42"/>
        <v>0</v>
      </c>
      <c r="R945" s="13"/>
      <c r="S945" s="10">
        <f>IF($S$4="", SUMIFS('무신사 메타 광고'!$L:$L, '무신사 메타 광고'!$C:$C, $R945),SUMIFS('무신사 메타 광고'!L:L,'무신사 메타 광고'!$I:$I,$S$4,'무신사 메타 광고'!$C:$C,$R945))</f>
        <v>0</v>
      </c>
      <c r="T945" s="10">
        <f>IF($S$4="", SUMIFS('무신사 메타 광고'!$V:$V, '무신사 메타 광고'!$C:$C, $R945),SUMIFS('무신사 메타 광고'!$V:$V,'무신사 메타 광고'!$I:$I,$S$4,'무신사 메타 광고'!$C:$C,$R945))</f>
        <v>0</v>
      </c>
      <c r="U945" s="11">
        <f t="shared" si="43"/>
        <v>0</v>
      </c>
      <c r="V945" s="12" t="str">
        <f t="shared" si="47"/>
        <v xml:space="preserve"> </v>
      </c>
      <c r="W945" s="10">
        <f>IF($S$4="", SUMIFS('무신사 메타 광고'!$K:$K, '무신사 메타 광고'!$C:$C, $R945),SUMIFS('무신사 메타 광고'!$K:$K,'무신사 메타 광고'!$I:$I,$S$4,'무신사 메타 광고'!$C:$C,$R945))</f>
        <v>0</v>
      </c>
      <c r="X945" s="10">
        <f>IF($S$4="", SUMIFS('무신사 메타 광고'!$N:$N, '무신사 메타 광고'!$C:$C, $R945),SUMIFS('무신사 메타 광고'!$N:$N,'무신사 메타 광고'!$I:$I,$S$4,'무신사 메타 광고'!$C:$C,$R945))</f>
        <v>0</v>
      </c>
      <c r="Y945" s="11">
        <f t="shared" si="44"/>
        <v>0</v>
      </c>
      <c r="Z945" s="12" t="str">
        <f t="shared" si="48"/>
        <v xml:space="preserve"> </v>
      </c>
      <c r="AB945" s="10">
        <f>IF($S$4="", SUMIFS('무신사 메타 광고'!$X:$X, '무신사 메타 광고'!$C:$C, $R945),SUMIFS('무신사 메타 광고'!$X:$X,'무신사 메타 광고'!$I:$I,$S$4,'무신사 메타 광고'!$C:$C,$R945))</f>
        <v>0</v>
      </c>
      <c r="AC945" s="11">
        <f t="shared" si="45"/>
        <v>0</v>
      </c>
    </row>
    <row r="946" spans="2:29">
      <c r="B946" s="9"/>
      <c r="C946" s="10">
        <f>IF($C$4="", SUMIFS('무신사 메타 광고'!$L:$L, '무신사 메타 광고'!$D:$D, $B946), SUMIFS('무신사 메타 광고'!$L:$L, '무신사 메타 광고'!$I:$I, $C$4, '무신사 메타 광고'!$D:$D, $B946))</f>
        <v>0</v>
      </c>
      <c r="D946" s="10">
        <f>IF($C$4="", SUMIFS('무신사 메타 광고'!$V:$V, '무신사 메타 광고'!$D:$D, $B946), SUMIFS('무신사 메타 광고'!$V:$V,'무신사 메타 광고'!$I:$I,$C$4,'무신사 메타 광고'!$D:$D,$B946))</f>
        <v>0</v>
      </c>
      <c r="E946" s="11">
        <f t="shared" si="38"/>
        <v>0</v>
      </c>
      <c r="F946" s="12" t="str">
        <f t="shared" si="46"/>
        <v xml:space="preserve"> </v>
      </c>
      <c r="G946" s="10">
        <f>IF($C$4="", SUMIFS('무신사 메타 광고'!$K:$K, '무신사 메타 광고'!$D:$D, $B946), SUMIFS('무신사 메타 광고'!$K:$K,'무신사 메타 광고'!$I:$I,$C$4,'무신사 메타 광고'!D:D,$B946))</f>
        <v>0</v>
      </c>
      <c r="H946" s="10">
        <f>IF($C$4="", SUMIFS('무신사 메타 광고'!$N:$N, '무신사 메타 광고'!$D:$D, $B946),SUMIFS('무신사 메타 광고'!$N:$N,'무신사 메타 광고'!$I:$I,$C$4,'무신사 메타 광고'!$D:$D,$B946))</f>
        <v>0</v>
      </c>
      <c r="I946" s="10">
        <f>IF($C$4="", SUMIFS('무신사 메타 광고'!$U:$U, '무신사 메타 광고'!$D:$D, $B946),SUMIFS('무신사 메타 광고'!$U:$U,'무신사 메타 광고'!$I:$I,$C$4,'무신사 메타 광고'!$D:$D,$B946))</f>
        <v>0</v>
      </c>
      <c r="J946" s="11">
        <f t="shared" si="39"/>
        <v>0</v>
      </c>
      <c r="K946" s="11">
        <f t="shared" si="40"/>
        <v>0</v>
      </c>
      <c r="L946" s="12" t="str">
        <f t="shared" si="41"/>
        <v xml:space="preserve"> </v>
      </c>
      <c r="N946" s="10">
        <f>IF($C$4="", SUMIFS('무신사 메타 광고'!$X:$X, '무신사 메타 광고'!$D:$D, $B946),SUMIFS('무신사 메타 광고'!$X:$X,'무신사 메타 광고'!I:I,$C$4,'무신사 메타 광고'!D:D,$B946))</f>
        <v>0</v>
      </c>
      <c r="O946" s="11">
        <f t="shared" si="42"/>
        <v>0</v>
      </c>
      <c r="R946" s="13"/>
      <c r="S946" s="10">
        <f>IF($S$4="", SUMIFS('무신사 메타 광고'!$L:$L, '무신사 메타 광고'!$C:$C, $R946),SUMIFS('무신사 메타 광고'!L:L,'무신사 메타 광고'!$I:$I,$S$4,'무신사 메타 광고'!$C:$C,$R946))</f>
        <v>0</v>
      </c>
      <c r="T946" s="10">
        <f>IF($S$4="", SUMIFS('무신사 메타 광고'!$V:$V, '무신사 메타 광고'!$C:$C, $R946),SUMIFS('무신사 메타 광고'!$V:$V,'무신사 메타 광고'!$I:$I,$S$4,'무신사 메타 광고'!$C:$C,$R946))</f>
        <v>0</v>
      </c>
      <c r="U946" s="11">
        <f t="shared" si="43"/>
        <v>0</v>
      </c>
      <c r="V946" s="12" t="str">
        <f t="shared" si="47"/>
        <v xml:space="preserve"> </v>
      </c>
      <c r="W946" s="10">
        <f>IF($S$4="", SUMIFS('무신사 메타 광고'!$K:$K, '무신사 메타 광고'!$C:$C, $R946),SUMIFS('무신사 메타 광고'!$K:$K,'무신사 메타 광고'!$I:$I,$S$4,'무신사 메타 광고'!$C:$C,$R946))</f>
        <v>0</v>
      </c>
      <c r="X946" s="10">
        <f>IF($S$4="", SUMIFS('무신사 메타 광고'!$N:$N, '무신사 메타 광고'!$C:$C, $R946),SUMIFS('무신사 메타 광고'!$N:$N,'무신사 메타 광고'!$I:$I,$S$4,'무신사 메타 광고'!$C:$C,$R946))</f>
        <v>0</v>
      </c>
      <c r="Y946" s="11">
        <f t="shared" si="44"/>
        <v>0</v>
      </c>
      <c r="Z946" s="12" t="str">
        <f t="shared" si="48"/>
        <v xml:space="preserve"> </v>
      </c>
      <c r="AB946" s="10">
        <f>IF($S$4="", SUMIFS('무신사 메타 광고'!$X:$X, '무신사 메타 광고'!$C:$C, $R946),SUMIFS('무신사 메타 광고'!$X:$X,'무신사 메타 광고'!$I:$I,$S$4,'무신사 메타 광고'!$C:$C,$R946))</f>
        <v>0</v>
      </c>
      <c r="AC946" s="11">
        <f t="shared" si="45"/>
        <v>0</v>
      </c>
    </row>
    <row r="947" spans="2:29">
      <c r="B947" s="9"/>
      <c r="C947" s="10">
        <f>IF($C$4="", SUMIFS('무신사 메타 광고'!$L:$L, '무신사 메타 광고'!$D:$D, $B947), SUMIFS('무신사 메타 광고'!$L:$L, '무신사 메타 광고'!$I:$I, $C$4, '무신사 메타 광고'!$D:$D, $B947))</f>
        <v>0</v>
      </c>
      <c r="D947" s="10">
        <f>IF($C$4="", SUMIFS('무신사 메타 광고'!$V:$V, '무신사 메타 광고'!$D:$D, $B947), SUMIFS('무신사 메타 광고'!$V:$V,'무신사 메타 광고'!$I:$I,$C$4,'무신사 메타 광고'!$D:$D,$B947))</f>
        <v>0</v>
      </c>
      <c r="E947" s="11">
        <f t="shared" si="38"/>
        <v>0</v>
      </c>
      <c r="F947" s="12" t="str">
        <f t="shared" si="46"/>
        <v xml:space="preserve"> </v>
      </c>
      <c r="G947" s="10">
        <f>IF($C$4="", SUMIFS('무신사 메타 광고'!$K:$K, '무신사 메타 광고'!$D:$D, $B947), SUMIFS('무신사 메타 광고'!$K:$K,'무신사 메타 광고'!$I:$I,$C$4,'무신사 메타 광고'!D:D,$B947))</f>
        <v>0</v>
      </c>
      <c r="H947" s="10">
        <f>IF($C$4="", SUMIFS('무신사 메타 광고'!$N:$N, '무신사 메타 광고'!$D:$D, $B947),SUMIFS('무신사 메타 광고'!$N:$N,'무신사 메타 광고'!$I:$I,$C$4,'무신사 메타 광고'!$D:$D,$B947))</f>
        <v>0</v>
      </c>
      <c r="I947" s="10">
        <f>IF($C$4="", SUMIFS('무신사 메타 광고'!$U:$U, '무신사 메타 광고'!$D:$D, $B947),SUMIFS('무신사 메타 광고'!$U:$U,'무신사 메타 광고'!$I:$I,$C$4,'무신사 메타 광고'!$D:$D,$B947))</f>
        <v>0</v>
      </c>
      <c r="J947" s="11">
        <f t="shared" si="39"/>
        <v>0</v>
      </c>
      <c r="K947" s="11">
        <f t="shared" si="40"/>
        <v>0</v>
      </c>
      <c r="L947" s="12" t="str">
        <f t="shared" si="41"/>
        <v xml:space="preserve"> </v>
      </c>
      <c r="N947" s="10">
        <f>IF($C$4="", SUMIFS('무신사 메타 광고'!$X:$X, '무신사 메타 광고'!$D:$D, $B947),SUMIFS('무신사 메타 광고'!$X:$X,'무신사 메타 광고'!I:I,$C$4,'무신사 메타 광고'!D:D,$B947))</f>
        <v>0</v>
      </c>
      <c r="O947" s="11">
        <f t="shared" si="42"/>
        <v>0</v>
      </c>
      <c r="R947" s="13"/>
      <c r="S947" s="10">
        <f>IF($S$4="", SUMIFS('무신사 메타 광고'!$L:$L, '무신사 메타 광고'!$C:$C, $R947),SUMIFS('무신사 메타 광고'!L:L,'무신사 메타 광고'!$I:$I,$S$4,'무신사 메타 광고'!$C:$C,$R947))</f>
        <v>0</v>
      </c>
      <c r="T947" s="10">
        <f>IF($S$4="", SUMIFS('무신사 메타 광고'!$V:$V, '무신사 메타 광고'!$C:$C, $R947),SUMIFS('무신사 메타 광고'!$V:$V,'무신사 메타 광고'!$I:$I,$S$4,'무신사 메타 광고'!$C:$C,$R947))</f>
        <v>0</v>
      </c>
      <c r="U947" s="11">
        <f t="shared" si="43"/>
        <v>0</v>
      </c>
      <c r="V947" s="12" t="str">
        <f t="shared" si="47"/>
        <v xml:space="preserve"> </v>
      </c>
      <c r="W947" s="10">
        <f>IF($S$4="", SUMIFS('무신사 메타 광고'!$K:$K, '무신사 메타 광고'!$C:$C, $R947),SUMIFS('무신사 메타 광고'!$K:$K,'무신사 메타 광고'!$I:$I,$S$4,'무신사 메타 광고'!$C:$C,$R947))</f>
        <v>0</v>
      </c>
      <c r="X947" s="10">
        <f>IF($S$4="", SUMIFS('무신사 메타 광고'!$N:$N, '무신사 메타 광고'!$C:$C, $R947),SUMIFS('무신사 메타 광고'!$N:$N,'무신사 메타 광고'!$I:$I,$S$4,'무신사 메타 광고'!$C:$C,$R947))</f>
        <v>0</v>
      </c>
      <c r="Y947" s="11">
        <f t="shared" si="44"/>
        <v>0</v>
      </c>
      <c r="Z947" s="12" t="str">
        <f t="shared" si="48"/>
        <v xml:space="preserve"> </v>
      </c>
      <c r="AB947" s="10">
        <f>IF($S$4="", SUMIFS('무신사 메타 광고'!$X:$X, '무신사 메타 광고'!$C:$C, $R947),SUMIFS('무신사 메타 광고'!$X:$X,'무신사 메타 광고'!$I:$I,$S$4,'무신사 메타 광고'!$C:$C,$R947))</f>
        <v>0</v>
      </c>
      <c r="AC947" s="11">
        <f t="shared" si="45"/>
        <v>0</v>
      </c>
    </row>
    <row r="948" spans="2:29">
      <c r="B948" s="9"/>
      <c r="C948" s="10">
        <f>IF($C$4="", SUMIFS('무신사 메타 광고'!$L:$L, '무신사 메타 광고'!$D:$D, $B948), SUMIFS('무신사 메타 광고'!$L:$L, '무신사 메타 광고'!$I:$I, $C$4, '무신사 메타 광고'!$D:$D, $B948))</f>
        <v>0</v>
      </c>
      <c r="D948" s="10">
        <f>IF($C$4="", SUMIFS('무신사 메타 광고'!$V:$V, '무신사 메타 광고'!$D:$D, $B948), SUMIFS('무신사 메타 광고'!$V:$V,'무신사 메타 광고'!$I:$I,$C$4,'무신사 메타 광고'!$D:$D,$B948))</f>
        <v>0</v>
      </c>
      <c r="E948" s="11">
        <f t="shared" si="38"/>
        <v>0</v>
      </c>
      <c r="F948" s="12" t="str">
        <f t="shared" si="46"/>
        <v xml:space="preserve"> </v>
      </c>
      <c r="G948" s="10">
        <f>IF($C$4="", SUMIFS('무신사 메타 광고'!$K:$K, '무신사 메타 광고'!$D:$D, $B948), SUMIFS('무신사 메타 광고'!$K:$K,'무신사 메타 광고'!$I:$I,$C$4,'무신사 메타 광고'!D:D,$B948))</f>
        <v>0</v>
      </c>
      <c r="H948" s="10">
        <f>IF($C$4="", SUMIFS('무신사 메타 광고'!$N:$N, '무신사 메타 광고'!$D:$D, $B948),SUMIFS('무신사 메타 광고'!$N:$N,'무신사 메타 광고'!$I:$I,$C$4,'무신사 메타 광고'!$D:$D,$B948))</f>
        <v>0</v>
      </c>
      <c r="I948" s="10">
        <f>IF($C$4="", SUMIFS('무신사 메타 광고'!$U:$U, '무신사 메타 광고'!$D:$D, $B948),SUMIFS('무신사 메타 광고'!$U:$U,'무신사 메타 광고'!$I:$I,$C$4,'무신사 메타 광고'!$D:$D,$B948))</f>
        <v>0</v>
      </c>
      <c r="J948" s="11">
        <f t="shared" si="39"/>
        <v>0</v>
      </c>
      <c r="K948" s="11">
        <f t="shared" si="40"/>
        <v>0</v>
      </c>
      <c r="L948" s="12" t="str">
        <f t="shared" si="41"/>
        <v xml:space="preserve"> </v>
      </c>
      <c r="N948" s="10">
        <f>IF($C$4="", SUMIFS('무신사 메타 광고'!$X:$X, '무신사 메타 광고'!$D:$D, $B948),SUMIFS('무신사 메타 광고'!$X:$X,'무신사 메타 광고'!I:I,$C$4,'무신사 메타 광고'!D:D,$B948))</f>
        <v>0</v>
      </c>
      <c r="O948" s="11">
        <f t="shared" si="42"/>
        <v>0</v>
      </c>
      <c r="R948" s="13"/>
      <c r="S948" s="10">
        <f>IF($S$4="", SUMIFS('무신사 메타 광고'!$L:$L, '무신사 메타 광고'!$C:$C, $R948),SUMIFS('무신사 메타 광고'!L:L,'무신사 메타 광고'!$I:$I,$S$4,'무신사 메타 광고'!$C:$C,$R948))</f>
        <v>0</v>
      </c>
      <c r="T948" s="10">
        <f>IF($S$4="", SUMIFS('무신사 메타 광고'!$V:$V, '무신사 메타 광고'!$C:$C, $R948),SUMIFS('무신사 메타 광고'!$V:$V,'무신사 메타 광고'!$I:$I,$S$4,'무신사 메타 광고'!$C:$C,$R948))</f>
        <v>0</v>
      </c>
      <c r="U948" s="11">
        <f t="shared" si="43"/>
        <v>0</v>
      </c>
      <c r="V948" s="12" t="str">
        <f t="shared" si="47"/>
        <v xml:space="preserve"> </v>
      </c>
      <c r="W948" s="10">
        <f>IF($S$4="", SUMIFS('무신사 메타 광고'!$K:$K, '무신사 메타 광고'!$C:$C, $R948),SUMIFS('무신사 메타 광고'!$K:$K,'무신사 메타 광고'!$I:$I,$S$4,'무신사 메타 광고'!$C:$C,$R948))</f>
        <v>0</v>
      </c>
      <c r="X948" s="10">
        <f>IF($S$4="", SUMIFS('무신사 메타 광고'!$N:$N, '무신사 메타 광고'!$C:$C, $R948),SUMIFS('무신사 메타 광고'!$N:$N,'무신사 메타 광고'!$I:$I,$S$4,'무신사 메타 광고'!$C:$C,$R948))</f>
        <v>0</v>
      </c>
      <c r="Y948" s="11">
        <f t="shared" si="44"/>
        <v>0</v>
      </c>
      <c r="Z948" s="12" t="str">
        <f t="shared" si="48"/>
        <v xml:space="preserve"> </v>
      </c>
      <c r="AB948" s="10">
        <f>IF($S$4="", SUMIFS('무신사 메타 광고'!$X:$X, '무신사 메타 광고'!$C:$C, $R948),SUMIFS('무신사 메타 광고'!$X:$X,'무신사 메타 광고'!$I:$I,$S$4,'무신사 메타 광고'!$C:$C,$R948))</f>
        <v>0</v>
      </c>
      <c r="AC948" s="11">
        <f t="shared" si="45"/>
        <v>0</v>
      </c>
    </row>
    <row r="949" spans="2:29">
      <c r="B949" s="9"/>
      <c r="C949" s="10">
        <f>IF($C$4="", SUMIFS('무신사 메타 광고'!$L:$L, '무신사 메타 광고'!$D:$D, $B949), SUMIFS('무신사 메타 광고'!$L:$L, '무신사 메타 광고'!$I:$I, $C$4, '무신사 메타 광고'!$D:$D, $B949))</f>
        <v>0</v>
      </c>
      <c r="D949" s="10">
        <f>IF($C$4="", SUMIFS('무신사 메타 광고'!$V:$V, '무신사 메타 광고'!$D:$D, $B949), SUMIFS('무신사 메타 광고'!$V:$V,'무신사 메타 광고'!$I:$I,$C$4,'무신사 메타 광고'!$D:$D,$B949))</f>
        <v>0</v>
      </c>
      <c r="E949" s="11">
        <f t="shared" si="38"/>
        <v>0</v>
      </c>
      <c r="F949" s="12" t="str">
        <f t="shared" si="46"/>
        <v xml:space="preserve"> </v>
      </c>
      <c r="G949" s="10">
        <f>IF($C$4="", SUMIFS('무신사 메타 광고'!$K:$K, '무신사 메타 광고'!$D:$D, $B949), SUMIFS('무신사 메타 광고'!$K:$K,'무신사 메타 광고'!$I:$I,$C$4,'무신사 메타 광고'!D:D,$B949))</f>
        <v>0</v>
      </c>
      <c r="H949" s="10">
        <f>IF($C$4="", SUMIFS('무신사 메타 광고'!$N:$N, '무신사 메타 광고'!$D:$D, $B949),SUMIFS('무신사 메타 광고'!$N:$N,'무신사 메타 광고'!$I:$I,$C$4,'무신사 메타 광고'!$D:$D,$B949))</f>
        <v>0</v>
      </c>
      <c r="I949" s="10">
        <f>IF($C$4="", SUMIFS('무신사 메타 광고'!$U:$U, '무신사 메타 광고'!$D:$D, $B949),SUMIFS('무신사 메타 광고'!$U:$U,'무신사 메타 광고'!$I:$I,$C$4,'무신사 메타 광고'!$D:$D,$B949))</f>
        <v>0</v>
      </c>
      <c r="J949" s="11">
        <f t="shared" si="39"/>
        <v>0</v>
      </c>
      <c r="K949" s="11">
        <f t="shared" si="40"/>
        <v>0</v>
      </c>
      <c r="L949" s="12" t="str">
        <f t="shared" si="41"/>
        <v xml:space="preserve"> </v>
      </c>
      <c r="N949" s="10">
        <f>IF($C$4="", SUMIFS('무신사 메타 광고'!$X:$X, '무신사 메타 광고'!$D:$D, $B949),SUMIFS('무신사 메타 광고'!$X:$X,'무신사 메타 광고'!I:I,$C$4,'무신사 메타 광고'!D:D,$B949))</f>
        <v>0</v>
      </c>
      <c r="O949" s="11">
        <f t="shared" si="42"/>
        <v>0</v>
      </c>
      <c r="R949" s="13"/>
      <c r="S949" s="10">
        <f>IF($S$4="", SUMIFS('무신사 메타 광고'!$L:$L, '무신사 메타 광고'!$C:$C, $R949),SUMIFS('무신사 메타 광고'!L:L,'무신사 메타 광고'!$I:$I,$S$4,'무신사 메타 광고'!$C:$C,$R949))</f>
        <v>0</v>
      </c>
      <c r="T949" s="10">
        <f>IF($S$4="", SUMIFS('무신사 메타 광고'!$V:$V, '무신사 메타 광고'!$C:$C, $R949),SUMIFS('무신사 메타 광고'!$V:$V,'무신사 메타 광고'!$I:$I,$S$4,'무신사 메타 광고'!$C:$C,$R949))</f>
        <v>0</v>
      </c>
      <c r="U949" s="11">
        <f t="shared" si="43"/>
        <v>0</v>
      </c>
      <c r="V949" s="12" t="str">
        <f t="shared" si="47"/>
        <v xml:space="preserve"> </v>
      </c>
      <c r="W949" s="10">
        <f>IF($S$4="", SUMIFS('무신사 메타 광고'!$K:$K, '무신사 메타 광고'!$C:$C, $R949),SUMIFS('무신사 메타 광고'!$K:$K,'무신사 메타 광고'!$I:$I,$S$4,'무신사 메타 광고'!$C:$C,$R949))</f>
        <v>0</v>
      </c>
      <c r="X949" s="10">
        <f>IF($S$4="", SUMIFS('무신사 메타 광고'!$N:$N, '무신사 메타 광고'!$C:$C, $R949),SUMIFS('무신사 메타 광고'!$N:$N,'무신사 메타 광고'!$I:$I,$S$4,'무신사 메타 광고'!$C:$C,$R949))</f>
        <v>0</v>
      </c>
      <c r="Y949" s="11">
        <f t="shared" si="44"/>
        <v>0</v>
      </c>
      <c r="Z949" s="12" t="str">
        <f t="shared" si="48"/>
        <v xml:space="preserve"> </v>
      </c>
      <c r="AB949" s="10">
        <f>IF($S$4="", SUMIFS('무신사 메타 광고'!$X:$X, '무신사 메타 광고'!$C:$C, $R949),SUMIFS('무신사 메타 광고'!$X:$X,'무신사 메타 광고'!$I:$I,$S$4,'무신사 메타 광고'!$C:$C,$R949))</f>
        <v>0</v>
      </c>
      <c r="AC949" s="11">
        <f t="shared" si="45"/>
        <v>0</v>
      </c>
    </row>
    <row r="950" spans="2:29">
      <c r="B950" s="9"/>
      <c r="C950" s="10">
        <f>IF($C$4="", SUMIFS('무신사 메타 광고'!$L:$L, '무신사 메타 광고'!$D:$D, $B950), SUMIFS('무신사 메타 광고'!$L:$L, '무신사 메타 광고'!$I:$I, $C$4, '무신사 메타 광고'!$D:$D, $B950))</f>
        <v>0</v>
      </c>
      <c r="D950" s="10">
        <f>IF($C$4="", SUMIFS('무신사 메타 광고'!$V:$V, '무신사 메타 광고'!$D:$D, $B950), SUMIFS('무신사 메타 광고'!$V:$V,'무신사 메타 광고'!$I:$I,$C$4,'무신사 메타 광고'!$D:$D,$B950))</f>
        <v>0</v>
      </c>
      <c r="E950" s="11">
        <f t="shared" si="38"/>
        <v>0</v>
      </c>
      <c r="F950" s="12" t="str">
        <f t="shared" si="46"/>
        <v xml:space="preserve"> </v>
      </c>
      <c r="G950" s="10">
        <f>IF($C$4="", SUMIFS('무신사 메타 광고'!$K:$K, '무신사 메타 광고'!$D:$D, $B950), SUMIFS('무신사 메타 광고'!$K:$K,'무신사 메타 광고'!$I:$I,$C$4,'무신사 메타 광고'!D:D,$B950))</f>
        <v>0</v>
      </c>
      <c r="H950" s="10">
        <f>IF($C$4="", SUMIFS('무신사 메타 광고'!$N:$N, '무신사 메타 광고'!$D:$D, $B950),SUMIFS('무신사 메타 광고'!$N:$N,'무신사 메타 광고'!$I:$I,$C$4,'무신사 메타 광고'!$D:$D,$B950))</f>
        <v>0</v>
      </c>
      <c r="I950" s="10">
        <f>IF($C$4="", SUMIFS('무신사 메타 광고'!$U:$U, '무신사 메타 광고'!$D:$D, $B950),SUMIFS('무신사 메타 광고'!$U:$U,'무신사 메타 광고'!$I:$I,$C$4,'무신사 메타 광고'!$D:$D,$B950))</f>
        <v>0</v>
      </c>
      <c r="J950" s="11">
        <f t="shared" si="39"/>
        <v>0</v>
      </c>
      <c r="K950" s="11">
        <f t="shared" si="40"/>
        <v>0</v>
      </c>
      <c r="L950" s="12" t="str">
        <f t="shared" si="41"/>
        <v xml:space="preserve"> </v>
      </c>
      <c r="N950" s="10">
        <f>IF($C$4="", SUMIFS('무신사 메타 광고'!$X:$X, '무신사 메타 광고'!$D:$D, $B950),SUMIFS('무신사 메타 광고'!$X:$X,'무신사 메타 광고'!I:I,$C$4,'무신사 메타 광고'!D:D,$B950))</f>
        <v>0</v>
      </c>
      <c r="O950" s="11">
        <f t="shared" si="42"/>
        <v>0</v>
      </c>
      <c r="R950" s="13"/>
      <c r="S950" s="10">
        <f>IF($S$4="", SUMIFS('무신사 메타 광고'!$L:$L, '무신사 메타 광고'!$C:$C, $R950),SUMIFS('무신사 메타 광고'!L:L,'무신사 메타 광고'!$I:$I,$S$4,'무신사 메타 광고'!$C:$C,$R950))</f>
        <v>0</v>
      </c>
      <c r="T950" s="10">
        <f>IF($S$4="", SUMIFS('무신사 메타 광고'!$V:$V, '무신사 메타 광고'!$C:$C, $R950),SUMIFS('무신사 메타 광고'!$V:$V,'무신사 메타 광고'!$I:$I,$S$4,'무신사 메타 광고'!$C:$C,$R950))</f>
        <v>0</v>
      </c>
      <c r="U950" s="11">
        <f t="shared" si="43"/>
        <v>0</v>
      </c>
      <c r="V950" s="12" t="str">
        <f t="shared" si="47"/>
        <v xml:space="preserve"> </v>
      </c>
      <c r="W950" s="10">
        <f>IF($S$4="", SUMIFS('무신사 메타 광고'!$K:$K, '무신사 메타 광고'!$C:$C, $R950),SUMIFS('무신사 메타 광고'!$K:$K,'무신사 메타 광고'!$I:$I,$S$4,'무신사 메타 광고'!$C:$C,$R950))</f>
        <v>0</v>
      </c>
      <c r="X950" s="10">
        <f>IF($S$4="", SUMIFS('무신사 메타 광고'!$N:$N, '무신사 메타 광고'!$C:$C, $R950),SUMIFS('무신사 메타 광고'!$N:$N,'무신사 메타 광고'!$I:$I,$S$4,'무신사 메타 광고'!$C:$C,$R950))</f>
        <v>0</v>
      </c>
      <c r="Y950" s="11">
        <f t="shared" si="44"/>
        <v>0</v>
      </c>
      <c r="Z950" s="12" t="str">
        <f t="shared" si="48"/>
        <v xml:space="preserve"> </v>
      </c>
      <c r="AB950" s="10">
        <f>IF($S$4="", SUMIFS('무신사 메타 광고'!$X:$X, '무신사 메타 광고'!$C:$C, $R950),SUMIFS('무신사 메타 광고'!$X:$X,'무신사 메타 광고'!$I:$I,$S$4,'무신사 메타 광고'!$C:$C,$R950))</f>
        <v>0</v>
      </c>
      <c r="AC950" s="11">
        <f t="shared" si="45"/>
        <v>0</v>
      </c>
    </row>
    <row r="951" spans="2:29">
      <c r="B951" s="9"/>
      <c r="C951" s="10">
        <f>IF($C$4="", SUMIFS('무신사 메타 광고'!$L:$L, '무신사 메타 광고'!$D:$D, $B951), SUMIFS('무신사 메타 광고'!$L:$L, '무신사 메타 광고'!$I:$I, $C$4, '무신사 메타 광고'!$D:$D, $B951))</f>
        <v>0</v>
      </c>
      <c r="D951" s="10">
        <f>IF($C$4="", SUMIFS('무신사 메타 광고'!$V:$V, '무신사 메타 광고'!$D:$D, $B951), SUMIFS('무신사 메타 광고'!$V:$V,'무신사 메타 광고'!$I:$I,$C$4,'무신사 메타 광고'!$D:$D,$B951))</f>
        <v>0</v>
      </c>
      <c r="E951" s="11">
        <f t="shared" si="38"/>
        <v>0</v>
      </c>
      <c r="F951" s="12" t="str">
        <f t="shared" si="46"/>
        <v xml:space="preserve"> </v>
      </c>
      <c r="G951" s="10">
        <f>IF($C$4="", SUMIFS('무신사 메타 광고'!$K:$K, '무신사 메타 광고'!$D:$D, $B951), SUMIFS('무신사 메타 광고'!$K:$K,'무신사 메타 광고'!$I:$I,$C$4,'무신사 메타 광고'!D:D,$B951))</f>
        <v>0</v>
      </c>
      <c r="H951" s="10">
        <f>IF($C$4="", SUMIFS('무신사 메타 광고'!$N:$N, '무신사 메타 광고'!$D:$D, $B951),SUMIFS('무신사 메타 광고'!$N:$N,'무신사 메타 광고'!$I:$I,$C$4,'무신사 메타 광고'!$D:$D,$B951))</f>
        <v>0</v>
      </c>
      <c r="I951" s="10">
        <f>IF($C$4="", SUMIFS('무신사 메타 광고'!$U:$U, '무신사 메타 광고'!$D:$D, $B951),SUMIFS('무신사 메타 광고'!$U:$U,'무신사 메타 광고'!$I:$I,$C$4,'무신사 메타 광고'!$D:$D,$B951))</f>
        <v>0</v>
      </c>
      <c r="J951" s="11">
        <f t="shared" si="39"/>
        <v>0</v>
      </c>
      <c r="K951" s="11">
        <f t="shared" si="40"/>
        <v>0</v>
      </c>
      <c r="L951" s="12" t="str">
        <f t="shared" si="41"/>
        <v xml:space="preserve"> </v>
      </c>
      <c r="N951" s="10">
        <f>IF($C$4="", SUMIFS('무신사 메타 광고'!$X:$X, '무신사 메타 광고'!$D:$D, $B951),SUMIFS('무신사 메타 광고'!$X:$X,'무신사 메타 광고'!I:I,$C$4,'무신사 메타 광고'!D:D,$B951))</f>
        <v>0</v>
      </c>
      <c r="O951" s="11">
        <f t="shared" si="42"/>
        <v>0</v>
      </c>
      <c r="R951" s="13"/>
      <c r="S951" s="10">
        <f>IF($S$4="", SUMIFS('무신사 메타 광고'!$L:$L, '무신사 메타 광고'!$C:$C, $R951),SUMIFS('무신사 메타 광고'!L:L,'무신사 메타 광고'!$I:$I,$S$4,'무신사 메타 광고'!$C:$C,$R951))</f>
        <v>0</v>
      </c>
      <c r="T951" s="10">
        <f>IF($S$4="", SUMIFS('무신사 메타 광고'!$V:$V, '무신사 메타 광고'!$C:$C, $R951),SUMIFS('무신사 메타 광고'!$V:$V,'무신사 메타 광고'!$I:$I,$S$4,'무신사 메타 광고'!$C:$C,$R951))</f>
        <v>0</v>
      </c>
      <c r="U951" s="11">
        <f t="shared" si="43"/>
        <v>0</v>
      </c>
      <c r="V951" s="12" t="str">
        <f t="shared" si="47"/>
        <v xml:space="preserve"> </v>
      </c>
      <c r="W951" s="10">
        <f>IF($S$4="", SUMIFS('무신사 메타 광고'!$K:$K, '무신사 메타 광고'!$C:$C, $R951),SUMIFS('무신사 메타 광고'!$K:$K,'무신사 메타 광고'!$I:$I,$S$4,'무신사 메타 광고'!$C:$C,$R951))</f>
        <v>0</v>
      </c>
      <c r="X951" s="10">
        <f>IF($S$4="", SUMIFS('무신사 메타 광고'!$N:$N, '무신사 메타 광고'!$C:$C, $R951),SUMIFS('무신사 메타 광고'!$N:$N,'무신사 메타 광고'!$I:$I,$S$4,'무신사 메타 광고'!$C:$C,$R951))</f>
        <v>0</v>
      </c>
      <c r="Y951" s="11">
        <f t="shared" si="44"/>
        <v>0</v>
      </c>
      <c r="Z951" s="12" t="str">
        <f t="shared" si="48"/>
        <v xml:space="preserve"> </v>
      </c>
      <c r="AB951" s="10">
        <f>IF($S$4="", SUMIFS('무신사 메타 광고'!$X:$X, '무신사 메타 광고'!$C:$C, $R951),SUMIFS('무신사 메타 광고'!$X:$X,'무신사 메타 광고'!$I:$I,$S$4,'무신사 메타 광고'!$C:$C,$R951))</f>
        <v>0</v>
      </c>
      <c r="AC951" s="11">
        <f t="shared" si="45"/>
        <v>0</v>
      </c>
    </row>
    <row r="952" spans="2:29">
      <c r="B952" s="9"/>
      <c r="C952" s="10">
        <f>IF($C$4="", SUMIFS('무신사 메타 광고'!$L:$L, '무신사 메타 광고'!$D:$D, $B952), SUMIFS('무신사 메타 광고'!$L:$L, '무신사 메타 광고'!$I:$I, $C$4, '무신사 메타 광고'!$D:$D, $B952))</f>
        <v>0</v>
      </c>
      <c r="D952" s="10">
        <f>IF($C$4="", SUMIFS('무신사 메타 광고'!$V:$V, '무신사 메타 광고'!$D:$D, $B952), SUMIFS('무신사 메타 광고'!$V:$V,'무신사 메타 광고'!$I:$I,$C$4,'무신사 메타 광고'!$D:$D,$B952))</f>
        <v>0</v>
      </c>
      <c r="E952" s="11">
        <f t="shared" si="38"/>
        <v>0</v>
      </c>
      <c r="F952" s="12" t="str">
        <f t="shared" si="46"/>
        <v xml:space="preserve"> </v>
      </c>
      <c r="G952" s="10">
        <f>IF($C$4="", SUMIFS('무신사 메타 광고'!$K:$K, '무신사 메타 광고'!$D:$D, $B952), SUMIFS('무신사 메타 광고'!$K:$K,'무신사 메타 광고'!$I:$I,$C$4,'무신사 메타 광고'!D:D,$B952))</f>
        <v>0</v>
      </c>
      <c r="H952" s="10">
        <f>IF($C$4="", SUMIFS('무신사 메타 광고'!$N:$N, '무신사 메타 광고'!$D:$D, $B952),SUMIFS('무신사 메타 광고'!$N:$N,'무신사 메타 광고'!$I:$I,$C$4,'무신사 메타 광고'!$D:$D,$B952))</f>
        <v>0</v>
      </c>
      <c r="I952" s="10">
        <f>IF($C$4="", SUMIFS('무신사 메타 광고'!$U:$U, '무신사 메타 광고'!$D:$D, $B952),SUMIFS('무신사 메타 광고'!$U:$U,'무신사 메타 광고'!$I:$I,$C$4,'무신사 메타 광고'!$D:$D,$B952))</f>
        <v>0</v>
      </c>
      <c r="J952" s="11">
        <f t="shared" si="39"/>
        <v>0</v>
      </c>
      <c r="K952" s="11">
        <f t="shared" si="40"/>
        <v>0</v>
      </c>
      <c r="L952" s="12" t="str">
        <f t="shared" si="41"/>
        <v xml:space="preserve"> </v>
      </c>
      <c r="N952" s="10">
        <f>IF($C$4="", SUMIFS('무신사 메타 광고'!$X:$X, '무신사 메타 광고'!$D:$D, $B952),SUMIFS('무신사 메타 광고'!$X:$X,'무신사 메타 광고'!I:I,$C$4,'무신사 메타 광고'!D:D,$B952))</f>
        <v>0</v>
      </c>
      <c r="O952" s="11">
        <f t="shared" si="42"/>
        <v>0</v>
      </c>
      <c r="R952" s="13"/>
      <c r="S952" s="10">
        <f>IF($S$4="", SUMIFS('무신사 메타 광고'!$L:$L, '무신사 메타 광고'!$C:$C, $R952),SUMIFS('무신사 메타 광고'!L:L,'무신사 메타 광고'!$I:$I,$S$4,'무신사 메타 광고'!$C:$C,$R952))</f>
        <v>0</v>
      </c>
      <c r="T952" s="10">
        <f>IF($S$4="", SUMIFS('무신사 메타 광고'!$V:$V, '무신사 메타 광고'!$C:$C, $R952),SUMIFS('무신사 메타 광고'!$V:$V,'무신사 메타 광고'!$I:$I,$S$4,'무신사 메타 광고'!$C:$C,$R952))</f>
        <v>0</v>
      </c>
      <c r="U952" s="11">
        <f t="shared" si="43"/>
        <v>0</v>
      </c>
      <c r="V952" s="12" t="str">
        <f t="shared" si="47"/>
        <v xml:space="preserve"> </v>
      </c>
      <c r="W952" s="10">
        <f>IF($S$4="", SUMIFS('무신사 메타 광고'!$K:$K, '무신사 메타 광고'!$C:$C, $R952),SUMIFS('무신사 메타 광고'!$K:$K,'무신사 메타 광고'!$I:$I,$S$4,'무신사 메타 광고'!$C:$C,$R952))</f>
        <v>0</v>
      </c>
      <c r="X952" s="10">
        <f>IF($S$4="", SUMIFS('무신사 메타 광고'!$N:$N, '무신사 메타 광고'!$C:$C, $R952),SUMIFS('무신사 메타 광고'!$N:$N,'무신사 메타 광고'!$I:$I,$S$4,'무신사 메타 광고'!$C:$C,$R952))</f>
        <v>0</v>
      </c>
      <c r="Y952" s="11">
        <f t="shared" si="44"/>
        <v>0</v>
      </c>
      <c r="Z952" s="12" t="str">
        <f t="shared" si="48"/>
        <v xml:space="preserve"> </v>
      </c>
      <c r="AB952" s="10">
        <f>IF($S$4="", SUMIFS('무신사 메타 광고'!$X:$X, '무신사 메타 광고'!$C:$C, $R952),SUMIFS('무신사 메타 광고'!$X:$X,'무신사 메타 광고'!$I:$I,$S$4,'무신사 메타 광고'!$C:$C,$R952))</f>
        <v>0</v>
      </c>
      <c r="AC952" s="11">
        <f t="shared" si="45"/>
        <v>0</v>
      </c>
    </row>
    <row r="953" spans="2:29">
      <c r="B953" s="9"/>
      <c r="C953" s="10">
        <f>IF($C$4="", SUMIFS('무신사 메타 광고'!$L:$L, '무신사 메타 광고'!$D:$D, $B953), SUMIFS('무신사 메타 광고'!$L:$L, '무신사 메타 광고'!$I:$I, $C$4, '무신사 메타 광고'!$D:$D, $B953))</f>
        <v>0</v>
      </c>
      <c r="D953" s="10">
        <f>IF($C$4="", SUMIFS('무신사 메타 광고'!$V:$V, '무신사 메타 광고'!$D:$D, $B953), SUMIFS('무신사 메타 광고'!$V:$V,'무신사 메타 광고'!$I:$I,$C$4,'무신사 메타 광고'!$D:$D,$B953))</f>
        <v>0</v>
      </c>
      <c r="E953" s="11">
        <f t="shared" si="38"/>
        <v>0</v>
      </c>
      <c r="F953" s="12" t="str">
        <f t="shared" si="46"/>
        <v xml:space="preserve"> </v>
      </c>
      <c r="G953" s="10">
        <f>IF($C$4="", SUMIFS('무신사 메타 광고'!$K:$K, '무신사 메타 광고'!$D:$D, $B953), SUMIFS('무신사 메타 광고'!$K:$K,'무신사 메타 광고'!$I:$I,$C$4,'무신사 메타 광고'!D:D,$B953))</f>
        <v>0</v>
      </c>
      <c r="H953" s="10">
        <f>IF($C$4="", SUMIFS('무신사 메타 광고'!$N:$N, '무신사 메타 광고'!$D:$D, $B953),SUMIFS('무신사 메타 광고'!$N:$N,'무신사 메타 광고'!$I:$I,$C$4,'무신사 메타 광고'!$D:$D,$B953))</f>
        <v>0</v>
      </c>
      <c r="I953" s="10">
        <f>IF($C$4="", SUMIFS('무신사 메타 광고'!$U:$U, '무신사 메타 광고'!$D:$D, $B953),SUMIFS('무신사 메타 광고'!$U:$U,'무신사 메타 광고'!$I:$I,$C$4,'무신사 메타 광고'!$D:$D,$B953))</f>
        <v>0</v>
      </c>
      <c r="J953" s="11">
        <f t="shared" si="39"/>
        <v>0</v>
      </c>
      <c r="K953" s="11">
        <f t="shared" si="40"/>
        <v>0</v>
      </c>
      <c r="L953" s="12" t="str">
        <f t="shared" si="41"/>
        <v xml:space="preserve"> </v>
      </c>
      <c r="N953" s="10">
        <f>IF($C$4="", SUMIFS('무신사 메타 광고'!$X:$X, '무신사 메타 광고'!$D:$D, $B953),SUMIFS('무신사 메타 광고'!$X:$X,'무신사 메타 광고'!I:I,$C$4,'무신사 메타 광고'!D:D,$B953))</f>
        <v>0</v>
      </c>
      <c r="O953" s="11">
        <f t="shared" si="42"/>
        <v>0</v>
      </c>
      <c r="R953" s="13"/>
      <c r="S953" s="10">
        <f>IF($S$4="", SUMIFS('무신사 메타 광고'!$L:$L, '무신사 메타 광고'!$C:$C, $R953),SUMIFS('무신사 메타 광고'!L:L,'무신사 메타 광고'!$I:$I,$S$4,'무신사 메타 광고'!$C:$C,$R953))</f>
        <v>0</v>
      </c>
      <c r="T953" s="10">
        <f>IF($S$4="", SUMIFS('무신사 메타 광고'!$V:$V, '무신사 메타 광고'!$C:$C, $R953),SUMIFS('무신사 메타 광고'!$V:$V,'무신사 메타 광고'!$I:$I,$S$4,'무신사 메타 광고'!$C:$C,$R953))</f>
        <v>0</v>
      </c>
      <c r="U953" s="11">
        <f t="shared" si="43"/>
        <v>0</v>
      </c>
      <c r="V953" s="12" t="str">
        <f t="shared" si="47"/>
        <v xml:space="preserve"> </v>
      </c>
      <c r="W953" s="10">
        <f>IF($S$4="", SUMIFS('무신사 메타 광고'!$K:$K, '무신사 메타 광고'!$C:$C, $R953),SUMIFS('무신사 메타 광고'!$K:$K,'무신사 메타 광고'!$I:$I,$S$4,'무신사 메타 광고'!$C:$C,$R953))</f>
        <v>0</v>
      </c>
      <c r="X953" s="10">
        <f>IF($S$4="", SUMIFS('무신사 메타 광고'!$N:$N, '무신사 메타 광고'!$C:$C, $R953),SUMIFS('무신사 메타 광고'!$N:$N,'무신사 메타 광고'!$I:$I,$S$4,'무신사 메타 광고'!$C:$C,$R953))</f>
        <v>0</v>
      </c>
      <c r="Y953" s="11">
        <f t="shared" si="44"/>
        <v>0</v>
      </c>
      <c r="Z953" s="12" t="str">
        <f t="shared" si="48"/>
        <v xml:space="preserve"> </v>
      </c>
      <c r="AB953" s="10">
        <f>IF($S$4="", SUMIFS('무신사 메타 광고'!$X:$X, '무신사 메타 광고'!$C:$C, $R953),SUMIFS('무신사 메타 광고'!$X:$X,'무신사 메타 광고'!$I:$I,$S$4,'무신사 메타 광고'!$C:$C,$R953))</f>
        <v>0</v>
      </c>
      <c r="AC953" s="11">
        <f t="shared" si="45"/>
        <v>0</v>
      </c>
    </row>
    <row r="954" spans="2:29">
      <c r="B954" s="9"/>
      <c r="C954" s="10">
        <f>IF($C$4="", SUMIFS('무신사 메타 광고'!$L:$L, '무신사 메타 광고'!$D:$D, $B954), SUMIFS('무신사 메타 광고'!$L:$L, '무신사 메타 광고'!$I:$I, $C$4, '무신사 메타 광고'!$D:$D, $B954))</f>
        <v>0</v>
      </c>
      <c r="D954" s="10">
        <f>IF($C$4="", SUMIFS('무신사 메타 광고'!$V:$V, '무신사 메타 광고'!$D:$D, $B954), SUMIFS('무신사 메타 광고'!$V:$V,'무신사 메타 광고'!$I:$I,$C$4,'무신사 메타 광고'!$D:$D,$B954))</f>
        <v>0</v>
      </c>
      <c r="E954" s="11">
        <f t="shared" si="38"/>
        <v>0</v>
      </c>
      <c r="F954" s="12" t="str">
        <f t="shared" si="46"/>
        <v xml:space="preserve"> </v>
      </c>
      <c r="G954" s="10">
        <f>IF($C$4="", SUMIFS('무신사 메타 광고'!$K:$K, '무신사 메타 광고'!$D:$D, $B954), SUMIFS('무신사 메타 광고'!$K:$K,'무신사 메타 광고'!$I:$I,$C$4,'무신사 메타 광고'!D:D,$B954))</f>
        <v>0</v>
      </c>
      <c r="H954" s="10">
        <f>IF($C$4="", SUMIFS('무신사 메타 광고'!$N:$N, '무신사 메타 광고'!$D:$D, $B954),SUMIFS('무신사 메타 광고'!$N:$N,'무신사 메타 광고'!$I:$I,$C$4,'무신사 메타 광고'!$D:$D,$B954))</f>
        <v>0</v>
      </c>
      <c r="I954" s="10">
        <f>IF($C$4="", SUMIFS('무신사 메타 광고'!$U:$U, '무신사 메타 광고'!$D:$D, $B954),SUMIFS('무신사 메타 광고'!$U:$U,'무신사 메타 광고'!$I:$I,$C$4,'무신사 메타 광고'!$D:$D,$B954))</f>
        <v>0</v>
      </c>
      <c r="J954" s="11">
        <f t="shared" si="39"/>
        <v>0</v>
      </c>
      <c r="K954" s="11">
        <f t="shared" si="40"/>
        <v>0</v>
      </c>
      <c r="L954" s="12" t="str">
        <f t="shared" si="41"/>
        <v xml:space="preserve"> </v>
      </c>
      <c r="N954" s="10">
        <f>IF($C$4="", SUMIFS('무신사 메타 광고'!$X:$X, '무신사 메타 광고'!$D:$D, $B954),SUMIFS('무신사 메타 광고'!$X:$X,'무신사 메타 광고'!I:I,$C$4,'무신사 메타 광고'!D:D,$B954))</f>
        <v>0</v>
      </c>
      <c r="O954" s="11">
        <f t="shared" si="42"/>
        <v>0</v>
      </c>
      <c r="R954" s="13"/>
      <c r="S954" s="10">
        <f>IF($S$4="", SUMIFS('무신사 메타 광고'!$L:$L, '무신사 메타 광고'!$C:$C, $R954),SUMIFS('무신사 메타 광고'!L:L,'무신사 메타 광고'!$I:$I,$S$4,'무신사 메타 광고'!$C:$C,$R954))</f>
        <v>0</v>
      </c>
      <c r="T954" s="10">
        <f>IF($S$4="", SUMIFS('무신사 메타 광고'!$V:$V, '무신사 메타 광고'!$C:$C, $R954),SUMIFS('무신사 메타 광고'!$V:$V,'무신사 메타 광고'!$I:$I,$S$4,'무신사 메타 광고'!$C:$C,$R954))</f>
        <v>0</v>
      </c>
      <c r="U954" s="11">
        <f t="shared" si="43"/>
        <v>0</v>
      </c>
      <c r="V954" s="12" t="str">
        <f t="shared" si="47"/>
        <v xml:space="preserve"> </v>
      </c>
      <c r="W954" s="10">
        <f>IF($S$4="", SUMIFS('무신사 메타 광고'!$K:$K, '무신사 메타 광고'!$C:$C, $R954),SUMIFS('무신사 메타 광고'!$K:$K,'무신사 메타 광고'!$I:$I,$S$4,'무신사 메타 광고'!$C:$C,$R954))</f>
        <v>0</v>
      </c>
      <c r="X954" s="10">
        <f>IF($S$4="", SUMIFS('무신사 메타 광고'!$N:$N, '무신사 메타 광고'!$C:$C, $R954),SUMIFS('무신사 메타 광고'!$N:$N,'무신사 메타 광고'!$I:$I,$S$4,'무신사 메타 광고'!$C:$C,$R954))</f>
        <v>0</v>
      </c>
      <c r="Y954" s="11">
        <f t="shared" si="44"/>
        <v>0</v>
      </c>
      <c r="Z954" s="12" t="str">
        <f t="shared" si="48"/>
        <v xml:space="preserve"> </v>
      </c>
      <c r="AB954" s="10">
        <f>IF($S$4="", SUMIFS('무신사 메타 광고'!$X:$X, '무신사 메타 광고'!$C:$C, $R954),SUMIFS('무신사 메타 광고'!$X:$X,'무신사 메타 광고'!$I:$I,$S$4,'무신사 메타 광고'!$C:$C,$R954))</f>
        <v>0</v>
      </c>
      <c r="AC954" s="11">
        <f t="shared" si="45"/>
        <v>0</v>
      </c>
    </row>
    <row r="955" spans="2:29">
      <c r="B955" s="9"/>
      <c r="C955" s="10">
        <f>IF($C$4="", SUMIFS('무신사 메타 광고'!$L:$L, '무신사 메타 광고'!$D:$D, $B955), SUMIFS('무신사 메타 광고'!$L:$L, '무신사 메타 광고'!$I:$I, $C$4, '무신사 메타 광고'!$D:$D, $B955))</f>
        <v>0</v>
      </c>
      <c r="D955" s="10">
        <f>IF($C$4="", SUMIFS('무신사 메타 광고'!$V:$V, '무신사 메타 광고'!$D:$D, $B955), SUMIFS('무신사 메타 광고'!$V:$V,'무신사 메타 광고'!$I:$I,$C$4,'무신사 메타 광고'!$D:$D,$B955))</f>
        <v>0</v>
      </c>
      <c r="E955" s="11">
        <f t="shared" si="38"/>
        <v>0</v>
      </c>
      <c r="F955" s="12" t="str">
        <f t="shared" si="46"/>
        <v xml:space="preserve"> </v>
      </c>
      <c r="G955" s="10">
        <f>IF($C$4="", SUMIFS('무신사 메타 광고'!$K:$K, '무신사 메타 광고'!$D:$D, $B955), SUMIFS('무신사 메타 광고'!$K:$K,'무신사 메타 광고'!$I:$I,$C$4,'무신사 메타 광고'!D:D,$B955))</f>
        <v>0</v>
      </c>
      <c r="H955" s="10">
        <f>IF($C$4="", SUMIFS('무신사 메타 광고'!$N:$N, '무신사 메타 광고'!$D:$D, $B955),SUMIFS('무신사 메타 광고'!$N:$N,'무신사 메타 광고'!$I:$I,$C$4,'무신사 메타 광고'!$D:$D,$B955))</f>
        <v>0</v>
      </c>
      <c r="I955" s="10">
        <f>IF($C$4="", SUMIFS('무신사 메타 광고'!$U:$U, '무신사 메타 광고'!$D:$D, $B955),SUMIFS('무신사 메타 광고'!$U:$U,'무신사 메타 광고'!$I:$I,$C$4,'무신사 메타 광고'!$D:$D,$B955))</f>
        <v>0</v>
      </c>
      <c r="J955" s="11">
        <f t="shared" si="39"/>
        <v>0</v>
      </c>
      <c r="K955" s="11">
        <f t="shared" si="40"/>
        <v>0</v>
      </c>
      <c r="L955" s="12" t="str">
        <f t="shared" si="41"/>
        <v xml:space="preserve"> </v>
      </c>
      <c r="N955" s="10">
        <f>IF($C$4="", SUMIFS('무신사 메타 광고'!$X:$X, '무신사 메타 광고'!$D:$D, $B955),SUMIFS('무신사 메타 광고'!$X:$X,'무신사 메타 광고'!I:I,$C$4,'무신사 메타 광고'!D:D,$B955))</f>
        <v>0</v>
      </c>
      <c r="O955" s="11">
        <f t="shared" si="42"/>
        <v>0</v>
      </c>
      <c r="R955" s="13"/>
      <c r="S955" s="10">
        <f>IF($S$4="", SUMIFS('무신사 메타 광고'!$L:$L, '무신사 메타 광고'!$C:$C, $R955),SUMIFS('무신사 메타 광고'!L:L,'무신사 메타 광고'!$I:$I,$S$4,'무신사 메타 광고'!$C:$C,$R955))</f>
        <v>0</v>
      </c>
      <c r="T955" s="10">
        <f>IF($S$4="", SUMIFS('무신사 메타 광고'!$V:$V, '무신사 메타 광고'!$C:$C, $R955),SUMIFS('무신사 메타 광고'!$V:$V,'무신사 메타 광고'!$I:$I,$S$4,'무신사 메타 광고'!$C:$C,$R955))</f>
        <v>0</v>
      </c>
      <c r="U955" s="11">
        <f t="shared" si="43"/>
        <v>0</v>
      </c>
      <c r="V955" s="12" t="str">
        <f t="shared" si="47"/>
        <v xml:space="preserve"> </v>
      </c>
      <c r="W955" s="10">
        <f>IF($S$4="", SUMIFS('무신사 메타 광고'!$K:$K, '무신사 메타 광고'!$C:$C, $R955),SUMIFS('무신사 메타 광고'!$K:$K,'무신사 메타 광고'!$I:$I,$S$4,'무신사 메타 광고'!$C:$C,$R955))</f>
        <v>0</v>
      </c>
      <c r="X955" s="10">
        <f>IF($S$4="", SUMIFS('무신사 메타 광고'!$N:$N, '무신사 메타 광고'!$C:$C, $R955),SUMIFS('무신사 메타 광고'!$N:$N,'무신사 메타 광고'!$I:$I,$S$4,'무신사 메타 광고'!$C:$C,$R955))</f>
        <v>0</v>
      </c>
      <c r="Y955" s="11">
        <f t="shared" si="44"/>
        <v>0</v>
      </c>
      <c r="Z955" s="12" t="str">
        <f t="shared" si="48"/>
        <v xml:space="preserve"> </v>
      </c>
      <c r="AB955" s="10">
        <f>IF($S$4="", SUMIFS('무신사 메타 광고'!$X:$X, '무신사 메타 광고'!$C:$C, $R955),SUMIFS('무신사 메타 광고'!$X:$X,'무신사 메타 광고'!$I:$I,$S$4,'무신사 메타 광고'!$C:$C,$R955))</f>
        <v>0</v>
      </c>
      <c r="AC955" s="11">
        <f t="shared" si="45"/>
        <v>0</v>
      </c>
    </row>
    <row r="956" spans="2:29">
      <c r="B956" s="9"/>
      <c r="C956" s="10">
        <f>IF($C$4="", SUMIFS('무신사 메타 광고'!$L:$L, '무신사 메타 광고'!$D:$D, $B956), SUMIFS('무신사 메타 광고'!$L:$L, '무신사 메타 광고'!$I:$I, $C$4, '무신사 메타 광고'!$D:$D, $B956))</f>
        <v>0</v>
      </c>
      <c r="D956" s="10">
        <f>IF($C$4="", SUMIFS('무신사 메타 광고'!$V:$V, '무신사 메타 광고'!$D:$D, $B956), SUMIFS('무신사 메타 광고'!$V:$V,'무신사 메타 광고'!$I:$I,$C$4,'무신사 메타 광고'!$D:$D,$B956))</f>
        <v>0</v>
      </c>
      <c r="E956" s="11">
        <f t="shared" si="38"/>
        <v>0</v>
      </c>
      <c r="F956" s="12" t="str">
        <f t="shared" si="46"/>
        <v xml:space="preserve"> </v>
      </c>
      <c r="G956" s="10">
        <f>IF($C$4="", SUMIFS('무신사 메타 광고'!$K:$K, '무신사 메타 광고'!$D:$D, $B956), SUMIFS('무신사 메타 광고'!$K:$K,'무신사 메타 광고'!$I:$I,$C$4,'무신사 메타 광고'!D:D,$B956))</f>
        <v>0</v>
      </c>
      <c r="H956" s="10">
        <f>IF($C$4="", SUMIFS('무신사 메타 광고'!$N:$N, '무신사 메타 광고'!$D:$D, $B956),SUMIFS('무신사 메타 광고'!$N:$N,'무신사 메타 광고'!$I:$I,$C$4,'무신사 메타 광고'!$D:$D,$B956))</f>
        <v>0</v>
      </c>
      <c r="I956" s="10">
        <f>IF($C$4="", SUMIFS('무신사 메타 광고'!$U:$U, '무신사 메타 광고'!$D:$D, $B956),SUMIFS('무신사 메타 광고'!$U:$U,'무신사 메타 광고'!$I:$I,$C$4,'무신사 메타 광고'!$D:$D,$B956))</f>
        <v>0</v>
      </c>
      <c r="J956" s="11">
        <f t="shared" si="39"/>
        <v>0</v>
      </c>
      <c r="K956" s="11">
        <f t="shared" si="40"/>
        <v>0</v>
      </c>
      <c r="L956" s="12" t="str">
        <f t="shared" si="41"/>
        <v xml:space="preserve"> </v>
      </c>
      <c r="N956" s="10">
        <f>IF($C$4="", SUMIFS('무신사 메타 광고'!$X:$X, '무신사 메타 광고'!$D:$D, $B956),SUMIFS('무신사 메타 광고'!$X:$X,'무신사 메타 광고'!I:I,$C$4,'무신사 메타 광고'!D:D,$B956))</f>
        <v>0</v>
      </c>
      <c r="O956" s="11">
        <f t="shared" si="42"/>
        <v>0</v>
      </c>
      <c r="R956" s="13"/>
      <c r="S956" s="10">
        <f>IF($S$4="", SUMIFS('무신사 메타 광고'!$L:$L, '무신사 메타 광고'!$C:$C, $R956),SUMIFS('무신사 메타 광고'!L:L,'무신사 메타 광고'!$I:$I,$S$4,'무신사 메타 광고'!$C:$C,$R956))</f>
        <v>0</v>
      </c>
      <c r="T956" s="10">
        <f>IF($S$4="", SUMIFS('무신사 메타 광고'!$V:$V, '무신사 메타 광고'!$C:$C, $R956),SUMIFS('무신사 메타 광고'!$V:$V,'무신사 메타 광고'!$I:$I,$S$4,'무신사 메타 광고'!$C:$C,$R956))</f>
        <v>0</v>
      </c>
      <c r="U956" s="11">
        <f t="shared" si="43"/>
        <v>0</v>
      </c>
      <c r="V956" s="12" t="str">
        <f t="shared" si="47"/>
        <v xml:space="preserve"> </v>
      </c>
      <c r="W956" s="10">
        <f>IF($S$4="", SUMIFS('무신사 메타 광고'!$K:$K, '무신사 메타 광고'!$C:$C, $R956),SUMIFS('무신사 메타 광고'!$K:$K,'무신사 메타 광고'!$I:$I,$S$4,'무신사 메타 광고'!$C:$C,$R956))</f>
        <v>0</v>
      </c>
      <c r="X956" s="10">
        <f>IF($S$4="", SUMIFS('무신사 메타 광고'!$N:$N, '무신사 메타 광고'!$C:$C, $R956),SUMIFS('무신사 메타 광고'!$N:$N,'무신사 메타 광고'!$I:$I,$S$4,'무신사 메타 광고'!$C:$C,$R956))</f>
        <v>0</v>
      </c>
      <c r="Y956" s="11">
        <f t="shared" si="44"/>
        <v>0</v>
      </c>
      <c r="Z956" s="12" t="str">
        <f t="shared" si="48"/>
        <v xml:space="preserve"> </v>
      </c>
      <c r="AB956" s="10">
        <f>IF($S$4="", SUMIFS('무신사 메타 광고'!$X:$X, '무신사 메타 광고'!$C:$C, $R956),SUMIFS('무신사 메타 광고'!$X:$X,'무신사 메타 광고'!$I:$I,$S$4,'무신사 메타 광고'!$C:$C,$R956))</f>
        <v>0</v>
      </c>
      <c r="AC956" s="11">
        <f t="shared" si="45"/>
        <v>0</v>
      </c>
    </row>
    <row r="957" spans="2:29">
      <c r="B957" s="9"/>
      <c r="C957" s="10">
        <f>IF($C$4="", SUMIFS('무신사 메타 광고'!$L:$L, '무신사 메타 광고'!$D:$D, $B957), SUMIFS('무신사 메타 광고'!$L:$L, '무신사 메타 광고'!$I:$I, $C$4, '무신사 메타 광고'!$D:$D, $B957))</f>
        <v>0</v>
      </c>
      <c r="D957" s="10">
        <f>IF($C$4="", SUMIFS('무신사 메타 광고'!$V:$V, '무신사 메타 광고'!$D:$D, $B957), SUMIFS('무신사 메타 광고'!$V:$V,'무신사 메타 광고'!$I:$I,$C$4,'무신사 메타 광고'!$D:$D,$B957))</f>
        <v>0</v>
      </c>
      <c r="E957" s="11">
        <f t="shared" si="38"/>
        <v>0</v>
      </c>
      <c r="F957" s="12" t="str">
        <f t="shared" si="46"/>
        <v xml:space="preserve"> </v>
      </c>
      <c r="G957" s="10">
        <f>IF($C$4="", SUMIFS('무신사 메타 광고'!$K:$K, '무신사 메타 광고'!$D:$D, $B957), SUMIFS('무신사 메타 광고'!$K:$K,'무신사 메타 광고'!$I:$I,$C$4,'무신사 메타 광고'!D:D,$B957))</f>
        <v>0</v>
      </c>
      <c r="H957" s="10">
        <f>IF($C$4="", SUMIFS('무신사 메타 광고'!$N:$N, '무신사 메타 광고'!$D:$D, $B957),SUMIFS('무신사 메타 광고'!$N:$N,'무신사 메타 광고'!$I:$I,$C$4,'무신사 메타 광고'!$D:$D,$B957))</f>
        <v>0</v>
      </c>
      <c r="I957" s="10">
        <f>IF($C$4="", SUMIFS('무신사 메타 광고'!$U:$U, '무신사 메타 광고'!$D:$D, $B957),SUMIFS('무신사 메타 광고'!$U:$U,'무신사 메타 광고'!$I:$I,$C$4,'무신사 메타 광고'!$D:$D,$B957))</f>
        <v>0</v>
      </c>
      <c r="J957" s="11">
        <f t="shared" si="39"/>
        <v>0</v>
      </c>
      <c r="K957" s="11">
        <f t="shared" si="40"/>
        <v>0</v>
      </c>
      <c r="L957" s="12" t="str">
        <f t="shared" si="41"/>
        <v xml:space="preserve"> </v>
      </c>
      <c r="N957" s="10">
        <f>IF($C$4="", SUMIFS('무신사 메타 광고'!$X:$X, '무신사 메타 광고'!$D:$D, $B957),SUMIFS('무신사 메타 광고'!$X:$X,'무신사 메타 광고'!I:I,$C$4,'무신사 메타 광고'!D:D,$B957))</f>
        <v>0</v>
      </c>
      <c r="O957" s="11">
        <f t="shared" si="42"/>
        <v>0</v>
      </c>
      <c r="R957" s="13"/>
      <c r="S957" s="10">
        <f>IF($S$4="", SUMIFS('무신사 메타 광고'!$L:$L, '무신사 메타 광고'!$C:$C, $R957),SUMIFS('무신사 메타 광고'!L:L,'무신사 메타 광고'!$I:$I,$S$4,'무신사 메타 광고'!$C:$C,$R957))</f>
        <v>0</v>
      </c>
      <c r="T957" s="10">
        <f>IF($S$4="", SUMIFS('무신사 메타 광고'!$V:$V, '무신사 메타 광고'!$C:$C, $R957),SUMIFS('무신사 메타 광고'!$V:$V,'무신사 메타 광고'!$I:$I,$S$4,'무신사 메타 광고'!$C:$C,$R957))</f>
        <v>0</v>
      </c>
      <c r="U957" s="11">
        <f t="shared" si="43"/>
        <v>0</v>
      </c>
      <c r="V957" s="12" t="str">
        <f t="shared" si="47"/>
        <v xml:space="preserve"> </v>
      </c>
      <c r="W957" s="10">
        <f>IF($S$4="", SUMIFS('무신사 메타 광고'!$K:$K, '무신사 메타 광고'!$C:$C, $R957),SUMIFS('무신사 메타 광고'!$K:$K,'무신사 메타 광고'!$I:$I,$S$4,'무신사 메타 광고'!$C:$C,$R957))</f>
        <v>0</v>
      </c>
      <c r="X957" s="10">
        <f>IF($S$4="", SUMIFS('무신사 메타 광고'!$N:$N, '무신사 메타 광고'!$C:$C, $R957),SUMIFS('무신사 메타 광고'!$N:$N,'무신사 메타 광고'!$I:$I,$S$4,'무신사 메타 광고'!$C:$C,$R957))</f>
        <v>0</v>
      </c>
      <c r="Y957" s="11">
        <f t="shared" si="44"/>
        <v>0</v>
      </c>
      <c r="Z957" s="12" t="str">
        <f t="shared" si="48"/>
        <v xml:space="preserve"> </v>
      </c>
      <c r="AB957" s="10">
        <f>IF($S$4="", SUMIFS('무신사 메타 광고'!$X:$X, '무신사 메타 광고'!$C:$C, $R957),SUMIFS('무신사 메타 광고'!$X:$X,'무신사 메타 광고'!$I:$I,$S$4,'무신사 메타 광고'!$C:$C,$R957))</f>
        <v>0</v>
      </c>
      <c r="AC957" s="11">
        <f t="shared" si="45"/>
        <v>0</v>
      </c>
    </row>
    <row r="958" spans="2:29">
      <c r="B958" s="9"/>
      <c r="C958" s="10">
        <f>IF($C$4="", SUMIFS('무신사 메타 광고'!$L:$L, '무신사 메타 광고'!$D:$D, $B958), SUMIFS('무신사 메타 광고'!$L:$L, '무신사 메타 광고'!$I:$I, $C$4, '무신사 메타 광고'!$D:$D, $B958))</f>
        <v>0</v>
      </c>
      <c r="D958" s="10">
        <f>IF($C$4="", SUMIFS('무신사 메타 광고'!$V:$V, '무신사 메타 광고'!$D:$D, $B958), SUMIFS('무신사 메타 광고'!$V:$V,'무신사 메타 광고'!$I:$I,$C$4,'무신사 메타 광고'!$D:$D,$B958))</f>
        <v>0</v>
      </c>
      <c r="E958" s="11">
        <f t="shared" si="38"/>
        <v>0</v>
      </c>
      <c r="F958" s="12" t="str">
        <f t="shared" si="46"/>
        <v xml:space="preserve"> </v>
      </c>
      <c r="G958" s="10">
        <f>IF($C$4="", SUMIFS('무신사 메타 광고'!$K:$K, '무신사 메타 광고'!$D:$D, $B958), SUMIFS('무신사 메타 광고'!$K:$K,'무신사 메타 광고'!$I:$I,$C$4,'무신사 메타 광고'!D:D,$B958))</f>
        <v>0</v>
      </c>
      <c r="H958" s="10">
        <f>IF($C$4="", SUMIFS('무신사 메타 광고'!$N:$N, '무신사 메타 광고'!$D:$D, $B958),SUMIFS('무신사 메타 광고'!$N:$N,'무신사 메타 광고'!$I:$I,$C$4,'무신사 메타 광고'!$D:$D,$B958))</f>
        <v>0</v>
      </c>
      <c r="I958" s="10">
        <f>IF($C$4="", SUMIFS('무신사 메타 광고'!$U:$U, '무신사 메타 광고'!$D:$D, $B958),SUMIFS('무신사 메타 광고'!$U:$U,'무신사 메타 광고'!$I:$I,$C$4,'무신사 메타 광고'!$D:$D,$B958))</f>
        <v>0</v>
      </c>
      <c r="J958" s="11">
        <f t="shared" si="39"/>
        <v>0</v>
      </c>
      <c r="K958" s="11">
        <f t="shared" si="40"/>
        <v>0</v>
      </c>
      <c r="L958" s="12" t="str">
        <f t="shared" si="41"/>
        <v xml:space="preserve"> </v>
      </c>
      <c r="N958" s="10">
        <f>IF($C$4="", SUMIFS('무신사 메타 광고'!$X:$X, '무신사 메타 광고'!$D:$D, $B958),SUMIFS('무신사 메타 광고'!$X:$X,'무신사 메타 광고'!I:I,$C$4,'무신사 메타 광고'!D:D,$B958))</f>
        <v>0</v>
      </c>
      <c r="O958" s="11">
        <f t="shared" si="42"/>
        <v>0</v>
      </c>
      <c r="R958" s="13"/>
      <c r="S958" s="10">
        <f>IF($S$4="", SUMIFS('무신사 메타 광고'!$L:$L, '무신사 메타 광고'!$C:$C, $R958),SUMIFS('무신사 메타 광고'!L:L,'무신사 메타 광고'!$I:$I,$S$4,'무신사 메타 광고'!$C:$C,$R958))</f>
        <v>0</v>
      </c>
      <c r="T958" s="10">
        <f>IF($S$4="", SUMIFS('무신사 메타 광고'!$V:$V, '무신사 메타 광고'!$C:$C, $R958),SUMIFS('무신사 메타 광고'!$V:$V,'무신사 메타 광고'!$I:$I,$S$4,'무신사 메타 광고'!$C:$C,$R958))</f>
        <v>0</v>
      </c>
      <c r="U958" s="11">
        <f t="shared" si="43"/>
        <v>0</v>
      </c>
      <c r="V958" s="12" t="str">
        <f t="shared" si="47"/>
        <v xml:space="preserve"> </v>
      </c>
      <c r="W958" s="10">
        <f>IF($S$4="", SUMIFS('무신사 메타 광고'!$K:$K, '무신사 메타 광고'!$C:$C, $R958),SUMIFS('무신사 메타 광고'!$K:$K,'무신사 메타 광고'!$I:$I,$S$4,'무신사 메타 광고'!$C:$C,$R958))</f>
        <v>0</v>
      </c>
      <c r="X958" s="10">
        <f>IF($S$4="", SUMIFS('무신사 메타 광고'!$N:$N, '무신사 메타 광고'!$C:$C, $R958),SUMIFS('무신사 메타 광고'!$N:$N,'무신사 메타 광고'!$I:$I,$S$4,'무신사 메타 광고'!$C:$C,$R958))</f>
        <v>0</v>
      </c>
      <c r="Y958" s="11">
        <f t="shared" si="44"/>
        <v>0</v>
      </c>
      <c r="Z958" s="12" t="str">
        <f t="shared" si="48"/>
        <v xml:space="preserve"> </v>
      </c>
      <c r="AB958" s="10">
        <f>IF($S$4="", SUMIFS('무신사 메타 광고'!$X:$X, '무신사 메타 광고'!$C:$C, $R958),SUMIFS('무신사 메타 광고'!$X:$X,'무신사 메타 광고'!$I:$I,$S$4,'무신사 메타 광고'!$C:$C,$R958))</f>
        <v>0</v>
      </c>
      <c r="AC958" s="11">
        <f t="shared" si="45"/>
        <v>0</v>
      </c>
    </row>
    <row r="959" spans="2:29">
      <c r="B959" s="9"/>
      <c r="C959" s="10">
        <f>IF($C$4="", SUMIFS('무신사 메타 광고'!$L:$L, '무신사 메타 광고'!$D:$D, $B959), SUMIFS('무신사 메타 광고'!$L:$L, '무신사 메타 광고'!$I:$I, $C$4, '무신사 메타 광고'!$D:$D, $B959))</f>
        <v>0</v>
      </c>
      <c r="D959" s="10">
        <f>IF($C$4="", SUMIFS('무신사 메타 광고'!$V:$V, '무신사 메타 광고'!$D:$D, $B959), SUMIFS('무신사 메타 광고'!$V:$V,'무신사 메타 광고'!$I:$I,$C$4,'무신사 메타 광고'!$D:$D,$B959))</f>
        <v>0</v>
      </c>
      <c r="E959" s="11">
        <f t="shared" si="38"/>
        <v>0</v>
      </c>
      <c r="F959" s="12" t="str">
        <f t="shared" si="46"/>
        <v xml:space="preserve"> </v>
      </c>
      <c r="G959" s="10">
        <f>IF($C$4="", SUMIFS('무신사 메타 광고'!$K:$K, '무신사 메타 광고'!$D:$D, $B959), SUMIFS('무신사 메타 광고'!$K:$K,'무신사 메타 광고'!$I:$I,$C$4,'무신사 메타 광고'!D:D,$B959))</f>
        <v>0</v>
      </c>
      <c r="H959" s="10">
        <f>IF($C$4="", SUMIFS('무신사 메타 광고'!$N:$N, '무신사 메타 광고'!$D:$D, $B959),SUMIFS('무신사 메타 광고'!$N:$N,'무신사 메타 광고'!$I:$I,$C$4,'무신사 메타 광고'!$D:$D,$B959))</f>
        <v>0</v>
      </c>
      <c r="I959" s="10">
        <f>IF($C$4="", SUMIFS('무신사 메타 광고'!$U:$U, '무신사 메타 광고'!$D:$D, $B959),SUMIFS('무신사 메타 광고'!$U:$U,'무신사 메타 광고'!$I:$I,$C$4,'무신사 메타 광고'!$D:$D,$B959))</f>
        <v>0</v>
      </c>
      <c r="J959" s="11">
        <f t="shared" si="39"/>
        <v>0</v>
      </c>
      <c r="K959" s="11">
        <f t="shared" si="40"/>
        <v>0</v>
      </c>
      <c r="L959" s="12" t="str">
        <f t="shared" si="41"/>
        <v xml:space="preserve"> </v>
      </c>
      <c r="N959" s="10">
        <f>IF($C$4="", SUMIFS('무신사 메타 광고'!$X:$X, '무신사 메타 광고'!$D:$D, $B959),SUMIFS('무신사 메타 광고'!$X:$X,'무신사 메타 광고'!I:I,$C$4,'무신사 메타 광고'!D:D,$B959))</f>
        <v>0</v>
      </c>
      <c r="O959" s="11">
        <f t="shared" si="42"/>
        <v>0</v>
      </c>
      <c r="R959" s="13"/>
      <c r="S959" s="10">
        <f>IF($S$4="", SUMIFS('무신사 메타 광고'!$L:$L, '무신사 메타 광고'!$C:$C, $R959),SUMIFS('무신사 메타 광고'!L:L,'무신사 메타 광고'!$I:$I,$S$4,'무신사 메타 광고'!$C:$C,$R959))</f>
        <v>0</v>
      </c>
      <c r="T959" s="10">
        <f>IF($S$4="", SUMIFS('무신사 메타 광고'!$V:$V, '무신사 메타 광고'!$C:$C, $R959),SUMIFS('무신사 메타 광고'!$V:$V,'무신사 메타 광고'!$I:$I,$S$4,'무신사 메타 광고'!$C:$C,$R959))</f>
        <v>0</v>
      </c>
      <c r="U959" s="11">
        <f t="shared" si="43"/>
        <v>0</v>
      </c>
      <c r="V959" s="12" t="str">
        <f t="shared" si="47"/>
        <v xml:space="preserve"> </v>
      </c>
      <c r="W959" s="10">
        <f>IF($S$4="", SUMIFS('무신사 메타 광고'!$K:$K, '무신사 메타 광고'!$C:$C, $R959),SUMIFS('무신사 메타 광고'!$K:$K,'무신사 메타 광고'!$I:$I,$S$4,'무신사 메타 광고'!$C:$C,$R959))</f>
        <v>0</v>
      </c>
      <c r="X959" s="10">
        <f>IF($S$4="", SUMIFS('무신사 메타 광고'!$N:$N, '무신사 메타 광고'!$C:$C, $R959),SUMIFS('무신사 메타 광고'!$N:$N,'무신사 메타 광고'!$I:$I,$S$4,'무신사 메타 광고'!$C:$C,$R959))</f>
        <v>0</v>
      </c>
      <c r="Y959" s="11">
        <f t="shared" si="44"/>
        <v>0</v>
      </c>
      <c r="Z959" s="12" t="str">
        <f t="shared" si="48"/>
        <v xml:space="preserve"> </v>
      </c>
      <c r="AB959" s="10">
        <f>IF($S$4="", SUMIFS('무신사 메타 광고'!$X:$X, '무신사 메타 광고'!$C:$C, $R959),SUMIFS('무신사 메타 광고'!$X:$X,'무신사 메타 광고'!$I:$I,$S$4,'무신사 메타 광고'!$C:$C,$R959))</f>
        <v>0</v>
      </c>
      <c r="AC959" s="11">
        <f t="shared" si="45"/>
        <v>0</v>
      </c>
    </row>
    <row r="960" spans="2:29">
      <c r="B960" s="9"/>
      <c r="C960" s="10">
        <f>IF($C$4="", SUMIFS('무신사 메타 광고'!$L:$L, '무신사 메타 광고'!$D:$D, $B960), SUMIFS('무신사 메타 광고'!$L:$L, '무신사 메타 광고'!$I:$I, $C$4, '무신사 메타 광고'!$D:$D, $B960))</f>
        <v>0</v>
      </c>
      <c r="D960" s="10">
        <f>IF($C$4="", SUMIFS('무신사 메타 광고'!$V:$V, '무신사 메타 광고'!$D:$D, $B960), SUMIFS('무신사 메타 광고'!$V:$V,'무신사 메타 광고'!$I:$I,$C$4,'무신사 메타 광고'!$D:$D,$B960))</f>
        <v>0</v>
      </c>
      <c r="E960" s="11">
        <f t="shared" si="38"/>
        <v>0</v>
      </c>
      <c r="F960" s="12" t="str">
        <f t="shared" si="46"/>
        <v xml:space="preserve"> </v>
      </c>
      <c r="G960" s="10">
        <f>IF($C$4="", SUMIFS('무신사 메타 광고'!$K:$K, '무신사 메타 광고'!$D:$D, $B960), SUMIFS('무신사 메타 광고'!$K:$K,'무신사 메타 광고'!$I:$I,$C$4,'무신사 메타 광고'!D:D,$B960))</f>
        <v>0</v>
      </c>
      <c r="H960" s="10">
        <f>IF($C$4="", SUMIFS('무신사 메타 광고'!$N:$N, '무신사 메타 광고'!$D:$D, $B960),SUMIFS('무신사 메타 광고'!$N:$N,'무신사 메타 광고'!$I:$I,$C$4,'무신사 메타 광고'!$D:$D,$B960))</f>
        <v>0</v>
      </c>
      <c r="I960" s="10">
        <f>IF($C$4="", SUMIFS('무신사 메타 광고'!$U:$U, '무신사 메타 광고'!$D:$D, $B960),SUMIFS('무신사 메타 광고'!$U:$U,'무신사 메타 광고'!$I:$I,$C$4,'무신사 메타 광고'!$D:$D,$B960))</f>
        <v>0</v>
      </c>
      <c r="J960" s="11">
        <f t="shared" si="39"/>
        <v>0</v>
      </c>
      <c r="K960" s="11">
        <f t="shared" si="40"/>
        <v>0</v>
      </c>
      <c r="L960" s="12" t="str">
        <f t="shared" si="41"/>
        <v xml:space="preserve"> </v>
      </c>
      <c r="N960" s="10">
        <f>IF($C$4="", SUMIFS('무신사 메타 광고'!$X:$X, '무신사 메타 광고'!$D:$D, $B960),SUMIFS('무신사 메타 광고'!$X:$X,'무신사 메타 광고'!I:I,$C$4,'무신사 메타 광고'!D:D,$B960))</f>
        <v>0</v>
      </c>
      <c r="O960" s="11">
        <f t="shared" si="42"/>
        <v>0</v>
      </c>
      <c r="R960" s="13"/>
      <c r="S960" s="10">
        <f>IF($S$4="", SUMIFS('무신사 메타 광고'!$L:$L, '무신사 메타 광고'!$C:$C, $R960),SUMIFS('무신사 메타 광고'!L:L,'무신사 메타 광고'!$I:$I,$S$4,'무신사 메타 광고'!$C:$C,$R960))</f>
        <v>0</v>
      </c>
      <c r="T960" s="10">
        <f>IF($S$4="", SUMIFS('무신사 메타 광고'!$V:$V, '무신사 메타 광고'!$C:$C, $R960),SUMIFS('무신사 메타 광고'!$V:$V,'무신사 메타 광고'!$I:$I,$S$4,'무신사 메타 광고'!$C:$C,$R960))</f>
        <v>0</v>
      </c>
      <c r="U960" s="11">
        <f t="shared" si="43"/>
        <v>0</v>
      </c>
      <c r="V960" s="12" t="str">
        <f t="shared" si="47"/>
        <v xml:space="preserve"> </v>
      </c>
      <c r="W960" s="10">
        <f>IF($S$4="", SUMIFS('무신사 메타 광고'!$K:$K, '무신사 메타 광고'!$C:$C, $R960),SUMIFS('무신사 메타 광고'!$K:$K,'무신사 메타 광고'!$I:$I,$S$4,'무신사 메타 광고'!$C:$C,$R960))</f>
        <v>0</v>
      </c>
      <c r="X960" s="10">
        <f>IF($S$4="", SUMIFS('무신사 메타 광고'!$N:$N, '무신사 메타 광고'!$C:$C, $R960),SUMIFS('무신사 메타 광고'!$N:$N,'무신사 메타 광고'!$I:$I,$S$4,'무신사 메타 광고'!$C:$C,$R960))</f>
        <v>0</v>
      </c>
      <c r="Y960" s="11">
        <f t="shared" si="44"/>
        <v>0</v>
      </c>
      <c r="Z960" s="12" t="str">
        <f t="shared" si="48"/>
        <v xml:space="preserve"> </v>
      </c>
      <c r="AB960" s="10">
        <f>IF($S$4="", SUMIFS('무신사 메타 광고'!$X:$X, '무신사 메타 광고'!$C:$C, $R960),SUMIFS('무신사 메타 광고'!$X:$X,'무신사 메타 광고'!$I:$I,$S$4,'무신사 메타 광고'!$C:$C,$R960))</f>
        <v>0</v>
      </c>
      <c r="AC960" s="11">
        <f t="shared" si="45"/>
        <v>0</v>
      </c>
    </row>
    <row r="961" spans="2:29">
      <c r="B961" s="9"/>
      <c r="C961" s="10">
        <f>IF($C$4="", SUMIFS('무신사 메타 광고'!$L:$L, '무신사 메타 광고'!$D:$D, $B961), SUMIFS('무신사 메타 광고'!$L:$L, '무신사 메타 광고'!$I:$I, $C$4, '무신사 메타 광고'!$D:$D, $B961))</f>
        <v>0</v>
      </c>
      <c r="D961" s="10">
        <f>IF($C$4="", SUMIFS('무신사 메타 광고'!$V:$V, '무신사 메타 광고'!$D:$D, $B961), SUMIFS('무신사 메타 광고'!$V:$V,'무신사 메타 광고'!$I:$I,$C$4,'무신사 메타 광고'!$D:$D,$B961))</f>
        <v>0</v>
      </c>
      <c r="E961" s="11">
        <f t="shared" si="38"/>
        <v>0</v>
      </c>
      <c r="F961" s="12" t="str">
        <f t="shared" si="46"/>
        <v xml:space="preserve"> </v>
      </c>
      <c r="G961" s="10">
        <f>IF($C$4="", SUMIFS('무신사 메타 광고'!$K:$K, '무신사 메타 광고'!$D:$D, $B961), SUMIFS('무신사 메타 광고'!$K:$K,'무신사 메타 광고'!$I:$I,$C$4,'무신사 메타 광고'!D:D,$B961))</f>
        <v>0</v>
      </c>
      <c r="H961" s="10">
        <f>IF($C$4="", SUMIFS('무신사 메타 광고'!$N:$N, '무신사 메타 광고'!$D:$D, $B961),SUMIFS('무신사 메타 광고'!$N:$N,'무신사 메타 광고'!$I:$I,$C$4,'무신사 메타 광고'!$D:$D,$B961))</f>
        <v>0</v>
      </c>
      <c r="I961" s="10">
        <f>IF($C$4="", SUMIFS('무신사 메타 광고'!$U:$U, '무신사 메타 광고'!$D:$D, $B961),SUMIFS('무신사 메타 광고'!$U:$U,'무신사 메타 광고'!$I:$I,$C$4,'무신사 메타 광고'!$D:$D,$B961))</f>
        <v>0</v>
      </c>
      <c r="J961" s="11">
        <f t="shared" si="39"/>
        <v>0</v>
      </c>
      <c r="K961" s="11">
        <f t="shared" si="40"/>
        <v>0</v>
      </c>
      <c r="L961" s="12" t="str">
        <f t="shared" si="41"/>
        <v xml:space="preserve"> </v>
      </c>
      <c r="N961" s="10">
        <f>IF($C$4="", SUMIFS('무신사 메타 광고'!$X:$X, '무신사 메타 광고'!$D:$D, $B961),SUMIFS('무신사 메타 광고'!$X:$X,'무신사 메타 광고'!I:I,$C$4,'무신사 메타 광고'!D:D,$B961))</f>
        <v>0</v>
      </c>
      <c r="O961" s="11">
        <f t="shared" si="42"/>
        <v>0</v>
      </c>
      <c r="R961" s="13"/>
      <c r="S961" s="10">
        <f>IF($S$4="", SUMIFS('무신사 메타 광고'!$L:$L, '무신사 메타 광고'!$C:$C, $R961),SUMIFS('무신사 메타 광고'!L:L,'무신사 메타 광고'!$I:$I,$S$4,'무신사 메타 광고'!$C:$C,$R961))</f>
        <v>0</v>
      </c>
      <c r="T961" s="10">
        <f>IF($S$4="", SUMIFS('무신사 메타 광고'!$V:$V, '무신사 메타 광고'!$C:$C, $R961),SUMIFS('무신사 메타 광고'!$V:$V,'무신사 메타 광고'!$I:$I,$S$4,'무신사 메타 광고'!$C:$C,$R961))</f>
        <v>0</v>
      </c>
      <c r="U961" s="11">
        <f t="shared" si="43"/>
        <v>0</v>
      </c>
      <c r="V961" s="12" t="str">
        <f t="shared" si="47"/>
        <v xml:space="preserve"> </v>
      </c>
      <c r="W961" s="10">
        <f>IF($S$4="", SUMIFS('무신사 메타 광고'!$K:$K, '무신사 메타 광고'!$C:$C, $R961),SUMIFS('무신사 메타 광고'!$K:$K,'무신사 메타 광고'!$I:$I,$S$4,'무신사 메타 광고'!$C:$C,$R961))</f>
        <v>0</v>
      </c>
      <c r="X961" s="10">
        <f>IF($S$4="", SUMIFS('무신사 메타 광고'!$N:$N, '무신사 메타 광고'!$C:$C, $R961),SUMIFS('무신사 메타 광고'!$N:$N,'무신사 메타 광고'!$I:$I,$S$4,'무신사 메타 광고'!$C:$C,$R961))</f>
        <v>0</v>
      </c>
      <c r="Y961" s="11">
        <f t="shared" si="44"/>
        <v>0</v>
      </c>
      <c r="Z961" s="12" t="str">
        <f t="shared" si="48"/>
        <v xml:space="preserve"> </v>
      </c>
      <c r="AB961" s="10">
        <f>IF($S$4="", SUMIFS('무신사 메타 광고'!$X:$X, '무신사 메타 광고'!$C:$C, $R961),SUMIFS('무신사 메타 광고'!$X:$X,'무신사 메타 광고'!$I:$I,$S$4,'무신사 메타 광고'!$C:$C,$R961))</f>
        <v>0</v>
      </c>
      <c r="AC961" s="11">
        <f t="shared" si="45"/>
        <v>0</v>
      </c>
    </row>
    <row r="962" spans="2:29">
      <c r="B962" s="9"/>
      <c r="C962" s="10">
        <f>IF($C$4="", SUMIFS('무신사 메타 광고'!$L:$L, '무신사 메타 광고'!$D:$D, $B962), SUMIFS('무신사 메타 광고'!$L:$L, '무신사 메타 광고'!$I:$I, $C$4, '무신사 메타 광고'!$D:$D, $B962))</f>
        <v>0</v>
      </c>
      <c r="D962" s="10">
        <f>IF($C$4="", SUMIFS('무신사 메타 광고'!$V:$V, '무신사 메타 광고'!$D:$D, $B962), SUMIFS('무신사 메타 광고'!$V:$V,'무신사 메타 광고'!$I:$I,$C$4,'무신사 메타 광고'!$D:$D,$B962))</f>
        <v>0</v>
      </c>
      <c r="E962" s="11">
        <f t="shared" si="38"/>
        <v>0</v>
      </c>
      <c r="F962" s="12" t="str">
        <f t="shared" si="46"/>
        <v xml:space="preserve"> </v>
      </c>
      <c r="G962" s="10">
        <f>IF($C$4="", SUMIFS('무신사 메타 광고'!$K:$K, '무신사 메타 광고'!$D:$D, $B962), SUMIFS('무신사 메타 광고'!$K:$K,'무신사 메타 광고'!$I:$I,$C$4,'무신사 메타 광고'!D:D,$B962))</f>
        <v>0</v>
      </c>
      <c r="H962" s="10">
        <f>IF($C$4="", SUMIFS('무신사 메타 광고'!$N:$N, '무신사 메타 광고'!$D:$D, $B962),SUMIFS('무신사 메타 광고'!$N:$N,'무신사 메타 광고'!$I:$I,$C$4,'무신사 메타 광고'!$D:$D,$B962))</f>
        <v>0</v>
      </c>
      <c r="I962" s="10">
        <f>IF($C$4="", SUMIFS('무신사 메타 광고'!$U:$U, '무신사 메타 광고'!$D:$D, $B962),SUMIFS('무신사 메타 광고'!$U:$U,'무신사 메타 광고'!$I:$I,$C$4,'무신사 메타 광고'!$D:$D,$B962))</f>
        <v>0</v>
      </c>
      <c r="J962" s="11">
        <f t="shared" si="39"/>
        <v>0</v>
      </c>
      <c r="K962" s="11">
        <f t="shared" si="40"/>
        <v>0</v>
      </c>
      <c r="L962" s="12" t="str">
        <f t="shared" si="41"/>
        <v xml:space="preserve"> </v>
      </c>
      <c r="N962" s="10">
        <f>IF($C$4="", SUMIFS('무신사 메타 광고'!$X:$X, '무신사 메타 광고'!$D:$D, $B962),SUMIFS('무신사 메타 광고'!$X:$X,'무신사 메타 광고'!I:I,$C$4,'무신사 메타 광고'!D:D,$B962))</f>
        <v>0</v>
      </c>
      <c r="O962" s="11">
        <f t="shared" si="42"/>
        <v>0</v>
      </c>
      <c r="R962" s="13"/>
      <c r="S962" s="10">
        <f>IF($S$4="", SUMIFS('무신사 메타 광고'!$L:$L, '무신사 메타 광고'!$C:$C, $R962),SUMIFS('무신사 메타 광고'!L:L,'무신사 메타 광고'!$I:$I,$S$4,'무신사 메타 광고'!$C:$C,$R962))</f>
        <v>0</v>
      </c>
      <c r="T962" s="10">
        <f>IF($S$4="", SUMIFS('무신사 메타 광고'!$V:$V, '무신사 메타 광고'!$C:$C, $R962),SUMIFS('무신사 메타 광고'!$V:$V,'무신사 메타 광고'!$I:$I,$S$4,'무신사 메타 광고'!$C:$C,$R962))</f>
        <v>0</v>
      </c>
      <c r="U962" s="11">
        <f t="shared" si="43"/>
        <v>0</v>
      </c>
      <c r="V962" s="12" t="str">
        <f t="shared" si="47"/>
        <v xml:space="preserve"> </v>
      </c>
      <c r="W962" s="10">
        <f>IF($S$4="", SUMIFS('무신사 메타 광고'!$K:$K, '무신사 메타 광고'!$C:$C, $R962),SUMIFS('무신사 메타 광고'!$K:$K,'무신사 메타 광고'!$I:$I,$S$4,'무신사 메타 광고'!$C:$C,$R962))</f>
        <v>0</v>
      </c>
      <c r="X962" s="10">
        <f>IF($S$4="", SUMIFS('무신사 메타 광고'!$N:$N, '무신사 메타 광고'!$C:$C, $R962),SUMIFS('무신사 메타 광고'!$N:$N,'무신사 메타 광고'!$I:$I,$S$4,'무신사 메타 광고'!$C:$C,$R962))</f>
        <v>0</v>
      </c>
      <c r="Y962" s="11">
        <f t="shared" si="44"/>
        <v>0</v>
      </c>
      <c r="Z962" s="12" t="str">
        <f t="shared" si="48"/>
        <v xml:space="preserve"> </v>
      </c>
      <c r="AB962" s="10">
        <f>IF($S$4="", SUMIFS('무신사 메타 광고'!$X:$X, '무신사 메타 광고'!$C:$C, $R962),SUMIFS('무신사 메타 광고'!$X:$X,'무신사 메타 광고'!$I:$I,$S$4,'무신사 메타 광고'!$C:$C,$R962))</f>
        <v>0</v>
      </c>
      <c r="AC962" s="11">
        <f t="shared" si="45"/>
        <v>0</v>
      </c>
    </row>
    <row r="963" spans="2:29">
      <c r="B963" s="9"/>
      <c r="C963" s="10">
        <f>IF($C$4="", SUMIFS('무신사 메타 광고'!$L:$L, '무신사 메타 광고'!$D:$D, $B963), SUMIFS('무신사 메타 광고'!$L:$L, '무신사 메타 광고'!$I:$I, $C$4, '무신사 메타 광고'!$D:$D, $B963))</f>
        <v>0</v>
      </c>
      <c r="D963" s="10">
        <f>IF($C$4="", SUMIFS('무신사 메타 광고'!$V:$V, '무신사 메타 광고'!$D:$D, $B963), SUMIFS('무신사 메타 광고'!$V:$V,'무신사 메타 광고'!$I:$I,$C$4,'무신사 메타 광고'!$D:$D,$B963))</f>
        <v>0</v>
      </c>
      <c r="E963" s="11">
        <f t="shared" si="38"/>
        <v>0</v>
      </c>
      <c r="F963" s="12" t="str">
        <f t="shared" si="46"/>
        <v xml:space="preserve"> </v>
      </c>
      <c r="G963" s="10">
        <f>IF($C$4="", SUMIFS('무신사 메타 광고'!$K:$K, '무신사 메타 광고'!$D:$D, $B963), SUMIFS('무신사 메타 광고'!$K:$K,'무신사 메타 광고'!$I:$I,$C$4,'무신사 메타 광고'!D:D,$B963))</f>
        <v>0</v>
      </c>
      <c r="H963" s="10">
        <f>IF($C$4="", SUMIFS('무신사 메타 광고'!$N:$N, '무신사 메타 광고'!$D:$D, $B963),SUMIFS('무신사 메타 광고'!$N:$N,'무신사 메타 광고'!$I:$I,$C$4,'무신사 메타 광고'!$D:$D,$B963))</f>
        <v>0</v>
      </c>
      <c r="I963" s="10">
        <f>IF($C$4="", SUMIFS('무신사 메타 광고'!$U:$U, '무신사 메타 광고'!$D:$D, $B963),SUMIFS('무신사 메타 광고'!$U:$U,'무신사 메타 광고'!$I:$I,$C$4,'무신사 메타 광고'!$D:$D,$B963))</f>
        <v>0</v>
      </c>
      <c r="J963" s="11">
        <f t="shared" si="39"/>
        <v>0</v>
      </c>
      <c r="K963" s="11">
        <f t="shared" si="40"/>
        <v>0</v>
      </c>
      <c r="L963" s="12" t="str">
        <f t="shared" si="41"/>
        <v xml:space="preserve"> </v>
      </c>
      <c r="N963" s="10">
        <f>IF($C$4="", SUMIFS('무신사 메타 광고'!$X:$X, '무신사 메타 광고'!$D:$D, $B963),SUMIFS('무신사 메타 광고'!$X:$X,'무신사 메타 광고'!I:I,$C$4,'무신사 메타 광고'!D:D,$B963))</f>
        <v>0</v>
      </c>
      <c r="O963" s="11">
        <f t="shared" si="42"/>
        <v>0</v>
      </c>
      <c r="R963" s="13"/>
      <c r="S963" s="10">
        <f>IF($S$4="", SUMIFS('무신사 메타 광고'!$L:$L, '무신사 메타 광고'!$C:$C, $R963),SUMIFS('무신사 메타 광고'!L:L,'무신사 메타 광고'!$I:$I,$S$4,'무신사 메타 광고'!$C:$C,$R963))</f>
        <v>0</v>
      </c>
      <c r="T963" s="10">
        <f>IF($S$4="", SUMIFS('무신사 메타 광고'!$V:$V, '무신사 메타 광고'!$C:$C, $R963),SUMIFS('무신사 메타 광고'!$V:$V,'무신사 메타 광고'!$I:$I,$S$4,'무신사 메타 광고'!$C:$C,$R963))</f>
        <v>0</v>
      </c>
      <c r="U963" s="11">
        <f t="shared" si="43"/>
        <v>0</v>
      </c>
      <c r="V963" s="12" t="str">
        <f t="shared" si="47"/>
        <v xml:space="preserve"> </v>
      </c>
      <c r="W963" s="10">
        <f>IF($S$4="", SUMIFS('무신사 메타 광고'!$K:$K, '무신사 메타 광고'!$C:$C, $R963),SUMIFS('무신사 메타 광고'!$K:$K,'무신사 메타 광고'!$I:$I,$S$4,'무신사 메타 광고'!$C:$C,$R963))</f>
        <v>0</v>
      </c>
      <c r="X963" s="10">
        <f>IF($S$4="", SUMIFS('무신사 메타 광고'!$N:$N, '무신사 메타 광고'!$C:$C, $R963),SUMIFS('무신사 메타 광고'!$N:$N,'무신사 메타 광고'!$I:$I,$S$4,'무신사 메타 광고'!$C:$C,$R963))</f>
        <v>0</v>
      </c>
      <c r="Y963" s="11">
        <f t="shared" si="44"/>
        <v>0</v>
      </c>
      <c r="Z963" s="12" t="str">
        <f t="shared" si="48"/>
        <v xml:space="preserve"> </v>
      </c>
      <c r="AB963" s="10">
        <f>IF($S$4="", SUMIFS('무신사 메타 광고'!$X:$X, '무신사 메타 광고'!$C:$C, $R963),SUMIFS('무신사 메타 광고'!$X:$X,'무신사 메타 광고'!$I:$I,$S$4,'무신사 메타 광고'!$C:$C,$R963))</f>
        <v>0</v>
      </c>
      <c r="AC963" s="11">
        <f t="shared" si="45"/>
        <v>0</v>
      </c>
    </row>
    <row r="964" spans="2:29">
      <c r="B964" s="9"/>
      <c r="C964" s="10">
        <f>IF($C$4="", SUMIFS('무신사 메타 광고'!$L:$L, '무신사 메타 광고'!$D:$D, $B964), SUMIFS('무신사 메타 광고'!$L:$L, '무신사 메타 광고'!$I:$I, $C$4, '무신사 메타 광고'!$D:$D, $B964))</f>
        <v>0</v>
      </c>
      <c r="D964" s="10">
        <f>IF($C$4="", SUMIFS('무신사 메타 광고'!$V:$V, '무신사 메타 광고'!$D:$D, $B964), SUMIFS('무신사 메타 광고'!$V:$V,'무신사 메타 광고'!$I:$I,$C$4,'무신사 메타 광고'!$D:$D,$B964))</f>
        <v>0</v>
      </c>
      <c r="E964" s="11">
        <f t="shared" si="38"/>
        <v>0</v>
      </c>
      <c r="F964" s="12" t="str">
        <f t="shared" si="46"/>
        <v xml:space="preserve"> </v>
      </c>
      <c r="G964" s="10">
        <f>IF($C$4="", SUMIFS('무신사 메타 광고'!$K:$K, '무신사 메타 광고'!$D:$D, $B964), SUMIFS('무신사 메타 광고'!$K:$K,'무신사 메타 광고'!$I:$I,$C$4,'무신사 메타 광고'!D:D,$B964))</f>
        <v>0</v>
      </c>
      <c r="H964" s="10">
        <f>IF($C$4="", SUMIFS('무신사 메타 광고'!$N:$N, '무신사 메타 광고'!$D:$D, $B964),SUMIFS('무신사 메타 광고'!$N:$N,'무신사 메타 광고'!$I:$I,$C$4,'무신사 메타 광고'!$D:$D,$B964))</f>
        <v>0</v>
      </c>
      <c r="I964" s="10">
        <f>IF($C$4="", SUMIFS('무신사 메타 광고'!$U:$U, '무신사 메타 광고'!$D:$D, $B964),SUMIFS('무신사 메타 광고'!$U:$U,'무신사 메타 광고'!$I:$I,$C$4,'무신사 메타 광고'!$D:$D,$B964))</f>
        <v>0</v>
      </c>
      <c r="J964" s="11">
        <f t="shared" si="39"/>
        <v>0</v>
      </c>
      <c r="K964" s="11">
        <f t="shared" si="40"/>
        <v>0</v>
      </c>
      <c r="L964" s="12" t="str">
        <f t="shared" si="41"/>
        <v xml:space="preserve"> </v>
      </c>
      <c r="N964" s="10">
        <f>IF($C$4="", SUMIFS('무신사 메타 광고'!$X:$X, '무신사 메타 광고'!$D:$D, $B964),SUMIFS('무신사 메타 광고'!$X:$X,'무신사 메타 광고'!I:I,$C$4,'무신사 메타 광고'!D:D,$B964))</f>
        <v>0</v>
      </c>
      <c r="O964" s="11">
        <f t="shared" si="42"/>
        <v>0</v>
      </c>
      <c r="R964" s="13"/>
      <c r="S964" s="10">
        <f>IF($S$4="", SUMIFS('무신사 메타 광고'!$L:$L, '무신사 메타 광고'!$C:$C, $R964),SUMIFS('무신사 메타 광고'!L:L,'무신사 메타 광고'!$I:$I,$S$4,'무신사 메타 광고'!$C:$C,$R964))</f>
        <v>0</v>
      </c>
      <c r="T964" s="10">
        <f>IF($S$4="", SUMIFS('무신사 메타 광고'!$V:$V, '무신사 메타 광고'!$C:$C, $R964),SUMIFS('무신사 메타 광고'!$V:$V,'무신사 메타 광고'!$I:$I,$S$4,'무신사 메타 광고'!$C:$C,$R964))</f>
        <v>0</v>
      </c>
      <c r="U964" s="11">
        <f t="shared" si="43"/>
        <v>0</v>
      </c>
      <c r="V964" s="12" t="str">
        <f t="shared" si="47"/>
        <v xml:space="preserve"> </v>
      </c>
      <c r="W964" s="10">
        <f>IF($S$4="", SUMIFS('무신사 메타 광고'!$K:$K, '무신사 메타 광고'!$C:$C, $R964),SUMIFS('무신사 메타 광고'!$K:$K,'무신사 메타 광고'!$I:$I,$S$4,'무신사 메타 광고'!$C:$C,$R964))</f>
        <v>0</v>
      </c>
      <c r="X964" s="10">
        <f>IF($S$4="", SUMIFS('무신사 메타 광고'!$N:$N, '무신사 메타 광고'!$C:$C, $R964),SUMIFS('무신사 메타 광고'!$N:$N,'무신사 메타 광고'!$I:$I,$S$4,'무신사 메타 광고'!$C:$C,$R964))</f>
        <v>0</v>
      </c>
      <c r="Y964" s="11">
        <f t="shared" si="44"/>
        <v>0</v>
      </c>
      <c r="Z964" s="12" t="str">
        <f t="shared" si="48"/>
        <v xml:space="preserve"> </v>
      </c>
      <c r="AB964" s="10">
        <f>IF($S$4="", SUMIFS('무신사 메타 광고'!$X:$X, '무신사 메타 광고'!$C:$C, $R964),SUMIFS('무신사 메타 광고'!$X:$X,'무신사 메타 광고'!$I:$I,$S$4,'무신사 메타 광고'!$C:$C,$R964))</f>
        <v>0</v>
      </c>
      <c r="AC964" s="11">
        <f t="shared" si="45"/>
        <v>0</v>
      </c>
    </row>
    <row r="965" spans="2:29">
      <c r="B965" s="9"/>
      <c r="C965" s="10">
        <f>IF($C$4="", SUMIFS('무신사 메타 광고'!$L:$L, '무신사 메타 광고'!$D:$D, $B965), SUMIFS('무신사 메타 광고'!$L:$L, '무신사 메타 광고'!$I:$I, $C$4, '무신사 메타 광고'!$D:$D, $B965))</f>
        <v>0</v>
      </c>
      <c r="D965" s="10">
        <f>IF($C$4="", SUMIFS('무신사 메타 광고'!$V:$V, '무신사 메타 광고'!$D:$D, $B965), SUMIFS('무신사 메타 광고'!$V:$V,'무신사 메타 광고'!$I:$I,$C$4,'무신사 메타 광고'!$D:$D,$B965))</f>
        <v>0</v>
      </c>
      <c r="E965" s="11">
        <f t="shared" si="38"/>
        <v>0</v>
      </c>
      <c r="F965" s="12" t="str">
        <f t="shared" si="46"/>
        <v xml:space="preserve"> </v>
      </c>
      <c r="G965" s="10">
        <f>IF($C$4="", SUMIFS('무신사 메타 광고'!$K:$K, '무신사 메타 광고'!$D:$D, $B965), SUMIFS('무신사 메타 광고'!$K:$K,'무신사 메타 광고'!$I:$I,$C$4,'무신사 메타 광고'!D:D,$B965))</f>
        <v>0</v>
      </c>
      <c r="H965" s="10">
        <f>IF($C$4="", SUMIFS('무신사 메타 광고'!$N:$N, '무신사 메타 광고'!$D:$D, $B965),SUMIFS('무신사 메타 광고'!$N:$N,'무신사 메타 광고'!$I:$I,$C$4,'무신사 메타 광고'!$D:$D,$B965))</f>
        <v>0</v>
      </c>
      <c r="I965" s="10">
        <f>IF($C$4="", SUMIFS('무신사 메타 광고'!$U:$U, '무신사 메타 광고'!$D:$D, $B965),SUMIFS('무신사 메타 광고'!$U:$U,'무신사 메타 광고'!$I:$I,$C$4,'무신사 메타 광고'!$D:$D,$B965))</f>
        <v>0</v>
      </c>
      <c r="J965" s="11">
        <f t="shared" si="39"/>
        <v>0</v>
      </c>
      <c r="K965" s="11">
        <f t="shared" si="40"/>
        <v>0</v>
      </c>
      <c r="L965" s="12" t="str">
        <f t="shared" si="41"/>
        <v xml:space="preserve"> </v>
      </c>
      <c r="N965" s="10">
        <f>IF($C$4="", SUMIFS('무신사 메타 광고'!$X:$X, '무신사 메타 광고'!$D:$D, $B965),SUMIFS('무신사 메타 광고'!$X:$X,'무신사 메타 광고'!I:I,$C$4,'무신사 메타 광고'!D:D,$B965))</f>
        <v>0</v>
      </c>
      <c r="O965" s="11">
        <f t="shared" si="42"/>
        <v>0</v>
      </c>
      <c r="R965" s="13"/>
      <c r="S965" s="10">
        <f>IF($S$4="", SUMIFS('무신사 메타 광고'!$L:$L, '무신사 메타 광고'!$C:$C, $R965),SUMIFS('무신사 메타 광고'!L:L,'무신사 메타 광고'!$I:$I,$S$4,'무신사 메타 광고'!$C:$C,$R965))</f>
        <v>0</v>
      </c>
      <c r="T965" s="10">
        <f>IF($S$4="", SUMIFS('무신사 메타 광고'!$V:$V, '무신사 메타 광고'!$C:$C, $R965),SUMIFS('무신사 메타 광고'!$V:$V,'무신사 메타 광고'!$I:$I,$S$4,'무신사 메타 광고'!$C:$C,$R965))</f>
        <v>0</v>
      </c>
      <c r="U965" s="11">
        <f t="shared" si="43"/>
        <v>0</v>
      </c>
      <c r="V965" s="12" t="str">
        <f t="shared" si="47"/>
        <v xml:space="preserve"> </v>
      </c>
      <c r="W965" s="10">
        <f>IF($S$4="", SUMIFS('무신사 메타 광고'!$K:$K, '무신사 메타 광고'!$C:$C, $R965),SUMIFS('무신사 메타 광고'!$K:$K,'무신사 메타 광고'!$I:$I,$S$4,'무신사 메타 광고'!$C:$C,$R965))</f>
        <v>0</v>
      </c>
      <c r="X965" s="10">
        <f>IF($S$4="", SUMIFS('무신사 메타 광고'!$N:$N, '무신사 메타 광고'!$C:$C, $R965),SUMIFS('무신사 메타 광고'!$N:$N,'무신사 메타 광고'!$I:$I,$S$4,'무신사 메타 광고'!$C:$C,$R965))</f>
        <v>0</v>
      </c>
      <c r="Y965" s="11">
        <f t="shared" si="44"/>
        <v>0</v>
      </c>
      <c r="Z965" s="12" t="str">
        <f t="shared" si="48"/>
        <v xml:space="preserve"> </v>
      </c>
      <c r="AB965" s="10">
        <f>IF($S$4="", SUMIFS('무신사 메타 광고'!$X:$X, '무신사 메타 광고'!$C:$C, $R965),SUMIFS('무신사 메타 광고'!$X:$X,'무신사 메타 광고'!$I:$I,$S$4,'무신사 메타 광고'!$C:$C,$R965))</f>
        <v>0</v>
      </c>
      <c r="AC965" s="11">
        <f t="shared" si="45"/>
        <v>0</v>
      </c>
    </row>
    <row r="966" spans="2:29">
      <c r="B966" s="9"/>
      <c r="C966" s="10">
        <f>IF($C$4="", SUMIFS('무신사 메타 광고'!$L:$L, '무신사 메타 광고'!$D:$D, $B966), SUMIFS('무신사 메타 광고'!$L:$L, '무신사 메타 광고'!$I:$I, $C$4, '무신사 메타 광고'!$D:$D, $B966))</f>
        <v>0</v>
      </c>
      <c r="D966" s="10">
        <f>IF($C$4="", SUMIFS('무신사 메타 광고'!$V:$V, '무신사 메타 광고'!$D:$D, $B966), SUMIFS('무신사 메타 광고'!$V:$V,'무신사 메타 광고'!$I:$I,$C$4,'무신사 메타 광고'!$D:$D,$B966))</f>
        <v>0</v>
      </c>
      <c r="E966" s="11">
        <f t="shared" si="38"/>
        <v>0</v>
      </c>
      <c r="F966" s="12" t="str">
        <f t="shared" si="46"/>
        <v xml:space="preserve"> </v>
      </c>
      <c r="G966" s="10">
        <f>IF($C$4="", SUMIFS('무신사 메타 광고'!$K:$K, '무신사 메타 광고'!$D:$D, $B966), SUMIFS('무신사 메타 광고'!$K:$K,'무신사 메타 광고'!$I:$I,$C$4,'무신사 메타 광고'!D:D,$B966))</f>
        <v>0</v>
      </c>
      <c r="H966" s="10">
        <f>IF($C$4="", SUMIFS('무신사 메타 광고'!$N:$N, '무신사 메타 광고'!$D:$D, $B966),SUMIFS('무신사 메타 광고'!$N:$N,'무신사 메타 광고'!$I:$I,$C$4,'무신사 메타 광고'!$D:$D,$B966))</f>
        <v>0</v>
      </c>
      <c r="I966" s="10">
        <f>IF($C$4="", SUMIFS('무신사 메타 광고'!$U:$U, '무신사 메타 광고'!$D:$D, $B966),SUMIFS('무신사 메타 광고'!$U:$U,'무신사 메타 광고'!$I:$I,$C$4,'무신사 메타 광고'!$D:$D,$B966))</f>
        <v>0</v>
      </c>
      <c r="J966" s="11">
        <f t="shared" si="39"/>
        <v>0</v>
      </c>
      <c r="K966" s="11">
        <f t="shared" si="40"/>
        <v>0</v>
      </c>
      <c r="L966" s="12" t="str">
        <f t="shared" si="41"/>
        <v xml:space="preserve"> </v>
      </c>
      <c r="N966" s="10">
        <f>IF($C$4="", SUMIFS('무신사 메타 광고'!$X:$X, '무신사 메타 광고'!$D:$D, $B966),SUMIFS('무신사 메타 광고'!$X:$X,'무신사 메타 광고'!I:I,$C$4,'무신사 메타 광고'!D:D,$B966))</f>
        <v>0</v>
      </c>
      <c r="O966" s="11">
        <f t="shared" si="42"/>
        <v>0</v>
      </c>
      <c r="R966" s="13"/>
      <c r="S966" s="10">
        <f>IF($S$4="", SUMIFS('무신사 메타 광고'!$L:$L, '무신사 메타 광고'!$C:$C, $R966),SUMIFS('무신사 메타 광고'!L:L,'무신사 메타 광고'!$I:$I,$S$4,'무신사 메타 광고'!$C:$C,$R966))</f>
        <v>0</v>
      </c>
      <c r="T966" s="10">
        <f>IF($S$4="", SUMIFS('무신사 메타 광고'!$V:$V, '무신사 메타 광고'!$C:$C, $R966),SUMIFS('무신사 메타 광고'!$V:$V,'무신사 메타 광고'!$I:$I,$S$4,'무신사 메타 광고'!$C:$C,$R966))</f>
        <v>0</v>
      </c>
      <c r="U966" s="11">
        <f t="shared" si="43"/>
        <v>0</v>
      </c>
      <c r="V966" s="12" t="str">
        <f t="shared" si="47"/>
        <v xml:space="preserve"> </v>
      </c>
      <c r="W966" s="10">
        <f>IF($S$4="", SUMIFS('무신사 메타 광고'!$K:$K, '무신사 메타 광고'!$C:$C, $R966),SUMIFS('무신사 메타 광고'!$K:$K,'무신사 메타 광고'!$I:$I,$S$4,'무신사 메타 광고'!$C:$C,$R966))</f>
        <v>0</v>
      </c>
      <c r="X966" s="10">
        <f>IF($S$4="", SUMIFS('무신사 메타 광고'!$N:$N, '무신사 메타 광고'!$C:$C, $R966),SUMIFS('무신사 메타 광고'!$N:$N,'무신사 메타 광고'!$I:$I,$S$4,'무신사 메타 광고'!$C:$C,$R966))</f>
        <v>0</v>
      </c>
      <c r="Y966" s="11">
        <f t="shared" si="44"/>
        <v>0</v>
      </c>
      <c r="Z966" s="12" t="str">
        <f t="shared" si="48"/>
        <v xml:space="preserve"> </v>
      </c>
      <c r="AB966" s="10">
        <f>IF($S$4="", SUMIFS('무신사 메타 광고'!$X:$X, '무신사 메타 광고'!$C:$C, $R966),SUMIFS('무신사 메타 광고'!$X:$X,'무신사 메타 광고'!$I:$I,$S$4,'무신사 메타 광고'!$C:$C,$R966))</f>
        <v>0</v>
      </c>
      <c r="AC966" s="11">
        <f t="shared" si="45"/>
        <v>0</v>
      </c>
    </row>
    <row r="967" spans="2:29">
      <c r="B967" s="9"/>
      <c r="C967" s="10">
        <f>IF($C$4="", SUMIFS('무신사 메타 광고'!$L:$L, '무신사 메타 광고'!$D:$D, $B967), SUMIFS('무신사 메타 광고'!$L:$L, '무신사 메타 광고'!$I:$I, $C$4, '무신사 메타 광고'!$D:$D, $B967))</f>
        <v>0</v>
      </c>
      <c r="D967" s="10">
        <f>IF($C$4="", SUMIFS('무신사 메타 광고'!$V:$V, '무신사 메타 광고'!$D:$D, $B967), SUMIFS('무신사 메타 광고'!$V:$V,'무신사 메타 광고'!$I:$I,$C$4,'무신사 메타 광고'!$D:$D,$B967))</f>
        <v>0</v>
      </c>
      <c r="E967" s="11">
        <f t="shared" si="38"/>
        <v>0</v>
      </c>
      <c r="F967" s="12" t="str">
        <f t="shared" si="46"/>
        <v xml:space="preserve"> </v>
      </c>
      <c r="G967" s="10">
        <f>IF($C$4="", SUMIFS('무신사 메타 광고'!$K:$K, '무신사 메타 광고'!$D:$D, $B967), SUMIFS('무신사 메타 광고'!$K:$K,'무신사 메타 광고'!$I:$I,$C$4,'무신사 메타 광고'!D:D,$B967))</f>
        <v>0</v>
      </c>
      <c r="H967" s="10">
        <f>IF($C$4="", SUMIFS('무신사 메타 광고'!$N:$N, '무신사 메타 광고'!$D:$D, $B967),SUMIFS('무신사 메타 광고'!$N:$N,'무신사 메타 광고'!$I:$I,$C$4,'무신사 메타 광고'!$D:$D,$B967))</f>
        <v>0</v>
      </c>
      <c r="I967" s="10">
        <f>IF($C$4="", SUMIFS('무신사 메타 광고'!$U:$U, '무신사 메타 광고'!$D:$D, $B967),SUMIFS('무신사 메타 광고'!$U:$U,'무신사 메타 광고'!$I:$I,$C$4,'무신사 메타 광고'!$D:$D,$B967))</f>
        <v>0</v>
      </c>
      <c r="J967" s="11">
        <f t="shared" si="39"/>
        <v>0</v>
      </c>
      <c r="K967" s="11">
        <f t="shared" si="40"/>
        <v>0</v>
      </c>
      <c r="L967" s="12" t="str">
        <f t="shared" si="41"/>
        <v xml:space="preserve"> </v>
      </c>
      <c r="N967" s="10">
        <f>IF($C$4="", SUMIFS('무신사 메타 광고'!$X:$X, '무신사 메타 광고'!$D:$D, $B967),SUMIFS('무신사 메타 광고'!$X:$X,'무신사 메타 광고'!I:I,$C$4,'무신사 메타 광고'!D:D,$B967))</f>
        <v>0</v>
      </c>
      <c r="O967" s="11">
        <f t="shared" si="42"/>
        <v>0</v>
      </c>
      <c r="R967" s="13"/>
      <c r="S967" s="10">
        <f>IF($S$4="", SUMIFS('무신사 메타 광고'!$L:$L, '무신사 메타 광고'!$C:$C, $R967),SUMIFS('무신사 메타 광고'!L:L,'무신사 메타 광고'!$I:$I,$S$4,'무신사 메타 광고'!$C:$C,$R967))</f>
        <v>0</v>
      </c>
      <c r="T967" s="10">
        <f>IF($S$4="", SUMIFS('무신사 메타 광고'!$V:$V, '무신사 메타 광고'!$C:$C, $R967),SUMIFS('무신사 메타 광고'!$V:$V,'무신사 메타 광고'!$I:$I,$S$4,'무신사 메타 광고'!$C:$C,$R967))</f>
        <v>0</v>
      </c>
      <c r="U967" s="11">
        <f t="shared" si="43"/>
        <v>0</v>
      </c>
      <c r="V967" s="12" t="str">
        <f t="shared" si="47"/>
        <v xml:space="preserve"> </v>
      </c>
      <c r="W967" s="10">
        <f>IF($S$4="", SUMIFS('무신사 메타 광고'!$K:$K, '무신사 메타 광고'!$C:$C, $R967),SUMIFS('무신사 메타 광고'!$K:$K,'무신사 메타 광고'!$I:$I,$S$4,'무신사 메타 광고'!$C:$C,$R967))</f>
        <v>0</v>
      </c>
      <c r="X967" s="10">
        <f>IF($S$4="", SUMIFS('무신사 메타 광고'!$N:$N, '무신사 메타 광고'!$C:$C, $R967),SUMIFS('무신사 메타 광고'!$N:$N,'무신사 메타 광고'!$I:$I,$S$4,'무신사 메타 광고'!$C:$C,$R967))</f>
        <v>0</v>
      </c>
      <c r="Y967" s="11">
        <f t="shared" si="44"/>
        <v>0</v>
      </c>
      <c r="Z967" s="12" t="str">
        <f t="shared" si="48"/>
        <v xml:space="preserve"> </v>
      </c>
      <c r="AB967" s="10">
        <f>IF($S$4="", SUMIFS('무신사 메타 광고'!$X:$X, '무신사 메타 광고'!$C:$C, $R967),SUMIFS('무신사 메타 광고'!$X:$X,'무신사 메타 광고'!$I:$I,$S$4,'무신사 메타 광고'!$C:$C,$R967))</f>
        <v>0</v>
      </c>
      <c r="AC967" s="11">
        <f t="shared" si="45"/>
        <v>0</v>
      </c>
    </row>
    <row r="968" spans="2:29">
      <c r="B968" s="9"/>
      <c r="C968" s="10">
        <f>IF($C$4="", SUMIFS('무신사 메타 광고'!$L:$L, '무신사 메타 광고'!$D:$D, $B968), SUMIFS('무신사 메타 광고'!$L:$L, '무신사 메타 광고'!$I:$I, $C$4, '무신사 메타 광고'!$D:$D, $B968))</f>
        <v>0</v>
      </c>
      <c r="D968" s="10">
        <f>IF($C$4="", SUMIFS('무신사 메타 광고'!$V:$V, '무신사 메타 광고'!$D:$D, $B968), SUMIFS('무신사 메타 광고'!$V:$V,'무신사 메타 광고'!$I:$I,$C$4,'무신사 메타 광고'!$D:$D,$B968))</f>
        <v>0</v>
      </c>
      <c r="E968" s="11">
        <f t="shared" si="38"/>
        <v>0</v>
      </c>
      <c r="F968" s="12" t="str">
        <f t="shared" si="46"/>
        <v xml:space="preserve"> </v>
      </c>
      <c r="G968" s="10">
        <f>IF($C$4="", SUMIFS('무신사 메타 광고'!$K:$K, '무신사 메타 광고'!$D:$D, $B968), SUMIFS('무신사 메타 광고'!$K:$K,'무신사 메타 광고'!$I:$I,$C$4,'무신사 메타 광고'!D:D,$B968))</f>
        <v>0</v>
      </c>
      <c r="H968" s="10">
        <f>IF($C$4="", SUMIFS('무신사 메타 광고'!$N:$N, '무신사 메타 광고'!$D:$D, $B968),SUMIFS('무신사 메타 광고'!$N:$N,'무신사 메타 광고'!$I:$I,$C$4,'무신사 메타 광고'!$D:$D,$B968))</f>
        <v>0</v>
      </c>
      <c r="I968" s="10">
        <f>IF($C$4="", SUMIFS('무신사 메타 광고'!$U:$U, '무신사 메타 광고'!$D:$D, $B968),SUMIFS('무신사 메타 광고'!$U:$U,'무신사 메타 광고'!$I:$I,$C$4,'무신사 메타 광고'!$D:$D,$B968))</f>
        <v>0</v>
      </c>
      <c r="J968" s="11">
        <f t="shared" si="39"/>
        <v>0</v>
      </c>
      <c r="K968" s="11">
        <f t="shared" si="40"/>
        <v>0</v>
      </c>
      <c r="L968" s="12" t="str">
        <f t="shared" si="41"/>
        <v xml:space="preserve"> </v>
      </c>
      <c r="N968" s="10">
        <f>IF($C$4="", SUMIFS('무신사 메타 광고'!$X:$X, '무신사 메타 광고'!$D:$D, $B968),SUMIFS('무신사 메타 광고'!$X:$X,'무신사 메타 광고'!I:I,$C$4,'무신사 메타 광고'!D:D,$B968))</f>
        <v>0</v>
      </c>
      <c r="O968" s="11">
        <f t="shared" si="42"/>
        <v>0</v>
      </c>
      <c r="R968" s="13"/>
      <c r="S968" s="10">
        <f>IF($S$4="", SUMIFS('무신사 메타 광고'!$L:$L, '무신사 메타 광고'!$C:$C, $R968),SUMIFS('무신사 메타 광고'!L:L,'무신사 메타 광고'!$I:$I,$S$4,'무신사 메타 광고'!$C:$C,$R968))</f>
        <v>0</v>
      </c>
      <c r="T968" s="10">
        <f>IF($S$4="", SUMIFS('무신사 메타 광고'!$V:$V, '무신사 메타 광고'!$C:$C, $R968),SUMIFS('무신사 메타 광고'!$V:$V,'무신사 메타 광고'!$I:$I,$S$4,'무신사 메타 광고'!$C:$C,$R968))</f>
        <v>0</v>
      </c>
      <c r="U968" s="11">
        <f t="shared" si="43"/>
        <v>0</v>
      </c>
      <c r="V968" s="12" t="str">
        <f t="shared" si="47"/>
        <v xml:space="preserve"> </v>
      </c>
      <c r="W968" s="10">
        <f>IF($S$4="", SUMIFS('무신사 메타 광고'!$K:$K, '무신사 메타 광고'!$C:$C, $R968),SUMIFS('무신사 메타 광고'!$K:$K,'무신사 메타 광고'!$I:$I,$S$4,'무신사 메타 광고'!$C:$C,$R968))</f>
        <v>0</v>
      </c>
      <c r="X968" s="10">
        <f>IF($S$4="", SUMIFS('무신사 메타 광고'!$N:$N, '무신사 메타 광고'!$C:$C, $R968),SUMIFS('무신사 메타 광고'!$N:$N,'무신사 메타 광고'!$I:$I,$S$4,'무신사 메타 광고'!$C:$C,$R968))</f>
        <v>0</v>
      </c>
      <c r="Y968" s="11">
        <f t="shared" si="44"/>
        <v>0</v>
      </c>
      <c r="Z968" s="12" t="str">
        <f t="shared" si="48"/>
        <v xml:space="preserve"> </v>
      </c>
      <c r="AB968" s="10">
        <f>IF($S$4="", SUMIFS('무신사 메타 광고'!$X:$X, '무신사 메타 광고'!$C:$C, $R968),SUMIFS('무신사 메타 광고'!$X:$X,'무신사 메타 광고'!$I:$I,$S$4,'무신사 메타 광고'!$C:$C,$R968))</f>
        <v>0</v>
      </c>
      <c r="AC968" s="11">
        <f t="shared" si="45"/>
        <v>0</v>
      </c>
    </row>
    <row r="969" spans="2:29">
      <c r="B969" s="9"/>
      <c r="C969" s="10">
        <f>IF($C$4="", SUMIFS('무신사 메타 광고'!$L:$L, '무신사 메타 광고'!$D:$D, $B969), SUMIFS('무신사 메타 광고'!$L:$L, '무신사 메타 광고'!$I:$I, $C$4, '무신사 메타 광고'!$D:$D, $B969))</f>
        <v>0</v>
      </c>
      <c r="D969" s="10">
        <f>IF($C$4="", SUMIFS('무신사 메타 광고'!$V:$V, '무신사 메타 광고'!$D:$D, $B969), SUMIFS('무신사 메타 광고'!$V:$V,'무신사 메타 광고'!$I:$I,$C$4,'무신사 메타 광고'!$D:$D,$B969))</f>
        <v>0</v>
      </c>
      <c r="E969" s="11">
        <f t="shared" si="38"/>
        <v>0</v>
      </c>
      <c r="F969" s="12" t="str">
        <f t="shared" si="46"/>
        <v xml:space="preserve"> </v>
      </c>
      <c r="G969" s="10">
        <f>IF($C$4="", SUMIFS('무신사 메타 광고'!$K:$K, '무신사 메타 광고'!$D:$D, $B969), SUMIFS('무신사 메타 광고'!$K:$K,'무신사 메타 광고'!$I:$I,$C$4,'무신사 메타 광고'!D:D,$B969))</f>
        <v>0</v>
      </c>
      <c r="H969" s="10">
        <f>IF($C$4="", SUMIFS('무신사 메타 광고'!$N:$N, '무신사 메타 광고'!$D:$D, $B969),SUMIFS('무신사 메타 광고'!$N:$N,'무신사 메타 광고'!$I:$I,$C$4,'무신사 메타 광고'!$D:$D,$B969))</f>
        <v>0</v>
      </c>
      <c r="I969" s="10">
        <f>IF($C$4="", SUMIFS('무신사 메타 광고'!$U:$U, '무신사 메타 광고'!$D:$D, $B969),SUMIFS('무신사 메타 광고'!$U:$U,'무신사 메타 광고'!$I:$I,$C$4,'무신사 메타 광고'!$D:$D,$B969))</f>
        <v>0</v>
      </c>
      <c r="J969" s="11">
        <f t="shared" si="39"/>
        <v>0</v>
      </c>
      <c r="K969" s="11">
        <f t="shared" si="40"/>
        <v>0</v>
      </c>
      <c r="L969" s="12" t="str">
        <f t="shared" si="41"/>
        <v xml:space="preserve"> </v>
      </c>
      <c r="N969" s="10">
        <f>IF($C$4="", SUMIFS('무신사 메타 광고'!$X:$X, '무신사 메타 광고'!$D:$D, $B969),SUMIFS('무신사 메타 광고'!$X:$X,'무신사 메타 광고'!I:I,$C$4,'무신사 메타 광고'!D:D,$B969))</f>
        <v>0</v>
      </c>
      <c r="O969" s="11">
        <f t="shared" si="42"/>
        <v>0</v>
      </c>
      <c r="R969" s="13"/>
      <c r="S969" s="10">
        <f>IF($S$4="", SUMIFS('무신사 메타 광고'!$L:$L, '무신사 메타 광고'!$C:$C, $R969),SUMIFS('무신사 메타 광고'!L:L,'무신사 메타 광고'!$I:$I,$S$4,'무신사 메타 광고'!$C:$C,$R969))</f>
        <v>0</v>
      </c>
      <c r="T969" s="10">
        <f>IF($S$4="", SUMIFS('무신사 메타 광고'!$V:$V, '무신사 메타 광고'!$C:$C, $R969),SUMIFS('무신사 메타 광고'!$V:$V,'무신사 메타 광고'!$I:$I,$S$4,'무신사 메타 광고'!$C:$C,$R969))</f>
        <v>0</v>
      </c>
      <c r="U969" s="11">
        <f t="shared" si="43"/>
        <v>0</v>
      </c>
      <c r="V969" s="12" t="str">
        <f t="shared" si="47"/>
        <v xml:space="preserve"> </v>
      </c>
      <c r="W969" s="10">
        <f>IF($S$4="", SUMIFS('무신사 메타 광고'!$K:$K, '무신사 메타 광고'!$C:$C, $R969),SUMIFS('무신사 메타 광고'!$K:$K,'무신사 메타 광고'!$I:$I,$S$4,'무신사 메타 광고'!$C:$C,$R969))</f>
        <v>0</v>
      </c>
      <c r="X969" s="10">
        <f>IF($S$4="", SUMIFS('무신사 메타 광고'!$N:$N, '무신사 메타 광고'!$C:$C, $R969),SUMIFS('무신사 메타 광고'!$N:$N,'무신사 메타 광고'!$I:$I,$S$4,'무신사 메타 광고'!$C:$C,$R969))</f>
        <v>0</v>
      </c>
      <c r="Y969" s="11">
        <f t="shared" si="44"/>
        <v>0</v>
      </c>
      <c r="Z969" s="12" t="str">
        <f t="shared" si="48"/>
        <v xml:space="preserve"> </v>
      </c>
      <c r="AB969" s="10">
        <f>IF($S$4="", SUMIFS('무신사 메타 광고'!$X:$X, '무신사 메타 광고'!$C:$C, $R969),SUMIFS('무신사 메타 광고'!$X:$X,'무신사 메타 광고'!$I:$I,$S$4,'무신사 메타 광고'!$C:$C,$R969))</f>
        <v>0</v>
      </c>
      <c r="AC969" s="11">
        <f t="shared" si="45"/>
        <v>0</v>
      </c>
    </row>
    <row r="970" spans="2:29">
      <c r="B970" s="9"/>
      <c r="C970" s="10">
        <f>IF($C$4="", SUMIFS('무신사 메타 광고'!$L:$L, '무신사 메타 광고'!$D:$D, $B970), SUMIFS('무신사 메타 광고'!$L:$L, '무신사 메타 광고'!$I:$I, $C$4, '무신사 메타 광고'!$D:$D, $B970))</f>
        <v>0</v>
      </c>
      <c r="D970" s="10">
        <f>IF($C$4="", SUMIFS('무신사 메타 광고'!$V:$V, '무신사 메타 광고'!$D:$D, $B970), SUMIFS('무신사 메타 광고'!$V:$V,'무신사 메타 광고'!$I:$I,$C$4,'무신사 메타 광고'!$D:$D,$B970))</f>
        <v>0</v>
      </c>
      <c r="E970" s="11">
        <f t="shared" si="38"/>
        <v>0</v>
      </c>
      <c r="F970" s="12" t="str">
        <f t="shared" si="46"/>
        <v xml:space="preserve"> </v>
      </c>
      <c r="G970" s="10">
        <f>IF($C$4="", SUMIFS('무신사 메타 광고'!$K:$K, '무신사 메타 광고'!$D:$D, $B970), SUMIFS('무신사 메타 광고'!$K:$K,'무신사 메타 광고'!$I:$I,$C$4,'무신사 메타 광고'!D:D,$B970))</f>
        <v>0</v>
      </c>
      <c r="H970" s="10">
        <f>IF($C$4="", SUMIFS('무신사 메타 광고'!$N:$N, '무신사 메타 광고'!$D:$D, $B970),SUMIFS('무신사 메타 광고'!$N:$N,'무신사 메타 광고'!$I:$I,$C$4,'무신사 메타 광고'!$D:$D,$B970))</f>
        <v>0</v>
      </c>
      <c r="I970" s="10">
        <f>IF($C$4="", SUMIFS('무신사 메타 광고'!$U:$U, '무신사 메타 광고'!$D:$D, $B970),SUMIFS('무신사 메타 광고'!$U:$U,'무신사 메타 광고'!$I:$I,$C$4,'무신사 메타 광고'!$D:$D,$B970))</f>
        <v>0</v>
      </c>
      <c r="J970" s="11">
        <f t="shared" si="39"/>
        <v>0</v>
      </c>
      <c r="K970" s="11">
        <f t="shared" si="40"/>
        <v>0</v>
      </c>
      <c r="L970" s="12" t="str">
        <f t="shared" si="41"/>
        <v xml:space="preserve"> </v>
      </c>
      <c r="N970" s="10">
        <f>IF($C$4="", SUMIFS('무신사 메타 광고'!$X:$X, '무신사 메타 광고'!$D:$D, $B970),SUMIFS('무신사 메타 광고'!$X:$X,'무신사 메타 광고'!I:I,$C$4,'무신사 메타 광고'!D:D,$B970))</f>
        <v>0</v>
      </c>
      <c r="O970" s="11">
        <f t="shared" si="42"/>
        <v>0</v>
      </c>
      <c r="R970" s="13"/>
      <c r="S970" s="10">
        <f>IF($S$4="", SUMIFS('무신사 메타 광고'!$L:$L, '무신사 메타 광고'!$C:$C, $R970),SUMIFS('무신사 메타 광고'!L:L,'무신사 메타 광고'!$I:$I,$S$4,'무신사 메타 광고'!$C:$C,$R970))</f>
        <v>0</v>
      </c>
      <c r="T970" s="10">
        <f>IF($S$4="", SUMIFS('무신사 메타 광고'!$V:$V, '무신사 메타 광고'!$C:$C, $R970),SUMIFS('무신사 메타 광고'!$V:$V,'무신사 메타 광고'!$I:$I,$S$4,'무신사 메타 광고'!$C:$C,$R970))</f>
        <v>0</v>
      </c>
      <c r="U970" s="11">
        <f t="shared" si="43"/>
        <v>0</v>
      </c>
      <c r="V970" s="12" t="str">
        <f t="shared" si="47"/>
        <v xml:space="preserve"> </v>
      </c>
      <c r="W970" s="10">
        <f>IF($S$4="", SUMIFS('무신사 메타 광고'!$K:$K, '무신사 메타 광고'!$C:$C, $R970),SUMIFS('무신사 메타 광고'!$K:$K,'무신사 메타 광고'!$I:$I,$S$4,'무신사 메타 광고'!$C:$C,$R970))</f>
        <v>0</v>
      </c>
      <c r="X970" s="10">
        <f>IF($S$4="", SUMIFS('무신사 메타 광고'!$N:$N, '무신사 메타 광고'!$C:$C, $R970),SUMIFS('무신사 메타 광고'!$N:$N,'무신사 메타 광고'!$I:$I,$S$4,'무신사 메타 광고'!$C:$C,$R970))</f>
        <v>0</v>
      </c>
      <c r="Y970" s="11">
        <f t="shared" si="44"/>
        <v>0</v>
      </c>
      <c r="Z970" s="12" t="str">
        <f t="shared" si="48"/>
        <v xml:space="preserve"> </v>
      </c>
      <c r="AB970" s="10">
        <f>IF($S$4="", SUMIFS('무신사 메타 광고'!$X:$X, '무신사 메타 광고'!$C:$C, $R970),SUMIFS('무신사 메타 광고'!$X:$X,'무신사 메타 광고'!$I:$I,$S$4,'무신사 메타 광고'!$C:$C,$R970))</f>
        <v>0</v>
      </c>
      <c r="AC970" s="11">
        <f t="shared" si="45"/>
        <v>0</v>
      </c>
    </row>
    <row r="971" spans="2:29">
      <c r="B971" s="9"/>
      <c r="C971" s="10">
        <f>IF($C$4="", SUMIFS('무신사 메타 광고'!$L:$L, '무신사 메타 광고'!$D:$D, $B971), SUMIFS('무신사 메타 광고'!$L:$L, '무신사 메타 광고'!$I:$I, $C$4, '무신사 메타 광고'!$D:$D, $B971))</f>
        <v>0</v>
      </c>
      <c r="D971" s="10">
        <f>IF($C$4="", SUMIFS('무신사 메타 광고'!$V:$V, '무신사 메타 광고'!$D:$D, $B971), SUMIFS('무신사 메타 광고'!$V:$V,'무신사 메타 광고'!$I:$I,$C$4,'무신사 메타 광고'!$D:$D,$B971))</f>
        <v>0</v>
      </c>
      <c r="E971" s="11">
        <f t="shared" si="38"/>
        <v>0</v>
      </c>
      <c r="F971" s="12" t="str">
        <f t="shared" si="46"/>
        <v xml:space="preserve"> </v>
      </c>
      <c r="G971" s="10">
        <f>IF($C$4="", SUMIFS('무신사 메타 광고'!$K:$K, '무신사 메타 광고'!$D:$D, $B971), SUMIFS('무신사 메타 광고'!$K:$K,'무신사 메타 광고'!$I:$I,$C$4,'무신사 메타 광고'!D:D,$B971))</f>
        <v>0</v>
      </c>
      <c r="H971" s="10">
        <f>IF($C$4="", SUMIFS('무신사 메타 광고'!$N:$N, '무신사 메타 광고'!$D:$D, $B971),SUMIFS('무신사 메타 광고'!$N:$N,'무신사 메타 광고'!$I:$I,$C$4,'무신사 메타 광고'!$D:$D,$B971))</f>
        <v>0</v>
      </c>
      <c r="I971" s="10">
        <f>IF($C$4="", SUMIFS('무신사 메타 광고'!$U:$U, '무신사 메타 광고'!$D:$D, $B971),SUMIFS('무신사 메타 광고'!$U:$U,'무신사 메타 광고'!$I:$I,$C$4,'무신사 메타 광고'!$D:$D,$B971))</f>
        <v>0</v>
      </c>
      <c r="J971" s="11">
        <f t="shared" si="39"/>
        <v>0</v>
      </c>
      <c r="K971" s="11">
        <f t="shared" si="40"/>
        <v>0</v>
      </c>
      <c r="L971" s="12" t="str">
        <f t="shared" si="41"/>
        <v xml:space="preserve"> </v>
      </c>
      <c r="N971" s="10">
        <f>IF($C$4="", SUMIFS('무신사 메타 광고'!$X:$X, '무신사 메타 광고'!$D:$D, $B971),SUMIFS('무신사 메타 광고'!$X:$X,'무신사 메타 광고'!I:I,$C$4,'무신사 메타 광고'!D:D,$B971))</f>
        <v>0</v>
      </c>
      <c r="O971" s="11">
        <f t="shared" si="42"/>
        <v>0</v>
      </c>
      <c r="R971" s="13"/>
      <c r="S971" s="10">
        <f>IF($S$4="", SUMIFS('무신사 메타 광고'!$L:$L, '무신사 메타 광고'!$C:$C, $R971),SUMIFS('무신사 메타 광고'!L:L,'무신사 메타 광고'!$I:$I,$S$4,'무신사 메타 광고'!$C:$C,$R971))</f>
        <v>0</v>
      </c>
      <c r="T971" s="10">
        <f>IF($S$4="", SUMIFS('무신사 메타 광고'!$V:$V, '무신사 메타 광고'!$C:$C, $R971),SUMIFS('무신사 메타 광고'!$V:$V,'무신사 메타 광고'!$I:$I,$S$4,'무신사 메타 광고'!$C:$C,$R971))</f>
        <v>0</v>
      </c>
      <c r="U971" s="11">
        <f t="shared" si="43"/>
        <v>0</v>
      </c>
      <c r="V971" s="12" t="str">
        <f t="shared" si="47"/>
        <v xml:space="preserve"> </v>
      </c>
      <c r="W971" s="10">
        <f>IF($S$4="", SUMIFS('무신사 메타 광고'!$K:$K, '무신사 메타 광고'!$C:$C, $R971),SUMIFS('무신사 메타 광고'!$K:$K,'무신사 메타 광고'!$I:$I,$S$4,'무신사 메타 광고'!$C:$C,$R971))</f>
        <v>0</v>
      </c>
      <c r="X971" s="10">
        <f>IF($S$4="", SUMIFS('무신사 메타 광고'!$N:$N, '무신사 메타 광고'!$C:$C, $R971),SUMIFS('무신사 메타 광고'!$N:$N,'무신사 메타 광고'!$I:$I,$S$4,'무신사 메타 광고'!$C:$C,$R971))</f>
        <v>0</v>
      </c>
      <c r="Y971" s="11">
        <f t="shared" si="44"/>
        <v>0</v>
      </c>
      <c r="Z971" s="12" t="str">
        <f t="shared" si="48"/>
        <v xml:space="preserve"> </v>
      </c>
      <c r="AB971" s="10">
        <f>IF($S$4="", SUMIFS('무신사 메타 광고'!$X:$X, '무신사 메타 광고'!$C:$C, $R971),SUMIFS('무신사 메타 광고'!$X:$X,'무신사 메타 광고'!$I:$I,$S$4,'무신사 메타 광고'!$C:$C,$R971))</f>
        <v>0</v>
      </c>
      <c r="AC971" s="11">
        <f t="shared" si="45"/>
        <v>0</v>
      </c>
    </row>
    <row r="972" spans="2:29">
      <c r="B972" s="9"/>
      <c r="C972" s="10">
        <f>IF($C$4="", SUMIFS('무신사 메타 광고'!$L:$L, '무신사 메타 광고'!$D:$D, $B972), SUMIFS('무신사 메타 광고'!$L:$L, '무신사 메타 광고'!$I:$I, $C$4, '무신사 메타 광고'!$D:$D, $B972))</f>
        <v>0</v>
      </c>
      <c r="D972" s="10">
        <f>IF($C$4="", SUMIFS('무신사 메타 광고'!$V:$V, '무신사 메타 광고'!$D:$D, $B972), SUMIFS('무신사 메타 광고'!$V:$V,'무신사 메타 광고'!$I:$I,$C$4,'무신사 메타 광고'!$D:$D,$B972))</f>
        <v>0</v>
      </c>
      <c r="E972" s="11">
        <f t="shared" si="38"/>
        <v>0</v>
      </c>
      <c r="F972" s="12" t="str">
        <f t="shared" si="46"/>
        <v xml:space="preserve"> </v>
      </c>
      <c r="G972" s="10">
        <f>IF($C$4="", SUMIFS('무신사 메타 광고'!$K:$K, '무신사 메타 광고'!$D:$D, $B972), SUMIFS('무신사 메타 광고'!$K:$K,'무신사 메타 광고'!$I:$I,$C$4,'무신사 메타 광고'!D:D,$B972))</f>
        <v>0</v>
      </c>
      <c r="H972" s="10">
        <f>IF($C$4="", SUMIFS('무신사 메타 광고'!$N:$N, '무신사 메타 광고'!$D:$D, $B972),SUMIFS('무신사 메타 광고'!$N:$N,'무신사 메타 광고'!$I:$I,$C$4,'무신사 메타 광고'!$D:$D,$B972))</f>
        <v>0</v>
      </c>
      <c r="I972" s="10">
        <f>IF($C$4="", SUMIFS('무신사 메타 광고'!$U:$U, '무신사 메타 광고'!$D:$D, $B972),SUMIFS('무신사 메타 광고'!$U:$U,'무신사 메타 광고'!$I:$I,$C$4,'무신사 메타 광고'!$D:$D,$B972))</f>
        <v>0</v>
      </c>
      <c r="J972" s="11">
        <f t="shared" si="39"/>
        <v>0</v>
      </c>
      <c r="K972" s="11">
        <f t="shared" si="40"/>
        <v>0</v>
      </c>
      <c r="L972" s="12" t="str">
        <f t="shared" si="41"/>
        <v xml:space="preserve"> </v>
      </c>
      <c r="N972" s="10">
        <f>IF($C$4="", SUMIFS('무신사 메타 광고'!$X:$X, '무신사 메타 광고'!$D:$D, $B972),SUMIFS('무신사 메타 광고'!$X:$X,'무신사 메타 광고'!I:I,$C$4,'무신사 메타 광고'!D:D,$B972))</f>
        <v>0</v>
      </c>
      <c r="O972" s="11">
        <f t="shared" si="42"/>
        <v>0</v>
      </c>
      <c r="R972" s="13"/>
      <c r="S972" s="10">
        <f>IF($S$4="", SUMIFS('무신사 메타 광고'!$L:$L, '무신사 메타 광고'!$C:$C, $R972),SUMIFS('무신사 메타 광고'!L:L,'무신사 메타 광고'!$I:$I,$S$4,'무신사 메타 광고'!$C:$C,$R972))</f>
        <v>0</v>
      </c>
      <c r="T972" s="10">
        <f>IF($S$4="", SUMIFS('무신사 메타 광고'!$V:$V, '무신사 메타 광고'!$C:$C, $R972),SUMIFS('무신사 메타 광고'!$V:$V,'무신사 메타 광고'!$I:$I,$S$4,'무신사 메타 광고'!$C:$C,$R972))</f>
        <v>0</v>
      </c>
      <c r="U972" s="11">
        <f t="shared" si="43"/>
        <v>0</v>
      </c>
      <c r="V972" s="12" t="str">
        <f t="shared" si="47"/>
        <v xml:space="preserve"> </v>
      </c>
      <c r="W972" s="10">
        <f>IF($S$4="", SUMIFS('무신사 메타 광고'!$K:$K, '무신사 메타 광고'!$C:$C, $R972),SUMIFS('무신사 메타 광고'!$K:$K,'무신사 메타 광고'!$I:$I,$S$4,'무신사 메타 광고'!$C:$C,$R972))</f>
        <v>0</v>
      </c>
      <c r="X972" s="10">
        <f>IF($S$4="", SUMIFS('무신사 메타 광고'!$N:$N, '무신사 메타 광고'!$C:$C, $R972),SUMIFS('무신사 메타 광고'!$N:$N,'무신사 메타 광고'!$I:$I,$S$4,'무신사 메타 광고'!$C:$C,$R972))</f>
        <v>0</v>
      </c>
      <c r="Y972" s="11">
        <f t="shared" si="44"/>
        <v>0</v>
      </c>
      <c r="Z972" s="12" t="str">
        <f t="shared" si="48"/>
        <v xml:space="preserve"> </v>
      </c>
      <c r="AB972" s="10">
        <f>IF($S$4="", SUMIFS('무신사 메타 광고'!$X:$X, '무신사 메타 광고'!$C:$C, $R972),SUMIFS('무신사 메타 광고'!$X:$X,'무신사 메타 광고'!$I:$I,$S$4,'무신사 메타 광고'!$C:$C,$R972))</f>
        <v>0</v>
      </c>
      <c r="AC972" s="11">
        <f t="shared" si="45"/>
        <v>0</v>
      </c>
    </row>
    <row r="973" spans="2:29">
      <c r="B973" s="9"/>
      <c r="C973" s="10">
        <f>IF($C$4="", SUMIFS('무신사 메타 광고'!$L:$L, '무신사 메타 광고'!$D:$D, $B973), SUMIFS('무신사 메타 광고'!$L:$L, '무신사 메타 광고'!$I:$I, $C$4, '무신사 메타 광고'!$D:$D, $B973))</f>
        <v>0</v>
      </c>
      <c r="D973" s="10">
        <f>IF($C$4="", SUMIFS('무신사 메타 광고'!$V:$V, '무신사 메타 광고'!$D:$D, $B973), SUMIFS('무신사 메타 광고'!$V:$V,'무신사 메타 광고'!$I:$I,$C$4,'무신사 메타 광고'!$D:$D,$B973))</f>
        <v>0</v>
      </c>
      <c r="E973" s="11">
        <f t="shared" si="38"/>
        <v>0</v>
      </c>
      <c r="F973" s="12" t="str">
        <f t="shared" si="46"/>
        <v xml:space="preserve"> </v>
      </c>
      <c r="G973" s="10">
        <f>IF($C$4="", SUMIFS('무신사 메타 광고'!$K:$K, '무신사 메타 광고'!$D:$D, $B973), SUMIFS('무신사 메타 광고'!$K:$K,'무신사 메타 광고'!$I:$I,$C$4,'무신사 메타 광고'!D:D,$B973))</f>
        <v>0</v>
      </c>
      <c r="H973" s="10">
        <f>IF($C$4="", SUMIFS('무신사 메타 광고'!$N:$N, '무신사 메타 광고'!$D:$D, $B973),SUMIFS('무신사 메타 광고'!$N:$N,'무신사 메타 광고'!$I:$I,$C$4,'무신사 메타 광고'!$D:$D,$B973))</f>
        <v>0</v>
      </c>
      <c r="I973" s="10">
        <f>IF($C$4="", SUMIFS('무신사 메타 광고'!$U:$U, '무신사 메타 광고'!$D:$D, $B973),SUMIFS('무신사 메타 광고'!$U:$U,'무신사 메타 광고'!$I:$I,$C$4,'무신사 메타 광고'!$D:$D,$B973))</f>
        <v>0</v>
      </c>
      <c r="J973" s="11">
        <f t="shared" si="39"/>
        <v>0</v>
      </c>
      <c r="K973" s="11">
        <f t="shared" si="40"/>
        <v>0</v>
      </c>
      <c r="L973" s="12" t="str">
        <f t="shared" si="41"/>
        <v xml:space="preserve"> </v>
      </c>
      <c r="N973" s="10">
        <f>IF($C$4="", SUMIFS('무신사 메타 광고'!$X:$X, '무신사 메타 광고'!$D:$D, $B973),SUMIFS('무신사 메타 광고'!$X:$X,'무신사 메타 광고'!I:I,$C$4,'무신사 메타 광고'!D:D,$B973))</f>
        <v>0</v>
      </c>
      <c r="O973" s="11">
        <f t="shared" si="42"/>
        <v>0</v>
      </c>
      <c r="R973" s="13"/>
      <c r="S973" s="10">
        <f>IF($S$4="", SUMIFS('무신사 메타 광고'!$L:$L, '무신사 메타 광고'!$C:$C, $R973),SUMIFS('무신사 메타 광고'!L:L,'무신사 메타 광고'!$I:$I,$S$4,'무신사 메타 광고'!$C:$C,$R973))</f>
        <v>0</v>
      </c>
      <c r="T973" s="10">
        <f>IF($S$4="", SUMIFS('무신사 메타 광고'!$V:$V, '무신사 메타 광고'!$C:$C, $R973),SUMIFS('무신사 메타 광고'!$V:$V,'무신사 메타 광고'!$I:$I,$S$4,'무신사 메타 광고'!$C:$C,$R973))</f>
        <v>0</v>
      </c>
      <c r="U973" s="11">
        <f t="shared" si="43"/>
        <v>0</v>
      </c>
      <c r="V973" s="12" t="str">
        <f t="shared" si="47"/>
        <v xml:space="preserve"> </v>
      </c>
      <c r="W973" s="10">
        <f>IF($S$4="", SUMIFS('무신사 메타 광고'!$K:$K, '무신사 메타 광고'!$C:$C, $R973),SUMIFS('무신사 메타 광고'!$K:$K,'무신사 메타 광고'!$I:$I,$S$4,'무신사 메타 광고'!$C:$C,$R973))</f>
        <v>0</v>
      </c>
      <c r="X973" s="10">
        <f>IF($S$4="", SUMIFS('무신사 메타 광고'!$N:$N, '무신사 메타 광고'!$C:$C, $R973),SUMIFS('무신사 메타 광고'!$N:$N,'무신사 메타 광고'!$I:$I,$S$4,'무신사 메타 광고'!$C:$C,$R973))</f>
        <v>0</v>
      </c>
      <c r="Y973" s="11">
        <f t="shared" si="44"/>
        <v>0</v>
      </c>
      <c r="Z973" s="12" t="str">
        <f t="shared" si="48"/>
        <v xml:space="preserve"> </v>
      </c>
      <c r="AB973" s="10">
        <f>IF($S$4="", SUMIFS('무신사 메타 광고'!$X:$X, '무신사 메타 광고'!$C:$C, $R973),SUMIFS('무신사 메타 광고'!$X:$X,'무신사 메타 광고'!$I:$I,$S$4,'무신사 메타 광고'!$C:$C,$R973))</f>
        <v>0</v>
      </c>
      <c r="AC973" s="11">
        <f t="shared" si="45"/>
        <v>0</v>
      </c>
    </row>
    <row r="974" spans="2:29">
      <c r="B974" s="9"/>
      <c r="C974" s="10">
        <f>IF($C$4="", SUMIFS('무신사 메타 광고'!$L:$L, '무신사 메타 광고'!$D:$D, $B974), SUMIFS('무신사 메타 광고'!$L:$L, '무신사 메타 광고'!$I:$I, $C$4, '무신사 메타 광고'!$D:$D, $B974))</f>
        <v>0</v>
      </c>
      <c r="D974" s="10">
        <f>IF($C$4="", SUMIFS('무신사 메타 광고'!$V:$V, '무신사 메타 광고'!$D:$D, $B974), SUMIFS('무신사 메타 광고'!$V:$V,'무신사 메타 광고'!$I:$I,$C$4,'무신사 메타 광고'!$D:$D,$B974))</f>
        <v>0</v>
      </c>
      <c r="E974" s="11">
        <f t="shared" si="38"/>
        <v>0</v>
      </c>
      <c r="F974" s="12" t="str">
        <f t="shared" si="46"/>
        <v xml:space="preserve"> </v>
      </c>
      <c r="G974" s="10">
        <f>IF($C$4="", SUMIFS('무신사 메타 광고'!$K:$K, '무신사 메타 광고'!$D:$D, $B974), SUMIFS('무신사 메타 광고'!$K:$K,'무신사 메타 광고'!$I:$I,$C$4,'무신사 메타 광고'!D:D,$B974))</f>
        <v>0</v>
      </c>
      <c r="H974" s="10">
        <f>IF($C$4="", SUMIFS('무신사 메타 광고'!$N:$N, '무신사 메타 광고'!$D:$D, $B974),SUMIFS('무신사 메타 광고'!$N:$N,'무신사 메타 광고'!$I:$I,$C$4,'무신사 메타 광고'!$D:$D,$B974))</f>
        <v>0</v>
      </c>
      <c r="I974" s="10">
        <f>IF($C$4="", SUMIFS('무신사 메타 광고'!$U:$U, '무신사 메타 광고'!$D:$D, $B974),SUMIFS('무신사 메타 광고'!$U:$U,'무신사 메타 광고'!$I:$I,$C$4,'무신사 메타 광고'!$D:$D,$B974))</f>
        <v>0</v>
      </c>
      <c r="J974" s="11">
        <f t="shared" si="39"/>
        <v>0</v>
      </c>
      <c r="K974" s="11">
        <f t="shared" si="40"/>
        <v>0</v>
      </c>
      <c r="L974" s="12" t="str">
        <f t="shared" si="41"/>
        <v xml:space="preserve"> </v>
      </c>
      <c r="N974" s="10">
        <f>IF($C$4="", SUMIFS('무신사 메타 광고'!$X:$X, '무신사 메타 광고'!$D:$D, $B974),SUMIFS('무신사 메타 광고'!$X:$X,'무신사 메타 광고'!I:I,$C$4,'무신사 메타 광고'!D:D,$B974))</f>
        <v>0</v>
      </c>
      <c r="O974" s="11">
        <f t="shared" si="42"/>
        <v>0</v>
      </c>
      <c r="R974" s="13"/>
      <c r="S974" s="10">
        <f>IF($S$4="", SUMIFS('무신사 메타 광고'!$L:$L, '무신사 메타 광고'!$C:$C, $R974),SUMIFS('무신사 메타 광고'!L:L,'무신사 메타 광고'!$I:$I,$S$4,'무신사 메타 광고'!$C:$C,$R974))</f>
        <v>0</v>
      </c>
      <c r="T974" s="10">
        <f>IF($S$4="", SUMIFS('무신사 메타 광고'!$V:$V, '무신사 메타 광고'!$C:$C, $R974),SUMIFS('무신사 메타 광고'!$V:$V,'무신사 메타 광고'!$I:$I,$S$4,'무신사 메타 광고'!$C:$C,$R974))</f>
        <v>0</v>
      </c>
      <c r="U974" s="11">
        <f t="shared" si="43"/>
        <v>0</v>
      </c>
      <c r="V974" s="12" t="str">
        <f t="shared" si="47"/>
        <v xml:space="preserve"> </v>
      </c>
      <c r="W974" s="10">
        <f>IF($S$4="", SUMIFS('무신사 메타 광고'!$K:$K, '무신사 메타 광고'!$C:$C, $R974),SUMIFS('무신사 메타 광고'!$K:$K,'무신사 메타 광고'!$I:$I,$S$4,'무신사 메타 광고'!$C:$C,$R974))</f>
        <v>0</v>
      </c>
      <c r="X974" s="10">
        <f>IF($S$4="", SUMIFS('무신사 메타 광고'!$N:$N, '무신사 메타 광고'!$C:$C, $R974),SUMIFS('무신사 메타 광고'!$N:$N,'무신사 메타 광고'!$I:$I,$S$4,'무신사 메타 광고'!$C:$C,$R974))</f>
        <v>0</v>
      </c>
      <c r="Y974" s="11">
        <f t="shared" si="44"/>
        <v>0</v>
      </c>
      <c r="Z974" s="12" t="str">
        <f t="shared" si="48"/>
        <v xml:space="preserve"> </v>
      </c>
      <c r="AB974" s="10">
        <f>IF($S$4="", SUMIFS('무신사 메타 광고'!$X:$X, '무신사 메타 광고'!$C:$C, $R974),SUMIFS('무신사 메타 광고'!$X:$X,'무신사 메타 광고'!$I:$I,$S$4,'무신사 메타 광고'!$C:$C,$R974))</f>
        <v>0</v>
      </c>
      <c r="AC974" s="11">
        <f t="shared" si="45"/>
        <v>0</v>
      </c>
    </row>
    <row r="975" spans="2:29">
      <c r="B975" s="9"/>
      <c r="C975" s="10">
        <f>IF($C$4="", SUMIFS('무신사 메타 광고'!$L:$L, '무신사 메타 광고'!$D:$D, $B975), SUMIFS('무신사 메타 광고'!$L:$L, '무신사 메타 광고'!$I:$I, $C$4, '무신사 메타 광고'!$D:$D, $B975))</f>
        <v>0</v>
      </c>
      <c r="D975" s="10">
        <f>IF($C$4="", SUMIFS('무신사 메타 광고'!$V:$V, '무신사 메타 광고'!$D:$D, $B975), SUMIFS('무신사 메타 광고'!$V:$V,'무신사 메타 광고'!$I:$I,$C$4,'무신사 메타 광고'!$D:$D,$B975))</f>
        <v>0</v>
      </c>
      <c r="E975" s="11">
        <f t="shared" si="38"/>
        <v>0</v>
      </c>
      <c r="F975" s="12" t="str">
        <f t="shared" si="46"/>
        <v xml:space="preserve"> </v>
      </c>
      <c r="G975" s="10">
        <f>IF($C$4="", SUMIFS('무신사 메타 광고'!$K:$K, '무신사 메타 광고'!$D:$D, $B975), SUMIFS('무신사 메타 광고'!$K:$K,'무신사 메타 광고'!$I:$I,$C$4,'무신사 메타 광고'!D:D,$B975))</f>
        <v>0</v>
      </c>
      <c r="H975" s="10">
        <f>IF($C$4="", SUMIFS('무신사 메타 광고'!$N:$N, '무신사 메타 광고'!$D:$D, $B975),SUMIFS('무신사 메타 광고'!$N:$N,'무신사 메타 광고'!$I:$I,$C$4,'무신사 메타 광고'!$D:$D,$B975))</f>
        <v>0</v>
      </c>
      <c r="I975" s="10">
        <f>IF($C$4="", SUMIFS('무신사 메타 광고'!$U:$U, '무신사 메타 광고'!$D:$D, $B975),SUMIFS('무신사 메타 광고'!$U:$U,'무신사 메타 광고'!$I:$I,$C$4,'무신사 메타 광고'!$D:$D,$B975))</f>
        <v>0</v>
      </c>
      <c r="J975" s="11">
        <f t="shared" si="39"/>
        <v>0</v>
      </c>
      <c r="K975" s="11">
        <f t="shared" si="40"/>
        <v>0</v>
      </c>
      <c r="L975" s="12" t="str">
        <f t="shared" si="41"/>
        <v xml:space="preserve"> </v>
      </c>
      <c r="N975" s="10">
        <f>IF($C$4="", SUMIFS('무신사 메타 광고'!$X:$X, '무신사 메타 광고'!$D:$D, $B975),SUMIFS('무신사 메타 광고'!$X:$X,'무신사 메타 광고'!I:I,$C$4,'무신사 메타 광고'!D:D,$B975))</f>
        <v>0</v>
      </c>
      <c r="O975" s="11">
        <f t="shared" si="42"/>
        <v>0</v>
      </c>
      <c r="R975" s="13"/>
      <c r="S975" s="10">
        <f>IF($S$4="", SUMIFS('무신사 메타 광고'!$L:$L, '무신사 메타 광고'!$C:$C, $R975),SUMIFS('무신사 메타 광고'!L:L,'무신사 메타 광고'!$I:$I,$S$4,'무신사 메타 광고'!$C:$C,$R975))</f>
        <v>0</v>
      </c>
      <c r="T975" s="10">
        <f>IF($S$4="", SUMIFS('무신사 메타 광고'!$V:$V, '무신사 메타 광고'!$C:$C, $R975),SUMIFS('무신사 메타 광고'!$V:$V,'무신사 메타 광고'!$I:$I,$S$4,'무신사 메타 광고'!$C:$C,$R975))</f>
        <v>0</v>
      </c>
      <c r="U975" s="11">
        <f t="shared" si="43"/>
        <v>0</v>
      </c>
      <c r="V975" s="12" t="str">
        <f t="shared" si="47"/>
        <v xml:space="preserve"> </v>
      </c>
      <c r="W975" s="10">
        <f>IF($S$4="", SUMIFS('무신사 메타 광고'!$K:$K, '무신사 메타 광고'!$C:$C, $R975),SUMIFS('무신사 메타 광고'!$K:$K,'무신사 메타 광고'!$I:$I,$S$4,'무신사 메타 광고'!$C:$C,$R975))</f>
        <v>0</v>
      </c>
      <c r="X975" s="10">
        <f>IF($S$4="", SUMIFS('무신사 메타 광고'!$N:$N, '무신사 메타 광고'!$C:$C, $R975),SUMIFS('무신사 메타 광고'!$N:$N,'무신사 메타 광고'!$I:$I,$S$4,'무신사 메타 광고'!$C:$C,$R975))</f>
        <v>0</v>
      </c>
      <c r="Y975" s="11">
        <f t="shared" si="44"/>
        <v>0</v>
      </c>
      <c r="Z975" s="12" t="str">
        <f t="shared" si="48"/>
        <v xml:space="preserve"> </v>
      </c>
      <c r="AB975" s="10">
        <f>IF($S$4="", SUMIFS('무신사 메타 광고'!$X:$X, '무신사 메타 광고'!$C:$C, $R975),SUMIFS('무신사 메타 광고'!$X:$X,'무신사 메타 광고'!$I:$I,$S$4,'무신사 메타 광고'!$C:$C,$R975))</f>
        <v>0</v>
      </c>
      <c r="AC975" s="11">
        <f t="shared" si="45"/>
        <v>0</v>
      </c>
    </row>
    <row r="976" spans="2:29">
      <c r="B976" s="9"/>
      <c r="C976" s="10">
        <f>IF($C$4="", SUMIFS('무신사 메타 광고'!$L:$L, '무신사 메타 광고'!$D:$D, $B976), SUMIFS('무신사 메타 광고'!$L:$L, '무신사 메타 광고'!$I:$I, $C$4, '무신사 메타 광고'!$D:$D, $B976))</f>
        <v>0</v>
      </c>
      <c r="D976" s="10">
        <f>IF($C$4="", SUMIFS('무신사 메타 광고'!$V:$V, '무신사 메타 광고'!$D:$D, $B976), SUMIFS('무신사 메타 광고'!$V:$V,'무신사 메타 광고'!$I:$I,$C$4,'무신사 메타 광고'!$D:$D,$B976))</f>
        <v>0</v>
      </c>
      <c r="E976" s="11">
        <f t="shared" si="38"/>
        <v>0</v>
      </c>
      <c r="F976" s="12" t="str">
        <f t="shared" si="46"/>
        <v xml:space="preserve"> </v>
      </c>
      <c r="G976" s="10">
        <f>IF($C$4="", SUMIFS('무신사 메타 광고'!$K:$K, '무신사 메타 광고'!$D:$D, $B976), SUMIFS('무신사 메타 광고'!$K:$K,'무신사 메타 광고'!$I:$I,$C$4,'무신사 메타 광고'!D:D,$B976))</f>
        <v>0</v>
      </c>
      <c r="H976" s="10">
        <f>IF($C$4="", SUMIFS('무신사 메타 광고'!$N:$N, '무신사 메타 광고'!$D:$D, $B976),SUMIFS('무신사 메타 광고'!$N:$N,'무신사 메타 광고'!$I:$I,$C$4,'무신사 메타 광고'!$D:$D,$B976))</f>
        <v>0</v>
      </c>
      <c r="I976" s="10">
        <f>IF($C$4="", SUMIFS('무신사 메타 광고'!$U:$U, '무신사 메타 광고'!$D:$D, $B976),SUMIFS('무신사 메타 광고'!$U:$U,'무신사 메타 광고'!$I:$I,$C$4,'무신사 메타 광고'!$D:$D,$B976))</f>
        <v>0</v>
      </c>
      <c r="J976" s="11">
        <f t="shared" si="39"/>
        <v>0</v>
      </c>
      <c r="K976" s="11">
        <f t="shared" si="40"/>
        <v>0</v>
      </c>
      <c r="L976" s="12" t="str">
        <f t="shared" si="41"/>
        <v xml:space="preserve"> </v>
      </c>
      <c r="N976" s="10">
        <f>IF($C$4="", SUMIFS('무신사 메타 광고'!$X:$X, '무신사 메타 광고'!$D:$D, $B976),SUMIFS('무신사 메타 광고'!$X:$X,'무신사 메타 광고'!I:I,$C$4,'무신사 메타 광고'!D:D,$B976))</f>
        <v>0</v>
      </c>
      <c r="O976" s="11">
        <f t="shared" si="42"/>
        <v>0</v>
      </c>
      <c r="R976" s="13"/>
      <c r="S976" s="10">
        <f>IF($S$4="", SUMIFS('무신사 메타 광고'!$L:$L, '무신사 메타 광고'!$C:$C, $R976),SUMIFS('무신사 메타 광고'!L:L,'무신사 메타 광고'!$I:$I,$S$4,'무신사 메타 광고'!$C:$C,$R976))</f>
        <v>0</v>
      </c>
      <c r="T976" s="10">
        <f>IF($S$4="", SUMIFS('무신사 메타 광고'!$V:$V, '무신사 메타 광고'!$C:$C, $R976),SUMIFS('무신사 메타 광고'!$V:$V,'무신사 메타 광고'!$I:$I,$S$4,'무신사 메타 광고'!$C:$C,$R976))</f>
        <v>0</v>
      </c>
      <c r="U976" s="11">
        <f t="shared" si="43"/>
        <v>0</v>
      </c>
      <c r="V976" s="12" t="str">
        <f t="shared" si="47"/>
        <v xml:space="preserve"> </v>
      </c>
      <c r="W976" s="10">
        <f>IF($S$4="", SUMIFS('무신사 메타 광고'!$K:$K, '무신사 메타 광고'!$C:$C, $R976),SUMIFS('무신사 메타 광고'!$K:$K,'무신사 메타 광고'!$I:$I,$S$4,'무신사 메타 광고'!$C:$C,$R976))</f>
        <v>0</v>
      </c>
      <c r="X976" s="10">
        <f>IF($S$4="", SUMIFS('무신사 메타 광고'!$N:$N, '무신사 메타 광고'!$C:$C, $R976),SUMIFS('무신사 메타 광고'!$N:$N,'무신사 메타 광고'!$I:$I,$S$4,'무신사 메타 광고'!$C:$C,$R976))</f>
        <v>0</v>
      </c>
      <c r="Y976" s="11">
        <f t="shared" si="44"/>
        <v>0</v>
      </c>
      <c r="Z976" s="12" t="str">
        <f t="shared" si="48"/>
        <v xml:space="preserve"> </v>
      </c>
      <c r="AB976" s="10">
        <f>IF($S$4="", SUMIFS('무신사 메타 광고'!$X:$X, '무신사 메타 광고'!$C:$C, $R976),SUMIFS('무신사 메타 광고'!$X:$X,'무신사 메타 광고'!$I:$I,$S$4,'무신사 메타 광고'!$C:$C,$R976))</f>
        <v>0</v>
      </c>
      <c r="AC976" s="11">
        <f t="shared" si="45"/>
        <v>0</v>
      </c>
    </row>
    <row r="977" spans="2:29">
      <c r="B977" s="9"/>
      <c r="C977" s="10">
        <f>IF($C$4="", SUMIFS('무신사 메타 광고'!$L:$L, '무신사 메타 광고'!$D:$D, $B977), SUMIFS('무신사 메타 광고'!$L:$L, '무신사 메타 광고'!$I:$I, $C$4, '무신사 메타 광고'!$D:$D, $B977))</f>
        <v>0</v>
      </c>
      <c r="D977" s="10">
        <f>IF($C$4="", SUMIFS('무신사 메타 광고'!$V:$V, '무신사 메타 광고'!$D:$D, $B977), SUMIFS('무신사 메타 광고'!$V:$V,'무신사 메타 광고'!$I:$I,$C$4,'무신사 메타 광고'!$D:$D,$B977))</f>
        <v>0</v>
      </c>
      <c r="E977" s="11">
        <f t="shared" si="38"/>
        <v>0</v>
      </c>
      <c r="F977" s="12" t="str">
        <f t="shared" si="46"/>
        <v xml:space="preserve"> </v>
      </c>
      <c r="G977" s="10">
        <f>IF($C$4="", SUMIFS('무신사 메타 광고'!$K:$K, '무신사 메타 광고'!$D:$D, $B977), SUMIFS('무신사 메타 광고'!$K:$K,'무신사 메타 광고'!$I:$I,$C$4,'무신사 메타 광고'!D:D,$B977))</f>
        <v>0</v>
      </c>
      <c r="H977" s="10">
        <f>IF($C$4="", SUMIFS('무신사 메타 광고'!$N:$N, '무신사 메타 광고'!$D:$D, $B977),SUMIFS('무신사 메타 광고'!$N:$N,'무신사 메타 광고'!$I:$I,$C$4,'무신사 메타 광고'!$D:$D,$B977))</f>
        <v>0</v>
      </c>
      <c r="I977" s="10">
        <f>IF($C$4="", SUMIFS('무신사 메타 광고'!$U:$U, '무신사 메타 광고'!$D:$D, $B977),SUMIFS('무신사 메타 광고'!$U:$U,'무신사 메타 광고'!$I:$I,$C$4,'무신사 메타 광고'!$D:$D,$B977))</f>
        <v>0</v>
      </c>
      <c r="J977" s="11">
        <f t="shared" si="39"/>
        <v>0</v>
      </c>
      <c r="K977" s="11">
        <f t="shared" si="40"/>
        <v>0</v>
      </c>
      <c r="L977" s="12" t="str">
        <f t="shared" si="41"/>
        <v xml:space="preserve"> </v>
      </c>
      <c r="N977" s="10">
        <f>IF($C$4="", SUMIFS('무신사 메타 광고'!$X:$X, '무신사 메타 광고'!$D:$D, $B977),SUMIFS('무신사 메타 광고'!$X:$X,'무신사 메타 광고'!I:I,$C$4,'무신사 메타 광고'!D:D,$B977))</f>
        <v>0</v>
      </c>
      <c r="O977" s="11">
        <f t="shared" si="42"/>
        <v>0</v>
      </c>
      <c r="R977" s="13"/>
      <c r="S977" s="10">
        <f>IF($S$4="", SUMIFS('무신사 메타 광고'!$L:$L, '무신사 메타 광고'!$C:$C, $R977),SUMIFS('무신사 메타 광고'!L:L,'무신사 메타 광고'!$I:$I,$S$4,'무신사 메타 광고'!$C:$C,$R977))</f>
        <v>0</v>
      </c>
      <c r="T977" s="10">
        <f>IF($S$4="", SUMIFS('무신사 메타 광고'!$V:$V, '무신사 메타 광고'!$C:$C, $R977),SUMIFS('무신사 메타 광고'!$V:$V,'무신사 메타 광고'!$I:$I,$S$4,'무신사 메타 광고'!$C:$C,$R977))</f>
        <v>0</v>
      </c>
      <c r="U977" s="11">
        <f t="shared" si="43"/>
        <v>0</v>
      </c>
      <c r="V977" s="12" t="str">
        <f t="shared" si="47"/>
        <v xml:space="preserve"> </v>
      </c>
      <c r="W977" s="10">
        <f>IF($S$4="", SUMIFS('무신사 메타 광고'!$K:$K, '무신사 메타 광고'!$C:$C, $R977),SUMIFS('무신사 메타 광고'!$K:$K,'무신사 메타 광고'!$I:$I,$S$4,'무신사 메타 광고'!$C:$C,$R977))</f>
        <v>0</v>
      </c>
      <c r="X977" s="10">
        <f>IF($S$4="", SUMIFS('무신사 메타 광고'!$N:$N, '무신사 메타 광고'!$C:$C, $R977),SUMIFS('무신사 메타 광고'!$N:$N,'무신사 메타 광고'!$I:$I,$S$4,'무신사 메타 광고'!$C:$C,$R977))</f>
        <v>0</v>
      </c>
      <c r="Y977" s="11">
        <f t="shared" si="44"/>
        <v>0</v>
      </c>
      <c r="Z977" s="12" t="str">
        <f t="shared" si="48"/>
        <v xml:space="preserve"> </v>
      </c>
      <c r="AB977" s="10">
        <f>IF($S$4="", SUMIFS('무신사 메타 광고'!$X:$X, '무신사 메타 광고'!$C:$C, $R977),SUMIFS('무신사 메타 광고'!$X:$X,'무신사 메타 광고'!$I:$I,$S$4,'무신사 메타 광고'!$C:$C,$R977))</f>
        <v>0</v>
      </c>
      <c r="AC977" s="11">
        <f t="shared" si="45"/>
        <v>0</v>
      </c>
    </row>
    <row r="978" spans="2:29">
      <c r="B978" s="9"/>
      <c r="C978" s="10">
        <f>IF($C$4="", SUMIFS('무신사 메타 광고'!$L:$L, '무신사 메타 광고'!$D:$D, $B978), SUMIFS('무신사 메타 광고'!$L:$L, '무신사 메타 광고'!$I:$I, $C$4, '무신사 메타 광고'!$D:$D, $B978))</f>
        <v>0</v>
      </c>
      <c r="D978" s="10">
        <f>IF($C$4="", SUMIFS('무신사 메타 광고'!$V:$V, '무신사 메타 광고'!$D:$D, $B978), SUMIFS('무신사 메타 광고'!$V:$V,'무신사 메타 광고'!$I:$I,$C$4,'무신사 메타 광고'!$D:$D,$B978))</f>
        <v>0</v>
      </c>
      <c r="E978" s="11">
        <f t="shared" si="38"/>
        <v>0</v>
      </c>
      <c r="F978" s="12" t="str">
        <f t="shared" si="46"/>
        <v xml:space="preserve"> </v>
      </c>
      <c r="G978" s="10">
        <f>IF($C$4="", SUMIFS('무신사 메타 광고'!$K:$K, '무신사 메타 광고'!$D:$D, $B978), SUMIFS('무신사 메타 광고'!$K:$K,'무신사 메타 광고'!$I:$I,$C$4,'무신사 메타 광고'!D:D,$B978))</f>
        <v>0</v>
      </c>
      <c r="H978" s="10">
        <f>IF($C$4="", SUMIFS('무신사 메타 광고'!$N:$N, '무신사 메타 광고'!$D:$D, $B978),SUMIFS('무신사 메타 광고'!$N:$N,'무신사 메타 광고'!$I:$I,$C$4,'무신사 메타 광고'!$D:$D,$B978))</f>
        <v>0</v>
      </c>
      <c r="I978" s="10">
        <f>IF($C$4="", SUMIFS('무신사 메타 광고'!$U:$U, '무신사 메타 광고'!$D:$D, $B978),SUMIFS('무신사 메타 광고'!$U:$U,'무신사 메타 광고'!$I:$I,$C$4,'무신사 메타 광고'!$D:$D,$B978))</f>
        <v>0</v>
      </c>
      <c r="J978" s="11">
        <f t="shared" si="39"/>
        <v>0</v>
      </c>
      <c r="K978" s="11">
        <f t="shared" si="40"/>
        <v>0</v>
      </c>
      <c r="L978" s="12" t="str">
        <f t="shared" si="41"/>
        <v xml:space="preserve"> </v>
      </c>
      <c r="N978" s="10">
        <f>IF($C$4="", SUMIFS('무신사 메타 광고'!$X:$X, '무신사 메타 광고'!$D:$D, $B978),SUMIFS('무신사 메타 광고'!$X:$X,'무신사 메타 광고'!I:I,$C$4,'무신사 메타 광고'!D:D,$B978))</f>
        <v>0</v>
      </c>
      <c r="O978" s="11">
        <f t="shared" si="42"/>
        <v>0</v>
      </c>
      <c r="R978" s="13"/>
      <c r="S978" s="10">
        <f>IF($S$4="", SUMIFS('무신사 메타 광고'!$L:$L, '무신사 메타 광고'!$C:$C, $R978),SUMIFS('무신사 메타 광고'!L:L,'무신사 메타 광고'!$I:$I,$S$4,'무신사 메타 광고'!$C:$C,$R978))</f>
        <v>0</v>
      </c>
      <c r="T978" s="10">
        <f>IF($S$4="", SUMIFS('무신사 메타 광고'!$V:$V, '무신사 메타 광고'!$C:$C, $R978),SUMIFS('무신사 메타 광고'!$V:$V,'무신사 메타 광고'!$I:$I,$S$4,'무신사 메타 광고'!$C:$C,$R978))</f>
        <v>0</v>
      </c>
      <c r="U978" s="11">
        <f t="shared" si="43"/>
        <v>0</v>
      </c>
      <c r="V978" s="12" t="str">
        <f t="shared" si="47"/>
        <v xml:space="preserve"> </v>
      </c>
      <c r="W978" s="10">
        <f>IF($S$4="", SUMIFS('무신사 메타 광고'!$K:$K, '무신사 메타 광고'!$C:$C, $R978),SUMIFS('무신사 메타 광고'!$K:$K,'무신사 메타 광고'!$I:$I,$S$4,'무신사 메타 광고'!$C:$C,$R978))</f>
        <v>0</v>
      </c>
      <c r="X978" s="10">
        <f>IF($S$4="", SUMIFS('무신사 메타 광고'!$N:$N, '무신사 메타 광고'!$C:$C, $R978),SUMIFS('무신사 메타 광고'!$N:$N,'무신사 메타 광고'!$I:$I,$S$4,'무신사 메타 광고'!$C:$C,$R978))</f>
        <v>0</v>
      </c>
      <c r="Y978" s="11">
        <f t="shared" si="44"/>
        <v>0</v>
      </c>
      <c r="Z978" s="12" t="str">
        <f t="shared" si="48"/>
        <v xml:space="preserve"> </v>
      </c>
      <c r="AB978" s="10">
        <f>IF($S$4="", SUMIFS('무신사 메타 광고'!$X:$X, '무신사 메타 광고'!$C:$C, $R978),SUMIFS('무신사 메타 광고'!$X:$X,'무신사 메타 광고'!$I:$I,$S$4,'무신사 메타 광고'!$C:$C,$R978))</f>
        <v>0</v>
      </c>
      <c r="AC978" s="11">
        <f t="shared" si="45"/>
        <v>0</v>
      </c>
    </row>
    <row r="979" spans="2:29">
      <c r="B979" s="9"/>
      <c r="C979" s="10">
        <f>IF($C$4="", SUMIFS('무신사 메타 광고'!$L:$L, '무신사 메타 광고'!$D:$D, $B979), SUMIFS('무신사 메타 광고'!$L:$L, '무신사 메타 광고'!$I:$I, $C$4, '무신사 메타 광고'!$D:$D, $B979))</f>
        <v>0</v>
      </c>
      <c r="D979" s="10">
        <f>IF($C$4="", SUMIFS('무신사 메타 광고'!$V:$V, '무신사 메타 광고'!$D:$D, $B979), SUMIFS('무신사 메타 광고'!$V:$V,'무신사 메타 광고'!$I:$I,$C$4,'무신사 메타 광고'!$D:$D,$B979))</f>
        <v>0</v>
      </c>
      <c r="E979" s="11">
        <f t="shared" si="38"/>
        <v>0</v>
      </c>
      <c r="F979" s="12" t="str">
        <f t="shared" si="46"/>
        <v xml:space="preserve"> </v>
      </c>
      <c r="G979" s="10">
        <f>IF($C$4="", SUMIFS('무신사 메타 광고'!$K:$K, '무신사 메타 광고'!$D:$D, $B979), SUMIFS('무신사 메타 광고'!$K:$K,'무신사 메타 광고'!$I:$I,$C$4,'무신사 메타 광고'!D:D,$B979))</f>
        <v>0</v>
      </c>
      <c r="H979" s="10">
        <f>IF($C$4="", SUMIFS('무신사 메타 광고'!$N:$N, '무신사 메타 광고'!$D:$D, $B979),SUMIFS('무신사 메타 광고'!$N:$N,'무신사 메타 광고'!$I:$I,$C$4,'무신사 메타 광고'!$D:$D,$B979))</f>
        <v>0</v>
      </c>
      <c r="I979" s="10">
        <f>IF($C$4="", SUMIFS('무신사 메타 광고'!$U:$U, '무신사 메타 광고'!$D:$D, $B979),SUMIFS('무신사 메타 광고'!$U:$U,'무신사 메타 광고'!$I:$I,$C$4,'무신사 메타 광고'!$D:$D,$B979))</f>
        <v>0</v>
      </c>
      <c r="J979" s="11">
        <f t="shared" si="39"/>
        <v>0</v>
      </c>
      <c r="K979" s="11">
        <f t="shared" si="40"/>
        <v>0</v>
      </c>
      <c r="L979" s="12" t="str">
        <f t="shared" si="41"/>
        <v xml:space="preserve"> </v>
      </c>
      <c r="N979" s="10">
        <f>IF($C$4="", SUMIFS('무신사 메타 광고'!$X:$X, '무신사 메타 광고'!$D:$D, $B979),SUMIFS('무신사 메타 광고'!$X:$X,'무신사 메타 광고'!I:I,$C$4,'무신사 메타 광고'!D:D,$B979))</f>
        <v>0</v>
      </c>
      <c r="O979" s="11">
        <f t="shared" si="42"/>
        <v>0</v>
      </c>
      <c r="R979" s="13"/>
      <c r="S979" s="10">
        <f>IF($S$4="", SUMIFS('무신사 메타 광고'!$L:$L, '무신사 메타 광고'!$C:$C, $R979),SUMIFS('무신사 메타 광고'!L:L,'무신사 메타 광고'!$I:$I,$S$4,'무신사 메타 광고'!$C:$C,$R979))</f>
        <v>0</v>
      </c>
      <c r="T979" s="10">
        <f>IF($S$4="", SUMIFS('무신사 메타 광고'!$V:$V, '무신사 메타 광고'!$C:$C, $R979),SUMIFS('무신사 메타 광고'!$V:$V,'무신사 메타 광고'!$I:$I,$S$4,'무신사 메타 광고'!$C:$C,$R979))</f>
        <v>0</v>
      </c>
      <c r="U979" s="11">
        <f t="shared" si="43"/>
        <v>0</v>
      </c>
      <c r="V979" s="12" t="str">
        <f t="shared" si="47"/>
        <v xml:space="preserve"> </v>
      </c>
      <c r="W979" s="10">
        <f>IF($S$4="", SUMIFS('무신사 메타 광고'!$K:$K, '무신사 메타 광고'!$C:$C, $R979),SUMIFS('무신사 메타 광고'!$K:$K,'무신사 메타 광고'!$I:$I,$S$4,'무신사 메타 광고'!$C:$C,$R979))</f>
        <v>0</v>
      </c>
      <c r="X979" s="10">
        <f>IF($S$4="", SUMIFS('무신사 메타 광고'!$N:$N, '무신사 메타 광고'!$C:$C, $R979),SUMIFS('무신사 메타 광고'!$N:$N,'무신사 메타 광고'!$I:$I,$S$4,'무신사 메타 광고'!$C:$C,$R979))</f>
        <v>0</v>
      </c>
      <c r="Y979" s="11">
        <f t="shared" si="44"/>
        <v>0</v>
      </c>
      <c r="Z979" s="12" t="str">
        <f t="shared" si="48"/>
        <v xml:space="preserve"> </v>
      </c>
      <c r="AB979" s="10">
        <f>IF($S$4="", SUMIFS('무신사 메타 광고'!$X:$X, '무신사 메타 광고'!$C:$C, $R979),SUMIFS('무신사 메타 광고'!$X:$X,'무신사 메타 광고'!$I:$I,$S$4,'무신사 메타 광고'!$C:$C,$R979))</f>
        <v>0</v>
      </c>
      <c r="AC979" s="11">
        <f t="shared" si="45"/>
        <v>0</v>
      </c>
    </row>
    <row r="980" spans="2:29">
      <c r="B980" s="9"/>
      <c r="C980" s="10">
        <f>IF($C$4="", SUMIFS('무신사 메타 광고'!$L:$L, '무신사 메타 광고'!$D:$D, $B980), SUMIFS('무신사 메타 광고'!$L:$L, '무신사 메타 광고'!$I:$I, $C$4, '무신사 메타 광고'!$D:$D, $B980))</f>
        <v>0</v>
      </c>
      <c r="D980" s="10">
        <f>IF($C$4="", SUMIFS('무신사 메타 광고'!$V:$V, '무신사 메타 광고'!$D:$D, $B980), SUMIFS('무신사 메타 광고'!$V:$V,'무신사 메타 광고'!$I:$I,$C$4,'무신사 메타 광고'!$D:$D,$B980))</f>
        <v>0</v>
      </c>
      <c r="E980" s="11">
        <f t="shared" si="38"/>
        <v>0</v>
      </c>
      <c r="F980" s="12" t="str">
        <f t="shared" si="46"/>
        <v xml:space="preserve"> </v>
      </c>
      <c r="G980" s="10">
        <f>IF($C$4="", SUMIFS('무신사 메타 광고'!$K:$K, '무신사 메타 광고'!$D:$D, $B980), SUMIFS('무신사 메타 광고'!$K:$K,'무신사 메타 광고'!$I:$I,$C$4,'무신사 메타 광고'!D:D,$B980))</f>
        <v>0</v>
      </c>
      <c r="H980" s="10">
        <f>IF($C$4="", SUMIFS('무신사 메타 광고'!$N:$N, '무신사 메타 광고'!$D:$D, $B980),SUMIFS('무신사 메타 광고'!$N:$N,'무신사 메타 광고'!$I:$I,$C$4,'무신사 메타 광고'!$D:$D,$B980))</f>
        <v>0</v>
      </c>
      <c r="I980" s="10">
        <f>IF($C$4="", SUMIFS('무신사 메타 광고'!$U:$U, '무신사 메타 광고'!$D:$D, $B980),SUMIFS('무신사 메타 광고'!$U:$U,'무신사 메타 광고'!$I:$I,$C$4,'무신사 메타 광고'!$D:$D,$B980))</f>
        <v>0</v>
      </c>
      <c r="J980" s="11">
        <f t="shared" si="39"/>
        <v>0</v>
      </c>
      <c r="K980" s="11">
        <f t="shared" si="40"/>
        <v>0</v>
      </c>
      <c r="L980" s="12" t="str">
        <f t="shared" si="41"/>
        <v xml:space="preserve"> </v>
      </c>
      <c r="N980" s="10">
        <f>IF($C$4="", SUMIFS('무신사 메타 광고'!$X:$X, '무신사 메타 광고'!$D:$D, $B980),SUMIFS('무신사 메타 광고'!$X:$X,'무신사 메타 광고'!I:I,$C$4,'무신사 메타 광고'!D:D,$B980))</f>
        <v>0</v>
      </c>
      <c r="O980" s="11">
        <f t="shared" si="42"/>
        <v>0</v>
      </c>
      <c r="R980" s="13"/>
      <c r="S980" s="10">
        <f>IF($S$4="", SUMIFS('무신사 메타 광고'!$L:$L, '무신사 메타 광고'!$C:$C, $R980),SUMIFS('무신사 메타 광고'!L:L,'무신사 메타 광고'!$I:$I,$S$4,'무신사 메타 광고'!$C:$C,$R980))</f>
        <v>0</v>
      </c>
      <c r="T980" s="10">
        <f>IF($S$4="", SUMIFS('무신사 메타 광고'!$V:$V, '무신사 메타 광고'!$C:$C, $R980),SUMIFS('무신사 메타 광고'!$V:$V,'무신사 메타 광고'!$I:$I,$S$4,'무신사 메타 광고'!$C:$C,$R980))</f>
        <v>0</v>
      </c>
      <c r="U980" s="11">
        <f t="shared" si="43"/>
        <v>0</v>
      </c>
      <c r="V980" s="12" t="str">
        <f t="shared" si="47"/>
        <v xml:space="preserve"> </v>
      </c>
      <c r="W980" s="10">
        <f>IF($S$4="", SUMIFS('무신사 메타 광고'!$K:$K, '무신사 메타 광고'!$C:$C, $R980),SUMIFS('무신사 메타 광고'!$K:$K,'무신사 메타 광고'!$I:$I,$S$4,'무신사 메타 광고'!$C:$C,$R980))</f>
        <v>0</v>
      </c>
      <c r="X980" s="10">
        <f>IF($S$4="", SUMIFS('무신사 메타 광고'!$N:$N, '무신사 메타 광고'!$C:$C, $R980),SUMIFS('무신사 메타 광고'!$N:$N,'무신사 메타 광고'!$I:$I,$S$4,'무신사 메타 광고'!$C:$C,$R980))</f>
        <v>0</v>
      </c>
      <c r="Y980" s="11">
        <f t="shared" si="44"/>
        <v>0</v>
      </c>
      <c r="Z980" s="12" t="str">
        <f t="shared" si="48"/>
        <v xml:space="preserve"> </v>
      </c>
      <c r="AB980" s="10">
        <f>IF($S$4="", SUMIFS('무신사 메타 광고'!$X:$X, '무신사 메타 광고'!$C:$C, $R980),SUMIFS('무신사 메타 광고'!$X:$X,'무신사 메타 광고'!$I:$I,$S$4,'무신사 메타 광고'!$C:$C,$R980))</f>
        <v>0</v>
      </c>
      <c r="AC980" s="11">
        <f t="shared" si="45"/>
        <v>0</v>
      </c>
    </row>
    <row r="981" spans="2:29">
      <c r="B981" s="9"/>
      <c r="C981" s="10">
        <f>IF($C$4="", SUMIFS('무신사 메타 광고'!$L:$L, '무신사 메타 광고'!$D:$D, $B981), SUMIFS('무신사 메타 광고'!$L:$L, '무신사 메타 광고'!$I:$I, $C$4, '무신사 메타 광고'!$D:$D, $B981))</f>
        <v>0</v>
      </c>
      <c r="D981" s="10">
        <f>IF($C$4="", SUMIFS('무신사 메타 광고'!$V:$V, '무신사 메타 광고'!$D:$D, $B981), SUMIFS('무신사 메타 광고'!$V:$V,'무신사 메타 광고'!$I:$I,$C$4,'무신사 메타 광고'!$D:$D,$B981))</f>
        <v>0</v>
      </c>
      <c r="E981" s="11">
        <f t="shared" si="38"/>
        <v>0</v>
      </c>
      <c r="F981" s="12" t="str">
        <f t="shared" si="46"/>
        <v xml:space="preserve"> </v>
      </c>
      <c r="G981" s="10">
        <f>IF($C$4="", SUMIFS('무신사 메타 광고'!$K:$K, '무신사 메타 광고'!$D:$D, $B981), SUMIFS('무신사 메타 광고'!$K:$K,'무신사 메타 광고'!$I:$I,$C$4,'무신사 메타 광고'!D:D,$B981))</f>
        <v>0</v>
      </c>
      <c r="H981" s="10">
        <f>IF($C$4="", SUMIFS('무신사 메타 광고'!$N:$N, '무신사 메타 광고'!$D:$D, $B981),SUMIFS('무신사 메타 광고'!$N:$N,'무신사 메타 광고'!$I:$I,$C$4,'무신사 메타 광고'!$D:$D,$B981))</f>
        <v>0</v>
      </c>
      <c r="I981" s="10">
        <f>IF($C$4="", SUMIFS('무신사 메타 광고'!$U:$U, '무신사 메타 광고'!$D:$D, $B981),SUMIFS('무신사 메타 광고'!$U:$U,'무신사 메타 광고'!$I:$I,$C$4,'무신사 메타 광고'!$D:$D,$B981))</f>
        <v>0</v>
      </c>
      <c r="J981" s="11">
        <f t="shared" si="39"/>
        <v>0</v>
      </c>
      <c r="K981" s="11">
        <f t="shared" si="40"/>
        <v>0</v>
      </c>
      <c r="L981" s="12" t="str">
        <f t="shared" si="41"/>
        <v xml:space="preserve"> </v>
      </c>
      <c r="N981" s="10">
        <f>IF($C$4="", SUMIFS('무신사 메타 광고'!$X:$X, '무신사 메타 광고'!$D:$D, $B981),SUMIFS('무신사 메타 광고'!$X:$X,'무신사 메타 광고'!I:I,$C$4,'무신사 메타 광고'!D:D,$B981))</f>
        <v>0</v>
      </c>
      <c r="O981" s="11">
        <f t="shared" si="42"/>
        <v>0</v>
      </c>
      <c r="R981" s="13"/>
      <c r="S981" s="10">
        <f>IF($S$4="", SUMIFS('무신사 메타 광고'!$L:$L, '무신사 메타 광고'!$C:$C, $R981),SUMIFS('무신사 메타 광고'!L:L,'무신사 메타 광고'!$I:$I,$S$4,'무신사 메타 광고'!$C:$C,$R981))</f>
        <v>0</v>
      </c>
      <c r="T981" s="10">
        <f>IF($S$4="", SUMIFS('무신사 메타 광고'!$V:$V, '무신사 메타 광고'!$C:$C, $R981),SUMIFS('무신사 메타 광고'!$V:$V,'무신사 메타 광고'!$I:$I,$S$4,'무신사 메타 광고'!$C:$C,$R981))</f>
        <v>0</v>
      </c>
      <c r="U981" s="11">
        <f t="shared" si="43"/>
        <v>0</v>
      </c>
      <c r="V981" s="12" t="str">
        <f t="shared" si="47"/>
        <v xml:space="preserve"> </v>
      </c>
      <c r="W981" s="10">
        <f>IF($S$4="", SUMIFS('무신사 메타 광고'!$K:$K, '무신사 메타 광고'!$C:$C, $R981),SUMIFS('무신사 메타 광고'!$K:$K,'무신사 메타 광고'!$I:$I,$S$4,'무신사 메타 광고'!$C:$C,$R981))</f>
        <v>0</v>
      </c>
      <c r="X981" s="10">
        <f>IF($S$4="", SUMIFS('무신사 메타 광고'!$N:$N, '무신사 메타 광고'!$C:$C, $R981),SUMIFS('무신사 메타 광고'!$N:$N,'무신사 메타 광고'!$I:$I,$S$4,'무신사 메타 광고'!$C:$C,$R981))</f>
        <v>0</v>
      </c>
      <c r="Y981" s="11">
        <f t="shared" si="44"/>
        <v>0</v>
      </c>
      <c r="Z981" s="12" t="str">
        <f t="shared" si="48"/>
        <v xml:space="preserve"> </v>
      </c>
      <c r="AB981" s="10">
        <f>IF($S$4="", SUMIFS('무신사 메타 광고'!$X:$X, '무신사 메타 광고'!$C:$C, $R981),SUMIFS('무신사 메타 광고'!$X:$X,'무신사 메타 광고'!$I:$I,$S$4,'무신사 메타 광고'!$C:$C,$R981))</f>
        <v>0</v>
      </c>
      <c r="AC981" s="11">
        <f t="shared" si="45"/>
        <v>0</v>
      </c>
    </row>
    <row r="982" spans="2:29">
      <c r="B982" s="9"/>
      <c r="C982" s="10">
        <f>IF($C$4="", SUMIFS('무신사 메타 광고'!$L:$L, '무신사 메타 광고'!$D:$D, $B982), SUMIFS('무신사 메타 광고'!$L:$L, '무신사 메타 광고'!$I:$I, $C$4, '무신사 메타 광고'!$D:$D, $B982))</f>
        <v>0</v>
      </c>
      <c r="D982" s="10">
        <f>IF($C$4="", SUMIFS('무신사 메타 광고'!$V:$V, '무신사 메타 광고'!$D:$D, $B982), SUMIFS('무신사 메타 광고'!$V:$V,'무신사 메타 광고'!$I:$I,$C$4,'무신사 메타 광고'!$D:$D,$B982))</f>
        <v>0</v>
      </c>
      <c r="E982" s="11">
        <f t="shared" si="38"/>
        <v>0</v>
      </c>
      <c r="F982" s="12" t="str">
        <f t="shared" si="46"/>
        <v xml:space="preserve"> </v>
      </c>
      <c r="G982" s="10">
        <f>IF($C$4="", SUMIFS('무신사 메타 광고'!$K:$K, '무신사 메타 광고'!$D:$D, $B982), SUMIFS('무신사 메타 광고'!$K:$K,'무신사 메타 광고'!$I:$I,$C$4,'무신사 메타 광고'!D:D,$B982))</f>
        <v>0</v>
      </c>
      <c r="H982" s="10">
        <f>IF($C$4="", SUMIFS('무신사 메타 광고'!$N:$N, '무신사 메타 광고'!$D:$D, $B982),SUMIFS('무신사 메타 광고'!$N:$N,'무신사 메타 광고'!$I:$I,$C$4,'무신사 메타 광고'!$D:$D,$B982))</f>
        <v>0</v>
      </c>
      <c r="I982" s="10">
        <f>IF($C$4="", SUMIFS('무신사 메타 광고'!$U:$U, '무신사 메타 광고'!$D:$D, $B982),SUMIFS('무신사 메타 광고'!$U:$U,'무신사 메타 광고'!$I:$I,$C$4,'무신사 메타 광고'!$D:$D,$B982))</f>
        <v>0</v>
      </c>
      <c r="J982" s="11">
        <f t="shared" si="39"/>
        <v>0</v>
      </c>
      <c r="K982" s="11">
        <f t="shared" si="40"/>
        <v>0</v>
      </c>
      <c r="L982" s="12" t="str">
        <f t="shared" si="41"/>
        <v xml:space="preserve"> </v>
      </c>
      <c r="N982" s="10">
        <f>IF($C$4="", SUMIFS('무신사 메타 광고'!$X:$X, '무신사 메타 광고'!$D:$D, $B982),SUMIFS('무신사 메타 광고'!$X:$X,'무신사 메타 광고'!I:I,$C$4,'무신사 메타 광고'!D:D,$B982))</f>
        <v>0</v>
      </c>
      <c r="O982" s="11">
        <f t="shared" si="42"/>
        <v>0</v>
      </c>
      <c r="R982" s="13"/>
      <c r="S982" s="10">
        <f>IF($S$4="", SUMIFS('무신사 메타 광고'!$L:$L, '무신사 메타 광고'!$C:$C, $R982),SUMIFS('무신사 메타 광고'!L:L,'무신사 메타 광고'!$I:$I,$S$4,'무신사 메타 광고'!$C:$C,$R982))</f>
        <v>0</v>
      </c>
      <c r="T982" s="10">
        <f>IF($S$4="", SUMIFS('무신사 메타 광고'!$V:$V, '무신사 메타 광고'!$C:$C, $R982),SUMIFS('무신사 메타 광고'!$V:$V,'무신사 메타 광고'!$I:$I,$S$4,'무신사 메타 광고'!$C:$C,$R982))</f>
        <v>0</v>
      </c>
      <c r="U982" s="11">
        <f t="shared" si="43"/>
        <v>0</v>
      </c>
      <c r="V982" s="12" t="str">
        <f t="shared" si="47"/>
        <v xml:space="preserve"> </v>
      </c>
      <c r="W982" s="10">
        <f>IF($S$4="", SUMIFS('무신사 메타 광고'!$K:$K, '무신사 메타 광고'!$C:$C, $R982),SUMIFS('무신사 메타 광고'!$K:$K,'무신사 메타 광고'!$I:$I,$S$4,'무신사 메타 광고'!$C:$C,$R982))</f>
        <v>0</v>
      </c>
      <c r="X982" s="10">
        <f>IF($S$4="", SUMIFS('무신사 메타 광고'!$N:$N, '무신사 메타 광고'!$C:$C, $R982),SUMIFS('무신사 메타 광고'!$N:$N,'무신사 메타 광고'!$I:$I,$S$4,'무신사 메타 광고'!$C:$C,$R982))</f>
        <v>0</v>
      </c>
      <c r="Y982" s="11">
        <f t="shared" si="44"/>
        <v>0</v>
      </c>
      <c r="Z982" s="12" t="str">
        <f t="shared" si="48"/>
        <v xml:space="preserve"> </v>
      </c>
      <c r="AB982" s="10">
        <f>IF($S$4="", SUMIFS('무신사 메타 광고'!$X:$X, '무신사 메타 광고'!$C:$C, $R982),SUMIFS('무신사 메타 광고'!$X:$X,'무신사 메타 광고'!$I:$I,$S$4,'무신사 메타 광고'!$C:$C,$R982))</f>
        <v>0</v>
      </c>
      <c r="AC982" s="11">
        <f t="shared" si="45"/>
        <v>0</v>
      </c>
    </row>
    <row r="983" spans="2:29">
      <c r="B983" s="9"/>
      <c r="C983" s="10">
        <f>IF($C$4="", SUMIFS('무신사 메타 광고'!$L:$L, '무신사 메타 광고'!$D:$D, $B983), SUMIFS('무신사 메타 광고'!$L:$L, '무신사 메타 광고'!$I:$I, $C$4, '무신사 메타 광고'!$D:$D, $B983))</f>
        <v>0</v>
      </c>
      <c r="D983" s="10">
        <f>IF($C$4="", SUMIFS('무신사 메타 광고'!$V:$V, '무신사 메타 광고'!$D:$D, $B983), SUMIFS('무신사 메타 광고'!$V:$V,'무신사 메타 광고'!$I:$I,$C$4,'무신사 메타 광고'!$D:$D,$B983))</f>
        <v>0</v>
      </c>
      <c r="E983" s="11">
        <f t="shared" si="38"/>
        <v>0</v>
      </c>
      <c r="F983" s="12" t="str">
        <f t="shared" si="46"/>
        <v xml:space="preserve"> </v>
      </c>
      <c r="G983" s="10">
        <f>IF($C$4="", SUMIFS('무신사 메타 광고'!$K:$K, '무신사 메타 광고'!$D:$D, $B983), SUMIFS('무신사 메타 광고'!$K:$K,'무신사 메타 광고'!$I:$I,$C$4,'무신사 메타 광고'!D:D,$B983))</f>
        <v>0</v>
      </c>
      <c r="H983" s="10">
        <f>IF($C$4="", SUMIFS('무신사 메타 광고'!$N:$N, '무신사 메타 광고'!$D:$D, $B983),SUMIFS('무신사 메타 광고'!$N:$N,'무신사 메타 광고'!$I:$I,$C$4,'무신사 메타 광고'!$D:$D,$B983))</f>
        <v>0</v>
      </c>
      <c r="I983" s="10">
        <f>IF($C$4="", SUMIFS('무신사 메타 광고'!$U:$U, '무신사 메타 광고'!$D:$D, $B983),SUMIFS('무신사 메타 광고'!$U:$U,'무신사 메타 광고'!$I:$I,$C$4,'무신사 메타 광고'!$D:$D,$B983))</f>
        <v>0</v>
      </c>
      <c r="J983" s="11">
        <f t="shared" si="39"/>
        <v>0</v>
      </c>
      <c r="K983" s="11">
        <f t="shared" si="40"/>
        <v>0</v>
      </c>
      <c r="L983" s="12" t="str">
        <f t="shared" si="41"/>
        <v xml:space="preserve"> </v>
      </c>
      <c r="N983" s="10">
        <f>IF($C$4="", SUMIFS('무신사 메타 광고'!$X:$X, '무신사 메타 광고'!$D:$D, $B983),SUMIFS('무신사 메타 광고'!$X:$X,'무신사 메타 광고'!I:I,$C$4,'무신사 메타 광고'!D:D,$B983))</f>
        <v>0</v>
      </c>
      <c r="O983" s="11">
        <f t="shared" si="42"/>
        <v>0</v>
      </c>
      <c r="R983" s="13"/>
      <c r="S983" s="10">
        <f>IF($S$4="", SUMIFS('무신사 메타 광고'!$L:$L, '무신사 메타 광고'!$C:$C, $R983),SUMIFS('무신사 메타 광고'!L:L,'무신사 메타 광고'!$I:$I,$S$4,'무신사 메타 광고'!$C:$C,$R983))</f>
        <v>0</v>
      </c>
      <c r="T983" s="10">
        <f>IF($S$4="", SUMIFS('무신사 메타 광고'!$V:$V, '무신사 메타 광고'!$C:$C, $R983),SUMIFS('무신사 메타 광고'!$V:$V,'무신사 메타 광고'!$I:$I,$S$4,'무신사 메타 광고'!$C:$C,$R983))</f>
        <v>0</v>
      </c>
      <c r="U983" s="11">
        <f t="shared" si="43"/>
        <v>0</v>
      </c>
      <c r="V983" s="12" t="str">
        <f t="shared" si="47"/>
        <v xml:space="preserve"> </v>
      </c>
      <c r="W983" s="10">
        <f>IF($S$4="", SUMIFS('무신사 메타 광고'!$K:$K, '무신사 메타 광고'!$C:$C, $R983),SUMIFS('무신사 메타 광고'!$K:$K,'무신사 메타 광고'!$I:$I,$S$4,'무신사 메타 광고'!$C:$C,$R983))</f>
        <v>0</v>
      </c>
      <c r="X983" s="10">
        <f>IF($S$4="", SUMIFS('무신사 메타 광고'!$N:$N, '무신사 메타 광고'!$C:$C, $R983),SUMIFS('무신사 메타 광고'!$N:$N,'무신사 메타 광고'!$I:$I,$S$4,'무신사 메타 광고'!$C:$C,$R983))</f>
        <v>0</v>
      </c>
      <c r="Y983" s="11">
        <f t="shared" si="44"/>
        <v>0</v>
      </c>
      <c r="Z983" s="12" t="str">
        <f t="shared" si="48"/>
        <v xml:space="preserve"> </v>
      </c>
      <c r="AB983" s="10">
        <f>IF($S$4="", SUMIFS('무신사 메타 광고'!$X:$X, '무신사 메타 광고'!$C:$C, $R983),SUMIFS('무신사 메타 광고'!$X:$X,'무신사 메타 광고'!$I:$I,$S$4,'무신사 메타 광고'!$C:$C,$R983))</f>
        <v>0</v>
      </c>
      <c r="AC983" s="11">
        <f t="shared" si="45"/>
        <v>0</v>
      </c>
    </row>
    <row r="984" spans="2:29">
      <c r="B984" s="9"/>
      <c r="C984" s="10">
        <f>IF($C$4="", SUMIFS('무신사 메타 광고'!$L:$L, '무신사 메타 광고'!$D:$D, $B984), SUMIFS('무신사 메타 광고'!$L:$L, '무신사 메타 광고'!$I:$I, $C$4, '무신사 메타 광고'!$D:$D, $B984))</f>
        <v>0</v>
      </c>
      <c r="D984" s="10">
        <f>IF($C$4="", SUMIFS('무신사 메타 광고'!$V:$V, '무신사 메타 광고'!$D:$D, $B984), SUMIFS('무신사 메타 광고'!$V:$V,'무신사 메타 광고'!$I:$I,$C$4,'무신사 메타 광고'!$D:$D,$B984))</f>
        <v>0</v>
      </c>
      <c r="E984" s="11">
        <f t="shared" si="38"/>
        <v>0</v>
      </c>
      <c r="F984" s="12" t="str">
        <f t="shared" si="46"/>
        <v xml:space="preserve"> </v>
      </c>
      <c r="G984" s="10">
        <f>IF($C$4="", SUMIFS('무신사 메타 광고'!$K:$K, '무신사 메타 광고'!$D:$D, $B984), SUMIFS('무신사 메타 광고'!$K:$K,'무신사 메타 광고'!$I:$I,$C$4,'무신사 메타 광고'!D:D,$B984))</f>
        <v>0</v>
      </c>
      <c r="H984" s="10">
        <f>IF($C$4="", SUMIFS('무신사 메타 광고'!$N:$N, '무신사 메타 광고'!$D:$D, $B984),SUMIFS('무신사 메타 광고'!$N:$N,'무신사 메타 광고'!$I:$I,$C$4,'무신사 메타 광고'!$D:$D,$B984))</f>
        <v>0</v>
      </c>
      <c r="I984" s="10">
        <f>IF($C$4="", SUMIFS('무신사 메타 광고'!$U:$U, '무신사 메타 광고'!$D:$D, $B984),SUMIFS('무신사 메타 광고'!$U:$U,'무신사 메타 광고'!$I:$I,$C$4,'무신사 메타 광고'!$D:$D,$B984))</f>
        <v>0</v>
      </c>
      <c r="J984" s="11">
        <f t="shared" si="39"/>
        <v>0</v>
      </c>
      <c r="K984" s="11">
        <f t="shared" si="40"/>
        <v>0</v>
      </c>
      <c r="L984" s="12" t="str">
        <f t="shared" si="41"/>
        <v xml:space="preserve"> </v>
      </c>
      <c r="N984" s="10">
        <f>IF($C$4="", SUMIFS('무신사 메타 광고'!$X:$X, '무신사 메타 광고'!$D:$D, $B984),SUMIFS('무신사 메타 광고'!$X:$X,'무신사 메타 광고'!I:I,$C$4,'무신사 메타 광고'!D:D,$B984))</f>
        <v>0</v>
      </c>
      <c r="O984" s="11">
        <f t="shared" si="42"/>
        <v>0</v>
      </c>
      <c r="R984" s="13"/>
      <c r="S984" s="10">
        <f>IF($S$4="", SUMIFS('무신사 메타 광고'!$L:$L, '무신사 메타 광고'!$C:$C, $R984),SUMIFS('무신사 메타 광고'!L:L,'무신사 메타 광고'!$I:$I,$S$4,'무신사 메타 광고'!$C:$C,$R984))</f>
        <v>0</v>
      </c>
      <c r="T984" s="10">
        <f>IF($S$4="", SUMIFS('무신사 메타 광고'!$V:$V, '무신사 메타 광고'!$C:$C, $R984),SUMIFS('무신사 메타 광고'!$V:$V,'무신사 메타 광고'!$I:$I,$S$4,'무신사 메타 광고'!$C:$C,$R984))</f>
        <v>0</v>
      </c>
      <c r="U984" s="11">
        <f t="shared" si="43"/>
        <v>0</v>
      </c>
      <c r="V984" s="12" t="str">
        <f t="shared" si="47"/>
        <v xml:space="preserve"> </v>
      </c>
      <c r="W984" s="10">
        <f>IF($S$4="", SUMIFS('무신사 메타 광고'!$K:$K, '무신사 메타 광고'!$C:$C, $R984),SUMIFS('무신사 메타 광고'!$K:$K,'무신사 메타 광고'!$I:$I,$S$4,'무신사 메타 광고'!$C:$C,$R984))</f>
        <v>0</v>
      </c>
      <c r="X984" s="10">
        <f>IF($S$4="", SUMIFS('무신사 메타 광고'!$N:$N, '무신사 메타 광고'!$C:$C, $R984),SUMIFS('무신사 메타 광고'!$N:$N,'무신사 메타 광고'!$I:$I,$S$4,'무신사 메타 광고'!$C:$C,$R984))</f>
        <v>0</v>
      </c>
      <c r="Y984" s="11">
        <f t="shared" si="44"/>
        <v>0</v>
      </c>
      <c r="Z984" s="12" t="str">
        <f t="shared" si="48"/>
        <v xml:space="preserve"> </v>
      </c>
      <c r="AB984" s="10">
        <f>IF($S$4="", SUMIFS('무신사 메타 광고'!$X:$X, '무신사 메타 광고'!$C:$C, $R984),SUMIFS('무신사 메타 광고'!$X:$X,'무신사 메타 광고'!$I:$I,$S$4,'무신사 메타 광고'!$C:$C,$R984))</f>
        <v>0</v>
      </c>
      <c r="AC984" s="11">
        <f t="shared" si="45"/>
        <v>0</v>
      </c>
    </row>
    <row r="985" spans="2:29">
      <c r="B985" s="9"/>
      <c r="C985" s="10">
        <f>IF($C$4="", SUMIFS('무신사 메타 광고'!$L:$L, '무신사 메타 광고'!$D:$D, $B985), SUMIFS('무신사 메타 광고'!$L:$L, '무신사 메타 광고'!$I:$I, $C$4, '무신사 메타 광고'!$D:$D, $B985))</f>
        <v>0</v>
      </c>
      <c r="D985" s="10">
        <f>IF($C$4="", SUMIFS('무신사 메타 광고'!$V:$V, '무신사 메타 광고'!$D:$D, $B985), SUMIFS('무신사 메타 광고'!$V:$V,'무신사 메타 광고'!$I:$I,$C$4,'무신사 메타 광고'!$D:$D,$B985))</f>
        <v>0</v>
      </c>
      <c r="E985" s="11">
        <f t="shared" si="38"/>
        <v>0</v>
      </c>
      <c r="F985" s="12" t="str">
        <f t="shared" si="46"/>
        <v xml:space="preserve"> </v>
      </c>
      <c r="G985" s="10">
        <f>IF($C$4="", SUMIFS('무신사 메타 광고'!$K:$K, '무신사 메타 광고'!$D:$D, $B985), SUMIFS('무신사 메타 광고'!$K:$K,'무신사 메타 광고'!$I:$I,$C$4,'무신사 메타 광고'!D:D,$B985))</f>
        <v>0</v>
      </c>
      <c r="H985" s="10">
        <f>IF($C$4="", SUMIFS('무신사 메타 광고'!$N:$N, '무신사 메타 광고'!$D:$D, $B985),SUMIFS('무신사 메타 광고'!$N:$N,'무신사 메타 광고'!$I:$I,$C$4,'무신사 메타 광고'!$D:$D,$B985))</f>
        <v>0</v>
      </c>
      <c r="I985" s="10">
        <f>IF($C$4="", SUMIFS('무신사 메타 광고'!$U:$U, '무신사 메타 광고'!$D:$D, $B985),SUMIFS('무신사 메타 광고'!$U:$U,'무신사 메타 광고'!$I:$I,$C$4,'무신사 메타 광고'!$D:$D,$B985))</f>
        <v>0</v>
      </c>
      <c r="J985" s="11">
        <f t="shared" si="39"/>
        <v>0</v>
      </c>
      <c r="K985" s="11">
        <f t="shared" si="40"/>
        <v>0</v>
      </c>
      <c r="L985" s="12" t="str">
        <f t="shared" si="41"/>
        <v xml:space="preserve"> </v>
      </c>
      <c r="N985" s="10">
        <f>IF($C$4="", SUMIFS('무신사 메타 광고'!$X:$X, '무신사 메타 광고'!$D:$D, $B985),SUMIFS('무신사 메타 광고'!$X:$X,'무신사 메타 광고'!I:I,$C$4,'무신사 메타 광고'!D:D,$B985))</f>
        <v>0</v>
      </c>
      <c r="O985" s="11">
        <f t="shared" si="42"/>
        <v>0</v>
      </c>
      <c r="R985" s="13"/>
      <c r="S985" s="10">
        <f>IF($S$4="", SUMIFS('무신사 메타 광고'!$L:$L, '무신사 메타 광고'!$C:$C, $R985),SUMIFS('무신사 메타 광고'!L:L,'무신사 메타 광고'!$I:$I,$S$4,'무신사 메타 광고'!$C:$C,$R985))</f>
        <v>0</v>
      </c>
      <c r="T985" s="10">
        <f>IF($S$4="", SUMIFS('무신사 메타 광고'!$V:$V, '무신사 메타 광고'!$C:$C, $R985),SUMIFS('무신사 메타 광고'!$V:$V,'무신사 메타 광고'!$I:$I,$S$4,'무신사 메타 광고'!$C:$C,$R985))</f>
        <v>0</v>
      </c>
      <c r="U985" s="11">
        <f t="shared" si="43"/>
        <v>0</v>
      </c>
      <c r="V985" s="12" t="str">
        <f t="shared" si="47"/>
        <v xml:space="preserve"> </v>
      </c>
      <c r="W985" s="10">
        <f>IF($S$4="", SUMIFS('무신사 메타 광고'!$K:$K, '무신사 메타 광고'!$C:$C, $R985),SUMIFS('무신사 메타 광고'!$K:$K,'무신사 메타 광고'!$I:$I,$S$4,'무신사 메타 광고'!$C:$C,$R985))</f>
        <v>0</v>
      </c>
      <c r="X985" s="10">
        <f>IF($S$4="", SUMIFS('무신사 메타 광고'!$N:$N, '무신사 메타 광고'!$C:$C, $R985),SUMIFS('무신사 메타 광고'!$N:$N,'무신사 메타 광고'!$I:$I,$S$4,'무신사 메타 광고'!$C:$C,$R985))</f>
        <v>0</v>
      </c>
      <c r="Y985" s="11">
        <f t="shared" si="44"/>
        <v>0</v>
      </c>
      <c r="Z985" s="12" t="str">
        <f t="shared" si="48"/>
        <v xml:space="preserve"> </v>
      </c>
      <c r="AB985" s="10">
        <f>IF($S$4="", SUMIFS('무신사 메타 광고'!$X:$X, '무신사 메타 광고'!$C:$C, $R985),SUMIFS('무신사 메타 광고'!$X:$X,'무신사 메타 광고'!$I:$I,$S$4,'무신사 메타 광고'!$C:$C,$R985))</f>
        <v>0</v>
      </c>
      <c r="AC985" s="11">
        <f t="shared" si="45"/>
        <v>0</v>
      </c>
    </row>
    <row r="986" spans="2:29">
      <c r="B986" s="9"/>
      <c r="C986" s="10">
        <f>IF($C$4="", SUMIFS('무신사 메타 광고'!$L:$L, '무신사 메타 광고'!$D:$D, $B986), SUMIFS('무신사 메타 광고'!$L:$L, '무신사 메타 광고'!$I:$I, $C$4, '무신사 메타 광고'!$D:$D, $B986))</f>
        <v>0</v>
      </c>
      <c r="D986" s="10">
        <f>IF($C$4="", SUMIFS('무신사 메타 광고'!$V:$V, '무신사 메타 광고'!$D:$D, $B986), SUMIFS('무신사 메타 광고'!$V:$V,'무신사 메타 광고'!$I:$I,$C$4,'무신사 메타 광고'!$D:$D,$B986))</f>
        <v>0</v>
      </c>
      <c r="E986" s="11">
        <f t="shared" si="38"/>
        <v>0</v>
      </c>
      <c r="F986" s="12" t="str">
        <f t="shared" si="46"/>
        <v xml:space="preserve"> </v>
      </c>
      <c r="G986" s="10">
        <f>IF($C$4="", SUMIFS('무신사 메타 광고'!$K:$K, '무신사 메타 광고'!$D:$D, $B986), SUMIFS('무신사 메타 광고'!$K:$K,'무신사 메타 광고'!$I:$I,$C$4,'무신사 메타 광고'!D:D,$B986))</f>
        <v>0</v>
      </c>
      <c r="H986" s="10">
        <f>IF($C$4="", SUMIFS('무신사 메타 광고'!$N:$N, '무신사 메타 광고'!$D:$D, $B986),SUMIFS('무신사 메타 광고'!$N:$N,'무신사 메타 광고'!$I:$I,$C$4,'무신사 메타 광고'!$D:$D,$B986))</f>
        <v>0</v>
      </c>
      <c r="I986" s="10">
        <f>IF($C$4="", SUMIFS('무신사 메타 광고'!$U:$U, '무신사 메타 광고'!$D:$D, $B986),SUMIFS('무신사 메타 광고'!$U:$U,'무신사 메타 광고'!$I:$I,$C$4,'무신사 메타 광고'!$D:$D,$B986))</f>
        <v>0</v>
      </c>
      <c r="J986" s="11">
        <f t="shared" si="39"/>
        <v>0</v>
      </c>
      <c r="K986" s="11">
        <f t="shared" si="40"/>
        <v>0</v>
      </c>
      <c r="L986" s="12" t="str">
        <f t="shared" si="41"/>
        <v xml:space="preserve"> </v>
      </c>
      <c r="N986" s="10">
        <f>IF($C$4="", SUMIFS('무신사 메타 광고'!$X:$X, '무신사 메타 광고'!$D:$D, $B986),SUMIFS('무신사 메타 광고'!$X:$X,'무신사 메타 광고'!I:I,$C$4,'무신사 메타 광고'!D:D,$B986))</f>
        <v>0</v>
      </c>
      <c r="O986" s="11">
        <f t="shared" si="42"/>
        <v>0</v>
      </c>
      <c r="R986" s="13"/>
      <c r="S986" s="10">
        <f>IF($S$4="", SUMIFS('무신사 메타 광고'!$L:$L, '무신사 메타 광고'!$C:$C, $R986),SUMIFS('무신사 메타 광고'!L:L,'무신사 메타 광고'!$I:$I,$S$4,'무신사 메타 광고'!$C:$C,$R986))</f>
        <v>0</v>
      </c>
      <c r="T986" s="10">
        <f>IF($S$4="", SUMIFS('무신사 메타 광고'!$V:$V, '무신사 메타 광고'!$C:$C, $R986),SUMIFS('무신사 메타 광고'!$V:$V,'무신사 메타 광고'!$I:$I,$S$4,'무신사 메타 광고'!$C:$C,$R986))</f>
        <v>0</v>
      </c>
      <c r="U986" s="11">
        <f t="shared" si="43"/>
        <v>0</v>
      </c>
      <c r="V986" s="12" t="str">
        <f t="shared" si="47"/>
        <v xml:space="preserve"> </v>
      </c>
      <c r="W986" s="10">
        <f>IF($S$4="", SUMIFS('무신사 메타 광고'!$K:$K, '무신사 메타 광고'!$C:$C, $R986),SUMIFS('무신사 메타 광고'!$K:$K,'무신사 메타 광고'!$I:$I,$S$4,'무신사 메타 광고'!$C:$C,$R986))</f>
        <v>0</v>
      </c>
      <c r="X986" s="10">
        <f>IF($S$4="", SUMIFS('무신사 메타 광고'!$N:$N, '무신사 메타 광고'!$C:$C, $R986),SUMIFS('무신사 메타 광고'!$N:$N,'무신사 메타 광고'!$I:$I,$S$4,'무신사 메타 광고'!$C:$C,$R986))</f>
        <v>0</v>
      </c>
      <c r="Y986" s="11">
        <f t="shared" si="44"/>
        <v>0</v>
      </c>
      <c r="Z986" s="12" t="str">
        <f t="shared" si="48"/>
        <v xml:space="preserve"> </v>
      </c>
      <c r="AB986" s="10">
        <f>IF($S$4="", SUMIFS('무신사 메타 광고'!$X:$X, '무신사 메타 광고'!$C:$C, $R986),SUMIFS('무신사 메타 광고'!$X:$X,'무신사 메타 광고'!$I:$I,$S$4,'무신사 메타 광고'!$C:$C,$R986))</f>
        <v>0</v>
      </c>
      <c r="AC986" s="11">
        <f t="shared" si="45"/>
        <v>0</v>
      </c>
    </row>
    <row r="987" spans="2:29">
      <c r="B987" s="9"/>
      <c r="C987" s="10">
        <f>IF($C$4="", SUMIFS('무신사 메타 광고'!$L:$L, '무신사 메타 광고'!$D:$D, $B987), SUMIFS('무신사 메타 광고'!$L:$L, '무신사 메타 광고'!$I:$I, $C$4, '무신사 메타 광고'!$D:$D, $B987))</f>
        <v>0</v>
      </c>
      <c r="D987" s="10">
        <f>IF($C$4="", SUMIFS('무신사 메타 광고'!$V:$V, '무신사 메타 광고'!$D:$D, $B987), SUMIFS('무신사 메타 광고'!$V:$V,'무신사 메타 광고'!$I:$I,$C$4,'무신사 메타 광고'!$D:$D,$B987))</f>
        <v>0</v>
      </c>
      <c r="E987" s="11">
        <f t="shared" si="38"/>
        <v>0</v>
      </c>
      <c r="F987" s="12" t="str">
        <f t="shared" si="46"/>
        <v xml:space="preserve"> </v>
      </c>
      <c r="G987" s="10">
        <f>IF($C$4="", SUMIFS('무신사 메타 광고'!$K:$K, '무신사 메타 광고'!$D:$D, $B987), SUMIFS('무신사 메타 광고'!$K:$K,'무신사 메타 광고'!$I:$I,$C$4,'무신사 메타 광고'!D:D,$B987))</f>
        <v>0</v>
      </c>
      <c r="H987" s="10">
        <f>IF($C$4="", SUMIFS('무신사 메타 광고'!$N:$N, '무신사 메타 광고'!$D:$D, $B987),SUMIFS('무신사 메타 광고'!$N:$N,'무신사 메타 광고'!$I:$I,$C$4,'무신사 메타 광고'!$D:$D,$B987))</f>
        <v>0</v>
      </c>
      <c r="I987" s="10">
        <f>IF($C$4="", SUMIFS('무신사 메타 광고'!$U:$U, '무신사 메타 광고'!$D:$D, $B987),SUMIFS('무신사 메타 광고'!$U:$U,'무신사 메타 광고'!$I:$I,$C$4,'무신사 메타 광고'!$D:$D,$B987))</f>
        <v>0</v>
      </c>
      <c r="J987" s="11">
        <f t="shared" si="39"/>
        <v>0</v>
      </c>
      <c r="K987" s="11">
        <f t="shared" si="40"/>
        <v>0</v>
      </c>
      <c r="L987" s="12" t="str">
        <f t="shared" si="41"/>
        <v xml:space="preserve"> </v>
      </c>
      <c r="N987" s="10">
        <f>IF($C$4="", SUMIFS('무신사 메타 광고'!$X:$X, '무신사 메타 광고'!$D:$D, $B987),SUMIFS('무신사 메타 광고'!$X:$X,'무신사 메타 광고'!I:I,$C$4,'무신사 메타 광고'!D:D,$B987))</f>
        <v>0</v>
      </c>
      <c r="O987" s="11">
        <f t="shared" si="42"/>
        <v>0</v>
      </c>
      <c r="R987" s="13"/>
      <c r="S987" s="10">
        <f>IF($S$4="", SUMIFS('무신사 메타 광고'!$L:$L, '무신사 메타 광고'!$C:$C, $R987),SUMIFS('무신사 메타 광고'!L:L,'무신사 메타 광고'!$I:$I,$S$4,'무신사 메타 광고'!$C:$C,$R987))</f>
        <v>0</v>
      </c>
      <c r="T987" s="10">
        <f>IF($S$4="", SUMIFS('무신사 메타 광고'!$V:$V, '무신사 메타 광고'!$C:$C, $R987),SUMIFS('무신사 메타 광고'!$V:$V,'무신사 메타 광고'!$I:$I,$S$4,'무신사 메타 광고'!$C:$C,$R987))</f>
        <v>0</v>
      </c>
      <c r="U987" s="11">
        <f t="shared" si="43"/>
        <v>0</v>
      </c>
      <c r="V987" s="12" t="str">
        <f t="shared" si="47"/>
        <v xml:space="preserve"> </v>
      </c>
      <c r="W987" s="10">
        <f>IF($S$4="", SUMIFS('무신사 메타 광고'!$K:$K, '무신사 메타 광고'!$C:$C, $R987),SUMIFS('무신사 메타 광고'!$K:$K,'무신사 메타 광고'!$I:$I,$S$4,'무신사 메타 광고'!$C:$C,$R987))</f>
        <v>0</v>
      </c>
      <c r="X987" s="10">
        <f>IF($S$4="", SUMIFS('무신사 메타 광고'!$N:$N, '무신사 메타 광고'!$C:$C, $R987),SUMIFS('무신사 메타 광고'!$N:$N,'무신사 메타 광고'!$I:$I,$S$4,'무신사 메타 광고'!$C:$C,$R987))</f>
        <v>0</v>
      </c>
      <c r="Y987" s="11">
        <f t="shared" si="44"/>
        <v>0</v>
      </c>
      <c r="Z987" s="12" t="str">
        <f t="shared" si="48"/>
        <v xml:space="preserve"> </v>
      </c>
      <c r="AB987" s="10">
        <f>IF($S$4="", SUMIFS('무신사 메타 광고'!$X:$X, '무신사 메타 광고'!$C:$C, $R987),SUMIFS('무신사 메타 광고'!$X:$X,'무신사 메타 광고'!$I:$I,$S$4,'무신사 메타 광고'!$C:$C,$R987))</f>
        <v>0</v>
      </c>
      <c r="AC987" s="11">
        <f t="shared" si="45"/>
        <v>0</v>
      </c>
    </row>
    <row r="988" spans="2:29">
      <c r="B988" s="9"/>
      <c r="C988" s="10">
        <f>IF($C$4="", SUMIFS('무신사 메타 광고'!$L:$L, '무신사 메타 광고'!$D:$D, $B988), SUMIFS('무신사 메타 광고'!$L:$L, '무신사 메타 광고'!$I:$I, $C$4, '무신사 메타 광고'!$D:$D, $B988))</f>
        <v>0</v>
      </c>
      <c r="D988" s="10">
        <f>IF($C$4="", SUMIFS('무신사 메타 광고'!$V:$V, '무신사 메타 광고'!$D:$D, $B988), SUMIFS('무신사 메타 광고'!$V:$V,'무신사 메타 광고'!$I:$I,$C$4,'무신사 메타 광고'!$D:$D,$B988))</f>
        <v>0</v>
      </c>
      <c r="E988" s="11">
        <f t="shared" si="38"/>
        <v>0</v>
      </c>
      <c r="F988" s="12" t="str">
        <f t="shared" si="46"/>
        <v xml:space="preserve"> </v>
      </c>
      <c r="G988" s="10">
        <f>IF($C$4="", SUMIFS('무신사 메타 광고'!$K:$K, '무신사 메타 광고'!$D:$D, $B988), SUMIFS('무신사 메타 광고'!$K:$K,'무신사 메타 광고'!$I:$I,$C$4,'무신사 메타 광고'!D:D,$B988))</f>
        <v>0</v>
      </c>
      <c r="H988" s="10">
        <f>IF($C$4="", SUMIFS('무신사 메타 광고'!$N:$N, '무신사 메타 광고'!$D:$D, $B988),SUMIFS('무신사 메타 광고'!$N:$N,'무신사 메타 광고'!$I:$I,$C$4,'무신사 메타 광고'!$D:$D,$B988))</f>
        <v>0</v>
      </c>
      <c r="I988" s="10">
        <f>IF($C$4="", SUMIFS('무신사 메타 광고'!$U:$U, '무신사 메타 광고'!$D:$D, $B988),SUMIFS('무신사 메타 광고'!$U:$U,'무신사 메타 광고'!$I:$I,$C$4,'무신사 메타 광고'!$D:$D,$B988))</f>
        <v>0</v>
      </c>
      <c r="J988" s="11">
        <f t="shared" si="39"/>
        <v>0</v>
      </c>
      <c r="K988" s="11">
        <f t="shared" si="40"/>
        <v>0</v>
      </c>
      <c r="L988" s="12" t="str">
        <f t="shared" si="41"/>
        <v xml:space="preserve"> </v>
      </c>
      <c r="N988" s="10">
        <f>IF($C$4="", SUMIFS('무신사 메타 광고'!$X:$X, '무신사 메타 광고'!$D:$D, $B988),SUMIFS('무신사 메타 광고'!$X:$X,'무신사 메타 광고'!I:I,$C$4,'무신사 메타 광고'!D:D,$B988))</f>
        <v>0</v>
      </c>
      <c r="O988" s="11">
        <f t="shared" si="42"/>
        <v>0</v>
      </c>
      <c r="R988" s="13"/>
      <c r="S988" s="10">
        <f>IF($S$4="", SUMIFS('무신사 메타 광고'!$L:$L, '무신사 메타 광고'!$C:$C, $R988),SUMIFS('무신사 메타 광고'!L:L,'무신사 메타 광고'!$I:$I,$S$4,'무신사 메타 광고'!$C:$C,$R988))</f>
        <v>0</v>
      </c>
      <c r="T988" s="10">
        <f>IF($S$4="", SUMIFS('무신사 메타 광고'!$V:$V, '무신사 메타 광고'!$C:$C, $R988),SUMIFS('무신사 메타 광고'!$V:$V,'무신사 메타 광고'!$I:$I,$S$4,'무신사 메타 광고'!$C:$C,$R988))</f>
        <v>0</v>
      </c>
      <c r="U988" s="11">
        <f t="shared" si="43"/>
        <v>0</v>
      </c>
      <c r="V988" s="12" t="str">
        <f t="shared" si="47"/>
        <v xml:space="preserve"> </v>
      </c>
      <c r="W988" s="10">
        <f>IF($S$4="", SUMIFS('무신사 메타 광고'!$K:$K, '무신사 메타 광고'!$C:$C, $R988),SUMIFS('무신사 메타 광고'!$K:$K,'무신사 메타 광고'!$I:$I,$S$4,'무신사 메타 광고'!$C:$C,$R988))</f>
        <v>0</v>
      </c>
      <c r="X988" s="10">
        <f>IF($S$4="", SUMIFS('무신사 메타 광고'!$N:$N, '무신사 메타 광고'!$C:$C, $R988),SUMIFS('무신사 메타 광고'!$N:$N,'무신사 메타 광고'!$I:$I,$S$4,'무신사 메타 광고'!$C:$C,$R988))</f>
        <v>0</v>
      </c>
      <c r="Y988" s="11">
        <f t="shared" si="44"/>
        <v>0</v>
      </c>
      <c r="Z988" s="12" t="str">
        <f t="shared" si="48"/>
        <v xml:space="preserve"> </v>
      </c>
      <c r="AB988" s="10">
        <f>IF($S$4="", SUMIFS('무신사 메타 광고'!$X:$X, '무신사 메타 광고'!$C:$C, $R988),SUMIFS('무신사 메타 광고'!$X:$X,'무신사 메타 광고'!$I:$I,$S$4,'무신사 메타 광고'!$C:$C,$R988))</f>
        <v>0</v>
      </c>
      <c r="AC988" s="11">
        <f t="shared" si="45"/>
        <v>0</v>
      </c>
    </row>
    <row r="989" spans="2:29">
      <c r="B989" s="9"/>
      <c r="C989" s="10">
        <f>IF($C$4="", SUMIFS('무신사 메타 광고'!$L:$L, '무신사 메타 광고'!$D:$D, $B989), SUMIFS('무신사 메타 광고'!$L:$L, '무신사 메타 광고'!$I:$I, $C$4, '무신사 메타 광고'!$D:$D, $B989))</f>
        <v>0</v>
      </c>
      <c r="D989" s="10">
        <f>IF($C$4="", SUMIFS('무신사 메타 광고'!$V:$V, '무신사 메타 광고'!$D:$D, $B989), SUMIFS('무신사 메타 광고'!$V:$V,'무신사 메타 광고'!$I:$I,$C$4,'무신사 메타 광고'!$D:$D,$B989))</f>
        <v>0</v>
      </c>
      <c r="E989" s="11">
        <f t="shared" si="38"/>
        <v>0</v>
      </c>
      <c r="F989" s="12" t="str">
        <f t="shared" si="46"/>
        <v xml:space="preserve"> </v>
      </c>
      <c r="G989" s="10">
        <f>IF($C$4="", SUMIFS('무신사 메타 광고'!$K:$K, '무신사 메타 광고'!$D:$D, $B989), SUMIFS('무신사 메타 광고'!$K:$K,'무신사 메타 광고'!$I:$I,$C$4,'무신사 메타 광고'!D:D,$B989))</f>
        <v>0</v>
      </c>
      <c r="H989" s="10">
        <f>IF($C$4="", SUMIFS('무신사 메타 광고'!$N:$N, '무신사 메타 광고'!$D:$D, $B989),SUMIFS('무신사 메타 광고'!$N:$N,'무신사 메타 광고'!$I:$I,$C$4,'무신사 메타 광고'!$D:$D,$B989))</f>
        <v>0</v>
      </c>
      <c r="I989" s="10">
        <f>IF($C$4="", SUMIFS('무신사 메타 광고'!$U:$U, '무신사 메타 광고'!$D:$D, $B989),SUMIFS('무신사 메타 광고'!$U:$U,'무신사 메타 광고'!$I:$I,$C$4,'무신사 메타 광고'!$D:$D,$B989))</f>
        <v>0</v>
      </c>
      <c r="J989" s="11">
        <f t="shared" si="39"/>
        <v>0</v>
      </c>
      <c r="K989" s="11">
        <f t="shared" si="40"/>
        <v>0</v>
      </c>
      <c r="L989" s="12" t="str">
        <f t="shared" si="41"/>
        <v xml:space="preserve"> </v>
      </c>
      <c r="N989" s="10">
        <f>IF($C$4="", SUMIFS('무신사 메타 광고'!$X:$X, '무신사 메타 광고'!$D:$D, $B989),SUMIFS('무신사 메타 광고'!$X:$X,'무신사 메타 광고'!I:I,$C$4,'무신사 메타 광고'!D:D,$B989))</f>
        <v>0</v>
      </c>
      <c r="O989" s="11">
        <f t="shared" si="42"/>
        <v>0</v>
      </c>
      <c r="R989" s="13"/>
      <c r="S989" s="10">
        <f>IF($S$4="", SUMIFS('무신사 메타 광고'!$L:$L, '무신사 메타 광고'!$C:$C, $R989),SUMIFS('무신사 메타 광고'!L:L,'무신사 메타 광고'!$I:$I,$S$4,'무신사 메타 광고'!$C:$C,$R989))</f>
        <v>0</v>
      </c>
      <c r="T989" s="10">
        <f>IF($S$4="", SUMIFS('무신사 메타 광고'!$V:$V, '무신사 메타 광고'!$C:$C, $R989),SUMIFS('무신사 메타 광고'!$V:$V,'무신사 메타 광고'!$I:$I,$S$4,'무신사 메타 광고'!$C:$C,$R989))</f>
        <v>0</v>
      </c>
      <c r="U989" s="11">
        <f t="shared" si="43"/>
        <v>0</v>
      </c>
      <c r="V989" s="12" t="str">
        <f t="shared" si="47"/>
        <v xml:space="preserve"> </v>
      </c>
      <c r="W989" s="10">
        <f>IF($S$4="", SUMIFS('무신사 메타 광고'!$K:$K, '무신사 메타 광고'!$C:$C, $R989),SUMIFS('무신사 메타 광고'!$K:$K,'무신사 메타 광고'!$I:$I,$S$4,'무신사 메타 광고'!$C:$C,$R989))</f>
        <v>0</v>
      </c>
      <c r="X989" s="10">
        <f>IF($S$4="", SUMIFS('무신사 메타 광고'!$N:$N, '무신사 메타 광고'!$C:$C, $R989),SUMIFS('무신사 메타 광고'!$N:$N,'무신사 메타 광고'!$I:$I,$S$4,'무신사 메타 광고'!$C:$C,$R989))</f>
        <v>0</v>
      </c>
      <c r="Y989" s="11">
        <f t="shared" si="44"/>
        <v>0</v>
      </c>
      <c r="Z989" s="12" t="str">
        <f t="shared" si="48"/>
        <v xml:space="preserve"> </v>
      </c>
      <c r="AB989" s="10">
        <f>IF($S$4="", SUMIFS('무신사 메타 광고'!$X:$X, '무신사 메타 광고'!$C:$C, $R989),SUMIFS('무신사 메타 광고'!$X:$X,'무신사 메타 광고'!$I:$I,$S$4,'무신사 메타 광고'!$C:$C,$R989))</f>
        <v>0</v>
      </c>
      <c r="AC989" s="11">
        <f t="shared" si="45"/>
        <v>0</v>
      </c>
    </row>
    <row r="990" spans="2:29">
      <c r="B990" s="9"/>
      <c r="C990" s="10">
        <f>IF($C$4="", SUMIFS('무신사 메타 광고'!$L:$L, '무신사 메타 광고'!$D:$D, $B990), SUMIFS('무신사 메타 광고'!$L:$L, '무신사 메타 광고'!$I:$I, $C$4, '무신사 메타 광고'!$D:$D, $B990))</f>
        <v>0</v>
      </c>
      <c r="D990" s="10">
        <f>IF($C$4="", SUMIFS('무신사 메타 광고'!$V:$V, '무신사 메타 광고'!$D:$D, $B990), SUMIFS('무신사 메타 광고'!$V:$V,'무신사 메타 광고'!$I:$I,$C$4,'무신사 메타 광고'!$D:$D,$B990))</f>
        <v>0</v>
      </c>
      <c r="E990" s="11">
        <f t="shared" si="38"/>
        <v>0</v>
      </c>
      <c r="F990" s="12" t="str">
        <f t="shared" si="46"/>
        <v xml:space="preserve"> </v>
      </c>
      <c r="G990" s="10">
        <f>IF($C$4="", SUMIFS('무신사 메타 광고'!$K:$K, '무신사 메타 광고'!$D:$D, $B990), SUMIFS('무신사 메타 광고'!$K:$K,'무신사 메타 광고'!$I:$I,$C$4,'무신사 메타 광고'!D:D,$B990))</f>
        <v>0</v>
      </c>
      <c r="H990" s="10">
        <f>IF($C$4="", SUMIFS('무신사 메타 광고'!$N:$N, '무신사 메타 광고'!$D:$D, $B990),SUMIFS('무신사 메타 광고'!$N:$N,'무신사 메타 광고'!$I:$I,$C$4,'무신사 메타 광고'!$D:$D,$B990))</f>
        <v>0</v>
      </c>
      <c r="I990" s="10">
        <f>IF($C$4="", SUMIFS('무신사 메타 광고'!$U:$U, '무신사 메타 광고'!$D:$D, $B990),SUMIFS('무신사 메타 광고'!$U:$U,'무신사 메타 광고'!$I:$I,$C$4,'무신사 메타 광고'!$D:$D,$B990))</f>
        <v>0</v>
      </c>
      <c r="J990" s="11">
        <f t="shared" si="39"/>
        <v>0</v>
      </c>
      <c r="K990" s="11">
        <f t="shared" si="40"/>
        <v>0</v>
      </c>
      <c r="L990" s="12" t="str">
        <f t="shared" si="41"/>
        <v xml:space="preserve"> </v>
      </c>
      <c r="N990" s="10">
        <f>IF($C$4="", SUMIFS('무신사 메타 광고'!$X:$X, '무신사 메타 광고'!$D:$D, $B990),SUMIFS('무신사 메타 광고'!$X:$X,'무신사 메타 광고'!I:I,$C$4,'무신사 메타 광고'!D:D,$B990))</f>
        <v>0</v>
      </c>
      <c r="O990" s="11">
        <f t="shared" si="42"/>
        <v>0</v>
      </c>
      <c r="R990" s="13"/>
      <c r="S990" s="10">
        <f>IF($S$4="", SUMIFS('무신사 메타 광고'!$L:$L, '무신사 메타 광고'!$C:$C, $R990),SUMIFS('무신사 메타 광고'!L:L,'무신사 메타 광고'!$I:$I,$S$4,'무신사 메타 광고'!$C:$C,$R990))</f>
        <v>0</v>
      </c>
      <c r="T990" s="10">
        <f>IF($S$4="", SUMIFS('무신사 메타 광고'!$V:$V, '무신사 메타 광고'!$C:$C, $R990),SUMIFS('무신사 메타 광고'!$V:$V,'무신사 메타 광고'!$I:$I,$S$4,'무신사 메타 광고'!$C:$C,$R990))</f>
        <v>0</v>
      </c>
      <c r="U990" s="11">
        <f t="shared" si="43"/>
        <v>0</v>
      </c>
      <c r="V990" s="12" t="str">
        <f t="shared" si="47"/>
        <v xml:space="preserve"> </v>
      </c>
      <c r="W990" s="10">
        <f>IF($S$4="", SUMIFS('무신사 메타 광고'!$K:$K, '무신사 메타 광고'!$C:$C, $R990),SUMIFS('무신사 메타 광고'!$K:$K,'무신사 메타 광고'!$I:$I,$S$4,'무신사 메타 광고'!$C:$C,$R990))</f>
        <v>0</v>
      </c>
      <c r="X990" s="10">
        <f>IF($S$4="", SUMIFS('무신사 메타 광고'!$N:$N, '무신사 메타 광고'!$C:$C, $R990),SUMIFS('무신사 메타 광고'!$N:$N,'무신사 메타 광고'!$I:$I,$S$4,'무신사 메타 광고'!$C:$C,$R990))</f>
        <v>0</v>
      </c>
      <c r="Y990" s="11">
        <f t="shared" si="44"/>
        <v>0</v>
      </c>
      <c r="Z990" s="12" t="str">
        <f t="shared" si="48"/>
        <v xml:space="preserve"> </v>
      </c>
      <c r="AB990" s="10">
        <f>IF($S$4="", SUMIFS('무신사 메타 광고'!$X:$X, '무신사 메타 광고'!$C:$C, $R990),SUMIFS('무신사 메타 광고'!$X:$X,'무신사 메타 광고'!$I:$I,$S$4,'무신사 메타 광고'!$C:$C,$R990))</f>
        <v>0</v>
      </c>
      <c r="AC990" s="11">
        <f t="shared" si="45"/>
        <v>0</v>
      </c>
    </row>
    <row r="991" spans="2:29">
      <c r="B991" s="9"/>
      <c r="C991" s="10">
        <f>IF($C$4="", SUMIFS('무신사 메타 광고'!$L:$L, '무신사 메타 광고'!$D:$D, $B991), SUMIFS('무신사 메타 광고'!$L:$L, '무신사 메타 광고'!$I:$I, $C$4, '무신사 메타 광고'!$D:$D, $B991))</f>
        <v>0</v>
      </c>
      <c r="D991" s="10">
        <f>IF($C$4="", SUMIFS('무신사 메타 광고'!$V:$V, '무신사 메타 광고'!$D:$D, $B991), SUMIFS('무신사 메타 광고'!$V:$V,'무신사 메타 광고'!$I:$I,$C$4,'무신사 메타 광고'!$D:$D,$B991))</f>
        <v>0</v>
      </c>
      <c r="E991" s="11">
        <f t="shared" si="38"/>
        <v>0</v>
      </c>
      <c r="F991" s="12" t="str">
        <f t="shared" si="46"/>
        <v xml:space="preserve"> </v>
      </c>
      <c r="G991" s="10">
        <f>IF($C$4="", SUMIFS('무신사 메타 광고'!$K:$K, '무신사 메타 광고'!$D:$D, $B991), SUMIFS('무신사 메타 광고'!$K:$K,'무신사 메타 광고'!$I:$I,$C$4,'무신사 메타 광고'!D:D,$B991))</f>
        <v>0</v>
      </c>
      <c r="H991" s="10">
        <f>IF($C$4="", SUMIFS('무신사 메타 광고'!$N:$N, '무신사 메타 광고'!$D:$D, $B991),SUMIFS('무신사 메타 광고'!$N:$N,'무신사 메타 광고'!$I:$I,$C$4,'무신사 메타 광고'!$D:$D,$B991))</f>
        <v>0</v>
      </c>
      <c r="I991" s="10">
        <f>IF($C$4="", SUMIFS('무신사 메타 광고'!$U:$U, '무신사 메타 광고'!$D:$D, $B991),SUMIFS('무신사 메타 광고'!$U:$U,'무신사 메타 광고'!$I:$I,$C$4,'무신사 메타 광고'!$D:$D,$B991))</f>
        <v>0</v>
      </c>
      <c r="J991" s="11">
        <f t="shared" si="39"/>
        <v>0</v>
      </c>
      <c r="K991" s="11">
        <f t="shared" si="40"/>
        <v>0</v>
      </c>
      <c r="L991" s="12" t="str">
        <f t="shared" si="41"/>
        <v xml:space="preserve"> </v>
      </c>
      <c r="N991" s="10">
        <f>IF($C$4="", SUMIFS('무신사 메타 광고'!$X:$X, '무신사 메타 광고'!$D:$D, $B991),SUMIFS('무신사 메타 광고'!$X:$X,'무신사 메타 광고'!I:I,$C$4,'무신사 메타 광고'!D:D,$B991))</f>
        <v>0</v>
      </c>
      <c r="O991" s="11">
        <f t="shared" si="42"/>
        <v>0</v>
      </c>
      <c r="R991" s="13"/>
      <c r="S991" s="10">
        <f>IF($S$4="", SUMIFS('무신사 메타 광고'!$L:$L, '무신사 메타 광고'!$C:$C, $R991),SUMIFS('무신사 메타 광고'!L:L,'무신사 메타 광고'!$I:$I,$S$4,'무신사 메타 광고'!$C:$C,$R991))</f>
        <v>0</v>
      </c>
      <c r="T991" s="10">
        <f>IF($S$4="", SUMIFS('무신사 메타 광고'!$V:$V, '무신사 메타 광고'!$C:$C, $R991),SUMIFS('무신사 메타 광고'!$V:$V,'무신사 메타 광고'!$I:$I,$S$4,'무신사 메타 광고'!$C:$C,$R991))</f>
        <v>0</v>
      </c>
      <c r="U991" s="11">
        <f t="shared" si="43"/>
        <v>0</v>
      </c>
      <c r="V991" s="12" t="str">
        <f t="shared" si="47"/>
        <v xml:space="preserve"> </v>
      </c>
      <c r="W991" s="10">
        <f>IF($S$4="", SUMIFS('무신사 메타 광고'!$K:$K, '무신사 메타 광고'!$C:$C, $R991),SUMIFS('무신사 메타 광고'!$K:$K,'무신사 메타 광고'!$I:$I,$S$4,'무신사 메타 광고'!$C:$C,$R991))</f>
        <v>0</v>
      </c>
      <c r="X991" s="10">
        <f>IF($S$4="", SUMIFS('무신사 메타 광고'!$N:$N, '무신사 메타 광고'!$C:$C, $R991),SUMIFS('무신사 메타 광고'!$N:$N,'무신사 메타 광고'!$I:$I,$S$4,'무신사 메타 광고'!$C:$C,$R991))</f>
        <v>0</v>
      </c>
      <c r="Y991" s="11">
        <f t="shared" si="44"/>
        <v>0</v>
      </c>
      <c r="Z991" s="12" t="str">
        <f t="shared" si="48"/>
        <v xml:space="preserve"> </v>
      </c>
      <c r="AB991" s="10">
        <f>IF($S$4="", SUMIFS('무신사 메타 광고'!$X:$X, '무신사 메타 광고'!$C:$C, $R991),SUMIFS('무신사 메타 광고'!$X:$X,'무신사 메타 광고'!$I:$I,$S$4,'무신사 메타 광고'!$C:$C,$R991))</f>
        <v>0</v>
      </c>
      <c r="AC991" s="11">
        <f t="shared" si="45"/>
        <v>0</v>
      </c>
    </row>
    <row r="992" spans="2:29">
      <c r="B992" s="9"/>
      <c r="C992" s="10">
        <f>IF($C$4="", SUMIFS('무신사 메타 광고'!$L:$L, '무신사 메타 광고'!$D:$D, $B992), SUMIFS('무신사 메타 광고'!$L:$L, '무신사 메타 광고'!$I:$I, $C$4, '무신사 메타 광고'!$D:$D, $B992))</f>
        <v>0</v>
      </c>
      <c r="D992" s="10">
        <f>IF($C$4="", SUMIFS('무신사 메타 광고'!$V:$V, '무신사 메타 광고'!$D:$D, $B992), SUMIFS('무신사 메타 광고'!$V:$V,'무신사 메타 광고'!$I:$I,$C$4,'무신사 메타 광고'!$D:$D,$B992))</f>
        <v>0</v>
      </c>
      <c r="E992" s="11">
        <f t="shared" si="38"/>
        <v>0</v>
      </c>
      <c r="F992" s="12" t="str">
        <f t="shared" si="46"/>
        <v xml:space="preserve"> </v>
      </c>
      <c r="G992" s="10">
        <f>IF($C$4="", SUMIFS('무신사 메타 광고'!$K:$K, '무신사 메타 광고'!$D:$D, $B992), SUMIFS('무신사 메타 광고'!$K:$K,'무신사 메타 광고'!$I:$I,$C$4,'무신사 메타 광고'!D:D,$B992))</f>
        <v>0</v>
      </c>
      <c r="H992" s="10">
        <f>IF($C$4="", SUMIFS('무신사 메타 광고'!$N:$N, '무신사 메타 광고'!$D:$D, $B992),SUMIFS('무신사 메타 광고'!$N:$N,'무신사 메타 광고'!$I:$I,$C$4,'무신사 메타 광고'!$D:$D,$B992))</f>
        <v>0</v>
      </c>
      <c r="I992" s="10">
        <f>IF($C$4="", SUMIFS('무신사 메타 광고'!$U:$U, '무신사 메타 광고'!$D:$D, $B992),SUMIFS('무신사 메타 광고'!$U:$U,'무신사 메타 광고'!$I:$I,$C$4,'무신사 메타 광고'!$D:$D,$B992))</f>
        <v>0</v>
      </c>
      <c r="J992" s="11">
        <f t="shared" si="39"/>
        <v>0</v>
      </c>
      <c r="K992" s="11">
        <f t="shared" si="40"/>
        <v>0</v>
      </c>
      <c r="L992" s="12" t="str">
        <f t="shared" si="41"/>
        <v xml:space="preserve"> </v>
      </c>
      <c r="N992" s="10">
        <f>IF($C$4="", SUMIFS('무신사 메타 광고'!$X:$X, '무신사 메타 광고'!$D:$D, $B992),SUMIFS('무신사 메타 광고'!$X:$X,'무신사 메타 광고'!I:I,$C$4,'무신사 메타 광고'!D:D,$B992))</f>
        <v>0</v>
      </c>
      <c r="O992" s="11">
        <f t="shared" si="42"/>
        <v>0</v>
      </c>
      <c r="R992" s="13"/>
      <c r="S992" s="10">
        <f>IF($S$4="", SUMIFS('무신사 메타 광고'!$L:$L, '무신사 메타 광고'!$C:$C, $R992),SUMIFS('무신사 메타 광고'!L:L,'무신사 메타 광고'!$I:$I,$S$4,'무신사 메타 광고'!$C:$C,$R992))</f>
        <v>0</v>
      </c>
      <c r="T992" s="10">
        <f>IF($S$4="", SUMIFS('무신사 메타 광고'!$V:$V, '무신사 메타 광고'!$C:$C, $R992),SUMIFS('무신사 메타 광고'!$V:$V,'무신사 메타 광고'!$I:$I,$S$4,'무신사 메타 광고'!$C:$C,$R992))</f>
        <v>0</v>
      </c>
      <c r="U992" s="11">
        <f t="shared" si="43"/>
        <v>0</v>
      </c>
      <c r="V992" s="12" t="str">
        <f t="shared" si="47"/>
        <v xml:space="preserve"> </v>
      </c>
      <c r="W992" s="10">
        <f>IF($S$4="", SUMIFS('무신사 메타 광고'!$K:$K, '무신사 메타 광고'!$C:$C, $R992),SUMIFS('무신사 메타 광고'!$K:$K,'무신사 메타 광고'!$I:$I,$S$4,'무신사 메타 광고'!$C:$C,$R992))</f>
        <v>0</v>
      </c>
      <c r="X992" s="10">
        <f>IF($S$4="", SUMIFS('무신사 메타 광고'!$N:$N, '무신사 메타 광고'!$C:$C, $R992),SUMIFS('무신사 메타 광고'!$N:$N,'무신사 메타 광고'!$I:$I,$S$4,'무신사 메타 광고'!$C:$C,$R992))</f>
        <v>0</v>
      </c>
      <c r="Y992" s="11">
        <f t="shared" si="44"/>
        <v>0</v>
      </c>
      <c r="Z992" s="12" t="str">
        <f t="shared" si="48"/>
        <v xml:space="preserve"> </v>
      </c>
      <c r="AB992" s="10">
        <f>IF($S$4="", SUMIFS('무신사 메타 광고'!$X:$X, '무신사 메타 광고'!$C:$C, $R992),SUMIFS('무신사 메타 광고'!$X:$X,'무신사 메타 광고'!$I:$I,$S$4,'무신사 메타 광고'!$C:$C,$R992))</f>
        <v>0</v>
      </c>
      <c r="AC992" s="11">
        <f t="shared" si="45"/>
        <v>0</v>
      </c>
    </row>
    <row r="993" spans="2:29">
      <c r="B993" s="9"/>
      <c r="C993" s="10">
        <f>IF($C$4="", SUMIFS('무신사 메타 광고'!$L:$L, '무신사 메타 광고'!$D:$D, $B993), SUMIFS('무신사 메타 광고'!$L:$L, '무신사 메타 광고'!$I:$I, $C$4, '무신사 메타 광고'!$D:$D, $B993))</f>
        <v>0</v>
      </c>
      <c r="D993" s="10">
        <f>IF($C$4="", SUMIFS('무신사 메타 광고'!$V:$V, '무신사 메타 광고'!$D:$D, $B993), SUMIFS('무신사 메타 광고'!$V:$V,'무신사 메타 광고'!$I:$I,$C$4,'무신사 메타 광고'!$D:$D,$B993))</f>
        <v>0</v>
      </c>
      <c r="E993" s="11">
        <f t="shared" si="38"/>
        <v>0</v>
      </c>
      <c r="F993" s="12" t="str">
        <f t="shared" si="46"/>
        <v xml:space="preserve"> </v>
      </c>
      <c r="G993" s="10">
        <f>IF($C$4="", SUMIFS('무신사 메타 광고'!$K:$K, '무신사 메타 광고'!$D:$D, $B993), SUMIFS('무신사 메타 광고'!$K:$K,'무신사 메타 광고'!$I:$I,$C$4,'무신사 메타 광고'!D:D,$B993))</f>
        <v>0</v>
      </c>
      <c r="H993" s="10">
        <f>IF($C$4="", SUMIFS('무신사 메타 광고'!$N:$N, '무신사 메타 광고'!$D:$D, $B993),SUMIFS('무신사 메타 광고'!$N:$N,'무신사 메타 광고'!$I:$I,$C$4,'무신사 메타 광고'!$D:$D,$B993))</f>
        <v>0</v>
      </c>
      <c r="I993" s="10">
        <f>IF($C$4="", SUMIFS('무신사 메타 광고'!$U:$U, '무신사 메타 광고'!$D:$D, $B993),SUMIFS('무신사 메타 광고'!$U:$U,'무신사 메타 광고'!$I:$I,$C$4,'무신사 메타 광고'!$D:$D,$B993))</f>
        <v>0</v>
      </c>
      <c r="J993" s="11">
        <f t="shared" si="39"/>
        <v>0</v>
      </c>
      <c r="K993" s="11">
        <f t="shared" si="40"/>
        <v>0</v>
      </c>
      <c r="L993" s="12" t="str">
        <f t="shared" si="41"/>
        <v xml:space="preserve"> </v>
      </c>
      <c r="N993" s="10">
        <f>IF($C$4="", SUMIFS('무신사 메타 광고'!$X:$X, '무신사 메타 광고'!$D:$D, $B993),SUMIFS('무신사 메타 광고'!$X:$X,'무신사 메타 광고'!I:I,$C$4,'무신사 메타 광고'!D:D,$B993))</f>
        <v>0</v>
      </c>
      <c r="O993" s="11">
        <f t="shared" si="42"/>
        <v>0</v>
      </c>
      <c r="R993" s="13"/>
      <c r="S993" s="10">
        <f>IF($S$4="", SUMIFS('무신사 메타 광고'!$L:$L, '무신사 메타 광고'!$C:$C, $R993),SUMIFS('무신사 메타 광고'!L:L,'무신사 메타 광고'!$I:$I,$S$4,'무신사 메타 광고'!$C:$C,$R993))</f>
        <v>0</v>
      </c>
      <c r="T993" s="10">
        <f>IF($S$4="", SUMIFS('무신사 메타 광고'!$V:$V, '무신사 메타 광고'!$C:$C, $R993),SUMIFS('무신사 메타 광고'!$V:$V,'무신사 메타 광고'!$I:$I,$S$4,'무신사 메타 광고'!$C:$C,$R993))</f>
        <v>0</v>
      </c>
      <c r="U993" s="11">
        <f t="shared" si="43"/>
        <v>0</v>
      </c>
      <c r="V993" s="12" t="str">
        <f t="shared" si="47"/>
        <v xml:space="preserve"> </v>
      </c>
      <c r="W993" s="10">
        <f>IF($S$4="", SUMIFS('무신사 메타 광고'!$K:$K, '무신사 메타 광고'!$C:$C, $R993),SUMIFS('무신사 메타 광고'!$K:$K,'무신사 메타 광고'!$I:$I,$S$4,'무신사 메타 광고'!$C:$C,$R993))</f>
        <v>0</v>
      </c>
      <c r="X993" s="10">
        <f>IF($S$4="", SUMIFS('무신사 메타 광고'!$N:$N, '무신사 메타 광고'!$C:$C, $R993),SUMIFS('무신사 메타 광고'!$N:$N,'무신사 메타 광고'!$I:$I,$S$4,'무신사 메타 광고'!$C:$C,$R993))</f>
        <v>0</v>
      </c>
      <c r="Y993" s="11">
        <f t="shared" si="44"/>
        <v>0</v>
      </c>
      <c r="Z993" s="12" t="str">
        <f t="shared" si="48"/>
        <v xml:space="preserve"> </v>
      </c>
      <c r="AB993" s="10">
        <f>IF($S$4="", SUMIFS('무신사 메타 광고'!$X:$X, '무신사 메타 광고'!$C:$C, $R993),SUMIFS('무신사 메타 광고'!$X:$X,'무신사 메타 광고'!$I:$I,$S$4,'무신사 메타 광고'!$C:$C,$R993))</f>
        <v>0</v>
      </c>
      <c r="AC993" s="11">
        <f t="shared" si="45"/>
        <v>0</v>
      </c>
    </row>
    <row r="994" spans="2:29">
      <c r="B994" s="9"/>
      <c r="C994" s="10">
        <f>IF($C$4="", SUMIFS('무신사 메타 광고'!$L:$L, '무신사 메타 광고'!$D:$D, $B994), SUMIFS('무신사 메타 광고'!$L:$L, '무신사 메타 광고'!$I:$I, $C$4, '무신사 메타 광고'!$D:$D, $B994))</f>
        <v>0</v>
      </c>
      <c r="D994" s="10">
        <f>IF($C$4="", SUMIFS('무신사 메타 광고'!$V:$V, '무신사 메타 광고'!$D:$D, $B994), SUMIFS('무신사 메타 광고'!$V:$V,'무신사 메타 광고'!$I:$I,$C$4,'무신사 메타 광고'!$D:$D,$B994))</f>
        <v>0</v>
      </c>
      <c r="E994" s="11">
        <f t="shared" si="38"/>
        <v>0</v>
      </c>
      <c r="F994" s="12" t="str">
        <f t="shared" si="46"/>
        <v xml:space="preserve"> </v>
      </c>
      <c r="G994" s="10">
        <f>IF($C$4="", SUMIFS('무신사 메타 광고'!$K:$K, '무신사 메타 광고'!$D:$D, $B994), SUMIFS('무신사 메타 광고'!$K:$K,'무신사 메타 광고'!$I:$I,$C$4,'무신사 메타 광고'!D:D,$B994))</f>
        <v>0</v>
      </c>
      <c r="H994" s="10">
        <f>IF($C$4="", SUMIFS('무신사 메타 광고'!$N:$N, '무신사 메타 광고'!$D:$D, $B994),SUMIFS('무신사 메타 광고'!$N:$N,'무신사 메타 광고'!$I:$I,$C$4,'무신사 메타 광고'!$D:$D,$B994))</f>
        <v>0</v>
      </c>
      <c r="I994" s="10">
        <f>IF($C$4="", SUMIFS('무신사 메타 광고'!$U:$U, '무신사 메타 광고'!$D:$D, $B994),SUMIFS('무신사 메타 광고'!$U:$U,'무신사 메타 광고'!$I:$I,$C$4,'무신사 메타 광고'!$D:$D,$B994))</f>
        <v>0</v>
      </c>
      <c r="J994" s="11">
        <f t="shared" si="39"/>
        <v>0</v>
      </c>
      <c r="K994" s="11">
        <f t="shared" si="40"/>
        <v>0</v>
      </c>
      <c r="L994" s="12" t="str">
        <f t="shared" si="41"/>
        <v xml:space="preserve"> </v>
      </c>
      <c r="N994" s="10">
        <f>IF($C$4="", SUMIFS('무신사 메타 광고'!$X:$X, '무신사 메타 광고'!$D:$D, $B994),SUMIFS('무신사 메타 광고'!$X:$X,'무신사 메타 광고'!I:I,$C$4,'무신사 메타 광고'!D:D,$B994))</f>
        <v>0</v>
      </c>
      <c r="O994" s="11">
        <f t="shared" si="42"/>
        <v>0</v>
      </c>
      <c r="R994" s="13"/>
      <c r="S994" s="10">
        <f>IF($S$4="", SUMIFS('무신사 메타 광고'!$L:$L, '무신사 메타 광고'!$C:$C, $R994),SUMIFS('무신사 메타 광고'!L:L,'무신사 메타 광고'!$I:$I,$S$4,'무신사 메타 광고'!$C:$C,$R994))</f>
        <v>0</v>
      </c>
      <c r="T994" s="10">
        <f>IF($S$4="", SUMIFS('무신사 메타 광고'!$V:$V, '무신사 메타 광고'!$C:$C, $R994),SUMIFS('무신사 메타 광고'!$V:$V,'무신사 메타 광고'!$I:$I,$S$4,'무신사 메타 광고'!$C:$C,$R994))</f>
        <v>0</v>
      </c>
      <c r="U994" s="11">
        <f t="shared" si="43"/>
        <v>0</v>
      </c>
      <c r="V994" s="12" t="str">
        <f t="shared" si="47"/>
        <v xml:space="preserve"> </v>
      </c>
      <c r="W994" s="10">
        <f>IF($S$4="", SUMIFS('무신사 메타 광고'!$K:$K, '무신사 메타 광고'!$C:$C, $R994),SUMIFS('무신사 메타 광고'!$K:$K,'무신사 메타 광고'!$I:$I,$S$4,'무신사 메타 광고'!$C:$C,$R994))</f>
        <v>0</v>
      </c>
      <c r="X994" s="10">
        <f>IF($S$4="", SUMIFS('무신사 메타 광고'!$N:$N, '무신사 메타 광고'!$C:$C, $R994),SUMIFS('무신사 메타 광고'!$N:$N,'무신사 메타 광고'!$I:$I,$S$4,'무신사 메타 광고'!$C:$C,$R994))</f>
        <v>0</v>
      </c>
      <c r="Y994" s="11">
        <f t="shared" si="44"/>
        <v>0</v>
      </c>
      <c r="Z994" s="12" t="str">
        <f t="shared" si="48"/>
        <v xml:space="preserve"> </v>
      </c>
      <c r="AB994" s="10">
        <f>IF($S$4="", SUMIFS('무신사 메타 광고'!$X:$X, '무신사 메타 광고'!$C:$C, $R994),SUMIFS('무신사 메타 광고'!$X:$X,'무신사 메타 광고'!$I:$I,$S$4,'무신사 메타 광고'!$C:$C,$R994))</f>
        <v>0</v>
      </c>
      <c r="AC994" s="11">
        <f t="shared" si="45"/>
        <v>0</v>
      </c>
    </row>
    <row r="995" spans="2:29">
      <c r="B995" s="9"/>
      <c r="C995" s="10">
        <f>IF($C$4="", SUMIFS('무신사 메타 광고'!$L:$L, '무신사 메타 광고'!$D:$D, $B995), SUMIFS('무신사 메타 광고'!$L:$L, '무신사 메타 광고'!$I:$I, $C$4, '무신사 메타 광고'!$D:$D, $B995))</f>
        <v>0</v>
      </c>
      <c r="D995" s="10">
        <f>IF($C$4="", SUMIFS('무신사 메타 광고'!$V:$V, '무신사 메타 광고'!$D:$D, $B995), SUMIFS('무신사 메타 광고'!$V:$V,'무신사 메타 광고'!$I:$I,$C$4,'무신사 메타 광고'!$D:$D,$B995))</f>
        <v>0</v>
      </c>
      <c r="E995" s="11">
        <f t="shared" si="38"/>
        <v>0</v>
      </c>
      <c r="F995" s="12" t="str">
        <f t="shared" si="46"/>
        <v xml:space="preserve"> </v>
      </c>
      <c r="G995" s="10">
        <f>IF($C$4="", SUMIFS('무신사 메타 광고'!$K:$K, '무신사 메타 광고'!$D:$D, $B995), SUMIFS('무신사 메타 광고'!$K:$K,'무신사 메타 광고'!$I:$I,$C$4,'무신사 메타 광고'!D:D,$B995))</f>
        <v>0</v>
      </c>
      <c r="H995" s="10">
        <f>IF($C$4="", SUMIFS('무신사 메타 광고'!$N:$N, '무신사 메타 광고'!$D:$D, $B995),SUMIFS('무신사 메타 광고'!$N:$N,'무신사 메타 광고'!$I:$I,$C$4,'무신사 메타 광고'!$D:$D,$B995))</f>
        <v>0</v>
      </c>
      <c r="I995" s="10">
        <f>IF($C$4="", SUMIFS('무신사 메타 광고'!$U:$U, '무신사 메타 광고'!$D:$D, $B995),SUMIFS('무신사 메타 광고'!$U:$U,'무신사 메타 광고'!$I:$I,$C$4,'무신사 메타 광고'!$D:$D,$B995))</f>
        <v>0</v>
      </c>
      <c r="J995" s="11">
        <f t="shared" si="39"/>
        <v>0</v>
      </c>
      <c r="K995" s="11">
        <f t="shared" si="40"/>
        <v>0</v>
      </c>
      <c r="L995" s="12" t="str">
        <f t="shared" si="41"/>
        <v xml:space="preserve"> </v>
      </c>
      <c r="N995" s="10">
        <f>IF($C$4="", SUMIFS('무신사 메타 광고'!$X:$X, '무신사 메타 광고'!$D:$D, $B995),SUMIFS('무신사 메타 광고'!$X:$X,'무신사 메타 광고'!I:I,$C$4,'무신사 메타 광고'!D:D,$B995))</f>
        <v>0</v>
      </c>
      <c r="O995" s="11">
        <f t="shared" si="42"/>
        <v>0</v>
      </c>
      <c r="R995" s="13"/>
      <c r="S995" s="10">
        <f>IF($S$4="", SUMIFS('무신사 메타 광고'!$L:$L, '무신사 메타 광고'!$C:$C, $R995),SUMIFS('무신사 메타 광고'!L:L,'무신사 메타 광고'!$I:$I,$S$4,'무신사 메타 광고'!$C:$C,$R995))</f>
        <v>0</v>
      </c>
      <c r="T995" s="10">
        <f>IF($S$4="", SUMIFS('무신사 메타 광고'!$V:$V, '무신사 메타 광고'!$C:$C, $R995),SUMIFS('무신사 메타 광고'!$V:$V,'무신사 메타 광고'!$I:$I,$S$4,'무신사 메타 광고'!$C:$C,$R995))</f>
        <v>0</v>
      </c>
      <c r="U995" s="11">
        <f t="shared" si="43"/>
        <v>0</v>
      </c>
      <c r="V995" s="12" t="str">
        <f t="shared" si="47"/>
        <v xml:space="preserve"> </v>
      </c>
      <c r="W995" s="10">
        <f>IF($S$4="", SUMIFS('무신사 메타 광고'!$K:$K, '무신사 메타 광고'!$C:$C, $R995),SUMIFS('무신사 메타 광고'!$K:$K,'무신사 메타 광고'!$I:$I,$S$4,'무신사 메타 광고'!$C:$C,$R995))</f>
        <v>0</v>
      </c>
      <c r="X995" s="10">
        <f>IF($S$4="", SUMIFS('무신사 메타 광고'!$N:$N, '무신사 메타 광고'!$C:$C, $R995),SUMIFS('무신사 메타 광고'!$N:$N,'무신사 메타 광고'!$I:$I,$S$4,'무신사 메타 광고'!$C:$C,$R995))</f>
        <v>0</v>
      </c>
      <c r="Y995" s="11">
        <f t="shared" si="44"/>
        <v>0</v>
      </c>
      <c r="Z995" s="12" t="str">
        <f t="shared" si="48"/>
        <v xml:space="preserve"> </v>
      </c>
      <c r="AB995" s="10">
        <f>IF($S$4="", SUMIFS('무신사 메타 광고'!$X:$X, '무신사 메타 광고'!$C:$C, $R995),SUMIFS('무신사 메타 광고'!$X:$X,'무신사 메타 광고'!$I:$I,$S$4,'무신사 메타 광고'!$C:$C,$R995))</f>
        <v>0</v>
      </c>
      <c r="AC995" s="11">
        <f t="shared" si="45"/>
        <v>0</v>
      </c>
    </row>
    <row r="996" spans="2:29">
      <c r="B996" s="9"/>
      <c r="C996" s="10">
        <f>IF($C$4="", SUMIFS('무신사 메타 광고'!$L:$L, '무신사 메타 광고'!$D:$D, $B996), SUMIFS('무신사 메타 광고'!$L:$L, '무신사 메타 광고'!$I:$I, $C$4, '무신사 메타 광고'!$D:$D, $B996))</f>
        <v>0</v>
      </c>
      <c r="D996" s="10">
        <f>IF($C$4="", SUMIFS('무신사 메타 광고'!$V:$V, '무신사 메타 광고'!$D:$D, $B996), SUMIFS('무신사 메타 광고'!$V:$V,'무신사 메타 광고'!$I:$I,$C$4,'무신사 메타 광고'!$D:$D,$B996))</f>
        <v>0</v>
      </c>
      <c r="E996" s="11">
        <f t="shared" si="38"/>
        <v>0</v>
      </c>
      <c r="F996" s="12" t="str">
        <f t="shared" si="46"/>
        <v xml:space="preserve"> </v>
      </c>
      <c r="G996" s="10">
        <f>IF($C$4="", SUMIFS('무신사 메타 광고'!$K:$K, '무신사 메타 광고'!$D:$D, $B996), SUMIFS('무신사 메타 광고'!$K:$K,'무신사 메타 광고'!$I:$I,$C$4,'무신사 메타 광고'!D:D,$B996))</f>
        <v>0</v>
      </c>
      <c r="H996" s="10">
        <f>IF($C$4="", SUMIFS('무신사 메타 광고'!$N:$N, '무신사 메타 광고'!$D:$D, $B996),SUMIFS('무신사 메타 광고'!$N:$N,'무신사 메타 광고'!$I:$I,$C$4,'무신사 메타 광고'!$D:$D,$B996))</f>
        <v>0</v>
      </c>
      <c r="I996" s="10">
        <f>IF($C$4="", SUMIFS('무신사 메타 광고'!$U:$U, '무신사 메타 광고'!$D:$D, $B996),SUMIFS('무신사 메타 광고'!$U:$U,'무신사 메타 광고'!$I:$I,$C$4,'무신사 메타 광고'!$D:$D,$B996))</f>
        <v>0</v>
      </c>
      <c r="J996" s="11">
        <f t="shared" si="39"/>
        <v>0</v>
      </c>
      <c r="K996" s="11">
        <f t="shared" si="40"/>
        <v>0</v>
      </c>
      <c r="L996" s="12" t="str">
        <f t="shared" si="41"/>
        <v xml:space="preserve"> </v>
      </c>
      <c r="N996" s="10">
        <f>IF($C$4="", SUMIFS('무신사 메타 광고'!$X:$X, '무신사 메타 광고'!$D:$D, $B996),SUMIFS('무신사 메타 광고'!$X:$X,'무신사 메타 광고'!I:I,$C$4,'무신사 메타 광고'!D:D,$B996))</f>
        <v>0</v>
      </c>
      <c r="O996" s="11">
        <f t="shared" si="42"/>
        <v>0</v>
      </c>
      <c r="R996" s="13"/>
      <c r="S996" s="10">
        <f>IF($S$4="", SUMIFS('무신사 메타 광고'!$L:$L, '무신사 메타 광고'!$C:$C, $R996),SUMIFS('무신사 메타 광고'!L:L,'무신사 메타 광고'!$I:$I,$S$4,'무신사 메타 광고'!$C:$C,$R996))</f>
        <v>0</v>
      </c>
      <c r="T996" s="10">
        <f>IF($S$4="", SUMIFS('무신사 메타 광고'!$V:$V, '무신사 메타 광고'!$C:$C, $R996),SUMIFS('무신사 메타 광고'!$V:$V,'무신사 메타 광고'!$I:$I,$S$4,'무신사 메타 광고'!$C:$C,$R996))</f>
        <v>0</v>
      </c>
      <c r="U996" s="11">
        <f t="shared" si="43"/>
        <v>0</v>
      </c>
      <c r="V996" s="12" t="str">
        <f t="shared" si="47"/>
        <v xml:space="preserve"> </v>
      </c>
      <c r="W996" s="10">
        <f>IF($S$4="", SUMIFS('무신사 메타 광고'!$K:$K, '무신사 메타 광고'!$C:$C, $R996),SUMIFS('무신사 메타 광고'!$K:$K,'무신사 메타 광고'!$I:$I,$S$4,'무신사 메타 광고'!$C:$C,$R996))</f>
        <v>0</v>
      </c>
      <c r="X996" s="10">
        <f>IF($S$4="", SUMIFS('무신사 메타 광고'!$N:$N, '무신사 메타 광고'!$C:$C, $R996),SUMIFS('무신사 메타 광고'!$N:$N,'무신사 메타 광고'!$I:$I,$S$4,'무신사 메타 광고'!$C:$C,$R996))</f>
        <v>0</v>
      </c>
      <c r="Y996" s="11">
        <f t="shared" si="44"/>
        <v>0</v>
      </c>
      <c r="Z996" s="12" t="str">
        <f t="shared" si="48"/>
        <v xml:space="preserve"> </v>
      </c>
      <c r="AB996" s="10">
        <f>IF($S$4="", SUMIFS('무신사 메타 광고'!$X:$X, '무신사 메타 광고'!$C:$C, $R996),SUMIFS('무신사 메타 광고'!$X:$X,'무신사 메타 광고'!$I:$I,$S$4,'무신사 메타 광고'!$C:$C,$R996))</f>
        <v>0</v>
      </c>
      <c r="AC996" s="11">
        <f t="shared" si="45"/>
        <v>0</v>
      </c>
    </row>
    <row r="997" spans="2:29">
      <c r="B997" s="9"/>
      <c r="C997" s="10">
        <f>IF($C$4="", SUMIFS('무신사 메타 광고'!$L:$L, '무신사 메타 광고'!$D:$D, $B997), SUMIFS('무신사 메타 광고'!$L:$L, '무신사 메타 광고'!$I:$I, $C$4, '무신사 메타 광고'!$D:$D, $B997))</f>
        <v>0</v>
      </c>
      <c r="D997" s="10">
        <f>IF($C$4="", SUMIFS('무신사 메타 광고'!$V:$V, '무신사 메타 광고'!$D:$D, $B997), SUMIFS('무신사 메타 광고'!$V:$V,'무신사 메타 광고'!$I:$I,$C$4,'무신사 메타 광고'!$D:$D,$B997))</f>
        <v>0</v>
      </c>
      <c r="E997" s="11">
        <f t="shared" si="38"/>
        <v>0</v>
      </c>
      <c r="F997" s="12" t="str">
        <f t="shared" si="46"/>
        <v xml:space="preserve"> </v>
      </c>
      <c r="G997" s="10">
        <f>IF($C$4="", SUMIFS('무신사 메타 광고'!$K:$K, '무신사 메타 광고'!$D:$D, $B997), SUMIFS('무신사 메타 광고'!$K:$K,'무신사 메타 광고'!$I:$I,$C$4,'무신사 메타 광고'!D:D,$B997))</f>
        <v>0</v>
      </c>
      <c r="H997" s="10">
        <f>IF($C$4="", SUMIFS('무신사 메타 광고'!$N:$N, '무신사 메타 광고'!$D:$D, $B997),SUMIFS('무신사 메타 광고'!$N:$N,'무신사 메타 광고'!$I:$I,$C$4,'무신사 메타 광고'!$D:$D,$B997))</f>
        <v>0</v>
      </c>
      <c r="I997" s="10">
        <f>IF($C$4="", SUMIFS('무신사 메타 광고'!$U:$U, '무신사 메타 광고'!$D:$D, $B997),SUMIFS('무신사 메타 광고'!$U:$U,'무신사 메타 광고'!$I:$I,$C$4,'무신사 메타 광고'!$D:$D,$B997))</f>
        <v>0</v>
      </c>
      <c r="J997" s="11">
        <f t="shared" si="39"/>
        <v>0</v>
      </c>
      <c r="K997" s="11">
        <f t="shared" si="40"/>
        <v>0</v>
      </c>
      <c r="L997" s="12" t="str">
        <f t="shared" si="41"/>
        <v xml:space="preserve"> </v>
      </c>
      <c r="N997" s="10">
        <f>IF($C$4="", SUMIFS('무신사 메타 광고'!$X:$X, '무신사 메타 광고'!$D:$D, $B997),SUMIFS('무신사 메타 광고'!$X:$X,'무신사 메타 광고'!I:I,$C$4,'무신사 메타 광고'!D:D,$B997))</f>
        <v>0</v>
      </c>
      <c r="O997" s="11">
        <f t="shared" si="42"/>
        <v>0</v>
      </c>
      <c r="R997" s="13"/>
      <c r="S997" s="10">
        <f>IF($S$4="", SUMIFS('무신사 메타 광고'!$L:$L, '무신사 메타 광고'!$C:$C, $R997),SUMIFS('무신사 메타 광고'!L:L,'무신사 메타 광고'!$I:$I,$S$4,'무신사 메타 광고'!$C:$C,$R997))</f>
        <v>0</v>
      </c>
      <c r="T997" s="10">
        <f>IF($S$4="", SUMIFS('무신사 메타 광고'!$V:$V, '무신사 메타 광고'!$C:$C, $R997),SUMIFS('무신사 메타 광고'!$V:$V,'무신사 메타 광고'!$I:$I,$S$4,'무신사 메타 광고'!$C:$C,$R997))</f>
        <v>0</v>
      </c>
      <c r="U997" s="11">
        <f t="shared" si="43"/>
        <v>0</v>
      </c>
      <c r="V997" s="12" t="str">
        <f t="shared" si="47"/>
        <v xml:space="preserve"> </v>
      </c>
      <c r="W997" s="10">
        <f>IF($S$4="", SUMIFS('무신사 메타 광고'!$K:$K, '무신사 메타 광고'!$C:$C, $R997),SUMIFS('무신사 메타 광고'!$K:$K,'무신사 메타 광고'!$I:$I,$S$4,'무신사 메타 광고'!$C:$C,$R997))</f>
        <v>0</v>
      </c>
      <c r="X997" s="10">
        <f>IF($S$4="", SUMIFS('무신사 메타 광고'!$N:$N, '무신사 메타 광고'!$C:$C, $R997),SUMIFS('무신사 메타 광고'!$N:$N,'무신사 메타 광고'!$I:$I,$S$4,'무신사 메타 광고'!$C:$C,$R997))</f>
        <v>0</v>
      </c>
      <c r="Y997" s="11">
        <f t="shared" si="44"/>
        <v>0</v>
      </c>
      <c r="Z997" s="12" t="str">
        <f t="shared" si="48"/>
        <v xml:space="preserve"> </v>
      </c>
      <c r="AB997" s="10">
        <f>IF($S$4="", SUMIFS('무신사 메타 광고'!$X:$X, '무신사 메타 광고'!$C:$C, $R997),SUMIFS('무신사 메타 광고'!$X:$X,'무신사 메타 광고'!$I:$I,$S$4,'무신사 메타 광고'!$C:$C,$R997))</f>
        <v>0</v>
      </c>
      <c r="AC997" s="11">
        <f t="shared" si="45"/>
        <v>0</v>
      </c>
    </row>
    <row r="998" spans="2:29">
      <c r="B998" s="9"/>
      <c r="C998" s="10">
        <f>IF($C$4="", SUMIFS('무신사 메타 광고'!$L:$L, '무신사 메타 광고'!$D:$D, $B998), SUMIFS('무신사 메타 광고'!$L:$L, '무신사 메타 광고'!$I:$I, $C$4, '무신사 메타 광고'!$D:$D, $B998))</f>
        <v>0</v>
      </c>
      <c r="D998" s="10">
        <f>IF($C$4="", SUMIFS('무신사 메타 광고'!$V:$V, '무신사 메타 광고'!$D:$D, $B998), SUMIFS('무신사 메타 광고'!$V:$V,'무신사 메타 광고'!$I:$I,$C$4,'무신사 메타 광고'!$D:$D,$B998))</f>
        <v>0</v>
      </c>
      <c r="E998" s="11">
        <f t="shared" si="38"/>
        <v>0</v>
      </c>
      <c r="F998" s="12" t="str">
        <f t="shared" si="46"/>
        <v xml:space="preserve"> </v>
      </c>
      <c r="G998" s="10">
        <f>IF($C$4="", SUMIFS('무신사 메타 광고'!$K:$K, '무신사 메타 광고'!$D:$D, $B998), SUMIFS('무신사 메타 광고'!$K:$K,'무신사 메타 광고'!$I:$I,$C$4,'무신사 메타 광고'!D:D,$B998))</f>
        <v>0</v>
      </c>
      <c r="H998" s="10">
        <f>IF($C$4="", SUMIFS('무신사 메타 광고'!$N:$N, '무신사 메타 광고'!$D:$D, $B998),SUMIFS('무신사 메타 광고'!$N:$N,'무신사 메타 광고'!$I:$I,$C$4,'무신사 메타 광고'!$D:$D,$B998))</f>
        <v>0</v>
      </c>
      <c r="I998" s="10">
        <f>IF($C$4="", SUMIFS('무신사 메타 광고'!$U:$U, '무신사 메타 광고'!$D:$D, $B998),SUMIFS('무신사 메타 광고'!$U:$U,'무신사 메타 광고'!$I:$I,$C$4,'무신사 메타 광고'!$D:$D,$B998))</f>
        <v>0</v>
      </c>
      <c r="J998" s="11">
        <f t="shared" si="39"/>
        <v>0</v>
      </c>
      <c r="K998" s="11">
        <f t="shared" si="40"/>
        <v>0</v>
      </c>
      <c r="L998" s="12" t="str">
        <f t="shared" si="41"/>
        <v xml:space="preserve"> </v>
      </c>
      <c r="N998" s="10">
        <f>IF($C$4="", SUMIFS('무신사 메타 광고'!$X:$X, '무신사 메타 광고'!$D:$D, $B998),SUMIFS('무신사 메타 광고'!$X:$X,'무신사 메타 광고'!I:I,$C$4,'무신사 메타 광고'!D:D,$B998))</f>
        <v>0</v>
      </c>
      <c r="O998" s="11">
        <f t="shared" si="42"/>
        <v>0</v>
      </c>
      <c r="R998" s="13"/>
      <c r="S998" s="10">
        <f>IF($S$4="", SUMIFS('무신사 메타 광고'!$L:$L, '무신사 메타 광고'!$C:$C, $R998),SUMIFS('무신사 메타 광고'!L:L,'무신사 메타 광고'!$I:$I,$S$4,'무신사 메타 광고'!$C:$C,$R998))</f>
        <v>0</v>
      </c>
      <c r="T998" s="10">
        <f>IF($S$4="", SUMIFS('무신사 메타 광고'!$V:$V, '무신사 메타 광고'!$C:$C, $R998),SUMIFS('무신사 메타 광고'!$V:$V,'무신사 메타 광고'!$I:$I,$S$4,'무신사 메타 광고'!$C:$C,$R998))</f>
        <v>0</v>
      </c>
      <c r="U998" s="11">
        <f t="shared" si="43"/>
        <v>0</v>
      </c>
      <c r="V998" s="12" t="str">
        <f t="shared" si="47"/>
        <v xml:space="preserve"> </v>
      </c>
      <c r="W998" s="10">
        <f>IF($S$4="", SUMIFS('무신사 메타 광고'!$K:$K, '무신사 메타 광고'!$C:$C, $R998),SUMIFS('무신사 메타 광고'!$K:$K,'무신사 메타 광고'!$I:$I,$S$4,'무신사 메타 광고'!$C:$C,$R998))</f>
        <v>0</v>
      </c>
      <c r="X998" s="10">
        <f>IF($S$4="", SUMIFS('무신사 메타 광고'!$N:$N, '무신사 메타 광고'!$C:$C, $R998),SUMIFS('무신사 메타 광고'!$N:$N,'무신사 메타 광고'!$I:$I,$S$4,'무신사 메타 광고'!$C:$C,$R998))</f>
        <v>0</v>
      </c>
      <c r="Y998" s="11">
        <f t="shared" si="44"/>
        <v>0</v>
      </c>
      <c r="Z998" s="12" t="str">
        <f t="shared" si="48"/>
        <v xml:space="preserve"> </v>
      </c>
      <c r="AB998" s="10">
        <f>IF($S$4="", SUMIFS('무신사 메타 광고'!$X:$X, '무신사 메타 광고'!$C:$C, $R998),SUMIFS('무신사 메타 광고'!$X:$X,'무신사 메타 광고'!$I:$I,$S$4,'무신사 메타 광고'!$C:$C,$R998))</f>
        <v>0</v>
      </c>
      <c r="AC998" s="11">
        <f t="shared" si="45"/>
        <v>0</v>
      </c>
    </row>
    <row r="999" spans="2:29">
      <c r="B999" s="9"/>
      <c r="C999" s="10">
        <f>IF($C$4="", SUMIFS('무신사 메타 광고'!$L:$L, '무신사 메타 광고'!$D:$D, $B999), SUMIFS('무신사 메타 광고'!$L:$L, '무신사 메타 광고'!$I:$I, $C$4, '무신사 메타 광고'!$D:$D, $B999))</f>
        <v>0</v>
      </c>
      <c r="D999" s="10">
        <f>IF($C$4="", SUMIFS('무신사 메타 광고'!$V:$V, '무신사 메타 광고'!$D:$D, $B999), SUMIFS('무신사 메타 광고'!$V:$V,'무신사 메타 광고'!$I:$I,$C$4,'무신사 메타 광고'!$D:$D,$B999))</f>
        <v>0</v>
      </c>
      <c r="E999" s="11">
        <f t="shared" si="38"/>
        <v>0</v>
      </c>
      <c r="F999" s="12" t="str">
        <f t="shared" si="46"/>
        <v xml:space="preserve"> </v>
      </c>
      <c r="G999" s="10">
        <f>IF($C$4="", SUMIFS('무신사 메타 광고'!$K:$K, '무신사 메타 광고'!$D:$D, $B999), SUMIFS('무신사 메타 광고'!$K:$K,'무신사 메타 광고'!$I:$I,$C$4,'무신사 메타 광고'!D:D,$B999))</f>
        <v>0</v>
      </c>
      <c r="H999" s="10">
        <f>IF($C$4="", SUMIFS('무신사 메타 광고'!$N:$N, '무신사 메타 광고'!$D:$D, $B999),SUMIFS('무신사 메타 광고'!$N:$N,'무신사 메타 광고'!$I:$I,$C$4,'무신사 메타 광고'!$D:$D,$B999))</f>
        <v>0</v>
      </c>
      <c r="I999" s="10">
        <f>IF($C$4="", SUMIFS('무신사 메타 광고'!$U:$U, '무신사 메타 광고'!$D:$D, $B999),SUMIFS('무신사 메타 광고'!$U:$U,'무신사 메타 광고'!$I:$I,$C$4,'무신사 메타 광고'!$D:$D,$B999))</f>
        <v>0</v>
      </c>
      <c r="J999" s="11">
        <f t="shared" si="39"/>
        <v>0</v>
      </c>
      <c r="K999" s="11">
        <f t="shared" si="40"/>
        <v>0</v>
      </c>
      <c r="L999" s="12" t="str">
        <f t="shared" si="41"/>
        <v xml:space="preserve"> </v>
      </c>
      <c r="N999" s="10">
        <f>IF($C$4="", SUMIFS('무신사 메타 광고'!$X:$X, '무신사 메타 광고'!$D:$D, $B999),SUMIFS('무신사 메타 광고'!$X:$X,'무신사 메타 광고'!I:I,$C$4,'무신사 메타 광고'!D:D,$B999))</f>
        <v>0</v>
      </c>
      <c r="O999" s="11">
        <f t="shared" si="42"/>
        <v>0</v>
      </c>
      <c r="R999" s="13"/>
      <c r="S999" s="10">
        <f>IF($S$4="", SUMIFS('무신사 메타 광고'!$L:$L, '무신사 메타 광고'!$C:$C, $R999),SUMIFS('무신사 메타 광고'!L:L,'무신사 메타 광고'!$I:$I,$S$4,'무신사 메타 광고'!$C:$C,$R999))</f>
        <v>0</v>
      </c>
      <c r="T999" s="10">
        <f>IF($S$4="", SUMIFS('무신사 메타 광고'!$V:$V, '무신사 메타 광고'!$C:$C, $R999),SUMIFS('무신사 메타 광고'!$V:$V,'무신사 메타 광고'!$I:$I,$S$4,'무신사 메타 광고'!$C:$C,$R999))</f>
        <v>0</v>
      </c>
      <c r="U999" s="11">
        <f t="shared" si="43"/>
        <v>0</v>
      </c>
      <c r="V999" s="12" t="str">
        <f t="shared" si="47"/>
        <v xml:space="preserve"> </v>
      </c>
      <c r="W999" s="10">
        <f>IF($S$4="", SUMIFS('무신사 메타 광고'!$K:$K, '무신사 메타 광고'!$C:$C, $R999),SUMIFS('무신사 메타 광고'!$K:$K,'무신사 메타 광고'!$I:$I,$S$4,'무신사 메타 광고'!$C:$C,$R999))</f>
        <v>0</v>
      </c>
      <c r="X999" s="10">
        <f>IF($S$4="", SUMIFS('무신사 메타 광고'!$N:$N, '무신사 메타 광고'!$C:$C, $R999),SUMIFS('무신사 메타 광고'!$N:$N,'무신사 메타 광고'!$I:$I,$S$4,'무신사 메타 광고'!$C:$C,$R999))</f>
        <v>0</v>
      </c>
      <c r="Y999" s="11">
        <f t="shared" si="44"/>
        <v>0</v>
      </c>
      <c r="Z999" s="12" t="str">
        <f t="shared" si="48"/>
        <v xml:space="preserve"> </v>
      </c>
      <c r="AB999" s="10">
        <f>IF($S$4="", SUMIFS('무신사 메타 광고'!$X:$X, '무신사 메타 광고'!$C:$C, $R999),SUMIFS('무신사 메타 광고'!$X:$X,'무신사 메타 광고'!$I:$I,$S$4,'무신사 메타 광고'!$C:$C,$R999))</f>
        <v>0</v>
      </c>
      <c r="AC999" s="11">
        <f t="shared" si="45"/>
        <v>0</v>
      </c>
    </row>
    <row r="1000" spans="2:29">
      <c r="B1000" s="9"/>
      <c r="C1000" s="10">
        <f>IF($C$4="", SUMIFS('무신사 메타 광고'!$L:$L, '무신사 메타 광고'!$D:$D, $B1000), SUMIFS('무신사 메타 광고'!$L:$L, '무신사 메타 광고'!$I:$I, $C$4, '무신사 메타 광고'!$D:$D, $B1000))</f>
        <v>0</v>
      </c>
      <c r="D1000" s="10">
        <f>IF($C$4="", SUMIFS('무신사 메타 광고'!$V:$V, '무신사 메타 광고'!$D:$D, $B1000), SUMIFS('무신사 메타 광고'!$V:$V,'무신사 메타 광고'!$I:$I,$C$4,'무신사 메타 광고'!$D:$D,$B1000))</f>
        <v>0</v>
      </c>
      <c r="E1000" s="11">
        <f t="shared" si="38"/>
        <v>0</v>
      </c>
      <c r="F1000" s="12" t="str">
        <f t="shared" si="46"/>
        <v xml:space="preserve"> </v>
      </c>
      <c r="G1000" s="10">
        <f>IF($C$4="", SUMIFS('무신사 메타 광고'!$K:$K, '무신사 메타 광고'!$D:$D, $B1000), SUMIFS('무신사 메타 광고'!$K:$K,'무신사 메타 광고'!$I:$I,$C$4,'무신사 메타 광고'!D:D,$B1000))</f>
        <v>0</v>
      </c>
      <c r="H1000" s="10">
        <f>IF($C$4="", SUMIFS('무신사 메타 광고'!$N:$N, '무신사 메타 광고'!$D:$D, $B1000),SUMIFS('무신사 메타 광고'!$N:$N,'무신사 메타 광고'!$I:$I,$C$4,'무신사 메타 광고'!$D:$D,$B1000))</f>
        <v>0</v>
      </c>
      <c r="I1000" s="10">
        <f>IF($C$4="", SUMIFS('무신사 메타 광고'!$U:$U, '무신사 메타 광고'!$D:$D, $B1000),SUMIFS('무신사 메타 광고'!$U:$U,'무신사 메타 광고'!$I:$I,$C$4,'무신사 메타 광고'!$D:$D,$B1000))</f>
        <v>0</v>
      </c>
      <c r="J1000" s="11">
        <f t="shared" si="39"/>
        <v>0</v>
      </c>
      <c r="K1000" s="11">
        <f t="shared" si="40"/>
        <v>0</v>
      </c>
      <c r="L1000" s="12" t="str">
        <f t="shared" si="41"/>
        <v xml:space="preserve"> </v>
      </c>
      <c r="N1000" s="10">
        <f>IF($C$4="", SUMIFS('무신사 메타 광고'!$X:$X, '무신사 메타 광고'!$D:$D, $B1000),SUMIFS('무신사 메타 광고'!$X:$X,'무신사 메타 광고'!I:I,$C$4,'무신사 메타 광고'!D:D,$B1000))</f>
        <v>0</v>
      </c>
      <c r="O1000" s="11">
        <f t="shared" si="42"/>
        <v>0</v>
      </c>
      <c r="R1000" s="13"/>
      <c r="S1000" s="10">
        <f>IF($S$4="", SUMIFS('무신사 메타 광고'!$L:$L, '무신사 메타 광고'!$C:$C, $R1000),SUMIFS('무신사 메타 광고'!L:L,'무신사 메타 광고'!$I:$I,$S$4,'무신사 메타 광고'!$C:$C,$R1000))</f>
        <v>0</v>
      </c>
      <c r="T1000" s="10">
        <f>IF($S$4="", SUMIFS('무신사 메타 광고'!$V:$V, '무신사 메타 광고'!$C:$C, $R1000),SUMIFS('무신사 메타 광고'!$V:$V,'무신사 메타 광고'!$I:$I,$S$4,'무신사 메타 광고'!$C:$C,$R1000))</f>
        <v>0</v>
      </c>
      <c r="U1000" s="11">
        <f t="shared" si="43"/>
        <v>0</v>
      </c>
      <c r="V1000" s="12" t="str">
        <f t="shared" si="47"/>
        <v xml:space="preserve"> </v>
      </c>
      <c r="W1000" s="10">
        <f>IF($S$4="", SUMIFS('무신사 메타 광고'!$K:$K, '무신사 메타 광고'!$C:$C, $R1000),SUMIFS('무신사 메타 광고'!$K:$K,'무신사 메타 광고'!$I:$I,$S$4,'무신사 메타 광고'!$C:$C,$R1000))</f>
        <v>0</v>
      </c>
      <c r="X1000" s="10">
        <f>IF($S$4="", SUMIFS('무신사 메타 광고'!$N:$N, '무신사 메타 광고'!$C:$C, $R1000),SUMIFS('무신사 메타 광고'!$N:$N,'무신사 메타 광고'!$I:$I,$S$4,'무신사 메타 광고'!$C:$C,$R1000))</f>
        <v>0</v>
      </c>
      <c r="Y1000" s="11">
        <f t="shared" si="44"/>
        <v>0</v>
      </c>
      <c r="Z1000" s="12" t="str">
        <f t="shared" si="48"/>
        <v xml:space="preserve"> </v>
      </c>
      <c r="AB1000" s="10">
        <f>IF($S$4="", SUMIFS('무신사 메타 광고'!$X:$X, '무신사 메타 광고'!$C:$C, $R1000),SUMIFS('무신사 메타 광고'!$X:$X,'무신사 메타 광고'!$I:$I,$S$4,'무신사 메타 광고'!$C:$C,$R1000))</f>
        <v>0</v>
      </c>
      <c r="AC1000" s="11">
        <f t="shared" si="45"/>
        <v>0</v>
      </c>
    </row>
    <row r="1001" spans="2:29">
      <c r="B1001" s="9"/>
      <c r="C1001" s="10">
        <f>IF($C$4="", SUMIFS('무신사 메타 광고'!$L:$L, '무신사 메타 광고'!$D:$D, $B1001), SUMIFS('무신사 메타 광고'!$L:$L, '무신사 메타 광고'!$I:$I, $C$4, '무신사 메타 광고'!$D:$D, $B1001))</f>
        <v>0</v>
      </c>
      <c r="D1001" s="10">
        <f>IF($C$4="", SUMIFS('무신사 메타 광고'!$V:$V, '무신사 메타 광고'!$D:$D, $B1001), SUMIFS('무신사 메타 광고'!$V:$V,'무신사 메타 광고'!$I:$I,$C$4,'무신사 메타 광고'!$D:$D,$B1001))</f>
        <v>0</v>
      </c>
      <c r="E1001" s="11">
        <f t="shared" si="38"/>
        <v>0</v>
      </c>
      <c r="F1001" s="12" t="str">
        <f t="shared" si="46"/>
        <v xml:space="preserve"> </v>
      </c>
      <c r="G1001" s="10">
        <f>IF($C$4="", SUMIFS('무신사 메타 광고'!$K:$K, '무신사 메타 광고'!$D:$D, $B1001), SUMIFS('무신사 메타 광고'!$K:$K,'무신사 메타 광고'!$I:$I,$C$4,'무신사 메타 광고'!D:D,$B1001))</f>
        <v>0</v>
      </c>
      <c r="H1001" s="10">
        <f>IF($C$4="", SUMIFS('무신사 메타 광고'!$N:$N, '무신사 메타 광고'!$D:$D, $B1001),SUMIFS('무신사 메타 광고'!$N:$N,'무신사 메타 광고'!$I:$I,$C$4,'무신사 메타 광고'!$D:$D,$B1001))</f>
        <v>0</v>
      </c>
      <c r="I1001" s="10">
        <f>IF($C$4="", SUMIFS('무신사 메타 광고'!$U:$U, '무신사 메타 광고'!$D:$D, $B1001),SUMIFS('무신사 메타 광고'!$U:$U,'무신사 메타 광고'!$I:$I,$C$4,'무신사 메타 광고'!$D:$D,$B1001))</f>
        <v>0</v>
      </c>
      <c r="J1001" s="11">
        <f t="shared" si="39"/>
        <v>0</v>
      </c>
      <c r="K1001" s="11">
        <f t="shared" si="40"/>
        <v>0</v>
      </c>
      <c r="L1001" s="12" t="str">
        <f t="shared" si="41"/>
        <v xml:space="preserve"> </v>
      </c>
      <c r="N1001" s="10">
        <f>IF($C$4="", SUMIFS('무신사 메타 광고'!$X:$X, '무신사 메타 광고'!$D:$D, $B1001),SUMIFS('무신사 메타 광고'!$X:$X,'무신사 메타 광고'!I:I,$C$4,'무신사 메타 광고'!D:D,$B1001))</f>
        <v>0</v>
      </c>
      <c r="O1001" s="11">
        <f t="shared" si="42"/>
        <v>0</v>
      </c>
      <c r="R1001" s="13"/>
      <c r="S1001" s="10">
        <f>IF($S$4="", SUMIFS('무신사 메타 광고'!$L:$L, '무신사 메타 광고'!$C:$C, $R1001),SUMIFS('무신사 메타 광고'!L:L,'무신사 메타 광고'!$I:$I,$S$4,'무신사 메타 광고'!$C:$C,$R1001))</f>
        <v>0</v>
      </c>
      <c r="T1001" s="10">
        <f>IF($S$4="", SUMIFS('무신사 메타 광고'!$V:$V, '무신사 메타 광고'!$C:$C, $R1001),SUMIFS('무신사 메타 광고'!$V:$V,'무신사 메타 광고'!$I:$I,$S$4,'무신사 메타 광고'!$C:$C,$R1001))</f>
        <v>0</v>
      </c>
      <c r="U1001" s="11">
        <f t="shared" si="43"/>
        <v>0</v>
      </c>
      <c r="V1001" s="12" t="str">
        <f t="shared" si="47"/>
        <v xml:space="preserve"> </v>
      </c>
      <c r="W1001" s="10">
        <f>IF($S$4="", SUMIFS('무신사 메타 광고'!$K:$K, '무신사 메타 광고'!$C:$C, $R1001),SUMIFS('무신사 메타 광고'!$K:$K,'무신사 메타 광고'!$I:$I,$S$4,'무신사 메타 광고'!$C:$C,$R1001))</f>
        <v>0</v>
      </c>
      <c r="X1001" s="10">
        <f>IF($S$4="", SUMIFS('무신사 메타 광고'!$N:$N, '무신사 메타 광고'!$C:$C, $R1001),SUMIFS('무신사 메타 광고'!$N:$N,'무신사 메타 광고'!$I:$I,$S$4,'무신사 메타 광고'!$C:$C,$R1001))</f>
        <v>0</v>
      </c>
      <c r="Y1001" s="11">
        <f t="shared" si="44"/>
        <v>0</v>
      </c>
      <c r="Z1001" s="12" t="str">
        <f t="shared" si="48"/>
        <v xml:space="preserve"> </v>
      </c>
      <c r="AB1001" s="10">
        <f>IF($S$4="", SUMIFS('무신사 메타 광고'!$X:$X, '무신사 메타 광고'!$C:$C, $R1001),SUMIFS('무신사 메타 광고'!$X:$X,'무신사 메타 광고'!$I:$I,$S$4,'무신사 메타 광고'!$C:$C,$R1001))</f>
        <v>0</v>
      </c>
      <c r="AC1001" s="11">
        <f t="shared" si="45"/>
        <v>0</v>
      </c>
    </row>
    <row r="1002" spans="2:29">
      <c r="B1002" s="9"/>
      <c r="C1002" s="10">
        <f>IF($C$4="", SUMIFS('무신사 메타 광고'!$L:$L, '무신사 메타 광고'!$D:$D, $B1002), SUMIFS('무신사 메타 광고'!$L:$L, '무신사 메타 광고'!$I:$I, $C$4, '무신사 메타 광고'!$D:$D, $B1002))</f>
        <v>0</v>
      </c>
      <c r="D1002" s="10">
        <f>IF($C$4="", SUMIFS('무신사 메타 광고'!$V:$V, '무신사 메타 광고'!$D:$D, $B1002), SUMIFS('무신사 메타 광고'!$V:$V,'무신사 메타 광고'!$I:$I,$C$4,'무신사 메타 광고'!$D:$D,$B1002))</f>
        <v>0</v>
      </c>
      <c r="E1002" s="11">
        <f t="shared" si="38"/>
        <v>0</v>
      </c>
      <c r="F1002" s="12" t="str">
        <f t="shared" si="46"/>
        <v xml:space="preserve"> </v>
      </c>
      <c r="G1002" s="10">
        <f>IF($C$4="", SUMIFS('무신사 메타 광고'!$K:$K, '무신사 메타 광고'!$D:$D, $B1002), SUMIFS('무신사 메타 광고'!$K:$K,'무신사 메타 광고'!$I:$I,$C$4,'무신사 메타 광고'!D:D,$B1002))</f>
        <v>0</v>
      </c>
      <c r="H1002" s="10">
        <f>IF($C$4="", SUMIFS('무신사 메타 광고'!$N:$N, '무신사 메타 광고'!$D:$D, $B1002),SUMIFS('무신사 메타 광고'!$N:$N,'무신사 메타 광고'!$I:$I,$C$4,'무신사 메타 광고'!$D:$D,$B1002))</f>
        <v>0</v>
      </c>
      <c r="I1002" s="10">
        <f>IF($C$4="", SUMIFS('무신사 메타 광고'!$U:$U, '무신사 메타 광고'!$D:$D, $B1002),SUMIFS('무신사 메타 광고'!$U:$U,'무신사 메타 광고'!$I:$I,$C$4,'무신사 메타 광고'!$D:$D,$B1002))</f>
        <v>0</v>
      </c>
      <c r="J1002" s="11">
        <f t="shared" si="39"/>
        <v>0</v>
      </c>
      <c r="K1002" s="11">
        <f t="shared" si="40"/>
        <v>0</v>
      </c>
      <c r="L1002" s="12" t="str">
        <f t="shared" si="41"/>
        <v xml:space="preserve"> </v>
      </c>
      <c r="N1002" s="10">
        <f>IF($C$4="", SUMIFS('무신사 메타 광고'!$X:$X, '무신사 메타 광고'!$D:$D, $B1002),SUMIFS('무신사 메타 광고'!$X:$X,'무신사 메타 광고'!I:I,$C$4,'무신사 메타 광고'!D:D,$B1002))</f>
        <v>0</v>
      </c>
      <c r="O1002" s="11">
        <f t="shared" si="42"/>
        <v>0</v>
      </c>
      <c r="R1002" s="13"/>
      <c r="S1002" s="10">
        <f>IF($S$4="", SUMIFS('무신사 메타 광고'!$L:$L, '무신사 메타 광고'!$C:$C, $R1002),SUMIFS('무신사 메타 광고'!L:L,'무신사 메타 광고'!$I:$I,$S$4,'무신사 메타 광고'!$C:$C,$R1002))</f>
        <v>0</v>
      </c>
      <c r="T1002" s="10">
        <f>IF($S$4="", SUMIFS('무신사 메타 광고'!$V:$V, '무신사 메타 광고'!$C:$C, $R1002),SUMIFS('무신사 메타 광고'!$V:$V,'무신사 메타 광고'!$I:$I,$S$4,'무신사 메타 광고'!$C:$C,$R1002))</f>
        <v>0</v>
      </c>
      <c r="U1002" s="11">
        <f t="shared" si="43"/>
        <v>0</v>
      </c>
      <c r="V1002" s="12" t="str">
        <f t="shared" si="47"/>
        <v xml:space="preserve"> </v>
      </c>
      <c r="W1002" s="10">
        <f>IF($S$4="", SUMIFS('무신사 메타 광고'!$K:$K, '무신사 메타 광고'!$C:$C, $R1002),SUMIFS('무신사 메타 광고'!$K:$K,'무신사 메타 광고'!$I:$I,$S$4,'무신사 메타 광고'!$C:$C,$R1002))</f>
        <v>0</v>
      </c>
      <c r="X1002" s="10">
        <f>IF($S$4="", SUMIFS('무신사 메타 광고'!$N:$N, '무신사 메타 광고'!$C:$C, $R1002),SUMIFS('무신사 메타 광고'!$N:$N,'무신사 메타 광고'!$I:$I,$S$4,'무신사 메타 광고'!$C:$C,$R1002))</f>
        <v>0</v>
      </c>
      <c r="Y1002" s="11">
        <f t="shared" si="44"/>
        <v>0</v>
      </c>
      <c r="Z1002" s="12" t="str">
        <f t="shared" si="48"/>
        <v xml:space="preserve"> </v>
      </c>
      <c r="AB1002" s="10">
        <f>IF($S$4="", SUMIFS('무신사 메타 광고'!$X:$X, '무신사 메타 광고'!$C:$C, $R1002),SUMIFS('무신사 메타 광고'!$X:$X,'무신사 메타 광고'!$I:$I,$S$4,'무신사 메타 광고'!$C:$C,$R1002))</f>
        <v>0</v>
      </c>
      <c r="AC1002" s="11">
        <f t="shared" si="45"/>
        <v>0</v>
      </c>
    </row>
    <row r="1003" spans="2:29">
      <c r="B1003" s="9"/>
      <c r="C1003" s="10">
        <f>IF($C$4="", SUMIFS('무신사 메타 광고'!$L:$L, '무신사 메타 광고'!$D:$D, $B1003), SUMIFS('무신사 메타 광고'!$L:$L, '무신사 메타 광고'!$I:$I, $C$4, '무신사 메타 광고'!$D:$D, $B1003))</f>
        <v>0</v>
      </c>
      <c r="D1003" s="10">
        <f>IF($C$4="", SUMIFS('무신사 메타 광고'!$V:$V, '무신사 메타 광고'!$D:$D, $B1003), SUMIFS('무신사 메타 광고'!$V:$V,'무신사 메타 광고'!$I:$I,$C$4,'무신사 메타 광고'!$D:$D,$B1003))</f>
        <v>0</v>
      </c>
      <c r="E1003" s="11">
        <f t="shared" si="38"/>
        <v>0</v>
      </c>
      <c r="F1003" s="12" t="str">
        <f t="shared" si="46"/>
        <v xml:space="preserve"> </v>
      </c>
      <c r="G1003" s="10">
        <f>IF($C$4="", SUMIFS('무신사 메타 광고'!$K:$K, '무신사 메타 광고'!$D:$D, $B1003), SUMIFS('무신사 메타 광고'!$K:$K,'무신사 메타 광고'!$I:$I,$C$4,'무신사 메타 광고'!D:D,$B1003))</f>
        <v>0</v>
      </c>
      <c r="H1003" s="10">
        <f>IF($C$4="", SUMIFS('무신사 메타 광고'!$N:$N, '무신사 메타 광고'!$D:$D, $B1003),SUMIFS('무신사 메타 광고'!$N:$N,'무신사 메타 광고'!$I:$I,$C$4,'무신사 메타 광고'!$D:$D,$B1003))</f>
        <v>0</v>
      </c>
      <c r="I1003" s="10">
        <f>IF($C$4="", SUMIFS('무신사 메타 광고'!$U:$U, '무신사 메타 광고'!$D:$D, $B1003),SUMIFS('무신사 메타 광고'!$U:$U,'무신사 메타 광고'!$I:$I,$C$4,'무신사 메타 광고'!$D:$D,$B1003))</f>
        <v>0</v>
      </c>
      <c r="J1003" s="11">
        <f t="shared" si="39"/>
        <v>0</v>
      </c>
      <c r="K1003" s="11">
        <f t="shared" si="40"/>
        <v>0</v>
      </c>
      <c r="L1003" s="12" t="str">
        <f t="shared" si="41"/>
        <v xml:space="preserve"> </v>
      </c>
      <c r="N1003" s="10">
        <f>IF($C$4="", SUMIFS('무신사 메타 광고'!$X:$X, '무신사 메타 광고'!$D:$D, $B1003),SUMIFS('무신사 메타 광고'!$X:$X,'무신사 메타 광고'!I:I,$C$4,'무신사 메타 광고'!D:D,$B1003))</f>
        <v>0</v>
      </c>
      <c r="O1003" s="11">
        <f t="shared" si="42"/>
        <v>0</v>
      </c>
      <c r="R1003" s="13"/>
      <c r="S1003" s="10">
        <f>IF($S$4="", SUMIFS('무신사 메타 광고'!$L:$L, '무신사 메타 광고'!$C:$C, $R1003),SUMIFS('무신사 메타 광고'!L:L,'무신사 메타 광고'!$I:$I,$S$4,'무신사 메타 광고'!$C:$C,$R1003))</f>
        <v>0</v>
      </c>
      <c r="T1003" s="10">
        <f>IF($S$4="", SUMIFS('무신사 메타 광고'!$V:$V, '무신사 메타 광고'!$C:$C, $R1003),SUMIFS('무신사 메타 광고'!$V:$V,'무신사 메타 광고'!$I:$I,$S$4,'무신사 메타 광고'!$C:$C,$R1003))</f>
        <v>0</v>
      </c>
      <c r="U1003" s="11">
        <f t="shared" si="43"/>
        <v>0</v>
      </c>
      <c r="V1003" s="12" t="str">
        <f t="shared" si="47"/>
        <v xml:space="preserve"> </v>
      </c>
      <c r="W1003" s="10">
        <f>IF($S$4="", SUMIFS('무신사 메타 광고'!$K:$K, '무신사 메타 광고'!$C:$C, $R1003),SUMIFS('무신사 메타 광고'!$K:$K,'무신사 메타 광고'!$I:$I,$S$4,'무신사 메타 광고'!$C:$C,$R1003))</f>
        <v>0</v>
      </c>
      <c r="X1003" s="10">
        <f>IF($S$4="", SUMIFS('무신사 메타 광고'!$N:$N, '무신사 메타 광고'!$C:$C, $R1003),SUMIFS('무신사 메타 광고'!$N:$N,'무신사 메타 광고'!$I:$I,$S$4,'무신사 메타 광고'!$C:$C,$R1003))</f>
        <v>0</v>
      </c>
      <c r="Y1003" s="11">
        <f t="shared" si="44"/>
        <v>0</v>
      </c>
      <c r="Z1003" s="12" t="str">
        <f t="shared" si="48"/>
        <v xml:space="preserve"> </v>
      </c>
      <c r="AB1003" s="10">
        <f>IF($S$4="", SUMIFS('무신사 메타 광고'!$X:$X, '무신사 메타 광고'!$C:$C, $R1003),SUMIFS('무신사 메타 광고'!$X:$X,'무신사 메타 광고'!$I:$I,$S$4,'무신사 메타 광고'!$C:$C,$R1003))</f>
        <v>0</v>
      </c>
      <c r="AC1003" s="11">
        <f t="shared" si="45"/>
        <v>0</v>
      </c>
    </row>
  </sheetData>
  <phoneticPr fontId="26" type="noConversion"/>
  <dataValidations count="1">
    <dataValidation type="list" allowBlank="1" showErrorMessage="1" sqref="C4 S4" xr:uid="{00000000-0002-0000-0000-000000000000}">
      <formula1>"자사몰,29CM,MUSINSA"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H37"/>
  <sheetViews>
    <sheetView workbookViewId="0"/>
  </sheetViews>
  <sheetFormatPr defaultColWidth="12.6640625" defaultRowHeight="15.75" customHeight="1"/>
  <cols>
    <col min="1" max="1" width="3" customWidth="1"/>
  </cols>
  <sheetData>
    <row r="2" spans="2:8" ht="15.6">
      <c r="B2" s="147" t="s">
        <v>17</v>
      </c>
      <c r="C2" s="148"/>
      <c r="D2" s="148"/>
      <c r="E2" s="148"/>
      <c r="F2" s="14"/>
      <c r="G2" s="14"/>
      <c r="H2" s="14"/>
    </row>
    <row r="3" spans="2:8" ht="15.6">
      <c r="B3" s="149" t="s">
        <v>18</v>
      </c>
      <c r="C3" s="148"/>
      <c r="D3" s="148"/>
      <c r="E3" s="148"/>
      <c r="F3" s="14"/>
      <c r="G3" s="14"/>
      <c r="H3" s="14"/>
    </row>
    <row r="4" spans="2:8" ht="15.6" hidden="1">
      <c r="B4" s="147"/>
      <c r="C4" s="148"/>
      <c r="D4" s="148"/>
      <c r="E4" s="148"/>
      <c r="F4" s="14" t="s">
        <v>19</v>
      </c>
      <c r="G4" s="14" t="s">
        <v>20</v>
      </c>
      <c r="H4" s="14" t="s">
        <v>21</v>
      </c>
    </row>
    <row r="5" spans="2:8" ht="15.6" hidden="1">
      <c r="B5" s="149"/>
      <c r="C5" s="148"/>
      <c r="D5" s="148"/>
      <c r="E5" s="148"/>
      <c r="F5" s="15">
        <v>46177</v>
      </c>
      <c r="G5" s="15">
        <v>46178</v>
      </c>
      <c r="H5" s="15">
        <v>46179</v>
      </c>
    </row>
    <row r="6" spans="2:8" ht="13.8" hidden="1">
      <c r="B6" s="16"/>
      <c r="C6" s="16"/>
      <c r="D6" s="16"/>
      <c r="E6" s="16"/>
      <c r="F6" s="17">
        <v>60000</v>
      </c>
      <c r="G6" s="17">
        <v>60000</v>
      </c>
      <c r="H6" s="17">
        <v>60000</v>
      </c>
    </row>
    <row r="7" spans="2:8" ht="13.8" hidden="1">
      <c r="B7" s="14" t="s">
        <v>22</v>
      </c>
      <c r="C7" s="14" t="s">
        <v>23</v>
      </c>
      <c r="D7" s="14" t="s">
        <v>24</v>
      </c>
      <c r="E7" s="14" t="s">
        <v>25</v>
      </c>
      <c r="F7" s="18" t="s">
        <v>19</v>
      </c>
      <c r="G7" s="19" t="s">
        <v>20</v>
      </c>
      <c r="H7" s="19" t="s">
        <v>21</v>
      </c>
    </row>
    <row r="8" spans="2:8" ht="13.8" hidden="1">
      <c r="B8" s="15">
        <v>46180</v>
      </c>
      <c r="C8" s="15">
        <v>46181</v>
      </c>
      <c r="D8" s="15">
        <v>46182</v>
      </c>
      <c r="E8" s="15">
        <v>46183</v>
      </c>
      <c r="F8" s="20">
        <v>46184</v>
      </c>
      <c r="G8" s="15">
        <v>46185</v>
      </c>
      <c r="H8" s="15">
        <v>46186</v>
      </c>
    </row>
    <row r="9" spans="2:8" ht="13.8" hidden="1">
      <c r="B9" s="17">
        <v>60000</v>
      </c>
      <c r="C9" s="17">
        <v>60000</v>
      </c>
      <c r="D9" s="17">
        <v>72000</v>
      </c>
      <c r="E9" s="17">
        <v>85000</v>
      </c>
      <c r="F9" s="21">
        <v>85000</v>
      </c>
      <c r="G9" s="17">
        <v>100000</v>
      </c>
      <c r="H9" s="17">
        <v>100000</v>
      </c>
    </row>
    <row r="10" spans="2:8" ht="13.8" hidden="1">
      <c r="B10" s="22" t="s">
        <v>22</v>
      </c>
      <c r="C10" s="14" t="s">
        <v>23</v>
      </c>
      <c r="D10" s="14" t="s">
        <v>24</v>
      </c>
      <c r="E10" s="14" t="s">
        <v>25</v>
      </c>
      <c r="F10" s="14" t="s">
        <v>19</v>
      </c>
      <c r="G10" s="14" t="s">
        <v>20</v>
      </c>
      <c r="H10" s="14" t="s">
        <v>21</v>
      </c>
    </row>
    <row r="11" spans="2:8" ht="13.8" hidden="1">
      <c r="B11" s="23">
        <v>46187</v>
      </c>
      <c r="C11" s="15">
        <v>46188</v>
      </c>
      <c r="D11" s="15">
        <v>46189</v>
      </c>
      <c r="E11" s="15">
        <v>46190</v>
      </c>
      <c r="F11" s="15">
        <v>46191</v>
      </c>
      <c r="G11" s="15">
        <v>46192</v>
      </c>
      <c r="H11" s="15">
        <v>46193</v>
      </c>
    </row>
    <row r="12" spans="2:8" ht="13.8" hidden="1">
      <c r="B12" s="24">
        <v>100000</v>
      </c>
      <c r="C12" s="17">
        <v>85000</v>
      </c>
      <c r="D12" s="17">
        <v>85000</v>
      </c>
      <c r="E12" s="17">
        <v>85000</v>
      </c>
      <c r="F12" s="17">
        <v>85000</v>
      </c>
      <c r="G12" s="17">
        <v>85000</v>
      </c>
      <c r="H12" s="17">
        <v>85000</v>
      </c>
    </row>
    <row r="13" spans="2:8" ht="13.8" hidden="1">
      <c r="B13" s="14" t="s">
        <v>22</v>
      </c>
      <c r="C13" s="14" t="s">
        <v>23</v>
      </c>
      <c r="D13" s="14" t="s">
        <v>24</v>
      </c>
      <c r="E13" s="22" t="s">
        <v>25</v>
      </c>
    </row>
    <row r="14" spans="2:8" ht="13.8" hidden="1">
      <c r="B14" s="15">
        <v>46194</v>
      </c>
      <c r="C14" s="15">
        <v>46195</v>
      </c>
      <c r="D14" s="15">
        <v>46196</v>
      </c>
      <c r="E14" s="23">
        <v>46197</v>
      </c>
    </row>
    <row r="15" spans="2:8" ht="13.8" hidden="1">
      <c r="B15" s="17">
        <v>85000</v>
      </c>
      <c r="C15" s="17">
        <v>85000</v>
      </c>
      <c r="D15" s="17">
        <v>85000</v>
      </c>
      <c r="E15" s="24">
        <v>100000</v>
      </c>
    </row>
    <row r="16" spans="2:8" ht="13.8">
      <c r="B16" s="25" t="s">
        <v>26</v>
      </c>
      <c r="C16" s="25" t="s">
        <v>27</v>
      </c>
      <c r="D16" s="25" t="s">
        <v>28</v>
      </c>
      <c r="E16" s="25" t="s">
        <v>29</v>
      </c>
    </row>
    <row r="17" spans="2:5" ht="13.8">
      <c r="B17" s="14" t="s">
        <v>19</v>
      </c>
      <c r="C17" s="15">
        <v>46177</v>
      </c>
      <c r="D17" s="17">
        <v>60000</v>
      </c>
      <c r="E17" s="16"/>
    </row>
    <row r="18" spans="2:5" ht="13.8">
      <c r="B18" s="14" t="s">
        <v>20</v>
      </c>
      <c r="C18" s="15">
        <v>46178</v>
      </c>
      <c r="D18" s="17">
        <v>60000</v>
      </c>
      <c r="E18" s="16"/>
    </row>
    <row r="19" spans="2:5" ht="13.8">
      <c r="B19" s="14" t="s">
        <v>21</v>
      </c>
      <c r="C19" s="15">
        <v>46179</v>
      </c>
      <c r="D19" s="17">
        <v>60000</v>
      </c>
      <c r="E19" s="16"/>
    </row>
    <row r="20" spans="2:5" ht="13.8">
      <c r="B20" s="14" t="s">
        <v>22</v>
      </c>
      <c r="C20" s="15">
        <v>46180</v>
      </c>
      <c r="D20" s="17">
        <v>60000</v>
      </c>
      <c r="E20" s="16"/>
    </row>
    <row r="21" spans="2:5" ht="13.8">
      <c r="B21" s="14" t="s">
        <v>23</v>
      </c>
      <c r="C21" s="15">
        <v>46181</v>
      </c>
      <c r="D21" s="17">
        <v>60000</v>
      </c>
      <c r="E21" s="16"/>
    </row>
    <row r="22" spans="2:5" ht="13.8">
      <c r="B22" s="14" t="s">
        <v>24</v>
      </c>
      <c r="C22" s="15">
        <v>46182</v>
      </c>
      <c r="D22" s="17">
        <v>60000</v>
      </c>
      <c r="E22" s="16"/>
    </row>
    <row r="23" spans="2:5" ht="13.8">
      <c r="B23" s="22" t="s">
        <v>25</v>
      </c>
      <c r="C23" s="23">
        <v>46183</v>
      </c>
      <c r="D23" s="24">
        <v>70000</v>
      </c>
      <c r="E23" s="22" t="s">
        <v>30</v>
      </c>
    </row>
    <row r="24" spans="2:5" ht="13.8">
      <c r="B24" s="14" t="s">
        <v>19</v>
      </c>
      <c r="C24" s="15">
        <v>46184</v>
      </c>
      <c r="D24" s="17">
        <v>84000</v>
      </c>
      <c r="E24" s="16"/>
    </row>
    <row r="25" spans="2:5" ht="13.8">
      <c r="B25" s="22" t="s">
        <v>20</v>
      </c>
      <c r="C25" s="15">
        <v>46185</v>
      </c>
      <c r="D25" s="24">
        <v>100000</v>
      </c>
      <c r="E25" s="16"/>
    </row>
    <row r="26" spans="2:5" ht="13.8">
      <c r="B26" s="22" t="s">
        <v>21</v>
      </c>
      <c r="C26" s="15">
        <v>46186</v>
      </c>
      <c r="D26" s="24">
        <v>100000</v>
      </c>
      <c r="E26" s="16"/>
    </row>
    <row r="27" spans="2:5" ht="13.8">
      <c r="B27" s="22" t="s">
        <v>22</v>
      </c>
      <c r="C27" s="15">
        <v>46187</v>
      </c>
      <c r="D27" s="24">
        <v>100000</v>
      </c>
      <c r="E27" s="22" t="s">
        <v>31</v>
      </c>
    </row>
    <row r="28" spans="2:5" ht="13.8">
      <c r="B28" s="14" t="s">
        <v>23</v>
      </c>
      <c r="C28" s="15">
        <v>46188</v>
      </c>
      <c r="D28" s="17">
        <v>100000</v>
      </c>
      <c r="E28" s="16"/>
    </row>
    <row r="29" spans="2:5" ht="13.8">
      <c r="B29" s="14" t="s">
        <v>24</v>
      </c>
      <c r="C29" s="15">
        <v>46189</v>
      </c>
      <c r="D29" s="17">
        <v>100000</v>
      </c>
      <c r="E29" s="16"/>
    </row>
    <row r="30" spans="2:5" ht="13.8">
      <c r="B30" s="14" t="s">
        <v>25</v>
      </c>
      <c r="C30" s="15">
        <v>46190</v>
      </c>
      <c r="D30" s="17">
        <v>100000</v>
      </c>
      <c r="E30" s="16"/>
    </row>
    <row r="31" spans="2:5" ht="13.8">
      <c r="B31" s="14" t="s">
        <v>19</v>
      </c>
      <c r="C31" s="15">
        <v>46191</v>
      </c>
      <c r="D31" s="17">
        <v>100000</v>
      </c>
      <c r="E31" s="16"/>
    </row>
    <row r="32" spans="2:5" ht="13.8">
      <c r="B32" s="14" t="s">
        <v>20</v>
      </c>
      <c r="C32" s="15">
        <v>46192</v>
      </c>
      <c r="D32" s="17">
        <v>100000</v>
      </c>
      <c r="E32" s="16"/>
    </row>
    <row r="33" spans="2:5" ht="13.8">
      <c r="B33" s="14" t="s">
        <v>21</v>
      </c>
      <c r="C33" s="15">
        <v>46193</v>
      </c>
      <c r="D33" s="17">
        <v>100000</v>
      </c>
      <c r="E33" s="16"/>
    </row>
    <row r="34" spans="2:5" ht="13.8">
      <c r="B34" s="14" t="s">
        <v>22</v>
      </c>
      <c r="C34" s="15">
        <v>46194</v>
      </c>
      <c r="D34" s="17">
        <v>100000</v>
      </c>
      <c r="E34" s="16"/>
    </row>
    <row r="35" spans="2:5" ht="13.8">
      <c r="B35" s="14" t="s">
        <v>23</v>
      </c>
      <c r="C35" s="15">
        <v>46195</v>
      </c>
      <c r="D35" s="17">
        <v>100000</v>
      </c>
      <c r="E35" s="16"/>
    </row>
    <row r="36" spans="2:5" ht="13.8">
      <c r="B36" s="14" t="s">
        <v>24</v>
      </c>
      <c r="C36" s="15">
        <v>46196</v>
      </c>
      <c r="D36" s="17">
        <v>100000</v>
      </c>
      <c r="E36" s="16"/>
    </row>
    <row r="37" spans="2:5" ht="13.8">
      <c r="B37" s="22" t="s">
        <v>25</v>
      </c>
      <c r="C37" s="23">
        <v>46197</v>
      </c>
      <c r="D37" s="24">
        <v>100000</v>
      </c>
      <c r="E37" s="22" t="s">
        <v>32</v>
      </c>
    </row>
  </sheetData>
  <mergeCells count="4">
    <mergeCell ref="B2:E2"/>
    <mergeCell ref="B3:E3"/>
    <mergeCell ref="B4:E4"/>
    <mergeCell ref="B5:E5"/>
  </mergeCells>
  <phoneticPr fontId="2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3:AC978"/>
  <sheetViews>
    <sheetView workbookViewId="0">
      <pane ySplit="6" topLeftCell="A7" activePane="bottomLeft" state="frozen"/>
      <selection pane="bottomLeft" activeCell="B8" sqref="B8"/>
    </sheetView>
  </sheetViews>
  <sheetFormatPr defaultColWidth="12.6640625" defaultRowHeight="15.75" customHeight="1"/>
  <cols>
    <col min="1" max="1" width="3.88671875" customWidth="1"/>
    <col min="3" max="3" width="13.44140625" customWidth="1"/>
    <col min="13" max="13" width="3.77734375" customWidth="1"/>
    <col min="16" max="17" width="3.77734375" customWidth="1"/>
    <col min="19" max="19" width="13.44140625" customWidth="1"/>
    <col min="27" max="27" width="3.77734375" customWidth="1"/>
  </cols>
  <sheetData>
    <row r="3" spans="2:29">
      <c r="B3" s="1"/>
      <c r="C3" s="26">
        <f ca="1">AVERAGE(C7:C978)</f>
        <v>5556.491769547325</v>
      </c>
      <c r="D3" s="2" t="s">
        <v>0</v>
      </c>
      <c r="E3" s="3">
        <f ca="1">COUNTIFS($C$7:$C978, "&lt;&gt;0", $B$7:$B978, "&lt;&gt;")</f>
        <v>87</v>
      </c>
      <c r="R3" s="1"/>
    </row>
    <row r="4" spans="2:29">
      <c r="B4" s="1" t="s">
        <v>1</v>
      </c>
      <c r="C4" s="4" t="s">
        <v>2</v>
      </c>
      <c r="D4" s="27"/>
      <c r="R4" s="1" t="s">
        <v>1</v>
      </c>
      <c r="S4" s="4" t="s">
        <v>2</v>
      </c>
    </row>
    <row r="5" spans="2:29">
      <c r="B5" s="1" t="s">
        <v>3</v>
      </c>
      <c r="C5" s="28">
        <f ca="1">SUM(C$7:C978)</f>
        <v>5400910</v>
      </c>
      <c r="D5" s="28">
        <f ca="1">SUM($D7:D978)</f>
        <v>104658103</v>
      </c>
      <c r="E5" s="6">
        <f ca="1">IFERROR(D5/C5,0)</f>
        <v>19.377864656141281</v>
      </c>
      <c r="F5" s="7"/>
      <c r="G5" s="5">
        <f ca="1">SUM($G7:G978)</f>
        <v>1514683</v>
      </c>
      <c r="H5" s="5">
        <f ca="1">SUM($H7:H978)</f>
        <v>45173</v>
      </c>
      <c r="I5" s="5">
        <f ca="1">SUM($I7:I978)</f>
        <v>999</v>
      </c>
      <c r="J5" s="6">
        <f ca="1">IFERROR(I5/H5,0)</f>
        <v>2.2114980187280014E-2</v>
      </c>
      <c r="K5" s="6">
        <f ca="1">IFERROR(H5/G5,0)</f>
        <v>2.9823401992364079E-2</v>
      </c>
      <c r="L5" s="7"/>
      <c r="N5" s="7">
        <f>SUMIF($A$7:$A$978,N$7:N978)</f>
        <v>0</v>
      </c>
      <c r="O5" s="6">
        <f ca="1">IFERROR( N5/C5,0 )</f>
        <v>0</v>
      </c>
      <c r="R5" s="1" t="s">
        <v>4</v>
      </c>
      <c r="S5" s="28">
        <f ca="1">SUM($S7:S978)</f>
        <v>5400910</v>
      </c>
      <c r="T5" s="28">
        <f ca="1">SUM($T7:T978)</f>
        <v>104658103</v>
      </c>
      <c r="U5" s="6">
        <f ca="1">IFERROR(T5/S5,0)</f>
        <v>19.377864656141281</v>
      </c>
      <c r="V5" s="7"/>
      <c r="W5" s="5">
        <f ca="1">SUM($W7:W978)</f>
        <v>1514683</v>
      </c>
      <c r="X5" s="5">
        <f ca="1">SUM($X7:X978)</f>
        <v>36493</v>
      </c>
      <c r="Y5" s="6">
        <f ca="1">IFERROR(X5/W5,0)</f>
        <v>2.4092829984887928E-2</v>
      </c>
      <c r="Z5" s="7"/>
      <c r="AB5" s="5">
        <f ca="1">SUM(AB$7:AB978)</f>
        <v>775821631</v>
      </c>
      <c r="AC5" s="6">
        <f ca="1">IFERROR( AB5/S5,0 )</f>
        <v>143.64646531788162</v>
      </c>
    </row>
    <row r="6" spans="2:29">
      <c r="B6" s="8"/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8</v>
      </c>
      <c r="N6" s="8" t="s">
        <v>14</v>
      </c>
      <c r="O6" s="8" t="s">
        <v>15</v>
      </c>
      <c r="R6" s="8"/>
      <c r="S6" s="8" t="s">
        <v>5</v>
      </c>
      <c r="T6" s="8" t="s">
        <v>6</v>
      </c>
      <c r="U6" s="8" t="s">
        <v>16</v>
      </c>
      <c r="V6" s="8" t="s">
        <v>8</v>
      </c>
      <c r="W6" s="8" t="s">
        <v>9</v>
      </c>
      <c r="X6" s="8" t="s">
        <v>10</v>
      </c>
      <c r="Y6" s="8" t="s">
        <v>13</v>
      </c>
      <c r="Z6" s="8" t="s">
        <v>8</v>
      </c>
      <c r="AB6" s="8" t="s">
        <v>14</v>
      </c>
      <c r="AC6" s="8" t="s">
        <v>15</v>
      </c>
    </row>
    <row r="7" spans="2:29">
      <c r="B7" s="9">
        <f ca="1">IFERROR(__xludf.DUMMYFUNCTION("SORT(UNIQUE(FILTER('무신사 메타 광고'!D3:D978,'무신사 메타 광고'!D3:D978 &lt;&gt; """")))"),46111)</f>
        <v>46111</v>
      </c>
      <c r="C7" s="29">
        <f ca="1">IF($C$4="", SUMIFS('무신사 메타 광고'!$L:$L, '무신사 메타 광고'!$D:$D, $B7), SUMIFS('무신사 메타 광고'!$L:$L, '무신사 메타 광고'!$I:$I, $C$4, '무신사 메타 광고'!$D:$D, $B7))</f>
        <v>10559</v>
      </c>
      <c r="D7" s="29">
        <f ca="1">IF($C$4="", SUMIFS('무신사 메타 광고'!$V:$V,#REF!, $B7), SUMIFS('무신사 메타 광고'!$V:$V,'무신사 메타 광고'!$I:$I,$C$4,'무신사 메타 광고'!$D:$D,$B7))</f>
        <v>0</v>
      </c>
      <c r="E7" s="11">
        <f t="shared" ref="E7:E261" ca="1" si="0">IFERROR(D7/C7,0)</f>
        <v>0</v>
      </c>
      <c r="F7" s="12" t="str">
        <f>IF( IFERROR(IF(#REF!=0, 0, (E7 -#REF!) /#REF!), 0)=0," ",IFERROR(IF(#REF!=0, 0, (E7 -#REF!) /#REF!), 0))</f>
        <v xml:space="preserve"> </v>
      </c>
      <c r="G7" s="30">
        <f ca="1">IF($C$4="", SUMIFS('무신사 메타 광고'!$K:$K, '무신사 메타 광고'!$D:$D, $B7), SUMIFS('무신사 메타 광고'!$K:$K,'무신사 메타 광고'!$I:$I,$C$4,'무신사 메타 광고'!D:D,$B7))</f>
        <v>2591</v>
      </c>
      <c r="H7" s="30">
        <f ca="1">IF($C$4="", SUMIFS('무신사 메타 광고'!$Q:$Q, '무신사 메타 광고'!$D:$D, $B7), SUMIFS('무신사 메타 광고'!$Q:$Q,'무신사 메타 광고'!$I:$I,$C$4,'무신사 메타 광고'!D:D,$B7))</f>
        <v>65</v>
      </c>
      <c r="I7" s="30">
        <f ca="1">IF($C$4="", SUMIFS('무신사 메타 광고'!$U:$U, '무신사 메타 광고'!$D:$D, $B7), SUMIFS('무신사 메타 광고'!$U:$U,'무신사 메타 광고'!$I:$I,$C$4,'무신사 메타 광고'!D:D,$B7))</f>
        <v>0</v>
      </c>
      <c r="J7" s="11">
        <f t="shared" ref="J7:J261" ca="1" si="1">IFERROR( I7/H7,0 )</f>
        <v>0</v>
      </c>
      <c r="K7" s="11">
        <f t="shared" ref="K7:K261" ca="1" si="2">IFERROR(H7/G7,0)</f>
        <v>2.5086839058278656E-2</v>
      </c>
      <c r="L7" s="12" t="str">
        <f>IF( IFERROR(IF(#REF!=0, 0, (K7 -#REF!) /#REF!), 0)=0," ",IFERROR(IF(#REF!=0, 0, (K7 -#REF!) /#REF!), 0))</f>
        <v xml:space="preserve"> </v>
      </c>
      <c r="N7" s="10">
        <f ca="1">IF($C$4="", SUMIFS('무신사 메타 광고'!$X:$X, '무신사 메타 광고'!$D:$D, $B7),SUMIFS('무신사 메타 광고'!$X:$X,'무신사 메타 광고'!I:I,$C$4,'무신사 메타 광고'!D:D,$B7))</f>
        <v>0</v>
      </c>
      <c r="O7" s="11">
        <f t="shared" ref="O7:O261" ca="1" si="3">IFERROR( N7/(N7+D7),0 )</f>
        <v>0</v>
      </c>
      <c r="R7" s="9" t="str">
        <f ca="1">IFERROR(__xludf.DUMMYFUNCTION("SORT(UNIQUE(FILTER('무신사 메타 광고'!C3:C978,'무신사 메타 광고'!C3:C978 &lt;&gt; """")))"),"26년 3월 6주차")</f>
        <v>26년 3월 6주차</v>
      </c>
      <c r="S7" s="31">
        <f ca="1">IF($S$4="", SUMIFS('무신사 메타 광고'!$L:$L, '무신사 메타 광고'!$C:$C, $R7),SUMIFS('무신사 메타 광고'!$L:$L,'무신사 메타 광고'!$I:$I,$S$4,'무신사 메타 광고'!$C:$C,$R7))</f>
        <v>67546</v>
      </c>
      <c r="T7" s="31">
        <f ca="1">IF($S$4="", SUMIFS('무신사 메타 광고'!$V:$V, '무신사 메타 광고'!$C:$C, $R7),SUMIFS('무신사 메타 광고'!$V:$V,'무신사 메타 광고'!$I:$I,$S$4,'무신사 메타 광고'!$C:$C,$R7))</f>
        <v>402300</v>
      </c>
      <c r="U7" s="11">
        <f t="shared" ref="U7:U261" ca="1" si="4">IFERROR(T7/S7,0)</f>
        <v>5.9559411364107424</v>
      </c>
      <c r="V7" s="12" t="str">
        <f>IF( IFERROR(IF(#REF!=0, 0, (U7 -#REF!) /#REF!), 0)=0," ",IFERROR(IF(#REF!=0, 0, (U7 -#REF!) /#REF!), 0))</f>
        <v xml:space="preserve"> </v>
      </c>
      <c r="W7" s="32">
        <f ca="1">IF($S$4="", SUMIFS('무신사 메타 광고'!$K:$K, '무신사 메타 광고'!$C:$C, $R7),SUMIFS('무신사 메타 광고'!$K:$K,'무신사 메타 광고'!$I:$I,$S$4,'무신사 메타 광고'!$C:$C,$R7))</f>
        <v>19190</v>
      </c>
      <c r="X7" s="32">
        <f ca="1">IF($S$4="", SUMIFS('무신사 메타 광고'!$N:$N, '무신사 메타 광고'!$C:$C, $R7),SUMIFS('무신사 메타 광고'!$N:$N,'무신사 메타 광고'!$I:$I,$S$4,'무신사 메타 광고'!$C:$C,$R7))</f>
        <v>341</v>
      </c>
      <c r="Y7" s="11">
        <f t="shared" ref="Y7:Y261" ca="1" si="5">IFERROR(X7/W7,0)</f>
        <v>1.7769671704012505E-2</v>
      </c>
      <c r="Z7" s="12" t="str">
        <f>IF( IFERROR(IF(#REF!=0, 0, (Y7 -#REF!) /#REF!), 0)=0," ",IFERROR(IF(#REF!=0, 0, (Y7 -#REF!) /#REF!), 0))</f>
        <v xml:space="preserve"> </v>
      </c>
      <c r="AB7" s="10">
        <f ca="1">IF($S$4="", SUMIFS('무신사 메타 광고'!$X:$X, '무신사 메타 광고'!$C:$C, $R7),SUMIFS('무신사 메타 광고'!$X:$X,'무신사 메타 광고'!$I:$I,$S$4,'무신사 메타 광고'!$C:$C,$R7))</f>
        <v>3537550</v>
      </c>
      <c r="AC7" s="11">
        <f t="shared" ref="AC7:AC261" ca="1" si="6">IFERROR( AB7/(AB7+T7),0 )</f>
        <v>0.89788951356016089</v>
      </c>
    </row>
    <row r="8" spans="2:29">
      <c r="B8" s="9">
        <f ca="1">IFERROR(__xludf.DUMMYFUNCTION("""COMPUTED_VALUE"""),46112)</f>
        <v>46112</v>
      </c>
      <c r="C8" s="29">
        <f ca="1">IF($C$4="", SUMIFS('무신사 메타 광고'!$L:$L, '무신사 메타 광고'!$D:$D, $B8), SUMIFS('무신사 메타 광고'!$L:$L, '무신사 메타 광고'!$I:$I, $C$4, '무신사 메타 광고'!$D:$D, $B8))</f>
        <v>56987</v>
      </c>
      <c r="D8" s="29">
        <f ca="1">IF($C$4="", SUMIFS('무신사 메타 광고'!$V:$V,#REF!, $B8), SUMIFS('무신사 메타 광고'!$V:$V,'무신사 메타 광고'!$I:$I,$C$4,'무신사 메타 광고'!$D:$D,$B8))</f>
        <v>402300</v>
      </c>
      <c r="E8" s="11">
        <f t="shared" ca="1" si="0"/>
        <v>7.0595047993402007</v>
      </c>
      <c r="F8" s="12" t="str">
        <f t="shared" ref="F8:F262" ca="1" si="7">IF( IFERROR(IF(E7=0, 0, (E8 - E7) / E7), 0)=0," ",IFERROR(IF(E7=0, 0, (E8 - E7) / E7), 0))</f>
        <v xml:space="preserve"> </v>
      </c>
      <c r="G8" s="30">
        <f ca="1">IF($C$4="", SUMIFS('무신사 메타 광고'!$K:$K, '무신사 메타 광고'!$D:$D, $B8), SUMIFS('무신사 메타 광고'!$K:$K,'무신사 메타 광고'!$I:$I,$C$4,'무신사 메타 광고'!D:D,$B8))</f>
        <v>16599</v>
      </c>
      <c r="H8" s="30">
        <f ca="1">IF($C$4="", SUMIFS('무신사 메타 광고'!$Q:$Q, '무신사 메타 광고'!$D:$D, $B8), SUMIFS('무신사 메타 광고'!$Q:$Q,'무신사 메타 광고'!$I:$I,$C$4,'무신사 메타 광고'!D:D,$B8))</f>
        <v>564</v>
      </c>
      <c r="I8" s="30">
        <f ca="1">IF($C$4="", SUMIFS('무신사 메타 광고'!$U:$U, '무신사 메타 광고'!$D:$D, $B8), SUMIFS('무신사 메타 광고'!$U:$U,'무신사 메타 광고'!$I:$I,$C$4,'무신사 메타 광고'!D:D,$B8))</f>
        <v>3</v>
      </c>
      <c r="J8" s="11">
        <f t="shared" ca="1" si="1"/>
        <v>5.3191489361702126E-3</v>
      </c>
      <c r="K8" s="11">
        <f t="shared" ca="1" si="2"/>
        <v>3.3977950478944516E-2</v>
      </c>
      <c r="L8" s="12">
        <f t="shared" ref="L8:L262" ca="1" si="8">IF( IFERROR(IF(K7=0, 0, (K8 - K7) / K7), 0)=0," ",IFERROR(IF(K7=0, 0, (K8 - K7) / K7), 0))</f>
        <v>0.35441337986069604</v>
      </c>
      <c r="N8" s="10">
        <f ca="1">IF($C$4="", SUMIFS('무신사 메타 광고'!$X:$X, '무신사 메타 광고'!$D:$D, $B8),SUMIFS('무신사 메타 광고'!$X:$X,'무신사 메타 광고'!I:I,$C$4,'무신사 메타 광고'!D:D,$B8))</f>
        <v>3537550</v>
      </c>
      <c r="O8" s="11">
        <f t="shared" ca="1" si="3"/>
        <v>0.89788951356016089</v>
      </c>
      <c r="R8" s="9" t="str">
        <f ca="1">IFERROR(__xludf.DUMMYFUNCTION("""COMPUTED_VALUE"""),"26년 4월 1주차")</f>
        <v>26년 4월 1주차</v>
      </c>
      <c r="S8" s="31">
        <f ca="1">IF($S$4="", SUMIFS('무신사 메타 광고'!$L:$L, '무신사 메타 광고'!$C:$C, $R8),SUMIFS('무신사 메타 광고'!$L:$L,'무신사 메타 광고'!$I:$I,$S$4,'무신사 메타 광고'!$C:$C,$R8))</f>
        <v>183198</v>
      </c>
      <c r="T8" s="31">
        <f ca="1">IF($S$4="", SUMIFS('무신사 메타 광고'!$V:$V, '무신사 메타 광고'!$C:$C, $R8),SUMIFS('무신사 메타 광고'!$V:$V,'무신사 메타 광고'!$I:$I,$S$4,'무신사 메타 광고'!$C:$C,$R8))</f>
        <v>2650950</v>
      </c>
      <c r="U8" s="11">
        <f t="shared" ca="1" si="4"/>
        <v>14.470409065601153</v>
      </c>
      <c r="V8" s="12">
        <f t="shared" ref="V8:V262" ca="1" si="9">IF( IFERROR(IF(U7=0, 0, (U8 - U7) / U7), 0)=0," ",IFERROR(IF(U7=0, 0, (U8 - U7) / U7), 0))</f>
        <v>1.4295755673504733</v>
      </c>
      <c r="W8" s="32">
        <f ca="1">IF($S$4="", SUMIFS('무신사 메타 광고'!$K:$K, '무신사 메타 광고'!$C:$C, $R8),SUMIFS('무신사 메타 광고'!$K:$K,'무신사 메타 광고'!$I:$I,$S$4,'무신사 메타 광고'!$C:$C,$R8))</f>
        <v>62927</v>
      </c>
      <c r="X8" s="32">
        <f ca="1">IF($S$4="", SUMIFS('무신사 메타 광고'!$N:$N, '무신사 메타 광고'!$C:$C, $R8),SUMIFS('무신사 메타 광고'!$N:$N,'무신사 메타 광고'!$I:$I,$S$4,'무신사 메타 광고'!$C:$C,$R8))</f>
        <v>984</v>
      </c>
      <c r="Y8" s="11">
        <f t="shared" ca="1" si="5"/>
        <v>1.5637166875903826E-2</v>
      </c>
      <c r="Z8" s="12">
        <f t="shared" ref="Z8:Z262" ca="1" si="10">IF( IFERROR(IF(Y7=0, 0, (Y8 - Y7) / Y7), 0)=0," ",IFERROR(IF(Y7=0, 0, (Y8 - Y7) / Y7), 0))</f>
        <v>-0.1200081162797817</v>
      </c>
      <c r="AB8" s="10">
        <f ca="1">IF($S$4="", SUMIFS('무신사 메타 광고'!$X:$X, '무신사 메타 광고'!$C:$C, $R8),SUMIFS('무신사 메타 광고'!$X:$X,'무신사 메타 광고'!$I:$I,$S$4,'무신사 메타 광고'!$C:$C,$R8))</f>
        <v>16166900</v>
      </c>
      <c r="AC8" s="11">
        <f t="shared" ca="1" si="6"/>
        <v>0.85912577685548563</v>
      </c>
    </row>
    <row r="9" spans="2:29">
      <c r="B9" s="9">
        <f ca="1">IFERROR(__xludf.DUMMYFUNCTION("""COMPUTED_VALUE"""),46113)</f>
        <v>46113</v>
      </c>
      <c r="C9" s="29">
        <f ca="1">IF($C$4="", SUMIFS('무신사 메타 광고'!$L:$L, '무신사 메타 광고'!$D:$D, $B9), SUMIFS('무신사 메타 광고'!$L:$L, '무신사 메타 광고'!$I:$I, $C$4, '무신사 메타 광고'!$D:$D, $B9))</f>
        <v>38018</v>
      </c>
      <c r="D9" s="29">
        <f ca="1">IF($C$4="", SUMIFS('무신사 메타 광고'!$V:$V,#REF!, $B9), SUMIFS('무신사 메타 광고'!$V:$V,'무신사 메타 광고'!$I:$I,$C$4,'무신사 메타 광고'!$D:$D,$B9))</f>
        <v>517800</v>
      </c>
      <c r="E9" s="11">
        <f t="shared" ca="1" si="0"/>
        <v>13.619864274817191</v>
      </c>
      <c r="F9" s="12">
        <f t="shared" ca="1" si="7"/>
        <v>0.92929456979618996</v>
      </c>
      <c r="G9" s="30">
        <f ca="1">IF($C$4="", SUMIFS('무신사 메타 광고'!$K:$K, '무신사 메타 광고'!$D:$D, $B9), SUMIFS('무신사 메타 광고'!$K:$K,'무신사 메타 광고'!$I:$I,$C$4,'무신사 메타 광고'!D:D,$B9))</f>
        <v>12306</v>
      </c>
      <c r="H9" s="30">
        <f ca="1">IF($C$4="", SUMIFS('무신사 메타 광고'!$Q:$Q, '무신사 메타 광고'!$D:$D, $B9), SUMIFS('무신사 메타 광고'!$Q:$Q,'무신사 메타 광고'!$I:$I,$C$4,'무신사 메타 광고'!D:D,$B9))</f>
        <v>397</v>
      </c>
      <c r="I9" s="30">
        <f ca="1">IF($C$4="", SUMIFS('무신사 메타 광고'!$U:$U, '무신사 메타 광고'!$D:$D, $B9), SUMIFS('무신사 메타 광고'!$U:$U,'무신사 메타 광고'!$I:$I,$C$4,'무신사 메타 광고'!D:D,$B9))</f>
        <v>4</v>
      </c>
      <c r="J9" s="11">
        <f t="shared" ca="1" si="1"/>
        <v>1.0075566750629723E-2</v>
      </c>
      <c r="K9" s="11">
        <f t="shared" ca="1" si="2"/>
        <v>3.226068584430359E-2</v>
      </c>
      <c r="L9" s="12">
        <f t="shared" ca="1" si="8"/>
        <v>-5.0540559699299173E-2</v>
      </c>
      <c r="N9" s="10">
        <f ca="1">IF($C$4="", SUMIFS('무신사 메타 광고'!$X:$X, '무신사 메타 광고'!$D:$D, $B9),SUMIFS('무신사 메타 광고'!$X:$X,'무신사 메타 광고'!I:I,$C$4,'무신사 메타 광고'!D:D,$B9))</f>
        <v>573350</v>
      </c>
      <c r="O9" s="11">
        <f t="shared" ca="1" si="3"/>
        <v>0.52545479539934936</v>
      </c>
      <c r="R9" s="9" t="str">
        <f ca="1">IFERROR(__xludf.DUMMYFUNCTION("""COMPUTED_VALUE"""),"26년 4월 2주차")</f>
        <v>26년 4월 2주차</v>
      </c>
      <c r="S9" s="31">
        <f ca="1">IF($S$4="", SUMIFS('무신사 메타 광고'!$L:$L, '무신사 메타 광고'!$C:$C, $R9),SUMIFS('무신사 메타 광고'!$L:$L,'무신사 메타 광고'!$I:$I,$S$4,'무신사 메타 광고'!$C:$C,$R9))</f>
        <v>280943</v>
      </c>
      <c r="T9" s="31">
        <f ca="1">IF($S$4="", SUMIFS('무신사 메타 광고'!$V:$V, '무신사 메타 광고'!$C:$C, $R9),SUMIFS('무신사 메타 광고'!$V:$V,'무신사 메타 광고'!$I:$I,$S$4,'무신사 메타 광고'!$C:$C,$R9))</f>
        <v>9366900</v>
      </c>
      <c r="U9" s="11">
        <f t="shared" ca="1" si="4"/>
        <v>33.340926807217123</v>
      </c>
      <c r="V9" s="12">
        <f t="shared" ca="1" si="9"/>
        <v>1.3040763157466426</v>
      </c>
      <c r="W9" s="32">
        <f ca="1">IF($S$4="", SUMIFS('무신사 메타 광고'!$K:$K, '무신사 메타 광고'!$C:$C, $R9),SUMIFS('무신사 메타 광고'!$K:$K,'무신사 메타 광고'!$I:$I,$S$4,'무신사 메타 광고'!$C:$C,$R9))</f>
        <v>83052</v>
      </c>
      <c r="X9" s="32">
        <f ca="1">IF($S$4="", SUMIFS('무신사 메타 광고'!$N:$N, '무신사 메타 광고'!$C:$C, $R9),SUMIFS('무신사 메타 광고'!$N:$N,'무신사 메타 광고'!$I:$I,$S$4,'무신사 메타 광고'!$C:$C,$R9))</f>
        <v>1393</v>
      </c>
      <c r="Y9" s="11">
        <f t="shared" ca="1" si="5"/>
        <v>1.6772624379906564E-2</v>
      </c>
      <c r="Z9" s="12">
        <f t="shared" ca="1" si="10"/>
        <v>7.2612738165020632E-2</v>
      </c>
      <c r="AB9" s="10">
        <f ca="1">IF($S$4="", SUMIFS('무신사 메타 광고'!$X:$X, '무신사 메타 광고'!$C:$C, $R9),SUMIFS('무신사 메타 광고'!$X:$X,'무신사 메타 광고'!$I:$I,$S$4,'무신사 메타 광고'!$C:$C,$R9))</f>
        <v>42064950</v>
      </c>
      <c r="AC9" s="11">
        <f t="shared" ca="1" si="6"/>
        <v>0.81787744364630088</v>
      </c>
    </row>
    <row r="10" spans="2:29">
      <c r="B10" s="9">
        <f ca="1">IFERROR(__xludf.DUMMYFUNCTION("""COMPUTED_VALUE"""),46114)</f>
        <v>46114</v>
      </c>
      <c r="C10" s="29">
        <f ca="1">IF($C$4="", SUMIFS('무신사 메타 광고'!$L:$L, '무신사 메타 광고'!$D:$D, $B10), SUMIFS('무신사 메타 광고'!$L:$L, '무신사 메타 광고'!$I:$I, $C$4, '무신사 메타 광고'!$D:$D, $B10))</f>
        <v>33267</v>
      </c>
      <c r="D10" s="29">
        <f ca="1">IF($C$4="", SUMIFS('무신사 메타 광고'!$V:$V,#REF!, $B10), SUMIFS('무신사 메타 광고'!$V:$V,'무신사 메타 광고'!$I:$I,$C$4,'무신사 메타 광고'!$D:$D,$B10))</f>
        <v>299850</v>
      </c>
      <c r="E10" s="11">
        <f t="shared" ca="1" si="0"/>
        <v>9.0134367391108299</v>
      </c>
      <c r="F10" s="12">
        <f t="shared" ca="1" si="7"/>
        <v>-0.33821390894647441</v>
      </c>
      <c r="G10" s="30">
        <f ca="1">IF($C$4="", SUMIFS('무신사 메타 광고'!$K:$K, '무신사 메타 광고'!$D:$D, $B10), SUMIFS('무신사 메타 광고'!$K:$K,'무신사 메타 광고'!$I:$I,$C$4,'무신사 메타 광고'!D:D,$B10))</f>
        <v>10528</v>
      </c>
      <c r="H10" s="30">
        <f ca="1">IF($C$4="", SUMIFS('무신사 메타 광고'!$Q:$Q, '무신사 메타 광고'!$D:$D, $B10), SUMIFS('무신사 메타 광고'!$Q:$Q,'무신사 메타 광고'!$I:$I,$C$4,'무신사 메타 광고'!D:D,$B10))</f>
        <v>367</v>
      </c>
      <c r="I10" s="30">
        <f ca="1">IF($C$4="", SUMIFS('무신사 메타 광고'!$U:$U, '무신사 메타 광고'!$D:$D, $B10), SUMIFS('무신사 메타 광고'!$U:$U,'무신사 메타 광고'!$I:$I,$C$4,'무신사 메타 광고'!D:D,$B10))</f>
        <v>4</v>
      </c>
      <c r="J10" s="11">
        <f t="shared" ca="1" si="1"/>
        <v>1.0899182561307902E-2</v>
      </c>
      <c r="K10" s="11">
        <f t="shared" ca="1" si="2"/>
        <v>3.4859422492401218E-2</v>
      </c>
      <c r="L10" s="12">
        <f t="shared" ca="1" si="8"/>
        <v>8.0554290154885189E-2</v>
      </c>
      <c r="N10" s="10">
        <f ca="1">IF($C$4="", SUMIFS('무신사 메타 광고'!$X:$X, '무신사 메타 광고'!$D:$D, $B10),SUMIFS('무신사 메타 광고'!$X:$X,'무신사 메타 광고'!I:I,$C$4,'무신사 메타 광고'!D:D,$B10))</f>
        <v>2770050</v>
      </c>
      <c r="O10" s="11">
        <f t="shared" ca="1" si="3"/>
        <v>0.90232580865826251</v>
      </c>
      <c r="R10" s="9" t="str">
        <f ca="1">IFERROR(__xludf.DUMMYFUNCTION("""COMPUTED_VALUE"""),"26년 4월 3주차")</f>
        <v>26년 4월 3주차</v>
      </c>
      <c r="S10" s="31">
        <f ca="1">IF($S$4="", SUMIFS('무신사 메타 광고'!$L:$L, '무신사 메타 광고'!$C:$C, $R10),SUMIFS('무신사 메타 광고'!$L:$L,'무신사 메타 광고'!$I:$I,$S$4,'무신사 메타 광고'!$C:$C,$R10))</f>
        <v>342136</v>
      </c>
      <c r="T10" s="31">
        <f ca="1">IF($S$4="", SUMIFS('무신사 메타 광고'!$V:$V, '무신사 메타 광고'!$C:$C, $R10),SUMIFS('무신사 메타 광고'!$V:$V,'무신사 메타 광고'!$I:$I,$S$4,'무신사 메타 광고'!$C:$C,$R10))</f>
        <v>9040200</v>
      </c>
      <c r="U10" s="11">
        <f t="shared" ca="1" si="4"/>
        <v>26.422826010709191</v>
      </c>
      <c r="V10" s="12">
        <f t="shared" ca="1" si="9"/>
        <v>-0.20749575548722929</v>
      </c>
      <c r="W10" s="32">
        <f ca="1">IF($S$4="", SUMIFS('무신사 메타 광고'!$K:$K, '무신사 메타 광고'!$C:$C, $R10),SUMIFS('무신사 메타 광고'!$K:$K,'무신사 메타 광고'!$I:$I,$S$4,'무신사 메타 광고'!$C:$C,$R10))</f>
        <v>92075</v>
      </c>
      <c r="X10" s="32">
        <f ca="1">IF($S$4="", SUMIFS('무신사 메타 광고'!$N:$N, '무신사 메타 광고'!$C:$C, $R10),SUMIFS('무신사 메타 광고'!$N:$N,'무신사 메타 광고'!$I:$I,$S$4,'무신사 메타 광고'!$C:$C,$R10))</f>
        <v>1977</v>
      </c>
      <c r="Y10" s="11">
        <f t="shared" ca="1" si="5"/>
        <v>2.1471626391528643E-2</v>
      </c>
      <c r="Z10" s="12">
        <f t="shared" ca="1" si="10"/>
        <v>0.28015902015020594</v>
      </c>
      <c r="AB10" s="10">
        <f ca="1">IF($S$4="", SUMIFS('무신사 메타 광고'!$X:$X, '무신사 메타 광고'!$C:$C, $R10),SUMIFS('무신사 메타 광고'!$X:$X,'무신사 메타 광고'!$I:$I,$S$4,'무신사 메타 광고'!$C:$C,$R10))</f>
        <v>91230587</v>
      </c>
      <c r="AC10" s="11">
        <f t="shared" ca="1" si="6"/>
        <v>0.90984213577579676</v>
      </c>
    </row>
    <row r="11" spans="2:29">
      <c r="B11" s="9">
        <f ca="1">IFERROR(__xludf.DUMMYFUNCTION("""COMPUTED_VALUE"""),46115)</f>
        <v>46115</v>
      </c>
      <c r="C11" s="29">
        <f ca="1">IF($C$4="", SUMIFS('무신사 메타 광고'!$L:$L, '무신사 메타 광고'!$D:$D, $B11), SUMIFS('무신사 메타 광고'!$L:$L, '무신사 메타 광고'!$I:$I, $C$4, '무신사 메타 광고'!$D:$D, $B11))</f>
        <v>34213</v>
      </c>
      <c r="D11" s="29">
        <f ca="1">IF($C$4="", SUMIFS('무신사 메타 광고'!$V:$V,#REF!, $B11), SUMIFS('무신사 메타 광고'!$V:$V,'무신사 메타 광고'!$I:$I,$C$4,'무신사 메타 광고'!$D:$D,$B11))</f>
        <v>288900</v>
      </c>
      <c r="E11" s="11">
        <f t="shared" ca="1" si="0"/>
        <v>8.4441586531435426</v>
      </c>
      <c r="F11" s="12">
        <f t="shared" ca="1" si="7"/>
        <v>-6.315882636609553E-2</v>
      </c>
      <c r="G11" s="30">
        <f ca="1">IF($C$4="", SUMIFS('무신사 메타 광고'!$K:$K, '무신사 메타 광고'!$D:$D, $B11), SUMIFS('무신사 메타 광고'!$K:$K,'무신사 메타 광고'!$I:$I,$C$4,'무신사 메타 광고'!D:D,$B11))</f>
        <v>12303</v>
      </c>
      <c r="H11" s="30">
        <f ca="1">IF($C$4="", SUMIFS('무신사 메타 광고'!$Q:$Q, '무신사 메타 광고'!$D:$D, $B11), SUMIFS('무신사 메타 광고'!$Q:$Q,'무신사 메타 광고'!$I:$I,$C$4,'무신사 메타 광고'!D:D,$B11))</f>
        <v>324</v>
      </c>
      <c r="I11" s="30">
        <f ca="1">IF($C$4="", SUMIFS('무신사 메타 광고'!$U:$U, '무신사 메타 광고'!$D:$D, $B11), SUMIFS('무신사 메타 광고'!$U:$U,'무신사 메타 광고'!$I:$I,$C$4,'무신사 메타 광고'!D:D,$B11))</f>
        <v>3</v>
      </c>
      <c r="J11" s="11">
        <f t="shared" ca="1" si="1"/>
        <v>9.2592592592592587E-3</v>
      </c>
      <c r="K11" s="11">
        <f t="shared" ca="1" si="2"/>
        <v>2.6335040234089245E-2</v>
      </c>
      <c r="L11" s="12">
        <f t="shared" ca="1" si="8"/>
        <v>-0.24453595753544535</v>
      </c>
      <c r="N11" s="10">
        <f ca="1">IF($C$4="", SUMIFS('무신사 메타 광고'!$X:$X, '무신사 메타 광고'!$D:$D, $B11),SUMIFS('무신사 메타 광고'!$X:$X,'무신사 메타 광고'!I:I,$C$4,'무신사 메타 광고'!D:D,$B11))</f>
        <v>2613300</v>
      </c>
      <c r="O11" s="11">
        <f t="shared" ca="1" si="3"/>
        <v>0.90045482737233817</v>
      </c>
      <c r="R11" s="9" t="str">
        <f ca="1">IFERROR(__xludf.DUMMYFUNCTION("""COMPUTED_VALUE"""),"26년 4월 4주차")</f>
        <v>26년 4월 4주차</v>
      </c>
      <c r="S11" s="31">
        <f ca="1">IF($S$4="", SUMIFS('무신사 메타 광고'!$L:$L, '무신사 메타 광고'!$C:$C, $R11),SUMIFS('무신사 메타 광고'!$L:$L,'무신사 메타 광고'!$I:$I,$S$4,'무신사 메타 광고'!$C:$C,$R11))</f>
        <v>425188</v>
      </c>
      <c r="T11" s="31">
        <f ca="1">IF($S$4="", SUMIFS('무신사 메타 광고'!$V:$V, '무신사 메타 광고'!$C:$C, $R11),SUMIFS('무신사 메타 광고'!$V:$V,'무신사 메타 광고'!$I:$I,$S$4,'무신사 메타 광고'!$C:$C,$R11))</f>
        <v>6182050</v>
      </c>
      <c r="U11" s="11">
        <f t="shared" ca="1" si="4"/>
        <v>14.53956837916404</v>
      </c>
      <c r="V11" s="12">
        <f t="shared" ca="1" si="9"/>
        <v>-0.44973454492448528</v>
      </c>
      <c r="W11" s="32">
        <f ca="1">IF($S$4="", SUMIFS('무신사 메타 광고'!$K:$K, '무신사 메타 광고'!$C:$C, $R11),SUMIFS('무신사 메타 광고'!$K:$K,'무신사 메타 광고'!$I:$I,$S$4,'무신사 메타 광고'!$C:$C,$R11))</f>
        <v>130204</v>
      </c>
      <c r="X11" s="32">
        <f ca="1">IF($S$4="", SUMIFS('무신사 메타 광고'!$N:$N, '무신사 메타 광고'!$C:$C, $R11),SUMIFS('무신사 메타 광고'!$N:$N,'무신사 메타 광고'!$I:$I,$S$4,'무신사 메타 광고'!$C:$C,$R11))</f>
        <v>3420</v>
      </c>
      <c r="Y11" s="11">
        <f t="shared" ca="1" si="5"/>
        <v>2.6266474148259653E-2</v>
      </c>
      <c r="Z11" s="12">
        <f t="shared" ca="1" si="10"/>
        <v>0.22331087870561847</v>
      </c>
      <c r="AB11" s="10">
        <f ca="1">IF($S$4="", SUMIFS('무신사 메타 광고'!$X:$X, '무신사 메타 광고'!$C:$C, $R11),SUMIFS('무신사 메타 광고'!$X:$X,'무신사 메타 광고'!$I:$I,$S$4,'무신사 메타 광고'!$C:$C,$R11))</f>
        <v>69550718</v>
      </c>
      <c r="AC11" s="11">
        <f t="shared" ca="1" si="6"/>
        <v>0.91837020931283009</v>
      </c>
    </row>
    <row r="12" spans="2:29">
      <c r="B12" s="9">
        <f ca="1">IFERROR(__xludf.DUMMYFUNCTION("""COMPUTED_VALUE"""),46116)</f>
        <v>46116</v>
      </c>
      <c r="C12" s="29">
        <f ca="1">IF($C$4="", SUMIFS('무신사 메타 광고'!$L:$L, '무신사 메타 광고'!$D:$D, $B12), SUMIFS('무신사 메타 광고'!$L:$L, '무신사 메타 광고'!$I:$I, $C$4, '무신사 메타 광고'!$D:$D, $B12))</f>
        <v>40265</v>
      </c>
      <c r="D12" s="29">
        <f ca="1">IF($C$4="", SUMIFS('무신사 메타 광고'!$V:$V,#REF!, $B12), SUMIFS('무신사 메타 광고'!$V:$V,'무신사 메타 광고'!$I:$I,$C$4,'무신사 메타 광고'!$D:$D,$B12))</f>
        <v>705600</v>
      </c>
      <c r="E12" s="11">
        <f t="shared" ca="1" si="0"/>
        <v>17.523904135104932</v>
      </c>
      <c r="F12" s="12">
        <f t="shared" ca="1" si="7"/>
        <v>1.0752694087031671</v>
      </c>
      <c r="G12" s="30">
        <f ca="1">IF($C$4="", SUMIFS('무신사 메타 광고'!$K:$K, '무신사 메타 광고'!$D:$D, $B12), SUMIFS('무신사 메타 광고'!$K:$K,'무신사 메타 광고'!$I:$I,$C$4,'무신사 메타 광고'!D:D,$B12))</f>
        <v>14446</v>
      </c>
      <c r="H12" s="30">
        <f ca="1">IF($C$4="", SUMIFS('무신사 메타 광고'!$Q:$Q, '무신사 메타 광고'!$D:$D, $B12), SUMIFS('무신사 메타 광고'!$Q:$Q,'무신사 메타 광고'!$I:$I,$C$4,'무신사 메타 광고'!D:D,$B12))</f>
        <v>336</v>
      </c>
      <c r="I12" s="30">
        <f ca="1">IF($C$4="", SUMIFS('무신사 메타 광고'!$U:$U, '무신사 메타 광고'!$D:$D, $B12), SUMIFS('무신사 메타 광고'!$U:$U,'무신사 메타 광고'!$I:$I,$C$4,'무신사 메타 광고'!D:D,$B12))</f>
        <v>5</v>
      </c>
      <c r="J12" s="11">
        <f t="shared" ca="1" si="1"/>
        <v>1.488095238095238E-2</v>
      </c>
      <c r="K12" s="11">
        <f t="shared" ca="1" si="2"/>
        <v>2.3259033642530805E-2</v>
      </c>
      <c r="L12" s="12">
        <f t="shared" ca="1" si="8"/>
        <v>-0.11680280585167745</v>
      </c>
      <c r="N12" s="10">
        <f ca="1">IF($C$4="", SUMIFS('무신사 메타 광고'!$X:$X, '무신사 메타 광고'!$D:$D, $B12),SUMIFS('무신사 메타 광고'!$X:$X,'무신사 메타 광고'!I:I,$C$4,'무신사 메타 광고'!D:D,$B12))</f>
        <v>4498800</v>
      </c>
      <c r="O12" s="11">
        <f t="shared" ca="1" si="3"/>
        <v>0.86442241180539547</v>
      </c>
      <c r="R12" s="9" t="str">
        <f ca="1">IFERROR(__xludf.DUMMYFUNCTION("""COMPUTED_VALUE"""),"26년 4월 5주차")</f>
        <v>26년 4월 5주차</v>
      </c>
      <c r="S12" s="31">
        <f ca="1">IF($S$4="", SUMIFS('무신사 메타 광고'!$L:$L, '무신사 메타 광고'!$C:$C, $R12),SUMIFS('무신사 메타 광고'!$L:$L,'무신사 메타 광고'!$I:$I,$S$4,'무신사 메타 광고'!$C:$C,$R12))</f>
        <v>238424</v>
      </c>
      <c r="T12" s="31">
        <f ca="1">IF($S$4="", SUMIFS('무신사 메타 광고'!$V:$V, '무신사 메타 광고'!$C:$C, $R12),SUMIFS('무신사 메타 광고'!$V:$V,'무신사 메타 광고'!$I:$I,$S$4,'무신사 메타 광고'!$C:$C,$R12))</f>
        <v>8232950</v>
      </c>
      <c r="U12" s="11">
        <f t="shared" ca="1" si="4"/>
        <v>34.53070999563802</v>
      </c>
      <c r="V12" s="12">
        <f t="shared" ca="1" si="9"/>
        <v>1.3749473915004473</v>
      </c>
      <c r="W12" s="32">
        <f ca="1">IF($S$4="", SUMIFS('무신사 메타 광고'!$K:$K, '무신사 메타 광고'!$C:$C, $R12),SUMIFS('무신사 메타 광고'!$K:$K,'무신사 메타 광고'!$I:$I,$S$4,'무신사 메타 광고'!$C:$C,$R12))</f>
        <v>71010</v>
      </c>
      <c r="X12" s="32">
        <f ca="1">IF($S$4="", SUMIFS('무신사 메타 광고'!$N:$N, '무신사 메타 광고'!$C:$C, $R12),SUMIFS('무신사 메타 광고'!$N:$N,'무신사 메타 광고'!$I:$I,$S$4,'무신사 메타 광고'!$C:$C,$R12))</f>
        <v>2024</v>
      </c>
      <c r="Y12" s="11">
        <f t="shared" ca="1" si="5"/>
        <v>2.850302774257147E-2</v>
      </c>
      <c r="Z12" s="12">
        <f t="shared" ca="1" si="10"/>
        <v>8.5148603565431538E-2</v>
      </c>
      <c r="AB12" s="10">
        <f ca="1">IF($S$4="", SUMIFS('무신사 메타 광고'!$X:$X, '무신사 메타 광고'!$C:$C, $R12),SUMIFS('무신사 메타 광고'!$X:$X,'무신사 메타 광고'!$I:$I,$S$4,'무신사 메타 광고'!$C:$C,$R12))</f>
        <v>42718350</v>
      </c>
      <c r="AC12" s="11">
        <f t="shared" ca="1" si="6"/>
        <v>0.83841531030611582</v>
      </c>
    </row>
    <row r="13" spans="2:29">
      <c r="B13" s="9">
        <f ca="1">IFERROR(__xludf.DUMMYFUNCTION("""COMPUTED_VALUE"""),46117)</f>
        <v>46117</v>
      </c>
      <c r="C13" s="29">
        <f ca="1">IF($C$4="", SUMIFS('무신사 메타 광고'!$L:$L, '무신사 메타 광고'!$D:$D, $B13), SUMIFS('무신사 메타 광고'!$L:$L, '무신사 메타 광고'!$I:$I, $C$4, '무신사 메타 광고'!$D:$D, $B13))</f>
        <v>37435</v>
      </c>
      <c r="D13" s="29">
        <f ca="1">IF($C$4="", SUMIFS('무신사 메타 광고'!$V:$V,#REF!, $B13), SUMIFS('무신사 메타 광고'!$V:$V,'무신사 메타 광고'!$I:$I,$C$4,'무신사 메타 광고'!$D:$D,$B13))</f>
        <v>838800</v>
      </c>
      <c r="E13" s="11">
        <f t="shared" ca="1" si="0"/>
        <v>22.406838520101509</v>
      </c>
      <c r="F13" s="12">
        <f t="shared" ca="1" si="7"/>
        <v>0.2786442077832868</v>
      </c>
      <c r="G13" s="30">
        <f ca="1">IF($C$4="", SUMIFS('무신사 메타 광고'!$K:$K, '무신사 메타 광고'!$D:$D, $B13), SUMIFS('무신사 메타 광고'!$K:$K,'무신사 메타 광고'!$I:$I,$C$4,'무신사 메타 광고'!D:D,$B13))</f>
        <v>13344</v>
      </c>
      <c r="H13" s="30">
        <f ca="1">IF($C$4="", SUMIFS('무신사 메타 광고'!$Q:$Q, '무신사 메타 광고'!$D:$D, $B13), SUMIFS('무신사 메타 광고'!$Q:$Q,'무신사 메타 광고'!$I:$I,$C$4,'무신사 메타 광고'!D:D,$B13))</f>
        <v>405</v>
      </c>
      <c r="I13" s="30">
        <f ca="1">IF($C$4="", SUMIFS('무신사 메타 광고'!$U:$U, '무신사 메타 광고'!$D:$D, $B13), SUMIFS('무신사 메타 광고'!$U:$U,'무신사 메타 광고'!$I:$I,$C$4,'무신사 메타 광고'!D:D,$B13))</f>
        <v>9</v>
      </c>
      <c r="J13" s="11">
        <f t="shared" ca="1" si="1"/>
        <v>2.2222222222222223E-2</v>
      </c>
      <c r="K13" s="11">
        <f t="shared" ca="1" si="2"/>
        <v>3.035071942446043E-2</v>
      </c>
      <c r="L13" s="12">
        <f t="shared" ca="1" si="8"/>
        <v>0.30490027620760529</v>
      </c>
      <c r="N13" s="10">
        <f ca="1">IF($C$4="", SUMIFS('무신사 메타 광고'!$X:$X, '무신사 메타 광고'!$D:$D, $B13),SUMIFS('무신사 메타 광고'!$X:$X,'무신사 메타 광고'!I:I,$C$4,'무신사 메타 광고'!D:D,$B13))</f>
        <v>5711400</v>
      </c>
      <c r="O13" s="11">
        <f t="shared" ca="1" si="3"/>
        <v>0.87194284143995604</v>
      </c>
      <c r="R13" s="9" t="str">
        <f ca="1">IFERROR(__xludf.DUMMYFUNCTION("""COMPUTED_VALUE"""),"26년 5월 1주차")</f>
        <v>26년 5월 1주차</v>
      </c>
      <c r="S13" s="31">
        <f ca="1">IF($S$4="", SUMIFS('무신사 메타 광고'!$L:$L, '무신사 메타 광고'!$C:$C, $R13),SUMIFS('무신사 메타 광고'!$L:$L,'무신사 메타 광고'!$I:$I,$S$4,'무신사 메타 광고'!$C:$C,$R13))</f>
        <v>178537</v>
      </c>
      <c r="T13" s="31">
        <f ca="1">IF($S$4="", SUMIFS('무신사 메타 광고'!$V:$V, '무신사 메타 광고'!$C:$C, $R13),SUMIFS('무신사 메타 광고'!$V:$V,'무신사 메타 광고'!$I:$I,$S$4,'무신사 메타 광고'!$C:$C,$R13))</f>
        <v>1833300</v>
      </c>
      <c r="U13" s="11">
        <f t="shared" ca="1" si="4"/>
        <v>10.268459759041543</v>
      </c>
      <c r="V13" s="12">
        <f t="shared" ca="1" si="9"/>
        <v>-0.70262818921653591</v>
      </c>
      <c r="W13" s="32">
        <f ca="1">IF($S$4="", SUMIFS('무신사 메타 광고'!$K:$K, '무신사 메타 광고'!$C:$C, $R13),SUMIFS('무신사 메타 광고'!$K:$K,'무신사 메타 광고'!$I:$I,$S$4,'무신사 메타 광고'!$C:$C,$R13))</f>
        <v>63197</v>
      </c>
      <c r="X13" s="32">
        <f ca="1">IF($S$4="", SUMIFS('무신사 메타 광고'!$N:$N, '무신사 메타 광고'!$C:$C, $R13),SUMIFS('무신사 메타 광고'!$N:$N,'무신사 메타 광고'!$I:$I,$S$4,'무신사 메타 광고'!$C:$C,$R13))</f>
        <v>1116</v>
      </c>
      <c r="Y13" s="11">
        <f t="shared" ca="1" si="5"/>
        <v>1.7659066094909567E-2</v>
      </c>
      <c r="Z13" s="12">
        <f t="shared" ca="1" si="10"/>
        <v>-0.38044946472355318</v>
      </c>
      <c r="AB13" s="10">
        <f ca="1">IF($S$4="", SUMIFS('무신사 메타 광고'!$X:$X, '무신사 메타 광고'!$C:$C, $R13),SUMIFS('무신사 메타 광고'!$X:$X,'무신사 메타 광고'!$I:$I,$S$4,'무신사 메타 광고'!$C:$C,$R13))</f>
        <v>15156050</v>
      </c>
      <c r="AC13" s="11">
        <f t="shared" ca="1" si="6"/>
        <v>0.89209122185369072</v>
      </c>
    </row>
    <row r="14" spans="2:29">
      <c r="B14" s="9">
        <f ca="1">IFERROR(__xludf.DUMMYFUNCTION("""COMPUTED_VALUE"""),46118)</f>
        <v>46118</v>
      </c>
      <c r="C14" s="29">
        <f ca="1">IF($C$4="", SUMIFS('무신사 메타 광고'!$L:$L, '무신사 메타 광고'!$D:$D, $B14), SUMIFS('무신사 메타 광고'!$L:$L, '무신사 메타 광고'!$I:$I, $C$4, '무신사 메타 광고'!$D:$D, $B14))</f>
        <v>42728</v>
      </c>
      <c r="D14" s="29">
        <f ca="1">IF($C$4="", SUMIFS('무신사 메타 광고'!$V:$V,#REF!, $B14), SUMIFS('무신사 메타 광고'!$V:$V,'무신사 메타 광고'!$I:$I,$C$4,'무신사 메타 광고'!$D:$D,$B14))</f>
        <v>2371500</v>
      </c>
      <c r="E14" s="11">
        <f t="shared" ca="1" si="0"/>
        <v>55.502246770267739</v>
      </c>
      <c r="F14" s="12">
        <f t="shared" ca="1" si="7"/>
        <v>1.4770226607593859</v>
      </c>
      <c r="G14" s="30">
        <f ca="1">IF($C$4="", SUMIFS('무신사 메타 광고'!$K:$K, '무신사 메타 광고'!$D:$D, $B14), SUMIFS('무신사 메타 광고'!$K:$K,'무신사 메타 광고'!$I:$I,$C$4,'무신사 메타 광고'!D:D,$B14))</f>
        <v>15234</v>
      </c>
      <c r="H14" s="30">
        <f ca="1">IF($C$4="", SUMIFS('무신사 메타 광고'!$Q:$Q, '무신사 메타 광고'!$D:$D, $B14), SUMIFS('무신사 메타 광고'!$Q:$Q,'무신사 메타 광고'!$I:$I,$C$4,'무신사 메타 광고'!D:D,$B14))</f>
        <v>420</v>
      </c>
      <c r="I14" s="30">
        <f ca="1">IF($C$4="", SUMIFS('무신사 메타 광고'!$U:$U, '무신사 메타 광고'!$D:$D, $B14), SUMIFS('무신사 메타 광고'!$U:$U,'무신사 메타 광고'!$I:$I,$C$4,'무신사 메타 광고'!D:D,$B14))</f>
        <v>17</v>
      </c>
      <c r="J14" s="11">
        <f t="shared" ca="1" si="1"/>
        <v>4.0476190476190478E-2</v>
      </c>
      <c r="K14" s="11">
        <f t="shared" ca="1" si="2"/>
        <v>2.7569909413154785E-2</v>
      </c>
      <c r="L14" s="12">
        <f t="shared" ca="1" si="8"/>
        <v>-9.1622540224351942E-2</v>
      </c>
      <c r="N14" s="10">
        <f ca="1">IF($C$4="", SUMIFS('무신사 메타 광고'!$X:$X, '무신사 메타 광고'!$D:$D, $B14),SUMIFS('무신사 메타 광고'!$X:$X,'무신사 메타 광고'!I:I,$C$4,'무신사 메타 광고'!D:D,$B14))</f>
        <v>3280650</v>
      </c>
      <c r="O14" s="11">
        <f t="shared" ca="1" si="3"/>
        <v>0.58042514795254907</v>
      </c>
      <c r="R14" s="9" t="str">
        <f ca="1">IFERROR(__xludf.DUMMYFUNCTION("""COMPUTED_VALUE"""),"26년 5월 2주차")</f>
        <v>26년 5월 2주차</v>
      </c>
      <c r="S14" s="31">
        <f ca="1">IF($S$4="", SUMIFS('무신사 메타 광고'!$L:$L, '무신사 메타 광고'!$C:$C, $R14),SUMIFS('무신사 메타 광고'!$L:$L,'무신사 메타 광고'!$I:$I,$S$4,'무신사 메타 광고'!$C:$C,$R14))</f>
        <v>415285</v>
      </c>
      <c r="T14" s="31">
        <f ca="1">IF($S$4="", SUMIFS('무신사 메타 광고'!$V:$V, '무신사 메타 광고'!$C:$C, $R14),SUMIFS('무신사 메타 광고'!$V:$V,'무신사 메타 광고'!$I:$I,$S$4,'무신사 메타 광고'!$C:$C,$R14))</f>
        <v>7511400</v>
      </c>
      <c r="U14" s="11">
        <f t="shared" ca="1" si="4"/>
        <v>18.0873376115198</v>
      </c>
      <c r="V14" s="12">
        <f t="shared" ca="1" si="9"/>
        <v>0.7614460236447449</v>
      </c>
      <c r="W14" s="32">
        <f ca="1">IF($S$4="", SUMIFS('무신사 메타 광고'!$K:$K, '무신사 메타 광고'!$C:$C, $R14),SUMIFS('무신사 메타 광고'!$K:$K,'무신사 메타 광고'!$I:$I,$S$4,'무신사 메타 광고'!$C:$C,$R14))</f>
        <v>130556</v>
      </c>
      <c r="X14" s="32">
        <f ca="1">IF($S$4="", SUMIFS('무신사 메타 광고'!$N:$N, '무신사 메타 광고'!$C:$C, $R14),SUMIFS('무신사 메타 광고'!$N:$N,'무신사 메타 광고'!$I:$I,$S$4,'무신사 메타 광고'!$C:$C,$R14))</f>
        <v>3592</v>
      </c>
      <c r="Y14" s="11">
        <f t="shared" ca="1" si="5"/>
        <v>2.7513097827752075E-2</v>
      </c>
      <c r="Z14" s="12">
        <f t="shared" ca="1" si="10"/>
        <v>0.55801545109359141</v>
      </c>
      <c r="AB14" s="10">
        <f ca="1">IF($S$4="", SUMIFS('무신사 메타 광고'!$X:$X, '무신사 메타 광고'!$C:$C, $R14),SUMIFS('무신사 메타 광고'!$X:$X,'무신사 메타 광고'!$I:$I,$S$4,'무신사 메타 광고'!$C:$C,$R14))</f>
        <v>83946200</v>
      </c>
      <c r="AC14" s="11">
        <f t="shared" ca="1" si="6"/>
        <v>0.91787013873095291</v>
      </c>
    </row>
    <row r="15" spans="2:29">
      <c r="B15" s="9">
        <f ca="1">IFERROR(__xludf.DUMMYFUNCTION("""COMPUTED_VALUE"""),46119)</f>
        <v>46119</v>
      </c>
      <c r="C15" s="29">
        <f ca="1">IF($C$4="", SUMIFS('무신사 메타 광고'!$L:$L, '무신사 메타 광고'!$D:$D, $B15), SUMIFS('무신사 메타 광고'!$L:$L, '무신사 메타 광고'!$I:$I, $C$4, '무신사 메타 광고'!$D:$D, $B15))</f>
        <v>42728</v>
      </c>
      <c r="D15" s="29">
        <f ca="1">IF($C$4="", SUMIFS('무신사 메타 광고'!$V:$V,#REF!, $B15), SUMIFS('무신사 메타 광고'!$V:$V,'무신사 메타 광고'!$I:$I,$C$4,'무신사 메타 광고'!$D:$D,$B15))</f>
        <v>1170900</v>
      </c>
      <c r="E15" s="11">
        <f t="shared" ca="1" si="0"/>
        <v>27.403576109342819</v>
      </c>
      <c r="F15" s="12">
        <f t="shared" ca="1" si="7"/>
        <v>-0.50626185958254266</v>
      </c>
      <c r="G15" s="30">
        <f ca="1">IF($C$4="", SUMIFS('무신사 메타 광고'!$K:$K, '무신사 메타 광고'!$D:$D, $B15), SUMIFS('무신사 메타 광고'!$K:$K,'무신사 메타 광고'!$I:$I,$C$4,'무신사 메타 광고'!D:D,$B15))</f>
        <v>14736</v>
      </c>
      <c r="H15" s="30">
        <f ca="1">IF($C$4="", SUMIFS('무신사 메타 광고'!$Q:$Q, '무신사 메타 광고'!$D:$D, $B15), SUMIFS('무신사 메타 광고'!$Q:$Q,'무신사 메타 광고'!$I:$I,$C$4,'무신사 메타 광고'!D:D,$B15))</f>
        <v>405</v>
      </c>
      <c r="I15" s="30">
        <f ca="1">IF($C$4="", SUMIFS('무신사 메타 광고'!$U:$U, '무신사 메타 광고'!$D:$D, $B15), SUMIFS('무신사 메타 광고'!$U:$U,'무신사 메타 광고'!$I:$I,$C$4,'무신사 메타 광고'!D:D,$B15))</f>
        <v>9</v>
      </c>
      <c r="J15" s="11">
        <f t="shared" ca="1" si="1"/>
        <v>2.2222222222222223E-2</v>
      </c>
      <c r="K15" s="11">
        <f t="shared" ca="1" si="2"/>
        <v>2.7483713355048858E-2</v>
      </c>
      <c r="L15" s="12">
        <f t="shared" ca="1" si="8"/>
        <v>-3.1264541647278202E-3</v>
      </c>
      <c r="N15" s="10">
        <f ca="1">IF($C$4="", SUMIFS('무신사 메타 광고'!$X:$X, '무신사 메타 광고'!$D:$D, $B15),SUMIFS('무신사 메타 광고'!$X:$X,'무신사 메타 광고'!I:I,$C$4,'무신사 메타 광고'!D:D,$B15))</f>
        <v>6283800</v>
      </c>
      <c r="O15" s="11">
        <f t="shared" ca="1" si="3"/>
        <v>0.84293130508269953</v>
      </c>
      <c r="R15" s="9" t="str">
        <f ca="1">IFERROR(__xludf.DUMMYFUNCTION("""COMPUTED_VALUE"""),"26년 5월 3주차")</f>
        <v>26년 5월 3주차</v>
      </c>
      <c r="S15" s="31">
        <f ca="1">IF($S$4="", SUMIFS('무신사 메타 광고'!$L:$L, '무신사 메타 광고'!$C:$C, $R15),SUMIFS('무신사 메타 광고'!$L:$L,'무신사 메타 광고'!$I:$I,$S$4,'무신사 메타 광고'!$C:$C,$R15))</f>
        <v>442645</v>
      </c>
      <c r="T15" s="31">
        <f ca="1">IF($S$4="", SUMIFS('무신사 메타 광고'!$V:$V, '무신사 메타 광고'!$C:$C, $R15),SUMIFS('무신사 메타 광고'!$V:$V,'무신사 메타 광고'!$I:$I,$S$4,'무신사 메타 광고'!$C:$C,$R15))</f>
        <v>4472700</v>
      </c>
      <c r="U15" s="11">
        <f t="shared" ca="1" si="4"/>
        <v>10.104485535813124</v>
      </c>
      <c r="V15" s="12">
        <f t="shared" ca="1" si="9"/>
        <v>-0.44135031076228759</v>
      </c>
      <c r="W15" s="32">
        <f ca="1">IF($S$4="", SUMIFS('무신사 메타 광고'!$K:$K, '무신사 메타 광고'!$C:$C, $R15),SUMIFS('무신사 메타 광고'!$K:$K,'무신사 메타 광고'!$I:$I,$S$4,'무신사 메타 광고'!$C:$C,$R15))</f>
        <v>155208</v>
      </c>
      <c r="X15" s="32">
        <f ca="1">IF($S$4="", SUMIFS('무신사 메타 광고'!$N:$N, '무신사 메타 광고'!$C:$C, $R15),SUMIFS('무신사 메타 광고'!$N:$N,'무신사 메타 광고'!$I:$I,$S$4,'무신사 메타 광고'!$C:$C,$R15))</f>
        <v>2443</v>
      </c>
      <c r="Y15" s="11">
        <f t="shared" ca="1" si="5"/>
        <v>1.5740168032575639E-2</v>
      </c>
      <c r="Z15" s="12">
        <f t="shared" ca="1" si="10"/>
        <v>-0.4279027345041912</v>
      </c>
      <c r="AB15" s="10">
        <f ca="1">IF($S$4="", SUMIFS('무신사 메타 광고'!$X:$X, '무신사 메타 광고'!$C:$C, $R15),SUMIFS('무신사 메타 광고'!$X:$X,'무신사 메타 광고'!$I:$I,$S$4,'무신사 메타 광고'!$C:$C,$R15))</f>
        <v>29517150</v>
      </c>
      <c r="AC15" s="11">
        <f t="shared" ca="1" si="6"/>
        <v>0.86841071672867043</v>
      </c>
    </row>
    <row r="16" spans="2:29">
      <c r="B16" s="9">
        <f ca="1">IFERROR(__xludf.DUMMYFUNCTION("""COMPUTED_VALUE"""),46120)</f>
        <v>46120</v>
      </c>
      <c r="C16" s="29">
        <f ca="1">IF($C$4="", SUMIFS('무신사 메타 광고'!$L:$L, '무신사 메타 광고'!$D:$D, $B16), SUMIFS('무신사 메타 광고'!$L:$L, '무신사 메타 광고'!$I:$I, $C$4, '무신사 메타 광고'!$D:$D, $B16))</f>
        <v>37351</v>
      </c>
      <c r="D16" s="29">
        <f ca="1">IF($C$4="", SUMIFS('무신사 메타 광고'!$V:$V,#REF!, $B16), SUMIFS('무신사 메타 광고'!$V:$V,'무신사 메타 광고'!$I:$I,$C$4,'무신사 메타 광고'!$D:$D,$B16))</f>
        <v>423000</v>
      </c>
      <c r="E16" s="11">
        <f t="shared" ca="1" si="0"/>
        <v>11.324997992021633</v>
      </c>
      <c r="F16" s="12">
        <f t="shared" ca="1" si="7"/>
        <v>-0.58673284293867933</v>
      </c>
      <c r="G16" s="30">
        <f ca="1">IF($C$4="", SUMIFS('무신사 메타 광고'!$K:$K, '무신사 메타 광고'!$D:$D, $B16), SUMIFS('무신사 메타 광고'!$K:$K,'무신사 메타 광고'!$I:$I,$C$4,'무신사 메타 광고'!D:D,$B16))</f>
        <v>12456</v>
      </c>
      <c r="H16" s="30">
        <f ca="1">IF($C$4="", SUMIFS('무신사 메타 광고'!$Q:$Q, '무신사 메타 광고'!$D:$D, $B16), SUMIFS('무신사 메타 광고'!$Q:$Q,'무신사 메타 광고'!$I:$I,$C$4,'무신사 메타 광고'!D:D,$B16))</f>
        <v>372</v>
      </c>
      <c r="I16" s="30">
        <f ca="1">IF($C$4="", SUMIFS('무신사 메타 광고'!$U:$U, '무신사 메타 광고'!$D:$D, $B16), SUMIFS('무신사 메타 광고'!$U:$U,'무신사 메타 광고'!$I:$I,$C$4,'무신사 메타 광고'!D:D,$B16))</f>
        <v>4</v>
      </c>
      <c r="J16" s="11">
        <f t="shared" ca="1" si="1"/>
        <v>1.0752688172043012E-2</v>
      </c>
      <c r="K16" s="11">
        <f t="shared" ca="1" si="2"/>
        <v>2.9865125240847785E-2</v>
      </c>
      <c r="L16" s="12">
        <f t="shared" ca="1" si="8"/>
        <v>8.6648112466995039E-2</v>
      </c>
      <c r="N16" s="10">
        <f ca="1">IF($C$4="", SUMIFS('무신사 메타 광고'!$X:$X, '무신사 메타 광고'!$D:$D, $B16),SUMIFS('무신사 메타 광고'!$X:$X,'무신사 메타 광고'!I:I,$C$4,'무신사 메타 광고'!D:D,$B16))</f>
        <v>3962700</v>
      </c>
      <c r="O16" s="11">
        <f t="shared" ca="1" si="3"/>
        <v>0.90355017443053565</v>
      </c>
      <c r="R16" s="9" t="str">
        <f ca="1">IFERROR(__xludf.DUMMYFUNCTION("""COMPUTED_VALUE"""),"26년 5월 4주차")</f>
        <v>26년 5월 4주차</v>
      </c>
      <c r="S16" s="31">
        <f ca="1">IF($S$4="", SUMIFS('무신사 메타 광고'!$L:$L, '무신사 메타 광고'!$C:$C, $R16),SUMIFS('무신사 메타 광고'!$L:$L,'무신사 메타 광고'!$I:$I,$S$4,'무신사 메타 광고'!$C:$C,$R16))</f>
        <v>408966</v>
      </c>
      <c r="T16" s="31">
        <f ca="1">IF($S$4="", SUMIFS('무신사 메타 광고'!$V:$V, '무신사 메타 광고'!$C:$C, $R16),SUMIFS('무신사 메타 광고'!$V:$V,'무신사 메타 광고'!$I:$I,$S$4,'무신사 메타 광고'!$C:$C,$R16))</f>
        <v>4690650</v>
      </c>
      <c r="U16" s="11">
        <f t="shared" ca="1" si="4"/>
        <v>11.469535364798052</v>
      </c>
      <c r="V16" s="12">
        <f t="shared" ca="1" si="9"/>
        <v>0.13509345172961149</v>
      </c>
      <c r="W16" s="32">
        <f ca="1">IF($S$4="", SUMIFS('무신사 메타 광고'!$K:$K, '무신사 메타 광고'!$C:$C, $R16),SUMIFS('무신사 메타 광고'!$K:$K,'무신사 메타 광고'!$I:$I,$S$4,'무신사 메타 광고'!$C:$C,$R16))</f>
        <v>115739</v>
      </c>
      <c r="X16" s="32">
        <f ca="1">IF($S$4="", SUMIFS('무신사 메타 광고'!$N:$N, '무신사 메타 광고'!$C:$C, $R16),SUMIFS('무신사 메타 광고'!$N:$N,'무신사 메타 광고'!$I:$I,$S$4,'무신사 메타 광고'!$C:$C,$R16))</f>
        <v>3091</v>
      </c>
      <c r="Y16" s="11">
        <f t="shared" ca="1" si="5"/>
        <v>2.6706641667890683E-2</v>
      </c>
      <c r="Z16" s="12">
        <f t="shared" ca="1" si="10"/>
        <v>0.69671896847727288</v>
      </c>
      <c r="AB16" s="10">
        <f ca="1">IF($S$4="", SUMIFS('무신사 메타 광고'!$X:$X, '무신사 메타 광고'!$C:$C, $R16),SUMIFS('무신사 메타 광고'!$X:$X,'무신사 메타 광고'!$I:$I,$S$4,'무신사 메타 광고'!$C:$C,$R16))</f>
        <v>74454800</v>
      </c>
      <c r="AC16" s="11">
        <f t="shared" ca="1" si="6"/>
        <v>0.94073380086915925</v>
      </c>
    </row>
    <row r="17" spans="2:29">
      <c r="B17" s="9">
        <f ca="1">IFERROR(__xludf.DUMMYFUNCTION("""COMPUTED_VALUE"""),46121)</f>
        <v>46121</v>
      </c>
      <c r="C17" s="29">
        <f ca="1">IF($C$4="", SUMIFS('무신사 메타 광고'!$L:$L, '무신사 메타 광고'!$D:$D, $B17), SUMIFS('무신사 메타 광고'!$L:$L, '무신사 메타 광고'!$I:$I, $C$4, '무신사 메타 광고'!$D:$D, $B17))</f>
        <v>39361</v>
      </c>
      <c r="D17" s="29">
        <f ca="1">IF($C$4="", SUMIFS('무신사 메타 광고'!$V:$V,#REF!, $B17), SUMIFS('무신사 메타 광고'!$V:$V,'무신사 메타 광고'!$I:$I,$C$4,'무신사 메타 광고'!$D:$D,$B17))</f>
        <v>1653300</v>
      </c>
      <c r="E17" s="11">
        <f t="shared" ca="1" si="0"/>
        <v>42.003506008485559</v>
      </c>
      <c r="F17" s="12">
        <f t="shared" ca="1" si="7"/>
        <v>2.7089195104561328</v>
      </c>
      <c r="G17" s="30">
        <f ca="1">IF($C$4="", SUMIFS('무신사 메타 광고'!$K:$K, '무신사 메타 광고'!$D:$D, $B17), SUMIFS('무신사 메타 광고'!$K:$K,'무신사 메타 광고'!$I:$I,$C$4,'무신사 메타 광고'!D:D,$B17))</f>
        <v>13183</v>
      </c>
      <c r="H17" s="30">
        <f ca="1">IF($C$4="", SUMIFS('무신사 메타 광고'!$Q:$Q, '무신사 메타 광고'!$D:$D, $B17), SUMIFS('무신사 메타 광고'!$Q:$Q,'무신사 메타 광고'!$I:$I,$C$4,'무신사 메타 광고'!D:D,$B17))</f>
        <v>352</v>
      </c>
      <c r="I17" s="30">
        <f ca="1">IF($C$4="", SUMIFS('무신사 메타 광고'!$U:$U, '무신사 메타 광고'!$D:$D, $B17), SUMIFS('무신사 메타 광고'!$U:$U,'무신사 메타 광고'!$I:$I,$C$4,'무신사 메타 광고'!D:D,$B17))</f>
        <v>14</v>
      </c>
      <c r="J17" s="11">
        <f t="shared" ca="1" si="1"/>
        <v>3.9772727272727272E-2</v>
      </c>
      <c r="K17" s="11">
        <f t="shared" ca="1" si="2"/>
        <v>2.6701054388227261E-2</v>
      </c>
      <c r="L17" s="12">
        <f t="shared" ca="1" si="8"/>
        <v>-0.10594534016193884</v>
      </c>
      <c r="N17" s="10">
        <f ca="1">IF($C$4="", SUMIFS('무신사 메타 광고'!$X:$X, '무신사 메타 광고'!$D:$D, $B17),SUMIFS('무신사 메타 광고'!$X:$X,'무신사 메타 광고'!I:I,$C$4,'무신사 메타 광고'!D:D,$B17))</f>
        <v>6111000</v>
      </c>
      <c r="O17" s="11">
        <f t="shared" ca="1" si="3"/>
        <v>0.78706386924771066</v>
      </c>
      <c r="R17" s="9" t="str">
        <f ca="1">IFERROR(__xludf.DUMMYFUNCTION("""COMPUTED_VALUE"""),"26년 5월 5주차")</f>
        <v>26년 5월 5주차</v>
      </c>
      <c r="S17" s="31">
        <f ca="1">IF($S$4="", SUMIFS('무신사 메타 광고'!$L:$L, '무신사 메타 광고'!$C:$C, $R17),SUMIFS('무신사 메타 광고'!$L:$L,'무신사 메타 광고'!$I:$I,$S$4,'무신사 메타 광고'!$C:$C,$R17))</f>
        <v>412130</v>
      </c>
      <c r="T17" s="31">
        <f ca="1">IF($S$4="", SUMIFS('무신사 메타 광고'!$V:$V, '무신사 메타 광고'!$C:$C, $R17),SUMIFS('무신사 메타 광고'!$V:$V,'무신사 메타 광고'!$I:$I,$S$4,'무신사 메타 광고'!$C:$C,$R17))</f>
        <v>6228250</v>
      </c>
      <c r="U17" s="11">
        <f t="shared" ca="1" si="4"/>
        <v>15.112343192681921</v>
      </c>
      <c r="V17" s="12">
        <f t="shared" ca="1" si="9"/>
        <v>0.3176072710900098</v>
      </c>
      <c r="W17" s="32">
        <f ca="1">IF($S$4="", SUMIFS('무신사 메타 광고'!$K:$K, '무신사 메타 광고'!$C:$C, $R17),SUMIFS('무신사 메타 광고'!$K:$K,'무신사 메타 광고'!$I:$I,$S$4,'무신사 메타 광고'!$C:$C,$R17))</f>
        <v>115941</v>
      </c>
      <c r="X17" s="32">
        <f ca="1">IF($S$4="", SUMIFS('무신사 메타 광고'!$N:$N, '무신사 메타 광고'!$C:$C, $R17),SUMIFS('무신사 메타 광고'!$N:$N,'무신사 메타 광고'!$I:$I,$S$4,'무신사 메타 광고'!$C:$C,$R17))</f>
        <v>2963</v>
      </c>
      <c r="Y17" s="11">
        <f t="shared" ca="1" si="5"/>
        <v>2.5556101810403568E-2</v>
      </c>
      <c r="Z17" s="12">
        <f t="shared" ca="1" si="10"/>
        <v>-4.3080664045843167E-2</v>
      </c>
      <c r="AB17" s="10">
        <f ca="1">IF($S$4="", SUMIFS('무신사 메타 광고'!$X:$X, '무신사 메타 광고'!$C:$C, $R17),SUMIFS('무신사 메타 광고'!$X:$X,'무신사 메타 광고'!$I:$I,$S$4,'무신사 메타 광고'!$C:$C,$R17))</f>
        <v>59825190</v>
      </c>
      <c r="AC17" s="11">
        <f t="shared" ca="1" si="6"/>
        <v>0.90570892295692695</v>
      </c>
    </row>
    <row r="18" spans="2:29">
      <c r="B18" s="9">
        <f ca="1">IFERROR(__xludf.DUMMYFUNCTION("""COMPUTED_VALUE"""),46122)</f>
        <v>46122</v>
      </c>
      <c r="C18" s="29">
        <f ca="1">IF($C$4="", SUMIFS('무신사 메타 광고'!$L:$L, '무신사 메타 광고'!$D:$D, $B18), SUMIFS('무신사 메타 광고'!$L:$L, '무신사 메타 광고'!$I:$I, $C$4, '무신사 메타 광고'!$D:$D, $B18))</f>
        <v>26040</v>
      </c>
      <c r="D18" s="29">
        <f ca="1">IF($C$4="", SUMIFS('무신사 메타 광고'!$V:$V,#REF!, $B18), SUMIFS('무신사 메타 광고'!$V:$V,'무신사 메타 광고'!$I:$I,$C$4,'무신사 메타 광고'!$D:$D,$B18))</f>
        <v>484500</v>
      </c>
      <c r="E18" s="11">
        <f t="shared" ca="1" si="0"/>
        <v>18.605990783410139</v>
      </c>
      <c r="F18" s="12">
        <f t="shared" ca="1" si="7"/>
        <v>-0.55703719637947957</v>
      </c>
      <c r="G18" s="30">
        <f ca="1">IF($C$4="", SUMIFS('무신사 메타 광고'!$K:$K, '무신사 메타 광고'!$D:$D, $B18), SUMIFS('무신사 메타 광고'!$K:$K,'무신사 메타 광고'!$I:$I,$C$4,'무신사 메타 광고'!D:D,$B18))</f>
        <v>5878</v>
      </c>
      <c r="H18" s="30">
        <f ca="1">IF($C$4="", SUMIFS('무신사 메타 광고'!$Q:$Q, '무신사 메타 광고'!$D:$D, $B18), SUMIFS('무신사 메타 광고'!$Q:$Q,'무신사 메타 광고'!$I:$I,$C$4,'무신사 메타 광고'!D:D,$B18))</f>
        <v>136</v>
      </c>
      <c r="I18" s="30">
        <f ca="1">IF($C$4="", SUMIFS('무신사 메타 광고'!$U:$U, '무신사 메타 광고'!$D:$D, $B18), SUMIFS('무신사 메타 광고'!$U:$U,'무신사 메타 광고'!$I:$I,$C$4,'무신사 메타 광고'!D:D,$B18))</f>
        <v>6</v>
      </c>
      <c r="J18" s="11">
        <f t="shared" ca="1" si="1"/>
        <v>4.4117647058823532E-2</v>
      </c>
      <c r="K18" s="11">
        <f t="shared" ca="1" si="2"/>
        <v>2.3137121469887716E-2</v>
      </c>
      <c r="L18" s="12">
        <f t="shared" ca="1" si="8"/>
        <v>-0.13347536267747226</v>
      </c>
      <c r="N18" s="10">
        <f ca="1">IF($C$4="", SUMIFS('무신사 메타 광고'!$X:$X, '무신사 메타 광고'!$D:$D, $B18),SUMIFS('무신사 메타 광고'!$X:$X,'무신사 메타 광고'!I:I,$C$4,'무신사 메타 광고'!D:D,$B18))</f>
        <v>6089750</v>
      </c>
      <c r="O18" s="11">
        <f t="shared" ca="1" si="3"/>
        <v>0.92630338061375828</v>
      </c>
      <c r="R18" s="9" t="str">
        <f ca="1">IFERROR(__xludf.DUMMYFUNCTION("""COMPUTED_VALUE"""),"26년 6월 1주차")</f>
        <v>26년 6월 1주차</v>
      </c>
      <c r="S18" s="31">
        <f ca="1">IF($S$4="", SUMIFS('무신사 메타 광고'!$L:$L, '무신사 메타 광고'!$C:$C, $R18),SUMIFS('무신사 메타 광고'!$L:$L,'무신사 메타 광고'!$I:$I,$S$4,'무신사 메타 광고'!$C:$C,$R18))</f>
        <v>426670</v>
      </c>
      <c r="T18" s="31">
        <f ca="1">IF($S$4="", SUMIFS('무신사 메타 광고'!$V:$V, '무신사 메타 광고'!$C:$C, $R18),SUMIFS('무신사 메타 광고'!$V:$V,'무신사 메타 광고'!$I:$I,$S$4,'무신사 메타 광고'!$C:$C,$R18))</f>
        <v>8898891</v>
      </c>
      <c r="U18" s="11">
        <f t="shared" ca="1" si="4"/>
        <v>20.856612838962196</v>
      </c>
      <c r="V18" s="12">
        <f t="shared" ca="1" si="9"/>
        <v>0.38010449954987185</v>
      </c>
      <c r="W18" s="32">
        <f ca="1">IF($S$4="", SUMIFS('무신사 메타 광고'!$K:$K, '무신사 메타 광고'!$C:$C, $R18),SUMIFS('무신사 메타 광고'!$K:$K,'무신사 메타 광고'!$I:$I,$S$4,'무신사 메타 광고'!$C:$C,$R18))</f>
        <v>100180</v>
      </c>
      <c r="X18" s="32">
        <f ca="1">IF($S$4="", SUMIFS('무신사 메타 광고'!$N:$N, '무신사 메타 광고'!$C:$C, $R18),SUMIFS('무신사 메타 광고'!$N:$N,'무신사 메타 광고'!$I:$I,$S$4,'무신사 메타 광고'!$C:$C,$R18))</f>
        <v>2494</v>
      </c>
      <c r="Y18" s="11">
        <f t="shared" ca="1" si="5"/>
        <v>2.4895188660411259E-2</v>
      </c>
      <c r="Z18" s="12">
        <f t="shared" ca="1" si="10"/>
        <v>-2.5861266123273146E-2</v>
      </c>
      <c r="AB18" s="10">
        <f ca="1">IF($S$4="", SUMIFS('무신사 메타 광고'!$X:$X, '무신사 메타 광고'!$C:$C, $R18),SUMIFS('무신사 메타 광고'!$X:$X,'무신사 메타 광고'!$I:$I,$S$4,'무신사 메타 광고'!$C:$C,$R18))</f>
        <v>69987250</v>
      </c>
      <c r="AC18" s="11">
        <f t="shared" ca="1" si="6"/>
        <v>0.88719322700802417</v>
      </c>
    </row>
    <row r="19" spans="2:29">
      <c r="B19" s="9">
        <f ca="1">IFERROR(__xludf.DUMMYFUNCTION("""COMPUTED_VALUE"""),46123)</f>
        <v>46123</v>
      </c>
      <c r="C19" s="29">
        <f ca="1">IF($C$4="", SUMIFS('무신사 메타 광고'!$L:$L, '무신사 메타 광고'!$D:$D, $B19), SUMIFS('무신사 메타 광고'!$L:$L, '무신사 메타 광고'!$I:$I, $C$4, '무신사 메타 광고'!$D:$D, $B19))</f>
        <v>54355</v>
      </c>
      <c r="D19" s="29">
        <f ca="1">IF($C$4="", SUMIFS('무신사 메타 광고'!$V:$V,#REF!, $B19), SUMIFS('무신사 메타 광고'!$V:$V,'무신사 메타 광고'!$I:$I,$C$4,'무신사 메타 광고'!$D:$D,$B19))</f>
        <v>1229400</v>
      </c>
      <c r="E19" s="11">
        <f t="shared" ca="1" si="0"/>
        <v>22.617974427375586</v>
      </c>
      <c r="F19" s="12">
        <f t="shared" ca="1" si="7"/>
        <v>0.21562859461065065</v>
      </c>
      <c r="G19" s="30">
        <f ca="1">IF($C$4="", SUMIFS('무신사 메타 광고'!$K:$K, '무신사 메타 광고'!$D:$D, $B19), SUMIFS('무신사 메타 광고'!$K:$K,'무신사 메타 광고'!$I:$I,$C$4,'무신사 메타 광고'!D:D,$B19))</f>
        <v>12396</v>
      </c>
      <c r="H19" s="30">
        <f ca="1">IF($C$4="", SUMIFS('무신사 메타 광고'!$Q:$Q, '무신사 메타 광고'!$D:$D, $B19), SUMIFS('무신사 메타 광고'!$Q:$Q,'무신사 메타 광고'!$I:$I,$C$4,'무신사 메타 광고'!D:D,$B19))</f>
        <v>339</v>
      </c>
      <c r="I19" s="30">
        <f ca="1">IF($C$4="", SUMIFS('무신사 메타 광고'!$U:$U, '무신사 메타 광고'!$D:$D, $B19), SUMIFS('무신사 메타 광고'!$U:$U,'무신사 메타 광고'!$I:$I,$C$4,'무신사 메타 광고'!D:D,$B19))</f>
        <v>10</v>
      </c>
      <c r="J19" s="11">
        <f t="shared" ca="1" si="1"/>
        <v>2.9498525073746312E-2</v>
      </c>
      <c r="K19" s="11">
        <f t="shared" ca="1" si="2"/>
        <v>2.7347531461761859E-2</v>
      </c>
      <c r="L19" s="12">
        <f t="shared" ca="1" si="8"/>
        <v>0.18197639656056042</v>
      </c>
      <c r="N19" s="10">
        <f ca="1">IF($C$4="", SUMIFS('무신사 메타 광고'!$X:$X, '무신사 메타 광고'!$D:$D, $B19),SUMIFS('무신사 메타 광고'!$X:$X,'무신사 메타 광고'!I:I,$C$4,'무신사 메타 광고'!D:D,$B19))</f>
        <v>8984650</v>
      </c>
      <c r="O19" s="11">
        <f t="shared" ca="1" si="3"/>
        <v>0.87963638321723503</v>
      </c>
      <c r="R19" s="9" t="str">
        <f ca="1">IFERROR(__xludf.DUMMYFUNCTION("""COMPUTED_VALUE"""),"26년 6월 2주차")</f>
        <v>26년 6월 2주차</v>
      </c>
      <c r="S19" s="31">
        <f ca="1">IF($S$4="", SUMIFS('무신사 메타 광고'!$L:$L, '무신사 메타 광고'!$C:$C, $R19),SUMIFS('무신사 메타 광고'!$L:$L,'무신사 메타 광고'!$I:$I,$S$4,'무신사 메타 광고'!$C:$C,$R19))</f>
        <v>531792</v>
      </c>
      <c r="T19" s="31">
        <f ca="1">IF($S$4="", SUMIFS('무신사 메타 광고'!$V:$V, '무신사 메타 광고'!$C:$C, $R19),SUMIFS('무신사 메타 광고'!$V:$V,'무신사 메타 광고'!$I:$I,$S$4,'무신사 메타 광고'!$C:$C,$R19))</f>
        <v>9137200</v>
      </c>
      <c r="U19" s="11">
        <f t="shared" ca="1" si="4"/>
        <v>17.181905707494661</v>
      </c>
      <c r="V19" s="12">
        <f t="shared" ca="1" si="9"/>
        <v>-0.17618906578170845</v>
      </c>
      <c r="W19" s="32">
        <f ca="1">IF($S$4="", SUMIFS('무신사 메타 광고'!$K:$K, '무신사 메타 광고'!$C:$C, $R19),SUMIFS('무신사 메타 광고'!$K:$K,'무신사 메타 광고'!$I:$I,$S$4,'무신사 메타 광고'!$C:$C,$R19))</f>
        <v>98241</v>
      </c>
      <c r="X19" s="32">
        <f ca="1">IF($S$4="", SUMIFS('무신사 메타 광고'!$N:$N, '무신사 메타 광고'!$C:$C, $R19),SUMIFS('무신사 메타 광고'!$N:$N,'무신사 메타 광고'!$I:$I,$S$4,'무신사 메타 광고'!$C:$C,$R19))</f>
        <v>2630</v>
      </c>
      <c r="Y19" s="11">
        <f t="shared" ca="1" si="5"/>
        <v>2.6770900133345547E-2</v>
      </c>
      <c r="Z19" s="12">
        <f t="shared" ca="1" si="10"/>
        <v>7.534433655114553E-2</v>
      </c>
      <c r="AB19" s="10">
        <f ca="1">IF($S$4="", SUMIFS('무신사 메타 광고'!$X:$X, '무신사 메타 광고'!$C:$C, $R19),SUMIFS('무신사 메타 광고'!$X:$X,'무신사 메타 광고'!$I:$I,$S$4,'무신사 메타 광고'!$C:$C,$R19))</f>
        <v>55150565</v>
      </c>
      <c r="AC19" s="11">
        <f t="shared" ca="1" si="6"/>
        <v>0.85787031171483408</v>
      </c>
    </row>
    <row r="20" spans="2:29">
      <c r="B20" s="9">
        <f ca="1">IFERROR(__xludf.DUMMYFUNCTION("""COMPUTED_VALUE"""),46124)</f>
        <v>46124</v>
      </c>
      <c r="C20" s="29">
        <f ca="1">IF($C$4="", SUMIFS('무신사 메타 광고'!$L:$L, '무신사 메타 광고'!$D:$D, $B20), SUMIFS('무신사 메타 광고'!$L:$L, '무신사 메타 광고'!$I:$I, $C$4, '무신사 메타 광고'!$D:$D, $B20))</f>
        <v>38380</v>
      </c>
      <c r="D20" s="29">
        <f ca="1">IF($C$4="", SUMIFS('무신사 메타 광고'!$V:$V,#REF!, $B20), SUMIFS('무신사 메타 광고'!$V:$V,'무신사 메타 광고'!$I:$I,$C$4,'무신사 메타 광고'!$D:$D,$B20))</f>
        <v>2034300</v>
      </c>
      <c r="E20" s="11">
        <f t="shared" ca="1" si="0"/>
        <v>53.004168837936426</v>
      </c>
      <c r="F20" s="12">
        <f t="shared" ca="1" si="7"/>
        <v>1.3434533896095937</v>
      </c>
      <c r="G20" s="30">
        <f ca="1">IF($C$4="", SUMIFS('무신사 메타 광고'!$K:$K, '무신사 메타 광고'!$D:$D, $B20), SUMIFS('무신사 메타 광고'!$K:$K,'무신사 메타 광고'!$I:$I,$C$4,'무신사 메타 광고'!D:D,$B20))</f>
        <v>9169</v>
      </c>
      <c r="H20" s="30">
        <f ca="1">IF($C$4="", SUMIFS('무신사 메타 광고'!$Q:$Q, '무신사 메타 광고'!$D:$D, $B20), SUMIFS('무신사 메타 광고'!$Q:$Q,'무신사 메타 광고'!$I:$I,$C$4,'무신사 메타 광고'!D:D,$B20))</f>
        <v>253</v>
      </c>
      <c r="I20" s="30">
        <f ca="1">IF($C$4="", SUMIFS('무신사 메타 광고'!$U:$U, '무신사 메타 광고'!$D:$D, $B20), SUMIFS('무신사 메타 광고'!$U:$U,'무신사 메타 광고'!$I:$I,$C$4,'무신사 메타 광고'!D:D,$B20))</f>
        <v>18</v>
      </c>
      <c r="J20" s="11">
        <f t="shared" ca="1" si="1"/>
        <v>7.1146245059288543E-2</v>
      </c>
      <c r="K20" s="11">
        <f t="shared" ca="1" si="2"/>
        <v>2.7592976333296979E-2</v>
      </c>
      <c r="L20" s="12">
        <f t="shared" ca="1" si="8"/>
        <v>8.9750283998505567E-3</v>
      </c>
      <c r="N20" s="10">
        <f ca="1">IF($C$4="", SUMIFS('무신사 메타 광고'!$X:$X, '무신사 메타 광고'!$D:$D, $B20),SUMIFS('무신사 메타 광고'!$X:$X,'무신사 메타 광고'!I:I,$C$4,'무신사 메타 광고'!D:D,$B20))</f>
        <v>7352400</v>
      </c>
      <c r="O20" s="11">
        <f t="shared" ca="1" si="3"/>
        <v>0.78327846847134774</v>
      </c>
      <c r="R20" s="9" t="str">
        <f ca="1">IFERROR(__xludf.DUMMYFUNCTION("""COMPUTED_VALUE"""),"26년 6월 3주차")</f>
        <v>26년 6월 3주차</v>
      </c>
      <c r="S20" s="31">
        <f ca="1">IF($S$4="", SUMIFS('무신사 메타 광고'!$L:$L, '무신사 메타 광고'!$C:$C, $R20),SUMIFS('무신사 메타 광고'!$L:$L,'무신사 메타 광고'!$I:$I,$S$4,'무신사 메타 광고'!$C:$C,$R20))</f>
        <v>741632</v>
      </c>
      <c r="T20" s="31">
        <f ca="1">IF($S$4="", SUMIFS('무신사 메타 광고'!$V:$V, '무신사 메타 광고'!$C:$C, $R20),SUMIFS('무신사 메타 광고'!$V:$V,'무신사 메타 광고'!$I:$I,$S$4,'무신사 메타 광고'!$C:$C,$R20))</f>
        <v>18611049</v>
      </c>
      <c r="U20" s="11">
        <f t="shared" ca="1" si="4"/>
        <v>25.094722180272697</v>
      </c>
      <c r="V20" s="12">
        <f t="shared" ca="1" si="9"/>
        <v>0.46053194607665121</v>
      </c>
      <c r="W20" s="32">
        <f ca="1">IF($S$4="", SUMIFS('무신사 메타 광고'!$K:$K, '무신사 메타 광고'!$C:$C, $R20),SUMIFS('무신사 메타 광고'!$K:$K,'무신사 메타 광고'!$I:$I,$S$4,'무신사 메타 광고'!$C:$C,$R20))</f>
        <v>193002</v>
      </c>
      <c r="X20" s="32">
        <f ca="1">IF($S$4="", SUMIFS('무신사 메타 광고'!$N:$N, '무신사 메타 광고'!$C:$C, $R20),SUMIFS('무신사 메타 광고'!$N:$N,'무신사 메타 광고'!$I:$I,$S$4,'무신사 메타 광고'!$C:$C,$R20))</f>
        <v>5793</v>
      </c>
      <c r="Y20" s="11">
        <f t="shared" ca="1" si="5"/>
        <v>3.001523300276681E-2</v>
      </c>
      <c r="Z20" s="12">
        <f t="shared" ca="1" si="10"/>
        <v>0.12118878533262903</v>
      </c>
      <c r="AB20" s="10">
        <f ca="1">IF($S$4="", SUMIFS('무신사 메타 광고'!$X:$X, '무신사 메타 광고'!$C:$C, $R20),SUMIFS('무신사 메타 광고'!$X:$X,'무신사 메타 광고'!$I:$I,$S$4,'무신사 메타 광고'!$C:$C,$R20))</f>
        <v>93739943</v>
      </c>
      <c r="AC20" s="11">
        <f t="shared" ca="1" si="6"/>
        <v>0.83434904606805782</v>
      </c>
    </row>
    <row r="21" spans="2:29">
      <c r="B21" s="9">
        <f ca="1">IFERROR(__xludf.DUMMYFUNCTION("""COMPUTED_VALUE"""),46125)</f>
        <v>46125</v>
      </c>
      <c r="C21" s="29">
        <f ca="1">IF($C$4="", SUMIFS('무신사 메타 광고'!$L:$L, '무신사 메타 광고'!$D:$D, $B21), SUMIFS('무신사 메타 광고'!$L:$L, '무신사 메타 광고'!$I:$I, $C$4, '무신사 메타 광고'!$D:$D, $B21))</f>
        <v>35389</v>
      </c>
      <c r="D21" s="29">
        <f ca="1">IF($C$4="", SUMIFS('무신사 메타 광고'!$V:$V,#REF!, $B21), SUMIFS('무신사 메타 광고'!$V:$V,'무신사 메타 광고'!$I:$I,$C$4,'무신사 메타 광고'!$D:$D,$B21))</f>
        <v>643500</v>
      </c>
      <c r="E21" s="11">
        <f t="shared" ca="1" si="0"/>
        <v>18.183616377970555</v>
      </c>
      <c r="F21" s="12">
        <f t="shared" ca="1" si="7"/>
        <v>-0.65693988271812909</v>
      </c>
      <c r="G21" s="30">
        <f ca="1">IF($C$4="", SUMIFS('무신사 메타 광고'!$K:$K, '무신사 메타 광고'!$D:$D, $B21), SUMIFS('무신사 메타 광고'!$K:$K,'무신사 메타 광고'!$I:$I,$C$4,'무신사 메타 광고'!D:D,$B21))</f>
        <v>8498</v>
      </c>
      <c r="H21" s="30">
        <f ca="1">IF($C$4="", SUMIFS('무신사 메타 광고'!$Q:$Q, '무신사 메타 광고'!$D:$D, $B21), SUMIFS('무신사 메타 광고'!$Q:$Q,'무신사 메타 광고'!$I:$I,$C$4,'무신사 메타 광고'!D:D,$B21))</f>
        <v>197</v>
      </c>
      <c r="I21" s="30">
        <f ca="1">IF($C$4="", SUMIFS('무신사 메타 광고'!$U:$U, '무신사 메타 광고'!$D:$D, $B21), SUMIFS('무신사 메타 광고'!$U:$U,'무신사 메타 광고'!$I:$I,$C$4,'무신사 메타 광고'!D:D,$B21))</f>
        <v>5</v>
      </c>
      <c r="J21" s="11">
        <f t="shared" ca="1" si="1"/>
        <v>2.5380710659898477E-2</v>
      </c>
      <c r="K21" s="11">
        <f t="shared" ca="1" si="2"/>
        <v>2.318192515886091E-2</v>
      </c>
      <c r="L21" s="12">
        <f t="shared" ca="1" si="8"/>
        <v>-0.1598613763573293</v>
      </c>
      <c r="N21" s="10">
        <f ca="1">IF($C$4="", SUMIFS('무신사 메타 광고'!$X:$X, '무신사 메타 광고'!$D:$D, $B21),SUMIFS('무신사 메타 광고'!$X:$X,'무신사 메타 광고'!I:I,$C$4,'무신사 메타 광고'!D:D,$B21))</f>
        <v>5352200</v>
      </c>
      <c r="O21" s="11">
        <f t="shared" ca="1" si="3"/>
        <v>0.89267308237570264</v>
      </c>
      <c r="R21" s="9" t="str">
        <f ca="1">IFERROR(__xludf.DUMMYFUNCTION("""COMPUTED_VALUE"""),"26년 6월 4주차")</f>
        <v>26년 6월 4주차</v>
      </c>
      <c r="S21" s="31">
        <f ca="1">IF($S$4="", SUMIFS('무신사 메타 광고'!$L:$L, '무신사 메타 광고'!$C:$C, $R21),SUMIFS('무신사 메타 광고'!$L:$L,'무신사 메타 광고'!$I:$I,$S$4,'무신사 메타 광고'!$C:$C,$R21))</f>
        <v>305818</v>
      </c>
      <c r="T21" s="31">
        <f ca="1">IF($S$4="", SUMIFS('무신사 메타 광고'!$V:$V, '무신사 메타 광고'!$C:$C, $R21),SUMIFS('무신사 메타 광고'!$V:$V,'무신사 메타 광고'!$I:$I,$S$4,'무신사 메타 광고'!$C:$C,$R21))</f>
        <v>7399313</v>
      </c>
      <c r="U21" s="11">
        <f t="shared" ca="1" si="4"/>
        <v>24.195152018520819</v>
      </c>
      <c r="V21" s="12">
        <f t="shared" ca="1" si="9"/>
        <v>-3.5846986282200913E-2</v>
      </c>
      <c r="W21" s="32">
        <f ca="1">IF($S$4="", SUMIFS('무신사 메타 광고'!$K:$K, '무신사 메타 광고'!$C:$C, $R21),SUMIFS('무신사 메타 광고'!$K:$K,'무신사 메타 광고'!$I:$I,$S$4,'무신사 메타 광고'!$C:$C,$R21))</f>
        <v>84161</v>
      </c>
      <c r="X21" s="32">
        <f ca="1">IF($S$4="", SUMIFS('무신사 메타 광고'!$N:$N, '무신사 메타 광고'!$C:$C, $R21),SUMIFS('무신사 메타 광고'!$N:$N,'무신사 메타 광고'!$I:$I,$S$4,'무신사 메타 광고'!$C:$C,$R21))</f>
        <v>2232</v>
      </c>
      <c r="Y21" s="11">
        <f t="shared" ca="1" si="5"/>
        <v>2.652059742636138E-2</v>
      </c>
      <c r="Z21" s="12">
        <f t="shared" ca="1" si="10"/>
        <v>-0.11642873390599012</v>
      </c>
      <c r="AB21" s="10">
        <f ca="1">IF($S$4="", SUMIFS('무신사 메타 광고'!$X:$X, '무신사 메타 광고'!$C:$C, $R21),SUMIFS('무신사 메타 광고'!$X:$X,'무신사 메타 광고'!$I:$I,$S$4,'무신사 메타 광고'!$C:$C,$R21))</f>
        <v>28775428</v>
      </c>
      <c r="AC21" s="11">
        <f t="shared" ca="1" si="6"/>
        <v>0.79545636553417198</v>
      </c>
    </row>
    <row r="22" spans="2:29">
      <c r="B22" s="9">
        <f ca="1">IFERROR(__xludf.DUMMYFUNCTION("""COMPUTED_VALUE"""),46126)</f>
        <v>46126</v>
      </c>
      <c r="C22" s="29">
        <f ca="1">IF($C$4="", SUMIFS('무신사 메타 광고'!$L:$L, '무신사 메타 광고'!$D:$D, $B22), SUMIFS('무신사 메타 광고'!$L:$L, '무신사 메타 광고'!$I:$I, $C$4, '무신사 메타 광고'!$D:$D, $B22))</f>
        <v>44004</v>
      </c>
      <c r="D22" s="29">
        <f ca="1">IF($C$4="", SUMIFS('무신사 메타 광고'!$V:$V,#REF!, $B22), SUMIFS('무신사 메타 광고'!$V:$V,'무신사 메타 광고'!$I:$I,$C$4,'무신사 메타 광고'!$D:$D,$B22))</f>
        <v>811050</v>
      </c>
      <c r="E22" s="11">
        <f t="shared" ca="1" si="0"/>
        <v>18.431278974638669</v>
      </c>
      <c r="F22" s="12">
        <f t="shared" ca="1" si="7"/>
        <v>1.3620095778535958E-2</v>
      </c>
      <c r="G22" s="30">
        <f ca="1">IF($C$4="", SUMIFS('무신사 메타 광고'!$K:$K, '무신사 메타 광고'!$D:$D, $B22), SUMIFS('무신사 메타 광고'!$K:$K,'무신사 메타 광고'!$I:$I,$C$4,'무신사 메타 광고'!D:D,$B22))</f>
        <v>9622</v>
      </c>
      <c r="H22" s="30">
        <f ca="1">IF($C$4="", SUMIFS('무신사 메타 광고'!$Q:$Q, '무신사 메타 광고'!$D:$D, $B22), SUMIFS('무신사 메타 광고'!$Q:$Q,'무신사 메타 광고'!$I:$I,$C$4,'무신사 메타 광고'!D:D,$B22))</f>
        <v>209</v>
      </c>
      <c r="I22" s="30">
        <f ca="1">IF($C$4="", SUMIFS('무신사 메타 광고'!$U:$U, '무신사 메타 광고'!$D:$D, $B22), SUMIFS('무신사 메타 광고'!$U:$U,'무신사 메타 광고'!$I:$I,$C$4,'무신사 메타 광고'!D:D,$B22))</f>
        <v>7</v>
      </c>
      <c r="J22" s="11">
        <f t="shared" ca="1" si="1"/>
        <v>3.3492822966507178E-2</v>
      </c>
      <c r="K22" s="11">
        <f t="shared" ca="1" si="2"/>
        <v>2.172105591353149E-2</v>
      </c>
      <c r="L22" s="12">
        <f t="shared" ca="1" si="8"/>
        <v>-6.3017598207154371E-2</v>
      </c>
      <c r="N22" s="10">
        <f ca="1">IF($C$4="", SUMIFS('무신사 메타 광고'!$X:$X, '무신사 메타 광고'!$D:$D, $B22),SUMIFS('무신사 메타 광고'!$X:$X,'무신사 메타 광고'!I:I,$C$4,'무신사 메타 광고'!D:D,$B22))</f>
        <v>8998350</v>
      </c>
      <c r="O22" s="11">
        <f t="shared" ca="1" si="3"/>
        <v>0.91731910208575451</v>
      </c>
      <c r="R22" s="9" t="str">
        <f ca="1">IFERROR(__xludf.DUMMYFUNCTION("""COMPUTED_VALUE"""),"99년 12월 1주차")</f>
        <v>99년 12월 1주차</v>
      </c>
      <c r="S22" s="31">
        <f ca="1">IF($S$4="", SUMIFS('무신사 메타 광고'!$L:$L, '무신사 메타 광고'!$C:$C, $R22),SUMIFS('무신사 메타 광고'!$L:$L,'무신사 메타 광고'!$I:$I,$S$4,'무신사 메타 광고'!$C:$C,$R22))</f>
        <v>0</v>
      </c>
      <c r="T22" s="31">
        <f ca="1">IF($S$4="", SUMIFS('무신사 메타 광고'!$V:$V, '무신사 메타 광고'!$C:$C, $R22),SUMIFS('무신사 메타 광고'!$V:$V,'무신사 메타 광고'!$I:$I,$S$4,'무신사 메타 광고'!$C:$C,$R22))</f>
        <v>0</v>
      </c>
      <c r="U22" s="11">
        <f t="shared" ca="1" si="4"/>
        <v>0</v>
      </c>
      <c r="V22" s="12">
        <f t="shared" ca="1" si="9"/>
        <v>-1</v>
      </c>
      <c r="W22" s="32">
        <f ca="1">IF($S$4="", SUMIFS('무신사 메타 광고'!$K:$K, '무신사 메타 광고'!$C:$C, $R22),SUMIFS('무신사 메타 광고'!$K:$K,'무신사 메타 광고'!$I:$I,$S$4,'무신사 메타 광고'!$C:$C,$R22))</f>
        <v>0</v>
      </c>
      <c r="X22" s="32">
        <f ca="1">IF($S$4="", SUMIFS('무신사 메타 광고'!$N:$N, '무신사 메타 광고'!$C:$C, $R22),SUMIFS('무신사 메타 광고'!$N:$N,'무신사 메타 광고'!$I:$I,$S$4,'무신사 메타 광고'!$C:$C,$R22))</f>
        <v>0</v>
      </c>
      <c r="Y22" s="11">
        <f t="shared" ca="1" si="5"/>
        <v>0</v>
      </c>
      <c r="Z22" s="12">
        <f t="shared" ca="1" si="10"/>
        <v>-1</v>
      </c>
      <c r="AB22" s="10">
        <f ca="1">IF($S$4="", SUMIFS('무신사 메타 광고'!$X:$X, '무신사 메타 광고'!$C:$C, $R22),SUMIFS('무신사 메타 광고'!$X:$X,'무신사 메타 광고'!$I:$I,$S$4,'무신사 메타 광고'!$C:$C,$R22))</f>
        <v>0</v>
      </c>
      <c r="AC22" s="11">
        <f t="shared" ca="1" si="6"/>
        <v>0</v>
      </c>
    </row>
    <row r="23" spans="2:29">
      <c r="B23" s="9">
        <f ca="1">IFERROR(__xludf.DUMMYFUNCTION("""COMPUTED_VALUE"""),46127)</f>
        <v>46127</v>
      </c>
      <c r="C23" s="29">
        <f ca="1">IF($C$4="", SUMIFS('무신사 메타 광고'!$L:$L, '무신사 메타 광고'!$D:$D, $B23), SUMIFS('무신사 메타 광고'!$L:$L, '무신사 메타 광고'!$I:$I, $C$4, '무신사 메타 광고'!$D:$D, $B23))</f>
        <v>42299</v>
      </c>
      <c r="D23" s="29">
        <f ca="1">IF($C$4="", SUMIFS('무신사 메타 광고'!$V:$V,#REF!, $B23), SUMIFS('무신사 메타 광고'!$V:$V,'무신사 메타 광고'!$I:$I,$C$4,'무신사 메타 광고'!$D:$D,$B23))</f>
        <v>1743300</v>
      </c>
      <c r="E23" s="11">
        <f t="shared" ca="1" si="0"/>
        <v>41.213740277547934</v>
      </c>
      <c r="F23" s="12">
        <f t="shared" ca="1" si="7"/>
        <v>1.2360759844315632</v>
      </c>
      <c r="G23" s="30">
        <f ca="1">IF($C$4="", SUMIFS('무신사 메타 광고'!$K:$K, '무신사 메타 광고'!$D:$D, $B23), SUMIFS('무신사 메타 광고'!$K:$K,'무신사 메타 광고'!$I:$I,$C$4,'무신사 메타 광고'!D:D,$B23))</f>
        <v>9481</v>
      </c>
      <c r="H23" s="30">
        <f ca="1">IF($C$4="", SUMIFS('무신사 메타 광고'!$Q:$Q, '무신사 메타 광고'!$D:$D, $B23), SUMIFS('무신사 메타 광고'!$Q:$Q,'무신사 메타 광고'!$I:$I,$C$4,'무신사 메타 광고'!D:D,$B23))</f>
        <v>187</v>
      </c>
      <c r="I23" s="30">
        <f ca="1">IF($C$4="", SUMIFS('무신사 메타 광고'!$U:$U, '무신사 메타 광고'!$D:$D, $B23), SUMIFS('무신사 메타 광고'!$U:$U,'무신사 메타 광고'!$I:$I,$C$4,'무신사 메타 광고'!D:D,$B23))</f>
        <v>15</v>
      </c>
      <c r="J23" s="11">
        <f t="shared" ca="1" si="1"/>
        <v>8.0213903743315509E-2</v>
      </c>
      <c r="K23" s="11">
        <f t="shared" ca="1" si="2"/>
        <v>1.9723657841999788E-2</v>
      </c>
      <c r="L23" s="12">
        <f t="shared" ca="1" si="8"/>
        <v>-9.1956766719033647E-2</v>
      </c>
      <c r="N23" s="10">
        <f ca="1">IF($C$4="", SUMIFS('무신사 메타 광고'!$X:$X, '무신사 메타 광고'!$D:$D, $B23),SUMIFS('무신사 메타 광고'!$X:$X,'무신사 메타 광고'!I:I,$C$4,'무신사 메타 광고'!D:D,$B23))</f>
        <v>13298786</v>
      </c>
      <c r="O23" s="11">
        <f t="shared" ca="1" si="3"/>
        <v>0.88410516998772648</v>
      </c>
      <c r="R23" s="13"/>
      <c r="S23" s="31">
        <f>IF($S$4="", SUMIFS('무신사 메타 광고'!$L:$L, '무신사 메타 광고'!$C:$C, $R23),SUMIFS('무신사 메타 광고'!$L:$L,'무신사 메타 광고'!$I:$I,$S$4,'무신사 메타 광고'!$C:$C,$R23))</f>
        <v>0</v>
      </c>
      <c r="T23" s="31">
        <f>IF($S$4="", SUMIFS('무신사 메타 광고'!$V:$V, '무신사 메타 광고'!$C:$C, $R23),SUMIFS('무신사 메타 광고'!$V:$V,'무신사 메타 광고'!$I:$I,$S$4,'무신사 메타 광고'!$C:$C,$R23))</f>
        <v>0</v>
      </c>
      <c r="U23" s="11">
        <f t="shared" si="4"/>
        <v>0</v>
      </c>
      <c r="V23" s="12" t="str">
        <f t="shared" ca="1" si="9"/>
        <v xml:space="preserve"> </v>
      </c>
      <c r="W23" s="32">
        <f>IF($S$4="", SUMIFS('무신사 메타 광고'!$K:$K, '무신사 메타 광고'!$C:$C, $R23),SUMIFS('무신사 메타 광고'!$K:$K,'무신사 메타 광고'!$I:$I,$S$4,'무신사 메타 광고'!$C:$C,$R23))</f>
        <v>0</v>
      </c>
      <c r="X23" s="32">
        <f>IF($S$4="", SUMIFS('무신사 메타 광고'!$N:$N, '무신사 메타 광고'!$C:$C, $R23),SUMIFS('무신사 메타 광고'!$N:$N,'무신사 메타 광고'!$I:$I,$S$4,'무신사 메타 광고'!$C:$C,$R23))</f>
        <v>0</v>
      </c>
      <c r="Y23" s="11">
        <f t="shared" si="5"/>
        <v>0</v>
      </c>
      <c r="Z23" s="12" t="str">
        <f t="shared" ca="1" si="10"/>
        <v xml:space="preserve"> </v>
      </c>
      <c r="AB23" s="10">
        <f>IF($S$4="", SUMIFS('무신사 메타 광고'!$X:$X, '무신사 메타 광고'!$C:$C, $R23),SUMIFS('무신사 메타 광고'!$X:$X,'무신사 메타 광고'!$I:$I,$S$4,'무신사 메타 광고'!$C:$C,$R23))</f>
        <v>0</v>
      </c>
      <c r="AC23" s="11">
        <f t="shared" si="6"/>
        <v>0</v>
      </c>
    </row>
    <row r="24" spans="2:29">
      <c r="B24" s="9">
        <f ca="1">IFERROR(__xludf.DUMMYFUNCTION("""COMPUTED_VALUE"""),46128)</f>
        <v>46128</v>
      </c>
      <c r="C24" s="29">
        <f ca="1">IF($C$4="", SUMIFS('무신사 메타 광고'!$L:$L, '무신사 메타 광고'!$D:$D, $B24), SUMIFS('무신사 메타 광고'!$L:$L, '무신사 메타 광고'!$I:$I, $C$4, '무신사 메타 광고'!$D:$D, $B24))</f>
        <v>54815</v>
      </c>
      <c r="D24" s="29">
        <f ca="1">IF($C$4="", SUMIFS('무신사 메타 광고'!$V:$V,#REF!, $B24), SUMIFS('무신사 메타 광고'!$V:$V,'무신사 메타 광고'!$I:$I,$C$4,'무신사 메타 광고'!$D:$D,$B24))</f>
        <v>1819250</v>
      </c>
      <c r="E24" s="11">
        <f t="shared" ca="1" si="0"/>
        <v>33.188908145580591</v>
      </c>
      <c r="F24" s="12">
        <f t="shared" ca="1" si="7"/>
        <v>-0.19471254193201781</v>
      </c>
      <c r="G24" s="30">
        <f ca="1">IF($C$4="", SUMIFS('무신사 메타 광고'!$K:$K, '무신사 메타 광고'!$D:$D, $B24), SUMIFS('무신사 메타 광고'!$K:$K,'무신사 메타 광고'!$I:$I,$C$4,'무신사 메타 광고'!D:D,$B24))</f>
        <v>14232</v>
      </c>
      <c r="H24" s="30">
        <f ca="1">IF($C$4="", SUMIFS('무신사 메타 광고'!$Q:$Q, '무신사 메타 광고'!$D:$D, $B24), SUMIFS('무신사 메타 광고'!$Q:$Q,'무신사 메타 광고'!$I:$I,$C$4,'무신사 메타 광고'!D:D,$B24))</f>
        <v>361</v>
      </c>
      <c r="I24" s="30">
        <f ca="1">IF($C$4="", SUMIFS('무신사 메타 광고'!$U:$U, '무신사 메타 광고'!$D:$D, $B24), SUMIFS('무신사 메타 광고'!$U:$U,'무신사 메타 광고'!$I:$I,$C$4,'무신사 메타 광고'!D:D,$B24))</f>
        <v>16</v>
      </c>
      <c r="J24" s="11">
        <f t="shared" ca="1" si="1"/>
        <v>4.4321329639889197E-2</v>
      </c>
      <c r="K24" s="11">
        <f t="shared" ca="1" si="2"/>
        <v>2.5365373805508712E-2</v>
      </c>
      <c r="L24" s="12">
        <f t="shared" ca="1" si="8"/>
        <v>0.28603801631031073</v>
      </c>
      <c r="N24" s="10">
        <f ca="1">IF($C$4="", SUMIFS('무신사 메타 광고'!$X:$X, '무신사 메타 광고'!$D:$D, $B24),SUMIFS('무신사 메타 광고'!$X:$X,'무신사 메타 광고'!I:I,$C$4,'무신사 메타 광고'!D:D,$B24))</f>
        <v>13187275</v>
      </c>
      <c r="O24" s="11">
        <f t="shared" ca="1" si="3"/>
        <v>0.87876940197680675</v>
      </c>
      <c r="R24" s="13"/>
      <c r="S24" s="31">
        <f>IF($S$4="", SUMIFS('무신사 메타 광고'!$L:$L, '무신사 메타 광고'!$C:$C, $R24),SUMIFS('무신사 메타 광고'!$L:$L,'무신사 메타 광고'!$I:$I,$S$4,'무신사 메타 광고'!$C:$C,$R24))</f>
        <v>0</v>
      </c>
      <c r="T24" s="31">
        <f>IF($S$4="", SUMIFS('무신사 메타 광고'!$V:$V, '무신사 메타 광고'!$C:$C, $R24),SUMIFS('무신사 메타 광고'!$V:$V,'무신사 메타 광고'!$I:$I,$S$4,'무신사 메타 광고'!$C:$C,$R24))</f>
        <v>0</v>
      </c>
      <c r="U24" s="11">
        <f t="shared" si="4"/>
        <v>0</v>
      </c>
      <c r="V24" s="12" t="str">
        <f t="shared" si="9"/>
        <v xml:space="preserve"> </v>
      </c>
      <c r="W24" s="32">
        <f>IF($S$4="", SUMIFS('무신사 메타 광고'!$K:$K, '무신사 메타 광고'!$C:$C, $R24),SUMIFS('무신사 메타 광고'!$K:$K,'무신사 메타 광고'!$I:$I,$S$4,'무신사 메타 광고'!$C:$C,$R24))</f>
        <v>0</v>
      </c>
      <c r="X24" s="32">
        <f>IF($S$4="", SUMIFS('무신사 메타 광고'!$N:$N, '무신사 메타 광고'!$C:$C, $R24),SUMIFS('무신사 메타 광고'!$N:$N,'무신사 메타 광고'!$I:$I,$S$4,'무신사 메타 광고'!$C:$C,$R24))</f>
        <v>0</v>
      </c>
      <c r="Y24" s="11">
        <f t="shared" si="5"/>
        <v>0</v>
      </c>
      <c r="Z24" s="12" t="str">
        <f t="shared" si="10"/>
        <v xml:space="preserve"> </v>
      </c>
      <c r="AB24" s="10">
        <f>IF($S$4="", SUMIFS('무신사 메타 광고'!$X:$X, '무신사 메타 광고'!$C:$C, $R24),SUMIFS('무신사 메타 광고'!$X:$X,'무신사 메타 광고'!$I:$I,$S$4,'무신사 메타 광고'!$C:$C,$R24))</f>
        <v>0</v>
      </c>
      <c r="AC24" s="11">
        <f t="shared" si="6"/>
        <v>0</v>
      </c>
    </row>
    <row r="25" spans="2:29">
      <c r="B25" s="9">
        <f ca="1">IFERROR(__xludf.DUMMYFUNCTION("""COMPUTED_VALUE"""),46129)</f>
        <v>46129</v>
      </c>
      <c r="C25" s="29">
        <f ca="1">IF($C$4="", SUMIFS('무신사 메타 광고'!$L:$L, '무신사 메타 광고'!$D:$D, $B25), SUMIFS('무신사 메타 광고'!$L:$L, '무신사 메타 광고'!$I:$I, $C$4, '무신사 메타 광고'!$D:$D, $B25))</f>
        <v>56520</v>
      </c>
      <c r="D25" s="29">
        <f ca="1">IF($C$4="", SUMIFS('무신사 메타 광고'!$V:$V,#REF!, $B25), SUMIFS('무신사 메타 광고'!$V:$V,'무신사 메타 광고'!$I:$I,$C$4,'무신사 메타 광고'!$D:$D,$B25))</f>
        <v>1141350</v>
      </c>
      <c r="E25" s="11">
        <f t="shared" ca="1" si="0"/>
        <v>20.193736730360936</v>
      </c>
      <c r="F25" s="12">
        <f t="shared" ca="1" si="7"/>
        <v>-0.39155164003037812</v>
      </c>
      <c r="G25" s="30">
        <f ca="1">IF($C$4="", SUMIFS('무신사 메타 광고'!$K:$K, '무신사 메타 광고'!$D:$D, $B25), SUMIFS('무신사 메타 광고'!$K:$K,'무신사 메타 광고'!$I:$I,$C$4,'무신사 메타 광고'!D:D,$B25))</f>
        <v>16004</v>
      </c>
      <c r="H25" s="30">
        <f ca="1">IF($C$4="", SUMIFS('무신사 메타 광고'!$Q:$Q, '무신사 메타 광고'!$D:$D, $B25), SUMIFS('무신사 메타 광고'!$Q:$Q,'무신사 메타 광고'!$I:$I,$C$4,'무신사 메타 광고'!D:D,$B25))</f>
        <v>401</v>
      </c>
      <c r="I25" s="30">
        <f ca="1">IF($C$4="", SUMIFS('무신사 메타 광고'!$U:$U, '무신사 메타 광고'!$D:$D, $B25), SUMIFS('무신사 메타 광고'!$U:$U,'무신사 메타 광고'!$I:$I,$C$4,'무신사 메타 광고'!D:D,$B25))</f>
        <v>10</v>
      </c>
      <c r="J25" s="11">
        <f t="shared" ca="1" si="1"/>
        <v>2.4937655860349128E-2</v>
      </c>
      <c r="K25" s="11">
        <f t="shared" ca="1" si="2"/>
        <v>2.5056235941014745E-2</v>
      </c>
      <c r="L25" s="12">
        <f t="shared" ca="1" si="8"/>
        <v>-1.2187396364205369E-2</v>
      </c>
      <c r="N25" s="10">
        <f ca="1">IF($C$4="", SUMIFS('무신사 메타 광고'!$X:$X, '무신사 메타 광고'!$D:$D, $B25),SUMIFS('무신사 메타 광고'!$X:$X,'무신사 메타 광고'!I:I,$C$4,'무신사 메타 광고'!D:D,$B25))</f>
        <v>14729266</v>
      </c>
      <c r="O25" s="11">
        <f t="shared" ca="1" si="3"/>
        <v>0.92808407688775285</v>
      </c>
      <c r="R25" s="13"/>
      <c r="S25" s="31">
        <f>IF($S$4="", SUMIFS('무신사 메타 광고'!$L:$L, '무신사 메타 광고'!$C:$C, $R25),SUMIFS('무신사 메타 광고'!$L:$L,'무신사 메타 광고'!$I:$I,$S$4,'무신사 메타 광고'!$C:$C,$R25))</f>
        <v>0</v>
      </c>
      <c r="T25" s="31">
        <f>IF($S$4="", SUMIFS('무신사 메타 광고'!$V:$V, '무신사 메타 광고'!$C:$C, $R25),SUMIFS('무신사 메타 광고'!$V:$V,'무신사 메타 광고'!$I:$I,$S$4,'무신사 메타 광고'!$C:$C,$R25))</f>
        <v>0</v>
      </c>
      <c r="U25" s="11">
        <f t="shared" si="4"/>
        <v>0</v>
      </c>
      <c r="V25" s="12" t="str">
        <f t="shared" si="9"/>
        <v xml:space="preserve"> </v>
      </c>
      <c r="W25" s="32">
        <f>IF($S$4="", SUMIFS('무신사 메타 광고'!$K:$K, '무신사 메타 광고'!$C:$C, $R25),SUMIFS('무신사 메타 광고'!$K:$K,'무신사 메타 광고'!$I:$I,$S$4,'무신사 메타 광고'!$C:$C,$R25))</f>
        <v>0</v>
      </c>
      <c r="X25" s="32">
        <f>IF($S$4="", SUMIFS('무신사 메타 광고'!$N:$N, '무신사 메타 광고'!$C:$C, $R25),SUMIFS('무신사 메타 광고'!$N:$N,'무신사 메타 광고'!$I:$I,$S$4,'무신사 메타 광고'!$C:$C,$R25))</f>
        <v>0</v>
      </c>
      <c r="Y25" s="11">
        <f t="shared" si="5"/>
        <v>0</v>
      </c>
      <c r="Z25" s="12" t="str">
        <f t="shared" si="10"/>
        <v xml:space="preserve"> </v>
      </c>
      <c r="AB25" s="10">
        <f>IF($S$4="", SUMIFS('무신사 메타 광고'!$X:$X, '무신사 메타 광고'!$C:$C, $R25),SUMIFS('무신사 메타 광고'!$X:$X,'무신사 메타 광고'!$I:$I,$S$4,'무신사 메타 광고'!$C:$C,$R25))</f>
        <v>0</v>
      </c>
      <c r="AC25" s="11">
        <f t="shared" si="6"/>
        <v>0</v>
      </c>
    </row>
    <row r="26" spans="2:29">
      <c r="B26" s="9">
        <f ca="1">IFERROR(__xludf.DUMMYFUNCTION("""COMPUTED_VALUE"""),46130)</f>
        <v>46130</v>
      </c>
      <c r="C26" s="29">
        <f ca="1">IF($C$4="", SUMIFS('무신사 메타 광고'!$L:$L, '무신사 메타 광고'!$D:$D, $B26), SUMIFS('무신사 메타 광고'!$L:$L, '무신사 메타 광고'!$I:$I, $C$4, '무신사 메타 광고'!$D:$D, $B26))</f>
        <v>53146</v>
      </c>
      <c r="D26" s="29">
        <f ca="1">IF($C$4="", SUMIFS('무신사 메타 광고'!$V:$V,#REF!, $B26), SUMIFS('무신사 메타 광고'!$V:$V,'무신사 메타 광고'!$I:$I,$C$4,'무신사 메타 광고'!$D:$D,$B26))</f>
        <v>445000</v>
      </c>
      <c r="E26" s="11">
        <f t="shared" ca="1" si="0"/>
        <v>8.3731607270537758</v>
      </c>
      <c r="F26" s="12">
        <f t="shared" ca="1" si="7"/>
        <v>-0.58535852780209452</v>
      </c>
      <c r="G26" s="30">
        <f ca="1">IF($C$4="", SUMIFS('무신사 메타 광고'!$K:$K, '무신사 메타 광고'!$D:$D, $B26), SUMIFS('무신사 메타 광고'!$K:$K,'무신사 메타 광고'!$I:$I,$C$4,'무신사 메타 광고'!D:D,$B26))</f>
        <v>16356</v>
      </c>
      <c r="H26" s="30">
        <f ca="1">IF($C$4="", SUMIFS('무신사 메타 광고'!$Q:$Q, '무신사 메타 광고'!$D:$D, $B26), SUMIFS('무신사 메타 광고'!$Q:$Q,'무신사 메타 광고'!$I:$I,$C$4,'무신사 메타 광고'!D:D,$B26))</f>
        <v>504</v>
      </c>
      <c r="I26" s="30">
        <f ca="1">IF($C$4="", SUMIFS('무신사 메타 광고'!$U:$U, '무신사 메타 광고'!$D:$D, $B26), SUMIFS('무신사 메타 광고'!$U:$U,'무신사 메타 광고'!$I:$I,$C$4,'무신사 메타 광고'!D:D,$B26))</f>
        <v>6</v>
      </c>
      <c r="J26" s="11">
        <f t="shared" ca="1" si="1"/>
        <v>1.1904761904761904E-2</v>
      </c>
      <c r="K26" s="11">
        <f t="shared" ca="1" si="2"/>
        <v>3.0814380044020543E-2</v>
      </c>
      <c r="L26" s="12">
        <f t="shared" ca="1" si="8"/>
        <v>0.22980882350250573</v>
      </c>
      <c r="N26" s="10">
        <f ca="1">IF($C$4="", SUMIFS('무신사 메타 광고'!$X:$X, '무신사 메타 광고'!$D:$D, $B26),SUMIFS('무신사 메타 광고'!$X:$X,'무신사 메타 광고'!I:I,$C$4,'무신사 메타 광고'!D:D,$B26))</f>
        <v>16377000</v>
      </c>
      <c r="O26" s="11">
        <f t="shared" ca="1" si="3"/>
        <v>0.97354654618951375</v>
      </c>
      <c r="R26" s="13"/>
      <c r="S26" s="31">
        <f>IF($S$4="", SUMIFS('무신사 메타 광고'!$L:$L, '무신사 메타 광고'!$C:$C, $R26),SUMIFS('무신사 메타 광고'!$L:$L,'무신사 메타 광고'!$I:$I,$S$4,'무신사 메타 광고'!$C:$C,$R26))</f>
        <v>0</v>
      </c>
      <c r="T26" s="31">
        <f>IF($S$4="", SUMIFS('무신사 메타 광고'!$V:$V, '무신사 메타 광고'!$C:$C, $R26),SUMIFS('무신사 메타 광고'!$V:$V,'무신사 메타 광고'!$I:$I,$S$4,'무신사 메타 광고'!$C:$C,$R26))</f>
        <v>0</v>
      </c>
      <c r="U26" s="11">
        <f t="shared" si="4"/>
        <v>0</v>
      </c>
      <c r="V26" s="12" t="str">
        <f t="shared" si="9"/>
        <v xml:space="preserve"> </v>
      </c>
      <c r="W26" s="32">
        <f>IF($S$4="", SUMIFS('무신사 메타 광고'!$K:$K, '무신사 메타 광고'!$C:$C, $R26),SUMIFS('무신사 메타 광고'!$K:$K,'무신사 메타 광고'!$I:$I,$S$4,'무신사 메타 광고'!$C:$C,$R26))</f>
        <v>0</v>
      </c>
      <c r="X26" s="32">
        <f>IF($S$4="", SUMIFS('무신사 메타 광고'!$N:$N, '무신사 메타 광고'!$C:$C, $R26),SUMIFS('무신사 메타 광고'!$N:$N,'무신사 메타 광고'!$I:$I,$S$4,'무신사 메타 광고'!$C:$C,$R26))</f>
        <v>0</v>
      </c>
      <c r="Y26" s="11">
        <f t="shared" si="5"/>
        <v>0</v>
      </c>
      <c r="Z26" s="12" t="str">
        <f t="shared" si="10"/>
        <v xml:space="preserve"> </v>
      </c>
      <c r="AB26" s="10">
        <f>IF($S$4="", SUMIFS('무신사 메타 광고'!$X:$X, '무신사 메타 광고'!$C:$C, $R26),SUMIFS('무신사 메타 광고'!$X:$X,'무신사 메타 광고'!$I:$I,$S$4,'무신사 메타 광고'!$C:$C,$R26))</f>
        <v>0</v>
      </c>
      <c r="AC26" s="11">
        <f t="shared" si="6"/>
        <v>0</v>
      </c>
    </row>
    <row r="27" spans="2:29">
      <c r="B27" s="9">
        <f ca="1">IFERROR(__xludf.DUMMYFUNCTION("""COMPUTED_VALUE"""),46131)</f>
        <v>46131</v>
      </c>
      <c r="C27" s="29">
        <f ca="1">IF($C$4="", SUMIFS('무신사 메타 광고'!$L:$L, '무신사 메타 광고'!$D:$D, $B27), SUMIFS('무신사 메타 광고'!$L:$L, '무신사 메타 광고'!$I:$I, $C$4, '무신사 메타 광고'!$D:$D, $B27))</f>
        <v>55963</v>
      </c>
      <c r="D27" s="29">
        <f ca="1">IF($C$4="", SUMIFS('무신사 메타 광고'!$V:$V,#REF!, $B27), SUMIFS('무신사 메타 광고'!$V:$V,'무신사 메타 광고'!$I:$I,$C$4,'무신사 메타 광고'!$D:$D,$B27))</f>
        <v>2436750</v>
      </c>
      <c r="E27" s="11">
        <f t="shared" ca="1" si="0"/>
        <v>43.542161785465396</v>
      </c>
      <c r="F27" s="12">
        <f t="shared" ca="1" si="7"/>
        <v>4.2002061353940325</v>
      </c>
      <c r="G27" s="30">
        <f ca="1">IF($C$4="", SUMIFS('무신사 메타 광고'!$K:$K, '무신사 메타 광고'!$D:$D, $B27), SUMIFS('무신사 메타 광고'!$K:$K,'무신사 메타 광고'!$I:$I,$C$4,'무신사 메타 광고'!D:D,$B27))</f>
        <v>17882</v>
      </c>
      <c r="H27" s="30">
        <f ca="1">IF($C$4="", SUMIFS('무신사 메타 광고'!$Q:$Q, '무신사 메타 광고'!$D:$D, $B27), SUMIFS('무신사 메타 광고'!$Q:$Q,'무신사 메타 광고'!$I:$I,$C$4,'무신사 메타 광고'!D:D,$B27))</f>
        <v>565</v>
      </c>
      <c r="I27" s="30">
        <f ca="1">IF($C$4="", SUMIFS('무신사 메타 광고'!$U:$U, '무신사 메타 광고'!$D:$D, $B27), SUMIFS('무신사 메타 광고'!$U:$U,'무신사 메타 광고'!$I:$I,$C$4,'무신사 메타 광고'!D:D,$B27))</f>
        <v>20</v>
      </c>
      <c r="J27" s="11">
        <f t="shared" ca="1" si="1"/>
        <v>3.5398230088495575E-2</v>
      </c>
      <c r="K27" s="11">
        <f t="shared" ca="1" si="2"/>
        <v>3.1596018342467287E-2</v>
      </c>
      <c r="L27" s="12">
        <f t="shared" ca="1" si="8"/>
        <v>2.536602382816458E-2</v>
      </c>
      <c r="N27" s="10">
        <f ca="1">IF($C$4="", SUMIFS('무신사 메타 광고'!$X:$X, '무신사 메타 광고'!$D:$D, $B27),SUMIFS('무신사 메타 광고'!$X:$X,'무신사 메타 광고'!I:I,$C$4,'무신사 메타 광고'!D:D,$B27))</f>
        <v>19287710</v>
      </c>
      <c r="O27" s="11">
        <f t="shared" ca="1" si="3"/>
        <v>0.88783380576548276</v>
      </c>
      <c r="R27" s="13"/>
      <c r="S27" s="31">
        <f>IF($S$4="", SUMIFS('무신사 메타 광고'!$L:$L, '무신사 메타 광고'!$C:$C, $R27),SUMIFS('무신사 메타 광고'!$L:$L,'무신사 메타 광고'!$I:$I,$S$4,'무신사 메타 광고'!$C:$C,$R27))</f>
        <v>0</v>
      </c>
      <c r="T27" s="31">
        <f>IF($S$4="", SUMIFS('무신사 메타 광고'!$V:$V, '무신사 메타 광고'!$C:$C, $R27),SUMIFS('무신사 메타 광고'!$V:$V,'무신사 메타 광고'!$I:$I,$S$4,'무신사 메타 광고'!$C:$C,$R27))</f>
        <v>0</v>
      </c>
      <c r="U27" s="11">
        <f t="shared" si="4"/>
        <v>0</v>
      </c>
      <c r="V27" s="12" t="str">
        <f t="shared" si="9"/>
        <v xml:space="preserve"> </v>
      </c>
      <c r="W27" s="32">
        <f>IF($S$4="", SUMIFS('무신사 메타 광고'!$K:$K, '무신사 메타 광고'!$C:$C, $R27),SUMIFS('무신사 메타 광고'!$K:$K,'무신사 메타 광고'!$I:$I,$S$4,'무신사 메타 광고'!$C:$C,$R27))</f>
        <v>0</v>
      </c>
      <c r="X27" s="32">
        <f>IF($S$4="", SUMIFS('무신사 메타 광고'!$N:$N, '무신사 메타 광고'!$C:$C, $R27),SUMIFS('무신사 메타 광고'!$N:$N,'무신사 메타 광고'!$I:$I,$S$4,'무신사 메타 광고'!$C:$C,$R27))</f>
        <v>0</v>
      </c>
      <c r="Y27" s="11">
        <f t="shared" si="5"/>
        <v>0</v>
      </c>
      <c r="Z27" s="12" t="str">
        <f t="shared" si="10"/>
        <v xml:space="preserve"> </v>
      </c>
      <c r="AB27" s="10">
        <f>IF($S$4="", SUMIFS('무신사 메타 광고'!$X:$X, '무신사 메타 광고'!$C:$C, $R27),SUMIFS('무신사 메타 광고'!$X:$X,'무신사 메타 광고'!$I:$I,$S$4,'무신사 메타 광고'!$C:$C,$R27))</f>
        <v>0</v>
      </c>
      <c r="AC27" s="11">
        <f t="shared" si="6"/>
        <v>0</v>
      </c>
    </row>
    <row r="28" spans="2:29">
      <c r="B28" s="9">
        <f ca="1">IFERROR(__xludf.DUMMYFUNCTION("""COMPUTED_VALUE"""),46132)</f>
        <v>46132</v>
      </c>
      <c r="C28" s="29">
        <f ca="1">IF($C$4="", SUMIFS('무신사 메타 광고'!$L:$L, '무신사 메타 광고'!$D:$D, $B28), SUMIFS('무신사 메타 광고'!$L:$L, '무신사 메타 광고'!$I:$I, $C$4, '무신사 메타 광고'!$D:$D, $B28))</f>
        <v>60554</v>
      </c>
      <c r="D28" s="29">
        <f ca="1">IF($C$4="", SUMIFS('무신사 메타 광고'!$V:$V,#REF!, $B28), SUMIFS('무신사 메타 광고'!$V:$V,'무신사 메타 광고'!$I:$I,$C$4,'무신사 메타 광고'!$D:$D,$B28))</f>
        <v>1186350</v>
      </c>
      <c r="E28" s="11">
        <f t="shared" ca="1" si="0"/>
        <v>19.59160418799749</v>
      </c>
      <c r="F28" s="12">
        <f t="shared" ca="1" si="7"/>
        <v>-0.55005439820543611</v>
      </c>
      <c r="G28" s="30">
        <f ca="1">IF($C$4="", SUMIFS('무신사 메타 광고'!$K:$K, '무신사 메타 광고'!$D:$D, $B28), SUMIFS('무신사 메타 광고'!$K:$K,'무신사 메타 광고'!$I:$I,$C$4,'무신사 메타 광고'!D:D,$B28))</f>
        <v>18373</v>
      </c>
      <c r="H28" s="30">
        <f ca="1">IF($C$4="", SUMIFS('무신사 메타 광고'!$Q:$Q, '무신사 메타 광고'!$D:$D, $B28), SUMIFS('무신사 메타 광고'!$Q:$Q,'무신사 메타 광고'!$I:$I,$C$4,'무신사 메타 광고'!D:D,$B28))</f>
        <v>541</v>
      </c>
      <c r="I28" s="30">
        <f ca="1">IF($C$4="", SUMIFS('무신사 메타 광고'!$U:$U, '무신사 메타 광고'!$D:$D, $B28), SUMIFS('무신사 메타 광고'!$U:$U,'무신사 메타 광고'!$I:$I,$C$4,'무신사 메타 광고'!D:D,$B28))</f>
        <v>11</v>
      </c>
      <c r="J28" s="11">
        <f t="shared" ca="1" si="1"/>
        <v>2.0332717190388171E-2</v>
      </c>
      <c r="K28" s="11">
        <f t="shared" ca="1" si="2"/>
        <v>2.9445381810265063E-2</v>
      </c>
      <c r="L28" s="12">
        <f t="shared" ca="1" si="8"/>
        <v>-6.8066694635115346E-2</v>
      </c>
      <c r="N28" s="10">
        <f ca="1">IF($C$4="", SUMIFS('무신사 메타 광고'!$X:$X, '무신사 메타 광고'!$D:$D, $B28),SUMIFS('무신사 메타 광고'!$X:$X,'무신사 메타 광고'!I:I,$C$4,'무신사 메타 광고'!D:D,$B28))</f>
        <v>8806100</v>
      </c>
      <c r="O28" s="11">
        <f t="shared" ca="1" si="3"/>
        <v>0.88127536289898878</v>
      </c>
      <c r="R28" s="13"/>
      <c r="S28" s="31">
        <f>IF($S$4="", SUMIFS('무신사 메타 광고'!$L:$L, '무신사 메타 광고'!$C:$C, $R28),SUMIFS('무신사 메타 광고'!$L:$L,'무신사 메타 광고'!$I:$I,$S$4,'무신사 메타 광고'!$C:$C,$R28))</f>
        <v>0</v>
      </c>
      <c r="T28" s="31">
        <f>IF($S$4="", SUMIFS('무신사 메타 광고'!$V:$V, '무신사 메타 광고'!$C:$C, $R28),SUMIFS('무신사 메타 광고'!$V:$V,'무신사 메타 광고'!$I:$I,$S$4,'무신사 메타 광고'!$C:$C,$R28))</f>
        <v>0</v>
      </c>
      <c r="U28" s="11">
        <f t="shared" si="4"/>
        <v>0</v>
      </c>
      <c r="V28" s="12" t="str">
        <f t="shared" si="9"/>
        <v xml:space="preserve"> </v>
      </c>
      <c r="W28" s="32">
        <f>IF($S$4="", SUMIFS('무신사 메타 광고'!$K:$K, '무신사 메타 광고'!$C:$C, $R28),SUMIFS('무신사 메타 광고'!$K:$K,'무신사 메타 광고'!$I:$I,$S$4,'무신사 메타 광고'!$C:$C,$R28))</f>
        <v>0</v>
      </c>
      <c r="X28" s="32">
        <f>IF($S$4="", SUMIFS('무신사 메타 광고'!$N:$N, '무신사 메타 광고'!$C:$C, $R28),SUMIFS('무신사 메타 광고'!$N:$N,'무신사 메타 광고'!$I:$I,$S$4,'무신사 메타 광고'!$C:$C,$R28))</f>
        <v>0</v>
      </c>
      <c r="Y28" s="11">
        <f t="shared" si="5"/>
        <v>0</v>
      </c>
      <c r="Z28" s="12" t="str">
        <f t="shared" si="10"/>
        <v xml:space="preserve"> </v>
      </c>
      <c r="AB28" s="10">
        <f>IF($S$4="", SUMIFS('무신사 메타 광고'!$X:$X, '무신사 메타 광고'!$C:$C, $R28),SUMIFS('무신사 메타 광고'!$X:$X,'무신사 메타 광고'!$I:$I,$S$4,'무신사 메타 광고'!$C:$C,$R28))</f>
        <v>0</v>
      </c>
      <c r="AC28" s="11">
        <f t="shared" si="6"/>
        <v>0</v>
      </c>
    </row>
    <row r="29" spans="2:29">
      <c r="B29" s="9">
        <f ca="1">IFERROR(__xludf.DUMMYFUNCTION("""COMPUTED_VALUE"""),46133)</f>
        <v>46133</v>
      </c>
      <c r="C29" s="29">
        <f ca="1">IF($C$4="", SUMIFS('무신사 메타 광고'!$L:$L, '무신사 메타 광고'!$D:$D, $B29), SUMIFS('무신사 메타 광고'!$L:$L, '무신사 메타 광고'!$I:$I, $C$4, '무신사 메타 광고'!$D:$D, $B29))</f>
        <v>63079</v>
      </c>
      <c r="D29" s="29">
        <f ca="1">IF($C$4="", SUMIFS('무신사 메타 광고'!$V:$V,#REF!, $B29), SUMIFS('무신사 메타 광고'!$V:$V,'무신사 메타 광고'!$I:$I,$C$4,'무신사 메타 광고'!$D:$D,$B29))</f>
        <v>1042200</v>
      </c>
      <c r="E29" s="11">
        <f t="shared" ca="1" si="0"/>
        <v>16.522138905182391</v>
      </c>
      <c r="F29" s="12">
        <f t="shared" ca="1" si="7"/>
        <v>-0.15667248344551396</v>
      </c>
      <c r="G29" s="30">
        <f ca="1">IF($C$4="", SUMIFS('무신사 메타 광고'!$K:$K, '무신사 메타 광고'!$D:$D, $B29), SUMIFS('무신사 메타 광고'!$K:$K,'무신사 메타 광고'!$I:$I,$C$4,'무신사 메타 광고'!D:D,$B29))</f>
        <v>18502</v>
      </c>
      <c r="H29" s="30">
        <f ca="1">IF($C$4="", SUMIFS('무신사 메타 광고'!$Q:$Q, '무신사 메타 광고'!$D:$D, $B29), SUMIFS('무신사 메타 광고'!$Q:$Q,'무신사 메타 광고'!$I:$I,$C$4,'무신사 메타 광고'!D:D,$B29))</f>
        <v>532</v>
      </c>
      <c r="I29" s="30">
        <f ca="1">IF($C$4="", SUMIFS('무신사 메타 광고'!$U:$U, '무신사 메타 광고'!$D:$D, $B29), SUMIFS('무신사 메타 광고'!$U:$U,'무신사 메타 광고'!$I:$I,$C$4,'무신사 메타 광고'!D:D,$B29))</f>
        <v>10</v>
      </c>
      <c r="J29" s="11">
        <f t="shared" ca="1" si="1"/>
        <v>1.8796992481203006E-2</v>
      </c>
      <c r="K29" s="11">
        <f t="shared" ca="1" si="2"/>
        <v>2.8753648254242786E-2</v>
      </c>
      <c r="L29" s="12">
        <f t="shared" ca="1" si="8"/>
        <v>-2.3492089879477433E-2</v>
      </c>
      <c r="N29" s="10">
        <f ca="1">IF($C$4="", SUMIFS('무신사 메타 광고'!$X:$X, '무신사 메타 광고'!$D:$D, $B29),SUMIFS('무신사 메타 광고'!$X:$X,'무신사 메타 광고'!I:I,$C$4,'무신사 메타 광고'!D:D,$B29))</f>
        <v>12143218</v>
      </c>
      <c r="O29" s="11">
        <f t="shared" ca="1" si="3"/>
        <v>0.92095813723918352</v>
      </c>
      <c r="R29" s="13"/>
      <c r="S29" s="31">
        <f>IF($S$4="", SUMIFS('무신사 메타 광고'!$L:$L, '무신사 메타 광고'!$C:$C, $R29),SUMIFS('무신사 메타 광고'!$L:$L,'무신사 메타 광고'!$I:$I,$S$4,'무신사 메타 광고'!$C:$C,$R29))</f>
        <v>0</v>
      </c>
      <c r="T29" s="31">
        <f>IF($S$4="", SUMIFS('무신사 메타 광고'!$V:$V, '무신사 메타 광고'!$C:$C, $R29),SUMIFS('무신사 메타 광고'!$V:$V,'무신사 메타 광고'!$I:$I,$S$4,'무신사 메타 광고'!$C:$C,$R29))</f>
        <v>0</v>
      </c>
      <c r="U29" s="11">
        <f t="shared" si="4"/>
        <v>0</v>
      </c>
      <c r="V29" s="12" t="str">
        <f t="shared" si="9"/>
        <v xml:space="preserve"> </v>
      </c>
      <c r="W29" s="32">
        <f>IF($S$4="", SUMIFS('무신사 메타 광고'!$K:$K, '무신사 메타 광고'!$C:$C, $R29),SUMIFS('무신사 메타 광고'!$K:$K,'무신사 메타 광고'!$I:$I,$S$4,'무신사 메타 광고'!$C:$C,$R29))</f>
        <v>0</v>
      </c>
      <c r="X29" s="32">
        <f>IF($S$4="", SUMIFS('무신사 메타 광고'!$N:$N, '무신사 메타 광고'!$C:$C, $R29),SUMIFS('무신사 메타 광고'!$N:$N,'무신사 메타 광고'!$I:$I,$S$4,'무신사 메타 광고'!$C:$C,$R29))</f>
        <v>0</v>
      </c>
      <c r="Y29" s="11">
        <f t="shared" si="5"/>
        <v>0</v>
      </c>
      <c r="Z29" s="12" t="str">
        <f t="shared" si="10"/>
        <v xml:space="preserve"> </v>
      </c>
      <c r="AB29" s="10">
        <f>IF($S$4="", SUMIFS('무신사 메타 광고'!$X:$X, '무신사 메타 광고'!$C:$C, $R29),SUMIFS('무신사 메타 광고'!$X:$X,'무신사 메타 광고'!$I:$I,$S$4,'무신사 메타 광고'!$C:$C,$R29))</f>
        <v>0</v>
      </c>
      <c r="AC29" s="11">
        <f t="shared" si="6"/>
        <v>0</v>
      </c>
    </row>
    <row r="30" spans="2:29">
      <c r="B30" s="9">
        <f ca="1">IFERROR(__xludf.DUMMYFUNCTION("""COMPUTED_VALUE"""),46134)</f>
        <v>46134</v>
      </c>
      <c r="C30" s="29">
        <f ca="1">IF($C$4="", SUMIFS('무신사 메타 광고'!$L:$L, '무신사 메타 광고'!$D:$D, $B30), SUMIFS('무신사 메타 광고'!$L:$L, '무신사 메타 광고'!$I:$I, $C$4, '무신사 메타 광고'!$D:$D, $B30))</f>
        <v>62745</v>
      </c>
      <c r="D30" s="29">
        <f ca="1">IF($C$4="", SUMIFS('무신사 메타 광고'!$V:$V,#REF!, $B30), SUMIFS('무신사 메타 광고'!$V:$V,'무신사 메타 광고'!$I:$I,$C$4,'무신사 메타 광고'!$D:$D,$B30))</f>
        <v>1350400</v>
      </c>
      <c r="E30" s="11">
        <f t="shared" ca="1" si="0"/>
        <v>21.522033628177542</v>
      </c>
      <c r="F30" s="12">
        <f t="shared" ca="1" si="7"/>
        <v>0.30261788450567179</v>
      </c>
      <c r="G30" s="30">
        <f ca="1">IF($C$4="", SUMIFS('무신사 메타 광고'!$K:$K, '무신사 메타 광고'!$D:$D, $B30), SUMIFS('무신사 메타 광고'!$K:$K,'무신사 메타 광고'!$I:$I,$C$4,'무신사 메타 광고'!D:D,$B30))</f>
        <v>19642</v>
      </c>
      <c r="H30" s="30">
        <f ca="1">IF($C$4="", SUMIFS('무신사 메타 광고'!$Q:$Q, '무신사 메타 광고'!$D:$D, $B30), SUMIFS('무신사 메타 광고'!$Q:$Q,'무신사 메타 광고'!$I:$I,$C$4,'무신사 메타 광고'!D:D,$B30))</f>
        <v>530</v>
      </c>
      <c r="I30" s="30">
        <f ca="1">IF($C$4="", SUMIFS('무신사 메타 광고'!$U:$U, '무신사 메타 광고'!$D:$D, $B30), SUMIFS('무신사 메타 광고'!$U:$U,'무신사 메타 광고'!$I:$I,$C$4,'무신사 메타 광고'!D:D,$B30))</f>
        <v>13</v>
      </c>
      <c r="J30" s="11">
        <f t="shared" ca="1" si="1"/>
        <v>2.4528301886792454E-2</v>
      </c>
      <c r="K30" s="11">
        <f t="shared" ca="1" si="2"/>
        <v>2.6982995621627124E-2</v>
      </c>
      <c r="L30" s="12">
        <f t="shared" ca="1" si="8"/>
        <v>-6.1580103399727408E-2</v>
      </c>
      <c r="N30" s="10">
        <f ca="1">IF($C$4="", SUMIFS('무신사 메타 광고'!$X:$X, '무신사 메타 광고'!$D:$D, $B30),SUMIFS('무신사 메타 광고'!$X:$X,'무신사 메타 광고'!I:I,$C$4,'무신사 메타 광고'!D:D,$B30))</f>
        <v>14507850</v>
      </c>
      <c r="O30" s="11">
        <f t="shared" ca="1" si="3"/>
        <v>0.91484558510554448</v>
      </c>
      <c r="R30" s="13"/>
      <c r="S30" s="31">
        <f>IF($S$4="", SUMIFS('무신사 메타 광고'!$L:$L, '무신사 메타 광고'!$C:$C, $R30),SUMIFS('무신사 메타 광고'!$L:$L,'무신사 메타 광고'!$I:$I,$S$4,'무신사 메타 광고'!$C:$C,$R30))</f>
        <v>0</v>
      </c>
      <c r="T30" s="31">
        <f>IF($S$4="", SUMIFS('무신사 메타 광고'!$V:$V, '무신사 메타 광고'!$C:$C, $R30),SUMIFS('무신사 메타 광고'!$V:$V,'무신사 메타 광고'!$I:$I,$S$4,'무신사 메타 광고'!$C:$C,$R30))</f>
        <v>0</v>
      </c>
      <c r="U30" s="11">
        <f t="shared" si="4"/>
        <v>0</v>
      </c>
      <c r="V30" s="12" t="str">
        <f t="shared" si="9"/>
        <v xml:space="preserve"> </v>
      </c>
      <c r="W30" s="32">
        <f>IF($S$4="", SUMIFS('무신사 메타 광고'!$K:$K, '무신사 메타 광고'!$C:$C, $R30),SUMIFS('무신사 메타 광고'!$K:$K,'무신사 메타 광고'!$I:$I,$S$4,'무신사 메타 광고'!$C:$C,$R30))</f>
        <v>0</v>
      </c>
      <c r="X30" s="32">
        <f>IF($S$4="", SUMIFS('무신사 메타 광고'!$N:$N, '무신사 메타 광고'!$C:$C, $R30),SUMIFS('무신사 메타 광고'!$N:$N,'무신사 메타 광고'!$I:$I,$S$4,'무신사 메타 광고'!$C:$C,$R30))</f>
        <v>0</v>
      </c>
      <c r="Y30" s="11">
        <f t="shared" si="5"/>
        <v>0</v>
      </c>
      <c r="Z30" s="12" t="str">
        <f t="shared" si="10"/>
        <v xml:space="preserve"> </v>
      </c>
      <c r="AB30" s="10">
        <f>IF($S$4="", SUMIFS('무신사 메타 광고'!$X:$X, '무신사 메타 광고'!$C:$C, $R30),SUMIFS('무신사 메타 광고'!$X:$X,'무신사 메타 광고'!$I:$I,$S$4,'무신사 메타 광고'!$C:$C,$R30))</f>
        <v>0</v>
      </c>
      <c r="AC30" s="11">
        <f t="shared" si="6"/>
        <v>0</v>
      </c>
    </row>
    <row r="31" spans="2:29">
      <c r="B31" s="9">
        <f ca="1">IFERROR(__xludf.DUMMYFUNCTION("""COMPUTED_VALUE"""),46135)</f>
        <v>46135</v>
      </c>
      <c r="C31" s="29">
        <f ca="1">IF($C$4="", SUMIFS('무신사 메타 광고'!$L:$L, '무신사 메타 광고'!$D:$D, $B31), SUMIFS('무신사 메타 광고'!$L:$L, '무신사 메타 광고'!$I:$I, $C$4, '무신사 메타 광고'!$D:$D, $B31))</f>
        <v>57558</v>
      </c>
      <c r="D31" s="29">
        <f ca="1">IF($C$4="", SUMIFS('무신사 메타 광고'!$V:$V,#REF!, $B31), SUMIFS('무신사 메타 광고'!$V:$V,'무신사 메타 광고'!$I:$I,$C$4,'무신사 메타 광고'!$D:$D,$B31))</f>
        <v>536700</v>
      </c>
      <c r="E31" s="11">
        <f t="shared" ca="1" si="0"/>
        <v>9.3245074533514014</v>
      </c>
      <c r="F31" s="12">
        <f t="shared" ca="1" si="7"/>
        <v>-0.56674598625552897</v>
      </c>
      <c r="G31" s="30">
        <f ca="1">IF($C$4="", SUMIFS('무신사 메타 광고'!$K:$K, '무신사 메타 광고'!$D:$D, $B31), SUMIFS('무신사 메타 광고'!$K:$K,'무신사 메타 광고'!$I:$I,$C$4,'무신사 메타 광고'!D:D,$B31))</f>
        <v>19420</v>
      </c>
      <c r="H31" s="30">
        <f ca="1">IF($C$4="", SUMIFS('무신사 메타 광고'!$Q:$Q, '무신사 메타 광고'!$D:$D, $B31), SUMIFS('무신사 메타 광고'!$Q:$Q,'무신사 메타 광고'!$I:$I,$C$4,'무신사 메타 광고'!D:D,$B31))</f>
        <v>561</v>
      </c>
      <c r="I31" s="30">
        <f ca="1">IF($C$4="", SUMIFS('무신사 메타 광고'!$U:$U, '무신사 메타 광고'!$D:$D, $B31), SUMIFS('무신사 메타 광고'!$U:$U,'무신사 메타 광고'!$I:$I,$C$4,'무신사 메타 광고'!D:D,$B31))</f>
        <v>6</v>
      </c>
      <c r="J31" s="11">
        <f t="shared" ca="1" si="1"/>
        <v>1.06951871657754E-2</v>
      </c>
      <c r="K31" s="11">
        <f t="shared" ca="1" si="2"/>
        <v>2.8887744593202883E-2</v>
      </c>
      <c r="L31" s="12">
        <f t="shared" ca="1" si="8"/>
        <v>7.059071565979444E-2</v>
      </c>
      <c r="N31" s="10">
        <f ca="1">IF($C$4="", SUMIFS('무신사 메타 광고'!$X:$X, '무신사 메타 광고'!$D:$D, $B31),SUMIFS('무신사 메타 광고'!$X:$X,'무신사 메타 광고'!I:I,$C$4,'무신사 메타 광고'!D:D,$B31))</f>
        <v>3461700</v>
      </c>
      <c r="O31" s="11">
        <f t="shared" ca="1" si="3"/>
        <v>0.86577130852340933</v>
      </c>
      <c r="R31" s="13"/>
      <c r="S31" s="31">
        <f>IF($S$4="", SUMIFS('무신사 메타 광고'!$L:$L, '무신사 메타 광고'!$C:$C, $R31),SUMIFS('무신사 메타 광고'!$L:$L,'무신사 메타 광고'!$I:$I,$S$4,'무신사 메타 광고'!$C:$C,$R31))</f>
        <v>0</v>
      </c>
      <c r="T31" s="31">
        <f>IF($S$4="", SUMIFS('무신사 메타 광고'!$V:$V, '무신사 메타 광고'!$C:$C, $R31),SUMIFS('무신사 메타 광고'!$V:$V,'무신사 메타 광고'!$I:$I,$S$4,'무신사 메타 광고'!$C:$C,$R31))</f>
        <v>0</v>
      </c>
      <c r="U31" s="11">
        <f t="shared" si="4"/>
        <v>0</v>
      </c>
      <c r="V31" s="12" t="str">
        <f t="shared" si="9"/>
        <v xml:space="preserve"> </v>
      </c>
      <c r="W31" s="32">
        <f>IF($S$4="", SUMIFS('무신사 메타 광고'!$K:$K, '무신사 메타 광고'!$C:$C, $R31),SUMIFS('무신사 메타 광고'!$K:$K,'무신사 메타 광고'!$I:$I,$S$4,'무신사 메타 광고'!$C:$C,$R31))</f>
        <v>0</v>
      </c>
      <c r="X31" s="32">
        <f>IF($S$4="", SUMIFS('무신사 메타 광고'!$N:$N, '무신사 메타 광고'!$C:$C, $R31),SUMIFS('무신사 메타 광고'!$N:$N,'무신사 메타 광고'!$I:$I,$S$4,'무신사 메타 광고'!$C:$C,$R31))</f>
        <v>0</v>
      </c>
      <c r="Y31" s="11">
        <f t="shared" si="5"/>
        <v>0</v>
      </c>
      <c r="Z31" s="12" t="str">
        <f t="shared" si="10"/>
        <v xml:space="preserve"> </v>
      </c>
      <c r="AB31" s="10">
        <f>IF($S$4="", SUMIFS('무신사 메타 광고'!$X:$X, '무신사 메타 광고'!$C:$C, $R31),SUMIFS('무신사 메타 광고'!$X:$X,'무신사 메타 광고'!$I:$I,$S$4,'무신사 메타 광고'!$C:$C,$R31))</f>
        <v>0</v>
      </c>
      <c r="AC31" s="11">
        <f t="shared" si="6"/>
        <v>0</v>
      </c>
    </row>
    <row r="32" spans="2:29">
      <c r="B32" s="9">
        <f ca="1">IFERROR(__xludf.DUMMYFUNCTION("""COMPUTED_VALUE"""),46136)</f>
        <v>46136</v>
      </c>
      <c r="C32" s="29">
        <f ca="1">IF($C$4="", SUMIFS('무신사 메타 광고'!$L:$L, '무신사 메타 광고'!$D:$D, $B32), SUMIFS('무신사 메타 광고'!$L:$L, '무신사 메타 광고'!$I:$I, $C$4, '무신사 메타 광고'!$D:$D, $B32))</f>
        <v>66960</v>
      </c>
      <c r="D32" s="29">
        <f ca="1">IF($C$4="", SUMIFS('무신사 메타 광고'!$V:$V,#REF!, $B32), SUMIFS('무신사 메타 광고'!$V:$V,'무신사 메타 광고'!$I:$I,$C$4,'무신사 메타 광고'!$D:$D,$B32))</f>
        <v>894750</v>
      </c>
      <c r="E32" s="11">
        <f t="shared" ca="1" si="0"/>
        <v>13.362455197132617</v>
      </c>
      <c r="F32" s="12">
        <f t="shared" ca="1" si="7"/>
        <v>0.43304676026934824</v>
      </c>
      <c r="G32" s="30">
        <f ca="1">IF($C$4="", SUMIFS('무신사 메타 광고'!$K:$K, '무신사 메타 광고'!$D:$D, $B32), SUMIFS('무신사 메타 광고'!$K:$K,'무신사 메타 광고'!$I:$I,$C$4,'무신사 메타 광고'!D:D,$B32))</f>
        <v>18844</v>
      </c>
      <c r="H32" s="30">
        <f ca="1">IF($C$4="", SUMIFS('무신사 메타 광고'!$Q:$Q, '무신사 메타 광고'!$D:$D, $B32), SUMIFS('무신사 메타 광고'!$Q:$Q,'무신사 메타 광고'!$I:$I,$C$4,'무신사 메타 광고'!D:D,$B32))</f>
        <v>626</v>
      </c>
      <c r="I32" s="30">
        <f ca="1">IF($C$4="", SUMIFS('무신사 메타 광고'!$U:$U, '무신사 메타 광고'!$D:$D, $B32), SUMIFS('무신사 메타 광고'!$U:$U,'무신사 메타 광고'!$I:$I,$C$4,'무신사 메타 광고'!D:D,$B32))</f>
        <v>8</v>
      </c>
      <c r="J32" s="11">
        <f t="shared" ca="1" si="1"/>
        <v>1.2779552715654952E-2</v>
      </c>
      <c r="K32" s="11">
        <f t="shared" ca="1" si="2"/>
        <v>3.3220123116111229E-2</v>
      </c>
      <c r="L32" s="12">
        <f t="shared" ca="1" si="8"/>
        <v>0.14997288933133707</v>
      </c>
      <c r="N32" s="10">
        <f ca="1">IF($C$4="", SUMIFS('무신사 메타 광고'!$X:$X, '무신사 메타 광고'!$D:$D, $B32),SUMIFS('무신사 메타 광고'!$X:$X,'무신사 메타 광고'!I:I,$C$4,'무신사 메타 광고'!D:D,$B32))</f>
        <v>9632550</v>
      </c>
      <c r="O32" s="11">
        <f t="shared" ca="1" si="3"/>
        <v>0.91500669687384228</v>
      </c>
      <c r="R32" s="13"/>
      <c r="S32" s="31">
        <f>IF($S$4="", SUMIFS('무신사 메타 광고'!$L:$L, '무신사 메타 광고'!$C:$C, $R32),SUMIFS('무신사 메타 광고'!$L:$L,'무신사 메타 광고'!$I:$I,$S$4,'무신사 메타 광고'!$C:$C,$R32))</f>
        <v>0</v>
      </c>
      <c r="T32" s="31">
        <f>IF($S$4="", SUMIFS('무신사 메타 광고'!$V:$V, '무신사 메타 광고'!$C:$C, $R32),SUMIFS('무신사 메타 광고'!$V:$V,'무신사 메타 광고'!$I:$I,$S$4,'무신사 메타 광고'!$C:$C,$R32))</f>
        <v>0</v>
      </c>
      <c r="U32" s="11">
        <f t="shared" si="4"/>
        <v>0</v>
      </c>
      <c r="V32" s="12" t="str">
        <f t="shared" si="9"/>
        <v xml:space="preserve"> </v>
      </c>
      <c r="W32" s="32">
        <f>IF($S$4="", SUMIFS('무신사 메타 광고'!$K:$K, '무신사 메타 광고'!$C:$C, $R32),SUMIFS('무신사 메타 광고'!$K:$K,'무신사 메타 광고'!$I:$I,$S$4,'무신사 메타 광고'!$C:$C,$R32))</f>
        <v>0</v>
      </c>
      <c r="X32" s="32">
        <f>IF($S$4="", SUMIFS('무신사 메타 광고'!$N:$N, '무신사 메타 광고'!$C:$C, $R32),SUMIFS('무신사 메타 광고'!$N:$N,'무신사 메타 광고'!$I:$I,$S$4,'무신사 메타 광고'!$C:$C,$R32))</f>
        <v>0</v>
      </c>
      <c r="Y32" s="11">
        <f t="shared" si="5"/>
        <v>0</v>
      </c>
      <c r="Z32" s="12" t="str">
        <f t="shared" si="10"/>
        <v xml:space="preserve"> </v>
      </c>
      <c r="AB32" s="10">
        <f>IF($S$4="", SUMIFS('무신사 메타 광고'!$X:$X, '무신사 메타 광고'!$C:$C, $R32),SUMIFS('무신사 메타 광고'!$X:$X,'무신사 메타 광고'!$I:$I,$S$4,'무신사 메타 광고'!$C:$C,$R32))</f>
        <v>0</v>
      </c>
      <c r="AC32" s="11">
        <f t="shared" si="6"/>
        <v>0</v>
      </c>
    </row>
    <row r="33" spans="2:29">
      <c r="B33" s="9">
        <f ca="1">IFERROR(__xludf.DUMMYFUNCTION("""COMPUTED_VALUE"""),46137)</f>
        <v>46137</v>
      </c>
      <c r="C33" s="29">
        <f ca="1">IF($C$4="", SUMIFS('무신사 메타 광고'!$L:$L, '무신사 메타 광고'!$D:$D, $B33), SUMIFS('무신사 메타 광고'!$L:$L, '무신사 메타 광고'!$I:$I, $C$4, '무신사 메타 광고'!$D:$D, $B33))</f>
        <v>52508</v>
      </c>
      <c r="D33" s="29">
        <f ca="1">IF($C$4="", SUMIFS('무신사 메타 광고'!$V:$V,#REF!, $B33), SUMIFS('무신사 메타 광고'!$V:$V,'무신사 메타 광고'!$I:$I,$C$4,'무신사 메타 광고'!$D:$D,$B33))</f>
        <v>600900</v>
      </c>
      <c r="E33" s="11">
        <f t="shared" ca="1" si="0"/>
        <v>11.443970442599223</v>
      </c>
      <c r="F33" s="12">
        <f t="shared" ca="1" si="7"/>
        <v>-0.14357277358318637</v>
      </c>
      <c r="G33" s="30">
        <f ca="1">IF($C$4="", SUMIFS('무신사 메타 광고'!$K:$K, '무신사 메타 광고'!$D:$D, $B33), SUMIFS('무신사 메타 광고'!$K:$K,'무신사 메타 광고'!$I:$I,$C$4,'무신사 메타 광고'!D:D,$B33))</f>
        <v>16026</v>
      </c>
      <c r="H33" s="30">
        <f ca="1">IF($C$4="", SUMIFS('무신사 메타 광고'!$Q:$Q, '무신사 메타 광고'!$D:$D, $B33), SUMIFS('무신사 메타 광고'!$Q:$Q,'무신사 메타 광고'!$I:$I,$C$4,'무신사 메타 광고'!D:D,$B33))</f>
        <v>636</v>
      </c>
      <c r="I33" s="30">
        <f ca="1">IF($C$4="", SUMIFS('무신사 메타 광고'!$U:$U, '무신사 메타 광고'!$D:$D, $B33), SUMIFS('무신사 메타 광고'!$U:$U,'무신사 메타 광고'!$I:$I,$C$4,'무신사 메타 광고'!D:D,$B33))</f>
        <v>7</v>
      </c>
      <c r="J33" s="11">
        <f t="shared" ca="1" si="1"/>
        <v>1.10062893081761E-2</v>
      </c>
      <c r="K33" s="11">
        <f t="shared" ca="1" si="2"/>
        <v>3.9685511044552604E-2</v>
      </c>
      <c r="L33" s="12">
        <f t="shared" ca="1" si="8"/>
        <v>0.19462263598011068</v>
      </c>
      <c r="N33" s="10">
        <f ca="1">IF($C$4="", SUMIFS('무신사 메타 광고'!$X:$X, '무신사 메타 광고'!$D:$D, $B33),SUMIFS('무신사 메타 광고'!$X:$X,'무신사 메타 광고'!I:I,$C$4,'무신사 메타 광고'!D:D,$B33))</f>
        <v>8519750</v>
      </c>
      <c r="O33" s="11">
        <f t="shared" ca="1" si="3"/>
        <v>0.93411653774676151</v>
      </c>
      <c r="R33" s="13"/>
      <c r="S33" s="31">
        <f>IF($S$4="", SUMIFS('무신사 메타 광고'!$L:$L, '무신사 메타 광고'!$C:$C, $R33),SUMIFS('무신사 메타 광고'!$L:$L,'무신사 메타 광고'!$I:$I,$S$4,'무신사 메타 광고'!$C:$C,$R33))</f>
        <v>0</v>
      </c>
      <c r="T33" s="31">
        <f>IF($S$4="", SUMIFS('무신사 메타 광고'!$V:$V, '무신사 메타 광고'!$C:$C, $R33),SUMIFS('무신사 메타 광고'!$V:$V,'무신사 메타 광고'!$I:$I,$S$4,'무신사 메타 광고'!$C:$C,$R33))</f>
        <v>0</v>
      </c>
      <c r="U33" s="11">
        <f t="shared" si="4"/>
        <v>0</v>
      </c>
      <c r="V33" s="12" t="str">
        <f t="shared" si="9"/>
        <v xml:space="preserve"> </v>
      </c>
      <c r="W33" s="32">
        <f>IF($S$4="", SUMIFS('무신사 메타 광고'!$K:$K, '무신사 메타 광고'!$C:$C, $R33),SUMIFS('무신사 메타 광고'!$K:$K,'무신사 메타 광고'!$I:$I,$S$4,'무신사 메타 광고'!$C:$C,$R33))</f>
        <v>0</v>
      </c>
      <c r="X33" s="32">
        <f>IF($S$4="", SUMIFS('무신사 메타 광고'!$N:$N, '무신사 메타 광고'!$C:$C, $R33),SUMIFS('무신사 메타 광고'!$N:$N,'무신사 메타 광고'!$I:$I,$S$4,'무신사 메타 광고'!$C:$C,$R33))</f>
        <v>0</v>
      </c>
      <c r="Y33" s="11">
        <f t="shared" si="5"/>
        <v>0</v>
      </c>
      <c r="Z33" s="12" t="str">
        <f t="shared" si="10"/>
        <v xml:space="preserve"> </v>
      </c>
      <c r="AB33" s="10">
        <f>IF($S$4="", SUMIFS('무신사 메타 광고'!$X:$X, '무신사 메타 광고'!$C:$C, $R33),SUMIFS('무신사 메타 광고'!$X:$X,'무신사 메타 광고'!$I:$I,$S$4,'무신사 메타 광고'!$C:$C,$R33))</f>
        <v>0</v>
      </c>
      <c r="AC33" s="11">
        <f t="shared" si="6"/>
        <v>0</v>
      </c>
    </row>
    <row r="34" spans="2:29">
      <c r="B34" s="9">
        <f ca="1">IFERROR(__xludf.DUMMYFUNCTION("""COMPUTED_VALUE"""),46138)</f>
        <v>46138</v>
      </c>
      <c r="C34" s="29">
        <f ca="1">IF($C$4="", SUMIFS('무신사 메타 광고'!$L:$L, '무신사 메타 광고'!$D:$D, $B34), SUMIFS('무신사 메타 광고'!$L:$L, '무신사 메타 광고'!$I:$I, $C$4, '무신사 메타 광고'!$D:$D, $B34))</f>
        <v>61784</v>
      </c>
      <c r="D34" s="29">
        <f ca="1">IF($C$4="", SUMIFS('무신사 메타 광고'!$V:$V,#REF!, $B34), SUMIFS('무신사 메타 광고'!$V:$V,'무신사 메타 광고'!$I:$I,$C$4,'무신사 메타 광고'!$D:$D,$B34))</f>
        <v>570750</v>
      </c>
      <c r="E34" s="11">
        <f t="shared" ca="1" si="0"/>
        <v>9.2378285640295221</v>
      </c>
      <c r="F34" s="12">
        <f t="shared" ca="1" si="7"/>
        <v>-0.19277766310523858</v>
      </c>
      <c r="G34" s="30">
        <f ca="1">IF($C$4="", SUMIFS('무신사 메타 광고'!$K:$K, '무신사 메타 광고'!$D:$D, $B34), SUMIFS('무신사 메타 광고'!$K:$K,'무신사 메타 광고'!$I:$I,$C$4,'무신사 메타 광고'!D:D,$B34))</f>
        <v>19397</v>
      </c>
      <c r="H34" s="30">
        <f ca="1">IF($C$4="", SUMIFS('무신사 메타 광고'!$Q:$Q, '무신사 메타 광고'!$D:$D, $B34), SUMIFS('무신사 메타 광고'!$Q:$Q,'무신사 메타 광고'!$I:$I,$C$4,'무신사 메타 광고'!D:D,$B34))</f>
        <v>681</v>
      </c>
      <c r="I34" s="30">
        <f ca="1">IF($C$4="", SUMIFS('무신사 메타 광고'!$U:$U, '무신사 메타 광고'!$D:$D, $B34), SUMIFS('무신사 메타 광고'!$U:$U,'무신사 메타 광고'!$I:$I,$C$4,'무신사 메타 광고'!D:D,$B34))</f>
        <v>6</v>
      </c>
      <c r="J34" s="11">
        <f t="shared" ca="1" si="1"/>
        <v>8.8105726872246704E-3</v>
      </c>
      <c r="K34" s="11">
        <f t="shared" ca="1" si="2"/>
        <v>3.5108521936381913E-2</v>
      </c>
      <c r="L34" s="12">
        <f t="shared" ca="1" si="8"/>
        <v>-0.11533148969739543</v>
      </c>
      <c r="N34" s="10">
        <f ca="1">IF($C$4="", SUMIFS('무신사 메타 광고'!$X:$X, '무신사 메타 광고'!$D:$D, $B34),SUMIFS('무신사 메타 광고'!$X:$X,'무신사 메타 광고'!I:I,$C$4,'무신사 메타 광고'!D:D,$B34))</f>
        <v>12479550</v>
      </c>
      <c r="O34" s="11">
        <f t="shared" ca="1" si="3"/>
        <v>0.95626537320981131</v>
      </c>
      <c r="R34" s="13"/>
      <c r="S34" s="31">
        <f>IF($S$4="", SUMIFS('무신사 메타 광고'!$L:$L, '무신사 메타 광고'!$C:$C, $R34),SUMIFS('무신사 메타 광고'!$L:$L,'무신사 메타 광고'!$I:$I,$S$4,'무신사 메타 광고'!$C:$C,$R34))</f>
        <v>0</v>
      </c>
      <c r="T34" s="31">
        <f>IF($S$4="", SUMIFS('무신사 메타 광고'!$V:$V, '무신사 메타 광고'!$C:$C, $R34),SUMIFS('무신사 메타 광고'!$V:$V,'무신사 메타 광고'!$I:$I,$S$4,'무신사 메타 광고'!$C:$C,$R34))</f>
        <v>0</v>
      </c>
      <c r="U34" s="11">
        <f t="shared" si="4"/>
        <v>0</v>
      </c>
      <c r="V34" s="12" t="str">
        <f t="shared" si="9"/>
        <v xml:space="preserve"> </v>
      </c>
      <c r="W34" s="32">
        <f>IF($S$4="", SUMIFS('무신사 메타 광고'!$K:$K, '무신사 메타 광고'!$C:$C, $R34),SUMIFS('무신사 메타 광고'!$K:$K,'무신사 메타 광고'!$I:$I,$S$4,'무신사 메타 광고'!$C:$C,$R34))</f>
        <v>0</v>
      </c>
      <c r="X34" s="32">
        <f>IF($S$4="", SUMIFS('무신사 메타 광고'!$N:$N, '무신사 메타 광고'!$C:$C, $R34),SUMIFS('무신사 메타 광고'!$N:$N,'무신사 메타 광고'!$I:$I,$S$4,'무신사 메타 광고'!$C:$C,$R34))</f>
        <v>0</v>
      </c>
      <c r="Y34" s="11">
        <f t="shared" si="5"/>
        <v>0</v>
      </c>
      <c r="Z34" s="12" t="str">
        <f t="shared" si="10"/>
        <v xml:space="preserve"> </v>
      </c>
      <c r="AB34" s="10">
        <f>IF($S$4="", SUMIFS('무신사 메타 광고'!$X:$X, '무신사 메타 광고'!$C:$C, $R34),SUMIFS('무신사 메타 광고'!$X:$X,'무신사 메타 광고'!$I:$I,$S$4,'무신사 메타 광고'!$C:$C,$R34))</f>
        <v>0</v>
      </c>
      <c r="AC34" s="11">
        <f t="shared" si="6"/>
        <v>0</v>
      </c>
    </row>
    <row r="35" spans="2:29">
      <c r="B35" s="9">
        <f ca="1">IFERROR(__xludf.DUMMYFUNCTION("""COMPUTED_VALUE"""),46139)</f>
        <v>46139</v>
      </c>
      <c r="C35" s="29">
        <f ca="1">IF($C$4="", SUMIFS('무신사 메타 광고'!$L:$L, '무신사 메타 광고'!$D:$D, $B35), SUMIFS('무신사 메타 광고'!$L:$L, '무신사 메타 광고'!$I:$I, $C$4, '무신사 메타 광고'!$D:$D, $B35))</f>
        <v>57445</v>
      </c>
      <c r="D35" s="29">
        <f ca="1">IF($C$4="", SUMIFS('무신사 메타 광고'!$V:$V,#REF!, $B35), SUMIFS('무신사 메타 광고'!$V:$V,'무신사 메타 광고'!$I:$I,$C$4,'무신사 메타 광고'!$D:$D,$B35))</f>
        <v>1826050</v>
      </c>
      <c r="E35" s="11">
        <f t="shared" ca="1" si="0"/>
        <v>31.787797023239619</v>
      </c>
      <c r="F35" s="12">
        <f t="shared" ca="1" si="7"/>
        <v>2.4410464323851717</v>
      </c>
      <c r="G35" s="30">
        <f ca="1">IF($C$4="", SUMIFS('무신사 메타 광고'!$K:$K, '무신사 메타 광고'!$D:$D, $B35), SUMIFS('무신사 메타 광고'!$K:$K,'무신사 메타 광고'!$I:$I,$C$4,'무신사 메타 광고'!D:D,$B35))</f>
        <v>16896</v>
      </c>
      <c r="H35" s="30">
        <f ca="1">IF($C$4="", SUMIFS('무신사 메타 광고'!$Q:$Q, '무신사 메타 광고'!$D:$D, $B35), SUMIFS('무신사 메타 광고'!$Q:$Q,'무신사 메타 광고'!$I:$I,$C$4,'무신사 메타 광고'!D:D,$B35))</f>
        <v>552</v>
      </c>
      <c r="I35" s="30">
        <f ca="1">IF($C$4="", SUMIFS('무신사 메타 광고'!$U:$U, '무신사 메타 광고'!$D:$D, $B35), SUMIFS('무신사 메타 광고'!$U:$U,'무신사 메타 광고'!$I:$I,$C$4,'무신사 메타 광고'!D:D,$B35))</f>
        <v>19</v>
      </c>
      <c r="J35" s="11">
        <f t="shared" ca="1" si="1"/>
        <v>3.4420289855072464E-2</v>
      </c>
      <c r="K35" s="11">
        <f t="shared" ca="1" si="2"/>
        <v>3.2670454545454544E-2</v>
      </c>
      <c r="L35" s="12">
        <f t="shared" ca="1" si="8"/>
        <v>-6.9443749165665453E-2</v>
      </c>
      <c r="N35" s="10">
        <f ca="1">IF($C$4="", SUMIFS('무신사 메타 광고'!$X:$X, '무신사 메타 광고'!$D:$D, $B35),SUMIFS('무신사 메타 광고'!$X:$X,'무신사 메타 광고'!I:I,$C$4,'무신사 메타 광고'!D:D,$B35))</f>
        <v>11327450</v>
      </c>
      <c r="O35" s="11">
        <f t="shared" ca="1" si="3"/>
        <v>0.86117383205990805</v>
      </c>
      <c r="R35" s="13"/>
      <c r="S35" s="31">
        <f>IF($S$4="", SUMIFS('무신사 메타 광고'!$L:$L, '무신사 메타 광고'!$C:$C, $R35),SUMIFS('무신사 메타 광고'!$L:$L,'무신사 메타 광고'!$I:$I,$S$4,'무신사 메타 광고'!$C:$C,$R35))</f>
        <v>0</v>
      </c>
      <c r="T35" s="31">
        <f>IF($S$4="", SUMIFS('무신사 메타 광고'!$V:$V, '무신사 메타 광고'!$C:$C, $R35),SUMIFS('무신사 메타 광고'!$V:$V,'무신사 메타 광고'!$I:$I,$S$4,'무신사 메타 광고'!$C:$C,$R35))</f>
        <v>0</v>
      </c>
      <c r="U35" s="11">
        <f t="shared" si="4"/>
        <v>0</v>
      </c>
      <c r="V35" s="12" t="str">
        <f t="shared" si="9"/>
        <v xml:space="preserve"> </v>
      </c>
      <c r="W35" s="32">
        <f>IF($S$4="", SUMIFS('무신사 메타 광고'!$K:$K, '무신사 메타 광고'!$C:$C, $R35),SUMIFS('무신사 메타 광고'!$K:$K,'무신사 메타 광고'!$I:$I,$S$4,'무신사 메타 광고'!$C:$C,$R35))</f>
        <v>0</v>
      </c>
      <c r="X35" s="32">
        <f>IF($S$4="", SUMIFS('무신사 메타 광고'!$N:$N, '무신사 메타 광고'!$C:$C, $R35),SUMIFS('무신사 메타 광고'!$N:$N,'무신사 메타 광고'!$I:$I,$S$4,'무신사 메타 광고'!$C:$C,$R35))</f>
        <v>0</v>
      </c>
      <c r="Y35" s="11">
        <f t="shared" si="5"/>
        <v>0</v>
      </c>
      <c r="Z35" s="12" t="str">
        <f t="shared" si="10"/>
        <v xml:space="preserve"> </v>
      </c>
      <c r="AB35" s="10">
        <f>IF($S$4="", SUMIFS('무신사 메타 광고'!$X:$X, '무신사 메타 광고'!$C:$C, $R35),SUMIFS('무신사 메타 광고'!$X:$X,'무신사 메타 광고'!$I:$I,$S$4,'무신사 메타 광고'!$C:$C,$R35))</f>
        <v>0</v>
      </c>
      <c r="AC35" s="11">
        <f t="shared" si="6"/>
        <v>0</v>
      </c>
    </row>
    <row r="36" spans="2:29">
      <c r="B36" s="9">
        <f ca="1">IFERROR(__xludf.DUMMYFUNCTION("""COMPUTED_VALUE"""),46140)</f>
        <v>46140</v>
      </c>
      <c r="C36" s="29">
        <f ca="1">IF($C$4="", SUMIFS('무신사 메타 광고'!$L:$L, '무신사 메타 광고'!$D:$D, $B36), SUMIFS('무신사 메타 광고'!$L:$L, '무신사 메타 광고'!$I:$I, $C$4, '무신사 메타 광고'!$D:$D, $B36))</f>
        <v>64973</v>
      </c>
      <c r="D36" s="29">
        <f ca="1">IF($C$4="", SUMIFS('무신사 메타 광고'!$V:$V,#REF!, $B36), SUMIFS('무신사 메타 광고'!$V:$V,'무신사 메타 광고'!$I:$I,$C$4,'무신사 메타 광고'!$D:$D,$B36))</f>
        <v>2081700</v>
      </c>
      <c r="E36" s="11">
        <f t="shared" ca="1" si="0"/>
        <v>32.039462545980641</v>
      </c>
      <c r="F36" s="12">
        <f t="shared" ca="1" si="7"/>
        <v>7.9170482483272419E-3</v>
      </c>
      <c r="G36" s="30">
        <f ca="1">IF($C$4="", SUMIFS('무신사 메타 광고'!$K:$K, '무신사 메타 광고'!$D:$D, $B36), SUMIFS('무신사 메타 광고'!$K:$K,'무신사 메타 광고'!$I:$I,$C$4,'무신사 메타 광고'!D:D,$B36))</f>
        <v>18463</v>
      </c>
      <c r="H36" s="30">
        <f ca="1">IF($C$4="", SUMIFS('무신사 메타 광고'!$Q:$Q, '무신사 메타 광고'!$D:$D, $B36), SUMIFS('무신사 메타 광고'!$Q:$Q,'무신사 메타 광고'!$I:$I,$C$4,'무신사 메타 광고'!D:D,$B36))</f>
        <v>614</v>
      </c>
      <c r="I36" s="30">
        <f ca="1">IF($C$4="", SUMIFS('무신사 메타 광고'!$U:$U, '무신사 메타 광고'!$D:$D, $B36), SUMIFS('무신사 메타 광고'!$U:$U,'무신사 메타 광고'!$I:$I,$C$4,'무신사 메타 광고'!D:D,$B36))</f>
        <v>17</v>
      </c>
      <c r="J36" s="11">
        <f t="shared" ca="1" si="1"/>
        <v>2.7687296416938109E-2</v>
      </c>
      <c r="K36" s="11">
        <f t="shared" ca="1" si="2"/>
        <v>3.3255700590369926E-2</v>
      </c>
      <c r="L36" s="12">
        <f t="shared" ca="1" si="8"/>
        <v>1.7913618070453417E-2</v>
      </c>
      <c r="N36" s="10">
        <f ca="1">IF($C$4="", SUMIFS('무신사 메타 광고'!$X:$X, '무신사 메타 광고'!$D:$D, $B36),SUMIFS('무신사 메타 광고'!$X:$X,'무신사 메타 광고'!I:I,$C$4,'무신사 메타 광고'!D:D,$B36))</f>
        <v>6685450</v>
      </c>
      <c r="O36" s="11">
        <f t="shared" ca="1" si="3"/>
        <v>0.76255681720969759</v>
      </c>
      <c r="R36" s="13"/>
      <c r="S36" s="31">
        <f>IF($S$4="", SUMIFS('무신사 메타 광고'!$L:$L, '무신사 메타 광고'!$C:$C, $R36),SUMIFS('무신사 메타 광고'!$L:$L,'무신사 메타 광고'!$I:$I,$S$4,'무신사 메타 광고'!$C:$C,$R36))</f>
        <v>0</v>
      </c>
      <c r="T36" s="31">
        <f>IF($S$4="", SUMIFS('무신사 메타 광고'!$V:$V, '무신사 메타 광고'!$C:$C, $R36),SUMIFS('무신사 메타 광고'!$V:$V,'무신사 메타 광고'!$I:$I,$S$4,'무신사 메타 광고'!$C:$C,$R36))</f>
        <v>0</v>
      </c>
      <c r="U36" s="11">
        <f t="shared" si="4"/>
        <v>0</v>
      </c>
      <c r="V36" s="12" t="str">
        <f t="shared" si="9"/>
        <v xml:space="preserve"> </v>
      </c>
      <c r="W36" s="32">
        <f>IF($S$4="", SUMIFS('무신사 메타 광고'!$K:$K, '무신사 메타 광고'!$C:$C, $R36),SUMIFS('무신사 메타 광고'!$K:$K,'무신사 메타 광고'!$I:$I,$S$4,'무신사 메타 광고'!$C:$C,$R36))</f>
        <v>0</v>
      </c>
      <c r="X36" s="32">
        <f>IF($S$4="", SUMIFS('무신사 메타 광고'!$N:$N, '무신사 메타 광고'!$C:$C, $R36),SUMIFS('무신사 메타 광고'!$N:$N,'무신사 메타 광고'!$I:$I,$S$4,'무신사 메타 광고'!$C:$C,$R36))</f>
        <v>0</v>
      </c>
      <c r="Y36" s="11">
        <f t="shared" si="5"/>
        <v>0</v>
      </c>
      <c r="Z36" s="12" t="str">
        <f t="shared" si="10"/>
        <v xml:space="preserve"> </v>
      </c>
      <c r="AB36" s="10">
        <f>IF($S$4="", SUMIFS('무신사 메타 광고'!$X:$X, '무신사 메타 광고'!$C:$C, $R36),SUMIFS('무신사 메타 광고'!$X:$X,'무신사 메타 광고'!$I:$I,$S$4,'무신사 메타 광고'!$C:$C,$R36))</f>
        <v>0</v>
      </c>
      <c r="AC36" s="11">
        <f t="shared" si="6"/>
        <v>0</v>
      </c>
    </row>
    <row r="37" spans="2:29">
      <c r="B37" s="9">
        <f ca="1">IFERROR(__xludf.DUMMYFUNCTION("""COMPUTED_VALUE"""),46141)</f>
        <v>46141</v>
      </c>
      <c r="C37" s="29">
        <f ca="1">IF($C$4="", SUMIFS('무신사 메타 광고'!$L:$L, '무신사 메타 광고'!$D:$D, $B37), SUMIFS('무신사 메타 광고'!$L:$L, '무신사 메타 광고'!$I:$I, $C$4, '무신사 메타 광고'!$D:$D, $B37))</f>
        <v>57706</v>
      </c>
      <c r="D37" s="29">
        <f ca="1">IF($C$4="", SUMIFS('무신사 메타 광고'!$V:$V,#REF!, $B37), SUMIFS('무신사 메타 광고'!$V:$V,'무신사 메타 광고'!$I:$I,$C$4,'무신사 메타 광고'!$D:$D,$B37))</f>
        <v>1698550</v>
      </c>
      <c r="E37" s="11">
        <f t="shared" ca="1" si="0"/>
        <v>29.434547534051919</v>
      </c>
      <c r="F37" s="12">
        <f t="shared" ca="1" si="7"/>
        <v>-8.130333048472152E-2</v>
      </c>
      <c r="G37" s="30">
        <f ca="1">IF($C$4="", SUMIFS('무신사 메타 광고'!$K:$K, '무신사 메타 광고'!$D:$D, $B37), SUMIFS('무신사 메타 광고'!$K:$K,'무신사 메타 광고'!$I:$I,$C$4,'무신사 메타 광고'!D:D,$B37))</f>
        <v>16844</v>
      </c>
      <c r="H37" s="30">
        <f ca="1">IF($C$4="", SUMIFS('무신사 메타 광고'!$Q:$Q, '무신사 메타 광고'!$D:$D, $B37), SUMIFS('무신사 메타 광고'!$Q:$Q,'무신사 메타 광고'!$I:$I,$C$4,'무신사 메타 광고'!D:D,$B37))</f>
        <v>572</v>
      </c>
      <c r="I37" s="30">
        <f ca="1">IF($C$4="", SUMIFS('무신사 메타 광고'!$U:$U, '무신사 메타 광고'!$D:$D, $B37), SUMIFS('무신사 메타 광고'!$U:$U,'무신사 메타 광고'!$I:$I,$C$4,'무신사 메타 광고'!D:D,$B37))</f>
        <v>14</v>
      </c>
      <c r="J37" s="11">
        <f t="shared" ca="1" si="1"/>
        <v>2.4475524475524476E-2</v>
      </c>
      <c r="K37" s="11">
        <f t="shared" ca="1" si="2"/>
        <v>3.395867964853954E-2</v>
      </c>
      <c r="L37" s="12">
        <f t="shared" ca="1" si="8"/>
        <v>2.1138603177500964E-2</v>
      </c>
      <c r="N37" s="10" t="s">
        <v>33</v>
      </c>
      <c r="O37" s="11">
        <f t="shared" ca="1" si="3"/>
        <v>0</v>
      </c>
      <c r="R37" s="13"/>
      <c r="S37" s="31">
        <f>IF($S$4="", SUMIFS('무신사 메타 광고'!$L:$L, '무신사 메타 광고'!$C:$C, $R37),SUMIFS('무신사 메타 광고'!$L:$L,'무신사 메타 광고'!$I:$I,$S$4,'무신사 메타 광고'!$C:$C,$R37))</f>
        <v>0</v>
      </c>
      <c r="T37" s="31">
        <f>IF($S$4="", SUMIFS('무신사 메타 광고'!$V:$V, '무신사 메타 광고'!$C:$C, $R37),SUMIFS('무신사 메타 광고'!$V:$V,'무신사 메타 광고'!$I:$I,$S$4,'무신사 메타 광고'!$C:$C,$R37))</f>
        <v>0</v>
      </c>
      <c r="U37" s="11">
        <f t="shared" si="4"/>
        <v>0</v>
      </c>
      <c r="V37" s="12" t="str">
        <f t="shared" si="9"/>
        <v xml:space="preserve"> </v>
      </c>
      <c r="W37" s="32">
        <f>IF($S$4="", SUMIFS('무신사 메타 광고'!$K:$K, '무신사 메타 광고'!$C:$C, $R37),SUMIFS('무신사 메타 광고'!$K:$K,'무신사 메타 광고'!$I:$I,$S$4,'무신사 메타 광고'!$C:$C,$R37))</f>
        <v>0</v>
      </c>
      <c r="X37" s="32">
        <f>IF($S$4="", SUMIFS('무신사 메타 광고'!$N:$N, '무신사 메타 광고'!$C:$C, $R37),SUMIFS('무신사 메타 광고'!$N:$N,'무신사 메타 광고'!$I:$I,$S$4,'무신사 메타 광고'!$C:$C,$R37))</f>
        <v>0</v>
      </c>
      <c r="Y37" s="11">
        <f t="shared" si="5"/>
        <v>0</v>
      </c>
      <c r="Z37" s="12" t="str">
        <f t="shared" si="10"/>
        <v xml:space="preserve"> </v>
      </c>
      <c r="AB37" s="10">
        <f>IF($S$4="", SUMIFS('무신사 메타 광고'!$X:$X, '무신사 메타 광고'!$C:$C, $R37),SUMIFS('무신사 메타 광고'!$X:$X,'무신사 메타 광고'!$I:$I,$S$4,'무신사 메타 광고'!$C:$C,$R37))</f>
        <v>0</v>
      </c>
      <c r="AC37" s="11">
        <f t="shared" si="6"/>
        <v>0</v>
      </c>
    </row>
    <row r="38" spans="2:29">
      <c r="B38" s="9">
        <f ca="1">IFERROR(__xludf.DUMMYFUNCTION("""COMPUTED_VALUE"""),46142)</f>
        <v>46142</v>
      </c>
      <c r="C38" s="29">
        <f ca="1">IF($C$4="", SUMIFS('무신사 메타 광고'!$L:$L, '무신사 메타 광고'!$D:$D, $B38), SUMIFS('무신사 메타 광고'!$L:$L, '무신사 메타 광고'!$I:$I, $C$4, '무신사 메타 광고'!$D:$D, $B38))</f>
        <v>58300</v>
      </c>
      <c r="D38" s="29">
        <f ca="1">IF($C$4="", SUMIFS('무신사 메타 광고'!$V:$V,#REF!, $B38), SUMIFS('무신사 메타 광고'!$V:$V,'무신사 메타 광고'!$I:$I,$C$4,'무신사 메타 광고'!$D:$D,$B38))</f>
        <v>2626650</v>
      </c>
      <c r="E38" s="11">
        <f t="shared" ca="1" si="0"/>
        <v>45.054030874785589</v>
      </c>
      <c r="F38" s="12">
        <f t="shared" ca="1" si="7"/>
        <v>0.53065138244995858</v>
      </c>
      <c r="G38" s="30">
        <f ca="1">IF($C$4="", SUMIFS('무신사 메타 광고'!$K:$K, '무신사 메타 광고'!$D:$D, $B38), SUMIFS('무신사 메타 광고'!$K:$K,'무신사 메타 광고'!$I:$I,$C$4,'무신사 메타 광고'!D:D,$B38))</f>
        <v>18807</v>
      </c>
      <c r="H38" s="30">
        <f ca="1">IF($C$4="", SUMIFS('무신사 메타 광고'!$Q:$Q, '무신사 메타 광고'!$D:$D, $B38), SUMIFS('무신사 메타 광고'!$Q:$Q,'무신사 메타 광고'!$I:$I,$C$4,'무신사 메타 광고'!D:D,$B38))</f>
        <v>539</v>
      </c>
      <c r="I38" s="30">
        <f ca="1">IF($C$4="", SUMIFS('무신사 메타 광고'!$U:$U, '무신사 메타 광고'!$D:$D, $B38), SUMIFS('무신사 메타 광고'!$U:$U,'무신사 메타 광고'!$I:$I,$C$4,'무신사 메타 광고'!D:D,$B38))</f>
        <v>20</v>
      </c>
      <c r="J38" s="11">
        <f t="shared" ca="1" si="1"/>
        <v>3.7105751391465679E-2</v>
      </c>
      <c r="K38" s="11">
        <f t="shared" ca="1" si="2"/>
        <v>2.8659541660020205E-2</v>
      </c>
      <c r="L38" s="12">
        <f t="shared" ca="1" si="8"/>
        <v>-0.15604664384374067</v>
      </c>
      <c r="N38" s="10">
        <f ca="1">IF($C$4="", SUMIFS('무신사 메타 광고'!$X:$X, '무신사 메타 광고'!$D:$D, $B38),SUMIFS('무신사 메타 광고'!$X:$X,'무신사 메타 광고'!I:I,$C$4,'무신사 메타 광고'!D:D,$B38))</f>
        <v>12812100</v>
      </c>
      <c r="O38" s="11">
        <f t="shared" ca="1" si="3"/>
        <v>0.82986640757833374</v>
      </c>
      <c r="R38" s="13"/>
      <c r="S38" s="31">
        <f>IF($S$4="", SUMIFS('무신사 메타 광고'!$L:$L, '무신사 메타 광고'!$C:$C, $R38),SUMIFS('무신사 메타 광고'!$L:$L,'무신사 메타 광고'!$I:$I,$S$4,'무신사 메타 광고'!$C:$C,$R38))</f>
        <v>0</v>
      </c>
      <c r="T38" s="31">
        <f>IF($S$4="", SUMIFS('무신사 메타 광고'!$V:$V, '무신사 메타 광고'!$C:$C, $R38),SUMIFS('무신사 메타 광고'!$V:$V,'무신사 메타 광고'!$I:$I,$S$4,'무신사 메타 광고'!$C:$C,$R38))</f>
        <v>0</v>
      </c>
      <c r="U38" s="11">
        <f t="shared" si="4"/>
        <v>0</v>
      </c>
      <c r="V38" s="12" t="str">
        <f t="shared" si="9"/>
        <v xml:space="preserve"> </v>
      </c>
      <c r="W38" s="32">
        <f>IF($S$4="", SUMIFS('무신사 메타 광고'!$K:$K, '무신사 메타 광고'!$C:$C, $R38),SUMIFS('무신사 메타 광고'!$K:$K,'무신사 메타 광고'!$I:$I,$S$4,'무신사 메타 광고'!$C:$C,$R38))</f>
        <v>0</v>
      </c>
      <c r="X38" s="32">
        <f>IF($S$4="", SUMIFS('무신사 메타 광고'!$N:$N, '무신사 메타 광고'!$C:$C, $R38),SUMIFS('무신사 메타 광고'!$N:$N,'무신사 메타 광고'!$I:$I,$S$4,'무신사 메타 광고'!$C:$C,$R38))</f>
        <v>0</v>
      </c>
      <c r="Y38" s="11">
        <f t="shared" si="5"/>
        <v>0</v>
      </c>
      <c r="Z38" s="12" t="str">
        <f t="shared" si="10"/>
        <v xml:space="preserve"> </v>
      </c>
      <c r="AB38" s="10">
        <f>IF($S$4="", SUMIFS('무신사 메타 광고'!$X:$X, '무신사 메타 광고'!$C:$C, $R38),SUMIFS('무신사 메타 광고'!$X:$X,'무신사 메타 광고'!$I:$I,$S$4,'무신사 메타 광고'!$C:$C,$R38))</f>
        <v>0</v>
      </c>
      <c r="AC38" s="11">
        <f t="shared" si="6"/>
        <v>0</v>
      </c>
    </row>
    <row r="39" spans="2:29">
      <c r="B39" s="9">
        <f ca="1">IFERROR(__xludf.DUMMYFUNCTION("""COMPUTED_VALUE"""),46143)</f>
        <v>46143</v>
      </c>
      <c r="C39" s="29">
        <f ca="1">IF($C$4="", SUMIFS('무신사 메타 광고'!$L:$L, '무신사 메타 광고'!$D:$D, $B39), SUMIFS('무신사 메타 광고'!$L:$L, '무신사 메타 광고'!$I:$I, $C$4, '무신사 메타 광고'!$D:$D, $B39))</f>
        <v>54814</v>
      </c>
      <c r="D39" s="29">
        <f ca="1">IF($C$4="", SUMIFS('무신사 메타 광고'!$V:$V,#REF!, $B39), SUMIFS('무신사 메타 광고'!$V:$V,'무신사 메타 광고'!$I:$I,$C$4,'무신사 메타 광고'!$D:$D,$B39))</f>
        <v>841500</v>
      </c>
      <c r="E39" s="11">
        <f t="shared" ca="1" si="0"/>
        <v>15.351917393366659</v>
      </c>
      <c r="F39" s="12">
        <f t="shared" ca="1" si="7"/>
        <v>-0.65925540744550049</v>
      </c>
      <c r="G39" s="30">
        <f ca="1">IF($C$4="", SUMIFS('무신사 메타 광고'!$K:$K, '무신사 메타 광고'!$D:$D, $B39), SUMIFS('무신사 메타 광고'!$K:$K,'무신사 메타 광고'!$I:$I,$C$4,'무신사 메타 광고'!D:D,$B39))</f>
        <v>17714</v>
      </c>
      <c r="H39" s="30">
        <f ca="1">IF($C$4="", SUMIFS('무신사 메타 광고'!$Q:$Q, '무신사 메타 광고'!$D:$D, $B39), SUMIFS('무신사 메타 광고'!$Q:$Q,'무신사 메타 광고'!$I:$I,$C$4,'무신사 메타 광고'!D:D,$B39))</f>
        <v>475</v>
      </c>
      <c r="I39" s="30">
        <f ca="1">IF($C$4="", SUMIFS('무신사 메타 광고'!$U:$U, '무신사 메타 광고'!$D:$D, $B39), SUMIFS('무신사 메타 광고'!$U:$U,'무신사 메타 광고'!$I:$I,$C$4,'무신사 메타 광고'!D:D,$B39))</f>
        <v>8</v>
      </c>
      <c r="J39" s="11">
        <f t="shared" ca="1" si="1"/>
        <v>1.6842105263157894E-2</v>
      </c>
      <c r="K39" s="11">
        <f t="shared" ca="1" si="2"/>
        <v>2.6814948628203682E-2</v>
      </c>
      <c r="L39" s="12">
        <f t="shared" ca="1" si="8"/>
        <v>-6.4362265583252989E-2</v>
      </c>
      <c r="N39" s="10">
        <f ca="1">IF($C$4="", SUMIFS('무신사 메타 광고'!$X:$X, '무신사 메타 광고'!$D:$D, $B39),SUMIFS('무신사 메타 광고'!$X:$X,'무신사 메타 광고'!I:I,$C$4,'무신사 메타 광고'!D:D,$B39))</f>
        <v>5637200</v>
      </c>
      <c r="O39" s="11">
        <f t="shared" ca="1" si="3"/>
        <v>0.87011283127787986</v>
      </c>
      <c r="R39" s="13"/>
      <c r="S39" s="31">
        <f>IF($S$4="", SUMIFS('무신사 메타 광고'!$L:$L, '무신사 메타 광고'!$C:$C, $R39),SUMIFS('무신사 메타 광고'!$L:$L,'무신사 메타 광고'!$I:$I,$S$4,'무신사 메타 광고'!$C:$C,$R39))</f>
        <v>0</v>
      </c>
      <c r="T39" s="31">
        <f>IF($S$4="", SUMIFS('무신사 메타 광고'!$V:$V, '무신사 메타 광고'!$C:$C, $R39),SUMIFS('무신사 메타 광고'!$V:$V,'무신사 메타 광고'!$I:$I,$S$4,'무신사 메타 광고'!$C:$C,$R39))</f>
        <v>0</v>
      </c>
      <c r="U39" s="11">
        <f t="shared" si="4"/>
        <v>0</v>
      </c>
      <c r="V39" s="12" t="str">
        <f t="shared" si="9"/>
        <v xml:space="preserve"> </v>
      </c>
      <c r="W39" s="32">
        <f>IF($S$4="", SUMIFS('무신사 메타 광고'!$K:$K, '무신사 메타 광고'!$C:$C, $R39),SUMIFS('무신사 메타 광고'!$K:$K,'무신사 메타 광고'!$I:$I,$S$4,'무신사 메타 광고'!$C:$C,$R39))</f>
        <v>0</v>
      </c>
      <c r="X39" s="32">
        <f>IF($S$4="", SUMIFS('무신사 메타 광고'!$N:$N, '무신사 메타 광고'!$C:$C, $R39),SUMIFS('무신사 메타 광고'!$N:$N,'무신사 메타 광고'!$I:$I,$S$4,'무신사 메타 광고'!$C:$C,$R39))</f>
        <v>0</v>
      </c>
      <c r="Y39" s="11">
        <f t="shared" si="5"/>
        <v>0</v>
      </c>
      <c r="Z39" s="12" t="str">
        <f t="shared" si="10"/>
        <v xml:space="preserve"> </v>
      </c>
      <c r="AB39" s="10">
        <f>IF($S$4="", SUMIFS('무신사 메타 광고'!$X:$X, '무신사 메타 광고'!$C:$C, $R39),SUMIFS('무신사 메타 광고'!$X:$X,'무신사 메타 광고'!$I:$I,$S$4,'무신사 메타 광고'!$C:$C,$R39))</f>
        <v>0</v>
      </c>
      <c r="AC39" s="11">
        <f t="shared" si="6"/>
        <v>0</v>
      </c>
    </row>
    <row r="40" spans="2:29">
      <c r="B40" s="9">
        <f ca="1">IFERROR(__xludf.DUMMYFUNCTION("""COMPUTED_VALUE"""),46144)</f>
        <v>46144</v>
      </c>
      <c r="C40" s="29">
        <f ca="1">IF($C$4="", SUMIFS('무신사 메타 광고'!$L:$L, '무신사 메타 광고'!$D:$D, $B40), SUMIFS('무신사 메타 광고'!$L:$L, '무신사 메타 광고'!$I:$I, $C$4, '무신사 메타 광고'!$D:$D, $B40))</f>
        <v>64913</v>
      </c>
      <c r="D40" s="29">
        <f ca="1">IF($C$4="", SUMIFS('무신사 메타 광고'!$V:$V,#REF!, $B40), SUMIFS('무신사 메타 광고'!$V:$V,'무신사 메타 광고'!$I:$I,$C$4,'무신사 메타 광고'!$D:$D,$B40))</f>
        <v>601200</v>
      </c>
      <c r="E40" s="11">
        <f t="shared" ca="1" si="0"/>
        <v>9.261627100888882</v>
      </c>
      <c r="F40" s="12">
        <f t="shared" ca="1" si="7"/>
        <v>-0.39671202862968136</v>
      </c>
      <c r="G40" s="30">
        <f ca="1">IF($C$4="", SUMIFS('무신사 메타 광고'!$K:$K, '무신사 메타 광고'!$D:$D, $B40), SUMIFS('무신사 메타 광고'!$K:$K,'무신사 메타 광고'!$I:$I,$C$4,'무신사 메타 광고'!D:D,$B40))</f>
        <v>25423</v>
      </c>
      <c r="H40" s="30">
        <f ca="1">IF($C$4="", SUMIFS('무신사 메타 광고'!$Q:$Q, '무신사 메타 광고'!$D:$D, $B40), SUMIFS('무신사 메타 광고'!$Q:$Q,'무신사 메타 광고'!$I:$I,$C$4,'무신사 메타 광고'!D:D,$B40))</f>
        <v>506</v>
      </c>
      <c r="I40" s="30">
        <f ca="1">IF($C$4="", SUMIFS('무신사 메타 광고'!$U:$U, '무신사 메타 광고'!$D:$D, $B40), SUMIFS('무신사 메타 광고'!$U:$U,'무신사 메타 광고'!$I:$I,$C$4,'무신사 메타 광고'!D:D,$B40))</f>
        <v>5</v>
      </c>
      <c r="J40" s="11">
        <f t="shared" ca="1" si="1"/>
        <v>9.881422924901186E-3</v>
      </c>
      <c r="K40" s="11">
        <f t="shared" ca="1" si="2"/>
        <v>1.9903237226133817E-2</v>
      </c>
      <c r="L40" s="12">
        <f t="shared" ca="1" si="8"/>
        <v>-0.25775590689740119</v>
      </c>
      <c r="N40" s="10">
        <f ca="1">IF($C$4="", SUMIFS('무신사 메타 광고'!$X:$X, '무신사 메타 광고'!$D:$D, $B40),SUMIFS('무신사 메타 광고'!$X:$X,'무신사 메타 광고'!I:I,$C$4,'무신사 메타 광고'!D:D,$B40))</f>
        <v>5567200</v>
      </c>
      <c r="O40" s="11">
        <f t="shared" ca="1" si="3"/>
        <v>0.9025355035341418</v>
      </c>
      <c r="R40" s="13"/>
      <c r="S40" s="31">
        <f>IF($S$4="", SUMIFS('무신사 메타 광고'!$L:$L, '무신사 메타 광고'!$C:$C, $R40),SUMIFS('무신사 메타 광고'!$L:$L,'무신사 메타 광고'!$I:$I,$S$4,'무신사 메타 광고'!$C:$C,$R40))</f>
        <v>0</v>
      </c>
      <c r="T40" s="31">
        <f>IF($S$4="", SUMIFS('무신사 메타 광고'!$V:$V, '무신사 메타 광고'!$C:$C, $R40),SUMIFS('무신사 메타 광고'!$V:$V,'무신사 메타 광고'!$I:$I,$S$4,'무신사 메타 광고'!$C:$C,$R40))</f>
        <v>0</v>
      </c>
      <c r="U40" s="11">
        <f t="shared" si="4"/>
        <v>0</v>
      </c>
      <c r="V40" s="12" t="str">
        <f t="shared" si="9"/>
        <v xml:space="preserve"> </v>
      </c>
      <c r="W40" s="32">
        <f>IF($S$4="", SUMIFS('무신사 메타 광고'!$K:$K, '무신사 메타 광고'!$C:$C, $R40),SUMIFS('무신사 메타 광고'!$K:$K,'무신사 메타 광고'!$I:$I,$S$4,'무신사 메타 광고'!$C:$C,$R40))</f>
        <v>0</v>
      </c>
      <c r="X40" s="32">
        <f>IF($S$4="", SUMIFS('무신사 메타 광고'!$N:$N, '무신사 메타 광고'!$C:$C, $R40),SUMIFS('무신사 메타 광고'!$N:$N,'무신사 메타 광고'!$I:$I,$S$4,'무신사 메타 광고'!$C:$C,$R40))</f>
        <v>0</v>
      </c>
      <c r="Y40" s="11">
        <f t="shared" si="5"/>
        <v>0</v>
      </c>
      <c r="Z40" s="12" t="str">
        <f t="shared" si="10"/>
        <v xml:space="preserve"> </v>
      </c>
      <c r="AB40" s="10">
        <f>IF($S$4="", SUMIFS('무신사 메타 광고'!$X:$X, '무신사 메타 광고'!$C:$C, $R40),SUMIFS('무신사 메타 광고'!$X:$X,'무신사 메타 광고'!$I:$I,$S$4,'무신사 메타 광고'!$C:$C,$R40))</f>
        <v>0</v>
      </c>
      <c r="AC40" s="11">
        <f t="shared" si="6"/>
        <v>0</v>
      </c>
    </row>
    <row r="41" spans="2:29">
      <c r="B41" s="9">
        <f ca="1">IFERROR(__xludf.DUMMYFUNCTION("""COMPUTED_VALUE"""),46145)</f>
        <v>46145</v>
      </c>
      <c r="C41" s="29">
        <f ca="1">IF($C$4="", SUMIFS('무신사 메타 광고'!$L:$L, '무신사 메타 광고'!$D:$D, $B41), SUMIFS('무신사 메타 광고'!$L:$L, '무신사 메타 광고'!$I:$I, $C$4, '무신사 메타 광고'!$D:$D, $B41))</f>
        <v>58810</v>
      </c>
      <c r="D41" s="29">
        <f ca="1">IF($C$4="", SUMIFS('무신사 메타 광고'!$V:$V,#REF!, $B41), SUMIFS('무신사 메타 광고'!$V:$V,'무신사 메타 광고'!$I:$I,$C$4,'무신사 메타 광고'!$D:$D,$B41))</f>
        <v>390600</v>
      </c>
      <c r="E41" s="11">
        <f t="shared" ca="1" si="0"/>
        <v>6.6417275973473897</v>
      </c>
      <c r="F41" s="12">
        <f t="shared" ca="1" si="7"/>
        <v>-0.28287680717463221</v>
      </c>
      <c r="G41" s="30">
        <f ca="1">IF($C$4="", SUMIFS('무신사 메타 광고'!$K:$K, '무신사 메타 광고'!$D:$D, $B41), SUMIFS('무신사 메타 광고'!$K:$K,'무신사 메타 광고'!$I:$I,$C$4,'무신사 메타 광고'!D:D,$B41))</f>
        <v>20060</v>
      </c>
      <c r="H41" s="30">
        <f ca="1">IF($C$4="", SUMIFS('무신사 메타 광고'!$Q:$Q, '무신사 메타 광고'!$D:$D, $B41), SUMIFS('무신사 메타 광고'!$Q:$Q,'무신사 메타 광고'!$I:$I,$C$4,'무신사 메타 광고'!D:D,$B41))</f>
        <v>440</v>
      </c>
      <c r="I41" s="30">
        <f ca="1">IF($C$4="", SUMIFS('무신사 메타 광고'!$U:$U, '무신사 메타 광고'!$D:$D, $B41), SUMIFS('무신사 메타 광고'!$U:$U,'무신사 메타 광고'!$I:$I,$C$4,'무신사 메타 광고'!D:D,$B41))</f>
        <v>3</v>
      </c>
      <c r="J41" s="11">
        <f t="shared" ca="1" si="1"/>
        <v>6.8181818181818179E-3</v>
      </c>
      <c r="K41" s="11">
        <f t="shared" ca="1" si="2"/>
        <v>2.1934197407776669E-2</v>
      </c>
      <c r="L41" s="12">
        <f t="shared" ca="1" si="8"/>
        <v>0.10204170098400439</v>
      </c>
      <c r="N41" s="10">
        <f ca="1">IF($C$4="", SUMIFS('무신사 메타 광고'!$X:$X, '무신사 메타 광고'!$D:$D, $B41),SUMIFS('무신사 메타 광고'!$X:$X,'무신사 메타 광고'!I:I,$C$4,'무신사 메타 광고'!D:D,$B41))</f>
        <v>3951650</v>
      </c>
      <c r="O41" s="11">
        <f t="shared" ca="1" si="3"/>
        <v>0.91004663480914272</v>
      </c>
      <c r="R41" s="13"/>
      <c r="S41" s="31">
        <f>IF($S$4="", SUMIFS('무신사 메타 광고'!$L:$L, '무신사 메타 광고'!$C:$C, $R41),SUMIFS('무신사 메타 광고'!$L:$L,'무신사 메타 광고'!$I:$I,$S$4,'무신사 메타 광고'!$C:$C,$R41))</f>
        <v>0</v>
      </c>
      <c r="T41" s="31">
        <f>IF($S$4="", SUMIFS('무신사 메타 광고'!$V:$V, '무신사 메타 광고'!$C:$C, $R41),SUMIFS('무신사 메타 광고'!$V:$V,'무신사 메타 광고'!$I:$I,$S$4,'무신사 메타 광고'!$C:$C,$R41))</f>
        <v>0</v>
      </c>
      <c r="U41" s="11">
        <f t="shared" si="4"/>
        <v>0</v>
      </c>
      <c r="V41" s="12" t="str">
        <f t="shared" si="9"/>
        <v xml:space="preserve"> </v>
      </c>
      <c r="W41" s="32">
        <f>IF($S$4="", SUMIFS('무신사 메타 광고'!$K:$K, '무신사 메타 광고'!$C:$C, $R41),SUMIFS('무신사 메타 광고'!$K:$K,'무신사 메타 광고'!$I:$I,$S$4,'무신사 메타 광고'!$C:$C,$R41))</f>
        <v>0</v>
      </c>
      <c r="X41" s="32">
        <f>IF($S$4="", SUMIFS('무신사 메타 광고'!$N:$N, '무신사 메타 광고'!$C:$C, $R41),SUMIFS('무신사 메타 광고'!$N:$N,'무신사 메타 광고'!$I:$I,$S$4,'무신사 메타 광고'!$C:$C,$R41))</f>
        <v>0</v>
      </c>
      <c r="Y41" s="11">
        <f t="shared" si="5"/>
        <v>0</v>
      </c>
      <c r="Z41" s="12" t="str">
        <f t="shared" si="10"/>
        <v xml:space="preserve"> </v>
      </c>
      <c r="AB41" s="10">
        <f>IF($S$4="", SUMIFS('무신사 메타 광고'!$X:$X, '무신사 메타 광고'!$C:$C, $R41),SUMIFS('무신사 메타 광고'!$X:$X,'무신사 메타 광고'!$I:$I,$S$4,'무신사 메타 광고'!$C:$C,$R41))</f>
        <v>0</v>
      </c>
      <c r="AC41" s="11">
        <f t="shared" si="6"/>
        <v>0</v>
      </c>
    </row>
    <row r="42" spans="2:29">
      <c r="B42" s="9">
        <f ca="1">IFERROR(__xludf.DUMMYFUNCTION("""COMPUTED_VALUE"""),46146)</f>
        <v>46146</v>
      </c>
      <c r="C42" s="29">
        <f ca="1">IF($C$4="", SUMIFS('무신사 메타 광고'!$L:$L, '무신사 메타 광고'!$D:$D, $B42), SUMIFS('무신사 메타 광고'!$L:$L, '무신사 메타 광고'!$I:$I, $C$4, '무신사 메타 광고'!$D:$D, $B42))</f>
        <v>77381</v>
      </c>
      <c r="D42" s="29">
        <f ca="1">IF($C$4="", SUMIFS('무신사 메타 광고'!$V:$V,#REF!, $B42), SUMIFS('무신사 메타 광고'!$V:$V,'무신사 메타 광고'!$I:$I,$C$4,'무신사 메타 광고'!$D:$D,$B42))</f>
        <v>1037700</v>
      </c>
      <c r="E42" s="11">
        <f t="shared" ca="1" si="0"/>
        <v>13.410268670603894</v>
      </c>
      <c r="F42" s="12">
        <f t="shared" ca="1" si="7"/>
        <v>1.0190934473072581</v>
      </c>
      <c r="G42" s="30">
        <f ca="1">IF($C$4="", SUMIFS('무신사 메타 광고'!$K:$K, '무신사 메타 광고'!$D:$D, $B42), SUMIFS('무신사 메타 광고'!$K:$K,'무신사 메타 광고'!$I:$I,$C$4,'무신사 메타 광고'!D:D,$B42))</f>
        <v>23684</v>
      </c>
      <c r="H42" s="30">
        <f ca="1">IF($C$4="", SUMIFS('무신사 메타 광고'!$Q:$Q, '무신사 메타 광고'!$D:$D, $B42), SUMIFS('무신사 메타 광고'!$Q:$Q,'무신사 메타 광고'!$I:$I,$C$4,'무신사 메타 광고'!D:D,$B42))</f>
        <v>672</v>
      </c>
      <c r="I42" s="30">
        <f ca="1">IF($C$4="", SUMIFS('무신사 메타 광고'!$U:$U, '무신사 메타 광고'!$D:$D, $B42), SUMIFS('무신사 메타 광고'!$U:$U,'무신사 메타 광고'!$I:$I,$C$4,'무신사 메타 광고'!D:D,$B42))</f>
        <v>10</v>
      </c>
      <c r="J42" s="11">
        <f t="shared" ca="1" si="1"/>
        <v>1.488095238095238E-2</v>
      </c>
      <c r="K42" s="11">
        <f t="shared" ca="1" si="2"/>
        <v>2.8373585542982603E-2</v>
      </c>
      <c r="L42" s="12">
        <f t="shared" ca="1" si="8"/>
        <v>0.29357755907325239</v>
      </c>
      <c r="N42" s="10">
        <f ca="1">IF($C$4="", SUMIFS('무신사 메타 광고'!$X:$X, '무신사 메타 광고'!$D:$D, $B42),SUMIFS('무신사 메타 광고'!$X:$X,'무신사 메타 광고'!I:I,$C$4,'무신사 메타 광고'!D:D,$B42))</f>
        <v>10526700</v>
      </c>
      <c r="O42" s="11">
        <f t="shared" ca="1" si="3"/>
        <v>0.91026771816955487</v>
      </c>
      <c r="R42" s="13"/>
      <c r="S42" s="31">
        <f>IF($S$4="", SUMIFS('무신사 메타 광고'!$L:$L, '무신사 메타 광고'!$C:$C, $R42),SUMIFS('무신사 메타 광고'!$L:$L,'무신사 메타 광고'!$I:$I,$S$4,'무신사 메타 광고'!$C:$C,$R42))</f>
        <v>0</v>
      </c>
      <c r="T42" s="31">
        <f>IF($S$4="", SUMIFS('무신사 메타 광고'!$V:$V, '무신사 메타 광고'!$C:$C, $R42),SUMIFS('무신사 메타 광고'!$V:$V,'무신사 메타 광고'!$I:$I,$S$4,'무신사 메타 광고'!$C:$C,$R42))</f>
        <v>0</v>
      </c>
      <c r="U42" s="11">
        <f t="shared" si="4"/>
        <v>0</v>
      </c>
      <c r="V42" s="12" t="str">
        <f t="shared" si="9"/>
        <v xml:space="preserve"> </v>
      </c>
      <c r="W42" s="32">
        <f>IF($S$4="", SUMIFS('무신사 메타 광고'!$K:$K, '무신사 메타 광고'!$C:$C, $R42),SUMIFS('무신사 메타 광고'!$K:$K,'무신사 메타 광고'!$I:$I,$S$4,'무신사 메타 광고'!$C:$C,$R42))</f>
        <v>0</v>
      </c>
      <c r="X42" s="32">
        <f>IF($S$4="", SUMIFS('무신사 메타 광고'!$N:$N, '무신사 메타 광고'!$C:$C, $R42),SUMIFS('무신사 메타 광고'!$N:$N,'무신사 메타 광고'!$I:$I,$S$4,'무신사 메타 광고'!$C:$C,$R42))</f>
        <v>0</v>
      </c>
      <c r="Y42" s="11">
        <f t="shared" si="5"/>
        <v>0</v>
      </c>
      <c r="Z42" s="12" t="str">
        <f t="shared" si="10"/>
        <v xml:space="preserve"> </v>
      </c>
      <c r="AB42" s="10">
        <f>IF($S$4="", SUMIFS('무신사 메타 광고'!$X:$X, '무신사 메타 광고'!$C:$C, $R42),SUMIFS('무신사 메타 광고'!$X:$X,'무신사 메타 광고'!$I:$I,$S$4,'무신사 메타 광고'!$C:$C,$R42))</f>
        <v>0</v>
      </c>
      <c r="AC42" s="11">
        <f t="shared" si="6"/>
        <v>0</v>
      </c>
    </row>
    <row r="43" spans="2:29">
      <c r="B43" s="9">
        <f ca="1">IFERROR(__xludf.DUMMYFUNCTION("""COMPUTED_VALUE"""),46147)</f>
        <v>46147</v>
      </c>
      <c r="C43" s="29">
        <f ca="1">IF($C$4="", SUMIFS('무신사 메타 광고'!$L:$L, '무신사 메타 광고'!$D:$D, $B43), SUMIFS('무신사 메타 광고'!$L:$L, '무신사 메타 광고'!$I:$I, $C$4, '무신사 메타 광고'!$D:$D, $B43))</f>
        <v>70406</v>
      </c>
      <c r="D43" s="29">
        <f ca="1">IF($C$4="", SUMIFS('무신사 메타 광고'!$V:$V,#REF!, $B43), SUMIFS('무신사 메타 광고'!$V:$V,'무신사 메타 광고'!$I:$I,$C$4,'무신사 메타 광고'!$D:$D,$B43))</f>
        <v>1359400</v>
      </c>
      <c r="E43" s="11">
        <f t="shared" ca="1" si="0"/>
        <v>19.308013521574864</v>
      </c>
      <c r="F43" s="12">
        <f t="shared" ca="1" si="7"/>
        <v>0.43979319101183834</v>
      </c>
      <c r="G43" s="30">
        <f ca="1">IF($C$4="", SUMIFS('무신사 메타 광고'!$K:$K, '무신사 메타 광고'!$D:$D, $B43), SUMIFS('무신사 메타 광고'!$K:$K,'무신사 메타 광고'!$I:$I,$C$4,'무신사 메타 광고'!D:D,$B43))</f>
        <v>22624</v>
      </c>
      <c r="H43" s="30">
        <f ca="1">IF($C$4="", SUMIFS('무신사 메타 광고'!$Q:$Q, '무신사 메타 광고'!$D:$D, $B43), SUMIFS('무신사 메타 광고'!$Q:$Q,'무신사 메타 광고'!$I:$I,$C$4,'무신사 메타 광고'!D:D,$B43))</f>
        <v>806</v>
      </c>
      <c r="I43" s="30">
        <f ca="1">IF($C$4="", SUMIFS('무신사 메타 광고'!$U:$U, '무신사 메타 광고'!$D:$D, $B43), SUMIFS('무신사 메타 광고'!$U:$U,'무신사 메타 광고'!$I:$I,$C$4,'무신사 메타 광고'!D:D,$B43))</f>
        <v>11</v>
      </c>
      <c r="J43" s="11">
        <f t="shared" ca="1" si="1"/>
        <v>1.3647642679900745E-2</v>
      </c>
      <c r="K43" s="11">
        <f t="shared" ca="1" si="2"/>
        <v>3.5625884016973128E-2</v>
      </c>
      <c r="L43" s="12">
        <f t="shared" ca="1" si="8"/>
        <v>0.25560035276486842</v>
      </c>
      <c r="N43" s="10">
        <f ca="1">IF($C$4="", SUMIFS('무신사 메타 광고'!$X:$X, '무신사 메타 광고'!$D:$D, $B43),SUMIFS('무신사 메타 광고'!$X:$X,'무신사 메타 광고'!I:I,$C$4,'무신사 메타 광고'!D:D,$B43))</f>
        <v>21280000</v>
      </c>
      <c r="O43" s="11">
        <f t="shared" ca="1" si="3"/>
        <v>0.93995423906994002</v>
      </c>
      <c r="R43" s="13"/>
      <c r="S43" s="31">
        <f>IF($S$4="", SUMIFS('무신사 메타 광고'!$L:$L, '무신사 메타 광고'!$C:$C, $R43),SUMIFS('무신사 메타 광고'!$L:$L,'무신사 메타 광고'!$I:$I,$S$4,'무신사 메타 광고'!$C:$C,$R43))</f>
        <v>0</v>
      </c>
      <c r="T43" s="31">
        <f>IF($S$4="", SUMIFS('무신사 메타 광고'!$V:$V, '무신사 메타 광고'!$C:$C, $R43),SUMIFS('무신사 메타 광고'!$V:$V,'무신사 메타 광고'!$I:$I,$S$4,'무신사 메타 광고'!$C:$C,$R43))</f>
        <v>0</v>
      </c>
      <c r="U43" s="11">
        <f t="shared" si="4"/>
        <v>0</v>
      </c>
      <c r="V43" s="12" t="str">
        <f t="shared" si="9"/>
        <v xml:space="preserve"> </v>
      </c>
      <c r="W43" s="32">
        <f>IF($S$4="", SUMIFS('무신사 메타 광고'!$K:$K, '무신사 메타 광고'!$C:$C, $R43),SUMIFS('무신사 메타 광고'!$K:$K,'무신사 메타 광고'!$I:$I,$S$4,'무신사 메타 광고'!$C:$C,$R43))</f>
        <v>0</v>
      </c>
      <c r="X43" s="32">
        <f>IF($S$4="", SUMIFS('무신사 메타 광고'!$N:$N, '무신사 메타 광고'!$C:$C, $R43),SUMIFS('무신사 메타 광고'!$N:$N,'무신사 메타 광고'!$I:$I,$S$4,'무신사 메타 광고'!$C:$C,$R43))</f>
        <v>0</v>
      </c>
      <c r="Y43" s="11">
        <f t="shared" si="5"/>
        <v>0</v>
      </c>
      <c r="Z43" s="12" t="str">
        <f t="shared" si="10"/>
        <v xml:space="preserve"> </v>
      </c>
      <c r="AB43" s="10">
        <f>IF($S$4="", SUMIFS('무신사 메타 광고'!$X:$X, '무신사 메타 광고'!$C:$C, $R43),SUMIFS('무신사 메타 광고'!$X:$X,'무신사 메타 광고'!$I:$I,$S$4,'무신사 메타 광고'!$C:$C,$R43))</f>
        <v>0</v>
      </c>
      <c r="AC43" s="11">
        <f t="shared" si="6"/>
        <v>0</v>
      </c>
    </row>
    <row r="44" spans="2:29">
      <c r="B44" s="9">
        <f ca="1">IFERROR(__xludf.DUMMYFUNCTION("""COMPUTED_VALUE"""),46148)</f>
        <v>46148</v>
      </c>
      <c r="C44" s="29">
        <f ca="1">IF($C$4="", SUMIFS('무신사 메타 광고'!$L:$L, '무신사 메타 광고'!$D:$D, $B44), SUMIFS('무신사 메타 광고'!$L:$L, '무신사 메타 광고'!$I:$I, $C$4, '무신사 메타 광고'!$D:$D, $B44))</f>
        <v>52645</v>
      </c>
      <c r="D44" s="29">
        <f ca="1">IF($C$4="", SUMIFS('무신사 메타 광고'!$V:$V,#REF!, $B44), SUMIFS('무신사 메타 광고'!$V:$V,'무신사 메타 광고'!$I:$I,$C$4,'무신사 메타 광고'!$D:$D,$B44))</f>
        <v>945300</v>
      </c>
      <c r="E44" s="11">
        <f t="shared" ca="1" si="0"/>
        <v>17.95612118909678</v>
      </c>
      <c r="F44" s="12">
        <f t="shared" ca="1" si="7"/>
        <v>-7.0017163131125465E-2</v>
      </c>
      <c r="G44" s="30">
        <f ca="1">IF($C$4="", SUMIFS('무신사 메타 광고'!$K:$K, '무신사 메타 광고'!$D:$D, $B44), SUMIFS('무신사 메타 광고'!$K:$K,'무신사 메타 광고'!$I:$I,$C$4,'무신사 메타 광고'!D:D,$B44))</f>
        <v>16733</v>
      </c>
      <c r="H44" s="30">
        <f ca="1">IF($C$4="", SUMIFS('무신사 메타 광고'!$Q:$Q, '무신사 메타 광고'!$D:$D, $B44), SUMIFS('무신사 메타 광고'!$Q:$Q,'무신사 메타 광고'!$I:$I,$C$4,'무신사 메타 광고'!D:D,$B44))</f>
        <v>527</v>
      </c>
      <c r="I44" s="30">
        <f ca="1">IF($C$4="", SUMIFS('무신사 메타 광고'!$U:$U, '무신사 메타 광고'!$D:$D, $B44), SUMIFS('무신사 메타 광고'!$U:$U,'무신사 메타 광고'!$I:$I,$C$4,'무신사 메타 광고'!D:D,$B44))</f>
        <v>9</v>
      </c>
      <c r="J44" s="11">
        <f t="shared" ca="1" si="1"/>
        <v>1.7077798861480076E-2</v>
      </c>
      <c r="K44" s="11">
        <f t="shared" ca="1" si="2"/>
        <v>3.1494651287874258E-2</v>
      </c>
      <c r="L44" s="12">
        <f t="shared" ca="1" si="8"/>
        <v>-0.1159615499542591</v>
      </c>
      <c r="N44" s="10">
        <f ca="1">IF($C$4="", SUMIFS('무신사 메타 광고'!$X:$X, '무신사 메타 광고'!$D:$D, $B44),SUMIFS('무신사 메타 광고'!$X:$X,'무신사 메타 광고'!I:I,$C$4,'무신사 메타 광고'!D:D,$B44))</f>
        <v>13867800</v>
      </c>
      <c r="O44" s="11">
        <f t="shared" ca="1" si="3"/>
        <v>0.93618486339793827</v>
      </c>
      <c r="R44" s="13"/>
      <c r="S44" s="31">
        <f>IF($S$4="", SUMIFS('무신사 메타 광고'!$L:$L, '무신사 메타 광고'!$C:$C, $R44),SUMIFS('무신사 메타 광고'!$L:$L,'무신사 메타 광고'!$I:$I,$S$4,'무신사 메타 광고'!$C:$C,$R44))</f>
        <v>0</v>
      </c>
      <c r="T44" s="31">
        <f>IF($S$4="", SUMIFS('무신사 메타 광고'!$V:$V, '무신사 메타 광고'!$C:$C, $R44),SUMIFS('무신사 메타 광고'!$V:$V,'무신사 메타 광고'!$I:$I,$S$4,'무신사 메타 광고'!$C:$C,$R44))</f>
        <v>0</v>
      </c>
      <c r="U44" s="11">
        <f t="shared" si="4"/>
        <v>0</v>
      </c>
      <c r="V44" s="12" t="str">
        <f t="shared" si="9"/>
        <v xml:space="preserve"> </v>
      </c>
      <c r="W44" s="32">
        <f>IF($S$4="", SUMIFS('무신사 메타 광고'!$K:$K, '무신사 메타 광고'!$C:$C, $R44),SUMIFS('무신사 메타 광고'!$K:$K,'무신사 메타 광고'!$I:$I,$S$4,'무신사 메타 광고'!$C:$C,$R44))</f>
        <v>0</v>
      </c>
      <c r="X44" s="32">
        <f>IF($S$4="", SUMIFS('무신사 메타 광고'!$N:$N, '무신사 메타 광고'!$C:$C, $R44),SUMIFS('무신사 메타 광고'!$N:$N,'무신사 메타 광고'!$I:$I,$S$4,'무신사 메타 광고'!$C:$C,$R44))</f>
        <v>0</v>
      </c>
      <c r="Y44" s="11">
        <f t="shared" si="5"/>
        <v>0</v>
      </c>
      <c r="Z44" s="12" t="str">
        <f t="shared" si="10"/>
        <v xml:space="preserve"> </v>
      </c>
      <c r="AB44" s="10">
        <f>IF($S$4="", SUMIFS('무신사 메타 광고'!$X:$X, '무신사 메타 광고'!$C:$C, $R44),SUMIFS('무신사 메타 광고'!$X:$X,'무신사 메타 광고'!$I:$I,$S$4,'무신사 메타 광고'!$C:$C,$R44))</f>
        <v>0</v>
      </c>
      <c r="AC44" s="11">
        <f t="shared" si="6"/>
        <v>0</v>
      </c>
    </row>
    <row r="45" spans="2:29">
      <c r="B45" s="9">
        <f ca="1">IFERROR(__xludf.DUMMYFUNCTION("""COMPUTED_VALUE"""),46149)</f>
        <v>46149</v>
      </c>
      <c r="C45" s="29">
        <f ca="1">IF($C$4="", SUMIFS('무신사 메타 광고'!$L:$L, '무신사 메타 광고'!$D:$D, $B45), SUMIFS('무신사 메타 광고'!$L:$L, '무신사 메타 광고'!$I:$I, $C$4, '무신사 메타 광고'!$D:$D, $B45))</f>
        <v>53173</v>
      </c>
      <c r="D45" s="29">
        <f ca="1">IF($C$4="", SUMIFS('무신사 메타 광고'!$V:$V,#REF!, $B45), SUMIFS('무신사 메타 광고'!$V:$V,'무신사 메타 광고'!$I:$I,$C$4,'무신사 메타 광고'!$D:$D,$B45))</f>
        <v>685900</v>
      </c>
      <c r="E45" s="11">
        <f t="shared" ca="1" si="0"/>
        <v>12.899403832772272</v>
      </c>
      <c r="F45" s="12">
        <f t="shared" ca="1" si="7"/>
        <v>-0.28161523878525735</v>
      </c>
      <c r="G45" s="30">
        <f ca="1">IF($C$4="", SUMIFS('무신사 메타 광고'!$K:$K, '무신사 메타 광고'!$D:$D, $B45), SUMIFS('무신사 메타 광고'!$K:$K,'무신사 메타 광고'!$I:$I,$C$4,'무신사 메타 광고'!D:D,$B45))</f>
        <v>16553</v>
      </c>
      <c r="H45" s="30">
        <f ca="1">IF($C$4="", SUMIFS('무신사 메타 광고'!$Q:$Q, '무신사 메타 광고'!$D:$D, $B45), SUMIFS('무신사 메타 광고'!$Q:$Q,'무신사 메타 광고'!$I:$I,$C$4,'무신사 메타 광고'!D:D,$B45))</f>
        <v>535</v>
      </c>
      <c r="I45" s="30">
        <f ca="1">IF($C$4="", SUMIFS('무신사 메타 광고'!$U:$U, '무신사 메타 광고'!$D:$D, $B45), SUMIFS('무신사 메타 광고'!$U:$U,'무신사 메타 광고'!$I:$I,$C$4,'무신사 메타 광고'!D:D,$B45))</f>
        <v>6</v>
      </c>
      <c r="J45" s="11">
        <f t="shared" ca="1" si="1"/>
        <v>1.1214953271028037E-2</v>
      </c>
      <c r="K45" s="11">
        <f t="shared" ca="1" si="2"/>
        <v>3.2320425300549752E-2</v>
      </c>
      <c r="L45" s="12">
        <f t="shared" ca="1" si="8"/>
        <v>2.6219500102654728E-2</v>
      </c>
      <c r="N45" s="10">
        <f ca="1">IF($C$4="", SUMIFS('무신사 메타 광고'!$X:$X, '무신사 메타 광고'!$D:$D, $B45),SUMIFS('무신사 메타 광고'!$X:$X,'무신사 메타 광고'!I:I,$C$4,'무신사 메타 광고'!D:D,$B45))</f>
        <v>6164300</v>
      </c>
      <c r="O45" s="11">
        <f t="shared" ca="1" si="3"/>
        <v>0.89987153659747166</v>
      </c>
      <c r="R45" s="13"/>
      <c r="S45" s="31">
        <f>IF($S$4="", SUMIFS('무신사 메타 광고'!$L:$L, '무신사 메타 광고'!$C:$C, $R45),SUMIFS('무신사 메타 광고'!$L:$L,'무신사 메타 광고'!$I:$I,$S$4,'무신사 메타 광고'!$C:$C,$R45))</f>
        <v>0</v>
      </c>
      <c r="T45" s="31">
        <f>IF($S$4="", SUMIFS('무신사 메타 광고'!$V:$V, '무신사 메타 광고'!$C:$C, $R45),SUMIFS('무신사 메타 광고'!$V:$V,'무신사 메타 광고'!$I:$I,$S$4,'무신사 메타 광고'!$C:$C,$R45))</f>
        <v>0</v>
      </c>
      <c r="U45" s="11">
        <f t="shared" si="4"/>
        <v>0</v>
      </c>
      <c r="V45" s="12" t="str">
        <f t="shared" si="9"/>
        <v xml:space="preserve"> </v>
      </c>
      <c r="W45" s="32">
        <f>IF($S$4="", SUMIFS('무신사 메타 광고'!$K:$K, '무신사 메타 광고'!$C:$C, $R45),SUMIFS('무신사 메타 광고'!$K:$K,'무신사 메타 광고'!$I:$I,$S$4,'무신사 메타 광고'!$C:$C,$R45))</f>
        <v>0</v>
      </c>
      <c r="X45" s="32">
        <f>IF($S$4="", SUMIFS('무신사 메타 광고'!$N:$N, '무신사 메타 광고'!$C:$C, $R45),SUMIFS('무신사 메타 광고'!$N:$N,'무신사 메타 광고'!$I:$I,$S$4,'무신사 메타 광고'!$C:$C,$R45))</f>
        <v>0</v>
      </c>
      <c r="Y45" s="11">
        <f t="shared" si="5"/>
        <v>0</v>
      </c>
      <c r="Z45" s="12" t="str">
        <f t="shared" si="10"/>
        <v xml:space="preserve"> </v>
      </c>
      <c r="AB45" s="10">
        <f>IF($S$4="", SUMIFS('무신사 메타 광고'!$X:$X, '무신사 메타 광고'!$C:$C, $R45),SUMIFS('무신사 메타 광고'!$X:$X,'무신사 메타 광고'!$I:$I,$S$4,'무신사 메타 광고'!$C:$C,$R45))</f>
        <v>0</v>
      </c>
      <c r="AC45" s="11">
        <f t="shared" si="6"/>
        <v>0</v>
      </c>
    </row>
    <row r="46" spans="2:29">
      <c r="B46" s="9">
        <f ca="1">IFERROR(__xludf.DUMMYFUNCTION("""COMPUTED_VALUE"""),46150)</f>
        <v>46150</v>
      </c>
      <c r="C46" s="29">
        <f ca="1">IF($C$4="", SUMIFS('무신사 메타 광고'!$L:$L, '무신사 메타 광고'!$D:$D, $B46), SUMIFS('무신사 메타 광고'!$L:$L, '무신사 메타 광고'!$I:$I, $C$4, '무신사 메타 광고'!$D:$D, $B46))</f>
        <v>52216</v>
      </c>
      <c r="D46" s="29">
        <f ca="1">IF($C$4="", SUMIFS('무신사 메타 광고'!$V:$V,#REF!, $B46), SUMIFS('무신사 메타 광고'!$V:$V,'무신사 메타 광고'!$I:$I,$C$4,'무신사 메타 광고'!$D:$D,$B46))</f>
        <v>395200</v>
      </c>
      <c r="E46" s="11">
        <f t="shared" ca="1" si="0"/>
        <v>7.5685613605025281</v>
      </c>
      <c r="F46" s="12">
        <f t="shared" ca="1" si="7"/>
        <v>-0.41326270123633047</v>
      </c>
      <c r="G46" s="30">
        <f ca="1">IF($C$4="", SUMIFS('무신사 메타 광고'!$K:$K, '무신사 메타 광고'!$D:$D, $B46), SUMIFS('무신사 메타 광고'!$K:$K,'무신사 메타 광고'!$I:$I,$C$4,'무신사 메타 광고'!D:D,$B46))</f>
        <v>16705</v>
      </c>
      <c r="H46" s="30">
        <f ca="1">IF($C$4="", SUMIFS('무신사 메타 광고'!$Q:$Q, '무신사 메타 광고'!$D:$D, $B46), SUMIFS('무신사 메타 광고'!$Q:$Q,'무신사 메타 광고'!$I:$I,$C$4,'무신사 메타 광고'!D:D,$B46))</f>
        <v>526</v>
      </c>
      <c r="I46" s="30">
        <f ca="1">IF($C$4="", SUMIFS('무신사 메타 광고'!$U:$U, '무신사 메타 광고'!$D:$D, $B46), SUMIFS('무신사 메타 광고'!$U:$U,'무신사 메타 광고'!$I:$I,$C$4,'무신사 메타 광고'!D:D,$B46))</f>
        <v>5</v>
      </c>
      <c r="J46" s="11">
        <f t="shared" ca="1" si="1"/>
        <v>9.5057034220532317E-3</v>
      </c>
      <c r="K46" s="11">
        <f t="shared" ca="1" si="2"/>
        <v>3.1487578569290631E-2</v>
      </c>
      <c r="L46" s="12">
        <f t="shared" ca="1" si="8"/>
        <v>-2.5768433537443416E-2</v>
      </c>
      <c r="N46" s="10">
        <f ca="1">IF($C$4="", SUMIFS('무신사 메타 광고'!$X:$X, '무신사 메타 광고'!$D:$D, $B46),SUMIFS('무신사 메타 광고'!$X:$X,'무신사 메타 광고'!I:I,$C$4,'무신사 메타 광고'!D:D,$B46))</f>
        <v>9001650</v>
      </c>
      <c r="O46" s="11">
        <f t="shared" ca="1" si="3"/>
        <v>0.95794335335777414</v>
      </c>
      <c r="R46" s="13"/>
      <c r="S46" s="31">
        <f>IF($S$4="", SUMIFS('무신사 메타 광고'!$L:$L, '무신사 메타 광고'!$C:$C, $R46),SUMIFS('무신사 메타 광고'!$L:$L,'무신사 메타 광고'!$I:$I,$S$4,'무신사 메타 광고'!$C:$C,$R46))</f>
        <v>0</v>
      </c>
      <c r="T46" s="31">
        <f>IF($S$4="", SUMIFS('무신사 메타 광고'!$V:$V, '무신사 메타 광고'!$C:$C, $R46),SUMIFS('무신사 메타 광고'!$V:$V,'무신사 메타 광고'!$I:$I,$S$4,'무신사 메타 광고'!$C:$C,$R46))</f>
        <v>0</v>
      </c>
      <c r="U46" s="11">
        <f t="shared" si="4"/>
        <v>0</v>
      </c>
      <c r="V46" s="12" t="str">
        <f t="shared" si="9"/>
        <v xml:space="preserve"> </v>
      </c>
      <c r="W46" s="32">
        <f>IF($S$4="", SUMIFS('무신사 메타 광고'!$K:$K, '무신사 메타 광고'!$C:$C, $R46),SUMIFS('무신사 메타 광고'!$K:$K,'무신사 메타 광고'!$I:$I,$S$4,'무신사 메타 광고'!$C:$C,$R46))</f>
        <v>0</v>
      </c>
      <c r="X46" s="32">
        <f>IF($S$4="", SUMIFS('무신사 메타 광고'!$N:$N, '무신사 메타 광고'!$C:$C, $R46),SUMIFS('무신사 메타 광고'!$N:$N,'무신사 메타 광고'!$I:$I,$S$4,'무신사 메타 광고'!$C:$C,$R46))</f>
        <v>0</v>
      </c>
      <c r="Y46" s="11">
        <f t="shared" si="5"/>
        <v>0</v>
      </c>
      <c r="Z46" s="12" t="str">
        <f t="shared" si="10"/>
        <v xml:space="preserve"> </v>
      </c>
      <c r="AB46" s="10">
        <f>IF($S$4="", SUMIFS('무신사 메타 광고'!$X:$X, '무신사 메타 광고'!$C:$C, $R46),SUMIFS('무신사 메타 광고'!$X:$X,'무신사 메타 광고'!$I:$I,$S$4,'무신사 메타 광고'!$C:$C,$R46))</f>
        <v>0</v>
      </c>
      <c r="AC46" s="11">
        <f t="shared" si="6"/>
        <v>0</v>
      </c>
    </row>
    <row r="47" spans="2:29">
      <c r="B47" s="9">
        <f ca="1">IFERROR(__xludf.DUMMYFUNCTION("""COMPUTED_VALUE"""),46151)</f>
        <v>46151</v>
      </c>
      <c r="C47" s="29">
        <f ca="1">IF($C$4="", SUMIFS('무신사 메타 광고'!$L:$L, '무신사 메타 광고'!$D:$D, $B47), SUMIFS('무신사 메타 광고'!$L:$L, '무신사 메타 광고'!$I:$I, $C$4, '무신사 메타 광고'!$D:$D, $B47))</f>
        <v>54041</v>
      </c>
      <c r="D47" s="29">
        <f ca="1">IF($C$4="", SUMIFS('무신사 메타 광고'!$V:$V,#REF!, $B47), SUMIFS('무신사 메타 광고'!$V:$V,'무신사 메타 광고'!$I:$I,$C$4,'무신사 메타 광고'!$D:$D,$B47))</f>
        <v>1457500</v>
      </c>
      <c r="E47" s="11">
        <f t="shared" ca="1" si="0"/>
        <v>26.970263318591439</v>
      </c>
      <c r="F47" s="12">
        <f t="shared" ca="1" si="7"/>
        <v>2.5634596898875772</v>
      </c>
      <c r="G47" s="30">
        <f ca="1">IF($C$4="", SUMIFS('무신사 메타 광고'!$K:$K, '무신사 메타 광고'!$D:$D, $B47), SUMIFS('무신사 메타 광고'!$K:$K,'무신사 메타 광고'!$I:$I,$C$4,'무신사 메타 광고'!D:D,$B47))</f>
        <v>16140</v>
      </c>
      <c r="H47" s="30">
        <f ca="1">IF($C$4="", SUMIFS('무신사 메타 광고'!$Q:$Q, '무신사 메타 광고'!$D:$D, $B47), SUMIFS('무신사 메타 광고'!$Q:$Q,'무신사 메타 광고'!$I:$I,$C$4,'무신사 메타 광고'!D:D,$B47))</f>
        <v>492</v>
      </c>
      <c r="I47" s="30">
        <f ca="1">IF($C$4="", SUMIFS('무신사 메타 광고'!$U:$U, '무신사 메타 광고'!$D:$D, $B47), SUMIFS('무신사 메타 광고'!$U:$U,'무신사 메타 광고'!$I:$I,$C$4,'무신사 메타 광고'!D:D,$B47))</f>
        <v>12</v>
      </c>
      <c r="J47" s="11">
        <f t="shared" ca="1" si="1"/>
        <v>2.4390243902439025E-2</v>
      </c>
      <c r="K47" s="11">
        <f t="shared" ca="1" si="2"/>
        <v>3.0483271375464683E-2</v>
      </c>
      <c r="L47" s="12">
        <f t="shared" ca="1" si="8"/>
        <v>-3.1895345385670071E-2</v>
      </c>
      <c r="N47" s="10">
        <f ca="1">IF($C$4="", SUMIFS('무신사 메타 광고'!$X:$X, '무신사 메타 광고'!$D:$D, $B47),SUMIFS('무신사 메타 광고'!$X:$X,'무신사 메타 광고'!I:I,$C$4,'무신사 메타 광고'!D:D,$B47))</f>
        <v>12304550</v>
      </c>
      <c r="O47" s="11">
        <f t="shared" ca="1" si="3"/>
        <v>0.89409281320733469</v>
      </c>
      <c r="R47" s="13"/>
      <c r="S47" s="31">
        <f>IF($S$4="", SUMIFS('무신사 메타 광고'!$L:$L, '무신사 메타 광고'!$C:$C, $R47),SUMIFS('무신사 메타 광고'!$L:$L,'무신사 메타 광고'!$I:$I,$S$4,'무신사 메타 광고'!$C:$C,$R47))</f>
        <v>0</v>
      </c>
      <c r="T47" s="31">
        <f>IF($S$4="", SUMIFS('무신사 메타 광고'!$V:$V, '무신사 메타 광고'!$C:$C, $R47),SUMIFS('무신사 메타 광고'!$V:$V,'무신사 메타 광고'!$I:$I,$S$4,'무신사 메타 광고'!$C:$C,$R47))</f>
        <v>0</v>
      </c>
      <c r="U47" s="11">
        <f t="shared" si="4"/>
        <v>0</v>
      </c>
      <c r="V47" s="12" t="str">
        <f t="shared" si="9"/>
        <v xml:space="preserve"> </v>
      </c>
      <c r="W47" s="32">
        <f>IF($S$4="", SUMIFS('무신사 메타 광고'!$K:$K, '무신사 메타 광고'!$C:$C, $R47),SUMIFS('무신사 메타 광고'!$K:$K,'무신사 메타 광고'!$I:$I,$S$4,'무신사 메타 광고'!$C:$C,$R47))</f>
        <v>0</v>
      </c>
      <c r="X47" s="32">
        <f>IF($S$4="", SUMIFS('무신사 메타 광고'!$N:$N, '무신사 메타 광고'!$C:$C, $R47),SUMIFS('무신사 메타 광고'!$N:$N,'무신사 메타 광고'!$I:$I,$S$4,'무신사 메타 광고'!$C:$C,$R47))</f>
        <v>0</v>
      </c>
      <c r="Y47" s="11">
        <f t="shared" si="5"/>
        <v>0</v>
      </c>
      <c r="Z47" s="12" t="str">
        <f t="shared" si="10"/>
        <v xml:space="preserve"> </v>
      </c>
      <c r="AB47" s="10">
        <f>IF($S$4="", SUMIFS('무신사 메타 광고'!$X:$X, '무신사 메타 광고'!$C:$C, $R47),SUMIFS('무신사 메타 광고'!$X:$X,'무신사 메타 광고'!$I:$I,$S$4,'무신사 메타 광고'!$C:$C,$R47))</f>
        <v>0</v>
      </c>
      <c r="AC47" s="11">
        <f t="shared" si="6"/>
        <v>0</v>
      </c>
    </row>
    <row r="48" spans="2:29">
      <c r="B48" s="9">
        <f ca="1">IFERROR(__xludf.DUMMYFUNCTION("""COMPUTED_VALUE"""),46152)</f>
        <v>46152</v>
      </c>
      <c r="C48" s="29">
        <f ca="1">IF($C$4="", SUMIFS('무신사 메타 광고'!$L:$L, '무신사 메타 광고'!$D:$D, $B48), SUMIFS('무신사 메타 광고'!$L:$L, '무신사 메타 광고'!$I:$I, $C$4, '무신사 메타 광고'!$D:$D, $B48))</f>
        <v>55423</v>
      </c>
      <c r="D48" s="29">
        <f ca="1">IF($C$4="", SUMIFS('무신사 메타 광고'!$V:$V,#REF!, $B48), SUMIFS('무신사 메타 광고'!$V:$V,'무신사 메타 광고'!$I:$I,$C$4,'무신사 메타 광고'!$D:$D,$B48))</f>
        <v>1630400</v>
      </c>
      <c r="E48" s="11">
        <f t="shared" ca="1" si="0"/>
        <v>29.417389892282987</v>
      </c>
      <c r="F48" s="12">
        <f t="shared" ca="1" si="7"/>
        <v>9.073424848635675E-2</v>
      </c>
      <c r="G48" s="30">
        <f ca="1">IF($C$4="", SUMIFS('무신사 메타 광고'!$K:$K, '무신사 메타 광고'!$D:$D, $B48), SUMIFS('무신사 메타 광고'!$K:$K,'무신사 메타 광고'!$I:$I,$C$4,'무신사 메타 광고'!D:D,$B48))</f>
        <v>18117</v>
      </c>
      <c r="H48" s="30">
        <f ca="1">IF($C$4="", SUMIFS('무신사 메타 광고'!$Q:$Q, '무신사 메타 광고'!$D:$D, $B48), SUMIFS('무신사 메타 광고'!$Q:$Q,'무신사 메타 광고'!$I:$I,$C$4,'무신사 메타 광고'!D:D,$B48))</f>
        <v>538</v>
      </c>
      <c r="I48" s="30">
        <f ca="1">IF($C$4="", SUMIFS('무신사 메타 광고'!$U:$U, '무신사 메타 광고'!$D:$D, $B48), SUMIFS('무신사 메타 광고'!$U:$U,'무신사 메타 광고'!$I:$I,$C$4,'무신사 메타 광고'!D:D,$B48))</f>
        <v>13</v>
      </c>
      <c r="J48" s="11">
        <f t="shared" ca="1" si="1"/>
        <v>2.4163568773234202E-2</v>
      </c>
      <c r="K48" s="11">
        <f t="shared" ca="1" si="2"/>
        <v>2.9695865761439531E-2</v>
      </c>
      <c r="L48" s="12">
        <f t="shared" ca="1" si="8"/>
        <v>-2.5830745143020219E-2</v>
      </c>
      <c r="N48" s="10">
        <f ca="1">IF($C$4="", SUMIFS('무신사 메타 광고'!$X:$X, '무신사 메타 광고'!$D:$D, $B48),SUMIFS('무신사 메타 광고'!$X:$X,'무신사 메타 광고'!I:I,$C$4,'무신사 메타 광고'!D:D,$B48))</f>
        <v>10801200</v>
      </c>
      <c r="O48" s="11">
        <f t="shared" ca="1" si="3"/>
        <v>0.86885034911033177</v>
      </c>
      <c r="R48" s="13"/>
      <c r="S48" s="31">
        <f>IF($S$4="", SUMIFS('무신사 메타 광고'!$L:$L, '무신사 메타 광고'!$C:$C, $R48),SUMIFS('무신사 메타 광고'!$L:$L,'무신사 메타 광고'!$I:$I,$S$4,'무신사 메타 광고'!$C:$C,$R48))</f>
        <v>0</v>
      </c>
      <c r="T48" s="31">
        <f>IF($S$4="", SUMIFS('무신사 메타 광고'!$V:$V, '무신사 메타 광고'!$C:$C, $R48),SUMIFS('무신사 메타 광고'!$V:$V,'무신사 메타 광고'!$I:$I,$S$4,'무신사 메타 광고'!$C:$C,$R48))</f>
        <v>0</v>
      </c>
      <c r="U48" s="11">
        <f t="shared" si="4"/>
        <v>0</v>
      </c>
      <c r="V48" s="12" t="str">
        <f t="shared" si="9"/>
        <v xml:space="preserve"> </v>
      </c>
      <c r="W48" s="32">
        <f>IF($S$4="", SUMIFS('무신사 메타 광고'!$K:$K, '무신사 메타 광고'!$C:$C, $R48),SUMIFS('무신사 메타 광고'!$K:$K,'무신사 메타 광고'!$I:$I,$S$4,'무신사 메타 광고'!$C:$C,$R48))</f>
        <v>0</v>
      </c>
      <c r="X48" s="32">
        <f>IF($S$4="", SUMIFS('무신사 메타 광고'!$N:$N, '무신사 메타 광고'!$C:$C, $R48),SUMIFS('무신사 메타 광고'!$N:$N,'무신사 메타 광고'!$I:$I,$S$4,'무신사 메타 광고'!$C:$C,$R48))</f>
        <v>0</v>
      </c>
      <c r="Y48" s="11">
        <f t="shared" si="5"/>
        <v>0</v>
      </c>
      <c r="Z48" s="12" t="str">
        <f t="shared" si="10"/>
        <v xml:space="preserve"> </v>
      </c>
      <c r="AB48" s="10">
        <f>IF($S$4="", SUMIFS('무신사 메타 광고'!$X:$X, '무신사 메타 광고'!$C:$C, $R48),SUMIFS('무신사 메타 광고'!$X:$X,'무신사 메타 광고'!$I:$I,$S$4,'무신사 메타 광고'!$C:$C,$R48))</f>
        <v>0</v>
      </c>
      <c r="AC48" s="11">
        <f t="shared" si="6"/>
        <v>0</v>
      </c>
    </row>
    <row r="49" spans="2:29">
      <c r="B49" s="9">
        <f ca="1">IFERROR(__xludf.DUMMYFUNCTION("""COMPUTED_VALUE"""),46153)</f>
        <v>46153</v>
      </c>
      <c r="C49" s="29">
        <f ca="1">IF($C$4="", SUMIFS('무신사 메타 광고'!$L:$L, '무신사 메타 광고'!$D:$D, $B49), SUMIFS('무신사 메타 광고'!$L:$L, '무신사 메타 광고'!$I:$I, $C$4, '무신사 메타 광고'!$D:$D, $B49))</f>
        <v>47982</v>
      </c>
      <c r="D49" s="29">
        <f ca="1">IF($C$4="", SUMIFS('무신사 메타 광고'!$V:$V,#REF!, $B49), SUMIFS('무신사 메타 광고'!$V:$V,'무신사 메타 광고'!$I:$I,$C$4,'무신사 메타 광고'!$D:$D,$B49))</f>
        <v>1773400</v>
      </c>
      <c r="E49" s="11">
        <f t="shared" ca="1" si="0"/>
        <v>36.959693218290191</v>
      </c>
      <c r="F49" s="12">
        <f t="shared" ca="1" si="7"/>
        <v>0.25638927701011854</v>
      </c>
      <c r="G49" s="30">
        <f ca="1">IF($C$4="", SUMIFS('무신사 메타 광고'!$K:$K, '무신사 메타 광고'!$D:$D, $B49), SUMIFS('무신사 메타 광고'!$K:$K,'무신사 메타 광고'!$I:$I,$C$4,'무신사 메타 광고'!D:D,$B49))</f>
        <v>16830</v>
      </c>
      <c r="H49" s="30">
        <f ca="1">IF($C$4="", SUMIFS('무신사 메타 광고'!$Q:$Q, '무신사 메타 광고'!$D:$D, $B49), SUMIFS('무신사 메타 광고'!$Q:$Q,'무신사 메타 광고'!$I:$I,$C$4,'무신사 메타 광고'!D:D,$B49))</f>
        <v>404</v>
      </c>
      <c r="I49" s="30">
        <f ca="1">IF($C$4="", SUMIFS('무신사 메타 광고'!$U:$U, '무신사 메타 광고'!$D:$D, $B49), SUMIFS('무신사 메타 광고'!$U:$U,'무신사 메타 광고'!$I:$I,$C$4,'무신사 메타 광고'!D:D,$B49))</f>
        <v>18</v>
      </c>
      <c r="J49" s="11">
        <f t="shared" ca="1" si="1"/>
        <v>4.4554455445544552E-2</v>
      </c>
      <c r="K49" s="11">
        <f t="shared" ca="1" si="2"/>
        <v>2.4004753416518122E-2</v>
      </c>
      <c r="L49" s="12">
        <f t="shared" ca="1" si="8"/>
        <v>-0.19164662147386835</v>
      </c>
      <c r="N49" s="10">
        <f ca="1">IF($C$4="", SUMIFS('무신사 메타 광고'!$X:$X, '무신사 메타 광고'!$D:$D, $B49),SUMIFS('무신사 메타 광고'!$X:$X,'무신사 메타 광고'!I:I,$C$4,'무신사 메타 광고'!D:D,$B49))</f>
        <v>9218900</v>
      </c>
      <c r="O49" s="11">
        <f t="shared" ca="1" si="3"/>
        <v>0.83866888640229975</v>
      </c>
      <c r="R49" s="13"/>
      <c r="S49" s="31">
        <f>IF($S$4="", SUMIFS('무신사 메타 광고'!$L:$L, '무신사 메타 광고'!$C:$C, $R49),SUMIFS('무신사 메타 광고'!$L:$L,'무신사 메타 광고'!$I:$I,$S$4,'무신사 메타 광고'!$C:$C,$R49))</f>
        <v>0</v>
      </c>
      <c r="T49" s="31">
        <f>IF($S$4="", SUMIFS('무신사 메타 광고'!$V:$V, '무신사 메타 광고'!$C:$C, $R49),SUMIFS('무신사 메타 광고'!$V:$V,'무신사 메타 광고'!$I:$I,$S$4,'무신사 메타 광고'!$C:$C,$R49))</f>
        <v>0</v>
      </c>
      <c r="U49" s="11">
        <f t="shared" si="4"/>
        <v>0</v>
      </c>
      <c r="V49" s="12" t="str">
        <f t="shared" si="9"/>
        <v xml:space="preserve"> </v>
      </c>
      <c r="W49" s="32">
        <f>IF($S$4="", SUMIFS('무신사 메타 광고'!$K:$K, '무신사 메타 광고'!$C:$C, $R49),SUMIFS('무신사 메타 광고'!$K:$K,'무신사 메타 광고'!$I:$I,$S$4,'무신사 메타 광고'!$C:$C,$R49))</f>
        <v>0</v>
      </c>
      <c r="X49" s="32">
        <f>IF($S$4="", SUMIFS('무신사 메타 광고'!$N:$N, '무신사 메타 광고'!$C:$C, $R49),SUMIFS('무신사 메타 광고'!$N:$N,'무신사 메타 광고'!$I:$I,$S$4,'무신사 메타 광고'!$C:$C,$R49))</f>
        <v>0</v>
      </c>
      <c r="Y49" s="11">
        <f t="shared" si="5"/>
        <v>0</v>
      </c>
      <c r="Z49" s="12" t="str">
        <f t="shared" si="10"/>
        <v xml:space="preserve"> </v>
      </c>
      <c r="AB49" s="10">
        <f>IF($S$4="", SUMIFS('무신사 메타 광고'!$X:$X, '무신사 메타 광고'!$C:$C, $R49),SUMIFS('무신사 메타 광고'!$X:$X,'무신사 메타 광고'!$I:$I,$S$4,'무신사 메타 광고'!$C:$C,$R49))</f>
        <v>0</v>
      </c>
      <c r="AC49" s="11">
        <f t="shared" si="6"/>
        <v>0</v>
      </c>
    </row>
    <row r="50" spans="2:29">
      <c r="B50" s="9">
        <f ca="1">IFERROR(__xludf.DUMMYFUNCTION("""COMPUTED_VALUE"""),46154)</f>
        <v>46154</v>
      </c>
      <c r="C50" s="29">
        <f ca="1">IF($C$4="", SUMIFS('무신사 메타 광고'!$L:$L, '무신사 메타 광고'!$D:$D, $B50), SUMIFS('무신사 메타 광고'!$L:$L, '무신사 메타 광고'!$I:$I, $C$4, '무신사 메타 광고'!$D:$D, $B50))</f>
        <v>61824</v>
      </c>
      <c r="D50" s="29">
        <f ca="1">IF($C$4="", SUMIFS('무신사 메타 광고'!$V:$V,#REF!, $B50), SUMIFS('무신사 메타 광고'!$V:$V,'무신사 메타 광고'!$I:$I,$C$4,'무신사 메타 광고'!$D:$D,$B50))</f>
        <v>346200</v>
      </c>
      <c r="E50" s="11">
        <f t="shared" ca="1" si="0"/>
        <v>5.5997670807453419</v>
      </c>
      <c r="F50" s="12">
        <f t="shared" ca="1" si="7"/>
        <v>-0.84848989282264409</v>
      </c>
      <c r="G50" s="30">
        <f ca="1">IF($C$4="", SUMIFS('무신사 메타 광고'!$K:$K, '무신사 메타 광고'!$D:$D, $B50), SUMIFS('무신사 메타 광고'!$K:$K,'무신사 메타 광고'!$I:$I,$C$4,'무신사 메타 광고'!D:D,$B50))</f>
        <v>23984</v>
      </c>
      <c r="H50" s="30">
        <f ca="1">IF($C$4="", SUMIFS('무신사 메타 광고'!$Q:$Q, '무신사 메타 광고'!$D:$D, $B50), SUMIFS('무신사 메타 광고'!$Q:$Q,'무신사 메타 광고'!$I:$I,$C$4,'무신사 메타 광고'!D:D,$B50))</f>
        <v>383</v>
      </c>
      <c r="I50" s="30">
        <f ca="1">IF($C$4="", SUMIFS('무신사 메타 광고'!$U:$U, '무신사 메타 광고'!$D:$D, $B50), SUMIFS('무신사 메타 광고'!$U:$U,'무신사 메타 광고'!$I:$I,$C$4,'무신사 메타 광고'!D:D,$B50))</f>
        <v>2</v>
      </c>
      <c r="J50" s="11">
        <f t="shared" ca="1" si="1"/>
        <v>5.2219321148825066E-3</v>
      </c>
      <c r="K50" s="11">
        <f t="shared" ca="1" si="2"/>
        <v>1.5968979319546363E-2</v>
      </c>
      <c r="L50" s="12">
        <f t="shared" ca="1" si="8"/>
        <v>-0.33475761894067996</v>
      </c>
      <c r="N50" s="10">
        <f ca="1">IF($C$4="", SUMIFS('무신사 메타 광고'!$X:$X, '무신사 메타 광고'!$D:$D, $B50),SUMIFS('무신사 메타 광고'!$X:$X,'무신사 메타 광고'!I:I,$C$4,'무신사 메타 광고'!D:D,$B50))</f>
        <v>2675400</v>
      </c>
      <c r="O50" s="11">
        <f t="shared" ca="1" si="3"/>
        <v>0.88542494042891184</v>
      </c>
      <c r="R50" s="13"/>
      <c r="S50" s="31">
        <f>IF($S$4="", SUMIFS('무신사 메타 광고'!$L:$L, '무신사 메타 광고'!$C:$C, $R50),SUMIFS('무신사 메타 광고'!$L:$L,'무신사 메타 광고'!$I:$I,$S$4,'무신사 메타 광고'!$C:$C,$R50))</f>
        <v>0</v>
      </c>
      <c r="T50" s="31">
        <f>IF($S$4="", SUMIFS('무신사 메타 광고'!$V:$V, '무신사 메타 광고'!$C:$C, $R50),SUMIFS('무신사 메타 광고'!$V:$V,'무신사 메타 광고'!$I:$I,$S$4,'무신사 메타 광고'!$C:$C,$R50))</f>
        <v>0</v>
      </c>
      <c r="U50" s="11">
        <f t="shared" si="4"/>
        <v>0</v>
      </c>
      <c r="V50" s="12" t="str">
        <f t="shared" si="9"/>
        <v xml:space="preserve"> </v>
      </c>
      <c r="W50" s="32">
        <f>IF($S$4="", SUMIFS('무신사 메타 광고'!$K:$K, '무신사 메타 광고'!$C:$C, $R50),SUMIFS('무신사 메타 광고'!$K:$K,'무신사 메타 광고'!$I:$I,$S$4,'무신사 메타 광고'!$C:$C,$R50))</f>
        <v>0</v>
      </c>
      <c r="X50" s="32">
        <f>IF($S$4="", SUMIFS('무신사 메타 광고'!$N:$N, '무신사 메타 광고'!$C:$C, $R50),SUMIFS('무신사 메타 광고'!$N:$N,'무신사 메타 광고'!$I:$I,$S$4,'무신사 메타 광고'!$C:$C,$R50))</f>
        <v>0</v>
      </c>
      <c r="Y50" s="11">
        <f t="shared" si="5"/>
        <v>0</v>
      </c>
      <c r="Z50" s="12" t="str">
        <f t="shared" si="10"/>
        <v xml:space="preserve"> </v>
      </c>
      <c r="AB50" s="10">
        <f>IF($S$4="", SUMIFS('무신사 메타 광고'!$X:$X, '무신사 메타 광고'!$C:$C, $R50),SUMIFS('무신사 메타 광고'!$X:$X,'무신사 메타 광고'!$I:$I,$S$4,'무신사 메타 광고'!$C:$C,$R50))</f>
        <v>0</v>
      </c>
      <c r="AC50" s="11">
        <f t="shared" si="6"/>
        <v>0</v>
      </c>
    </row>
    <row r="51" spans="2:29">
      <c r="B51" s="9">
        <f ca="1">IFERROR(__xludf.DUMMYFUNCTION("""COMPUTED_VALUE"""),46155)</f>
        <v>46155</v>
      </c>
      <c r="C51" s="29">
        <f ca="1">IF($C$4="", SUMIFS('무신사 메타 광고'!$L:$L, '무신사 메타 광고'!$D:$D, $B51), SUMIFS('무신사 메타 광고'!$L:$L, '무신사 메타 광고'!$I:$I, $C$4, '무신사 메타 광고'!$D:$D, $B51))</f>
        <v>63109</v>
      </c>
      <c r="D51" s="29">
        <f ca="1">IF($C$4="", SUMIFS('무신사 메타 광고'!$V:$V,#REF!, $B51), SUMIFS('무신사 메타 광고'!$V:$V,'무신사 메타 광고'!$I:$I,$C$4,'무신사 메타 광고'!$D:$D,$B51))</f>
        <v>571400</v>
      </c>
      <c r="E51" s="11">
        <f t="shared" ca="1" si="0"/>
        <v>9.0541761080036132</v>
      </c>
      <c r="F51" s="12">
        <f t="shared" ca="1" si="7"/>
        <v>0.61688441277069717</v>
      </c>
      <c r="G51" s="30">
        <f ca="1">IF($C$4="", SUMIFS('무신사 메타 광고'!$K:$K, '무신사 메타 광고'!$D:$D, $B51), SUMIFS('무신사 메타 광고'!$K:$K,'무신사 메타 광고'!$I:$I,$C$4,'무신사 메타 광고'!D:D,$B51))</f>
        <v>24056</v>
      </c>
      <c r="H51" s="30">
        <f ca="1">IF($C$4="", SUMIFS('무신사 메타 광고'!$Q:$Q, '무신사 메타 광고'!$D:$D, $B51), SUMIFS('무신사 메타 광고'!$Q:$Q,'무신사 메타 광고'!$I:$I,$C$4,'무신사 메타 광고'!D:D,$B51))</f>
        <v>360</v>
      </c>
      <c r="I51" s="30">
        <f ca="1">IF($C$4="", SUMIFS('무신사 메타 광고'!$U:$U, '무신사 메타 광고'!$D:$D, $B51), SUMIFS('무신사 메타 광고'!$U:$U,'무신사 메타 광고'!$I:$I,$C$4,'무신사 메타 광고'!D:D,$B51))</f>
        <v>6</v>
      </c>
      <c r="J51" s="11">
        <f t="shared" ca="1" si="1"/>
        <v>1.6666666666666666E-2</v>
      </c>
      <c r="K51" s="11">
        <f t="shared" ca="1" si="2"/>
        <v>1.4965081476554705E-2</v>
      </c>
      <c r="L51" s="12">
        <f t="shared" ca="1" si="8"/>
        <v>-6.2865498345461915E-2</v>
      </c>
      <c r="N51" s="10">
        <f ca="1">IF($C$4="", SUMIFS('무신사 메타 광고'!$X:$X, '무신사 메타 광고'!$D:$D, $B51),SUMIFS('무신사 메타 광고'!$X:$X,'무신사 메타 광고'!I:I,$C$4,'무신사 메타 광고'!D:D,$B51))</f>
        <v>2532500</v>
      </c>
      <c r="O51" s="11">
        <f t="shared" ca="1" si="3"/>
        <v>0.81590901768742552</v>
      </c>
      <c r="R51" s="13"/>
      <c r="S51" s="31">
        <f>IF($S$4="", SUMIFS('무신사 메타 광고'!$L:$L, '무신사 메타 광고'!$C:$C, $R51),SUMIFS('무신사 메타 광고'!$L:$L,'무신사 메타 광고'!$I:$I,$S$4,'무신사 메타 광고'!$C:$C,$R51))</f>
        <v>0</v>
      </c>
      <c r="T51" s="31">
        <f>IF($S$4="", SUMIFS('무신사 메타 광고'!$V:$V, '무신사 메타 광고'!$C:$C, $R51),SUMIFS('무신사 메타 광고'!$V:$V,'무신사 메타 광고'!$I:$I,$S$4,'무신사 메타 광고'!$C:$C,$R51))</f>
        <v>0</v>
      </c>
      <c r="U51" s="11">
        <f t="shared" si="4"/>
        <v>0</v>
      </c>
      <c r="V51" s="12" t="str">
        <f t="shared" si="9"/>
        <v xml:space="preserve"> </v>
      </c>
      <c r="W51" s="32">
        <f>IF($S$4="", SUMIFS('무신사 메타 광고'!$K:$K, '무신사 메타 광고'!$C:$C, $R51),SUMIFS('무신사 메타 광고'!$K:$K,'무신사 메타 광고'!$I:$I,$S$4,'무신사 메타 광고'!$C:$C,$R51))</f>
        <v>0</v>
      </c>
      <c r="X51" s="32">
        <f>IF($S$4="", SUMIFS('무신사 메타 광고'!$N:$N, '무신사 메타 광고'!$C:$C, $R51),SUMIFS('무신사 메타 광고'!$N:$N,'무신사 메타 광고'!$I:$I,$S$4,'무신사 메타 광고'!$C:$C,$R51))</f>
        <v>0</v>
      </c>
      <c r="Y51" s="11">
        <f t="shared" si="5"/>
        <v>0</v>
      </c>
      <c r="Z51" s="12" t="str">
        <f t="shared" si="10"/>
        <v xml:space="preserve"> </v>
      </c>
      <c r="AB51" s="10">
        <f>IF($S$4="", SUMIFS('무신사 메타 광고'!$X:$X, '무신사 메타 광고'!$C:$C, $R51),SUMIFS('무신사 메타 광고'!$X:$X,'무신사 메타 광고'!$I:$I,$S$4,'무신사 메타 광고'!$C:$C,$R51))</f>
        <v>0</v>
      </c>
      <c r="AC51" s="11">
        <f t="shared" si="6"/>
        <v>0</v>
      </c>
    </row>
    <row r="52" spans="2:29">
      <c r="B52" s="9">
        <f ca="1">IFERROR(__xludf.DUMMYFUNCTION("""COMPUTED_VALUE"""),46156)</f>
        <v>46156</v>
      </c>
      <c r="C52" s="29">
        <f ca="1">IF($C$4="", SUMIFS('무신사 메타 광고'!$L:$L, '무신사 메타 광고'!$D:$D, $B52), SUMIFS('무신사 메타 광고'!$L:$L, '무신사 메타 광고'!$I:$I, $C$4, '무신사 메타 광고'!$D:$D, $B52))</f>
        <v>69056</v>
      </c>
      <c r="D52" s="29">
        <f ca="1">IF($C$4="", SUMIFS('무신사 메타 광고'!$V:$V,#REF!, $B52), SUMIFS('무신사 메타 광고'!$V:$V,'무신사 메타 광고'!$I:$I,$C$4,'무신사 메타 광고'!$D:$D,$B52))</f>
        <v>135000</v>
      </c>
      <c r="E52" s="11">
        <f t="shared" ca="1" si="0"/>
        <v>1.954935125115848</v>
      </c>
      <c r="F52" s="12">
        <f t="shared" ca="1" si="7"/>
        <v>-0.78408470281600273</v>
      </c>
      <c r="G52" s="30">
        <f ca="1">IF($C$4="", SUMIFS('무신사 메타 광고'!$K:$K, '무신사 메타 광고'!$D:$D, $B52), SUMIFS('무신사 메타 광고'!$K:$K,'무신사 메타 광고'!$I:$I,$C$4,'무신사 메타 광고'!D:D,$B52))</f>
        <v>25959</v>
      </c>
      <c r="H52" s="30">
        <f ca="1">IF($C$4="", SUMIFS('무신사 메타 광고'!$Q:$Q, '무신사 메타 광고'!$D:$D, $B52), SUMIFS('무신사 메타 광고'!$Q:$Q,'무신사 메타 광고'!$I:$I,$C$4,'무신사 메타 광고'!D:D,$B52))</f>
        <v>462</v>
      </c>
      <c r="I52" s="30">
        <f ca="1">IF($C$4="", SUMIFS('무신사 메타 광고'!$U:$U, '무신사 메타 광고'!$D:$D, $B52), SUMIFS('무신사 메타 광고'!$U:$U,'무신사 메타 광고'!$I:$I,$C$4,'무신사 메타 광고'!D:D,$B52))</f>
        <v>2</v>
      </c>
      <c r="J52" s="11">
        <f t="shared" ca="1" si="1"/>
        <v>4.329004329004329E-3</v>
      </c>
      <c r="K52" s="11">
        <f t="shared" ca="1" si="2"/>
        <v>1.7797295735583033E-2</v>
      </c>
      <c r="L52" s="12">
        <f t="shared" ca="1" si="8"/>
        <v>0.18925485059773739</v>
      </c>
      <c r="N52" s="10">
        <f ca="1">IF($C$4="", SUMIFS('무신사 메타 광고'!$X:$X, '무신사 메타 광고'!$D:$D, $B52),SUMIFS('무신사 메타 광고'!$X:$X,'무신사 메타 광고'!I:I,$C$4,'무신사 메타 광고'!D:D,$B52))</f>
        <v>2884200</v>
      </c>
      <c r="O52" s="11">
        <f t="shared" ca="1" si="3"/>
        <v>0.95528616852146264</v>
      </c>
      <c r="R52" s="13"/>
      <c r="S52" s="31">
        <f>IF($S$4="", SUMIFS('무신사 메타 광고'!$L:$L, '무신사 메타 광고'!$C:$C, $R52),SUMIFS('무신사 메타 광고'!$L:$L,'무신사 메타 광고'!$I:$I,$S$4,'무신사 메타 광고'!$C:$C,$R52))</f>
        <v>0</v>
      </c>
      <c r="T52" s="31">
        <f>IF($S$4="", SUMIFS('무신사 메타 광고'!$V:$V, '무신사 메타 광고'!$C:$C, $R52),SUMIFS('무신사 메타 광고'!$V:$V,'무신사 메타 광고'!$I:$I,$S$4,'무신사 메타 광고'!$C:$C,$R52))</f>
        <v>0</v>
      </c>
      <c r="U52" s="11">
        <f t="shared" si="4"/>
        <v>0</v>
      </c>
      <c r="V52" s="12" t="str">
        <f t="shared" si="9"/>
        <v xml:space="preserve"> </v>
      </c>
      <c r="W52" s="32">
        <f>IF($S$4="", SUMIFS('무신사 메타 광고'!$K:$K, '무신사 메타 광고'!$C:$C, $R52),SUMIFS('무신사 메타 광고'!$K:$K,'무신사 메타 광고'!$I:$I,$S$4,'무신사 메타 광고'!$C:$C,$R52))</f>
        <v>0</v>
      </c>
      <c r="X52" s="32">
        <f>IF($S$4="", SUMIFS('무신사 메타 광고'!$N:$N, '무신사 메타 광고'!$C:$C, $R52),SUMIFS('무신사 메타 광고'!$N:$N,'무신사 메타 광고'!$I:$I,$S$4,'무신사 메타 광고'!$C:$C,$R52))</f>
        <v>0</v>
      </c>
      <c r="Y52" s="11">
        <f t="shared" si="5"/>
        <v>0</v>
      </c>
      <c r="Z52" s="12" t="str">
        <f t="shared" si="10"/>
        <v xml:space="preserve"> </v>
      </c>
      <c r="AB52" s="10">
        <f>IF($S$4="", SUMIFS('무신사 메타 광고'!$X:$X, '무신사 메타 광고'!$C:$C, $R52),SUMIFS('무신사 메타 광고'!$X:$X,'무신사 메타 광고'!$I:$I,$S$4,'무신사 메타 광고'!$C:$C,$R52))</f>
        <v>0</v>
      </c>
      <c r="AC52" s="11">
        <f t="shared" si="6"/>
        <v>0</v>
      </c>
    </row>
    <row r="53" spans="2:29">
      <c r="B53" s="9">
        <f ca="1">IFERROR(__xludf.DUMMYFUNCTION("""COMPUTED_VALUE"""),46157)</f>
        <v>46157</v>
      </c>
      <c r="C53" s="29">
        <f ca="1">IF($C$4="", SUMIFS('무신사 메타 광고'!$L:$L, '무신사 메타 광고'!$D:$D, $B53), SUMIFS('무신사 메타 광고'!$L:$L, '무신사 메타 광고'!$I:$I, $C$4, '무신사 메타 광고'!$D:$D, $B53))</f>
        <v>59846</v>
      </c>
      <c r="D53" s="29">
        <f ca="1">IF($C$4="", SUMIFS('무신사 메타 광고'!$V:$V,#REF!, $B53), SUMIFS('무신사 메타 광고'!$V:$V,'무신사 메타 광고'!$I:$I,$C$4,'무신사 메타 광고'!$D:$D,$B53))</f>
        <v>432200</v>
      </c>
      <c r="E53" s="11">
        <f t="shared" ca="1" si="0"/>
        <v>7.2218694649600641</v>
      </c>
      <c r="F53" s="12">
        <f t="shared" ca="1" si="7"/>
        <v>2.6941734649798681</v>
      </c>
      <c r="G53" s="30">
        <f ca="1">IF($C$4="", SUMIFS('무신사 메타 광고'!$K:$K, '무신사 메타 광고'!$D:$D, $B53), SUMIFS('무신사 메타 광고'!$K:$K,'무신사 메타 광고'!$I:$I,$C$4,'무신사 메타 광고'!D:D,$B53))</f>
        <v>21343</v>
      </c>
      <c r="H53" s="30">
        <f ca="1">IF($C$4="", SUMIFS('무신사 메타 광고'!$Q:$Q, '무신사 메타 광고'!$D:$D, $B53), SUMIFS('무신사 메타 광고'!$Q:$Q,'무신사 메타 광고'!$I:$I,$C$4,'무신사 메타 광고'!D:D,$B53))</f>
        <v>369</v>
      </c>
      <c r="I53" s="30">
        <f ca="1">IF($C$4="", SUMIFS('무신사 메타 광고'!$U:$U, '무신사 메타 광고'!$D:$D, $B53), SUMIFS('무신사 메타 광고'!$U:$U,'무신사 메타 광고'!$I:$I,$C$4,'무신사 메타 광고'!D:D,$B53))</f>
        <v>4</v>
      </c>
      <c r="J53" s="11">
        <f t="shared" ca="1" si="1"/>
        <v>1.0840108401084011E-2</v>
      </c>
      <c r="K53" s="11">
        <f t="shared" ca="1" si="2"/>
        <v>1.7289040903340675E-2</v>
      </c>
      <c r="L53" s="12">
        <f t="shared" ca="1" si="8"/>
        <v>-2.8557980931124185E-2</v>
      </c>
      <c r="N53" s="10">
        <f ca="1">IF($C$4="", SUMIFS('무신사 메타 광고'!$X:$X, '무신사 메타 광고'!$D:$D, $B53),SUMIFS('무신사 메타 광고'!$X:$X,'무신사 메타 광고'!I:I,$C$4,'무신사 메타 광고'!D:D,$B53))</f>
        <v>1636800</v>
      </c>
      <c r="O53" s="11">
        <f t="shared" ca="1" si="3"/>
        <v>0.79110681488641854</v>
      </c>
      <c r="R53" s="13"/>
      <c r="S53" s="31">
        <f>IF($S$4="", SUMIFS('무신사 메타 광고'!$L:$L, '무신사 메타 광고'!$C:$C, $R53),SUMIFS('무신사 메타 광고'!$L:$L,'무신사 메타 광고'!$I:$I,$S$4,'무신사 메타 광고'!$C:$C,$R53))</f>
        <v>0</v>
      </c>
      <c r="T53" s="31">
        <f>IF($S$4="", SUMIFS('무신사 메타 광고'!$V:$V, '무신사 메타 광고'!$C:$C, $R53),SUMIFS('무신사 메타 광고'!$V:$V,'무신사 메타 광고'!$I:$I,$S$4,'무신사 메타 광고'!$C:$C,$R53))</f>
        <v>0</v>
      </c>
      <c r="U53" s="11">
        <f t="shared" si="4"/>
        <v>0</v>
      </c>
      <c r="V53" s="12" t="str">
        <f t="shared" si="9"/>
        <v xml:space="preserve"> </v>
      </c>
      <c r="W53" s="32">
        <f>IF($S$4="", SUMIFS('무신사 메타 광고'!$K:$K, '무신사 메타 광고'!$C:$C, $R53),SUMIFS('무신사 메타 광고'!$K:$K,'무신사 메타 광고'!$I:$I,$S$4,'무신사 메타 광고'!$C:$C,$R53))</f>
        <v>0</v>
      </c>
      <c r="X53" s="32">
        <f>IF($S$4="", SUMIFS('무신사 메타 광고'!$N:$N, '무신사 메타 광고'!$C:$C, $R53),SUMIFS('무신사 메타 광고'!$N:$N,'무신사 메타 광고'!$I:$I,$S$4,'무신사 메타 광고'!$C:$C,$R53))</f>
        <v>0</v>
      </c>
      <c r="Y53" s="11">
        <f t="shared" si="5"/>
        <v>0</v>
      </c>
      <c r="Z53" s="12" t="str">
        <f t="shared" si="10"/>
        <v xml:space="preserve"> </v>
      </c>
      <c r="AB53" s="10">
        <f>IF($S$4="", SUMIFS('무신사 메타 광고'!$X:$X, '무신사 메타 광고'!$C:$C, $R53),SUMIFS('무신사 메타 광고'!$X:$X,'무신사 메타 광고'!$I:$I,$S$4,'무신사 메타 광고'!$C:$C,$R53))</f>
        <v>0</v>
      </c>
      <c r="AC53" s="11">
        <f t="shared" si="6"/>
        <v>0</v>
      </c>
    </row>
    <row r="54" spans="2:29">
      <c r="B54" s="9">
        <f ca="1">IFERROR(__xludf.DUMMYFUNCTION("""COMPUTED_VALUE"""),46158)</f>
        <v>46158</v>
      </c>
      <c r="C54" s="29">
        <f ca="1">IF($C$4="", SUMIFS('무신사 메타 광고'!$L:$L, '무신사 메타 광고'!$D:$D, $B54), SUMIFS('무신사 메타 광고'!$L:$L, '무신사 메타 광고'!$I:$I, $C$4, '무신사 메타 광고'!$D:$D, $B54))</f>
        <v>62300</v>
      </c>
      <c r="D54" s="29">
        <f ca="1">IF($C$4="", SUMIFS('무신사 메타 광고'!$V:$V,#REF!, $B54), SUMIFS('무신사 메타 광고'!$V:$V,'무신사 메타 광고'!$I:$I,$C$4,'무신사 메타 광고'!$D:$D,$B54))</f>
        <v>334000</v>
      </c>
      <c r="E54" s="11">
        <f t="shared" ca="1" si="0"/>
        <v>5.3611556982343496</v>
      </c>
      <c r="F54" s="12">
        <f t="shared" ca="1" si="7"/>
        <v>-0.25764987525096511</v>
      </c>
      <c r="G54" s="30">
        <f ca="1">IF($C$4="", SUMIFS('무신사 메타 광고'!$K:$K, '무신사 메타 광고'!$D:$D, $B54), SUMIFS('무신사 메타 광고'!$K:$K,'무신사 메타 광고'!$I:$I,$C$4,'무신사 메타 광고'!D:D,$B54))</f>
        <v>20214</v>
      </c>
      <c r="H54" s="30">
        <f ca="1">IF($C$4="", SUMIFS('무신사 메타 광고'!$Q:$Q, '무신사 메타 광고'!$D:$D, $B54), SUMIFS('무신사 메타 광고'!$Q:$Q,'무신사 메타 광고'!$I:$I,$C$4,'무신사 메타 광고'!D:D,$B54))</f>
        <v>465</v>
      </c>
      <c r="I54" s="30">
        <f ca="1">IF($C$4="", SUMIFS('무신사 메타 광고'!$U:$U, '무신사 메타 광고'!$D:$D, $B54), SUMIFS('무신사 메타 광고'!$U:$U,'무신사 메타 광고'!$I:$I,$C$4,'무신사 메타 광고'!D:D,$B54))</f>
        <v>5</v>
      </c>
      <c r="J54" s="11">
        <f t="shared" ca="1" si="1"/>
        <v>1.0752688172043012E-2</v>
      </c>
      <c r="K54" s="11">
        <f t="shared" ca="1" si="2"/>
        <v>2.3003858711783912E-2</v>
      </c>
      <c r="L54" s="12">
        <f t="shared" ca="1" si="8"/>
        <v>0.33054568153280212</v>
      </c>
      <c r="N54" s="10">
        <f ca="1">IF($C$4="", SUMIFS('무신사 메타 광고'!$X:$X, '무신사 메타 광고'!$D:$D, $B54),SUMIFS('무신사 메타 광고'!$X:$X,'무신사 메타 광고'!I:I,$C$4,'무신사 메타 광고'!D:D,$B54))</f>
        <v>4870700</v>
      </c>
      <c r="O54" s="11">
        <f t="shared" ca="1" si="3"/>
        <v>0.93582723307779503</v>
      </c>
      <c r="R54" s="13"/>
      <c r="S54" s="31">
        <f>IF($S$4="", SUMIFS('무신사 메타 광고'!$L:$L, '무신사 메타 광고'!$C:$C, $R54),SUMIFS('무신사 메타 광고'!$L:$L,'무신사 메타 광고'!$I:$I,$S$4,'무신사 메타 광고'!$C:$C,$R54))</f>
        <v>0</v>
      </c>
      <c r="T54" s="31">
        <f>IF($S$4="", SUMIFS('무신사 메타 광고'!$V:$V, '무신사 메타 광고'!$C:$C, $R54),SUMIFS('무신사 메타 광고'!$V:$V,'무신사 메타 광고'!$I:$I,$S$4,'무신사 메타 광고'!$C:$C,$R54))</f>
        <v>0</v>
      </c>
      <c r="U54" s="11">
        <f t="shared" si="4"/>
        <v>0</v>
      </c>
      <c r="V54" s="12" t="str">
        <f t="shared" si="9"/>
        <v xml:space="preserve"> </v>
      </c>
      <c r="W54" s="32">
        <f>IF($S$4="", SUMIFS('무신사 메타 광고'!$K:$K, '무신사 메타 광고'!$C:$C, $R54),SUMIFS('무신사 메타 광고'!$K:$K,'무신사 메타 광고'!$I:$I,$S$4,'무신사 메타 광고'!$C:$C,$R54))</f>
        <v>0</v>
      </c>
      <c r="X54" s="32">
        <f>IF($S$4="", SUMIFS('무신사 메타 광고'!$N:$N, '무신사 메타 광고'!$C:$C, $R54),SUMIFS('무신사 메타 광고'!$N:$N,'무신사 메타 광고'!$I:$I,$S$4,'무신사 메타 광고'!$C:$C,$R54))</f>
        <v>0</v>
      </c>
      <c r="Y54" s="11">
        <f t="shared" si="5"/>
        <v>0</v>
      </c>
      <c r="Z54" s="12" t="str">
        <f t="shared" si="10"/>
        <v xml:space="preserve"> </v>
      </c>
      <c r="AB54" s="10">
        <f>IF($S$4="", SUMIFS('무신사 메타 광고'!$X:$X, '무신사 메타 광고'!$C:$C, $R54),SUMIFS('무신사 메타 광고'!$X:$X,'무신사 메타 광고'!$I:$I,$S$4,'무신사 메타 광고'!$C:$C,$R54))</f>
        <v>0</v>
      </c>
      <c r="AC54" s="11">
        <f t="shared" si="6"/>
        <v>0</v>
      </c>
    </row>
    <row r="55" spans="2:29">
      <c r="B55" s="9">
        <f ca="1">IFERROR(__xludf.DUMMYFUNCTION("""COMPUTED_VALUE"""),46159)</f>
        <v>46159</v>
      </c>
      <c r="C55" s="29">
        <f ca="1">IF($C$4="", SUMIFS('무신사 메타 광고'!$L:$L, '무신사 메타 광고'!$D:$D, $B55), SUMIFS('무신사 메타 광고'!$L:$L, '무신사 메타 광고'!$I:$I, $C$4, '무신사 메타 광고'!$D:$D, $B55))</f>
        <v>78528</v>
      </c>
      <c r="D55" s="29">
        <f ca="1">IF($C$4="", SUMIFS('무신사 메타 광고'!$V:$V,#REF!, $B55), SUMIFS('무신사 메타 광고'!$V:$V,'무신사 메타 광고'!$I:$I,$C$4,'무신사 메타 광고'!$D:$D,$B55))</f>
        <v>880500</v>
      </c>
      <c r="E55" s="11">
        <f t="shared" ca="1" si="0"/>
        <v>11.212561124694377</v>
      </c>
      <c r="F55" s="12">
        <f t="shared" ca="1" si="7"/>
        <v>1.0914447846361068</v>
      </c>
      <c r="G55" s="30">
        <f ca="1">IF($C$4="", SUMIFS('무신사 메타 광고'!$K:$K, '무신사 메타 광고'!$D:$D, $B55), SUMIFS('무신사 메타 광고'!$K:$K,'무신사 메타 광고'!$I:$I,$C$4,'무신사 메타 광고'!D:D,$B55))</f>
        <v>22822</v>
      </c>
      <c r="H55" s="30">
        <f ca="1">IF($C$4="", SUMIFS('무신사 메타 광고'!$Q:$Q, '무신사 메타 광고'!$D:$D, $B55), SUMIFS('무신사 메타 광고'!$Q:$Q,'무신사 메타 광고'!$I:$I,$C$4,'무신사 메타 광고'!D:D,$B55))</f>
        <v>606</v>
      </c>
      <c r="I55" s="30">
        <f ca="1">IF($C$4="", SUMIFS('무신사 메타 광고'!$U:$U, '무신사 메타 광고'!$D:$D, $B55), SUMIFS('무신사 메타 광고'!$U:$U,'무신사 메타 광고'!$I:$I,$C$4,'무신사 메타 광고'!D:D,$B55))</f>
        <v>8</v>
      </c>
      <c r="J55" s="11">
        <f t="shared" ca="1" si="1"/>
        <v>1.3201320132013201E-2</v>
      </c>
      <c r="K55" s="11">
        <f t="shared" ca="1" si="2"/>
        <v>2.655332573832267E-2</v>
      </c>
      <c r="L55" s="12">
        <f t="shared" ca="1" si="8"/>
        <v>0.15429876661173</v>
      </c>
      <c r="N55" s="10">
        <f ca="1">IF($C$4="", SUMIFS('무신사 메타 광고'!$X:$X, '무신사 메타 광고'!$D:$D, $B55),SUMIFS('무신사 메타 광고'!$X:$X,'무신사 메타 광고'!I:I,$C$4,'무신사 메타 광고'!D:D,$B55))</f>
        <v>5698650</v>
      </c>
      <c r="O55" s="11">
        <f t="shared" ca="1" si="3"/>
        <v>0.86616812202184168</v>
      </c>
      <c r="R55" s="13"/>
      <c r="S55" s="31">
        <f>IF($S$4="", SUMIFS('무신사 메타 광고'!$L:$L, '무신사 메타 광고'!$C:$C, $R55),SUMIFS('무신사 메타 광고'!$L:$L,'무신사 메타 광고'!$I:$I,$S$4,'무신사 메타 광고'!$C:$C,$R55))</f>
        <v>0</v>
      </c>
      <c r="T55" s="31">
        <f>IF($S$4="", SUMIFS('무신사 메타 광고'!$V:$V, '무신사 메타 광고'!$C:$C, $R55),SUMIFS('무신사 메타 광고'!$V:$V,'무신사 메타 광고'!$I:$I,$S$4,'무신사 메타 광고'!$C:$C,$R55))</f>
        <v>0</v>
      </c>
      <c r="U55" s="11">
        <f t="shared" si="4"/>
        <v>0</v>
      </c>
      <c r="V55" s="12" t="str">
        <f t="shared" si="9"/>
        <v xml:space="preserve"> </v>
      </c>
      <c r="W55" s="32">
        <f>IF($S$4="", SUMIFS('무신사 메타 광고'!$K:$K, '무신사 메타 광고'!$C:$C, $R55),SUMIFS('무신사 메타 광고'!$K:$K,'무신사 메타 광고'!$I:$I,$S$4,'무신사 메타 광고'!$C:$C,$R55))</f>
        <v>0</v>
      </c>
      <c r="X55" s="32">
        <f>IF($S$4="", SUMIFS('무신사 메타 광고'!$N:$N, '무신사 메타 광고'!$C:$C, $R55),SUMIFS('무신사 메타 광고'!$N:$N,'무신사 메타 광고'!$I:$I,$S$4,'무신사 메타 광고'!$C:$C,$R55))</f>
        <v>0</v>
      </c>
      <c r="Y55" s="11">
        <f t="shared" si="5"/>
        <v>0</v>
      </c>
      <c r="Z55" s="12" t="str">
        <f t="shared" si="10"/>
        <v xml:space="preserve"> </v>
      </c>
      <c r="AB55" s="10">
        <f>IF($S$4="", SUMIFS('무신사 메타 광고'!$X:$X, '무신사 메타 광고'!$C:$C, $R55),SUMIFS('무신사 메타 광고'!$X:$X,'무신사 메타 광고'!$I:$I,$S$4,'무신사 메타 광고'!$C:$C,$R55))</f>
        <v>0</v>
      </c>
      <c r="AC55" s="11">
        <f t="shared" si="6"/>
        <v>0</v>
      </c>
    </row>
    <row r="56" spans="2:29">
      <c r="B56" s="9">
        <f ca="1">IFERROR(__xludf.DUMMYFUNCTION("""COMPUTED_VALUE"""),46160)</f>
        <v>46160</v>
      </c>
      <c r="C56" s="29">
        <f ca="1">IF($C$4="", SUMIFS('무신사 메타 광고'!$L:$L, '무신사 메타 광고'!$D:$D, $B56), SUMIFS('무신사 메타 광고'!$L:$L, '무신사 메타 광고'!$I:$I, $C$4, '무신사 메타 광고'!$D:$D, $B56))</f>
        <v>65248</v>
      </c>
      <c r="D56" s="29">
        <f ca="1">IF($C$4="", SUMIFS('무신사 메타 광고'!$V:$V,#REF!, $B56), SUMIFS('무신사 메타 광고'!$V:$V,'무신사 메타 광고'!$I:$I,$C$4,'무신사 메타 광고'!$D:$D,$B56))</f>
        <v>980600</v>
      </c>
      <c r="E56" s="11">
        <f t="shared" ca="1" si="0"/>
        <v>15.02881314369789</v>
      </c>
      <c r="F56" s="12">
        <f t="shared" ca="1" si="7"/>
        <v>0.34035506933368304</v>
      </c>
      <c r="G56" s="30">
        <f ca="1">IF($C$4="", SUMIFS('무신사 메타 광고'!$K:$K, '무신사 메타 광고'!$D:$D, $B56), SUMIFS('무신사 메타 광고'!$K:$K,'무신사 메타 광고'!$I:$I,$C$4,'무신사 메타 광고'!D:D,$B56))</f>
        <v>18871</v>
      </c>
      <c r="H56" s="30">
        <f ca="1">IF($C$4="", SUMIFS('무신사 메타 광고'!$Q:$Q, '무신사 메타 광고'!$D:$D, $B56), SUMIFS('무신사 메타 광고'!$Q:$Q,'무신사 메타 광고'!$I:$I,$C$4,'무신사 메타 광고'!D:D,$B56))</f>
        <v>574</v>
      </c>
      <c r="I56" s="30">
        <f ca="1">IF($C$4="", SUMIFS('무신사 메타 광고'!$U:$U, '무신사 메타 광고'!$D:$D, $B56), SUMIFS('무신사 메타 광고'!$U:$U,'무신사 메타 광고'!$I:$I,$C$4,'무신사 메타 광고'!D:D,$B56))</f>
        <v>9</v>
      </c>
      <c r="J56" s="11">
        <f t="shared" ca="1" si="1"/>
        <v>1.5679442508710801E-2</v>
      </c>
      <c r="K56" s="11">
        <f t="shared" ca="1" si="2"/>
        <v>3.0417042022150391E-2</v>
      </c>
      <c r="L56" s="12">
        <f t="shared" ca="1" si="8"/>
        <v>0.14550781027972981</v>
      </c>
      <c r="N56" s="10">
        <f ca="1">IF($C$4="", SUMIFS('무신사 메타 광고'!$X:$X, '무신사 메타 광고'!$D:$D, $B56),SUMIFS('무신사 메타 광고'!$X:$X,'무신사 메타 광고'!I:I,$C$4,'무신사 메타 광고'!D:D,$B56))</f>
        <v>8990650</v>
      </c>
      <c r="O56" s="11">
        <f t="shared" ca="1" si="3"/>
        <v>0.90165726463582796</v>
      </c>
      <c r="R56" s="13"/>
      <c r="S56" s="31">
        <f>IF($S$4="", SUMIFS('무신사 메타 광고'!$L:$L, '무신사 메타 광고'!$C:$C, $R56),SUMIFS('무신사 메타 광고'!$L:$L,'무신사 메타 광고'!$I:$I,$S$4,'무신사 메타 광고'!$C:$C,$R56))</f>
        <v>0</v>
      </c>
      <c r="T56" s="31">
        <f>IF($S$4="", SUMIFS('무신사 메타 광고'!$V:$V, '무신사 메타 광고'!$C:$C, $R56),SUMIFS('무신사 메타 광고'!$V:$V,'무신사 메타 광고'!$I:$I,$S$4,'무신사 메타 광고'!$C:$C,$R56))</f>
        <v>0</v>
      </c>
      <c r="U56" s="11">
        <f t="shared" si="4"/>
        <v>0</v>
      </c>
      <c r="V56" s="12" t="str">
        <f t="shared" si="9"/>
        <v xml:space="preserve"> </v>
      </c>
      <c r="W56" s="32">
        <f>IF($S$4="", SUMIFS('무신사 메타 광고'!$K:$K, '무신사 메타 광고'!$C:$C, $R56),SUMIFS('무신사 메타 광고'!$K:$K,'무신사 메타 광고'!$I:$I,$S$4,'무신사 메타 광고'!$C:$C,$R56))</f>
        <v>0</v>
      </c>
      <c r="X56" s="32">
        <f>IF($S$4="", SUMIFS('무신사 메타 광고'!$N:$N, '무신사 메타 광고'!$C:$C, $R56),SUMIFS('무신사 메타 광고'!$N:$N,'무신사 메타 광고'!$I:$I,$S$4,'무신사 메타 광고'!$C:$C,$R56))</f>
        <v>0</v>
      </c>
      <c r="Y56" s="11">
        <f t="shared" si="5"/>
        <v>0</v>
      </c>
      <c r="Z56" s="12" t="str">
        <f t="shared" si="10"/>
        <v xml:space="preserve"> </v>
      </c>
      <c r="AB56" s="10">
        <f>IF($S$4="", SUMIFS('무신사 메타 광고'!$X:$X, '무신사 메타 광고'!$C:$C, $R56),SUMIFS('무신사 메타 광고'!$X:$X,'무신사 메타 광고'!$I:$I,$S$4,'무신사 메타 광고'!$C:$C,$R56))</f>
        <v>0</v>
      </c>
      <c r="AC56" s="11">
        <f t="shared" si="6"/>
        <v>0</v>
      </c>
    </row>
    <row r="57" spans="2:29">
      <c r="B57" s="9">
        <f ca="1">IFERROR(__xludf.DUMMYFUNCTION("""COMPUTED_VALUE"""),46161)</f>
        <v>46161</v>
      </c>
      <c r="C57" s="29">
        <f ca="1">IF($C$4="", SUMIFS('무신사 메타 광고'!$L:$L, '무신사 메타 광고'!$D:$D, $B57), SUMIFS('무신사 메타 광고'!$L:$L, '무신사 메타 광고'!$I:$I, $C$4, '무신사 메타 광고'!$D:$D, $B57))</f>
        <v>58328</v>
      </c>
      <c r="D57" s="29">
        <f ca="1">IF($C$4="", SUMIFS('무신사 메타 광고'!$V:$V,#REF!, $B57), SUMIFS('무신사 메타 광고'!$V:$V,'무신사 메타 광고'!$I:$I,$C$4,'무신사 메타 광고'!$D:$D,$B57))</f>
        <v>482050</v>
      </c>
      <c r="E57" s="11">
        <f t="shared" ca="1" si="0"/>
        <v>8.264469894390345</v>
      </c>
      <c r="F57" s="12">
        <f t="shared" ca="1" si="7"/>
        <v>-0.45009164626842624</v>
      </c>
      <c r="G57" s="30">
        <f ca="1">IF($C$4="", SUMIFS('무신사 메타 광고'!$K:$K, '무신사 메타 광고'!$D:$D, $B57), SUMIFS('무신사 메타 광고'!$K:$K,'무신사 메타 광고'!$I:$I,$C$4,'무신사 메타 광고'!D:D,$B57))</f>
        <v>15568</v>
      </c>
      <c r="H57" s="30">
        <f ca="1">IF($C$4="", SUMIFS('무신사 메타 광고'!$Q:$Q, '무신사 메타 광고'!$D:$D, $B57), SUMIFS('무신사 메타 광고'!$Q:$Q,'무신사 메타 광고'!$I:$I,$C$4,'무신사 메타 광고'!D:D,$B57))</f>
        <v>573</v>
      </c>
      <c r="I57" s="30">
        <f ca="1">IF($C$4="", SUMIFS('무신사 메타 광고'!$U:$U, '무신사 메타 광고'!$D:$D, $B57), SUMIFS('무신사 메타 광고'!$U:$U,'무신사 메타 광고'!$I:$I,$C$4,'무신사 메타 광고'!D:D,$B57))</f>
        <v>6</v>
      </c>
      <c r="J57" s="11">
        <f t="shared" ca="1" si="1"/>
        <v>1.0471204188481676E-2</v>
      </c>
      <c r="K57" s="11">
        <f t="shared" ca="1" si="2"/>
        <v>3.680626927029805E-2</v>
      </c>
      <c r="L57" s="12">
        <f t="shared" ca="1" si="8"/>
        <v>0.210054194076297</v>
      </c>
      <c r="N57" s="10">
        <f ca="1">IF($C$4="", SUMIFS('무신사 메타 광고'!$X:$X, '무신사 메타 광고'!$D:$D, $B57),SUMIFS('무신사 메타 광고'!$X:$X,'무신사 메타 광고'!I:I,$C$4,'무신사 메타 광고'!D:D,$B57))</f>
        <v>13434500</v>
      </c>
      <c r="O57" s="11">
        <f t="shared" ca="1" si="3"/>
        <v>0.9653613862631184</v>
      </c>
      <c r="R57" s="13"/>
      <c r="S57" s="31">
        <f>IF($S$4="", SUMIFS('무신사 메타 광고'!$L:$L, '무신사 메타 광고'!$C:$C, $R57),SUMIFS('무신사 메타 광고'!$L:$L,'무신사 메타 광고'!$I:$I,$S$4,'무신사 메타 광고'!$C:$C,$R57))</f>
        <v>0</v>
      </c>
      <c r="T57" s="31">
        <f>IF($S$4="", SUMIFS('무신사 메타 광고'!$V:$V, '무신사 메타 광고'!$C:$C, $R57),SUMIFS('무신사 메타 광고'!$V:$V,'무신사 메타 광고'!$I:$I,$S$4,'무신사 메타 광고'!$C:$C,$R57))</f>
        <v>0</v>
      </c>
      <c r="U57" s="11">
        <f t="shared" si="4"/>
        <v>0</v>
      </c>
      <c r="V57" s="12" t="str">
        <f t="shared" si="9"/>
        <v xml:space="preserve"> </v>
      </c>
      <c r="W57" s="32">
        <f>IF($S$4="", SUMIFS('무신사 메타 광고'!$K:$K, '무신사 메타 광고'!$C:$C, $R57),SUMIFS('무신사 메타 광고'!$K:$K,'무신사 메타 광고'!$I:$I,$S$4,'무신사 메타 광고'!$C:$C,$R57))</f>
        <v>0</v>
      </c>
      <c r="X57" s="32">
        <f>IF($S$4="", SUMIFS('무신사 메타 광고'!$N:$N, '무신사 메타 광고'!$C:$C, $R57),SUMIFS('무신사 메타 광고'!$N:$N,'무신사 메타 광고'!$I:$I,$S$4,'무신사 메타 광고'!$C:$C,$R57))</f>
        <v>0</v>
      </c>
      <c r="Y57" s="11">
        <f t="shared" si="5"/>
        <v>0</v>
      </c>
      <c r="Z57" s="12" t="str">
        <f t="shared" si="10"/>
        <v xml:space="preserve"> </v>
      </c>
      <c r="AB57" s="10">
        <f>IF($S$4="", SUMIFS('무신사 메타 광고'!$X:$X, '무신사 메타 광고'!$C:$C, $R57),SUMIFS('무신사 메타 광고'!$X:$X,'무신사 메타 광고'!$I:$I,$S$4,'무신사 메타 광고'!$C:$C,$R57))</f>
        <v>0</v>
      </c>
      <c r="AC57" s="11">
        <f t="shared" si="6"/>
        <v>0</v>
      </c>
    </row>
    <row r="58" spans="2:29">
      <c r="B58" s="9">
        <f ca="1">IFERROR(__xludf.DUMMYFUNCTION("""COMPUTED_VALUE"""),46162)</f>
        <v>46162</v>
      </c>
      <c r="C58" s="29">
        <f ca="1">IF($C$4="", SUMIFS('무신사 메타 광고'!$L:$L, '무신사 메타 광고'!$D:$D, $B58), SUMIFS('무신사 메타 광고'!$L:$L, '무신사 메타 광고'!$I:$I, $C$4, '무신사 메타 광고'!$D:$D, $B58))</f>
        <v>56525</v>
      </c>
      <c r="D58" s="29">
        <f ca="1">IF($C$4="", SUMIFS('무신사 메타 광고'!$V:$V,#REF!, $B58), SUMIFS('무신사 메타 광고'!$V:$V,'무신사 메타 광고'!$I:$I,$C$4,'무신사 메타 광고'!$D:$D,$B58))</f>
        <v>563400</v>
      </c>
      <c r="E58" s="11">
        <f t="shared" ca="1" si="0"/>
        <v>9.9672711189739047</v>
      </c>
      <c r="F58" s="12">
        <f t="shared" ca="1" si="7"/>
        <v>0.20603877155380118</v>
      </c>
      <c r="G58" s="30">
        <f ca="1">IF($C$4="", SUMIFS('무신사 메타 광고'!$K:$K, '무신사 메타 광고'!$D:$D, $B58), SUMIFS('무신사 메타 광고'!$K:$K,'무신사 메타 광고'!$I:$I,$C$4,'무신사 메타 광고'!D:D,$B58))</f>
        <v>15612</v>
      </c>
      <c r="H58" s="30">
        <f ca="1">IF($C$4="", SUMIFS('무신사 메타 광고'!$Q:$Q, '무신사 메타 광고'!$D:$D, $B58), SUMIFS('무신사 메타 광고'!$Q:$Q,'무신사 메타 광고'!$I:$I,$C$4,'무신사 메타 광고'!D:D,$B58))</f>
        <v>528</v>
      </c>
      <c r="I58" s="30">
        <f ca="1">IF($C$4="", SUMIFS('무신사 메타 광고'!$U:$U, '무신사 메타 광고'!$D:$D, $B58), SUMIFS('무신사 메타 광고'!$U:$U,'무신사 메타 광고'!$I:$I,$C$4,'무신사 메타 광고'!D:D,$B58))</f>
        <v>6</v>
      </c>
      <c r="J58" s="11">
        <f t="shared" ca="1" si="1"/>
        <v>1.1363636363636364E-2</v>
      </c>
      <c r="K58" s="11">
        <f t="shared" ca="1" si="2"/>
        <v>3.3820138355111454E-2</v>
      </c>
      <c r="L58" s="12">
        <f t="shared" ca="1" si="8"/>
        <v>-8.1131040292539147E-2</v>
      </c>
      <c r="N58" s="10">
        <f ca="1">IF($C$4="", SUMIFS('무신사 메타 광고'!$X:$X, '무신사 메타 광고'!$D:$D, $B58),SUMIFS('무신사 메타 광고'!$X:$X,'무신사 메타 광고'!I:I,$C$4,'무신사 메타 광고'!D:D,$B58))</f>
        <v>11273900</v>
      </c>
      <c r="O58" s="11">
        <f t="shared" ca="1" si="3"/>
        <v>0.95240468687960933</v>
      </c>
      <c r="R58" s="13"/>
      <c r="S58" s="31">
        <f>IF($S$4="", SUMIFS('무신사 메타 광고'!$L:$L, '무신사 메타 광고'!$C:$C, $R58),SUMIFS('무신사 메타 광고'!$L:$L,'무신사 메타 광고'!$I:$I,$S$4,'무신사 메타 광고'!$C:$C,$R58))</f>
        <v>0</v>
      </c>
      <c r="T58" s="31">
        <f>IF($S$4="", SUMIFS('무신사 메타 광고'!$V:$V, '무신사 메타 광고'!$C:$C, $R58),SUMIFS('무신사 메타 광고'!$V:$V,'무신사 메타 광고'!$I:$I,$S$4,'무신사 메타 광고'!$C:$C,$R58))</f>
        <v>0</v>
      </c>
      <c r="U58" s="11">
        <f t="shared" si="4"/>
        <v>0</v>
      </c>
      <c r="V58" s="12" t="str">
        <f t="shared" si="9"/>
        <v xml:space="preserve"> </v>
      </c>
      <c r="W58" s="32">
        <f>IF($S$4="", SUMIFS('무신사 메타 광고'!$K:$K, '무신사 메타 광고'!$C:$C, $R58),SUMIFS('무신사 메타 광고'!$K:$K,'무신사 메타 광고'!$I:$I,$S$4,'무신사 메타 광고'!$C:$C,$R58))</f>
        <v>0</v>
      </c>
      <c r="X58" s="32">
        <f>IF($S$4="", SUMIFS('무신사 메타 광고'!$N:$N, '무신사 메타 광고'!$C:$C, $R58),SUMIFS('무신사 메타 광고'!$N:$N,'무신사 메타 광고'!$I:$I,$S$4,'무신사 메타 광고'!$C:$C,$R58))</f>
        <v>0</v>
      </c>
      <c r="Y58" s="11">
        <f t="shared" si="5"/>
        <v>0</v>
      </c>
      <c r="Z58" s="12" t="str">
        <f t="shared" si="10"/>
        <v xml:space="preserve"> </v>
      </c>
      <c r="AB58" s="10">
        <f>IF($S$4="", SUMIFS('무신사 메타 광고'!$X:$X, '무신사 메타 광고'!$C:$C, $R58),SUMIFS('무신사 메타 광고'!$X:$X,'무신사 메타 광고'!$I:$I,$S$4,'무신사 메타 광고'!$C:$C,$R58))</f>
        <v>0</v>
      </c>
      <c r="AC58" s="11">
        <f t="shared" si="6"/>
        <v>0</v>
      </c>
    </row>
    <row r="59" spans="2:29">
      <c r="B59" s="9">
        <f ca="1">IFERROR(__xludf.DUMMYFUNCTION("""COMPUTED_VALUE"""),46163)</f>
        <v>46163</v>
      </c>
      <c r="C59" s="29">
        <f ca="1">IF($C$4="", SUMIFS('무신사 메타 광고'!$L:$L, '무신사 메타 광고'!$D:$D, $B59), SUMIFS('무신사 메타 광고'!$L:$L, '무신사 메타 광고'!$I:$I, $C$4, '무신사 메타 광고'!$D:$D, $B59))</f>
        <v>53649</v>
      </c>
      <c r="D59" s="29">
        <f ca="1">IF($C$4="", SUMIFS('무신사 메타 광고'!$V:$V,#REF!, $B59), SUMIFS('무신사 메타 광고'!$V:$V,'무신사 메타 광고'!$I:$I,$C$4,'무신사 메타 광고'!$D:$D,$B59))</f>
        <v>1314150</v>
      </c>
      <c r="E59" s="11">
        <f t="shared" ca="1" si="0"/>
        <v>24.495330761057989</v>
      </c>
      <c r="F59" s="12">
        <f t="shared" ca="1" si="7"/>
        <v>1.4575764488264162</v>
      </c>
      <c r="G59" s="30">
        <f ca="1">IF($C$4="", SUMIFS('무신사 메타 광고'!$K:$K, '무신사 메타 광고'!$D:$D, $B59), SUMIFS('무신사 메타 광고'!$K:$K,'무신사 메타 광고'!$I:$I,$C$4,'무신사 메타 광고'!D:D,$B59))</f>
        <v>16122</v>
      </c>
      <c r="H59" s="30">
        <f ca="1">IF($C$4="", SUMIFS('무신사 메타 광고'!$Q:$Q, '무신사 메타 광고'!$D:$D, $B59), SUMIFS('무신사 메타 광고'!$Q:$Q,'무신사 메타 광고'!$I:$I,$C$4,'무신사 메타 광고'!D:D,$B59))</f>
        <v>555</v>
      </c>
      <c r="I59" s="30">
        <f ca="1">IF($C$4="", SUMIFS('무신사 메타 광고'!$U:$U, '무신사 메타 광고'!$D:$D, $B59), SUMIFS('무신사 메타 광고'!$U:$U,'무신사 메타 광고'!$I:$I,$C$4,'무신사 메타 광고'!D:D,$B59))</f>
        <v>12</v>
      </c>
      <c r="J59" s="11">
        <f t="shared" ca="1" si="1"/>
        <v>2.1621621621621623E-2</v>
      </c>
      <c r="K59" s="11">
        <f t="shared" ca="1" si="2"/>
        <v>3.4425009304056571E-2</v>
      </c>
      <c r="L59" s="12">
        <f t="shared" ca="1" si="8"/>
        <v>1.7884934194945402E-2</v>
      </c>
      <c r="N59" s="10">
        <f ca="1">IF($C$4="", SUMIFS('무신사 메타 광고'!$X:$X, '무신사 메타 광고'!$D:$D, $B59),SUMIFS('무신사 메타 광고'!$X:$X,'무신사 메타 광고'!I:I,$C$4,'무신사 메타 광고'!D:D,$B59))</f>
        <v>13802250</v>
      </c>
      <c r="O59" s="11">
        <f t="shared" ca="1" si="3"/>
        <v>0.91306461855997456</v>
      </c>
      <c r="R59" s="13"/>
      <c r="S59" s="31">
        <f>IF($S$4="", SUMIFS('무신사 메타 광고'!$L:$L, '무신사 메타 광고'!$C:$C, $R59),SUMIFS('무신사 메타 광고'!$L:$L,'무신사 메타 광고'!$I:$I,$S$4,'무신사 메타 광고'!$C:$C,$R59))</f>
        <v>0</v>
      </c>
      <c r="T59" s="31">
        <f>IF($S$4="", SUMIFS('무신사 메타 광고'!$V:$V, '무신사 메타 광고'!$C:$C, $R59),SUMIFS('무신사 메타 광고'!$V:$V,'무신사 메타 광고'!$I:$I,$S$4,'무신사 메타 광고'!$C:$C,$R59))</f>
        <v>0</v>
      </c>
      <c r="U59" s="11">
        <f t="shared" si="4"/>
        <v>0</v>
      </c>
      <c r="V59" s="12" t="str">
        <f t="shared" si="9"/>
        <v xml:space="preserve"> </v>
      </c>
      <c r="W59" s="32">
        <f>IF($S$4="", SUMIFS('무신사 메타 광고'!$K:$K, '무신사 메타 광고'!$C:$C, $R59),SUMIFS('무신사 메타 광고'!$K:$K,'무신사 메타 광고'!$I:$I,$S$4,'무신사 메타 광고'!$C:$C,$R59))</f>
        <v>0</v>
      </c>
      <c r="X59" s="32">
        <f>IF($S$4="", SUMIFS('무신사 메타 광고'!$N:$N, '무신사 메타 광고'!$C:$C, $R59),SUMIFS('무신사 메타 광고'!$N:$N,'무신사 메타 광고'!$I:$I,$S$4,'무신사 메타 광고'!$C:$C,$R59))</f>
        <v>0</v>
      </c>
      <c r="Y59" s="11">
        <f t="shared" si="5"/>
        <v>0</v>
      </c>
      <c r="Z59" s="12" t="str">
        <f t="shared" si="10"/>
        <v xml:space="preserve"> </v>
      </c>
      <c r="AB59" s="10">
        <f>IF($S$4="", SUMIFS('무신사 메타 광고'!$X:$X, '무신사 메타 광고'!$C:$C, $R59),SUMIFS('무신사 메타 광고'!$X:$X,'무신사 메타 광고'!$I:$I,$S$4,'무신사 메타 광고'!$C:$C,$R59))</f>
        <v>0</v>
      </c>
      <c r="AC59" s="11">
        <f t="shared" si="6"/>
        <v>0</v>
      </c>
    </row>
    <row r="60" spans="2:29">
      <c r="B60" s="9">
        <f ca="1">IFERROR(__xludf.DUMMYFUNCTION("""COMPUTED_VALUE"""),46164)</f>
        <v>46164</v>
      </c>
      <c r="C60" s="29">
        <f ca="1">IF($C$4="", SUMIFS('무신사 메타 광고'!$L:$L, '무신사 메타 광고'!$D:$D, $B60), SUMIFS('무신사 메타 광고'!$L:$L, '무신사 메타 광고'!$I:$I, $C$4, '무신사 메타 광고'!$D:$D, $B60))</f>
        <v>51863</v>
      </c>
      <c r="D60" s="29">
        <f ca="1">IF($C$4="", SUMIFS('무신사 메타 광고'!$V:$V,#REF!, $B60), SUMIFS('무신사 메타 광고'!$V:$V,'무신사 메타 광고'!$I:$I,$C$4,'무신사 메타 광고'!$D:$D,$B60))</f>
        <v>474250</v>
      </c>
      <c r="E60" s="11">
        <f t="shared" ca="1" si="0"/>
        <v>9.1442839789445269</v>
      </c>
      <c r="F60" s="12">
        <f t="shared" ca="1" si="7"/>
        <v>-0.62669277389461253</v>
      </c>
      <c r="G60" s="30">
        <f ca="1">IF($C$4="", SUMIFS('무신사 메타 광고'!$K:$K, '무신사 메타 광고'!$D:$D, $B60), SUMIFS('무신사 메타 광고'!$K:$K,'무신사 메타 광고'!$I:$I,$C$4,'무신사 메타 광고'!D:D,$B60))</f>
        <v>14817</v>
      </c>
      <c r="H60" s="30">
        <f ca="1">IF($C$4="", SUMIFS('무신사 메타 광고'!$Q:$Q, '무신사 메타 광고'!$D:$D, $B60), SUMIFS('무신사 메타 광고'!$Q:$Q,'무신사 메타 광고'!$I:$I,$C$4,'무신사 메타 광고'!D:D,$B60))</f>
        <v>461</v>
      </c>
      <c r="I60" s="30">
        <f ca="1">IF($C$4="", SUMIFS('무신사 메타 광고'!$U:$U, '무신사 메타 광고'!$D:$D, $B60), SUMIFS('무신사 메타 광고'!$U:$U,'무신사 메타 광고'!$I:$I,$C$4,'무신사 메타 광고'!D:D,$B60))</f>
        <v>4</v>
      </c>
      <c r="J60" s="11">
        <f t="shared" ca="1" si="1"/>
        <v>8.6767895878524948E-3</v>
      </c>
      <c r="K60" s="11">
        <f t="shared" ca="1" si="2"/>
        <v>3.1112910845650266E-2</v>
      </c>
      <c r="L60" s="12">
        <f t="shared" ca="1" si="8"/>
        <v>-9.6211984407975584E-2</v>
      </c>
      <c r="N60" s="10">
        <f ca="1">IF($C$4="", SUMIFS('무신사 메타 광고'!$X:$X, '무신사 메타 광고'!$D:$D, $B60),SUMIFS('무신사 메타 광고'!$X:$X,'무신사 메타 광고'!I:I,$C$4,'무신사 메타 광고'!D:D,$B60))</f>
        <v>6763150</v>
      </c>
      <c r="O60" s="11">
        <f t="shared" ca="1" si="3"/>
        <v>0.93447232431536187</v>
      </c>
      <c r="R60" s="13"/>
      <c r="S60" s="31">
        <f>IF($S$4="", SUMIFS('무신사 메타 광고'!$L:$L, '무신사 메타 광고'!$C:$C, $R60),SUMIFS('무신사 메타 광고'!$L:$L,'무신사 메타 광고'!$I:$I,$S$4,'무신사 메타 광고'!$C:$C,$R60))</f>
        <v>0</v>
      </c>
      <c r="T60" s="31">
        <f>IF($S$4="", SUMIFS('무신사 메타 광고'!$V:$V, '무신사 메타 광고'!$C:$C, $R60),SUMIFS('무신사 메타 광고'!$V:$V,'무신사 메타 광고'!$I:$I,$S$4,'무신사 메타 광고'!$C:$C,$R60))</f>
        <v>0</v>
      </c>
      <c r="U60" s="11">
        <f t="shared" si="4"/>
        <v>0</v>
      </c>
      <c r="V60" s="12" t="str">
        <f t="shared" si="9"/>
        <v xml:space="preserve"> </v>
      </c>
      <c r="W60" s="32">
        <f>IF($S$4="", SUMIFS('무신사 메타 광고'!$K:$K, '무신사 메타 광고'!$C:$C, $R60),SUMIFS('무신사 메타 광고'!$K:$K,'무신사 메타 광고'!$I:$I,$S$4,'무신사 메타 광고'!$C:$C,$R60))</f>
        <v>0</v>
      </c>
      <c r="X60" s="32">
        <f>IF($S$4="", SUMIFS('무신사 메타 광고'!$N:$N, '무신사 메타 광고'!$C:$C, $R60),SUMIFS('무신사 메타 광고'!$N:$N,'무신사 메타 광고'!$I:$I,$S$4,'무신사 메타 광고'!$C:$C,$R60))</f>
        <v>0</v>
      </c>
      <c r="Y60" s="11">
        <f t="shared" si="5"/>
        <v>0</v>
      </c>
      <c r="Z60" s="12" t="str">
        <f t="shared" si="10"/>
        <v xml:space="preserve"> </v>
      </c>
      <c r="AB60" s="10">
        <f>IF($S$4="", SUMIFS('무신사 메타 광고'!$X:$X, '무신사 메타 광고'!$C:$C, $R60),SUMIFS('무신사 메타 광고'!$X:$X,'무신사 메타 광고'!$I:$I,$S$4,'무신사 메타 광고'!$C:$C,$R60))</f>
        <v>0</v>
      </c>
      <c r="AC60" s="11">
        <f t="shared" si="6"/>
        <v>0</v>
      </c>
    </row>
    <row r="61" spans="2:29">
      <c r="B61" s="9">
        <f ca="1">IFERROR(__xludf.DUMMYFUNCTION("""COMPUTED_VALUE"""),46165)</f>
        <v>46165</v>
      </c>
      <c r="C61" s="29">
        <f ca="1">IF($C$4="", SUMIFS('무신사 메타 광고'!$L:$L, '무신사 메타 광고'!$D:$D, $B61), SUMIFS('무신사 메타 광고'!$L:$L, '무신사 메타 광고'!$I:$I, $C$4, '무신사 메타 광고'!$D:$D, $B61))</f>
        <v>55785</v>
      </c>
      <c r="D61" s="29">
        <f ca="1">IF($C$4="", SUMIFS('무신사 메타 광고'!$V:$V,#REF!, $B61), SUMIFS('무신사 메타 광고'!$V:$V,'무신사 메타 광고'!$I:$I,$C$4,'무신사 메타 광고'!$D:$D,$B61))</f>
        <v>466200</v>
      </c>
      <c r="E61" s="11">
        <f t="shared" ca="1" si="0"/>
        <v>8.3570852379671958</v>
      </c>
      <c r="F61" s="12">
        <f t="shared" ca="1" si="7"/>
        <v>-8.6086427629535736E-2</v>
      </c>
      <c r="G61" s="30">
        <f ca="1">IF($C$4="", SUMIFS('무신사 메타 광고'!$K:$K, '무신사 메타 광고'!$D:$D, $B61), SUMIFS('무신사 메타 광고'!$K:$K,'무신사 메타 광고'!$I:$I,$C$4,'무신사 메타 광고'!D:D,$B61))</f>
        <v>15625</v>
      </c>
      <c r="H61" s="30">
        <f ca="1">IF($C$4="", SUMIFS('무신사 메타 광고'!$Q:$Q, '무신사 메타 광고'!$D:$D, $B61), SUMIFS('무신사 메타 광고'!$Q:$Q,'무신사 메타 광고'!$I:$I,$C$4,'무신사 메타 광고'!D:D,$B61))</f>
        <v>467</v>
      </c>
      <c r="I61" s="30">
        <f ca="1">IF($C$4="", SUMIFS('무신사 메타 광고'!$U:$U, '무신사 메타 광고'!$D:$D, $B61), SUMIFS('무신사 메타 광고'!$U:$U,'무신사 메타 광고'!$I:$I,$C$4,'무신사 메타 광고'!D:D,$B61))</f>
        <v>6</v>
      </c>
      <c r="J61" s="11">
        <f t="shared" ca="1" si="1"/>
        <v>1.284796573875803E-2</v>
      </c>
      <c r="K61" s="11">
        <f t="shared" ca="1" si="2"/>
        <v>2.9888000000000001E-2</v>
      </c>
      <c r="L61" s="12">
        <f t="shared" ca="1" si="8"/>
        <v>-3.9369856832971728E-2</v>
      </c>
      <c r="N61" s="10">
        <f ca="1">IF($C$4="", SUMIFS('무신사 메타 광고'!$X:$X, '무신사 메타 광고'!$D:$D, $B61),SUMIFS('무신사 메타 광고'!$X:$X,'무신사 메타 광고'!I:I,$C$4,'무신사 메타 광고'!D:D,$B61))</f>
        <v>7216000</v>
      </c>
      <c r="O61" s="11">
        <f t="shared" ca="1" si="3"/>
        <v>0.93931425893624221</v>
      </c>
      <c r="R61" s="13"/>
      <c r="S61" s="31">
        <f>IF($S$4="", SUMIFS('무신사 메타 광고'!$L:$L, '무신사 메타 광고'!$C:$C, $R61),SUMIFS('무신사 메타 광고'!$L:$L,'무신사 메타 광고'!$I:$I,$S$4,'무신사 메타 광고'!$C:$C,$R61))</f>
        <v>0</v>
      </c>
      <c r="T61" s="31">
        <f>IF($S$4="", SUMIFS('무신사 메타 광고'!$V:$V, '무신사 메타 광고'!$C:$C, $R61),SUMIFS('무신사 메타 광고'!$V:$V,'무신사 메타 광고'!$I:$I,$S$4,'무신사 메타 광고'!$C:$C,$R61))</f>
        <v>0</v>
      </c>
      <c r="U61" s="11">
        <f t="shared" si="4"/>
        <v>0</v>
      </c>
      <c r="V61" s="12" t="str">
        <f t="shared" si="9"/>
        <v xml:space="preserve"> </v>
      </c>
      <c r="W61" s="32">
        <f>IF($S$4="", SUMIFS('무신사 메타 광고'!$K:$K, '무신사 메타 광고'!$C:$C, $R61),SUMIFS('무신사 메타 광고'!$K:$K,'무신사 메타 광고'!$I:$I,$S$4,'무신사 메타 광고'!$C:$C,$R61))</f>
        <v>0</v>
      </c>
      <c r="X61" s="32">
        <f>IF($S$4="", SUMIFS('무신사 메타 광고'!$N:$N, '무신사 메타 광고'!$C:$C, $R61),SUMIFS('무신사 메타 광고'!$N:$N,'무신사 메타 광고'!$I:$I,$S$4,'무신사 메타 광고'!$C:$C,$R61))</f>
        <v>0</v>
      </c>
      <c r="Y61" s="11">
        <f t="shared" si="5"/>
        <v>0</v>
      </c>
      <c r="Z61" s="12" t="str">
        <f t="shared" si="10"/>
        <v xml:space="preserve"> </v>
      </c>
      <c r="AB61" s="10">
        <f>IF($S$4="", SUMIFS('무신사 메타 광고'!$X:$X, '무신사 메타 광고'!$C:$C, $R61),SUMIFS('무신사 메타 광고'!$X:$X,'무신사 메타 광고'!$I:$I,$S$4,'무신사 메타 광고'!$C:$C,$R61))</f>
        <v>0</v>
      </c>
      <c r="AC61" s="11">
        <f t="shared" si="6"/>
        <v>0</v>
      </c>
    </row>
    <row r="62" spans="2:29">
      <c r="B62" s="9">
        <f ca="1">IFERROR(__xludf.DUMMYFUNCTION("""COMPUTED_VALUE"""),46166)</f>
        <v>46166</v>
      </c>
      <c r="C62" s="29">
        <f ca="1">IF($C$4="", SUMIFS('무신사 메타 광고'!$L:$L, '무신사 메타 광고'!$D:$D, $B62), SUMIFS('무신사 메타 광고'!$L:$L, '무신사 메타 광고'!$I:$I, $C$4, '무신사 메타 광고'!$D:$D, $B62))</f>
        <v>67568</v>
      </c>
      <c r="D62" s="29">
        <f ca="1">IF($C$4="", SUMIFS('무신사 메타 광고'!$V:$V,#REF!, $B62), SUMIFS('무신사 메타 광고'!$V:$V,'무신사 메타 광고'!$I:$I,$C$4,'무신사 메타 광고'!$D:$D,$B62))</f>
        <v>410000</v>
      </c>
      <c r="E62" s="11">
        <f t="shared" ca="1" si="0"/>
        <v>6.0679611650485441</v>
      </c>
      <c r="F62" s="12">
        <f t="shared" ca="1" si="7"/>
        <v>-0.27391417075883095</v>
      </c>
      <c r="G62" s="30">
        <f ca="1">IF($C$4="", SUMIFS('무신사 메타 광고'!$K:$K, '무신사 메타 광고'!$D:$D, $B62), SUMIFS('무신사 메타 광고'!$K:$K,'무신사 메타 광고'!$I:$I,$C$4,'무신사 메타 광고'!D:D,$B62))</f>
        <v>19124</v>
      </c>
      <c r="H62" s="30">
        <f ca="1">IF($C$4="", SUMIFS('무신사 메타 광고'!$Q:$Q, '무신사 메타 광고'!$D:$D, $B62), SUMIFS('무신사 메타 광고'!$Q:$Q,'무신사 메타 광고'!$I:$I,$C$4,'무신사 메타 광고'!D:D,$B62))</f>
        <v>586</v>
      </c>
      <c r="I62" s="30">
        <f ca="1">IF($C$4="", SUMIFS('무신사 메타 광고'!$U:$U, '무신사 메타 광고'!$D:$D, $B62), SUMIFS('무신사 메타 광고'!$U:$U,'무신사 메타 광고'!$I:$I,$C$4,'무신사 메타 광고'!D:D,$B62))</f>
        <v>6</v>
      </c>
      <c r="J62" s="11">
        <f t="shared" ca="1" si="1"/>
        <v>1.0238907849829351E-2</v>
      </c>
      <c r="K62" s="11">
        <f t="shared" ca="1" si="2"/>
        <v>3.0642125078435473E-2</v>
      </c>
      <c r="L62" s="12">
        <f t="shared" ca="1" si="8"/>
        <v>2.5231700964784234E-2</v>
      </c>
      <c r="N62" s="10">
        <f ca="1">IF($C$4="", SUMIFS('무신사 메타 광고'!$X:$X, '무신사 메타 광고'!$D:$D, $B62),SUMIFS('무신사 메타 광고'!$X:$X,'무신사 메타 광고'!I:I,$C$4,'무신사 메타 광고'!D:D,$B62))</f>
        <v>12974350</v>
      </c>
      <c r="O62" s="11">
        <f t="shared" ca="1" si="3"/>
        <v>0.96936720871764415</v>
      </c>
      <c r="R62" s="13"/>
      <c r="S62" s="31">
        <f>IF($S$4="", SUMIFS('무신사 메타 광고'!$L:$L, '무신사 메타 광고'!$C:$C, $R62),SUMIFS('무신사 메타 광고'!$L:$L,'무신사 메타 광고'!$I:$I,$S$4,'무신사 메타 광고'!$C:$C,$R62))</f>
        <v>0</v>
      </c>
      <c r="T62" s="31">
        <f>IF($S$4="", SUMIFS('무신사 메타 광고'!$V:$V, '무신사 메타 광고'!$C:$C, $R62),SUMIFS('무신사 메타 광고'!$V:$V,'무신사 메타 광고'!$I:$I,$S$4,'무신사 메타 광고'!$C:$C,$R62))</f>
        <v>0</v>
      </c>
      <c r="U62" s="11">
        <f t="shared" si="4"/>
        <v>0</v>
      </c>
      <c r="V62" s="12" t="str">
        <f t="shared" si="9"/>
        <v xml:space="preserve"> </v>
      </c>
      <c r="W62" s="32">
        <f>IF($S$4="", SUMIFS('무신사 메타 광고'!$K:$K, '무신사 메타 광고'!$C:$C, $R62),SUMIFS('무신사 메타 광고'!$K:$K,'무신사 메타 광고'!$I:$I,$S$4,'무신사 메타 광고'!$C:$C,$R62))</f>
        <v>0</v>
      </c>
      <c r="X62" s="32">
        <f>IF($S$4="", SUMIFS('무신사 메타 광고'!$N:$N, '무신사 메타 광고'!$C:$C, $R62),SUMIFS('무신사 메타 광고'!$N:$N,'무신사 메타 광고'!$I:$I,$S$4,'무신사 메타 광고'!$C:$C,$R62))</f>
        <v>0</v>
      </c>
      <c r="Y62" s="11">
        <f t="shared" si="5"/>
        <v>0</v>
      </c>
      <c r="Z62" s="12" t="str">
        <f t="shared" si="10"/>
        <v xml:space="preserve"> </v>
      </c>
      <c r="AB62" s="10">
        <f>IF($S$4="", SUMIFS('무신사 메타 광고'!$X:$X, '무신사 메타 광고'!$C:$C, $R62),SUMIFS('무신사 메타 광고'!$X:$X,'무신사 메타 광고'!$I:$I,$S$4,'무신사 메타 광고'!$C:$C,$R62))</f>
        <v>0</v>
      </c>
      <c r="AC62" s="11">
        <f t="shared" si="6"/>
        <v>0</v>
      </c>
    </row>
    <row r="63" spans="2:29">
      <c r="B63" s="9">
        <f ca="1">IFERROR(__xludf.DUMMYFUNCTION("""COMPUTED_VALUE"""),46167)</f>
        <v>46167</v>
      </c>
      <c r="C63" s="29">
        <f ca="1">IF($C$4="", SUMIFS('무신사 메타 광고'!$L:$L, '무신사 메타 광고'!$D:$D, $B63), SUMIFS('무신사 메타 광고'!$L:$L, '무신사 메타 광고'!$I:$I, $C$4, '무신사 메타 광고'!$D:$D, $B63))</f>
        <v>60546</v>
      </c>
      <c r="D63" s="29">
        <f ca="1">IF($C$4="", SUMIFS('무신사 메타 광고'!$V:$V,#REF!, $B63), SUMIFS('무신사 메타 광고'!$V:$V,'무신사 메타 광고'!$I:$I,$C$4,'무신사 메타 광고'!$D:$D,$B63))</f>
        <v>1382450</v>
      </c>
      <c r="E63" s="11">
        <f t="shared" ca="1" si="0"/>
        <v>22.833052555082087</v>
      </c>
      <c r="F63" s="12">
        <f t="shared" ca="1" si="7"/>
        <v>2.7628870610775276</v>
      </c>
      <c r="G63" s="30">
        <f ca="1">IF($C$4="", SUMIFS('무신사 메타 광고'!$K:$K, '무신사 메타 광고'!$D:$D, $B63), SUMIFS('무신사 메타 광고'!$K:$K,'무신사 메타 광고'!$I:$I,$C$4,'무신사 메타 광고'!D:D,$B63))</f>
        <v>18372</v>
      </c>
      <c r="H63" s="30">
        <f ca="1">IF($C$4="", SUMIFS('무신사 메타 광고'!$Q:$Q, '무신사 메타 광고'!$D:$D, $B63), SUMIFS('무신사 메타 광고'!$Q:$Q,'무신사 메타 광고'!$I:$I,$C$4,'무신사 메타 광고'!D:D,$B63))</f>
        <v>569</v>
      </c>
      <c r="I63" s="30">
        <f ca="1">IF($C$4="", SUMIFS('무신사 메타 광고'!$U:$U, '무신사 메타 광고'!$D:$D, $B63), SUMIFS('무신사 메타 광고'!$U:$U,'무신사 메타 광고'!$I:$I,$C$4,'무신사 메타 광고'!D:D,$B63))</f>
        <v>18</v>
      </c>
      <c r="J63" s="11">
        <f t="shared" ca="1" si="1"/>
        <v>3.163444639718805E-2</v>
      </c>
      <c r="K63" s="11">
        <f t="shared" ca="1" si="2"/>
        <v>3.0971042891356413E-2</v>
      </c>
      <c r="L63" s="12">
        <f t="shared" ca="1" si="8"/>
        <v>1.0734171082423317E-2</v>
      </c>
      <c r="N63" s="10">
        <f ca="1">IF($C$4="", SUMIFS('무신사 메타 광고'!$X:$X, '무신사 메타 광고'!$D:$D, $B63),SUMIFS('무신사 메타 광고'!$X:$X,'무신사 메타 광고'!I:I,$C$4,'무신사 메타 광고'!D:D,$B63))</f>
        <v>6351050</v>
      </c>
      <c r="O63" s="11">
        <f t="shared" ca="1" si="3"/>
        <v>0.82123876640589644</v>
      </c>
      <c r="R63" s="13"/>
      <c r="S63" s="31">
        <f>IF($S$4="", SUMIFS('무신사 메타 광고'!$L:$L, '무신사 메타 광고'!$C:$C, $R63),SUMIFS('무신사 메타 광고'!$L:$L,'무신사 메타 광고'!$I:$I,$S$4,'무신사 메타 광고'!$C:$C,$R63))</f>
        <v>0</v>
      </c>
      <c r="T63" s="31">
        <f>IF($S$4="", SUMIFS('무신사 메타 광고'!$V:$V, '무신사 메타 광고'!$C:$C, $R63),SUMIFS('무신사 메타 광고'!$V:$V,'무신사 메타 광고'!$I:$I,$S$4,'무신사 메타 광고'!$C:$C,$R63))</f>
        <v>0</v>
      </c>
      <c r="U63" s="11">
        <f t="shared" si="4"/>
        <v>0</v>
      </c>
      <c r="V63" s="12" t="str">
        <f t="shared" si="9"/>
        <v xml:space="preserve"> </v>
      </c>
      <c r="W63" s="32">
        <f>IF($S$4="", SUMIFS('무신사 메타 광고'!$K:$K, '무신사 메타 광고'!$C:$C, $R63),SUMIFS('무신사 메타 광고'!$K:$K,'무신사 메타 광고'!$I:$I,$S$4,'무신사 메타 광고'!$C:$C,$R63))</f>
        <v>0</v>
      </c>
      <c r="X63" s="32">
        <f>IF($S$4="", SUMIFS('무신사 메타 광고'!$N:$N, '무신사 메타 광고'!$C:$C, $R63),SUMIFS('무신사 메타 광고'!$N:$N,'무신사 메타 광고'!$I:$I,$S$4,'무신사 메타 광고'!$C:$C,$R63))</f>
        <v>0</v>
      </c>
      <c r="Y63" s="11">
        <f t="shared" si="5"/>
        <v>0</v>
      </c>
      <c r="Z63" s="12" t="str">
        <f t="shared" si="10"/>
        <v xml:space="preserve"> </v>
      </c>
      <c r="AB63" s="10">
        <f>IF($S$4="", SUMIFS('무신사 메타 광고'!$X:$X, '무신사 메타 광고'!$C:$C, $R63),SUMIFS('무신사 메타 광고'!$X:$X,'무신사 메타 광고'!$I:$I,$S$4,'무신사 메타 광고'!$C:$C,$R63))</f>
        <v>0</v>
      </c>
      <c r="AC63" s="11">
        <f t="shared" si="6"/>
        <v>0</v>
      </c>
    </row>
    <row r="64" spans="2:29">
      <c r="B64" s="9">
        <f ca="1">IFERROR(__xludf.DUMMYFUNCTION("""COMPUTED_VALUE"""),46168)</f>
        <v>46168</v>
      </c>
      <c r="C64" s="29">
        <f ca="1">IF($C$4="", SUMIFS('무신사 메타 광고'!$L:$L, '무신사 메타 광고'!$D:$D, $B64), SUMIFS('무신사 메타 광고'!$L:$L, '무신사 메타 광고'!$I:$I, $C$4, '무신사 메타 광고'!$D:$D, $B64))</f>
        <v>58344</v>
      </c>
      <c r="D64" s="29">
        <f ca="1">IF($C$4="", SUMIFS('무신사 메타 광고'!$V:$V,#REF!, $B64), SUMIFS('무신사 메타 광고'!$V:$V,'무신사 메타 광고'!$I:$I,$C$4,'무신사 메타 광고'!$D:$D,$B64))</f>
        <v>990900</v>
      </c>
      <c r="E64" s="11">
        <f t="shared" ca="1" si="0"/>
        <v>16.983751542575071</v>
      </c>
      <c r="F64" s="12">
        <f t="shared" ca="1" si="7"/>
        <v>-0.25617691714221114</v>
      </c>
      <c r="G64" s="30">
        <f ca="1">IF($C$4="", SUMIFS('무신사 메타 광고'!$K:$K, '무신사 메타 광고'!$D:$D, $B64), SUMIFS('무신사 메타 광고'!$K:$K,'무신사 메타 광고'!$I:$I,$C$4,'무신사 메타 광고'!D:D,$B64))</f>
        <v>17429</v>
      </c>
      <c r="H64" s="30">
        <f ca="1">IF($C$4="", SUMIFS('무신사 메타 광고'!$Q:$Q, '무신사 메타 광고'!$D:$D, $B64), SUMIFS('무신사 메타 광고'!$Q:$Q,'무신사 메타 광고'!$I:$I,$C$4,'무신사 메타 광고'!D:D,$B64))</f>
        <v>564</v>
      </c>
      <c r="I64" s="30">
        <f ca="1">IF($C$4="", SUMIFS('무신사 메타 광고'!$U:$U, '무신사 메타 광고'!$D:$D, $B64), SUMIFS('무신사 메타 광고'!$U:$U,'무신사 메타 광고'!$I:$I,$C$4,'무신사 메타 광고'!D:D,$B64))</f>
        <v>11</v>
      </c>
      <c r="J64" s="11">
        <f t="shared" ca="1" si="1"/>
        <v>1.9503546099290781E-2</v>
      </c>
      <c r="K64" s="11">
        <f t="shared" ca="1" si="2"/>
        <v>3.2359860003442535E-2</v>
      </c>
      <c r="L64" s="12">
        <f t="shared" ca="1" si="8"/>
        <v>4.4842439337866843E-2</v>
      </c>
      <c r="N64" s="10">
        <f ca="1">IF($C$4="", SUMIFS('무신사 메타 광고'!$X:$X, '무신사 메타 광고'!$D:$D, $B64),SUMIFS('무신사 메타 광고'!$X:$X,'무신사 메타 광고'!I:I,$C$4,'무신사 메타 광고'!D:D,$B64))</f>
        <v>12461100</v>
      </c>
      <c r="O64" s="11">
        <f t="shared" ca="1" si="3"/>
        <v>0.92633809099018738</v>
      </c>
      <c r="R64" s="13"/>
      <c r="S64" s="31">
        <f>IF($S$4="", SUMIFS('무신사 메타 광고'!$L:$L, '무신사 메타 광고'!$C:$C, $R64),SUMIFS('무신사 메타 광고'!$L:$L,'무신사 메타 광고'!$I:$I,$S$4,'무신사 메타 광고'!$C:$C,$R64))</f>
        <v>0</v>
      </c>
      <c r="T64" s="31">
        <f>IF($S$4="", SUMIFS('무신사 메타 광고'!$V:$V, '무신사 메타 광고'!$C:$C, $R64),SUMIFS('무신사 메타 광고'!$V:$V,'무신사 메타 광고'!$I:$I,$S$4,'무신사 메타 광고'!$C:$C,$R64))</f>
        <v>0</v>
      </c>
      <c r="U64" s="11">
        <f t="shared" si="4"/>
        <v>0</v>
      </c>
      <c r="V64" s="12" t="str">
        <f t="shared" si="9"/>
        <v xml:space="preserve"> </v>
      </c>
      <c r="W64" s="32">
        <f>IF($S$4="", SUMIFS('무신사 메타 광고'!$K:$K, '무신사 메타 광고'!$C:$C, $R64),SUMIFS('무신사 메타 광고'!$K:$K,'무신사 메타 광고'!$I:$I,$S$4,'무신사 메타 광고'!$C:$C,$R64))</f>
        <v>0</v>
      </c>
      <c r="X64" s="32">
        <f>IF($S$4="", SUMIFS('무신사 메타 광고'!$N:$N, '무신사 메타 광고'!$C:$C, $R64),SUMIFS('무신사 메타 광고'!$N:$N,'무신사 메타 광고'!$I:$I,$S$4,'무신사 메타 광고'!$C:$C,$R64))</f>
        <v>0</v>
      </c>
      <c r="Y64" s="11">
        <f t="shared" si="5"/>
        <v>0</v>
      </c>
      <c r="Z64" s="12" t="str">
        <f t="shared" si="10"/>
        <v xml:space="preserve"> </v>
      </c>
      <c r="AB64" s="10">
        <f>IF($S$4="", SUMIFS('무신사 메타 광고'!$X:$X, '무신사 메타 광고'!$C:$C, $R64),SUMIFS('무신사 메타 광고'!$X:$X,'무신사 메타 광고'!$I:$I,$S$4,'무신사 메타 광고'!$C:$C,$R64))</f>
        <v>0</v>
      </c>
      <c r="AC64" s="11">
        <f t="shared" si="6"/>
        <v>0</v>
      </c>
    </row>
    <row r="65" spans="2:29">
      <c r="B65" s="9">
        <f ca="1">IFERROR(__xludf.DUMMYFUNCTION("""COMPUTED_VALUE"""),46169)</f>
        <v>46169</v>
      </c>
      <c r="C65" s="29">
        <f ca="1">IF($C$4="", SUMIFS('무신사 메타 광고'!$L:$L, '무신사 메타 광고'!$D:$D, $B65), SUMIFS('무신사 메타 광고'!$L:$L, '무신사 메타 광고'!$I:$I, $C$4, '무신사 메타 광고'!$D:$D, $B65))</f>
        <v>57875</v>
      </c>
      <c r="D65" s="29">
        <f ca="1">IF($C$4="", SUMIFS('무신사 메타 광고'!$V:$V,#REF!, $B65), SUMIFS('무신사 메타 광고'!$V:$V,'무신사 메타 광고'!$I:$I,$C$4,'무신사 메타 광고'!$D:$D,$B65))</f>
        <v>1052550</v>
      </c>
      <c r="E65" s="11">
        <f t="shared" ca="1" si="0"/>
        <v>18.186609071274297</v>
      </c>
      <c r="F65" s="12">
        <f t="shared" ca="1" si="7"/>
        <v>7.082401822023178E-2</v>
      </c>
      <c r="G65" s="30">
        <f ca="1">IF($C$4="", SUMIFS('무신사 메타 광고'!$K:$K, '무신사 메타 광고'!$D:$D, $B65), SUMIFS('무신사 메타 광고'!$K:$K,'무신사 메타 광고'!$I:$I,$C$4,'무신사 메타 광고'!D:D,$B65))</f>
        <v>16232</v>
      </c>
      <c r="H65" s="30">
        <f ca="1">IF($C$4="", SUMIFS('무신사 메타 광고'!$Q:$Q, '무신사 메타 광고'!$D:$D, $B65), SUMIFS('무신사 메타 광고'!$Q:$Q,'무신사 메타 광고'!$I:$I,$C$4,'무신사 메타 광고'!D:D,$B65))</f>
        <v>538</v>
      </c>
      <c r="I65" s="30">
        <f ca="1">IF($C$4="", SUMIFS('무신사 메타 광고'!$U:$U, '무신사 메타 광고'!$D:$D, $B65), SUMIFS('무신사 메타 광고'!$U:$U,'무신사 메타 광고'!$I:$I,$C$4,'무신사 메타 광고'!D:D,$B65))</f>
        <v>11</v>
      </c>
      <c r="J65" s="11">
        <f t="shared" ca="1" si="1"/>
        <v>2.0446096654275093E-2</v>
      </c>
      <c r="K65" s="11">
        <f t="shared" ca="1" si="2"/>
        <v>3.3144406111384916E-2</v>
      </c>
      <c r="L65" s="12">
        <f t="shared" ca="1" si="8"/>
        <v>2.4244422190297456E-2</v>
      </c>
      <c r="N65" s="10">
        <f ca="1">IF($C$4="", SUMIFS('무신사 메타 광고'!$X:$X, '무신사 메타 광고'!$D:$D, $B65),SUMIFS('무신사 메타 광고'!$X:$X,'무신사 메타 광고'!I:I,$C$4,'무신사 메타 광고'!D:D,$B65))</f>
        <v>7718550</v>
      </c>
      <c r="O65" s="11">
        <f t="shared" ca="1" si="3"/>
        <v>0.87999794780586238</v>
      </c>
      <c r="R65" s="13"/>
      <c r="S65" s="31">
        <f>IF($S$4="", SUMIFS('무신사 메타 광고'!$L:$L, '무신사 메타 광고'!$C:$C, $R65),SUMIFS('무신사 메타 광고'!$L:$L,'무신사 메타 광고'!$I:$I,$S$4,'무신사 메타 광고'!$C:$C,$R65))</f>
        <v>0</v>
      </c>
      <c r="T65" s="31">
        <f>IF($S$4="", SUMIFS('무신사 메타 광고'!$V:$V, '무신사 메타 광고'!$C:$C, $R65),SUMIFS('무신사 메타 광고'!$V:$V,'무신사 메타 광고'!$I:$I,$S$4,'무신사 메타 광고'!$C:$C,$R65))</f>
        <v>0</v>
      </c>
      <c r="U65" s="11">
        <f t="shared" si="4"/>
        <v>0</v>
      </c>
      <c r="V65" s="12" t="str">
        <f t="shared" si="9"/>
        <v xml:space="preserve"> </v>
      </c>
      <c r="W65" s="32">
        <f>IF($S$4="", SUMIFS('무신사 메타 광고'!$K:$K, '무신사 메타 광고'!$C:$C, $R65),SUMIFS('무신사 메타 광고'!$K:$K,'무신사 메타 광고'!$I:$I,$S$4,'무신사 메타 광고'!$C:$C,$R65))</f>
        <v>0</v>
      </c>
      <c r="X65" s="32">
        <f>IF($S$4="", SUMIFS('무신사 메타 광고'!$N:$N, '무신사 메타 광고'!$C:$C, $R65),SUMIFS('무신사 메타 광고'!$N:$N,'무신사 메타 광고'!$I:$I,$S$4,'무신사 메타 광고'!$C:$C,$R65))</f>
        <v>0</v>
      </c>
      <c r="Y65" s="11">
        <f t="shared" si="5"/>
        <v>0</v>
      </c>
      <c r="Z65" s="12" t="str">
        <f t="shared" si="10"/>
        <v xml:space="preserve"> </v>
      </c>
      <c r="AB65" s="10">
        <f>IF($S$4="", SUMIFS('무신사 메타 광고'!$X:$X, '무신사 메타 광고'!$C:$C, $R65),SUMIFS('무신사 메타 광고'!$X:$X,'무신사 메타 광고'!$I:$I,$S$4,'무신사 메타 광고'!$C:$C,$R65))</f>
        <v>0</v>
      </c>
      <c r="AC65" s="11">
        <f t="shared" si="6"/>
        <v>0</v>
      </c>
    </row>
    <row r="66" spans="2:29">
      <c r="B66" s="9">
        <f ca="1">IFERROR(__xludf.DUMMYFUNCTION("""COMPUTED_VALUE"""),46170)</f>
        <v>46170</v>
      </c>
      <c r="C66" s="29">
        <f ca="1">IF($C$4="", SUMIFS('무신사 메타 광고'!$L:$L, '무신사 메타 광고'!$D:$D, $B66), SUMIFS('무신사 메타 광고'!$L:$L, '무신사 메타 광고'!$I:$I, $C$4, '무신사 메타 광고'!$D:$D, $B66))</f>
        <v>57790</v>
      </c>
      <c r="D66" s="29">
        <f ca="1">IF($C$4="", SUMIFS('무신사 메타 광고'!$V:$V,#REF!, $B66), SUMIFS('무신사 메타 광고'!$V:$V,'무신사 메타 광고'!$I:$I,$C$4,'무신사 메타 광고'!$D:$D,$B66))</f>
        <v>699550</v>
      </c>
      <c r="E66" s="11">
        <f t="shared" ca="1" si="0"/>
        <v>12.105035473265271</v>
      </c>
      <c r="F66" s="12">
        <f t="shared" ca="1" si="7"/>
        <v>-0.33439843426418925</v>
      </c>
      <c r="G66" s="30">
        <f ca="1">IF($C$4="", SUMIFS('무신사 메타 광고'!$K:$K, '무신사 메타 광고'!$D:$D, $B66), SUMIFS('무신사 메타 광고'!$K:$K,'무신사 메타 광고'!$I:$I,$C$4,'무신사 메타 광고'!D:D,$B66))</f>
        <v>16228</v>
      </c>
      <c r="H66" s="30">
        <f ca="1">IF($C$4="", SUMIFS('무신사 메타 광고'!$Q:$Q, '무신사 메타 광고'!$D:$D, $B66), SUMIFS('무신사 메타 광고'!$Q:$Q,'무신사 메타 광고'!$I:$I,$C$4,'무신사 메타 광고'!D:D,$B66))</f>
        <v>510</v>
      </c>
      <c r="I66" s="30">
        <f ca="1">IF($C$4="", SUMIFS('무신사 메타 광고'!$U:$U, '무신사 메타 광고'!$D:$D, $B66), SUMIFS('무신사 메타 광고'!$U:$U,'무신사 메타 광고'!$I:$I,$C$4,'무신사 메타 광고'!D:D,$B66))</f>
        <v>8</v>
      </c>
      <c r="J66" s="11">
        <f t="shared" ca="1" si="1"/>
        <v>1.5686274509803921E-2</v>
      </c>
      <c r="K66" s="11">
        <f t="shared" ca="1" si="2"/>
        <v>3.142716292827212E-2</v>
      </c>
      <c r="L66" s="12">
        <f t="shared" ca="1" si="8"/>
        <v>-5.1810950461499826E-2</v>
      </c>
      <c r="N66" s="10">
        <f ca="1">IF($C$4="", SUMIFS('무신사 메타 광고'!$X:$X, '무신사 메타 광고'!$D:$D, $B66),SUMIFS('무신사 메타 광고'!$X:$X,'무신사 메타 광고'!I:I,$C$4,'무신사 메타 광고'!D:D,$B66))</f>
        <v>6548150</v>
      </c>
      <c r="O66" s="11">
        <f t="shared" ca="1" si="3"/>
        <v>0.90347972460228765</v>
      </c>
      <c r="R66" s="13"/>
      <c r="S66" s="31">
        <f>IF($S$4="", SUMIFS('무신사 메타 광고'!$L:$L, '무신사 메타 광고'!$C:$C, $R66),SUMIFS('무신사 메타 광고'!$L:$L,'무신사 메타 광고'!$I:$I,$S$4,'무신사 메타 광고'!$C:$C,$R66))</f>
        <v>0</v>
      </c>
      <c r="T66" s="31">
        <f>IF($S$4="", SUMIFS('무신사 메타 광고'!$V:$V, '무신사 메타 광고'!$C:$C, $R66),SUMIFS('무신사 메타 광고'!$V:$V,'무신사 메타 광고'!$I:$I,$S$4,'무신사 메타 광고'!$C:$C,$R66))</f>
        <v>0</v>
      </c>
      <c r="U66" s="11">
        <f t="shared" si="4"/>
        <v>0</v>
      </c>
      <c r="V66" s="12" t="str">
        <f t="shared" si="9"/>
        <v xml:space="preserve"> </v>
      </c>
      <c r="W66" s="32">
        <f>IF($S$4="", SUMIFS('무신사 메타 광고'!$K:$K, '무신사 메타 광고'!$C:$C, $R66),SUMIFS('무신사 메타 광고'!$K:$K,'무신사 메타 광고'!$I:$I,$S$4,'무신사 메타 광고'!$C:$C,$R66))</f>
        <v>0</v>
      </c>
      <c r="X66" s="32">
        <f>IF($S$4="", SUMIFS('무신사 메타 광고'!$N:$N, '무신사 메타 광고'!$C:$C, $R66),SUMIFS('무신사 메타 광고'!$N:$N,'무신사 메타 광고'!$I:$I,$S$4,'무신사 메타 광고'!$C:$C,$R66))</f>
        <v>0</v>
      </c>
      <c r="Y66" s="11">
        <f t="shared" si="5"/>
        <v>0</v>
      </c>
      <c r="Z66" s="12" t="str">
        <f t="shared" si="10"/>
        <v xml:space="preserve"> </v>
      </c>
      <c r="AB66" s="10">
        <f>IF($S$4="", SUMIFS('무신사 메타 광고'!$X:$X, '무신사 메타 광고'!$C:$C, $R66),SUMIFS('무신사 메타 광고'!$X:$X,'무신사 메타 광고'!$I:$I,$S$4,'무신사 메타 광고'!$C:$C,$R66))</f>
        <v>0</v>
      </c>
      <c r="AC66" s="11">
        <f t="shared" si="6"/>
        <v>0</v>
      </c>
    </row>
    <row r="67" spans="2:29">
      <c r="B67" s="9">
        <f ca="1">IFERROR(__xludf.DUMMYFUNCTION("""COMPUTED_VALUE"""),46171)</f>
        <v>46171</v>
      </c>
      <c r="C67" s="29">
        <f ca="1">IF($C$4="", SUMIFS('무신사 메타 광고'!$L:$L, '무신사 메타 광고'!$D:$D, $B67), SUMIFS('무신사 메타 광고'!$L:$L, '무신사 메타 광고'!$I:$I, $C$4, '무신사 메타 광고'!$D:$D, $B67))</f>
        <v>60071</v>
      </c>
      <c r="D67" s="29">
        <f ca="1">IF($C$4="", SUMIFS('무신사 메타 광고'!$V:$V,#REF!, $B67), SUMIFS('무신사 메타 광고'!$V:$V,'무신사 메타 광고'!$I:$I,$C$4,'무신사 메타 광고'!$D:$D,$B67))</f>
        <v>666200</v>
      </c>
      <c r="E67" s="11">
        <f t="shared" ca="1" si="0"/>
        <v>11.090209918263389</v>
      </c>
      <c r="F67" s="12">
        <f t="shared" ca="1" si="7"/>
        <v>-8.3834992242954473E-2</v>
      </c>
      <c r="G67" s="30">
        <f ca="1">IF($C$4="", SUMIFS('무신사 메타 광고'!$K:$K, '무신사 메타 광고'!$D:$D, $B67), SUMIFS('무신사 메타 광고'!$K:$K,'무신사 메타 광고'!$I:$I,$C$4,'무신사 메타 광고'!D:D,$B67))</f>
        <v>16034</v>
      </c>
      <c r="H67" s="30">
        <f ca="1">IF($C$4="", SUMIFS('무신사 메타 광고'!$Q:$Q, '무신사 메타 광고'!$D:$D, $B67), SUMIFS('무신사 메타 광고'!$Q:$Q,'무신사 메타 광고'!$I:$I,$C$4,'무신사 메타 광고'!D:D,$B67))</f>
        <v>516</v>
      </c>
      <c r="I67" s="30">
        <f ca="1">IF($C$4="", SUMIFS('무신사 메타 광고'!$U:$U, '무신사 메타 광고'!$D:$D, $B67), SUMIFS('무신사 메타 광고'!$U:$U,'무신사 메타 광고'!$I:$I,$C$4,'무신사 메타 광고'!D:D,$B67))</f>
        <v>6</v>
      </c>
      <c r="J67" s="11">
        <f t="shared" ca="1" si="1"/>
        <v>1.1627906976744186E-2</v>
      </c>
      <c r="K67" s="11">
        <f t="shared" ca="1" si="2"/>
        <v>3.2181614070101033E-2</v>
      </c>
      <c r="L67" s="12">
        <f t="shared" ca="1" si="8"/>
        <v>2.4006339469803135E-2</v>
      </c>
      <c r="N67" s="10">
        <f ca="1">IF($C$4="", SUMIFS('무신사 메타 광고'!$X:$X, '무신사 메타 광고'!$D:$D, $B67),SUMIFS('무신사 메타 광고'!$X:$X,'무신사 메타 광고'!I:I,$C$4,'무신사 메타 광고'!D:D,$B67))</f>
        <v>4947790</v>
      </c>
      <c r="O67" s="11">
        <f t="shared" ca="1" si="3"/>
        <v>0.88133217194900593</v>
      </c>
      <c r="R67" s="13"/>
      <c r="S67" s="31">
        <f>IF($S$4="", SUMIFS('무신사 메타 광고'!$L:$L, '무신사 메타 광고'!$C:$C, $R67),SUMIFS('무신사 메타 광고'!$L:$L,'무신사 메타 광고'!$I:$I,$S$4,'무신사 메타 광고'!$C:$C,$R67))</f>
        <v>0</v>
      </c>
      <c r="T67" s="31">
        <f>IF($S$4="", SUMIFS('무신사 메타 광고'!$V:$V, '무신사 메타 광고'!$C:$C, $R67),SUMIFS('무신사 메타 광고'!$V:$V,'무신사 메타 광고'!$I:$I,$S$4,'무신사 메타 광고'!$C:$C,$R67))</f>
        <v>0</v>
      </c>
      <c r="U67" s="11">
        <f t="shared" si="4"/>
        <v>0</v>
      </c>
      <c r="V67" s="12" t="str">
        <f t="shared" si="9"/>
        <v xml:space="preserve"> </v>
      </c>
      <c r="W67" s="32">
        <f>IF($S$4="", SUMIFS('무신사 메타 광고'!$K:$K, '무신사 메타 광고'!$C:$C, $R67),SUMIFS('무신사 메타 광고'!$K:$K,'무신사 메타 광고'!$I:$I,$S$4,'무신사 메타 광고'!$C:$C,$R67))</f>
        <v>0</v>
      </c>
      <c r="X67" s="32">
        <f>IF($S$4="", SUMIFS('무신사 메타 광고'!$N:$N, '무신사 메타 광고'!$C:$C, $R67),SUMIFS('무신사 메타 광고'!$N:$N,'무신사 메타 광고'!$I:$I,$S$4,'무신사 메타 광고'!$C:$C,$R67))</f>
        <v>0</v>
      </c>
      <c r="Y67" s="11">
        <f t="shared" si="5"/>
        <v>0</v>
      </c>
      <c r="Z67" s="12" t="str">
        <f t="shared" si="10"/>
        <v xml:space="preserve"> </v>
      </c>
      <c r="AB67" s="10">
        <f>IF($S$4="", SUMIFS('무신사 메타 광고'!$X:$X, '무신사 메타 광고'!$C:$C, $R67),SUMIFS('무신사 메타 광고'!$X:$X,'무신사 메타 광고'!$I:$I,$S$4,'무신사 메타 광고'!$C:$C,$R67))</f>
        <v>0</v>
      </c>
      <c r="AC67" s="11">
        <f t="shared" si="6"/>
        <v>0</v>
      </c>
    </row>
    <row r="68" spans="2:29">
      <c r="B68" s="9">
        <f ca="1">IFERROR(__xludf.DUMMYFUNCTION("""COMPUTED_VALUE"""),46172)</f>
        <v>46172</v>
      </c>
      <c r="C68" s="29">
        <f ca="1">IF($C$4="", SUMIFS('무신사 메타 광고'!$L:$L, '무신사 메타 광고'!$D:$D, $B68), SUMIFS('무신사 메타 광고'!$L:$L, '무신사 메타 광고'!$I:$I, $C$4, '무신사 메타 광고'!$D:$D, $B68))</f>
        <v>57288</v>
      </c>
      <c r="D68" s="29">
        <f ca="1">IF($C$4="", SUMIFS('무신사 메타 광고'!$V:$V,#REF!, $B68), SUMIFS('무신사 메타 광고'!$V:$V,'무신사 메타 광고'!$I:$I,$C$4,'무신사 메타 광고'!$D:$D,$B68))</f>
        <v>802300</v>
      </c>
      <c r="E68" s="11">
        <f t="shared" ca="1" si="0"/>
        <v>14.004678117581344</v>
      </c>
      <c r="F68" s="12">
        <f t="shared" ca="1" si="7"/>
        <v>0.26279648634228292</v>
      </c>
      <c r="G68" s="30">
        <f ca="1">IF($C$4="", SUMIFS('무신사 메타 광고'!$K:$K, '무신사 메타 광고'!$D:$D, $B68), SUMIFS('무신사 메타 광고'!$K:$K,'무신사 메타 광고'!$I:$I,$C$4,'무신사 메타 광고'!D:D,$B68))</f>
        <v>16019</v>
      </c>
      <c r="H68" s="30">
        <f ca="1">IF($C$4="", SUMIFS('무신사 메타 광고'!$Q:$Q, '무신사 메타 광고'!$D:$D, $B68), SUMIFS('무신사 메타 광고'!$Q:$Q,'무신사 메타 광고'!$I:$I,$C$4,'무신사 메타 광고'!D:D,$B68))</f>
        <v>520</v>
      </c>
      <c r="I68" s="30">
        <f ca="1">IF($C$4="", SUMIFS('무신사 메타 광고'!$U:$U, '무신사 메타 광고'!$D:$D, $B68), SUMIFS('무신사 메타 광고'!$U:$U,'무신사 메타 광고'!$I:$I,$C$4,'무신사 메타 광고'!D:D,$B68))</f>
        <v>8</v>
      </c>
      <c r="J68" s="11">
        <f t="shared" ca="1" si="1"/>
        <v>1.5384615384615385E-2</v>
      </c>
      <c r="K68" s="11">
        <f t="shared" ca="1" si="2"/>
        <v>3.2461452025719456E-2</v>
      </c>
      <c r="L68" s="12">
        <f t="shared" ca="1" si="8"/>
        <v>8.6955848457088963E-3</v>
      </c>
      <c r="N68" s="10">
        <f ca="1">IF($C$4="", SUMIFS('무신사 메타 광고'!$X:$X, '무신사 메타 광고'!$D:$D, $B68),SUMIFS('무신사 메타 광고'!$X:$X,'무신사 메타 광고'!I:I,$C$4,'무신사 메타 광고'!D:D,$B68))</f>
        <v>9601400</v>
      </c>
      <c r="O68" s="11">
        <f t="shared" ca="1" si="3"/>
        <v>0.92288320501360088</v>
      </c>
      <c r="R68" s="13"/>
      <c r="S68" s="31">
        <f>IF($S$4="", SUMIFS('무신사 메타 광고'!$L:$L, '무신사 메타 광고'!$C:$C, $R68),SUMIFS('무신사 메타 광고'!$L:$L,'무신사 메타 광고'!$I:$I,$S$4,'무신사 메타 광고'!$C:$C,$R68))</f>
        <v>0</v>
      </c>
      <c r="T68" s="31">
        <f>IF($S$4="", SUMIFS('무신사 메타 광고'!$V:$V, '무신사 메타 광고'!$C:$C, $R68),SUMIFS('무신사 메타 광고'!$V:$V,'무신사 메타 광고'!$I:$I,$S$4,'무신사 메타 광고'!$C:$C,$R68))</f>
        <v>0</v>
      </c>
      <c r="U68" s="11">
        <f t="shared" si="4"/>
        <v>0</v>
      </c>
      <c r="V68" s="12" t="str">
        <f t="shared" si="9"/>
        <v xml:space="preserve"> </v>
      </c>
      <c r="W68" s="32">
        <f>IF($S$4="", SUMIFS('무신사 메타 광고'!$K:$K, '무신사 메타 광고'!$C:$C, $R68),SUMIFS('무신사 메타 광고'!$K:$K,'무신사 메타 광고'!$I:$I,$S$4,'무신사 메타 광고'!$C:$C,$R68))</f>
        <v>0</v>
      </c>
      <c r="X68" s="32">
        <f>IF($S$4="", SUMIFS('무신사 메타 광고'!$N:$N, '무신사 메타 광고'!$C:$C, $R68),SUMIFS('무신사 메타 광고'!$N:$N,'무신사 메타 광고'!$I:$I,$S$4,'무신사 메타 광고'!$C:$C,$R68))</f>
        <v>0</v>
      </c>
      <c r="Y68" s="11">
        <f t="shared" si="5"/>
        <v>0</v>
      </c>
      <c r="Z68" s="12" t="str">
        <f t="shared" si="10"/>
        <v xml:space="preserve"> </v>
      </c>
      <c r="AB68" s="10">
        <f>IF($S$4="", SUMIFS('무신사 메타 광고'!$X:$X, '무신사 메타 광고'!$C:$C, $R68),SUMIFS('무신사 메타 광고'!$X:$X,'무신사 메타 광고'!$I:$I,$S$4,'무신사 메타 광고'!$C:$C,$R68))</f>
        <v>0</v>
      </c>
      <c r="AC68" s="11">
        <f t="shared" si="6"/>
        <v>0</v>
      </c>
    </row>
    <row r="69" spans="2:29">
      <c r="B69" s="9">
        <f ca="1">IFERROR(__xludf.DUMMYFUNCTION("""COMPUTED_VALUE"""),46173)</f>
        <v>46173</v>
      </c>
      <c r="C69" s="29">
        <f ca="1">IF($C$4="", SUMIFS('무신사 메타 광고'!$L:$L, '무신사 메타 광고'!$D:$D, $B69), SUMIFS('무신사 메타 광고'!$L:$L, '무신사 메타 광고'!$I:$I, $C$4, '무신사 메타 광고'!$D:$D, $B69))</f>
        <v>60216</v>
      </c>
      <c r="D69" s="29">
        <f ca="1">IF($C$4="", SUMIFS('무신사 메타 광고'!$V:$V,#REF!, $B69), SUMIFS('무신사 메타 광고'!$V:$V,'무신사 메타 광고'!$I:$I,$C$4,'무신사 메타 광고'!$D:$D,$B69))</f>
        <v>634300</v>
      </c>
      <c r="E69" s="11">
        <f t="shared" ca="1" si="0"/>
        <v>10.533745184004252</v>
      </c>
      <c r="F69" s="12">
        <f t="shared" ca="1" si="7"/>
        <v>-0.24784096460022992</v>
      </c>
      <c r="G69" s="30">
        <f ca="1">IF($C$4="", SUMIFS('무신사 메타 광고'!$K:$K, '무신사 메타 광고'!$D:$D, $B69), SUMIFS('무신사 메타 광고'!$K:$K,'무신사 메타 광고'!$I:$I,$C$4,'무신사 메타 광고'!D:D,$B69))</f>
        <v>15627</v>
      </c>
      <c r="H69" s="30">
        <f ca="1">IF($C$4="", SUMIFS('무신사 메타 광고'!$Q:$Q, '무신사 메타 광고'!$D:$D, $B69), SUMIFS('무신사 메타 광고'!$Q:$Q,'무신사 메타 광고'!$I:$I,$C$4,'무신사 메타 광고'!D:D,$B69))</f>
        <v>466</v>
      </c>
      <c r="I69" s="30">
        <f ca="1">IF($C$4="", SUMIFS('무신사 메타 광고'!$U:$U, '무신사 메타 광고'!$D:$D, $B69), SUMIFS('무신사 메타 광고'!$U:$U,'무신사 메타 광고'!$I:$I,$C$4,'무신사 메타 광고'!D:D,$B69))</f>
        <v>5</v>
      </c>
      <c r="J69" s="11">
        <f t="shared" ca="1" si="1"/>
        <v>1.0729613733905579E-2</v>
      </c>
      <c r="K69" s="11">
        <f t="shared" ca="1" si="2"/>
        <v>2.9820183016573878E-2</v>
      </c>
      <c r="L69" s="12">
        <f t="shared" ca="1" si="8"/>
        <v>-8.1366323572121202E-2</v>
      </c>
      <c r="N69" s="10">
        <f ca="1">IF($C$4="", SUMIFS('무신사 메타 광고'!$X:$X, '무신사 메타 광고'!$D:$D, $B69),SUMIFS('무신사 메타 광고'!$X:$X,'무신사 메타 광고'!I:I,$C$4,'무신사 메타 광고'!D:D,$B69))</f>
        <v>12197150</v>
      </c>
      <c r="O69" s="11">
        <f t="shared" ca="1" si="3"/>
        <v>0.95056677148724422</v>
      </c>
      <c r="R69" s="13"/>
      <c r="S69" s="31">
        <f>IF($S$4="", SUMIFS('무신사 메타 광고'!$L:$L, '무신사 메타 광고'!$C:$C, $R69),SUMIFS('무신사 메타 광고'!$L:$L,'무신사 메타 광고'!$I:$I,$S$4,'무신사 메타 광고'!$C:$C,$R69))</f>
        <v>0</v>
      </c>
      <c r="T69" s="31">
        <f>IF($S$4="", SUMIFS('무신사 메타 광고'!$V:$V, '무신사 메타 광고'!$C:$C, $R69),SUMIFS('무신사 메타 광고'!$V:$V,'무신사 메타 광고'!$I:$I,$S$4,'무신사 메타 광고'!$C:$C,$R69))</f>
        <v>0</v>
      </c>
      <c r="U69" s="11">
        <f t="shared" si="4"/>
        <v>0</v>
      </c>
      <c r="V69" s="12" t="str">
        <f t="shared" si="9"/>
        <v xml:space="preserve"> </v>
      </c>
      <c r="W69" s="32">
        <f>IF($S$4="", SUMIFS('무신사 메타 광고'!$K:$K, '무신사 메타 광고'!$C:$C, $R69),SUMIFS('무신사 메타 광고'!$K:$K,'무신사 메타 광고'!$I:$I,$S$4,'무신사 메타 광고'!$C:$C,$R69))</f>
        <v>0</v>
      </c>
      <c r="X69" s="32">
        <f>IF($S$4="", SUMIFS('무신사 메타 광고'!$N:$N, '무신사 메타 광고'!$C:$C, $R69),SUMIFS('무신사 메타 광고'!$N:$N,'무신사 메타 광고'!$I:$I,$S$4,'무신사 메타 광고'!$C:$C,$R69))</f>
        <v>0</v>
      </c>
      <c r="Y69" s="11">
        <f t="shared" si="5"/>
        <v>0</v>
      </c>
      <c r="Z69" s="12" t="str">
        <f t="shared" si="10"/>
        <v xml:space="preserve"> </v>
      </c>
      <c r="AB69" s="10">
        <f>IF($S$4="", SUMIFS('무신사 메타 광고'!$X:$X, '무신사 메타 광고'!$C:$C, $R69),SUMIFS('무신사 메타 광고'!$X:$X,'무신사 메타 광고'!$I:$I,$S$4,'무신사 메타 광고'!$C:$C,$R69))</f>
        <v>0</v>
      </c>
      <c r="AC69" s="11">
        <f t="shared" si="6"/>
        <v>0</v>
      </c>
    </row>
    <row r="70" spans="2:29">
      <c r="B70" s="9">
        <f ca="1">IFERROR(__xludf.DUMMYFUNCTION("""COMPUTED_VALUE"""),46174)</f>
        <v>46174</v>
      </c>
      <c r="C70" s="29">
        <f ca="1">IF($C$4="", SUMIFS('무신사 메타 광고'!$L:$L, '무신사 메타 광고'!$D:$D, $B70), SUMIFS('무신사 메타 광고'!$L:$L, '무신사 메타 광고'!$I:$I, $C$4, '무신사 메타 광고'!$D:$D, $B70))</f>
        <v>60707</v>
      </c>
      <c r="D70" s="29">
        <f ca="1">IF($C$4="", SUMIFS('무신사 메타 광고'!$V:$V,#REF!, $B70), SUMIFS('무신사 메타 광고'!$V:$V,'무신사 메타 광고'!$I:$I,$C$4,'무신사 메타 광고'!$D:$D,$B70))</f>
        <v>2069791</v>
      </c>
      <c r="E70" s="11">
        <f t="shared" ca="1" si="0"/>
        <v>34.094766666117579</v>
      </c>
      <c r="F70" s="12">
        <f t="shared" ca="1" si="7"/>
        <v>2.2367183817861203</v>
      </c>
      <c r="G70" s="30">
        <f ca="1">IF($C$4="", SUMIFS('무신사 메타 광고'!$K:$K, '무신사 메타 광고'!$D:$D, $B70), SUMIFS('무신사 메타 광고'!$K:$K,'무신사 메타 광고'!$I:$I,$C$4,'무신사 메타 광고'!D:D,$B70))</f>
        <v>14493</v>
      </c>
      <c r="H70" s="30">
        <f ca="1">IF($C$4="", SUMIFS('무신사 메타 광고'!$Q:$Q, '무신사 메타 광고'!$D:$D, $B70), SUMIFS('무신사 메타 광고'!$Q:$Q,'무신사 메타 광고'!$I:$I,$C$4,'무신사 메타 광고'!D:D,$B70))</f>
        <v>434</v>
      </c>
      <c r="I70" s="30">
        <f ca="1">IF($C$4="", SUMIFS('무신사 메타 광고'!$U:$U, '무신사 메타 광고'!$D:$D, $B70), SUMIFS('무신사 메타 광고'!$U:$U,'무신사 메타 광고'!$I:$I,$C$4,'무신사 메타 광고'!D:D,$B70))</f>
        <v>21</v>
      </c>
      <c r="J70" s="11">
        <f t="shared" ca="1" si="1"/>
        <v>4.8387096774193547E-2</v>
      </c>
      <c r="K70" s="11">
        <f t="shared" ca="1" si="2"/>
        <v>2.9945490926654248E-2</v>
      </c>
      <c r="L70" s="12">
        <f t="shared" ca="1" si="8"/>
        <v>4.202117405205894E-3</v>
      </c>
      <c r="N70" s="10">
        <f ca="1">IF($C$4="", SUMIFS('무신사 메타 광고'!$X:$X, '무신사 메타 광고'!$D:$D, $B70),SUMIFS('무신사 메타 광고'!$X:$X,'무신사 메타 광고'!I:I,$C$4,'무신사 메타 광고'!D:D,$B70))</f>
        <v>10671450</v>
      </c>
      <c r="O70" s="11">
        <f t="shared" ca="1" si="3"/>
        <v>0.83755185228817197</v>
      </c>
      <c r="R70" s="13"/>
      <c r="S70" s="31">
        <f>IF($S$4="", SUMIFS('무신사 메타 광고'!$L:$L, '무신사 메타 광고'!$C:$C, $R70),SUMIFS('무신사 메타 광고'!$L:$L,'무신사 메타 광고'!$I:$I,$S$4,'무신사 메타 광고'!$C:$C,$R70))</f>
        <v>0</v>
      </c>
      <c r="T70" s="31">
        <f>IF($S$4="", SUMIFS('무신사 메타 광고'!$V:$V, '무신사 메타 광고'!$C:$C, $R70),SUMIFS('무신사 메타 광고'!$V:$V,'무신사 메타 광고'!$I:$I,$S$4,'무신사 메타 광고'!$C:$C,$R70))</f>
        <v>0</v>
      </c>
      <c r="U70" s="11">
        <f t="shared" si="4"/>
        <v>0</v>
      </c>
      <c r="V70" s="12" t="str">
        <f t="shared" si="9"/>
        <v xml:space="preserve"> </v>
      </c>
      <c r="W70" s="32">
        <f>IF($S$4="", SUMIFS('무신사 메타 광고'!$K:$K, '무신사 메타 광고'!$C:$C, $R70),SUMIFS('무신사 메타 광고'!$K:$K,'무신사 메타 광고'!$I:$I,$S$4,'무신사 메타 광고'!$C:$C,$R70))</f>
        <v>0</v>
      </c>
      <c r="X70" s="32">
        <f>IF($S$4="", SUMIFS('무신사 메타 광고'!$N:$N, '무신사 메타 광고'!$C:$C, $R70),SUMIFS('무신사 메타 광고'!$N:$N,'무신사 메타 광고'!$I:$I,$S$4,'무신사 메타 광고'!$C:$C,$R70))</f>
        <v>0</v>
      </c>
      <c r="Y70" s="11">
        <f t="shared" si="5"/>
        <v>0</v>
      </c>
      <c r="Z70" s="12" t="str">
        <f t="shared" si="10"/>
        <v xml:space="preserve"> </v>
      </c>
      <c r="AB70" s="10">
        <f>IF($S$4="", SUMIFS('무신사 메타 광고'!$X:$X, '무신사 메타 광고'!$C:$C, $R70),SUMIFS('무신사 메타 광고'!$X:$X,'무신사 메타 광고'!$I:$I,$S$4,'무신사 메타 광고'!$C:$C,$R70))</f>
        <v>0</v>
      </c>
      <c r="AC70" s="11">
        <f t="shared" si="6"/>
        <v>0</v>
      </c>
    </row>
    <row r="71" spans="2:29">
      <c r="B71" s="9">
        <f ca="1">IFERROR(__xludf.DUMMYFUNCTION("""COMPUTED_VALUE"""),46175)</f>
        <v>46175</v>
      </c>
      <c r="C71" s="29">
        <f ca="1">IF($C$4="", SUMIFS('무신사 메타 광고'!$L:$L, '무신사 메타 광고'!$D:$D, $B71), SUMIFS('무신사 메타 광고'!$L:$L, '무신사 메타 광고'!$I:$I, $C$4, '무신사 메타 광고'!$D:$D, $B71))</f>
        <v>64020</v>
      </c>
      <c r="D71" s="29">
        <f ca="1">IF($C$4="", SUMIFS('무신사 메타 광고'!$V:$V,#REF!, $B71), SUMIFS('무신사 메타 광고'!$V:$V,'무신사 메타 광고'!$I:$I,$C$4,'무신사 메타 광고'!$D:$D,$B71))</f>
        <v>1563100</v>
      </c>
      <c r="E71" s="11">
        <f t="shared" ca="1" si="0"/>
        <v>24.415807560137456</v>
      </c>
      <c r="F71" s="12">
        <f t="shared" ca="1" si="7"/>
        <v>-0.28388401072704217</v>
      </c>
      <c r="G71" s="30">
        <f ca="1">IF($C$4="", SUMIFS('무신사 메타 광고'!$K:$K, '무신사 메타 광고'!$D:$D, $B71), SUMIFS('무신사 메타 광고'!$K:$K,'무신사 메타 광고'!$I:$I,$C$4,'무신사 메타 광고'!D:D,$B71))</f>
        <v>15112</v>
      </c>
      <c r="H71" s="30">
        <f ca="1">IF($C$4="", SUMIFS('무신사 메타 광고'!$Q:$Q, '무신사 메타 광고'!$D:$D, $B71), SUMIFS('무신사 메타 광고'!$Q:$Q,'무신사 메타 광고'!$I:$I,$C$4,'무신사 메타 광고'!D:D,$B71))</f>
        <v>524</v>
      </c>
      <c r="I71" s="30">
        <f ca="1">IF($C$4="", SUMIFS('무신사 메타 광고'!$U:$U, '무신사 메타 광고'!$D:$D, $B71), SUMIFS('무신사 메타 광고'!$U:$U,'무신사 메타 광고'!$I:$I,$C$4,'무신사 메타 광고'!D:D,$B71))</f>
        <v>16</v>
      </c>
      <c r="J71" s="11">
        <f t="shared" ca="1" si="1"/>
        <v>3.0534351145038167E-2</v>
      </c>
      <c r="K71" s="11">
        <f t="shared" ca="1" si="2"/>
        <v>3.4674430915828482E-2</v>
      </c>
      <c r="L71" s="12">
        <f t="shared" ca="1" si="8"/>
        <v>0.1579182655831847</v>
      </c>
      <c r="N71" s="10">
        <f ca="1">IF($C$4="", SUMIFS('무신사 메타 광고'!$X:$X, '무신사 메타 광고'!$D:$D, $B71),SUMIFS('무신사 메타 광고'!$X:$X,'무신사 메타 광고'!I:I,$C$4,'무신사 메타 광고'!D:D,$B71))</f>
        <v>12246300</v>
      </c>
      <c r="O71" s="11">
        <f t="shared" ca="1" si="3"/>
        <v>0.88680898518400508</v>
      </c>
      <c r="R71" s="13"/>
      <c r="S71" s="31">
        <f>IF($S$4="", SUMIFS('무신사 메타 광고'!$L:$L, '무신사 메타 광고'!$C:$C, $R71),SUMIFS('무신사 메타 광고'!$L:$L,'무신사 메타 광고'!$I:$I,$S$4,'무신사 메타 광고'!$C:$C,$R71))</f>
        <v>0</v>
      </c>
      <c r="T71" s="31">
        <f>IF($S$4="", SUMIFS('무신사 메타 광고'!$V:$V, '무신사 메타 광고'!$C:$C, $R71),SUMIFS('무신사 메타 광고'!$V:$V,'무신사 메타 광고'!$I:$I,$S$4,'무신사 메타 광고'!$C:$C,$R71))</f>
        <v>0</v>
      </c>
      <c r="U71" s="11">
        <f t="shared" si="4"/>
        <v>0</v>
      </c>
      <c r="V71" s="12" t="str">
        <f t="shared" si="9"/>
        <v xml:space="preserve"> </v>
      </c>
      <c r="W71" s="32">
        <f>IF($S$4="", SUMIFS('무신사 메타 광고'!$K:$K, '무신사 메타 광고'!$C:$C, $R71),SUMIFS('무신사 메타 광고'!$K:$K,'무신사 메타 광고'!$I:$I,$S$4,'무신사 메타 광고'!$C:$C,$R71))</f>
        <v>0</v>
      </c>
      <c r="X71" s="32">
        <f>IF($S$4="", SUMIFS('무신사 메타 광고'!$N:$N, '무신사 메타 광고'!$C:$C, $R71),SUMIFS('무신사 메타 광고'!$N:$N,'무신사 메타 광고'!$I:$I,$S$4,'무신사 메타 광고'!$C:$C,$R71))</f>
        <v>0</v>
      </c>
      <c r="Y71" s="11">
        <f t="shared" si="5"/>
        <v>0</v>
      </c>
      <c r="Z71" s="12" t="str">
        <f t="shared" si="10"/>
        <v xml:space="preserve"> </v>
      </c>
      <c r="AB71" s="10">
        <f>IF($S$4="", SUMIFS('무신사 메타 광고'!$X:$X, '무신사 메타 광고'!$C:$C, $R71),SUMIFS('무신사 메타 광고'!$X:$X,'무신사 메타 광고'!$I:$I,$S$4,'무신사 메타 광고'!$C:$C,$R71))</f>
        <v>0</v>
      </c>
      <c r="AC71" s="11">
        <f t="shared" si="6"/>
        <v>0</v>
      </c>
    </row>
    <row r="72" spans="2:29">
      <c r="B72" s="9">
        <f ca="1">IFERROR(__xludf.DUMMYFUNCTION("""COMPUTED_VALUE"""),46176)</f>
        <v>46176</v>
      </c>
      <c r="C72" s="29">
        <f ca="1">IF($C$4="", SUMIFS('무신사 메타 광고'!$L:$L, '무신사 메타 광고'!$D:$D, $B72), SUMIFS('무신사 메타 광고'!$L:$L, '무신사 메타 광고'!$I:$I, $C$4, '무신사 메타 광고'!$D:$D, $B72))</f>
        <v>63526</v>
      </c>
      <c r="D72" s="29">
        <f ca="1">IF($C$4="", SUMIFS('무신사 메타 광고'!$V:$V,#REF!, $B72), SUMIFS('무신사 메타 광고'!$V:$V,'무신사 메타 광고'!$I:$I,$C$4,'무신사 메타 광고'!$D:$D,$B72))</f>
        <v>767000</v>
      </c>
      <c r="E72" s="11">
        <f t="shared" ca="1" si="0"/>
        <v>12.073796555740957</v>
      </c>
      <c r="F72" s="12">
        <f t="shared" ca="1" si="7"/>
        <v>-0.50549263930744281</v>
      </c>
      <c r="G72" s="30">
        <f ca="1">IF($C$4="", SUMIFS('무신사 메타 광고'!$K:$K, '무신사 메타 광고'!$D:$D, $B72), SUMIFS('무신사 메타 광고'!$K:$K,'무신사 메타 광고'!$I:$I,$C$4,'무신사 메타 광고'!D:D,$B72))</f>
        <v>15837</v>
      </c>
      <c r="H72" s="30">
        <f ca="1">IF($C$4="", SUMIFS('무신사 메타 광고'!$Q:$Q, '무신사 메타 광고'!$D:$D, $B72), SUMIFS('무신사 메타 광고'!$Q:$Q,'무신사 메타 광고'!$I:$I,$C$4,'무신사 메타 광고'!D:D,$B72))</f>
        <v>459</v>
      </c>
      <c r="I72" s="30">
        <f ca="1">IF($C$4="", SUMIFS('무신사 메타 광고'!$U:$U, '무신사 메타 광고'!$D:$D, $B72), SUMIFS('무신사 메타 광고'!$U:$U,'무신사 메타 광고'!$I:$I,$C$4,'무신사 메타 광고'!D:D,$B72))</f>
        <v>11</v>
      </c>
      <c r="J72" s="11">
        <f t="shared" ca="1" si="1"/>
        <v>2.3965141612200435E-2</v>
      </c>
      <c r="K72" s="11">
        <f t="shared" ca="1" si="2"/>
        <v>2.898276188672097E-2</v>
      </c>
      <c r="L72" s="12">
        <f t="shared" ca="1" si="8"/>
        <v>-0.16414599688525328</v>
      </c>
      <c r="N72" s="10">
        <f ca="1">IF($C$4="", SUMIFS('무신사 메타 광고'!$X:$X, '무신사 메타 광고'!$D:$D, $B72),SUMIFS('무신사 메타 광고'!$X:$X,'무신사 메타 광고'!I:I,$C$4,'무신사 메타 광고'!D:D,$B72))</f>
        <v>9678450</v>
      </c>
      <c r="O72" s="11">
        <f t="shared" ca="1" si="3"/>
        <v>0.92657089929107894</v>
      </c>
      <c r="R72" s="13"/>
      <c r="S72" s="31">
        <f>IF($S$4="", SUMIFS('무신사 메타 광고'!$L:$L, '무신사 메타 광고'!$C:$C, $R72),SUMIFS('무신사 메타 광고'!$L:$L,'무신사 메타 광고'!$I:$I,$S$4,'무신사 메타 광고'!$C:$C,$R72))</f>
        <v>0</v>
      </c>
      <c r="T72" s="31">
        <f>IF($S$4="", SUMIFS('무신사 메타 광고'!$V:$V, '무신사 메타 광고'!$C:$C, $R72),SUMIFS('무신사 메타 광고'!$V:$V,'무신사 메타 광고'!$I:$I,$S$4,'무신사 메타 광고'!$C:$C,$R72))</f>
        <v>0</v>
      </c>
      <c r="U72" s="11">
        <f t="shared" si="4"/>
        <v>0</v>
      </c>
      <c r="V72" s="12" t="str">
        <f t="shared" si="9"/>
        <v xml:space="preserve"> </v>
      </c>
      <c r="W72" s="32">
        <f>IF($S$4="", SUMIFS('무신사 메타 광고'!$K:$K, '무신사 메타 광고'!$C:$C, $R72),SUMIFS('무신사 메타 광고'!$K:$K,'무신사 메타 광고'!$I:$I,$S$4,'무신사 메타 광고'!$C:$C,$R72))</f>
        <v>0</v>
      </c>
      <c r="X72" s="32">
        <f>IF($S$4="", SUMIFS('무신사 메타 광고'!$N:$N, '무신사 메타 광고'!$C:$C, $R72),SUMIFS('무신사 메타 광고'!$N:$N,'무신사 메타 광고'!$I:$I,$S$4,'무신사 메타 광고'!$C:$C,$R72))</f>
        <v>0</v>
      </c>
      <c r="Y72" s="11">
        <f t="shared" si="5"/>
        <v>0</v>
      </c>
      <c r="Z72" s="12" t="str">
        <f t="shared" si="10"/>
        <v xml:space="preserve"> </v>
      </c>
      <c r="AB72" s="10">
        <f>IF($S$4="", SUMIFS('무신사 메타 광고'!$X:$X, '무신사 메타 광고'!$C:$C, $R72),SUMIFS('무신사 메타 광고'!$X:$X,'무신사 메타 광고'!$I:$I,$S$4,'무신사 메타 광고'!$C:$C,$R72))</f>
        <v>0</v>
      </c>
      <c r="AC72" s="11">
        <f t="shared" si="6"/>
        <v>0</v>
      </c>
    </row>
    <row r="73" spans="2:29">
      <c r="B73" s="9">
        <f ca="1">IFERROR(__xludf.DUMMYFUNCTION("""COMPUTED_VALUE"""),46177)</f>
        <v>46177</v>
      </c>
      <c r="C73" s="29">
        <f ca="1">IF($C$4="", SUMIFS('무신사 메타 광고'!$L:$L, '무신사 메타 광고'!$D:$D, $B73), SUMIFS('무신사 메타 광고'!$L:$L, '무신사 메타 광고'!$I:$I, $C$4, '무신사 메타 광고'!$D:$D, $B73))</f>
        <v>55294</v>
      </c>
      <c r="D73" s="29">
        <f ca="1">IF($C$4="", SUMIFS('무신사 메타 광고'!$V:$V,#REF!, $B73), SUMIFS('무신사 메타 광고'!$V:$V,'무신사 메타 광고'!$I:$I,$C$4,'무신사 메타 광고'!$D:$D,$B73))</f>
        <v>1295200</v>
      </c>
      <c r="E73" s="11">
        <f t="shared" ca="1" si="0"/>
        <v>23.423879625275799</v>
      </c>
      <c r="F73" s="12">
        <f t="shared" ca="1" si="7"/>
        <v>0.94005916176697568</v>
      </c>
      <c r="G73" s="30">
        <f ca="1">IF($C$4="", SUMIFS('무신사 메타 광고'!$K:$K, '무신사 메타 광고'!$D:$D, $B73), SUMIFS('무신사 메타 광고'!$K:$K,'무신사 메타 광고'!$I:$I,$C$4,'무신사 메타 광고'!D:D,$B73))</f>
        <v>13581</v>
      </c>
      <c r="H73" s="30">
        <f ca="1">IF($C$4="", SUMIFS('무신사 메타 광고'!$Q:$Q, '무신사 메타 광고'!$D:$D, $B73), SUMIFS('무신사 메타 광고'!$Q:$Q,'무신사 메타 광고'!$I:$I,$C$4,'무신사 메타 광고'!D:D,$B73))</f>
        <v>428</v>
      </c>
      <c r="I73" s="30">
        <f ca="1">IF($C$4="", SUMIFS('무신사 메타 광고'!$U:$U, '무신사 메타 광고'!$D:$D, $B73), SUMIFS('무신사 메타 광고'!$U:$U,'무신사 메타 광고'!$I:$I,$C$4,'무신사 메타 광고'!D:D,$B73))</f>
        <v>11</v>
      </c>
      <c r="J73" s="11">
        <f t="shared" ca="1" si="1"/>
        <v>2.5700934579439252E-2</v>
      </c>
      <c r="K73" s="11">
        <f t="shared" ca="1" si="2"/>
        <v>3.1514616007657759E-2</v>
      </c>
      <c r="L73" s="12">
        <f t="shared" ca="1" si="8"/>
        <v>8.7357241205394162E-2</v>
      </c>
      <c r="N73" s="10">
        <f ca="1">IF($C$4="", SUMIFS('무신사 메타 광고'!$X:$X, '무신사 메타 광고'!$D:$D, $B73),SUMIFS('무신사 메타 광고'!$X:$X,'무신사 메타 광고'!I:I,$C$4,'무신사 메타 광고'!D:D,$B73))</f>
        <v>10606950</v>
      </c>
      <c r="O73" s="11">
        <f t="shared" ca="1" si="3"/>
        <v>0.89117932474384876</v>
      </c>
      <c r="R73" s="9"/>
      <c r="S73" s="31">
        <f>IF($S$4="", SUMIFS('무신사 메타 광고'!$L:$L, '무신사 메타 광고'!$C:$C, $R73),SUMIFS('무신사 메타 광고'!$L:$L,'무신사 메타 광고'!$I:$I,$S$4,'무신사 메타 광고'!$C:$C,$R73))</f>
        <v>0</v>
      </c>
      <c r="T73" s="31">
        <f>IF($S$4="", SUMIFS('무신사 메타 광고'!$V:$V, '무신사 메타 광고'!$C:$C, $R73),SUMIFS('무신사 메타 광고'!$V:$V,'무신사 메타 광고'!$I:$I,$S$4,'무신사 메타 광고'!$C:$C,$R73))</f>
        <v>0</v>
      </c>
      <c r="U73" s="11">
        <f t="shared" si="4"/>
        <v>0</v>
      </c>
      <c r="V73" s="12" t="str">
        <f t="shared" si="9"/>
        <v xml:space="preserve"> </v>
      </c>
      <c r="W73" s="32">
        <f>IF($S$4="", SUMIFS('무신사 메타 광고'!$K:$K, '무신사 메타 광고'!$C:$C, $R73),SUMIFS('무신사 메타 광고'!$K:$K,'무신사 메타 광고'!$I:$I,$S$4,'무신사 메타 광고'!$C:$C,$R73))</f>
        <v>0</v>
      </c>
      <c r="X73" s="32">
        <f>IF($S$4="", SUMIFS('무신사 메타 광고'!$N:$N, '무신사 메타 광고'!$C:$C, $R73),SUMIFS('무신사 메타 광고'!$N:$N,'무신사 메타 광고'!$I:$I,$S$4,'무신사 메타 광고'!$C:$C,$R73))</f>
        <v>0</v>
      </c>
      <c r="Y73" s="11">
        <f t="shared" si="5"/>
        <v>0</v>
      </c>
      <c r="Z73" s="12" t="str">
        <f t="shared" si="10"/>
        <v xml:space="preserve"> </v>
      </c>
      <c r="AB73" s="10">
        <f>IF($S$4="", SUMIFS('무신사 메타 광고'!$X:$X, '무신사 메타 광고'!$C:$C, $R73),SUMIFS('무신사 메타 광고'!$X:$X,'무신사 메타 광고'!$I:$I,$S$4,'무신사 메타 광고'!$C:$C,$R73))</f>
        <v>0</v>
      </c>
      <c r="AC73" s="11">
        <f t="shared" si="6"/>
        <v>0</v>
      </c>
    </row>
    <row r="74" spans="2:29">
      <c r="B74" s="9">
        <f ca="1">IFERROR(__xludf.DUMMYFUNCTION("""COMPUTED_VALUE"""),46178)</f>
        <v>46178</v>
      </c>
      <c r="C74" s="29">
        <f ca="1">IF($C$4="", SUMIFS('무신사 메타 광고'!$L:$L, '무신사 메타 광고'!$D:$D, $B74), SUMIFS('무신사 메타 광고'!$L:$L, '무신사 메타 광고'!$I:$I, $C$4, '무신사 메타 광고'!$D:$D, $B74))</f>
        <v>58720</v>
      </c>
      <c r="D74" s="29">
        <f ca="1">IF($C$4="", SUMIFS('무신사 메타 광고'!$V:$V,#REF!, $B74), SUMIFS('무신사 메타 광고'!$V:$V,'무신사 메타 광고'!$I:$I,$C$4,'무신사 메타 광고'!$D:$D,$B74))</f>
        <v>1597300</v>
      </c>
      <c r="E74" s="11">
        <f t="shared" ca="1" si="0"/>
        <v>27.201975476839237</v>
      </c>
      <c r="F74" s="12">
        <f t="shared" ca="1" si="7"/>
        <v>0.16129248920348116</v>
      </c>
      <c r="G74" s="30">
        <f ca="1">IF($C$4="", SUMIFS('무신사 메타 광고'!$K:$K, '무신사 메타 광고'!$D:$D, $B74), SUMIFS('무신사 메타 광고'!$K:$K,'무신사 메타 광고'!$I:$I,$C$4,'무신사 메타 광고'!D:D,$B74))</f>
        <v>15707</v>
      </c>
      <c r="H74" s="30">
        <f ca="1">IF($C$4="", SUMIFS('무신사 메타 광고'!$Q:$Q, '무신사 메타 광고'!$D:$D, $B74), SUMIFS('무신사 메타 광고'!$Q:$Q,'무신사 메타 광고'!$I:$I,$C$4,'무신사 메타 광고'!D:D,$B74))</f>
        <v>402</v>
      </c>
      <c r="I74" s="30">
        <f ca="1">IF($C$4="", SUMIFS('무신사 메타 광고'!$U:$U, '무신사 메타 광고'!$D:$D, $B74), SUMIFS('무신사 메타 광고'!$U:$U,'무신사 메타 광고'!$I:$I,$C$4,'무신사 메타 광고'!D:D,$B74))</f>
        <v>16</v>
      </c>
      <c r="J74" s="11">
        <f t="shared" ca="1" si="1"/>
        <v>3.9800995024875621E-2</v>
      </c>
      <c r="K74" s="11">
        <f t="shared" ca="1" si="2"/>
        <v>2.5593684344559751E-2</v>
      </c>
      <c r="L74" s="12">
        <f t="shared" ca="1" si="8"/>
        <v>-0.18787890868349075</v>
      </c>
      <c r="N74" s="10">
        <f ca="1">IF($C$4="", SUMIFS('무신사 메타 광고'!$X:$X, '무신사 메타 광고'!$D:$D, $B74),SUMIFS('무신사 메타 광고'!$X:$X,'무신사 메타 광고'!I:I,$C$4,'무신사 메타 광고'!D:D,$B74))</f>
        <v>12981100</v>
      </c>
      <c r="O74" s="11">
        <f t="shared" ca="1" si="3"/>
        <v>0.89043379246007792</v>
      </c>
      <c r="R74" s="9"/>
      <c r="S74" s="31">
        <f>IF($S$4="", SUMIFS('무신사 메타 광고'!$L:$L, '무신사 메타 광고'!$C:$C, $R74),SUMIFS('무신사 메타 광고'!$L:$L,'무신사 메타 광고'!$I:$I,$S$4,'무신사 메타 광고'!$C:$C,$R74))</f>
        <v>0</v>
      </c>
      <c r="T74" s="31">
        <f>IF($S$4="", SUMIFS('무신사 메타 광고'!$V:$V, '무신사 메타 광고'!$C:$C, $R74),SUMIFS('무신사 메타 광고'!$V:$V,'무신사 메타 광고'!$I:$I,$S$4,'무신사 메타 광고'!$C:$C,$R74))</f>
        <v>0</v>
      </c>
      <c r="U74" s="11">
        <f t="shared" si="4"/>
        <v>0</v>
      </c>
      <c r="V74" s="12" t="str">
        <f t="shared" si="9"/>
        <v xml:space="preserve"> </v>
      </c>
      <c r="W74" s="32">
        <f>IF($S$4="", SUMIFS('무신사 메타 광고'!$K:$K, '무신사 메타 광고'!$C:$C, $R74),SUMIFS('무신사 메타 광고'!$K:$K,'무신사 메타 광고'!$I:$I,$S$4,'무신사 메타 광고'!$C:$C,$R74))</f>
        <v>0</v>
      </c>
      <c r="X74" s="32">
        <f>IF($S$4="", SUMIFS('무신사 메타 광고'!$N:$N, '무신사 메타 광고'!$C:$C, $R74),SUMIFS('무신사 메타 광고'!$N:$N,'무신사 메타 광고'!$I:$I,$S$4,'무신사 메타 광고'!$C:$C,$R74))</f>
        <v>0</v>
      </c>
      <c r="Y74" s="11">
        <f t="shared" si="5"/>
        <v>0</v>
      </c>
      <c r="Z74" s="12" t="str">
        <f t="shared" si="10"/>
        <v xml:space="preserve"> </v>
      </c>
      <c r="AB74" s="10">
        <f>IF($S$4="", SUMIFS('무신사 메타 광고'!$X:$X, '무신사 메타 광고'!$C:$C, $R74),SUMIFS('무신사 메타 광고'!$X:$X,'무신사 메타 광고'!$I:$I,$S$4,'무신사 메타 광고'!$C:$C,$R74))</f>
        <v>0</v>
      </c>
      <c r="AC74" s="11">
        <f t="shared" si="6"/>
        <v>0</v>
      </c>
    </row>
    <row r="75" spans="2:29">
      <c r="B75" s="9">
        <f ca="1">IFERROR(__xludf.DUMMYFUNCTION("""COMPUTED_VALUE"""),46179)</f>
        <v>46179</v>
      </c>
      <c r="C75" s="29">
        <f ca="1">IF($C$4="", SUMIFS('무신사 메타 광고'!$L:$L, '무신사 메타 광고'!$D:$D, $B75), SUMIFS('무신사 메타 광고'!$L:$L, '무신사 메타 광고'!$I:$I, $C$4, '무신사 메타 광고'!$D:$D, $B75))</f>
        <v>57442</v>
      </c>
      <c r="D75" s="29">
        <f ca="1">IF($C$4="", SUMIFS('무신사 메타 광고'!$V:$V,#REF!, $B75), SUMIFS('무신사 메타 광고'!$V:$V,'무신사 메타 광고'!$I:$I,$C$4,'무신사 메타 광고'!$D:$D,$B75))</f>
        <v>629100</v>
      </c>
      <c r="E75" s="11">
        <f t="shared" ca="1" si="0"/>
        <v>10.951916715991784</v>
      </c>
      <c r="F75" s="12">
        <f t="shared" ca="1" si="7"/>
        <v>-0.59738524412255833</v>
      </c>
      <c r="G75" s="30">
        <f ca="1">IF($C$4="", SUMIFS('무신사 메타 광고'!$K:$K, '무신사 메타 광고'!$D:$D, $B75), SUMIFS('무신사 메타 광고'!$K:$K,'무신사 메타 광고'!$I:$I,$C$4,'무신사 메타 광고'!D:D,$B75))</f>
        <v>12189</v>
      </c>
      <c r="H75" s="30">
        <f ca="1">IF($C$4="", SUMIFS('무신사 메타 광고'!$Q:$Q, '무신사 메타 광고'!$D:$D, $B75), SUMIFS('무신사 메타 광고'!$Q:$Q,'무신사 메타 광고'!$I:$I,$C$4,'무신사 메타 광고'!D:D,$B75))</f>
        <v>383</v>
      </c>
      <c r="I75" s="30">
        <f ca="1">IF($C$4="", SUMIFS('무신사 메타 광고'!$U:$U, '무신사 메타 광고'!$D:$D, $B75), SUMIFS('무신사 메타 광고'!$U:$U,'무신사 메타 광고'!$I:$I,$C$4,'무신사 메타 광고'!D:D,$B75))</f>
        <v>6</v>
      </c>
      <c r="J75" s="11">
        <f t="shared" ca="1" si="1"/>
        <v>1.5665796344647518E-2</v>
      </c>
      <c r="K75" s="11">
        <f t="shared" ca="1" si="2"/>
        <v>3.1421773730412668E-2</v>
      </c>
      <c r="L75" s="12">
        <f t="shared" ca="1" si="8"/>
        <v>0.22771592035719346</v>
      </c>
      <c r="N75" s="10">
        <f ca="1">IF($C$4="", SUMIFS('무신사 메타 광고'!$X:$X, '무신사 메타 광고'!$D:$D, $B75),SUMIFS('무신사 메타 광고'!$X:$X,'무신사 메타 광고'!I:I,$C$4,'무신사 메타 광고'!D:D,$B75))</f>
        <v>5537300</v>
      </c>
      <c r="O75" s="11">
        <f t="shared" ca="1" si="3"/>
        <v>0.89797937208095491</v>
      </c>
      <c r="R75" s="9"/>
      <c r="S75" s="31">
        <f>IF($S$4="", SUMIFS('무신사 메타 광고'!$L:$L, '무신사 메타 광고'!$C:$C, $R75),SUMIFS('무신사 메타 광고'!$L:$L,'무신사 메타 광고'!$I:$I,$S$4,'무신사 메타 광고'!$C:$C,$R75))</f>
        <v>0</v>
      </c>
      <c r="T75" s="31">
        <f>IF($S$4="", SUMIFS('무신사 메타 광고'!$V:$V, '무신사 메타 광고'!$C:$C, $R75),SUMIFS('무신사 메타 광고'!$V:$V,'무신사 메타 광고'!$I:$I,$S$4,'무신사 메타 광고'!$C:$C,$R75))</f>
        <v>0</v>
      </c>
      <c r="U75" s="11">
        <f t="shared" si="4"/>
        <v>0</v>
      </c>
      <c r="V75" s="12" t="str">
        <f t="shared" si="9"/>
        <v xml:space="preserve"> </v>
      </c>
      <c r="W75" s="32">
        <f>IF($S$4="", SUMIFS('무신사 메타 광고'!$K:$K, '무신사 메타 광고'!$C:$C, $R75),SUMIFS('무신사 메타 광고'!$K:$K,'무신사 메타 광고'!$I:$I,$S$4,'무신사 메타 광고'!$C:$C,$R75))</f>
        <v>0</v>
      </c>
      <c r="X75" s="32">
        <f>IF($S$4="", SUMIFS('무신사 메타 광고'!$N:$N, '무신사 메타 광고'!$C:$C, $R75),SUMIFS('무신사 메타 광고'!$N:$N,'무신사 메타 광고'!$I:$I,$S$4,'무신사 메타 광고'!$C:$C,$R75))</f>
        <v>0</v>
      </c>
      <c r="Y75" s="11">
        <f t="shared" si="5"/>
        <v>0</v>
      </c>
      <c r="Z75" s="12" t="str">
        <f t="shared" si="10"/>
        <v xml:space="preserve"> </v>
      </c>
      <c r="AB75" s="10">
        <f>IF($S$4="", SUMIFS('무신사 메타 광고'!$X:$X, '무신사 메타 광고'!$C:$C, $R75),SUMIFS('무신사 메타 광고'!$X:$X,'무신사 메타 광고'!$I:$I,$S$4,'무신사 메타 광고'!$C:$C,$R75))</f>
        <v>0</v>
      </c>
      <c r="AC75" s="11">
        <f t="shared" si="6"/>
        <v>0</v>
      </c>
    </row>
    <row r="76" spans="2:29">
      <c r="B76" s="9">
        <f ca="1">IFERROR(__xludf.DUMMYFUNCTION("""COMPUTED_VALUE"""),46180)</f>
        <v>46180</v>
      </c>
      <c r="C76" s="29">
        <f ca="1">IF($C$4="", SUMIFS('무신사 메타 광고'!$L:$L, '무신사 메타 광고'!$D:$D, $B76), SUMIFS('무신사 메타 광고'!$L:$L, '무신사 메타 광고'!$I:$I, $C$4, '무신사 메타 광고'!$D:$D, $B76))</f>
        <v>66961</v>
      </c>
      <c r="D76" s="29">
        <f ca="1">IF($C$4="", SUMIFS('무신사 메타 광고'!$V:$V,#REF!, $B76), SUMIFS('무신사 메타 광고'!$V:$V,'무신사 메타 광고'!$I:$I,$C$4,'무신사 메타 광고'!$D:$D,$B76))</f>
        <v>977400</v>
      </c>
      <c r="E76" s="11">
        <f t="shared" ca="1" si="0"/>
        <v>14.596556204357761</v>
      </c>
      <c r="F76" s="12">
        <f t="shared" ca="1" si="7"/>
        <v>0.33278553726071913</v>
      </c>
      <c r="G76" s="30">
        <f ca="1">IF($C$4="", SUMIFS('무신사 메타 광고'!$K:$K, '무신사 메타 광고'!$D:$D, $B76), SUMIFS('무신사 메타 광고'!$K:$K,'무신사 메타 광고'!$I:$I,$C$4,'무신사 메타 광고'!D:D,$B76))</f>
        <v>13261</v>
      </c>
      <c r="H76" s="30">
        <f ca="1">IF($C$4="", SUMIFS('무신사 메타 광고'!$Q:$Q, '무신사 메타 광고'!$D:$D, $B76), SUMIFS('무신사 메타 광고'!$Q:$Q,'무신사 메타 광고'!$I:$I,$C$4,'무신사 메타 광고'!D:D,$B76))</f>
        <v>389</v>
      </c>
      <c r="I76" s="30">
        <f ca="1">IF($C$4="", SUMIFS('무신사 메타 광고'!$U:$U, '무신사 메타 광고'!$D:$D, $B76), SUMIFS('무신사 메타 광고'!$U:$U,'무신사 메타 광고'!$I:$I,$C$4,'무신사 메타 광고'!D:D,$B76))</f>
        <v>11</v>
      </c>
      <c r="J76" s="11">
        <f t="shared" ca="1" si="1"/>
        <v>2.8277634961439587E-2</v>
      </c>
      <c r="K76" s="11">
        <f t="shared" ca="1" si="2"/>
        <v>2.9334137697006258E-2</v>
      </c>
      <c r="L76" s="12">
        <f t="shared" ca="1" si="8"/>
        <v>-6.6439153031829581E-2</v>
      </c>
      <c r="N76" s="10">
        <f ca="1">IF($C$4="", SUMIFS('무신사 메타 광고'!$X:$X, '무신사 메타 광고'!$D:$D, $B76),SUMIFS('무신사 메타 광고'!$X:$X,'무신사 메타 광고'!I:I,$C$4,'무신사 메타 광고'!D:D,$B76))</f>
        <v>8265700</v>
      </c>
      <c r="O76" s="11">
        <f t="shared" ca="1" si="3"/>
        <v>0.89425625601800263</v>
      </c>
      <c r="R76" s="13"/>
      <c r="S76" s="31">
        <f>IF($S$4="", SUMIFS('무신사 메타 광고'!$L:$L, '무신사 메타 광고'!$C:$C, $R76),SUMIFS('무신사 메타 광고'!$L:$L,'무신사 메타 광고'!$I:$I,$S$4,'무신사 메타 광고'!$C:$C,$R76))</f>
        <v>0</v>
      </c>
      <c r="T76" s="31">
        <f>IF($S$4="", SUMIFS('무신사 메타 광고'!$V:$V, '무신사 메타 광고'!$C:$C, $R76),SUMIFS('무신사 메타 광고'!$V:$V,'무신사 메타 광고'!$I:$I,$S$4,'무신사 메타 광고'!$C:$C,$R76))</f>
        <v>0</v>
      </c>
      <c r="U76" s="11">
        <f t="shared" si="4"/>
        <v>0</v>
      </c>
      <c r="V76" s="12" t="str">
        <f t="shared" si="9"/>
        <v xml:space="preserve"> </v>
      </c>
      <c r="W76" s="32">
        <f>IF($S$4="", SUMIFS('무신사 메타 광고'!$K:$K, '무신사 메타 광고'!$C:$C, $R76),SUMIFS('무신사 메타 광고'!$K:$K,'무신사 메타 광고'!$I:$I,$S$4,'무신사 메타 광고'!$C:$C,$R76))</f>
        <v>0</v>
      </c>
      <c r="X76" s="32">
        <f>IF($S$4="", SUMIFS('무신사 메타 광고'!$N:$N, '무신사 메타 광고'!$C:$C, $R76),SUMIFS('무신사 메타 광고'!$N:$N,'무신사 메타 광고'!$I:$I,$S$4,'무신사 메타 광고'!$C:$C,$R76))</f>
        <v>0</v>
      </c>
      <c r="Y76" s="11">
        <f t="shared" si="5"/>
        <v>0</v>
      </c>
      <c r="Z76" s="12" t="str">
        <f t="shared" si="10"/>
        <v xml:space="preserve"> </v>
      </c>
      <c r="AB76" s="10">
        <f>IF($S$4="", SUMIFS('무신사 메타 광고'!$X:$X, '무신사 메타 광고'!$C:$C, $R76),SUMIFS('무신사 메타 광고'!$X:$X,'무신사 메타 광고'!$I:$I,$S$4,'무신사 메타 광고'!$C:$C,$R76))</f>
        <v>0</v>
      </c>
      <c r="AC76" s="11">
        <f t="shared" si="6"/>
        <v>0</v>
      </c>
    </row>
    <row r="77" spans="2:29">
      <c r="B77" s="9">
        <f ca="1">IFERROR(__xludf.DUMMYFUNCTION("""COMPUTED_VALUE"""),46181)</f>
        <v>46181</v>
      </c>
      <c r="C77" s="29">
        <f ca="1">IF($C$4="", SUMIFS('무신사 메타 광고'!$L:$L, '무신사 메타 광고'!$D:$D, $B77), SUMIFS('무신사 메타 광고'!$L:$L, '무신사 메타 광고'!$I:$I, $C$4, '무신사 메타 광고'!$D:$D, $B77))</f>
        <v>67103</v>
      </c>
      <c r="D77" s="29">
        <f ca="1">IF($C$4="", SUMIFS('무신사 메타 광고'!$V:$V,#REF!, $B77), SUMIFS('무신사 메타 광고'!$V:$V,'무신사 메타 광고'!$I:$I,$C$4,'무신사 메타 광고'!$D:$D,$B77))</f>
        <v>952200</v>
      </c>
      <c r="E77" s="11">
        <f t="shared" ca="1" si="0"/>
        <v>14.190125627766269</v>
      </c>
      <c r="F77" s="12">
        <f t="shared" ca="1" si="7"/>
        <v>-2.7844278534011509E-2</v>
      </c>
      <c r="G77" s="30">
        <f ca="1">IF($C$4="", SUMIFS('무신사 메타 광고'!$K:$K, '무신사 메타 광고'!$D:$D, $B77), SUMIFS('무신사 메타 광고'!$K:$K,'무신사 메타 광고'!$I:$I,$C$4,'무신사 메타 광고'!D:D,$B77))</f>
        <v>16065</v>
      </c>
      <c r="H77" s="30">
        <f ca="1">IF($C$4="", SUMIFS('무신사 메타 광고'!$Q:$Q, '무신사 메타 광고'!$D:$D, $B77), SUMIFS('무신사 메타 광고'!$Q:$Q,'무신사 메타 광고'!$I:$I,$C$4,'무신사 메타 광고'!D:D,$B77))</f>
        <v>400</v>
      </c>
      <c r="I77" s="30">
        <f ca="1">IF($C$4="", SUMIFS('무신사 메타 광고'!$U:$U, '무신사 메타 광고'!$D:$D, $B77), SUMIFS('무신사 메타 광고'!$U:$U,'무신사 메타 광고'!$I:$I,$C$4,'무신사 메타 광고'!D:D,$B77))</f>
        <v>8</v>
      </c>
      <c r="J77" s="11">
        <f t="shared" ca="1" si="1"/>
        <v>0.02</v>
      </c>
      <c r="K77" s="11">
        <f t="shared" ca="1" si="2"/>
        <v>2.4898848428260192E-2</v>
      </c>
      <c r="L77" s="12">
        <f t="shared" ca="1" si="8"/>
        <v>-0.15119889715383439</v>
      </c>
      <c r="N77" s="10">
        <f ca="1">IF($C$4="", SUMIFS('무신사 메타 광고'!$X:$X, '무신사 메타 광고'!$D:$D, $B77),SUMIFS('무신사 메타 광고'!$X:$X,'무신사 메타 광고'!I:I,$C$4,'무신사 메타 광고'!D:D,$B77))</f>
        <v>7015250</v>
      </c>
      <c r="O77" s="11">
        <f t="shared" ca="1" si="3"/>
        <v>0.88048873855499565</v>
      </c>
      <c r="R77" s="13"/>
      <c r="S77" s="31">
        <f>IF($S$4="", SUMIFS('무신사 메타 광고'!$L:$L, '무신사 메타 광고'!$C:$C, $R77),SUMIFS('무신사 메타 광고'!$L:$L,'무신사 메타 광고'!$I:$I,$S$4,'무신사 메타 광고'!$C:$C,$R77))</f>
        <v>0</v>
      </c>
      <c r="T77" s="31">
        <f>IF($S$4="", SUMIFS('무신사 메타 광고'!$V:$V, '무신사 메타 광고'!$C:$C, $R77),SUMIFS('무신사 메타 광고'!$V:$V,'무신사 메타 광고'!$I:$I,$S$4,'무신사 메타 광고'!$C:$C,$R77))</f>
        <v>0</v>
      </c>
      <c r="U77" s="11">
        <f t="shared" si="4"/>
        <v>0</v>
      </c>
      <c r="V77" s="12" t="str">
        <f t="shared" si="9"/>
        <v xml:space="preserve"> </v>
      </c>
      <c r="W77" s="32">
        <f>IF($S$4="", SUMIFS('무신사 메타 광고'!$K:$K, '무신사 메타 광고'!$C:$C, $R77),SUMIFS('무신사 메타 광고'!$K:$K,'무신사 메타 광고'!$I:$I,$S$4,'무신사 메타 광고'!$C:$C,$R77))</f>
        <v>0</v>
      </c>
      <c r="X77" s="32">
        <f>IF($S$4="", SUMIFS('무신사 메타 광고'!$N:$N, '무신사 메타 광고'!$C:$C, $R77),SUMIFS('무신사 메타 광고'!$N:$N,'무신사 메타 광고'!$I:$I,$S$4,'무신사 메타 광고'!$C:$C,$R77))</f>
        <v>0</v>
      </c>
      <c r="Y77" s="11">
        <f t="shared" si="5"/>
        <v>0</v>
      </c>
      <c r="Z77" s="12" t="str">
        <f t="shared" si="10"/>
        <v xml:space="preserve"> </v>
      </c>
      <c r="AB77" s="10">
        <f>IF($S$4="", SUMIFS('무신사 메타 광고'!$X:$X, '무신사 메타 광고'!$C:$C, $R77),SUMIFS('무신사 메타 광고'!$X:$X,'무신사 메타 광고'!$I:$I,$S$4,'무신사 메타 광고'!$C:$C,$R77))</f>
        <v>0</v>
      </c>
      <c r="AC77" s="11">
        <f t="shared" si="6"/>
        <v>0</v>
      </c>
    </row>
    <row r="78" spans="2:29">
      <c r="B78" s="9">
        <f ca="1">IFERROR(__xludf.DUMMYFUNCTION("""COMPUTED_VALUE"""),46182)</f>
        <v>46182</v>
      </c>
      <c r="C78" s="29">
        <f ca="1">IF($C$4="", SUMIFS('무신사 메타 광고'!$L:$L, '무신사 메타 광고'!$D:$D, $B78), SUMIFS('무신사 메타 광고'!$L:$L, '무신사 메타 광고'!$I:$I, $C$4, '무신사 메타 광고'!$D:$D, $B78))</f>
        <v>64954</v>
      </c>
      <c r="D78" s="29">
        <f ca="1">IF($C$4="", SUMIFS('무신사 메타 광고'!$V:$V,#REF!, $B78), SUMIFS('무신사 메타 광고'!$V:$V,'무신사 메타 광고'!$I:$I,$C$4,'무신사 메타 광고'!$D:$D,$B78))</f>
        <v>2919700</v>
      </c>
      <c r="E78" s="11">
        <f t="shared" ca="1" si="0"/>
        <v>44.950272500538844</v>
      </c>
      <c r="F78" s="12">
        <f t="shared" ca="1" si="7"/>
        <v>2.1677149082164022</v>
      </c>
      <c r="G78" s="30">
        <f ca="1">IF($C$4="", SUMIFS('무신사 메타 광고'!$K:$K, '무신사 메타 광고'!$D:$D, $B78), SUMIFS('무신사 메타 광고'!$K:$K,'무신사 메타 광고'!$I:$I,$C$4,'무신사 메타 광고'!D:D,$B78))</f>
        <v>14422</v>
      </c>
      <c r="H78" s="30">
        <f ca="1">IF($C$4="", SUMIFS('무신사 메타 광고'!$Q:$Q, '무신사 메타 광고'!$D:$D, $B78), SUMIFS('무신사 메타 광고'!$Q:$Q,'무신사 메타 광고'!$I:$I,$C$4,'무신사 메타 광고'!D:D,$B78))</f>
        <v>436</v>
      </c>
      <c r="I78" s="30">
        <f ca="1">IF($C$4="", SUMIFS('무신사 메타 광고'!$U:$U, '무신사 메타 광고'!$D:$D, $B78), SUMIFS('무신사 메타 광고'!$U:$U,'무신사 메타 광고'!$I:$I,$C$4,'무신사 메타 광고'!D:D,$B78))</f>
        <v>18</v>
      </c>
      <c r="J78" s="11">
        <f t="shared" ca="1" si="1"/>
        <v>4.1284403669724773E-2</v>
      </c>
      <c r="K78" s="11">
        <f t="shared" ca="1" si="2"/>
        <v>3.0231590625433364E-2</v>
      </c>
      <c r="L78" s="12">
        <f t="shared" ca="1" si="8"/>
        <v>0.21417625849396751</v>
      </c>
      <c r="N78" s="10">
        <f ca="1">IF($C$4="", SUMIFS('무신사 메타 광고'!$X:$X, '무신사 메타 광고'!$D:$D, $B78),SUMIFS('무신사 메타 광고'!$X:$X,'무신사 메타 광고'!I:I,$C$4,'무신사 메타 광고'!D:D,$B78))</f>
        <v>8747100</v>
      </c>
      <c r="O78" s="11">
        <f t="shared" ca="1" si="3"/>
        <v>0.74974286008159907</v>
      </c>
      <c r="R78" s="13"/>
      <c r="S78" s="31">
        <f>IF($S$4="", SUMIFS('무신사 메타 광고'!$L:$L, '무신사 메타 광고'!$C:$C, $R78),SUMIFS('무신사 메타 광고'!$L:$L,'무신사 메타 광고'!$I:$I,$S$4,'무신사 메타 광고'!$C:$C,$R78))</f>
        <v>0</v>
      </c>
      <c r="T78" s="31">
        <f>IF($S$4="", SUMIFS('무신사 메타 광고'!$V:$V, '무신사 메타 광고'!$C:$C, $R78),SUMIFS('무신사 메타 광고'!$V:$V,'무신사 메타 광고'!$I:$I,$S$4,'무신사 메타 광고'!$C:$C,$R78))</f>
        <v>0</v>
      </c>
      <c r="U78" s="11">
        <f t="shared" si="4"/>
        <v>0</v>
      </c>
      <c r="V78" s="12" t="str">
        <f t="shared" si="9"/>
        <v xml:space="preserve"> </v>
      </c>
      <c r="W78" s="32">
        <f>IF($S$4="", SUMIFS('무신사 메타 광고'!$K:$K, '무신사 메타 광고'!$C:$C, $R78),SUMIFS('무신사 메타 광고'!$K:$K,'무신사 메타 광고'!$I:$I,$S$4,'무신사 메타 광고'!$C:$C,$R78))</f>
        <v>0</v>
      </c>
      <c r="X78" s="32">
        <f>IF($S$4="", SUMIFS('무신사 메타 광고'!$N:$N, '무신사 메타 광고'!$C:$C, $R78),SUMIFS('무신사 메타 광고'!$N:$N,'무신사 메타 광고'!$I:$I,$S$4,'무신사 메타 광고'!$C:$C,$R78))</f>
        <v>0</v>
      </c>
      <c r="Y78" s="11">
        <f t="shared" si="5"/>
        <v>0</v>
      </c>
      <c r="Z78" s="12" t="str">
        <f t="shared" si="10"/>
        <v xml:space="preserve"> </v>
      </c>
      <c r="AB78" s="10">
        <f>IF($S$4="", SUMIFS('무신사 메타 광고'!$X:$X, '무신사 메타 광고'!$C:$C, $R78),SUMIFS('무신사 메타 광고'!$X:$X,'무신사 메타 광고'!$I:$I,$S$4,'무신사 메타 광고'!$C:$C,$R78))</f>
        <v>0</v>
      </c>
      <c r="AC78" s="11">
        <f t="shared" si="6"/>
        <v>0</v>
      </c>
    </row>
    <row r="79" spans="2:29">
      <c r="B79" s="9">
        <f ca="1">IFERROR(__xludf.DUMMYFUNCTION("""COMPUTED_VALUE"""),46183)</f>
        <v>46183</v>
      </c>
      <c r="C79" s="29">
        <f ca="1">IF($C$4="", SUMIFS('무신사 메타 광고'!$L:$L, '무신사 메타 광고'!$D:$D, $B79), SUMIFS('무신사 메타 광고'!$L:$L, '무신사 메타 광고'!$I:$I, $C$4, '무신사 메타 광고'!$D:$D, $B79))</f>
        <v>54873</v>
      </c>
      <c r="D79" s="29">
        <f ca="1">IF($C$4="", SUMIFS('무신사 메타 광고'!$V:$V,#REF!, $B79), SUMIFS('무신사 메타 광고'!$V:$V,'무신사 메타 광고'!$I:$I,$C$4,'무신사 메타 광고'!$D:$D,$B79))</f>
        <v>652000</v>
      </c>
      <c r="E79" s="11">
        <f t="shared" ca="1" si="0"/>
        <v>11.881982031235763</v>
      </c>
      <c r="F79" s="12">
        <f t="shared" ca="1" si="7"/>
        <v>-0.73566384873209989</v>
      </c>
      <c r="G79" s="30">
        <f ca="1">IF($C$4="", SUMIFS('무신사 메타 광고'!$K:$K, '무신사 메타 광고'!$D:$D, $B79), SUMIFS('무신사 메타 광고'!$K:$K,'무신사 메타 광고'!$I:$I,$C$4,'무신사 메타 광고'!D:D,$B79))</f>
        <v>12013</v>
      </c>
      <c r="H79" s="30">
        <f ca="1">IF($C$4="", SUMIFS('무신사 메타 광고'!$Q:$Q, '무신사 메타 광고'!$D:$D, $B79), SUMIFS('무신사 메타 광고'!$Q:$Q,'무신사 메타 광고'!$I:$I,$C$4,'무신사 메타 광고'!D:D,$B79))</f>
        <v>320</v>
      </c>
      <c r="I79" s="30">
        <f ca="1">IF($C$4="", SUMIFS('무신사 메타 광고'!$U:$U, '무신사 메타 광고'!$D:$D, $B79), SUMIFS('무신사 메타 광고'!$U:$U,'무신사 메타 광고'!$I:$I,$C$4,'무신사 메타 광고'!D:D,$B79))</f>
        <v>8</v>
      </c>
      <c r="J79" s="11">
        <f t="shared" ca="1" si="1"/>
        <v>2.5000000000000001E-2</v>
      </c>
      <c r="K79" s="11">
        <f t="shared" ca="1" si="2"/>
        <v>2.6637809040206444E-2</v>
      </c>
      <c r="L79" s="12">
        <f t="shared" ca="1" si="8"/>
        <v>-0.11887504133518954</v>
      </c>
      <c r="N79" s="10">
        <f ca="1">IF($C$4="", SUMIFS('무신사 메타 광고'!$X:$X, '무신사 메타 광고'!$D:$D, $B79),SUMIFS('무신사 메타 광고'!$X:$X,'무신사 메타 광고'!I:I,$C$4,'무신사 메타 광고'!D:D,$B79))</f>
        <v>2660765</v>
      </c>
      <c r="O79" s="11">
        <f t="shared" ca="1" si="3"/>
        <v>0.80318555647623657</v>
      </c>
      <c r="R79" s="13"/>
      <c r="S79" s="31">
        <f>IF($S$4="", SUMIFS('무신사 메타 광고'!$L:$L, '무신사 메타 광고'!$C:$C, $R79),SUMIFS('무신사 메타 광고'!$L:$L,'무신사 메타 광고'!$I:$I,$S$4,'무신사 메타 광고'!$C:$C,$R79))</f>
        <v>0</v>
      </c>
      <c r="T79" s="31">
        <f>IF($S$4="", SUMIFS('무신사 메타 광고'!$V:$V, '무신사 메타 광고'!$C:$C, $R79),SUMIFS('무신사 메타 광고'!$V:$V,'무신사 메타 광고'!$I:$I,$S$4,'무신사 메타 광고'!$C:$C,$R79))</f>
        <v>0</v>
      </c>
      <c r="U79" s="11">
        <f t="shared" si="4"/>
        <v>0</v>
      </c>
      <c r="V79" s="12" t="str">
        <f t="shared" si="9"/>
        <v xml:space="preserve"> </v>
      </c>
      <c r="W79" s="32">
        <f>IF($S$4="", SUMIFS('무신사 메타 광고'!$K:$K, '무신사 메타 광고'!$C:$C, $R79),SUMIFS('무신사 메타 광고'!$K:$K,'무신사 메타 광고'!$I:$I,$S$4,'무신사 메타 광고'!$C:$C,$R79))</f>
        <v>0</v>
      </c>
      <c r="X79" s="32">
        <f>IF($S$4="", SUMIFS('무신사 메타 광고'!$N:$N, '무신사 메타 광고'!$C:$C, $R79),SUMIFS('무신사 메타 광고'!$N:$N,'무신사 메타 광고'!$I:$I,$S$4,'무신사 메타 광고'!$C:$C,$R79))</f>
        <v>0</v>
      </c>
      <c r="Y79" s="11">
        <f t="shared" si="5"/>
        <v>0</v>
      </c>
      <c r="Z79" s="12" t="str">
        <f t="shared" si="10"/>
        <v xml:space="preserve"> </v>
      </c>
      <c r="AB79" s="10">
        <f>IF($S$4="", SUMIFS('무신사 메타 광고'!$X:$X, '무신사 메타 광고'!$C:$C, $R79),SUMIFS('무신사 메타 광고'!$X:$X,'무신사 메타 광고'!$I:$I,$S$4,'무신사 메타 광고'!$C:$C,$R79))</f>
        <v>0</v>
      </c>
      <c r="AC79" s="11">
        <f t="shared" si="6"/>
        <v>0</v>
      </c>
    </row>
    <row r="80" spans="2:29">
      <c r="B80" s="9">
        <f ca="1">IFERROR(__xludf.DUMMYFUNCTION("""COMPUTED_VALUE"""),46184)</f>
        <v>46184</v>
      </c>
      <c r="C80" s="29">
        <f ca="1">IF($C$4="", SUMIFS('무신사 메타 광고'!$L:$L, '무신사 메타 광고'!$D:$D, $B80), SUMIFS('무신사 메타 광고'!$L:$L, '무신사 메타 광고'!$I:$I, $C$4, '무신사 메타 광고'!$D:$D, $B80))</f>
        <v>69169</v>
      </c>
      <c r="D80" s="29">
        <f ca="1">IF($C$4="", SUMIFS('무신사 메타 광고'!$V:$V,#REF!, $B80), SUMIFS('무신사 메타 광고'!$V:$V,'무신사 메타 광고'!$I:$I,$C$4,'무신사 메타 광고'!$D:$D,$B80))</f>
        <v>696500</v>
      </c>
      <c r="E80" s="11">
        <f t="shared" ca="1" si="0"/>
        <v>10.069539822752967</v>
      </c>
      <c r="F80" s="12">
        <f t="shared" ca="1" si="7"/>
        <v>-0.15253702654306209</v>
      </c>
      <c r="G80" s="30">
        <f ca="1">IF($C$4="", SUMIFS('무신사 메타 광고'!$K:$K, '무신사 메타 광고'!$D:$D, $B80), SUMIFS('무신사 메타 광고'!$K:$K,'무신사 메타 광고'!$I:$I,$C$4,'무신사 메타 광고'!D:D,$B80))</f>
        <v>12812</v>
      </c>
      <c r="H80" s="30">
        <f ca="1">IF($C$4="", SUMIFS('무신사 메타 광고'!$Q:$Q, '무신사 메타 광고'!$D:$D, $B80), SUMIFS('무신사 메타 광고'!$Q:$Q,'무신사 메타 광고'!$I:$I,$C$4,'무신사 메타 광고'!D:D,$B80))</f>
        <v>381</v>
      </c>
      <c r="I80" s="30">
        <f ca="1">IF($C$4="", SUMIFS('무신사 메타 광고'!$U:$U, '무신사 메타 광고'!$D:$D, $B80), SUMIFS('무신사 메타 광고'!$U:$U,'무신사 메타 광고'!$I:$I,$C$4,'무신사 메타 광고'!D:D,$B80))</f>
        <v>8</v>
      </c>
      <c r="J80" s="11">
        <f t="shared" ca="1" si="1"/>
        <v>2.0997375328083989E-2</v>
      </c>
      <c r="K80" s="11">
        <f t="shared" ca="1" si="2"/>
        <v>2.9737745863253201E-2</v>
      </c>
      <c r="L80" s="12">
        <f t="shared" ca="1" si="8"/>
        <v>0.11637356579768965</v>
      </c>
      <c r="N80" s="10">
        <f ca="1">IF($C$4="", SUMIFS('무신사 메타 광고'!$X:$X, '무신사 메타 광고'!$D:$D, $B80),SUMIFS('무신사 메타 광고'!$X:$X,'무신사 메타 광고'!I:I,$C$4,'무신사 메타 광고'!D:D,$B80))</f>
        <v>6923400</v>
      </c>
      <c r="O80" s="11">
        <f t="shared" ca="1" si="3"/>
        <v>0.90859460097901545</v>
      </c>
      <c r="R80" s="13"/>
      <c r="S80" s="31">
        <f>IF($S$4="", SUMIFS('무신사 메타 광고'!$L:$L, '무신사 메타 광고'!$C:$C, $R80),SUMIFS('무신사 메타 광고'!$L:$L,'무신사 메타 광고'!$I:$I,$S$4,'무신사 메타 광고'!$C:$C,$R80))</f>
        <v>0</v>
      </c>
      <c r="T80" s="31">
        <f>IF($S$4="", SUMIFS('무신사 메타 광고'!$V:$V, '무신사 메타 광고'!$C:$C, $R80),SUMIFS('무신사 메타 광고'!$V:$V,'무신사 메타 광고'!$I:$I,$S$4,'무신사 메타 광고'!$C:$C,$R80))</f>
        <v>0</v>
      </c>
      <c r="U80" s="11">
        <f t="shared" si="4"/>
        <v>0</v>
      </c>
      <c r="V80" s="12" t="str">
        <f t="shared" si="9"/>
        <v xml:space="preserve"> </v>
      </c>
      <c r="W80" s="32">
        <f>IF($S$4="", SUMIFS('무신사 메타 광고'!$K:$K, '무신사 메타 광고'!$C:$C, $R80),SUMIFS('무신사 메타 광고'!$K:$K,'무신사 메타 광고'!$I:$I,$S$4,'무신사 메타 광고'!$C:$C,$R80))</f>
        <v>0</v>
      </c>
      <c r="X80" s="32">
        <f>IF($S$4="", SUMIFS('무신사 메타 광고'!$N:$N, '무신사 메타 광고'!$C:$C, $R80),SUMIFS('무신사 메타 광고'!$N:$N,'무신사 메타 광고'!$I:$I,$S$4,'무신사 메타 광고'!$C:$C,$R80))</f>
        <v>0</v>
      </c>
      <c r="Y80" s="11">
        <f t="shared" si="5"/>
        <v>0</v>
      </c>
      <c r="Z80" s="12" t="str">
        <f t="shared" si="10"/>
        <v xml:space="preserve"> </v>
      </c>
      <c r="AB80" s="10">
        <f>IF($S$4="", SUMIFS('무신사 메타 광고'!$X:$X, '무신사 메타 광고'!$C:$C, $R80),SUMIFS('무신사 메타 광고'!$X:$X,'무신사 메타 광고'!$I:$I,$S$4,'무신사 메타 광고'!$C:$C,$R80))</f>
        <v>0</v>
      </c>
      <c r="AC80" s="11">
        <f t="shared" si="6"/>
        <v>0</v>
      </c>
    </row>
    <row r="81" spans="2:29">
      <c r="B81" s="9">
        <f ca="1">IFERROR(__xludf.DUMMYFUNCTION("""COMPUTED_VALUE"""),46185)</f>
        <v>46185</v>
      </c>
      <c r="C81" s="29">
        <f ca="1">IF($C$4="", SUMIFS('무신사 메타 광고'!$L:$L, '무신사 메타 광고'!$D:$D, $B81), SUMIFS('무신사 메타 광고'!$L:$L, '무신사 메타 광고'!$I:$I, $C$4, '무신사 메타 광고'!$D:$D, $B81))</f>
        <v>67681</v>
      </c>
      <c r="D81" s="29">
        <f ca="1">IF($C$4="", SUMIFS('무신사 메타 광고'!$V:$V,#REF!, $B81), SUMIFS('무신사 메타 광고'!$V:$V,'무신사 메타 광고'!$I:$I,$C$4,'무신사 메타 광고'!$D:$D,$B81))</f>
        <v>427000</v>
      </c>
      <c r="E81" s="11">
        <f t="shared" ca="1" si="0"/>
        <v>6.3090084366365744</v>
      </c>
      <c r="F81" s="12">
        <f t="shared" ca="1" si="7"/>
        <v>-0.37345613129401978</v>
      </c>
      <c r="G81" s="30">
        <f ca="1">IF($C$4="", SUMIFS('무신사 메타 광고'!$K:$K, '무신사 메타 광고'!$D:$D, $B81), SUMIFS('무신사 메타 광고'!$K:$K,'무신사 메타 광고'!$I:$I,$C$4,'무신사 메타 광고'!D:D,$B81))</f>
        <v>10439</v>
      </c>
      <c r="H81" s="30">
        <f ca="1">IF($C$4="", SUMIFS('무신사 메타 광고'!$Q:$Q, '무신사 메타 광고'!$D:$D, $B81), SUMIFS('무신사 메타 광고'!$Q:$Q,'무신사 메타 광고'!$I:$I,$C$4,'무신사 메타 광고'!D:D,$B81))</f>
        <v>396</v>
      </c>
      <c r="I81" s="30">
        <f ca="1">IF($C$4="", SUMIFS('무신사 메타 광고'!$U:$U, '무신사 메타 광고'!$D:$D, $B81), SUMIFS('무신사 메타 광고'!$U:$U,'무신사 메타 광고'!$I:$I,$C$4,'무신사 메타 광고'!D:D,$B81))</f>
        <v>3</v>
      </c>
      <c r="J81" s="11">
        <f t="shared" ca="1" si="1"/>
        <v>7.575757575757576E-3</v>
      </c>
      <c r="K81" s="11">
        <f t="shared" ca="1" si="2"/>
        <v>3.7934668071654375E-2</v>
      </c>
      <c r="L81" s="12">
        <f t="shared" ca="1" si="8"/>
        <v>0.27564033421006778</v>
      </c>
      <c r="N81" s="10">
        <f ca="1">IF($C$4="", SUMIFS('무신사 메타 광고'!$X:$X, '무신사 메타 광고'!$D:$D, $B81),SUMIFS('무신사 메타 광고'!$X:$X,'무신사 메타 광고'!I:I,$C$4,'무신사 메타 광고'!D:D,$B81))</f>
        <v>4522800</v>
      </c>
      <c r="O81" s="11">
        <f t="shared" ca="1" si="3"/>
        <v>0.91373388823790858</v>
      </c>
      <c r="R81" s="13"/>
      <c r="S81" s="31">
        <f>IF($S$4="", SUMIFS('무신사 메타 광고'!$L:$L, '무신사 메타 광고'!$C:$C, $R81),SUMIFS('무신사 메타 광고'!$L:$L,'무신사 메타 광고'!$I:$I,$S$4,'무신사 메타 광고'!$C:$C,$R81))</f>
        <v>0</v>
      </c>
      <c r="T81" s="31">
        <f>IF($S$4="", SUMIFS('무신사 메타 광고'!$V:$V, '무신사 메타 광고'!$C:$C, $R81),SUMIFS('무신사 메타 광고'!$V:$V,'무신사 메타 광고'!$I:$I,$S$4,'무신사 메타 광고'!$C:$C,$R81))</f>
        <v>0</v>
      </c>
      <c r="U81" s="11">
        <f t="shared" si="4"/>
        <v>0</v>
      </c>
      <c r="V81" s="12" t="str">
        <f t="shared" si="9"/>
        <v xml:space="preserve"> </v>
      </c>
      <c r="W81" s="32">
        <f>IF($S$4="", SUMIFS('무신사 메타 광고'!$K:$K, '무신사 메타 광고'!$C:$C, $R81),SUMIFS('무신사 메타 광고'!$K:$K,'무신사 메타 광고'!$I:$I,$S$4,'무신사 메타 광고'!$C:$C,$R81))</f>
        <v>0</v>
      </c>
      <c r="X81" s="32">
        <f>IF($S$4="", SUMIFS('무신사 메타 광고'!$N:$N, '무신사 메타 광고'!$C:$C, $R81),SUMIFS('무신사 메타 광고'!$N:$N,'무신사 메타 광고'!$I:$I,$S$4,'무신사 메타 광고'!$C:$C,$R81))</f>
        <v>0</v>
      </c>
      <c r="Y81" s="11">
        <f t="shared" si="5"/>
        <v>0</v>
      </c>
      <c r="Z81" s="12" t="str">
        <f t="shared" si="10"/>
        <v xml:space="preserve"> </v>
      </c>
      <c r="AB81" s="10">
        <f>IF($S$4="", SUMIFS('무신사 메타 광고'!$X:$X, '무신사 메타 광고'!$C:$C, $R81),SUMIFS('무신사 메타 광고'!$X:$X,'무신사 메타 광고'!$I:$I,$S$4,'무신사 메타 광고'!$C:$C,$R81))</f>
        <v>0</v>
      </c>
      <c r="AC81" s="11">
        <f t="shared" si="6"/>
        <v>0</v>
      </c>
    </row>
    <row r="82" spans="2:29">
      <c r="B82" s="9">
        <f ca="1">IFERROR(__xludf.DUMMYFUNCTION("""COMPUTED_VALUE"""),46186)</f>
        <v>46186</v>
      </c>
      <c r="C82" s="29">
        <f ca="1">IF($C$4="", SUMIFS('무신사 메타 광고'!$L:$L, '무신사 메타 광고'!$D:$D, $B82), SUMIFS('무신사 메타 광고'!$L:$L, '무신사 메타 광고'!$I:$I, $C$4, '무신사 메타 광고'!$D:$D, $B82))</f>
        <v>87152</v>
      </c>
      <c r="D82" s="29">
        <f ca="1">IF($C$4="", SUMIFS('무신사 메타 광고'!$V:$V,#REF!, $B82), SUMIFS('무신사 메타 광고'!$V:$V,'무신사 메타 광고'!$I:$I,$C$4,'무신사 메타 광고'!$D:$D,$B82))</f>
        <v>710000</v>
      </c>
      <c r="E82" s="11">
        <f t="shared" ca="1" si="0"/>
        <v>8.1466862493115482</v>
      </c>
      <c r="F82" s="12">
        <f t="shared" ca="1" si="7"/>
        <v>0.2912783888516508</v>
      </c>
      <c r="G82" s="30">
        <f ca="1">IF($C$4="", SUMIFS('무신사 메타 광고'!$K:$K, '무신사 메타 광고'!$D:$D, $B82), SUMIFS('무신사 메타 광고'!$K:$K,'무신사 메타 광고'!$I:$I,$C$4,'무신사 메타 광고'!D:D,$B82))</f>
        <v>15549</v>
      </c>
      <c r="H82" s="30">
        <f ca="1">IF($C$4="", SUMIFS('무신사 메타 광고'!$Q:$Q, '무신사 메타 광고'!$D:$D, $B82), SUMIFS('무신사 메타 광고'!$Q:$Q,'무신사 메타 광고'!$I:$I,$C$4,'무신사 메타 광고'!D:D,$B82))</f>
        <v>570</v>
      </c>
      <c r="I82" s="30">
        <f ca="1">IF($C$4="", SUMIFS('무신사 메타 광고'!$U:$U, '무신사 메타 광고'!$D:$D, $B82), SUMIFS('무신사 메타 광고'!$U:$U,'무신사 메타 광고'!$I:$I,$C$4,'무신사 메타 광고'!D:D,$B82))</f>
        <v>8</v>
      </c>
      <c r="J82" s="11">
        <f t="shared" ca="1" si="1"/>
        <v>1.4035087719298246E-2</v>
      </c>
      <c r="K82" s="11">
        <f t="shared" ca="1" si="2"/>
        <v>3.6658306000385874E-2</v>
      </c>
      <c r="L82" s="12">
        <f t="shared" ca="1" si="8"/>
        <v>-3.3646322378716877E-2</v>
      </c>
      <c r="N82" s="10">
        <f ca="1">IF($C$4="", SUMIFS('무신사 메타 광고'!$X:$X, '무신사 메타 광고'!$D:$D, $B82),SUMIFS('무신사 메타 광고'!$X:$X,'무신사 메타 광고'!I:I,$C$4,'무신사 메타 광고'!D:D,$B82))</f>
        <v>9755350</v>
      </c>
      <c r="O82" s="11">
        <f t="shared" ca="1" si="3"/>
        <v>0.93215707071430964</v>
      </c>
      <c r="R82" s="13"/>
      <c r="S82" s="31">
        <f>IF($S$4="", SUMIFS('무신사 메타 광고'!$L:$L, '무신사 메타 광고'!$C:$C, $R82),SUMIFS('무신사 메타 광고'!$L:$L,'무신사 메타 광고'!$I:$I,$S$4,'무신사 메타 광고'!$C:$C,$R82))</f>
        <v>0</v>
      </c>
      <c r="T82" s="31">
        <f>IF($S$4="", SUMIFS('무신사 메타 광고'!$V:$V, '무신사 메타 광고'!$C:$C, $R82),SUMIFS('무신사 메타 광고'!$V:$V,'무신사 메타 광고'!$I:$I,$S$4,'무신사 메타 광고'!$C:$C,$R82))</f>
        <v>0</v>
      </c>
      <c r="U82" s="11">
        <f t="shared" si="4"/>
        <v>0</v>
      </c>
      <c r="V82" s="12" t="str">
        <f t="shared" si="9"/>
        <v xml:space="preserve"> </v>
      </c>
      <c r="W82" s="32">
        <f>IF($S$4="", SUMIFS('무신사 메타 광고'!$K:$K, '무신사 메타 광고'!$C:$C, $R82),SUMIFS('무신사 메타 광고'!$K:$K,'무신사 메타 광고'!$I:$I,$S$4,'무신사 메타 광고'!$C:$C,$R82))</f>
        <v>0</v>
      </c>
      <c r="X82" s="32">
        <f>IF($S$4="", SUMIFS('무신사 메타 광고'!$N:$N, '무신사 메타 광고'!$C:$C, $R82),SUMIFS('무신사 메타 광고'!$N:$N,'무신사 메타 광고'!$I:$I,$S$4,'무신사 메타 광고'!$C:$C,$R82))</f>
        <v>0</v>
      </c>
      <c r="Y82" s="11">
        <f t="shared" si="5"/>
        <v>0</v>
      </c>
      <c r="Z82" s="12" t="str">
        <f t="shared" si="10"/>
        <v xml:space="preserve"> </v>
      </c>
      <c r="AB82" s="10">
        <f>IF($S$4="", SUMIFS('무신사 메타 광고'!$X:$X, '무신사 메타 광고'!$C:$C, $R82),SUMIFS('무신사 메타 광고'!$X:$X,'무신사 메타 광고'!$I:$I,$S$4,'무신사 메타 광고'!$C:$C,$R82))</f>
        <v>0</v>
      </c>
      <c r="AC82" s="11">
        <f t="shared" si="6"/>
        <v>0</v>
      </c>
    </row>
    <row r="83" spans="2:29">
      <c r="B83" s="9">
        <f ca="1">IFERROR(__xludf.DUMMYFUNCTION("""COMPUTED_VALUE"""),46187)</f>
        <v>46187</v>
      </c>
      <c r="C83" s="29">
        <f ca="1">IF($C$4="", SUMIFS('무신사 메타 광고'!$L:$L, '무신사 메타 광고'!$D:$D, $B83), SUMIFS('무신사 메타 광고'!$L:$L, '무신사 메타 광고'!$I:$I, $C$4, '무신사 메타 광고'!$D:$D, $B83))</f>
        <v>120860</v>
      </c>
      <c r="D83" s="29">
        <f ca="1">IF($C$4="", SUMIFS('무신사 메타 광고'!$V:$V,#REF!, $B83), SUMIFS('무신사 메타 광고'!$V:$V,'무신사 메타 광고'!$I:$I,$C$4,'무신사 메타 광고'!$D:$D,$B83))</f>
        <v>2779800</v>
      </c>
      <c r="E83" s="11">
        <f t="shared" ca="1" si="0"/>
        <v>23.000165480721495</v>
      </c>
      <c r="F83" s="12">
        <f t="shared" ca="1" si="7"/>
        <v>1.823254115458929</v>
      </c>
      <c r="G83" s="30">
        <f ca="1">IF($C$4="", SUMIFS('무신사 메타 광고'!$K:$K, '무신사 메타 광고'!$D:$D, $B83), SUMIFS('무신사 메타 광고'!$K:$K,'무신사 메타 광고'!$I:$I,$C$4,'무신사 메타 광고'!D:D,$B83))</f>
        <v>16941</v>
      </c>
      <c r="H83" s="30">
        <f ca="1">IF($C$4="", SUMIFS('무신사 메타 광고'!$Q:$Q, '무신사 메타 광고'!$D:$D, $B83), SUMIFS('무신사 메타 광고'!$Q:$Q,'무신사 메타 광고'!$I:$I,$C$4,'무신사 메타 광고'!D:D,$B83))</f>
        <v>634</v>
      </c>
      <c r="I83" s="30">
        <f ca="1">IF($C$4="", SUMIFS('무신사 메타 광고'!$U:$U, '무신사 메타 광고'!$D:$D, $B83), SUMIFS('무신사 메타 광고'!$U:$U,'무신사 메타 광고'!$I:$I,$C$4,'무신사 메타 광고'!D:D,$B83))</f>
        <v>23</v>
      </c>
      <c r="J83" s="11">
        <f t="shared" ca="1" si="1"/>
        <v>3.6277602523659309E-2</v>
      </c>
      <c r="K83" s="11">
        <f t="shared" ca="1" si="2"/>
        <v>3.7424000944454285E-2</v>
      </c>
      <c r="L83" s="12">
        <f t="shared" ca="1" si="8"/>
        <v>2.0887352079508287E-2</v>
      </c>
      <c r="N83" s="10">
        <f ca="1">IF($C$4="", SUMIFS('무신사 메타 광고'!$X:$X, '무신사 메타 광고'!$D:$D, $B83),SUMIFS('무신사 메타 광고'!$X:$X,'무신사 메타 광고'!I:I,$C$4,'무신사 메타 광고'!D:D,$B83))</f>
        <v>15525900</v>
      </c>
      <c r="O83" s="11">
        <f t="shared" ca="1" si="3"/>
        <v>0.84814565954866517</v>
      </c>
      <c r="R83" s="13"/>
      <c r="S83" s="31">
        <f>IF($S$4="", SUMIFS('무신사 메타 광고'!$L:$L, '무신사 메타 광고'!$C:$C, $R83),SUMIFS('무신사 메타 광고'!$L:$L,'무신사 메타 광고'!$I:$I,$S$4,'무신사 메타 광고'!$C:$C,$R83))</f>
        <v>0</v>
      </c>
      <c r="T83" s="31">
        <f>IF($S$4="", SUMIFS('무신사 메타 광고'!$V:$V, '무신사 메타 광고'!$C:$C, $R83),SUMIFS('무신사 메타 광고'!$V:$V,'무신사 메타 광고'!$I:$I,$S$4,'무신사 메타 광고'!$C:$C,$R83))</f>
        <v>0</v>
      </c>
      <c r="U83" s="11">
        <f t="shared" si="4"/>
        <v>0</v>
      </c>
      <c r="V83" s="12" t="str">
        <f t="shared" si="9"/>
        <v xml:space="preserve"> </v>
      </c>
      <c r="W83" s="32">
        <f>IF($S$4="", SUMIFS('무신사 메타 광고'!$K:$K, '무신사 메타 광고'!$C:$C, $R83),SUMIFS('무신사 메타 광고'!$K:$K,'무신사 메타 광고'!$I:$I,$S$4,'무신사 메타 광고'!$C:$C,$R83))</f>
        <v>0</v>
      </c>
      <c r="X83" s="32">
        <f>IF($S$4="", SUMIFS('무신사 메타 광고'!$N:$N, '무신사 메타 광고'!$C:$C, $R83),SUMIFS('무신사 메타 광고'!$N:$N,'무신사 메타 광고'!$I:$I,$S$4,'무신사 메타 광고'!$C:$C,$R83))</f>
        <v>0</v>
      </c>
      <c r="Y83" s="11">
        <f t="shared" si="5"/>
        <v>0</v>
      </c>
      <c r="Z83" s="12" t="str">
        <f t="shared" si="10"/>
        <v xml:space="preserve"> </v>
      </c>
      <c r="AB83" s="10">
        <f>IF($S$4="", SUMIFS('무신사 메타 광고'!$X:$X, '무신사 메타 광고'!$C:$C, $R83),SUMIFS('무신사 메타 광고'!$X:$X,'무신사 메타 광고'!$I:$I,$S$4,'무신사 메타 광고'!$C:$C,$R83))</f>
        <v>0</v>
      </c>
      <c r="AC83" s="11">
        <f t="shared" si="6"/>
        <v>0</v>
      </c>
    </row>
    <row r="84" spans="2:29">
      <c r="B84" s="9">
        <f ca="1">IFERROR(__xludf.DUMMYFUNCTION("""COMPUTED_VALUE"""),46188)</f>
        <v>46188</v>
      </c>
      <c r="C84" s="29">
        <f ca="1">IF($C$4="", SUMIFS('무신사 메타 광고'!$L:$L, '무신사 메타 광고'!$D:$D, $B84), SUMIFS('무신사 메타 광고'!$L:$L, '무신사 메타 광고'!$I:$I, $C$4, '무신사 메타 광고'!$D:$D, $B84))</f>
        <v>124585</v>
      </c>
      <c r="D84" s="29">
        <f ca="1">IF($C$4="", SUMIFS('무신사 메타 광고'!$V:$V,#REF!, $B84), SUMIFS('무신사 메타 광고'!$V:$V,'무신사 메타 광고'!$I:$I,$C$4,'무신사 메타 광고'!$D:$D,$B84))</f>
        <v>4973000</v>
      </c>
      <c r="E84" s="11">
        <f t="shared" ca="1" si="0"/>
        <v>39.916522855881524</v>
      </c>
      <c r="F84" s="12">
        <f t="shared" ca="1" si="7"/>
        <v>0.73548850721700887</v>
      </c>
      <c r="G84" s="30">
        <f ca="1">IF($C$4="", SUMIFS('무신사 메타 광고'!$K:$K, '무신사 메타 광고'!$D:$D, $B84), SUMIFS('무신사 메타 광고'!$K:$K,'무신사 메타 광고'!$I:$I,$C$4,'무신사 메타 광고'!D:D,$B84))</f>
        <v>33708</v>
      </c>
      <c r="H84" s="30">
        <f ca="1">IF($C$4="", SUMIFS('무신사 메타 광고'!$Q:$Q, '무신사 메타 광고'!$D:$D, $B84), SUMIFS('무신사 메타 광고'!$Q:$Q,'무신사 메타 광고'!$I:$I,$C$4,'무신사 메타 광고'!D:D,$B84))</f>
        <v>913</v>
      </c>
      <c r="I84" s="30">
        <f ca="1">IF($C$4="", SUMIFS('무신사 메타 광고'!$U:$U, '무신사 메타 광고'!$D:$D, $B84), SUMIFS('무신사 메타 광고'!$U:$U,'무신사 메타 광고'!$I:$I,$C$4,'무신사 메타 광고'!D:D,$B84))</f>
        <v>45</v>
      </c>
      <c r="J84" s="11">
        <f t="shared" ca="1" si="1"/>
        <v>4.9288061336254109E-2</v>
      </c>
      <c r="K84" s="11">
        <f t="shared" ca="1" si="2"/>
        <v>2.7085558324433368E-2</v>
      </c>
      <c r="L84" s="12">
        <f t="shared" ca="1" si="8"/>
        <v>-0.27625166628671033</v>
      </c>
      <c r="N84" s="10">
        <f ca="1">IF($C$4="", SUMIFS('무신사 메타 광고'!$X:$X, '무신사 메타 광고'!$D:$D, $B84),SUMIFS('무신사 메타 광고'!$X:$X,'무신사 메타 광고'!I:I,$C$4,'무신사 메타 광고'!D:D,$B84))</f>
        <v>13890850</v>
      </c>
      <c r="O84" s="11">
        <f t="shared" ca="1" si="3"/>
        <v>0.73637406998041222</v>
      </c>
      <c r="R84" s="13"/>
      <c r="S84" s="31">
        <f>IF($S$4="", SUMIFS('무신사 메타 광고'!$L:$L, '무신사 메타 광고'!$C:$C, $R84),SUMIFS('무신사 메타 광고'!$L:$L,'무신사 메타 광고'!$I:$I,$S$4,'무신사 메타 광고'!$C:$C,$R84))</f>
        <v>0</v>
      </c>
      <c r="T84" s="31">
        <f>IF($S$4="", SUMIFS('무신사 메타 광고'!$V:$V, '무신사 메타 광고'!$C:$C, $R84),SUMIFS('무신사 메타 광고'!$V:$V,'무신사 메타 광고'!$I:$I,$S$4,'무신사 메타 광고'!$C:$C,$R84))</f>
        <v>0</v>
      </c>
      <c r="U84" s="11">
        <f t="shared" si="4"/>
        <v>0</v>
      </c>
      <c r="V84" s="12" t="str">
        <f t="shared" si="9"/>
        <v xml:space="preserve"> </v>
      </c>
      <c r="W84" s="32">
        <f>IF($S$4="", SUMIFS('무신사 메타 광고'!$K:$K, '무신사 메타 광고'!$C:$C, $R84),SUMIFS('무신사 메타 광고'!$K:$K,'무신사 메타 광고'!$I:$I,$S$4,'무신사 메타 광고'!$C:$C,$R84))</f>
        <v>0</v>
      </c>
      <c r="X84" s="32">
        <f>IF($S$4="", SUMIFS('무신사 메타 광고'!$N:$N, '무신사 메타 광고'!$C:$C, $R84),SUMIFS('무신사 메타 광고'!$N:$N,'무신사 메타 광고'!$I:$I,$S$4,'무신사 메타 광고'!$C:$C,$R84))</f>
        <v>0</v>
      </c>
      <c r="Y84" s="11">
        <f t="shared" si="5"/>
        <v>0</v>
      </c>
      <c r="Z84" s="12" t="str">
        <f t="shared" si="10"/>
        <v xml:space="preserve"> </v>
      </c>
      <c r="AB84" s="10">
        <f>IF($S$4="", SUMIFS('무신사 메타 광고'!$X:$X, '무신사 메타 광고'!$C:$C, $R84),SUMIFS('무신사 메타 광고'!$X:$X,'무신사 메타 광고'!$I:$I,$S$4,'무신사 메타 광고'!$C:$C,$R84))</f>
        <v>0</v>
      </c>
      <c r="AC84" s="11">
        <f t="shared" si="6"/>
        <v>0</v>
      </c>
    </row>
    <row r="85" spans="2:29">
      <c r="B85" s="9">
        <f ca="1">IFERROR(__xludf.DUMMYFUNCTION("""COMPUTED_VALUE"""),46189)</f>
        <v>46189</v>
      </c>
      <c r="C85" s="29">
        <f ca="1">IF($C$4="", SUMIFS('무신사 메타 광고'!$L:$L, '무신사 메타 광고'!$D:$D, $B85), SUMIFS('무신사 메타 광고'!$L:$L, '무신사 메타 광고'!$I:$I, $C$4, '무신사 메타 광고'!$D:$D, $B85))</f>
        <v>123146</v>
      </c>
      <c r="D85" s="29">
        <f ca="1">IF($C$4="", SUMIFS('무신사 메타 광고'!$V:$V,#REF!, $B85), SUMIFS('무신사 메타 광고'!$V:$V,'무신사 메타 광고'!$I:$I,$C$4,'무신사 메타 광고'!$D:$D,$B85))</f>
        <v>2547178</v>
      </c>
      <c r="E85" s="11">
        <f t="shared" ca="1" si="0"/>
        <v>20.684212235882612</v>
      </c>
      <c r="F85" s="12">
        <f t="shared" ca="1" si="7"/>
        <v>-0.48181327540570373</v>
      </c>
      <c r="G85" s="30">
        <f ca="1">IF($C$4="", SUMIFS('무신사 메타 광고'!$K:$K, '무신사 메타 광고'!$D:$D, $B85), SUMIFS('무신사 메타 광고'!$K:$K,'무신사 메타 광고'!$I:$I,$C$4,'무신사 메타 광고'!D:D,$B85))</f>
        <v>31645</v>
      </c>
      <c r="H85" s="30">
        <f ca="1">IF($C$4="", SUMIFS('무신사 메타 광고'!$Q:$Q, '무신사 메타 광고'!$D:$D, $B85), SUMIFS('무신사 메타 광고'!$Q:$Q,'무신사 메타 광고'!$I:$I,$C$4,'무신사 메타 광고'!D:D,$B85))</f>
        <v>1143</v>
      </c>
      <c r="I85" s="30">
        <f ca="1">IF($C$4="", SUMIFS('무신사 메타 광고'!$U:$U, '무신사 메타 광고'!$D:$D, $B85), SUMIFS('무신사 메타 광고'!$U:$U,'무신사 메타 광고'!$I:$I,$C$4,'무신사 메타 광고'!D:D,$B85))</f>
        <v>36</v>
      </c>
      <c r="J85" s="11">
        <f t="shared" ca="1" si="1"/>
        <v>3.1496062992125984E-2</v>
      </c>
      <c r="K85" s="11">
        <f t="shared" ca="1" si="2"/>
        <v>3.6119450150102698E-2</v>
      </c>
      <c r="L85" s="12">
        <f t="shared" ca="1" si="8"/>
        <v>0.33353168199305783</v>
      </c>
      <c r="N85" s="10">
        <f ca="1">IF($C$4="", SUMIFS('무신사 메타 광고'!$X:$X, '무신사 메타 광고'!$D:$D, $B85),SUMIFS('무신사 메타 광고'!$X:$X,'무신사 메타 광고'!I:I,$C$4,'무신사 메타 광고'!D:D,$B85))</f>
        <v>15179262</v>
      </c>
      <c r="O85" s="11">
        <f t="shared" ca="1" si="3"/>
        <v>0.85630628597733105</v>
      </c>
      <c r="R85" s="13"/>
      <c r="S85" s="31">
        <f>IF($S$4="", SUMIFS('무신사 메타 광고'!$L:$L, '무신사 메타 광고'!$C:$C, $R85),SUMIFS('무신사 메타 광고'!$L:$L,'무신사 메타 광고'!$I:$I,$S$4,'무신사 메타 광고'!$C:$C,$R85))</f>
        <v>0</v>
      </c>
      <c r="T85" s="31">
        <f>IF($S$4="", SUMIFS('무신사 메타 광고'!$V:$V, '무신사 메타 광고'!$C:$C, $R85),SUMIFS('무신사 메타 광고'!$V:$V,'무신사 메타 광고'!$I:$I,$S$4,'무신사 메타 광고'!$C:$C,$R85))</f>
        <v>0</v>
      </c>
      <c r="U85" s="11">
        <f t="shared" si="4"/>
        <v>0</v>
      </c>
      <c r="V85" s="12" t="str">
        <f t="shared" si="9"/>
        <v xml:space="preserve"> </v>
      </c>
      <c r="W85" s="32">
        <f>IF($S$4="", SUMIFS('무신사 메타 광고'!$K:$K, '무신사 메타 광고'!$C:$C, $R85),SUMIFS('무신사 메타 광고'!$K:$K,'무신사 메타 광고'!$I:$I,$S$4,'무신사 메타 광고'!$C:$C,$R85))</f>
        <v>0</v>
      </c>
      <c r="X85" s="32">
        <f>IF($S$4="", SUMIFS('무신사 메타 광고'!$N:$N, '무신사 메타 광고'!$C:$C, $R85),SUMIFS('무신사 메타 광고'!$N:$N,'무신사 메타 광고'!$I:$I,$S$4,'무신사 메타 광고'!$C:$C,$R85))</f>
        <v>0</v>
      </c>
      <c r="Y85" s="11">
        <f t="shared" si="5"/>
        <v>0</v>
      </c>
      <c r="Z85" s="12" t="str">
        <f t="shared" si="10"/>
        <v xml:space="preserve"> </v>
      </c>
      <c r="AB85" s="10">
        <f>IF($S$4="", SUMIFS('무신사 메타 광고'!$X:$X, '무신사 메타 광고'!$C:$C, $R85),SUMIFS('무신사 메타 광고'!$X:$X,'무신사 메타 광고'!$I:$I,$S$4,'무신사 메타 광고'!$C:$C,$R85))</f>
        <v>0</v>
      </c>
      <c r="AC85" s="11">
        <f t="shared" si="6"/>
        <v>0</v>
      </c>
    </row>
    <row r="86" spans="2:29">
      <c r="B86" s="9">
        <f ca="1">IFERROR(__xludf.DUMMYFUNCTION("""COMPUTED_VALUE"""),46190)</f>
        <v>46190</v>
      </c>
      <c r="C86" s="29">
        <f ca="1">IF($C$4="", SUMIFS('무신사 메타 광고'!$L:$L, '무신사 메타 광고'!$D:$D, $B86), SUMIFS('무신사 메타 광고'!$L:$L, '무신사 메타 광고'!$I:$I, $C$4, '무신사 메타 광고'!$D:$D, $B86))</f>
        <v>110039</v>
      </c>
      <c r="D86" s="29">
        <f ca="1">IF($C$4="", SUMIFS('무신사 메타 광고'!$V:$V,#REF!, $B86), SUMIFS('무신사 메타 광고'!$V:$V,'무신사 메타 광고'!$I:$I,$C$4,'무신사 메타 광고'!$D:$D,$B86))</f>
        <v>674700</v>
      </c>
      <c r="E86" s="11">
        <f t="shared" ca="1" si="0"/>
        <v>6.1314624814838377</v>
      </c>
      <c r="F86" s="12">
        <f t="shared" ca="1" si="7"/>
        <v>-0.70356799613344312</v>
      </c>
      <c r="G86" s="30">
        <f ca="1">IF($C$4="", SUMIFS('무신사 메타 광고'!$K:$K, '무신사 메타 광고'!$D:$D, $B86), SUMIFS('무신사 메타 광고'!$K:$K,'무신사 메타 광고'!$I:$I,$C$4,'무신사 메타 광고'!D:D,$B86))</f>
        <v>28472</v>
      </c>
      <c r="H86" s="30">
        <f ca="1">IF($C$4="", SUMIFS('무신사 메타 광고'!$Q:$Q, '무신사 메타 광고'!$D:$D, $B86), SUMIFS('무신사 메타 광고'!$Q:$Q,'무신사 메타 광고'!$I:$I,$C$4,'무신사 메타 광고'!D:D,$B86))</f>
        <v>1147</v>
      </c>
      <c r="I86" s="30">
        <f ca="1">IF($C$4="", SUMIFS('무신사 메타 광고'!$U:$U, '무신사 메타 광고'!$D:$D, $B86), SUMIFS('무신사 메타 광고'!$U:$U,'무신사 메타 광고'!$I:$I,$C$4,'무신사 메타 광고'!D:D,$B86))</f>
        <v>9</v>
      </c>
      <c r="J86" s="11">
        <f t="shared" ca="1" si="1"/>
        <v>7.8465562336530077E-3</v>
      </c>
      <c r="K86" s="11">
        <f t="shared" ca="1" si="2"/>
        <v>4.0285192469794888E-2</v>
      </c>
      <c r="L86" s="12">
        <f t="shared" ca="1" si="8"/>
        <v>0.11533238469524003</v>
      </c>
      <c r="N86" s="10">
        <f ca="1">IF($C$4="", SUMIFS('무신사 메타 광고'!$X:$X, '무신사 메타 광고'!$D:$D, $B86),SUMIFS('무신사 메타 광고'!$X:$X,'무신사 메타 광고'!I:I,$C$4,'무신사 메타 광고'!D:D,$B86))</f>
        <v>10105210</v>
      </c>
      <c r="O86" s="11">
        <f t="shared" ca="1" si="3"/>
        <v>0.93741135130070663</v>
      </c>
      <c r="R86" s="13"/>
      <c r="S86" s="31">
        <f>IF($S$4="", SUMIFS('무신사 메타 광고'!$L:$L, '무신사 메타 광고'!$C:$C, $R86),SUMIFS('무신사 메타 광고'!$L:$L,'무신사 메타 광고'!$I:$I,$S$4,'무신사 메타 광고'!$C:$C,$R86))</f>
        <v>0</v>
      </c>
      <c r="T86" s="31">
        <f>IF($S$4="", SUMIFS('무신사 메타 광고'!$V:$V, '무신사 메타 광고'!$C:$C, $R86),SUMIFS('무신사 메타 광고'!$V:$V,'무신사 메타 광고'!$I:$I,$S$4,'무신사 메타 광고'!$C:$C,$R86))</f>
        <v>0</v>
      </c>
      <c r="U86" s="11">
        <f t="shared" si="4"/>
        <v>0</v>
      </c>
      <c r="V86" s="12" t="str">
        <f t="shared" si="9"/>
        <v xml:space="preserve"> </v>
      </c>
      <c r="W86" s="32">
        <f>IF($S$4="", SUMIFS('무신사 메타 광고'!$K:$K, '무신사 메타 광고'!$C:$C, $R86),SUMIFS('무신사 메타 광고'!$K:$K,'무신사 메타 광고'!$I:$I,$S$4,'무신사 메타 광고'!$C:$C,$R86))</f>
        <v>0</v>
      </c>
      <c r="X86" s="32">
        <f>IF($S$4="", SUMIFS('무신사 메타 광고'!$N:$N, '무신사 메타 광고'!$C:$C, $R86),SUMIFS('무신사 메타 광고'!$N:$N,'무신사 메타 광고'!$I:$I,$S$4,'무신사 메타 광고'!$C:$C,$R86))</f>
        <v>0</v>
      </c>
      <c r="Y86" s="11">
        <f t="shared" si="5"/>
        <v>0</v>
      </c>
      <c r="Z86" s="12" t="str">
        <f t="shared" si="10"/>
        <v xml:space="preserve"> </v>
      </c>
      <c r="AB86" s="10">
        <f>IF($S$4="", SUMIFS('무신사 메타 광고'!$X:$X, '무신사 메타 광고'!$C:$C, $R86),SUMIFS('무신사 메타 광고'!$X:$X,'무신사 메타 광고'!$I:$I,$S$4,'무신사 메타 광고'!$C:$C,$R86))</f>
        <v>0</v>
      </c>
      <c r="AC86" s="11">
        <f t="shared" si="6"/>
        <v>0</v>
      </c>
    </row>
    <row r="87" spans="2:29">
      <c r="B87" s="9">
        <f ca="1">IFERROR(__xludf.DUMMYFUNCTION("""COMPUTED_VALUE"""),46191)</f>
        <v>46191</v>
      </c>
      <c r="C87" s="29">
        <f ca="1">IF($C$4="", SUMIFS('무신사 메타 광고'!$L:$L, '무신사 메타 광고'!$D:$D, $B87), SUMIFS('무신사 메타 광고'!$L:$L, '무신사 메타 광고'!$I:$I, $C$4, '무신사 메타 광고'!$D:$D, $B87))</f>
        <v>97601</v>
      </c>
      <c r="D87" s="29">
        <f ca="1">IF($C$4="", SUMIFS('무신사 메타 광고'!$V:$V,#REF!, $B87), SUMIFS('무신사 메타 광고'!$V:$V,'무신사 메타 광고'!$I:$I,$C$4,'무신사 메타 광고'!$D:$D,$B87))</f>
        <v>1499600</v>
      </c>
      <c r="E87" s="11">
        <f t="shared" ca="1" si="0"/>
        <v>15.364596674214404</v>
      </c>
      <c r="F87" s="12">
        <f t="shared" ca="1" si="7"/>
        <v>1.505861647300843</v>
      </c>
      <c r="G87" s="30">
        <f ca="1">IF($C$4="", SUMIFS('무신사 메타 광고'!$K:$K, '무신사 메타 광고'!$D:$D, $B87), SUMIFS('무신사 메타 광고'!$K:$K,'무신사 메타 광고'!$I:$I,$C$4,'무신사 메타 광고'!D:D,$B87))</f>
        <v>26888</v>
      </c>
      <c r="H87" s="30">
        <f ca="1">IF($C$4="", SUMIFS('무신사 메타 광고'!$Q:$Q, '무신사 메타 광고'!$D:$D, $B87), SUMIFS('무신사 메타 광고'!$Q:$Q,'무신사 메타 광고'!$I:$I,$C$4,'무신사 메타 광고'!D:D,$B87))</f>
        <v>1024</v>
      </c>
      <c r="I87" s="30">
        <f ca="1">IF($C$4="", SUMIFS('무신사 메타 광고'!$U:$U, '무신사 메타 광고'!$D:$D, $B87), SUMIFS('무신사 메타 광고'!$U:$U,'무신사 메타 광고'!$I:$I,$C$4,'무신사 메타 광고'!D:D,$B87))</f>
        <v>16</v>
      </c>
      <c r="J87" s="11">
        <f t="shared" ca="1" si="1"/>
        <v>1.5625E-2</v>
      </c>
      <c r="K87" s="11">
        <f t="shared" ca="1" si="2"/>
        <v>3.8083903600119012E-2</v>
      </c>
      <c r="L87" s="12">
        <f t="shared" ca="1" si="8"/>
        <v>-5.4642630076208829E-2</v>
      </c>
      <c r="N87" s="10">
        <f ca="1">IF($C$4="", SUMIFS('무신사 메타 광고'!$X:$X, '무신사 메타 광고'!$D:$D, $B87),SUMIFS('무신사 메타 광고'!$X:$X,'무신사 메타 광고'!I:I,$C$4,'무신사 메타 광고'!D:D,$B87))</f>
        <v>13553150</v>
      </c>
      <c r="O87" s="11">
        <f t="shared" ca="1" si="3"/>
        <v>0.90037700752354222</v>
      </c>
      <c r="R87" s="13"/>
      <c r="S87" s="31">
        <f>IF($S$4="", SUMIFS('무신사 메타 광고'!$L:$L, '무신사 메타 광고'!$C:$C, $R87),SUMIFS('무신사 메타 광고'!$L:$L,'무신사 메타 광고'!$I:$I,$S$4,'무신사 메타 광고'!$C:$C,$R87))</f>
        <v>0</v>
      </c>
      <c r="T87" s="31">
        <f>IF($S$4="", SUMIFS('무신사 메타 광고'!$V:$V, '무신사 메타 광고'!$C:$C, $R87),SUMIFS('무신사 메타 광고'!$V:$V,'무신사 메타 광고'!$I:$I,$S$4,'무신사 메타 광고'!$C:$C,$R87))</f>
        <v>0</v>
      </c>
      <c r="U87" s="11">
        <f t="shared" si="4"/>
        <v>0</v>
      </c>
      <c r="V87" s="12" t="str">
        <f t="shared" si="9"/>
        <v xml:space="preserve"> </v>
      </c>
      <c r="W87" s="32">
        <f>IF($S$4="", SUMIFS('무신사 메타 광고'!$K:$K, '무신사 메타 광고'!$C:$C, $R87),SUMIFS('무신사 메타 광고'!$K:$K,'무신사 메타 광고'!$I:$I,$S$4,'무신사 메타 광고'!$C:$C,$R87))</f>
        <v>0</v>
      </c>
      <c r="X87" s="32">
        <f>IF($S$4="", SUMIFS('무신사 메타 광고'!$N:$N, '무신사 메타 광고'!$C:$C, $R87),SUMIFS('무신사 메타 광고'!$N:$N,'무신사 메타 광고'!$I:$I,$S$4,'무신사 메타 광고'!$C:$C,$R87))</f>
        <v>0</v>
      </c>
      <c r="Y87" s="11">
        <f t="shared" si="5"/>
        <v>0</v>
      </c>
      <c r="Z87" s="12" t="str">
        <f t="shared" si="10"/>
        <v xml:space="preserve"> </v>
      </c>
      <c r="AB87" s="10">
        <f>IF($S$4="", SUMIFS('무신사 메타 광고'!$X:$X, '무신사 메타 광고'!$C:$C, $R87),SUMIFS('무신사 메타 광고'!$X:$X,'무신사 메타 광고'!$I:$I,$S$4,'무신사 메타 광고'!$C:$C,$R87))</f>
        <v>0</v>
      </c>
      <c r="AC87" s="11">
        <f t="shared" si="6"/>
        <v>0</v>
      </c>
    </row>
    <row r="88" spans="2:29">
      <c r="B88" s="9">
        <f ca="1">IFERROR(__xludf.DUMMYFUNCTION("""COMPUTED_VALUE"""),46192)</f>
        <v>46192</v>
      </c>
      <c r="C88" s="29">
        <f ca="1">IF($C$4="", SUMIFS('무신사 메타 광고'!$L:$L, '무신사 메타 광고'!$D:$D, $B88), SUMIFS('무신사 메타 광고'!$L:$L, '무신사 메타 광고'!$I:$I, $C$4, '무신사 메타 광고'!$D:$D, $B88))</f>
        <v>78527</v>
      </c>
      <c r="D88" s="29">
        <f ca="1">IF($C$4="", SUMIFS('무신사 메타 광고'!$V:$V,#REF!, $B88), SUMIFS('무신사 메타 광고'!$V:$V,'무신사 메타 광고'!$I:$I,$C$4,'무신사 메타 광고'!$D:$D,$B88))</f>
        <v>913950</v>
      </c>
      <c r="E88" s="11">
        <f t="shared" ca="1" si="0"/>
        <v>11.63867204910413</v>
      </c>
      <c r="F88" s="12">
        <f t="shared" ca="1" si="7"/>
        <v>-0.24250064639596414</v>
      </c>
      <c r="G88" s="30">
        <f ca="1">IF($C$4="", SUMIFS('무신사 메타 광고'!$K:$K, '무신사 메타 광고'!$D:$D, $B88), SUMIFS('무신사 메타 광고'!$K:$K,'무신사 메타 광고'!$I:$I,$C$4,'무신사 메타 광고'!D:D,$B88))</f>
        <v>19354</v>
      </c>
      <c r="H88" s="30">
        <f ca="1">IF($C$4="", SUMIFS('무신사 메타 광고'!$Q:$Q, '무신사 메타 광고'!$D:$D, $B88), SUMIFS('무신사 메타 광고'!$Q:$Q,'무신사 메타 광고'!$I:$I,$C$4,'무신사 메타 광고'!D:D,$B88))</f>
        <v>757</v>
      </c>
      <c r="I88" s="30">
        <f ca="1">IF($C$4="", SUMIFS('무신사 메타 광고'!$U:$U, '무신사 메타 광고'!$D:$D, $B88), SUMIFS('무신사 메타 광고'!$U:$U,'무신사 메타 광고'!$I:$I,$C$4,'무신사 메타 광고'!D:D,$B88))</f>
        <v>17</v>
      </c>
      <c r="J88" s="11">
        <f t="shared" ca="1" si="1"/>
        <v>2.2457067371202115E-2</v>
      </c>
      <c r="K88" s="11">
        <f t="shared" ca="1" si="2"/>
        <v>3.9113361579001756E-2</v>
      </c>
      <c r="L88" s="12">
        <f t="shared" ca="1" si="8"/>
        <v>2.7031314586132029E-2</v>
      </c>
      <c r="N88" s="10">
        <f ca="1">IF($C$4="", SUMIFS('무신사 메타 광고'!$X:$X, '무신사 메타 광고'!$D:$D, $B88),SUMIFS('무신사 메타 광고'!$X:$X,'무신사 메타 광고'!I:I,$C$4,'무신사 메타 광고'!D:D,$B88))</f>
        <v>13673021</v>
      </c>
      <c r="O88" s="11">
        <f t="shared" ca="1" si="3"/>
        <v>0.93734477157732066</v>
      </c>
      <c r="R88" s="13"/>
      <c r="S88" s="31">
        <f>IF($S$4="", SUMIFS('무신사 메타 광고'!$L:$L, '무신사 메타 광고'!$C:$C, $R88),SUMIFS('무신사 메타 광고'!$L:$L,'무신사 메타 광고'!$I:$I,$S$4,'무신사 메타 광고'!$C:$C,$R88))</f>
        <v>0</v>
      </c>
      <c r="T88" s="31">
        <f>IF($S$4="", SUMIFS('무신사 메타 광고'!$V:$V, '무신사 메타 광고'!$C:$C, $R88),SUMIFS('무신사 메타 광고'!$V:$V,'무신사 메타 광고'!$I:$I,$S$4,'무신사 메타 광고'!$C:$C,$R88))</f>
        <v>0</v>
      </c>
      <c r="U88" s="11">
        <f t="shared" si="4"/>
        <v>0</v>
      </c>
      <c r="V88" s="12" t="str">
        <f t="shared" si="9"/>
        <v xml:space="preserve"> </v>
      </c>
      <c r="W88" s="32">
        <f>IF($S$4="", SUMIFS('무신사 메타 광고'!$K:$K, '무신사 메타 광고'!$C:$C, $R88),SUMIFS('무신사 메타 광고'!$K:$K,'무신사 메타 광고'!$I:$I,$S$4,'무신사 메타 광고'!$C:$C,$R88))</f>
        <v>0</v>
      </c>
      <c r="X88" s="32">
        <f>IF($S$4="", SUMIFS('무신사 메타 광고'!$N:$N, '무신사 메타 광고'!$C:$C, $R88),SUMIFS('무신사 메타 광고'!$N:$N,'무신사 메타 광고'!$I:$I,$S$4,'무신사 메타 광고'!$C:$C,$R88))</f>
        <v>0</v>
      </c>
      <c r="Y88" s="11">
        <f t="shared" si="5"/>
        <v>0</v>
      </c>
      <c r="Z88" s="12" t="str">
        <f t="shared" si="10"/>
        <v xml:space="preserve"> </v>
      </c>
      <c r="AB88" s="10">
        <f>IF($S$4="", SUMIFS('무신사 메타 광고'!$X:$X, '무신사 메타 광고'!$C:$C, $R88),SUMIFS('무신사 메타 광고'!$X:$X,'무신사 메타 광고'!$I:$I,$S$4,'무신사 메타 광고'!$C:$C,$R88))</f>
        <v>0</v>
      </c>
      <c r="AC88" s="11">
        <f t="shared" si="6"/>
        <v>0</v>
      </c>
    </row>
    <row r="89" spans="2:29">
      <c r="B89" s="9">
        <f ca="1">IFERROR(__xludf.DUMMYFUNCTION("""COMPUTED_VALUE"""),46193)</f>
        <v>46193</v>
      </c>
      <c r="C89" s="29">
        <f ca="1">IF($C$4="", SUMIFS('무신사 메타 광고'!$L:$L, '무신사 메타 광고'!$D:$D, $B89), SUMIFS('무신사 메타 광고'!$L:$L, '무신사 메타 광고'!$I:$I, $C$4, '무신사 메타 광고'!$D:$D, $B89))</f>
        <v>97504</v>
      </c>
      <c r="D89" s="29">
        <f ca="1">IF($C$4="", SUMIFS('무신사 메타 광고'!$V:$V,#REF!, $B89), SUMIFS('무신사 메타 광고'!$V:$V,'무신사 메타 광고'!$I:$I,$C$4,'무신사 메타 광고'!$D:$D,$B89))</f>
        <v>4274671</v>
      </c>
      <c r="E89" s="11">
        <f t="shared" ca="1" si="0"/>
        <v>43.840980882835574</v>
      </c>
      <c r="F89" s="12">
        <f t="shared" ca="1" si="7"/>
        <v>2.7668370324267508</v>
      </c>
      <c r="G89" s="30">
        <f ca="1">IF($C$4="", SUMIFS('무신사 메타 광고'!$K:$K, '무신사 메타 광고'!$D:$D, $B89), SUMIFS('무신사 메타 광고'!$K:$K,'무신사 메타 광고'!$I:$I,$C$4,'무신사 메타 광고'!D:D,$B89))</f>
        <v>24346</v>
      </c>
      <c r="H89" s="30">
        <f ca="1">IF($C$4="", SUMIFS('무신사 메타 광고'!$Q:$Q, '무신사 메타 광고'!$D:$D, $B89), SUMIFS('무신사 메타 광고'!$Q:$Q,'무신사 메타 광고'!$I:$I,$C$4,'무신사 메타 광고'!D:D,$B89))</f>
        <v>879</v>
      </c>
      <c r="I89" s="30">
        <f ca="1">IF($C$4="", SUMIFS('무신사 메타 광고'!$U:$U, '무신사 메타 광고'!$D:$D, $B89), SUMIFS('무신사 메타 광고'!$U:$U,'무신사 메타 광고'!$I:$I,$C$4,'무신사 메타 광고'!D:D,$B89))</f>
        <v>37</v>
      </c>
      <c r="J89" s="11">
        <f t="shared" ca="1" si="1"/>
        <v>4.209328782707622E-2</v>
      </c>
      <c r="K89" s="11">
        <f t="shared" ca="1" si="2"/>
        <v>3.6104493551302061E-2</v>
      </c>
      <c r="L89" s="12">
        <f t="shared" ca="1" si="8"/>
        <v>-7.6926858399075149E-2</v>
      </c>
      <c r="N89" s="10">
        <f ca="1">IF($C$4="", SUMIFS('무신사 메타 광고'!$X:$X, '무신사 메타 광고'!$D:$D, $B89),SUMIFS('무신사 메타 광고'!$X:$X,'무신사 메타 광고'!I:I,$C$4,'무신사 메타 광고'!D:D,$B89))</f>
        <v>12497750</v>
      </c>
      <c r="O89" s="11">
        <f t="shared" ca="1" si="3"/>
        <v>0.74513691255424608</v>
      </c>
      <c r="R89" s="13"/>
      <c r="S89" s="31">
        <f>IF($S$4="", SUMIFS('무신사 메타 광고'!$L:$L, '무신사 메타 광고'!$C:$C, $R89),SUMIFS('무신사 메타 광고'!$L:$L,'무신사 메타 광고'!$I:$I,$S$4,'무신사 메타 광고'!$C:$C,$R89))</f>
        <v>0</v>
      </c>
      <c r="T89" s="31">
        <f>IF($S$4="", SUMIFS('무신사 메타 광고'!$V:$V, '무신사 메타 광고'!$C:$C, $R89),SUMIFS('무신사 메타 광고'!$V:$V,'무신사 메타 광고'!$I:$I,$S$4,'무신사 메타 광고'!$C:$C,$R89))</f>
        <v>0</v>
      </c>
      <c r="U89" s="11">
        <f t="shared" si="4"/>
        <v>0</v>
      </c>
      <c r="V89" s="12" t="str">
        <f t="shared" si="9"/>
        <v xml:space="preserve"> </v>
      </c>
      <c r="W89" s="32">
        <f>IF($S$4="", SUMIFS('무신사 메타 광고'!$K:$K, '무신사 메타 광고'!$C:$C, $R89),SUMIFS('무신사 메타 광고'!$K:$K,'무신사 메타 광고'!$I:$I,$S$4,'무신사 메타 광고'!$C:$C,$R89))</f>
        <v>0</v>
      </c>
      <c r="X89" s="32">
        <f>IF($S$4="", SUMIFS('무신사 메타 광고'!$N:$N, '무신사 메타 광고'!$C:$C, $R89),SUMIFS('무신사 메타 광고'!$N:$N,'무신사 메타 광고'!$I:$I,$S$4,'무신사 메타 광고'!$C:$C,$R89))</f>
        <v>0</v>
      </c>
      <c r="Y89" s="11">
        <f t="shared" si="5"/>
        <v>0</v>
      </c>
      <c r="Z89" s="12" t="str">
        <f t="shared" si="10"/>
        <v xml:space="preserve"> </v>
      </c>
      <c r="AB89" s="10">
        <f>IF($S$4="", SUMIFS('무신사 메타 광고'!$X:$X, '무신사 메타 광고'!$C:$C, $R89),SUMIFS('무신사 메타 광고'!$X:$X,'무신사 메타 광고'!$I:$I,$S$4,'무신사 메타 광고'!$C:$C,$R89))</f>
        <v>0</v>
      </c>
      <c r="AC89" s="11">
        <f t="shared" si="6"/>
        <v>0</v>
      </c>
    </row>
    <row r="90" spans="2:29">
      <c r="B90" s="9">
        <f ca="1">IFERROR(__xludf.DUMMYFUNCTION("""COMPUTED_VALUE"""),46194)</f>
        <v>46194</v>
      </c>
      <c r="C90" s="29">
        <f ca="1">IF($C$4="", SUMIFS('무신사 메타 광고'!$L:$L, '무신사 메타 광고'!$D:$D, $B90), SUMIFS('무신사 메타 광고'!$L:$L, '무신사 메타 광고'!$I:$I, $C$4, '무신사 메타 광고'!$D:$D, $B90))</f>
        <v>110230</v>
      </c>
      <c r="D90" s="29">
        <f ca="1">IF($C$4="", SUMIFS('무신사 메타 광고'!$V:$V,#REF!, $B90), SUMIFS('무신사 메타 광고'!$V:$V,'무신사 메타 광고'!$I:$I,$C$4,'무신사 메타 광고'!$D:$D,$B90))</f>
        <v>3727950</v>
      </c>
      <c r="E90" s="11">
        <f t="shared" ca="1" si="0"/>
        <v>33.819740542502039</v>
      </c>
      <c r="F90" s="12">
        <f t="shared" ca="1" si="7"/>
        <v>-0.22858157227629472</v>
      </c>
      <c r="G90" s="30">
        <f ca="1">IF($C$4="", SUMIFS('무신사 메타 광고'!$K:$K, '무신사 메타 광고'!$D:$D, $B90), SUMIFS('무신사 메타 광고'!$K:$K,'무신사 메타 광고'!$I:$I,$C$4,'무신사 메타 광고'!D:D,$B90))</f>
        <v>28589</v>
      </c>
      <c r="H90" s="30">
        <f ca="1">IF($C$4="", SUMIFS('무신사 메타 광고'!$Q:$Q, '무신사 메타 광고'!$D:$D, $B90), SUMIFS('무신사 메타 광고'!$Q:$Q,'무신사 메타 광고'!$I:$I,$C$4,'무신사 메타 광고'!D:D,$B90))</f>
        <v>1044</v>
      </c>
      <c r="I90" s="30">
        <f ca="1">IF($C$4="", SUMIFS('무신사 메타 광고'!$U:$U, '무신사 메타 광고'!$D:$D, $B90), SUMIFS('무신사 메타 광고'!$U:$U,'무신사 메타 광고'!$I:$I,$C$4,'무신사 메타 광고'!D:D,$B90))</f>
        <v>36</v>
      </c>
      <c r="J90" s="11">
        <f t="shared" ca="1" si="1"/>
        <v>3.4482758620689655E-2</v>
      </c>
      <c r="K90" s="11">
        <f t="shared" ca="1" si="2"/>
        <v>3.6517541711847214E-2</v>
      </c>
      <c r="L90" s="12">
        <f t="shared" ca="1" si="8"/>
        <v>1.1440353261242649E-2</v>
      </c>
      <c r="N90" s="10">
        <f ca="1">IF($C$4="", SUMIFS('무신사 메타 광고'!$X:$X, '무신사 메타 광고'!$D:$D, $B90),SUMIFS('무신사 메타 광고'!$X:$X,'무신사 메타 광고'!I:I,$C$4,'무신사 메타 광고'!D:D,$B90))</f>
        <v>14840700</v>
      </c>
      <c r="O90" s="11">
        <f t="shared" ca="1" si="3"/>
        <v>0.79923419311581623</v>
      </c>
      <c r="R90" s="13"/>
      <c r="S90" s="31">
        <f>IF($S$4="", SUMIFS('무신사 메타 광고'!$L:$L, '무신사 메타 광고'!$C:$C, $R90),SUMIFS('무신사 메타 광고'!$L:$L,'무신사 메타 광고'!$I:$I,$S$4,'무신사 메타 광고'!$C:$C,$R90))</f>
        <v>0</v>
      </c>
      <c r="T90" s="31">
        <f>IF($S$4="", SUMIFS('무신사 메타 광고'!$V:$V, '무신사 메타 광고'!$C:$C, $R90),SUMIFS('무신사 메타 광고'!$V:$V,'무신사 메타 광고'!$I:$I,$S$4,'무신사 메타 광고'!$C:$C,$R90))</f>
        <v>0</v>
      </c>
      <c r="U90" s="11">
        <f t="shared" si="4"/>
        <v>0</v>
      </c>
      <c r="V90" s="12" t="str">
        <f t="shared" si="9"/>
        <v xml:space="preserve"> </v>
      </c>
      <c r="W90" s="32">
        <f>IF($S$4="", SUMIFS('무신사 메타 광고'!$K:$K, '무신사 메타 광고'!$C:$C, $R90),SUMIFS('무신사 메타 광고'!$K:$K,'무신사 메타 광고'!$I:$I,$S$4,'무신사 메타 광고'!$C:$C,$R90))</f>
        <v>0</v>
      </c>
      <c r="X90" s="32">
        <f>IF($S$4="", SUMIFS('무신사 메타 광고'!$N:$N, '무신사 메타 광고'!$C:$C, $R90),SUMIFS('무신사 메타 광고'!$N:$N,'무신사 메타 광고'!$I:$I,$S$4,'무신사 메타 광고'!$C:$C,$R90))</f>
        <v>0</v>
      </c>
      <c r="Y90" s="11">
        <f t="shared" si="5"/>
        <v>0</v>
      </c>
      <c r="Z90" s="12" t="str">
        <f t="shared" si="10"/>
        <v xml:space="preserve"> </v>
      </c>
      <c r="AB90" s="10">
        <f>IF($S$4="", SUMIFS('무신사 메타 광고'!$X:$X, '무신사 메타 광고'!$C:$C, $R90),SUMIFS('무신사 메타 광고'!$X:$X,'무신사 메타 광고'!$I:$I,$S$4,'무신사 메타 광고'!$C:$C,$R90))</f>
        <v>0</v>
      </c>
      <c r="AC90" s="11">
        <f t="shared" si="6"/>
        <v>0</v>
      </c>
    </row>
    <row r="91" spans="2:29">
      <c r="B91" s="9">
        <f ca="1">IFERROR(__xludf.DUMMYFUNCTION("""COMPUTED_VALUE"""),46195)</f>
        <v>46195</v>
      </c>
      <c r="C91" s="29">
        <f ca="1">IF($C$4="", SUMIFS('무신사 메타 광고'!$L:$L, '무신사 메타 광고'!$D:$D, $B91), SUMIFS('무신사 메타 광고'!$L:$L, '무신사 메타 광고'!$I:$I, $C$4, '무신사 메타 광고'!$D:$D, $B91))</f>
        <v>109228</v>
      </c>
      <c r="D91" s="29">
        <f ca="1">IF($C$4="", SUMIFS('무신사 메타 광고'!$V:$V,#REF!, $B91), SUMIFS('무신사 메타 광고'!$V:$V,'무신사 메타 광고'!$I:$I,$C$4,'무신사 메타 광고'!$D:$D,$B91))</f>
        <v>2448488</v>
      </c>
      <c r="E91" s="11">
        <f t="shared" ca="1" si="0"/>
        <v>22.41630351192002</v>
      </c>
      <c r="F91" s="12">
        <f t="shared" ca="1" si="7"/>
        <v>-0.33718286561811611</v>
      </c>
      <c r="G91" s="30">
        <f ca="1">IF($C$4="", SUMIFS('무신사 메타 광고'!$K:$K, '무신사 메타 광고'!$D:$D, $B91), SUMIFS('무신사 메타 광고'!$K:$K,'무신사 메타 광고'!$I:$I,$C$4,'무신사 메타 광고'!D:D,$B91))</f>
        <v>34297</v>
      </c>
      <c r="H91" s="30">
        <f ca="1">IF($C$4="", SUMIFS('무신사 메타 광고'!$Q:$Q, '무신사 메타 광고'!$D:$D, $B91), SUMIFS('무신사 메타 광고'!$Q:$Q,'무신사 메타 광고'!$I:$I,$C$4,'무신사 메타 광고'!D:D,$B91))</f>
        <v>911</v>
      </c>
      <c r="I91" s="30">
        <f ca="1">IF($C$4="", SUMIFS('무신사 메타 광고'!$U:$U, '무신사 메타 광고'!$D:$D, $B91), SUMIFS('무신사 메타 광고'!$U:$U,'무신사 메타 광고'!$I:$I,$C$4,'무신사 메타 광고'!D:D,$B91))</f>
        <v>27</v>
      </c>
      <c r="J91" s="11">
        <f t="shared" ca="1" si="1"/>
        <v>2.9637760702524697E-2</v>
      </c>
      <c r="K91" s="11">
        <f t="shared" ca="1" si="2"/>
        <v>2.6562089978715338E-2</v>
      </c>
      <c r="L91" s="12">
        <f t="shared" ca="1" si="8"/>
        <v>-0.27262108199090729</v>
      </c>
      <c r="N91" s="10">
        <f ca="1">IF($C$4="", SUMIFS('무신사 메타 광고'!$X:$X, '무신사 메타 광고'!$D:$D, $B91),SUMIFS('무신사 메타 광고'!$X:$X,'무신사 메타 광고'!I:I,$C$4,'무신사 메타 광고'!D:D,$B91))</f>
        <v>11247600</v>
      </c>
      <c r="O91" s="11">
        <f t="shared" ca="1" si="3"/>
        <v>0.82122720005887817</v>
      </c>
      <c r="R91" s="13"/>
      <c r="S91" s="31">
        <f>IF($S$4="", SUMIFS('무신사 메타 광고'!$L:$L, '무신사 메타 광고'!$C:$C, $R91),SUMIFS('무신사 메타 광고'!$L:$L,'무신사 메타 광고'!$I:$I,$S$4,'무신사 메타 광고'!$C:$C,$R91))</f>
        <v>0</v>
      </c>
      <c r="T91" s="31">
        <f>IF($S$4="", SUMIFS('무신사 메타 광고'!$V:$V, '무신사 메타 광고'!$C:$C, $R91),SUMIFS('무신사 메타 광고'!$V:$V,'무신사 메타 광고'!$I:$I,$S$4,'무신사 메타 광고'!$C:$C,$R91))</f>
        <v>0</v>
      </c>
      <c r="U91" s="11">
        <f t="shared" si="4"/>
        <v>0</v>
      </c>
      <c r="V91" s="12" t="str">
        <f t="shared" si="9"/>
        <v xml:space="preserve"> </v>
      </c>
      <c r="W91" s="32">
        <f>IF($S$4="", SUMIFS('무신사 메타 광고'!$K:$K, '무신사 메타 광고'!$C:$C, $R91),SUMIFS('무신사 메타 광고'!$K:$K,'무신사 메타 광고'!$I:$I,$S$4,'무신사 메타 광고'!$C:$C,$R91))</f>
        <v>0</v>
      </c>
      <c r="X91" s="32">
        <f>IF($S$4="", SUMIFS('무신사 메타 광고'!$N:$N, '무신사 메타 광고'!$C:$C, $R91),SUMIFS('무신사 메타 광고'!$N:$N,'무신사 메타 광고'!$I:$I,$S$4,'무신사 메타 광고'!$C:$C,$R91))</f>
        <v>0</v>
      </c>
      <c r="Y91" s="11">
        <f t="shared" si="5"/>
        <v>0</v>
      </c>
      <c r="Z91" s="12" t="str">
        <f t="shared" si="10"/>
        <v xml:space="preserve"> </v>
      </c>
      <c r="AB91" s="10">
        <f>IF($S$4="", SUMIFS('무신사 메타 광고'!$X:$X, '무신사 메타 광고'!$C:$C, $R91),SUMIFS('무신사 메타 광고'!$X:$X,'무신사 메타 광고'!$I:$I,$S$4,'무신사 메타 광고'!$C:$C,$R91))</f>
        <v>0</v>
      </c>
      <c r="AC91" s="11">
        <f t="shared" si="6"/>
        <v>0</v>
      </c>
    </row>
    <row r="92" spans="2:29">
      <c r="B92" s="9">
        <f ca="1">IFERROR(__xludf.DUMMYFUNCTION("""COMPUTED_VALUE"""),46196)</f>
        <v>46196</v>
      </c>
      <c r="C92" s="29">
        <f ca="1">IF($C$4="", SUMIFS('무신사 메타 광고'!$L:$L, '무신사 메타 광고'!$D:$D, $B92), SUMIFS('무신사 메타 광고'!$L:$L, '무신사 메타 광고'!$I:$I, $C$4, '무신사 메타 광고'!$D:$D, $B92))</f>
        <v>93027</v>
      </c>
      <c r="D92" s="29">
        <f ca="1">IF($C$4="", SUMIFS('무신사 메타 광고'!$V:$V,#REF!, $B92), SUMIFS('무신사 메타 광고'!$V:$V,'무신사 메타 광고'!$I:$I,$C$4,'무신사 메타 광고'!$D:$D,$B92))</f>
        <v>2735075</v>
      </c>
      <c r="E92" s="11">
        <f t="shared" ca="1" si="0"/>
        <v>29.400872864867189</v>
      </c>
      <c r="F92" s="12">
        <f t="shared" ca="1" si="7"/>
        <v>0.31158434972265064</v>
      </c>
      <c r="G92" s="30">
        <f ca="1">IF($C$4="", SUMIFS('무신사 메타 광고'!$K:$K, '무신사 메타 광고'!$D:$D, $B92), SUMIFS('무신사 메타 광고'!$K:$K,'무신사 메타 광고'!$I:$I,$C$4,'무신사 메타 광고'!D:D,$B92))</f>
        <v>23905</v>
      </c>
      <c r="H92" s="30">
        <f ca="1">IF($C$4="", SUMIFS('무신사 메타 광고'!$Q:$Q, '무신사 메타 광고'!$D:$D, $B92), SUMIFS('무신사 메타 광고'!$Q:$Q,'무신사 메타 광고'!$I:$I,$C$4,'무신사 메타 광고'!D:D,$B92))</f>
        <v>766</v>
      </c>
      <c r="I92" s="30">
        <f ca="1">IF($C$4="", SUMIFS('무신사 메타 광고'!$U:$U, '무신사 메타 광고'!$D:$D, $B92), SUMIFS('무신사 메타 광고'!$U:$U,'무신사 메타 광고'!$I:$I,$C$4,'무신사 메타 광고'!D:D,$B92))</f>
        <v>25</v>
      </c>
      <c r="J92" s="11">
        <f t="shared" ca="1" si="1"/>
        <v>3.2637075718015669E-2</v>
      </c>
      <c r="K92" s="11">
        <f t="shared" ca="1" si="2"/>
        <v>3.2043505542773479E-2</v>
      </c>
      <c r="L92" s="12">
        <f t="shared" ca="1" si="8"/>
        <v>0.20636235960538096</v>
      </c>
      <c r="N92" s="10">
        <f ca="1">IF($C$4="", SUMIFS('무신사 메타 광고'!$X:$X, '무신사 메타 광고'!$D:$D, $B92),SUMIFS('무신사 메타 광고'!$X:$X,'무신사 메타 광고'!I:I,$C$4,'무신사 메타 광고'!D:D,$B92))</f>
        <v>10294300</v>
      </c>
      <c r="O92" s="11">
        <f t="shared" ca="1" si="3"/>
        <v>0.79008394493212453</v>
      </c>
      <c r="R92" s="13"/>
      <c r="S92" s="31">
        <f>IF($S$4="", SUMIFS('무신사 메타 광고'!$L:$L, '무신사 메타 광고'!$C:$C, $R92),SUMIFS('무신사 메타 광고'!$L:$L,'무신사 메타 광고'!$I:$I,$S$4,'무신사 메타 광고'!$C:$C,$R92))</f>
        <v>0</v>
      </c>
      <c r="T92" s="31">
        <f>IF($S$4="", SUMIFS('무신사 메타 광고'!$V:$V, '무신사 메타 광고'!$C:$C, $R92),SUMIFS('무신사 메타 광고'!$V:$V,'무신사 메타 광고'!$I:$I,$S$4,'무신사 메타 광고'!$C:$C,$R92))</f>
        <v>0</v>
      </c>
      <c r="U92" s="11">
        <f t="shared" si="4"/>
        <v>0</v>
      </c>
      <c r="V92" s="12" t="str">
        <f t="shared" si="9"/>
        <v xml:space="preserve"> </v>
      </c>
      <c r="W92" s="32">
        <f>IF($S$4="", SUMIFS('무신사 메타 광고'!$K:$K, '무신사 메타 광고'!$C:$C, $R92),SUMIFS('무신사 메타 광고'!$K:$K,'무신사 메타 광고'!$I:$I,$S$4,'무신사 메타 광고'!$C:$C,$R92))</f>
        <v>0</v>
      </c>
      <c r="X92" s="32">
        <f>IF($S$4="", SUMIFS('무신사 메타 광고'!$N:$N, '무신사 메타 광고'!$C:$C, $R92),SUMIFS('무신사 메타 광고'!$N:$N,'무신사 메타 광고'!$I:$I,$S$4,'무신사 메타 광고'!$C:$C,$R92))</f>
        <v>0</v>
      </c>
      <c r="Y92" s="11">
        <f t="shared" si="5"/>
        <v>0</v>
      </c>
      <c r="Z92" s="12" t="str">
        <f t="shared" si="10"/>
        <v xml:space="preserve"> </v>
      </c>
      <c r="AB92" s="10">
        <f>IF($S$4="", SUMIFS('무신사 메타 광고'!$X:$X, '무신사 메타 광고'!$C:$C, $R92),SUMIFS('무신사 메타 광고'!$X:$X,'무신사 메타 광고'!$I:$I,$S$4,'무신사 메타 광고'!$C:$C,$R92))</f>
        <v>0</v>
      </c>
      <c r="AC92" s="11">
        <f t="shared" si="6"/>
        <v>0</v>
      </c>
    </row>
    <row r="93" spans="2:29">
      <c r="B93" s="9">
        <f ca="1">IFERROR(__xludf.DUMMYFUNCTION("""COMPUTED_VALUE"""),46197)</f>
        <v>46197</v>
      </c>
      <c r="C93" s="29">
        <f ca="1">IF($C$4="", SUMIFS('무신사 메타 광고'!$L:$L, '무신사 메타 광고'!$D:$D, $B93), SUMIFS('무신사 메타 광고'!$L:$L, '무신사 메타 광고'!$I:$I, $C$4, '무신사 메타 광고'!$D:$D, $B93))</f>
        <v>103563</v>
      </c>
      <c r="D93" s="29">
        <f ca="1">IF($C$4="", SUMIFS('무신사 메타 광고'!$V:$V,#REF!, $B93), SUMIFS('무신사 메타 광고'!$V:$V,'무신사 메타 광고'!$I:$I,$C$4,'무신사 메타 광고'!$D:$D,$B93))</f>
        <v>2215750</v>
      </c>
      <c r="E93" s="11">
        <f t="shared" ca="1" si="0"/>
        <v>21.395189401620271</v>
      </c>
      <c r="F93" s="12">
        <f t="shared" ca="1" si="7"/>
        <v>-0.27229407439849768</v>
      </c>
      <c r="G93" s="30">
        <f ca="1">IF($C$4="", SUMIFS('무신사 메타 광고'!$K:$K, '무신사 메타 광고'!$D:$D, $B93), SUMIFS('무신사 메타 광고'!$K:$K,'무신사 메타 광고'!$I:$I,$C$4,'무신사 메타 광고'!D:D,$B93))</f>
        <v>25959</v>
      </c>
      <c r="H93" s="30">
        <f ca="1">IF($C$4="", SUMIFS('무신사 메타 광고'!$Q:$Q, '무신사 메타 광고'!$D:$D, $B93), SUMIFS('무신사 메타 광고'!$Q:$Q,'무신사 메타 광고'!$I:$I,$C$4,'무신사 메타 광고'!D:D,$B93))</f>
        <v>897</v>
      </c>
      <c r="I93" s="30">
        <f ca="1">IF($C$4="", SUMIFS('무신사 메타 광고'!$U:$U, '무신사 메타 광고'!$D:$D, $B93), SUMIFS('무신사 메타 광고'!$U:$U,'무신사 메타 광고'!$I:$I,$C$4,'무신사 메타 광고'!D:D,$B93))</f>
        <v>24</v>
      </c>
      <c r="J93" s="11">
        <f t="shared" ca="1" si="1"/>
        <v>2.6755852842809364E-2</v>
      </c>
      <c r="K93" s="11">
        <f t="shared" ca="1" si="2"/>
        <v>3.4554489772333295E-2</v>
      </c>
      <c r="L93" s="12">
        <f t="shared" ca="1" si="8"/>
        <v>7.8361720636589305E-2</v>
      </c>
      <c r="N93" s="10">
        <f ca="1">IF($C$4="", SUMIFS('무신사 메타 광고'!$X:$X, '무신사 메타 광고'!$D:$D, $B93),SUMIFS('무신사 메타 광고'!$X:$X,'무신사 메타 광고'!I:I,$C$4,'무신사 메타 광고'!D:D,$B93))</f>
        <v>7233528</v>
      </c>
      <c r="O93" s="11">
        <f t="shared" ca="1" si="3"/>
        <v>0.7655111850873686</v>
      </c>
      <c r="R93" s="13"/>
      <c r="S93" s="31">
        <f>IF($S$4="", SUMIFS('무신사 메타 광고'!$L:$L, '무신사 메타 광고'!$C:$C, $R93),SUMIFS('무신사 메타 광고'!$L:$L,'무신사 메타 광고'!$I:$I,$S$4,'무신사 메타 광고'!$C:$C,$R93))</f>
        <v>0</v>
      </c>
      <c r="T93" s="31">
        <f>IF($S$4="", SUMIFS('무신사 메타 광고'!$V:$V, '무신사 메타 광고'!$C:$C, $R93),SUMIFS('무신사 메타 광고'!$V:$V,'무신사 메타 광고'!$I:$I,$S$4,'무신사 메타 광고'!$C:$C,$R93))</f>
        <v>0</v>
      </c>
      <c r="U93" s="11">
        <f t="shared" si="4"/>
        <v>0</v>
      </c>
      <c r="V93" s="12" t="str">
        <f t="shared" si="9"/>
        <v xml:space="preserve"> </v>
      </c>
      <c r="W93" s="32">
        <f>IF($S$4="", SUMIFS('무신사 메타 광고'!$K:$K, '무신사 메타 광고'!$C:$C, $R93),SUMIFS('무신사 메타 광고'!$K:$K,'무신사 메타 광고'!$I:$I,$S$4,'무신사 메타 광고'!$C:$C,$R93))</f>
        <v>0</v>
      </c>
      <c r="X93" s="32">
        <f>IF($S$4="", SUMIFS('무신사 메타 광고'!$N:$N, '무신사 메타 광고'!$C:$C, $R93),SUMIFS('무신사 메타 광고'!$N:$N,'무신사 메타 광고'!$I:$I,$S$4,'무신사 메타 광고'!$C:$C,$R93))</f>
        <v>0</v>
      </c>
      <c r="Y93" s="11">
        <f t="shared" si="5"/>
        <v>0</v>
      </c>
      <c r="Z93" s="12" t="str">
        <f t="shared" si="10"/>
        <v xml:space="preserve"> </v>
      </c>
      <c r="AB93" s="10">
        <f>IF($S$4="", SUMIFS('무신사 메타 광고'!$X:$X, '무신사 메타 광고'!$C:$C, $R93),SUMIFS('무신사 메타 광고'!$X:$X,'무신사 메타 광고'!$I:$I,$S$4,'무신사 메타 광고'!$C:$C,$R93))</f>
        <v>0</v>
      </c>
      <c r="AC93" s="11">
        <f t="shared" si="6"/>
        <v>0</v>
      </c>
    </row>
    <row r="94" spans="2:29">
      <c r="B94" s="9"/>
      <c r="C94" s="29">
        <f>IF($C$4="", SUMIFS('무신사 메타 광고'!$L:$L, '무신사 메타 광고'!$D:$D, $B94), SUMIFS('무신사 메타 광고'!$L:$L, '무신사 메타 광고'!$I:$I, $C$4, '무신사 메타 광고'!$D:$D, $B94))</f>
        <v>0</v>
      </c>
      <c r="D94" s="29">
        <f>IF($C$4="", SUMIFS('무신사 메타 광고'!$V:$V,#REF!, $B94), SUMIFS('무신사 메타 광고'!$V:$V,'무신사 메타 광고'!$I:$I,$C$4,'무신사 메타 광고'!$D:$D,$B94))</f>
        <v>0</v>
      </c>
      <c r="E94" s="11">
        <f t="shared" si="0"/>
        <v>0</v>
      </c>
      <c r="F94" s="12">
        <f t="shared" ca="1" si="7"/>
        <v>-1</v>
      </c>
      <c r="G94" s="30">
        <f>IF($C$4="", SUMIFS('무신사 메타 광고'!$K:$K, '무신사 메타 광고'!$D:$D, $B94), SUMIFS('무신사 메타 광고'!$K:$K,'무신사 메타 광고'!$I:$I,$C$4,'무신사 메타 광고'!D:D,$B94))</f>
        <v>0</v>
      </c>
      <c r="H94" s="30">
        <f>IF($C$4="", SUMIFS('무신사 메타 광고'!$Q:$Q, '무신사 메타 광고'!$D:$D, $B94), SUMIFS('무신사 메타 광고'!$Q:$Q,'무신사 메타 광고'!$I:$I,$C$4,'무신사 메타 광고'!D:D,$B94))</f>
        <v>0</v>
      </c>
      <c r="I94" s="30">
        <f>IF($C$4="", SUMIFS('무신사 메타 광고'!$U:$U, '무신사 메타 광고'!$D:$D, $B94), SUMIFS('무신사 메타 광고'!$U:$U,'무신사 메타 광고'!$I:$I,$C$4,'무신사 메타 광고'!D:D,$B94))</f>
        <v>0</v>
      </c>
      <c r="J94" s="11">
        <f t="shared" si="1"/>
        <v>0</v>
      </c>
      <c r="K94" s="11">
        <f t="shared" si="2"/>
        <v>0</v>
      </c>
      <c r="L94" s="12">
        <f t="shared" ca="1" si="8"/>
        <v>-1</v>
      </c>
      <c r="N94" s="10">
        <f>IF($C$4="", SUMIFS('무신사 메타 광고'!$X:$X, '무신사 메타 광고'!$D:$D, $B94),SUMIFS('무신사 메타 광고'!$X:$X,'무신사 메타 광고'!I:I,$C$4,'무신사 메타 광고'!D:D,$B94))</f>
        <v>0</v>
      </c>
      <c r="O94" s="11">
        <f t="shared" si="3"/>
        <v>0</v>
      </c>
      <c r="R94" s="13"/>
      <c r="S94" s="31">
        <f>IF($S$4="", SUMIFS('무신사 메타 광고'!$L:$L, '무신사 메타 광고'!$C:$C, $R94),SUMIFS('무신사 메타 광고'!$L:$L,'무신사 메타 광고'!$I:$I,$S$4,'무신사 메타 광고'!$C:$C,$R94))</f>
        <v>0</v>
      </c>
      <c r="T94" s="31">
        <f>IF($S$4="", SUMIFS('무신사 메타 광고'!$V:$V, '무신사 메타 광고'!$C:$C, $R94),SUMIFS('무신사 메타 광고'!$V:$V,'무신사 메타 광고'!$I:$I,$S$4,'무신사 메타 광고'!$C:$C,$R94))</f>
        <v>0</v>
      </c>
      <c r="U94" s="11">
        <f t="shared" si="4"/>
        <v>0</v>
      </c>
      <c r="V94" s="12" t="str">
        <f t="shared" si="9"/>
        <v xml:space="preserve"> </v>
      </c>
      <c r="W94" s="32">
        <f>IF($S$4="", SUMIFS('무신사 메타 광고'!$K:$K, '무신사 메타 광고'!$C:$C, $R94),SUMIFS('무신사 메타 광고'!$K:$K,'무신사 메타 광고'!$I:$I,$S$4,'무신사 메타 광고'!$C:$C,$R94))</f>
        <v>0</v>
      </c>
      <c r="X94" s="32">
        <f>IF($S$4="", SUMIFS('무신사 메타 광고'!$N:$N, '무신사 메타 광고'!$C:$C, $R94),SUMIFS('무신사 메타 광고'!$N:$N,'무신사 메타 광고'!$I:$I,$S$4,'무신사 메타 광고'!$C:$C,$R94))</f>
        <v>0</v>
      </c>
      <c r="Y94" s="11">
        <f t="shared" si="5"/>
        <v>0</v>
      </c>
      <c r="Z94" s="12" t="str">
        <f t="shared" si="10"/>
        <v xml:space="preserve"> </v>
      </c>
      <c r="AB94" s="10">
        <f>IF($S$4="", SUMIFS('무신사 메타 광고'!$X:$X, '무신사 메타 광고'!$C:$C, $R94),SUMIFS('무신사 메타 광고'!$X:$X,'무신사 메타 광고'!$I:$I,$S$4,'무신사 메타 광고'!$C:$C,$R94))</f>
        <v>0</v>
      </c>
      <c r="AC94" s="11">
        <f t="shared" si="6"/>
        <v>0</v>
      </c>
    </row>
    <row r="95" spans="2:29">
      <c r="B95" s="9"/>
      <c r="C95" s="29">
        <f>IF($C$4="", SUMIFS('무신사 메타 광고'!$L:$L, '무신사 메타 광고'!$D:$D, $B95), SUMIFS('무신사 메타 광고'!$L:$L, '무신사 메타 광고'!$I:$I, $C$4, '무신사 메타 광고'!$D:$D, $B95))</f>
        <v>0</v>
      </c>
      <c r="D95" s="29">
        <f>IF($C$4="", SUMIFS('무신사 메타 광고'!$V:$V,#REF!, $B95), SUMIFS('무신사 메타 광고'!$V:$V,'무신사 메타 광고'!$I:$I,$C$4,'무신사 메타 광고'!$D:$D,$B95))</f>
        <v>0</v>
      </c>
      <c r="E95" s="11">
        <f t="shared" si="0"/>
        <v>0</v>
      </c>
      <c r="F95" s="12" t="str">
        <f t="shared" si="7"/>
        <v xml:space="preserve"> </v>
      </c>
      <c r="G95" s="30">
        <f>IF($C$4="", SUMIFS('무신사 메타 광고'!$K:$K, '무신사 메타 광고'!$D:$D, $B95), SUMIFS('무신사 메타 광고'!$K:$K,'무신사 메타 광고'!$I:$I,$C$4,'무신사 메타 광고'!D:D,$B95))</f>
        <v>0</v>
      </c>
      <c r="H95" s="30">
        <f>IF($C$4="", SUMIFS('무신사 메타 광고'!$Q:$Q, '무신사 메타 광고'!$D:$D, $B95), SUMIFS('무신사 메타 광고'!$Q:$Q,'무신사 메타 광고'!$I:$I,$C$4,'무신사 메타 광고'!D:D,$B95))</f>
        <v>0</v>
      </c>
      <c r="I95" s="30">
        <f>IF($C$4="", SUMIFS('무신사 메타 광고'!$U:$U, '무신사 메타 광고'!$D:$D, $B95), SUMIFS('무신사 메타 광고'!$U:$U,'무신사 메타 광고'!$I:$I,$C$4,'무신사 메타 광고'!D:D,$B95))</f>
        <v>0</v>
      </c>
      <c r="J95" s="11">
        <f t="shared" si="1"/>
        <v>0</v>
      </c>
      <c r="K95" s="11">
        <f t="shared" si="2"/>
        <v>0</v>
      </c>
      <c r="L95" s="12" t="str">
        <f t="shared" si="8"/>
        <v xml:space="preserve"> </v>
      </c>
      <c r="N95" s="10">
        <f>IF($C$4="", SUMIFS('무신사 메타 광고'!$X:$X, '무신사 메타 광고'!$D:$D, $B95),SUMIFS('무신사 메타 광고'!$X:$X,'무신사 메타 광고'!I:I,$C$4,'무신사 메타 광고'!D:D,$B95))</f>
        <v>0</v>
      </c>
      <c r="O95" s="11">
        <f t="shared" si="3"/>
        <v>0</v>
      </c>
      <c r="R95" s="13"/>
      <c r="S95" s="31">
        <f>IF($S$4="", SUMIFS('무신사 메타 광고'!$L:$L, '무신사 메타 광고'!$C:$C, $R95),SUMIFS('무신사 메타 광고'!$L:$L,'무신사 메타 광고'!$I:$I,$S$4,'무신사 메타 광고'!$C:$C,$R95))</f>
        <v>0</v>
      </c>
      <c r="T95" s="31">
        <f>IF($S$4="", SUMIFS('무신사 메타 광고'!$V:$V, '무신사 메타 광고'!$C:$C, $R95),SUMIFS('무신사 메타 광고'!$V:$V,'무신사 메타 광고'!$I:$I,$S$4,'무신사 메타 광고'!$C:$C,$R95))</f>
        <v>0</v>
      </c>
      <c r="U95" s="11">
        <f t="shared" si="4"/>
        <v>0</v>
      </c>
      <c r="V95" s="12" t="str">
        <f t="shared" si="9"/>
        <v xml:space="preserve"> </v>
      </c>
      <c r="W95" s="32">
        <f>IF($S$4="", SUMIFS('무신사 메타 광고'!$K:$K, '무신사 메타 광고'!$C:$C, $R95),SUMIFS('무신사 메타 광고'!$K:$K,'무신사 메타 광고'!$I:$I,$S$4,'무신사 메타 광고'!$C:$C,$R95))</f>
        <v>0</v>
      </c>
      <c r="X95" s="32">
        <f>IF($S$4="", SUMIFS('무신사 메타 광고'!$N:$N, '무신사 메타 광고'!$C:$C, $R95),SUMIFS('무신사 메타 광고'!$N:$N,'무신사 메타 광고'!$I:$I,$S$4,'무신사 메타 광고'!$C:$C,$R95))</f>
        <v>0</v>
      </c>
      <c r="Y95" s="11">
        <f t="shared" si="5"/>
        <v>0</v>
      </c>
      <c r="Z95" s="12" t="str">
        <f t="shared" si="10"/>
        <v xml:space="preserve"> </v>
      </c>
      <c r="AB95" s="10">
        <f>IF($S$4="", SUMIFS('무신사 메타 광고'!$X:$X, '무신사 메타 광고'!$C:$C, $R95),SUMIFS('무신사 메타 광고'!$X:$X,'무신사 메타 광고'!$I:$I,$S$4,'무신사 메타 광고'!$C:$C,$R95))</f>
        <v>0</v>
      </c>
      <c r="AC95" s="11">
        <f t="shared" si="6"/>
        <v>0</v>
      </c>
    </row>
    <row r="96" spans="2:29">
      <c r="B96" s="9"/>
      <c r="C96" s="29">
        <f>IF($C$4="", SUMIFS('무신사 메타 광고'!$L:$L, '무신사 메타 광고'!$D:$D, $B96), SUMIFS('무신사 메타 광고'!$L:$L, '무신사 메타 광고'!$I:$I, $C$4, '무신사 메타 광고'!$D:$D, $B96))</f>
        <v>0</v>
      </c>
      <c r="D96" s="29">
        <f>IF($C$4="", SUMIFS('무신사 메타 광고'!$V:$V,#REF!, $B96), SUMIFS('무신사 메타 광고'!$V:$V,'무신사 메타 광고'!$I:$I,$C$4,'무신사 메타 광고'!$D:$D,$B96))</f>
        <v>0</v>
      </c>
      <c r="E96" s="11">
        <f t="shared" si="0"/>
        <v>0</v>
      </c>
      <c r="F96" s="12" t="str">
        <f t="shared" si="7"/>
        <v xml:space="preserve"> </v>
      </c>
      <c r="G96" s="30">
        <f>IF($C$4="", SUMIFS('무신사 메타 광고'!$K:$K, '무신사 메타 광고'!$D:$D, $B96), SUMIFS('무신사 메타 광고'!$K:$K,'무신사 메타 광고'!$I:$I,$C$4,'무신사 메타 광고'!D:D,$B96))</f>
        <v>0</v>
      </c>
      <c r="H96" s="30">
        <f>IF($C$4="", SUMIFS('무신사 메타 광고'!$Q:$Q, '무신사 메타 광고'!$D:$D, $B96), SUMIFS('무신사 메타 광고'!$Q:$Q,'무신사 메타 광고'!$I:$I,$C$4,'무신사 메타 광고'!D:D,$B96))</f>
        <v>0</v>
      </c>
      <c r="I96" s="30">
        <f>IF($C$4="", SUMIFS('무신사 메타 광고'!$U:$U, '무신사 메타 광고'!$D:$D, $B96), SUMIFS('무신사 메타 광고'!$U:$U,'무신사 메타 광고'!$I:$I,$C$4,'무신사 메타 광고'!D:D,$B96))</f>
        <v>0</v>
      </c>
      <c r="J96" s="11">
        <f t="shared" si="1"/>
        <v>0</v>
      </c>
      <c r="K96" s="11">
        <f t="shared" si="2"/>
        <v>0</v>
      </c>
      <c r="L96" s="12" t="str">
        <f t="shared" si="8"/>
        <v xml:space="preserve"> </v>
      </c>
      <c r="N96" s="10">
        <f>IF($C$4="", SUMIFS('무신사 메타 광고'!$X:$X, '무신사 메타 광고'!$D:$D, $B96),SUMIFS('무신사 메타 광고'!$X:$X,'무신사 메타 광고'!I:I,$C$4,'무신사 메타 광고'!D:D,$B96))</f>
        <v>0</v>
      </c>
      <c r="O96" s="11">
        <f t="shared" si="3"/>
        <v>0</v>
      </c>
      <c r="R96" s="13"/>
      <c r="S96" s="31">
        <f>IF($S$4="", SUMIFS('무신사 메타 광고'!$L:$L, '무신사 메타 광고'!$C:$C, $R96),SUMIFS('무신사 메타 광고'!$L:$L,'무신사 메타 광고'!$I:$I,$S$4,'무신사 메타 광고'!$C:$C,$R96))</f>
        <v>0</v>
      </c>
      <c r="T96" s="31">
        <f>IF($S$4="", SUMIFS('무신사 메타 광고'!$V:$V, '무신사 메타 광고'!$C:$C, $R96),SUMIFS('무신사 메타 광고'!$V:$V,'무신사 메타 광고'!$I:$I,$S$4,'무신사 메타 광고'!$C:$C,$R96))</f>
        <v>0</v>
      </c>
      <c r="U96" s="11">
        <f t="shared" si="4"/>
        <v>0</v>
      </c>
      <c r="V96" s="12" t="str">
        <f t="shared" si="9"/>
        <v xml:space="preserve"> </v>
      </c>
      <c r="W96" s="32">
        <f>IF($S$4="", SUMIFS('무신사 메타 광고'!$K:$K, '무신사 메타 광고'!$C:$C, $R96),SUMIFS('무신사 메타 광고'!$K:$K,'무신사 메타 광고'!$I:$I,$S$4,'무신사 메타 광고'!$C:$C,$R96))</f>
        <v>0</v>
      </c>
      <c r="X96" s="32">
        <f>IF($S$4="", SUMIFS('무신사 메타 광고'!$N:$N, '무신사 메타 광고'!$C:$C, $R96),SUMIFS('무신사 메타 광고'!$N:$N,'무신사 메타 광고'!$I:$I,$S$4,'무신사 메타 광고'!$C:$C,$R96))</f>
        <v>0</v>
      </c>
      <c r="Y96" s="11">
        <f t="shared" si="5"/>
        <v>0</v>
      </c>
      <c r="Z96" s="12" t="str">
        <f t="shared" si="10"/>
        <v xml:space="preserve"> </v>
      </c>
      <c r="AB96" s="10">
        <f>IF($S$4="", SUMIFS('무신사 메타 광고'!$X:$X, '무신사 메타 광고'!$C:$C, $R96),SUMIFS('무신사 메타 광고'!$X:$X,'무신사 메타 광고'!$I:$I,$S$4,'무신사 메타 광고'!$C:$C,$R96))</f>
        <v>0</v>
      </c>
      <c r="AC96" s="11">
        <f t="shared" si="6"/>
        <v>0</v>
      </c>
    </row>
    <row r="97" spans="2:29">
      <c r="B97" s="9"/>
      <c r="C97" s="29">
        <f>IF($C$4="", SUMIFS('무신사 메타 광고'!$L:$L, '무신사 메타 광고'!$D:$D, $B97), SUMIFS('무신사 메타 광고'!$L:$L, '무신사 메타 광고'!$I:$I, $C$4, '무신사 메타 광고'!$D:$D, $B97))</f>
        <v>0</v>
      </c>
      <c r="D97" s="29">
        <f>IF($C$4="", SUMIFS('무신사 메타 광고'!$V:$V,#REF!, $B97), SUMIFS('무신사 메타 광고'!$V:$V,'무신사 메타 광고'!$I:$I,$C$4,'무신사 메타 광고'!$D:$D,$B97))</f>
        <v>0</v>
      </c>
      <c r="E97" s="11">
        <f t="shared" si="0"/>
        <v>0</v>
      </c>
      <c r="F97" s="12" t="str">
        <f t="shared" si="7"/>
        <v xml:space="preserve"> </v>
      </c>
      <c r="G97" s="30">
        <f>IF($C$4="", SUMIFS('무신사 메타 광고'!$K:$K, '무신사 메타 광고'!$D:$D, $B97), SUMIFS('무신사 메타 광고'!$K:$K,'무신사 메타 광고'!$I:$I,$C$4,'무신사 메타 광고'!D:D,$B97))</f>
        <v>0</v>
      </c>
      <c r="H97" s="30">
        <f>IF($C$4="", SUMIFS('무신사 메타 광고'!$Q:$Q, '무신사 메타 광고'!$D:$D, $B97), SUMIFS('무신사 메타 광고'!$Q:$Q,'무신사 메타 광고'!$I:$I,$C$4,'무신사 메타 광고'!D:D,$B97))</f>
        <v>0</v>
      </c>
      <c r="I97" s="30">
        <f>IF($C$4="", SUMIFS('무신사 메타 광고'!$U:$U, '무신사 메타 광고'!$D:$D, $B97), SUMIFS('무신사 메타 광고'!$U:$U,'무신사 메타 광고'!$I:$I,$C$4,'무신사 메타 광고'!D:D,$B97))</f>
        <v>0</v>
      </c>
      <c r="J97" s="11">
        <f t="shared" si="1"/>
        <v>0</v>
      </c>
      <c r="K97" s="11">
        <f t="shared" si="2"/>
        <v>0</v>
      </c>
      <c r="L97" s="12" t="str">
        <f t="shared" si="8"/>
        <v xml:space="preserve"> </v>
      </c>
      <c r="N97" s="10">
        <f>IF($C$4="", SUMIFS('무신사 메타 광고'!$X:$X, '무신사 메타 광고'!$D:$D, $B97),SUMIFS('무신사 메타 광고'!$X:$X,'무신사 메타 광고'!I:I,$C$4,'무신사 메타 광고'!D:D,$B97))</f>
        <v>0</v>
      </c>
      <c r="O97" s="11">
        <f t="shared" si="3"/>
        <v>0</v>
      </c>
      <c r="R97" s="13"/>
      <c r="S97" s="31">
        <f>IF($S$4="", SUMIFS('무신사 메타 광고'!$L:$L, '무신사 메타 광고'!$C:$C, $R97),SUMIFS('무신사 메타 광고'!$L:$L,'무신사 메타 광고'!$I:$I,$S$4,'무신사 메타 광고'!$C:$C,$R97))</f>
        <v>0</v>
      </c>
      <c r="T97" s="31">
        <f>IF($S$4="", SUMIFS('무신사 메타 광고'!$V:$V, '무신사 메타 광고'!$C:$C, $R97),SUMIFS('무신사 메타 광고'!$V:$V,'무신사 메타 광고'!$I:$I,$S$4,'무신사 메타 광고'!$C:$C,$R97))</f>
        <v>0</v>
      </c>
      <c r="U97" s="11">
        <f t="shared" si="4"/>
        <v>0</v>
      </c>
      <c r="V97" s="12" t="str">
        <f t="shared" si="9"/>
        <v xml:space="preserve"> </v>
      </c>
      <c r="W97" s="32">
        <f>IF($S$4="", SUMIFS('무신사 메타 광고'!$K:$K, '무신사 메타 광고'!$C:$C, $R97),SUMIFS('무신사 메타 광고'!$K:$K,'무신사 메타 광고'!$I:$I,$S$4,'무신사 메타 광고'!$C:$C,$R97))</f>
        <v>0</v>
      </c>
      <c r="X97" s="32">
        <f>IF($S$4="", SUMIFS('무신사 메타 광고'!$N:$N, '무신사 메타 광고'!$C:$C, $R97),SUMIFS('무신사 메타 광고'!$N:$N,'무신사 메타 광고'!$I:$I,$S$4,'무신사 메타 광고'!$C:$C,$R97))</f>
        <v>0</v>
      </c>
      <c r="Y97" s="11">
        <f t="shared" si="5"/>
        <v>0</v>
      </c>
      <c r="Z97" s="12" t="str">
        <f t="shared" si="10"/>
        <v xml:space="preserve"> </v>
      </c>
      <c r="AB97" s="10">
        <f>IF($S$4="", SUMIFS('무신사 메타 광고'!$X:$X, '무신사 메타 광고'!$C:$C, $R97),SUMIFS('무신사 메타 광고'!$X:$X,'무신사 메타 광고'!$I:$I,$S$4,'무신사 메타 광고'!$C:$C,$R97))</f>
        <v>0</v>
      </c>
      <c r="AC97" s="11">
        <f t="shared" si="6"/>
        <v>0</v>
      </c>
    </row>
    <row r="98" spans="2:29">
      <c r="B98" s="9"/>
      <c r="C98" s="29">
        <f>IF($C$4="", SUMIFS('무신사 메타 광고'!$L:$L, '무신사 메타 광고'!$D:$D, $B98), SUMIFS('무신사 메타 광고'!$L:$L, '무신사 메타 광고'!$I:$I, $C$4, '무신사 메타 광고'!$D:$D, $B98))</f>
        <v>0</v>
      </c>
      <c r="D98" s="29">
        <f>IF($C$4="", SUMIFS('무신사 메타 광고'!$V:$V,#REF!, $B98), SUMIFS('무신사 메타 광고'!$V:$V,'무신사 메타 광고'!$I:$I,$C$4,'무신사 메타 광고'!$D:$D,$B98))</f>
        <v>0</v>
      </c>
      <c r="E98" s="11">
        <f t="shared" si="0"/>
        <v>0</v>
      </c>
      <c r="F98" s="12" t="str">
        <f t="shared" si="7"/>
        <v xml:space="preserve"> </v>
      </c>
      <c r="G98" s="30">
        <f>IF($C$4="", SUMIFS('무신사 메타 광고'!$K:$K, '무신사 메타 광고'!$D:$D, $B98), SUMIFS('무신사 메타 광고'!$K:$K,'무신사 메타 광고'!$I:$I,$C$4,'무신사 메타 광고'!D:D,$B98))</f>
        <v>0</v>
      </c>
      <c r="H98" s="30">
        <f>IF($C$4="", SUMIFS('무신사 메타 광고'!$Q:$Q, '무신사 메타 광고'!$D:$D, $B98), SUMIFS('무신사 메타 광고'!$Q:$Q,'무신사 메타 광고'!$I:$I,$C$4,'무신사 메타 광고'!D:D,$B98))</f>
        <v>0</v>
      </c>
      <c r="I98" s="30">
        <f>IF($C$4="", SUMIFS('무신사 메타 광고'!$U:$U, '무신사 메타 광고'!$D:$D, $B98), SUMIFS('무신사 메타 광고'!$U:$U,'무신사 메타 광고'!$I:$I,$C$4,'무신사 메타 광고'!D:D,$B98))</f>
        <v>0</v>
      </c>
      <c r="J98" s="11">
        <f t="shared" si="1"/>
        <v>0</v>
      </c>
      <c r="K98" s="11">
        <f t="shared" si="2"/>
        <v>0</v>
      </c>
      <c r="L98" s="12" t="str">
        <f t="shared" si="8"/>
        <v xml:space="preserve"> </v>
      </c>
      <c r="N98" s="10">
        <f>IF($C$4="", SUMIFS('무신사 메타 광고'!$X:$X, '무신사 메타 광고'!$D:$D, $B98),SUMIFS('무신사 메타 광고'!$X:$X,'무신사 메타 광고'!I:I,$C$4,'무신사 메타 광고'!D:D,$B98))</f>
        <v>0</v>
      </c>
      <c r="O98" s="11">
        <f t="shared" si="3"/>
        <v>0</v>
      </c>
      <c r="R98" s="13"/>
      <c r="S98" s="31">
        <f>IF($S$4="", SUMIFS('무신사 메타 광고'!$L:$L, '무신사 메타 광고'!$C:$C, $R98),SUMIFS('무신사 메타 광고'!$L:$L,'무신사 메타 광고'!$I:$I,$S$4,'무신사 메타 광고'!$C:$C,$R98))</f>
        <v>0</v>
      </c>
      <c r="T98" s="31">
        <f>IF($S$4="", SUMIFS('무신사 메타 광고'!$V:$V, '무신사 메타 광고'!$C:$C, $R98),SUMIFS('무신사 메타 광고'!$V:$V,'무신사 메타 광고'!$I:$I,$S$4,'무신사 메타 광고'!$C:$C,$R98))</f>
        <v>0</v>
      </c>
      <c r="U98" s="11">
        <f t="shared" si="4"/>
        <v>0</v>
      </c>
      <c r="V98" s="12" t="str">
        <f t="shared" si="9"/>
        <v xml:space="preserve"> </v>
      </c>
      <c r="W98" s="32">
        <f>IF($S$4="", SUMIFS('무신사 메타 광고'!$K:$K, '무신사 메타 광고'!$C:$C, $R98),SUMIFS('무신사 메타 광고'!$K:$K,'무신사 메타 광고'!$I:$I,$S$4,'무신사 메타 광고'!$C:$C,$R98))</f>
        <v>0</v>
      </c>
      <c r="X98" s="32">
        <f>IF($S$4="", SUMIFS('무신사 메타 광고'!$N:$N, '무신사 메타 광고'!$C:$C, $R98),SUMIFS('무신사 메타 광고'!$N:$N,'무신사 메타 광고'!$I:$I,$S$4,'무신사 메타 광고'!$C:$C,$R98))</f>
        <v>0</v>
      </c>
      <c r="Y98" s="11">
        <f t="shared" si="5"/>
        <v>0</v>
      </c>
      <c r="Z98" s="12" t="str">
        <f t="shared" si="10"/>
        <v xml:space="preserve"> </v>
      </c>
      <c r="AB98" s="10">
        <f>IF($S$4="", SUMIFS('무신사 메타 광고'!$X:$X, '무신사 메타 광고'!$C:$C, $R98),SUMIFS('무신사 메타 광고'!$X:$X,'무신사 메타 광고'!$I:$I,$S$4,'무신사 메타 광고'!$C:$C,$R98))</f>
        <v>0</v>
      </c>
      <c r="AC98" s="11">
        <f t="shared" si="6"/>
        <v>0</v>
      </c>
    </row>
    <row r="99" spans="2:29">
      <c r="B99" s="9"/>
      <c r="C99" s="29">
        <f>IF($C$4="", SUMIFS('무신사 메타 광고'!$L:$L, '무신사 메타 광고'!$D:$D, $B99), SUMIFS('무신사 메타 광고'!$L:$L, '무신사 메타 광고'!$I:$I, $C$4, '무신사 메타 광고'!$D:$D, $B99))</f>
        <v>0</v>
      </c>
      <c r="D99" s="29">
        <f>IF($C$4="", SUMIFS('무신사 메타 광고'!$V:$V,#REF!, $B99), SUMIFS('무신사 메타 광고'!$V:$V,'무신사 메타 광고'!$I:$I,$C$4,'무신사 메타 광고'!$D:$D,$B99))</f>
        <v>0</v>
      </c>
      <c r="E99" s="11">
        <f t="shared" si="0"/>
        <v>0</v>
      </c>
      <c r="F99" s="12" t="str">
        <f t="shared" si="7"/>
        <v xml:space="preserve"> </v>
      </c>
      <c r="G99" s="30">
        <f>IF($C$4="", SUMIFS('무신사 메타 광고'!$K:$K, '무신사 메타 광고'!$D:$D, $B99), SUMIFS('무신사 메타 광고'!$K:$K,'무신사 메타 광고'!$I:$I,$C$4,'무신사 메타 광고'!D:D,$B99))</f>
        <v>0</v>
      </c>
      <c r="H99" s="30">
        <f>IF($C$4="", SUMIFS('무신사 메타 광고'!$Q:$Q, '무신사 메타 광고'!$D:$D, $B99), SUMIFS('무신사 메타 광고'!$Q:$Q,'무신사 메타 광고'!$I:$I,$C$4,'무신사 메타 광고'!D:D,$B99))</f>
        <v>0</v>
      </c>
      <c r="I99" s="30">
        <f>IF($C$4="", SUMIFS('무신사 메타 광고'!$U:$U, '무신사 메타 광고'!$D:$D, $B99), SUMIFS('무신사 메타 광고'!$U:$U,'무신사 메타 광고'!$I:$I,$C$4,'무신사 메타 광고'!D:D,$B99))</f>
        <v>0</v>
      </c>
      <c r="J99" s="11">
        <f t="shared" si="1"/>
        <v>0</v>
      </c>
      <c r="K99" s="11">
        <f t="shared" si="2"/>
        <v>0</v>
      </c>
      <c r="L99" s="12" t="str">
        <f t="shared" si="8"/>
        <v xml:space="preserve"> </v>
      </c>
      <c r="N99" s="10">
        <f>IF($C$4="", SUMIFS('무신사 메타 광고'!$X:$X, '무신사 메타 광고'!$D:$D, $B99),SUMIFS('무신사 메타 광고'!$X:$X,'무신사 메타 광고'!I:I,$C$4,'무신사 메타 광고'!D:D,$B99))</f>
        <v>0</v>
      </c>
      <c r="O99" s="11">
        <f t="shared" si="3"/>
        <v>0</v>
      </c>
      <c r="R99" s="13"/>
      <c r="S99" s="31">
        <f>IF($S$4="", SUMIFS('무신사 메타 광고'!$L:$L, '무신사 메타 광고'!$C:$C, $R99),SUMIFS('무신사 메타 광고'!$L:$L,'무신사 메타 광고'!$I:$I,$S$4,'무신사 메타 광고'!$C:$C,$R99))</f>
        <v>0</v>
      </c>
      <c r="T99" s="31">
        <f>IF($S$4="", SUMIFS('무신사 메타 광고'!$V:$V, '무신사 메타 광고'!$C:$C, $R99),SUMIFS('무신사 메타 광고'!$V:$V,'무신사 메타 광고'!$I:$I,$S$4,'무신사 메타 광고'!$C:$C,$R99))</f>
        <v>0</v>
      </c>
      <c r="U99" s="11">
        <f t="shared" si="4"/>
        <v>0</v>
      </c>
      <c r="V99" s="12" t="str">
        <f t="shared" si="9"/>
        <v xml:space="preserve"> </v>
      </c>
      <c r="W99" s="32">
        <f>IF($S$4="", SUMIFS('무신사 메타 광고'!$K:$K, '무신사 메타 광고'!$C:$C, $R99),SUMIFS('무신사 메타 광고'!$K:$K,'무신사 메타 광고'!$I:$I,$S$4,'무신사 메타 광고'!$C:$C,$R99))</f>
        <v>0</v>
      </c>
      <c r="X99" s="32">
        <f>IF($S$4="", SUMIFS('무신사 메타 광고'!$N:$N, '무신사 메타 광고'!$C:$C, $R99),SUMIFS('무신사 메타 광고'!$N:$N,'무신사 메타 광고'!$I:$I,$S$4,'무신사 메타 광고'!$C:$C,$R99))</f>
        <v>0</v>
      </c>
      <c r="Y99" s="11">
        <f t="shared" si="5"/>
        <v>0</v>
      </c>
      <c r="Z99" s="12" t="str">
        <f t="shared" si="10"/>
        <v xml:space="preserve"> </v>
      </c>
      <c r="AB99" s="10">
        <f>IF($S$4="", SUMIFS('무신사 메타 광고'!$X:$X, '무신사 메타 광고'!$C:$C, $R99),SUMIFS('무신사 메타 광고'!$X:$X,'무신사 메타 광고'!$I:$I,$S$4,'무신사 메타 광고'!$C:$C,$R99))</f>
        <v>0</v>
      </c>
      <c r="AC99" s="11">
        <f t="shared" si="6"/>
        <v>0</v>
      </c>
    </row>
    <row r="100" spans="2:29">
      <c r="B100" s="9"/>
      <c r="C100" s="29">
        <f>IF($C$4="", SUMIFS('무신사 메타 광고'!$L:$L, '무신사 메타 광고'!$D:$D, $B100), SUMIFS('무신사 메타 광고'!$L:$L, '무신사 메타 광고'!$I:$I, $C$4, '무신사 메타 광고'!$D:$D, $B100))</f>
        <v>0</v>
      </c>
      <c r="D100" s="29">
        <f>IF($C$4="", SUMIFS('무신사 메타 광고'!$V:$V,#REF!, $B100), SUMIFS('무신사 메타 광고'!$V:$V,'무신사 메타 광고'!$I:$I,$C$4,'무신사 메타 광고'!$D:$D,$B100))</f>
        <v>0</v>
      </c>
      <c r="E100" s="11">
        <f t="shared" si="0"/>
        <v>0</v>
      </c>
      <c r="F100" s="12" t="str">
        <f t="shared" si="7"/>
        <v xml:space="preserve"> </v>
      </c>
      <c r="G100" s="30">
        <f>IF($C$4="", SUMIFS('무신사 메타 광고'!$K:$K, '무신사 메타 광고'!$D:$D, $B100), SUMIFS('무신사 메타 광고'!$K:$K,'무신사 메타 광고'!$I:$I,$C$4,'무신사 메타 광고'!D:D,$B100))</f>
        <v>0</v>
      </c>
      <c r="H100" s="30">
        <f>IF($C$4="", SUMIFS('무신사 메타 광고'!$Q:$Q, '무신사 메타 광고'!$D:$D, $B100), SUMIFS('무신사 메타 광고'!$Q:$Q,'무신사 메타 광고'!$I:$I,$C$4,'무신사 메타 광고'!D:D,$B100))</f>
        <v>0</v>
      </c>
      <c r="I100" s="30">
        <f>IF($C$4="", SUMIFS('무신사 메타 광고'!$U:$U, '무신사 메타 광고'!$D:$D, $B100), SUMIFS('무신사 메타 광고'!$U:$U,'무신사 메타 광고'!$I:$I,$C$4,'무신사 메타 광고'!D:D,$B100))</f>
        <v>0</v>
      </c>
      <c r="J100" s="11">
        <f t="shared" si="1"/>
        <v>0</v>
      </c>
      <c r="K100" s="11">
        <f t="shared" si="2"/>
        <v>0</v>
      </c>
      <c r="L100" s="12" t="str">
        <f t="shared" si="8"/>
        <v xml:space="preserve"> </v>
      </c>
      <c r="N100" s="10">
        <f>IF($C$4="", SUMIFS('무신사 메타 광고'!$X:$X, '무신사 메타 광고'!$D:$D, $B100),SUMIFS('무신사 메타 광고'!$X:$X,'무신사 메타 광고'!I:I,$C$4,'무신사 메타 광고'!D:D,$B100))</f>
        <v>0</v>
      </c>
      <c r="O100" s="11">
        <f t="shared" si="3"/>
        <v>0</v>
      </c>
      <c r="R100" s="13"/>
      <c r="S100" s="31">
        <f>IF($S$4="", SUMIFS('무신사 메타 광고'!$L:$L, '무신사 메타 광고'!$C:$C, $R100),SUMIFS('무신사 메타 광고'!$L:$L,'무신사 메타 광고'!$I:$I,$S$4,'무신사 메타 광고'!$C:$C,$R100))</f>
        <v>0</v>
      </c>
      <c r="T100" s="31">
        <f>IF($S$4="", SUMIFS('무신사 메타 광고'!$V:$V, '무신사 메타 광고'!$C:$C, $R100),SUMIFS('무신사 메타 광고'!$V:$V,'무신사 메타 광고'!$I:$I,$S$4,'무신사 메타 광고'!$C:$C,$R100))</f>
        <v>0</v>
      </c>
      <c r="U100" s="11">
        <f t="shared" si="4"/>
        <v>0</v>
      </c>
      <c r="V100" s="12" t="str">
        <f t="shared" si="9"/>
        <v xml:space="preserve"> </v>
      </c>
      <c r="W100" s="32">
        <f>IF($S$4="", SUMIFS('무신사 메타 광고'!$K:$K, '무신사 메타 광고'!$C:$C, $R100),SUMIFS('무신사 메타 광고'!$K:$K,'무신사 메타 광고'!$I:$I,$S$4,'무신사 메타 광고'!$C:$C,$R100))</f>
        <v>0</v>
      </c>
      <c r="X100" s="32">
        <f>IF($S$4="", SUMIFS('무신사 메타 광고'!$N:$N, '무신사 메타 광고'!$C:$C, $R100),SUMIFS('무신사 메타 광고'!$N:$N,'무신사 메타 광고'!$I:$I,$S$4,'무신사 메타 광고'!$C:$C,$R100))</f>
        <v>0</v>
      </c>
      <c r="Y100" s="11">
        <f t="shared" si="5"/>
        <v>0</v>
      </c>
      <c r="Z100" s="12" t="str">
        <f t="shared" si="10"/>
        <v xml:space="preserve"> </v>
      </c>
      <c r="AB100" s="10">
        <f>IF($S$4="", SUMIFS('무신사 메타 광고'!$X:$X, '무신사 메타 광고'!$C:$C, $R100),SUMIFS('무신사 메타 광고'!$X:$X,'무신사 메타 광고'!$I:$I,$S$4,'무신사 메타 광고'!$C:$C,$R100))</f>
        <v>0</v>
      </c>
      <c r="AC100" s="11">
        <f t="shared" si="6"/>
        <v>0</v>
      </c>
    </row>
    <row r="101" spans="2:29">
      <c r="B101" s="9"/>
      <c r="C101" s="29">
        <f>IF($C$4="", SUMIFS('무신사 메타 광고'!$L:$L, '무신사 메타 광고'!$D:$D, $B101), SUMIFS('무신사 메타 광고'!$L:$L, '무신사 메타 광고'!$I:$I, $C$4, '무신사 메타 광고'!$D:$D, $B101))</f>
        <v>0</v>
      </c>
      <c r="D101" s="29">
        <f>IF($C$4="", SUMIFS('무신사 메타 광고'!$V:$V,#REF!, $B101), SUMIFS('무신사 메타 광고'!$V:$V,'무신사 메타 광고'!$I:$I,$C$4,'무신사 메타 광고'!$D:$D,$B101))</f>
        <v>0</v>
      </c>
      <c r="E101" s="11">
        <f t="shared" si="0"/>
        <v>0</v>
      </c>
      <c r="F101" s="12" t="str">
        <f t="shared" si="7"/>
        <v xml:space="preserve"> </v>
      </c>
      <c r="G101" s="30">
        <f>IF($C$4="", SUMIFS('무신사 메타 광고'!$K:$K, '무신사 메타 광고'!$D:$D, $B101), SUMIFS('무신사 메타 광고'!$K:$K,'무신사 메타 광고'!$I:$I,$C$4,'무신사 메타 광고'!D:D,$B101))</f>
        <v>0</v>
      </c>
      <c r="H101" s="30">
        <f>IF($C$4="", SUMIFS('무신사 메타 광고'!$Q:$Q, '무신사 메타 광고'!$D:$D, $B101), SUMIFS('무신사 메타 광고'!$Q:$Q,'무신사 메타 광고'!$I:$I,$C$4,'무신사 메타 광고'!D:D,$B101))</f>
        <v>0</v>
      </c>
      <c r="I101" s="30">
        <f>IF($C$4="", SUMIFS('무신사 메타 광고'!$U:$U, '무신사 메타 광고'!$D:$D, $B101), SUMIFS('무신사 메타 광고'!$U:$U,'무신사 메타 광고'!$I:$I,$C$4,'무신사 메타 광고'!D:D,$B101))</f>
        <v>0</v>
      </c>
      <c r="J101" s="11">
        <f t="shared" si="1"/>
        <v>0</v>
      </c>
      <c r="K101" s="11">
        <f t="shared" si="2"/>
        <v>0</v>
      </c>
      <c r="L101" s="12" t="str">
        <f t="shared" si="8"/>
        <v xml:space="preserve"> </v>
      </c>
      <c r="N101" s="10">
        <f>IF($C$4="", SUMIFS('무신사 메타 광고'!$X:$X, '무신사 메타 광고'!$D:$D, $B101),SUMIFS('무신사 메타 광고'!$X:$X,'무신사 메타 광고'!I:I,$C$4,'무신사 메타 광고'!D:D,$B101))</f>
        <v>0</v>
      </c>
      <c r="O101" s="11">
        <f t="shared" si="3"/>
        <v>0</v>
      </c>
      <c r="R101" s="13"/>
      <c r="S101" s="31">
        <f>IF($S$4="", SUMIFS('무신사 메타 광고'!$L:$L, '무신사 메타 광고'!$C:$C, $R101),SUMIFS('무신사 메타 광고'!$L:$L,'무신사 메타 광고'!$I:$I,$S$4,'무신사 메타 광고'!$C:$C,$R101))</f>
        <v>0</v>
      </c>
      <c r="T101" s="31">
        <f>IF($S$4="", SUMIFS('무신사 메타 광고'!$V:$V, '무신사 메타 광고'!$C:$C, $R101),SUMIFS('무신사 메타 광고'!$V:$V,'무신사 메타 광고'!$I:$I,$S$4,'무신사 메타 광고'!$C:$C,$R101))</f>
        <v>0</v>
      </c>
      <c r="U101" s="11">
        <f t="shared" si="4"/>
        <v>0</v>
      </c>
      <c r="V101" s="12" t="str">
        <f t="shared" si="9"/>
        <v xml:space="preserve"> </v>
      </c>
      <c r="W101" s="32">
        <f>IF($S$4="", SUMIFS('무신사 메타 광고'!$K:$K, '무신사 메타 광고'!$C:$C, $R101),SUMIFS('무신사 메타 광고'!$K:$K,'무신사 메타 광고'!$I:$I,$S$4,'무신사 메타 광고'!$C:$C,$R101))</f>
        <v>0</v>
      </c>
      <c r="X101" s="32">
        <f>IF($S$4="", SUMIFS('무신사 메타 광고'!$N:$N, '무신사 메타 광고'!$C:$C, $R101),SUMIFS('무신사 메타 광고'!$N:$N,'무신사 메타 광고'!$I:$I,$S$4,'무신사 메타 광고'!$C:$C,$R101))</f>
        <v>0</v>
      </c>
      <c r="Y101" s="11">
        <f t="shared" si="5"/>
        <v>0</v>
      </c>
      <c r="Z101" s="12" t="str">
        <f t="shared" si="10"/>
        <v xml:space="preserve"> </v>
      </c>
      <c r="AB101" s="10">
        <f>IF($S$4="", SUMIFS('무신사 메타 광고'!$X:$X, '무신사 메타 광고'!$C:$C, $R101),SUMIFS('무신사 메타 광고'!$X:$X,'무신사 메타 광고'!$I:$I,$S$4,'무신사 메타 광고'!$C:$C,$R101))</f>
        <v>0</v>
      </c>
      <c r="AC101" s="11">
        <f t="shared" si="6"/>
        <v>0</v>
      </c>
    </row>
    <row r="102" spans="2:29">
      <c r="B102" s="9"/>
      <c r="C102" s="29">
        <f>IF($C$4="", SUMIFS('무신사 메타 광고'!$L:$L, '무신사 메타 광고'!$D:$D, $B102), SUMIFS('무신사 메타 광고'!$L:$L, '무신사 메타 광고'!$I:$I, $C$4, '무신사 메타 광고'!$D:$D, $B102))</f>
        <v>0</v>
      </c>
      <c r="D102" s="29">
        <f>IF($C$4="", SUMIFS('무신사 메타 광고'!$V:$V,#REF!, $B102), SUMIFS('무신사 메타 광고'!$V:$V,'무신사 메타 광고'!$I:$I,$C$4,'무신사 메타 광고'!$D:$D,$B102))</f>
        <v>0</v>
      </c>
      <c r="E102" s="11">
        <f t="shared" si="0"/>
        <v>0</v>
      </c>
      <c r="F102" s="12" t="str">
        <f t="shared" si="7"/>
        <v xml:space="preserve"> </v>
      </c>
      <c r="G102" s="30">
        <f>IF($C$4="", SUMIFS('무신사 메타 광고'!$K:$K, '무신사 메타 광고'!$D:$D, $B102), SUMIFS('무신사 메타 광고'!$K:$K,'무신사 메타 광고'!$I:$I,$C$4,'무신사 메타 광고'!D:D,$B102))</f>
        <v>0</v>
      </c>
      <c r="H102" s="30">
        <f>IF($C$4="", SUMIFS('무신사 메타 광고'!$Q:$Q, '무신사 메타 광고'!$D:$D, $B102), SUMIFS('무신사 메타 광고'!$Q:$Q,'무신사 메타 광고'!$I:$I,$C$4,'무신사 메타 광고'!D:D,$B102))</f>
        <v>0</v>
      </c>
      <c r="I102" s="30">
        <f>IF($C$4="", SUMIFS('무신사 메타 광고'!$U:$U, '무신사 메타 광고'!$D:$D, $B102), SUMIFS('무신사 메타 광고'!$U:$U,'무신사 메타 광고'!$I:$I,$C$4,'무신사 메타 광고'!D:D,$B102))</f>
        <v>0</v>
      </c>
      <c r="J102" s="11">
        <f t="shared" si="1"/>
        <v>0</v>
      </c>
      <c r="K102" s="11">
        <f t="shared" si="2"/>
        <v>0</v>
      </c>
      <c r="L102" s="12" t="str">
        <f t="shared" si="8"/>
        <v xml:space="preserve"> </v>
      </c>
      <c r="N102" s="10">
        <f>IF($C$4="", SUMIFS('무신사 메타 광고'!$X:$X, '무신사 메타 광고'!$D:$D, $B102),SUMIFS('무신사 메타 광고'!$X:$X,'무신사 메타 광고'!I:I,$C$4,'무신사 메타 광고'!D:D,$B102))</f>
        <v>0</v>
      </c>
      <c r="O102" s="11">
        <f t="shared" si="3"/>
        <v>0</v>
      </c>
      <c r="R102" s="13"/>
      <c r="S102" s="31">
        <f>IF($S$4="", SUMIFS('무신사 메타 광고'!$L:$L, '무신사 메타 광고'!$C:$C, $R102),SUMIFS('무신사 메타 광고'!$L:$L,'무신사 메타 광고'!$I:$I,$S$4,'무신사 메타 광고'!$C:$C,$R102))</f>
        <v>0</v>
      </c>
      <c r="T102" s="31">
        <f>IF($S$4="", SUMIFS('무신사 메타 광고'!$V:$V, '무신사 메타 광고'!$C:$C, $R102),SUMIFS('무신사 메타 광고'!$V:$V,'무신사 메타 광고'!$I:$I,$S$4,'무신사 메타 광고'!$C:$C,$R102))</f>
        <v>0</v>
      </c>
      <c r="U102" s="11">
        <f t="shared" si="4"/>
        <v>0</v>
      </c>
      <c r="V102" s="12" t="str">
        <f t="shared" si="9"/>
        <v xml:space="preserve"> </v>
      </c>
      <c r="W102" s="32">
        <f>IF($S$4="", SUMIFS('무신사 메타 광고'!$K:$K, '무신사 메타 광고'!$C:$C, $R102),SUMIFS('무신사 메타 광고'!$K:$K,'무신사 메타 광고'!$I:$I,$S$4,'무신사 메타 광고'!$C:$C,$R102))</f>
        <v>0</v>
      </c>
      <c r="X102" s="32">
        <f>IF($S$4="", SUMIFS('무신사 메타 광고'!$N:$N, '무신사 메타 광고'!$C:$C, $R102),SUMIFS('무신사 메타 광고'!$N:$N,'무신사 메타 광고'!$I:$I,$S$4,'무신사 메타 광고'!$C:$C,$R102))</f>
        <v>0</v>
      </c>
      <c r="Y102" s="11">
        <f t="shared" si="5"/>
        <v>0</v>
      </c>
      <c r="Z102" s="12" t="str">
        <f t="shared" si="10"/>
        <v xml:space="preserve"> </v>
      </c>
      <c r="AB102" s="10">
        <f>IF($S$4="", SUMIFS('무신사 메타 광고'!$X:$X, '무신사 메타 광고'!$C:$C, $R102),SUMIFS('무신사 메타 광고'!$X:$X,'무신사 메타 광고'!$I:$I,$S$4,'무신사 메타 광고'!$C:$C,$R102))</f>
        <v>0</v>
      </c>
      <c r="AC102" s="11">
        <f t="shared" si="6"/>
        <v>0</v>
      </c>
    </row>
    <row r="103" spans="2:29">
      <c r="B103" s="9"/>
      <c r="C103" s="29">
        <f>IF($C$4="", SUMIFS('무신사 메타 광고'!$L:$L, '무신사 메타 광고'!$D:$D, $B103), SUMIFS('무신사 메타 광고'!$L:$L, '무신사 메타 광고'!$I:$I, $C$4, '무신사 메타 광고'!$D:$D, $B103))</f>
        <v>0</v>
      </c>
      <c r="D103" s="29">
        <f>IF($C$4="", SUMIFS('무신사 메타 광고'!$V:$V,#REF!, $B103), SUMIFS('무신사 메타 광고'!$V:$V,'무신사 메타 광고'!$I:$I,$C$4,'무신사 메타 광고'!$D:$D,$B103))</f>
        <v>0</v>
      </c>
      <c r="E103" s="11">
        <f t="shared" si="0"/>
        <v>0</v>
      </c>
      <c r="F103" s="12" t="str">
        <f t="shared" si="7"/>
        <v xml:space="preserve"> </v>
      </c>
      <c r="G103" s="30">
        <f>IF($C$4="", SUMIFS('무신사 메타 광고'!$K:$K, '무신사 메타 광고'!$D:$D, $B103), SUMIFS('무신사 메타 광고'!$K:$K,'무신사 메타 광고'!$I:$I,$C$4,'무신사 메타 광고'!D:D,$B103))</f>
        <v>0</v>
      </c>
      <c r="H103" s="30">
        <f>IF($C$4="", SUMIFS('무신사 메타 광고'!$Q:$Q, '무신사 메타 광고'!$D:$D, $B103), SUMIFS('무신사 메타 광고'!$Q:$Q,'무신사 메타 광고'!$I:$I,$C$4,'무신사 메타 광고'!D:D,$B103))</f>
        <v>0</v>
      </c>
      <c r="I103" s="30">
        <f>IF($C$4="", SUMIFS('무신사 메타 광고'!$U:$U, '무신사 메타 광고'!$D:$D, $B103), SUMIFS('무신사 메타 광고'!$U:$U,'무신사 메타 광고'!$I:$I,$C$4,'무신사 메타 광고'!D:D,$B103))</f>
        <v>0</v>
      </c>
      <c r="J103" s="11">
        <f t="shared" si="1"/>
        <v>0</v>
      </c>
      <c r="K103" s="11">
        <f t="shared" si="2"/>
        <v>0</v>
      </c>
      <c r="L103" s="12" t="str">
        <f t="shared" si="8"/>
        <v xml:space="preserve"> </v>
      </c>
      <c r="N103" s="10">
        <f>IF($C$4="", SUMIFS('무신사 메타 광고'!$X:$X, '무신사 메타 광고'!$D:$D, $B103),SUMIFS('무신사 메타 광고'!$X:$X,'무신사 메타 광고'!I:I,$C$4,'무신사 메타 광고'!D:D,$B103))</f>
        <v>0</v>
      </c>
      <c r="O103" s="11">
        <f t="shared" si="3"/>
        <v>0</v>
      </c>
      <c r="R103" s="13"/>
      <c r="S103" s="31">
        <f>IF($S$4="", SUMIFS('무신사 메타 광고'!$L:$L, '무신사 메타 광고'!$C:$C, $R103),SUMIFS('무신사 메타 광고'!$L:$L,'무신사 메타 광고'!$I:$I,$S$4,'무신사 메타 광고'!$C:$C,$R103))</f>
        <v>0</v>
      </c>
      <c r="T103" s="31">
        <f>IF($S$4="", SUMIFS('무신사 메타 광고'!$V:$V, '무신사 메타 광고'!$C:$C, $R103),SUMIFS('무신사 메타 광고'!$V:$V,'무신사 메타 광고'!$I:$I,$S$4,'무신사 메타 광고'!$C:$C,$R103))</f>
        <v>0</v>
      </c>
      <c r="U103" s="11">
        <f t="shared" si="4"/>
        <v>0</v>
      </c>
      <c r="V103" s="12" t="str">
        <f t="shared" si="9"/>
        <v xml:space="preserve"> </v>
      </c>
      <c r="W103" s="32">
        <f>IF($S$4="", SUMIFS('무신사 메타 광고'!$K:$K, '무신사 메타 광고'!$C:$C, $R103),SUMIFS('무신사 메타 광고'!$K:$K,'무신사 메타 광고'!$I:$I,$S$4,'무신사 메타 광고'!$C:$C,$R103))</f>
        <v>0</v>
      </c>
      <c r="X103" s="32">
        <f>IF($S$4="", SUMIFS('무신사 메타 광고'!$N:$N, '무신사 메타 광고'!$C:$C, $R103),SUMIFS('무신사 메타 광고'!$N:$N,'무신사 메타 광고'!$I:$I,$S$4,'무신사 메타 광고'!$C:$C,$R103))</f>
        <v>0</v>
      </c>
      <c r="Y103" s="11">
        <f t="shared" si="5"/>
        <v>0</v>
      </c>
      <c r="Z103" s="12" t="str">
        <f t="shared" si="10"/>
        <v xml:space="preserve"> </v>
      </c>
      <c r="AB103" s="10">
        <f>IF($S$4="", SUMIFS('무신사 메타 광고'!$X:$X, '무신사 메타 광고'!$C:$C, $R103),SUMIFS('무신사 메타 광고'!$X:$X,'무신사 메타 광고'!$I:$I,$S$4,'무신사 메타 광고'!$C:$C,$R103))</f>
        <v>0</v>
      </c>
      <c r="AC103" s="11">
        <f t="shared" si="6"/>
        <v>0</v>
      </c>
    </row>
    <row r="104" spans="2:29">
      <c r="B104" s="9"/>
      <c r="C104" s="29">
        <f>IF($C$4="", SUMIFS('무신사 메타 광고'!$L:$L, '무신사 메타 광고'!$D:$D, $B104), SUMIFS('무신사 메타 광고'!$L:$L, '무신사 메타 광고'!$I:$I, $C$4, '무신사 메타 광고'!$D:$D, $B104))</f>
        <v>0</v>
      </c>
      <c r="D104" s="29">
        <f>IF($C$4="", SUMIFS('무신사 메타 광고'!$V:$V,#REF!, $B104), SUMIFS('무신사 메타 광고'!$V:$V,'무신사 메타 광고'!$I:$I,$C$4,'무신사 메타 광고'!$D:$D,$B104))</f>
        <v>0</v>
      </c>
      <c r="E104" s="11">
        <f t="shared" si="0"/>
        <v>0</v>
      </c>
      <c r="F104" s="12" t="str">
        <f t="shared" si="7"/>
        <v xml:space="preserve"> </v>
      </c>
      <c r="G104" s="30">
        <f>IF($C$4="", SUMIFS('무신사 메타 광고'!$K:$K, '무신사 메타 광고'!$D:$D, $B104), SUMIFS('무신사 메타 광고'!$K:$K,'무신사 메타 광고'!$I:$I,$C$4,'무신사 메타 광고'!D:D,$B104))</f>
        <v>0</v>
      </c>
      <c r="H104" s="30">
        <f>IF($C$4="", SUMIFS('무신사 메타 광고'!$Q:$Q, '무신사 메타 광고'!$D:$D, $B104), SUMIFS('무신사 메타 광고'!$Q:$Q,'무신사 메타 광고'!$I:$I,$C$4,'무신사 메타 광고'!D:D,$B104))</f>
        <v>0</v>
      </c>
      <c r="I104" s="30">
        <f>IF($C$4="", SUMIFS('무신사 메타 광고'!$U:$U, '무신사 메타 광고'!$D:$D, $B104), SUMIFS('무신사 메타 광고'!$U:$U,'무신사 메타 광고'!$I:$I,$C$4,'무신사 메타 광고'!D:D,$B104))</f>
        <v>0</v>
      </c>
      <c r="J104" s="11">
        <f t="shared" si="1"/>
        <v>0</v>
      </c>
      <c r="K104" s="11">
        <f t="shared" si="2"/>
        <v>0</v>
      </c>
      <c r="L104" s="12" t="str">
        <f t="shared" si="8"/>
        <v xml:space="preserve"> </v>
      </c>
      <c r="N104" s="10">
        <f>IF($C$4="", SUMIFS('무신사 메타 광고'!$X:$X, '무신사 메타 광고'!$D:$D, $B104),SUMIFS('무신사 메타 광고'!$X:$X,'무신사 메타 광고'!I:I,$C$4,'무신사 메타 광고'!D:D,$B104))</f>
        <v>0</v>
      </c>
      <c r="O104" s="11">
        <f t="shared" si="3"/>
        <v>0</v>
      </c>
      <c r="R104" s="13"/>
      <c r="S104" s="31">
        <f>IF($S$4="", SUMIFS('무신사 메타 광고'!$L:$L, '무신사 메타 광고'!$C:$C, $R104),SUMIFS('무신사 메타 광고'!$L:$L,'무신사 메타 광고'!$I:$I,$S$4,'무신사 메타 광고'!$C:$C,$R104))</f>
        <v>0</v>
      </c>
      <c r="T104" s="31">
        <f>IF($S$4="", SUMIFS('무신사 메타 광고'!$V:$V, '무신사 메타 광고'!$C:$C, $R104),SUMIFS('무신사 메타 광고'!$V:$V,'무신사 메타 광고'!$I:$I,$S$4,'무신사 메타 광고'!$C:$C,$R104))</f>
        <v>0</v>
      </c>
      <c r="U104" s="11">
        <f t="shared" si="4"/>
        <v>0</v>
      </c>
      <c r="V104" s="12" t="str">
        <f t="shared" si="9"/>
        <v xml:space="preserve"> </v>
      </c>
      <c r="W104" s="32">
        <f>IF($S$4="", SUMIFS('무신사 메타 광고'!$K:$K, '무신사 메타 광고'!$C:$C, $R104),SUMIFS('무신사 메타 광고'!$K:$K,'무신사 메타 광고'!$I:$I,$S$4,'무신사 메타 광고'!$C:$C,$R104))</f>
        <v>0</v>
      </c>
      <c r="X104" s="32">
        <f>IF($S$4="", SUMIFS('무신사 메타 광고'!$N:$N, '무신사 메타 광고'!$C:$C, $R104),SUMIFS('무신사 메타 광고'!$N:$N,'무신사 메타 광고'!$I:$I,$S$4,'무신사 메타 광고'!$C:$C,$R104))</f>
        <v>0</v>
      </c>
      <c r="Y104" s="11">
        <f t="shared" si="5"/>
        <v>0</v>
      </c>
      <c r="Z104" s="12" t="str">
        <f t="shared" si="10"/>
        <v xml:space="preserve"> </v>
      </c>
      <c r="AB104" s="10">
        <f>IF($S$4="", SUMIFS('무신사 메타 광고'!$X:$X, '무신사 메타 광고'!$C:$C, $R104),SUMIFS('무신사 메타 광고'!$X:$X,'무신사 메타 광고'!$I:$I,$S$4,'무신사 메타 광고'!$C:$C,$R104))</f>
        <v>0</v>
      </c>
      <c r="AC104" s="11">
        <f t="shared" si="6"/>
        <v>0</v>
      </c>
    </row>
    <row r="105" spans="2:29">
      <c r="B105" s="9"/>
      <c r="C105" s="29">
        <f>IF($C$4="", SUMIFS('무신사 메타 광고'!$L:$L, '무신사 메타 광고'!$D:$D, $B105), SUMIFS('무신사 메타 광고'!$L:$L, '무신사 메타 광고'!$I:$I, $C$4, '무신사 메타 광고'!$D:$D, $B105))</f>
        <v>0</v>
      </c>
      <c r="D105" s="29">
        <f>IF($C$4="", SUMIFS('무신사 메타 광고'!$V:$V,#REF!, $B105), SUMIFS('무신사 메타 광고'!$V:$V,'무신사 메타 광고'!$I:$I,$C$4,'무신사 메타 광고'!$D:$D,$B105))</f>
        <v>0</v>
      </c>
      <c r="E105" s="11">
        <f t="shared" si="0"/>
        <v>0</v>
      </c>
      <c r="F105" s="12" t="str">
        <f t="shared" si="7"/>
        <v xml:space="preserve"> </v>
      </c>
      <c r="G105" s="30">
        <f>IF($C$4="", SUMIFS('무신사 메타 광고'!$K:$K, '무신사 메타 광고'!$D:$D, $B105), SUMIFS('무신사 메타 광고'!$K:$K,'무신사 메타 광고'!$I:$I,$C$4,'무신사 메타 광고'!D:D,$B105))</f>
        <v>0</v>
      </c>
      <c r="H105" s="30">
        <f>IF($C$4="", SUMIFS('무신사 메타 광고'!$Q:$Q, '무신사 메타 광고'!$D:$D, $B105), SUMIFS('무신사 메타 광고'!$Q:$Q,'무신사 메타 광고'!$I:$I,$C$4,'무신사 메타 광고'!D:D,$B105))</f>
        <v>0</v>
      </c>
      <c r="I105" s="30">
        <f>IF($C$4="", SUMIFS('무신사 메타 광고'!$U:$U, '무신사 메타 광고'!$D:$D, $B105), SUMIFS('무신사 메타 광고'!$U:$U,'무신사 메타 광고'!$I:$I,$C$4,'무신사 메타 광고'!D:D,$B105))</f>
        <v>0</v>
      </c>
      <c r="J105" s="11">
        <f t="shared" si="1"/>
        <v>0</v>
      </c>
      <c r="K105" s="11">
        <f t="shared" si="2"/>
        <v>0</v>
      </c>
      <c r="L105" s="12" t="str">
        <f t="shared" si="8"/>
        <v xml:space="preserve"> </v>
      </c>
      <c r="N105" s="10">
        <f>IF($C$4="", SUMIFS('무신사 메타 광고'!$X:$X, '무신사 메타 광고'!$D:$D, $B105),SUMIFS('무신사 메타 광고'!$X:$X,'무신사 메타 광고'!I:I,$C$4,'무신사 메타 광고'!D:D,$B105))</f>
        <v>0</v>
      </c>
      <c r="O105" s="11">
        <f t="shared" si="3"/>
        <v>0</v>
      </c>
      <c r="R105" s="13"/>
      <c r="S105" s="31">
        <f>IF($S$4="", SUMIFS('무신사 메타 광고'!$L:$L, '무신사 메타 광고'!$C:$C, $R105),SUMIFS('무신사 메타 광고'!$L:$L,'무신사 메타 광고'!$I:$I,$S$4,'무신사 메타 광고'!$C:$C,$R105))</f>
        <v>0</v>
      </c>
      <c r="T105" s="31">
        <f>IF($S$4="", SUMIFS('무신사 메타 광고'!$V:$V, '무신사 메타 광고'!$C:$C, $R105),SUMIFS('무신사 메타 광고'!$V:$V,'무신사 메타 광고'!$I:$I,$S$4,'무신사 메타 광고'!$C:$C,$R105))</f>
        <v>0</v>
      </c>
      <c r="U105" s="11">
        <f t="shared" si="4"/>
        <v>0</v>
      </c>
      <c r="V105" s="12" t="str">
        <f t="shared" si="9"/>
        <v xml:space="preserve"> </v>
      </c>
      <c r="W105" s="32">
        <f>IF($S$4="", SUMIFS('무신사 메타 광고'!$K:$K, '무신사 메타 광고'!$C:$C, $R105),SUMIFS('무신사 메타 광고'!$K:$K,'무신사 메타 광고'!$I:$I,$S$4,'무신사 메타 광고'!$C:$C,$R105))</f>
        <v>0</v>
      </c>
      <c r="X105" s="32">
        <f>IF($S$4="", SUMIFS('무신사 메타 광고'!$N:$N, '무신사 메타 광고'!$C:$C, $R105),SUMIFS('무신사 메타 광고'!$N:$N,'무신사 메타 광고'!$I:$I,$S$4,'무신사 메타 광고'!$C:$C,$R105))</f>
        <v>0</v>
      </c>
      <c r="Y105" s="11">
        <f t="shared" si="5"/>
        <v>0</v>
      </c>
      <c r="Z105" s="12" t="str">
        <f t="shared" si="10"/>
        <v xml:space="preserve"> </v>
      </c>
      <c r="AB105" s="10">
        <f>IF($S$4="", SUMIFS('무신사 메타 광고'!$X:$X, '무신사 메타 광고'!$C:$C, $R105),SUMIFS('무신사 메타 광고'!$X:$X,'무신사 메타 광고'!$I:$I,$S$4,'무신사 메타 광고'!$C:$C,$R105))</f>
        <v>0</v>
      </c>
      <c r="AC105" s="11">
        <f t="shared" si="6"/>
        <v>0</v>
      </c>
    </row>
    <row r="106" spans="2:29">
      <c r="B106" s="9"/>
      <c r="C106" s="29">
        <f>IF($C$4="", SUMIFS('무신사 메타 광고'!$L:$L, '무신사 메타 광고'!$D:$D, $B106), SUMIFS('무신사 메타 광고'!$L:$L, '무신사 메타 광고'!$I:$I, $C$4, '무신사 메타 광고'!$D:$D, $B106))</f>
        <v>0</v>
      </c>
      <c r="D106" s="29">
        <f>IF($C$4="", SUMIFS('무신사 메타 광고'!$V:$V,#REF!, $B106), SUMIFS('무신사 메타 광고'!$V:$V,'무신사 메타 광고'!$I:$I,$C$4,'무신사 메타 광고'!$D:$D,$B106))</f>
        <v>0</v>
      </c>
      <c r="E106" s="11">
        <f t="shared" si="0"/>
        <v>0</v>
      </c>
      <c r="F106" s="12" t="str">
        <f t="shared" si="7"/>
        <v xml:space="preserve"> </v>
      </c>
      <c r="G106" s="30">
        <f>IF($C$4="", SUMIFS('무신사 메타 광고'!$K:$K, '무신사 메타 광고'!$D:$D, $B106), SUMIFS('무신사 메타 광고'!$K:$K,'무신사 메타 광고'!$I:$I,$C$4,'무신사 메타 광고'!D:D,$B106))</f>
        <v>0</v>
      </c>
      <c r="H106" s="30">
        <f>IF($C$4="", SUMIFS('무신사 메타 광고'!$Q:$Q, '무신사 메타 광고'!$D:$D, $B106), SUMIFS('무신사 메타 광고'!$Q:$Q,'무신사 메타 광고'!$I:$I,$C$4,'무신사 메타 광고'!D:D,$B106))</f>
        <v>0</v>
      </c>
      <c r="I106" s="30">
        <f>IF($C$4="", SUMIFS('무신사 메타 광고'!$U:$U, '무신사 메타 광고'!$D:$D, $B106), SUMIFS('무신사 메타 광고'!$U:$U,'무신사 메타 광고'!$I:$I,$C$4,'무신사 메타 광고'!D:D,$B106))</f>
        <v>0</v>
      </c>
      <c r="J106" s="11">
        <f t="shared" si="1"/>
        <v>0</v>
      </c>
      <c r="K106" s="11">
        <f t="shared" si="2"/>
        <v>0</v>
      </c>
      <c r="L106" s="12" t="str">
        <f t="shared" si="8"/>
        <v xml:space="preserve"> </v>
      </c>
      <c r="N106" s="10">
        <f>IF($C$4="", SUMIFS('무신사 메타 광고'!$X:$X, '무신사 메타 광고'!$D:$D, $B106),SUMIFS('무신사 메타 광고'!$X:$X,'무신사 메타 광고'!I:I,$C$4,'무신사 메타 광고'!D:D,$B106))</f>
        <v>0</v>
      </c>
      <c r="O106" s="11">
        <f t="shared" si="3"/>
        <v>0</v>
      </c>
      <c r="R106" s="13"/>
      <c r="S106" s="31">
        <f>IF($S$4="", SUMIFS('무신사 메타 광고'!$L:$L, '무신사 메타 광고'!$C:$C, $R106),SUMIFS('무신사 메타 광고'!$L:$L,'무신사 메타 광고'!$I:$I,$S$4,'무신사 메타 광고'!$C:$C,$R106))</f>
        <v>0</v>
      </c>
      <c r="T106" s="31">
        <f>IF($S$4="", SUMIFS('무신사 메타 광고'!$V:$V, '무신사 메타 광고'!$C:$C, $R106),SUMIFS('무신사 메타 광고'!$V:$V,'무신사 메타 광고'!$I:$I,$S$4,'무신사 메타 광고'!$C:$C,$R106))</f>
        <v>0</v>
      </c>
      <c r="U106" s="11">
        <f t="shared" si="4"/>
        <v>0</v>
      </c>
      <c r="V106" s="12" t="str">
        <f t="shared" si="9"/>
        <v xml:space="preserve"> </v>
      </c>
      <c r="W106" s="32">
        <f>IF($S$4="", SUMIFS('무신사 메타 광고'!$K:$K, '무신사 메타 광고'!$C:$C, $R106),SUMIFS('무신사 메타 광고'!$K:$K,'무신사 메타 광고'!$I:$I,$S$4,'무신사 메타 광고'!$C:$C,$R106))</f>
        <v>0</v>
      </c>
      <c r="X106" s="32">
        <f>IF($S$4="", SUMIFS('무신사 메타 광고'!$N:$N, '무신사 메타 광고'!$C:$C, $R106),SUMIFS('무신사 메타 광고'!$N:$N,'무신사 메타 광고'!$I:$I,$S$4,'무신사 메타 광고'!$C:$C,$R106))</f>
        <v>0</v>
      </c>
      <c r="Y106" s="11">
        <f t="shared" si="5"/>
        <v>0</v>
      </c>
      <c r="Z106" s="12" t="str">
        <f t="shared" si="10"/>
        <v xml:space="preserve"> </v>
      </c>
      <c r="AB106" s="10">
        <f>IF($S$4="", SUMIFS('무신사 메타 광고'!$X:$X, '무신사 메타 광고'!$C:$C, $R106),SUMIFS('무신사 메타 광고'!$X:$X,'무신사 메타 광고'!$I:$I,$S$4,'무신사 메타 광고'!$C:$C,$R106))</f>
        <v>0</v>
      </c>
      <c r="AC106" s="11">
        <f t="shared" si="6"/>
        <v>0</v>
      </c>
    </row>
    <row r="107" spans="2:29">
      <c r="B107" s="9"/>
      <c r="C107" s="29">
        <f>IF($C$4="", SUMIFS('무신사 메타 광고'!$L:$L, '무신사 메타 광고'!$D:$D, $B107), SUMIFS('무신사 메타 광고'!$L:$L, '무신사 메타 광고'!$I:$I, $C$4, '무신사 메타 광고'!$D:$D, $B107))</f>
        <v>0</v>
      </c>
      <c r="D107" s="29">
        <f>IF($C$4="", SUMIFS('무신사 메타 광고'!$V:$V,#REF!, $B107), SUMIFS('무신사 메타 광고'!$V:$V,'무신사 메타 광고'!$I:$I,$C$4,'무신사 메타 광고'!$D:$D,$B107))</f>
        <v>0</v>
      </c>
      <c r="E107" s="11">
        <f t="shared" si="0"/>
        <v>0</v>
      </c>
      <c r="F107" s="12" t="str">
        <f t="shared" si="7"/>
        <v xml:space="preserve"> </v>
      </c>
      <c r="G107" s="30">
        <f>IF($C$4="", SUMIFS('무신사 메타 광고'!$K:$K, '무신사 메타 광고'!$D:$D, $B107), SUMIFS('무신사 메타 광고'!$K:$K,'무신사 메타 광고'!$I:$I,$C$4,'무신사 메타 광고'!D:D,$B107))</f>
        <v>0</v>
      </c>
      <c r="H107" s="30">
        <f>IF($C$4="", SUMIFS('무신사 메타 광고'!$Q:$Q, '무신사 메타 광고'!$D:$D, $B107), SUMIFS('무신사 메타 광고'!$Q:$Q,'무신사 메타 광고'!$I:$I,$C$4,'무신사 메타 광고'!D:D,$B107))</f>
        <v>0</v>
      </c>
      <c r="I107" s="30">
        <f>IF($C$4="", SUMIFS('무신사 메타 광고'!$U:$U, '무신사 메타 광고'!$D:$D, $B107), SUMIFS('무신사 메타 광고'!$U:$U,'무신사 메타 광고'!$I:$I,$C$4,'무신사 메타 광고'!D:D,$B107))</f>
        <v>0</v>
      </c>
      <c r="J107" s="11">
        <f t="shared" si="1"/>
        <v>0</v>
      </c>
      <c r="K107" s="11">
        <f t="shared" si="2"/>
        <v>0</v>
      </c>
      <c r="L107" s="12" t="str">
        <f t="shared" si="8"/>
        <v xml:space="preserve"> </v>
      </c>
      <c r="N107" s="10">
        <f>IF($C$4="", SUMIFS('무신사 메타 광고'!$X:$X, '무신사 메타 광고'!$D:$D, $B107),SUMIFS('무신사 메타 광고'!$X:$X,'무신사 메타 광고'!I:I,$C$4,'무신사 메타 광고'!D:D,$B107))</f>
        <v>0</v>
      </c>
      <c r="O107" s="11">
        <f t="shared" si="3"/>
        <v>0</v>
      </c>
      <c r="R107" s="13"/>
      <c r="S107" s="31">
        <f>IF($S$4="", SUMIFS('무신사 메타 광고'!$L:$L, '무신사 메타 광고'!$C:$C, $R107),SUMIFS('무신사 메타 광고'!$L:$L,'무신사 메타 광고'!$I:$I,$S$4,'무신사 메타 광고'!$C:$C,$R107))</f>
        <v>0</v>
      </c>
      <c r="T107" s="31">
        <f>IF($S$4="", SUMIFS('무신사 메타 광고'!$V:$V, '무신사 메타 광고'!$C:$C, $R107),SUMIFS('무신사 메타 광고'!$V:$V,'무신사 메타 광고'!$I:$I,$S$4,'무신사 메타 광고'!$C:$C,$R107))</f>
        <v>0</v>
      </c>
      <c r="U107" s="11">
        <f t="shared" si="4"/>
        <v>0</v>
      </c>
      <c r="V107" s="12" t="str">
        <f t="shared" si="9"/>
        <v xml:space="preserve"> </v>
      </c>
      <c r="W107" s="32">
        <f>IF($S$4="", SUMIFS('무신사 메타 광고'!$K:$K, '무신사 메타 광고'!$C:$C, $R107),SUMIFS('무신사 메타 광고'!$K:$K,'무신사 메타 광고'!$I:$I,$S$4,'무신사 메타 광고'!$C:$C,$R107))</f>
        <v>0</v>
      </c>
      <c r="X107" s="32">
        <f>IF($S$4="", SUMIFS('무신사 메타 광고'!$N:$N, '무신사 메타 광고'!$C:$C, $R107),SUMIFS('무신사 메타 광고'!$N:$N,'무신사 메타 광고'!$I:$I,$S$4,'무신사 메타 광고'!$C:$C,$R107))</f>
        <v>0</v>
      </c>
      <c r="Y107" s="11">
        <f t="shared" si="5"/>
        <v>0</v>
      </c>
      <c r="Z107" s="12" t="str">
        <f t="shared" si="10"/>
        <v xml:space="preserve"> </v>
      </c>
      <c r="AB107" s="10">
        <f>IF($S$4="", SUMIFS('무신사 메타 광고'!$X:$X, '무신사 메타 광고'!$C:$C, $R107),SUMIFS('무신사 메타 광고'!$X:$X,'무신사 메타 광고'!$I:$I,$S$4,'무신사 메타 광고'!$C:$C,$R107))</f>
        <v>0</v>
      </c>
      <c r="AC107" s="11">
        <f t="shared" si="6"/>
        <v>0</v>
      </c>
    </row>
    <row r="108" spans="2:29">
      <c r="B108" s="9"/>
      <c r="C108" s="29">
        <f>IF($C$4="", SUMIFS('무신사 메타 광고'!$L:$L, '무신사 메타 광고'!$D:$D, $B108), SUMIFS('무신사 메타 광고'!$L:$L, '무신사 메타 광고'!$I:$I, $C$4, '무신사 메타 광고'!$D:$D, $B108))</f>
        <v>0</v>
      </c>
      <c r="D108" s="29">
        <f>IF($C$4="", SUMIFS('무신사 메타 광고'!$V:$V,#REF!, $B108), SUMIFS('무신사 메타 광고'!$V:$V,'무신사 메타 광고'!$I:$I,$C$4,'무신사 메타 광고'!$D:$D,$B108))</f>
        <v>0</v>
      </c>
      <c r="E108" s="11">
        <f t="shared" si="0"/>
        <v>0</v>
      </c>
      <c r="F108" s="12" t="str">
        <f t="shared" si="7"/>
        <v xml:space="preserve"> </v>
      </c>
      <c r="G108" s="30">
        <f>IF($C$4="", SUMIFS('무신사 메타 광고'!$K:$K, '무신사 메타 광고'!$D:$D, $B108), SUMIFS('무신사 메타 광고'!$K:$K,'무신사 메타 광고'!$I:$I,$C$4,'무신사 메타 광고'!D:D,$B108))</f>
        <v>0</v>
      </c>
      <c r="H108" s="30">
        <f>IF($C$4="", SUMIFS('무신사 메타 광고'!$Q:$Q, '무신사 메타 광고'!$D:$D, $B108), SUMIFS('무신사 메타 광고'!$Q:$Q,'무신사 메타 광고'!$I:$I,$C$4,'무신사 메타 광고'!D:D,$B108))</f>
        <v>0</v>
      </c>
      <c r="I108" s="30">
        <f>IF($C$4="", SUMIFS('무신사 메타 광고'!$U:$U, '무신사 메타 광고'!$D:$D, $B108), SUMIFS('무신사 메타 광고'!$U:$U,'무신사 메타 광고'!$I:$I,$C$4,'무신사 메타 광고'!D:D,$B108))</f>
        <v>0</v>
      </c>
      <c r="J108" s="11">
        <f t="shared" si="1"/>
        <v>0</v>
      </c>
      <c r="K108" s="11">
        <f t="shared" si="2"/>
        <v>0</v>
      </c>
      <c r="L108" s="12" t="str">
        <f t="shared" si="8"/>
        <v xml:space="preserve"> </v>
      </c>
      <c r="N108" s="10">
        <f>IF($C$4="", SUMIFS('무신사 메타 광고'!$X:$X, '무신사 메타 광고'!$D:$D, $B108),SUMIFS('무신사 메타 광고'!$X:$X,'무신사 메타 광고'!I:I,$C$4,'무신사 메타 광고'!D:D,$B108))</f>
        <v>0</v>
      </c>
      <c r="O108" s="11">
        <f t="shared" si="3"/>
        <v>0</v>
      </c>
      <c r="R108" s="13"/>
      <c r="S108" s="31">
        <f>IF($S$4="", SUMIFS('무신사 메타 광고'!$L:$L, '무신사 메타 광고'!$C:$C, $R108),SUMIFS('무신사 메타 광고'!$L:$L,'무신사 메타 광고'!$I:$I,$S$4,'무신사 메타 광고'!$C:$C,$R108))</f>
        <v>0</v>
      </c>
      <c r="T108" s="31">
        <f>IF($S$4="", SUMIFS('무신사 메타 광고'!$V:$V, '무신사 메타 광고'!$C:$C, $R108),SUMIFS('무신사 메타 광고'!$V:$V,'무신사 메타 광고'!$I:$I,$S$4,'무신사 메타 광고'!$C:$C,$R108))</f>
        <v>0</v>
      </c>
      <c r="U108" s="11">
        <f t="shared" si="4"/>
        <v>0</v>
      </c>
      <c r="V108" s="12" t="str">
        <f t="shared" si="9"/>
        <v xml:space="preserve"> </v>
      </c>
      <c r="W108" s="32">
        <f>IF($S$4="", SUMIFS('무신사 메타 광고'!$K:$K, '무신사 메타 광고'!$C:$C, $R108),SUMIFS('무신사 메타 광고'!$K:$K,'무신사 메타 광고'!$I:$I,$S$4,'무신사 메타 광고'!$C:$C,$R108))</f>
        <v>0</v>
      </c>
      <c r="X108" s="32">
        <f>IF($S$4="", SUMIFS('무신사 메타 광고'!$N:$N, '무신사 메타 광고'!$C:$C, $R108),SUMIFS('무신사 메타 광고'!$N:$N,'무신사 메타 광고'!$I:$I,$S$4,'무신사 메타 광고'!$C:$C,$R108))</f>
        <v>0</v>
      </c>
      <c r="Y108" s="11">
        <f t="shared" si="5"/>
        <v>0</v>
      </c>
      <c r="Z108" s="12" t="str">
        <f t="shared" si="10"/>
        <v xml:space="preserve"> </v>
      </c>
      <c r="AB108" s="10">
        <f>IF($S$4="", SUMIFS('무신사 메타 광고'!$X:$X, '무신사 메타 광고'!$C:$C, $R108),SUMIFS('무신사 메타 광고'!$X:$X,'무신사 메타 광고'!$I:$I,$S$4,'무신사 메타 광고'!$C:$C,$R108))</f>
        <v>0</v>
      </c>
      <c r="AC108" s="11">
        <f t="shared" si="6"/>
        <v>0</v>
      </c>
    </row>
    <row r="109" spans="2:29">
      <c r="B109" s="9"/>
      <c r="C109" s="29">
        <f>IF($C$4="", SUMIFS('무신사 메타 광고'!$L:$L, '무신사 메타 광고'!$D:$D, $B109), SUMIFS('무신사 메타 광고'!$L:$L, '무신사 메타 광고'!$I:$I, $C$4, '무신사 메타 광고'!$D:$D, $B109))</f>
        <v>0</v>
      </c>
      <c r="D109" s="29">
        <f>IF($C$4="", SUMIFS('무신사 메타 광고'!$V:$V,#REF!, $B109), SUMIFS('무신사 메타 광고'!$V:$V,'무신사 메타 광고'!$I:$I,$C$4,'무신사 메타 광고'!$D:$D,$B109))</f>
        <v>0</v>
      </c>
      <c r="E109" s="11">
        <f t="shared" si="0"/>
        <v>0</v>
      </c>
      <c r="F109" s="12" t="str">
        <f t="shared" si="7"/>
        <v xml:space="preserve"> </v>
      </c>
      <c r="G109" s="30">
        <f>IF($C$4="", SUMIFS('무신사 메타 광고'!$K:$K, '무신사 메타 광고'!$D:$D, $B109), SUMIFS('무신사 메타 광고'!$K:$K,'무신사 메타 광고'!$I:$I,$C$4,'무신사 메타 광고'!D:D,$B109))</f>
        <v>0</v>
      </c>
      <c r="H109" s="30">
        <f>IF($C$4="", SUMIFS('무신사 메타 광고'!$Q:$Q, '무신사 메타 광고'!$D:$D, $B109), SUMIFS('무신사 메타 광고'!$Q:$Q,'무신사 메타 광고'!$I:$I,$C$4,'무신사 메타 광고'!D:D,$B109))</f>
        <v>0</v>
      </c>
      <c r="I109" s="30">
        <f>IF($C$4="", SUMIFS('무신사 메타 광고'!$U:$U, '무신사 메타 광고'!$D:$D, $B109), SUMIFS('무신사 메타 광고'!$U:$U,'무신사 메타 광고'!$I:$I,$C$4,'무신사 메타 광고'!D:D,$B109))</f>
        <v>0</v>
      </c>
      <c r="J109" s="11">
        <f t="shared" si="1"/>
        <v>0</v>
      </c>
      <c r="K109" s="11">
        <f t="shared" si="2"/>
        <v>0</v>
      </c>
      <c r="L109" s="12" t="str">
        <f t="shared" si="8"/>
        <v xml:space="preserve"> </v>
      </c>
      <c r="N109" s="10">
        <f>IF($C$4="", SUMIFS('무신사 메타 광고'!$X:$X, '무신사 메타 광고'!$D:$D, $B109),SUMIFS('무신사 메타 광고'!$X:$X,'무신사 메타 광고'!I:I,$C$4,'무신사 메타 광고'!D:D,$B109))</f>
        <v>0</v>
      </c>
      <c r="O109" s="11">
        <f t="shared" si="3"/>
        <v>0</v>
      </c>
      <c r="R109" s="13"/>
      <c r="S109" s="31">
        <f>IF($S$4="", SUMIFS('무신사 메타 광고'!$L:$L, '무신사 메타 광고'!$C:$C, $R109),SUMIFS('무신사 메타 광고'!$L:$L,'무신사 메타 광고'!$I:$I,$S$4,'무신사 메타 광고'!$C:$C,$R109))</f>
        <v>0</v>
      </c>
      <c r="T109" s="31">
        <f>IF($S$4="", SUMIFS('무신사 메타 광고'!$V:$V, '무신사 메타 광고'!$C:$C, $R109),SUMIFS('무신사 메타 광고'!$V:$V,'무신사 메타 광고'!$I:$I,$S$4,'무신사 메타 광고'!$C:$C,$R109))</f>
        <v>0</v>
      </c>
      <c r="U109" s="11">
        <f t="shared" si="4"/>
        <v>0</v>
      </c>
      <c r="V109" s="12" t="str">
        <f t="shared" si="9"/>
        <v xml:space="preserve"> </v>
      </c>
      <c r="W109" s="32">
        <f>IF($S$4="", SUMIFS('무신사 메타 광고'!$K:$K, '무신사 메타 광고'!$C:$C, $R109),SUMIFS('무신사 메타 광고'!$K:$K,'무신사 메타 광고'!$I:$I,$S$4,'무신사 메타 광고'!$C:$C,$R109))</f>
        <v>0</v>
      </c>
      <c r="X109" s="32">
        <f>IF($S$4="", SUMIFS('무신사 메타 광고'!$N:$N, '무신사 메타 광고'!$C:$C, $R109),SUMIFS('무신사 메타 광고'!$N:$N,'무신사 메타 광고'!$I:$I,$S$4,'무신사 메타 광고'!$C:$C,$R109))</f>
        <v>0</v>
      </c>
      <c r="Y109" s="11">
        <f t="shared" si="5"/>
        <v>0</v>
      </c>
      <c r="Z109" s="12" t="str">
        <f t="shared" si="10"/>
        <v xml:space="preserve"> </v>
      </c>
      <c r="AB109" s="10">
        <f>IF($S$4="", SUMIFS('무신사 메타 광고'!$X:$X, '무신사 메타 광고'!$C:$C, $R109),SUMIFS('무신사 메타 광고'!$X:$X,'무신사 메타 광고'!$I:$I,$S$4,'무신사 메타 광고'!$C:$C,$R109))</f>
        <v>0</v>
      </c>
      <c r="AC109" s="11">
        <f t="shared" si="6"/>
        <v>0</v>
      </c>
    </row>
    <row r="110" spans="2:29">
      <c r="B110" s="9"/>
      <c r="C110" s="29">
        <f>IF($C$4="", SUMIFS('무신사 메타 광고'!$L:$L, '무신사 메타 광고'!$D:$D, $B110), SUMIFS('무신사 메타 광고'!$L:$L, '무신사 메타 광고'!$I:$I, $C$4, '무신사 메타 광고'!$D:$D, $B110))</f>
        <v>0</v>
      </c>
      <c r="D110" s="29">
        <f>IF($C$4="", SUMIFS('무신사 메타 광고'!$V:$V,#REF!, $B110), SUMIFS('무신사 메타 광고'!$V:$V,'무신사 메타 광고'!$I:$I,$C$4,'무신사 메타 광고'!$D:$D,$B110))</f>
        <v>0</v>
      </c>
      <c r="E110" s="11">
        <f t="shared" si="0"/>
        <v>0</v>
      </c>
      <c r="F110" s="12" t="str">
        <f t="shared" si="7"/>
        <v xml:space="preserve"> </v>
      </c>
      <c r="G110" s="30">
        <f>IF($C$4="", SUMIFS('무신사 메타 광고'!$K:$K, '무신사 메타 광고'!$D:$D, $B110), SUMIFS('무신사 메타 광고'!$K:$K,'무신사 메타 광고'!$I:$I,$C$4,'무신사 메타 광고'!D:D,$B110))</f>
        <v>0</v>
      </c>
      <c r="H110" s="30">
        <f>IF($C$4="", SUMIFS('무신사 메타 광고'!$Q:$Q, '무신사 메타 광고'!$D:$D, $B110), SUMIFS('무신사 메타 광고'!$Q:$Q,'무신사 메타 광고'!$I:$I,$C$4,'무신사 메타 광고'!D:D,$B110))</f>
        <v>0</v>
      </c>
      <c r="I110" s="30">
        <f>IF($C$4="", SUMIFS('무신사 메타 광고'!$U:$U, '무신사 메타 광고'!$D:$D, $B110), SUMIFS('무신사 메타 광고'!$U:$U,'무신사 메타 광고'!$I:$I,$C$4,'무신사 메타 광고'!D:D,$B110))</f>
        <v>0</v>
      </c>
      <c r="J110" s="11">
        <f t="shared" si="1"/>
        <v>0</v>
      </c>
      <c r="K110" s="11">
        <f t="shared" si="2"/>
        <v>0</v>
      </c>
      <c r="L110" s="12" t="str">
        <f t="shared" si="8"/>
        <v xml:space="preserve"> </v>
      </c>
      <c r="N110" s="10">
        <f>IF($C$4="", SUMIFS('무신사 메타 광고'!$X:$X, '무신사 메타 광고'!$D:$D, $B110),SUMIFS('무신사 메타 광고'!$X:$X,'무신사 메타 광고'!I:I,$C$4,'무신사 메타 광고'!D:D,$B110))</f>
        <v>0</v>
      </c>
      <c r="O110" s="11">
        <f t="shared" si="3"/>
        <v>0</v>
      </c>
      <c r="R110" s="13"/>
      <c r="S110" s="31">
        <f>IF($S$4="", SUMIFS('무신사 메타 광고'!$L:$L, '무신사 메타 광고'!$C:$C, $R110),SUMIFS('무신사 메타 광고'!$L:$L,'무신사 메타 광고'!$I:$I,$S$4,'무신사 메타 광고'!$C:$C,$R110))</f>
        <v>0</v>
      </c>
      <c r="T110" s="31">
        <f>IF($S$4="", SUMIFS('무신사 메타 광고'!$V:$V, '무신사 메타 광고'!$C:$C, $R110),SUMIFS('무신사 메타 광고'!$V:$V,'무신사 메타 광고'!$I:$I,$S$4,'무신사 메타 광고'!$C:$C,$R110))</f>
        <v>0</v>
      </c>
      <c r="U110" s="11">
        <f t="shared" si="4"/>
        <v>0</v>
      </c>
      <c r="V110" s="12" t="str">
        <f t="shared" si="9"/>
        <v xml:space="preserve"> </v>
      </c>
      <c r="W110" s="32">
        <f>IF($S$4="", SUMIFS('무신사 메타 광고'!$K:$K, '무신사 메타 광고'!$C:$C, $R110),SUMIFS('무신사 메타 광고'!$K:$K,'무신사 메타 광고'!$I:$I,$S$4,'무신사 메타 광고'!$C:$C,$R110))</f>
        <v>0</v>
      </c>
      <c r="X110" s="32">
        <f>IF($S$4="", SUMIFS('무신사 메타 광고'!$N:$N, '무신사 메타 광고'!$C:$C, $R110),SUMIFS('무신사 메타 광고'!$N:$N,'무신사 메타 광고'!$I:$I,$S$4,'무신사 메타 광고'!$C:$C,$R110))</f>
        <v>0</v>
      </c>
      <c r="Y110" s="11">
        <f t="shared" si="5"/>
        <v>0</v>
      </c>
      <c r="Z110" s="12" t="str">
        <f t="shared" si="10"/>
        <v xml:space="preserve"> </v>
      </c>
      <c r="AB110" s="10">
        <f>IF($S$4="", SUMIFS('무신사 메타 광고'!$X:$X, '무신사 메타 광고'!$C:$C, $R110),SUMIFS('무신사 메타 광고'!$X:$X,'무신사 메타 광고'!$I:$I,$S$4,'무신사 메타 광고'!$C:$C,$R110))</f>
        <v>0</v>
      </c>
      <c r="AC110" s="11">
        <f t="shared" si="6"/>
        <v>0</v>
      </c>
    </row>
    <row r="111" spans="2:29">
      <c r="B111" s="9"/>
      <c r="C111" s="29">
        <f>IF($C$4="", SUMIFS('무신사 메타 광고'!$L:$L, '무신사 메타 광고'!$D:$D, $B111), SUMIFS('무신사 메타 광고'!$L:$L, '무신사 메타 광고'!$I:$I, $C$4, '무신사 메타 광고'!$D:$D, $B111))</f>
        <v>0</v>
      </c>
      <c r="D111" s="29">
        <f>IF($C$4="", SUMIFS('무신사 메타 광고'!$V:$V,#REF!, $B111), SUMIFS('무신사 메타 광고'!$V:$V,'무신사 메타 광고'!$I:$I,$C$4,'무신사 메타 광고'!$D:$D,$B111))</f>
        <v>0</v>
      </c>
      <c r="E111" s="11">
        <f t="shared" si="0"/>
        <v>0</v>
      </c>
      <c r="F111" s="12" t="str">
        <f t="shared" si="7"/>
        <v xml:space="preserve"> </v>
      </c>
      <c r="G111" s="30">
        <f>IF($C$4="", SUMIFS('무신사 메타 광고'!$K:$K, '무신사 메타 광고'!$D:$D, $B111), SUMIFS('무신사 메타 광고'!$K:$K,'무신사 메타 광고'!$I:$I,$C$4,'무신사 메타 광고'!D:D,$B111))</f>
        <v>0</v>
      </c>
      <c r="H111" s="30">
        <f>IF($C$4="", SUMIFS('무신사 메타 광고'!$Q:$Q, '무신사 메타 광고'!$D:$D, $B111), SUMIFS('무신사 메타 광고'!$Q:$Q,'무신사 메타 광고'!$I:$I,$C$4,'무신사 메타 광고'!D:D,$B111))</f>
        <v>0</v>
      </c>
      <c r="I111" s="30">
        <f>IF($C$4="", SUMIFS('무신사 메타 광고'!$U:$U, '무신사 메타 광고'!$D:$D, $B111), SUMIFS('무신사 메타 광고'!$U:$U,'무신사 메타 광고'!$I:$I,$C$4,'무신사 메타 광고'!D:D,$B111))</f>
        <v>0</v>
      </c>
      <c r="J111" s="11">
        <f t="shared" si="1"/>
        <v>0</v>
      </c>
      <c r="K111" s="11">
        <f t="shared" si="2"/>
        <v>0</v>
      </c>
      <c r="L111" s="12" t="str">
        <f t="shared" si="8"/>
        <v xml:space="preserve"> </v>
      </c>
      <c r="N111" s="10">
        <f>IF($C$4="", SUMIFS('무신사 메타 광고'!$X:$X, '무신사 메타 광고'!$D:$D, $B111),SUMIFS('무신사 메타 광고'!$X:$X,'무신사 메타 광고'!I:I,$C$4,'무신사 메타 광고'!D:D,$B111))</f>
        <v>0</v>
      </c>
      <c r="O111" s="11">
        <f t="shared" si="3"/>
        <v>0</v>
      </c>
      <c r="R111" s="13"/>
      <c r="S111" s="31">
        <f>IF($S$4="", SUMIFS('무신사 메타 광고'!$L:$L, '무신사 메타 광고'!$C:$C, $R111),SUMIFS('무신사 메타 광고'!$L:$L,'무신사 메타 광고'!$I:$I,$S$4,'무신사 메타 광고'!$C:$C,$R111))</f>
        <v>0</v>
      </c>
      <c r="T111" s="31">
        <f>IF($S$4="", SUMIFS('무신사 메타 광고'!$V:$V, '무신사 메타 광고'!$C:$C, $R111),SUMIFS('무신사 메타 광고'!$V:$V,'무신사 메타 광고'!$I:$I,$S$4,'무신사 메타 광고'!$C:$C,$R111))</f>
        <v>0</v>
      </c>
      <c r="U111" s="11">
        <f t="shared" si="4"/>
        <v>0</v>
      </c>
      <c r="V111" s="12" t="str">
        <f t="shared" si="9"/>
        <v xml:space="preserve"> </v>
      </c>
      <c r="W111" s="32">
        <f>IF($S$4="", SUMIFS('무신사 메타 광고'!$K:$K, '무신사 메타 광고'!$C:$C, $R111),SUMIFS('무신사 메타 광고'!$K:$K,'무신사 메타 광고'!$I:$I,$S$4,'무신사 메타 광고'!$C:$C,$R111))</f>
        <v>0</v>
      </c>
      <c r="X111" s="32">
        <f>IF($S$4="", SUMIFS('무신사 메타 광고'!$N:$N, '무신사 메타 광고'!$C:$C, $R111),SUMIFS('무신사 메타 광고'!$N:$N,'무신사 메타 광고'!$I:$I,$S$4,'무신사 메타 광고'!$C:$C,$R111))</f>
        <v>0</v>
      </c>
      <c r="Y111" s="11">
        <f t="shared" si="5"/>
        <v>0</v>
      </c>
      <c r="Z111" s="12" t="str">
        <f t="shared" si="10"/>
        <v xml:space="preserve"> </v>
      </c>
      <c r="AB111" s="10">
        <f>IF($S$4="", SUMIFS('무신사 메타 광고'!$X:$X, '무신사 메타 광고'!$C:$C, $R111),SUMIFS('무신사 메타 광고'!$X:$X,'무신사 메타 광고'!$I:$I,$S$4,'무신사 메타 광고'!$C:$C,$R111))</f>
        <v>0</v>
      </c>
      <c r="AC111" s="11">
        <f t="shared" si="6"/>
        <v>0</v>
      </c>
    </row>
    <row r="112" spans="2:29">
      <c r="B112" s="9"/>
      <c r="C112" s="29">
        <f>IF($C$4="", SUMIFS('무신사 메타 광고'!$L:$L, '무신사 메타 광고'!$D:$D, $B112), SUMIFS('무신사 메타 광고'!$L:$L, '무신사 메타 광고'!$I:$I, $C$4, '무신사 메타 광고'!$D:$D, $B112))</f>
        <v>0</v>
      </c>
      <c r="D112" s="29">
        <f>IF($C$4="", SUMIFS('무신사 메타 광고'!$V:$V,#REF!, $B112), SUMIFS('무신사 메타 광고'!$V:$V,'무신사 메타 광고'!$I:$I,$C$4,'무신사 메타 광고'!$D:$D,$B112))</f>
        <v>0</v>
      </c>
      <c r="E112" s="11">
        <f t="shared" si="0"/>
        <v>0</v>
      </c>
      <c r="F112" s="12" t="str">
        <f t="shared" si="7"/>
        <v xml:space="preserve"> </v>
      </c>
      <c r="G112" s="30">
        <f>IF($C$4="", SUMIFS('무신사 메타 광고'!$K:$K, '무신사 메타 광고'!$D:$D, $B112), SUMIFS('무신사 메타 광고'!$K:$K,'무신사 메타 광고'!$I:$I,$C$4,'무신사 메타 광고'!D:D,$B112))</f>
        <v>0</v>
      </c>
      <c r="H112" s="30">
        <f>IF($C$4="", SUMIFS('무신사 메타 광고'!$Q:$Q, '무신사 메타 광고'!$D:$D, $B112), SUMIFS('무신사 메타 광고'!$Q:$Q,'무신사 메타 광고'!$I:$I,$C$4,'무신사 메타 광고'!D:D,$B112))</f>
        <v>0</v>
      </c>
      <c r="I112" s="30">
        <f>IF($C$4="", SUMIFS('무신사 메타 광고'!$U:$U, '무신사 메타 광고'!$D:$D, $B112), SUMIFS('무신사 메타 광고'!$U:$U,'무신사 메타 광고'!$I:$I,$C$4,'무신사 메타 광고'!D:D,$B112))</f>
        <v>0</v>
      </c>
      <c r="J112" s="11">
        <f t="shared" si="1"/>
        <v>0</v>
      </c>
      <c r="K112" s="11">
        <f t="shared" si="2"/>
        <v>0</v>
      </c>
      <c r="L112" s="12" t="str">
        <f t="shared" si="8"/>
        <v xml:space="preserve"> </v>
      </c>
      <c r="N112" s="10">
        <f>IF($C$4="", SUMIFS('무신사 메타 광고'!$X:$X, '무신사 메타 광고'!$D:$D, $B112),SUMIFS('무신사 메타 광고'!$X:$X,'무신사 메타 광고'!I:I,$C$4,'무신사 메타 광고'!D:D,$B112))</f>
        <v>0</v>
      </c>
      <c r="O112" s="11">
        <f t="shared" si="3"/>
        <v>0</v>
      </c>
      <c r="R112" s="13"/>
      <c r="S112" s="31">
        <f>IF($S$4="", SUMIFS('무신사 메타 광고'!$L:$L, '무신사 메타 광고'!$C:$C, $R112),SUMIFS('무신사 메타 광고'!$L:$L,'무신사 메타 광고'!$I:$I,$S$4,'무신사 메타 광고'!$C:$C,$R112))</f>
        <v>0</v>
      </c>
      <c r="T112" s="31">
        <f>IF($S$4="", SUMIFS('무신사 메타 광고'!$V:$V, '무신사 메타 광고'!$C:$C, $R112),SUMIFS('무신사 메타 광고'!$V:$V,'무신사 메타 광고'!$I:$I,$S$4,'무신사 메타 광고'!$C:$C,$R112))</f>
        <v>0</v>
      </c>
      <c r="U112" s="11">
        <f t="shared" si="4"/>
        <v>0</v>
      </c>
      <c r="V112" s="12" t="str">
        <f t="shared" si="9"/>
        <v xml:space="preserve"> </v>
      </c>
      <c r="W112" s="32">
        <f>IF($S$4="", SUMIFS('무신사 메타 광고'!$K:$K, '무신사 메타 광고'!$C:$C, $R112),SUMIFS('무신사 메타 광고'!$K:$K,'무신사 메타 광고'!$I:$I,$S$4,'무신사 메타 광고'!$C:$C,$R112))</f>
        <v>0</v>
      </c>
      <c r="X112" s="32">
        <f>IF($S$4="", SUMIFS('무신사 메타 광고'!$N:$N, '무신사 메타 광고'!$C:$C, $R112),SUMIFS('무신사 메타 광고'!$N:$N,'무신사 메타 광고'!$I:$I,$S$4,'무신사 메타 광고'!$C:$C,$R112))</f>
        <v>0</v>
      </c>
      <c r="Y112" s="11">
        <f t="shared" si="5"/>
        <v>0</v>
      </c>
      <c r="Z112" s="12" t="str">
        <f t="shared" si="10"/>
        <v xml:space="preserve"> </v>
      </c>
      <c r="AB112" s="10">
        <f>IF($S$4="", SUMIFS('무신사 메타 광고'!$X:$X, '무신사 메타 광고'!$C:$C, $R112),SUMIFS('무신사 메타 광고'!$X:$X,'무신사 메타 광고'!$I:$I,$S$4,'무신사 메타 광고'!$C:$C,$R112))</f>
        <v>0</v>
      </c>
      <c r="AC112" s="11">
        <f t="shared" si="6"/>
        <v>0</v>
      </c>
    </row>
    <row r="113" spans="2:29">
      <c r="B113" s="9"/>
      <c r="C113" s="29">
        <f>IF($C$4="", SUMIFS('무신사 메타 광고'!$L:$L, '무신사 메타 광고'!$D:$D, $B113), SUMIFS('무신사 메타 광고'!$L:$L, '무신사 메타 광고'!$I:$I, $C$4, '무신사 메타 광고'!$D:$D, $B113))</f>
        <v>0</v>
      </c>
      <c r="D113" s="29">
        <f>IF($C$4="", SUMIFS('무신사 메타 광고'!$V:$V,#REF!, $B113), SUMIFS('무신사 메타 광고'!$V:$V,'무신사 메타 광고'!$I:$I,$C$4,'무신사 메타 광고'!$D:$D,$B113))</f>
        <v>0</v>
      </c>
      <c r="E113" s="11">
        <f t="shared" si="0"/>
        <v>0</v>
      </c>
      <c r="F113" s="12" t="str">
        <f t="shared" si="7"/>
        <v xml:space="preserve"> </v>
      </c>
      <c r="G113" s="30">
        <f>IF($C$4="", SUMIFS('무신사 메타 광고'!$K:$K, '무신사 메타 광고'!$D:$D, $B113), SUMIFS('무신사 메타 광고'!$K:$K,'무신사 메타 광고'!$I:$I,$C$4,'무신사 메타 광고'!D:D,$B113))</f>
        <v>0</v>
      </c>
      <c r="H113" s="30">
        <f>IF($C$4="", SUMIFS('무신사 메타 광고'!$Q:$Q, '무신사 메타 광고'!$D:$D, $B113), SUMIFS('무신사 메타 광고'!$Q:$Q,'무신사 메타 광고'!$I:$I,$C$4,'무신사 메타 광고'!D:D,$B113))</f>
        <v>0</v>
      </c>
      <c r="I113" s="30">
        <f>IF($C$4="", SUMIFS('무신사 메타 광고'!$U:$U, '무신사 메타 광고'!$D:$D, $B113), SUMIFS('무신사 메타 광고'!$U:$U,'무신사 메타 광고'!$I:$I,$C$4,'무신사 메타 광고'!D:D,$B113))</f>
        <v>0</v>
      </c>
      <c r="J113" s="11">
        <f t="shared" si="1"/>
        <v>0</v>
      </c>
      <c r="K113" s="11">
        <f t="shared" si="2"/>
        <v>0</v>
      </c>
      <c r="L113" s="12" t="str">
        <f t="shared" si="8"/>
        <v xml:space="preserve"> </v>
      </c>
      <c r="N113" s="10">
        <f>IF($C$4="", SUMIFS('무신사 메타 광고'!$X:$X, '무신사 메타 광고'!$D:$D, $B113),SUMIFS('무신사 메타 광고'!$X:$X,'무신사 메타 광고'!I:I,$C$4,'무신사 메타 광고'!D:D,$B113))</f>
        <v>0</v>
      </c>
      <c r="O113" s="11">
        <f t="shared" si="3"/>
        <v>0</v>
      </c>
      <c r="R113" s="13"/>
      <c r="S113" s="31">
        <f>IF($S$4="", SUMIFS('무신사 메타 광고'!$L:$L, '무신사 메타 광고'!$C:$C, $R113),SUMIFS('무신사 메타 광고'!$L:$L,'무신사 메타 광고'!$I:$I,$S$4,'무신사 메타 광고'!$C:$C,$R113))</f>
        <v>0</v>
      </c>
      <c r="T113" s="31">
        <f>IF($S$4="", SUMIFS('무신사 메타 광고'!$V:$V, '무신사 메타 광고'!$C:$C, $R113),SUMIFS('무신사 메타 광고'!$V:$V,'무신사 메타 광고'!$I:$I,$S$4,'무신사 메타 광고'!$C:$C,$R113))</f>
        <v>0</v>
      </c>
      <c r="U113" s="11">
        <f t="shared" si="4"/>
        <v>0</v>
      </c>
      <c r="V113" s="12" t="str">
        <f t="shared" si="9"/>
        <v xml:space="preserve"> </v>
      </c>
      <c r="W113" s="32">
        <f>IF($S$4="", SUMIFS('무신사 메타 광고'!$K:$K, '무신사 메타 광고'!$C:$C, $R113),SUMIFS('무신사 메타 광고'!$K:$K,'무신사 메타 광고'!$I:$I,$S$4,'무신사 메타 광고'!$C:$C,$R113))</f>
        <v>0</v>
      </c>
      <c r="X113" s="32">
        <f>IF($S$4="", SUMIFS('무신사 메타 광고'!$N:$N, '무신사 메타 광고'!$C:$C, $R113),SUMIFS('무신사 메타 광고'!$N:$N,'무신사 메타 광고'!$I:$I,$S$4,'무신사 메타 광고'!$C:$C,$R113))</f>
        <v>0</v>
      </c>
      <c r="Y113" s="11">
        <f t="shared" si="5"/>
        <v>0</v>
      </c>
      <c r="Z113" s="12" t="str">
        <f t="shared" si="10"/>
        <v xml:space="preserve"> </v>
      </c>
      <c r="AB113" s="10">
        <f>IF($S$4="", SUMIFS('무신사 메타 광고'!$X:$X, '무신사 메타 광고'!$C:$C, $R113),SUMIFS('무신사 메타 광고'!$X:$X,'무신사 메타 광고'!$I:$I,$S$4,'무신사 메타 광고'!$C:$C,$R113))</f>
        <v>0</v>
      </c>
      <c r="AC113" s="11">
        <f t="shared" si="6"/>
        <v>0</v>
      </c>
    </row>
    <row r="114" spans="2:29">
      <c r="B114" s="9"/>
      <c r="C114" s="29">
        <f>IF($C$4="", SUMIFS('무신사 메타 광고'!$L:$L, '무신사 메타 광고'!$D:$D, $B114), SUMIFS('무신사 메타 광고'!$L:$L, '무신사 메타 광고'!$I:$I, $C$4, '무신사 메타 광고'!$D:$D, $B114))</f>
        <v>0</v>
      </c>
      <c r="D114" s="29">
        <f>IF($C$4="", SUMIFS('무신사 메타 광고'!$V:$V,#REF!, $B114), SUMIFS('무신사 메타 광고'!$V:$V,'무신사 메타 광고'!$I:$I,$C$4,'무신사 메타 광고'!$D:$D,$B114))</f>
        <v>0</v>
      </c>
      <c r="E114" s="11">
        <f t="shared" si="0"/>
        <v>0</v>
      </c>
      <c r="F114" s="12" t="str">
        <f t="shared" si="7"/>
        <v xml:space="preserve"> </v>
      </c>
      <c r="G114" s="30">
        <f>IF($C$4="", SUMIFS('무신사 메타 광고'!$K:$K, '무신사 메타 광고'!$D:$D, $B114), SUMIFS('무신사 메타 광고'!$K:$K,'무신사 메타 광고'!$I:$I,$C$4,'무신사 메타 광고'!D:D,$B114))</f>
        <v>0</v>
      </c>
      <c r="H114" s="30">
        <f>IF($C$4="", SUMIFS('무신사 메타 광고'!$Q:$Q, '무신사 메타 광고'!$D:$D, $B114), SUMIFS('무신사 메타 광고'!$Q:$Q,'무신사 메타 광고'!$I:$I,$C$4,'무신사 메타 광고'!D:D,$B114))</f>
        <v>0</v>
      </c>
      <c r="I114" s="30">
        <f>IF($C$4="", SUMIFS('무신사 메타 광고'!$U:$U, '무신사 메타 광고'!$D:$D, $B114), SUMIFS('무신사 메타 광고'!$U:$U,'무신사 메타 광고'!$I:$I,$C$4,'무신사 메타 광고'!D:D,$B114))</f>
        <v>0</v>
      </c>
      <c r="J114" s="11">
        <f t="shared" si="1"/>
        <v>0</v>
      </c>
      <c r="K114" s="11">
        <f t="shared" si="2"/>
        <v>0</v>
      </c>
      <c r="L114" s="12" t="str">
        <f t="shared" si="8"/>
        <v xml:space="preserve"> </v>
      </c>
      <c r="N114" s="10">
        <f>IF($C$4="", SUMIFS('무신사 메타 광고'!$X:$X, '무신사 메타 광고'!$D:$D, $B114),SUMIFS('무신사 메타 광고'!$X:$X,'무신사 메타 광고'!I:I,$C$4,'무신사 메타 광고'!D:D,$B114))</f>
        <v>0</v>
      </c>
      <c r="O114" s="11">
        <f t="shared" si="3"/>
        <v>0</v>
      </c>
      <c r="R114" s="13"/>
      <c r="S114" s="31">
        <f>IF($S$4="", SUMIFS('무신사 메타 광고'!$L:$L, '무신사 메타 광고'!$C:$C, $R114),SUMIFS('무신사 메타 광고'!$L:$L,'무신사 메타 광고'!$I:$I,$S$4,'무신사 메타 광고'!$C:$C,$R114))</f>
        <v>0</v>
      </c>
      <c r="T114" s="31">
        <f>IF($S$4="", SUMIFS('무신사 메타 광고'!$V:$V, '무신사 메타 광고'!$C:$C, $R114),SUMIFS('무신사 메타 광고'!$V:$V,'무신사 메타 광고'!$I:$I,$S$4,'무신사 메타 광고'!$C:$C,$R114))</f>
        <v>0</v>
      </c>
      <c r="U114" s="11">
        <f t="shared" si="4"/>
        <v>0</v>
      </c>
      <c r="V114" s="12" t="str">
        <f t="shared" si="9"/>
        <v xml:space="preserve"> </v>
      </c>
      <c r="W114" s="32">
        <f>IF($S$4="", SUMIFS('무신사 메타 광고'!$K:$K, '무신사 메타 광고'!$C:$C, $R114),SUMIFS('무신사 메타 광고'!$K:$K,'무신사 메타 광고'!$I:$I,$S$4,'무신사 메타 광고'!$C:$C,$R114))</f>
        <v>0</v>
      </c>
      <c r="X114" s="32">
        <f>IF($S$4="", SUMIFS('무신사 메타 광고'!$N:$N, '무신사 메타 광고'!$C:$C, $R114),SUMIFS('무신사 메타 광고'!$N:$N,'무신사 메타 광고'!$I:$I,$S$4,'무신사 메타 광고'!$C:$C,$R114))</f>
        <v>0</v>
      </c>
      <c r="Y114" s="11">
        <f t="shared" si="5"/>
        <v>0</v>
      </c>
      <c r="Z114" s="12" t="str">
        <f t="shared" si="10"/>
        <v xml:space="preserve"> </v>
      </c>
      <c r="AB114" s="10">
        <f>IF($S$4="", SUMIFS('무신사 메타 광고'!$X:$X, '무신사 메타 광고'!$C:$C, $R114),SUMIFS('무신사 메타 광고'!$X:$X,'무신사 메타 광고'!$I:$I,$S$4,'무신사 메타 광고'!$C:$C,$R114))</f>
        <v>0</v>
      </c>
      <c r="AC114" s="11">
        <f t="shared" si="6"/>
        <v>0</v>
      </c>
    </row>
    <row r="115" spans="2:29">
      <c r="B115" s="9"/>
      <c r="C115" s="29">
        <f>IF($C$4="", SUMIFS('무신사 메타 광고'!$L:$L, '무신사 메타 광고'!$D:$D, $B115), SUMIFS('무신사 메타 광고'!$L:$L, '무신사 메타 광고'!$I:$I, $C$4, '무신사 메타 광고'!$D:$D, $B115))</f>
        <v>0</v>
      </c>
      <c r="D115" s="29">
        <f>IF($C$4="", SUMIFS('무신사 메타 광고'!$V:$V,#REF!, $B115), SUMIFS('무신사 메타 광고'!$V:$V,'무신사 메타 광고'!$I:$I,$C$4,'무신사 메타 광고'!$D:$D,$B115))</f>
        <v>0</v>
      </c>
      <c r="E115" s="11">
        <f t="shared" si="0"/>
        <v>0</v>
      </c>
      <c r="F115" s="12" t="str">
        <f t="shared" si="7"/>
        <v xml:space="preserve"> </v>
      </c>
      <c r="G115" s="30">
        <f>IF($C$4="", SUMIFS('무신사 메타 광고'!$K:$K, '무신사 메타 광고'!$D:$D, $B115), SUMIFS('무신사 메타 광고'!$K:$K,'무신사 메타 광고'!$I:$I,$C$4,'무신사 메타 광고'!D:D,$B115))</f>
        <v>0</v>
      </c>
      <c r="H115" s="30">
        <f>IF($C$4="", SUMIFS('무신사 메타 광고'!$Q:$Q, '무신사 메타 광고'!$D:$D, $B115), SUMIFS('무신사 메타 광고'!$Q:$Q,'무신사 메타 광고'!$I:$I,$C$4,'무신사 메타 광고'!D:D,$B115))</f>
        <v>0</v>
      </c>
      <c r="I115" s="30">
        <f>IF($C$4="", SUMIFS('무신사 메타 광고'!$U:$U, '무신사 메타 광고'!$D:$D, $B115), SUMIFS('무신사 메타 광고'!$U:$U,'무신사 메타 광고'!$I:$I,$C$4,'무신사 메타 광고'!D:D,$B115))</f>
        <v>0</v>
      </c>
      <c r="J115" s="11">
        <f t="shared" si="1"/>
        <v>0</v>
      </c>
      <c r="K115" s="11">
        <f t="shared" si="2"/>
        <v>0</v>
      </c>
      <c r="L115" s="12" t="str">
        <f t="shared" si="8"/>
        <v xml:space="preserve"> </v>
      </c>
      <c r="N115" s="10">
        <f>IF($C$4="", SUMIFS('무신사 메타 광고'!$X:$X, '무신사 메타 광고'!$D:$D, $B115),SUMIFS('무신사 메타 광고'!$X:$X,'무신사 메타 광고'!I:I,$C$4,'무신사 메타 광고'!D:D,$B115))</f>
        <v>0</v>
      </c>
      <c r="O115" s="11">
        <f t="shared" si="3"/>
        <v>0</v>
      </c>
      <c r="R115" s="13"/>
      <c r="S115" s="31">
        <f>IF($S$4="", SUMIFS('무신사 메타 광고'!$L:$L, '무신사 메타 광고'!$C:$C, $R115),SUMIFS('무신사 메타 광고'!$L:$L,'무신사 메타 광고'!$I:$I,$S$4,'무신사 메타 광고'!$C:$C,$R115))</f>
        <v>0</v>
      </c>
      <c r="T115" s="31">
        <f>IF($S$4="", SUMIFS('무신사 메타 광고'!$V:$V, '무신사 메타 광고'!$C:$C, $R115),SUMIFS('무신사 메타 광고'!$V:$V,'무신사 메타 광고'!$I:$I,$S$4,'무신사 메타 광고'!$C:$C,$R115))</f>
        <v>0</v>
      </c>
      <c r="U115" s="11">
        <f t="shared" si="4"/>
        <v>0</v>
      </c>
      <c r="V115" s="12" t="str">
        <f t="shared" si="9"/>
        <v xml:space="preserve"> </v>
      </c>
      <c r="W115" s="32">
        <f>IF($S$4="", SUMIFS('무신사 메타 광고'!$K:$K, '무신사 메타 광고'!$C:$C, $R115),SUMIFS('무신사 메타 광고'!$K:$K,'무신사 메타 광고'!$I:$I,$S$4,'무신사 메타 광고'!$C:$C,$R115))</f>
        <v>0</v>
      </c>
      <c r="X115" s="32">
        <f>IF($S$4="", SUMIFS('무신사 메타 광고'!$N:$N, '무신사 메타 광고'!$C:$C, $R115),SUMIFS('무신사 메타 광고'!$N:$N,'무신사 메타 광고'!$I:$I,$S$4,'무신사 메타 광고'!$C:$C,$R115))</f>
        <v>0</v>
      </c>
      <c r="Y115" s="11">
        <f t="shared" si="5"/>
        <v>0</v>
      </c>
      <c r="Z115" s="12" t="str">
        <f t="shared" si="10"/>
        <v xml:space="preserve"> </v>
      </c>
      <c r="AB115" s="10">
        <f>IF($S$4="", SUMIFS('무신사 메타 광고'!$X:$X, '무신사 메타 광고'!$C:$C, $R115),SUMIFS('무신사 메타 광고'!$X:$X,'무신사 메타 광고'!$I:$I,$S$4,'무신사 메타 광고'!$C:$C,$R115))</f>
        <v>0</v>
      </c>
      <c r="AC115" s="11">
        <f t="shared" si="6"/>
        <v>0</v>
      </c>
    </row>
    <row r="116" spans="2:29">
      <c r="B116" s="9"/>
      <c r="C116" s="29">
        <f>IF($C$4="", SUMIFS('무신사 메타 광고'!$L:$L, '무신사 메타 광고'!$D:$D, $B116), SUMIFS('무신사 메타 광고'!$L:$L, '무신사 메타 광고'!$I:$I, $C$4, '무신사 메타 광고'!$D:$D, $B116))</f>
        <v>0</v>
      </c>
      <c r="D116" s="29">
        <f>IF($C$4="", SUMIFS('무신사 메타 광고'!$V:$V,#REF!, $B116), SUMIFS('무신사 메타 광고'!$V:$V,'무신사 메타 광고'!$I:$I,$C$4,'무신사 메타 광고'!$D:$D,$B116))</f>
        <v>0</v>
      </c>
      <c r="E116" s="11">
        <f t="shared" si="0"/>
        <v>0</v>
      </c>
      <c r="F116" s="12" t="str">
        <f t="shared" si="7"/>
        <v xml:space="preserve"> </v>
      </c>
      <c r="G116" s="30">
        <f>IF($C$4="", SUMIFS('무신사 메타 광고'!$K:$K, '무신사 메타 광고'!$D:$D, $B116), SUMIFS('무신사 메타 광고'!$K:$K,'무신사 메타 광고'!$I:$I,$C$4,'무신사 메타 광고'!D:D,$B116))</f>
        <v>0</v>
      </c>
      <c r="H116" s="30">
        <f>IF($C$4="", SUMIFS('무신사 메타 광고'!$Q:$Q, '무신사 메타 광고'!$D:$D, $B116), SUMIFS('무신사 메타 광고'!$Q:$Q,'무신사 메타 광고'!$I:$I,$C$4,'무신사 메타 광고'!D:D,$B116))</f>
        <v>0</v>
      </c>
      <c r="I116" s="30">
        <f>IF($C$4="", SUMIFS('무신사 메타 광고'!$U:$U, '무신사 메타 광고'!$D:$D, $B116), SUMIFS('무신사 메타 광고'!$U:$U,'무신사 메타 광고'!$I:$I,$C$4,'무신사 메타 광고'!D:D,$B116))</f>
        <v>0</v>
      </c>
      <c r="J116" s="11">
        <f t="shared" si="1"/>
        <v>0</v>
      </c>
      <c r="K116" s="11">
        <f t="shared" si="2"/>
        <v>0</v>
      </c>
      <c r="L116" s="12" t="str">
        <f t="shared" si="8"/>
        <v xml:space="preserve"> </v>
      </c>
      <c r="N116" s="10">
        <f>IF($C$4="", SUMIFS('무신사 메타 광고'!$X:$X, '무신사 메타 광고'!$D:$D, $B116),SUMIFS('무신사 메타 광고'!$X:$X,'무신사 메타 광고'!I:I,$C$4,'무신사 메타 광고'!D:D,$B116))</f>
        <v>0</v>
      </c>
      <c r="O116" s="11">
        <f t="shared" si="3"/>
        <v>0</v>
      </c>
      <c r="R116" s="13"/>
      <c r="S116" s="31">
        <f>IF($S$4="", SUMIFS('무신사 메타 광고'!$L:$L, '무신사 메타 광고'!$C:$C, $R116),SUMIFS('무신사 메타 광고'!$L:$L,'무신사 메타 광고'!$I:$I,$S$4,'무신사 메타 광고'!$C:$C,$R116))</f>
        <v>0</v>
      </c>
      <c r="T116" s="31">
        <f>IF($S$4="", SUMIFS('무신사 메타 광고'!$V:$V, '무신사 메타 광고'!$C:$C, $R116),SUMIFS('무신사 메타 광고'!$V:$V,'무신사 메타 광고'!$I:$I,$S$4,'무신사 메타 광고'!$C:$C,$R116))</f>
        <v>0</v>
      </c>
      <c r="U116" s="11">
        <f t="shared" si="4"/>
        <v>0</v>
      </c>
      <c r="V116" s="12" t="str">
        <f t="shared" si="9"/>
        <v xml:space="preserve"> </v>
      </c>
      <c r="W116" s="32">
        <f>IF($S$4="", SUMIFS('무신사 메타 광고'!$K:$K, '무신사 메타 광고'!$C:$C, $R116),SUMIFS('무신사 메타 광고'!$K:$K,'무신사 메타 광고'!$I:$I,$S$4,'무신사 메타 광고'!$C:$C,$R116))</f>
        <v>0</v>
      </c>
      <c r="X116" s="32">
        <f>IF($S$4="", SUMIFS('무신사 메타 광고'!$N:$N, '무신사 메타 광고'!$C:$C, $R116),SUMIFS('무신사 메타 광고'!$N:$N,'무신사 메타 광고'!$I:$I,$S$4,'무신사 메타 광고'!$C:$C,$R116))</f>
        <v>0</v>
      </c>
      <c r="Y116" s="11">
        <f t="shared" si="5"/>
        <v>0</v>
      </c>
      <c r="Z116" s="12" t="str">
        <f t="shared" si="10"/>
        <v xml:space="preserve"> </v>
      </c>
      <c r="AB116" s="10">
        <f>IF($S$4="", SUMIFS('무신사 메타 광고'!$X:$X, '무신사 메타 광고'!$C:$C, $R116),SUMIFS('무신사 메타 광고'!$X:$X,'무신사 메타 광고'!$I:$I,$S$4,'무신사 메타 광고'!$C:$C,$R116))</f>
        <v>0</v>
      </c>
      <c r="AC116" s="11">
        <f t="shared" si="6"/>
        <v>0</v>
      </c>
    </row>
    <row r="117" spans="2:29">
      <c r="B117" s="9"/>
      <c r="C117" s="29">
        <f>IF($C$4="", SUMIFS('무신사 메타 광고'!$L:$L, '무신사 메타 광고'!$D:$D, $B117), SUMIFS('무신사 메타 광고'!$L:$L, '무신사 메타 광고'!$I:$I, $C$4, '무신사 메타 광고'!$D:$D, $B117))</f>
        <v>0</v>
      </c>
      <c r="D117" s="29">
        <f>IF($C$4="", SUMIFS('무신사 메타 광고'!$V:$V,#REF!, $B117), SUMIFS('무신사 메타 광고'!$V:$V,'무신사 메타 광고'!$I:$I,$C$4,'무신사 메타 광고'!$D:$D,$B117))</f>
        <v>0</v>
      </c>
      <c r="E117" s="11">
        <f t="shared" si="0"/>
        <v>0</v>
      </c>
      <c r="F117" s="12" t="str">
        <f t="shared" si="7"/>
        <v xml:space="preserve"> </v>
      </c>
      <c r="G117" s="30">
        <f>IF($C$4="", SUMIFS('무신사 메타 광고'!$K:$K, '무신사 메타 광고'!$D:$D, $B117), SUMIFS('무신사 메타 광고'!$K:$K,'무신사 메타 광고'!$I:$I,$C$4,'무신사 메타 광고'!D:D,$B117))</f>
        <v>0</v>
      </c>
      <c r="H117" s="30">
        <f>IF($C$4="", SUMIFS('무신사 메타 광고'!$Q:$Q, '무신사 메타 광고'!$D:$D, $B117), SUMIFS('무신사 메타 광고'!$Q:$Q,'무신사 메타 광고'!$I:$I,$C$4,'무신사 메타 광고'!D:D,$B117))</f>
        <v>0</v>
      </c>
      <c r="I117" s="30">
        <f>IF($C$4="", SUMIFS('무신사 메타 광고'!$U:$U, '무신사 메타 광고'!$D:$D, $B117), SUMIFS('무신사 메타 광고'!$U:$U,'무신사 메타 광고'!$I:$I,$C$4,'무신사 메타 광고'!D:D,$B117))</f>
        <v>0</v>
      </c>
      <c r="J117" s="11">
        <f t="shared" si="1"/>
        <v>0</v>
      </c>
      <c r="K117" s="11">
        <f t="shared" si="2"/>
        <v>0</v>
      </c>
      <c r="L117" s="12" t="str">
        <f t="shared" si="8"/>
        <v xml:space="preserve"> </v>
      </c>
      <c r="N117" s="10">
        <f>IF($C$4="", SUMIFS('무신사 메타 광고'!$X:$X, '무신사 메타 광고'!$D:$D, $B117),SUMIFS('무신사 메타 광고'!$X:$X,'무신사 메타 광고'!I:I,$C$4,'무신사 메타 광고'!D:D,$B117))</f>
        <v>0</v>
      </c>
      <c r="O117" s="11">
        <f t="shared" si="3"/>
        <v>0</v>
      </c>
      <c r="R117" s="13"/>
      <c r="S117" s="31">
        <f>IF($S$4="", SUMIFS('무신사 메타 광고'!$L:$L, '무신사 메타 광고'!$C:$C, $R117),SUMIFS('무신사 메타 광고'!$L:$L,'무신사 메타 광고'!$I:$I,$S$4,'무신사 메타 광고'!$C:$C,$R117))</f>
        <v>0</v>
      </c>
      <c r="T117" s="31">
        <f>IF($S$4="", SUMIFS('무신사 메타 광고'!$V:$V, '무신사 메타 광고'!$C:$C, $R117),SUMIFS('무신사 메타 광고'!$V:$V,'무신사 메타 광고'!$I:$I,$S$4,'무신사 메타 광고'!$C:$C,$R117))</f>
        <v>0</v>
      </c>
      <c r="U117" s="11">
        <f t="shared" si="4"/>
        <v>0</v>
      </c>
      <c r="V117" s="12" t="str">
        <f t="shared" si="9"/>
        <v xml:space="preserve"> </v>
      </c>
      <c r="W117" s="32">
        <f>IF($S$4="", SUMIFS('무신사 메타 광고'!$K:$K, '무신사 메타 광고'!$C:$C, $R117),SUMIFS('무신사 메타 광고'!$K:$K,'무신사 메타 광고'!$I:$I,$S$4,'무신사 메타 광고'!$C:$C,$R117))</f>
        <v>0</v>
      </c>
      <c r="X117" s="32">
        <f>IF($S$4="", SUMIFS('무신사 메타 광고'!$N:$N, '무신사 메타 광고'!$C:$C, $R117),SUMIFS('무신사 메타 광고'!$N:$N,'무신사 메타 광고'!$I:$I,$S$4,'무신사 메타 광고'!$C:$C,$R117))</f>
        <v>0</v>
      </c>
      <c r="Y117" s="11">
        <f t="shared" si="5"/>
        <v>0</v>
      </c>
      <c r="Z117" s="12" t="str">
        <f t="shared" si="10"/>
        <v xml:space="preserve"> </v>
      </c>
      <c r="AB117" s="10">
        <f>IF($S$4="", SUMIFS('무신사 메타 광고'!$X:$X, '무신사 메타 광고'!$C:$C, $R117),SUMIFS('무신사 메타 광고'!$X:$X,'무신사 메타 광고'!$I:$I,$S$4,'무신사 메타 광고'!$C:$C,$R117))</f>
        <v>0</v>
      </c>
      <c r="AC117" s="11">
        <f t="shared" si="6"/>
        <v>0</v>
      </c>
    </row>
    <row r="118" spans="2:29">
      <c r="B118" s="9"/>
      <c r="C118" s="29">
        <f>IF($C$4="", SUMIFS('무신사 메타 광고'!$L:$L, '무신사 메타 광고'!$D:$D, $B118), SUMIFS('무신사 메타 광고'!$L:$L, '무신사 메타 광고'!$I:$I, $C$4, '무신사 메타 광고'!$D:$D, $B118))</f>
        <v>0</v>
      </c>
      <c r="D118" s="29">
        <f>IF($C$4="", SUMIFS('무신사 메타 광고'!$V:$V,#REF!, $B118), SUMIFS('무신사 메타 광고'!$V:$V,'무신사 메타 광고'!$I:$I,$C$4,'무신사 메타 광고'!$D:$D,$B118))</f>
        <v>0</v>
      </c>
      <c r="E118" s="11">
        <f t="shared" si="0"/>
        <v>0</v>
      </c>
      <c r="F118" s="12" t="str">
        <f t="shared" si="7"/>
        <v xml:space="preserve"> </v>
      </c>
      <c r="G118" s="30">
        <f>IF($C$4="", SUMIFS('무신사 메타 광고'!$K:$K, '무신사 메타 광고'!$D:$D, $B118), SUMIFS('무신사 메타 광고'!$K:$K,'무신사 메타 광고'!$I:$I,$C$4,'무신사 메타 광고'!D:D,$B118))</f>
        <v>0</v>
      </c>
      <c r="H118" s="30">
        <f>IF($C$4="", SUMIFS('무신사 메타 광고'!$Q:$Q, '무신사 메타 광고'!$D:$D, $B118), SUMIFS('무신사 메타 광고'!$Q:$Q,'무신사 메타 광고'!$I:$I,$C$4,'무신사 메타 광고'!D:D,$B118))</f>
        <v>0</v>
      </c>
      <c r="I118" s="30">
        <f>IF($C$4="", SUMIFS('무신사 메타 광고'!$U:$U, '무신사 메타 광고'!$D:$D, $B118), SUMIFS('무신사 메타 광고'!$U:$U,'무신사 메타 광고'!$I:$I,$C$4,'무신사 메타 광고'!D:D,$B118))</f>
        <v>0</v>
      </c>
      <c r="J118" s="11">
        <f t="shared" si="1"/>
        <v>0</v>
      </c>
      <c r="K118" s="11">
        <f t="shared" si="2"/>
        <v>0</v>
      </c>
      <c r="L118" s="12" t="str">
        <f t="shared" si="8"/>
        <v xml:space="preserve"> </v>
      </c>
      <c r="N118" s="10">
        <f>IF($C$4="", SUMIFS('무신사 메타 광고'!$X:$X, '무신사 메타 광고'!$D:$D, $B118),SUMIFS('무신사 메타 광고'!$X:$X,'무신사 메타 광고'!I:I,$C$4,'무신사 메타 광고'!D:D,$B118))</f>
        <v>0</v>
      </c>
      <c r="O118" s="11">
        <f t="shared" si="3"/>
        <v>0</v>
      </c>
      <c r="R118" s="13"/>
      <c r="S118" s="31">
        <f>IF($S$4="", SUMIFS('무신사 메타 광고'!$L:$L, '무신사 메타 광고'!$C:$C, $R118),SUMIFS('무신사 메타 광고'!$L:$L,'무신사 메타 광고'!$I:$I,$S$4,'무신사 메타 광고'!$C:$C,$R118))</f>
        <v>0</v>
      </c>
      <c r="T118" s="31">
        <f>IF($S$4="", SUMIFS('무신사 메타 광고'!$V:$V, '무신사 메타 광고'!$C:$C, $R118),SUMIFS('무신사 메타 광고'!$V:$V,'무신사 메타 광고'!$I:$I,$S$4,'무신사 메타 광고'!$C:$C,$R118))</f>
        <v>0</v>
      </c>
      <c r="U118" s="11">
        <f t="shared" si="4"/>
        <v>0</v>
      </c>
      <c r="V118" s="12" t="str">
        <f t="shared" si="9"/>
        <v xml:space="preserve"> </v>
      </c>
      <c r="W118" s="32">
        <f>IF($S$4="", SUMIFS('무신사 메타 광고'!$K:$K, '무신사 메타 광고'!$C:$C, $R118),SUMIFS('무신사 메타 광고'!$K:$K,'무신사 메타 광고'!$I:$I,$S$4,'무신사 메타 광고'!$C:$C,$R118))</f>
        <v>0</v>
      </c>
      <c r="X118" s="32">
        <f>IF($S$4="", SUMIFS('무신사 메타 광고'!$N:$N, '무신사 메타 광고'!$C:$C, $R118),SUMIFS('무신사 메타 광고'!$N:$N,'무신사 메타 광고'!$I:$I,$S$4,'무신사 메타 광고'!$C:$C,$R118))</f>
        <v>0</v>
      </c>
      <c r="Y118" s="11">
        <f t="shared" si="5"/>
        <v>0</v>
      </c>
      <c r="Z118" s="12" t="str">
        <f t="shared" si="10"/>
        <v xml:space="preserve"> </v>
      </c>
      <c r="AB118" s="10">
        <f>IF($S$4="", SUMIFS('무신사 메타 광고'!$X:$X, '무신사 메타 광고'!$C:$C, $R118),SUMIFS('무신사 메타 광고'!$X:$X,'무신사 메타 광고'!$I:$I,$S$4,'무신사 메타 광고'!$C:$C,$R118))</f>
        <v>0</v>
      </c>
      <c r="AC118" s="11">
        <f t="shared" si="6"/>
        <v>0</v>
      </c>
    </row>
    <row r="119" spans="2:29">
      <c r="B119" s="9"/>
      <c r="C119" s="29">
        <f>IF($C$4="", SUMIFS('무신사 메타 광고'!$L:$L, '무신사 메타 광고'!$D:$D, $B119), SUMIFS('무신사 메타 광고'!$L:$L, '무신사 메타 광고'!$I:$I, $C$4, '무신사 메타 광고'!$D:$D, $B119))</f>
        <v>0</v>
      </c>
      <c r="D119" s="29">
        <f>IF($C$4="", SUMIFS('무신사 메타 광고'!$V:$V,#REF!, $B119), SUMIFS('무신사 메타 광고'!$V:$V,'무신사 메타 광고'!$I:$I,$C$4,'무신사 메타 광고'!$D:$D,$B119))</f>
        <v>0</v>
      </c>
      <c r="E119" s="11">
        <f t="shared" si="0"/>
        <v>0</v>
      </c>
      <c r="F119" s="12" t="str">
        <f t="shared" si="7"/>
        <v xml:space="preserve"> </v>
      </c>
      <c r="G119" s="30">
        <f>IF($C$4="", SUMIFS('무신사 메타 광고'!$K:$K, '무신사 메타 광고'!$D:$D, $B119), SUMIFS('무신사 메타 광고'!$K:$K,'무신사 메타 광고'!$I:$I,$C$4,'무신사 메타 광고'!D:D,$B119))</f>
        <v>0</v>
      </c>
      <c r="H119" s="30">
        <f>IF($C$4="", SUMIFS('무신사 메타 광고'!$Q:$Q, '무신사 메타 광고'!$D:$D, $B119), SUMIFS('무신사 메타 광고'!$Q:$Q,'무신사 메타 광고'!$I:$I,$C$4,'무신사 메타 광고'!D:D,$B119))</f>
        <v>0</v>
      </c>
      <c r="I119" s="30">
        <f>IF($C$4="", SUMIFS('무신사 메타 광고'!$U:$U, '무신사 메타 광고'!$D:$D, $B119), SUMIFS('무신사 메타 광고'!$U:$U,'무신사 메타 광고'!$I:$I,$C$4,'무신사 메타 광고'!D:D,$B119))</f>
        <v>0</v>
      </c>
      <c r="J119" s="11">
        <f t="shared" si="1"/>
        <v>0</v>
      </c>
      <c r="K119" s="11">
        <f t="shared" si="2"/>
        <v>0</v>
      </c>
      <c r="L119" s="12" t="str">
        <f t="shared" si="8"/>
        <v xml:space="preserve"> </v>
      </c>
      <c r="N119" s="10">
        <f>IF($C$4="", SUMIFS('무신사 메타 광고'!$X:$X, '무신사 메타 광고'!$D:$D, $B119),SUMIFS('무신사 메타 광고'!$X:$X,'무신사 메타 광고'!I:I,$C$4,'무신사 메타 광고'!D:D,$B119))</f>
        <v>0</v>
      </c>
      <c r="O119" s="11">
        <f t="shared" si="3"/>
        <v>0</v>
      </c>
      <c r="R119" s="13"/>
      <c r="S119" s="31">
        <f>IF($S$4="", SUMIFS('무신사 메타 광고'!$L:$L, '무신사 메타 광고'!$C:$C, $R119),SUMIFS('무신사 메타 광고'!$L:$L,'무신사 메타 광고'!$I:$I,$S$4,'무신사 메타 광고'!$C:$C,$R119))</f>
        <v>0</v>
      </c>
      <c r="T119" s="31">
        <f>IF($S$4="", SUMIFS('무신사 메타 광고'!$V:$V, '무신사 메타 광고'!$C:$C, $R119),SUMIFS('무신사 메타 광고'!$V:$V,'무신사 메타 광고'!$I:$I,$S$4,'무신사 메타 광고'!$C:$C,$R119))</f>
        <v>0</v>
      </c>
      <c r="U119" s="11">
        <f t="shared" si="4"/>
        <v>0</v>
      </c>
      <c r="V119" s="12" t="str">
        <f t="shared" si="9"/>
        <v xml:space="preserve"> </v>
      </c>
      <c r="W119" s="32">
        <f>IF($S$4="", SUMIFS('무신사 메타 광고'!$K:$K, '무신사 메타 광고'!$C:$C, $R119),SUMIFS('무신사 메타 광고'!$K:$K,'무신사 메타 광고'!$I:$I,$S$4,'무신사 메타 광고'!$C:$C,$R119))</f>
        <v>0</v>
      </c>
      <c r="X119" s="32">
        <f>IF($S$4="", SUMIFS('무신사 메타 광고'!$N:$N, '무신사 메타 광고'!$C:$C, $R119),SUMIFS('무신사 메타 광고'!$N:$N,'무신사 메타 광고'!$I:$I,$S$4,'무신사 메타 광고'!$C:$C,$R119))</f>
        <v>0</v>
      </c>
      <c r="Y119" s="11">
        <f t="shared" si="5"/>
        <v>0</v>
      </c>
      <c r="Z119" s="12" t="str">
        <f t="shared" si="10"/>
        <v xml:space="preserve"> </v>
      </c>
      <c r="AB119" s="10">
        <f>IF($S$4="", SUMIFS('무신사 메타 광고'!$X:$X, '무신사 메타 광고'!$C:$C, $R119),SUMIFS('무신사 메타 광고'!$X:$X,'무신사 메타 광고'!$I:$I,$S$4,'무신사 메타 광고'!$C:$C,$R119))</f>
        <v>0</v>
      </c>
      <c r="AC119" s="11">
        <f t="shared" si="6"/>
        <v>0</v>
      </c>
    </row>
    <row r="120" spans="2:29">
      <c r="B120" s="9"/>
      <c r="C120" s="29">
        <f>IF($C$4="", SUMIFS('무신사 메타 광고'!$L:$L, '무신사 메타 광고'!$D:$D, $B120), SUMIFS('무신사 메타 광고'!$L:$L, '무신사 메타 광고'!$I:$I, $C$4, '무신사 메타 광고'!$D:$D, $B120))</f>
        <v>0</v>
      </c>
      <c r="D120" s="29">
        <f>IF($C$4="", SUMIFS('무신사 메타 광고'!$V:$V,#REF!, $B120), SUMIFS('무신사 메타 광고'!$V:$V,'무신사 메타 광고'!$I:$I,$C$4,'무신사 메타 광고'!$D:$D,$B120))</f>
        <v>0</v>
      </c>
      <c r="E120" s="11">
        <f t="shared" si="0"/>
        <v>0</v>
      </c>
      <c r="F120" s="12" t="str">
        <f t="shared" si="7"/>
        <v xml:space="preserve"> </v>
      </c>
      <c r="G120" s="30">
        <f>IF($C$4="", SUMIFS('무신사 메타 광고'!$K:$K, '무신사 메타 광고'!$D:$D, $B120), SUMIFS('무신사 메타 광고'!$K:$K,'무신사 메타 광고'!$I:$I,$C$4,'무신사 메타 광고'!D:D,$B120))</f>
        <v>0</v>
      </c>
      <c r="H120" s="30">
        <f>IF($C$4="", SUMIFS('무신사 메타 광고'!$Q:$Q, '무신사 메타 광고'!$D:$D, $B120), SUMIFS('무신사 메타 광고'!$Q:$Q,'무신사 메타 광고'!$I:$I,$C$4,'무신사 메타 광고'!D:D,$B120))</f>
        <v>0</v>
      </c>
      <c r="I120" s="30">
        <f>IF($C$4="", SUMIFS('무신사 메타 광고'!$U:$U, '무신사 메타 광고'!$D:$D, $B120), SUMIFS('무신사 메타 광고'!$U:$U,'무신사 메타 광고'!$I:$I,$C$4,'무신사 메타 광고'!D:D,$B120))</f>
        <v>0</v>
      </c>
      <c r="J120" s="11">
        <f t="shared" si="1"/>
        <v>0</v>
      </c>
      <c r="K120" s="11">
        <f t="shared" si="2"/>
        <v>0</v>
      </c>
      <c r="L120" s="12" t="str">
        <f t="shared" si="8"/>
        <v xml:space="preserve"> </v>
      </c>
      <c r="N120" s="10">
        <f>IF($C$4="", SUMIFS('무신사 메타 광고'!$X:$X, '무신사 메타 광고'!$D:$D, $B120),SUMIFS('무신사 메타 광고'!$X:$X,'무신사 메타 광고'!I:I,$C$4,'무신사 메타 광고'!D:D,$B120))</f>
        <v>0</v>
      </c>
      <c r="O120" s="11">
        <f t="shared" si="3"/>
        <v>0</v>
      </c>
      <c r="R120" s="13"/>
      <c r="S120" s="31">
        <f>IF($S$4="", SUMIFS('무신사 메타 광고'!$L:$L, '무신사 메타 광고'!$C:$C, $R120),SUMIFS('무신사 메타 광고'!$L:$L,'무신사 메타 광고'!$I:$I,$S$4,'무신사 메타 광고'!$C:$C,$R120))</f>
        <v>0</v>
      </c>
      <c r="T120" s="31">
        <f>IF($S$4="", SUMIFS('무신사 메타 광고'!$V:$V, '무신사 메타 광고'!$C:$C, $R120),SUMIFS('무신사 메타 광고'!$V:$V,'무신사 메타 광고'!$I:$I,$S$4,'무신사 메타 광고'!$C:$C,$R120))</f>
        <v>0</v>
      </c>
      <c r="U120" s="11">
        <f t="shared" si="4"/>
        <v>0</v>
      </c>
      <c r="V120" s="12" t="str">
        <f t="shared" si="9"/>
        <v xml:space="preserve"> </v>
      </c>
      <c r="W120" s="32">
        <f>IF($S$4="", SUMIFS('무신사 메타 광고'!$K:$K, '무신사 메타 광고'!$C:$C, $R120),SUMIFS('무신사 메타 광고'!$K:$K,'무신사 메타 광고'!$I:$I,$S$4,'무신사 메타 광고'!$C:$C,$R120))</f>
        <v>0</v>
      </c>
      <c r="X120" s="32">
        <f>IF($S$4="", SUMIFS('무신사 메타 광고'!$N:$N, '무신사 메타 광고'!$C:$C, $R120),SUMIFS('무신사 메타 광고'!$N:$N,'무신사 메타 광고'!$I:$I,$S$4,'무신사 메타 광고'!$C:$C,$R120))</f>
        <v>0</v>
      </c>
      <c r="Y120" s="11">
        <f t="shared" si="5"/>
        <v>0</v>
      </c>
      <c r="Z120" s="12" t="str">
        <f t="shared" si="10"/>
        <v xml:space="preserve"> </v>
      </c>
      <c r="AB120" s="10">
        <f>IF($S$4="", SUMIFS('무신사 메타 광고'!$X:$X, '무신사 메타 광고'!$C:$C, $R120),SUMIFS('무신사 메타 광고'!$X:$X,'무신사 메타 광고'!$I:$I,$S$4,'무신사 메타 광고'!$C:$C,$R120))</f>
        <v>0</v>
      </c>
      <c r="AC120" s="11">
        <f t="shared" si="6"/>
        <v>0</v>
      </c>
    </row>
    <row r="121" spans="2:29">
      <c r="B121" s="9"/>
      <c r="C121" s="29">
        <f>IF($C$4="", SUMIFS('무신사 메타 광고'!$L:$L, '무신사 메타 광고'!$D:$D, $B121), SUMIFS('무신사 메타 광고'!$L:$L, '무신사 메타 광고'!$I:$I, $C$4, '무신사 메타 광고'!$D:$D, $B121))</f>
        <v>0</v>
      </c>
      <c r="D121" s="29">
        <f>IF($C$4="", SUMIFS('무신사 메타 광고'!$V:$V,#REF!, $B121), SUMIFS('무신사 메타 광고'!$V:$V,'무신사 메타 광고'!$I:$I,$C$4,'무신사 메타 광고'!$D:$D,$B121))</f>
        <v>0</v>
      </c>
      <c r="E121" s="11">
        <f t="shared" si="0"/>
        <v>0</v>
      </c>
      <c r="F121" s="12" t="str">
        <f t="shared" si="7"/>
        <v xml:space="preserve"> </v>
      </c>
      <c r="G121" s="30">
        <f>IF($C$4="", SUMIFS('무신사 메타 광고'!$K:$K, '무신사 메타 광고'!$D:$D, $B121), SUMIFS('무신사 메타 광고'!$K:$K,'무신사 메타 광고'!$I:$I,$C$4,'무신사 메타 광고'!D:D,$B121))</f>
        <v>0</v>
      </c>
      <c r="H121" s="30">
        <f>IF($C$4="", SUMIFS('무신사 메타 광고'!$Q:$Q, '무신사 메타 광고'!$D:$D, $B121), SUMIFS('무신사 메타 광고'!$Q:$Q,'무신사 메타 광고'!$I:$I,$C$4,'무신사 메타 광고'!D:D,$B121))</f>
        <v>0</v>
      </c>
      <c r="I121" s="30">
        <f>IF($C$4="", SUMIFS('무신사 메타 광고'!$U:$U, '무신사 메타 광고'!$D:$D, $B121), SUMIFS('무신사 메타 광고'!$U:$U,'무신사 메타 광고'!$I:$I,$C$4,'무신사 메타 광고'!D:D,$B121))</f>
        <v>0</v>
      </c>
      <c r="J121" s="11">
        <f t="shared" si="1"/>
        <v>0</v>
      </c>
      <c r="K121" s="11">
        <f t="shared" si="2"/>
        <v>0</v>
      </c>
      <c r="L121" s="12" t="str">
        <f t="shared" si="8"/>
        <v xml:space="preserve"> </v>
      </c>
      <c r="N121" s="10">
        <f>IF($C$4="", SUMIFS('무신사 메타 광고'!$X:$X, '무신사 메타 광고'!$D:$D, $B121),SUMIFS('무신사 메타 광고'!$X:$X,'무신사 메타 광고'!I:I,$C$4,'무신사 메타 광고'!D:D,$B121))</f>
        <v>0</v>
      </c>
      <c r="O121" s="11">
        <f t="shared" si="3"/>
        <v>0</v>
      </c>
      <c r="R121" s="13"/>
      <c r="S121" s="31">
        <f>IF($S$4="", SUMIFS('무신사 메타 광고'!$L:$L, '무신사 메타 광고'!$C:$C, $R121),SUMIFS('무신사 메타 광고'!$L:$L,'무신사 메타 광고'!$I:$I,$S$4,'무신사 메타 광고'!$C:$C,$R121))</f>
        <v>0</v>
      </c>
      <c r="T121" s="31">
        <f>IF($S$4="", SUMIFS('무신사 메타 광고'!$V:$V, '무신사 메타 광고'!$C:$C, $R121),SUMIFS('무신사 메타 광고'!$V:$V,'무신사 메타 광고'!$I:$I,$S$4,'무신사 메타 광고'!$C:$C,$R121))</f>
        <v>0</v>
      </c>
      <c r="U121" s="11">
        <f t="shared" si="4"/>
        <v>0</v>
      </c>
      <c r="V121" s="12" t="str">
        <f t="shared" si="9"/>
        <v xml:space="preserve"> </v>
      </c>
      <c r="W121" s="32">
        <f>IF($S$4="", SUMIFS('무신사 메타 광고'!$K:$K, '무신사 메타 광고'!$C:$C, $R121),SUMIFS('무신사 메타 광고'!$K:$K,'무신사 메타 광고'!$I:$I,$S$4,'무신사 메타 광고'!$C:$C,$R121))</f>
        <v>0</v>
      </c>
      <c r="X121" s="32">
        <f>IF($S$4="", SUMIFS('무신사 메타 광고'!$N:$N, '무신사 메타 광고'!$C:$C, $R121),SUMIFS('무신사 메타 광고'!$N:$N,'무신사 메타 광고'!$I:$I,$S$4,'무신사 메타 광고'!$C:$C,$R121))</f>
        <v>0</v>
      </c>
      <c r="Y121" s="11">
        <f t="shared" si="5"/>
        <v>0</v>
      </c>
      <c r="Z121" s="12" t="str">
        <f t="shared" si="10"/>
        <v xml:space="preserve"> </v>
      </c>
      <c r="AB121" s="10">
        <f>IF($S$4="", SUMIFS('무신사 메타 광고'!$X:$X, '무신사 메타 광고'!$C:$C, $R121),SUMIFS('무신사 메타 광고'!$X:$X,'무신사 메타 광고'!$I:$I,$S$4,'무신사 메타 광고'!$C:$C,$R121))</f>
        <v>0</v>
      </c>
      <c r="AC121" s="11">
        <f t="shared" si="6"/>
        <v>0</v>
      </c>
    </row>
    <row r="122" spans="2:29">
      <c r="B122" s="9"/>
      <c r="C122" s="29">
        <f>IF($C$4="", SUMIFS('무신사 메타 광고'!$L:$L, '무신사 메타 광고'!$D:$D, $B122), SUMIFS('무신사 메타 광고'!$L:$L, '무신사 메타 광고'!$I:$I, $C$4, '무신사 메타 광고'!$D:$D, $B122))</f>
        <v>0</v>
      </c>
      <c r="D122" s="29">
        <f>IF($C$4="", SUMIFS('무신사 메타 광고'!$V:$V,#REF!, $B122), SUMIFS('무신사 메타 광고'!$V:$V,'무신사 메타 광고'!$I:$I,$C$4,'무신사 메타 광고'!$D:$D,$B122))</f>
        <v>0</v>
      </c>
      <c r="E122" s="11">
        <f t="shared" si="0"/>
        <v>0</v>
      </c>
      <c r="F122" s="12" t="str">
        <f t="shared" si="7"/>
        <v xml:space="preserve"> </v>
      </c>
      <c r="G122" s="30">
        <f>IF($C$4="", SUMIFS('무신사 메타 광고'!$K:$K, '무신사 메타 광고'!$D:$D, $B122), SUMIFS('무신사 메타 광고'!$K:$K,'무신사 메타 광고'!$I:$I,$C$4,'무신사 메타 광고'!D:D,$B122))</f>
        <v>0</v>
      </c>
      <c r="H122" s="30">
        <f>IF($C$4="", SUMIFS('무신사 메타 광고'!$Q:$Q, '무신사 메타 광고'!$D:$D, $B122), SUMIFS('무신사 메타 광고'!$Q:$Q,'무신사 메타 광고'!$I:$I,$C$4,'무신사 메타 광고'!D:D,$B122))</f>
        <v>0</v>
      </c>
      <c r="I122" s="30">
        <f>IF($C$4="", SUMIFS('무신사 메타 광고'!$U:$U, '무신사 메타 광고'!$D:$D, $B122), SUMIFS('무신사 메타 광고'!$U:$U,'무신사 메타 광고'!$I:$I,$C$4,'무신사 메타 광고'!D:D,$B122))</f>
        <v>0</v>
      </c>
      <c r="J122" s="11">
        <f t="shared" si="1"/>
        <v>0</v>
      </c>
      <c r="K122" s="11">
        <f t="shared" si="2"/>
        <v>0</v>
      </c>
      <c r="L122" s="12" t="str">
        <f t="shared" si="8"/>
        <v xml:space="preserve"> </v>
      </c>
      <c r="N122" s="10">
        <f>IF($C$4="", SUMIFS('무신사 메타 광고'!$X:$X, '무신사 메타 광고'!$D:$D, $B122),SUMIFS('무신사 메타 광고'!$X:$X,'무신사 메타 광고'!I:I,$C$4,'무신사 메타 광고'!D:D,$B122))</f>
        <v>0</v>
      </c>
      <c r="O122" s="11">
        <f t="shared" si="3"/>
        <v>0</v>
      </c>
      <c r="R122" s="13"/>
      <c r="S122" s="31">
        <f>IF($S$4="", SUMIFS('무신사 메타 광고'!$L:$L, '무신사 메타 광고'!$C:$C, $R122),SUMIFS('무신사 메타 광고'!$L:$L,'무신사 메타 광고'!$I:$I,$S$4,'무신사 메타 광고'!$C:$C,$R122))</f>
        <v>0</v>
      </c>
      <c r="T122" s="31">
        <f>IF($S$4="", SUMIFS('무신사 메타 광고'!$V:$V, '무신사 메타 광고'!$C:$C, $R122),SUMIFS('무신사 메타 광고'!$V:$V,'무신사 메타 광고'!$I:$I,$S$4,'무신사 메타 광고'!$C:$C,$R122))</f>
        <v>0</v>
      </c>
      <c r="U122" s="11">
        <f t="shared" si="4"/>
        <v>0</v>
      </c>
      <c r="V122" s="12" t="str">
        <f t="shared" si="9"/>
        <v xml:space="preserve"> </v>
      </c>
      <c r="W122" s="32">
        <f>IF($S$4="", SUMIFS('무신사 메타 광고'!$K:$K, '무신사 메타 광고'!$C:$C, $R122),SUMIFS('무신사 메타 광고'!$K:$K,'무신사 메타 광고'!$I:$I,$S$4,'무신사 메타 광고'!$C:$C,$R122))</f>
        <v>0</v>
      </c>
      <c r="X122" s="32">
        <f>IF($S$4="", SUMIFS('무신사 메타 광고'!$N:$N, '무신사 메타 광고'!$C:$C, $R122),SUMIFS('무신사 메타 광고'!$N:$N,'무신사 메타 광고'!$I:$I,$S$4,'무신사 메타 광고'!$C:$C,$R122))</f>
        <v>0</v>
      </c>
      <c r="Y122" s="11">
        <f t="shared" si="5"/>
        <v>0</v>
      </c>
      <c r="Z122" s="12" t="str">
        <f t="shared" si="10"/>
        <v xml:space="preserve"> </v>
      </c>
      <c r="AB122" s="10">
        <f>IF($S$4="", SUMIFS('무신사 메타 광고'!$X:$X, '무신사 메타 광고'!$C:$C, $R122),SUMIFS('무신사 메타 광고'!$X:$X,'무신사 메타 광고'!$I:$I,$S$4,'무신사 메타 광고'!$C:$C,$R122))</f>
        <v>0</v>
      </c>
      <c r="AC122" s="11">
        <f t="shared" si="6"/>
        <v>0</v>
      </c>
    </row>
    <row r="123" spans="2:29">
      <c r="B123" s="9"/>
      <c r="C123" s="29">
        <f>IF($C$4="", SUMIFS('무신사 메타 광고'!$L:$L, '무신사 메타 광고'!$D:$D, $B123), SUMIFS('무신사 메타 광고'!$L:$L, '무신사 메타 광고'!$I:$I, $C$4, '무신사 메타 광고'!$D:$D, $B123))</f>
        <v>0</v>
      </c>
      <c r="D123" s="29">
        <f>IF($C$4="", SUMIFS('무신사 메타 광고'!$V:$V,#REF!, $B123), SUMIFS('무신사 메타 광고'!$V:$V,'무신사 메타 광고'!$I:$I,$C$4,'무신사 메타 광고'!$D:$D,$B123))</f>
        <v>0</v>
      </c>
      <c r="E123" s="11">
        <f t="shared" si="0"/>
        <v>0</v>
      </c>
      <c r="F123" s="12" t="str">
        <f t="shared" si="7"/>
        <v xml:space="preserve"> </v>
      </c>
      <c r="G123" s="30">
        <f>IF($C$4="", SUMIFS('무신사 메타 광고'!$K:$K, '무신사 메타 광고'!$D:$D, $B123), SUMIFS('무신사 메타 광고'!$K:$K,'무신사 메타 광고'!$I:$I,$C$4,'무신사 메타 광고'!D:D,$B123))</f>
        <v>0</v>
      </c>
      <c r="H123" s="30">
        <f>IF($C$4="", SUMIFS('무신사 메타 광고'!$Q:$Q, '무신사 메타 광고'!$D:$D, $B123), SUMIFS('무신사 메타 광고'!$Q:$Q,'무신사 메타 광고'!$I:$I,$C$4,'무신사 메타 광고'!D:D,$B123))</f>
        <v>0</v>
      </c>
      <c r="I123" s="30">
        <f>IF($C$4="", SUMIFS('무신사 메타 광고'!$U:$U, '무신사 메타 광고'!$D:$D, $B123), SUMIFS('무신사 메타 광고'!$U:$U,'무신사 메타 광고'!$I:$I,$C$4,'무신사 메타 광고'!D:D,$B123))</f>
        <v>0</v>
      </c>
      <c r="J123" s="11">
        <f t="shared" si="1"/>
        <v>0</v>
      </c>
      <c r="K123" s="11">
        <f t="shared" si="2"/>
        <v>0</v>
      </c>
      <c r="L123" s="12" t="str">
        <f t="shared" si="8"/>
        <v xml:space="preserve"> </v>
      </c>
      <c r="N123" s="10">
        <f>IF($C$4="", SUMIFS('무신사 메타 광고'!$X:$X, '무신사 메타 광고'!$D:$D, $B123),SUMIFS('무신사 메타 광고'!$X:$X,'무신사 메타 광고'!I:I,$C$4,'무신사 메타 광고'!D:D,$B123))</f>
        <v>0</v>
      </c>
      <c r="O123" s="11">
        <f t="shared" si="3"/>
        <v>0</v>
      </c>
      <c r="R123" s="13"/>
      <c r="S123" s="31">
        <f>IF($S$4="", SUMIFS('무신사 메타 광고'!$L:$L, '무신사 메타 광고'!$C:$C, $R123),SUMIFS('무신사 메타 광고'!$L:$L,'무신사 메타 광고'!$I:$I,$S$4,'무신사 메타 광고'!$C:$C,$R123))</f>
        <v>0</v>
      </c>
      <c r="T123" s="31">
        <f>IF($S$4="", SUMIFS('무신사 메타 광고'!$V:$V, '무신사 메타 광고'!$C:$C, $R123),SUMIFS('무신사 메타 광고'!$V:$V,'무신사 메타 광고'!$I:$I,$S$4,'무신사 메타 광고'!$C:$C,$R123))</f>
        <v>0</v>
      </c>
      <c r="U123" s="11">
        <f t="shared" si="4"/>
        <v>0</v>
      </c>
      <c r="V123" s="12" t="str">
        <f t="shared" si="9"/>
        <v xml:space="preserve"> </v>
      </c>
      <c r="W123" s="32">
        <f>IF($S$4="", SUMIFS('무신사 메타 광고'!$K:$K, '무신사 메타 광고'!$C:$C, $R123),SUMIFS('무신사 메타 광고'!$K:$K,'무신사 메타 광고'!$I:$I,$S$4,'무신사 메타 광고'!$C:$C,$R123))</f>
        <v>0</v>
      </c>
      <c r="X123" s="32">
        <f>IF($S$4="", SUMIFS('무신사 메타 광고'!$N:$N, '무신사 메타 광고'!$C:$C, $R123),SUMIFS('무신사 메타 광고'!$N:$N,'무신사 메타 광고'!$I:$I,$S$4,'무신사 메타 광고'!$C:$C,$R123))</f>
        <v>0</v>
      </c>
      <c r="Y123" s="11">
        <f t="shared" si="5"/>
        <v>0</v>
      </c>
      <c r="Z123" s="12" t="str">
        <f t="shared" si="10"/>
        <v xml:space="preserve"> </v>
      </c>
      <c r="AB123" s="10">
        <f>IF($S$4="", SUMIFS('무신사 메타 광고'!$X:$X, '무신사 메타 광고'!$C:$C, $R123),SUMIFS('무신사 메타 광고'!$X:$X,'무신사 메타 광고'!$I:$I,$S$4,'무신사 메타 광고'!$C:$C,$R123))</f>
        <v>0</v>
      </c>
      <c r="AC123" s="11">
        <f t="shared" si="6"/>
        <v>0</v>
      </c>
    </row>
    <row r="124" spans="2:29">
      <c r="B124" s="9"/>
      <c r="C124" s="29">
        <f>IF($C$4="", SUMIFS('무신사 메타 광고'!$L:$L, '무신사 메타 광고'!$D:$D, $B124), SUMIFS('무신사 메타 광고'!$L:$L, '무신사 메타 광고'!$I:$I, $C$4, '무신사 메타 광고'!$D:$D, $B124))</f>
        <v>0</v>
      </c>
      <c r="D124" s="29">
        <f>IF($C$4="", SUMIFS('무신사 메타 광고'!$V:$V,#REF!, $B124), SUMIFS('무신사 메타 광고'!$V:$V,'무신사 메타 광고'!$I:$I,$C$4,'무신사 메타 광고'!$D:$D,$B124))</f>
        <v>0</v>
      </c>
      <c r="E124" s="11">
        <f t="shared" si="0"/>
        <v>0</v>
      </c>
      <c r="F124" s="12" t="str">
        <f t="shared" si="7"/>
        <v xml:space="preserve"> </v>
      </c>
      <c r="G124" s="30">
        <f>IF($C$4="", SUMIFS('무신사 메타 광고'!$K:$K, '무신사 메타 광고'!$D:$D, $B124), SUMIFS('무신사 메타 광고'!$K:$K,'무신사 메타 광고'!$I:$I,$C$4,'무신사 메타 광고'!D:D,$B124))</f>
        <v>0</v>
      </c>
      <c r="H124" s="30">
        <f>IF($C$4="", SUMIFS('무신사 메타 광고'!$Q:$Q, '무신사 메타 광고'!$D:$D, $B124), SUMIFS('무신사 메타 광고'!$Q:$Q,'무신사 메타 광고'!$I:$I,$C$4,'무신사 메타 광고'!D:D,$B124))</f>
        <v>0</v>
      </c>
      <c r="I124" s="30">
        <f>IF($C$4="", SUMIFS('무신사 메타 광고'!$U:$U, '무신사 메타 광고'!$D:$D, $B124), SUMIFS('무신사 메타 광고'!$U:$U,'무신사 메타 광고'!$I:$I,$C$4,'무신사 메타 광고'!D:D,$B124))</f>
        <v>0</v>
      </c>
      <c r="J124" s="11">
        <f t="shared" si="1"/>
        <v>0</v>
      </c>
      <c r="K124" s="11">
        <f t="shared" si="2"/>
        <v>0</v>
      </c>
      <c r="L124" s="12" t="str">
        <f t="shared" si="8"/>
        <v xml:space="preserve"> </v>
      </c>
      <c r="N124" s="10">
        <f>IF($C$4="", SUMIFS('무신사 메타 광고'!$X:$X, '무신사 메타 광고'!$D:$D, $B124),SUMIFS('무신사 메타 광고'!$X:$X,'무신사 메타 광고'!I:I,$C$4,'무신사 메타 광고'!D:D,$B124))</f>
        <v>0</v>
      </c>
      <c r="O124" s="11">
        <f t="shared" si="3"/>
        <v>0</v>
      </c>
      <c r="R124" s="13"/>
      <c r="S124" s="31">
        <f>IF($S$4="", SUMIFS('무신사 메타 광고'!$L:$L, '무신사 메타 광고'!$C:$C, $R124),SUMIFS('무신사 메타 광고'!$L:$L,'무신사 메타 광고'!$I:$I,$S$4,'무신사 메타 광고'!$C:$C,$R124))</f>
        <v>0</v>
      </c>
      <c r="T124" s="31">
        <f>IF($S$4="", SUMIFS('무신사 메타 광고'!$V:$V, '무신사 메타 광고'!$C:$C, $R124),SUMIFS('무신사 메타 광고'!$V:$V,'무신사 메타 광고'!$I:$I,$S$4,'무신사 메타 광고'!$C:$C,$R124))</f>
        <v>0</v>
      </c>
      <c r="U124" s="11">
        <f t="shared" si="4"/>
        <v>0</v>
      </c>
      <c r="V124" s="12" t="str">
        <f t="shared" si="9"/>
        <v xml:space="preserve"> </v>
      </c>
      <c r="W124" s="32">
        <f>IF($S$4="", SUMIFS('무신사 메타 광고'!$K:$K, '무신사 메타 광고'!$C:$C, $R124),SUMIFS('무신사 메타 광고'!$K:$K,'무신사 메타 광고'!$I:$I,$S$4,'무신사 메타 광고'!$C:$C,$R124))</f>
        <v>0</v>
      </c>
      <c r="X124" s="32">
        <f>IF($S$4="", SUMIFS('무신사 메타 광고'!$N:$N, '무신사 메타 광고'!$C:$C, $R124),SUMIFS('무신사 메타 광고'!$N:$N,'무신사 메타 광고'!$I:$I,$S$4,'무신사 메타 광고'!$C:$C,$R124))</f>
        <v>0</v>
      </c>
      <c r="Y124" s="11">
        <f t="shared" si="5"/>
        <v>0</v>
      </c>
      <c r="Z124" s="12" t="str">
        <f t="shared" si="10"/>
        <v xml:space="preserve"> </v>
      </c>
      <c r="AB124" s="10">
        <f>IF($S$4="", SUMIFS('무신사 메타 광고'!$X:$X, '무신사 메타 광고'!$C:$C, $R124),SUMIFS('무신사 메타 광고'!$X:$X,'무신사 메타 광고'!$I:$I,$S$4,'무신사 메타 광고'!$C:$C,$R124))</f>
        <v>0</v>
      </c>
      <c r="AC124" s="11">
        <f t="shared" si="6"/>
        <v>0</v>
      </c>
    </row>
    <row r="125" spans="2:29">
      <c r="B125" s="9"/>
      <c r="C125" s="29">
        <f>IF($C$4="", SUMIFS('무신사 메타 광고'!$L:$L, '무신사 메타 광고'!$D:$D, $B125), SUMIFS('무신사 메타 광고'!$L:$L, '무신사 메타 광고'!$I:$I, $C$4, '무신사 메타 광고'!$D:$D, $B125))</f>
        <v>0</v>
      </c>
      <c r="D125" s="29">
        <f>IF($C$4="", SUMIFS('무신사 메타 광고'!$V:$V,#REF!, $B125), SUMIFS('무신사 메타 광고'!$V:$V,'무신사 메타 광고'!$I:$I,$C$4,'무신사 메타 광고'!$D:$D,$B125))</f>
        <v>0</v>
      </c>
      <c r="E125" s="11">
        <f t="shared" si="0"/>
        <v>0</v>
      </c>
      <c r="F125" s="12" t="str">
        <f t="shared" si="7"/>
        <v xml:space="preserve"> </v>
      </c>
      <c r="G125" s="30">
        <f>IF($C$4="", SUMIFS('무신사 메타 광고'!$K:$K, '무신사 메타 광고'!$D:$D, $B125), SUMIFS('무신사 메타 광고'!$K:$K,'무신사 메타 광고'!$I:$I,$C$4,'무신사 메타 광고'!D:D,$B125))</f>
        <v>0</v>
      </c>
      <c r="H125" s="30">
        <f>IF($C$4="", SUMIFS('무신사 메타 광고'!$Q:$Q, '무신사 메타 광고'!$D:$D, $B125), SUMIFS('무신사 메타 광고'!$Q:$Q,'무신사 메타 광고'!$I:$I,$C$4,'무신사 메타 광고'!D:D,$B125))</f>
        <v>0</v>
      </c>
      <c r="I125" s="30">
        <f>IF($C$4="", SUMIFS('무신사 메타 광고'!$U:$U, '무신사 메타 광고'!$D:$D, $B125), SUMIFS('무신사 메타 광고'!$U:$U,'무신사 메타 광고'!$I:$I,$C$4,'무신사 메타 광고'!D:D,$B125))</f>
        <v>0</v>
      </c>
      <c r="J125" s="11">
        <f t="shared" si="1"/>
        <v>0</v>
      </c>
      <c r="K125" s="11">
        <f t="shared" si="2"/>
        <v>0</v>
      </c>
      <c r="L125" s="12" t="str">
        <f t="shared" si="8"/>
        <v xml:space="preserve"> </v>
      </c>
      <c r="N125" s="10">
        <f>IF($C$4="", SUMIFS('무신사 메타 광고'!$X:$X, '무신사 메타 광고'!$D:$D, $B125),SUMIFS('무신사 메타 광고'!$X:$X,'무신사 메타 광고'!I:I,$C$4,'무신사 메타 광고'!D:D,$B125))</f>
        <v>0</v>
      </c>
      <c r="O125" s="11">
        <f t="shared" si="3"/>
        <v>0</v>
      </c>
      <c r="R125" s="13"/>
      <c r="S125" s="31">
        <f>IF($S$4="", SUMIFS('무신사 메타 광고'!$L:$L, '무신사 메타 광고'!$C:$C, $R125),SUMIFS('무신사 메타 광고'!$L:$L,'무신사 메타 광고'!$I:$I,$S$4,'무신사 메타 광고'!$C:$C,$R125))</f>
        <v>0</v>
      </c>
      <c r="T125" s="31">
        <f>IF($S$4="", SUMIFS('무신사 메타 광고'!$V:$V, '무신사 메타 광고'!$C:$C, $R125),SUMIFS('무신사 메타 광고'!$V:$V,'무신사 메타 광고'!$I:$I,$S$4,'무신사 메타 광고'!$C:$C,$R125))</f>
        <v>0</v>
      </c>
      <c r="U125" s="11">
        <f t="shared" si="4"/>
        <v>0</v>
      </c>
      <c r="V125" s="12" t="str">
        <f t="shared" si="9"/>
        <v xml:space="preserve"> </v>
      </c>
      <c r="W125" s="32">
        <f>IF($S$4="", SUMIFS('무신사 메타 광고'!$K:$K, '무신사 메타 광고'!$C:$C, $R125),SUMIFS('무신사 메타 광고'!$K:$K,'무신사 메타 광고'!$I:$I,$S$4,'무신사 메타 광고'!$C:$C,$R125))</f>
        <v>0</v>
      </c>
      <c r="X125" s="32">
        <f>IF($S$4="", SUMIFS('무신사 메타 광고'!$N:$N, '무신사 메타 광고'!$C:$C, $R125),SUMIFS('무신사 메타 광고'!$N:$N,'무신사 메타 광고'!$I:$I,$S$4,'무신사 메타 광고'!$C:$C,$R125))</f>
        <v>0</v>
      </c>
      <c r="Y125" s="11">
        <f t="shared" si="5"/>
        <v>0</v>
      </c>
      <c r="Z125" s="12" t="str">
        <f t="shared" si="10"/>
        <v xml:space="preserve"> </v>
      </c>
      <c r="AB125" s="10">
        <f>IF($S$4="", SUMIFS('무신사 메타 광고'!$X:$X, '무신사 메타 광고'!$C:$C, $R125),SUMIFS('무신사 메타 광고'!$X:$X,'무신사 메타 광고'!$I:$I,$S$4,'무신사 메타 광고'!$C:$C,$R125))</f>
        <v>0</v>
      </c>
      <c r="AC125" s="11">
        <f t="shared" si="6"/>
        <v>0</v>
      </c>
    </row>
    <row r="126" spans="2:29">
      <c r="B126" s="9"/>
      <c r="C126" s="29">
        <f>IF($C$4="", SUMIFS('무신사 메타 광고'!$L:$L, '무신사 메타 광고'!$D:$D, $B126), SUMIFS('무신사 메타 광고'!$L:$L, '무신사 메타 광고'!$I:$I, $C$4, '무신사 메타 광고'!$D:$D, $B126))</f>
        <v>0</v>
      </c>
      <c r="D126" s="29">
        <f>IF($C$4="", SUMIFS('무신사 메타 광고'!$V:$V,#REF!, $B126), SUMIFS('무신사 메타 광고'!$V:$V,'무신사 메타 광고'!$I:$I,$C$4,'무신사 메타 광고'!$D:$D,$B126))</f>
        <v>0</v>
      </c>
      <c r="E126" s="11">
        <f t="shared" si="0"/>
        <v>0</v>
      </c>
      <c r="F126" s="12" t="str">
        <f t="shared" si="7"/>
        <v xml:space="preserve"> </v>
      </c>
      <c r="G126" s="30">
        <f>IF($C$4="", SUMIFS('무신사 메타 광고'!$K:$K, '무신사 메타 광고'!$D:$D, $B126), SUMIFS('무신사 메타 광고'!$K:$K,'무신사 메타 광고'!$I:$I,$C$4,'무신사 메타 광고'!D:D,$B126))</f>
        <v>0</v>
      </c>
      <c r="H126" s="30">
        <f>IF($C$4="", SUMIFS('무신사 메타 광고'!$Q:$Q, '무신사 메타 광고'!$D:$D, $B126), SUMIFS('무신사 메타 광고'!$Q:$Q,'무신사 메타 광고'!$I:$I,$C$4,'무신사 메타 광고'!D:D,$B126))</f>
        <v>0</v>
      </c>
      <c r="I126" s="30">
        <f>IF($C$4="", SUMIFS('무신사 메타 광고'!$U:$U, '무신사 메타 광고'!$D:$D, $B126), SUMIFS('무신사 메타 광고'!$U:$U,'무신사 메타 광고'!$I:$I,$C$4,'무신사 메타 광고'!D:D,$B126))</f>
        <v>0</v>
      </c>
      <c r="J126" s="11">
        <f t="shared" si="1"/>
        <v>0</v>
      </c>
      <c r="K126" s="11">
        <f t="shared" si="2"/>
        <v>0</v>
      </c>
      <c r="L126" s="12" t="str">
        <f t="shared" si="8"/>
        <v xml:space="preserve"> </v>
      </c>
      <c r="N126" s="10">
        <f>IF($C$4="", SUMIFS('무신사 메타 광고'!$X:$X, '무신사 메타 광고'!$D:$D, $B126),SUMIFS('무신사 메타 광고'!$X:$X,'무신사 메타 광고'!I:I,$C$4,'무신사 메타 광고'!D:D,$B126))</f>
        <v>0</v>
      </c>
      <c r="O126" s="11">
        <f t="shared" si="3"/>
        <v>0</v>
      </c>
      <c r="R126" s="13"/>
      <c r="S126" s="31">
        <f>IF($S$4="", SUMIFS('무신사 메타 광고'!$L:$L, '무신사 메타 광고'!$C:$C, $R126),SUMIFS('무신사 메타 광고'!$L:$L,'무신사 메타 광고'!$I:$I,$S$4,'무신사 메타 광고'!$C:$C,$R126))</f>
        <v>0</v>
      </c>
      <c r="T126" s="31">
        <f>IF($S$4="", SUMIFS('무신사 메타 광고'!$V:$V, '무신사 메타 광고'!$C:$C, $R126),SUMIFS('무신사 메타 광고'!$V:$V,'무신사 메타 광고'!$I:$I,$S$4,'무신사 메타 광고'!$C:$C,$R126))</f>
        <v>0</v>
      </c>
      <c r="U126" s="11">
        <f t="shared" si="4"/>
        <v>0</v>
      </c>
      <c r="V126" s="12" t="str">
        <f t="shared" si="9"/>
        <v xml:space="preserve"> </v>
      </c>
      <c r="W126" s="32">
        <f>IF($S$4="", SUMIFS('무신사 메타 광고'!$K:$K, '무신사 메타 광고'!$C:$C, $R126),SUMIFS('무신사 메타 광고'!$K:$K,'무신사 메타 광고'!$I:$I,$S$4,'무신사 메타 광고'!$C:$C,$R126))</f>
        <v>0</v>
      </c>
      <c r="X126" s="32">
        <f>IF($S$4="", SUMIFS('무신사 메타 광고'!$N:$N, '무신사 메타 광고'!$C:$C, $R126),SUMIFS('무신사 메타 광고'!$N:$N,'무신사 메타 광고'!$I:$I,$S$4,'무신사 메타 광고'!$C:$C,$R126))</f>
        <v>0</v>
      </c>
      <c r="Y126" s="11">
        <f t="shared" si="5"/>
        <v>0</v>
      </c>
      <c r="Z126" s="12" t="str">
        <f t="shared" si="10"/>
        <v xml:space="preserve"> </v>
      </c>
      <c r="AB126" s="10">
        <f>IF($S$4="", SUMIFS('무신사 메타 광고'!$X:$X, '무신사 메타 광고'!$C:$C, $R126),SUMIFS('무신사 메타 광고'!$X:$X,'무신사 메타 광고'!$I:$I,$S$4,'무신사 메타 광고'!$C:$C,$R126))</f>
        <v>0</v>
      </c>
      <c r="AC126" s="11">
        <f t="shared" si="6"/>
        <v>0</v>
      </c>
    </row>
    <row r="127" spans="2:29">
      <c r="B127" s="9"/>
      <c r="C127" s="29">
        <f>IF($C$4="", SUMIFS('무신사 메타 광고'!$L:$L, '무신사 메타 광고'!$D:$D, $B127), SUMIFS('무신사 메타 광고'!$L:$L, '무신사 메타 광고'!$I:$I, $C$4, '무신사 메타 광고'!$D:$D, $B127))</f>
        <v>0</v>
      </c>
      <c r="D127" s="29">
        <f>IF($C$4="", SUMIFS('무신사 메타 광고'!$V:$V,#REF!, $B127), SUMIFS('무신사 메타 광고'!$V:$V,'무신사 메타 광고'!$I:$I,$C$4,'무신사 메타 광고'!$D:$D,$B127))</f>
        <v>0</v>
      </c>
      <c r="E127" s="11">
        <f t="shared" si="0"/>
        <v>0</v>
      </c>
      <c r="F127" s="12" t="str">
        <f t="shared" si="7"/>
        <v xml:space="preserve"> </v>
      </c>
      <c r="G127" s="30">
        <f>IF($C$4="", SUMIFS('무신사 메타 광고'!$K:$K, '무신사 메타 광고'!$D:$D, $B127), SUMIFS('무신사 메타 광고'!$K:$K,'무신사 메타 광고'!$I:$I,$C$4,'무신사 메타 광고'!D:D,$B127))</f>
        <v>0</v>
      </c>
      <c r="H127" s="30">
        <f>IF($C$4="", SUMIFS('무신사 메타 광고'!$Q:$Q, '무신사 메타 광고'!$D:$D, $B127), SUMIFS('무신사 메타 광고'!$Q:$Q,'무신사 메타 광고'!$I:$I,$C$4,'무신사 메타 광고'!D:D,$B127))</f>
        <v>0</v>
      </c>
      <c r="I127" s="30">
        <f>IF($C$4="", SUMIFS('무신사 메타 광고'!$U:$U, '무신사 메타 광고'!$D:$D, $B127), SUMIFS('무신사 메타 광고'!$U:$U,'무신사 메타 광고'!$I:$I,$C$4,'무신사 메타 광고'!D:D,$B127))</f>
        <v>0</v>
      </c>
      <c r="J127" s="11">
        <f t="shared" si="1"/>
        <v>0</v>
      </c>
      <c r="K127" s="11">
        <f t="shared" si="2"/>
        <v>0</v>
      </c>
      <c r="L127" s="12" t="str">
        <f t="shared" si="8"/>
        <v xml:space="preserve"> </v>
      </c>
      <c r="N127" s="10">
        <f>IF($C$4="", SUMIFS('무신사 메타 광고'!$X:$X, '무신사 메타 광고'!$D:$D, $B127),SUMIFS('무신사 메타 광고'!$X:$X,'무신사 메타 광고'!I:I,$C$4,'무신사 메타 광고'!D:D,$B127))</f>
        <v>0</v>
      </c>
      <c r="O127" s="11">
        <f t="shared" si="3"/>
        <v>0</v>
      </c>
      <c r="R127" s="13"/>
      <c r="S127" s="31">
        <f>IF($S$4="", SUMIFS('무신사 메타 광고'!$L:$L, '무신사 메타 광고'!$C:$C, $R127),SUMIFS('무신사 메타 광고'!$L:$L,'무신사 메타 광고'!$I:$I,$S$4,'무신사 메타 광고'!$C:$C,$R127))</f>
        <v>0</v>
      </c>
      <c r="T127" s="31">
        <f>IF($S$4="", SUMIFS('무신사 메타 광고'!$V:$V, '무신사 메타 광고'!$C:$C, $R127),SUMIFS('무신사 메타 광고'!$V:$V,'무신사 메타 광고'!$I:$I,$S$4,'무신사 메타 광고'!$C:$C,$R127))</f>
        <v>0</v>
      </c>
      <c r="U127" s="11">
        <f t="shared" si="4"/>
        <v>0</v>
      </c>
      <c r="V127" s="12" t="str">
        <f t="shared" si="9"/>
        <v xml:space="preserve"> </v>
      </c>
      <c r="W127" s="32">
        <f>IF($S$4="", SUMIFS('무신사 메타 광고'!$K:$K, '무신사 메타 광고'!$C:$C, $R127),SUMIFS('무신사 메타 광고'!$K:$K,'무신사 메타 광고'!$I:$I,$S$4,'무신사 메타 광고'!$C:$C,$R127))</f>
        <v>0</v>
      </c>
      <c r="X127" s="32">
        <f>IF($S$4="", SUMIFS('무신사 메타 광고'!$N:$N, '무신사 메타 광고'!$C:$C, $R127),SUMIFS('무신사 메타 광고'!$N:$N,'무신사 메타 광고'!$I:$I,$S$4,'무신사 메타 광고'!$C:$C,$R127))</f>
        <v>0</v>
      </c>
      <c r="Y127" s="11">
        <f t="shared" si="5"/>
        <v>0</v>
      </c>
      <c r="Z127" s="12" t="str">
        <f t="shared" si="10"/>
        <v xml:space="preserve"> </v>
      </c>
      <c r="AB127" s="10">
        <f>IF($S$4="", SUMIFS('무신사 메타 광고'!$X:$X, '무신사 메타 광고'!$C:$C, $R127),SUMIFS('무신사 메타 광고'!$X:$X,'무신사 메타 광고'!$I:$I,$S$4,'무신사 메타 광고'!$C:$C,$R127))</f>
        <v>0</v>
      </c>
      <c r="AC127" s="11">
        <f t="shared" si="6"/>
        <v>0</v>
      </c>
    </row>
    <row r="128" spans="2:29">
      <c r="B128" s="9"/>
      <c r="C128" s="29">
        <f>IF($C$4="", SUMIFS('무신사 메타 광고'!$L:$L, '무신사 메타 광고'!$D:$D, $B128), SUMIFS('무신사 메타 광고'!$L:$L, '무신사 메타 광고'!$I:$I, $C$4, '무신사 메타 광고'!$D:$D, $B128))</f>
        <v>0</v>
      </c>
      <c r="D128" s="29">
        <f>IF($C$4="", SUMIFS('무신사 메타 광고'!$V:$V,#REF!, $B128), SUMIFS('무신사 메타 광고'!$V:$V,'무신사 메타 광고'!$I:$I,$C$4,'무신사 메타 광고'!$D:$D,$B128))</f>
        <v>0</v>
      </c>
      <c r="E128" s="11">
        <f t="shared" si="0"/>
        <v>0</v>
      </c>
      <c r="F128" s="12" t="str">
        <f t="shared" si="7"/>
        <v xml:space="preserve"> </v>
      </c>
      <c r="G128" s="30">
        <f>IF($C$4="", SUMIFS('무신사 메타 광고'!$K:$K, '무신사 메타 광고'!$D:$D, $B128), SUMIFS('무신사 메타 광고'!$K:$K,'무신사 메타 광고'!$I:$I,$C$4,'무신사 메타 광고'!D:D,$B128))</f>
        <v>0</v>
      </c>
      <c r="H128" s="30">
        <f>IF($C$4="", SUMIFS('무신사 메타 광고'!$Q:$Q, '무신사 메타 광고'!$D:$D, $B128), SUMIFS('무신사 메타 광고'!$Q:$Q,'무신사 메타 광고'!$I:$I,$C$4,'무신사 메타 광고'!D:D,$B128))</f>
        <v>0</v>
      </c>
      <c r="I128" s="30">
        <f>IF($C$4="", SUMIFS('무신사 메타 광고'!$U:$U, '무신사 메타 광고'!$D:$D, $B128), SUMIFS('무신사 메타 광고'!$U:$U,'무신사 메타 광고'!$I:$I,$C$4,'무신사 메타 광고'!D:D,$B128))</f>
        <v>0</v>
      </c>
      <c r="J128" s="11">
        <f t="shared" si="1"/>
        <v>0</v>
      </c>
      <c r="K128" s="11">
        <f t="shared" si="2"/>
        <v>0</v>
      </c>
      <c r="L128" s="12" t="str">
        <f t="shared" si="8"/>
        <v xml:space="preserve"> </v>
      </c>
      <c r="N128" s="10">
        <f>IF($C$4="", SUMIFS('무신사 메타 광고'!$X:$X, '무신사 메타 광고'!$D:$D, $B128),SUMIFS('무신사 메타 광고'!$X:$X,'무신사 메타 광고'!I:I,$C$4,'무신사 메타 광고'!D:D,$B128))</f>
        <v>0</v>
      </c>
      <c r="O128" s="11">
        <f t="shared" si="3"/>
        <v>0</v>
      </c>
      <c r="R128" s="13"/>
      <c r="S128" s="31">
        <f>IF($S$4="", SUMIFS('무신사 메타 광고'!$L:$L, '무신사 메타 광고'!$C:$C, $R128),SUMIFS('무신사 메타 광고'!$L:$L,'무신사 메타 광고'!$I:$I,$S$4,'무신사 메타 광고'!$C:$C,$R128))</f>
        <v>0</v>
      </c>
      <c r="T128" s="31">
        <f>IF($S$4="", SUMIFS('무신사 메타 광고'!$V:$V, '무신사 메타 광고'!$C:$C, $R128),SUMIFS('무신사 메타 광고'!$V:$V,'무신사 메타 광고'!$I:$I,$S$4,'무신사 메타 광고'!$C:$C,$R128))</f>
        <v>0</v>
      </c>
      <c r="U128" s="11">
        <f t="shared" si="4"/>
        <v>0</v>
      </c>
      <c r="V128" s="12" t="str">
        <f t="shared" si="9"/>
        <v xml:space="preserve"> </v>
      </c>
      <c r="W128" s="32">
        <f>IF($S$4="", SUMIFS('무신사 메타 광고'!$K:$K, '무신사 메타 광고'!$C:$C, $R128),SUMIFS('무신사 메타 광고'!$K:$K,'무신사 메타 광고'!$I:$I,$S$4,'무신사 메타 광고'!$C:$C,$R128))</f>
        <v>0</v>
      </c>
      <c r="X128" s="32">
        <f>IF($S$4="", SUMIFS('무신사 메타 광고'!$N:$N, '무신사 메타 광고'!$C:$C, $R128),SUMIFS('무신사 메타 광고'!$N:$N,'무신사 메타 광고'!$I:$I,$S$4,'무신사 메타 광고'!$C:$C,$R128))</f>
        <v>0</v>
      </c>
      <c r="Y128" s="11">
        <f t="shared" si="5"/>
        <v>0</v>
      </c>
      <c r="Z128" s="12" t="str">
        <f t="shared" si="10"/>
        <v xml:space="preserve"> </v>
      </c>
      <c r="AB128" s="10">
        <f>IF($S$4="", SUMIFS('무신사 메타 광고'!$X:$X, '무신사 메타 광고'!$C:$C, $R128),SUMIFS('무신사 메타 광고'!$X:$X,'무신사 메타 광고'!$I:$I,$S$4,'무신사 메타 광고'!$C:$C,$R128))</f>
        <v>0</v>
      </c>
      <c r="AC128" s="11">
        <f t="shared" si="6"/>
        <v>0</v>
      </c>
    </row>
    <row r="129" spans="2:29">
      <c r="B129" s="9"/>
      <c r="C129" s="29">
        <f>IF($C$4="", SUMIFS('무신사 메타 광고'!$L:$L, '무신사 메타 광고'!$D:$D, $B129), SUMIFS('무신사 메타 광고'!$L:$L, '무신사 메타 광고'!$I:$I, $C$4, '무신사 메타 광고'!$D:$D, $B129))</f>
        <v>0</v>
      </c>
      <c r="D129" s="29">
        <f>IF($C$4="", SUMIFS('무신사 메타 광고'!$V:$V,#REF!, $B129), SUMIFS('무신사 메타 광고'!$V:$V,'무신사 메타 광고'!$I:$I,$C$4,'무신사 메타 광고'!$D:$D,$B129))</f>
        <v>0</v>
      </c>
      <c r="E129" s="11">
        <f t="shared" si="0"/>
        <v>0</v>
      </c>
      <c r="F129" s="12" t="str">
        <f t="shared" si="7"/>
        <v xml:space="preserve"> </v>
      </c>
      <c r="G129" s="30">
        <f>IF($C$4="", SUMIFS('무신사 메타 광고'!$K:$K, '무신사 메타 광고'!$D:$D, $B129), SUMIFS('무신사 메타 광고'!$K:$K,'무신사 메타 광고'!$I:$I,$C$4,'무신사 메타 광고'!D:D,$B129))</f>
        <v>0</v>
      </c>
      <c r="H129" s="30">
        <f>IF($C$4="", SUMIFS('무신사 메타 광고'!$Q:$Q, '무신사 메타 광고'!$D:$D, $B129), SUMIFS('무신사 메타 광고'!$Q:$Q,'무신사 메타 광고'!$I:$I,$C$4,'무신사 메타 광고'!D:D,$B129))</f>
        <v>0</v>
      </c>
      <c r="I129" s="30">
        <f>IF($C$4="", SUMIFS('무신사 메타 광고'!$U:$U, '무신사 메타 광고'!$D:$D, $B129), SUMIFS('무신사 메타 광고'!$U:$U,'무신사 메타 광고'!$I:$I,$C$4,'무신사 메타 광고'!D:D,$B129))</f>
        <v>0</v>
      </c>
      <c r="J129" s="11">
        <f t="shared" si="1"/>
        <v>0</v>
      </c>
      <c r="K129" s="11">
        <f t="shared" si="2"/>
        <v>0</v>
      </c>
      <c r="L129" s="12" t="str">
        <f t="shared" si="8"/>
        <v xml:space="preserve"> </v>
      </c>
      <c r="N129" s="10">
        <f>IF($C$4="", SUMIFS('무신사 메타 광고'!$X:$X, '무신사 메타 광고'!$D:$D, $B129),SUMIFS('무신사 메타 광고'!$X:$X,'무신사 메타 광고'!I:I,$C$4,'무신사 메타 광고'!D:D,$B129))</f>
        <v>0</v>
      </c>
      <c r="O129" s="11">
        <f t="shared" si="3"/>
        <v>0</v>
      </c>
      <c r="R129" s="13"/>
      <c r="S129" s="31">
        <f>IF($S$4="", SUMIFS('무신사 메타 광고'!$L:$L, '무신사 메타 광고'!$C:$C, $R129),SUMIFS('무신사 메타 광고'!$L:$L,'무신사 메타 광고'!$I:$I,$S$4,'무신사 메타 광고'!$C:$C,$R129))</f>
        <v>0</v>
      </c>
      <c r="T129" s="31">
        <f>IF($S$4="", SUMIFS('무신사 메타 광고'!$V:$V, '무신사 메타 광고'!$C:$C, $R129),SUMIFS('무신사 메타 광고'!$V:$V,'무신사 메타 광고'!$I:$I,$S$4,'무신사 메타 광고'!$C:$C,$R129))</f>
        <v>0</v>
      </c>
      <c r="U129" s="11">
        <f t="shared" si="4"/>
        <v>0</v>
      </c>
      <c r="V129" s="12" t="str">
        <f t="shared" si="9"/>
        <v xml:space="preserve"> </v>
      </c>
      <c r="W129" s="32">
        <f>IF($S$4="", SUMIFS('무신사 메타 광고'!$K:$K, '무신사 메타 광고'!$C:$C, $R129),SUMIFS('무신사 메타 광고'!$K:$K,'무신사 메타 광고'!$I:$I,$S$4,'무신사 메타 광고'!$C:$C,$R129))</f>
        <v>0</v>
      </c>
      <c r="X129" s="32">
        <f>IF($S$4="", SUMIFS('무신사 메타 광고'!$N:$N, '무신사 메타 광고'!$C:$C, $R129),SUMIFS('무신사 메타 광고'!$N:$N,'무신사 메타 광고'!$I:$I,$S$4,'무신사 메타 광고'!$C:$C,$R129))</f>
        <v>0</v>
      </c>
      <c r="Y129" s="11">
        <f t="shared" si="5"/>
        <v>0</v>
      </c>
      <c r="Z129" s="12" t="str">
        <f t="shared" si="10"/>
        <v xml:space="preserve"> </v>
      </c>
      <c r="AB129" s="10">
        <f>IF($S$4="", SUMIFS('무신사 메타 광고'!$X:$X, '무신사 메타 광고'!$C:$C, $R129),SUMIFS('무신사 메타 광고'!$X:$X,'무신사 메타 광고'!$I:$I,$S$4,'무신사 메타 광고'!$C:$C,$R129))</f>
        <v>0</v>
      </c>
      <c r="AC129" s="11">
        <f t="shared" si="6"/>
        <v>0</v>
      </c>
    </row>
    <row r="130" spans="2:29">
      <c r="B130" s="9"/>
      <c r="C130" s="29">
        <f>IF($C$4="", SUMIFS('무신사 메타 광고'!$L:$L, '무신사 메타 광고'!$D:$D, $B130), SUMIFS('무신사 메타 광고'!$L:$L, '무신사 메타 광고'!$I:$I, $C$4, '무신사 메타 광고'!$D:$D, $B130))</f>
        <v>0</v>
      </c>
      <c r="D130" s="29">
        <f>IF($C$4="", SUMIFS('무신사 메타 광고'!$V:$V,#REF!, $B130), SUMIFS('무신사 메타 광고'!$V:$V,'무신사 메타 광고'!$I:$I,$C$4,'무신사 메타 광고'!$D:$D,$B130))</f>
        <v>0</v>
      </c>
      <c r="E130" s="11">
        <f t="shared" si="0"/>
        <v>0</v>
      </c>
      <c r="F130" s="12" t="str">
        <f t="shared" si="7"/>
        <v xml:space="preserve"> </v>
      </c>
      <c r="G130" s="30">
        <f>IF($C$4="", SUMIFS('무신사 메타 광고'!$K:$K, '무신사 메타 광고'!$D:$D, $B130), SUMIFS('무신사 메타 광고'!$K:$K,'무신사 메타 광고'!$I:$I,$C$4,'무신사 메타 광고'!D:D,$B130))</f>
        <v>0</v>
      </c>
      <c r="H130" s="30">
        <f>IF($C$4="", SUMIFS('무신사 메타 광고'!$Q:$Q, '무신사 메타 광고'!$D:$D, $B130), SUMIFS('무신사 메타 광고'!$Q:$Q,'무신사 메타 광고'!$I:$I,$C$4,'무신사 메타 광고'!D:D,$B130))</f>
        <v>0</v>
      </c>
      <c r="I130" s="30">
        <f>IF($C$4="", SUMIFS('무신사 메타 광고'!$U:$U, '무신사 메타 광고'!$D:$D, $B130), SUMIFS('무신사 메타 광고'!$U:$U,'무신사 메타 광고'!$I:$I,$C$4,'무신사 메타 광고'!D:D,$B130))</f>
        <v>0</v>
      </c>
      <c r="J130" s="11">
        <f t="shared" si="1"/>
        <v>0</v>
      </c>
      <c r="K130" s="11">
        <f t="shared" si="2"/>
        <v>0</v>
      </c>
      <c r="L130" s="12" t="str">
        <f t="shared" si="8"/>
        <v xml:space="preserve"> </v>
      </c>
      <c r="N130" s="10">
        <f>IF($C$4="", SUMIFS('무신사 메타 광고'!$X:$X, '무신사 메타 광고'!$D:$D, $B130),SUMIFS('무신사 메타 광고'!$X:$X,'무신사 메타 광고'!I:I,$C$4,'무신사 메타 광고'!D:D,$B130))</f>
        <v>0</v>
      </c>
      <c r="O130" s="11">
        <f t="shared" si="3"/>
        <v>0</v>
      </c>
      <c r="R130" s="13"/>
      <c r="S130" s="31">
        <f>IF($S$4="", SUMIFS('무신사 메타 광고'!$L:$L, '무신사 메타 광고'!$C:$C, $R130),SUMIFS('무신사 메타 광고'!$L:$L,'무신사 메타 광고'!$I:$I,$S$4,'무신사 메타 광고'!$C:$C,$R130))</f>
        <v>0</v>
      </c>
      <c r="T130" s="31">
        <f>IF($S$4="", SUMIFS('무신사 메타 광고'!$V:$V, '무신사 메타 광고'!$C:$C, $R130),SUMIFS('무신사 메타 광고'!$V:$V,'무신사 메타 광고'!$I:$I,$S$4,'무신사 메타 광고'!$C:$C,$R130))</f>
        <v>0</v>
      </c>
      <c r="U130" s="11">
        <f t="shared" si="4"/>
        <v>0</v>
      </c>
      <c r="V130" s="12" t="str">
        <f t="shared" si="9"/>
        <v xml:space="preserve"> </v>
      </c>
      <c r="W130" s="32">
        <f>IF($S$4="", SUMIFS('무신사 메타 광고'!$K:$K, '무신사 메타 광고'!$C:$C, $R130),SUMIFS('무신사 메타 광고'!$K:$K,'무신사 메타 광고'!$I:$I,$S$4,'무신사 메타 광고'!$C:$C,$R130))</f>
        <v>0</v>
      </c>
      <c r="X130" s="32">
        <f>IF($S$4="", SUMIFS('무신사 메타 광고'!$N:$N, '무신사 메타 광고'!$C:$C, $R130),SUMIFS('무신사 메타 광고'!$N:$N,'무신사 메타 광고'!$I:$I,$S$4,'무신사 메타 광고'!$C:$C,$R130))</f>
        <v>0</v>
      </c>
      <c r="Y130" s="11">
        <f t="shared" si="5"/>
        <v>0</v>
      </c>
      <c r="Z130" s="12" t="str">
        <f t="shared" si="10"/>
        <v xml:space="preserve"> </v>
      </c>
      <c r="AB130" s="10">
        <f>IF($S$4="", SUMIFS('무신사 메타 광고'!$X:$X, '무신사 메타 광고'!$C:$C, $R130),SUMIFS('무신사 메타 광고'!$X:$X,'무신사 메타 광고'!$I:$I,$S$4,'무신사 메타 광고'!$C:$C,$R130))</f>
        <v>0</v>
      </c>
      <c r="AC130" s="11">
        <f t="shared" si="6"/>
        <v>0</v>
      </c>
    </row>
    <row r="131" spans="2:29">
      <c r="B131" s="9"/>
      <c r="C131" s="29">
        <f>IF($C$4="", SUMIFS('무신사 메타 광고'!$L:$L, '무신사 메타 광고'!$D:$D, $B131), SUMIFS('무신사 메타 광고'!$L:$L, '무신사 메타 광고'!$I:$I, $C$4, '무신사 메타 광고'!$D:$D, $B131))</f>
        <v>0</v>
      </c>
      <c r="D131" s="29">
        <f>IF($C$4="", SUMIFS('무신사 메타 광고'!$V:$V,#REF!, $B131), SUMIFS('무신사 메타 광고'!$V:$V,'무신사 메타 광고'!$I:$I,$C$4,'무신사 메타 광고'!$D:$D,$B131))</f>
        <v>0</v>
      </c>
      <c r="E131" s="11">
        <f t="shared" si="0"/>
        <v>0</v>
      </c>
      <c r="F131" s="12" t="str">
        <f t="shared" si="7"/>
        <v xml:space="preserve"> </v>
      </c>
      <c r="G131" s="30">
        <f>IF($C$4="", SUMIFS('무신사 메타 광고'!$K:$K, '무신사 메타 광고'!$D:$D, $B131), SUMIFS('무신사 메타 광고'!$K:$K,'무신사 메타 광고'!$I:$I,$C$4,'무신사 메타 광고'!D:D,$B131))</f>
        <v>0</v>
      </c>
      <c r="H131" s="30">
        <f>IF($C$4="", SUMIFS('무신사 메타 광고'!$Q:$Q, '무신사 메타 광고'!$D:$D, $B131), SUMIFS('무신사 메타 광고'!$Q:$Q,'무신사 메타 광고'!$I:$I,$C$4,'무신사 메타 광고'!D:D,$B131))</f>
        <v>0</v>
      </c>
      <c r="I131" s="30">
        <f>IF($C$4="", SUMIFS('무신사 메타 광고'!$U:$U, '무신사 메타 광고'!$D:$D, $B131), SUMIFS('무신사 메타 광고'!$U:$U,'무신사 메타 광고'!$I:$I,$C$4,'무신사 메타 광고'!D:D,$B131))</f>
        <v>0</v>
      </c>
      <c r="J131" s="11">
        <f t="shared" si="1"/>
        <v>0</v>
      </c>
      <c r="K131" s="11">
        <f t="shared" si="2"/>
        <v>0</v>
      </c>
      <c r="L131" s="12" t="str">
        <f t="shared" si="8"/>
        <v xml:space="preserve"> </v>
      </c>
      <c r="N131" s="10">
        <f>IF($C$4="", SUMIFS('무신사 메타 광고'!$X:$X, '무신사 메타 광고'!$D:$D, $B131),SUMIFS('무신사 메타 광고'!$X:$X,'무신사 메타 광고'!I:I,$C$4,'무신사 메타 광고'!D:D,$B131))</f>
        <v>0</v>
      </c>
      <c r="O131" s="11">
        <f t="shared" si="3"/>
        <v>0</v>
      </c>
      <c r="R131" s="13"/>
      <c r="S131" s="31">
        <f>IF($S$4="", SUMIFS('무신사 메타 광고'!$L:$L, '무신사 메타 광고'!$C:$C, $R131),SUMIFS('무신사 메타 광고'!$L:$L,'무신사 메타 광고'!$I:$I,$S$4,'무신사 메타 광고'!$C:$C,$R131))</f>
        <v>0</v>
      </c>
      <c r="T131" s="31">
        <f>IF($S$4="", SUMIFS('무신사 메타 광고'!$V:$V, '무신사 메타 광고'!$C:$C, $R131),SUMIFS('무신사 메타 광고'!$V:$V,'무신사 메타 광고'!$I:$I,$S$4,'무신사 메타 광고'!$C:$C,$R131))</f>
        <v>0</v>
      </c>
      <c r="U131" s="11">
        <f t="shared" si="4"/>
        <v>0</v>
      </c>
      <c r="V131" s="12" t="str">
        <f t="shared" si="9"/>
        <v xml:space="preserve"> </v>
      </c>
      <c r="W131" s="32">
        <f>IF($S$4="", SUMIFS('무신사 메타 광고'!$K:$K, '무신사 메타 광고'!$C:$C, $R131),SUMIFS('무신사 메타 광고'!$K:$K,'무신사 메타 광고'!$I:$I,$S$4,'무신사 메타 광고'!$C:$C,$R131))</f>
        <v>0</v>
      </c>
      <c r="X131" s="32">
        <f>IF($S$4="", SUMIFS('무신사 메타 광고'!$N:$N, '무신사 메타 광고'!$C:$C, $R131),SUMIFS('무신사 메타 광고'!$N:$N,'무신사 메타 광고'!$I:$I,$S$4,'무신사 메타 광고'!$C:$C,$R131))</f>
        <v>0</v>
      </c>
      <c r="Y131" s="11">
        <f t="shared" si="5"/>
        <v>0</v>
      </c>
      <c r="Z131" s="12" t="str">
        <f t="shared" si="10"/>
        <v xml:space="preserve"> </v>
      </c>
      <c r="AB131" s="10">
        <f>IF($S$4="", SUMIFS('무신사 메타 광고'!$X:$X, '무신사 메타 광고'!$C:$C, $R131),SUMIFS('무신사 메타 광고'!$X:$X,'무신사 메타 광고'!$I:$I,$S$4,'무신사 메타 광고'!$C:$C,$R131))</f>
        <v>0</v>
      </c>
      <c r="AC131" s="11">
        <f t="shared" si="6"/>
        <v>0</v>
      </c>
    </row>
    <row r="132" spans="2:29">
      <c r="B132" s="9"/>
      <c r="C132" s="29">
        <f>IF($C$4="", SUMIFS('무신사 메타 광고'!$L:$L, '무신사 메타 광고'!$D:$D, $B132), SUMIFS('무신사 메타 광고'!$L:$L, '무신사 메타 광고'!$I:$I, $C$4, '무신사 메타 광고'!$D:$D, $B132))</f>
        <v>0</v>
      </c>
      <c r="D132" s="29">
        <f>IF($C$4="", SUMIFS('무신사 메타 광고'!$V:$V,#REF!, $B132), SUMIFS('무신사 메타 광고'!$V:$V,'무신사 메타 광고'!$I:$I,$C$4,'무신사 메타 광고'!$D:$D,$B132))</f>
        <v>0</v>
      </c>
      <c r="E132" s="11">
        <f t="shared" si="0"/>
        <v>0</v>
      </c>
      <c r="F132" s="12" t="str">
        <f t="shared" si="7"/>
        <v xml:space="preserve"> </v>
      </c>
      <c r="G132" s="30">
        <f>IF($C$4="", SUMIFS('무신사 메타 광고'!$K:$K, '무신사 메타 광고'!$D:$D, $B132), SUMIFS('무신사 메타 광고'!$K:$K,'무신사 메타 광고'!$I:$I,$C$4,'무신사 메타 광고'!D:D,$B132))</f>
        <v>0</v>
      </c>
      <c r="H132" s="30">
        <f>IF($C$4="", SUMIFS('무신사 메타 광고'!$Q:$Q, '무신사 메타 광고'!$D:$D, $B132), SUMIFS('무신사 메타 광고'!$Q:$Q,'무신사 메타 광고'!$I:$I,$C$4,'무신사 메타 광고'!D:D,$B132))</f>
        <v>0</v>
      </c>
      <c r="I132" s="30">
        <f>IF($C$4="", SUMIFS('무신사 메타 광고'!$U:$U, '무신사 메타 광고'!$D:$D, $B132), SUMIFS('무신사 메타 광고'!$U:$U,'무신사 메타 광고'!$I:$I,$C$4,'무신사 메타 광고'!D:D,$B132))</f>
        <v>0</v>
      </c>
      <c r="J132" s="11">
        <f t="shared" si="1"/>
        <v>0</v>
      </c>
      <c r="K132" s="11">
        <f t="shared" si="2"/>
        <v>0</v>
      </c>
      <c r="L132" s="12" t="str">
        <f t="shared" si="8"/>
        <v xml:space="preserve"> </v>
      </c>
      <c r="N132" s="10">
        <f>IF($C$4="", SUMIFS('무신사 메타 광고'!$X:$X, '무신사 메타 광고'!$D:$D, $B132),SUMIFS('무신사 메타 광고'!$X:$X,'무신사 메타 광고'!I:I,$C$4,'무신사 메타 광고'!D:D,$B132))</f>
        <v>0</v>
      </c>
      <c r="O132" s="11">
        <f t="shared" si="3"/>
        <v>0</v>
      </c>
      <c r="R132" s="13"/>
      <c r="S132" s="31">
        <f>IF($S$4="", SUMIFS('무신사 메타 광고'!$L:$L, '무신사 메타 광고'!$C:$C, $R132),SUMIFS('무신사 메타 광고'!$L:$L,'무신사 메타 광고'!$I:$I,$S$4,'무신사 메타 광고'!$C:$C,$R132))</f>
        <v>0</v>
      </c>
      <c r="T132" s="31">
        <f>IF($S$4="", SUMIFS('무신사 메타 광고'!$V:$V, '무신사 메타 광고'!$C:$C, $R132),SUMIFS('무신사 메타 광고'!$V:$V,'무신사 메타 광고'!$I:$I,$S$4,'무신사 메타 광고'!$C:$C,$R132))</f>
        <v>0</v>
      </c>
      <c r="U132" s="11">
        <f t="shared" si="4"/>
        <v>0</v>
      </c>
      <c r="V132" s="12" t="str">
        <f t="shared" si="9"/>
        <v xml:space="preserve"> </v>
      </c>
      <c r="W132" s="32">
        <f>IF($S$4="", SUMIFS('무신사 메타 광고'!$K:$K, '무신사 메타 광고'!$C:$C, $R132),SUMIFS('무신사 메타 광고'!$K:$K,'무신사 메타 광고'!$I:$I,$S$4,'무신사 메타 광고'!$C:$C,$R132))</f>
        <v>0</v>
      </c>
      <c r="X132" s="32">
        <f>IF($S$4="", SUMIFS('무신사 메타 광고'!$N:$N, '무신사 메타 광고'!$C:$C, $R132),SUMIFS('무신사 메타 광고'!$N:$N,'무신사 메타 광고'!$I:$I,$S$4,'무신사 메타 광고'!$C:$C,$R132))</f>
        <v>0</v>
      </c>
      <c r="Y132" s="11">
        <f t="shared" si="5"/>
        <v>0</v>
      </c>
      <c r="Z132" s="12" t="str">
        <f t="shared" si="10"/>
        <v xml:space="preserve"> </v>
      </c>
      <c r="AB132" s="10">
        <f>IF($S$4="", SUMIFS('무신사 메타 광고'!$X:$X, '무신사 메타 광고'!$C:$C, $R132),SUMIFS('무신사 메타 광고'!$X:$X,'무신사 메타 광고'!$I:$I,$S$4,'무신사 메타 광고'!$C:$C,$R132))</f>
        <v>0</v>
      </c>
      <c r="AC132" s="11">
        <f t="shared" si="6"/>
        <v>0</v>
      </c>
    </row>
    <row r="133" spans="2:29">
      <c r="B133" s="9"/>
      <c r="C133" s="29">
        <f>IF($C$4="", SUMIFS('무신사 메타 광고'!$L:$L, '무신사 메타 광고'!$D:$D, $B133), SUMIFS('무신사 메타 광고'!$L:$L, '무신사 메타 광고'!$I:$I, $C$4, '무신사 메타 광고'!$D:$D, $B133))</f>
        <v>0</v>
      </c>
      <c r="D133" s="29">
        <f>IF($C$4="", SUMIFS('무신사 메타 광고'!$V:$V,#REF!, $B133), SUMIFS('무신사 메타 광고'!$V:$V,'무신사 메타 광고'!$I:$I,$C$4,'무신사 메타 광고'!$D:$D,$B133))</f>
        <v>0</v>
      </c>
      <c r="E133" s="11">
        <f t="shared" si="0"/>
        <v>0</v>
      </c>
      <c r="F133" s="12" t="str">
        <f t="shared" si="7"/>
        <v xml:space="preserve"> </v>
      </c>
      <c r="G133" s="30">
        <f>IF($C$4="", SUMIFS('무신사 메타 광고'!$K:$K, '무신사 메타 광고'!$D:$D, $B133), SUMIFS('무신사 메타 광고'!$K:$K,'무신사 메타 광고'!$I:$I,$C$4,'무신사 메타 광고'!D:D,$B133))</f>
        <v>0</v>
      </c>
      <c r="H133" s="30">
        <f>IF($C$4="", SUMIFS('무신사 메타 광고'!$Q:$Q, '무신사 메타 광고'!$D:$D, $B133), SUMIFS('무신사 메타 광고'!$Q:$Q,'무신사 메타 광고'!$I:$I,$C$4,'무신사 메타 광고'!D:D,$B133))</f>
        <v>0</v>
      </c>
      <c r="I133" s="30">
        <f>IF($C$4="", SUMIFS('무신사 메타 광고'!$U:$U, '무신사 메타 광고'!$D:$D, $B133), SUMIFS('무신사 메타 광고'!$U:$U,'무신사 메타 광고'!$I:$I,$C$4,'무신사 메타 광고'!D:D,$B133))</f>
        <v>0</v>
      </c>
      <c r="J133" s="11">
        <f t="shared" si="1"/>
        <v>0</v>
      </c>
      <c r="K133" s="11">
        <f t="shared" si="2"/>
        <v>0</v>
      </c>
      <c r="L133" s="12" t="str">
        <f t="shared" si="8"/>
        <v xml:space="preserve"> </v>
      </c>
      <c r="N133" s="10">
        <f>IF($C$4="", SUMIFS('무신사 메타 광고'!$X:$X, '무신사 메타 광고'!$D:$D, $B133),SUMIFS('무신사 메타 광고'!$X:$X,'무신사 메타 광고'!I:I,$C$4,'무신사 메타 광고'!D:D,$B133))</f>
        <v>0</v>
      </c>
      <c r="O133" s="11">
        <f t="shared" si="3"/>
        <v>0</v>
      </c>
      <c r="R133" s="13"/>
      <c r="S133" s="31">
        <f>IF($S$4="", SUMIFS('무신사 메타 광고'!$L:$L, '무신사 메타 광고'!$C:$C, $R133),SUMIFS('무신사 메타 광고'!$L:$L,'무신사 메타 광고'!$I:$I,$S$4,'무신사 메타 광고'!$C:$C,$R133))</f>
        <v>0</v>
      </c>
      <c r="T133" s="31">
        <f>IF($S$4="", SUMIFS('무신사 메타 광고'!$V:$V, '무신사 메타 광고'!$C:$C, $R133),SUMIFS('무신사 메타 광고'!$V:$V,'무신사 메타 광고'!$I:$I,$S$4,'무신사 메타 광고'!$C:$C,$R133))</f>
        <v>0</v>
      </c>
      <c r="U133" s="11">
        <f t="shared" si="4"/>
        <v>0</v>
      </c>
      <c r="V133" s="12" t="str">
        <f t="shared" si="9"/>
        <v xml:space="preserve"> </v>
      </c>
      <c r="W133" s="32">
        <f>IF($S$4="", SUMIFS('무신사 메타 광고'!$K:$K, '무신사 메타 광고'!$C:$C, $R133),SUMIFS('무신사 메타 광고'!$K:$K,'무신사 메타 광고'!$I:$I,$S$4,'무신사 메타 광고'!$C:$C,$R133))</f>
        <v>0</v>
      </c>
      <c r="X133" s="32">
        <f>IF($S$4="", SUMIFS('무신사 메타 광고'!$N:$N, '무신사 메타 광고'!$C:$C, $R133),SUMIFS('무신사 메타 광고'!$N:$N,'무신사 메타 광고'!$I:$I,$S$4,'무신사 메타 광고'!$C:$C,$R133))</f>
        <v>0</v>
      </c>
      <c r="Y133" s="11">
        <f t="shared" si="5"/>
        <v>0</v>
      </c>
      <c r="Z133" s="12" t="str">
        <f t="shared" si="10"/>
        <v xml:space="preserve"> </v>
      </c>
      <c r="AB133" s="10">
        <f>IF($S$4="", SUMIFS('무신사 메타 광고'!$X:$X, '무신사 메타 광고'!$C:$C, $R133),SUMIFS('무신사 메타 광고'!$X:$X,'무신사 메타 광고'!$I:$I,$S$4,'무신사 메타 광고'!$C:$C,$R133))</f>
        <v>0</v>
      </c>
      <c r="AC133" s="11">
        <f t="shared" si="6"/>
        <v>0</v>
      </c>
    </row>
    <row r="134" spans="2:29">
      <c r="B134" s="9"/>
      <c r="C134" s="29">
        <f>IF($C$4="", SUMIFS('무신사 메타 광고'!$L:$L, '무신사 메타 광고'!$D:$D, $B134), SUMIFS('무신사 메타 광고'!$L:$L, '무신사 메타 광고'!$I:$I, $C$4, '무신사 메타 광고'!$D:$D, $B134))</f>
        <v>0</v>
      </c>
      <c r="D134" s="29">
        <f>IF($C$4="", SUMIFS('무신사 메타 광고'!$V:$V,#REF!, $B134), SUMIFS('무신사 메타 광고'!$V:$V,'무신사 메타 광고'!$I:$I,$C$4,'무신사 메타 광고'!$D:$D,$B134))</f>
        <v>0</v>
      </c>
      <c r="E134" s="11">
        <f t="shared" si="0"/>
        <v>0</v>
      </c>
      <c r="F134" s="12" t="str">
        <f t="shared" si="7"/>
        <v xml:space="preserve"> </v>
      </c>
      <c r="G134" s="30">
        <f>IF($C$4="", SUMIFS('무신사 메타 광고'!$K:$K, '무신사 메타 광고'!$D:$D, $B134), SUMIFS('무신사 메타 광고'!$K:$K,'무신사 메타 광고'!$I:$I,$C$4,'무신사 메타 광고'!D:D,$B134))</f>
        <v>0</v>
      </c>
      <c r="H134" s="30">
        <f>IF($C$4="", SUMIFS('무신사 메타 광고'!$Q:$Q, '무신사 메타 광고'!$D:$D, $B134), SUMIFS('무신사 메타 광고'!$Q:$Q,'무신사 메타 광고'!$I:$I,$C$4,'무신사 메타 광고'!D:D,$B134))</f>
        <v>0</v>
      </c>
      <c r="I134" s="30">
        <f>IF($C$4="", SUMIFS('무신사 메타 광고'!$U:$U, '무신사 메타 광고'!$D:$D, $B134), SUMIFS('무신사 메타 광고'!$U:$U,'무신사 메타 광고'!$I:$I,$C$4,'무신사 메타 광고'!D:D,$B134))</f>
        <v>0</v>
      </c>
      <c r="J134" s="11">
        <f t="shared" si="1"/>
        <v>0</v>
      </c>
      <c r="K134" s="11">
        <f t="shared" si="2"/>
        <v>0</v>
      </c>
      <c r="L134" s="12" t="str">
        <f t="shared" si="8"/>
        <v xml:space="preserve"> </v>
      </c>
      <c r="N134" s="10">
        <f>IF($C$4="", SUMIFS('무신사 메타 광고'!$X:$X, '무신사 메타 광고'!$D:$D, $B134),SUMIFS('무신사 메타 광고'!$X:$X,'무신사 메타 광고'!I:I,$C$4,'무신사 메타 광고'!D:D,$B134))</f>
        <v>0</v>
      </c>
      <c r="O134" s="11">
        <f t="shared" si="3"/>
        <v>0</v>
      </c>
      <c r="R134" s="13"/>
      <c r="S134" s="31">
        <f>IF($S$4="", SUMIFS('무신사 메타 광고'!$L:$L, '무신사 메타 광고'!$C:$C, $R134),SUMIFS('무신사 메타 광고'!$L:$L,'무신사 메타 광고'!$I:$I,$S$4,'무신사 메타 광고'!$C:$C,$R134))</f>
        <v>0</v>
      </c>
      <c r="T134" s="31">
        <f>IF($S$4="", SUMIFS('무신사 메타 광고'!$V:$V, '무신사 메타 광고'!$C:$C, $R134),SUMIFS('무신사 메타 광고'!$V:$V,'무신사 메타 광고'!$I:$I,$S$4,'무신사 메타 광고'!$C:$C,$R134))</f>
        <v>0</v>
      </c>
      <c r="U134" s="11">
        <f t="shared" si="4"/>
        <v>0</v>
      </c>
      <c r="V134" s="12" t="str">
        <f t="shared" si="9"/>
        <v xml:space="preserve"> </v>
      </c>
      <c r="W134" s="32">
        <f>IF($S$4="", SUMIFS('무신사 메타 광고'!$K:$K, '무신사 메타 광고'!$C:$C, $R134),SUMIFS('무신사 메타 광고'!$K:$K,'무신사 메타 광고'!$I:$I,$S$4,'무신사 메타 광고'!$C:$C,$R134))</f>
        <v>0</v>
      </c>
      <c r="X134" s="32">
        <f>IF($S$4="", SUMIFS('무신사 메타 광고'!$N:$N, '무신사 메타 광고'!$C:$C, $R134),SUMIFS('무신사 메타 광고'!$N:$N,'무신사 메타 광고'!$I:$I,$S$4,'무신사 메타 광고'!$C:$C,$R134))</f>
        <v>0</v>
      </c>
      <c r="Y134" s="11">
        <f t="shared" si="5"/>
        <v>0</v>
      </c>
      <c r="Z134" s="12" t="str">
        <f t="shared" si="10"/>
        <v xml:space="preserve"> </v>
      </c>
      <c r="AB134" s="10">
        <f>IF($S$4="", SUMIFS('무신사 메타 광고'!$X:$X, '무신사 메타 광고'!$C:$C, $R134),SUMIFS('무신사 메타 광고'!$X:$X,'무신사 메타 광고'!$I:$I,$S$4,'무신사 메타 광고'!$C:$C,$R134))</f>
        <v>0</v>
      </c>
      <c r="AC134" s="11">
        <f t="shared" si="6"/>
        <v>0</v>
      </c>
    </row>
    <row r="135" spans="2:29">
      <c r="B135" s="9"/>
      <c r="C135" s="29">
        <f>IF($C$4="", SUMIFS('무신사 메타 광고'!$L:$L, '무신사 메타 광고'!$D:$D, $B135), SUMIFS('무신사 메타 광고'!$L:$L, '무신사 메타 광고'!$I:$I, $C$4, '무신사 메타 광고'!$D:$D, $B135))</f>
        <v>0</v>
      </c>
      <c r="D135" s="29">
        <f>IF($C$4="", SUMIFS('무신사 메타 광고'!$V:$V,#REF!, $B135), SUMIFS('무신사 메타 광고'!$V:$V,'무신사 메타 광고'!$I:$I,$C$4,'무신사 메타 광고'!$D:$D,$B135))</f>
        <v>0</v>
      </c>
      <c r="E135" s="11">
        <f t="shared" si="0"/>
        <v>0</v>
      </c>
      <c r="F135" s="12" t="str">
        <f t="shared" si="7"/>
        <v xml:space="preserve"> </v>
      </c>
      <c r="G135" s="30">
        <f>IF($C$4="", SUMIFS('무신사 메타 광고'!$K:$K, '무신사 메타 광고'!$D:$D, $B135), SUMIFS('무신사 메타 광고'!$K:$K,'무신사 메타 광고'!$I:$I,$C$4,'무신사 메타 광고'!D:D,$B135))</f>
        <v>0</v>
      </c>
      <c r="H135" s="30">
        <f>IF($C$4="", SUMIFS('무신사 메타 광고'!$Q:$Q, '무신사 메타 광고'!$D:$D, $B135), SUMIFS('무신사 메타 광고'!$Q:$Q,'무신사 메타 광고'!$I:$I,$C$4,'무신사 메타 광고'!D:D,$B135))</f>
        <v>0</v>
      </c>
      <c r="I135" s="30">
        <f>IF($C$4="", SUMIFS('무신사 메타 광고'!$U:$U, '무신사 메타 광고'!$D:$D, $B135), SUMIFS('무신사 메타 광고'!$U:$U,'무신사 메타 광고'!$I:$I,$C$4,'무신사 메타 광고'!D:D,$B135))</f>
        <v>0</v>
      </c>
      <c r="J135" s="11">
        <f t="shared" si="1"/>
        <v>0</v>
      </c>
      <c r="K135" s="11">
        <f t="shared" si="2"/>
        <v>0</v>
      </c>
      <c r="L135" s="12" t="str">
        <f t="shared" si="8"/>
        <v xml:space="preserve"> </v>
      </c>
      <c r="N135" s="10">
        <f>IF($C$4="", SUMIFS('무신사 메타 광고'!$X:$X, '무신사 메타 광고'!$D:$D, $B135),SUMIFS('무신사 메타 광고'!$X:$X,'무신사 메타 광고'!I:I,$C$4,'무신사 메타 광고'!D:D,$B135))</f>
        <v>0</v>
      </c>
      <c r="O135" s="11">
        <f t="shared" si="3"/>
        <v>0</v>
      </c>
      <c r="R135" s="13"/>
      <c r="S135" s="31">
        <f>IF($S$4="", SUMIFS('무신사 메타 광고'!$L:$L, '무신사 메타 광고'!$C:$C, $R135),SUMIFS('무신사 메타 광고'!$L:$L,'무신사 메타 광고'!$I:$I,$S$4,'무신사 메타 광고'!$C:$C,$R135))</f>
        <v>0</v>
      </c>
      <c r="T135" s="31">
        <f>IF($S$4="", SUMIFS('무신사 메타 광고'!$V:$V, '무신사 메타 광고'!$C:$C, $R135),SUMIFS('무신사 메타 광고'!$V:$V,'무신사 메타 광고'!$I:$I,$S$4,'무신사 메타 광고'!$C:$C,$R135))</f>
        <v>0</v>
      </c>
      <c r="U135" s="11">
        <f t="shared" si="4"/>
        <v>0</v>
      </c>
      <c r="V135" s="12" t="str">
        <f t="shared" si="9"/>
        <v xml:space="preserve"> </v>
      </c>
      <c r="W135" s="32">
        <f>IF($S$4="", SUMIFS('무신사 메타 광고'!$K:$K, '무신사 메타 광고'!$C:$C, $R135),SUMIFS('무신사 메타 광고'!$K:$K,'무신사 메타 광고'!$I:$I,$S$4,'무신사 메타 광고'!$C:$C,$R135))</f>
        <v>0</v>
      </c>
      <c r="X135" s="32">
        <f>IF($S$4="", SUMIFS('무신사 메타 광고'!$N:$N, '무신사 메타 광고'!$C:$C, $R135),SUMIFS('무신사 메타 광고'!$N:$N,'무신사 메타 광고'!$I:$I,$S$4,'무신사 메타 광고'!$C:$C,$R135))</f>
        <v>0</v>
      </c>
      <c r="Y135" s="11">
        <f t="shared" si="5"/>
        <v>0</v>
      </c>
      <c r="Z135" s="12" t="str">
        <f t="shared" si="10"/>
        <v xml:space="preserve"> </v>
      </c>
      <c r="AB135" s="10">
        <f>IF($S$4="", SUMIFS('무신사 메타 광고'!$X:$X, '무신사 메타 광고'!$C:$C, $R135),SUMIFS('무신사 메타 광고'!$X:$X,'무신사 메타 광고'!$I:$I,$S$4,'무신사 메타 광고'!$C:$C,$R135))</f>
        <v>0</v>
      </c>
      <c r="AC135" s="11">
        <f t="shared" si="6"/>
        <v>0</v>
      </c>
    </row>
    <row r="136" spans="2:29">
      <c r="B136" s="9"/>
      <c r="C136" s="29">
        <f>IF($C$4="", SUMIFS('무신사 메타 광고'!$L:$L, '무신사 메타 광고'!$D:$D, $B136), SUMIFS('무신사 메타 광고'!$L:$L, '무신사 메타 광고'!$I:$I, $C$4, '무신사 메타 광고'!$D:$D, $B136))</f>
        <v>0</v>
      </c>
      <c r="D136" s="29">
        <f>IF($C$4="", SUMIFS('무신사 메타 광고'!$V:$V,#REF!, $B136), SUMIFS('무신사 메타 광고'!$V:$V,'무신사 메타 광고'!$I:$I,$C$4,'무신사 메타 광고'!$D:$D,$B136))</f>
        <v>0</v>
      </c>
      <c r="E136" s="11">
        <f t="shared" si="0"/>
        <v>0</v>
      </c>
      <c r="F136" s="12" t="str">
        <f t="shared" si="7"/>
        <v xml:space="preserve"> </v>
      </c>
      <c r="G136" s="30">
        <f>IF($C$4="", SUMIFS('무신사 메타 광고'!$K:$K, '무신사 메타 광고'!$D:$D, $B136), SUMIFS('무신사 메타 광고'!$K:$K,'무신사 메타 광고'!$I:$I,$C$4,'무신사 메타 광고'!D:D,$B136))</f>
        <v>0</v>
      </c>
      <c r="H136" s="30">
        <f>IF($C$4="", SUMIFS('무신사 메타 광고'!$Q:$Q, '무신사 메타 광고'!$D:$D, $B136), SUMIFS('무신사 메타 광고'!$Q:$Q,'무신사 메타 광고'!$I:$I,$C$4,'무신사 메타 광고'!D:D,$B136))</f>
        <v>0</v>
      </c>
      <c r="I136" s="30">
        <f>IF($C$4="", SUMIFS('무신사 메타 광고'!$U:$U, '무신사 메타 광고'!$D:$D, $B136), SUMIFS('무신사 메타 광고'!$U:$U,'무신사 메타 광고'!$I:$I,$C$4,'무신사 메타 광고'!D:D,$B136))</f>
        <v>0</v>
      </c>
      <c r="J136" s="11">
        <f t="shared" si="1"/>
        <v>0</v>
      </c>
      <c r="K136" s="11">
        <f t="shared" si="2"/>
        <v>0</v>
      </c>
      <c r="L136" s="12" t="str">
        <f t="shared" si="8"/>
        <v xml:space="preserve"> </v>
      </c>
      <c r="N136" s="10">
        <f>IF($C$4="", SUMIFS('무신사 메타 광고'!$X:$X, '무신사 메타 광고'!$D:$D, $B136),SUMIFS('무신사 메타 광고'!$X:$X,'무신사 메타 광고'!I:I,$C$4,'무신사 메타 광고'!D:D,$B136))</f>
        <v>0</v>
      </c>
      <c r="O136" s="11">
        <f t="shared" si="3"/>
        <v>0</v>
      </c>
      <c r="R136" s="13"/>
      <c r="S136" s="31">
        <f>IF($S$4="", SUMIFS('무신사 메타 광고'!$L:$L, '무신사 메타 광고'!$C:$C, $R136),SUMIFS('무신사 메타 광고'!$L:$L,'무신사 메타 광고'!$I:$I,$S$4,'무신사 메타 광고'!$C:$C,$R136))</f>
        <v>0</v>
      </c>
      <c r="T136" s="31">
        <f>IF($S$4="", SUMIFS('무신사 메타 광고'!$V:$V, '무신사 메타 광고'!$C:$C, $R136),SUMIFS('무신사 메타 광고'!$V:$V,'무신사 메타 광고'!$I:$I,$S$4,'무신사 메타 광고'!$C:$C,$R136))</f>
        <v>0</v>
      </c>
      <c r="U136" s="11">
        <f t="shared" si="4"/>
        <v>0</v>
      </c>
      <c r="V136" s="12" t="str">
        <f t="shared" si="9"/>
        <v xml:space="preserve"> </v>
      </c>
      <c r="W136" s="32">
        <f>IF($S$4="", SUMIFS('무신사 메타 광고'!$K:$K, '무신사 메타 광고'!$C:$C, $R136),SUMIFS('무신사 메타 광고'!$K:$K,'무신사 메타 광고'!$I:$I,$S$4,'무신사 메타 광고'!$C:$C,$R136))</f>
        <v>0</v>
      </c>
      <c r="X136" s="32">
        <f>IF($S$4="", SUMIFS('무신사 메타 광고'!$N:$N, '무신사 메타 광고'!$C:$C, $R136),SUMIFS('무신사 메타 광고'!$N:$N,'무신사 메타 광고'!$I:$I,$S$4,'무신사 메타 광고'!$C:$C,$R136))</f>
        <v>0</v>
      </c>
      <c r="Y136" s="11">
        <f t="shared" si="5"/>
        <v>0</v>
      </c>
      <c r="Z136" s="12" t="str">
        <f t="shared" si="10"/>
        <v xml:space="preserve"> </v>
      </c>
      <c r="AB136" s="10">
        <f>IF($S$4="", SUMIFS('무신사 메타 광고'!$X:$X, '무신사 메타 광고'!$C:$C, $R136),SUMIFS('무신사 메타 광고'!$X:$X,'무신사 메타 광고'!$I:$I,$S$4,'무신사 메타 광고'!$C:$C,$R136))</f>
        <v>0</v>
      </c>
      <c r="AC136" s="11">
        <f t="shared" si="6"/>
        <v>0</v>
      </c>
    </row>
    <row r="137" spans="2:29">
      <c r="B137" s="9"/>
      <c r="C137" s="29">
        <f>IF($C$4="", SUMIFS('무신사 메타 광고'!$L:$L, '무신사 메타 광고'!$D:$D, $B137), SUMIFS('무신사 메타 광고'!$L:$L, '무신사 메타 광고'!$I:$I, $C$4, '무신사 메타 광고'!$D:$D, $B137))</f>
        <v>0</v>
      </c>
      <c r="D137" s="29">
        <f>IF($C$4="", SUMIFS('무신사 메타 광고'!$V:$V,#REF!, $B137), SUMIFS('무신사 메타 광고'!$V:$V,'무신사 메타 광고'!$I:$I,$C$4,'무신사 메타 광고'!$D:$D,$B137))</f>
        <v>0</v>
      </c>
      <c r="E137" s="11">
        <f t="shared" si="0"/>
        <v>0</v>
      </c>
      <c r="F137" s="12" t="str">
        <f t="shared" si="7"/>
        <v xml:space="preserve"> </v>
      </c>
      <c r="G137" s="30">
        <f>IF($C$4="", SUMIFS('무신사 메타 광고'!$K:$K, '무신사 메타 광고'!$D:$D, $B137), SUMIFS('무신사 메타 광고'!$K:$K,'무신사 메타 광고'!$I:$I,$C$4,'무신사 메타 광고'!D:D,$B137))</f>
        <v>0</v>
      </c>
      <c r="H137" s="30">
        <f>IF($C$4="", SUMIFS('무신사 메타 광고'!$Q:$Q, '무신사 메타 광고'!$D:$D, $B137), SUMIFS('무신사 메타 광고'!$Q:$Q,'무신사 메타 광고'!$I:$I,$C$4,'무신사 메타 광고'!D:D,$B137))</f>
        <v>0</v>
      </c>
      <c r="I137" s="30">
        <f>IF($C$4="", SUMIFS('무신사 메타 광고'!$U:$U, '무신사 메타 광고'!$D:$D, $B137), SUMIFS('무신사 메타 광고'!$U:$U,'무신사 메타 광고'!$I:$I,$C$4,'무신사 메타 광고'!D:D,$B137))</f>
        <v>0</v>
      </c>
      <c r="J137" s="11">
        <f t="shared" si="1"/>
        <v>0</v>
      </c>
      <c r="K137" s="11">
        <f t="shared" si="2"/>
        <v>0</v>
      </c>
      <c r="L137" s="12" t="str">
        <f t="shared" si="8"/>
        <v xml:space="preserve"> </v>
      </c>
      <c r="N137" s="10">
        <f>IF($C$4="", SUMIFS('무신사 메타 광고'!$X:$X, '무신사 메타 광고'!$D:$D, $B137),SUMIFS('무신사 메타 광고'!$X:$X,'무신사 메타 광고'!I:I,$C$4,'무신사 메타 광고'!D:D,$B137))</f>
        <v>0</v>
      </c>
      <c r="O137" s="11">
        <f t="shared" si="3"/>
        <v>0</v>
      </c>
      <c r="R137" s="13"/>
      <c r="S137" s="31">
        <f>IF($S$4="", SUMIFS('무신사 메타 광고'!$L:$L, '무신사 메타 광고'!$C:$C, $R137),SUMIFS('무신사 메타 광고'!$L:$L,'무신사 메타 광고'!$I:$I,$S$4,'무신사 메타 광고'!$C:$C,$R137))</f>
        <v>0</v>
      </c>
      <c r="T137" s="31">
        <f>IF($S$4="", SUMIFS('무신사 메타 광고'!$V:$V, '무신사 메타 광고'!$C:$C, $R137),SUMIFS('무신사 메타 광고'!$V:$V,'무신사 메타 광고'!$I:$I,$S$4,'무신사 메타 광고'!$C:$C,$R137))</f>
        <v>0</v>
      </c>
      <c r="U137" s="11">
        <f t="shared" si="4"/>
        <v>0</v>
      </c>
      <c r="V137" s="12" t="str">
        <f t="shared" si="9"/>
        <v xml:space="preserve"> </v>
      </c>
      <c r="W137" s="32">
        <f>IF($S$4="", SUMIFS('무신사 메타 광고'!$K:$K, '무신사 메타 광고'!$C:$C, $R137),SUMIFS('무신사 메타 광고'!$K:$K,'무신사 메타 광고'!$I:$I,$S$4,'무신사 메타 광고'!$C:$C,$R137))</f>
        <v>0</v>
      </c>
      <c r="X137" s="32">
        <f>IF($S$4="", SUMIFS('무신사 메타 광고'!$N:$N, '무신사 메타 광고'!$C:$C, $R137),SUMIFS('무신사 메타 광고'!$N:$N,'무신사 메타 광고'!$I:$I,$S$4,'무신사 메타 광고'!$C:$C,$R137))</f>
        <v>0</v>
      </c>
      <c r="Y137" s="11">
        <f t="shared" si="5"/>
        <v>0</v>
      </c>
      <c r="Z137" s="12" t="str">
        <f t="shared" si="10"/>
        <v xml:space="preserve"> </v>
      </c>
      <c r="AB137" s="10">
        <f>IF($S$4="", SUMIFS('무신사 메타 광고'!$X:$X, '무신사 메타 광고'!$C:$C, $R137),SUMIFS('무신사 메타 광고'!$X:$X,'무신사 메타 광고'!$I:$I,$S$4,'무신사 메타 광고'!$C:$C,$R137))</f>
        <v>0</v>
      </c>
      <c r="AC137" s="11">
        <f t="shared" si="6"/>
        <v>0</v>
      </c>
    </row>
    <row r="138" spans="2:29">
      <c r="B138" s="9"/>
      <c r="C138" s="29">
        <f>IF($C$4="", SUMIFS('무신사 메타 광고'!$L:$L, '무신사 메타 광고'!$D:$D, $B138), SUMIFS('무신사 메타 광고'!$L:$L, '무신사 메타 광고'!$I:$I, $C$4, '무신사 메타 광고'!$D:$D, $B138))</f>
        <v>0</v>
      </c>
      <c r="D138" s="29">
        <f>IF($C$4="", SUMIFS('무신사 메타 광고'!$V:$V,#REF!, $B138), SUMIFS('무신사 메타 광고'!$V:$V,'무신사 메타 광고'!$I:$I,$C$4,'무신사 메타 광고'!$D:$D,$B138))</f>
        <v>0</v>
      </c>
      <c r="E138" s="11">
        <f t="shared" si="0"/>
        <v>0</v>
      </c>
      <c r="F138" s="12" t="str">
        <f t="shared" si="7"/>
        <v xml:space="preserve"> </v>
      </c>
      <c r="G138" s="30">
        <f>IF($C$4="", SUMIFS('무신사 메타 광고'!$K:$K, '무신사 메타 광고'!$D:$D, $B138), SUMIFS('무신사 메타 광고'!$K:$K,'무신사 메타 광고'!$I:$I,$C$4,'무신사 메타 광고'!D:D,$B138))</f>
        <v>0</v>
      </c>
      <c r="H138" s="30">
        <f>IF($C$4="", SUMIFS('무신사 메타 광고'!$Q:$Q, '무신사 메타 광고'!$D:$D, $B138), SUMIFS('무신사 메타 광고'!$Q:$Q,'무신사 메타 광고'!$I:$I,$C$4,'무신사 메타 광고'!D:D,$B138))</f>
        <v>0</v>
      </c>
      <c r="I138" s="30">
        <f>IF($C$4="", SUMIFS('무신사 메타 광고'!$U:$U, '무신사 메타 광고'!$D:$D, $B138), SUMIFS('무신사 메타 광고'!$U:$U,'무신사 메타 광고'!$I:$I,$C$4,'무신사 메타 광고'!D:D,$B138))</f>
        <v>0</v>
      </c>
      <c r="J138" s="11">
        <f t="shared" si="1"/>
        <v>0</v>
      </c>
      <c r="K138" s="11">
        <f t="shared" si="2"/>
        <v>0</v>
      </c>
      <c r="L138" s="12" t="str">
        <f t="shared" si="8"/>
        <v xml:space="preserve"> </v>
      </c>
      <c r="N138" s="10">
        <f>IF($C$4="", SUMIFS('무신사 메타 광고'!$X:$X, '무신사 메타 광고'!$D:$D, $B138),SUMIFS('무신사 메타 광고'!$X:$X,'무신사 메타 광고'!I:I,$C$4,'무신사 메타 광고'!D:D,$B138))</f>
        <v>0</v>
      </c>
      <c r="O138" s="11">
        <f t="shared" si="3"/>
        <v>0</v>
      </c>
      <c r="R138" s="13"/>
      <c r="S138" s="31">
        <f>IF($S$4="", SUMIFS('무신사 메타 광고'!$L:$L, '무신사 메타 광고'!$C:$C, $R138),SUMIFS('무신사 메타 광고'!$L:$L,'무신사 메타 광고'!$I:$I,$S$4,'무신사 메타 광고'!$C:$C,$R138))</f>
        <v>0</v>
      </c>
      <c r="T138" s="31">
        <f>IF($S$4="", SUMIFS('무신사 메타 광고'!$V:$V, '무신사 메타 광고'!$C:$C, $R138),SUMIFS('무신사 메타 광고'!$V:$V,'무신사 메타 광고'!$I:$I,$S$4,'무신사 메타 광고'!$C:$C,$R138))</f>
        <v>0</v>
      </c>
      <c r="U138" s="11">
        <f t="shared" si="4"/>
        <v>0</v>
      </c>
      <c r="V138" s="12" t="str">
        <f t="shared" si="9"/>
        <v xml:space="preserve"> </v>
      </c>
      <c r="W138" s="32">
        <f>IF($S$4="", SUMIFS('무신사 메타 광고'!$K:$K, '무신사 메타 광고'!$C:$C, $R138),SUMIFS('무신사 메타 광고'!$K:$K,'무신사 메타 광고'!$I:$I,$S$4,'무신사 메타 광고'!$C:$C,$R138))</f>
        <v>0</v>
      </c>
      <c r="X138" s="32">
        <f>IF($S$4="", SUMIFS('무신사 메타 광고'!$N:$N, '무신사 메타 광고'!$C:$C, $R138),SUMIFS('무신사 메타 광고'!$N:$N,'무신사 메타 광고'!$I:$I,$S$4,'무신사 메타 광고'!$C:$C,$R138))</f>
        <v>0</v>
      </c>
      <c r="Y138" s="11">
        <f t="shared" si="5"/>
        <v>0</v>
      </c>
      <c r="Z138" s="12" t="str">
        <f t="shared" si="10"/>
        <v xml:space="preserve"> </v>
      </c>
      <c r="AB138" s="10">
        <f>IF($S$4="", SUMIFS('무신사 메타 광고'!$X:$X, '무신사 메타 광고'!$C:$C, $R138),SUMIFS('무신사 메타 광고'!$X:$X,'무신사 메타 광고'!$I:$I,$S$4,'무신사 메타 광고'!$C:$C,$R138))</f>
        <v>0</v>
      </c>
      <c r="AC138" s="11">
        <f t="shared" si="6"/>
        <v>0</v>
      </c>
    </row>
    <row r="139" spans="2:29">
      <c r="B139" s="9"/>
      <c r="C139" s="29">
        <f>IF($C$4="", SUMIFS('무신사 메타 광고'!$L:$L, '무신사 메타 광고'!$D:$D, $B139), SUMIFS('무신사 메타 광고'!$L:$L, '무신사 메타 광고'!$I:$I, $C$4, '무신사 메타 광고'!$D:$D, $B139))</f>
        <v>0</v>
      </c>
      <c r="D139" s="29">
        <f>IF($C$4="", SUMIFS('무신사 메타 광고'!$V:$V,#REF!, $B139), SUMIFS('무신사 메타 광고'!$V:$V,'무신사 메타 광고'!$I:$I,$C$4,'무신사 메타 광고'!$D:$D,$B139))</f>
        <v>0</v>
      </c>
      <c r="E139" s="11">
        <f t="shared" si="0"/>
        <v>0</v>
      </c>
      <c r="F139" s="12" t="str">
        <f t="shared" si="7"/>
        <v xml:space="preserve"> </v>
      </c>
      <c r="G139" s="30">
        <f>IF($C$4="", SUMIFS('무신사 메타 광고'!$K:$K, '무신사 메타 광고'!$D:$D, $B139), SUMIFS('무신사 메타 광고'!$K:$K,'무신사 메타 광고'!$I:$I,$C$4,'무신사 메타 광고'!D:D,$B139))</f>
        <v>0</v>
      </c>
      <c r="H139" s="30">
        <f>IF($C$4="", SUMIFS('무신사 메타 광고'!$Q:$Q, '무신사 메타 광고'!$D:$D, $B139), SUMIFS('무신사 메타 광고'!$Q:$Q,'무신사 메타 광고'!$I:$I,$C$4,'무신사 메타 광고'!D:D,$B139))</f>
        <v>0</v>
      </c>
      <c r="I139" s="30">
        <f>IF($C$4="", SUMIFS('무신사 메타 광고'!$U:$U, '무신사 메타 광고'!$D:$D, $B139), SUMIFS('무신사 메타 광고'!$U:$U,'무신사 메타 광고'!$I:$I,$C$4,'무신사 메타 광고'!D:D,$B139))</f>
        <v>0</v>
      </c>
      <c r="J139" s="11">
        <f t="shared" si="1"/>
        <v>0</v>
      </c>
      <c r="K139" s="11">
        <f t="shared" si="2"/>
        <v>0</v>
      </c>
      <c r="L139" s="12" t="str">
        <f t="shared" si="8"/>
        <v xml:space="preserve"> </v>
      </c>
      <c r="N139" s="10">
        <f>IF($C$4="", SUMIFS('무신사 메타 광고'!$X:$X, '무신사 메타 광고'!$D:$D, $B139),SUMIFS('무신사 메타 광고'!$X:$X,'무신사 메타 광고'!I:I,$C$4,'무신사 메타 광고'!D:D,$B139))</f>
        <v>0</v>
      </c>
      <c r="O139" s="11">
        <f t="shared" si="3"/>
        <v>0</v>
      </c>
      <c r="R139" s="13"/>
      <c r="S139" s="31">
        <f>IF($S$4="", SUMIFS('무신사 메타 광고'!$L:$L, '무신사 메타 광고'!$C:$C, $R139),SUMIFS('무신사 메타 광고'!$L:$L,'무신사 메타 광고'!$I:$I,$S$4,'무신사 메타 광고'!$C:$C,$R139))</f>
        <v>0</v>
      </c>
      <c r="T139" s="31">
        <f>IF($S$4="", SUMIFS('무신사 메타 광고'!$V:$V, '무신사 메타 광고'!$C:$C, $R139),SUMIFS('무신사 메타 광고'!$V:$V,'무신사 메타 광고'!$I:$I,$S$4,'무신사 메타 광고'!$C:$C,$R139))</f>
        <v>0</v>
      </c>
      <c r="U139" s="11">
        <f t="shared" si="4"/>
        <v>0</v>
      </c>
      <c r="V139" s="12" t="str">
        <f t="shared" si="9"/>
        <v xml:space="preserve"> </v>
      </c>
      <c r="W139" s="32">
        <f>IF($S$4="", SUMIFS('무신사 메타 광고'!$K:$K, '무신사 메타 광고'!$C:$C, $R139),SUMIFS('무신사 메타 광고'!$K:$K,'무신사 메타 광고'!$I:$I,$S$4,'무신사 메타 광고'!$C:$C,$R139))</f>
        <v>0</v>
      </c>
      <c r="X139" s="32">
        <f>IF($S$4="", SUMIFS('무신사 메타 광고'!$N:$N, '무신사 메타 광고'!$C:$C, $R139),SUMIFS('무신사 메타 광고'!$N:$N,'무신사 메타 광고'!$I:$I,$S$4,'무신사 메타 광고'!$C:$C,$R139))</f>
        <v>0</v>
      </c>
      <c r="Y139" s="11">
        <f t="shared" si="5"/>
        <v>0</v>
      </c>
      <c r="Z139" s="12" t="str">
        <f t="shared" si="10"/>
        <v xml:space="preserve"> </v>
      </c>
      <c r="AB139" s="10">
        <f>IF($S$4="", SUMIFS('무신사 메타 광고'!$X:$X, '무신사 메타 광고'!$C:$C, $R139),SUMIFS('무신사 메타 광고'!$X:$X,'무신사 메타 광고'!$I:$I,$S$4,'무신사 메타 광고'!$C:$C,$R139))</f>
        <v>0</v>
      </c>
      <c r="AC139" s="11">
        <f t="shared" si="6"/>
        <v>0</v>
      </c>
    </row>
    <row r="140" spans="2:29">
      <c r="B140" s="9"/>
      <c r="C140" s="29">
        <f>IF($C$4="", SUMIFS('무신사 메타 광고'!$L:$L, '무신사 메타 광고'!$D:$D, $B140), SUMIFS('무신사 메타 광고'!$L:$L, '무신사 메타 광고'!$I:$I, $C$4, '무신사 메타 광고'!$D:$D, $B140))</f>
        <v>0</v>
      </c>
      <c r="D140" s="29">
        <f>IF($C$4="", SUMIFS('무신사 메타 광고'!$V:$V,#REF!, $B140), SUMIFS('무신사 메타 광고'!$V:$V,'무신사 메타 광고'!$I:$I,$C$4,'무신사 메타 광고'!$D:$D,$B140))</f>
        <v>0</v>
      </c>
      <c r="E140" s="11">
        <f t="shared" si="0"/>
        <v>0</v>
      </c>
      <c r="F140" s="12" t="str">
        <f t="shared" si="7"/>
        <v xml:space="preserve"> </v>
      </c>
      <c r="G140" s="30">
        <f>IF($C$4="", SUMIFS('무신사 메타 광고'!$K:$K, '무신사 메타 광고'!$D:$D, $B140), SUMIFS('무신사 메타 광고'!$K:$K,'무신사 메타 광고'!$I:$I,$C$4,'무신사 메타 광고'!D:D,$B140))</f>
        <v>0</v>
      </c>
      <c r="H140" s="30">
        <f>IF($C$4="", SUMIFS('무신사 메타 광고'!$Q:$Q, '무신사 메타 광고'!$D:$D, $B140), SUMIFS('무신사 메타 광고'!$Q:$Q,'무신사 메타 광고'!$I:$I,$C$4,'무신사 메타 광고'!D:D,$B140))</f>
        <v>0</v>
      </c>
      <c r="I140" s="30">
        <f>IF($C$4="", SUMIFS('무신사 메타 광고'!$U:$U, '무신사 메타 광고'!$D:$D, $B140), SUMIFS('무신사 메타 광고'!$U:$U,'무신사 메타 광고'!$I:$I,$C$4,'무신사 메타 광고'!D:D,$B140))</f>
        <v>0</v>
      </c>
      <c r="J140" s="11">
        <f t="shared" si="1"/>
        <v>0</v>
      </c>
      <c r="K140" s="11">
        <f t="shared" si="2"/>
        <v>0</v>
      </c>
      <c r="L140" s="12" t="str">
        <f t="shared" si="8"/>
        <v xml:space="preserve"> </v>
      </c>
      <c r="N140" s="10">
        <f>IF($C$4="", SUMIFS('무신사 메타 광고'!$X:$X, '무신사 메타 광고'!$D:$D, $B140),SUMIFS('무신사 메타 광고'!$X:$X,'무신사 메타 광고'!I:I,$C$4,'무신사 메타 광고'!D:D,$B140))</f>
        <v>0</v>
      </c>
      <c r="O140" s="11">
        <f t="shared" si="3"/>
        <v>0</v>
      </c>
      <c r="R140" s="13"/>
      <c r="S140" s="31">
        <f>IF($S$4="", SUMIFS('무신사 메타 광고'!$L:$L, '무신사 메타 광고'!$C:$C, $R140),SUMIFS('무신사 메타 광고'!$L:$L,'무신사 메타 광고'!$I:$I,$S$4,'무신사 메타 광고'!$C:$C,$R140))</f>
        <v>0</v>
      </c>
      <c r="T140" s="31">
        <f>IF($S$4="", SUMIFS('무신사 메타 광고'!$V:$V, '무신사 메타 광고'!$C:$C, $R140),SUMIFS('무신사 메타 광고'!$V:$V,'무신사 메타 광고'!$I:$I,$S$4,'무신사 메타 광고'!$C:$C,$R140))</f>
        <v>0</v>
      </c>
      <c r="U140" s="11">
        <f t="shared" si="4"/>
        <v>0</v>
      </c>
      <c r="V140" s="12" t="str">
        <f t="shared" si="9"/>
        <v xml:space="preserve"> </v>
      </c>
      <c r="W140" s="32">
        <f>IF($S$4="", SUMIFS('무신사 메타 광고'!$K:$K, '무신사 메타 광고'!$C:$C, $R140),SUMIFS('무신사 메타 광고'!$K:$K,'무신사 메타 광고'!$I:$I,$S$4,'무신사 메타 광고'!$C:$C,$R140))</f>
        <v>0</v>
      </c>
      <c r="X140" s="32">
        <f>IF($S$4="", SUMIFS('무신사 메타 광고'!$N:$N, '무신사 메타 광고'!$C:$C, $R140),SUMIFS('무신사 메타 광고'!$N:$N,'무신사 메타 광고'!$I:$I,$S$4,'무신사 메타 광고'!$C:$C,$R140))</f>
        <v>0</v>
      </c>
      <c r="Y140" s="11">
        <f t="shared" si="5"/>
        <v>0</v>
      </c>
      <c r="Z140" s="12" t="str">
        <f t="shared" si="10"/>
        <v xml:space="preserve"> </v>
      </c>
      <c r="AB140" s="10">
        <f>IF($S$4="", SUMIFS('무신사 메타 광고'!$X:$X, '무신사 메타 광고'!$C:$C, $R140),SUMIFS('무신사 메타 광고'!$X:$X,'무신사 메타 광고'!$I:$I,$S$4,'무신사 메타 광고'!$C:$C,$R140))</f>
        <v>0</v>
      </c>
      <c r="AC140" s="11">
        <f t="shared" si="6"/>
        <v>0</v>
      </c>
    </row>
    <row r="141" spans="2:29">
      <c r="B141" s="9"/>
      <c r="C141" s="29">
        <f>IF($C$4="", SUMIFS('무신사 메타 광고'!$L:$L, '무신사 메타 광고'!$D:$D, $B141), SUMIFS('무신사 메타 광고'!$L:$L, '무신사 메타 광고'!$I:$I, $C$4, '무신사 메타 광고'!$D:$D, $B141))</f>
        <v>0</v>
      </c>
      <c r="D141" s="29">
        <f>IF($C$4="", SUMIFS('무신사 메타 광고'!$V:$V,#REF!, $B141), SUMIFS('무신사 메타 광고'!$V:$V,'무신사 메타 광고'!$I:$I,$C$4,'무신사 메타 광고'!$D:$D,$B141))</f>
        <v>0</v>
      </c>
      <c r="E141" s="11">
        <f t="shared" si="0"/>
        <v>0</v>
      </c>
      <c r="F141" s="12" t="str">
        <f t="shared" si="7"/>
        <v xml:space="preserve"> </v>
      </c>
      <c r="G141" s="30">
        <f>IF($C$4="", SUMIFS('무신사 메타 광고'!$K:$K, '무신사 메타 광고'!$D:$D, $B141), SUMIFS('무신사 메타 광고'!$K:$K,'무신사 메타 광고'!$I:$I,$C$4,'무신사 메타 광고'!D:D,$B141))</f>
        <v>0</v>
      </c>
      <c r="H141" s="30">
        <f>IF($C$4="", SUMIFS('무신사 메타 광고'!$Q:$Q, '무신사 메타 광고'!$D:$D, $B141), SUMIFS('무신사 메타 광고'!$Q:$Q,'무신사 메타 광고'!$I:$I,$C$4,'무신사 메타 광고'!D:D,$B141))</f>
        <v>0</v>
      </c>
      <c r="I141" s="30">
        <f>IF($C$4="", SUMIFS('무신사 메타 광고'!$U:$U, '무신사 메타 광고'!$D:$D, $B141), SUMIFS('무신사 메타 광고'!$U:$U,'무신사 메타 광고'!$I:$I,$C$4,'무신사 메타 광고'!D:D,$B141))</f>
        <v>0</v>
      </c>
      <c r="J141" s="11">
        <f t="shared" si="1"/>
        <v>0</v>
      </c>
      <c r="K141" s="11">
        <f t="shared" si="2"/>
        <v>0</v>
      </c>
      <c r="L141" s="12" t="str">
        <f t="shared" si="8"/>
        <v xml:space="preserve"> </v>
      </c>
      <c r="N141" s="10">
        <f>IF($C$4="", SUMIFS('무신사 메타 광고'!$X:$X, '무신사 메타 광고'!$D:$D, $B141),SUMIFS('무신사 메타 광고'!$X:$X,'무신사 메타 광고'!I:I,$C$4,'무신사 메타 광고'!D:D,$B141))</f>
        <v>0</v>
      </c>
      <c r="O141" s="11">
        <f t="shared" si="3"/>
        <v>0</v>
      </c>
      <c r="R141" s="13"/>
      <c r="S141" s="31">
        <f>IF($S$4="", SUMIFS('무신사 메타 광고'!$L:$L, '무신사 메타 광고'!$C:$C, $R141),SUMIFS('무신사 메타 광고'!$L:$L,'무신사 메타 광고'!$I:$I,$S$4,'무신사 메타 광고'!$C:$C,$R141))</f>
        <v>0</v>
      </c>
      <c r="T141" s="31">
        <f>IF($S$4="", SUMIFS('무신사 메타 광고'!$V:$V, '무신사 메타 광고'!$C:$C, $R141),SUMIFS('무신사 메타 광고'!$V:$V,'무신사 메타 광고'!$I:$I,$S$4,'무신사 메타 광고'!$C:$C,$R141))</f>
        <v>0</v>
      </c>
      <c r="U141" s="11">
        <f t="shared" si="4"/>
        <v>0</v>
      </c>
      <c r="V141" s="12" t="str">
        <f t="shared" si="9"/>
        <v xml:space="preserve"> </v>
      </c>
      <c r="W141" s="32">
        <f>IF($S$4="", SUMIFS('무신사 메타 광고'!$K:$K, '무신사 메타 광고'!$C:$C, $R141),SUMIFS('무신사 메타 광고'!$K:$K,'무신사 메타 광고'!$I:$I,$S$4,'무신사 메타 광고'!$C:$C,$R141))</f>
        <v>0</v>
      </c>
      <c r="X141" s="32">
        <f>IF($S$4="", SUMIFS('무신사 메타 광고'!$N:$N, '무신사 메타 광고'!$C:$C, $R141),SUMIFS('무신사 메타 광고'!$N:$N,'무신사 메타 광고'!$I:$I,$S$4,'무신사 메타 광고'!$C:$C,$R141))</f>
        <v>0</v>
      </c>
      <c r="Y141" s="11">
        <f t="shared" si="5"/>
        <v>0</v>
      </c>
      <c r="Z141" s="12" t="str">
        <f t="shared" si="10"/>
        <v xml:space="preserve"> </v>
      </c>
      <c r="AB141" s="10">
        <f>IF($S$4="", SUMIFS('무신사 메타 광고'!$X:$X, '무신사 메타 광고'!$C:$C, $R141),SUMIFS('무신사 메타 광고'!$X:$X,'무신사 메타 광고'!$I:$I,$S$4,'무신사 메타 광고'!$C:$C,$R141))</f>
        <v>0</v>
      </c>
      <c r="AC141" s="11">
        <f t="shared" si="6"/>
        <v>0</v>
      </c>
    </row>
    <row r="142" spans="2:29">
      <c r="B142" s="9"/>
      <c r="C142" s="29">
        <f>IF($C$4="", SUMIFS('무신사 메타 광고'!$L:$L, '무신사 메타 광고'!$D:$D, $B142), SUMIFS('무신사 메타 광고'!$L:$L, '무신사 메타 광고'!$I:$I, $C$4, '무신사 메타 광고'!$D:$D, $B142))</f>
        <v>0</v>
      </c>
      <c r="D142" s="29">
        <f>IF($C$4="", SUMIFS('무신사 메타 광고'!$V:$V,#REF!, $B142), SUMIFS('무신사 메타 광고'!$V:$V,'무신사 메타 광고'!$I:$I,$C$4,'무신사 메타 광고'!$D:$D,$B142))</f>
        <v>0</v>
      </c>
      <c r="E142" s="11">
        <f t="shared" si="0"/>
        <v>0</v>
      </c>
      <c r="F142" s="12" t="str">
        <f t="shared" si="7"/>
        <v xml:space="preserve"> </v>
      </c>
      <c r="G142" s="30">
        <f>IF($C$4="", SUMIFS('무신사 메타 광고'!$K:$K, '무신사 메타 광고'!$D:$D, $B142), SUMIFS('무신사 메타 광고'!$K:$K,'무신사 메타 광고'!$I:$I,$C$4,'무신사 메타 광고'!D:D,$B142))</f>
        <v>0</v>
      </c>
      <c r="H142" s="30">
        <f>IF($C$4="", SUMIFS('무신사 메타 광고'!$Q:$Q, '무신사 메타 광고'!$D:$D, $B142), SUMIFS('무신사 메타 광고'!$Q:$Q,'무신사 메타 광고'!$I:$I,$C$4,'무신사 메타 광고'!D:D,$B142))</f>
        <v>0</v>
      </c>
      <c r="I142" s="30">
        <f>IF($C$4="", SUMIFS('무신사 메타 광고'!$U:$U, '무신사 메타 광고'!$D:$D, $B142), SUMIFS('무신사 메타 광고'!$U:$U,'무신사 메타 광고'!$I:$I,$C$4,'무신사 메타 광고'!D:D,$B142))</f>
        <v>0</v>
      </c>
      <c r="J142" s="11">
        <f t="shared" si="1"/>
        <v>0</v>
      </c>
      <c r="K142" s="11">
        <f t="shared" si="2"/>
        <v>0</v>
      </c>
      <c r="L142" s="12" t="str">
        <f t="shared" si="8"/>
        <v xml:space="preserve"> </v>
      </c>
      <c r="N142" s="10">
        <f>IF($C$4="", SUMIFS('무신사 메타 광고'!$X:$X, '무신사 메타 광고'!$D:$D, $B142),SUMIFS('무신사 메타 광고'!$X:$X,'무신사 메타 광고'!I:I,$C$4,'무신사 메타 광고'!D:D,$B142))</f>
        <v>0</v>
      </c>
      <c r="O142" s="11">
        <f t="shared" si="3"/>
        <v>0</v>
      </c>
      <c r="R142" s="13"/>
      <c r="S142" s="31">
        <f>IF($S$4="", SUMIFS('무신사 메타 광고'!$L:$L, '무신사 메타 광고'!$C:$C, $R142),SUMIFS('무신사 메타 광고'!$L:$L,'무신사 메타 광고'!$I:$I,$S$4,'무신사 메타 광고'!$C:$C,$R142))</f>
        <v>0</v>
      </c>
      <c r="T142" s="31">
        <f>IF($S$4="", SUMIFS('무신사 메타 광고'!$V:$V, '무신사 메타 광고'!$C:$C, $R142),SUMIFS('무신사 메타 광고'!$V:$V,'무신사 메타 광고'!$I:$I,$S$4,'무신사 메타 광고'!$C:$C,$R142))</f>
        <v>0</v>
      </c>
      <c r="U142" s="11">
        <f t="shared" si="4"/>
        <v>0</v>
      </c>
      <c r="V142" s="12" t="str">
        <f t="shared" si="9"/>
        <v xml:space="preserve"> </v>
      </c>
      <c r="W142" s="32">
        <f>IF($S$4="", SUMIFS('무신사 메타 광고'!$K:$K, '무신사 메타 광고'!$C:$C, $R142),SUMIFS('무신사 메타 광고'!$K:$K,'무신사 메타 광고'!$I:$I,$S$4,'무신사 메타 광고'!$C:$C,$R142))</f>
        <v>0</v>
      </c>
      <c r="X142" s="32">
        <f>IF($S$4="", SUMIFS('무신사 메타 광고'!$N:$N, '무신사 메타 광고'!$C:$C, $R142),SUMIFS('무신사 메타 광고'!$N:$N,'무신사 메타 광고'!$I:$I,$S$4,'무신사 메타 광고'!$C:$C,$R142))</f>
        <v>0</v>
      </c>
      <c r="Y142" s="11">
        <f t="shared" si="5"/>
        <v>0</v>
      </c>
      <c r="Z142" s="12" t="str">
        <f t="shared" si="10"/>
        <v xml:space="preserve"> </v>
      </c>
      <c r="AB142" s="10">
        <f>IF($S$4="", SUMIFS('무신사 메타 광고'!$X:$X, '무신사 메타 광고'!$C:$C, $R142),SUMIFS('무신사 메타 광고'!$X:$X,'무신사 메타 광고'!$I:$I,$S$4,'무신사 메타 광고'!$C:$C,$R142))</f>
        <v>0</v>
      </c>
      <c r="AC142" s="11">
        <f t="shared" si="6"/>
        <v>0</v>
      </c>
    </row>
    <row r="143" spans="2:29">
      <c r="B143" s="9"/>
      <c r="C143" s="29">
        <f>IF($C$4="", SUMIFS('무신사 메타 광고'!$L:$L, '무신사 메타 광고'!$D:$D, $B143), SUMIFS('무신사 메타 광고'!$L:$L, '무신사 메타 광고'!$I:$I, $C$4, '무신사 메타 광고'!$D:$D, $B143))</f>
        <v>0</v>
      </c>
      <c r="D143" s="29">
        <f>IF($C$4="", SUMIFS('무신사 메타 광고'!$V:$V,#REF!, $B143), SUMIFS('무신사 메타 광고'!$V:$V,'무신사 메타 광고'!$I:$I,$C$4,'무신사 메타 광고'!$D:$D,$B143))</f>
        <v>0</v>
      </c>
      <c r="E143" s="11">
        <f t="shared" si="0"/>
        <v>0</v>
      </c>
      <c r="F143" s="12" t="str">
        <f t="shared" si="7"/>
        <v xml:space="preserve"> </v>
      </c>
      <c r="G143" s="30">
        <f>IF($C$4="", SUMIFS('무신사 메타 광고'!$K:$K, '무신사 메타 광고'!$D:$D, $B143), SUMIFS('무신사 메타 광고'!$K:$K,'무신사 메타 광고'!$I:$I,$C$4,'무신사 메타 광고'!D:D,$B143))</f>
        <v>0</v>
      </c>
      <c r="H143" s="30">
        <f>IF($C$4="", SUMIFS('무신사 메타 광고'!$Q:$Q, '무신사 메타 광고'!$D:$D, $B143), SUMIFS('무신사 메타 광고'!$Q:$Q,'무신사 메타 광고'!$I:$I,$C$4,'무신사 메타 광고'!D:D,$B143))</f>
        <v>0</v>
      </c>
      <c r="I143" s="30">
        <f>IF($C$4="", SUMIFS('무신사 메타 광고'!$U:$U, '무신사 메타 광고'!$D:$D, $B143), SUMIFS('무신사 메타 광고'!$U:$U,'무신사 메타 광고'!$I:$I,$C$4,'무신사 메타 광고'!D:D,$B143))</f>
        <v>0</v>
      </c>
      <c r="J143" s="11">
        <f t="shared" si="1"/>
        <v>0</v>
      </c>
      <c r="K143" s="11">
        <f t="shared" si="2"/>
        <v>0</v>
      </c>
      <c r="L143" s="12" t="str">
        <f t="shared" si="8"/>
        <v xml:space="preserve"> </v>
      </c>
      <c r="N143" s="10">
        <f>IF($C$4="", SUMIFS('무신사 메타 광고'!$X:$X, '무신사 메타 광고'!$D:$D, $B143),SUMIFS('무신사 메타 광고'!$X:$X,'무신사 메타 광고'!I:I,$C$4,'무신사 메타 광고'!D:D,$B143))</f>
        <v>0</v>
      </c>
      <c r="O143" s="11">
        <f t="shared" si="3"/>
        <v>0</v>
      </c>
      <c r="R143" s="13"/>
      <c r="S143" s="31">
        <f>IF($S$4="", SUMIFS('무신사 메타 광고'!$L:$L, '무신사 메타 광고'!$C:$C, $R143),SUMIFS('무신사 메타 광고'!$L:$L,'무신사 메타 광고'!$I:$I,$S$4,'무신사 메타 광고'!$C:$C,$R143))</f>
        <v>0</v>
      </c>
      <c r="T143" s="31">
        <f>IF($S$4="", SUMIFS('무신사 메타 광고'!$V:$V, '무신사 메타 광고'!$C:$C, $R143),SUMIFS('무신사 메타 광고'!$V:$V,'무신사 메타 광고'!$I:$I,$S$4,'무신사 메타 광고'!$C:$C,$R143))</f>
        <v>0</v>
      </c>
      <c r="U143" s="11">
        <f t="shared" si="4"/>
        <v>0</v>
      </c>
      <c r="V143" s="12" t="str">
        <f t="shared" si="9"/>
        <v xml:space="preserve"> </v>
      </c>
      <c r="W143" s="32">
        <f>IF($S$4="", SUMIFS('무신사 메타 광고'!$K:$K, '무신사 메타 광고'!$C:$C, $R143),SUMIFS('무신사 메타 광고'!$K:$K,'무신사 메타 광고'!$I:$I,$S$4,'무신사 메타 광고'!$C:$C,$R143))</f>
        <v>0</v>
      </c>
      <c r="X143" s="32">
        <f>IF($S$4="", SUMIFS('무신사 메타 광고'!$N:$N, '무신사 메타 광고'!$C:$C, $R143),SUMIFS('무신사 메타 광고'!$N:$N,'무신사 메타 광고'!$I:$I,$S$4,'무신사 메타 광고'!$C:$C,$R143))</f>
        <v>0</v>
      </c>
      <c r="Y143" s="11">
        <f t="shared" si="5"/>
        <v>0</v>
      </c>
      <c r="Z143" s="12" t="str">
        <f t="shared" si="10"/>
        <v xml:space="preserve"> </v>
      </c>
      <c r="AB143" s="10">
        <f>IF($S$4="", SUMIFS('무신사 메타 광고'!$X:$X, '무신사 메타 광고'!$C:$C, $R143),SUMIFS('무신사 메타 광고'!$X:$X,'무신사 메타 광고'!$I:$I,$S$4,'무신사 메타 광고'!$C:$C,$R143))</f>
        <v>0</v>
      </c>
      <c r="AC143" s="11">
        <f t="shared" si="6"/>
        <v>0</v>
      </c>
    </row>
    <row r="144" spans="2:29">
      <c r="B144" s="9"/>
      <c r="C144" s="29">
        <f>IF($C$4="", SUMIFS('무신사 메타 광고'!$L:$L, '무신사 메타 광고'!$D:$D, $B144), SUMIFS('무신사 메타 광고'!$L:$L, '무신사 메타 광고'!$I:$I, $C$4, '무신사 메타 광고'!$D:$D, $B144))</f>
        <v>0</v>
      </c>
      <c r="D144" s="29">
        <f>IF($C$4="", SUMIFS('무신사 메타 광고'!$V:$V,#REF!, $B144), SUMIFS('무신사 메타 광고'!$V:$V,'무신사 메타 광고'!$I:$I,$C$4,'무신사 메타 광고'!$D:$D,$B144))</f>
        <v>0</v>
      </c>
      <c r="E144" s="11">
        <f t="shared" si="0"/>
        <v>0</v>
      </c>
      <c r="F144" s="12" t="str">
        <f t="shared" si="7"/>
        <v xml:space="preserve"> </v>
      </c>
      <c r="G144" s="30">
        <f>IF($C$4="", SUMIFS('무신사 메타 광고'!$K:$K, '무신사 메타 광고'!$D:$D, $B144), SUMIFS('무신사 메타 광고'!$K:$K,'무신사 메타 광고'!$I:$I,$C$4,'무신사 메타 광고'!D:D,$B144))</f>
        <v>0</v>
      </c>
      <c r="H144" s="30">
        <f>IF($C$4="", SUMIFS('무신사 메타 광고'!$Q:$Q, '무신사 메타 광고'!$D:$D, $B144), SUMIFS('무신사 메타 광고'!$Q:$Q,'무신사 메타 광고'!$I:$I,$C$4,'무신사 메타 광고'!D:D,$B144))</f>
        <v>0</v>
      </c>
      <c r="I144" s="30">
        <f>IF($C$4="", SUMIFS('무신사 메타 광고'!$U:$U, '무신사 메타 광고'!$D:$D, $B144), SUMIFS('무신사 메타 광고'!$U:$U,'무신사 메타 광고'!$I:$I,$C$4,'무신사 메타 광고'!D:D,$B144))</f>
        <v>0</v>
      </c>
      <c r="J144" s="11">
        <f t="shared" si="1"/>
        <v>0</v>
      </c>
      <c r="K144" s="11">
        <f t="shared" si="2"/>
        <v>0</v>
      </c>
      <c r="L144" s="12" t="str">
        <f t="shared" si="8"/>
        <v xml:space="preserve"> </v>
      </c>
      <c r="N144" s="10">
        <f>IF($C$4="", SUMIFS('무신사 메타 광고'!$X:$X, '무신사 메타 광고'!$D:$D, $B144),SUMIFS('무신사 메타 광고'!$X:$X,'무신사 메타 광고'!I:I,$C$4,'무신사 메타 광고'!D:D,$B144))</f>
        <v>0</v>
      </c>
      <c r="O144" s="11">
        <f t="shared" si="3"/>
        <v>0</v>
      </c>
      <c r="R144" s="13"/>
      <c r="S144" s="31">
        <f>IF($S$4="", SUMIFS('무신사 메타 광고'!$L:$L, '무신사 메타 광고'!$C:$C, $R144),SUMIFS('무신사 메타 광고'!$L:$L,'무신사 메타 광고'!$I:$I,$S$4,'무신사 메타 광고'!$C:$C,$R144))</f>
        <v>0</v>
      </c>
      <c r="T144" s="31">
        <f>IF($S$4="", SUMIFS('무신사 메타 광고'!$V:$V, '무신사 메타 광고'!$C:$C, $R144),SUMIFS('무신사 메타 광고'!$V:$V,'무신사 메타 광고'!$I:$I,$S$4,'무신사 메타 광고'!$C:$C,$R144))</f>
        <v>0</v>
      </c>
      <c r="U144" s="11">
        <f t="shared" si="4"/>
        <v>0</v>
      </c>
      <c r="V144" s="12" t="str">
        <f t="shared" si="9"/>
        <v xml:space="preserve"> </v>
      </c>
      <c r="W144" s="32">
        <f>IF($S$4="", SUMIFS('무신사 메타 광고'!$K:$K, '무신사 메타 광고'!$C:$C, $R144),SUMIFS('무신사 메타 광고'!$K:$K,'무신사 메타 광고'!$I:$I,$S$4,'무신사 메타 광고'!$C:$C,$R144))</f>
        <v>0</v>
      </c>
      <c r="X144" s="32">
        <f>IF($S$4="", SUMIFS('무신사 메타 광고'!$N:$N, '무신사 메타 광고'!$C:$C, $R144),SUMIFS('무신사 메타 광고'!$N:$N,'무신사 메타 광고'!$I:$I,$S$4,'무신사 메타 광고'!$C:$C,$R144))</f>
        <v>0</v>
      </c>
      <c r="Y144" s="11">
        <f t="shared" si="5"/>
        <v>0</v>
      </c>
      <c r="Z144" s="12" t="str">
        <f t="shared" si="10"/>
        <v xml:space="preserve"> </v>
      </c>
      <c r="AB144" s="10">
        <f>IF($S$4="", SUMIFS('무신사 메타 광고'!$X:$X, '무신사 메타 광고'!$C:$C, $R144),SUMIFS('무신사 메타 광고'!$X:$X,'무신사 메타 광고'!$I:$I,$S$4,'무신사 메타 광고'!$C:$C,$R144))</f>
        <v>0</v>
      </c>
      <c r="AC144" s="11">
        <f t="shared" si="6"/>
        <v>0</v>
      </c>
    </row>
    <row r="145" spans="2:29">
      <c r="B145" s="9"/>
      <c r="C145" s="29">
        <f>IF($C$4="", SUMIFS('무신사 메타 광고'!$L:$L, '무신사 메타 광고'!$D:$D, $B145), SUMIFS('무신사 메타 광고'!$L:$L, '무신사 메타 광고'!$I:$I, $C$4, '무신사 메타 광고'!$D:$D, $B145))</f>
        <v>0</v>
      </c>
      <c r="D145" s="29">
        <f>IF($C$4="", SUMIFS('무신사 메타 광고'!$V:$V,#REF!, $B145), SUMIFS('무신사 메타 광고'!$V:$V,'무신사 메타 광고'!$I:$I,$C$4,'무신사 메타 광고'!$D:$D,$B145))</f>
        <v>0</v>
      </c>
      <c r="E145" s="11">
        <f t="shared" si="0"/>
        <v>0</v>
      </c>
      <c r="F145" s="12" t="str">
        <f t="shared" si="7"/>
        <v xml:space="preserve"> </v>
      </c>
      <c r="G145" s="30">
        <f>IF($C$4="", SUMIFS('무신사 메타 광고'!$K:$K, '무신사 메타 광고'!$D:$D, $B145), SUMIFS('무신사 메타 광고'!$K:$K,'무신사 메타 광고'!$I:$I,$C$4,'무신사 메타 광고'!D:D,$B145))</f>
        <v>0</v>
      </c>
      <c r="H145" s="30">
        <f>IF($C$4="", SUMIFS('무신사 메타 광고'!$Q:$Q, '무신사 메타 광고'!$D:$D, $B145), SUMIFS('무신사 메타 광고'!$Q:$Q,'무신사 메타 광고'!$I:$I,$C$4,'무신사 메타 광고'!D:D,$B145))</f>
        <v>0</v>
      </c>
      <c r="I145" s="30">
        <f>IF($C$4="", SUMIFS('무신사 메타 광고'!$U:$U, '무신사 메타 광고'!$D:$D, $B145), SUMIFS('무신사 메타 광고'!$U:$U,'무신사 메타 광고'!$I:$I,$C$4,'무신사 메타 광고'!D:D,$B145))</f>
        <v>0</v>
      </c>
      <c r="J145" s="11">
        <f t="shared" si="1"/>
        <v>0</v>
      </c>
      <c r="K145" s="11">
        <f t="shared" si="2"/>
        <v>0</v>
      </c>
      <c r="L145" s="12" t="str">
        <f t="shared" si="8"/>
        <v xml:space="preserve"> </v>
      </c>
      <c r="N145" s="10">
        <f>IF($C$4="", SUMIFS('무신사 메타 광고'!$X:$X, '무신사 메타 광고'!$D:$D, $B145),SUMIFS('무신사 메타 광고'!$X:$X,'무신사 메타 광고'!I:I,$C$4,'무신사 메타 광고'!D:D,$B145))</f>
        <v>0</v>
      </c>
      <c r="O145" s="11">
        <f t="shared" si="3"/>
        <v>0</v>
      </c>
      <c r="R145" s="13"/>
      <c r="S145" s="31">
        <f>IF($S$4="", SUMIFS('무신사 메타 광고'!$L:$L, '무신사 메타 광고'!$C:$C, $R145),SUMIFS('무신사 메타 광고'!$L:$L,'무신사 메타 광고'!$I:$I,$S$4,'무신사 메타 광고'!$C:$C,$R145))</f>
        <v>0</v>
      </c>
      <c r="T145" s="31">
        <f>IF($S$4="", SUMIFS('무신사 메타 광고'!$V:$V, '무신사 메타 광고'!$C:$C, $R145),SUMIFS('무신사 메타 광고'!$V:$V,'무신사 메타 광고'!$I:$I,$S$4,'무신사 메타 광고'!$C:$C,$R145))</f>
        <v>0</v>
      </c>
      <c r="U145" s="11">
        <f t="shared" si="4"/>
        <v>0</v>
      </c>
      <c r="V145" s="12" t="str">
        <f t="shared" si="9"/>
        <v xml:space="preserve"> </v>
      </c>
      <c r="W145" s="32">
        <f>IF($S$4="", SUMIFS('무신사 메타 광고'!$K:$K, '무신사 메타 광고'!$C:$C, $R145),SUMIFS('무신사 메타 광고'!$K:$K,'무신사 메타 광고'!$I:$I,$S$4,'무신사 메타 광고'!$C:$C,$R145))</f>
        <v>0</v>
      </c>
      <c r="X145" s="32">
        <f>IF($S$4="", SUMIFS('무신사 메타 광고'!$N:$N, '무신사 메타 광고'!$C:$C, $R145),SUMIFS('무신사 메타 광고'!$N:$N,'무신사 메타 광고'!$I:$I,$S$4,'무신사 메타 광고'!$C:$C,$R145))</f>
        <v>0</v>
      </c>
      <c r="Y145" s="11">
        <f t="shared" si="5"/>
        <v>0</v>
      </c>
      <c r="Z145" s="12" t="str">
        <f t="shared" si="10"/>
        <v xml:space="preserve"> </v>
      </c>
      <c r="AB145" s="10">
        <f>IF($S$4="", SUMIFS('무신사 메타 광고'!$X:$X, '무신사 메타 광고'!$C:$C, $R145),SUMIFS('무신사 메타 광고'!$X:$X,'무신사 메타 광고'!$I:$I,$S$4,'무신사 메타 광고'!$C:$C,$R145))</f>
        <v>0</v>
      </c>
      <c r="AC145" s="11">
        <f t="shared" si="6"/>
        <v>0</v>
      </c>
    </row>
    <row r="146" spans="2:29">
      <c r="B146" s="9"/>
      <c r="C146" s="29">
        <f>IF($C$4="", SUMIFS('무신사 메타 광고'!$L:$L, '무신사 메타 광고'!$D:$D, $B146), SUMIFS('무신사 메타 광고'!$L:$L, '무신사 메타 광고'!$I:$I, $C$4, '무신사 메타 광고'!$D:$D, $B146))</f>
        <v>0</v>
      </c>
      <c r="D146" s="29">
        <f>IF($C$4="", SUMIFS('무신사 메타 광고'!$V:$V,#REF!, $B146), SUMIFS('무신사 메타 광고'!$V:$V,'무신사 메타 광고'!$I:$I,$C$4,'무신사 메타 광고'!$D:$D,$B146))</f>
        <v>0</v>
      </c>
      <c r="E146" s="11">
        <f t="shared" si="0"/>
        <v>0</v>
      </c>
      <c r="F146" s="12" t="str">
        <f t="shared" si="7"/>
        <v xml:space="preserve"> </v>
      </c>
      <c r="G146" s="30">
        <f>IF($C$4="", SUMIFS('무신사 메타 광고'!$K:$K, '무신사 메타 광고'!$D:$D, $B146), SUMIFS('무신사 메타 광고'!$K:$K,'무신사 메타 광고'!$I:$I,$C$4,'무신사 메타 광고'!D:D,$B146))</f>
        <v>0</v>
      </c>
      <c r="H146" s="30">
        <f>IF($C$4="", SUMIFS('무신사 메타 광고'!$Q:$Q, '무신사 메타 광고'!$D:$D, $B146), SUMIFS('무신사 메타 광고'!$Q:$Q,'무신사 메타 광고'!$I:$I,$C$4,'무신사 메타 광고'!D:D,$B146))</f>
        <v>0</v>
      </c>
      <c r="I146" s="30">
        <f>IF($C$4="", SUMIFS('무신사 메타 광고'!$U:$U, '무신사 메타 광고'!$D:$D, $B146), SUMIFS('무신사 메타 광고'!$U:$U,'무신사 메타 광고'!$I:$I,$C$4,'무신사 메타 광고'!D:D,$B146))</f>
        <v>0</v>
      </c>
      <c r="J146" s="11">
        <f t="shared" si="1"/>
        <v>0</v>
      </c>
      <c r="K146" s="11">
        <f t="shared" si="2"/>
        <v>0</v>
      </c>
      <c r="L146" s="12" t="str">
        <f t="shared" si="8"/>
        <v xml:space="preserve"> </v>
      </c>
      <c r="N146" s="10">
        <f>IF($C$4="", SUMIFS('무신사 메타 광고'!$X:$X, '무신사 메타 광고'!$D:$D, $B146),SUMIFS('무신사 메타 광고'!$X:$X,'무신사 메타 광고'!I:I,$C$4,'무신사 메타 광고'!D:D,$B146))</f>
        <v>0</v>
      </c>
      <c r="O146" s="11">
        <f t="shared" si="3"/>
        <v>0</v>
      </c>
      <c r="R146" s="13"/>
      <c r="S146" s="31">
        <f>IF($S$4="", SUMIFS('무신사 메타 광고'!$L:$L, '무신사 메타 광고'!$C:$C, $R146),SUMIFS('무신사 메타 광고'!$L:$L,'무신사 메타 광고'!$I:$I,$S$4,'무신사 메타 광고'!$C:$C,$R146))</f>
        <v>0</v>
      </c>
      <c r="T146" s="31">
        <f>IF($S$4="", SUMIFS('무신사 메타 광고'!$V:$V, '무신사 메타 광고'!$C:$C, $R146),SUMIFS('무신사 메타 광고'!$V:$V,'무신사 메타 광고'!$I:$I,$S$4,'무신사 메타 광고'!$C:$C,$R146))</f>
        <v>0</v>
      </c>
      <c r="U146" s="11">
        <f t="shared" si="4"/>
        <v>0</v>
      </c>
      <c r="V146" s="12" t="str">
        <f t="shared" si="9"/>
        <v xml:space="preserve"> </v>
      </c>
      <c r="W146" s="32">
        <f>IF($S$4="", SUMIFS('무신사 메타 광고'!$K:$K, '무신사 메타 광고'!$C:$C, $R146),SUMIFS('무신사 메타 광고'!$K:$K,'무신사 메타 광고'!$I:$I,$S$4,'무신사 메타 광고'!$C:$C,$R146))</f>
        <v>0</v>
      </c>
      <c r="X146" s="32">
        <f>IF($S$4="", SUMIFS('무신사 메타 광고'!$N:$N, '무신사 메타 광고'!$C:$C, $R146),SUMIFS('무신사 메타 광고'!$N:$N,'무신사 메타 광고'!$I:$I,$S$4,'무신사 메타 광고'!$C:$C,$R146))</f>
        <v>0</v>
      </c>
      <c r="Y146" s="11">
        <f t="shared" si="5"/>
        <v>0</v>
      </c>
      <c r="Z146" s="12" t="str">
        <f t="shared" si="10"/>
        <v xml:space="preserve"> </v>
      </c>
      <c r="AB146" s="10">
        <f>IF($S$4="", SUMIFS('무신사 메타 광고'!$X:$X, '무신사 메타 광고'!$C:$C, $R146),SUMIFS('무신사 메타 광고'!$X:$X,'무신사 메타 광고'!$I:$I,$S$4,'무신사 메타 광고'!$C:$C,$R146))</f>
        <v>0</v>
      </c>
      <c r="AC146" s="11">
        <f t="shared" si="6"/>
        <v>0</v>
      </c>
    </row>
    <row r="147" spans="2:29">
      <c r="B147" s="9"/>
      <c r="C147" s="29">
        <f>IF($C$4="", SUMIFS('무신사 메타 광고'!$L:$L, '무신사 메타 광고'!$D:$D, $B147), SUMIFS('무신사 메타 광고'!$L:$L, '무신사 메타 광고'!$I:$I, $C$4, '무신사 메타 광고'!$D:$D, $B147))</f>
        <v>0</v>
      </c>
      <c r="D147" s="29">
        <f>IF($C$4="", SUMIFS('무신사 메타 광고'!$V:$V,#REF!, $B147), SUMIFS('무신사 메타 광고'!$V:$V,'무신사 메타 광고'!$I:$I,$C$4,'무신사 메타 광고'!$D:$D,$B147))</f>
        <v>0</v>
      </c>
      <c r="E147" s="11">
        <f t="shared" si="0"/>
        <v>0</v>
      </c>
      <c r="F147" s="12" t="str">
        <f t="shared" si="7"/>
        <v xml:space="preserve"> </v>
      </c>
      <c r="G147" s="30">
        <f>IF($C$4="", SUMIFS('무신사 메타 광고'!$K:$K, '무신사 메타 광고'!$D:$D, $B147), SUMIFS('무신사 메타 광고'!$K:$K,'무신사 메타 광고'!$I:$I,$C$4,'무신사 메타 광고'!D:D,$B147))</f>
        <v>0</v>
      </c>
      <c r="H147" s="30">
        <f>IF($C$4="", SUMIFS('무신사 메타 광고'!$Q:$Q, '무신사 메타 광고'!$D:$D, $B147), SUMIFS('무신사 메타 광고'!$Q:$Q,'무신사 메타 광고'!$I:$I,$C$4,'무신사 메타 광고'!D:D,$B147))</f>
        <v>0</v>
      </c>
      <c r="I147" s="30">
        <f>IF($C$4="", SUMIFS('무신사 메타 광고'!$U:$U, '무신사 메타 광고'!$D:$D, $B147), SUMIFS('무신사 메타 광고'!$U:$U,'무신사 메타 광고'!$I:$I,$C$4,'무신사 메타 광고'!D:D,$B147))</f>
        <v>0</v>
      </c>
      <c r="J147" s="11">
        <f t="shared" si="1"/>
        <v>0</v>
      </c>
      <c r="K147" s="11">
        <f t="shared" si="2"/>
        <v>0</v>
      </c>
      <c r="L147" s="12" t="str">
        <f t="shared" si="8"/>
        <v xml:space="preserve"> </v>
      </c>
      <c r="N147" s="10">
        <f>IF($C$4="", SUMIFS('무신사 메타 광고'!$X:$X, '무신사 메타 광고'!$D:$D, $B147),SUMIFS('무신사 메타 광고'!$X:$X,'무신사 메타 광고'!I:I,$C$4,'무신사 메타 광고'!D:D,$B147))</f>
        <v>0</v>
      </c>
      <c r="O147" s="11">
        <f t="shared" si="3"/>
        <v>0</v>
      </c>
      <c r="R147" s="13"/>
      <c r="S147" s="31">
        <f>IF($S$4="", SUMIFS('무신사 메타 광고'!$L:$L, '무신사 메타 광고'!$C:$C, $R147),SUMIFS('무신사 메타 광고'!$L:$L,'무신사 메타 광고'!$I:$I,$S$4,'무신사 메타 광고'!$C:$C,$R147))</f>
        <v>0</v>
      </c>
      <c r="T147" s="31">
        <f>IF($S$4="", SUMIFS('무신사 메타 광고'!$V:$V, '무신사 메타 광고'!$C:$C, $R147),SUMIFS('무신사 메타 광고'!$V:$V,'무신사 메타 광고'!$I:$I,$S$4,'무신사 메타 광고'!$C:$C,$R147))</f>
        <v>0</v>
      </c>
      <c r="U147" s="11">
        <f t="shared" si="4"/>
        <v>0</v>
      </c>
      <c r="V147" s="12" t="str">
        <f t="shared" si="9"/>
        <v xml:space="preserve"> </v>
      </c>
      <c r="W147" s="32">
        <f>IF($S$4="", SUMIFS('무신사 메타 광고'!$K:$K, '무신사 메타 광고'!$C:$C, $R147),SUMIFS('무신사 메타 광고'!$K:$K,'무신사 메타 광고'!$I:$I,$S$4,'무신사 메타 광고'!$C:$C,$R147))</f>
        <v>0</v>
      </c>
      <c r="X147" s="32">
        <f>IF($S$4="", SUMIFS('무신사 메타 광고'!$N:$N, '무신사 메타 광고'!$C:$C, $R147),SUMIFS('무신사 메타 광고'!$N:$N,'무신사 메타 광고'!$I:$I,$S$4,'무신사 메타 광고'!$C:$C,$R147))</f>
        <v>0</v>
      </c>
      <c r="Y147" s="11">
        <f t="shared" si="5"/>
        <v>0</v>
      </c>
      <c r="Z147" s="12" t="str">
        <f t="shared" si="10"/>
        <v xml:space="preserve"> </v>
      </c>
      <c r="AB147" s="10">
        <f>IF($S$4="", SUMIFS('무신사 메타 광고'!$X:$X, '무신사 메타 광고'!$C:$C, $R147),SUMIFS('무신사 메타 광고'!$X:$X,'무신사 메타 광고'!$I:$I,$S$4,'무신사 메타 광고'!$C:$C,$R147))</f>
        <v>0</v>
      </c>
      <c r="AC147" s="11">
        <f t="shared" si="6"/>
        <v>0</v>
      </c>
    </row>
    <row r="148" spans="2:29">
      <c r="B148" s="9"/>
      <c r="C148" s="29">
        <f>IF($C$4="", SUMIFS('무신사 메타 광고'!$L:$L, '무신사 메타 광고'!$D:$D, $B148), SUMIFS('무신사 메타 광고'!$L:$L, '무신사 메타 광고'!$I:$I, $C$4, '무신사 메타 광고'!$D:$D, $B148))</f>
        <v>0</v>
      </c>
      <c r="D148" s="29">
        <f>IF($C$4="", SUMIFS('무신사 메타 광고'!$V:$V,#REF!, $B148), SUMIFS('무신사 메타 광고'!$V:$V,'무신사 메타 광고'!$I:$I,$C$4,'무신사 메타 광고'!$D:$D,$B148))</f>
        <v>0</v>
      </c>
      <c r="E148" s="11">
        <f t="shared" si="0"/>
        <v>0</v>
      </c>
      <c r="F148" s="12" t="str">
        <f t="shared" si="7"/>
        <v xml:space="preserve"> </v>
      </c>
      <c r="G148" s="30">
        <f>IF($C$4="", SUMIFS('무신사 메타 광고'!$K:$K, '무신사 메타 광고'!$D:$D, $B148), SUMIFS('무신사 메타 광고'!$K:$K,'무신사 메타 광고'!$I:$I,$C$4,'무신사 메타 광고'!D:D,$B148))</f>
        <v>0</v>
      </c>
      <c r="H148" s="30">
        <f>IF($C$4="", SUMIFS('무신사 메타 광고'!$Q:$Q, '무신사 메타 광고'!$D:$D, $B148), SUMIFS('무신사 메타 광고'!$Q:$Q,'무신사 메타 광고'!$I:$I,$C$4,'무신사 메타 광고'!D:D,$B148))</f>
        <v>0</v>
      </c>
      <c r="I148" s="30">
        <f>IF($C$4="", SUMIFS('무신사 메타 광고'!$U:$U, '무신사 메타 광고'!$D:$D, $B148), SUMIFS('무신사 메타 광고'!$U:$U,'무신사 메타 광고'!$I:$I,$C$4,'무신사 메타 광고'!D:D,$B148))</f>
        <v>0</v>
      </c>
      <c r="J148" s="11">
        <f t="shared" si="1"/>
        <v>0</v>
      </c>
      <c r="K148" s="11">
        <f t="shared" si="2"/>
        <v>0</v>
      </c>
      <c r="L148" s="12" t="str">
        <f t="shared" si="8"/>
        <v xml:space="preserve"> </v>
      </c>
      <c r="N148" s="10">
        <f>IF($C$4="", SUMIFS('무신사 메타 광고'!$X:$X, '무신사 메타 광고'!$D:$D, $B148),SUMIFS('무신사 메타 광고'!$X:$X,'무신사 메타 광고'!I:I,$C$4,'무신사 메타 광고'!D:D,$B148))</f>
        <v>0</v>
      </c>
      <c r="O148" s="11">
        <f t="shared" si="3"/>
        <v>0</v>
      </c>
      <c r="R148" s="13"/>
      <c r="S148" s="31">
        <f>IF($S$4="", SUMIFS('무신사 메타 광고'!$L:$L, '무신사 메타 광고'!$C:$C, $R148),SUMIFS('무신사 메타 광고'!$L:$L,'무신사 메타 광고'!$I:$I,$S$4,'무신사 메타 광고'!$C:$C,$R148))</f>
        <v>0</v>
      </c>
      <c r="T148" s="31">
        <f>IF($S$4="", SUMIFS('무신사 메타 광고'!$V:$V, '무신사 메타 광고'!$C:$C, $R148),SUMIFS('무신사 메타 광고'!$V:$V,'무신사 메타 광고'!$I:$I,$S$4,'무신사 메타 광고'!$C:$C,$R148))</f>
        <v>0</v>
      </c>
      <c r="U148" s="11">
        <f t="shared" si="4"/>
        <v>0</v>
      </c>
      <c r="V148" s="12" t="str">
        <f t="shared" si="9"/>
        <v xml:space="preserve"> </v>
      </c>
      <c r="W148" s="32">
        <f>IF($S$4="", SUMIFS('무신사 메타 광고'!$K:$K, '무신사 메타 광고'!$C:$C, $R148),SUMIFS('무신사 메타 광고'!$K:$K,'무신사 메타 광고'!$I:$I,$S$4,'무신사 메타 광고'!$C:$C,$R148))</f>
        <v>0</v>
      </c>
      <c r="X148" s="32">
        <f>IF($S$4="", SUMIFS('무신사 메타 광고'!$N:$N, '무신사 메타 광고'!$C:$C, $R148),SUMIFS('무신사 메타 광고'!$N:$N,'무신사 메타 광고'!$I:$I,$S$4,'무신사 메타 광고'!$C:$C,$R148))</f>
        <v>0</v>
      </c>
      <c r="Y148" s="11">
        <f t="shared" si="5"/>
        <v>0</v>
      </c>
      <c r="Z148" s="12" t="str">
        <f t="shared" si="10"/>
        <v xml:space="preserve"> </v>
      </c>
      <c r="AB148" s="10">
        <f>IF($S$4="", SUMIFS('무신사 메타 광고'!$X:$X, '무신사 메타 광고'!$C:$C, $R148),SUMIFS('무신사 메타 광고'!$X:$X,'무신사 메타 광고'!$I:$I,$S$4,'무신사 메타 광고'!$C:$C,$R148))</f>
        <v>0</v>
      </c>
      <c r="AC148" s="11">
        <f t="shared" si="6"/>
        <v>0</v>
      </c>
    </row>
    <row r="149" spans="2:29">
      <c r="B149" s="9"/>
      <c r="C149" s="29">
        <f>IF($C$4="", SUMIFS('무신사 메타 광고'!$L:$L, '무신사 메타 광고'!$D:$D, $B149), SUMIFS('무신사 메타 광고'!$L:$L, '무신사 메타 광고'!$I:$I, $C$4, '무신사 메타 광고'!$D:$D, $B149))</f>
        <v>0</v>
      </c>
      <c r="D149" s="29">
        <f>IF($C$4="", SUMIFS('무신사 메타 광고'!$V:$V,#REF!, $B149), SUMIFS('무신사 메타 광고'!$V:$V,'무신사 메타 광고'!$I:$I,$C$4,'무신사 메타 광고'!$D:$D,$B149))</f>
        <v>0</v>
      </c>
      <c r="E149" s="11">
        <f t="shared" si="0"/>
        <v>0</v>
      </c>
      <c r="F149" s="12" t="str">
        <f t="shared" si="7"/>
        <v xml:space="preserve"> </v>
      </c>
      <c r="G149" s="30">
        <f>IF($C$4="", SUMIFS('무신사 메타 광고'!$K:$K, '무신사 메타 광고'!$D:$D, $B149), SUMIFS('무신사 메타 광고'!$K:$K,'무신사 메타 광고'!$I:$I,$C$4,'무신사 메타 광고'!D:D,$B149))</f>
        <v>0</v>
      </c>
      <c r="H149" s="30">
        <f>IF($C$4="", SUMIFS('무신사 메타 광고'!$Q:$Q, '무신사 메타 광고'!$D:$D, $B149), SUMIFS('무신사 메타 광고'!$Q:$Q,'무신사 메타 광고'!$I:$I,$C$4,'무신사 메타 광고'!D:D,$B149))</f>
        <v>0</v>
      </c>
      <c r="I149" s="30">
        <f>IF($C$4="", SUMIFS('무신사 메타 광고'!$U:$U, '무신사 메타 광고'!$D:$D, $B149), SUMIFS('무신사 메타 광고'!$U:$U,'무신사 메타 광고'!$I:$I,$C$4,'무신사 메타 광고'!D:D,$B149))</f>
        <v>0</v>
      </c>
      <c r="J149" s="11">
        <f t="shared" si="1"/>
        <v>0</v>
      </c>
      <c r="K149" s="11">
        <f t="shared" si="2"/>
        <v>0</v>
      </c>
      <c r="L149" s="12" t="str">
        <f t="shared" si="8"/>
        <v xml:space="preserve"> </v>
      </c>
      <c r="N149" s="10">
        <f>IF($C$4="", SUMIFS('무신사 메타 광고'!$X:$X, '무신사 메타 광고'!$D:$D, $B149),SUMIFS('무신사 메타 광고'!$X:$X,'무신사 메타 광고'!I:I,$C$4,'무신사 메타 광고'!D:D,$B149))</f>
        <v>0</v>
      </c>
      <c r="O149" s="11">
        <f t="shared" si="3"/>
        <v>0</v>
      </c>
      <c r="R149" s="13"/>
      <c r="S149" s="31">
        <f>IF($S$4="", SUMIFS('무신사 메타 광고'!$L:$L, '무신사 메타 광고'!$C:$C, $R149),SUMIFS('무신사 메타 광고'!$L:$L,'무신사 메타 광고'!$I:$I,$S$4,'무신사 메타 광고'!$C:$C,$R149))</f>
        <v>0</v>
      </c>
      <c r="T149" s="31">
        <f>IF($S$4="", SUMIFS('무신사 메타 광고'!$V:$V, '무신사 메타 광고'!$C:$C, $R149),SUMIFS('무신사 메타 광고'!$V:$V,'무신사 메타 광고'!$I:$I,$S$4,'무신사 메타 광고'!$C:$C,$R149))</f>
        <v>0</v>
      </c>
      <c r="U149" s="11">
        <f t="shared" si="4"/>
        <v>0</v>
      </c>
      <c r="V149" s="12" t="str">
        <f t="shared" si="9"/>
        <v xml:space="preserve"> </v>
      </c>
      <c r="W149" s="32">
        <f>IF($S$4="", SUMIFS('무신사 메타 광고'!$K:$K, '무신사 메타 광고'!$C:$C, $R149),SUMIFS('무신사 메타 광고'!$K:$K,'무신사 메타 광고'!$I:$I,$S$4,'무신사 메타 광고'!$C:$C,$R149))</f>
        <v>0</v>
      </c>
      <c r="X149" s="32">
        <f>IF($S$4="", SUMIFS('무신사 메타 광고'!$N:$N, '무신사 메타 광고'!$C:$C, $R149),SUMIFS('무신사 메타 광고'!$N:$N,'무신사 메타 광고'!$I:$I,$S$4,'무신사 메타 광고'!$C:$C,$R149))</f>
        <v>0</v>
      </c>
      <c r="Y149" s="11">
        <f t="shared" si="5"/>
        <v>0</v>
      </c>
      <c r="Z149" s="12" t="str">
        <f t="shared" si="10"/>
        <v xml:space="preserve"> </v>
      </c>
      <c r="AB149" s="10">
        <f>IF($S$4="", SUMIFS('무신사 메타 광고'!$X:$X, '무신사 메타 광고'!$C:$C, $R149),SUMIFS('무신사 메타 광고'!$X:$X,'무신사 메타 광고'!$I:$I,$S$4,'무신사 메타 광고'!$C:$C,$R149))</f>
        <v>0</v>
      </c>
      <c r="AC149" s="11">
        <f t="shared" si="6"/>
        <v>0</v>
      </c>
    </row>
    <row r="150" spans="2:29">
      <c r="B150" s="9"/>
      <c r="C150" s="29">
        <f>IF($C$4="", SUMIFS('무신사 메타 광고'!$L:$L, '무신사 메타 광고'!$D:$D, $B150), SUMIFS('무신사 메타 광고'!$L:$L, '무신사 메타 광고'!$I:$I, $C$4, '무신사 메타 광고'!$D:$D, $B150))</f>
        <v>0</v>
      </c>
      <c r="D150" s="29">
        <f>IF($C$4="", SUMIFS('무신사 메타 광고'!$V:$V,#REF!, $B150), SUMIFS('무신사 메타 광고'!$V:$V,'무신사 메타 광고'!$I:$I,$C$4,'무신사 메타 광고'!$D:$D,$B150))</f>
        <v>0</v>
      </c>
      <c r="E150" s="11">
        <f t="shared" si="0"/>
        <v>0</v>
      </c>
      <c r="F150" s="12" t="str">
        <f t="shared" si="7"/>
        <v xml:space="preserve"> </v>
      </c>
      <c r="G150" s="30">
        <f>IF($C$4="", SUMIFS('무신사 메타 광고'!$K:$K, '무신사 메타 광고'!$D:$D, $B150), SUMIFS('무신사 메타 광고'!$K:$K,'무신사 메타 광고'!$I:$I,$C$4,'무신사 메타 광고'!D:D,$B150))</f>
        <v>0</v>
      </c>
      <c r="H150" s="30">
        <f>IF($C$4="", SUMIFS('무신사 메타 광고'!$Q:$Q, '무신사 메타 광고'!$D:$D, $B150), SUMIFS('무신사 메타 광고'!$Q:$Q,'무신사 메타 광고'!$I:$I,$C$4,'무신사 메타 광고'!D:D,$B150))</f>
        <v>0</v>
      </c>
      <c r="I150" s="30">
        <f>IF($C$4="", SUMIFS('무신사 메타 광고'!$U:$U, '무신사 메타 광고'!$D:$D, $B150), SUMIFS('무신사 메타 광고'!$U:$U,'무신사 메타 광고'!$I:$I,$C$4,'무신사 메타 광고'!D:D,$B150))</f>
        <v>0</v>
      </c>
      <c r="J150" s="11">
        <f t="shared" si="1"/>
        <v>0</v>
      </c>
      <c r="K150" s="11">
        <f t="shared" si="2"/>
        <v>0</v>
      </c>
      <c r="L150" s="12" t="str">
        <f t="shared" si="8"/>
        <v xml:space="preserve"> </v>
      </c>
      <c r="N150" s="10">
        <f>IF($C$4="", SUMIFS('무신사 메타 광고'!$X:$X, '무신사 메타 광고'!$D:$D, $B150),SUMIFS('무신사 메타 광고'!$X:$X,'무신사 메타 광고'!I:I,$C$4,'무신사 메타 광고'!D:D,$B150))</f>
        <v>0</v>
      </c>
      <c r="O150" s="11">
        <f t="shared" si="3"/>
        <v>0</v>
      </c>
      <c r="R150" s="13"/>
      <c r="S150" s="31">
        <f>IF($S$4="", SUMIFS('무신사 메타 광고'!$L:$L, '무신사 메타 광고'!$C:$C, $R150),SUMIFS('무신사 메타 광고'!$L:$L,'무신사 메타 광고'!$I:$I,$S$4,'무신사 메타 광고'!$C:$C,$R150))</f>
        <v>0</v>
      </c>
      <c r="T150" s="31">
        <f>IF($S$4="", SUMIFS('무신사 메타 광고'!$V:$V, '무신사 메타 광고'!$C:$C, $R150),SUMIFS('무신사 메타 광고'!$V:$V,'무신사 메타 광고'!$I:$I,$S$4,'무신사 메타 광고'!$C:$C,$R150))</f>
        <v>0</v>
      </c>
      <c r="U150" s="11">
        <f t="shared" si="4"/>
        <v>0</v>
      </c>
      <c r="V150" s="12" t="str">
        <f t="shared" si="9"/>
        <v xml:space="preserve"> </v>
      </c>
      <c r="W150" s="32">
        <f>IF($S$4="", SUMIFS('무신사 메타 광고'!$K:$K, '무신사 메타 광고'!$C:$C, $R150),SUMIFS('무신사 메타 광고'!$K:$K,'무신사 메타 광고'!$I:$I,$S$4,'무신사 메타 광고'!$C:$C,$R150))</f>
        <v>0</v>
      </c>
      <c r="X150" s="32">
        <f>IF($S$4="", SUMIFS('무신사 메타 광고'!$N:$N, '무신사 메타 광고'!$C:$C, $R150),SUMIFS('무신사 메타 광고'!$N:$N,'무신사 메타 광고'!$I:$I,$S$4,'무신사 메타 광고'!$C:$C,$R150))</f>
        <v>0</v>
      </c>
      <c r="Y150" s="11">
        <f t="shared" si="5"/>
        <v>0</v>
      </c>
      <c r="Z150" s="12" t="str">
        <f t="shared" si="10"/>
        <v xml:space="preserve"> </v>
      </c>
      <c r="AB150" s="10">
        <f>IF($S$4="", SUMIFS('무신사 메타 광고'!$X:$X, '무신사 메타 광고'!$C:$C, $R150),SUMIFS('무신사 메타 광고'!$X:$X,'무신사 메타 광고'!$I:$I,$S$4,'무신사 메타 광고'!$C:$C,$R150))</f>
        <v>0</v>
      </c>
      <c r="AC150" s="11">
        <f t="shared" si="6"/>
        <v>0</v>
      </c>
    </row>
    <row r="151" spans="2:29">
      <c r="B151" s="9"/>
      <c r="C151" s="29">
        <f>IF($C$4="", SUMIFS('무신사 메타 광고'!$L:$L, '무신사 메타 광고'!$D:$D, $B151), SUMIFS('무신사 메타 광고'!$L:$L, '무신사 메타 광고'!$I:$I, $C$4, '무신사 메타 광고'!$D:$D, $B151))</f>
        <v>0</v>
      </c>
      <c r="D151" s="29">
        <f>IF($C$4="", SUMIFS('무신사 메타 광고'!$V:$V,#REF!, $B151), SUMIFS('무신사 메타 광고'!$V:$V,'무신사 메타 광고'!$I:$I,$C$4,'무신사 메타 광고'!$D:$D,$B151))</f>
        <v>0</v>
      </c>
      <c r="E151" s="11">
        <f t="shared" si="0"/>
        <v>0</v>
      </c>
      <c r="F151" s="12" t="str">
        <f t="shared" si="7"/>
        <v xml:space="preserve"> </v>
      </c>
      <c r="G151" s="30">
        <f>IF($C$4="", SUMIFS('무신사 메타 광고'!$K:$K, '무신사 메타 광고'!$D:$D, $B151), SUMIFS('무신사 메타 광고'!$K:$K,'무신사 메타 광고'!$I:$I,$C$4,'무신사 메타 광고'!D:D,$B151))</f>
        <v>0</v>
      </c>
      <c r="H151" s="30">
        <f>IF($C$4="", SUMIFS('무신사 메타 광고'!$Q:$Q, '무신사 메타 광고'!$D:$D, $B151), SUMIFS('무신사 메타 광고'!$Q:$Q,'무신사 메타 광고'!$I:$I,$C$4,'무신사 메타 광고'!D:D,$B151))</f>
        <v>0</v>
      </c>
      <c r="I151" s="30">
        <f>IF($C$4="", SUMIFS('무신사 메타 광고'!$U:$U, '무신사 메타 광고'!$D:$D, $B151), SUMIFS('무신사 메타 광고'!$U:$U,'무신사 메타 광고'!$I:$I,$C$4,'무신사 메타 광고'!D:D,$B151))</f>
        <v>0</v>
      </c>
      <c r="J151" s="11">
        <f t="shared" si="1"/>
        <v>0</v>
      </c>
      <c r="K151" s="11">
        <f t="shared" si="2"/>
        <v>0</v>
      </c>
      <c r="L151" s="12" t="str">
        <f t="shared" si="8"/>
        <v xml:space="preserve"> </v>
      </c>
      <c r="N151" s="10">
        <f>IF($C$4="", SUMIFS('무신사 메타 광고'!$X:$X, '무신사 메타 광고'!$D:$D, $B151),SUMIFS('무신사 메타 광고'!$X:$X,'무신사 메타 광고'!I:I,$C$4,'무신사 메타 광고'!D:D,$B151))</f>
        <v>0</v>
      </c>
      <c r="O151" s="11">
        <f t="shared" si="3"/>
        <v>0</v>
      </c>
      <c r="R151" s="13"/>
      <c r="S151" s="31">
        <f>IF($S$4="", SUMIFS('무신사 메타 광고'!$L:$L, '무신사 메타 광고'!$C:$C, $R151),SUMIFS('무신사 메타 광고'!$L:$L,'무신사 메타 광고'!$I:$I,$S$4,'무신사 메타 광고'!$C:$C,$R151))</f>
        <v>0</v>
      </c>
      <c r="T151" s="31">
        <f>IF($S$4="", SUMIFS('무신사 메타 광고'!$V:$V, '무신사 메타 광고'!$C:$C, $R151),SUMIFS('무신사 메타 광고'!$V:$V,'무신사 메타 광고'!$I:$I,$S$4,'무신사 메타 광고'!$C:$C,$R151))</f>
        <v>0</v>
      </c>
      <c r="U151" s="11">
        <f t="shared" si="4"/>
        <v>0</v>
      </c>
      <c r="V151" s="12" t="str">
        <f t="shared" si="9"/>
        <v xml:space="preserve"> </v>
      </c>
      <c r="W151" s="32">
        <f>IF($S$4="", SUMIFS('무신사 메타 광고'!$K:$K, '무신사 메타 광고'!$C:$C, $R151),SUMIFS('무신사 메타 광고'!$K:$K,'무신사 메타 광고'!$I:$I,$S$4,'무신사 메타 광고'!$C:$C,$R151))</f>
        <v>0</v>
      </c>
      <c r="X151" s="32">
        <f>IF($S$4="", SUMIFS('무신사 메타 광고'!$N:$N, '무신사 메타 광고'!$C:$C, $R151),SUMIFS('무신사 메타 광고'!$N:$N,'무신사 메타 광고'!$I:$I,$S$4,'무신사 메타 광고'!$C:$C,$R151))</f>
        <v>0</v>
      </c>
      <c r="Y151" s="11">
        <f t="shared" si="5"/>
        <v>0</v>
      </c>
      <c r="Z151" s="12" t="str">
        <f t="shared" si="10"/>
        <v xml:space="preserve"> </v>
      </c>
      <c r="AB151" s="10">
        <f>IF($S$4="", SUMIFS('무신사 메타 광고'!$X:$X, '무신사 메타 광고'!$C:$C, $R151),SUMIFS('무신사 메타 광고'!$X:$X,'무신사 메타 광고'!$I:$I,$S$4,'무신사 메타 광고'!$C:$C,$R151))</f>
        <v>0</v>
      </c>
      <c r="AC151" s="11">
        <f t="shared" si="6"/>
        <v>0</v>
      </c>
    </row>
    <row r="152" spans="2:29">
      <c r="B152" s="9"/>
      <c r="C152" s="29">
        <f>IF($C$4="", SUMIFS('무신사 메타 광고'!$L:$L, '무신사 메타 광고'!$D:$D, $B152), SUMIFS('무신사 메타 광고'!$L:$L, '무신사 메타 광고'!$I:$I, $C$4, '무신사 메타 광고'!$D:$D, $B152))</f>
        <v>0</v>
      </c>
      <c r="D152" s="29">
        <f>IF($C$4="", SUMIFS('무신사 메타 광고'!$V:$V,#REF!, $B152), SUMIFS('무신사 메타 광고'!$V:$V,'무신사 메타 광고'!$I:$I,$C$4,'무신사 메타 광고'!$D:$D,$B152))</f>
        <v>0</v>
      </c>
      <c r="E152" s="11">
        <f t="shared" si="0"/>
        <v>0</v>
      </c>
      <c r="F152" s="12" t="str">
        <f t="shared" si="7"/>
        <v xml:space="preserve"> </v>
      </c>
      <c r="G152" s="30">
        <f>IF($C$4="", SUMIFS('무신사 메타 광고'!$K:$K, '무신사 메타 광고'!$D:$D, $B152), SUMIFS('무신사 메타 광고'!$K:$K,'무신사 메타 광고'!$I:$I,$C$4,'무신사 메타 광고'!D:D,$B152))</f>
        <v>0</v>
      </c>
      <c r="H152" s="30">
        <f>IF($C$4="", SUMIFS('무신사 메타 광고'!$Q:$Q, '무신사 메타 광고'!$D:$D, $B152), SUMIFS('무신사 메타 광고'!$Q:$Q,'무신사 메타 광고'!$I:$I,$C$4,'무신사 메타 광고'!D:D,$B152))</f>
        <v>0</v>
      </c>
      <c r="I152" s="30">
        <f>IF($C$4="", SUMIFS('무신사 메타 광고'!$U:$U, '무신사 메타 광고'!$D:$D, $B152), SUMIFS('무신사 메타 광고'!$U:$U,'무신사 메타 광고'!$I:$I,$C$4,'무신사 메타 광고'!D:D,$B152))</f>
        <v>0</v>
      </c>
      <c r="J152" s="11">
        <f t="shared" si="1"/>
        <v>0</v>
      </c>
      <c r="K152" s="11">
        <f t="shared" si="2"/>
        <v>0</v>
      </c>
      <c r="L152" s="12" t="str">
        <f t="shared" si="8"/>
        <v xml:space="preserve"> </v>
      </c>
      <c r="N152" s="10">
        <f>IF($C$4="", SUMIFS('무신사 메타 광고'!$X:$X, '무신사 메타 광고'!$D:$D, $B152),SUMIFS('무신사 메타 광고'!$X:$X,'무신사 메타 광고'!I:I,$C$4,'무신사 메타 광고'!D:D,$B152))</f>
        <v>0</v>
      </c>
      <c r="O152" s="11">
        <f t="shared" si="3"/>
        <v>0</v>
      </c>
      <c r="R152" s="13"/>
      <c r="S152" s="31">
        <f>IF($S$4="", SUMIFS('무신사 메타 광고'!$L:$L, '무신사 메타 광고'!$C:$C, $R152),SUMIFS('무신사 메타 광고'!$L:$L,'무신사 메타 광고'!$I:$I,$S$4,'무신사 메타 광고'!$C:$C,$R152))</f>
        <v>0</v>
      </c>
      <c r="T152" s="31">
        <f>IF($S$4="", SUMIFS('무신사 메타 광고'!$V:$V, '무신사 메타 광고'!$C:$C, $R152),SUMIFS('무신사 메타 광고'!$V:$V,'무신사 메타 광고'!$I:$I,$S$4,'무신사 메타 광고'!$C:$C,$R152))</f>
        <v>0</v>
      </c>
      <c r="U152" s="11">
        <f t="shared" si="4"/>
        <v>0</v>
      </c>
      <c r="V152" s="12" t="str">
        <f t="shared" si="9"/>
        <v xml:space="preserve"> </v>
      </c>
      <c r="W152" s="32">
        <f>IF($S$4="", SUMIFS('무신사 메타 광고'!$K:$K, '무신사 메타 광고'!$C:$C, $R152),SUMIFS('무신사 메타 광고'!$K:$K,'무신사 메타 광고'!$I:$I,$S$4,'무신사 메타 광고'!$C:$C,$R152))</f>
        <v>0</v>
      </c>
      <c r="X152" s="32">
        <f>IF($S$4="", SUMIFS('무신사 메타 광고'!$N:$N, '무신사 메타 광고'!$C:$C, $R152),SUMIFS('무신사 메타 광고'!$N:$N,'무신사 메타 광고'!$I:$I,$S$4,'무신사 메타 광고'!$C:$C,$R152))</f>
        <v>0</v>
      </c>
      <c r="Y152" s="11">
        <f t="shared" si="5"/>
        <v>0</v>
      </c>
      <c r="Z152" s="12" t="str">
        <f t="shared" si="10"/>
        <v xml:space="preserve"> </v>
      </c>
      <c r="AB152" s="10">
        <f>IF($S$4="", SUMIFS('무신사 메타 광고'!$X:$X, '무신사 메타 광고'!$C:$C, $R152),SUMIFS('무신사 메타 광고'!$X:$X,'무신사 메타 광고'!$I:$I,$S$4,'무신사 메타 광고'!$C:$C,$R152))</f>
        <v>0</v>
      </c>
      <c r="AC152" s="11">
        <f t="shared" si="6"/>
        <v>0</v>
      </c>
    </row>
    <row r="153" spans="2:29">
      <c r="B153" s="9"/>
      <c r="C153" s="29">
        <f>IF($C$4="", SUMIFS('무신사 메타 광고'!$L:$L, '무신사 메타 광고'!$D:$D, $B153), SUMIFS('무신사 메타 광고'!$L:$L, '무신사 메타 광고'!$I:$I, $C$4, '무신사 메타 광고'!$D:$D, $B153))</f>
        <v>0</v>
      </c>
      <c r="D153" s="29">
        <f>IF($C$4="", SUMIFS('무신사 메타 광고'!$V:$V,#REF!, $B153), SUMIFS('무신사 메타 광고'!$V:$V,'무신사 메타 광고'!$I:$I,$C$4,'무신사 메타 광고'!$D:$D,$B153))</f>
        <v>0</v>
      </c>
      <c r="E153" s="11">
        <f t="shared" si="0"/>
        <v>0</v>
      </c>
      <c r="F153" s="12" t="str">
        <f t="shared" si="7"/>
        <v xml:space="preserve"> </v>
      </c>
      <c r="G153" s="30">
        <f>IF($C$4="", SUMIFS('무신사 메타 광고'!$K:$K, '무신사 메타 광고'!$D:$D, $B153), SUMIFS('무신사 메타 광고'!$K:$K,'무신사 메타 광고'!$I:$I,$C$4,'무신사 메타 광고'!D:D,$B153))</f>
        <v>0</v>
      </c>
      <c r="H153" s="30">
        <f>IF($C$4="", SUMIFS('무신사 메타 광고'!$Q:$Q, '무신사 메타 광고'!$D:$D, $B153), SUMIFS('무신사 메타 광고'!$Q:$Q,'무신사 메타 광고'!$I:$I,$C$4,'무신사 메타 광고'!D:D,$B153))</f>
        <v>0</v>
      </c>
      <c r="I153" s="30">
        <f>IF($C$4="", SUMIFS('무신사 메타 광고'!$U:$U, '무신사 메타 광고'!$D:$D, $B153), SUMIFS('무신사 메타 광고'!$U:$U,'무신사 메타 광고'!$I:$I,$C$4,'무신사 메타 광고'!D:D,$B153))</f>
        <v>0</v>
      </c>
      <c r="J153" s="11">
        <f t="shared" si="1"/>
        <v>0</v>
      </c>
      <c r="K153" s="11">
        <f t="shared" si="2"/>
        <v>0</v>
      </c>
      <c r="L153" s="12" t="str">
        <f t="shared" si="8"/>
        <v xml:space="preserve"> </v>
      </c>
      <c r="N153" s="10">
        <f>IF($C$4="", SUMIFS('무신사 메타 광고'!$X:$X, '무신사 메타 광고'!$D:$D, $B153),SUMIFS('무신사 메타 광고'!$X:$X,'무신사 메타 광고'!I:I,$C$4,'무신사 메타 광고'!D:D,$B153))</f>
        <v>0</v>
      </c>
      <c r="O153" s="11">
        <f t="shared" si="3"/>
        <v>0</v>
      </c>
      <c r="R153" s="13"/>
      <c r="S153" s="31">
        <f>IF($S$4="", SUMIFS('무신사 메타 광고'!$L:$L, '무신사 메타 광고'!$C:$C, $R153),SUMIFS('무신사 메타 광고'!$L:$L,'무신사 메타 광고'!$I:$I,$S$4,'무신사 메타 광고'!$C:$C,$R153))</f>
        <v>0</v>
      </c>
      <c r="T153" s="31">
        <f>IF($S$4="", SUMIFS('무신사 메타 광고'!$V:$V, '무신사 메타 광고'!$C:$C, $R153),SUMIFS('무신사 메타 광고'!$V:$V,'무신사 메타 광고'!$I:$I,$S$4,'무신사 메타 광고'!$C:$C,$R153))</f>
        <v>0</v>
      </c>
      <c r="U153" s="11">
        <f t="shared" si="4"/>
        <v>0</v>
      </c>
      <c r="V153" s="12" t="str">
        <f t="shared" si="9"/>
        <v xml:space="preserve"> </v>
      </c>
      <c r="W153" s="32">
        <f>IF($S$4="", SUMIFS('무신사 메타 광고'!$K:$K, '무신사 메타 광고'!$C:$C, $R153),SUMIFS('무신사 메타 광고'!$K:$K,'무신사 메타 광고'!$I:$I,$S$4,'무신사 메타 광고'!$C:$C,$R153))</f>
        <v>0</v>
      </c>
      <c r="X153" s="32">
        <f>IF($S$4="", SUMIFS('무신사 메타 광고'!$N:$N, '무신사 메타 광고'!$C:$C, $R153),SUMIFS('무신사 메타 광고'!$N:$N,'무신사 메타 광고'!$I:$I,$S$4,'무신사 메타 광고'!$C:$C,$R153))</f>
        <v>0</v>
      </c>
      <c r="Y153" s="11">
        <f t="shared" si="5"/>
        <v>0</v>
      </c>
      <c r="Z153" s="12" t="str">
        <f t="shared" si="10"/>
        <v xml:space="preserve"> </v>
      </c>
      <c r="AB153" s="10">
        <f>IF($S$4="", SUMIFS('무신사 메타 광고'!$X:$X, '무신사 메타 광고'!$C:$C, $R153),SUMIFS('무신사 메타 광고'!$X:$X,'무신사 메타 광고'!$I:$I,$S$4,'무신사 메타 광고'!$C:$C,$R153))</f>
        <v>0</v>
      </c>
      <c r="AC153" s="11">
        <f t="shared" si="6"/>
        <v>0</v>
      </c>
    </row>
    <row r="154" spans="2:29">
      <c r="B154" s="9"/>
      <c r="C154" s="29">
        <f>IF($C$4="", SUMIFS('무신사 메타 광고'!$L:$L, '무신사 메타 광고'!$D:$D, $B154), SUMIFS('무신사 메타 광고'!$L:$L, '무신사 메타 광고'!$I:$I, $C$4, '무신사 메타 광고'!$D:$D, $B154))</f>
        <v>0</v>
      </c>
      <c r="D154" s="29">
        <f>IF($C$4="", SUMIFS('무신사 메타 광고'!$V:$V,#REF!, $B154), SUMIFS('무신사 메타 광고'!$V:$V,'무신사 메타 광고'!$I:$I,$C$4,'무신사 메타 광고'!$D:$D,$B154))</f>
        <v>0</v>
      </c>
      <c r="E154" s="11">
        <f t="shared" si="0"/>
        <v>0</v>
      </c>
      <c r="F154" s="12" t="str">
        <f t="shared" si="7"/>
        <v xml:space="preserve"> </v>
      </c>
      <c r="G154" s="30">
        <f>IF($C$4="", SUMIFS('무신사 메타 광고'!$K:$K, '무신사 메타 광고'!$D:$D, $B154), SUMIFS('무신사 메타 광고'!$K:$K,'무신사 메타 광고'!$I:$I,$C$4,'무신사 메타 광고'!D:D,$B154))</f>
        <v>0</v>
      </c>
      <c r="H154" s="30">
        <f>IF($C$4="", SUMIFS('무신사 메타 광고'!$Q:$Q, '무신사 메타 광고'!$D:$D, $B154), SUMIFS('무신사 메타 광고'!$Q:$Q,'무신사 메타 광고'!$I:$I,$C$4,'무신사 메타 광고'!D:D,$B154))</f>
        <v>0</v>
      </c>
      <c r="I154" s="30">
        <f>IF($C$4="", SUMIFS('무신사 메타 광고'!$U:$U, '무신사 메타 광고'!$D:$D, $B154), SUMIFS('무신사 메타 광고'!$U:$U,'무신사 메타 광고'!$I:$I,$C$4,'무신사 메타 광고'!D:D,$B154))</f>
        <v>0</v>
      </c>
      <c r="J154" s="11">
        <f t="shared" si="1"/>
        <v>0</v>
      </c>
      <c r="K154" s="11">
        <f t="shared" si="2"/>
        <v>0</v>
      </c>
      <c r="L154" s="12" t="str">
        <f t="shared" si="8"/>
        <v xml:space="preserve"> </v>
      </c>
      <c r="N154" s="10">
        <f>IF($C$4="", SUMIFS('무신사 메타 광고'!$X:$X, '무신사 메타 광고'!$D:$D, $B154),SUMIFS('무신사 메타 광고'!$X:$X,'무신사 메타 광고'!I:I,$C$4,'무신사 메타 광고'!D:D,$B154))</f>
        <v>0</v>
      </c>
      <c r="O154" s="11">
        <f t="shared" si="3"/>
        <v>0</v>
      </c>
      <c r="R154" s="13"/>
      <c r="S154" s="31">
        <f>IF($S$4="", SUMIFS('무신사 메타 광고'!$L:$L, '무신사 메타 광고'!$C:$C, $R154),SUMIFS('무신사 메타 광고'!$L:$L,'무신사 메타 광고'!$I:$I,$S$4,'무신사 메타 광고'!$C:$C,$R154))</f>
        <v>0</v>
      </c>
      <c r="T154" s="31">
        <f>IF($S$4="", SUMIFS('무신사 메타 광고'!$V:$V, '무신사 메타 광고'!$C:$C, $R154),SUMIFS('무신사 메타 광고'!$V:$V,'무신사 메타 광고'!$I:$I,$S$4,'무신사 메타 광고'!$C:$C,$R154))</f>
        <v>0</v>
      </c>
      <c r="U154" s="11">
        <f t="shared" si="4"/>
        <v>0</v>
      </c>
      <c r="V154" s="12" t="str">
        <f t="shared" si="9"/>
        <v xml:space="preserve"> </v>
      </c>
      <c r="W154" s="32">
        <f>IF($S$4="", SUMIFS('무신사 메타 광고'!$K:$K, '무신사 메타 광고'!$C:$C, $R154),SUMIFS('무신사 메타 광고'!$K:$K,'무신사 메타 광고'!$I:$I,$S$4,'무신사 메타 광고'!$C:$C,$R154))</f>
        <v>0</v>
      </c>
      <c r="X154" s="32">
        <f>IF($S$4="", SUMIFS('무신사 메타 광고'!$N:$N, '무신사 메타 광고'!$C:$C, $R154),SUMIFS('무신사 메타 광고'!$N:$N,'무신사 메타 광고'!$I:$I,$S$4,'무신사 메타 광고'!$C:$C,$R154))</f>
        <v>0</v>
      </c>
      <c r="Y154" s="11">
        <f t="shared" si="5"/>
        <v>0</v>
      </c>
      <c r="Z154" s="12" t="str">
        <f t="shared" si="10"/>
        <v xml:space="preserve"> </v>
      </c>
      <c r="AB154" s="10">
        <f>IF($S$4="", SUMIFS('무신사 메타 광고'!$X:$X, '무신사 메타 광고'!$C:$C, $R154),SUMIFS('무신사 메타 광고'!$X:$X,'무신사 메타 광고'!$I:$I,$S$4,'무신사 메타 광고'!$C:$C,$R154))</f>
        <v>0</v>
      </c>
      <c r="AC154" s="11">
        <f t="shared" si="6"/>
        <v>0</v>
      </c>
    </row>
    <row r="155" spans="2:29">
      <c r="B155" s="9"/>
      <c r="C155" s="29">
        <f>IF($C$4="", SUMIFS('무신사 메타 광고'!$L:$L, '무신사 메타 광고'!$D:$D, $B155), SUMIFS('무신사 메타 광고'!$L:$L, '무신사 메타 광고'!$I:$I, $C$4, '무신사 메타 광고'!$D:$D, $B155))</f>
        <v>0</v>
      </c>
      <c r="D155" s="29">
        <f>IF($C$4="", SUMIFS('무신사 메타 광고'!$V:$V,#REF!, $B155), SUMIFS('무신사 메타 광고'!$V:$V,'무신사 메타 광고'!$I:$I,$C$4,'무신사 메타 광고'!$D:$D,$B155))</f>
        <v>0</v>
      </c>
      <c r="E155" s="11">
        <f t="shared" si="0"/>
        <v>0</v>
      </c>
      <c r="F155" s="12" t="str">
        <f t="shared" si="7"/>
        <v xml:space="preserve"> </v>
      </c>
      <c r="G155" s="30">
        <f>IF($C$4="", SUMIFS('무신사 메타 광고'!$K:$K, '무신사 메타 광고'!$D:$D, $B155), SUMIFS('무신사 메타 광고'!$K:$K,'무신사 메타 광고'!$I:$I,$C$4,'무신사 메타 광고'!D:D,$B155))</f>
        <v>0</v>
      </c>
      <c r="H155" s="30">
        <f>IF($C$4="", SUMIFS('무신사 메타 광고'!$Q:$Q, '무신사 메타 광고'!$D:$D, $B155), SUMIFS('무신사 메타 광고'!$Q:$Q,'무신사 메타 광고'!$I:$I,$C$4,'무신사 메타 광고'!D:D,$B155))</f>
        <v>0</v>
      </c>
      <c r="I155" s="30">
        <f>IF($C$4="", SUMIFS('무신사 메타 광고'!$U:$U, '무신사 메타 광고'!$D:$D, $B155), SUMIFS('무신사 메타 광고'!$U:$U,'무신사 메타 광고'!$I:$I,$C$4,'무신사 메타 광고'!D:D,$B155))</f>
        <v>0</v>
      </c>
      <c r="J155" s="11">
        <f t="shared" si="1"/>
        <v>0</v>
      </c>
      <c r="K155" s="11">
        <f t="shared" si="2"/>
        <v>0</v>
      </c>
      <c r="L155" s="12" t="str">
        <f t="shared" si="8"/>
        <v xml:space="preserve"> </v>
      </c>
      <c r="N155" s="10">
        <f>IF($C$4="", SUMIFS('무신사 메타 광고'!$X:$X, '무신사 메타 광고'!$D:$D, $B155),SUMIFS('무신사 메타 광고'!$X:$X,'무신사 메타 광고'!I:I,$C$4,'무신사 메타 광고'!D:D,$B155))</f>
        <v>0</v>
      </c>
      <c r="O155" s="11">
        <f t="shared" si="3"/>
        <v>0</v>
      </c>
      <c r="R155" s="13"/>
      <c r="S155" s="31">
        <f>IF($S$4="", SUMIFS('무신사 메타 광고'!$L:$L, '무신사 메타 광고'!$C:$C, $R155),SUMIFS('무신사 메타 광고'!$L:$L,'무신사 메타 광고'!$I:$I,$S$4,'무신사 메타 광고'!$C:$C,$R155))</f>
        <v>0</v>
      </c>
      <c r="T155" s="31">
        <f>IF($S$4="", SUMIFS('무신사 메타 광고'!$V:$V, '무신사 메타 광고'!$C:$C, $R155),SUMIFS('무신사 메타 광고'!$V:$V,'무신사 메타 광고'!$I:$I,$S$4,'무신사 메타 광고'!$C:$C,$R155))</f>
        <v>0</v>
      </c>
      <c r="U155" s="11">
        <f t="shared" si="4"/>
        <v>0</v>
      </c>
      <c r="V155" s="12" t="str">
        <f t="shared" si="9"/>
        <v xml:space="preserve"> </v>
      </c>
      <c r="W155" s="32">
        <f>IF($S$4="", SUMIFS('무신사 메타 광고'!$K:$K, '무신사 메타 광고'!$C:$C, $R155),SUMIFS('무신사 메타 광고'!$K:$K,'무신사 메타 광고'!$I:$I,$S$4,'무신사 메타 광고'!$C:$C,$R155))</f>
        <v>0</v>
      </c>
      <c r="X155" s="32">
        <f>IF($S$4="", SUMIFS('무신사 메타 광고'!$N:$N, '무신사 메타 광고'!$C:$C, $R155),SUMIFS('무신사 메타 광고'!$N:$N,'무신사 메타 광고'!$I:$I,$S$4,'무신사 메타 광고'!$C:$C,$R155))</f>
        <v>0</v>
      </c>
      <c r="Y155" s="11">
        <f t="shared" si="5"/>
        <v>0</v>
      </c>
      <c r="Z155" s="12" t="str">
        <f t="shared" si="10"/>
        <v xml:space="preserve"> </v>
      </c>
      <c r="AB155" s="10">
        <f>IF($S$4="", SUMIFS('무신사 메타 광고'!$X:$X, '무신사 메타 광고'!$C:$C, $R155),SUMIFS('무신사 메타 광고'!$X:$X,'무신사 메타 광고'!$I:$I,$S$4,'무신사 메타 광고'!$C:$C,$R155))</f>
        <v>0</v>
      </c>
      <c r="AC155" s="11">
        <f t="shared" si="6"/>
        <v>0</v>
      </c>
    </row>
    <row r="156" spans="2:29">
      <c r="B156" s="9"/>
      <c r="C156" s="29">
        <f>IF($C$4="", SUMIFS('무신사 메타 광고'!$L:$L, '무신사 메타 광고'!$D:$D, $B156), SUMIFS('무신사 메타 광고'!$L:$L, '무신사 메타 광고'!$I:$I, $C$4, '무신사 메타 광고'!$D:$D, $B156))</f>
        <v>0</v>
      </c>
      <c r="D156" s="29">
        <f>IF($C$4="", SUMIFS('무신사 메타 광고'!$V:$V,#REF!, $B156), SUMIFS('무신사 메타 광고'!$V:$V,'무신사 메타 광고'!$I:$I,$C$4,'무신사 메타 광고'!$D:$D,$B156))</f>
        <v>0</v>
      </c>
      <c r="E156" s="11">
        <f t="shared" si="0"/>
        <v>0</v>
      </c>
      <c r="F156" s="12" t="str">
        <f t="shared" si="7"/>
        <v xml:space="preserve"> </v>
      </c>
      <c r="G156" s="30">
        <f>IF($C$4="", SUMIFS('무신사 메타 광고'!$K:$K, '무신사 메타 광고'!$D:$D, $B156), SUMIFS('무신사 메타 광고'!$K:$K,'무신사 메타 광고'!$I:$I,$C$4,'무신사 메타 광고'!D:D,$B156))</f>
        <v>0</v>
      </c>
      <c r="H156" s="30">
        <f>IF($C$4="", SUMIFS('무신사 메타 광고'!$Q:$Q, '무신사 메타 광고'!$D:$D, $B156), SUMIFS('무신사 메타 광고'!$Q:$Q,'무신사 메타 광고'!$I:$I,$C$4,'무신사 메타 광고'!D:D,$B156))</f>
        <v>0</v>
      </c>
      <c r="I156" s="30">
        <f>IF($C$4="", SUMIFS('무신사 메타 광고'!$U:$U, '무신사 메타 광고'!$D:$D, $B156), SUMIFS('무신사 메타 광고'!$U:$U,'무신사 메타 광고'!$I:$I,$C$4,'무신사 메타 광고'!D:D,$B156))</f>
        <v>0</v>
      </c>
      <c r="J156" s="11">
        <f t="shared" si="1"/>
        <v>0</v>
      </c>
      <c r="K156" s="11">
        <f t="shared" si="2"/>
        <v>0</v>
      </c>
      <c r="L156" s="12" t="str">
        <f t="shared" si="8"/>
        <v xml:space="preserve"> </v>
      </c>
      <c r="N156" s="10">
        <f>IF($C$4="", SUMIFS('무신사 메타 광고'!$X:$X, '무신사 메타 광고'!$D:$D, $B156),SUMIFS('무신사 메타 광고'!$X:$X,'무신사 메타 광고'!I:I,$C$4,'무신사 메타 광고'!D:D,$B156))</f>
        <v>0</v>
      </c>
      <c r="O156" s="11">
        <f t="shared" si="3"/>
        <v>0</v>
      </c>
      <c r="R156" s="13"/>
      <c r="S156" s="31">
        <f>IF($S$4="", SUMIFS('무신사 메타 광고'!$L:$L, '무신사 메타 광고'!$C:$C, $R156),SUMIFS('무신사 메타 광고'!$L:$L,'무신사 메타 광고'!$I:$I,$S$4,'무신사 메타 광고'!$C:$C,$R156))</f>
        <v>0</v>
      </c>
      <c r="T156" s="31">
        <f>IF($S$4="", SUMIFS('무신사 메타 광고'!$V:$V, '무신사 메타 광고'!$C:$C, $R156),SUMIFS('무신사 메타 광고'!$V:$V,'무신사 메타 광고'!$I:$I,$S$4,'무신사 메타 광고'!$C:$C,$R156))</f>
        <v>0</v>
      </c>
      <c r="U156" s="11">
        <f t="shared" si="4"/>
        <v>0</v>
      </c>
      <c r="V156" s="12" t="str">
        <f t="shared" si="9"/>
        <v xml:space="preserve"> </v>
      </c>
      <c r="W156" s="32">
        <f>IF($S$4="", SUMIFS('무신사 메타 광고'!$K:$K, '무신사 메타 광고'!$C:$C, $R156),SUMIFS('무신사 메타 광고'!$K:$K,'무신사 메타 광고'!$I:$I,$S$4,'무신사 메타 광고'!$C:$C,$R156))</f>
        <v>0</v>
      </c>
      <c r="X156" s="32">
        <f>IF($S$4="", SUMIFS('무신사 메타 광고'!$N:$N, '무신사 메타 광고'!$C:$C, $R156),SUMIFS('무신사 메타 광고'!$N:$N,'무신사 메타 광고'!$I:$I,$S$4,'무신사 메타 광고'!$C:$C,$R156))</f>
        <v>0</v>
      </c>
      <c r="Y156" s="11">
        <f t="shared" si="5"/>
        <v>0</v>
      </c>
      <c r="Z156" s="12" t="str">
        <f t="shared" si="10"/>
        <v xml:space="preserve"> </v>
      </c>
      <c r="AB156" s="10">
        <f>IF($S$4="", SUMIFS('무신사 메타 광고'!$X:$X, '무신사 메타 광고'!$C:$C, $R156),SUMIFS('무신사 메타 광고'!$X:$X,'무신사 메타 광고'!$I:$I,$S$4,'무신사 메타 광고'!$C:$C,$R156))</f>
        <v>0</v>
      </c>
      <c r="AC156" s="11">
        <f t="shared" si="6"/>
        <v>0</v>
      </c>
    </row>
    <row r="157" spans="2:29">
      <c r="B157" s="9"/>
      <c r="C157" s="29">
        <f>IF($C$4="", SUMIFS('무신사 메타 광고'!$L:$L, '무신사 메타 광고'!$D:$D, $B157), SUMIFS('무신사 메타 광고'!$L:$L, '무신사 메타 광고'!$I:$I, $C$4, '무신사 메타 광고'!$D:$D, $B157))</f>
        <v>0</v>
      </c>
      <c r="D157" s="29">
        <f>IF($C$4="", SUMIFS('무신사 메타 광고'!$V:$V,#REF!, $B157), SUMIFS('무신사 메타 광고'!$V:$V,'무신사 메타 광고'!$I:$I,$C$4,'무신사 메타 광고'!$D:$D,$B157))</f>
        <v>0</v>
      </c>
      <c r="E157" s="11">
        <f t="shared" si="0"/>
        <v>0</v>
      </c>
      <c r="F157" s="12" t="str">
        <f t="shared" si="7"/>
        <v xml:space="preserve"> </v>
      </c>
      <c r="G157" s="30">
        <f>IF($C$4="", SUMIFS('무신사 메타 광고'!$K:$K, '무신사 메타 광고'!$D:$D, $B157), SUMIFS('무신사 메타 광고'!$K:$K,'무신사 메타 광고'!$I:$I,$C$4,'무신사 메타 광고'!D:D,$B157))</f>
        <v>0</v>
      </c>
      <c r="H157" s="30">
        <f>IF($C$4="", SUMIFS('무신사 메타 광고'!$Q:$Q, '무신사 메타 광고'!$D:$D, $B157), SUMIFS('무신사 메타 광고'!$Q:$Q,'무신사 메타 광고'!$I:$I,$C$4,'무신사 메타 광고'!D:D,$B157))</f>
        <v>0</v>
      </c>
      <c r="I157" s="30">
        <f>IF($C$4="", SUMIFS('무신사 메타 광고'!$U:$U, '무신사 메타 광고'!$D:$D, $B157), SUMIFS('무신사 메타 광고'!$U:$U,'무신사 메타 광고'!$I:$I,$C$4,'무신사 메타 광고'!D:D,$B157))</f>
        <v>0</v>
      </c>
      <c r="J157" s="11">
        <f t="shared" si="1"/>
        <v>0</v>
      </c>
      <c r="K157" s="11">
        <f t="shared" si="2"/>
        <v>0</v>
      </c>
      <c r="L157" s="12" t="str">
        <f t="shared" si="8"/>
        <v xml:space="preserve"> </v>
      </c>
      <c r="N157" s="10">
        <f>IF($C$4="", SUMIFS('무신사 메타 광고'!$X:$X, '무신사 메타 광고'!$D:$D, $B157),SUMIFS('무신사 메타 광고'!$X:$X,'무신사 메타 광고'!I:I,$C$4,'무신사 메타 광고'!D:D,$B157))</f>
        <v>0</v>
      </c>
      <c r="O157" s="11">
        <f t="shared" si="3"/>
        <v>0</v>
      </c>
      <c r="R157" s="13"/>
      <c r="S157" s="31">
        <f>IF($S$4="", SUMIFS('무신사 메타 광고'!$L:$L, '무신사 메타 광고'!$C:$C, $R157),SUMIFS('무신사 메타 광고'!$L:$L,'무신사 메타 광고'!$I:$I,$S$4,'무신사 메타 광고'!$C:$C,$R157))</f>
        <v>0</v>
      </c>
      <c r="T157" s="31">
        <f>IF($S$4="", SUMIFS('무신사 메타 광고'!$V:$V, '무신사 메타 광고'!$C:$C, $R157),SUMIFS('무신사 메타 광고'!$V:$V,'무신사 메타 광고'!$I:$I,$S$4,'무신사 메타 광고'!$C:$C,$R157))</f>
        <v>0</v>
      </c>
      <c r="U157" s="11">
        <f t="shared" si="4"/>
        <v>0</v>
      </c>
      <c r="V157" s="12" t="str">
        <f t="shared" si="9"/>
        <v xml:space="preserve"> </v>
      </c>
      <c r="W157" s="32">
        <f>IF($S$4="", SUMIFS('무신사 메타 광고'!$K:$K, '무신사 메타 광고'!$C:$C, $R157),SUMIFS('무신사 메타 광고'!$K:$K,'무신사 메타 광고'!$I:$I,$S$4,'무신사 메타 광고'!$C:$C,$R157))</f>
        <v>0</v>
      </c>
      <c r="X157" s="32">
        <f>IF($S$4="", SUMIFS('무신사 메타 광고'!$N:$N, '무신사 메타 광고'!$C:$C, $R157),SUMIFS('무신사 메타 광고'!$N:$N,'무신사 메타 광고'!$I:$I,$S$4,'무신사 메타 광고'!$C:$C,$R157))</f>
        <v>0</v>
      </c>
      <c r="Y157" s="11">
        <f t="shared" si="5"/>
        <v>0</v>
      </c>
      <c r="Z157" s="12" t="str">
        <f t="shared" si="10"/>
        <v xml:space="preserve"> </v>
      </c>
      <c r="AB157" s="10">
        <f>IF($S$4="", SUMIFS('무신사 메타 광고'!$X:$X, '무신사 메타 광고'!$C:$C, $R157),SUMIFS('무신사 메타 광고'!$X:$X,'무신사 메타 광고'!$I:$I,$S$4,'무신사 메타 광고'!$C:$C,$R157))</f>
        <v>0</v>
      </c>
      <c r="AC157" s="11">
        <f t="shared" si="6"/>
        <v>0</v>
      </c>
    </row>
    <row r="158" spans="2:29">
      <c r="B158" s="9"/>
      <c r="C158" s="29">
        <f>IF($C$4="", SUMIFS('무신사 메타 광고'!$L:$L, '무신사 메타 광고'!$D:$D, $B158), SUMIFS('무신사 메타 광고'!$L:$L, '무신사 메타 광고'!$I:$I, $C$4, '무신사 메타 광고'!$D:$D, $B158))</f>
        <v>0</v>
      </c>
      <c r="D158" s="29">
        <f>IF($C$4="", SUMIFS('무신사 메타 광고'!$V:$V,#REF!, $B158), SUMIFS('무신사 메타 광고'!$V:$V,'무신사 메타 광고'!$I:$I,$C$4,'무신사 메타 광고'!$D:$D,$B158))</f>
        <v>0</v>
      </c>
      <c r="E158" s="11">
        <f t="shared" si="0"/>
        <v>0</v>
      </c>
      <c r="F158" s="12" t="str">
        <f t="shared" si="7"/>
        <v xml:space="preserve"> </v>
      </c>
      <c r="G158" s="30">
        <f>IF($C$4="", SUMIFS('무신사 메타 광고'!$K:$K, '무신사 메타 광고'!$D:$D, $B158), SUMIFS('무신사 메타 광고'!$K:$K,'무신사 메타 광고'!$I:$I,$C$4,'무신사 메타 광고'!D:D,$B158))</f>
        <v>0</v>
      </c>
      <c r="H158" s="30">
        <f>IF($C$4="", SUMIFS('무신사 메타 광고'!$Q:$Q, '무신사 메타 광고'!$D:$D, $B158), SUMIFS('무신사 메타 광고'!$Q:$Q,'무신사 메타 광고'!$I:$I,$C$4,'무신사 메타 광고'!D:D,$B158))</f>
        <v>0</v>
      </c>
      <c r="I158" s="30">
        <f>IF($C$4="", SUMIFS('무신사 메타 광고'!$U:$U, '무신사 메타 광고'!$D:$D, $B158), SUMIFS('무신사 메타 광고'!$U:$U,'무신사 메타 광고'!$I:$I,$C$4,'무신사 메타 광고'!D:D,$B158))</f>
        <v>0</v>
      </c>
      <c r="J158" s="11">
        <f t="shared" si="1"/>
        <v>0</v>
      </c>
      <c r="K158" s="11">
        <f t="shared" si="2"/>
        <v>0</v>
      </c>
      <c r="L158" s="12" t="str">
        <f t="shared" si="8"/>
        <v xml:space="preserve"> </v>
      </c>
      <c r="N158" s="10">
        <f>IF($C$4="", SUMIFS('무신사 메타 광고'!$X:$X, '무신사 메타 광고'!$D:$D, $B158),SUMIFS('무신사 메타 광고'!$X:$X,'무신사 메타 광고'!I:I,$C$4,'무신사 메타 광고'!D:D,$B158))</f>
        <v>0</v>
      </c>
      <c r="O158" s="11">
        <f t="shared" si="3"/>
        <v>0</v>
      </c>
      <c r="R158" s="13"/>
      <c r="S158" s="31">
        <f>IF($S$4="", SUMIFS('무신사 메타 광고'!$L:$L, '무신사 메타 광고'!$C:$C, $R158),SUMIFS('무신사 메타 광고'!$L:$L,'무신사 메타 광고'!$I:$I,$S$4,'무신사 메타 광고'!$C:$C,$R158))</f>
        <v>0</v>
      </c>
      <c r="T158" s="31">
        <f>IF($S$4="", SUMIFS('무신사 메타 광고'!$V:$V, '무신사 메타 광고'!$C:$C, $R158),SUMIFS('무신사 메타 광고'!$V:$V,'무신사 메타 광고'!$I:$I,$S$4,'무신사 메타 광고'!$C:$C,$R158))</f>
        <v>0</v>
      </c>
      <c r="U158" s="11">
        <f t="shared" si="4"/>
        <v>0</v>
      </c>
      <c r="V158" s="12" t="str">
        <f t="shared" si="9"/>
        <v xml:space="preserve"> </v>
      </c>
      <c r="W158" s="32">
        <f>IF($S$4="", SUMIFS('무신사 메타 광고'!$K:$K, '무신사 메타 광고'!$C:$C, $R158),SUMIFS('무신사 메타 광고'!$K:$K,'무신사 메타 광고'!$I:$I,$S$4,'무신사 메타 광고'!$C:$C,$R158))</f>
        <v>0</v>
      </c>
      <c r="X158" s="32">
        <f>IF($S$4="", SUMIFS('무신사 메타 광고'!$N:$N, '무신사 메타 광고'!$C:$C, $R158),SUMIFS('무신사 메타 광고'!$N:$N,'무신사 메타 광고'!$I:$I,$S$4,'무신사 메타 광고'!$C:$C,$R158))</f>
        <v>0</v>
      </c>
      <c r="Y158" s="11">
        <f t="shared" si="5"/>
        <v>0</v>
      </c>
      <c r="Z158" s="12" t="str">
        <f t="shared" si="10"/>
        <v xml:space="preserve"> </v>
      </c>
      <c r="AB158" s="10">
        <f>IF($S$4="", SUMIFS('무신사 메타 광고'!$X:$X, '무신사 메타 광고'!$C:$C, $R158),SUMIFS('무신사 메타 광고'!$X:$X,'무신사 메타 광고'!$I:$I,$S$4,'무신사 메타 광고'!$C:$C,$R158))</f>
        <v>0</v>
      </c>
      <c r="AC158" s="11">
        <f t="shared" si="6"/>
        <v>0</v>
      </c>
    </row>
    <row r="159" spans="2:29">
      <c r="B159" s="9"/>
      <c r="C159" s="29">
        <f>IF($C$4="", SUMIFS('무신사 메타 광고'!$L:$L, '무신사 메타 광고'!$D:$D, $B159), SUMIFS('무신사 메타 광고'!$L:$L, '무신사 메타 광고'!$I:$I, $C$4, '무신사 메타 광고'!$D:$D, $B159))</f>
        <v>0</v>
      </c>
      <c r="D159" s="29">
        <f>IF($C$4="", SUMIFS('무신사 메타 광고'!$V:$V,#REF!, $B159), SUMIFS('무신사 메타 광고'!$V:$V,'무신사 메타 광고'!$I:$I,$C$4,'무신사 메타 광고'!$D:$D,$B159))</f>
        <v>0</v>
      </c>
      <c r="E159" s="11">
        <f t="shared" si="0"/>
        <v>0</v>
      </c>
      <c r="F159" s="12" t="str">
        <f t="shared" si="7"/>
        <v xml:space="preserve"> </v>
      </c>
      <c r="G159" s="30">
        <f>IF($C$4="", SUMIFS('무신사 메타 광고'!$K:$K, '무신사 메타 광고'!$D:$D, $B159), SUMIFS('무신사 메타 광고'!$K:$K,'무신사 메타 광고'!$I:$I,$C$4,'무신사 메타 광고'!D:D,$B159))</f>
        <v>0</v>
      </c>
      <c r="H159" s="30">
        <f>IF($C$4="", SUMIFS('무신사 메타 광고'!$Q:$Q, '무신사 메타 광고'!$D:$D, $B159), SUMIFS('무신사 메타 광고'!$Q:$Q,'무신사 메타 광고'!$I:$I,$C$4,'무신사 메타 광고'!D:D,$B159))</f>
        <v>0</v>
      </c>
      <c r="I159" s="30">
        <f>IF($C$4="", SUMIFS('무신사 메타 광고'!$U:$U, '무신사 메타 광고'!$D:$D, $B159), SUMIFS('무신사 메타 광고'!$U:$U,'무신사 메타 광고'!$I:$I,$C$4,'무신사 메타 광고'!D:D,$B159))</f>
        <v>0</v>
      </c>
      <c r="J159" s="11">
        <f t="shared" si="1"/>
        <v>0</v>
      </c>
      <c r="K159" s="11">
        <f t="shared" si="2"/>
        <v>0</v>
      </c>
      <c r="L159" s="12" t="str">
        <f t="shared" si="8"/>
        <v xml:space="preserve"> </v>
      </c>
      <c r="N159" s="10">
        <f>IF($C$4="", SUMIFS('무신사 메타 광고'!$X:$X, '무신사 메타 광고'!$D:$D, $B159),SUMIFS('무신사 메타 광고'!$X:$X,'무신사 메타 광고'!I:I,$C$4,'무신사 메타 광고'!D:D,$B159))</f>
        <v>0</v>
      </c>
      <c r="O159" s="11">
        <f t="shared" si="3"/>
        <v>0</v>
      </c>
      <c r="R159" s="13"/>
      <c r="S159" s="31">
        <f>IF($S$4="", SUMIFS('무신사 메타 광고'!$L:$L, '무신사 메타 광고'!$C:$C, $R159),SUMIFS('무신사 메타 광고'!$L:$L,'무신사 메타 광고'!$I:$I,$S$4,'무신사 메타 광고'!$C:$C,$R159))</f>
        <v>0</v>
      </c>
      <c r="T159" s="31">
        <f>IF($S$4="", SUMIFS('무신사 메타 광고'!$V:$V, '무신사 메타 광고'!$C:$C, $R159),SUMIFS('무신사 메타 광고'!$V:$V,'무신사 메타 광고'!$I:$I,$S$4,'무신사 메타 광고'!$C:$C,$R159))</f>
        <v>0</v>
      </c>
      <c r="U159" s="11">
        <f t="shared" si="4"/>
        <v>0</v>
      </c>
      <c r="V159" s="12" t="str">
        <f t="shared" si="9"/>
        <v xml:space="preserve"> </v>
      </c>
      <c r="W159" s="32">
        <f>IF($S$4="", SUMIFS('무신사 메타 광고'!$K:$K, '무신사 메타 광고'!$C:$C, $R159),SUMIFS('무신사 메타 광고'!$K:$K,'무신사 메타 광고'!$I:$I,$S$4,'무신사 메타 광고'!$C:$C,$R159))</f>
        <v>0</v>
      </c>
      <c r="X159" s="32">
        <f>IF($S$4="", SUMIFS('무신사 메타 광고'!$N:$N, '무신사 메타 광고'!$C:$C, $R159),SUMIFS('무신사 메타 광고'!$N:$N,'무신사 메타 광고'!$I:$I,$S$4,'무신사 메타 광고'!$C:$C,$R159))</f>
        <v>0</v>
      </c>
      <c r="Y159" s="11">
        <f t="shared" si="5"/>
        <v>0</v>
      </c>
      <c r="Z159" s="12" t="str">
        <f t="shared" si="10"/>
        <v xml:space="preserve"> </v>
      </c>
      <c r="AB159" s="10">
        <f>IF($S$4="", SUMIFS('무신사 메타 광고'!$X:$X, '무신사 메타 광고'!$C:$C, $R159),SUMIFS('무신사 메타 광고'!$X:$X,'무신사 메타 광고'!$I:$I,$S$4,'무신사 메타 광고'!$C:$C,$R159))</f>
        <v>0</v>
      </c>
      <c r="AC159" s="11">
        <f t="shared" si="6"/>
        <v>0</v>
      </c>
    </row>
    <row r="160" spans="2:29">
      <c r="B160" s="9"/>
      <c r="C160" s="29">
        <f>IF($C$4="", SUMIFS('무신사 메타 광고'!$L:$L, '무신사 메타 광고'!$D:$D, $B160), SUMIFS('무신사 메타 광고'!$L:$L, '무신사 메타 광고'!$I:$I, $C$4, '무신사 메타 광고'!$D:$D, $B160))</f>
        <v>0</v>
      </c>
      <c r="D160" s="29">
        <f>IF($C$4="", SUMIFS('무신사 메타 광고'!$V:$V,#REF!, $B160), SUMIFS('무신사 메타 광고'!$V:$V,'무신사 메타 광고'!$I:$I,$C$4,'무신사 메타 광고'!$D:$D,$B160))</f>
        <v>0</v>
      </c>
      <c r="E160" s="11">
        <f t="shared" si="0"/>
        <v>0</v>
      </c>
      <c r="F160" s="12" t="str">
        <f t="shared" si="7"/>
        <v xml:space="preserve"> </v>
      </c>
      <c r="G160" s="30">
        <f>IF($C$4="", SUMIFS('무신사 메타 광고'!$K:$K, '무신사 메타 광고'!$D:$D, $B160), SUMIFS('무신사 메타 광고'!$K:$K,'무신사 메타 광고'!$I:$I,$C$4,'무신사 메타 광고'!D:D,$B160))</f>
        <v>0</v>
      </c>
      <c r="H160" s="30">
        <f>IF($C$4="", SUMIFS('무신사 메타 광고'!$Q:$Q, '무신사 메타 광고'!$D:$D, $B160), SUMIFS('무신사 메타 광고'!$Q:$Q,'무신사 메타 광고'!$I:$I,$C$4,'무신사 메타 광고'!D:D,$B160))</f>
        <v>0</v>
      </c>
      <c r="I160" s="30">
        <f>IF($C$4="", SUMIFS('무신사 메타 광고'!$U:$U, '무신사 메타 광고'!$D:$D, $B160), SUMIFS('무신사 메타 광고'!$U:$U,'무신사 메타 광고'!$I:$I,$C$4,'무신사 메타 광고'!D:D,$B160))</f>
        <v>0</v>
      </c>
      <c r="J160" s="11">
        <f t="shared" si="1"/>
        <v>0</v>
      </c>
      <c r="K160" s="11">
        <f t="shared" si="2"/>
        <v>0</v>
      </c>
      <c r="L160" s="12" t="str">
        <f t="shared" si="8"/>
        <v xml:space="preserve"> </v>
      </c>
      <c r="N160" s="10">
        <f>IF($C$4="", SUMIFS('무신사 메타 광고'!$X:$X, '무신사 메타 광고'!$D:$D, $B160),SUMIFS('무신사 메타 광고'!$X:$X,'무신사 메타 광고'!I:I,$C$4,'무신사 메타 광고'!D:D,$B160))</f>
        <v>0</v>
      </c>
      <c r="O160" s="11">
        <f t="shared" si="3"/>
        <v>0</v>
      </c>
      <c r="R160" s="13"/>
      <c r="S160" s="31">
        <f>IF($S$4="", SUMIFS('무신사 메타 광고'!$L:$L, '무신사 메타 광고'!$C:$C, $R160),SUMIFS('무신사 메타 광고'!$L:$L,'무신사 메타 광고'!$I:$I,$S$4,'무신사 메타 광고'!$C:$C,$R160))</f>
        <v>0</v>
      </c>
      <c r="T160" s="31">
        <f>IF($S$4="", SUMIFS('무신사 메타 광고'!$V:$V, '무신사 메타 광고'!$C:$C, $R160),SUMIFS('무신사 메타 광고'!$V:$V,'무신사 메타 광고'!$I:$I,$S$4,'무신사 메타 광고'!$C:$C,$R160))</f>
        <v>0</v>
      </c>
      <c r="U160" s="11">
        <f t="shared" si="4"/>
        <v>0</v>
      </c>
      <c r="V160" s="12" t="str">
        <f t="shared" si="9"/>
        <v xml:space="preserve"> </v>
      </c>
      <c r="W160" s="32">
        <f>IF($S$4="", SUMIFS('무신사 메타 광고'!$K:$K, '무신사 메타 광고'!$C:$C, $R160),SUMIFS('무신사 메타 광고'!$K:$K,'무신사 메타 광고'!$I:$I,$S$4,'무신사 메타 광고'!$C:$C,$R160))</f>
        <v>0</v>
      </c>
      <c r="X160" s="32">
        <f>IF($S$4="", SUMIFS('무신사 메타 광고'!$N:$N, '무신사 메타 광고'!$C:$C, $R160),SUMIFS('무신사 메타 광고'!$N:$N,'무신사 메타 광고'!$I:$I,$S$4,'무신사 메타 광고'!$C:$C,$R160))</f>
        <v>0</v>
      </c>
      <c r="Y160" s="11">
        <f t="shared" si="5"/>
        <v>0</v>
      </c>
      <c r="Z160" s="12" t="str">
        <f t="shared" si="10"/>
        <v xml:space="preserve"> </v>
      </c>
      <c r="AB160" s="10">
        <f>IF($S$4="", SUMIFS('무신사 메타 광고'!$X:$X, '무신사 메타 광고'!$C:$C, $R160),SUMIFS('무신사 메타 광고'!$X:$X,'무신사 메타 광고'!$I:$I,$S$4,'무신사 메타 광고'!$C:$C,$R160))</f>
        <v>0</v>
      </c>
      <c r="AC160" s="11">
        <f t="shared" si="6"/>
        <v>0</v>
      </c>
    </row>
    <row r="161" spans="2:29">
      <c r="B161" s="9"/>
      <c r="C161" s="29">
        <f>IF($C$4="", SUMIFS('무신사 메타 광고'!$L:$L, '무신사 메타 광고'!$D:$D, $B161), SUMIFS('무신사 메타 광고'!$L:$L, '무신사 메타 광고'!$I:$I, $C$4, '무신사 메타 광고'!$D:$D, $B161))</f>
        <v>0</v>
      </c>
      <c r="D161" s="29">
        <f>IF($C$4="", SUMIFS('무신사 메타 광고'!$V:$V,#REF!, $B161), SUMIFS('무신사 메타 광고'!$V:$V,'무신사 메타 광고'!$I:$I,$C$4,'무신사 메타 광고'!$D:$D,$B161))</f>
        <v>0</v>
      </c>
      <c r="E161" s="11">
        <f t="shared" si="0"/>
        <v>0</v>
      </c>
      <c r="F161" s="12" t="str">
        <f t="shared" si="7"/>
        <v xml:space="preserve"> </v>
      </c>
      <c r="G161" s="30">
        <f>IF($C$4="", SUMIFS('무신사 메타 광고'!$K:$K, '무신사 메타 광고'!$D:$D, $B161), SUMIFS('무신사 메타 광고'!$K:$K,'무신사 메타 광고'!$I:$I,$C$4,'무신사 메타 광고'!D:D,$B161))</f>
        <v>0</v>
      </c>
      <c r="H161" s="30">
        <f>IF($C$4="", SUMIFS('무신사 메타 광고'!$Q:$Q, '무신사 메타 광고'!$D:$D, $B161), SUMIFS('무신사 메타 광고'!$Q:$Q,'무신사 메타 광고'!$I:$I,$C$4,'무신사 메타 광고'!D:D,$B161))</f>
        <v>0</v>
      </c>
      <c r="I161" s="30">
        <f>IF($C$4="", SUMIFS('무신사 메타 광고'!$U:$U, '무신사 메타 광고'!$D:$D, $B161), SUMIFS('무신사 메타 광고'!$U:$U,'무신사 메타 광고'!$I:$I,$C$4,'무신사 메타 광고'!D:D,$B161))</f>
        <v>0</v>
      </c>
      <c r="J161" s="11">
        <f t="shared" si="1"/>
        <v>0</v>
      </c>
      <c r="K161" s="11">
        <f t="shared" si="2"/>
        <v>0</v>
      </c>
      <c r="L161" s="12" t="str">
        <f t="shared" si="8"/>
        <v xml:space="preserve"> </v>
      </c>
      <c r="N161" s="10">
        <f>IF($C$4="", SUMIFS('무신사 메타 광고'!$X:$X, '무신사 메타 광고'!$D:$D, $B161),SUMIFS('무신사 메타 광고'!$X:$X,'무신사 메타 광고'!I:I,$C$4,'무신사 메타 광고'!D:D,$B161))</f>
        <v>0</v>
      </c>
      <c r="O161" s="11">
        <f t="shared" si="3"/>
        <v>0</v>
      </c>
      <c r="R161" s="13"/>
      <c r="S161" s="31">
        <f>IF($S$4="", SUMIFS('무신사 메타 광고'!$L:$L, '무신사 메타 광고'!$C:$C, $R161),SUMIFS('무신사 메타 광고'!$L:$L,'무신사 메타 광고'!$I:$I,$S$4,'무신사 메타 광고'!$C:$C,$R161))</f>
        <v>0</v>
      </c>
      <c r="T161" s="31">
        <f>IF($S$4="", SUMIFS('무신사 메타 광고'!$V:$V, '무신사 메타 광고'!$C:$C, $R161),SUMIFS('무신사 메타 광고'!$V:$V,'무신사 메타 광고'!$I:$I,$S$4,'무신사 메타 광고'!$C:$C,$R161))</f>
        <v>0</v>
      </c>
      <c r="U161" s="11">
        <f t="shared" si="4"/>
        <v>0</v>
      </c>
      <c r="V161" s="12" t="str">
        <f t="shared" si="9"/>
        <v xml:space="preserve"> </v>
      </c>
      <c r="W161" s="32">
        <f>IF($S$4="", SUMIFS('무신사 메타 광고'!$K:$K, '무신사 메타 광고'!$C:$C, $R161),SUMIFS('무신사 메타 광고'!$K:$K,'무신사 메타 광고'!$I:$I,$S$4,'무신사 메타 광고'!$C:$C,$R161))</f>
        <v>0</v>
      </c>
      <c r="X161" s="32">
        <f>IF($S$4="", SUMIFS('무신사 메타 광고'!$N:$N, '무신사 메타 광고'!$C:$C, $R161),SUMIFS('무신사 메타 광고'!$N:$N,'무신사 메타 광고'!$I:$I,$S$4,'무신사 메타 광고'!$C:$C,$R161))</f>
        <v>0</v>
      </c>
      <c r="Y161" s="11">
        <f t="shared" si="5"/>
        <v>0</v>
      </c>
      <c r="Z161" s="12" t="str">
        <f t="shared" si="10"/>
        <v xml:space="preserve"> </v>
      </c>
      <c r="AB161" s="10">
        <f>IF($S$4="", SUMIFS('무신사 메타 광고'!$X:$X, '무신사 메타 광고'!$C:$C, $R161),SUMIFS('무신사 메타 광고'!$X:$X,'무신사 메타 광고'!$I:$I,$S$4,'무신사 메타 광고'!$C:$C,$R161))</f>
        <v>0</v>
      </c>
      <c r="AC161" s="11">
        <f t="shared" si="6"/>
        <v>0</v>
      </c>
    </row>
    <row r="162" spans="2:29">
      <c r="B162" s="9"/>
      <c r="C162" s="29">
        <f>IF($C$4="", SUMIFS('무신사 메타 광고'!$L:$L, '무신사 메타 광고'!$D:$D, $B162), SUMIFS('무신사 메타 광고'!$L:$L, '무신사 메타 광고'!$I:$I, $C$4, '무신사 메타 광고'!$D:$D, $B162))</f>
        <v>0</v>
      </c>
      <c r="D162" s="29">
        <f>IF($C$4="", SUMIFS('무신사 메타 광고'!$V:$V,#REF!, $B162), SUMIFS('무신사 메타 광고'!$V:$V,'무신사 메타 광고'!$I:$I,$C$4,'무신사 메타 광고'!$D:$D,$B162))</f>
        <v>0</v>
      </c>
      <c r="E162" s="11">
        <f t="shared" si="0"/>
        <v>0</v>
      </c>
      <c r="F162" s="12" t="str">
        <f t="shared" si="7"/>
        <v xml:space="preserve"> </v>
      </c>
      <c r="G162" s="30">
        <f>IF($C$4="", SUMIFS('무신사 메타 광고'!$K:$K, '무신사 메타 광고'!$D:$D, $B162), SUMIFS('무신사 메타 광고'!$K:$K,'무신사 메타 광고'!$I:$I,$C$4,'무신사 메타 광고'!D:D,$B162))</f>
        <v>0</v>
      </c>
      <c r="H162" s="30">
        <f>IF($C$4="", SUMIFS('무신사 메타 광고'!$Q:$Q, '무신사 메타 광고'!$D:$D, $B162), SUMIFS('무신사 메타 광고'!$Q:$Q,'무신사 메타 광고'!$I:$I,$C$4,'무신사 메타 광고'!D:D,$B162))</f>
        <v>0</v>
      </c>
      <c r="I162" s="30">
        <f>IF($C$4="", SUMIFS('무신사 메타 광고'!$U:$U, '무신사 메타 광고'!$D:$D, $B162), SUMIFS('무신사 메타 광고'!$U:$U,'무신사 메타 광고'!$I:$I,$C$4,'무신사 메타 광고'!D:D,$B162))</f>
        <v>0</v>
      </c>
      <c r="J162" s="11">
        <f t="shared" si="1"/>
        <v>0</v>
      </c>
      <c r="K162" s="11">
        <f t="shared" si="2"/>
        <v>0</v>
      </c>
      <c r="L162" s="12" t="str">
        <f t="shared" si="8"/>
        <v xml:space="preserve"> </v>
      </c>
      <c r="N162" s="10">
        <f>IF($C$4="", SUMIFS('무신사 메타 광고'!$X:$X, '무신사 메타 광고'!$D:$D, $B162),SUMIFS('무신사 메타 광고'!$X:$X,'무신사 메타 광고'!I:I,$C$4,'무신사 메타 광고'!D:D,$B162))</f>
        <v>0</v>
      </c>
      <c r="O162" s="11">
        <f t="shared" si="3"/>
        <v>0</v>
      </c>
      <c r="R162" s="13"/>
      <c r="S162" s="31">
        <f>IF($S$4="", SUMIFS('무신사 메타 광고'!$L:$L, '무신사 메타 광고'!$C:$C, $R162),SUMIFS('무신사 메타 광고'!$L:$L,'무신사 메타 광고'!$I:$I,$S$4,'무신사 메타 광고'!$C:$C,$R162))</f>
        <v>0</v>
      </c>
      <c r="T162" s="31">
        <f>IF($S$4="", SUMIFS('무신사 메타 광고'!$V:$V, '무신사 메타 광고'!$C:$C, $R162),SUMIFS('무신사 메타 광고'!$V:$V,'무신사 메타 광고'!$I:$I,$S$4,'무신사 메타 광고'!$C:$C,$R162))</f>
        <v>0</v>
      </c>
      <c r="U162" s="11">
        <f t="shared" si="4"/>
        <v>0</v>
      </c>
      <c r="V162" s="12" t="str">
        <f t="shared" si="9"/>
        <v xml:space="preserve"> </v>
      </c>
      <c r="W162" s="32">
        <f>IF($S$4="", SUMIFS('무신사 메타 광고'!$K:$K, '무신사 메타 광고'!$C:$C, $R162),SUMIFS('무신사 메타 광고'!$K:$K,'무신사 메타 광고'!$I:$I,$S$4,'무신사 메타 광고'!$C:$C,$R162))</f>
        <v>0</v>
      </c>
      <c r="X162" s="32">
        <f>IF($S$4="", SUMIFS('무신사 메타 광고'!$N:$N, '무신사 메타 광고'!$C:$C, $R162),SUMIFS('무신사 메타 광고'!$N:$N,'무신사 메타 광고'!$I:$I,$S$4,'무신사 메타 광고'!$C:$C,$R162))</f>
        <v>0</v>
      </c>
      <c r="Y162" s="11">
        <f t="shared" si="5"/>
        <v>0</v>
      </c>
      <c r="Z162" s="12" t="str">
        <f t="shared" si="10"/>
        <v xml:space="preserve"> </v>
      </c>
      <c r="AB162" s="10">
        <f>IF($S$4="", SUMIFS('무신사 메타 광고'!$X:$X, '무신사 메타 광고'!$C:$C, $R162),SUMIFS('무신사 메타 광고'!$X:$X,'무신사 메타 광고'!$I:$I,$S$4,'무신사 메타 광고'!$C:$C,$R162))</f>
        <v>0</v>
      </c>
      <c r="AC162" s="11">
        <f t="shared" si="6"/>
        <v>0</v>
      </c>
    </row>
    <row r="163" spans="2:29">
      <c r="B163" s="9"/>
      <c r="C163" s="29">
        <f>IF($C$4="", SUMIFS('무신사 메타 광고'!$L:$L, '무신사 메타 광고'!$D:$D, $B163), SUMIFS('무신사 메타 광고'!$L:$L, '무신사 메타 광고'!$I:$I, $C$4, '무신사 메타 광고'!$D:$D, $B163))</f>
        <v>0</v>
      </c>
      <c r="D163" s="29">
        <f>IF($C$4="", SUMIFS('무신사 메타 광고'!$V:$V,#REF!, $B163), SUMIFS('무신사 메타 광고'!$V:$V,'무신사 메타 광고'!$I:$I,$C$4,'무신사 메타 광고'!$D:$D,$B163))</f>
        <v>0</v>
      </c>
      <c r="E163" s="11">
        <f t="shared" si="0"/>
        <v>0</v>
      </c>
      <c r="F163" s="12" t="str">
        <f t="shared" si="7"/>
        <v xml:space="preserve"> </v>
      </c>
      <c r="G163" s="30">
        <f>IF($C$4="", SUMIFS('무신사 메타 광고'!$K:$K, '무신사 메타 광고'!$D:$D, $B163), SUMIFS('무신사 메타 광고'!$K:$K,'무신사 메타 광고'!$I:$I,$C$4,'무신사 메타 광고'!D:D,$B163))</f>
        <v>0</v>
      </c>
      <c r="H163" s="30">
        <f>IF($C$4="", SUMIFS('무신사 메타 광고'!$Q:$Q, '무신사 메타 광고'!$D:$D, $B163), SUMIFS('무신사 메타 광고'!$Q:$Q,'무신사 메타 광고'!$I:$I,$C$4,'무신사 메타 광고'!D:D,$B163))</f>
        <v>0</v>
      </c>
      <c r="I163" s="30">
        <f>IF($C$4="", SUMIFS('무신사 메타 광고'!$U:$U, '무신사 메타 광고'!$D:$D, $B163), SUMIFS('무신사 메타 광고'!$U:$U,'무신사 메타 광고'!$I:$I,$C$4,'무신사 메타 광고'!D:D,$B163))</f>
        <v>0</v>
      </c>
      <c r="J163" s="11">
        <f t="shared" si="1"/>
        <v>0</v>
      </c>
      <c r="K163" s="11">
        <f t="shared" si="2"/>
        <v>0</v>
      </c>
      <c r="L163" s="12" t="str">
        <f t="shared" si="8"/>
        <v xml:space="preserve"> </v>
      </c>
      <c r="N163" s="10">
        <f>IF($C$4="", SUMIFS('무신사 메타 광고'!$X:$X, '무신사 메타 광고'!$D:$D, $B163),SUMIFS('무신사 메타 광고'!$X:$X,'무신사 메타 광고'!I:I,$C$4,'무신사 메타 광고'!D:D,$B163))</f>
        <v>0</v>
      </c>
      <c r="O163" s="11">
        <f t="shared" si="3"/>
        <v>0</v>
      </c>
      <c r="R163" s="13"/>
      <c r="S163" s="31">
        <f>IF($S$4="", SUMIFS('무신사 메타 광고'!$L:$L, '무신사 메타 광고'!$C:$C, $R163),SUMIFS('무신사 메타 광고'!$L:$L,'무신사 메타 광고'!$I:$I,$S$4,'무신사 메타 광고'!$C:$C,$R163))</f>
        <v>0</v>
      </c>
      <c r="T163" s="31">
        <f>IF($S$4="", SUMIFS('무신사 메타 광고'!$V:$V, '무신사 메타 광고'!$C:$C, $R163),SUMIFS('무신사 메타 광고'!$V:$V,'무신사 메타 광고'!$I:$I,$S$4,'무신사 메타 광고'!$C:$C,$R163))</f>
        <v>0</v>
      </c>
      <c r="U163" s="11">
        <f t="shared" si="4"/>
        <v>0</v>
      </c>
      <c r="V163" s="12" t="str">
        <f t="shared" si="9"/>
        <v xml:space="preserve"> </v>
      </c>
      <c r="W163" s="32">
        <f>IF($S$4="", SUMIFS('무신사 메타 광고'!$K:$K, '무신사 메타 광고'!$C:$C, $R163),SUMIFS('무신사 메타 광고'!$K:$K,'무신사 메타 광고'!$I:$I,$S$4,'무신사 메타 광고'!$C:$C,$R163))</f>
        <v>0</v>
      </c>
      <c r="X163" s="32">
        <f>IF($S$4="", SUMIFS('무신사 메타 광고'!$N:$N, '무신사 메타 광고'!$C:$C, $R163),SUMIFS('무신사 메타 광고'!$N:$N,'무신사 메타 광고'!$I:$I,$S$4,'무신사 메타 광고'!$C:$C,$R163))</f>
        <v>0</v>
      </c>
      <c r="Y163" s="11">
        <f t="shared" si="5"/>
        <v>0</v>
      </c>
      <c r="Z163" s="12" t="str">
        <f t="shared" si="10"/>
        <v xml:space="preserve"> </v>
      </c>
      <c r="AB163" s="10">
        <f>IF($S$4="", SUMIFS('무신사 메타 광고'!$X:$X, '무신사 메타 광고'!$C:$C, $R163),SUMIFS('무신사 메타 광고'!$X:$X,'무신사 메타 광고'!$I:$I,$S$4,'무신사 메타 광고'!$C:$C,$R163))</f>
        <v>0</v>
      </c>
      <c r="AC163" s="11">
        <f t="shared" si="6"/>
        <v>0</v>
      </c>
    </row>
    <row r="164" spans="2:29">
      <c r="B164" s="9"/>
      <c r="C164" s="29">
        <f>IF($C$4="", SUMIFS('무신사 메타 광고'!$L:$L, '무신사 메타 광고'!$D:$D, $B164), SUMIFS('무신사 메타 광고'!$L:$L, '무신사 메타 광고'!$I:$I, $C$4, '무신사 메타 광고'!$D:$D, $B164))</f>
        <v>0</v>
      </c>
      <c r="D164" s="29">
        <f>IF($C$4="", SUMIFS('무신사 메타 광고'!$V:$V,#REF!, $B164), SUMIFS('무신사 메타 광고'!$V:$V,'무신사 메타 광고'!$I:$I,$C$4,'무신사 메타 광고'!$D:$D,$B164))</f>
        <v>0</v>
      </c>
      <c r="E164" s="11">
        <f t="shared" si="0"/>
        <v>0</v>
      </c>
      <c r="F164" s="12" t="str">
        <f t="shared" si="7"/>
        <v xml:space="preserve"> </v>
      </c>
      <c r="G164" s="30">
        <f>IF($C$4="", SUMIFS('무신사 메타 광고'!$K:$K, '무신사 메타 광고'!$D:$D, $B164), SUMIFS('무신사 메타 광고'!$K:$K,'무신사 메타 광고'!$I:$I,$C$4,'무신사 메타 광고'!D:D,$B164))</f>
        <v>0</v>
      </c>
      <c r="H164" s="30">
        <f>IF($C$4="", SUMIFS('무신사 메타 광고'!$Q:$Q, '무신사 메타 광고'!$D:$D, $B164), SUMIFS('무신사 메타 광고'!$Q:$Q,'무신사 메타 광고'!$I:$I,$C$4,'무신사 메타 광고'!D:D,$B164))</f>
        <v>0</v>
      </c>
      <c r="I164" s="30">
        <f>IF($C$4="", SUMIFS('무신사 메타 광고'!$U:$U, '무신사 메타 광고'!$D:$D, $B164), SUMIFS('무신사 메타 광고'!$U:$U,'무신사 메타 광고'!$I:$I,$C$4,'무신사 메타 광고'!D:D,$B164))</f>
        <v>0</v>
      </c>
      <c r="J164" s="11">
        <f t="shared" si="1"/>
        <v>0</v>
      </c>
      <c r="K164" s="11">
        <f t="shared" si="2"/>
        <v>0</v>
      </c>
      <c r="L164" s="12" t="str">
        <f t="shared" si="8"/>
        <v xml:space="preserve"> </v>
      </c>
      <c r="N164" s="10">
        <f>IF($C$4="", SUMIFS('무신사 메타 광고'!$X:$X, '무신사 메타 광고'!$D:$D, $B164),SUMIFS('무신사 메타 광고'!$X:$X,'무신사 메타 광고'!I:I,$C$4,'무신사 메타 광고'!D:D,$B164))</f>
        <v>0</v>
      </c>
      <c r="O164" s="11">
        <f t="shared" si="3"/>
        <v>0</v>
      </c>
      <c r="R164" s="13"/>
      <c r="S164" s="31">
        <f>IF($S$4="", SUMIFS('무신사 메타 광고'!$L:$L, '무신사 메타 광고'!$C:$C, $R164),SUMIFS('무신사 메타 광고'!$L:$L,'무신사 메타 광고'!$I:$I,$S$4,'무신사 메타 광고'!$C:$C,$R164))</f>
        <v>0</v>
      </c>
      <c r="T164" s="31">
        <f>IF($S$4="", SUMIFS('무신사 메타 광고'!$V:$V, '무신사 메타 광고'!$C:$C, $R164),SUMIFS('무신사 메타 광고'!$V:$V,'무신사 메타 광고'!$I:$I,$S$4,'무신사 메타 광고'!$C:$C,$R164))</f>
        <v>0</v>
      </c>
      <c r="U164" s="11">
        <f t="shared" si="4"/>
        <v>0</v>
      </c>
      <c r="V164" s="12" t="str">
        <f t="shared" si="9"/>
        <v xml:space="preserve"> </v>
      </c>
      <c r="W164" s="32">
        <f>IF($S$4="", SUMIFS('무신사 메타 광고'!$K:$K, '무신사 메타 광고'!$C:$C, $R164),SUMIFS('무신사 메타 광고'!$K:$K,'무신사 메타 광고'!$I:$I,$S$4,'무신사 메타 광고'!$C:$C,$R164))</f>
        <v>0</v>
      </c>
      <c r="X164" s="32">
        <f>IF($S$4="", SUMIFS('무신사 메타 광고'!$N:$N, '무신사 메타 광고'!$C:$C, $R164),SUMIFS('무신사 메타 광고'!$N:$N,'무신사 메타 광고'!$I:$I,$S$4,'무신사 메타 광고'!$C:$C,$R164))</f>
        <v>0</v>
      </c>
      <c r="Y164" s="11">
        <f t="shared" si="5"/>
        <v>0</v>
      </c>
      <c r="Z164" s="12" t="str">
        <f t="shared" si="10"/>
        <v xml:space="preserve"> </v>
      </c>
      <c r="AB164" s="10">
        <f>IF($S$4="", SUMIFS('무신사 메타 광고'!$X:$X, '무신사 메타 광고'!$C:$C, $R164),SUMIFS('무신사 메타 광고'!$X:$X,'무신사 메타 광고'!$I:$I,$S$4,'무신사 메타 광고'!$C:$C,$R164))</f>
        <v>0</v>
      </c>
      <c r="AC164" s="11">
        <f t="shared" si="6"/>
        <v>0</v>
      </c>
    </row>
    <row r="165" spans="2:29">
      <c r="B165" s="9"/>
      <c r="C165" s="29">
        <f>IF($C$4="", SUMIFS('무신사 메타 광고'!$L:$L, '무신사 메타 광고'!$D:$D, $B165), SUMIFS('무신사 메타 광고'!$L:$L, '무신사 메타 광고'!$I:$I, $C$4, '무신사 메타 광고'!$D:$D, $B165))</f>
        <v>0</v>
      </c>
      <c r="D165" s="29">
        <f>IF($C$4="", SUMIFS('무신사 메타 광고'!$V:$V,#REF!, $B165), SUMIFS('무신사 메타 광고'!$V:$V,'무신사 메타 광고'!$I:$I,$C$4,'무신사 메타 광고'!$D:$D,$B165))</f>
        <v>0</v>
      </c>
      <c r="E165" s="11">
        <f t="shared" si="0"/>
        <v>0</v>
      </c>
      <c r="F165" s="12" t="str">
        <f t="shared" si="7"/>
        <v xml:space="preserve"> </v>
      </c>
      <c r="G165" s="30">
        <f>IF($C$4="", SUMIFS('무신사 메타 광고'!$K:$K, '무신사 메타 광고'!$D:$D, $B165), SUMIFS('무신사 메타 광고'!$K:$K,'무신사 메타 광고'!$I:$I,$C$4,'무신사 메타 광고'!D:D,$B165))</f>
        <v>0</v>
      </c>
      <c r="H165" s="30">
        <f>IF($C$4="", SUMIFS('무신사 메타 광고'!$Q:$Q, '무신사 메타 광고'!$D:$D, $B165), SUMIFS('무신사 메타 광고'!$Q:$Q,'무신사 메타 광고'!$I:$I,$C$4,'무신사 메타 광고'!D:D,$B165))</f>
        <v>0</v>
      </c>
      <c r="I165" s="30">
        <f>IF($C$4="", SUMIFS('무신사 메타 광고'!$U:$U, '무신사 메타 광고'!$D:$D, $B165), SUMIFS('무신사 메타 광고'!$U:$U,'무신사 메타 광고'!$I:$I,$C$4,'무신사 메타 광고'!D:D,$B165))</f>
        <v>0</v>
      </c>
      <c r="J165" s="11">
        <f t="shared" si="1"/>
        <v>0</v>
      </c>
      <c r="K165" s="11">
        <f t="shared" si="2"/>
        <v>0</v>
      </c>
      <c r="L165" s="12" t="str">
        <f t="shared" si="8"/>
        <v xml:space="preserve"> </v>
      </c>
      <c r="N165" s="10">
        <f>IF($C$4="", SUMIFS('무신사 메타 광고'!$X:$X, '무신사 메타 광고'!$D:$D, $B165),SUMIFS('무신사 메타 광고'!$X:$X,'무신사 메타 광고'!I:I,$C$4,'무신사 메타 광고'!D:D,$B165))</f>
        <v>0</v>
      </c>
      <c r="O165" s="11">
        <f t="shared" si="3"/>
        <v>0</v>
      </c>
      <c r="R165" s="13"/>
      <c r="S165" s="31">
        <f>IF($S$4="", SUMIFS('무신사 메타 광고'!$L:$L, '무신사 메타 광고'!$C:$C, $R165),SUMIFS('무신사 메타 광고'!$L:$L,'무신사 메타 광고'!$I:$I,$S$4,'무신사 메타 광고'!$C:$C,$R165))</f>
        <v>0</v>
      </c>
      <c r="T165" s="31">
        <f>IF($S$4="", SUMIFS('무신사 메타 광고'!$V:$V, '무신사 메타 광고'!$C:$C, $R165),SUMIFS('무신사 메타 광고'!$V:$V,'무신사 메타 광고'!$I:$I,$S$4,'무신사 메타 광고'!$C:$C,$R165))</f>
        <v>0</v>
      </c>
      <c r="U165" s="11">
        <f t="shared" si="4"/>
        <v>0</v>
      </c>
      <c r="V165" s="12" t="str">
        <f t="shared" si="9"/>
        <v xml:space="preserve"> </v>
      </c>
      <c r="W165" s="32">
        <f>IF($S$4="", SUMIFS('무신사 메타 광고'!$K:$K, '무신사 메타 광고'!$C:$C, $R165),SUMIFS('무신사 메타 광고'!$K:$K,'무신사 메타 광고'!$I:$I,$S$4,'무신사 메타 광고'!$C:$C,$R165))</f>
        <v>0</v>
      </c>
      <c r="X165" s="32">
        <f>IF($S$4="", SUMIFS('무신사 메타 광고'!$N:$N, '무신사 메타 광고'!$C:$C, $R165),SUMIFS('무신사 메타 광고'!$N:$N,'무신사 메타 광고'!$I:$I,$S$4,'무신사 메타 광고'!$C:$C,$R165))</f>
        <v>0</v>
      </c>
      <c r="Y165" s="11">
        <f t="shared" si="5"/>
        <v>0</v>
      </c>
      <c r="Z165" s="12" t="str">
        <f t="shared" si="10"/>
        <v xml:space="preserve"> </v>
      </c>
      <c r="AB165" s="10">
        <f>IF($S$4="", SUMIFS('무신사 메타 광고'!$X:$X, '무신사 메타 광고'!$C:$C, $R165),SUMIFS('무신사 메타 광고'!$X:$X,'무신사 메타 광고'!$I:$I,$S$4,'무신사 메타 광고'!$C:$C,$R165))</f>
        <v>0</v>
      </c>
      <c r="AC165" s="11">
        <f t="shared" si="6"/>
        <v>0</v>
      </c>
    </row>
    <row r="166" spans="2:29">
      <c r="B166" s="9"/>
      <c r="C166" s="29">
        <f>IF($C$4="", SUMIFS('무신사 메타 광고'!$L:$L, '무신사 메타 광고'!$D:$D, $B166), SUMIFS('무신사 메타 광고'!$L:$L, '무신사 메타 광고'!$I:$I, $C$4, '무신사 메타 광고'!$D:$D, $B166))</f>
        <v>0</v>
      </c>
      <c r="D166" s="29">
        <f>IF($C$4="", SUMIFS('무신사 메타 광고'!$V:$V,#REF!, $B166), SUMIFS('무신사 메타 광고'!$V:$V,'무신사 메타 광고'!$I:$I,$C$4,'무신사 메타 광고'!$D:$D,$B166))</f>
        <v>0</v>
      </c>
      <c r="E166" s="11">
        <f t="shared" si="0"/>
        <v>0</v>
      </c>
      <c r="F166" s="12" t="str">
        <f t="shared" si="7"/>
        <v xml:space="preserve"> </v>
      </c>
      <c r="G166" s="30">
        <f>IF($C$4="", SUMIFS('무신사 메타 광고'!$K:$K, '무신사 메타 광고'!$D:$D, $B166), SUMIFS('무신사 메타 광고'!$K:$K,'무신사 메타 광고'!$I:$I,$C$4,'무신사 메타 광고'!D:D,$B166))</f>
        <v>0</v>
      </c>
      <c r="H166" s="30">
        <f>IF($C$4="", SUMIFS('무신사 메타 광고'!$Q:$Q, '무신사 메타 광고'!$D:$D, $B166), SUMIFS('무신사 메타 광고'!$Q:$Q,'무신사 메타 광고'!$I:$I,$C$4,'무신사 메타 광고'!D:D,$B166))</f>
        <v>0</v>
      </c>
      <c r="I166" s="30">
        <f>IF($C$4="", SUMIFS('무신사 메타 광고'!$U:$U, '무신사 메타 광고'!$D:$D, $B166), SUMIFS('무신사 메타 광고'!$U:$U,'무신사 메타 광고'!$I:$I,$C$4,'무신사 메타 광고'!D:D,$B166))</f>
        <v>0</v>
      </c>
      <c r="J166" s="11">
        <f t="shared" si="1"/>
        <v>0</v>
      </c>
      <c r="K166" s="11">
        <f t="shared" si="2"/>
        <v>0</v>
      </c>
      <c r="L166" s="12" t="str">
        <f t="shared" si="8"/>
        <v xml:space="preserve"> </v>
      </c>
      <c r="N166" s="10">
        <f>IF($C$4="", SUMIFS('무신사 메타 광고'!$X:$X, '무신사 메타 광고'!$D:$D, $B166),SUMIFS('무신사 메타 광고'!$X:$X,'무신사 메타 광고'!I:I,$C$4,'무신사 메타 광고'!D:D,$B166))</f>
        <v>0</v>
      </c>
      <c r="O166" s="11">
        <f t="shared" si="3"/>
        <v>0</v>
      </c>
      <c r="R166" s="13"/>
      <c r="S166" s="31">
        <f>IF($S$4="", SUMIFS('무신사 메타 광고'!$L:$L, '무신사 메타 광고'!$C:$C, $R166),SUMIFS('무신사 메타 광고'!$L:$L,'무신사 메타 광고'!$I:$I,$S$4,'무신사 메타 광고'!$C:$C,$R166))</f>
        <v>0</v>
      </c>
      <c r="T166" s="31">
        <f>IF($S$4="", SUMIFS('무신사 메타 광고'!$V:$V, '무신사 메타 광고'!$C:$C, $R166),SUMIFS('무신사 메타 광고'!$V:$V,'무신사 메타 광고'!$I:$I,$S$4,'무신사 메타 광고'!$C:$C,$R166))</f>
        <v>0</v>
      </c>
      <c r="U166" s="11">
        <f t="shared" si="4"/>
        <v>0</v>
      </c>
      <c r="V166" s="12" t="str">
        <f t="shared" si="9"/>
        <v xml:space="preserve"> </v>
      </c>
      <c r="W166" s="32">
        <f>IF($S$4="", SUMIFS('무신사 메타 광고'!$K:$K, '무신사 메타 광고'!$C:$C, $R166),SUMIFS('무신사 메타 광고'!$K:$K,'무신사 메타 광고'!$I:$I,$S$4,'무신사 메타 광고'!$C:$C,$R166))</f>
        <v>0</v>
      </c>
      <c r="X166" s="32">
        <f>IF($S$4="", SUMIFS('무신사 메타 광고'!$N:$N, '무신사 메타 광고'!$C:$C, $R166),SUMIFS('무신사 메타 광고'!$N:$N,'무신사 메타 광고'!$I:$I,$S$4,'무신사 메타 광고'!$C:$C,$R166))</f>
        <v>0</v>
      </c>
      <c r="Y166" s="11">
        <f t="shared" si="5"/>
        <v>0</v>
      </c>
      <c r="Z166" s="12" t="str">
        <f t="shared" si="10"/>
        <v xml:space="preserve"> </v>
      </c>
      <c r="AB166" s="10">
        <f>IF($S$4="", SUMIFS('무신사 메타 광고'!$X:$X, '무신사 메타 광고'!$C:$C, $R166),SUMIFS('무신사 메타 광고'!$X:$X,'무신사 메타 광고'!$I:$I,$S$4,'무신사 메타 광고'!$C:$C,$R166))</f>
        <v>0</v>
      </c>
      <c r="AC166" s="11">
        <f t="shared" si="6"/>
        <v>0</v>
      </c>
    </row>
    <row r="167" spans="2:29">
      <c r="B167" s="9"/>
      <c r="C167" s="29">
        <f>IF($C$4="", SUMIFS('무신사 메타 광고'!$L:$L, '무신사 메타 광고'!$D:$D, $B167), SUMIFS('무신사 메타 광고'!$L:$L, '무신사 메타 광고'!$I:$I, $C$4, '무신사 메타 광고'!$D:$D, $B167))</f>
        <v>0</v>
      </c>
      <c r="D167" s="29">
        <f>IF($C$4="", SUMIFS('무신사 메타 광고'!$V:$V,#REF!, $B167), SUMIFS('무신사 메타 광고'!$V:$V,'무신사 메타 광고'!$I:$I,$C$4,'무신사 메타 광고'!$D:$D,$B167))</f>
        <v>0</v>
      </c>
      <c r="E167" s="11">
        <f t="shared" si="0"/>
        <v>0</v>
      </c>
      <c r="F167" s="12" t="str">
        <f t="shared" si="7"/>
        <v xml:space="preserve"> </v>
      </c>
      <c r="G167" s="30">
        <f>IF($C$4="", SUMIFS('무신사 메타 광고'!$K:$K, '무신사 메타 광고'!$D:$D, $B167), SUMIFS('무신사 메타 광고'!$K:$K,'무신사 메타 광고'!$I:$I,$C$4,'무신사 메타 광고'!D:D,$B167))</f>
        <v>0</v>
      </c>
      <c r="H167" s="30">
        <f>IF($C$4="", SUMIFS('무신사 메타 광고'!$Q:$Q, '무신사 메타 광고'!$D:$D, $B167), SUMIFS('무신사 메타 광고'!$Q:$Q,'무신사 메타 광고'!$I:$I,$C$4,'무신사 메타 광고'!D:D,$B167))</f>
        <v>0</v>
      </c>
      <c r="I167" s="30">
        <f>IF($C$4="", SUMIFS('무신사 메타 광고'!$U:$U, '무신사 메타 광고'!$D:$D, $B167), SUMIFS('무신사 메타 광고'!$U:$U,'무신사 메타 광고'!$I:$I,$C$4,'무신사 메타 광고'!D:D,$B167))</f>
        <v>0</v>
      </c>
      <c r="J167" s="11">
        <f t="shared" si="1"/>
        <v>0</v>
      </c>
      <c r="K167" s="11">
        <f t="shared" si="2"/>
        <v>0</v>
      </c>
      <c r="L167" s="12" t="str">
        <f t="shared" si="8"/>
        <v xml:space="preserve"> </v>
      </c>
      <c r="N167" s="10">
        <f>IF($C$4="", SUMIFS('무신사 메타 광고'!$X:$X, '무신사 메타 광고'!$D:$D, $B167),SUMIFS('무신사 메타 광고'!$X:$X,'무신사 메타 광고'!I:I,$C$4,'무신사 메타 광고'!D:D,$B167))</f>
        <v>0</v>
      </c>
      <c r="O167" s="11">
        <f t="shared" si="3"/>
        <v>0</v>
      </c>
      <c r="R167" s="13"/>
      <c r="S167" s="31">
        <f>IF($S$4="", SUMIFS('무신사 메타 광고'!$L:$L, '무신사 메타 광고'!$C:$C, $R167),SUMIFS('무신사 메타 광고'!$L:$L,'무신사 메타 광고'!$I:$I,$S$4,'무신사 메타 광고'!$C:$C,$R167))</f>
        <v>0</v>
      </c>
      <c r="T167" s="31">
        <f>IF($S$4="", SUMIFS('무신사 메타 광고'!$V:$V, '무신사 메타 광고'!$C:$C, $R167),SUMIFS('무신사 메타 광고'!$V:$V,'무신사 메타 광고'!$I:$I,$S$4,'무신사 메타 광고'!$C:$C,$R167))</f>
        <v>0</v>
      </c>
      <c r="U167" s="11">
        <f t="shared" si="4"/>
        <v>0</v>
      </c>
      <c r="V167" s="12" t="str">
        <f t="shared" si="9"/>
        <v xml:space="preserve"> </v>
      </c>
      <c r="W167" s="32">
        <f>IF($S$4="", SUMIFS('무신사 메타 광고'!$K:$K, '무신사 메타 광고'!$C:$C, $R167),SUMIFS('무신사 메타 광고'!$K:$K,'무신사 메타 광고'!$I:$I,$S$4,'무신사 메타 광고'!$C:$C,$R167))</f>
        <v>0</v>
      </c>
      <c r="X167" s="32">
        <f>IF($S$4="", SUMIFS('무신사 메타 광고'!$N:$N, '무신사 메타 광고'!$C:$C, $R167),SUMIFS('무신사 메타 광고'!$N:$N,'무신사 메타 광고'!$I:$I,$S$4,'무신사 메타 광고'!$C:$C,$R167))</f>
        <v>0</v>
      </c>
      <c r="Y167" s="11">
        <f t="shared" si="5"/>
        <v>0</v>
      </c>
      <c r="Z167" s="12" t="str">
        <f t="shared" si="10"/>
        <v xml:space="preserve"> </v>
      </c>
      <c r="AB167" s="10">
        <f>IF($S$4="", SUMIFS('무신사 메타 광고'!$X:$X, '무신사 메타 광고'!$C:$C, $R167),SUMIFS('무신사 메타 광고'!$X:$X,'무신사 메타 광고'!$I:$I,$S$4,'무신사 메타 광고'!$C:$C,$R167))</f>
        <v>0</v>
      </c>
      <c r="AC167" s="11">
        <f t="shared" si="6"/>
        <v>0</v>
      </c>
    </row>
    <row r="168" spans="2:29">
      <c r="B168" s="9"/>
      <c r="C168" s="29">
        <f>IF($C$4="", SUMIFS('무신사 메타 광고'!$L:$L, '무신사 메타 광고'!$D:$D, $B168), SUMIFS('무신사 메타 광고'!$L:$L, '무신사 메타 광고'!$I:$I, $C$4, '무신사 메타 광고'!$D:$D, $B168))</f>
        <v>0</v>
      </c>
      <c r="D168" s="29">
        <f>IF($C$4="", SUMIFS('무신사 메타 광고'!$V:$V,#REF!, $B168), SUMIFS('무신사 메타 광고'!$V:$V,'무신사 메타 광고'!$I:$I,$C$4,'무신사 메타 광고'!$D:$D,$B168))</f>
        <v>0</v>
      </c>
      <c r="E168" s="11">
        <f t="shared" si="0"/>
        <v>0</v>
      </c>
      <c r="F168" s="12" t="str">
        <f t="shared" si="7"/>
        <v xml:space="preserve"> </v>
      </c>
      <c r="G168" s="30">
        <f>IF($C$4="", SUMIFS('무신사 메타 광고'!$K:$K, '무신사 메타 광고'!$D:$D, $B168), SUMIFS('무신사 메타 광고'!$K:$K,'무신사 메타 광고'!$I:$I,$C$4,'무신사 메타 광고'!D:D,$B168))</f>
        <v>0</v>
      </c>
      <c r="H168" s="30">
        <f>IF($C$4="", SUMIFS('무신사 메타 광고'!$Q:$Q, '무신사 메타 광고'!$D:$D, $B168), SUMIFS('무신사 메타 광고'!$Q:$Q,'무신사 메타 광고'!$I:$I,$C$4,'무신사 메타 광고'!D:D,$B168))</f>
        <v>0</v>
      </c>
      <c r="I168" s="30">
        <f>IF($C$4="", SUMIFS('무신사 메타 광고'!$U:$U, '무신사 메타 광고'!$D:$D, $B168), SUMIFS('무신사 메타 광고'!$U:$U,'무신사 메타 광고'!$I:$I,$C$4,'무신사 메타 광고'!D:D,$B168))</f>
        <v>0</v>
      </c>
      <c r="J168" s="11">
        <f t="shared" si="1"/>
        <v>0</v>
      </c>
      <c r="K168" s="11">
        <f t="shared" si="2"/>
        <v>0</v>
      </c>
      <c r="L168" s="12" t="str">
        <f t="shared" si="8"/>
        <v xml:space="preserve"> </v>
      </c>
      <c r="N168" s="10">
        <f>IF($C$4="", SUMIFS('무신사 메타 광고'!$X:$X, '무신사 메타 광고'!$D:$D, $B168),SUMIFS('무신사 메타 광고'!$X:$X,'무신사 메타 광고'!I:I,$C$4,'무신사 메타 광고'!D:D,$B168))</f>
        <v>0</v>
      </c>
      <c r="O168" s="11">
        <f t="shared" si="3"/>
        <v>0</v>
      </c>
      <c r="R168" s="13"/>
      <c r="S168" s="31">
        <f>IF($S$4="", SUMIFS('무신사 메타 광고'!$L:$L, '무신사 메타 광고'!$C:$C, $R168),SUMIFS('무신사 메타 광고'!$L:$L,'무신사 메타 광고'!$I:$I,$S$4,'무신사 메타 광고'!$C:$C,$R168))</f>
        <v>0</v>
      </c>
      <c r="T168" s="31">
        <f>IF($S$4="", SUMIFS('무신사 메타 광고'!$V:$V, '무신사 메타 광고'!$C:$C, $R168),SUMIFS('무신사 메타 광고'!$V:$V,'무신사 메타 광고'!$I:$I,$S$4,'무신사 메타 광고'!$C:$C,$R168))</f>
        <v>0</v>
      </c>
      <c r="U168" s="11">
        <f t="shared" si="4"/>
        <v>0</v>
      </c>
      <c r="V168" s="12" t="str">
        <f t="shared" si="9"/>
        <v xml:space="preserve"> </v>
      </c>
      <c r="W168" s="32">
        <f>IF($S$4="", SUMIFS('무신사 메타 광고'!$K:$K, '무신사 메타 광고'!$C:$C, $R168),SUMIFS('무신사 메타 광고'!$K:$K,'무신사 메타 광고'!$I:$I,$S$4,'무신사 메타 광고'!$C:$C,$R168))</f>
        <v>0</v>
      </c>
      <c r="X168" s="32">
        <f>IF($S$4="", SUMIFS('무신사 메타 광고'!$N:$N, '무신사 메타 광고'!$C:$C, $R168),SUMIFS('무신사 메타 광고'!$N:$N,'무신사 메타 광고'!$I:$I,$S$4,'무신사 메타 광고'!$C:$C,$R168))</f>
        <v>0</v>
      </c>
      <c r="Y168" s="11">
        <f t="shared" si="5"/>
        <v>0</v>
      </c>
      <c r="Z168" s="12" t="str">
        <f t="shared" si="10"/>
        <v xml:space="preserve"> </v>
      </c>
      <c r="AB168" s="10">
        <f>IF($S$4="", SUMIFS('무신사 메타 광고'!$X:$X, '무신사 메타 광고'!$C:$C, $R168),SUMIFS('무신사 메타 광고'!$X:$X,'무신사 메타 광고'!$I:$I,$S$4,'무신사 메타 광고'!$C:$C,$R168))</f>
        <v>0</v>
      </c>
      <c r="AC168" s="11">
        <f t="shared" si="6"/>
        <v>0</v>
      </c>
    </row>
    <row r="169" spans="2:29">
      <c r="B169" s="9"/>
      <c r="C169" s="29">
        <f>IF($C$4="", SUMIFS('무신사 메타 광고'!$L:$L, '무신사 메타 광고'!$D:$D, $B169), SUMIFS('무신사 메타 광고'!$L:$L, '무신사 메타 광고'!$I:$I, $C$4, '무신사 메타 광고'!$D:$D, $B169))</f>
        <v>0</v>
      </c>
      <c r="D169" s="29">
        <f>IF($C$4="", SUMIFS('무신사 메타 광고'!$V:$V,#REF!, $B169), SUMIFS('무신사 메타 광고'!$V:$V,'무신사 메타 광고'!$I:$I,$C$4,'무신사 메타 광고'!$D:$D,$B169))</f>
        <v>0</v>
      </c>
      <c r="E169" s="11">
        <f t="shared" si="0"/>
        <v>0</v>
      </c>
      <c r="F169" s="12" t="str">
        <f t="shared" si="7"/>
        <v xml:space="preserve"> </v>
      </c>
      <c r="G169" s="30">
        <f>IF($C$4="", SUMIFS('무신사 메타 광고'!$K:$K, '무신사 메타 광고'!$D:$D, $B169), SUMIFS('무신사 메타 광고'!$K:$K,'무신사 메타 광고'!$I:$I,$C$4,'무신사 메타 광고'!D:D,$B169))</f>
        <v>0</v>
      </c>
      <c r="H169" s="30">
        <f>IF($C$4="", SUMIFS('무신사 메타 광고'!$Q:$Q, '무신사 메타 광고'!$D:$D, $B169), SUMIFS('무신사 메타 광고'!$Q:$Q,'무신사 메타 광고'!$I:$I,$C$4,'무신사 메타 광고'!D:D,$B169))</f>
        <v>0</v>
      </c>
      <c r="I169" s="30">
        <f>IF($C$4="", SUMIFS('무신사 메타 광고'!$U:$U, '무신사 메타 광고'!$D:$D, $B169), SUMIFS('무신사 메타 광고'!$U:$U,'무신사 메타 광고'!$I:$I,$C$4,'무신사 메타 광고'!D:D,$B169))</f>
        <v>0</v>
      </c>
      <c r="J169" s="11">
        <f t="shared" si="1"/>
        <v>0</v>
      </c>
      <c r="K169" s="11">
        <f t="shared" si="2"/>
        <v>0</v>
      </c>
      <c r="L169" s="12" t="str">
        <f t="shared" si="8"/>
        <v xml:space="preserve"> </v>
      </c>
      <c r="N169" s="10">
        <f>IF($C$4="", SUMIFS('무신사 메타 광고'!$X:$X, '무신사 메타 광고'!$D:$D, $B169),SUMIFS('무신사 메타 광고'!$X:$X,'무신사 메타 광고'!I:I,$C$4,'무신사 메타 광고'!D:D,$B169))</f>
        <v>0</v>
      </c>
      <c r="O169" s="11">
        <f t="shared" si="3"/>
        <v>0</v>
      </c>
      <c r="R169" s="13"/>
      <c r="S169" s="31">
        <f>IF($S$4="", SUMIFS('무신사 메타 광고'!$L:$L, '무신사 메타 광고'!$C:$C, $R169),SUMIFS('무신사 메타 광고'!$L:$L,'무신사 메타 광고'!$I:$I,$S$4,'무신사 메타 광고'!$C:$C,$R169))</f>
        <v>0</v>
      </c>
      <c r="T169" s="31">
        <f>IF($S$4="", SUMIFS('무신사 메타 광고'!$V:$V, '무신사 메타 광고'!$C:$C, $R169),SUMIFS('무신사 메타 광고'!$V:$V,'무신사 메타 광고'!$I:$I,$S$4,'무신사 메타 광고'!$C:$C,$R169))</f>
        <v>0</v>
      </c>
      <c r="U169" s="11">
        <f t="shared" si="4"/>
        <v>0</v>
      </c>
      <c r="V169" s="12" t="str">
        <f t="shared" si="9"/>
        <v xml:space="preserve"> </v>
      </c>
      <c r="W169" s="32">
        <f>IF($S$4="", SUMIFS('무신사 메타 광고'!$K:$K, '무신사 메타 광고'!$C:$C, $R169),SUMIFS('무신사 메타 광고'!$K:$K,'무신사 메타 광고'!$I:$I,$S$4,'무신사 메타 광고'!$C:$C,$R169))</f>
        <v>0</v>
      </c>
      <c r="X169" s="32">
        <f>IF($S$4="", SUMIFS('무신사 메타 광고'!$N:$N, '무신사 메타 광고'!$C:$C, $R169),SUMIFS('무신사 메타 광고'!$N:$N,'무신사 메타 광고'!$I:$I,$S$4,'무신사 메타 광고'!$C:$C,$R169))</f>
        <v>0</v>
      </c>
      <c r="Y169" s="11">
        <f t="shared" si="5"/>
        <v>0</v>
      </c>
      <c r="Z169" s="12" t="str">
        <f t="shared" si="10"/>
        <v xml:space="preserve"> </v>
      </c>
      <c r="AB169" s="10">
        <f>IF($S$4="", SUMIFS('무신사 메타 광고'!$X:$X, '무신사 메타 광고'!$C:$C, $R169),SUMIFS('무신사 메타 광고'!$X:$X,'무신사 메타 광고'!$I:$I,$S$4,'무신사 메타 광고'!$C:$C,$R169))</f>
        <v>0</v>
      </c>
      <c r="AC169" s="11">
        <f t="shared" si="6"/>
        <v>0</v>
      </c>
    </row>
    <row r="170" spans="2:29">
      <c r="B170" s="9"/>
      <c r="C170" s="29">
        <f>IF($C$4="", SUMIFS('무신사 메타 광고'!$L:$L, '무신사 메타 광고'!$D:$D, $B170), SUMIFS('무신사 메타 광고'!$L:$L, '무신사 메타 광고'!$I:$I, $C$4, '무신사 메타 광고'!$D:$D, $B170))</f>
        <v>0</v>
      </c>
      <c r="D170" s="29">
        <f>IF($C$4="", SUMIFS('무신사 메타 광고'!$V:$V,#REF!, $B170), SUMIFS('무신사 메타 광고'!$V:$V,'무신사 메타 광고'!$I:$I,$C$4,'무신사 메타 광고'!$D:$D,$B170))</f>
        <v>0</v>
      </c>
      <c r="E170" s="11">
        <f t="shared" si="0"/>
        <v>0</v>
      </c>
      <c r="F170" s="12" t="str">
        <f t="shared" si="7"/>
        <v xml:space="preserve"> </v>
      </c>
      <c r="G170" s="30">
        <f>IF($C$4="", SUMIFS('무신사 메타 광고'!$K:$K, '무신사 메타 광고'!$D:$D, $B170), SUMIFS('무신사 메타 광고'!$K:$K,'무신사 메타 광고'!$I:$I,$C$4,'무신사 메타 광고'!D:D,$B170))</f>
        <v>0</v>
      </c>
      <c r="H170" s="30">
        <f>IF($C$4="", SUMIFS('무신사 메타 광고'!$Q:$Q, '무신사 메타 광고'!$D:$D, $B170), SUMIFS('무신사 메타 광고'!$Q:$Q,'무신사 메타 광고'!$I:$I,$C$4,'무신사 메타 광고'!D:D,$B170))</f>
        <v>0</v>
      </c>
      <c r="I170" s="30">
        <f>IF($C$4="", SUMIFS('무신사 메타 광고'!$U:$U, '무신사 메타 광고'!$D:$D, $B170), SUMIFS('무신사 메타 광고'!$U:$U,'무신사 메타 광고'!$I:$I,$C$4,'무신사 메타 광고'!D:D,$B170))</f>
        <v>0</v>
      </c>
      <c r="J170" s="11">
        <f t="shared" si="1"/>
        <v>0</v>
      </c>
      <c r="K170" s="11">
        <f t="shared" si="2"/>
        <v>0</v>
      </c>
      <c r="L170" s="12" t="str">
        <f t="shared" si="8"/>
        <v xml:space="preserve"> </v>
      </c>
      <c r="N170" s="10">
        <f>IF($C$4="", SUMIFS('무신사 메타 광고'!$X:$X, '무신사 메타 광고'!$D:$D, $B170),SUMIFS('무신사 메타 광고'!$X:$X,'무신사 메타 광고'!I:I,$C$4,'무신사 메타 광고'!D:D,$B170))</f>
        <v>0</v>
      </c>
      <c r="O170" s="11">
        <f t="shared" si="3"/>
        <v>0</v>
      </c>
      <c r="R170" s="13"/>
      <c r="S170" s="31">
        <f>IF($S$4="", SUMIFS('무신사 메타 광고'!$L:$L, '무신사 메타 광고'!$C:$C, $R170),SUMIFS('무신사 메타 광고'!$L:$L,'무신사 메타 광고'!$I:$I,$S$4,'무신사 메타 광고'!$C:$C,$R170))</f>
        <v>0</v>
      </c>
      <c r="T170" s="31">
        <f>IF($S$4="", SUMIFS('무신사 메타 광고'!$V:$V, '무신사 메타 광고'!$C:$C, $R170),SUMIFS('무신사 메타 광고'!$V:$V,'무신사 메타 광고'!$I:$I,$S$4,'무신사 메타 광고'!$C:$C,$R170))</f>
        <v>0</v>
      </c>
      <c r="U170" s="11">
        <f t="shared" si="4"/>
        <v>0</v>
      </c>
      <c r="V170" s="12" t="str">
        <f t="shared" si="9"/>
        <v xml:space="preserve"> </v>
      </c>
      <c r="W170" s="32">
        <f>IF($S$4="", SUMIFS('무신사 메타 광고'!$K:$K, '무신사 메타 광고'!$C:$C, $R170),SUMIFS('무신사 메타 광고'!$K:$K,'무신사 메타 광고'!$I:$I,$S$4,'무신사 메타 광고'!$C:$C,$R170))</f>
        <v>0</v>
      </c>
      <c r="X170" s="32">
        <f>IF($S$4="", SUMIFS('무신사 메타 광고'!$N:$N, '무신사 메타 광고'!$C:$C, $R170),SUMIFS('무신사 메타 광고'!$N:$N,'무신사 메타 광고'!$I:$I,$S$4,'무신사 메타 광고'!$C:$C,$R170))</f>
        <v>0</v>
      </c>
      <c r="Y170" s="11">
        <f t="shared" si="5"/>
        <v>0</v>
      </c>
      <c r="Z170" s="12" t="str">
        <f t="shared" si="10"/>
        <v xml:space="preserve"> </v>
      </c>
      <c r="AB170" s="10">
        <f>IF($S$4="", SUMIFS('무신사 메타 광고'!$X:$X, '무신사 메타 광고'!$C:$C, $R170),SUMIFS('무신사 메타 광고'!$X:$X,'무신사 메타 광고'!$I:$I,$S$4,'무신사 메타 광고'!$C:$C,$R170))</f>
        <v>0</v>
      </c>
      <c r="AC170" s="11">
        <f t="shared" si="6"/>
        <v>0</v>
      </c>
    </row>
    <row r="171" spans="2:29">
      <c r="B171" s="9"/>
      <c r="C171" s="29">
        <f>IF($C$4="", SUMIFS('무신사 메타 광고'!$L:$L, '무신사 메타 광고'!$D:$D, $B171), SUMIFS('무신사 메타 광고'!$L:$L, '무신사 메타 광고'!$I:$I, $C$4, '무신사 메타 광고'!$D:$D, $B171))</f>
        <v>0</v>
      </c>
      <c r="D171" s="29">
        <f>IF($C$4="", SUMIFS('무신사 메타 광고'!$V:$V,#REF!, $B171), SUMIFS('무신사 메타 광고'!$V:$V,'무신사 메타 광고'!$I:$I,$C$4,'무신사 메타 광고'!$D:$D,$B171))</f>
        <v>0</v>
      </c>
      <c r="E171" s="11">
        <f t="shared" si="0"/>
        <v>0</v>
      </c>
      <c r="F171" s="12" t="str">
        <f t="shared" si="7"/>
        <v xml:space="preserve"> </v>
      </c>
      <c r="G171" s="30">
        <f>IF($C$4="", SUMIFS('무신사 메타 광고'!$K:$K, '무신사 메타 광고'!$D:$D, $B171), SUMIFS('무신사 메타 광고'!$K:$K,'무신사 메타 광고'!$I:$I,$C$4,'무신사 메타 광고'!D:D,$B171))</f>
        <v>0</v>
      </c>
      <c r="H171" s="30">
        <f>IF($C$4="", SUMIFS('무신사 메타 광고'!$Q:$Q, '무신사 메타 광고'!$D:$D, $B171), SUMIFS('무신사 메타 광고'!$Q:$Q,'무신사 메타 광고'!$I:$I,$C$4,'무신사 메타 광고'!D:D,$B171))</f>
        <v>0</v>
      </c>
      <c r="I171" s="30">
        <f>IF($C$4="", SUMIFS('무신사 메타 광고'!$U:$U, '무신사 메타 광고'!$D:$D, $B171), SUMIFS('무신사 메타 광고'!$U:$U,'무신사 메타 광고'!$I:$I,$C$4,'무신사 메타 광고'!D:D,$B171))</f>
        <v>0</v>
      </c>
      <c r="J171" s="11">
        <f t="shared" si="1"/>
        <v>0</v>
      </c>
      <c r="K171" s="11">
        <f t="shared" si="2"/>
        <v>0</v>
      </c>
      <c r="L171" s="12" t="str">
        <f t="shared" si="8"/>
        <v xml:space="preserve"> </v>
      </c>
      <c r="N171" s="10">
        <f>IF($C$4="", SUMIFS('무신사 메타 광고'!$X:$X, '무신사 메타 광고'!$D:$D, $B171),SUMIFS('무신사 메타 광고'!$X:$X,'무신사 메타 광고'!I:I,$C$4,'무신사 메타 광고'!D:D,$B171))</f>
        <v>0</v>
      </c>
      <c r="O171" s="11">
        <f t="shared" si="3"/>
        <v>0</v>
      </c>
      <c r="R171" s="13"/>
      <c r="S171" s="31">
        <f>IF($S$4="", SUMIFS('무신사 메타 광고'!$L:$L, '무신사 메타 광고'!$C:$C, $R171),SUMIFS('무신사 메타 광고'!$L:$L,'무신사 메타 광고'!$I:$I,$S$4,'무신사 메타 광고'!$C:$C,$R171))</f>
        <v>0</v>
      </c>
      <c r="T171" s="31">
        <f>IF($S$4="", SUMIFS('무신사 메타 광고'!$V:$V, '무신사 메타 광고'!$C:$C, $R171),SUMIFS('무신사 메타 광고'!$V:$V,'무신사 메타 광고'!$I:$I,$S$4,'무신사 메타 광고'!$C:$C,$R171))</f>
        <v>0</v>
      </c>
      <c r="U171" s="11">
        <f t="shared" si="4"/>
        <v>0</v>
      </c>
      <c r="V171" s="12" t="str">
        <f t="shared" si="9"/>
        <v xml:space="preserve"> </v>
      </c>
      <c r="W171" s="32">
        <f>IF($S$4="", SUMIFS('무신사 메타 광고'!$K:$K, '무신사 메타 광고'!$C:$C, $R171),SUMIFS('무신사 메타 광고'!$K:$K,'무신사 메타 광고'!$I:$I,$S$4,'무신사 메타 광고'!$C:$C,$R171))</f>
        <v>0</v>
      </c>
      <c r="X171" s="32">
        <f>IF($S$4="", SUMIFS('무신사 메타 광고'!$N:$N, '무신사 메타 광고'!$C:$C, $R171),SUMIFS('무신사 메타 광고'!$N:$N,'무신사 메타 광고'!$I:$I,$S$4,'무신사 메타 광고'!$C:$C,$R171))</f>
        <v>0</v>
      </c>
      <c r="Y171" s="11">
        <f t="shared" si="5"/>
        <v>0</v>
      </c>
      <c r="Z171" s="12" t="str">
        <f t="shared" si="10"/>
        <v xml:space="preserve"> </v>
      </c>
      <c r="AB171" s="10">
        <f>IF($S$4="", SUMIFS('무신사 메타 광고'!$X:$X, '무신사 메타 광고'!$C:$C, $R171),SUMIFS('무신사 메타 광고'!$X:$X,'무신사 메타 광고'!$I:$I,$S$4,'무신사 메타 광고'!$C:$C,$R171))</f>
        <v>0</v>
      </c>
      <c r="AC171" s="11">
        <f t="shared" si="6"/>
        <v>0</v>
      </c>
    </row>
    <row r="172" spans="2:29">
      <c r="B172" s="9"/>
      <c r="C172" s="29">
        <f>IF($C$4="", SUMIFS('무신사 메타 광고'!$L:$L, '무신사 메타 광고'!$D:$D, $B172), SUMIFS('무신사 메타 광고'!$L:$L, '무신사 메타 광고'!$I:$I, $C$4, '무신사 메타 광고'!$D:$D, $B172))</f>
        <v>0</v>
      </c>
      <c r="D172" s="29">
        <f>IF($C$4="", SUMIFS('무신사 메타 광고'!$V:$V,#REF!, $B172), SUMIFS('무신사 메타 광고'!$V:$V,'무신사 메타 광고'!$I:$I,$C$4,'무신사 메타 광고'!$D:$D,$B172))</f>
        <v>0</v>
      </c>
      <c r="E172" s="11">
        <f t="shared" si="0"/>
        <v>0</v>
      </c>
      <c r="F172" s="12" t="str">
        <f t="shared" si="7"/>
        <v xml:space="preserve"> </v>
      </c>
      <c r="G172" s="30">
        <f>IF($C$4="", SUMIFS('무신사 메타 광고'!$K:$K, '무신사 메타 광고'!$D:$D, $B172), SUMIFS('무신사 메타 광고'!$K:$K,'무신사 메타 광고'!$I:$I,$C$4,'무신사 메타 광고'!D:D,$B172))</f>
        <v>0</v>
      </c>
      <c r="H172" s="30">
        <f>IF($C$4="", SUMIFS('무신사 메타 광고'!$Q:$Q, '무신사 메타 광고'!$D:$D, $B172), SUMIFS('무신사 메타 광고'!$Q:$Q,'무신사 메타 광고'!$I:$I,$C$4,'무신사 메타 광고'!D:D,$B172))</f>
        <v>0</v>
      </c>
      <c r="I172" s="30">
        <f>IF($C$4="", SUMIFS('무신사 메타 광고'!$U:$U, '무신사 메타 광고'!$D:$D, $B172), SUMIFS('무신사 메타 광고'!$U:$U,'무신사 메타 광고'!$I:$I,$C$4,'무신사 메타 광고'!D:D,$B172))</f>
        <v>0</v>
      </c>
      <c r="J172" s="11">
        <f t="shared" si="1"/>
        <v>0</v>
      </c>
      <c r="K172" s="11">
        <f t="shared" si="2"/>
        <v>0</v>
      </c>
      <c r="L172" s="12" t="str">
        <f t="shared" si="8"/>
        <v xml:space="preserve"> </v>
      </c>
      <c r="N172" s="10">
        <f>IF($C$4="", SUMIFS('무신사 메타 광고'!$X:$X, '무신사 메타 광고'!$D:$D, $B172),SUMIFS('무신사 메타 광고'!$X:$X,'무신사 메타 광고'!I:I,$C$4,'무신사 메타 광고'!D:D,$B172))</f>
        <v>0</v>
      </c>
      <c r="O172" s="11">
        <f t="shared" si="3"/>
        <v>0</v>
      </c>
      <c r="R172" s="13"/>
      <c r="S172" s="31">
        <f>IF($S$4="", SUMIFS('무신사 메타 광고'!$L:$L, '무신사 메타 광고'!$C:$C, $R172),SUMIFS('무신사 메타 광고'!$L:$L,'무신사 메타 광고'!$I:$I,$S$4,'무신사 메타 광고'!$C:$C,$R172))</f>
        <v>0</v>
      </c>
      <c r="T172" s="31">
        <f>IF($S$4="", SUMIFS('무신사 메타 광고'!$V:$V, '무신사 메타 광고'!$C:$C, $R172),SUMIFS('무신사 메타 광고'!$V:$V,'무신사 메타 광고'!$I:$I,$S$4,'무신사 메타 광고'!$C:$C,$R172))</f>
        <v>0</v>
      </c>
      <c r="U172" s="11">
        <f t="shared" si="4"/>
        <v>0</v>
      </c>
      <c r="V172" s="12" t="str">
        <f t="shared" si="9"/>
        <v xml:space="preserve"> </v>
      </c>
      <c r="W172" s="32">
        <f>IF($S$4="", SUMIFS('무신사 메타 광고'!$K:$K, '무신사 메타 광고'!$C:$C, $R172),SUMIFS('무신사 메타 광고'!$K:$K,'무신사 메타 광고'!$I:$I,$S$4,'무신사 메타 광고'!$C:$C,$R172))</f>
        <v>0</v>
      </c>
      <c r="X172" s="32">
        <f>IF($S$4="", SUMIFS('무신사 메타 광고'!$N:$N, '무신사 메타 광고'!$C:$C, $R172),SUMIFS('무신사 메타 광고'!$N:$N,'무신사 메타 광고'!$I:$I,$S$4,'무신사 메타 광고'!$C:$C,$R172))</f>
        <v>0</v>
      </c>
      <c r="Y172" s="11">
        <f t="shared" si="5"/>
        <v>0</v>
      </c>
      <c r="Z172" s="12" t="str">
        <f t="shared" si="10"/>
        <v xml:space="preserve"> </v>
      </c>
      <c r="AB172" s="10">
        <f>IF($S$4="", SUMIFS('무신사 메타 광고'!$X:$X, '무신사 메타 광고'!$C:$C, $R172),SUMIFS('무신사 메타 광고'!$X:$X,'무신사 메타 광고'!$I:$I,$S$4,'무신사 메타 광고'!$C:$C,$R172))</f>
        <v>0</v>
      </c>
      <c r="AC172" s="11">
        <f t="shared" si="6"/>
        <v>0</v>
      </c>
    </row>
    <row r="173" spans="2:29">
      <c r="B173" s="9"/>
      <c r="C173" s="29">
        <f>IF($C$4="", SUMIFS('무신사 메타 광고'!$L:$L, '무신사 메타 광고'!$D:$D, $B173), SUMIFS('무신사 메타 광고'!$L:$L, '무신사 메타 광고'!$I:$I, $C$4, '무신사 메타 광고'!$D:$D, $B173))</f>
        <v>0</v>
      </c>
      <c r="D173" s="29">
        <f>IF($C$4="", SUMIFS('무신사 메타 광고'!$V:$V,#REF!, $B173), SUMIFS('무신사 메타 광고'!$V:$V,'무신사 메타 광고'!$I:$I,$C$4,'무신사 메타 광고'!$D:$D,$B173))</f>
        <v>0</v>
      </c>
      <c r="E173" s="11">
        <f t="shared" si="0"/>
        <v>0</v>
      </c>
      <c r="F173" s="12" t="str">
        <f t="shared" si="7"/>
        <v xml:space="preserve"> </v>
      </c>
      <c r="G173" s="30">
        <f>IF($C$4="", SUMIFS('무신사 메타 광고'!$K:$K, '무신사 메타 광고'!$D:$D, $B173), SUMIFS('무신사 메타 광고'!$K:$K,'무신사 메타 광고'!$I:$I,$C$4,'무신사 메타 광고'!D:D,$B173))</f>
        <v>0</v>
      </c>
      <c r="H173" s="30">
        <f>IF($C$4="", SUMIFS('무신사 메타 광고'!$Q:$Q, '무신사 메타 광고'!$D:$D, $B173), SUMIFS('무신사 메타 광고'!$Q:$Q,'무신사 메타 광고'!$I:$I,$C$4,'무신사 메타 광고'!D:D,$B173))</f>
        <v>0</v>
      </c>
      <c r="I173" s="30">
        <f>IF($C$4="", SUMIFS('무신사 메타 광고'!$U:$U, '무신사 메타 광고'!$D:$D, $B173), SUMIFS('무신사 메타 광고'!$U:$U,'무신사 메타 광고'!$I:$I,$C$4,'무신사 메타 광고'!D:D,$B173))</f>
        <v>0</v>
      </c>
      <c r="J173" s="11">
        <f t="shared" si="1"/>
        <v>0</v>
      </c>
      <c r="K173" s="11">
        <f t="shared" si="2"/>
        <v>0</v>
      </c>
      <c r="L173" s="12" t="str">
        <f t="shared" si="8"/>
        <v xml:space="preserve"> </v>
      </c>
      <c r="N173" s="10">
        <f>IF($C$4="", SUMIFS('무신사 메타 광고'!$X:$X, '무신사 메타 광고'!$D:$D, $B173),SUMIFS('무신사 메타 광고'!$X:$X,'무신사 메타 광고'!I:I,$C$4,'무신사 메타 광고'!D:D,$B173))</f>
        <v>0</v>
      </c>
      <c r="O173" s="11">
        <f t="shared" si="3"/>
        <v>0</v>
      </c>
      <c r="R173" s="13"/>
      <c r="S173" s="31">
        <f>IF($S$4="", SUMIFS('무신사 메타 광고'!$L:$L, '무신사 메타 광고'!$C:$C, $R173),SUMIFS('무신사 메타 광고'!$L:$L,'무신사 메타 광고'!$I:$I,$S$4,'무신사 메타 광고'!$C:$C,$R173))</f>
        <v>0</v>
      </c>
      <c r="T173" s="31">
        <f>IF($S$4="", SUMIFS('무신사 메타 광고'!$V:$V, '무신사 메타 광고'!$C:$C, $R173),SUMIFS('무신사 메타 광고'!$V:$V,'무신사 메타 광고'!$I:$I,$S$4,'무신사 메타 광고'!$C:$C,$R173))</f>
        <v>0</v>
      </c>
      <c r="U173" s="11">
        <f t="shared" si="4"/>
        <v>0</v>
      </c>
      <c r="V173" s="12" t="str">
        <f t="shared" si="9"/>
        <v xml:space="preserve"> </v>
      </c>
      <c r="W173" s="32">
        <f>IF($S$4="", SUMIFS('무신사 메타 광고'!$K:$K, '무신사 메타 광고'!$C:$C, $R173),SUMIFS('무신사 메타 광고'!$K:$K,'무신사 메타 광고'!$I:$I,$S$4,'무신사 메타 광고'!$C:$C,$R173))</f>
        <v>0</v>
      </c>
      <c r="X173" s="32">
        <f>IF($S$4="", SUMIFS('무신사 메타 광고'!$N:$N, '무신사 메타 광고'!$C:$C, $R173),SUMIFS('무신사 메타 광고'!$N:$N,'무신사 메타 광고'!$I:$I,$S$4,'무신사 메타 광고'!$C:$C,$R173))</f>
        <v>0</v>
      </c>
      <c r="Y173" s="11">
        <f t="shared" si="5"/>
        <v>0</v>
      </c>
      <c r="Z173" s="12" t="str">
        <f t="shared" si="10"/>
        <v xml:space="preserve"> </v>
      </c>
      <c r="AB173" s="10">
        <f>IF($S$4="", SUMIFS('무신사 메타 광고'!$X:$X, '무신사 메타 광고'!$C:$C, $R173),SUMIFS('무신사 메타 광고'!$X:$X,'무신사 메타 광고'!$I:$I,$S$4,'무신사 메타 광고'!$C:$C,$R173))</f>
        <v>0</v>
      </c>
      <c r="AC173" s="11">
        <f t="shared" si="6"/>
        <v>0</v>
      </c>
    </row>
    <row r="174" spans="2:29">
      <c r="B174" s="9"/>
      <c r="C174" s="29">
        <f>IF($C$4="", SUMIFS('무신사 메타 광고'!$L:$L, '무신사 메타 광고'!$D:$D, $B174), SUMIFS('무신사 메타 광고'!$L:$L, '무신사 메타 광고'!$I:$I, $C$4, '무신사 메타 광고'!$D:$D, $B174))</f>
        <v>0</v>
      </c>
      <c r="D174" s="29">
        <f>IF($C$4="", SUMIFS('무신사 메타 광고'!$V:$V,#REF!, $B174), SUMIFS('무신사 메타 광고'!$V:$V,'무신사 메타 광고'!$I:$I,$C$4,'무신사 메타 광고'!$D:$D,$B174))</f>
        <v>0</v>
      </c>
      <c r="E174" s="11">
        <f t="shared" si="0"/>
        <v>0</v>
      </c>
      <c r="F174" s="12" t="str">
        <f t="shared" si="7"/>
        <v xml:space="preserve"> </v>
      </c>
      <c r="G174" s="30">
        <f>IF($C$4="", SUMIFS('무신사 메타 광고'!$K:$K, '무신사 메타 광고'!$D:$D, $B174), SUMIFS('무신사 메타 광고'!$K:$K,'무신사 메타 광고'!$I:$I,$C$4,'무신사 메타 광고'!D:D,$B174))</f>
        <v>0</v>
      </c>
      <c r="H174" s="30">
        <f>IF($C$4="", SUMIFS('무신사 메타 광고'!$Q:$Q, '무신사 메타 광고'!$D:$D, $B174), SUMIFS('무신사 메타 광고'!$Q:$Q,'무신사 메타 광고'!$I:$I,$C$4,'무신사 메타 광고'!D:D,$B174))</f>
        <v>0</v>
      </c>
      <c r="I174" s="30">
        <f>IF($C$4="", SUMIFS('무신사 메타 광고'!$U:$U, '무신사 메타 광고'!$D:$D, $B174), SUMIFS('무신사 메타 광고'!$U:$U,'무신사 메타 광고'!$I:$I,$C$4,'무신사 메타 광고'!D:D,$B174))</f>
        <v>0</v>
      </c>
      <c r="J174" s="11">
        <f t="shared" si="1"/>
        <v>0</v>
      </c>
      <c r="K174" s="11">
        <f t="shared" si="2"/>
        <v>0</v>
      </c>
      <c r="L174" s="12" t="str">
        <f t="shared" si="8"/>
        <v xml:space="preserve"> </v>
      </c>
      <c r="N174" s="10">
        <f>IF($C$4="", SUMIFS('무신사 메타 광고'!$X:$X, '무신사 메타 광고'!$D:$D, $B174),SUMIFS('무신사 메타 광고'!$X:$X,'무신사 메타 광고'!I:I,$C$4,'무신사 메타 광고'!D:D,$B174))</f>
        <v>0</v>
      </c>
      <c r="O174" s="11">
        <f t="shared" si="3"/>
        <v>0</v>
      </c>
      <c r="R174" s="13"/>
      <c r="S174" s="31">
        <f>IF($S$4="", SUMIFS('무신사 메타 광고'!$L:$L, '무신사 메타 광고'!$C:$C, $R174),SUMIFS('무신사 메타 광고'!$L:$L,'무신사 메타 광고'!$I:$I,$S$4,'무신사 메타 광고'!$C:$C,$R174))</f>
        <v>0</v>
      </c>
      <c r="T174" s="31">
        <f>IF($S$4="", SUMIFS('무신사 메타 광고'!$V:$V, '무신사 메타 광고'!$C:$C, $R174),SUMIFS('무신사 메타 광고'!$V:$V,'무신사 메타 광고'!$I:$I,$S$4,'무신사 메타 광고'!$C:$C,$R174))</f>
        <v>0</v>
      </c>
      <c r="U174" s="11">
        <f t="shared" si="4"/>
        <v>0</v>
      </c>
      <c r="V174" s="12" t="str">
        <f t="shared" si="9"/>
        <v xml:space="preserve"> </v>
      </c>
      <c r="W174" s="32">
        <f>IF($S$4="", SUMIFS('무신사 메타 광고'!$K:$K, '무신사 메타 광고'!$C:$C, $R174),SUMIFS('무신사 메타 광고'!$K:$K,'무신사 메타 광고'!$I:$I,$S$4,'무신사 메타 광고'!$C:$C,$R174))</f>
        <v>0</v>
      </c>
      <c r="X174" s="32">
        <f>IF($S$4="", SUMIFS('무신사 메타 광고'!$N:$N, '무신사 메타 광고'!$C:$C, $R174),SUMIFS('무신사 메타 광고'!$N:$N,'무신사 메타 광고'!$I:$I,$S$4,'무신사 메타 광고'!$C:$C,$R174))</f>
        <v>0</v>
      </c>
      <c r="Y174" s="11">
        <f t="shared" si="5"/>
        <v>0</v>
      </c>
      <c r="Z174" s="12" t="str">
        <f t="shared" si="10"/>
        <v xml:space="preserve"> </v>
      </c>
      <c r="AB174" s="10">
        <f>IF($S$4="", SUMIFS('무신사 메타 광고'!$X:$X, '무신사 메타 광고'!$C:$C, $R174),SUMIFS('무신사 메타 광고'!$X:$X,'무신사 메타 광고'!$I:$I,$S$4,'무신사 메타 광고'!$C:$C,$R174))</f>
        <v>0</v>
      </c>
      <c r="AC174" s="11">
        <f t="shared" si="6"/>
        <v>0</v>
      </c>
    </row>
    <row r="175" spans="2:29">
      <c r="B175" s="9"/>
      <c r="C175" s="29">
        <f>IF($C$4="", SUMIFS('무신사 메타 광고'!$L:$L, '무신사 메타 광고'!$D:$D, $B175), SUMIFS('무신사 메타 광고'!$L:$L, '무신사 메타 광고'!$I:$I, $C$4, '무신사 메타 광고'!$D:$D, $B175))</f>
        <v>0</v>
      </c>
      <c r="D175" s="29">
        <f>IF($C$4="", SUMIFS('무신사 메타 광고'!$V:$V,#REF!, $B175), SUMIFS('무신사 메타 광고'!$V:$V,'무신사 메타 광고'!$I:$I,$C$4,'무신사 메타 광고'!$D:$D,$B175))</f>
        <v>0</v>
      </c>
      <c r="E175" s="11">
        <f t="shared" si="0"/>
        <v>0</v>
      </c>
      <c r="F175" s="12" t="str">
        <f t="shared" si="7"/>
        <v xml:space="preserve"> </v>
      </c>
      <c r="G175" s="30">
        <f>IF($C$4="", SUMIFS('무신사 메타 광고'!$K:$K, '무신사 메타 광고'!$D:$D, $B175), SUMIFS('무신사 메타 광고'!$K:$K,'무신사 메타 광고'!$I:$I,$C$4,'무신사 메타 광고'!D:D,$B175))</f>
        <v>0</v>
      </c>
      <c r="H175" s="30">
        <f>IF($C$4="", SUMIFS('무신사 메타 광고'!$Q:$Q, '무신사 메타 광고'!$D:$D, $B175), SUMIFS('무신사 메타 광고'!$Q:$Q,'무신사 메타 광고'!$I:$I,$C$4,'무신사 메타 광고'!D:D,$B175))</f>
        <v>0</v>
      </c>
      <c r="I175" s="30">
        <f>IF($C$4="", SUMIFS('무신사 메타 광고'!$U:$U, '무신사 메타 광고'!$D:$D, $B175), SUMIFS('무신사 메타 광고'!$U:$U,'무신사 메타 광고'!$I:$I,$C$4,'무신사 메타 광고'!D:D,$B175))</f>
        <v>0</v>
      </c>
      <c r="J175" s="11">
        <f t="shared" si="1"/>
        <v>0</v>
      </c>
      <c r="K175" s="11">
        <f t="shared" si="2"/>
        <v>0</v>
      </c>
      <c r="L175" s="12" t="str">
        <f t="shared" si="8"/>
        <v xml:space="preserve"> </v>
      </c>
      <c r="N175" s="10">
        <f>IF($C$4="", SUMIFS('무신사 메타 광고'!$X:$X, '무신사 메타 광고'!$D:$D, $B175),SUMIFS('무신사 메타 광고'!$X:$X,'무신사 메타 광고'!I:I,$C$4,'무신사 메타 광고'!D:D,$B175))</f>
        <v>0</v>
      </c>
      <c r="O175" s="11">
        <f t="shared" si="3"/>
        <v>0</v>
      </c>
      <c r="R175" s="13"/>
      <c r="S175" s="31">
        <f>IF($S$4="", SUMIFS('무신사 메타 광고'!$L:$L, '무신사 메타 광고'!$C:$C, $R175),SUMIFS('무신사 메타 광고'!$L:$L,'무신사 메타 광고'!$I:$I,$S$4,'무신사 메타 광고'!$C:$C,$R175))</f>
        <v>0</v>
      </c>
      <c r="T175" s="31">
        <f>IF($S$4="", SUMIFS('무신사 메타 광고'!$V:$V, '무신사 메타 광고'!$C:$C, $R175),SUMIFS('무신사 메타 광고'!$V:$V,'무신사 메타 광고'!$I:$I,$S$4,'무신사 메타 광고'!$C:$C,$R175))</f>
        <v>0</v>
      </c>
      <c r="U175" s="11">
        <f t="shared" si="4"/>
        <v>0</v>
      </c>
      <c r="V175" s="12" t="str">
        <f t="shared" si="9"/>
        <v xml:space="preserve"> </v>
      </c>
      <c r="W175" s="32">
        <f>IF($S$4="", SUMIFS('무신사 메타 광고'!$K:$K, '무신사 메타 광고'!$C:$C, $R175),SUMIFS('무신사 메타 광고'!$K:$K,'무신사 메타 광고'!$I:$I,$S$4,'무신사 메타 광고'!$C:$C,$R175))</f>
        <v>0</v>
      </c>
      <c r="X175" s="32">
        <f>IF($S$4="", SUMIFS('무신사 메타 광고'!$N:$N, '무신사 메타 광고'!$C:$C, $R175),SUMIFS('무신사 메타 광고'!$N:$N,'무신사 메타 광고'!$I:$I,$S$4,'무신사 메타 광고'!$C:$C,$R175))</f>
        <v>0</v>
      </c>
      <c r="Y175" s="11">
        <f t="shared" si="5"/>
        <v>0</v>
      </c>
      <c r="Z175" s="12" t="str">
        <f t="shared" si="10"/>
        <v xml:space="preserve"> </v>
      </c>
      <c r="AB175" s="10">
        <f>IF($S$4="", SUMIFS('무신사 메타 광고'!$X:$X, '무신사 메타 광고'!$C:$C, $R175),SUMIFS('무신사 메타 광고'!$X:$X,'무신사 메타 광고'!$I:$I,$S$4,'무신사 메타 광고'!$C:$C,$R175))</f>
        <v>0</v>
      </c>
      <c r="AC175" s="11">
        <f t="shared" si="6"/>
        <v>0</v>
      </c>
    </row>
    <row r="176" spans="2:29">
      <c r="B176" s="9"/>
      <c r="C176" s="29">
        <f>IF($C$4="", SUMIFS('무신사 메타 광고'!$L:$L, '무신사 메타 광고'!$D:$D, $B176), SUMIFS('무신사 메타 광고'!$L:$L, '무신사 메타 광고'!$I:$I, $C$4, '무신사 메타 광고'!$D:$D, $B176))</f>
        <v>0</v>
      </c>
      <c r="D176" s="29">
        <f>IF($C$4="", SUMIFS('무신사 메타 광고'!$V:$V,#REF!, $B176), SUMIFS('무신사 메타 광고'!$V:$V,'무신사 메타 광고'!$I:$I,$C$4,'무신사 메타 광고'!$D:$D,$B176))</f>
        <v>0</v>
      </c>
      <c r="E176" s="11">
        <f t="shared" si="0"/>
        <v>0</v>
      </c>
      <c r="F176" s="12" t="str">
        <f t="shared" si="7"/>
        <v xml:space="preserve"> </v>
      </c>
      <c r="G176" s="30">
        <f>IF($C$4="", SUMIFS('무신사 메타 광고'!$K:$K, '무신사 메타 광고'!$D:$D, $B176), SUMIFS('무신사 메타 광고'!$K:$K,'무신사 메타 광고'!$I:$I,$C$4,'무신사 메타 광고'!D:D,$B176))</f>
        <v>0</v>
      </c>
      <c r="H176" s="30">
        <f>IF($C$4="", SUMIFS('무신사 메타 광고'!$Q:$Q, '무신사 메타 광고'!$D:$D, $B176), SUMIFS('무신사 메타 광고'!$Q:$Q,'무신사 메타 광고'!$I:$I,$C$4,'무신사 메타 광고'!D:D,$B176))</f>
        <v>0</v>
      </c>
      <c r="I176" s="30">
        <f>IF($C$4="", SUMIFS('무신사 메타 광고'!$U:$U, '무신사 메타 광고'!$D:$D, $B176), SUMIFS('무신사 메타 광고'!$U:$U,'무신사 메타 광고'!$I:$I,$C$4,'무신사 메타 광고'!D:D,$B176))</f>
        <v>0</v>
      </c>
      <c r="J176" s="11">
        <f t="shared" si="1"/>
        <v>0</v>
      </c>
      <c r="K176" s="11">
        <f t="shared" si="2"/>
        <v>0</v>
      </c>
      <c r="L176" s="12" t="str">
        <f t="shared" si="8"/>
        <v xml:space="preserve"> </v>
      </c>
      <c r="N176" s="10">
        <f>IF($C$4="", SUMIFS('무신사 메타 광고'!$X:$X, '무신사 메타 광고'!$D:$D, $B176),SUMIFS('무신사 메타 광고'!$X:$X,'무신사 메타 광고'!I:I,$C$4,'무신사 메타 광고'!D:D,$B176))</f>
        <v>0</v>
      </c>
      <c r="O176" s="11">
        <f t="shared" si="3"/>
        <v>0</v>
      </c>
      <c r="R176" s="13"/>
      <c r="S176" s="31">
        <f>IF($S$4="", SUMIFS('무신사 메타 광고'!$L:$L, '무신사 메타 광고'!$C:$C, $R176),SUMIFS('무신사 메타 광고'!$L:$L,'무신사 메타 광고'!$I:$I,$S$4,'무신사 메타 광고'!$C:$C,$R176))</f>
        <v>0</v>
      </c>
      <c r="T176" s="31">
        <f>IF($S$4="", SUMIFS('무신사 메타 광고'!$V:$V, '무신사 메타 광고'!$C:$C, $R176),SUMIFS('무신사 메타 광고'!$V:$V,'무신사 메타 광고'!$I:$I,$S$4,'무신사 메타 광고'!$C:$C,$R176))</f>
        <v>0</v>
      </c>
      <c r="U176" s="11">
        <f t="shared" si="4"/>
        <v>0</v>
      </c>
      <c r="V176" s="12" t="str">
        <f t="shared" si="9"/>
        <v xml:space="preserve"> </v>
      </c>
      <c r="W176" s="32">
        <f>IF($S$4="", SUMIFS('무신사 메타 광고'!$K:$K, '무신사 메타 광고'!$C:$C, $R176),SUMIFS('무신사 메타 광고'!$K:$K,'무신사 메타 광고'!$I:$I,$S$4,'무신사 메타 광고'!$C:$C,$R176))</f>
        <v>0</v>
      </c>
      <c r="X176" s="32">
        <f>IF($S$4="", SUMIFS('무신사 메타 광고'!$N:$N, '무신사 메타 광고'!$C:$C, $R176),SUMIFS('무신사 메타 광고'!$N:$N,'무신사 메타 광고'!$I:$I,$S$4,'무신사 메타 광고'!$C:$C,$R176))</f>
        <v>0</v>
      </c>
      <c r="Y176" s="11">
        <f t="shared" si="5"/>
        <v>0</v>
      </c>
      <c r="Z176" s="12" t="str">
        <f t="shared" si="10"/>
        <v xml:space="preserve"> </v>
      </c>
      <c r="AB176" s="10">
        <f>IF($S$4="", SUMIFS('무신사 메타 광고'!$X:$X, '무신사 메타 광고'!$C:$C, $R176),SUMIFS('무신사 메타 광고'!$X:$X,'무신사 메타 광고'!$I:$I,$S$4,'무신사 메타 광고'!$C:$C,$R176))</f>
        <v>0</v>
      </c>
      <c r="AC176" s="11">
        <f t="shared" si="6"/>
        <v>0</v>
      </c>
    </row>
    <row r="177" spans="2:29">
      <c r="B177" s="9"/>
      <c r="C177" s="29">
        <f>IF($C$4="", SUMIFS('무신사 메타 광고'!$L:$L, '무신사 메타 광고'!$D:$D, $B177), SUMIFS('무신사 메타 광고'!$L:$L, '무신사 메타 광고'!$I:$I, $C$4, '무신사 메타 광고'!$D:$D, $B177))</f>
        <v>0</v>
      </c>
      <c r="D177" s="29">
        <f>IF($C$4="", SUMIFS('무신사 메타 광고'!$V:$V,#REF!, $B177), SUMIFS('무신사 메타 광고'!$V:$V,'무신사 메타 광고'!$I:$I,$C$4,'무신사 메타 광고'!$D:$D,$B177))</f>
        <v>0</v>
      </c>
      <c r="E177" s="11">
        <f t="shared" si="0"/>
        <v>0</v>
      </c>
      <c r="F177" s="12" t="str">
        <f t="shared" si="7"/>
        <v xml:space="preserve"> </v>
      </c>
      <c r="G177" s="30">
        <f>IF($C$4="", SUMIFS('무신사 메타 광고'!$K:$K, '무신사 메타 광고'!$D:$D, $B177), SUMIFS('무신사 메타 광고'!$K:$K,'무신사 메타 광고'!$I:$I,$C$4,'무신사 메타 광고'!D:D,$B177))</f>
        <v>0</v>
      </c>
      <c r="H177" s="30">
        <f>IF($C$4="", SUMIFS('무신사 메타 광고'!$Q:$Q, '무신사 메타 광고'!$D:$D, $B177), SUMIFS('무신사 메타 광고'!$Q:$Q,'무신사 메타 광고'!$I:$I,$C$4,'무신사 메타 광고'!D:D,$B177))</f>
        <v>0</v>
      </c>
      <c r="I177" s="30">
        <f>IF($C$4="", SUMIFS('무신사 메타 광고'!$U:$U, '무신사 메타 광고'!$D:$D, $B177), SUMIFS('무신사 메타 광고'!$U:$U,'무신사 메타 광고'!$I:$I,$C$4,'무신사 메타 광고'!D:D,$B177))</f>
        <v>0</v>
      </c>
      <c r="J177" s="11">
        <f t="shared" si="1"/>
        <v>0</v>
      </c>
      <c r="K177" s="11">
        <f t="shared" si="2"/>
        <v>0</v>
      </c>
      <c r="L177" s="12" t="str">
        <f t="shared" si="8"/>
        <v xml:space="preserve"> </v>
      </c>
      <c r="N177" s="10">
        <f>IF($C$4="", SUMIFS('무신사 메타 광고'!$X:$X, '무신사 메타 광고'!$D:$D, $B177),SUMIFS('무신사 메타 광고'!$X:$X,'무신사 메타 광고'!I:I,$C$4,'무신사 메타 광고'!D:D,$B177))</f>
        <v>0</v>
      </c>
      <c r="O177" s="11">
        <f t="shared" si="3"/>
        <v>0</v>
      </c>
      <c r="R177" s="13"/>
      <c r="S177" s="31">
        <f>IF($S$4="", SUMIFS('무신사 메타 광고'!$L:$L, '무신사 메타 광고'!$C:$C, $R177),SUMIFS('무신사 메타 광고'!$L:$L,'무신사 메타 광고'!$I:$I,$S$4,'무신사 메타 광고'!$C:$C,$R177))</f>
        <v>0</v>
      </c>
      <c r="T177" s="31">
        <f>IF($S$4="", SUMIFS('무신사 메타 광고'!$V:$V, '무신사 메타 광고'!$C:$C, $R177),SUMIFS('무신사 메타 광고'!$V:$V,'무신사 메타 광고'!$I:$I,$S$4,'무신사 메타 광고'!$C:$C,$R177))</f>
        <v>0</v>
      </c>
      <c r="U177" s="11">
        <f t="shared" si="4"/>
        <v>0</v>
      </c>
      <c r="V177" s="12" t="str">
        <f t="shared" si="9"/>
        <v xml:space="preserve"> </v>
      </c>
      <c r="W177" s="32">
        <f>IF($S$4="", SUMIFS('무신사 메타 광고'!$K:$K, '무신사 메타 광고'!$C:$C, $R177),SUMIFS('무신사 메타 광고'!$K:$K,'무신사 메타 광고'!$I:$I,$S$4,'무신사 메타 광고'!$C:$C,$R177))</f>
        <v>0</v>
      </c>
      <c r="X177" s="32">
        <f>IF($S$4="", SUMIFS('무신사 메타 광고'!$N:$N, '무신사 메타 광고'!$C:$C, $R177),SUMIFS('무신사 메타 광고'!$N:$N,'무신사 메타 광고'!$I:$I,$S$4,'무신사 메타 광고'!$C:$C,$R177))</f>
        <v>0</v>
      </c>
      <c r="Y177" s="11">
        <f t="shared" si="5"/>
        <v>0</v>
      </c>
      <c r="Z177" s="12" t="str">
        <f t="shared" si="10"/>
        <v xml:space="preserve"> </v>
      </c>
      <c r="AB177" s="10">
        <f>IF($S$4="", SUMIFS('무신사 메타 광고'!$X:$X, '무신사 메타 광고'!$C:$C, $R177),SUMIFS('무신사 메타 광고'!$X:$X,'무신사 메타 광고'!$I:$I,$S$4,'무신사 메타 광고'!$C:$C,$R177))</f>
        <v>0</v>
      </c>
      <c r="AC177" s="11">
        <f t="shared" si="6"/>
        <v>0</v>
      </c>
    </row>
    <row r="178" spans="2:29">
      <c r="B178" s="9"/>
      <c r="C178" s="29">
        <f>IF($C$4="", SUMIFS('무신사 메타 광고'!$L:$L, '무신사 메타 광고'!$D:$D, $B178), SUMIFS('무신사 메타 광고'!$L:$L, '무신사 메타 광고'!$I:$I, $C$4, '무신사 메타 광고'!$D:$D, $B178))</f>
        <v>0</v>
      </c>
      <c r="D178" s="29">
        <f>IF($C$4="", SUMIFS('무신사 메타 광고'!$V:$V,#REF!, $B178), SUMIFS('무신사 메타 광고'!$V:$V,'무신사 메타 광고'!$I:$I,$C$4,'무신사 메타 광고'!$D:$D,$B178))</f>
        <v>0</v>
      </c>
      <c r="E178" s="11">
        <f t="shared" si="0"/>
        <v>0</v>
      </c>
      <c r="F178" s="12" t="str">
        <f t="shared" si="7"/>
        <v xml:space="preserve"> </v>
      </c>
      <c r="G178" s="30">
        <f>IF($C$4="", SUMIFS('무신사 메타 광고'!$K:$K, '무신사 메타 광고'!$D:$D, $B178), SUMIFS('무신사 메타 광고'!$K:$K,'무신사 메타 광고'!$I:$I,$C$4,'무신사 메타 광고'!D:D,$B178))</f>
        <v>0</v>
      </c>
      <c r="H178" s="30">
        <f>IF($C$4="", SUMIFS('무신사 메타 광고'!$Q:$Q, '무신사 메타 광고'!$D:$D, $B178), SUMIFS('무신사 메타 광고'!$Q:$Q,'무신사 메타 광고'!$I:$I,$C$4,'무신사 메타 광고'!D:D,$B178))</f>
        <v>0</v>
      </c>
      <c r="I178" s="30">
        <f>IF($C$4="", SUMIFS('무신사 메타 광고'!$U:$U, '무신사 메타 광고'!$D:$D, $B178), SUMIFS('무신사 메타 광고'!$U:$U,'무신사 메타 광고'!$I:$I,$C$4,'무신사 메타 광고'!D:D,$B178))</f>
        <v>0</v>
      </c>
      <c r="J178" s="11">
        <f t="shared" si="1"/>
        <v>0</v>
      </c>
      <c r="K178" s="11">
        <f t="shared" si="2"/>
        <v>0</v>
      </c>
      <c r="L178" s="12" t="str">
        <f t="shared" si="8"/>
        <v xml:space="preserve"> </v>
      </c>
      <c r="N178" s="10">
        <f>IF($C$4="", SUMIFS('무신사 메타 광고'!$X:$X, '무신사 메타 광고'!$D:$D, $B178),SUMIFS('무신사 메타 광고'!$X:$X,'무신사 메타 광고'!I:I,$C$4,'무신사 메타 광고'!D:D,$B178))</f>
        <v>0</v>
      </c>
      <c r="O178" s="11">
        <f t="shared" si="3"/>
        <v>0</v>
      </c>
      <c r="R178" s="13"/>
      <c r="S178" s="31">
        <f>IF($S$4="", SUMIFS('무신사 메타 광고'!$L:$L, '무신사 메타 광고'!$C:$C, $R178),SUMIFS('무신사 메타 광고'!$L:$L,'무신사 메타 광고'!$I:$I,$S$4,'무신사 메타 광고'!$C:$C,$R178))</f>
        <v>0</v>
      </c>
      <c r="T178" s="31">
        <f>IF($S$4="", SUMIFS('무신사 메타 광고'!$V:$V, '무신사 메타 광고'!$C:$C, $R178),SUMIFS('무신사 메타 광고'!$V:$V,'무신사 메타 광고'!$I:$I,$S$4,'무신사 메타 광고'!$C:$C,$R178))</f>
        <v>0</v>
      </c>
      <c r="U178" s="11">
        <f t="shared" si="4"/>
        <v>0</v>
      </c>
      <c r="V178" s="12" t="str">
        <f t="shared" si="9"/>
        <v xml:space="preserve"> </v>
      </c>
      <c r="W178" s="32">
        <f>IF($S$4="", SUMIFS('무신사 메타 광고'!$K:$K, '무신사 메타 광고'!$C:$C, $R178),SUMIFS('무신사 메타 광고'!$K:$K,'무신사 메타 광고'!$I:$I,$S$4,'무신사 메타 광고'!$C:$C,$R178))</f>
        <v>0</v>
      </c>
      <c r="X178" s="32">
        <f>IF($S$4="", SUMIFS('무신사 메타 광고'!$N:$N, '무신사 메타 광고'!$C:$C, $R178),SUMIFS('무신사 메타 광고'!$N:$N,'무신사 메타 광고'!$I:$I,$S$4,'무신사 메타 광고'!$C:$C,$R178))</f>
        <v>0</v>
      </c>
      <c r="Y178" s="11">
        <f t="shared" si="5"/>
        <v>0</v>
      </c>
      <c r="Z178" s="12" t="str">
        <f t="shared" si="10"/>
        <v xml:space="preserve"> </v>
      </c>
      <c r="AB178" s="10">
        <f>IF($S$4="", SUMIFS('무신사 메타 광고'!$X:$X, '무신사 메타 광고'!$C:$C, $R178),SUMIFS('무신사 메타 광고'!$X:$X,'무신사 메타 광고'!$I:$I,$S$4,'무신사 메타 광고'!$C:$C,$R178))</f>
        <v>0</v>
      </c>
      <c r="AC178" s="11">
        <f t="shared" si="6"/>
        <v>0</v>
      </c>
    </row>
    <row r="179" spans="2:29">
      <c r="B179" s="9"/>
      <c r="C179" s="29">
        <f>IF($C$4="", SUMIFS('무신사 메타 광고'!$L:$L, '무신사 메타 광고'!$D:$D, $B179), SUMIFS('무신사 메타 광고'!$L:$L, '무신사 메타 광고'!$I:$I, $C$4, '무신사 메타 광고'!$D:$D, $B179))</f>
        <v>0</v>
      </c>
      <c r="D179" s="29">
        <f>IF($C$4="", SUMIFS('무신사 메타 광고'!$V:$V,#REF!, $B179), SUMIFS('무신사 메타 광고'!$V:$V,'무신사 메타 광고'!$I:$I,$C$4,'무신사 메타 광고'!$D:$D,$B179))</f>
        <v>0</v>
      </c>
      <c r="E179" s="11">
        <f t="shared" si="0"/>
        <v>0</v>
      </c>
      <c r="F179" s="12" t="str">
        <f t="shared" si="7"/>
        <v xml:space="preserve"> </v>
      </c>
      <c r="G179" s="30">
        <f>IF($C$4="", SUMIFS('무신사 메타 광고'!$K:$K, '무신사 메타 광고'!$D:$D, $B179), SUMIFS('무신사 메타 광고'!$K:$K,'무신사 메타 광고'!$I:$I,$C$4,'무신사 메타 광고'!D:D,$B179))</f>
        <v>0</v>
      </c>
      <c r="H179" s="30">
        <f>IF($C$4="", SUMIFS('무신사 메타 광고'!$Q:$Q, '무신사 메타 광고'!$D:$D, $B179), SUMIFS('무신사 메타 광고'!$Q:$Q,'무신사 메타 광고'!$I:$I,$C$4,'무신사 메타 광고'!D:D,$B179))</f>
        <v>0</v>
      </c>
      <c r="I179" s="30">
        <f>IF($C$4="", SUMIFS('무신사 메타 광고'!$U:$U, '무신사 메타 광고'!$D:$D, $B179), SUMIFS('무신사 메타 광고'!$U:$U,'무신사 메타 광고'!$I:$I,$C$4,'무신사 메타 광고'!D:D,$B179))</f>
        <v>0</v>
      </c>
      <c r="J179" s="11">
        <f t="shared" si="1"/>
        <v>0</v>
      </c>
      <c r="K179" s="11">
        <f t="shared" si="2"/>
        <v>0</v>
      </c>
      <c r="L179" s="12" t="str">
        <f t="shared" si="8"/>
        <v xml:space="preserve"> </v>
      </c>
      <c r="N179" s="10">
        <f>IF($C$4="", SUMIFS('무신사 메타 광고'!$X:$X, '무신사 메타 광고'!$D:$D, $B179),SUMIFS('무신사 메타 광고'!$X:$X,'무신사 메타 광고'!I:I,$C$4,'무신사 메타 광고'!D:D,$B179))</f>
        <v>0</v>
      </c>
      <c r="O179" s="11">
        <f t="shared" si="3"/>
        <v>0</v>
      </c>
      <c r="R179" s="13"/>
      <c r="S179" s="31">
        <f>IF($S$4="", SUMIFS('무신사 메타 광고'!$L:$L, '무신사 메타 광고'!$C:$C, $R179),SUMIFS('무신사 메타 광고'!$L:$L,'무신사 메타 광고'!$I:$I,$S$4,'무신사 메타 광고'!$C:$C,$R179))</f>
        <v>0</v>
      </c>
      <c r="T179" s="31">
        <f>IF($S$4="", SUMIFS('무신사 메타 광고'!$V:$V, '무신사 메타 광고'!$C:$C, $R179),SUMIFS('무신사 메타 광고'!$V:$V,'무신사 메타 광고'!$I:$I,$S$4,'무신사 메타 광고'!$C:$C,$R179))</f>
        <v>0</v>
      </c>
      <c r="U179" s="11">
        <f t="shared" si="4"/>
        <v>0</v>
      </c>
      <c r="V179" s="12" t="str">
        <f t="shared" si="9"/>
        <v xml:space="preserve"> </v>
      </c>
      <c r="W179" s="32">
        <f>IF($S$4="", SUMIFS('무신사 메타 광고'!$K:$K, '무신사 메타 광고'!$C:$C, $R179),SUMIFS('무신사 메타 광고'!$K:$K,'무신사 메타 광고'!$I:$I,$S$4,'무신사 메타 광고'!$C:$C,$R179))</f>
        <v>0</v>
      </c>
      <c r="X179" s="32">
        <f>IF($S$4="", SUMIFS('무신사 메타 광고'!$N:$N, '무신사 메타 광고'!$C:$C, $R179),SUMIFS('무신사 메타 광고'!$N:$N,'무신사 메타 광고'!$I:$I,$S$4,'무신사 메타 광고'!$C:$C,$R179))</f>
        <v>0</v>
      </c>
      <c r="Y179" s="11">
        <f t="shared" si="5"/>
        <v>0</v>
      </c>
      <c r="Z179" s="12" t="str">
        <f t="shared" si="10"/>
        <v xml:space="preserve"> </v>
      </c>
      <c r="AB179" s="10">
        <f>IF($S$4="", SUMIFS('무신사 메타 광고'!$X:$X, '무신사 메타 광고'!$C:$C, $R179),SUMIFS('무신사 메타 광고'!$X:$X,'무신사 메타 광고'!$I:$I,$S$4,'무신사 메타 광고'!$C:$C,$R179))</f>
        <v>0</v>
      </c>
      <c r="AC179" s="11">
        <f t="shared" si="6"/>
        <v>0</v>
      </c>
    </row>
    <row r="180" spans="2:29">
      <c r="B180" s="9"/>
      <c r="C180" s="29">
        <f>IF($C$4="", SUMIFS('무신사 메타 광고'!$L:$L, '무신사 메타 광고'!$D:$D, $B180), SUMIFS('무신사 메타 광고'!$L:$L, '무신사 메타 광고'!$I:$I, $C$4, '무신사 메타 광고'!$D:$D, $B180))</f>
        <v>0</v>
      </c>
      <c r="D180" s="29">
        <f>IF($C$4="", SUMIFS('무신사 메타 광고'!$V:$V,#REF!, $B180), SUMIFS('무신사 메타 광고'!$V:$V,'무신사 메타 광고'!$I:$I,$C$4,'무신사 메타 광고'!$D:$D,$B180))</f>
        <v>0</v>
      </c>
      <c r="E180" s="11">
        <f t="shared" si="0"/>
        <v>0</v>
      </c>
      <c r="F180" s="12" t="str">
        <f t="shared" si="7"/>
        <v xml:space="preserve"> </v>
      </c>
      <c r="G180" s="30">
        <f>IF($C$4="", SUMIFS('무신사 메타 광고'!$K:$K, '무신사 메타 광고'!$D:$D, $B180), SUMIFS('무신사 메타 광고'!$K:$K,'무신사 메타 광고'!$I:$I,$C$4,'무신사 메타 광고'!D:D,$B180))</f>
        <v>0</v>
      </c>
      <c r="H180" s="30">
        <f>IF($C$4="", SUMIFS('무신사 메타 광고'!$Q:$Q, '무신사 메타 광고'!$D:$D, $B180), SUMIFS('무신사 메타 광고'!$Q:$Q,'무신사 메타 광고'!$I:$I,$C$4,'무신사 메타 광고'!D:D,$B180))</f>
        <v>0</v>
      </c>
      <c r="I180" s="30">
        <f>IF($C$4="", SUMIFS('무신사 메타 광고'!$U:$U, '무신사 메타 광고'!$D:$D, $B180), SUMIFS('무신사 메타 광고'!$U:$U,'무신사 메타 광고'!$I:$I,$C$4,'무신사 메타 광고'!D:D,$B180))</f>
        <v>0</v>
      </c>
      <c r="J180" s="11">
        <f t="shared" si="1"/>
        <v>0</v>
      </c>
      <c r="K180" s="11">
        <f t="shared" si="2"/>
        <v>0</v>
      </c>
      <c r="L180" s="12" t="str">
        <f t="shared" si="8"/>
        <v xml:space="preserve"> </v>
      </c>
      <c r="N180" s="10">
        <f>IF($C$4="", SUMIFS('무신사 메타 광고'!$X:$X, '무신사 메타 광고'!$D:$D, $B180),SUMIFS('무신사 메타 광고'!$X:$X,'무신사 메타 광고'!I:I,$C$4,'무신사 메타 광고'!D:D,$B180))</f>
        <v>0</v>
      </c>
      <c r="O180" s="11">
        <f t="shared" si="3"/>
        <v>0</v>
      </c>
      <c r="R180" s="13"/>
      <c r="S180" s="31">
        <f>IF($S$4="", SUMIFS('무신사 메타 광고'!$L:$L, '무신사 메타 광고'!$C:$C, $R180),SUMIFS('무신사 메타 광고'!$L:$L,'무신사 메타 광고'!$I:$I,$S$4,'무신사 메타 광고'!$C:$C,$R180))</f>
        <v>0</v>
      </c>
      <c r="T180" s="31">
        <f>IF($S$4="", SUMIFS('무신사 메타 광고'!$V:$V, '무신사 메타 광고'!$C:$C, $R180),SUMIFS('무신사 메타 광고'!$V:$V,'무신사 메타 광고'!$I:$I,$S$4,'무신사 메타 광고'!$C:$C,$R180))</f>
        <v>0</v>
      </c>
      <c r="U180" s="11">
        <f t="shared" si="4"/>
        <v>0</v>
      </c>
      <c r="V180" s="12" t="str">
        <f t="shared" si="9"/>
        <v xml:space="preserve"> </v>
      </c>
      <c r="W180" s="32">
        <f>IF($S$4="", SUMIFS('무신사 메타 광고'!$K:$K, '무신사 메타 광고'!$C:$C, $R180),SUMIFS('무신사 메타 광고'!$K:$K,'무신사 메타 광고'!$I:$I,$S$4,'무신사 메타 광고'!$C:$C,$R180))</f>
        <v>0</v>
      </c>
      <c r="X180" s="32">
        <f>IF($S$4="", SUMIFS('무신사 메타 광고'!$N:$N, '무신사 메타 광고'!$C:$C, $R180),SUMIFS('무신사 메타 광고'!$N:$N,'무신사 메타 광고'!$I:$I,$S$4,'무신사 메타 광고'!$C:$C,$R180))</f>
        <v>0</v>
      </c>
      <c r="Y180" s="11">
        <f t="shared" si="5"/>
        <v>0</v>
      </c>
      <c r="Z180" s="12" t="str">
        <f t="shared" si="10"/>
        <v xml:space="preserve"> </v>
      </c>
      <c r="AB180" s="10">
        <f>IF($S$4="", SUMIFS('무신사 메타 광고'!$X:$X, '무신사 메타 광고'!$C:$C, $R180),SUMIFS('무신사 메타 광고'!$X:$X,'무신사 메타 광고'!$I:$I,$S$4,'무신사 메타 광고'!$C:$C,$R180))</f>
        <v>0</v>
      </c>
      <c r="AC180" s="11">
        <f t="shared" si="6"/>
        <v>0</v>
      </c>
    </row>
    <row r="181" spans="2:29">
      <c r="B181" s="9"/>
      <c r="C181" s="29">
        <f>IF($C$4="", SUMIFS('무신사 메타 광고'!$L:$L, '무신사 메타 광고'!$D:$D, $B181), SUMIFS('무신사 메타 광고'!$L:$L, '무신사 메타 광고'!$I:$I, $C$4, '무신사 메타 광고'!$D:$D, $B181))</f>
        <v>0</v>
      </c>
      <c r="D181" s="29">
        <f>IF($C$4="", SUMIFS('무신사 메타 광고'!$V:$V,#REF!, $B181), SUMIFS('무신사 메타 광고'!$V:$V,'무신사 메타 광고'!$I:$I,$C$4,'무신사 메타 광고'!$D:$D,$B181))</f>
        <v>0</v>
      </c>
      <c r="E181" s="11">
        <f t="shared" si="0"/>
        <v>0</v>
      </c>
      <c r="F181" s="12" t="str">
        <f t="shared" si="7"/>
        <v xml:space="preserve"> </v>
      </c>
      <c r="G181" s="30">
        <f>IF($C$4="", SUMIFS('무신사 메타 광고'!$K:$K, '무신사 메타 광고'!$D:$D, $B181), SUMIFS('무신사 메타 광고'!$K:$K,'무신사 메타 광고'!$I:$I,$C$4,'무신사 메타 광고'!D:D,$B181))</f>
        <v>0</v>
      </c>
      <c r="H181" s="30">
        <f>IF($C$4="", SUMIFS('무신사 메타 광고'!$Q:$Q, '무신사 메타 광고'!$D:$D, $B181), SUMIFS('무신사 메타 광고'!$Q:$Q,'무신사 메타 광고'!$I:$I,$C$4,'무신사 메타 광고'!D:D,$B181))</f>
        <v>0</v>
      </c>
      <c r="I181" s="30">
        <f>IF($C$4="", SUMIFS('무신사 메타 광고'!$U:$U, '무신사 메타 광고'!$D:$D, $B181), SUMIFS('무신사 메타 광고'!$U:$U,'무신사 메타 광고'!$I:$I,$C$4,'무신사 메타 광고'!D:D,$B181))</f>
        <v>0</v>
      </c>
      <c r="J181" s="11">
        <f t="shared" si="1"/>
        <v>0</v>
      </c>
      <c r="K181" s="11">
        <f t="shared" si="2"/>
        <v>0</v>
      </c>
      <c r="L181" s="12" t="str">
        <f t="shared" si="8"/>
        <v xml:space="preserve"> </v>
      </c>
      <c r="N181" s="10">
        <f>IF($C$4="", SUMIFS('무신사 메타 광고'!$X:$X, '무신사 메타 광고'!$D:$D, $B181),SUMIFS('무신사 메타 광고'!$X:$X,'무신사 메타 광고'!I:I,$C$4,'무신사 메타 광고'!D:D,$B181))</f>
        <v>0</v>
      </c>
      <c r="O181" s="11">
        <f t="shared" si="3"/>
        <v>0</v>
      </c>
      <c r="R181" s="13"/>
      <c r="S181" s="31">
        <f>IF($S$4="", SUMIFS('무신사 메타 광고'!$L:$L, '무신사 메타 광고'!$C:$C, $R181),SUMIFS('무신사 메타 광고'!$L:$L,'무신사 메타 광고'!$I:$I,$S$4,'무신사 메타 광고'!$C:$C,$R181))</f>
        <v>0</v>
      </c>
      <c r="T181" s="31">
        <f>IF($S$4="", SUMIFS('무신사 메타 광고'!$V:$V, '무신사 메타 광고'!$C:$C, $R181),SUMIFS('무신사 메타 광고'!$V:$V,'무신사 메타 광고'!$I:$I,$S$4,'무신사 메타 광고'!$C:$C,$R181))</f>
        <v>0</v>
      </c>
      <c r="U181" s="11">
        <f t="shared" si="4"/>
        <v>0</v>
      </c>
      <c r="V181" s="12" t="str">
        <f t="shared" si="9"/>
        <v xml:space="preserve"> </v>
      </c>
      <c r="W181" s="32">
        <f>IF($S$4="", SUMIFS('무신사 메타 광고'!$K:$K, '무신사 메타 광고'!$C:$C, $R181),SUMIFS('무신사 메타 광고'!$K:$K,'무신사 메타 광고'!$I:$I,$S$4,'무신사 메타 광고'!$C:$C,$R181))</f>
        <v>0</v>
      </c>
      <c r="X181" s="32">
        <f>IF($S$4="", SUMIFS('무신사 메타 광고'!$N:$N, '무신사 메타 광고'!$C:$C, $R181),SUMIFS('무신사 메타 광고'!$N:$N,'무신사 메타 광고'!$I:$I,$S$4,'무신사 메타 광고'!$C:$C,$R181))</f>
        <v>0</v>
      </c>
      <c r="Y181" s="11">
        <f t="shared" si="5"/>
        <v>0</v>
      </c>
      <c r="Z181" s="12" t="str">
        <f t="shared" si="10"/>
        <v xml:space="preserve"> </v>
      </c>
      <c r="AB181" s="10">
        <f>IF($S$4="", SUMIFS('무신사 메타 광고'!$X:$X, '무신사 메타 광고'!$C:$C, $R181),SUMIFS('무신사 메타 광고'!$X:$X,'무신사 메타 광고'!$I:$I,$S$4,'무신사 메타 광고'!$C:$C,$R181))</f>
        <v>0</v>
      </c>
      <c r="AC181" s="11">
        <f t="shared" si="6"/>
        <v>0</v>
      </c>
    </row>
    <row r="182" spans="2:29">
      <c r="B182" s="9"/>
      <c r="C182" s="29">
        <f>IF($C$4="", SUMIFS('무신사 메타 광고'!$L:$L, '무신사 메타 광고'!$D:$D, $B182), SUMIFS('무신사 메타 광고'!$L:$L, '무신사 메타 광고'!$I:$I, $C$4, '무신사 메타 광고'!$D:$D, $B182))</f>
        <v>0</v>
      </c>
      <c r="D182" s="29">
        <f>IF($C$4="", SUMIFS('무신사 메타 광고'!$V:$V,#REF!, $B182), SUMIFS('무신사 메타 광고'!$V:$V,'무신사 메타 광고'!$I:$I,$C$4,'무신사 메타 광고'!$D:$D,$B182))</f>
        <v>0</v>
      </c>
      <c r="E182" s="11">
        <f t="shared" si="0"/>
        <v>0</v>
      </c>
      <c r="F182" s="12" t="str">
        <f t="shared" si="7"/>
        <v xml:space="preserve"> </v>
      </c>
      <c r="G182" s="30">
        <f>IF($C$4="", SUMIFS('무신사 메타 광고'!$K:$K, '무신사 메타 광고'!$D:$D, $B182), SUMIFS('무신사 메타 광고'!$K:$K,'무신사 메타 광고'!$I:$I,$C$4,'무신사 메타 광고'!D:D,$B182))</f>
        <v>0</v>
      </c>
      <c r="H182" s="30">
        <f>IF($C$4="", SUMIFS('무신사 메타 광고'!$Q:$Q, '무신사 메타 광고'!$D:$D, $B182), SUMIFS('무신사 메타 광고'!$Q:$Q,'무신사 메타 광고'!$I:$I,$C$4,'무신사 메타 광고'!D:D,$B182))</f>
        <v>0</v>
      </c>
      <c r="I182" s="30">
        <f>IF($C$4="", SUMIFS('무신사 메타 광고'!$U:$U, '무신사 메타 광고'!$D:$D, $B182), SUMIFS('무신사 메타 광고'!$U:$U,'무신사 메타 광고'!$I:$I,$C$4,'무신사 메타 광고'!D:D,$B182))</f>
        <v>0</v>
      </c>
      <c r="J182" s="11">
        <f t="shared" si="1"/>
        <v>0</v>
      </c>
      <c r="K182" s="11">
        <f t="shared" si="2"/>
        <v>0</v>
      </c>
      <c r="L182" s="12" t="str">
        <f t="shared" si="8"/>
        <v xml:space="preserve"> </v>
      </c>
      <c r="N182" s="10">
        <f>IF($C$4="", SUMIFS('무신사 메타 광고'!$X:$X, '무신사 메타 광고'!$D:$D, $B182),SUMIFS('무신사 메타 광고'!$X:$X,'무신사 메타 광고'!I:I,$C$4,'무신사 메타 광고'!D:D,$B182))</f>
        <v>0</v>
      </c>
      <c r="O182" s="11">
        <f t="shared" si="3"/>
        <v>0</v>
      </c>
      <c r="R182" s="13"/>
      <c r="S182" s="31">
        <f>IF($S$4="", SUMIFS('무신사 메타 광고'!$L:$L, '무신사 메타 광고'!$C:$C, $R182),SUMIFS('무신사 메타 광고'!$L:$L,'무신사 메타 광고'!$I:$I,$S$4,'무신사 메타 광고'!$C:$C,$R182))</f>
        <v>0</v>
      </c>
      <c r="T182" s="31">
        <f>IF($S$4="", SUMIFS('무신사 메타 광고'!$V:$V, '무신사 메타 광고'!$C:$C, $R182),SUMIFS('무신사 메타 광고'!$V:$V,'무신사 메타 광고'!$I:$I,$S$4,'무신사 메타 광고'!$C:$C,$R182))</f>
        <v>0</v>
      </c>
      <c r="U182" s="11">
        <f t="shared" si="4"/>
        <v>0</v>
      </c>
      <c r="V182" s="12" t="str">
        <f t="shared" si="9"/>
        <v xml:space="preserve"> </v>
      </c>
      <c r="W182" s="32">
        <f>IF($S$4="", SUMIFS('무신사 메타 광고'!$K:$K, '무신사 메타 광고'!$C:$C, $R182),SUMIFS('무신사 메타 광고'!$K:$K,'무신사 메타 광고'!$I:$I,$S$4,'무신사 메타 광고'!$C:$C,$R182))</f>
        <v>0</v>
      </c>
      <c r="X182" s="32">
        <f>IF($S$4="", SUMIFS('무신사 메타 광고'!$N:$N, '무신사 메타 광고'!$C:$C, $R182),SUMIFS('무신사 메타 광고'!$N:$N,'무신사 메타 광고'!$I:$I,$S$4,'무신사 메타 광고'!$C:$C,$R182))</f>
        <v>0</v>
      </c>
      <c r="Y182" s="11">
        <f t="shared" si="5"/>
        <v>0</v>
      </c>
      <c r="Z182" s="12" t="str">
        <f t="shared" si="10"/>
        <v xml:space="preserve"> </v>
      </c>
      <c r="AB182" s="10">
        <f>IF($S$4="", SUMIFS('무신사 메타 광고'!$X:$X, '무신사 메타 광고'!$C:$C, $R182),SUMIFS('무신사 메타 광고'!$X:$X,'무신사 메타 광고'!$I:$I,$S$4,'무신사 메타 광고'!$C:$C,$R182))</f>
        <v>0</v>
      </c>
      <c r="AC182" s="11">
        <f t="shared" si="6"/>
        <v>0</v>
      </c>
    </row>
    <row r="183" spans="2:29">
      <c r="B183" s="9"/>
      <c r="C183" s="29">
        <f>IF($C$4="", SUMIFS('무신사 메타 광고'!$L:$L, '무신사 메타 광고'!$D:$D, $B183), SUMIFS('무신사 메타 광고'!$L:$L, '무신사 메타 광고'!$I:$I, $C$4, '무신사 메타 광고'!$D:$D, $B183))</f>
        <v>0</v>
      </c>
      <c r="D183" s="29">
        <f>IF($C$4="", SUMIFS('무신사 메타 광고'!$V:$V,#REF!, $B183), SUMIFS('무신사 메타 광고'!$V:$V,'무신사 메타 광고'!$I:$I,$C$4,'무신사 메타 광고'!$D:$D,$B183))</f>
        <v>0</v>
      </c>
      <c r="E183" s="11">
        <f t="shared" si="0"/>
        <v>0</v>
      </c>
      <c r="F183" s="12" t="str">
        <f t="shared" si="7"/>
        <v xml:space="preserve"> </v>
      </c>
      <c r="G183" s="30">
        <f>IF($C$4="", SUMIFS('무신사 메타 광고'!$K:$K, '무신사 메타 광고'!$D:$D, $B183), SUMIFS('무신사 메타 광고'!$K:$K,'무신사 메타 광고'!$I:$I,$C$4,'무신사 메타 광고'!D:D,$B183))</f>
        <v>0</v>
      </c>
      <c r="H183" s="30">
        <f>IF($C$4="", SUMIFS('무신사 메타 광고'!$Q:$Q, '무신사 메타 광고'!$D:$D, $B183), SUMIFS('무신사 메타 광고'!$Q:$Q,'무신사 메타 광고'!$I:$I,$C$4,'무신사 메타 광고'!D:D,$B183))</f>
        <v>0</v>
      </c>
      <c r="I183" s="30">
        <f>IF($C$4="", SUMIFS('무신사 메타 광고'!$U:$U, '무신사 메타 광고'!$D:$D, $B183), SUMIFS('무신사 메타 광고'!$U:$U,'무신사 메타 광고'!$I:$I,$C$4,'무신사 메타 광고'!D:D,$B183))</f>
        <v>0</v>
      </c>
      <c r="J183" s="11">
        <f t="shared" si="1"/>
        <v>0</v>
      </c>
      <c r="K183" s="11">
        <f t="shared" si="2"/>
        <v>0</v>
      </c>
      <c r="L183" s="12" t="str">
        <f t="shared" si="8"/>
        <v xml:space="preserve"> </v>
      </c>
      <c r="N183" s="10">
        <f>IF($C$4="", SUMIFS('무신사 메타 광고'!$X:$X, '무신사 메타 광고'!$D:$D, $B183),SUMIFS('무신사 메타 광고'!$X:$X,'무신사 메타 광고'!I:I,$C$4,'무신사 메타 광고'!D:D,$B183))</f>
        <v>0</v>
      </c>
      <c r="O183" s="11">
        <f t="shared" si="3"/>
        <v>0</v>
      </c>
      <c r="R183" s="13"/>
      <c r="S183" s="31">
        <f>IF($S$4="", SUMIFS('무신사 메타 광고'!$L:$L, '무신사 메타 광고'!$C:$C, $R183),SUMIFS('무신사 메타 광고'!$L:$L,'무신사 메타 광고'!$I:$I,$S$4,'무신사 메타 광고'!$C:$C,$R183))</f>
        <v>0</v>
      </c>
      <c r="T183" s="31">
        <f>IF($S$4="", SUMIFS('무신사 메타 광고'!$V:$V, '무신사 메타 광고'!$C:$C, $R183),SUMIFS('무신사 메타 광고'!$V:$V,'무신사 메타 광고'!$I:$I,$S$4,'무신사 메타 광고'!$C:$C,$R183))</f>
        <v>0</v>
      </c>
      <c r="U183" s="11">
        <f t="shared" si="4"/>
        <v>0</v>
      </c>
      <c r="V183" s="12" t="str">
        <f t="shared" si="9"/>
        <v xml:space="preserve"> </v>
      </c>
      <c r="W183" s="32">
        <f>IF($S$4="", SUMIFS('무신사 메타 광고'!$K:$K, '무신사 메타 광고'!$C:$C, $R183),SUMIFS('무신사 메타 광고'!$K:$K,'무신사 메타 광고'!$I:$I,$S$4,'무신사 메타 광고'!$C:$C,$R183))</f>
        <v>0</v>
      </c>
      <c r="X183" s="32">
        <f>IF($S$4="", SUMIFS('무신사 메타 광고'!$N:$N, '무신사 메타 광고'!$C:$C, $R183),SUMIFS('무신사 메타 광고'!$N:$N,'무신사 메타 광고'!$I:$I,$S$4,'무신사 메타 광고'!$C:$C,$R183))</f>
        <v>0</v>
      </c>
      <c r="Y183" s="11">
        <f t="shared" si="5"/>
        <v>0</v>
      </c>
      <c r="Z183" s="12" t="str">
        <f t="shared" si="10"/>
        <v xml:space="preserve"> </v>
      </c>
      <c r="AB183" s="10">
        <f>IF($S$4="", SUMIFS('무신사 메타 광고'!$X:$X, '무신사 메타 광고'!$C:$C, $R183),SUMIFS('무신사 메타 광고'!$X:$X,'무신사 메타 광고'!$I:$I,$S$4,'무신사 메타 광고'!$C:$C,$R183))</f>
        <v>0</v>
      </c>
      <c r="AC183" s="11">
        <f t="shared" si="6"/>
        <v>0</v>
      </c>
    </row>
    <row r="184" spans="2:29">
      <c r="B184" s="9"/>
      <c r="C184" s="29">
        <f>IF($C$4="", SUMIFS('무신사 메타 광고'!$L:$L, '무신사 메타 광고'!$D:$D, $B184), SUMIFS('무신사 메타 광고'!$L:$L, '무신사 메타 광고'!$I:$I, $C$4, '무신사 메타 광고'!$D:$D, $B184))</f>
        <v>0</v>
      </c>
      <c r="D184" s="29">
        <f>IF($C$4="", SUMIFS('무신사 메타 광고'!$V:$V,#REF!, $B184), SUMIFS('무신사 메타 광고'!$V:$V,'무신사 메타 광고'!$I:$I,$C$4,'무신사 메타 광고'!$D:$D,$B184))</f>
        <v>0</v>
      </c>
      <c r="E184" s="11">
        <f t="shared" si="0"/>
        <v>0</v>
      </c>
      <c r="F184" s="12" t="str">
        <f t="shared" si="7"/>
        <v xml:space="preserve"> </v>
      </c>
      <c r="G184" s="30">
        <f>IF($C$4="", SUMIFS('무신사 메타 광고'!$K:$K, '무신사 메타 광고'!$D:$D, $B184), SUMIFS('무신사 메타 광고'!$K:$K,'무신사 메타 광고'!$I:$I,$C$4,'무신사 메타 광고'!D:D,$B184))</f>
        <v>0</v>
      </c>
      <c r="H184" s="30">
        <f>IF($C$4="", SUMIFS('무신사 메타 광고'!$Q:$Q, '무신사 메타 광고'!$D:$D, $B184), SUMIFS('무신사 메타 광고'!$Q:$Q,'무신사 메타 광고'!$I:$I,$C$4,'무신사 메타 광고'!D:D,$B184))</f>
        <v>0</v>
      </c>
      <c r="I184" s="30">
        <f>IF($C$4="", SUMIFS('무신사 메타 광고'!$U:$U, '무신사 메타 광고'!$D:$D, $B184), SUMIFS('무신사 메타 광고'!$U:$U,'무신사 메타 광고'!$I:$I,$C$4,'무신사 메타 광고'!D:D,$B184))</f>
        <v>0</v>
      </c>
      <c r="J184" s="11">
        <f t="shared" si="1"/>
        <v>0</v>
      </c>
      <c r="K184" s="11">
        <f t="shared" si="2"/>
        <v>0</v>
      </c>
      <c r="L184" s="12" t="str">
        <f t="shared" si="8"/>
        <v xml:space="preserve"> </v>
      </c>
      <c r="N184" s="10">
        <f>IF($C$4="", SUMIFS('무신사 메타 광고'!$X:$X, '무신사 메타 광고'!$D:$D, $B184),SUMIFS('무신사 메타 광고'!$X:$X,'무신사 메타 광고'!I:I,$C$4,'무신사 메타 광고'!D:D,$B184))</f>
        <v>0</v>
      </c>
      <c r="O184" s="11">
        <f t="shared" si="3"/>
        <v>0</v>
      </c>
      <c r="R184" s="13"/>
      <c r="S184" s="31">
        <f>IF($S$4="", SUMIFS('무신사 메타 광고'!$L:$L, '무신사 메타 광고'!$C:$C, $R184),SUMIFS('무신사 메타 광고'!$L:$L,'무신사 메타 광고'!$I:$I,$S$4,'무신사 메타 광고'!$C:$C,$R184))</f>
        <v>0</v>
      </c>
      <c r="T184" s="31">
        <f>IF($S$4="", SUMIFS('무신사 메타 광고'!$V:$V, '무신사 메타 광고'!$C:$C, $R184),SUMIFS('무신사 메타 광고'!$V:$V,'무신사 메타 광고'!$I:$I,$S$4,'무신사 메타 광고'!$C:$C,$R184))</f>
        <v>0</v>
      </c>
      <c r="U184" s="11">
        <f t="shared" si="4"/>
        <v>0</v>
      </c>
      <c r="V184" s="12" t="str">
        <f t="shared" si="9"/>
        <v xml:space="preserve"> </v>
      </c>
      <c r="W184" s="32">
        <f>IF($S$4="", SUMIFS('무신사 메타 광고'!$K:$K, '무신사 메타 광고'!$C:$C, $R184),SUMIFS('무신사 메타 광고'!$K:$K,'무신사 메타 광고'!$I:$I,$S$4,'무신사 메타 광고'!$C:$C,$R184))</f>
        <v>0</v>
      </c>
      <c r="X184" s="32">
        <f>IF($S$4="", SUMIFS('무신사 메타 광고'!$N:$N, '무신사 메타 광고'!$C:$C, $R184),SUMIFS('무신사 메타 광고'!$N:$N,'무신사 메타 광고'!$I:$I,$S$4,'무신사 메타 광고'!$C:$C,$R184))</f>
        <v>0</v>
      </c>
      <c r="Y184" s="11">
        <f t="shared" si="5"/>
        <v>0</v>
      </c>
      <c r="Z184" s="12" t="str">
        <f t="shared" si="10"/>
        <v xml:space="preserve"> </v>
      </c>
      <c r="AB184" s="10">
        <f>IF($S$4="", SUMIFS('무신사 메타 광고'!$X:$X, '무신사 메타 광고'!$C:$C, $R184),SUMIFS('무신사 메타 광고'!$X:$X,'무신사 메타 광고'!$I:$I,$S$4,'무신사 메타 광고'!$C:$C,$R184))</f>
        <v>0</v>
      </c>
      <c r="AC184" s="11">
        <f t="shared" si="6"/>
        <v>0</v>
      </c>
    </row>
    <row r="185" spans="2:29">
      <c r="B185" s="9"/>
      <c r="C185" s="29">
        <f>IF($C$4="", SUMIFS('무신사 메타 광고'!$L:$L, '무신사 메타 광고'!$D:$D, $B185), SUMIFS('무신사 메타 광고'!$L:$L, '무신사 메타 광고'!$I:$I, $C$4, '무신사 메타 광고'!$D:$D, $B185))</f>
        <v>0</v>
      </c>
      <c r="D185" s="29">
        <f>IF($C$4="", SUMIFS('무신사 메타 광고'!$V:$V,#REF!, $B185), SUMIFS('무신사 메타 광고'!$V:$V,'무신사 메타 광고'!$I:$I,$C$4,'무신사 메타 광고'!$D:$D,$B185))</f>
        <v>0</v>
      </c>
      <c r="E185" s="11">
        <f t="shared" si="0"/>
        <v>0</v>
      </c>
      <c r="F185" s="12" t="str">
        <f t="shared" si="7"/>
        <v xml:space="preserve"> </v>
      </c>
      <c r="G185" s="30">
        <f>IF($C$4="", SUMIFS('무신사 메타 광고'!$K:$K, '무신사 메타 광고'!$D:$D, $B185), SUMIFS('무신사 메타 광고'!$K:$K,'무신사 메타 광고'!$I:$I,$C$4,'무신사 메타 광고'!D:D,$B185))</f>
        <v>0</v>
      </c>
      <c r="H185" s="30">
        <f>IF($C$4="", SUMIFS('무신사 메타 광고'!$Q:$Q, '무신사 메타 광고'!$D:$D, $B185), SUMIFS('무신사 메타 광고'!$Q:$Q,'무신사 메타 광고'!$I:$I,$C$4,'무신사 메타 광고'!D:D,$B185))</f>
        <v>0</v>
      </c>
      <c r="I185" s="30">
        <f>IF($C$4="", SUMIFS('무신사 메타 광고'!$U:$U, '무신사 메타 광고'!$D:$D, $B185), SUMIFS('무신사 메타 광고'!$U:$U,'무신사 메타 광고'!$I:$I,$C$4,'무신사 메타 광고'!D:D,$B185))</f>
        <v>0</v>
      </c>
      <c r="J185" s="11">
        <f t="shared" si="1"/>
        <v>0</v>
      </c>
      <c r="K185" s="11">
        <f t="shared" si="2"/>
        <v>0</v>
      </c>
      <c r="L185" s="12" t="str">
        <f t="shared" si="8"/>
        <v xml:space="preserve"> </v>
      </c>
      <c r="N185" s="10">
        <f>IF($C$4="", SUMIFS('무신사 메타 광고'!$X:$X, '무신사 메타 광고'!$D:$D, $B185),SUMIFS('무신사 메타 광고'!$X:$X,'무신사 메타 광고'!I:I,$C$4,'무신사 메타 광고'!D:D,$B185))</f>
        <v>0</v>
      </c>
      <c r="O185" s="11">
        <f t="shared" si="3"/>
        <v>0</v>
      </c>
      <c r="R185" s="13"/>
      <c r="S185" s="31">
        <f>IF($S$4="", SUMIFS('무신사 메타 광고'!$L:$L, '무신사 메타 광고'!$C:$C, $R185),SUMIFS('무신사 메타 광고'!$L:$L,'무신사 메타 광고'!$I:$I,$S$4,'무신사 메타 광고'!$C:$C,$R185))</f>
        <v>0</v>
      </c>
      <c r="T185" s="31">
        <f>IF($S$4="", SUMIFS('무신사 메타 광고'!$V:$V, '무신사 메타 광고'!$C:$C, $R185),SUMIFS('무신사 메타 광고'!$V:$V,'무신사 메타 광고'!$I:$I,$S$4,'무신사 메타 광고'!$C:$C,$R185))</f>
        <v>0</v>
      </c>
      <c r="U185" s="11">
        <f t="shared" si="4"/>
        <v>0</v>
      </c>
      <c r="V185" s="12" t="str">
        <f t="shared" si="9"/>
        <v xml:space="preserve"> </v>
      </c>
      <c r="W185" s="32">
        <f>IF($S$4="", SUMIFS('무신사 메타 광고'!$K:$K, '무신사 메타 광고'!$C:$C, $R185),SUMIFS('무신사 메타 광고'!$K:$K,'무신사 메타 광고'!$I:$I,$S$4,'무신사 메타 광고'!$C:$C,$R185))</f>
        <v>0</v>
      </c>
      <c r="X185" s="32">
        <f>IF($S$4="", SUMIFS('무신사 메타 광고'!$N:$N, '무신사 메타 광고'!$C:$C, $R185),SUMIFS('무신사 메타 광고'!$N:$N,'무신사 메타 광고'!$I:$I,$S$4,'무신사 메타 광고'!$C:$C,$R185))</f>
        <v>0</v>
      </c>
      <c r="Y185" s="11">
        <f t="shared" si="5"/>
        <v>0</v>
      </c>
      <c r="Z185" s="12" t="str">
        <f t="shared" si="10"/>
        <v xml:space="preserve"> </v>
      </c>
      <c r="AB185" s="10">
        <f>IF($S$4="", SUMIFS('무신사 메타 광고'!$X:$X, '무신사 메타 광고'!$C:$C, $R185),SUMIFS('무신사 메타 광고'!$X:$X,'무신사 메타 광고'!$I:$I,$S$4,'무신사 메타 광고'!$C:$C,$R185))</f>
        <v>0</v>
      </c>
      <c r="AC185" s="11">
        <f t="shared" si="6"/>
        <v>0</v>
      </c>
    </row>
    <row r="186" spans="2:29">
      <c r="B186" s="9"/>
      <c r="C186" s="29">
        <f>IF($C$4="", SUMIFS('무신사 메타 광고'!$L:$L, '무신사 메타 광고'!$D:$D, $B186), SUMIFS('무신사 메타 광고'!$L:$L, '무신사 메타 광고'!$I:$I, $C$4, '무신사 메타 광고'!$D:$D, $B186))</f>
        <v>0</v>
      </c>
      <c r="D186" s="29">
        <f>IF($C$4="", SUMIFS('무신사 메타 광고'!$V:$V,#REF!, $B186), SUMIFS('무신사 메타 광고'!$V:$V,'무신사 메타 광고'!$I:$I,$C$4,'무신사 메타 광고'!$D:$D,$B186))</f>
        <v>0</v>
      </c>
      <c r="E186" s="11">
        <f t="shared" si="0"/>
        <v>0</v>
      </c>
      <c r="F186" s="12" t="str">
        <f t="shared" si="7"/>
        <v xml:space="preserve"> </v>
      </c>
      <c r="G186" s="30">
        <f>IF($C$4="", SUMIFS('무신사 메타 광고'!$K:$K, '무신사 메타 광고'!$D:$D, $B186), SUMIFS('무신사 메타 광고'!$K:$K,'무신사 메타 광고'!$I:$I,$C$4,'무신사 메타 광고'!D:D,$B186))</f>
        <v>0</v>
      </c>
      <c r="H186" s="30">
        <f>IF($C$4="", SUMIFS('무신사 메타 광고'!$Q:$Q, '무신사 메타 광고'!$D:$D, $B186), SUMIFS('무신사 메타 광고'!$Q:$Q,'무신사 메타 광고'!$I:$I,$C$4,'무신사 메타 광고'!D:D,$B186))</f>
        <v>0</v>
      </c>
      <c r="I186" s="30">
        <f>IF($C$4="", SUMIFS('무신사 메타 광고'!$U:$U, '무신사 메타 광고'!$D:$D, $B186), SUMIFS('무신사 메타 광고'!$U:$U,'무신사 메타 광고'!$I:$I,$C$4,'무신사 메타 광고'!D:D,$B186))</f>
        <v>0</v>
      </c>
      <c r="J186" s="11">
        <f t="shared" si="1"/>
        <v>0</v>
      </c>
      <c r="K186" s="11">
        <f t="shared" si="2"/>
        <v>0</v>
      </c>
      <c r="L186" s="12" t="str">
        <f t="shared" si="8"/>
        <v xml:space="preserve"> </v>
      </c>
      <c r="N186" s="10">
        <f>IF($C$4="", SUMIFS('무신사 메타 광고'!$X:$X, '무신사 메타 광고'!$D:$D, $B186),SUMIFS('무신사 메타 광고'!$X:$X,'무신사 메타 광고'!I:I,$C$4,'무신사 메타 광고'!D:D,$B186))</f>
        <v>0</v>
      </c>
      <c r="O186" s="11">
        <f t="shared" si="3"/>
        <v>0</v>
      </c>
      <c r="R186" s="13"/>
      <c r="S186" s="31">
        <f>IF($S$4="", SUMIFS('무신사 메타 광고'!$L:$L, '무신사 메타 광고'!$C:$C, $R186),SUMIFS('무신사 메타 광고'!$L:$L,'무신사 메타 광고'!$I:$I,$S$4,'무신사 메타 광고'!$C:$C,$R186))</f>
        <v>0</v>
      </c>
      <c r="T186" s="31">
        <f>IF($S$4="", SUMIFS('무신사 메타 광고'!$V:$V, '무신사 메타 광고'!$C:$C, $R186),SUMIFS('무신사 메타 광고'!$V:$V,'무신사 메타 광고'!$I:$I,$S$4,'무신사 메타 광고'!$C:$C,$R186))</f>
        <v>0</v>
      </c>
      <c r="U186" s="11">
        <f t="shared" si="4"/>
        <v>0</v>
      </c>
      <c r="V186" s="12" t="str">
        <f t="shared" si="9"/>
        <v xml:space="preserve"> </v>
      </c>
      <c r="W186" s="32">
        <f>IF($S$4="", SUMIFS('무신사 메타 광고'!$K:$K, '무신사 메타 광고'!$C:$C, $R186),SUMIFS('무신사 메타 광고'!$K:$K,'무신사 메타 광고'!$I:$I,$S$4,'무신사 메타 광고'!$C:$C,$R186))</f>
        <v>0</v>
      </c>
      <c r="X186" s="32">
        <f>IF($S$4="", SUMIFS('무신사 메타 광고'!$N:$N, '무신사 메타 광고'!$C:$C, $R186),SUMIFS('무신사 메타 광고'!$N:$N,'무신사 메타 광고'!$I:$I,$S$4,'무신사 메타 광고'!$C:$C,$R186))</f>
        <v>0</v>
      </c>
      <c r="Y186" s="11">
        <f t="shared" si="5"/>
        <v>0</v>
      </c>
      <c r="Z186" s="12" t="str">
        <f t="shared" si="10"/>
        <v xml:space="preserve"> </v>
      </c>
      <c r="AB186" s="10">
        <f>IF($S$4="", SUMIFS('무신사 메타 광고'!$X:$X, '무신사 메타 광고'!$C:$C, $R186),SUMIFS('무신사 메타 광고'!$X:$X,'무신사 메타 광고'!$I:$I,$S$4,'무신사 메타 광고'!$C:$C,$R186))</f>
        <v>0</v>
      </c>
      <c r="AC186" s="11">
        <f t="shared" si="6"/>
        <v>0</v>
      </c>
    </row>
    <row r="187" spans="2:29">
      <c r="B187" s="9"/>
      <c r="C187" s="29">
        <f>IF($C$4="", SUMIFS('무신사 메타 광고'!$L:$L, '무신사 메타 광고'!$D:$D, $B187), SUMIFS('무신사 메타 광고'!$L:$L, '무신사 메타 광고'!$I:$I, $C$4, '무신사 메타 광고'!$D:$D, $B187))</f>
        <v>0</v>
      </c>
      <c r="D187" s="29">
        <f>IF($C$4="", SUMIFS('무신사 메타 광고'!$V:$V,#REF!, $B187), SUMIFS('무신사 메타 광고'!$V:$V,'무신사 메타 광고'!$I:$I,$C$4,'무신사 메타 광고'!$D:$D,$B187))</f>
        <v>0</v>
      </c>
      <c r="E187" s="11">
        <f t="shared" si="0"/>
        <v>0</v>
      </c>
      <c r="F187" s="12" t="str">
        <f t="shared" si="7"/>
        <v xml:space="preserve"> </v>
      </c>
      <c r="G187" s="30">
        <f>IF($C$4="", SUMIFS('무신사 메타 광고'!$K:$K, '무신사 메타 광고'!$D:$D, $B187), SUMIFS('무신사 메타 광고'!$K:$K,'무신사 메타 광고'!$I:$I,$C$4,'무신사 메타 광고'!D:D,$B187))</f>
        <v>0</v>
      </c>
      <c r="H187" s="30">
        <f>IF($C$4="", SUMIFS('무신사 메타 광고'!$Q:$Q, '무신사 메타 광고'!$D:$D, $B187), SUMIFS('무신사 메타 광고'!$Q:$Q,'무신사 메타 광고'!$I:$I,$C$4,'무신사 메타 광고'!D:D,$B187))</f>
        <v>0</v>
      </c>
      <c r="I187" s="30">
        <f>IF($C$4="", SUMIFS('무신사 메타 광고'!$U:$U, '무신사 메타 광고'!$D:$D, $B187), SUMIFS('무신사 메타 광고'!$U:$U,'무신사 메타 광고'!$I:$I,$C$4,'무신사 메타 광고'!D:D,$B187))</f>
        <v>0</v>
      </c>
      <c r="J187" s="11">
        <f t="shared" si="1"/>
        <v>0</v>
      </c>
      <c r="K187" s="11">
        <f t="shared" si="2"/>
        <v>0</v>
      </c>
      <c r="L187" s="12" t="str">
        <f t="shared" si="8"/>
        <v xml:space="preserve"> </v>
      </c>
      <c r="N187" s="10">
        <f>IF($C$4="", SUMIFS('무신사 메타 광고'!$X:$X, '무신사 메타 광고'!$D:$D, $B187),SUMIFS('무신사 메타 광고'!$X:$X,'무신사 메타 광고'!I:I,$C$4,'무신사 메타 광고'!D:D,$B187))</f>
        <v>0</v>
      </c>
      <c r="O187" s="11">
        <f t="shared" si="3"/>
        <v>0</v>
      </c>
      <c r="R187" s="13"/>
      <c r="S187" s="31">
        <f>IF($S$4="", SUMIFS('무신사 메타 광고'!$L:$L, '무신사 메타 광고'!$C:$C, $R187),SUMIFS('무신사 메타 광고'!$L:$L,'무신사 메타 광고'!$I:$I,$S$4,'무신사 메타 광고'!$C:$C,$R187))</f>
        <v>0</v>
      </c>
      <c r="T187" s="31">
        <f>IF($S$4="", SUMIFS('무신사 메타 광고'!$V:$V, '무신사 메타 광고'!$C:$C, $R187),SUMIFS('무신사 메타 광고'!$V:$V,'무신사 메타 광고'!$I:$I,$S$4,'무신사 메타 광고'!$C:$C,$R187))</f>
        <v>0</v>
      </c>
      <c r="U187" s="11">
        <f t="shared" si="4"/>
        <v>0</v>
      </c>
      <c r="V187" s="12" t="str">
        <f t="shared" si="9"/>
        <v xml:space="preserve"> </v>
      </c>
      <c r="W187" s="32">
        <f>IF($S$4="", SUMIFS('무신사 메타 광고'!$K:$K, '무신사 메타 광고'!$C:$C, $R187),SUMIFS('무신사 메타 광고'!$K:$K,'무신사 메타 광고'!$I:$I,$S$4,'무신사 메타 광고'!$C:$C,$R187))</f>
        <v>0</v>
      </c>
      <c r="X187" s="32">
        <f>IF($S$4="", SUMIFS('무신사 메타 광고'!$N:$N, '무신사 메타 광고'!$C:$C, $R187),SUMIFS('무신사 메타 광고'!$N:$N,'무신사 메타 광고'!$I:$I,$S$4,'무신사 메타 광고'!$C:$C,$R187))</f>
        <v>0</v>
      </c>
      <c r="Y187" s="11">
        <f t="shared" si="5"/>
        <v>0</v>
      </c>
      <c r="Z187" s="12" t="str">
        <f t="shared" si="10"/>
        <v xml:space="preserve"> </v>
      </c>
      <c r="AB187" s="10">
        <f>IF($S$4="", SUMIFS('무신사 메타 광고'!$X:$X, '무신사 메타 광고'!$C:$C, $R187),SUMIFS('무신사 메타 광고'!$X:$X,'무신사 메타 광고'!$I:$I,$S$4,'무신사 메타 광고'!$C:$C,$R187))</f>
        <v>0</v>
      </c>
      <c r="AC187" s="11">
        <f t="shared" si="6"/>
        <v>0</v>
      </c>
    </row>
    <row r="188" spans="2:29">
      <c r="B188" s="9"/>
      <c r="C188" s="29">
        <f>IF($C$4="", SUMIFS('무신사 메타 광고'!$L:$L, '무신사 메타 광고'!$D:$D, $B188), SUMIFS('무신사 메타 광고'!$L:$L, '무신사 메타 광고'!$I:$I, $C$4, '무신사 메타 광고'!$D:$D, $B188))</f>
        <v>0</v>
      </c>
      <c r="D188" s="29">
        <f>IF($C$4="", SUMIFS('무신사 메타 광고'!$V:$V,#REF!, $B188), SUMIFS('무신사 메타 광고'!$V:$V,'무신사 메타 광고'!$I:$I,$C$4,'무신사 메타 광고'!$D:$D,$B188))</f>
        <v>0</v>
      </c>
      <c r="E188" s="11">
        <f t="shared" si="0"/>
        <v>0</v>
      </c>
      <c r="F188" s="12" t="str">
        <f t="shared" si="7"/>
        <v xml:space="preserve"> </v>
      </c>
      <c r="G188" s="30">
        <f>IF($C$4="", SUMIFS('무신사 메타 광고'!$K:$K, '무신사 메타 광고'!$D:$D, $B188), SUMIFS('무신사 메타 광고'!$K:$K,'무신사 메타 광고'!$I:$I,$C$4,'무신사 메타 광고'!D:D,$B188))</f>
        <v>0</v>
      </c>
      <c r="H188" s="30">
        <f>IF($C$4="", SUMIFS('무신사 메타 광고'!$Q:$Q, '무신사 메타 광고'!$D:$D, $B188), SUMIFS('무신사 메타 광고'!$Q:$Q,'무신사 메타 광고'!$I:$I,$C$4,'무신사 메타 광고'!D:D,$B188))</f>
        <v>0</v>
      </c>
      <c r="I188" s="30">
        <f>IF($C$4="", SUMIFS('무신사 메타 광고'!$U:$U, '무신사 메타 광고'!$D:$D, $B188), SUMIFS('무신사 메타 광고'!$U:$U,'무신사 메타 광고'!$I:$I,$C$4,'무신사 메타 광고'!D:D,$B188))</f>
        <v>0</v>
      </c>
      <c r="J188" s="11">
        <f t="shared" si="1"/>
        <v>0</v>
      </c>
      <c r="K188" s="11">
        <f t="shared" si="2"/>
        <v>0</v>
      </c>
      <c r="L188" s="12" t="str">
        <f t="shared" si="8"/>
        <v xml:space="preserve"> </v>
      </c>
      <c r="N188" s="10">
        <f>IF($C$4="", SUMIFS('무신사 메타 광고'!$X:$X, '무신사 메타 광고'!$D:$D, $B188),SUMIFS('무신사 메타 광고'!$X:$X,'무신사 메타 광고'!I:I,$C$4,'무신사 메타 광고'!D:D,$B188))</f>
        <v>0</v>
      </c>
      <c r="O188" s="11">
        <f t="shared" si="3"/>
        <v>0</v>
      </c>
      <c r="R188" s="13"/>
      <c r="S188" s="31">
        <f>IF($S$4="", SUMIFS('무신사 메타 광고'!$L:$L, '무신사 메타 광고'!$C:$C, $R188),SUMIFS('무신사 메타 광고'!$L:$L,'무신사 메타 광고'!$I:$I,$S$4,'무신사 메타 광고'!$C:$C,$R188))</f>
        <v>0</v>
      </c>
      <c r="T188" s="31">
        <f>IF($S$4="", SUMIFS('무신사 메타 광고'!$V:$V, '무신사 메타 광고'!$C:$C, $R188),SUMIFS('무신사 메타 광고'!$V:$V,'무신사 메타 광고'!$I:$I,$S$4,'무신사 메타 광고'!$C:$C,$R188))</f>
        <v>0</v>
      </c>
      <c r="U188" s="11">
        <f t="shared" si="4"/>
        <v>0</v>
      </c>
      <c r="V188" s="12" t="str">
        <f t="shared" si="9"/>
        <v xml:space="preserve"> </v>
      </c>
      <c r="W188" s="32">
        <f>IF($S$4="", SUMIFS('무신사 메타 광고'!$K:$K, '무신사 메타 광고'!$C:$C, $R188),SUMIFS('무신사 메타 광고'!$K:$K,'무신사 메타 광고'!$I:$I,$S$4,'무신사 메타 광고'!$C:$C,$R188))</f>
        <v>0</v>
      </c>
      <c r="X188" s="32">
        <f>IF($S$4="", SUMIFS('무신사 메타 광고'!$N:$N, '무신사 메타 광고'!$C:$C, $R188),SUMIFS('무신사 메타 광고'!$N:$N,'무신사 메타 광고'!$I:$I,$S$4,'무신사 메타 광고'!$C:$C,$R188))</f>
        <v>0</v>
      </c>
      <c r="Y188" s="11">
        <f t="shared" si="5"/>
        <v>0</v>
      </c>
      <c r="Z188" s="12" t="str">
        <f t="shared" si="10"/>
        <v xml:space="preserve"> </v>
      </c>
      <c r="AB188" s="10">
        <f>IF($S$4="", SUMIFS('무신사 메타 광고'!$X:$X, '무신사 메타 광고'!$C:$C, $R188),SUMIFS('무신사 메타 광고'!$X:$X,'무신사 메타 광고'!$I:$I,$S$4,'무신사 메타 광고'!$C:$C,$R188))</f>
        <v>0</v>
      </c>
      <c r="AC188" s="11">
        <f t="shared" si="6"/>
        <v>0</v>
      </c>
    </row>
    <row r="189" spans="2:29">
      <c r="B189" s="9"/>
      <c r="C189" s="29">
        <f>IF($C$4="", SUMIFS('무신사 메타 광고'!$L:$L, '무신사 메타 광고'!$D:$D, $B189), SUMIFS('무신사 메타 광고'!$L:$L, '무신사 메타 광고'!$I:$I, $C$4, '무신사 메타 광고'!$D:$D, $B189))</f>
        <v>0</v>
      </c>
      <c r="D189" s="29">
        <f>IF($C$4="", SUMIFS('무신사 메타 광고'!$V:$V,#REF!, $B189), SUMIFS('무신사 메타 광고'!$V:$V,'무신사 메타 광고'!$I:$I,$C$4,'무신사 메타 광고'!$D:$D,$B189))</f>
        <v>0</v>
      </c>
      <c r="E189" s="11">
        <f t="shared" si="0"/>
        <v>0</v>
      </c>
      <c r="F189" s="12" t="str">
        <f t="shared" si="7"/>
        <v xml:space="preserve"> </v>
      </c>
      <c r="G189" s="30">
        <f>IF($C$4="", SUMIFS('무신사 메타 광고'!$K:$K, '무신사 메타 광고'!$D:$D, $B189), SUMIFS('무신사 메타 광고'!$K:$K,'무신사 메타 광고'!$I:$I,$C$4,'무신사 메타 광고'!D:D,$B189))</f>
        <v>0</v>
      </c>
      <c r="H189" s="30">
        <f>IF($C$4="", SUMIFS('무신사 메타 광고'!$Q:$Q, '무신사 메타 광고'!$D:$D, $B189), SUMIFS('무신사 메타 광고'!$Q:$Q,'무신사 메타 광고'!$I:$I,$C$4,'무신사 메타 광고'!D:D,$B189))</f>
        <v>0</v>
      </c>
      <c r="I189" s="30">
        <f>IF($C$4="", SUMIFS('무신사 메타 광고'!$U:$U, '무신사 메타 광고'!$D:$D, $B189), SUMIFS('무신사 메타 광고'!$U:$U,'무신사 메타 광고'!$I:$I,$C$4,'무신사 메타 광고'!D:D,$B189))</f>
        <v>0</v>
      </c>
      <c r="J189" s="11">
        <f t="shared" si="1"/>
        <v>0</v>
      </c>
      <c r="K189" s="11">
        <f t="shared" si="2"/>
        <v>0</v>
      </c>
      <c r="L189" s="12" t="str">
        <f t="shared" si="8"/>
        <v xml:space="preserve"> </v>
      </c>
      <c r="N189" s="10">
        <f>IF($C$4="", SUMIFS('무신사 메타 광고'!$X:$X, '무신사 메타 광고'!$D:$D, $B189),SUMIFS('무신사 메타 광고'!$X:$X,'무신사 메타 광고'!I:I,$C$4,'무신사 메타 광고'!D:D,$B189))</f>
        <v>0</v>
      </c>
      <c r="O189" s="11">
        <f t="shared" si="3"/>
        <v>0</v>
      </c>
      <c r="R189" s="13"/>
      <c r="S189" s="31">
        <f>IF($S$4="", SUMIFS('무신사 메타 광고'!$L:$L, '무신사 메타 광고'!$C:$C, $R189),SUMIFS('무신사 메타 광고'!$L:$L,'무신사 메타 광고'!$I:$I,$S$4,'무신사 메타 광고'!$C:$C,$R189))</f>
        <v>0</v>
      </c>
      <c r="T189" s="31">
        <f>IF($S$4="", SUMIFS('무신사 메타 광고'!$V:$V, '무신사 메타 광고'!$C:$C, $R189),SUMIFS('무신사 메타 광고'!$V:$V,'무신사 메타 광고'!$I:$I,$S$4,'무신사 메타 광고'!$C:$C,$R189))</f>
        <v>0</v>
      </c>
      <c r="U189" s="11">
        <f t="shared" si="4"/>
        <v>0</v>
      </c>
      <c r="V189" s="12" t="str">
        <f t="shared" si="9"/>
        <v xml:space="preserve"> </v>
      </c>
      <c r="W189" s="32">
        <f>IF($S$4="", SUMIFS('무신사 메타 광고'!$K:$K, '무신사 메타 광고'!$C:$C, $R189),SUMIFS('무신사 메타 광고'!$K:$K,'무신사 메타 광고'!$I:$I,$S$4,'무신사 메타 광고'!$C:$C,$R189))</f>
        <v>0</v>
      </c>
      <c r="X189" s="32">
        <f>IF($S$4="", SUMIFS('무신사 메타 광고'!$N:$N, '무신사 메타 광고'!$C:$C, $R189),SUMIFS('무신사 메타 광고'!$N:$N,'무신사 메타 광고'!$I:$I,$S$4,'무신사 메타 광고'!$C:$C,$R189))</f>
        <v>0</v>
      </c>
      <c r="Y189" s="11">
        <f t="shared" si="5"/>
        <v>0</v>
      </c>
      <c r="Z189" s="12" t="str">
        <f t="shared" si="10"/>
        <v xml:space="preserve"> </v>
      </c>
      <c r="AB189" s="10">
        <f>IF($S$4="", SUMIFS('무신사 메타 광고'!$X:$X, '무신사 메타 광고'!$C:$C, $R189),SUMIFS('무신사 메타 광고'!$X:$X,'무신사 메타 광고'!$I:$I,$S$4,'무신사 메타 광고'!$C:$C,$R189))</f>
        <v>0</v>
      </c>
      <c r="AC189" s="11">
        <f t="shared" si="6"/>
        <v>0</v>
      </c>
    </row>
    <row r="190" spans="2:29">
      <c r="B190" s="9"/>
      <c r="C190" s="29">
        <f>IF($C$4="", SUMIFS('무신사 메타 광고'!$L:$L, '무신사 메타 광고'!$D:$D, $B190), SUMIFS('무신사 메타 광고'!$L:$L, '무신사 메타 광고'!$I:$I, $C$4, '무신사 메타 광고'!$D:$D, $B190))</f>
        <v>0</v>
      </c>
      <c r="D190" s="29">
        <f>IF($C$4="", SUMIFS('무신사 메타 광고'!$V:$V,#REF!, $B190), SUMIFS('무신사 메타 광고'!$V:$V,'무신사 메타 광고'!$I:$I,$C$4,'무신사 메타 광고'!$D:$D,$B190))</f>
        <v>0</v>
      </c>
      <c r="E190" s="11">
        <f t="shared" si="0"/>
        <v>0</v>
      </c>
      <c r="F190" s="12" t="str">
        <f t="shared" si="7"/>
        <v xml:space="preserve"> </v>
      </c>
      <c r="G190" s="30">
        <f>IF($C$4="", SUMIFS('무신사 메타 광고'!$K:$K, '무신사 메타 광고'!$D:$D, $B190), SUMIFS('무신사 메타 광고'!$K:$K,'무신사 메타 광고'!$I:$I,$C$4,'무신사 메타 광고'!D:D,$B190))</f>
        <v>0</v>
      </c>
      <c r="H190" s="30">
        <f>IF($C$4="", SUMIFS('무신사 메타 광고'!$Q:$Q, '무신사 메타 광고'!$D:$D, $B190), SUMIFS('무신사 메타 광고'!$Q:$Q,'무신사 메타 광고'!$I:$I,$C$4,'무신사 메타 광고'!D:D,$B190))</f>
        <v>0</v>
      </c>
      <c r="I190" s="30">
        <f>IF($C$4="", SUMIFS('무신사 메타 광고'!$U:$U, '무신사 메타 광고'!$D:$D, $B190), SUMIFS('무신사 메타 광고'!$U:$U,'무신사 메타 광고'!$I:$I,$C$4,'무신사 메타 광고'!D:D,$B190))</f>
        <v>0</v>
      </c>
      <c r="J190" s="11">
        <f t="shared" si="1"/>
        <v>0</v>
      </c>
      <c r="K190" s="11">
        <f t="shared" si="2"/>
        <v>0</v>
      </c>
      <c r="L190" s="12" t="str">
        <f t="shared" si="8"/>
        <v xml:space="preserve"> </v>
      </c>
      <c r="N190" s="10">
        <f>IF($C$4="", SUMIFS('무신사 메타 광고'!$X:$X, '무신사 메타 광고'!$D:$D, $B190),SUMIFS('무신사 메타 광고'!$X:$X,'무신사 메타 광고'!I:I,$C$4,'무신사 메타 광고'!D:D,$B190))</f>
        <v>0</v>
      </c>
      <c r="O190" s="11">
        <f t="shared" si="3"/>
        <v>0</v>
      </c>
      <c r="R190" s="13"/>
      <c r="S190" s="31">
        <f>IF($S$4="", SUMIFS('무신사 메타 광고'!$L:$L, '무신사 메타 광고'!$C:$C, $R190),SUMIFS('무신사 메타 광고'!$L:$L,'무신사 메타 광고'!$I:$I,$S$4,'무신사 메타 광고'!$C:$C,$R190))</f>
        <v>0</v>
      </c>
      <c r="T190" s="31">
        <f>IF($S$4="", SUMIFS('무신사 메타 광고'!$V:$V, '무신사 메타 광고'!$C:$C, $R190),SUMIFS('무신사 메타 광고'!$V:$V,'무신사 메타 광고'!$I:$I,$S$4,'무신사 메타 광고'!$C:$C,$R190))</f>
        <v>0</v>
      </c>
      <c r="U190" s="11">
        <f t="shared" si="4"/>
        <v>0</v>
      </c>
      <c r="V190" s="12" t="str">
        <f t="shared" si="9"/>
        <v xml:space="preserve"> </v>
      </c>
      <c r="W190" s="32">
        <f>IF($S$4="", SUMIFS('무신사 메타 광고'!$K:$K, '무신사 메타 광고'!$C:$C, $R190),SUMIFS('무신사 메타 광고'!$K:$K,'무신사 메타 광고'!$I:$I,$S$4,'무신사 메타 광고'!$C:$C,$R190))</f>
        <v>0</v>
      </c>
      <c r="X190" s="32">
        <f>IF($S$4="", SUMIFS('무신사 메타 광고'!$N:$N, '무신사 메타 광고'!$C:$C, $R190),SUMIFS('무신사 메타 광고'!$N:$N,'무신사 메타 광고'!$I:$I,$S$4,'무신사 메타 광고'!$C:$C,$R190))</f>
        <v>0</v>
      </c>
      <c r="Y190" s="11">
        <f t="shared" si="5"/>
        <v>0</v>
      </c>
      <c r="Z190" s="12" t="str">
        <f t="shared" si="10"/>
        <v xml:space="preserve"> </v>
      </c>
      <c r="AB190" s="10">
        <f>IF($S$4="", SUMIFS('무신사 메타 광고'!$X:$X, '무신사 메타 광고'!$C:$C, $R190),SUMIFS('무신사 메타 광고'!$X:$X,'무신사 메타 광고'!$I:$I,$S$4,'무신사 메타 광고'!$C:$C,$R190))</f>
        <v>0</v>
      </c>
      <c r="AC190" s="11">
        <f t="shared" si="6"/>
        <v>0</v>
      </c>
    </row>
    <row r="191" spans="2:29">
      <c r="B191" s="9"/>
      <c r="C191" s="29">
        <f>IF($C$4="", SUMIFS('무신사 메타 광고'!$L:$L, '무신사 메타 광고'!$D:$D, $B191), SUMIFS('무신사 메타 광고'!$L:$L, '무신사 메타 광고'!$I:$I, $C$4, '무신사 메타 광고'!$D:$D, $B191))</f>
        <v>0</v>
      </c>
      <c r="D191" s="29">
        <f>IF($C$4="", SUMIFS('무신사 메타 광고'!$V:$V,#REF!, $B191), SUMIFS('무신사 메타 광고'!$V:$V,'무신사 메타 광고'!$I:$I,$C$4,'무신사 메타 광고'!$D:$D,$B191))</f>
        <v>0</v>
      </c>
      <c r="E191" s="11">
        <f t="shared" si="0"/>
        <v>0</v>
      </c>
      <c r="F191" s="12" t="str">
        <f t="shared" si="7"/>
        <v xml:space="preserve"> </v>
      </c>
      <c r="G191" s="30">
        <f>IF($C$4="", SUMIFS('무신사 메타 광고'!$K:$K, '무신사 메타 광고'!$D:$D, $B191), SUMIFS('무신사 메타 광고'!$K:$K,'무신사 메타 광고'!$I:$I,$C$4,'무신사 메타 광고'!D:D,$B191))</f>
        <v>0</v>
      </c>
      <c r="H191" s="30">
        <f>IF($C$4="", SUMIFS('무신사 메타 광고'!$Q:$Q, '무신사 메타 광고'!$D:$D, $B191), SUMIFS('무신사 메타 광고'!$Q:$Q,'무신사 메타 광고'!$I:$I,$C$4,'무신사 메타 광고'!D:D,$B191))</f>
        <v>0</v>
      </c>
      <c r="I191" s="30">
        <f>IF($C$4="", SUMIFS('무신사 메타 광고'!$U:$U, '무신사 메타 광고'!$D:$D, $B191), SUMIFS('무신사 메타 광고'!$U:$U,'무신사 메타 광고'!$I:$I,$C$4,'무신사 메타 광고'!D:D,$B191))</f>
        <v>0</v>
      </c>
      <c r="J191" s="11">
        <f t="shared" si="1"/>
        <v>0</v>
      </c>
      <c r="K191" s="11">
        <f t="shared" si="2"/>
        <v>0</v>
      </c>
      <c r="L191" s="12" t="str">
        <f t="shared" si="8"/>
        <v xml:space="preserve"> </v>
      </c>
      <c r="N191" s="10">
        <f>IF($C$4="", SUMIFS('무신사 메타 광고'!$X:$X, '무신사 메타 광고'!$D:$D, $B191),SUMIFS('무신사 메타 광고'!$X:$X,'무신사 메타 광고'!I:I,$C$4,'무신사 메타 광고'!D:D,$B191))</f>
        <v>0</v>
      </c>
      <c r="O191" s="11">
        <f t="shared" si="3"/>
        <v>0</v>
      </c>
      <c r="R191" s="13"/>
      <c r="S191" s="31">
        <f>IF($S$4="", SUMIFS('무신사 메타 광고'!$L:$L, '무신사 메타 광고'!$C:$C, $R191),SUMIFS('무신사 메타 광고'!$L:$L,'무신사 메타 광고'!$I:$I,$S$4,'무신사 메타 광고'!$C:$C,$R191))</f>
        <v>0</v>
      </c>
      <c r="T191" s="31">
        <f>IF($S$4="", SUMIFS('무신사 메타 광고'!$V:$V, '무신사 메타 광고'!$C:$C, $R191),SUMIFS('무신사 메타 광고'!$V:$V,'무신사 메타 광고'!$I:$I,$S$4,'무신사 메타 광고'!$C:$C,$R191))</f>
        <v>0</v>
      </c>
      <c r="U191" s="11">
        <f t="shared" si="4"/>
        <v>0</v>
      </c>
      <c r="V191" s="12" t="str">
        <f t="shared" si="9"/>
        <v xml:space="preserve"> </v>
      </c>
      <c r="W191" s="32">
        <f>IF($S$4="", SUMIFS('무신사 메타 광고'!$K:$K, '무신사 메타 광고'!$C:$C, $R191),SUMIFS('무신사 메타 광고'!$K:$K,'무신사 메타 광고'!$I:$I,$S$4,'무신사 메타 광고'!$C:$C,$R191))</f>
        <v>0</v>
      </c>
      <c r="X191" s="32">
        <f>IF($S$4="", SUMIFS('무신사 메타 광고'!$N:$N, '무신사 메타 광고'!$C:$C, $R191),SUMIFS('무신사 메타 광고'!$N:$N,'무신사 메타 광고'!$I:$I,$S$4,'무신사 메타 광고'!$C:$C,$R191))</f>
        <v>0</v>
      </c>
      <c r="Y191" s="11">
        <f t="shared" si="5"/>
        <v>0</v>
      </c>
      <c r="Z191" s="12" t="str">
        <f t="shared" si="10"/>
        <v xml:space="preserve"> </v>
      </c>
      <c r="AB191" s="10">
        <f>IF($S$4="", SUMIFS('무신사 메타 광고'!$X:$X, '무신사 메타 광고'!$C:$C, $R191),SUMIFS('무신사 메타 광고'!$X:$X,'무신사 메타 광고'!$I:$I,$S$4,'무신사 메타 광고'!$C:$C,$R191))</f>
        <v>0</v>
      </c>
      <c r="AC191" s="11">
        <f t="shared" si="6"/>
        <v>0</v>
      </c>
    </row>
    <row r="192" spans="2:29">
      <c r="B192" s="9"/>
      <c r="C192" s="29">
        <f>IF($C$4="", SUMIFS('무신사 메타 광고'!$L:$L, '무신사 메타 광고'!$D:$D, $B192), SUMIFS('무신사 메타 광고'!$L:$L, '무신사 메타 광고'!$I:$I, $C$4, '무신사 메타 광고'!$D:$D, $B192))</f>
        <v>0</v>
      </c>
      <c r="D192" s="29">
        <f>IF($C$4="", SUMIFS('무신사 메타 광고'!$V:$V,#REF!, $B192), SUMIFS('무신사 메타 광고'!$V:$V,'무신사 메타 광고'!$I:$I,$C$4,'무신사 메타 광고'!$D:$D,$B192))</f>
        <v>0</v>
      </c>
      <c r="E192" s="11">
        <f t="shared" si="0"/>
        <v>0</v>
      </c>
      <c r="F192" s="12" t="str">
        <f t="shared" si="7"/>
        <v xml:space="preserve"> </v>
      </c>
      <c r="G192" s="30">
        <f>IF($C$4="", SUMIFS('무신사 메타 광고'!$K:$K, '무신사 메타 광고'!$D:$D, $B192), SUMIFS('무신사 메타 광고'!$K:$K,'무신사 메타 광고'!$I:$I,$C$4,'무신사 메타 광고'!D:D,$B192))</f>
        <v>0</v>
      </c>
      <c r="H192" s="30">
        <f>IF($C$4="", SUMIFS('무신사 메타 광고'!$Q:$Q, '무신사 메타 광고'!$D:$D, $B192), SUMIFS('무신사 메타 광고'!$Q:$Q,'무신사 메타 광고'!$I:$I,$C$4,'무신사 메타 광고'!D:D,$B192))</f>
        <v>0</v>
      </c>
      <c r="I192" s="30">
        <f>IF($C$4="", SUMIFS('무신사 메타 광고'!$U:$U, '무신사 메타 광고'!$D:$D, $B192), SUMIFS('무신사 메타 광고'!$U:$U,'무신사 메타 광고'!$I:$I,$C$4,'무신사 메타 광고'!D:D,$B192))</f>
        <v>0</v>
      </c>
      <c r="J192" s="11">
        <f t="shared" si="1"/>
        <v>0</v>
      </c>
      <c r="K192" s="11">
        <f t="shared" si="2"/>
        <v>0</v>
      </c>
      <c r="L192" s="12" t="str">
        <f t="shared" si="8"/>
        <v xml:space="preserve"> </v>
      </c>
      <c r="N192" s="10">
        <f>IF($C$4="", SUMIFS('무신사 메타 광고'!$X:$X, '무신사 메타 광고'!$D:$D, $B192),SUMIFS('무신사 메타 광고'!$X:$X,'무신사 메타 광고'!I:I,$C$4,'무신사 메타 광고'!D:D,$B192))</f>
        <v>0</v>
      </c>
      <c r="O192" s="11">
        <f t="shared" si="3"/>
        <v>0</v>
      </c>
      <c r="R192" s="13"/>
      <c r="S192" s="31">
        <f>IF($S$4="", SUMIFS('무신사 메타 광고'!$L:$L, '무신사 메타 광고'!$C:$C, $R192),SUMIFS('무신사 메타 광고'!$L:$L,'무신사 메타 광고'!$I:$I,$S$4,'무신사 메타 광고'!$C:$C,$R192))</f>
        <v>0</v>
      </c>
      <c r="T192" s="31">
        <f>IF($S$4="", SUMIFS('무신사 메타 광고'!$V:$V, '무신사 메타 광고'!$C:$C, $R192),SUMIFS('무신사 메타 광고'!$V:$V,'무신사 메타 광고'!$I:$I,$S$4,'무신사 메타 광고'!$C:$C,$R192))</f>
        <v>0</v>
      </c>
      <c r="U192" s="11">
        <f t="shared" si="4"/>
        <v>0</v>
      </c>
      <c r="V192" s="12" t="str">
        <f t="shared" si="9"/>
        <v xml:space="preserve"> </v>
      </c>
      <c r="W192" s="32">
        <f>IF($S$4="", SUMIFS('무신사 메타 광고'!$K:$K, '무신사 메타 광고'!$C:$C, $R192),SUMIFS('무신사 메타 광고'!$K:$K,'무신사 메타 광고'!$I:$I,$S$4,'무신사 메타 광고'!$C:$C,$R192))</f>
        <v>0</v>
      </c>
      <c r="X192" s="32">
        <f>IF($S$4="", SUMIFS('무신사 메타 광고'!$N:$N, '무신사 메타 광고'!$C:$C, $R192),SUMIFS('무신사 메타 광고'!$N:$N,'무신사 메타 광고'!$I:$I,$S$4,'무신사 메타 광고'!$C:$C,$R192))</f>
        <v>0</v>
      </c>
      <c r="Y192" s="11">
        <f t="shared" si="5"/>
        <v>0</v>
      </c>
      <c r="Z192" s="12" t="str">
        <f t="shared" si="10"/>
        <v xml:space="preserve"> </v>
      </c>
      <c r="AB192" s="10">
        <f>IF($S$4="", SUMIFS('무신사 메타 광고'!$X:$X, '무신사 메타 광고'!$C:$C, $R192),SUMIFS('무신사 메타 광고'!$X:$X,'무신사 메타 광고'!$I:$I,$S$4,'무신사 메타 광고'!$C:$C,$R192))</f>
        <v>0</v>
      </c>
      <c r="AC192" s="11">
        <f t="shared" si="6"/>
        <v>0</v>
      </c>
    </row>
    <row r="193" spans="2:29">
      <c r="B193" s="9"/>
      <c r="C193" s="29">
        <f>IF($C$4="", SUMIFS('무신사 메타 광고'!$L:$L, '무신사 메타 광고'!$D:$D, $B193), SUMIFS('무신사 메타 광고'!$L:$L, '무신사 메타 광고'!$I:$I, $C$4, '무신사 메타 광고'!$D:$D, $B193))</f>
        <v>0</v>
      </c>
      <c r="D193" s="29">
        <f>IF($C$4="", SUMIFS('무신사 메타 광고'!$V:$V,#REF!, $B193), SUMIFS('무신사 메타 광고'!$V:$V,'무신사 메타 광고'!$I:$I,$C$4,'무신사 메타 광고'!$D:$D,$B193))</f>
        <v>0</v>
      </c>
      <c r="E193" s="11">
        <f t="shared" si="0"/>
        <v>0</v>
      </c>
      <c r="F193" s="12" t="str">
        <f t="shared" si="7"/>
        <v xml:space="preserve"> </v>
      </c>
      <c r="G193" s="30">
        <f>IF($C$4="", SUMIFS('무신사 메타 광고'!$K:$K, '무신사 메타 광고'!$D:$D, $B193), SUMIFS('무신사 메타 광고'!$K:$K,'무신사 메타 광고'!$I:$I,$C$4,'무신사 메타 광고'!D:D,$B193))</f>
        <v>0</v>
      </c>
      <c r="H193" s="30">
        <f>IF($C$4="", SUMIFS('무신사 메타 광고'!$Q:$Q, '무신사 메타 광고'!$D:$D, $B193), SUMIFS('무신사 메타 광고'!$Q:$Q,'무신사 메타 광고'!$I:$I,$C$4,'무신사 메타 광고'!D:D,$B193))</f>
        <v>0</v>
      </c>
      <c r="I193" s="30">
        <f>IF($C$4="", SUMIFS('무신사 메타 광고'!$U:$U, '무신사 메타 광고'!$D:$D, $B193), SUMIFS('무신사 메타 광고'!$U:$U,'무신사 메타 광고'!$I:$I,$C$4,'무신사 메타 광고'!D:D,$B193))</f>
        <v>0</v>
      </c>
      <c r="J193" s="11">
        <f t="shared" si="1"/>
        <v>0</v>
      </c>
      <c r="K193" s="11">
        <f t="shared" si="2"/>
        <v>0</v>
      </c>
      <c r="L193" s="12" t="str">
        <f t="shared" si="8"/>
        <v xml:space="preserve"> </v>
      </c>
      <c r="N193" s="10">
        <f>IF($C$4="", SUMIFS('무신사 메타 광고'!$X:$X, '무신사 메타 광고'!$D:$D, $B193),SUMIFS('무신사 메타 광고'!$X:$X,'무신사 메타 광고'!I:I,$C$4,'무신사 메타 광고'!D:D,$B193))</f>
        <v>0</v>
      </c>
      <c r="O193" s="11">
        <f t="shared" si="3"/>
        <v>0</v>
      </c>
      <c r="R193" s="13"/>
      <c r="S193" s="31">
        <f>IF($S$4="", SUMIFS('무신사 메타 광고'!$L:$L, '무신사 메타 광고'!$C:$C, $R193),SUMIFS('무신사 메타 광고'!$L:$L,'무신사 메타 광고'!$I:$I,$S$4,'무신사 메타 광고'!$C:$C,$R193))</f>
        <v>0</v>
      </c>
      <c r="T193" s="31">
        <f>IF($S$4="", SUMIFS('무신사 메타 광고'!$V:$V, '무신사 메타 광고'!$C:$C, $R193),SUMIFS('무신사 메타 광고'!$V:$V,'무신사 메타 광고'!$I:$I,$S$4,'무신사 메타 광고'!$C:$C,$R193))</f>
        <v>0</v>
      </c>
      <c r="U193" s="11">
        <f t="shared" si="4"/>
        <v>0</v>
      </c>
      <c r="V193" s="12" t="str">
        <f t="shared" si="9"/>
        <v xml:space="preserve"> </v>
      </c>
      <c r="W193" s="32">
        <f>IF($S$4="", SUMIFS('무신사 메타 광고'!$K:$K, '무신사 메타 광고'!$C:$C, $R193),SUMIFS('무신사 메타 광고'!$K:$K,'무신사 메타 광고'!$I:$I,$S$4,'무신사 메타 광고'!$C:$C,$R193))</f>
        <v>0</v>
      </c>
      <c r="X193" s="32">
        <f>IF($S$4="", SUMIFS('무신사 메타 광고'!$N:$N, '무신사 메타 광고'!$C:$C, $R193),SUMIFS('무신사 메타 광고'!$N:$N,'무신사 메타 광고'!$I:$I,$S$4,'무신사 메타 광고'!$C:$C,$R193))</f>
        <v>0</v>
      </c>
      <c r="Y193" s="11">
        <f t="shared" si="5"/>
        <v>0</v>
      </c>
      <c r="Z193" s="12" t="str">
        <f t="shared" si="10"/>
        <v xml:space="preserve"> </v>
      </c>
      <c r="AB193" s="10">
        <f>IF($S$4="", SUMIFS('무신사 메타 광고'!$X:$X, '무신사 메타 광고'!$C:$C, $R193),SUMIFS('무신사 메타 광고'!$X:$X,'무신사 메타 광고'!$I:$I,$S$4,'무신사 메타 광고'!$C:$C,$R193))</f>
        <v>0</v>
      </c>
      <c r="AC193" s="11">
        <f t="shared" si="6"/>
        <v>0</v>
      </c>
    </row>
    <row r="194" spans="2:29">
      <c r="B194" s="9"/>
      <c r="C194" s="29">
        <f>IF($C$4="", SUMIFS('무신사 메타 광고'!$L:$L, '무신사 메타 광고'!$D:$D, $B194), SUMIFS('무신사 메타 광고'!$L:$L, '무신사 메타 광고'!$I:$I, $C$4, '무신사 메타 광고'!$D:$D, $B194))</f>
        <v>0</v>
      </c>
      <c r="D194" s="29">
        <f>IF($C$4="", SUMIFS('무신사 메타 광고'!$V:$V,#REF!, $B194), SUMIFS('무신사 메타 광고'!$V:$V,'무신사 메타 광고'!$I:$I,$C$4,'무신사 메타 광고'!$D:$D,$B194))</f>
        <v>0</v>
      </c>
      <c r="E194" s="11">
        <f t="shared" si="0"/>
        <v>0</v>
      </c>
      <c r="F194" s="12" t="str">
        <f t="shared" si="7"/>
        <v xml:space="preserve"> </v>
      </c>
      <c r="G194" s="30">
        <f>IF($C$4="", SUMIFS('무신사 메타 광고'!$K:$K, '무신사 메타 광고'!$D:$D, $B194), SUMIFS('무신사 메타 광고'!$K:$K,'무신사 메타 광고'!$I:$I,$C$4,'무신사 메타 광고'!D:D,$B194))</f>
        <v>0</v>
      </c>
      <c r="H194" s="30">
        <f>IF($C$4="", SUMIFS('무신사 메타 광고'!$Q:$Q, '무신사 메타 광고'!$D:$D, $B194), SUMIFS('무신사 메타 광고'!$Q:$Q,'무신사 메타 광고'!$I:$I,$C$4,'무신사 메타 광고'!D:D,$B194))</f>
        <v>0</v>
      </c>
      <c r="I194" s="30">
        <f>IF($C$4="", SUMIFS('무신사 메타 광고'!$U:$U, '무신사 메타 광고'!$D:$D, $B194), SUMIFS('무신사 메타 광고'!$U:$U,'무신사 메타 광고'!$I:$I,$C$4,'무신사 메타 광고'!D:D,$B194))</f>
        <v>0</v>
      </c>
      <c r="J194" s="11">
        <f t="shared" si="1"/>
        <v>0</v>
      </c>
      <c r="K194" s="11">
        <f t="shared" si="2"/>
        <v>0</v>
      </c>
      <c r="L194" s="12" t="str">
        <f t="shared" si="8"/>
        <v xml:space="preserve"> </v>
      </c>
      <c r="N194" s="10">
        <f>IF($C$4="", SUMIFS('무신사 메타 광고'!$X:$X, '무신사 메타 광고'!$D:$D, $B194),SUMIFS('무신사 메타 광고'!$X:$X,'무신사 메타 광고'!I:I,$C$4,'무신사 메타 광고'!D:D,$B194))</f>
        <v>0</v>
      </c>
      <c r="O194" s="11">
        <f t="shared" si="3"/>
        <v>0</v>
      </c>
      <c r="R194" s="13"/>
      <c r="S194" s="31">
        <f>IF($S$4="", SUMIFS('무신사 메타 광고'!$L:$L, '무신사 메타 광고'!$C:$C, $R194),SUMIFS('무신사 메타 광고'!$L:$L,'무신사 메타 광고'!$I:$I,$S$4,'무신사 메타 광고'!$C:$C,$R194))</f>
        <v>0</v>
      </c>
      <c r="T194" s="31">
        <f>IF($S$4="", SUMIFS('무신사 메타 광고'!$V:$V, '무신사 메타 광고'!$C:$C, $R194),SUMIFS('무신사 메타 광고'!$V:$V,'무신사 메타 광고'!$I:$I,$S$4,'무신사 메타 광고'!$C:$C,$R194))</f>
        <v>0</v>
      </c>
      <c r="U194" s="11">
        <f t="shared" si="4"/>
        <v>0</v>
      </c>
      <c r="V194" s="12" t="str">
        <f t="shared" si="9"/>
        <v xml:space="preserve"> </v>
      </c>
      <c r="W194" s="32">
        <f>IF($S$4="", SUMIFS('무신사 메타 광고'!$K:$K, '무신사 메타 광고'!$C:$C, $R194),SUMIFS('무신사 메타 광고'!$K:$K,'무신사 메타 광고'!$I:$I,$S$4,'무신사 메타 광고'!$C:$C,$R194))</f>
        <v>0</v>
      </c>
      <c r="X194" s="32">
        <f>IF($S$4="", SUMIFS('무신사 메타 광고'!$N:$N, '무신사 메타 광고'!$C:$C, $R194),SUMIFS('무신사 메타 광고'!$N:$N,'무신사 메타 광고'!$I:$I,$S$4,'무신사 메타 광고'!$C:$C,$R194))</f>
        <v>0</v>
      </c>
      <c r="Y194" s="11">
        <f t="shared" si="5"/>
        <v>0</v>
      </c>
      <c r="Z194" s="12" t="str">
        <f t="shared" si="10"/>
        <v xml:space="preserve"> </v>
      </c>
      <c r="AB194" s="10">
        <f>IF($S$4="", SUMIFS('무신사 메타 광고'!$X:$X, '무신사 메타 광고'!$C:$C, $R194),SUMIFS('무신사 메타 광고'!$X:$X,'무신사 메타 광고'!$I:$I,$S$4,'무신사 메타 광고'!$C:$C,$R194))</f>
        <v>0</v>
      </c>
      <c r="AC194" s="11">
        <f t="shared" si="6"/>
        <v>0</v>
      </c>
    </row>
    <row r="195" spans="2:29">
      <c r="B195" s="9"/>
      <c r="C195" s="29">
        <f>IF($C$4="", SUMIFS('무신사 메타 광고'!$L:$L, '무신사 메타 광고'!$D:$D, $B195), SUMIFS('무신사 메타 광고'!$L:$L, '무신사 메타 광고'!$I:$I, $C$4, '무신사 메타 광고'!$D:$D, $B195))</f>
        <v>0</v>
      </c>
      <c r="D195" s="29">
        <f>IF($C$4="", SUMIFS('무신사 메타 광고'!$V:$V,#REF!, $B195), SUMIFS('무신사 메타 광고'!$V:$V,'무신사 메타 광고'!$I:$I,$C$4,'무신사 메타 광고'!$D:$D,$B195))</f>
        <v>0</v>
      </c>
      <c r="E195" s="11">
        <f t="shared" si="0"/>
        <v>0</v>
      </c>
      <c r="F195" s="12" t="str">
        <f t="shared" si="7"/>
        <v xml:space="preserve"> </v>
      </c>
      <c r="G195" s="30">
        <f>IF($C$4="", SUMIFS('무신사 메타 광고'!$K:$K, '무신사 메타 광고'!$D:$D, $B195), SUMIFS('무신사 메타 광고'!$K:$K,'무신사 메타 광고'!$I:$I,$C$4,'무신사 메타 광고'!D:D,$B195))</f>
        <v>0</v>
      </c>
      <c r="H195" s="30">
        <f>IF($C$4="", SUMIFS('무신사 메타 광고'!$Q:$Q, '무신사 메타 광고'!$D:$D, $B195), SUMIFS('무신사 메타 광고'!$Q:$Q,'무신사 메타 광고'!$I:$I,$C$4,'무신사 메타 광고'!D:D,$B195))</f>
        <v>0</v>
      </c>
      <c r="I195" s="30">
        <f>IF($C$4="", SUMIFS('무신사 메타 광고'!$U:$U, '무신사 메타 광고'!$D:$D, $B195), SUMIFS('무신사 메타 광고'!$U:$U,'무신사 메타 광고'!$I:$I,$C$4,'무신사 메타 광고'!D:D,$B195))</f>
        <v>0</v>
      </c>
      <c r="J195" s="11">
        <f t="shared" si="1"/>
        <v>0</v>
      </c>
      <c r="K195" s="11">
        <f t="shared" si="2"/>
        <v>0</v>
      </c>
      <c r="L195" s="12" t="str">
        <f t="shared" si="8"/>
        <v xml:space="preserve"> </v>
      </c>
      <c r="N195" s="10">
        <f>IF($C$4="", SUMIFS('무신사 메타 광고'!$X:$X, '무신사 메타 광고'!$D:$D, $B195),SUMIFS('무신사 메타 광고'!$X:$X,'무신사 메타 광고'!I:I,$C$4,'무신사 메타 광고'!D:D,$B195))</f>
        <v>0</v>
      </c>
      <c r="O195" s="11">
        <f t="shared" si="3"/>
        <v>0</v>
      </c>
      <c r="R195" s="13"/>
      <c r="S195" s="31">
        <f>IF($S$4="", SUMIFS('무신사 메타 광고'!$L:$L, '무신사 메타 광고'!$C:$C, $R195),SUMIFS('무신사 메타 광고'!$L:$L,'무신사 메타 광고'!$I:$I,$S$4,'무신사 메타 광고'!$C:$C,$R195))</f>
        <v>0</v>
      </c>
      <c r="T195" s="31">
        <f>IF($S$4="", SUMIFS('무신사 메타 광고'!$V:$V, '무신사 메타 광고'!$C:$C, $R195),SUMIFS('무신사 메타 광고'!$V:$V,'무신사 메타 광고'!$I:$I,$S$4,'무신사 메타 광고'!$C:$C,$R195))</f>
        <v>0</v>
      </c>
      <c r="U195" s="11">
        <f t="shared" si="4"/>
        <v>0</v>
      </c>
      <c r="V195" s="12" t="str">
        <f t="shared" si="9"/>
        <v xml:space="preserve"> </v>
      </c>
      <c r="W195" s="32">
        <f>IF($S$4="", SUMIFS('무신사 메타 광고'!$K:$K, '무신사 메타 광고'!$C:$C, $R195),SUMIFS('무신사 메타 광고'!$K:$K,'무신사 메타 광고'!$I:$I,$S$4,'무신사 메타 광고'!$C:$C,$R195))</f>
        <v>0</v>
      </c>
      <c r="X195" s="32">
        <f>IF($S$4="", SUMIFS('무신사 메타 광고'!$N:$N, '무신사 메타 광고'!$C:$C, $R195),SUMIFS('무신사 메타 광고'!$N:$N,'무신사 메타 광고'!$I:$I,$S$4,'무신사 메타 광고'!$C:$C,$R195))</f>
        <v>0</v>
      </c>
      <c r="Y195" s="11">
        <f t="shared" si="5"/>
        <v>0</v>
      </c>
      <c r="Z195" s="12" t="str">
        <f t="shared" si="10"/>
        <v xml:space="preserve"> </v>
      </c>
      <c r="AB195" s="10">
        <f>IF($S$4="", SUMIFS('무신사 메타 광고'!$X:$X, '무신사 메타 광고'!$C:$C, $R195),SUMIFS('무신사 메타 광고'!$X:$X,'무신사 메타 광고'!$I:$I,$S$4,'무신사 메타 광고'!$C:$C,$R195))</f>
        <v>0</v>
      </c>
      <c r="AC195" s="11">
        <f t="shared" si="6"/>
        <v>0</v>
      </c>
    </row>
    <row r="196" spans="2:29">
      <c r="B196" s="9"/>
      <c r="C196" s="29">
        <f>IF($C$4="", SUMIFS('무신사 메타 광고'!$L:$L, '무신사 메타 광고'!$D:$D, $B196), SUMIFS('무신사 메타 광고'!$L:$L, '무신사 메타 광고'!$I:$I, $C$4, '무신사 메타 광고'!$D:$D, $B196))</f>
        <v>0</v>
      </c>
      <c r="D196" s="29">
        <f>IF($C$4="", SUMIFS('무신사 메타 광고'!$V:$V,#REF!, $B196), SUMIFS('무신사 메타 광고'!$V:$V,'무신사 메타 광고'!$I:$I,$C$4,'무신사 메타 광고'!$D:$D,$B196))</f>
        <v>0</v>
      </c>
      <c r="E196" s="11">
        <f t="shared" si="0"/>
        <v>0</v>
      </c>
      <c r="F196" s="12" t="str">
        <f t="shared" si="7"/>
        <v xml:space="preserve"> </v>
      </c>
      <c r="G196" s="30">
        <f>IF($C$4="", SUMIFS('무신사 메타 광고'!$K:$K, '무신사 메타 광고'!$D:$D, $B196), SUMIFS('무신사 메타 광고'!$K:$K,'무신사 메타 광고'!$I:$I,$C$4,'무신사 메타 광고'!D:D,$B196))</f>
        <v>0</v>
      </c>
      <c r="H196" s="30">
        <f>IF($C$4="", SUMIFS('무신사 메타 광고'!$Q:$Q, '무신사 메타 광고'!$D:$D, $B196), SUMIFS('무신사 메타 광고'!$Q:$Q,'무신사 메타 광고'!$I:$I,$C$4,'무신사 메타 광고'!D:D,$B196))</f>
        <v>0</v>
      </c>
      <c r="I196" s="30">
        <f>IF($C$4="", SUMIFS('무신사 메타 광고'!$U:$U, '무신사 메타 광고'!$D:$D, $B196), SUMIFS('무신사 메타 광고'!$U:$U,'무신사 메타 광고'!$I:$I,$C$4,'무신사 메타 광고'!D:D,$B196))</f>
        <v>0</v>
      </c>
      <c r="J196" s="11">
        <f t="shared" si="1"/>
        <v>0</v>
      </c>
      <c r="K196" s="11">
        <f t="shared" si="2"/>
        <v>0</v>
      </c>
      <c r="L196" s="12" t="str">
        <f t="shared" si="8"/>
        <v xml:space="preserve"> </v>
      </c>
      <c r="N196" s="10">
        <f>IF($C$4="", SUMIFS('무신사 메타 광고'!$X:$X, '무신사 메타 광고'!$D:$D, $B196),SUMIFS('무신사 메타 광고'!$X:$X,'무신사 메타 광고'!I:I,$C$4,'무신사 메타 광고'!D:D,$B196))</f>
        <v>0</v>
      </c>
      <c r="O196" s="11">
        <f t="shared" si="3"/>
        <v>0</v>
      </c>
      <c r="R196" s="13"/>
      <c r="S196" s="31">
        <f>IF($S$4="", SUMIFS('무신사 메타 광고'!$L:$L, '무신사 메타 광고'!$C:$C, $R196),SUMIFS('무신사 메타 광고'!$L:$L,'무신사 메타 광고'!$I:$I,$S$4,'무신사 메타 광고'!$C:$C,$R196))</f>
        <v>0</v>
      </c>
      <c r="T196" s="31">
        <f>IF($S$4="", SUMIFS('무신사 메타 광고'!$V:$V, '무신사 메타 광고'!$C:$C, $R196),SUMIFS('무신사 메타 광고'!$V:$V,'무신사 메타 광고'!$I:$I,$S$4,'무신사 메타 광고'!$C:$C,$R196))</f>
        <v>0</v>
      </c>
      <c r="U196" s="11">
        <f t="shared" si="4"/>
        <v>0</v>
      </c>
      <c r="V196" s="12" t="str">
        <f t="shared" si="9"/>
        <v xml:space="preserve"> </v>
      </c>
      <c r="W196" s="32">
        <f>IF($S$4="", SUMIFS('무신사 메타 광고'!$K:$K, '무신사 메타 광고'!$C:$C, $R196),SUMIFS('무신사 메타 광고'!$K:$K,'무신사 메타 광고'!$I:$I,$S$4,'무신사 메타 광고'!$C:$C,$R196))</f>
        <v>0</v>
      </c>
      <c r="X196" s="32">
        <f>IF($S$4="", SUMIFS('무신사 메타 광고'!$N:$N, '무신사 메타 광고'!$C:$C, $R196),SUMIFS('무신사 메타 광고'!$N:$N,'무신사 메타 광고'!$I:$I,$S$4,'무신사 메타 광고'!$C:$C,$R196))</f>
        <v>0</v>
      </c>
      <c r="Y196" s="11">
        <f t="shared" si="5"/>
        <v>0</v>
      </c>
      <c r="Z196" s="12" t="str">
        <f t="shared" si="10"/>
        <v xml:space="preserve"> </v>
      </c>
      <c r="AB196" s="10">
        <f>IF($S$4="", SUMIFS('무신사 메타 광고'!$X:$X, '무신사 메타 광고'!$C:$C, $R196),SUMIFS('무신사 메타 광고'!$X:$X,'무신사 메타 광고'!$I:$I,$S$4,'무신사 메타 광고'!$C:$C,$R196))</f>
        <v>0</v>
      </c>
      <c r="AC196" s="11">
        <f t="shared" si="6"/>
        <v>0</v>
      </c>
    </row>
    <row r="197" spans="2:29">
      <c r="B197" s="9"/>
      <c r="C197" s="29">
        <f>IF($C$4="", SUMIFS('무신사 메타 광고'!$L:$L, '무신사 메타 광고'!$D:$D, $B197), SUMIFS('무신사 메타 광고'!$L:$L, '무신사 메타 광고'!$I:$I, $C$4, '무신사 메타 광고'!$D:$D, $B197))</f>
        <v>0</v>
      </c>
      <c r="D197" s="29">
        <f>IF($C$4="", SUMIFS('무신사 메타 광고'!$V:$V,#REF!, $B197), SUMIFS('무신사 메타 광고'!$V:$V,'무신사 메타 광고'!$I:$I,$C$4,'무신사 메타 광고'!$D:$D,$B197))</f>
        <v>0</v>
      </c>
      <c r="E197" s="11">
        <f t="shared" si="0"/>
        <v>0</v>
      </c>
      <c r="F197" s="12" t="str">
        <f t="shared" si="7"/>
        <v xml:space="preserve"> </v>
      </c>
      <c r="G197" s="30">
        <f>IF($C$4="", SUMIFS('무신사 메타 광고'!$K:$K, '무신사 메타 광고'!$D:$D, $B197), SUMIFS('무신사 메타 광고'!$K:$K,'무신사 메타 광고'!$I:$I,$C$4,'무신사 메타 광고'!D:D,$B197))</f>
        <v>0</v>
      </c>
      <c r="H197" s="30">
        <f>IF($C$4="", SUMIFS('무신사 메타 광고'!$Q:$Q, '무신사 메타 광고'!$D:$D, $B197), SUMIFS('무신사 메타 광고'!$Q:$Q,'무신사 메타 광고'!$I:$I,$C$4,'무신사 메타 광고'!D:D,$B197))</f>
        <v>0</v>
      </c>
      <c r="I197" s="30">
        <f>IF($C$4="", SUMIFS('무신사 메타 광고'!$U:$U, '무신사 메타 광고'!$D:$D, $B197), SUMIFS('무신사 메타 광고'!$U:$U,'무신사 메타 광고'!$I:$I,$C$4,'무신사 메타 광고'!D:D,$B197))</f>
        <v>0</v>
      </c>
      <c r="J197" s="11">
        <f t="shared" si="1"/>
        <v>0</v>
      </c>
      <c r="K197" s="11">
        <f t="shared" si="2"/>
        <v>0</v>
      </c>
      <c r="L197" s="12" t="str">
        <f t="shared" si="8"/>
        <v xml:space="preserve"> </v>
      </c>
      <c r="N197" s="10">
        <f>IF($C$4="", SUMIFS('무신사 메타 광고'!$X:$X, '무신사 메타 광고'!$D:$D, $B197),SUMIFS('무신사 메타 광고'!$X:$X,'무신사 메타 광고'!I:I,$C$4,'무신사 메타 광고'!D:D,$B197))</f>
        <v>0</v>
      </c>
      <c r="O197" s="11">
        <f t="shared" si="3"/>
        <v>0</v>
      </c>
      <c r="R197" s="13"/>
      <c r="S197" s="31">
        <f>IF($S$4="", SUMIFS('무신사 메타 광고'!$L:$L, '무신사 메타 광고'!$C:$C, $R197),SUMIFS('무신사 메타 광고'!$L:$L,'무신사 메타 광고'!$I:$I,$S$4,'무신사 메타 광고'!$C:$C,$R197))</f>
        <v>0</v>
      </c>
      <c r="T197" s="31">
        <f>IF($S$4="", SUMIFS('무신사 메타 광고'!$V:$V, '무신사 메타 광고'!$C:$C, $R197),SUMIFS('무신사 메타 광고'!$V:$V,'무신사 메타 광고'!$I:$I,$S$4,'무신사 메타 광고'!$C:$C,$R197))</f>
        <v>0</v>
      </c>
      <c r="U197" s="11">
        <f t="shared" si="4"/>
        <v>0</v>
      </c>
      <c r="V197" s="12" t="str">
        <f t="shared" si="9"/>
        <v xml:space="preserve"> </v>
      </c>
      <c r="W197" s="32">
        <f>IF($S$4="", SUMIFS('무신사 메타 광고'!$K:$K, '무신사 메타 광고'!$C:$C, $R197),SUMIFS('무신사 메타 광고'!$K:$K,'무신사 메타 광고'!$I:$I,$S$4,'무신사 메타 광고'!$C:$C,$R197))</f>
        <v>0</v>
      </c>
      <c r="X197" s="32">
        <f>IF($S$4="", SUMIFS('무신사 메타 광고'!$N:$N, '무신사 메타 광고'!$C:$C, $R197),SUMIFS('무신사 메타 광고'!$N:$N,'무신사 메타 광고'!$I:$I,$S$4,'무신사 메타 광고'!$C:$C,$R197))</f>
        <v>0</v>
      </c>
      <c r="Y197" s="11">
        <f t="shared" si="5"/>
        <v>0</v>
      </c>
      <c r="Z197" s="12" t="str">
        <f t="shared" si="10"/>
        <v xml:space="preserve"> </v>
      </c>
      <c r="AB197" s="10">
        <f>IF($S$4="", SUMIFS('무신사 메타 광고'!$X:$X, '무신사 메타 광고'!$C:$C, $R197),SUMIFS('무신사 메타 광고'!$X:$X,'무신사 메타 광고'!$I:$I,$S$4,'무신사 메타 광고'!$C:$C,$R197))</f>
        <v>0</v>
      </c>
      <c r="AC197" s="11">
        <f t="shared" si="6"/>
        <v>0</v>
      </c>
    </row>
    <row r="198" spans="2:29">
      <c r="B198" s="9"/>
      <c r="C198" s="29">
        <f>IF($C$4="", SUMIFS('무신사 메타 광고'!$L:$L, '무신사 메타 광고'!$D:$D, $B198), SUMIFS('무신사 메타 광고'!$L:$L, '무신사 메타 광고'!$I:$I, $C$4, '무신사 메타 광고'!$D:$D, $B198))</f>
        <v>0</v>
      </c>
      <c r="D198" s="29">
        <f>IF($C$4="", SUMIFS('무신사 메타 광고'!$V:$V,#REF!, $B198), SUMIFS('무신사 메타 광고'!$V:$V,'무신사 메타 광고'!$I:$I,$C$4,'무신사 메타 광고'!$D:$D,$B198))</f>
        <v>0</v>
      </c>
      <c r="E198" s="11">
        <f t="shared" si="0"/>
        <v>0</v>
      </c>
      <c r="F198" s="12" t="str">
        <f t="shared" si="7"/>
        <v xml:space="preserve"> </v>
      </c>
      <c r="G198" s="30">
        <f>IF($C$4="", SUMIFS('무신사 메타 광고'!$K:$K, '무신사 메타 광고'!$D:$D, $B198), SUMIFS('무신사 메타 광고'!$K:$K,'무신사 메타 광고'!$I:$I,$C$4,'무신사 메타 광고'!D:D,$B198))</f>
        <v>0</v>
      </c>
      <c r="H198" s="30">
        <f>IF($C$4="", SUMIFS('무신사 메타 광고'!$Q:$Q, '무신사 메타 광고'!$D:$D, $B198), SUMIFS('무신사 메타 광고'!$Q:$Q,'무신사 메타 광고'!$I:$I,$C$4,'무신사 메타 광고'!D:D,$B198))</f>
        <v>0</v>
      </c>
      <c r="I198" s="30">
        <f>IF($C$4="", SUMIFS('무신사 메타 광고'!$U:$U, '무신사 메타 광고'!$D:$D, $B198), SUMIFS('무신사 메타 광고'!$U:$U,'무신사 메타 광고'!$I:$I,$C$4,'무신사 메타 광고'!D:D,$B198))</f>
        <v>0</v>
      </c>
      <c r="J198" s="11">
        <f t="shared" si="1"/>
        <v>0</v>
      </c>
      <c r="K198" s="11">
        <f t="shared" si="2"/>
        <v>0</v>
      </c>
      <c r="L198" s="12" t="str">
        <f t="shared" si="8"/>
        <v xml:space="preserve"> </v>
      </c>
      <c r="N198" s="10">
        <f>IF($C$4="", SUMIFS('무신사 메타 광고'!$X:$X, '무신사 메타 광고'!$D:$D, $B198),SUMIFS('무신사 메타 광고'!$X:$X,'무신사 메타 광고'!I:I,$C$4,'무신사 메타 광고'!D:D,$B198))</f>
        <v>0</v>
      </c>
      <c r="O198" s="11">
        <f t="shared" si="3"/>
        <v>0</v>
      </c>
      <c r="R198" s="13"/>
      <c r="S198" s="31">
        <f>IF($S$4="", SUMIFS('무신사 메타 광고'!$L:$L, '무신사 메타 광고'!$C:$C, $R198),SUMIFS('무신사 메타 광고'!$L:$L,'무신사 메타 광고'!$I:$I,$S$4,'무신사 메타 광고'!$C:$C,$R198))</f>
        <v>0</v>
      </c>
      <c r="T198" s="31">
        <f>IF($S$4="", SUMIFS('무신사 메타 광고'!$V:$V, '무신사 메타 광고'!$C:$C, $R198),SUMIFS('무신사 메타 광고'!$V:$V,'무신사 메타 광고'!$I:$I,$S$4,'무신사 메타 광고'!$C:$C,$R198))</f>
        <v>0</v>
      </c>
      <c r="U198" s="11">
        <f t="shared" si="4"/>
        <v>0</v>
      </c>
      <c r="V198" s="12" t="str">
        <f t="shared" si="9"/>
        <v xml:space="preserve"> </v>
      </c>
      <c r="W198" s="32">
        <f>IF($S$4="", SUMIFS('무신사 메타 광고'!$K:$K, '무신사 메타 광고'!$C:$C, $R198),SUMIFS('무신사 메타 광고'!$K:$K,'무신사 메타 광고'!$I:$I,$S$4,'무신사 메타 광고'!$C:$C,$R198))</f>
        <v>0</v>
      </c>
      <c r="X198" s="32">
        <f>IF($S$4="", SUMIFS('무신사 메타 광고'!$N:$N, '무신사 메타 광고'!$C:$C, $R198),SUMIFS('무신사 메타 광고'!$N:$N,'무신사 메타 광고'!$I:$I,$S$4,'무신사 메타 광고'!$C:$C,$R198))</f>
        <v>0</v>
      </c>
      <c r="Y198" s="11">
        <f t="shared" si="5"/>
        <v>0</v>
      </c>
      <c r="Z198" s="12" t="str">
        <f t="shared" si="10"/>
        <v xml:space="preserve"> </v>
      </c>
      <c r="AB198" s="10">
        <f>IF($S$4="", SUMIFS('무신사 메타 광고'!$X:$X, '무신사 메타 광고'!$C:$C, $R198),SUMIFS('무신사 메타 광고'!$X:$X,'무신사 메타 광고'!$I:$I,$S$4,'무신사 메타 광고'!$C:$C,$R198))</f>
        <v>0</v>
      </c>
      <c r="AC198" s="11">
        <f t="shared" si="6"/>
        <v>0</v>
      </c>
    </row>
    <row r="199" spans="2:29">
      <c r="B199" s="9"/>
      <c r="C199" s="29">
        <f>IF($C$4="", SUMIFS('무신사 메타 광고'!$L:$L, '무신사 메타 광고'!$D:$D, $B199), SUMIFS('무신사 메타 광고'!$L:$L, '무신사 메타 광고'!$I:$I, $C$4, '무신사 메타 광고'!$D:$D, $B199))</f>
        <v>0</v>
      </c>
      <c r="D199" s="29">
        <f>IF($C$4="", SUMIFS('무신사 메타 광고'!$V:$V,#REF!, $B199), SUMIFS('무신사 메타 광고'!$V:$V,'무신사 메타 광고'!$I:$I,$C$4,'무신사 메타 광고'!$D:$D,$B199))</f>
        <v>0</v>
      </c>
      <c r="E199" s="11">
        <f t="shared" si="0"/>
        <v>0</v>
      </c>
      <c r="F199" s="12" t="str">
        <f t="shared" si="7"/>
        <v xml:space="preserve"> </v>
      </c>
      <c r="G199" s="30">
        <f>IF($C$4="", SUMIFS('무신사 메타 광고'!$K:$K, '무신사 메타 광고'!$D:$D, $B199), SUMIFS('무신사 메타 광고'!$K:$K,'무신사 메타 광고'!$I:$I,$C$4,'무신사 메타 광고'!D:D,$B199))</f>
        <v>0</v>
      </c>
      <c r="H199" s="30">
        <f>IF($C$4="", SUMIFS('무신사 메타 광고'!$Q:$Q, '무신사 메타 광고'!$D:$D, $B199), SUMIFS('무신사 메타 광고'!$Q:$Q,'무신사 메타 광고'!$I:$I,$C$4,'무신사 메타 광고'!D:D,$B199))</f>
        <v>0</v>
      </c>
      <c r="I199" s="30">
        <f>IF($C$4="", SUMIFS('무신사 메타 광고'!$U:$U, '무신사 메타 광고'!$D:$D, $B199), SUMIFS('무신사 메타 광고'!$U:$U,'무신사 메타 광고'!$I:$I,$C$4,'무신사 메타 광고'!D:D,$B199))</f>
        <v>0</v>
      </c>
      <c r="J199" s="11">
        <f t="shared" si="1"/>
        <v>0</v>
      </c>
      <c r="K199" s="11">
        <f t="shared" si="2"/>
        <v>0</v>
      </c>
      <c r="L199" s="12" t="str">
        <f t="shared" si="8"/>
        <v xml:space="preserve"> </v>
      </c>
      <c r="N199" s="10">
        <f>IF($C$4="", SUMIFS('무신사 메타 광고'!$X:$X, '무신사 메타 광고'!$D:$D, $B199),SUMIFS('무신사 메타 광고'!$X:$X,'무신사 메타 광고'!I:I,$C$4,'무신사 메타 광고'!D:D,$B199))</f>
        <v>0</v>
      </c>
      <c r="O199" s="11">
        <f t="shared" si="3"/>
        <v>0</v>
      </c>
      <c r="R199" s="13"/>
      <c r="S199" s="31">
        <f>IF($S$4="", SUMIFS('무신사 메타 광고'!$L:$L, '무신사 메타 광고'!$C:$C, $R199),SUMIFS('무신사 메타 광고'!$L:$L,'무신사 메타 광고'!$I:$I,$S$4,'무신사 메타 광고'!$C:$C,$R199))</f>
        <v>0</v>
      </c>
      <c r="T199" s="31">
        <f>IF($S$4="", SUMIFS('무신사 메타 광고'!$V:$V, '무신사 메타 광고'!$C:$C, $R199),SUMIFS('무신사 메타 광고'!$V:$V,'무신사 메타 광고'!$I:$I,$S$4,'무신사 메타 광고'!$C:$C,$R199))</f>
        <v>0</v>
      </c>
      <c r="U199" s="11">
        <f t="shared" si="4"/>
        <v>0</v>
      </c>
      <c r="V199" s="12" t="str">
        <f t="shared" si="9"/>
        <v xml:space="preserve"> </v>
      </c>
      <c r="W199" s="32">
        <f>IF($S$4="", SUMIFS('무신사 메타 광고'!$K:$K, '무신사 메타 광고'!$C:$C, $R199),SUMIFS('무신사 메타 광고'!$K:$K,'무신사 메타 광고'!$I:$I,$S$4,'무신사 메타 광고'!$C:$C,$R199))</f>
        <v>0</v>
      </c>
      <c r="X199" s="32">
        <f>IF($S$4="", SUMIFS('무신사 메타 광고'!$N:$N, '무신사 메타 광고'!$C:$C, $R199),SUMIFS('무신사 메타 광고'!$N:$N,'무신사 메타 광고'!$I:$I,$S$4,'무신사 메타 광고'!$C:$C,$R199))</f>
        <v>0</v>
      </c>
      <c r="Y199" s="11">
        <f t="shared" si="5"/>
        <v>0</v>
      </c>
      <c r="Z199" s="12" t="str">
        <f t="shared" si="10"/>
        <v xml:space="preserve"> </v>
      </c>
      <c r="AB199" s="10">
        <f>IF($S$4="", SUMIFS('무신사 메타 광고'!$X:$X, '무신사 메타 광고'!$C:$C, $R199),SUMIFS('무신사 메타 광고'!$X:$X,'무신사 메타 광고'!$I:$I,$S$4,'무신사 메타 광고'!$C:$C,$R199))</f>
        <v>0</v>
      </c>
      <c r="AC199" s="11">
        <f t="shared" si="6"/>
        <v>0</v>
      </c>
    </row>
    <row r="200" spans="2:29">
      <c r="B200" s="9"/>
      <c r="C200" s="29">
        <f>IF($C$4="", SUMIFS('무신사 메타 광고'!$L:$L, '무신사 메타 광고'!$D:$D, $B200), SUMIFS('무신사 메타 광고'!$L:$L, '무신사 메타 광고'!$I:$I, $C$4, '무신사 메타 광고'!$D:$D, $B200))</f>
        <v>0</v>
      </c>
      <c r="D200" s="29">
        <f>IF($C$4="", SUMIFS('무신사 메타 광고'!$V:$V,#REF!, $B200), SUMIFS('무신사 메타 광고'!$V:$V,'무신사 메타 광고'!$I:$I,$C$4,'무신사 메타 광고'!$D:$D,$B200))</f>
        <v>0</v>
      </c>
      <c r="E200" s="11">
        <f t="shared" si="0"/>
        <v>0</v>
      </c>
      <c r="F200" s="12" t="str">
        <f t="shared" si="7"/>
        <v xml:space="preserve"> </v>
      </c>
      <c r="G200" s="30">
        <f>IF($C$4="", SUMIFS('무신사 메타 광고'!$K:$K, '무신사 메타 광고'!$D:$D, $B200), SUMIFS('무신사 메타 광고'!$K:$K,'무신사 메타 광고'!$I:$I,$C$4,'무신사 메타 광고'!D:D,$B200))</f>
        <v>0</v>
      </c>
      <c r="H200" s="30">
        <f>IF($C$4="", SUMIFS('무신사 메타 광고'!$Q:$Q, '무신사 메타 광고'!$D:$D, $B200), SUMIFS('무신사 메타 광고'!$Q:$Q,'무신사 메타 광고'!$I:$I,$C$4,'무신사 메타 광고'!D:D,$B200))</f>
        <v>0</v>
      </c>
      <c r="I200" s="30">
        <f>IF($C$4="", SUMIFS('무신사 메타 광고'!$U:$U, '무신사 메타 광고'!$D:$D, $B200), SUMIFS('무신사 메타 광고'!$U:$U,'무신사 메타 광고'!$I:$I,$C$4,'무신사 메타 광고'!D:D,$B200))</f>
        <v>0</v>
      </c>
      <c r="J200" s="11">
        <f t="shared" si="1"/>
        <v>0</v>
      </c>
      <c r="K200" s="11">
        <f t="shared" si="2"/>
        <v>0</v>
      </c>
      <c r="L200" s="12" t="str">
        <f t="shared" si="8"/>
        <v xml:space="preserve"> </v>
      </c>
      <c r="N200" s="10">
        <f>IF($C$4="", SUMIFS('무신사 메타 광고'!$X:$X, '무신사 메타 광고'!$D:$D, $B200),SUMIFS('무신사 메타 광고'!$X:$X,'무신사 메타 광고'!I:I,$C$4,'무신사 메타 광고'!D:D,$B200))</f>
        <v>0</v>
      </c>
      <c r="O200" s="11">
        <f t="shared" si="3"/>
        <v>0</v>
      </c>
      <c r="R200" s="13"/>
      <c r="S200" s="31">
        <f>IF($S$4="", SUMIFS('무신사 메타 광고'!$L:$L, '무신사 메타 광고'!$C:$C, $R200),SUMIFS('무신사 메타 광고'!$L:$L,'무신사 메타 광고'!$I:$I,$S$4,'무신사 메타 광고'!$C:$C,$R200))</f>
        <v>0</v>
      </c>
      <c r="T200" s="31">
        <f>IF($S$4="", SUMIFS('무신사 메타 광고'!$V:$V, '무신사 메타 광고'!$C:$C, $R200),SUMIFS('무신사 메타 광고'!$V:$V,'무신사 메타 광고'!$I:$I,$S$4,'무신사 메타 광고'!$C:$C,$R200))</f>
        <v>0</v>
      </c>
      <c r="U200" s="11">
        <f t="shared" si="4"/>
        <v>0</v>
      </c>
      <c r="V200" s="12" t="str">
        <f t="shared" si="9"/>
        <v xml:space="preserve"> </v>
      </c>
      <c r="W200" s="32">
        <f>IF($S$4="", SUMIFS('무신사 메타 광고'!$K:$K, '무신사 메타 광고'!$C:$C, $R200),SUMIFS('무신사 메타 광고'!$K:$K,'무신사 메타 광고'!$I:$I,$S$4,'무신사 메타 광고'!$C:$C,$R200))</f>
        <v>0</v>
      </c>
      <c r="X200" s="32">
        <f>IF($S$4="", SUMIFS('무신사 메타 광고'!$N:$N, '무신사 메타 광고'!$C:$C, $R200),SUMIFS('무신사 메타 광고'!$N:$N,'무신사 메타 광고'!$I:$I,$S$4,'무신사 메타 광고'!$C:$C,$R200))</f>
        <v>0</v>
      </c>
      <c r="Y200" s="11">
        <f t="shared" si="5"/>
        <v>0</v>
      </c>
      <c r="Z200" s="12" t="str">
        <f t="shared" si="10"/>
        <v xml:space="preserve"> </v>
      </c>
      <c r="AB200" s="10">
        <f>IF($S$4="", SUMIFS('무신사 메타 광고'!$X:$X, '무신사 메타 광고'!$C:$C, $R200),SUMIFS('무신사 메타 광고'!$X:$X,'무신사 메타 광고'!$I:$I,$S$4,'무신사 메타 광고'!$C:$C,$R200))</f>
        <v>0</v>
      </c>
      <c r="AC200" s="11">
        <f t="shared" si="6"/>
        <v>0</v>
      </c>
    </row>
    <row r="201" spans="2:29">
      <c r="B201" s="9"/>
      <c r="C201" s="29">
        <f>IF($C$4="", SUMIFS('무신사 메타 광고'!$L:$L, '무신사 메타 광고'!$D:$D, $B201), SUMIFS('무신사 메타 광고'!$L:$L, '무신사 메타 광고'!$I:$I, $C$4, '무신사 메타 광고'!$D:$D, $B201))</f>
        <v>0</v>
      </c>
      <c r="D201" s="29">
        <f>IF($C$4="", SUMIFS('무신사 메타 광고'!$V:$V,#REF!, $B201), SUMIFS('무신사 메타 광고'!$V:$V,'무신사 메타 광고'!$I:$I,$C$4,'무신사 메타 광고'!$D:$D,$B201))</f>
        <v>0</v>
      </c>
      <c r="E201" s="11">
        <f t="shared" si="0"/>
        <v>0</v>
      </c>
      <c r="F201" s="12" t="str">
        <f t="shared" si="7"/>
        <v xml:space="preserve"> </v>
      </c>
      <c r="G201" s="30">
        <f>IF($C$4="", SUMIFS('무신사 메타 광고'!$K:$K, '무신사 메타 광고'!$D:$D, $B201), SUMIFS('무신사 메타 광고'!$K:$K,'무신사 메타 광고'!$I:$I,$C$4,'무신사 메타 광고'!D:D,$B201))</f>
        <v>0</v>
      </c>
      <c r="H201" s="30">
        <f>IF($C$4="", SUMIFS('무신사 메타 광고'!$Q:$Q, '무신사 메타 광고'!$D:$D, $B201), SUMIFS('무신사 메타 광고'!$Q:$Q,'무신사 메타 광고'!$I:$I,$C$4,'무신사 메타 광고'!D:D,$B201))</f>
        <v>0</v>
      </c>
      <c r="I201" s="30">
        <f>IF($C$4="", SUMIFS('무신사 메타 광고'!$U:$U, '무신사 메타 광고'!$D:$D, $B201), SUMIFS('무신사 메타 광고'!$U:$U,'무신사 메타 광고'!$I:$I,$C$4,'무신사 메타 광고'!D:D,$B201))</f>
        <v>0</v>
      </c>
      <c r="J201" s="11">
        <f t="shared" si="1"/>
        <v>0</v>
      </c>
      <c r="K201" s="11">
        <f t="shared" si="2"/>
        <v>0</v>
      </c>
      <c r="L201" s="12" t="str">
        <f t="shared" si="8"/>
        <v xml:space="preserve"> </v>
      </c>
      <c r="N201" s="10">
        <f>IF($C$4="", SUMIFS('무신사 메타 광고'!$X:$X, '무신사 메타 광고'!$D:$D, $B201),SUMIFS('무신사 메타 광고'!$X:$X,'무신사 메타 광고'!I:I,$C$4,'무신사 메타 광고'!D:D,$B201))</f>
        <v>0</v>
      </c>
      <c r="O201" s="11">
        <f t="shared" si="3"/>
        <v>0</v>
      </c>
      <c r="R201" s="13"/>
      <c r="S201" s="31">
        <f>IF($S$4="", SUMIFS('무신사 메타 광고'!$L:$L, '무신사 메타 광고'!$C:$C, $R201),SUMIFS('무신사 메타 광고'!$L:$L,'무신사 메타 광고'!$I:$I,$S$4,'무신사 메타 광고'!$C:$C,$R201))</f>
        <v>0</v>
      </c>
      <c r="T201" s="31">
        <f>IF($S$4="", SUMIFS('무신사 메타 광고'!$V:$V, '무신사 메타 광고'!$C:$C, $R201),SUMIFS('무신사 메타 광고'!$V:$V,'무신사 메타 광고'!$I:$I,$S$4,'무신사 메타 광고'!$C:$C,$R201))</f>
        <v>0</v>
      </c>
      <c r="U201" s="11">
        <f t="shared" si="4"/>
        <v>0</v>
      </c>
      <c r="V201" s="12" t="str">
        <f t="shared" si="9"/>
        <v xml:space="preserve"> </v>
      </c>
      <c r="W201" s="32">
        <f>IF($S$4="", SUMIFS('무신사 메타 광고'!$K:$K, '무신사 메타 광고'!$C:$C, $R201),SUMIFS('무신사 메타 광고'!$K:$K,'무신사 메타 광고'!$I:$I,$S$4,'무신사 메타 광고'!$C:$C,$R201))</f>
        <v>0</v>
      </c>
      <c r="X201" s="32">
        <f>IF($S$4="", SUMIFS('무신사 메타 광고'!$N:$N, '무신사 메타 광고'!$C:$C, $R201),SUMIFS('무신사 메타 광고'!$N:$N,'무신사 메타 광고'!$I:$I,$S$4,'무신사 메타 광고'!$C:$C,$R201))</f>
        <v>0</v>
      </c>
      <c r="Y201" s="11">
        <f t="shared" si="5"/>
        <v>0</v>
      </c>
      <c r="Z201" s="12" t="str">
        <f t="shared" si="10"/>
        <v xml:space="preserve"> </v>
      </c>
      <c r="AB201" s="10">
        <f>IF($S$4="", SUMIFS('무신사 메타 광고'!$X:$X, '무신사 메타 광고'!$C:$C, $R201),SUMIFS('무신사 메타 광고'!$X:$X,'무신사 메타 광고'!$I:$I,$S$4,'무신사 메타 광고'!$C:$C,$R201))</f>
        <v>0</v>
      </c>
      <c r="AC201" s="11">
        <f t="shared" si="6"/>
        <v>0</v>
      </c>
    </row>
    <row r="202" spans="2:29">
      <c r="B202" s="9"/>
      <c r="C202" s="29">
        <f>IF($C$4="", SUMIFS('무신사 메타 광고'!$L:$L, '무신사 메타 광고'!$D:$D, $B202), SUMIFS('무신사 메타 광고'!$L:$L, '무신사 메타 광고'!$I:$I, $C$4, '무신사 메타 광고'!$D:$D, $B202))</f>
        <v>0</v>
      </c>
      <c r="D202" s="29">
        <f>IF($C$4="", SUMIFS('무신사 메타 광고'!$V:$V,#REF!, $B202), SUMIFS('무신사 메타 광고'!$V:$V,'무신사 메타 광고'!$I:$I,$C$4,'무신사 메타 광고'!$D:$D,$B202))</f>
        <v>0</v>
      </c>
      <c r="E202" s="11">
        <f t="shared" si="0"/>
        <v>0</v>
      </c>
      <c r="F202" s="12" t="str">
        <f t="shared" si="7"/>
        <v xml:space="preserve"> </v>
      </c>
      <c r="G202" s="30">
        <f>IF($C$4="", SUMIFS('무신사 메타 광고'!$K:$K, '무신사 메타 광고'!$D:$D, $B202), SUMIFS('무신사 메타 광고'!$K:$K,'무신사 메타 광고'!$I:$I,$C$4,'무신사 메타 광고'!D:D,$B202))</f>
        <v>0</v>
      </c>
      <c r="H202" s="30">
        <f>IF($C$4="", SUMIFS('무신사 메타 광고'!$Q:$Q, '무신사 메타 광고'!$D:$D, $B202), SUMIFS('무신사 메타 광고'!$Q:$Q,'무신사 메타 광고'!$I:$I,$C$4,'무신사 메타 광고'!D:D,$B202))</f>
        <v>0</v>
      </c>
      <c r="I202" s="30">
        <f>IF($C$4="", SUMIFS('무신사 메타 광고'!$U:$U, '무신사 메타 광고'!$D:$D, $B202), SUMIFS('무신사 메타 광고'!$U:$U,'무신사 메타 광고'!$I:$I,$C$4,'무신사 메타 광고'!D:D,$B202))</f>
        <v>0</v>
      </c>
      <c r="J202" s="11">
        <f t="shared" si="1"/>
        <v>0</v>
      </c>
      <c r="K202" s="11">
        <f t="shared" si="2"/>
        <v>0</v>
      </c>
      <c r="L202" s="12" t="str">
        <f t="shared" si="8"/>
        <v xml:space="preserve"> </v>
      </c>
      <c r="N202" s="10">
        <f>IF($C$4="", SUMIFS('무신사 메타 광고'!$X:$X, '무신사 메타 광고'!$D:$D, $B202),SUMIFS('무신사 메타 광고'!$X:$X,'무신사 메타 광고'!I:I,$C$4,'무신사 메타 광고'!D:D,$B202))</f>
        <v>0</v>
      </c>
      <c r="O202" s="11">
        <f t="shared" si="3"/>
        <v>0</v>
      </c>
      <c r="R202" s="13"/>
      <c r="S202" s="31">
        <f>IF($S$4="", SUMIFS('무신사 메타 광고'!$L:$L, '무신사 메타 광고'!$C:$C, $R202),SUMIFS('무신사 메타 광고'!$L:$L,'무신사 메타 광고'!$I:$I,$S$4,'무신사 메타 광고'!$C:$C,$R202))</f>
        <v>0</v>
      </c>
      <c r="T202" s="31">
        <f>IF($S$4="", SUMIFS('무신사 메타 광고'!$V:$V, '무신사 메타 광고'!$C:$C, $R202),SUMIFS('무신사 메타 광고'!$V:$V,'무신사 메타 광고'!$I:$I,$S$4,'무신사 메타 광고'!$C:$C,$R202))</f>
        <v>0</v>
      </c>
      <c r="U202" s="11">
        <f t="shared" si="4"/>
        <v>0</v>
      </c>
      <c r="V202" s="12" t="str">
        <f t="shared" si="9"/>
        <v xml:space="preserve"> </v>
      </c>
      <c r="W202" s="32">
        <f>IF($S$4="", SUMIFS('무신사 메타 광고'!$K:$K, '무신사 메타 광고'!$C:$C, $R202),SUMIFS('무신사 메타 광고'!$K:$K,'무신사 메타 광고'!$I:$I,$S$4,'무신사 메타 광고'!$C:$C,$R202))</f>
        <v>0</v>
      </c>
      <c r="X202" s="32">
        <f>IF($S$4="", SUMIFS('무신사 메타 광고'!$N:$N, '무신사 메타 광고'!$C:$C, $R202),SUMIFS('무신사 메타 광고'!$N:$N,'무신사 메타 광고'!$I:$I,$S$4,'무신사 메타 광고'!$C:$C,$R202))</f>
        <v>0</v>
      </c>
      <c r="Y202" s="11">
        <f t="shared" si="5"/>
        <v>0</v>
      </c>
      <c r="Z202" s="12" t="str">
        <f t="shared" si="10"/>
        <v xml:space="preserve"> </v>
      </c>
      <c r="AB202" s="10">
        <f>IF($S$4="", SUMIFS('무신사 메타 광고'!$X:$X, '무신사 메타 광고'!$C:$C, $R202),SUMIFS('무신사 메타 광고'!$X:$X,'무신사 메타 광고'!$I:$I,$S$4,'무신사 메타 광고'!$C:$C,$R202))</f>
        <v>0</v>
      </c>
      <c r="AC202" s="11">
        <f t="shared" si="6"/>
        <v>0</v>
      </c>
    </row>
    <row r="203" spans="2:29">
      <c r="B203" s="9"/>
      <c r="C203" s="29">
        <f>IF($C$4="", SUMIFS('무신사 메타 광고'!$L:$L, '무신사 메타 광고'!$D:$D, $B203), SUMIFS('무신사 메타 광고'!$L:$L, '무신사 메타 광고'!$I:$I, $C$4, '무신사 메타 광고'!$D:$D, $B203))</f>
        <v>0</v>
      </c>
      <c r="D203" s="29">
        <f>IF($C$4="", SUMIFS('무신사 메타 광고'!$V:$V,#REF!, $B203), SUMIFS('무신사 메타 광고'!$V:$V,'무신사 메타 광고'!$I:$I,$C$4,'무신사 메타 광고'!$D:$D,$B203))</f>
        <v>0</v>
      </c>
      <c r="E203" s="11">
        <f t="shared" si="0"/>
        <v>0</v>
      </c>
      <c r="F203" s="12" t="str">
        <f t="shared" si="7"/>
        <v xml:space="preserve"> </v>
      </c>
      <c r="G203" s="30">
        <f>IF($C$4="", SUMIFS('무신사 메타 광고'!$K:$K, '무신사 메타 광고'!$D:$D, $B203), SUMIFS('무신사 메타 광고'!$K:$K,'무신사 메타 광고'!$I:$I,$C$4,'무신사 메타 광고'!D:D,$B203))</f>
        <v>0</v>
      </c>
      <c r="H203" s="30">
        <f>IF($C$4="", SUMIFS('무신사 메타 광고'!$Q:$Q, '무신사 메타 광고'!$D:$D, $B203), SUMIFS('무신사 메타 광고'!$Q:$Q,'무신사 메타 광고'!$I:$I,$C$4,'무신사 메타 광고'!D:D,$B203))</f>
        <v>0</v>
      </c>
      <c r="I203" s="30">
        <f>IF($C$4="", SUMIFS('무신사 메타 광고'!$U:$U, '무신사 메타 광고'!$D:$D, $B203), SUMIFS('무신사 메타 광고'!$U:$U,'무신사 메타 광고'!$I:$I,$C$4,'무신사 메타 광고'!D:D,$B203))</f>
        <v>0</v>
      </c>
      <c r="J203" s="11">
        <f t="shared" si="1"/>
        <v>0</v>
      </c>
      <c r="K203" s="11">
        <f t="shared" si="2"/>
        <v>0</v>
      </c>
      <c r="L203" s="12" t="str">
        <f t="shared" si="8"/>
        <v xml:space="preserve"> </v>
      </c>
      <c r="N203" s="10">
        <f>IF($C$4="", SUMIFS('무신사 메타 광고'!$X:$X, '무신사 메타 광고'!$D:$D, $B203),SUMIFS('무신사 메타 광고'!$X:$X,'무신사 메타 광고'!I:I,$C$4,'무신사 메타 광고'!D:D,$B203))</f>
        <v>0</v>
      </c>
      <c r="O203" s="11">
        <f t="shared" si="3"/>
        <v>0</v>
      </c>
      <c r="R203" s="13"/>
      <c r="S203" s="31">
        <f>IF($S$4="", SUMIFS('무신사 메타 광고'!$L:$L, '무신사 메타 광고'!$C:$C, $R203),SUMIFS('무신사 메타 광고'!$L:$L,'무신사 메타 광고'!$I:$I,$S$4,'무신사 메타 광고'!$C:$C,$R203))</f>
        <v>0</v>
      </c>
      <c r="T203" s="31">
        <f>IF($S$4="", SUMIFS('무신사 메타 광고'!$V:$V, '무신사 메타 광고'!$C:$C, $R203),SUMIFS('무신사 메타 광고'!$V:$V,'무신사 메타 광고'!$I:$I,$S$4,'무신사 메타 광고'!$C:$C,$R203))</f>
        <v>0</v>
      </c>
      <c r="U203" s="11">
        <f t="shared" si="4"/>
        <v>0</v>
      </c>
      <c r="V203" s="12" t="str">
        <f t="shared" si="9"/>
        <v xml:space="preserve"> </v>
      </c>
      <c r="W203" s="32">
        <f>IF($S$4="", SUMIFS('무신사 메타 광고'!$K:$K, '무신사 메타 광고'!$C:$C, $R203),SUMIFS('무신사 메타 광고'!$K:$K,'무신사 메타 광고'!$I:$I,$S$4,'무신사 메타 광고'!$C:$C,$R203))</f>
        <v>0</v>
      </c>
      <c r="X203" s="32">
        <f>IF($S$4="", SUMIFS('무신사 메타 광고'!$N:$N, '무신사 메타 광고'!$C:$C, $R203),SUMIFS('무신사 메타 광고'!$N:$N,'무신사 메타 광고'!$I:$I,$S$4,'무신사 메타 광고'!$C:$C,$R203))</f>
        <v>0</v>
      </c>
      <c r="Y203" s="11">
        <f t="shared" si="5"/>
        <v>0</v>
      </c>
      <c r="Z203" s="12" t="str">
        <f t="shared" si="10"/>
        <v xml:space="preserve"> </v>
      </c>
      <c r="AB203" s="10">
        <f>IF($S$4="", SUMIFS('무신사 메타 광고'!$X:$X, '무신사 메타 광고'!$C:$C, $R203),SUMIFS('무신사 메타 광고'!$X:$X,'무신사 메타 광고'!$I:$I,$S$4,'무신사 메타 광고'!$C:$C,$R203))</f>
        <v>0</v>
      </c>
      <c r="AC203" s="11">
        <f t="shared" si="6"/>
        <v>0</v>
      </c>
    </row>
    <row r="204" spans="2:29">
      <c r="B204" s="9"/>
      <c r="C204" s="29">
        <f>IF($C$4="", SUMIFS('무신사 메타 광고'!$L:$L, '무신사 메타 광고'!$D:$D, $B204), SUMIFS('무신사 메타 광고'!$L:$L, '무신사 메타 광고'!$I:$I, $C$4, '무신사 메타 광고'!$D:$D, $B204))</f>
        <v>0</v>
      </c>
      <c r="D204" s="29">
        <f>IF($C$4="", SUMIFS('무신사 메타 광고'!$V:$V,#REF!, $B204), SUMIFS('무신사 메타 광고'!$V:$V,'무신사 메타 광고'!$I:$I,$C$4,'무신사 메타 광고'!$D:$D,$B204))</f>
        <v>0</v>
      </c>
      <c r="E204" s="11">
        <f t="shared" si="0"/>
        <v>0</v>
      </c>
      <c r="F204" s="12" t="str">
        <f t="shared" si="7"/>
        <v xml:space="preserve"> </v>
      </c>
      <c r="G204" s="30">
        <f>IF($C$4="", SUMIFS('무신사 메타 광고'!$K:$K, '무신사 메타 광고'!$D:$D, $B204), SUMIFS('무신사 메타 광고'!$K:$K,'무신사 메타 광고'!$I:$I,$C$4,'무신사 메타 광고'!D:D,$B204))</f>
        <v>0</v>
      </c>
      <c r="H204" s="30">
        <f>IF($C$4="", SUMIFS('무신사 메타 광고'!$Q:$Q, '무신사 메타 광고'!$D:$D, $B204), SUMIFS('무신사 메타 광고'!$Q:$Q,'무신사 메타 광고'!$I:$I,$C$4,'무신사 메타 광고'!D:D,$B204))</f>
        <v>0</v>
      </c>
      <c r="I204" s="30">
        <f>IF($C$4="", SUMIFS('무신사 메타 광고'!$U:$U, '무신사 메타 광고'!$D:$D, $B204), SUMIFS('무신사 메타 광고'!$U:$U,'무신사 메타 광고'!$I:$I,$C$4,'무신사 메타 광고'!D:D,$B204))</f>
        <v>0</v>
      </c>
      <c r="J204" s="11">
        <f t="shared" si="1"/>
        <v>0</v>
      </c>
      <c r="K204" s="11">
        <f t="shared" si="2"/>
        <v>0</v>
      </c>
      <c r="L204" s="12" t="str">
        <f t="shared" si="8"/>
        <v xml:space="preserve"> </v>
      </c>
      <c r="N204" s="10">
        <f>IF($C$4="", SUMIFS('무신사 메타 광고'!$X:$X, '무신사 메타 광고'!$D:$D, $B204),SUMIFS('무신사 메타 광고'!$X:$X,'무신사 메타 광고'!I:I,$C$4,'무신사 메타 광고'!D:D,$B204))</f>
        <v>0</v>
      </c>
      <c r="O204" s="11">
        <f t="shared" si="3"/>
        <v>0</v>
      </c>
      <c r="R204" s="13"/>
      <c r="S204" s="31">
        <f>IF($S$4="", SUMIFS('무신사 메타 광고'!$L:$L, '무신사 메타 광고'!$C:$C, $R204),SUMIFS('무신사 메타 광고'!$L:$L,'무신사 메타 광고'!$I:$I,$S$4,'무신사 메타 광고'!$C:$C,$R204))</f>
        <v>0</v>
      </c>
      <c r="T204" s="31">
        <f>IF($S$4="", SUMIFS('무신사 메타 광고'!$V:$V, '무신사 메타 광고'!$C:$C, $R204),SUMIFS('무신사 메타 광고'!$V:$V,'무신사 메타 광고'!$I:$I,$S$4,'무신사 메타 광고'!$C:$C,$R204))</f>
        <v>0</v>
      </c>
      <c r="U204" s="11">
        <f t="shared" si="4"/>
        <v>0</v>
      </c>
      <c r="V204" s="12" t="str">
        <f t="shared" si="9"/>
        <v xml:space="preserve"> </v>
      </c>
      <c r="W204" s="32">
        <f>IF($S$4="", SUMIFS('무신사 메타 광고'!$K:$K, '무신사 메타 광고'!$C:$C, $R204),SUMIFS('무신사 메타 광고'!$K:$K,'무신사 메타 광고'!$I:$I,$S$4,'무신사 메타 광고'!$C:$C,$R204))</f>
        <v>0</v>
      </c>
      <c r="X204" s="32">
        <f>IF($S$4="", SUMIFS('무신사 메타 광고'!$N:$N, '무신사 메타 광고'!$C:$C, $R204),SUMIFS('무신사 메타 광고'!$N:$N,'무신사 메타 광고'!$I:$I,$S$4,'무신사 메타 광고'!$C:$C,$R204))</f>
        <v>0</v>
      </c>
      <c r="Y204" s="11">
        <f t="shared" si="5"/>
        <v>0</v>
      </c>
      <c r="Z204" s="12" t="str">
        <f t="shared" si="10"/>
        <v xml:space="preserve"> </v>
      </c>
      <c r="AB204" s="10">
        <f>IF($S$4="", SUMIFS('무신사 메타 광고'!$X:$X, '무신사 메타 광고'!$C:$C, $R204),SUMIFS('무신사 메타 광고'!$X:$X,'무신사 메타 광고'!$I:$I,$S$4,'무신사 메타 광고'!$C:$C,$R204))</f>
        <v>0</v>
      </c>
      <c r="AC204" s="11">
        <f t="shared" si="6"/>
        <v>0</v>
      </c>
    </row>
    <row r="205" spans="2:29">
      <c r="B205" s="9"/>
      <c r="C205" s="29">
        <f>IF($C$4="", SUMIFS('무신사 메타 광고'!$L:$L, '무신사 메타 광고'!$D:$D, $B205), SUMIFS('무신사 메타 광고'!$L:$L, '무신사 메타 광고'!$I:$I, $C$4, '무신사 메타 광고'!$D:$D, $B205))</f>
        <v>0</v>
      </c>
      <c r="D205" s="29">
        <f>IF($C$4="", SUMIFS('무신사 메타 광고'!$V:$V,#REF!, $B205), SUMIFS('무신사 메타 광고'!$V:$V,'무신사 메타 광고'!$I:$I,$C$4,'무신사 메타 광고'!$D:$D,$B205))</f>
        <v>0</v>
      </c>
      <c r="E205" s="11">
        <f t="shared" si="0"/>
        <v>0</v>
      </c>
      <c r="F205" s="12" t="str">
        <f t="shared" si="7"/>
        <v xml:space="preserve"> </v>
      </c>
      <c r="G205" s="30">
        <f>IF($C$4="", SUMIFS('무신사 메타 광고'!$K:$K, '무신사 메타 광고'!$D:$D, $B205), SUMIFS('무신사 메타 광고'!$K:$K,'무신사 메타 광고'!$I:$I,$C$4,'무신사 메타 광고'!D:D,$B205))</f>
        <v>0</v>
      </c>
      <c r="H205" s="30">
        <f>IF($C$4="", SUMIFS('무신사 메타 광고'!$Q:$Q, '무신사 메타 광고'!$D:$D, $B205), SUMIFS('무신사 메타 광고'!$Q:$Q,'무신사 메타 광고'!$I:$I,$C$4,'무신사 메타 광고'!D:D,$B205))</f>
        <v>0</v>
      </c>
      <c r="I205" s="30">
        <f>IF($C$4="", SUMIFS('무신사 메타 광고'!$U:$U, '무신사 메타 광고'!$D:$D, $B205), SUMIFS('무신사 메타 광고'!$U:$U,'무신사 메타 광고'!$I:$I,$C$4,'무신사 메타 광고'!D:D,$B205))</f>
        <v>0</v>
      </c>
      <c r="J205" s="11">
        <f t="shared" si="1"/>
        <v>0</v>
      </c>
      <c r="K205" s="11">
        <f t="shared" si="2"/>
        <v>0</v>
      </c>
      <c r="L205" s="12" t="str">
        <f t="shared" si="8"/>
        <v xml:space="preserve"> </v>
      </c>
      <c r="N205" s="10">
        <f>IF($C$4="", SUMIFS('무신사 메타 광고'!$X:$X, '무신사 메타 광고'!$D:$D, $B205),SUMIFS('무신사 메타 광고'!$X:$X,'무신사 메타 광고'!I:I,$C$4,'무신사 메타 광고'!D:D,$B205))</f>
        <v>0</v>
      </c>
      <c r="O205" s="11">
        <f t="shared" si="3"/>
        <v>0</v>
      </c>
      <c r="R205" s="13"/>
      <c r="S205" s="31">
        <f>IF($S$4="", SUMIFS('무신사 메타 광고'!$L:$L, '무신사 메타 광고'!$C:$C, $R205),SUMIFS('무신사 메타 광고'!$L:$L,'무신사 메타 광고'!$I:$I,$S$4,'무신사 메타 광고'!$C:$C,$R205))</f>
        <v>0</v>
      </c>
      <c r="T205" s="31">
        <f>IF($S$4="", SUMIFS('무신사 메타 광고'!$V:$V, '무신사 메타 광고'!$C:$C, $R205),SUMIFS('무신사 메타 광고'!$V:$V,'무신사 메타 광고'!$I:$I,$S$4,'무신사 메타 광고'!$C:$C,$R205))</f>
        <v>0</v>
      </c>
      <c r="U205" s="11">
        <f t="shared" si="4"/>
        <v>0</v>
      </c>
      <c r="V205" s="12" t="str">
        <f t="shared" si="9"/>
        <v xml:space="preserve"> </v>
      </c>
      <c r="W205" s="32">
        <f>IF($S$4="", SUMIFS('무신사 메타 광고'!$K:$K, '무신사 메타 광고'!$C:$C, $R205),SUMIFS('무신사 메타 광고'!$K:$K,'무신사 메타 광고'!$I:$I,$S$4,'무신사 메타 광고'!$C:$C,$R205))</f>
        <v>0</v>
      </c>
      <c r="X205" s="32">
        <f>IF($S$4="", SUMIFS('무신사 메타 광고'!$N:$N, '무신사 메타 광고'!$C:$C, $R205),SUMIFS('무신사 메타 광고'!$N:$N,'무신사 메타 광고'!$I:$I,$S$4,'무신사 메타 광고'!$C:$C,$R205))</f>
        <v>0</v>
      </c>
      <c r="Y205" s="11">
        <f t="shared" si="5"/>
        <v>0</v>
      </c>
      <c r="Z205" s="12" t="str">
        <f t="shared" si="10"/>
        <v xml:space="preserve"> </v>
      </c>
      <c r="AB205" s="10">
        <f>IF($S$4="", SUMIFS('무신사 메타 광고'!$X:$X, '무신사 메타 광고'!$C:$C, $R205),SUMIFS('무신사 메타 광고'!$X:$X,'무신사 메타 광고'!$I:$I,$S$4,'무신사 메타 광고'!$C:$C,$R205))</f>
        <v>0</v>
      </c>
      <c r="AC205" s="11">
        <f t="shared" si="6"/>
        <v>0</v>
      </c>
    </row>
    <row r="206" spans="2:29">
      <c r="B206" s="9"/>
      <c r="C206" s="29">
        <f>IF($C$4="", SUMIFS('무신사 메타 광고'!$L:$L, '무신사 메타 광고'!$D:$D, $B206), SUMIFS('무신사 메타 광고'!$L:$L, '무신사 메타 광고'!$I:$I, $C$4, '무신사 메타 광고'!$D:$D, $B206))</f>
        <v>0</v>
      </c>
      <c r="D206" s="29">
        <f>IF($C$4="", SUMIFS('무신사 메타 광고'!$V:$V,#REF!, $B206), SUMIFS('무신사 메타 광고'!$V:$V,'무신사 메타 광고'!$I:$I,$C$4,'무신사 메타 광고'!$D:$D,$B206))</f>
        <v>0</v>
      </c>
      <c r="E206" s="11">
        <f t="shared" si="0"/>
        <v>0</v>
      </c>
      <c r="F206" s="12" t="str">
        <f t="shared" si="7"/>
        <v xml:space="preserve"> </v>
      </c>
      <c r="G206" s="30">
        <f>IF($C$4="", SUMIFS('무신사 메타 광고'!$K:$K, '무신사 메타 광고'!$D:$D, $B206), SUMIFS('무신사 메타 광고'!$K:$K,'무신사 메타 광고'!$I:$I,$C$4,'무신사 메타 광고'!D:D,$B206))</f>
        <v>0</v>
      </c>
      <c r="H206" s="30">
        <f>IF($C$4="", SUMIFS('무신사 메타 광고'!$Q:$Q, '무신사 메타 광고'!$D:$D, $B206), SUMIFS('무신사 메타 광고'!$Q:$Q,'무신사 메타 광고'!$I:$I,$C$4,'무신사 메타 광고'!D:D,$B206))</f>
        <v>0</v>
      </c>
      <c r="I206" s="30">
        <f>IF($C$4="", SUMIFS('무신사 메타 광고'!$U:$U, '무신사 메타 광고'!$D:$D, $B206), SUMIFS('무신사 메타 광고'!$U:$U,'무신사 메타 광고'!$I:$I,$C$4,'무신사 메타 광고'!D:D,$B206))</f>
        <v>0</v>
      </c>
      <c r="J206" s="11">
        <f t="shared" si="1"/>
        <v>0</v>
      </c>
      <c r="K206" s="11">
        <f t="shared" si="2"/>
        <v>0</v>
      </c>
      <c r="L206" s="12" t="str">
        <f t="shared" si="8"/>
        <v xml:space="preserve"> </v>
      </c>
      <c r="N206" s="10">
        <f>IF($C$4="", SUMIFS('무신사 메타 광고'!$X:$X, '무신사 메타 광고'!$D:$D, $B206),SUMIFS('무신사 메타 광고'!$X:$X,'무신사 메타 광고'!I:I,$C$4,'무신사 메타 광고'!D:D,$B206))</f>
        <v>0</v>
      </c>
      <c r="O206" s="11">
        <f t="shared" si="3"/>
        <v>0</v>
      </c>
      <c r="R206" s="13"/>
      <c r="S206" s="31">
        <f>IF($S$4="", SUMIFS('무신사 메타 광고'!$L:$L, '무신사 메타 광고'!$C:$C, $R206),SUMIFS('무신사 메타 광고'!$L:$L,'무신사 메타 광고'!$I:$I,$S$4,'무신사 메타 광고'!$C:$C,$R206))</f>
        <v>0</v>
      </c>
      <c r="T206" s="31">
        <f>IF($S$4="", SUMIFS('무신사 메타 광고'!$V:$V, '무신사 메타 광고'!$C:$C, $R206),SUMIFS('무신사 메타 광고'!$V:$V,'무신사 메타 광고'!$I:$I,$S$4,'무신사 메타 광고'!$C:$C,$R206))</f>
        <v>0</v>
      </c>
      <c r="U206" s="11">
        <f t="shared" si="4"/>
        <v>0</v>
      </c>
      <c r="V206" s="12" t="str">
        <f t="shared" si="9"/>
        <v xml:space="preserve"> </v>
      </c>
      <c r="W206" s="32">
        <f>IF($S$4="", SUMIFS('무신사 메타 광고'!$K:$K, '무신사 메타 광고'!$C:$C, $R206),SUMIFS('무신사 메타 광고'!$K:$K,'무신사 메타 광고'!$I:$I,$S$4,'무신사 메타 광고'!$C:$C,$R206))</f>
        <v>0</v>
      </c>
      <c r="X206" s="32">
        <f>IF($S$4="", SUMIFS('무신사 메타 광고'!$N:$N, '무신사 메타 광고'!$C:$C, $R206),SUMIFS('무신사 메타 광고'!$N:$N,'무신사 메타 광고'!$I:$I,$S$4,'무신사 메타 광고'!$C:$C,$R206))</f>
        <v>0</v>
      </c>
      <c r="Y206" s="11">
        <f t="shared" si="5"/>
        <v>0</v>
      </c>
      <c r="Z206" s="12" t="str">
        <f t="shared" si="10"/>
        <v xml:space="preserve"> </v>
      </c>
      <c r="AB206" s="10">
        <f>IF($S$4="", SUMIFS('무신사 메타 광고'!$X:$X, '무신사 메타 광고'!$C:$C, $R206),SUMIFS('무신사 메타 광고'!$X:$X,'무신사 메타 광고'!$I:$I,$S$4,'무신사 메타 광고'!$C:$C,$R206))</f>
        <v>0</v>
      </c>
      <c r="AC206" s="11">
        <f t="shared" si="6"/>
        <v>0</v>
      </c>
    </row>
    <row r="207" spans="2:29">
      <c r="B207" s="9"/>
      <c r="C207" s="29">
        <f>IF($C$4="", SUMIFS('무신사 메타 광고'!$L:$L, '무신사 메타 광고'!$D:$D, $B207), SUMIFS('무신사 메타 광고'!$L:$L, '무신사 메타 광고'!$I:$I, $C$4, '무신사 메타 광고'!$D:$D, $B207))</f>
        <v>0</v>
      </c>
      <c r="D207" s="29">
        <f>IF($C$4="", SUMIFS('무신사 메타 광고'!$V:$V,#REF!, $B207), SUMIFS('무신사 메타 광고'!$V:$V,'무신사 메타 광고'!$I:$I,$C$4,'무신사 메타 광고'!$D:$D,$B207))</f>
        <v>0</v>
      </c>
      <c r="E207" s="11">
        <f t="shared" si="0"/>
        <v>0</v>
      </c>
      <c r="F207" s="12" t="str">
        <f t="shared" si="7"/>
        <v xml:space="preserve"> </v>
      </c>
      <c r="G207" s="30">
        <f>IF($C$4="", SUMIFS('무신사 메타 광고'!$K:$K, '무신사 메타 광고'!$D:$D, $B207), SUMIFS('무신사 메타 광고'!$K:$K,'무신사 메타 광고'!$I:$I,$C$4,'무신사 메타 광고'!D:D,$B207))</f>
        <v>0</v>
      </c>
      <c r="H207" s="30">
        <f>IF($C$4="", SUMIFS('무신사 메타 광고'!$Q:$Q, '무신사 메타 광고'!$D:$D, $B207), SUMIFS('무신사 메타 광고'!$Q:$Q,'무신사 메타 광고'!$I:$I,$C$4,'무신사 메타 광고'!D:D,$B207))</f>
        <v>0</v>
      </c>
      <c r="I207" s="30">
        <f>IF($C$4="", SUMIFS('무신사 메타 광고'!$U:$U, '무신사 메타 광고'!$D:$D, $B207), SUMIFS('무신사 메타 광고'!$U:$U,'무신사 메타 광고'!$I:$I,$C$4,'무신사 메타 광고'!D:D,$B207))</f>
        <v>0</v>
      </c>
      <c r="J207" s="11">
        <f t="shared" si="1"/>
        <v>0</v>
      </c>
      <c r="K207" s="11">
        <f t="shared" si="2"/>
        <v>0</v>
      </c>
      <c r="L207" s="12" t="str">
        <f t="shared" si="8"/>
        <v xml:space="preserve"> </v>
      </c>
      <c r="N207" s="10">
        <f>IF($C$4="", SUMIFS('무신사 메타 광고'!$X:$X, '무신사 메타 광고'!$D:$D, $B207),SUMIFS('무신사 메타 광고'!$X:$X,'무신사 메타 광고'!I:I,$C$4,'무신사 메타 광고'!D:D,$B207))</f>
        <v>0</v>
      </c>
      <c r="O207" s="11">
        <f t="shared" si="3"/>
        <v>0</v>
      </c>
      <c r="R207" s="13"/>
      <c r="S207" s="31">
        <f>IF($S$4="", SUMIFS('무신사 메타 광고'!$L:$L, '무신사 메타 광고'!$C:$C, $R207),SUMIFS('무신사 메타 광고'!$L:$L,'무신사 메타 광고'!$I:$I,$S$4,'무신사 메타 광고'!$C:$C,$R207))</f>
        <v>0</v>
      </c>
      <c r="T207" s="31">
        <f>IF($S$4="", SUMIFS('무신사 메타 광고'!$V:$V, '무신사 메타 광고'!$C:$C, $R207),SUMIFS('무신사 메타 광고'!$V:$V,'무신사 메타 광고'!$I:$I,$S$4,'무신사 메타 광고'!$C:$C,$R207))</f>
        <v>0</v>
      </c>
      <c r="U207" s="11">
        <f t="shared" si="4"/>
        <v>0</v>
      </c>
      <c r="V207" s="12" t="str">
        <f t="shared" si="9"/>
        <v xml:space="preserve"> </v>
      </c>
      <c r="W207" s="32">
        <f>IF($S$4="", SUMIFS('무신사 메타 광고'!$K:$K, '무신사 메타 광고'!$C:$C, $R207),SUMIFS('무신사 메타 광고'!$K:$K,'무신사 메타 광고'!$I:$I,$S$4,'무신사 메타 광고'!$C:$C,$R207))</f>
        <v>0</v>
      </c>
      <c r="X207" s="32">
        <f>IF($S$4="", SUMIFS('무신사 메타 광고'!$N:$N, '무신사 메타 광고'!$C:$C, $R207),SUMIFS('무신사 메타 광고'!$N:$N,'무신사 메타 광고'!$I:$I,$S$4,'무신사 메타 광고'!$C:$C,$R207))</f>
        <v>0</v>
      </c>
      <c r="Y207" s="11">
        <f t="shared" si="5"/>
        <v>0</v>
      </c>
      <c r="Z207" s="12" t="str">
        <f t="shared" si="10"/>
        <v xml:space="preserve"> </v>
      </c>
      <c r="AB207" s="10">
        <f>IF($S$4="", SUMIFS('무신사 메타 광고'!$X:$X, '무신사 메타 광고'!$C:$C, $R207),SUMIFS('무신사 메타 광고'!$X:$X,'무신사 메타 광고'!$I:$I,$S$4,'무신사 메타 광고'!$C:$C,$R207))</f>
        <v>0</v>
      </c>
      <c r="AC207" s="11">
        <f t="shared" si="6"/>
        <v>0</v>
      </c>
    </row>
    <row r="208" spans="2:29">
      <c r="B208" s="9"/>
      <c r="C208" s="29">
        <f>IF($C$4="", SUMIFS('무신사 메타 광고'!$L:$L, '무신사 메타 광고'!$D:$D, $B208), SUMIFS('무신사 메타 광고'!$L:$L, '무신사 메타 광고'!$I:$I, $C$4, '무신사 메타 광고'!$D:$D, $B208))</f>
        <v>0</v>
      </c>
      <c r="D208" s="29">
        <f>IF($C$4="", SUMIFS('무신사 메타 광고'!$V:$V,#REF!, $B208), SUMIFS('무신사 메타 광고'!$V:$V,'무신사 메타 광고'!$I:$I,$C$4,'무신사 메타 광고'!$D:$D,$B208))</f>
        <v>0</v>
      </c>
      <c r="E208" s="11">
        <f t="shared" si="0"/>
        <v>0</v>
      </c>
      <c r="F208" s="12" t="str">
        <f t="shared" si="7"/>
        <v xml:space="preserve"> </v>
      </c>
      <c r="G208" s="30">
        <f>IF($C$4="", SUMIFS('무신사 메타 광고'!$K:$K, '무신사 메타 광고'!$D:$D, $B208), SUMIFS('무신사 메타 광고'!$K:$K,'무신사 메타 광고'!$I:$I,$C$4,'무신사 메타 광고'!D:D,$B208))</f>
        <v>0</v>
      </c>
      <c r="H208" s="30">
        <f>IF($C$4="", SUMIFS('무신사 메타 광고'!$Q:$Q, '무신사 메타 광고'!$D:$D, $B208), SUMIFS('무신사 메타 광고'!$Q:$Q,'무신사 메타 광고'!$I:$I,$C$4,'무신사 메타 광고'!D:D,$B208))</f>
        <v>0</v>
      </c>
      <c r="I208" s="30">
        <f>IF($C$4="", SUMIFS('무신사 메타 광고'!$U:$U, '무신사 메타 광고'!$D:$D, $B208), SUMIFS('무신사 메타 광고'!$U:$U,'무신사 메타 광고'!$I:$I,$C$4,'무신사 메타 광고'!D:D,$B208))</f>
        <v>0</v>
      </c>
      <c r="J208" s="11">
        <f t="shared" si="1"/>
        <v>0</v>
      </c>
      <c r="K208" s="11">
        <f t="shared" si="2"/>
        <v>0</v>
      </c>
      <c r="L208" s="12" t="str">
        <f t="shared" si="8"/>
        <v xml:space="preserve"> </v>
      </c>
      <c r="N208" s="10">
        <f>IF($C$4="", SUMIFS('무신사 메타 광고'!$X:$X, '무신사 메타 광고'!$D:$D, $B208),SUMIFS('무신사 메타 광고'!$X:$X,'무신사 메타 광고'!I:I,$C$4,'무신사 메타 광고'!D:D,$B208))</f>
        <v>0</v>
      </c>
      <c r="O208" s="11">
        <f t="shared" si="3"/>
        <v>0</v>
      </c>
      <c r="R208" s="13"/>
      <c r="S208" s="31">
        <f>IF($S$4="", SUMIFS('무신사 메타 광고'!$L:$L, '무신사 메타 광고'!$C:$C, $R208),SUMIFS('무신사 메타 광고'!$L:$L,'무신사 메타 광고'!$I:$I,$S$4,'무신사 메타 광고'!$C:$C,$R208))</f>
        <v>0</v>
      </c>
      <c r="T208" s="31">
        <f>IF($S$4="", SUMIFS('무신사 메타 광고'!$V:$V, '무신사 메타 광고'!$C:$C, $R208),SUMIFS('무신사 메타 광고'!$V:$V,'무신사 메타 광고'!$I:$I,$S$4,'무신사 메타 광고'!$C:$C,$R208))</f>
        <v>0</v>
      </c>
      <c r="U208" s="11">
        <f t="shared" si="4"/>
        <v>0</v>
      </c>
      <c r="V208" s="12" t="str">
        <f t="shared" si="9"/>
        <v xml:space="preserve"> </v>
      </c>
      <c r="W208" s="32">
        <f>IF($S$4="", SUMIFS('무신사 메타 광고'!$K:$K, '무신사 메타 광고'!$C:$C, $R208),SUMIFS('무신사 메타 광고'!$K:$K,'무신사 메타 광고'!$I:$I,$S$4,'무신사 메타 광고'!$C:$C,$R208))</f>
        <v>0</v>
      </c>
      <c r="X208" s="32">
        <f>IF($S$4="", SUMIFS('무신사 메타 광고'!$N:$N, '무신사 메타 광고'!$C:$C, $R208),SUMIFS('무신사 메타 광고'!$N:$N,'무신사 메타 광고'!$I:$I,$S$4,'무신사 메타 광고'!$C:$C,$R208))</f>
        <v>0</v>
      </c>
      <c r="Y208" s="11">
        <f t="shared" si="5"/>
        <v>0</v>
      </c>
      <c r="Z208" s="12" t="str">
        <f t="shared" si="10"/>
        <v xml:space="preserve"> </v>
      </c>
      <c r="AB208" s="10">
        <f>IF($S$4="", SUMIFS('무신사 메타 광고'!$X:$X, '무신사 메타 광고'!$C:$C, $R208),SUMIFS('무신사 메타 광고'!$X:$X,'무신사 메타 광고'!$I:$I,$S$4,'무신사 메타 광고'!$C:$C,$R208))</f>
        <v>0</v>
      </c>
      <c r="AC208" s="11">
        <f t="shared" si="6"/>
        <v>0</v>
      </c>
    </row>
    <row r="209" spans="2:29">
      <c r="B209" s="9"/>
      <c r="C209" s="29">
        <f>IF($C$4="", SUMIFS('무신사 메타 광고'!$L:$L, '무신사 메타 광고'!$D:$D, $B209), SUMIFS('무신사 메타 광고'!$L:$L, '무신사 메타 광고'!$I:$I, $C$4, '무신사 메타 광고'!$D:$D, $B209))</f>
        <v>0</v>
      </c>
      <c r="D209" s="29">
        <f>IF($C$4="", SUMIFS('무신사 메타 광고'!$V:$V,#REF!, $B209), SUMIFS('무신사 메타 광고'!$V:$V,'무신사 메타 광고'!$I:$I,$C$4,'무신사 메타 광고'!$D:$D,$B209))</f>
        <v>0</v>
      </c>
      <c r="E209" s="11">
        <f t="shared" si="0"/>
        <v>0</v>
      </c>
      <c r="F209" s="12" t="str">
        <f t="shared" si="7"/>
        <v xml:space="preserve"> </v>
      </c>
      <c r="G209" s="30">
        <f>IF($C$4="", SUMIFS('무신사 메타 광고'!$K:$K, '무신사 메타 광고'!$D:$D, $B209), SUMIFS('무신사 메타 광고'!$K:$K,'무신사 메타 광고'!$I:$I,$C$4,'무신사 메타 광고'!D:D,$B209))</f>
        <v>0</v>
      </c>
      <c r="H209" s="30">
        <f>IF($C$4="", SUMIFS('무신사 메타 광고'!$Q:$Q, '무신사 메타 광고'!$D:$D, $B209), SUMIFS('무신사 메타 광고'!$Q:$Q,'무신사 메타 광고'!$I:$I,$C$4,'무신사 메타 광고'!D:D,$B209))</f>
        <v>0</v>
      </c>
      <c r="I209" s="30">
        <f>IF($C$4="", SUMIFS('무신사 메타 광고'!$U:$U, '무신사 메타 광고'!$D:$D, $B209), SUMIFS('무신사 메타 광고'!$U:$U,'무신사 메타 광고'!$I:$I,$C$4,'무신사 메타 광고'!D:D,$B209))</f>
        <v>0</v>
      </c>
      <c r="J209" s="11">
        <f t="shared" si="1"/>
        <v>0</v>
      </c>
      <c r="K209" s="11">
        <f t="shared" si="2"/>
        <v>0</v>
      </c>
      <c r="L209" s="12" t="str">
        <f t="shared" si="8"/>
        <v xml:space="preserve"> </v>
      </c>
      <c r="N209" s="10">
        <f>IF($C$4="", SUMIFS('무신사 메타 광고'!$X:$X, '무신사 메타 광고'!$D:$D, $B209),SUMIFS('무신사 메타 광고'!$X:$X,'무신사 메타 광고'!I:I,$C$4,'무신사 메타 광고'!D:D,$B209))</f>
        <v>0</v>
      </c>
      <c r="O209" s="11">
        <f t="shared" si="3"/>
        <v>0</v>
      </c>
      <c r="R209" s="13"/>
      <c r="S209" s="31">
        <f>IF($S$4="", SUMIFS('무신사 메타 광고'!$L:$L, '무신사 메타 광고'!$C:$C, $R209),SUMIFS('무신사 메타 광고'!$L:$L,'무신사 메타 광고'!$I:$I,$S$4,'무신사 메타 광고'!$C:$C,$R209))</f>
        <v>0</v>
      </c>
      <c r="T209" s="31">
        <f>IF($S$4="", SUMIFS('무신사 메타 광고'!$V:$V, '무신사 메타 광고'!$C:$C, $R209),SUMIFS('무신사 메타 광고'!$V:$V,'무신사 메타 광고'!$I:$I,$S$4,'무신사 메타 광고'!$C:$C,$R209))</f>
        <v>0</v>
      </c>
      <c r="U209" s="11">
        <f t="shared" si="4"/>
        <v>0</v>
      </c>
      <c r="V209" s="12" t="str">
        <f t="shared" si="9"/>
        <v xml:space="preserve"> </v>
      </c>
      <c r="W209" s="32">
        <f>IF($S$4="", SUMIFS('무신사 메타 광고'!$K:$K, '무신사 메타 광고'!$C:$C, $R209),SUMIFS('무신사 메타 광고'!$K:$K,'무신사 메타 광고'!$I:$I,$S$4,'무신사 메타 광고'!$C:$C,$R209))</f>
        <v>0</v>
      </c>
      <c r="X209" s="32">
        <f>IF($S$4="", SUMIFS('무신사 메타 광고'!$N:$N, '무신사 메타 광고'!$C:$C, $R209),SUMIFS('무신사 메타 광고'!$N:$N,'무신사 메타 광고'!$I:$I,$S$4,'무신사 메타 광고'!$C:$C,$R209))</f>
        <v>0</v>
      </c>
      <c r="Y209" s="11">
        <f t="shared" si="5"/>
        <v>0</v>
      </c>
      <c r="Z209" s="12" t="str">
        <f t="shared" si="10"/>
        <v xml:space="preserve"> </v>
      </c>
      <c r="AB209" s="10">
        <f>IF($S$4="", SUMIFS('무신사 메타 광고'!$X:$X, '무신사 메타 광고'!$C:$C, $R209),SUMIFS('무신사 메타 광고'!$X:$X,'무신사 메타 광고'!$I:$I,$S$4,'무신사 메타 광고'!$C:$C,$R209))</f>
        <v>0</v>
      </c>
      <c r="AC209" s="11">
        <f t="shared" si="6"/>
        <v>0</v>
      </c>
    </row>
    <row r="210" spans="2:29">
      <c r="B210" s="9"/>
      <c r="C210" s="29">
        <f>IF($C$4="", SUMIFS('무신사 메타 광고'!$L:$L, '무신사 메타 광고'!$D:$D, $B210), SUMIFS('무신사 메타 광고'!$L:$L, '무신사 메타 광고'!$I:$I, $C$4, '무신사 메타 광고'!$D:$D, $B210))</f>
        <v>0</v>
      </c>
      <c r="D210" s="29">
        <f>IF($C$4="", SUMIFS('무신사 메타 광고'!$V:$V,#REF!, $B210), SUMIFS('무신사 메타 광고'!$V:$V,'무신사 메타 광고'!$I:$I,$C$4,'무신사 메타 광고'!$D:$D,$B210))</f>
        <v>0</v>
      </c>
      <c r="E210" s="11">
        <f t="shared" si="0"/>
        <v>0</v>
      </c>
      <c r="F210" s="12" t="str">
        <f t="shared" si="7"/>
        <v xml:space="preserve"> </v>
      </c>
      <c r="G210" s="30">
        <f>IF($C$4="", SUMIFS('무신사 메타 광고'!$K:$K, '무신사 메타 광고'!$D:$D, $B210), SUMIFS('무신사 메타 광고'!$K:$K,'무신사 메타 광고'!$I:$I,$C$4,'무신사 메타 광고'!D:D,$B210))</f>
        <v>0</v>
      </c>
      <c r="H210" s="30">
        <f>IF($C$4="", SUMIFS('무신사 메타 광고'!$Q:$Q, '무신사 메타 광고'!$D:$D, $B210), SUMIFS('무신사 메타 광고'!$Q:$Q,'무신사 메타 광고'!$I:$I,$C$4,'무신사 메타 광고'!D:D,$B210))</f>
        <v>0</v>
      </c>
      <c r="I210" s="30">
        <f>IF($C$4="", SUMIFS('무신사 메타 광고'!$U:$U, '무신사 메타 광고'!$D:$D, $B210), SUMIFS('무신사 메타 광고'!$U:$U,'무신사 메타 광고'!$I:$I,$C$4,'무신사 메타 광고'!D:D,$B210))</f>
        <v>0</v>
      </c>
      <c r="J210" s="11">
        <f t="shared" si="1"/>
        <v>0</v>
      </c>
      <c r="K210" s="11">
        <f t="shared" si="2"/>
        <v>0</v>
      </c>
      <c r="L210" s="12" t="str">
        <f t="shared" si="8"/>
        <v xml:space="preserve"> </v>
      </c>
      <c r="N210" s="10">
        <f>IF($C$4="", SUMIFS('무신사 메타 광고'!$X:$X, '무신사 메타 광고'!$D:$D, $B210),SUMIFS('무신사 메타 광고'!$X:$X,'무신사 메타 광고'!I:I,$C$4,'무신사 메타 광고'!D:D,$B210))</f>
        <v>0</v>
      </c>
      <c r="O210" s="11">
        <f t="shared" si="3"/>
        <v>0</v>
      </c>
      <c r="R210" s="13"/>
      <c r="S210" s="31">
        <f>IF($S$4="", SUMIFS('무신사 메타 광고'!$L:$L, '무신사 메타 광고'!$C:$C, $R210),SUMIFS('무신사 메타 광고'!$L:$L,'무신사 메타 광고'!$I:$I,$S$4,'무신사 메타 광고'!$C:$C,$R210))</f>
        <v>0</v>
      </c>
      <c r="T210" s="31">
        <f>IF($S$4="", SUMIFS('무신사 메타 광고'!$V:$V, '무신사 메타 광고'!$C:$C, $R210),SUMIFS('무신사 메타 광고'!$V:$V,'무신사 메타 광고'!$I:$I,$S$4,'무신사 메타 광고'!$C:$C,$R210))</f>
        <v>0</v>
      </c>
      <c r="U210" s="11">
        <f t="shared" si="4"/>
        <v>0</v>
      </c>
      <c r="V210" s="12" t="str">
        <f t="shared" si="9"/>
        <v xml:space="preserve"> </v>
      </c>
      <c r="W210" s="32">
        <f>IF($S$4="", SUMIFS('무신사 메타 광고'!$K:$K, '무신사 메타 광고'!$C:$C, $R210),SUMIFS('무신사 메타 광고'!$K:$K,'무신사 메타 광고'!$I:$I,$S$4,'무신사 메타 광고'!$C:$C,$R210))</f>
        <v>0</v>
      </c>
      <c r="X210" s="32">
        <f>IF($S$4="", SUMIFS('무신사 메타 광고'!$N:$N, '무신사 메타 광고'!$C:$C, $R210),SUMIFS('무신사 메타 광고'!$N:$N,'무신사 메타 광고'!$I:$I,$S$4,'무신사 메타 광고'!$C:$C,$R210))</f>
        <v>0</v>
      </c>
      <c r="Y210" s="11">
        <f t="shared" si="5"/>
        <v>0</v>
      </c>
      <c r="Z210" s="12" t="str">
        <f t="shared" si="10"/>
        <v xml:space="preserve"> </v>
      </c>
      <c r="AB210" s="10">
        <f>IF($S$4="", SUMIFS('무신사 메타 광고'!$X:$X, '무신사 메타 광고'!$C:$C, $R210),SUMIFS('무신사 메타 광고'!$X:$X,'무신사 메타 광고'!$I:$I,$S$4,'무신사 메타 광고'!$C:$C,$R210))</f>
        <v>0</v>
      </c>
      <c r="AC210" s="11">
        <f t="shared" si="6"/>
        <v>0</v>
      </c>
    </row>
    <row r="211" spans="2:29">
      <c r="B211" s="9"/>
      <c r="C211" s="29">
        <f>IF($C$4="", SUMIFS('무신사 메타 광고'!$L:$L, '무신사 메타 광고'!$D:$D, $B211), SUMIFS('무신사 메타 광고'!$L:$L, '무신사 메타 광고'!$I:$I, $C$4, '무신사 메타 광고'!$D:$D, $B211))</f>
        <v>0</v>
      </c>
      <c r="D211" s="29">
        <f>IF($C$4="", SUMIFS('무신사 메타 광고'!$V:$V,#REF!, $B211), SUMIFS('무신사 메타 광고'!$V:$V,'무신사 메타 광고'!$I:$I,$C$4,'무신사 메타 광고'!$D:$D,$B211))</f>
        <v>0</v>
      </c>
      <c r="E211" s="11">
        <f t="shared" si="0"/>
        <v>0</v>
      </c>
      <c r="F211" s="12" t="str">
        <f t="shared" si="7"/>
        <v xml:space="preserve"> </v>
      </c>
      <c r="G211" s="30">
        <f>IF($C$4="", SUMIFS('무신사 메타 광고'!$K:$K, '무신사 메타 광고'!$D:$D, $B211), SUMIFS('무신사 메타 광고'!$K:$K,'무신사 메타 광고'!$I:$I,$C$4,'무신사 메타 광고'!D:D,$B211))</f>
        <v>0</v>
      </c>
      <c r="H211" s="30">
        <f>IF($C$4="", SUMIFS('무신사 메타 광고'!$Q:$Q, '무신사 메타 광고'!$D:$D, $B211), SUMIFS('무신사 메타 광고'!$Q:$Q,'무신사 메타 광고'!$I:$I,$C$4,'무신사 메타 광고'!D:D,$B211))</f>
        <v>0</v>
      </c>
      <c r="I211" s="30">
        <f>IF($C$4="", SUMIFS('무신사 메타 광고'!$U:$U, '무신사 메타 광고'!$D:$D, $B211), SUMIFS('무신사 메타 광고'!$U:$U,'무신사 메타 광고'!$I:$I,$C$4,'무신사 메타 광고'!D:D,$B211))</f>
        <v>0</v>
      </c>
      <c r="J211" s="11">
        <f t="shared" si="1"/>
        <v>0</v>
      </c>
      <c r="K211" s="11">
        <f t="shared" si="2"/>
        <v>0</v>
      </c>
      <c r="L211" s="12" t="str">
        <f t="shared" si="8"/>
        <v xml:space="preserve"> </v>
      </c>
      <c r="N211" s="10">
        <f>IF($C$4="", SUMIFS('무신사 메타 광고'!$X:$X, '무신사 메타 광고'!$D:$D, $B211),SUMIFS('무신사 메타 광고'!$X:$X,'무신사 메타 광고'!I:I,$C$4,'무신사 메타 광고'!D:D,$B211))</f>
        <v>0</v>
      </c>
      <c r="O211" s="11">
        <f t="shared" si="3"/>
        <v>0</v>
      </c>
      <c r="R211" s="13"/>
      <c r="S211" s="31">
        <f>IF($S$4="", SUMIFS('무신사 메타 광고'!$L:$L, '무신사 메타 광고'!$C:$C, $R211),SUMIFS('무신사 메타 광고'!$L:$L,'무신사 메타 광고'!$I:$I,$S$4,'무신사 메타 광고'!$C:$C,$R211))</f>
        <v>0</v>
      </c>
      <c r="T211" s="31">
        <f>IF($S$4="", SUMIFS('무신사 메타 광고'!$V:$V, '무신사 메타 광고'!$C:$C, $R211),SUMIFS('무신사 메타 광고'!$V:$V,'무신사 메타 광고'!$I:$I,$S$4,'무신사 메타 광고'!$C:$C,$R211))</f>
        <v>0</v>
      </c>
      <c r="U211" s="11">
        <f t="shared" si="4"/>
        <v>0</v>
      </c>
      <c r="V211" s="12" t="str">
        <f t="shared" si="9"/>
        <v xml:space="preserve"> </v>
      </c>
      <c r="W211" s="32">
        <f>IF($S$4="", SUMIFS('무신사 메타 광고'!$K:$K, '무신사 메타 광고'!$C:$C, $R211),SUMIFS('무신사 메타 광고'!$K:$K,'무신사 메타 광고'!$I:$I,$S$4,'무신사 메타 광고'!$C:$C,$R211))</f>
        <v>0</v>
      </c>
      <c r="X211" s="32">
        <f>IF($S$4="", SUMIFS('무신사 메타 광고'!$N:$N, '무신사 메타 광고'!$C:$C, $R211),SUMIFS('무신사 메타 광고'!$N:$N,'무신사 메타 광고'!$I:$I,$S$4,'무신사 메타 광고'!$C:$C,$R211))</f>
        <v>0</v>
      </c>
      <c r="Y211" s="11">
        <f t="shared" si="5"/>
        <v>0</v>
      </c>
      <c r="Z211" s="12" t="str">
        <f t="shared" si="10"/>
        <v xml:space="preserve"> </v>
      </c>
      <c r="AB211" s="10">
        <f>IF($S$4="", SUMIFS('무신사 메타 광고'!$X:$X, '무신사 메타 광고'!$C:$C, $R211),SUMIFS('무신사 메타 광고'!$X:$X,'무신사 메타 광고'!$I:$I,$S$4,'무신사 메타 광고'!$C:$C,$R211))</f>
        <v>0</v>
      </c>
      <c r="AC211" s="11">
        <f t="shared" si="6"/>
        <v>0</v>
      </c>
    </row>
    <row r="212" spans="2:29">
      <c r="B212" s="9"/>
      <c r="C212" s="29">
        <f>IF($C$4="", SUMIFS('무신사 메타 광고'!$L:$L, '무신사 메타 광고'!$D:$D, $B212), SUMIFS('무신사 메타 광고'!$L:$L, '무신사 메타 광고'!$I:$I, $C$4, '무신사 메타 광고'!$D:$D, $B212))</f>
        <v>0</v>
      </c>
      <c r="D212" s="29">
        <f>IF($C$4="", SUMIFS('무신사 메타 광고'!$V:$V,#REF!, $B212), SUMIFS('무신사 메타 광고'!$V:$V,'무신사 메타 광고'!$I:$I,$C$4,'무신사 메타 광고'!$D:$D,$B212))</f>
        <v>0</v>
      </c>
      <c r="E212" s="11">
        <f t="shared" si="0"/>
        <v>0</v>
      </c>
      <c r="F212" s="12" t="str">
        <f t="shared" si="7"/>
        <v xml:space="preserve"> </v>
      </c>
      <c r="G212" s="30">
        <f>IF($C$4="", SUMIFS('무신사 메타 광고'!$K:$K, '무신사 메타 광고'!$D:$D, $B212), SUMIFS('무신사 메타 광고'!$K:$K,'무신사 메타 광고'!$I:$I,$C$4,'무신사 메타 광고'!D:D,$B212))</f>
        <v>0</v>
      </c>
      <c r="H212" s="30">
        <f>IF($C$4="", SUMIFS('무신사 메타 광고'!$Q:$Q, '무신사 메타 광고'!$D:$D, $B212), SUMIFS('무신사 메타 광고'!$Q:$Q,'무신사 메타 광고'!$I:$I,$C$4,'무신사 메타 광고'!D:D,$B212))</f>
        <v>0</v>
      </c>
      <c r="I212" s="30">
        <f>IF($C$4="", SUMIFS('무신사 메타 광고'!$U:$U, '무신사 메타 광고'!$D:$D, $B212), SUMIFS('무신사 메타 광고'!$U:$U,'무신사 메타 광고'!$I:$I,$C$4,'무신사 메타 광고'!D:D,$B212))</f>
        <v>0</v>
      </c>
      <c r="J212" s="11">
        <f t="shared" si="1"/>
        <v>0</v>
      </c>
      <c r="K212" s="11">
        <f t="shared" si="2"/>
        <v>0</v>
      </c>
      <c r="L212" s="12" t="str">
        <f t="shared" si="8"/>
        <v xml:space="preserve"> </v>
      </c>
      <c r="N212" s="10">
        <f>IF($C$4="", SUMIFS('무신사 메타 광고'!$X:$X, '무신사 메타 광고'!$D:$D, $B212),SUMIFS('무신사 메타 광고'!$X:$X,'무신사 메타 광고'!I:I,$C$4,'무신사 메타 광고'!D:D,$B212))</f>
        <v>0</v>
      </c>
      <c r="O212" s="11">
        <f t="shared" si="3"/>
        <v>0</v>
      </c>
      <c r="R212" s="13"/>
      <c r="S212" s="31">
        <f>IF($S$4="", SUMIFS('무신사 메타 광고'!$L:$L, '무신사 메타 광고'!$C:$C, $R212),SUMIFS('무신사 메타 광고'!$L:$L,'무신사 메타 광고'!$I:$I,$S$4,'무신사 메타 광고'!$C:$C,$R212))</f>
        <v>0</v>
      </c>
      <c r="T212" s="31">
        <f>IF($S$4="", SUMIFS('무신사 메타 광고'!$V:$V, '무신사 메타 광고'!$C:$C, $R212),SUMIFS('무신사 메타 광고'!$V:$V,'무신사 메타 광고'!$I:$I,$S$4,'무신사 메타 광고'!$C:$C,$R212))</f>
        <v>0</v>
      </c>
      <c r="U212" s="11">
        <f t="shared" si="4"/>
        <v>0</v>
      </c>
      <c r="V212" s="12" t="str">
        <f t="shared" si="9"/>
        <v xml:space="preserve"> </v>
      </c>
      <c r="W212" s="32">
        <f>IF($S$4="", SUMIFS('무신사 메타 광고'!$K:$K, '무신사 메타 광고'!$C:$C, $R212),SUMIFS('무신사 메타 광고'!$K:$K,'무신사 메타 광고'!$I:$I,$S$4,'무신사 메타 광고'!$C:$C,$R212))</f>
        <v>0</v>
      </c>
      <c r="X212" s="32">
        <f>IF($S$4="", SUMIFS('무신사 메타 광고'!$N:$N, '무신사 메타 광고'!$C:$C, $R212),SUMIFS('무신사 메타 광고'!$N:$N,'무신사 메타 광고'!$I:$I,$S$4,'무신사 메타 광고'!$C:$C,$R212))</f>
        <v>0</v>
      </c>
      <c r="Y212" s="11">
        <f t="shared" si="5"/>
        <v>0</v>
      </c>
      <c r="Z212" s="12" t="str">
        <f t="shared" si="10"/>
        <v xml:space="preserve"> </v>
      </c>
      <c r="AB212" s="10">
        <f>IF($S$4="", SUMIFS('무신사 메타 광고'!$X:$X, '무신사 메타 광고'!$C:$C, $R212),SUMIFS('무신사 메타 광고'!$X:$X,'무신사 메타 광고'!$I:$I,$S$4,'무신사 메타 광고'!$C:$C,$R212))</f>
        <v>0</v>
      </c>
      <c r="AC212" s="11">
        <f t="shared" si="6"/>
        <v>0</v>
      </c>
    </row>
    <row r="213" spans="2:29">
      <c r="B213" s="9"/>
      <c r="C213" s="29">
        <f>IF($C$4="", SUMIFS('무신사 메타 광고'!$L:$L, '무신사 메타 광고'!$D:$D, $B213), SUMIFS('무신사 메타 광고'!$L:$L, '무신사 메타 광고'!$I:$I, $C$4, '무신사 메타 광고'!$D:$D, $B213))</f>
        <v>0</v>
      </c>
      <c r="D213" s="29">
        <f>IF($C$4="", SUMIFS('무신사 메타 광고'!$V:$V,#REF!, $B213), SUMIFS('무신사 메타 광고'!$V:$V,'무신사 메타 광고'!$I:$I,$C$4,'무신사 메타 광고'!$D:$D,$B213))</f>
        <v>0</v>
      </c>
      <c r="E213" s="11">
        <f t="shared" si="0"/>
        <v>0</v>
      </c>
      <c r="F213" s="12" t="str">
        <f t="shared" si="7"/>
        <v xml:space="preserve"> </v>
      </c>
      <c r="G213" s="30">
        <f>IF($C$4="", SUMIFS('무신사 메타 광고'!$K:$K, '무신사 메타 광고'!$D:$D, $B213), SUMIFS('무신사 메타 광고'!$K:$K,'무신사 메타 광고'!$I:$I,$C$4,'무신사 메타 광고'!D:D,$B213))</f>
        <v>0</v>
      </c>
      <c r="H213" s="30">
        <f>IF($C$4="", SUMIFS('무신사 메타 광고'!$Q:$Q, '무신사 메타 광고'!$D:$D, $B213), SUMIFS('무신사 메타 광고'!$Q:$Q,'무신사 메타 광고'!$I:$I,$C$4,'무신사 메타 광고'!D:D,$B213))</f>
        <v>0</v>
      </c>
      <c r="I213" s="30">
        <f>IF($C$4="", SUMIFS('무신사 메타 광고'!$U:$U, '무신사 메타 광고'!$D:$D, $B213), SUMIFS('무신사 메타 광고'!$U:$U,'무신사 메타 광고'!$I:$I,$C$4,'무신사 메타 광고'!D:D,$B213))</f>
        <v>0</v>
      </c>
      <c r="J213" s="11">
        <f t="shared" si="1"/>
        <v>0</v>
      </c>
      <c r="K213" s="11">
        <f t="shared" si="2"/>
        <v>0</v>
      </c>
      <c r="L213" s="12" t="str">
        <f t="shared" si="8"/>
        <v xml:space="preserve"> </v>
      </c>
      <c r="N213" s="10">
        <f>IF($C$4="", SUMIFS('무신사 메타 광고'!$X:$X, '무신사 메타 광고'!$D:$D, $B213),SUMIFS('무신사 메타 광고'!$X:$X,'무신사 메타 광고'!I:I,$C$4,'무신사 메타 광고'!D:D,$B213))</f>
        <v>0</v>
      </c>
      <c r="O213" s="11">
        <f t="shared" si="3"/>
        <v>0</v>
      </c>
      <c r="R213" s="13"/>
      <c r="S213" s="31">
        <f>IF($S$4="", SUMIFS('무신사 메타 광고'!$L:$L, '무신사 메타 광고'!$C:$C, $R213),SUMIFS('무신사 메타 광고'!$L:$L,'무신사 메타 광고'!$I:$I,$S$4,'무신사 메타 광고'!$C:$C,$R213))</f>
        <v>0</v>
      </c>
      <c r="T213" s="31">
        <f>IF($S$4="", SUMIFS('무신사 메타 광고'!$V:$V, '무신사 메타 광고'!$C:$C, $R213),SUMIFS('무신사 메타 광고'!$V:$V,'무신사 메타 광고'!$I:$I,$S$4,'무신사 메타 광고'!$C:$C,$R213))</f>
        <v>0</v>
      </c>
      <c r="U213" s="11">
        <f t="shared" si="4"/>
        <v>0</v>
      </c>
      <c r="V213" s="12" t="str">
        <f t="shared" si="9"/>
        <v xml:space="preserve"> </v>
      </c>
      <c r="W213" s="32">
        <f>IF($S$4="", SUMIFS('무신사 메타 광고'!$K:$K, '무신사 메타 광고'!$C:$C, $R213),SUMIFS('무신사 메타 광고'!$K:$K,'무신사 메타 광고'!$I:$I,$S$4,'무신사 메타 광고'!$C:$C,$R213))</f>
        <v>0</v>
      </c>
      <c r="X213" s="32">
        <f>IF($S$4="", SUMIFS('무신사 메타 광고'!$N:$N, '무신사 메타 광고'!$C:$C, $R213),SUMIFS('무신사 메타 광고'!$N:$N,'무신사 메타 광고'!$I:$I,$S$4,'무신사 메타 광고'!$C:$C,$R213))</f>
        <v>0</v>
      </c>
      <c r="Y213" s="11">
        <f t="shared" si="5"/>
        <v>0</v>
      </c>
      <c r="Z213" s="12" t="str">
        <f t="shared" si="10"/>
        <v xml:space="preserve"> </v>
      </c>
      <c r="AB213" s="10">
        <f>IF($S$4="", SUMIFS('무신사 메타 광고'!$X:$X, '무신사 메타 광고'!$C:$C, $R213),SUMIFS('무신사 메타 광고'!$X:$X,'무신사 메타 광고'!$I:$I,$S$4,'무신사 메타 광고'!$C:$C,$R213))</f>
        <v>0</v>
      </c>
      <c r="AC213" s="11">
        <f t="shared" si="6"/>
        <v>0</v>
      </c>
    </row>
    <row r="214" spans="2:29">
      <c r="B214" s="9"/>
      <c r="C214" s="29">
        <f>IF($C$4="", SUMIFS('무신사 메타 광고'!$L:$L, '무신사 메타 광고'!$D:$D, $B214), SUMIFS('무신사 메타 광고'!$L:$L, '무신사 메타 광고'!$I:$I, $C$4, '무신사 메타 광고'!$D:$D, $B214))</f>
        <v>0</v>
      </c>
      <c r="D214" s="29">
        <f>IF($C$4="", SUMIFS('무신사 메타 광고'!$V:$V,#REF!, $B214), SUMIFS('무신사 메타 광고'!$V:$V,'무신사 메타 광고'!$I:$I,$C$4,'무신사 메타 광고'!$D:$D,$B214))</f>
        <v>0</v>
      </c>
      <c r="E214" s="11">
        <f t="shared" si="0"/>
        <v>0</v>
      </c>
      <c r="F214" s="12" t="str">
        <f t="shared" si="7"/>
        <v xml:space="preserve"> </v>
      </c>
      <c r="G214" s="30">
        <f>IF($C$4="", SUMIFS('무신사 메타 광고'!$K:$K, '무신사 메타 광고'!$D:$D, $B214), SUMIFS('무신사 메타 광고'!$K:$K,'무신사 메타 광고'!$I:$I,$C$4,'무신사 메타 광고'!D:D,$B214))</f>
        <v>0</v>
      </c>
      <c r="H214" s="30">
        <f>IF($C$4="", SUMIFS('무신사 메타 광고'!$Q:$Q, '무신사 메타 광고'!$D:$D, $B214), SUMIFS('무신사 메타 광고'!$Q:$Q,'무신사 메타 광고'!$I:$I,$C$4,'무신사 메타 광고'!D:D,$B214))</f>
        <v>0</v>
      </c>
      <c r="I214" s="30">
        <f>IF($C$4="", SUMIFS('무신사 메타 광고'!$U:$U, '무신사 메타 광고'!$D:$D, $B214), SUMIFS('무신사 메타 광고'!$U:$U,'무신사 메타 광고'!$I:$I,$C$4,'무신사 메타 광고'!D:D,$B214))</f>
        <v>0</v>
      </c>
      <c r="J214" s="11">
        <f t="shared" si="1"/>
        <v>0</v>
      </c>
      <c r="K214" s="11">
        <f t="shared" si="2"/>
        <v>0</v>
      </c>
      <c r="L214" s="12" t="str">
        <f t="shared" si="8"/>
        <v xml:space="preserve"> </v>
      </c>
      <c r="N214" s="10">
        <f>IF($C$4="", SUMIFS('무신사 메타 광고'!$X:$X, '무신사 메타 광고'!$D:$D, $B214),SUMIFS('무신사 메타 광고'!$X:$X,'무신사 메타 광고'!I:I,$C$4,'무신사 메타 광고'!D:D,$B214))</f>
        <v>0</v>
      </c>
      <c r="O214" s="11">
        <f t="shared" si="3"/>
        <v>0</v>
      </c>
      <c r="R214" s="13"/>
      <c r="S214" s="31">
        <f>IF($S$4="", SUMIFS('무신사 메타 광고'!$L:$L, '무신사 메타 광고'!$C:$C, $R214),SUMIFS('무신사 메타 광고'!$L:$L,'무신사 메타 광고'!$I:$I,$S$4,'무신사 메타 광고'!$C:$C,$R214))</f>
        <v>0</v>
      </c>
      <c r="T214" s="31">
        <f>IF($S$4="", SUMIFS('무신사 메타 광고'!$V:$V, '무신사 메타 광고'!$C:$C, $R214),SUMIFS('무신사 메타 광고'!$V:$V,'무신사 메타 광고'!$I:$I,$S$4,'무신사 메타 광고'!$C:$C,$R214))</f>
        <v>0</v>
      </c>
      <c r="U214" s="11">
        <f t="shared" si="4"/>
        <v>0</v>
      </c>
      <c r="V214" s="12" t="str">
        <f t="shared" si="9"/>
        <v xml:space="preserve"> </v>
      </c>
      <c r="W214" s="32">
        <f>IF($S$4="", SUMIFS('무신사 메타 광고'!$K:$K, '무신사 메타 광고'!$C:$C, $R214),SUMIFS('무신사 메타 광고'!$K:$K,'무신사 메타 광고'!$I:$I,$S$4,'무신사 메타 광고'!$C:$C,$R214))</f>
        <v>0</v>
      </c>
      <c r="X214" s="32">
        <f>IF($S$4="", SUMIFS('무신사 메타 광고'!$N:$N, '무신사 메타 광고'!$C:$C, $R214),SUMIFS('무신사 메타 광고'!$N:$N,'무신사 메타 광고'!$I:$I,$S$4,'무신사 메타 광고'!$C:$C,$R214))</f>
        <v>0</v>
      </c>
      <c r="Y214" s="11">
        <f t="shared" si="5"/>
        <v>0</v>
      </c>
      <c r="Z214" s="12" t="str">
        <f t="shared" si="10"/>
        <v xml:space="preserve"> </v>
      </c>
      <c r="AB214" s="10">
        <f>IF($S$4="", SUMIFS('무신사 메타 광고'!$X:$X, '무신사 메타 광고'!$C:$C, $R214),SUMIFS('무신사 메타 광고'!$X:$X,'무신사 메타 광고'!$I:$I,$S$4,'무신사 메타 광고'!$C:$C,$R214))</f>
        <v>0</v>
      </c>
      <c r="AC214" s="11">
        <f t="shared" si="6"/>
        <v>0</v>
      </c>
    </row>
    <row r="215" spans="2:29">
      <c r="B215" s="9"/>
      <c r="C215" s="29">
        <f>IF($C$4="", SUMIFS('무신사 메타 광고'!$L:$L, '무신사 메타 광고'!$D:$D, $B215), SUMIFS('무신사 메타 광고'!$L:$L, '무신사 메타 광고'!$I:$I, $C$4, '무신사 메타 광고'!$D:$D, $B215))</f>
        <v>0</v>
      </c>
      <c r="D215" s="29">
        <f>IF($C$4="", SUMIFS('무신사 메타 광고'!$V:$V,#REF!, $B215), SUMIFS('무신사 메타 광고'!$V:$V,'무신사 메타 광고'!$I:$I,$C$4,'무신사 메타 광고'!$D:$D,$B215))</f>
        <v>0</v>
      </c>
      <c r="E215" s="11">
        <f t="shared" si="0"/>
        <v>0</v>
      </c>
      <c r="F215" s="12" t="str">
        <f t="shared" si="7"/>
        <v xml:space="preserve"> </v>
      </c>
      <c r="G215" s="30">
        <f>IF($C$4="", SUMIFS('무신사 메타 광고'!$K:$K, '무신사 메타 광고'!$D:$D, $B215), SUMIFS('무신사 메타 광고'!$K:$K,'무신사 메타 광고'!$I:$I,$C$4,'무신사 메타 광고'!D:D,$B215))</f>
        <v>0</v>
      </c>
      <c r="H215" s="30">
        <f>IF($C$4="", SUMIFS('무신사 메타 광고'!$Q:$Q, '무신사 메타 광고'!$D:$D, $B215), SUMIFS('무신사 메타 광고'!$Q:$Q,'무신사 메타 광고'!$I:$I,$C$4,'무신사 메타 광고'!D:D,$B215))</f>
        <v>0</v>
      </c>
      <c r="I215" s="30">
        <f>IF($C$4="", SUMIFS('무신사 메타 광고'!$U:$U, '무신사 메타 광고'!$D:$D, $B215), SUMIFS('무신사 메타 광고'!$U:$U,'무신사 메타 광고'!$I:$I,$C$4,'무신사 메타 광고'!D:D,$B215))</f>
        <v>0</v>
      </c>
      <c r="J215" s="11">
        <f t="shared" si="1"/>
        <v>0</v>
      </c>
      <c r="K215" s="11">
        <f t="shared" si="2"/>
        <v>0</v>
      </c>
      <c r="L215" s="12" t="str">
        <f t="shared" si="8"/>
        <v xml:space="preserve"> </v>
      </c>
      <c r="N215" s="10">
        <f>IF($C$4="", SUMIFS('무신사 메타 광고'!$X:$X, '무신사 메타 광고'!$D:$D, $B215),SUMIFS('무신사 메타 광고'!$X:$X,'무신사 메타 광고'!I:I,$C$4,'무신사 메타 광고'!D:D,$B215))</f>
        <v>0</v>
      </c>
      <c r="O215" s="11">
        <f t="shared" si="3"/>
        <v>0</v>
      </c>
      <c r="R215" s="13"/>
      <c r="S215" s="31">
        <f>IF($S$4="", SUMIFS('무신사 메타 광고'!$L:$L, '무신사 메타 광고'!$C:$C, $R215),SUMIFS('무신사 메타 광고'!$L:$L,'무신사 메타 광고'!$I:$I,$S$4,'무신사 메타 광고'!$C:$C,$R215))</f>
        <v>0</v>
      </c>
      <c r="T215" s="31">
        <f>IF($S$4="", SUMIFS('무신사 메타 광고'!$V:$V, '무신사 메타 광고'!$C:$C, $R215),SUMIFS('무신사 메타 광고'!$V:$V,'무신사 메타 광고'!$I:$I,$S$4,'무신사 메타 광고'!$C:$C,$R215))</f>
        <v>0</v>
      </c>
      <c r="U215" s="11">
        <f t="shared" si="4"/>
        <v>0</v>
      </c>
      <c r="V215" s="12" t="str">
        <f t="shared" si="9"/>
        <v xml:space="preserve"> </v>
      </c>
      <c r="W215" s="32">
        <f>IF($S$4="", SUMIFS('무신사 메타 광고'!$K:$K, '무신사 메타 광고'!$C:$C, $R215),SUMIFS('무신사 메타 광고'!$K:$K,'무신사 메타 광고'!$I:$I,$S$4,'무신사 메타 광고'!$C:$C,$R215))</f>
        <v>0</v>
      </c>
      <c r="X215" s="32">
        <f>IF($S$4="", SUMIFS('무신사 메타 광고'!$N:$N, '무신사 메타 광고'!$C:$C, $R215),SUMIFS('무신사 메타 광고'!$N:$N,'무신사 메타 광고'!$I:$I,$S$4,'무신사 메타 광고'!$C:$C,$R215))</f>
        <v>0</v>
      </c>
      <c r="Y215" s="11">
        <f t="shared" si="5"/>
        <v>0</v>
      </c>
      <c r="Z215" s="12" t="str">
        <f t="shared" si="10"/>
        <v xml:space="preserve"> </v>
      </c>
      <c r="AB215" s="10">
        <f>IF($S$4="", SUMIFS('무신사 메타 광고'!$X:$X, '무신사 메타 광고'!$C:$C, $R215),SUMIFS('무신사 메타 광고'!$X:$X,'무신사 메타 광고'!$I:$I,$S$4,'무신사 메타 광고'!$C:$C,$R215))</f>
        <v>0</v>
      </c>
      <c r="AC215" s="11">
        <f t="shared" si="6"/>
        <v>0</v>
      </c>
    </row>
    <row r="216" spans="2:29">
      <c r="B216" s="9"/>
      <c r="C216" s="29">
        <f>IF($C$4="", SUMIFS('무신사 메타 광고'!$L:$L, '무신사 메타 광고'!$D:$D, $B216), SUMIFS('무신사 메타 광고'!$L:$L, '무신사 메타 광고'!$I:$I, $C$4, '무신사 메타 광고'!$D:$D, $B216))</f>
        <v>0</v>
      </c>
      <c r="D216" s="29">
        <f>IF($C$4="", SUMIFS('무신사 메타 광고'!$V:$V,#REF!, $B216), SUMIFS('무신사 메타 광고'!$V:$V,'무신사 메타 광고'!$I:$I,$C$4,'무신사 메타 광고'!$D:$D,$B216))</f>
        <v>0</v>
      </c>
      <c r="E216" s="11">
        <f t="shared" si="0"/>
        <v>0</v>
      </c>
      <c r="F216" s="12" t="str">
        <f t="shared" si="7"/>
        <v xml:space="preserve"> </v>
      </c>
      <c r="G216" s="30">
        <f>IF($C$4="", SUMIFS('무신사 메타 광고'!$K:$K, '무신사 메타 광고'!$D:$D, $B216), SUMIFS('무신사 메타 광고'!$K:$K,'무신사 메타 광고'!$I:$I,$C$4,'무신사 메타 광고'!D:D,$B216))</f>
        <v>0</v>
      </c>
      <c r="H216" s="30">
        <f>IF($C$4="", SUMIFS('무신사 메타 광고'!$Q:$Q, '무신사 메타 광고'!$D:$D, $B216), SUMIFS('무신사 메타 광고'!$Q:$Q,'무신사 메타 광고'!$I:$I,$C$4,'무신사 메타 광고'!D:D,$B216))</f>
        <v>0</v>
      </c>
      <c r="I216" s="30">
        <f>IF($C$4="", SUMIFS('무신사 메타 광고'!$U:$U, '무신사 메타 광고'!$D:$D, $B216), SUMIFS('무신사 메타 광고'!$U:$U,'무신사 메타 광고'!$I:$I,$C$4,'무신사 메타 광고'!D:D,$B216))</f>
        <v>0</v>
      </c>
      <c r="J216" s="11">
        <f t="shared" si="1"/>
        <v>0</v>
      </c>
      <c r="K216" s="11">
        <f t="shared" si="2"/>
        <v>0</v>
      </c>
      <c r="L216" s="12" t="str">
        <f t="shared" si="8"/>
        <v xml:space="preserve"> </v>
      </c>
      <c r="N216" s="10">
        <f>IF($C$4="", SUMIFS('무신사 메타 광고'!$X:$X, '무신사 메타 광고'!$D:$D, $B216),SUMIFS('무신사 메타 광고'!$X:$X,'무신사 메타 광고'!I:I,$C$4,'무신사 메타 광고'!D:D,$B216))</f>
        <v>0</v>
      </c>
      <c r="O216" s="11">
        <f t="shared" si="3"/>
        <v>0</v>
      </c>
      <c r="R216" s="13"/>
      <c r="S216" s="31">
        <f>IF($S$4="", SUMIFS('무신사 메타 광고'!$L:$L, '무신사 메타 광고'!$C:$C, $R216),SUMIFS('무신사 메타 광고'!$L:$L,'무신사 메타 광고'!$I:$I,$S$4,'무신사 메타 광고'!$C:$C,$R216))</f>
        <v>0</v>
      </c>
      <c r="T216" s="31">
        <f>IF($S$4="", SUMIFS('무신사 메타 광고'!$V:$V, '무신사 메타 광고'!$C:$C, $R216),SUMIFS('무신사 메타 광고'!$V:$V,'무신사 메타 광고'!$I:$I,$S$4,'무신사 메타 광고'!$C:$C,$R216))</f>
        <v>0</v>
      </c>
      <c r="U216" s="11">
        <f t="shared" si="4"/>
        <v>0</v>
      </c>
      <c r="V216" s="12" t="str">
        <f t="shared" si="9"/>
        <v xml:space="preserve"> </v>
      </c>
      <c r="W216" s="32">
        <f>IF($S$4="", SUMIFS('무신사 메타 광고'!$K:$K, '무신사 메타 광고'!$C:$C, $R216),SUMIFS('무신사 메타 광고'!$K:$K,'무신사 메타 광고'!$I:$I,$S$4,'무신사 메타 광고'!$C:$C,$R216))</f>
        <v>0</v>
      </c>
      <c r="X216" s="32">
        <f>IF($S$4="", SUMIFS('무신사 메타 광고'!$N:$N, '무신사 메타 광고'!$C:$C, $R216),SUMIFS('무신사 메타 광고'!$N:$N,'무신사 메타 광고'!$I:$I,$S$4,'무신사 메타 광고'!$C:$C,$R216))</f>
        <v>0</v>
      </c>
      <c r="Y216" s="11">
        <f t="shared" si="5"/>
        <v>0</v>
      </c>
      <c r="Z216" s="12" t="str">
        <f t="shared" si="10"/>
        <v xml:space="preserve"> </v>
      </c>
      <c r="AB216" s="10">
        <f>IF($S$4="", SUMIFS('무신사 메타 광고'!$X:$X, '무신사 메타 광고'!$C:$C, $R216),SUMIFS('무신사 메타 광고'!$X:$X,'무신사 메타 광고'!$I:$I,$S$4,'무신사 메타 광고'!$C:$C,$R216))</f>
        <v>0</v>
      </c>
      <c r="AC216" s="11">
        <f t="shared" si="6"/>
        <v>0</v>
      </c>
    </row>
    <row r="217" spans="2:29">
      <c r="B217" s="9"/>
      <c r="C217" s="29">
        <f>IF($C$4="", SUMIFS('무신사 메타 광고'!$L:$L, '무신사 메타 광고'!$D:$D, $B217), SUMIFS('무신사 메타 광고'!$L:$L, '무신사 메타 광고'!$I:$I, $C$4, '무신사 메타 광고'!$D:$D, $B217))</f>
        <v>0</v>
      </c>
      <c r="D217" s="29">
        <f>IF($C$4="", SUMIFS('무신사 메타 광고'!$V:$V,#REF!, $B217), SUMIFS('무신사 메타 광고'!$V:$V,'무신사 메타 광고'!$I:$I,$C$4,'무신사 메타 광고'!$D:$D,$B217))</f>
        <v>0</v>
      </c>
      <c r="E217" s="11">
        <f t="shared" si="0"/>
        <v>0</v>
      </c>
      <c r="F217" s="12" t="str">
        <f t="shared" si="7"/>
        <v xml:space="preserve"> </v>
      </c>
      <c r="G217" s="30">
        <f>IF($C$4="", SUMIFS('무신사 메타 광고'!$K:$K, '무신사 메타 광고'!$D:$D, $B217), SUMIFS('무신사 메타 광고'!$K:$K,'무신사 메타 광고'!$I:$I,$C$4,'무신사 메타 광고'!D:D,$B217))</f>
        <v>0</v>
      </c>
      <c r="H217" s="30">
        <f>IF($C$4="", SUMIFS('무신사 메타 광고'!$Q:$Q, '무신사 메타 광고'!$D:$D, $B217), SUMIFS('무신사 메타 광고'!$Q:$Q,'무신사 메타 광고'!$I:$I,$C$4,'무신사 메타 광고'!D:D,$B217))</f>
        <v>0</v>
      </c>
      <c r="I217" s="30">
        <f>IF($C$4="", SUMIFS('무신사 메타 광고'!$U:$U, '무신사 메타 광고'!$D:$D, $B217), SUMIFS('무신사 메타 광고'!$U:$U,'무신사 메타 광고'!$I:$I,$C$4,'무신사 메타 광고'!D:D,$B217))</f>
        <v>0</v>
      </c>
      <c r="J217" s="11">
        <f t="shared" si="1"/>
        <v>0</v>
      </c>
      <c r="K217" s="11">
        <f t="shared" si="2"/>
        <v>0</v>
      </c>
      <c r="L217" s="12" t="str">
        <f t="shared" si="8"/>
        <v xml:space="preserve"> </v>
      </c>
      <c r="N217" s="10">
        <f>IF($C$4="", SUMIFS('무신사 메타 광고'!$X:$X, '무신사 메타 광고'!$D:$D, $B217),SUMIFS('무신사 메타 광고'!$X:$X,'무신사 메타 광고'!I:I,$C$4,'무신사 메타 광고'!D:D,$B217))</f>
        <v>0</v>
      </c>
      <c r="O217" s="11">
        <f t="shared" si="3"/>
        <v>0</v>
      </c>
      <c r="R217" s="13"/>
      <c r="S217" s="31">
        <f>IF($S$4="", SUMIFS('무신사 메타 광고'!$L:$L, '무신사 메타 광고'!$C:$C, $R217),SUMIFS('무신사 메타 광고'!$L:$L,'무신사 메타 광고'!$I:$I,$S$4,'무신사 메타 광고'!$C:$C,$R217))</f>
        <v>0</v>
      </c>
      <c r="T217" s="31">
        <f>IF($S$4="", SUMIFS('무신사 메타 광고'!$V:$V, '무신사 메타 광고'!$C:$C, $R217),SUMIFS('무신사 메타 광고'!$V:$V,'무신사 메타 광고'!$I:$I,$S$4,'무신사 메타 광고'!$C:$C,$R217))</f>
        <v>0</v>
      </c>
      <c r="U217" s="11">
        <f t="shared" si="4"/>
        <v>0</v>
      </c>
      <c r="V217" s="12" t="str">
        <f t="shared" si="9"/>
        <v xml:space="preserve"> </v>
      </c>
      <c r="W217" s="32">
        <f>IF($S$4="", SUMIFS('무신사 메타 광고'!$K:$K, '무신사 메타 광고'!$C:$C, $R217),SUMIFS('무신사 메타 광고'!$K:$K,'무신사 메타 광고'!$I:$I,$S$4,'무신사 메타 광고'!$C:$C,$R217))</f>
        <v>0</v>
      </c>
      <c r="X217" s="32">
        <f>IF($S$4="", SUMIFS('무신사 메타 광고'!$N:$N, '무신사 메타 광고'!$C:$C, $R217),SUMIFS('무신사 메타 광고'!$N:$N,'무신사 메타 광고'!$I:$I,$S$4,'무신사 메타 광고'!$C:$C,$R217))</f>
        <v>0</v>
      </c>
      <c r="Y217" s="11">
        <f t="shared" si="5"/>
        <v>0</v>
      </c>
      <c r="Z217" s="12" t="str">
        <f t="shared" si="10"/>
        <v xml:space="preserve"> </v>
      </c>
      <c r="AB217" s="10">
        <f>IF($S$4="", SUMIFS('무신사 메타 광고'!$X:$X, '무신사 메타 광고'!$C:$C, $R217),SUMIFS('무신사 메타 광고'!$X:$X,'무신사 메타 광고'!$I:$I,$S$4,'무신사 메타 광고'!$C:$C,$R217))</f>
        <v>0</v>
      </c>
      <c r="AC217" s="11">
        <f t="shared" si="6"/>
        <v>0</v>
      </c>
    </row>
    <row r="218" spans="2:29">
      <c r="B218" s="9"/>
      <c r="C218" s="29">
        <f>IF($C$4="", SUMIFS('무신사 메타 광고'!$L:$L, '무신사 메타 광고'!$D:$D, $B218), SUMIFS('무신사 메타 광고'!$L:$L, '무신사 메타 광고'!$I:$I, $C$4, '무신사 메타 광고'!$D:$D, $B218))</f>
        <v>0</v>
      </c>
      <c r="D218" s="29">
        <f>IF($C$4="", SUMIFS('무신사 메타 광고'!$V:$V,#REF!, $B218), SUMIFS('무신사 메타 광고'!$V:$V,'무신사 메타 광고'!$I:$I,$C$4,'무신사 메타 광고'!$D:$D,$B218))</f>
        <v>0</v>
      </c>
      <c r="E218" s="11">
        <f t="shared" si="0"/>
        <v>0</v>
      </c>
      <c r="F218" s="12" t="str">
        <f t="shared" si="7"/>
        <v xml:space="preserve"> </v>
      </c>
      <c r="G218" s="30">
        <f>IF($C$4="", SUMIFS('무신사 메타 광고'!$K:$K, '무신사 메타 광고'!$D:$D, $B218), SUMIFS('무신사 메타 광고'!$K:$K,'무신사 메타 광고'!$I:$I,$C$4,'무신사 메타 광고'!D:D,$B218))</f>
        <v>0</v>
      </c>
      <c r="H218" s="30">
        <f>IF($C$4="", SUMIFS('무신사 메타 광고'!$Q:$Q, '무신사 메타 광고'!$D:$D, $B218), SUMIFS('무신사 메타 광고'!$Q:$Q,'무신사 메타 광고'!$I:$I,$C$4,'무신사 메타 광고'!D:D,$B218))</f>
        <v>0</v>
      </c>
      <c r="I218" s="30">
        <f>IF($C$4="", SUMIFS('무신사 메타 광고'!$U:$U, '무신사 메타 광고'!$D:$D, $B218), SUMIFS('무신사 메타 광고'!$U:$U,'무신사 메타 광고'!$I:$I,$C$4,'무신사 메타 광고'!D:D,$B218))</f>
        <v>0</v>
      </c>
      <c r="J218" s="11">
        <f t="shared" si="1"/>
        <v>0</v>
      </c>
      <c r="K218" s="11">
        <f t="shared" si="2"/>
        <v>0</v>
      </c>
      <c r="L218" s="12" t="str">
        <f t="shared" si="8"/>
        <v xml:space="preserve"> </v>
      </c>
      <c r="N218" s="10">
        <f>IF($C$4="", SUMIFS('무신사 메타 광고'!$X:$X, '무신사 메타 광고'!$D:$D, $B218),SUMIFS('무신사 메타 광고'!$X:$X,'무신사 메타 광고'!I:I,$C$4,'무신사 메타 광고'!D:D,$B218))</f>
        <v>0</v>
      </c>
      <c r="O218" s="11">
        <f t="shared" si="3"/>
        <v>0</v>
      </c>
      <c r="R218" s="13"/>
      <c r="S218" s="31">
        <f>IF($S$4="", SUMIFS('무신사 메타 광고'!$L:$L, '무신사 메타 광고'!$C:$C, $R218),SUMIFS('무신사 메타 광고'!$L:$L,'무신사 메타 광고'!$I:$I,$S$4,'무신사 메타 광고'!$C:$C,$R218))</f>
        <v>0</v>
      </c>
      <c r="T218" s="31">
        <f>IF($S$4="", SUMIFS('무신사 메타 광고'!$V:$V, '무신사 메타 광고'!$C:$C, $R218),SUMIFS('무신사 메타 광고'!$V:$V,'무신사 메타 광고'!$I:$I,$S$4,'무신사 메타 광고'!$C:$C,$R218))</f>
        <v>0</v>
      </c>
      <c r="U218" s="11">
        <f t="shared" si="4"/>
        <v>0</v>
      </c>
      <c r="V218" s="12" t="str">
        <f t="shared" si="9"/>
        <v xml:space="preserve"> </v>
      </c>
      <c r="W218" s="32">
        <f>IF($S$4="", SUMIFS('무신사 메타 광고'!$K:$K, '무신사 메타 광고'!$C:$C, $R218),SUMIFS('무신사 메타 광고'!$K:$K,'무신사 메타 광고'!$I:$I,$S$4,'무신사 메타 광고'!$C:$C,$R218))</f>
        <v>0</v>
      </c>
      <c r="X218" s="32">
        <f>IF($S$4="", SUMIFS('무신사 메타 광고'!$N:$N, '무신사 메타 광고'!$C:$C, $R218),SUMIFS('무신사 메타 광고'!$N:$N,'무신사 메타 광고'!$I:$I,$S$4,'무신사 메타 광고'!$C:$C,$R218))</f>
        <v>0</v>
      </c>
      <c r="Y218" s="11">
        <f t="shared" si="5"/>
        <v>0</v>
      </c>
      <c r="Z218" s="12" t="str">
        <f t="shared" si="10"/>
        <v xml:space="preserve"> </v>
      </c>
      <c r="AB218" s="10">
        <f>IF($S$4="", SUMIFS('무신사 메타 광고'!$X:$X, '무신사 메타 광고'!$C:$C, $R218),SUMIFS('무신사 메타 광고'!$X:$X,'무신사 메타 광고'!$I:$I,$S$4,'무신사 메타 광고'!$C:$C,$R218))</f>
        <v>0</v>
      </c>
      <c r="AC218" s="11">
        <f t="shared" si="6"/>
        <v>0</v>
      </c>
    </row>
    <row r="219" spans="2:29">
      <c r="B219" s="9"/>
      <c r="C219" s="29">
        <f>IF($C$4="", SUMIFS('무신사 메타 광고'!$L:$L, '무신사 메타 광고'!$D:$D, $B219), SUMIFS('무신사 메타 광고'!$L:$L, '무신사 메타 광고'!$I:$I, $C$4, '무신사 메타 광고'!$D:$D, $B219))</f>
        <v>0</v>
      </c>
      <c r="D219" s="29">
        <f>IF($C$4="", SUMIFS('무신사 메타 광고'!$V:$V,#REF!, $B219), SUMIFS('무신사 메타 광고'!$V:$V,'무신사 메타 광고'!$I:$I,$C$4,'무신사 메타 광고'!$D:$D,$B219))</f>
        <v>0</v>
      </c>
      <c r="E219" s="11">
        <f t="shared" si="0"/>
        <v>0</v>
      </c>
      <c r="F219" s="12" t="str">
        <f t="shared" si="7"/>
        <v xml:space="preserve"> </v>
      </c>
      <c r="G219" s="30">
        <f>IF($C$4="", SUMIFS('무신사 메타 광고'!$K:$K, '무신사 메타 광고'!$D:$D, $B219), SUMIFS('무신사 메타 광고'!$K:$K,'무신사 메타 광고'!$I:$I,$C$4,'무신사 메타 광고'!D:D,$B219))</f>
        <v>0</v>
      </c>
      <c r="H219" s="30">
        <f>IF($C$4="", SUMIFS('무신사 메타 광고'!$Q:$Q, '무신사 메타 광고'!$D:$D, $B219), SUMIFS('무신사 메타 광고'!$Q:$Q,'무신사 메타 광고'!$I:$I,$C$4,'무신사 메타 광고'!D:D,$B219))</f>
        <v>0</v>
      </c>
      <c r="I219" s="30">
        <f>IF($C$4="", SUMIFS('무신사 메타 광고'!$U:$U, '무신사 메타 광고'!$D:$D, $B219), SUMIFS('무신사 메타 광고'!$U:$U,'무신사 메타 광고'!$I:$I,$C$4,'무신사 메타 광고'!D:D,$B219))</f>
        <v>0</v>
      </c>
      <c r="J219" s="11">
        <f t="shared" si="1"/>
        <v>0</v>
      </c>
      <c r="K219" s="11">
        <f t="shared" si="2"/>
        <v>0</v>
      </c>
      <c r="L219" s="12" t="str">
        <f t="shared" si="8"/>
        <v xml:space="preserve"> </v>
      </c>
      <c r="N219" s="10">
        <f>IF($C$4="", SUMIFS('무신사 메타 광고'!$X:$X, '무신사 메타 광고'!$D:$D, $B219),SUMIFS('무신사 메타 광고'!$X:$X,'무신사 메타 광고'!I:I,$C$4,'무신사 메타 광고'!D:D,$B219))</f>
        <v>0</v>
      </c>
      <c r="O219" s="11">
        <f t="shared" si="3"/>
        <v>0</v>
      </c>
      <c r="R219" s="13"/>
      <c r="S219" s="31">
        <f>IF($S$4="", SUMIFS('무신사 메타 광고'!$L:$L, '무신사 메타 광고'!$C:$C, $R219),SUMIFS('무신사 메타 광고'!$L:$L,'무신사 메타 광고'!$I:$I,$S$4,'무신사 메타 광고'!$C:$C,$R219))</f>
        <v>0</v>
      </c>
      <c r="T219" s="31">
        <f>IF($S$4="", SUMIFS('무신사 메타 광고'!$V:$V, '무신사 메타 광고'!$C:$C, $R219),SUMIFS('무신사 메타 광고'!$V:$V,'무신사 메타 광고'!$I:$I,$S$4,'무신사 메타 광고'!$C:$C,$R219))</f>
        <v>0</v>
      </c>
      <c r="U219" s="11">
        <f t="shared" si="4"/>
        <v>0</v>
      </c>
      <c r="V219" s="12" t="str">
        <f t="shared" si="9"/>
        <v xml:space="preserve"> </v>
      </c>
      <c r="W219" s="32">
        <f>IF($S$4="", SUMIFS('무신사 메타 광고'!$K:$K, '무신사 메타 광고'!$C:$C, $R219),SUMIFS('무신사 메타 광고'!$K:$K,'무신사 메타 광고'!$I:$I,$S$4,'무신사 메타 광고'!$C:$C,$R219))</f>
        <v>0</v>
      </c>
      <c r="X219" s="32">
        <f>IF($S$4="", SUMIFS('무신사 메타 광고'!$N:$N, '무신사 메타 광고'!$C:$C, $R219),SUMIFS('무신사 메타 광고'!$N:$N,'무신사 메타 광고'!$I:$I,$S$4,'무신사 메타 광고'!$C:$C,$R219))</f>
        <v>0</v>
      </c>
      <c r="Y219" s="11">
        <f t="shared" si="5"/>
        <v>0</v>
      </c>
      <c r="Z219" s="12" t="str">
        <f t="shared" si="10"/>
        <v xml:space="preserve"> </v>
      </c>
      <c r="AB219" s="10">
        <f>IF($S$4="", SUMIFS('무신사 메타 광고'!$X:$X, '무신사 메타 광고'!$C:$C, $R219),SUMIFS('무신사 메타 광고'!$X:$X,'무신사 메타 광고'!$I:$I,$S$4,'무신사 메타 광고'!$C:$C,$R219))</f>
        <v>0</v>
      </c>
      <c r="AC219" s="11">
        <f t="shared" si="6"/>
        <v>0</v>
      </c>
    </row>
    <row r="220" spans="2:29">
      <c r="B220" s="9"/>
      <c r="C220" s="29">
        <f>IF($C$4="", SUMIFS('무신사 메타 광고'!$L:$L, '무신사 메타 광고'!$D:$D, $B220), SUMIFS('무신사 메타 광고'!$L:$L, '무신사 메타 광고'!$I:$I, $C$4, '무신사 메타 광고'!$D:$D, $B220))</f>
        <v>0</v>
      </c>
      <c r="D220" s="29">
        <f>IF($C$4="", SUMIFS('무신사 메타 광고'!$V:$V,#REF!, $B220), SUMIFS('무신사 메타 광고'!$V:$V,'무신사 메타 광고'!$I:$I,$C$4,'무신사 메타 광고'!$D:$D,$B220))</f>
        <v>0</v>
      </c>
      <c r="E220" s="11">
        <f t="shared" si="0"/>
        <v>0</v>
      </c>
      <c r="F220" s="12" t="str">
        <f t="shared" si="7"/>
        <v xml:space="preserve"> </v>
      </c>
      <c r="G220" s="30">
        <f>IF($C$4="", SUMIFS('무신사 메타 광고'!$K:$K, '무신사 메타 광고'!$D:$D, $B220), SUMIFS('무신사 메타 광고'!$K:$K,'무신사 메타 광고'!$I:$I,$C$4,'무신사 메타 광고'!D:D,$B220))</f>
        <v>0</v>
      </c>
      <c r="H220" s="30">
        <f>IF($C$4="", SUMIFS('무신사 메타 광고'!$Q:$Q, '무신사 메타 광고'!$D:$D, $B220), SUMIFS('무신사 메타 광고'!$Q:$Q,'무신사 메타 광고'!$I:$I,$C$4,'무신사 메타 광고'!D:D,$B220))</f>
        <v>0</v>
      </c>
      <c r="I220" s="30">
        <f>IF($C$4="", SUMIFS('무신사 메타 광고'!$U:$U, '무신사 메타 광고'!$D:$D, $B220), SUMIFS('무신사 메타 광고'!$U:$U,'무신사 메타 광고'!$I:$I,$C$4,'무신사 메타 광고'!D:D,$B220))</f>
        <v>0</v>
      </c>
      <c r="J220" s="11">
        <f t="shared" si="1"/>
        <v>0</v>
      </c>
      <c r="K220" s="11">
        <f t="shared" si="2"/>
        <v>0</v>
      </c>
      <c r="L220" s="12" t="str">
        <f t="shared" si="8"/>
        <v xml:space="preserve"> </v>
      </c>
      <c r="N220" s="10">
        <f>IF($C$4="", SUMIFS('무신사 메타 광고'!$X:$X, '무신사 메타 광고'!$D:$D, $B220),SUMIFS('무신사 메타 광고'!$X:$X,'무신사 메타 광고'!I:I,$C$4,'무신사 메타 광고'!D:D,$B220))</f>
        <v>0</v>
      </c>
      <c r="O220" s="11">
        <f t="shared" si="3"/>
        <v>0</v>
      </c>
      <c r="R220" s="13"/>
      <c r="S220" s="31">
        <f>IF($S$4="", SUMIFS('무신사 메타 광고'!$L:$L, '무신사 메타 광고'!$C:$C, $R220),SUMIFS('무신사 메타 광고'!$L:$L,'무신사 메타 광고'!$I:$I,$S$4,'무신사 메타 광고'!$C:$C,$R220))</f>
        <v>0</v>
      </c>
      <c r="T220" s="31">
        <f>IF($S$4="", SUMIFS('무신사 메타 광고'!$V:$V, '무신사 메타 광고'!$C:$C, $R220),SUMIFS('무신사 메타 광고'!$V:$V,'무신사 메타 광고'!$I:$I,$S$4,'무신사 메타 광고'!$C:$C,$R220))</f>
        <v>0</v>
      </c>
      <c r="U220" s="11">
        <f t="shared" si="4"/>
        <v>0</v>
      </c>
      <c r="V220" s="12" t="str">
        <f t="shared" si="9"/>
        <v xml:space="preserve"> </v>
      </c>
      <c r="W220" s="32">
        <f>IF($S$4="", SUMIFS('무신사 메타 광고'!$K:$K, '무신사 메타 광고'!$C:$C, $R220),SUMIFS('무신사 메타 광고'!$K:$K,'무신사 메타 광고'!$I:$I,$S$4,'무신사 메타 광고'!$C:$C,$R220))</f>
        <v>0</v>
      </c>
      <c r="X220" s="32">
        <f>IF($S$4="", SUMIFS('무신사 메타 광고'!$N:$N, '무신사 메타 광고'!$C:$C, $R220),SUMIFS('무신사 메타 광고'!$N:$N,'무신사 메타 광고'!$I:$I,$S$4,'무신사 메타 광고'!$C:$C,$R220))</f>
        <v>0</v>
      </c>
      <c r="Y220" s="11">
        <f t="shared" si="5"/>
        <v>0</v>
      </c>
      <c r="Z220" s="12" t="str">
        <f t="shared" si="10"/>
        <v xml:space="preserve"> </v>
      </c>
      <c r="AB220" s="10">
        <f>IF($S$4="", SUMIFS('무신사 메타 광고'!$X:$X, '무신사 메타 광고'!$C:$C, $R220),SUMIFS('무신사 메타 광고'!$X:$X,'무신사 메타 광고'!$I:$I,$S$4,'무신사 메타 광고'!$C:$C,$R220))</f>
        <v>0</v>
      </c>
      <c r="AC220" s="11">
        <f t="shared" si="6"/>
        <v>0</v>
      </c>
    </row>
    <row r="221" spans="2:29">
      <c r="B221" s="9"/>
      <c r="C221" s="29">
        <f>IF($C$4="", SUMIFS('무신사 메타 광고'!$L:$L, '무신사 메타 광고'!$D:$D, $B221), SUMIFS('무신사 메타 광고'!$L:$L, '무신사 메타 광고'!$I:$I, $C$4, '무신사 메타 광고'!$D:$D, $B221))</f>
        <v>0</v>
      </c>
      <c r="D221" s="29">
        <f>IF($C$4="", SUMIFS('무신사 메타 광고'!$V:$V,#REF!, $B221), SUMIFS('무신사 메타 광고'!$V:$V,'무신사 메타 광고'!$I:$I,$C$4,'무신사 메타 광고'!$D:$D,$B221))</f>
        <v>0</v>
      </c>
      <c r="E221" s="11">
        <f t="shared" si="0"/>
        <v>0</v>
      </c>
      <c r="F221" s="12" t="str">
        <f t="shared" si="7"/>
        <v xml:space="preserve"> </v>
      </c>
      <c r="G221" s="30">
        <f>IF($C$4="", SUMIFS('무신사 메타 광고'!$K:$K, '무신사 메타 광고'!$D:$D, $B221), SUMIFS('무신사 메타 광고'!$K:$K,'무신사 메타 광고'!$I:$I,$C$4,'무신사 메타 광고'!D:D,$B221))</f>
        <v>0</v>
      </c>
      <c r="H221" s="30">
        <f>IF($C$4="", SUMIFS('무신사 메타 광고'!$Q:$Q, '무신사 메타 광고'!$D:$D, $B221), SUMIFS('무신사 메타 광고'!$Q:$Q,'무신사 메타 광고'!$I:$I,$C$4,'무신사 메타 광고'!D:D,$B221))</f>
        <v>0</v>
      </c>
      <c r="I221" s="30">
        <f>IF($C$4="", SUMIFS('무신사 메타 광고'!$U:$U, '무신사 메타 광고'!$D:$D, $B221), SUMIFS('무신사 메타 광고'!$U:$U,'무신사 메타 광고'!$I:$I,$C$4,'무신사 메타 광고'!D:D,$B221))</f>
        <v>0</v>
      </c>
      <c r="J221" s="11">
        <f t="shared" si="1"/>
        <v>0</v>
      </c>
      <c r="K221" s="11">
        <f t="shared" si="2"/>
        <v>0</v>
      </c>
      <c r="L221" s="12" t="str">
        <f t="shared" si="8"/>
        <v xml:space="preserve"> </v>
      </c>
      <c r="N221" s="10">
        <f>IF($C$4="", SUMIFS('무신사 메타 광고'!$X:$X, '무신사 메타 광고'!$D:$D, $B221),SUMIFS('무신사 메타 광고'!$X:$X,'무신사 메타 광고'!I:I,$C$4,'무신사 메타 광고'!D:D,$B221))</f>
        <v>0</v>
      </c>
      <c r="O221" s="11">
        <f t="shared" si="3"/>
        <v>0</v>
      </c>
      <c r="R221" s="13"/>
      <c r="S221" s="31">
        <f>IF($S$4="", SUMIFS('무신사 메타 광고'!$L:$L, '무신사 메타 광고'!$C:$C, $R221),SUMIFS('무신사 메타 광고'!$L:$L,'무신사 메타 광고'!$I:$I,$S$4,'무신사 메타 광고'!$C:$C,$R221))</f>
        <v>0</v>
      </c>
      <c r="T221" s="31">
        <f>IF($S$4="", SUMIFS('무신사 메타 광고'!$V:$V, '무신사 메타 광고'!$C:$C, $R221),SUMIFS('무신사 메타 광고'!$V:$V,'무신사 메타 광고'!$I:$I,$S$4,'무신사 메타 광고'!$C:$C,$R221))</f>
        <v>0</v>
      </c>
      <c r="U221" s="11">
        <f t="shared" si="4"/>
        <v>0</v>
      </c>
      <c r="V221" s="12" t="str">
        <f t="shared" si="9"/>
        <v xml:space="preserve"> </v>
      </c>
      <c r="W221" s="32">
        <f>IF($S$4="", SUMIFS('무신사 메타 광고'!$K:$K, '무신사 메타 광고'!$C:$C, $R221),SUMIFS('무신사 메타 광고'!$K:$K,'무신사 메타 광고'!$I:$I,$S$4,'무신사 메타 광고'!$C:$C,$R221))</f>
        <v>0</v>
      </c>
      <c r="X221" s="32">
        <f>IF($S$4="", SUMIFS('무신사 메타 광고'!$N:$N, '무신사 메타 광고'!$C:$C, $R221),SUMIFS('무신사 메타 광고'!$N:$N,'무신사 메타 광고'!$I:$I,$S$4,'무신사 메타 광고'!$C:$C,$R221))</f>
        <v>0</v>
      </c>
      <c r="Y221" s="11">
        <f t="shared" si="5"/>
        <v>0</v>
      </c>
      <c r="Z221" s="12" t="str">
        <f t="shared" si="10"/>
        <v xml:space="preserve"> </v>
      </c>
      <c r="AB221" s="10">
        <f>IF($S$4="", SUMIFS('무신사 메타 광고'!$X:$X, '무신사 메타 광고'!$C:$C, $R221),SUMIFS('무신사 메타 광고'!$X:$X,'무신사 메타 광고'!$I:$I,$S$4,'무신사 메타 광고'!$C:$C,$R221))</f>
        <v>0</v>
      </c>
      <c r="AC221" s="11">
        <f t="shared" si="6"/>
        <v>0</v>
      </c>
    </row>
    <row r="222" spans="2:29">
      <c r="B222" s="9"/>
      <c r="C222" s="29">
        <f>IF($C$4="", SUMIFS('무신사 메타 광고'!$L:$L, '무신사 메타 광고'!$D:$D, $B222), SUMIFS('무신사 메타 광고'!$L:$L, '무신사 메타 광고'!$I:$I, $C$4, '무신사 메타 광고'!$D:$D, $B222))</f>
        <v>0</v>
      </c>
      <c r="D222" s="29">
        <f>IF($C$4="", SUMIFS('무신사 메타 광고'!$V:$V,#REF!, $B222), SUMIFS('무신사 메타 광고'!$V:$V,'무신사 메타 광고'!$I:$I,$C$4,'무신사 메타 광고'!$D:$D,$B222))</f>
        <v>0</v>
      </c>
      <c r="E222" s="11">
        <f t="shared" si="0"/>
        <v>0</v>
      </c>
      <c r="F222" s="12" t="str">
        <f t="shared" si="7"/>
        <v xml:space="preserve"> </v>
      </c>
      <c r="G222" s="30">
        <f>IF($C$4="", SUMIFS('무신사 메타 광고'!$K:$K, '무신사 메타 광고'!$D:$D, $B222), SUMIFS('무신사 메타 광고'!$K:$K,'무신사 메타 광고'!$I:$I,$C$4,'무신사 메타 광고'!D:D,$B222))</f>
        <v>0</v>
      </c>
      <c r="H222" s="30">
        <f>IF($C$4="", SUMIFS('무신사 메타 광고'!$Q:$Q, '무신사 메타 광고'!$D:$D, $B222), SUMIFS('무신사 메타 광고'!$Q:$Q,'무신사 메타 광고'!$I:$I,$C$4,'무신사 메타 광고'!D:D,$B222))</f>
        <v>0</v>
      </c>
      <c r="I222" s="30">
        <f>IF($C$4="", SUMIFS('무신사 메타 광고'!$U:$U, '무신사 메타 광고'!$D:$D, $B222), SUMIFS('무신사 메타 광고'!$U:$U,'무신사 메타 광고'!$I:$I,$C$4,'무신사 메타 광고'!D:D,$B222))</f>
        <v>0</v>
      </c>
      <c r="J222" s="11">
        <f t="shared" si="1"/>
        <v>0</v>
      </c>
      <c r="K222" s="11">
        <f t="shared" si="2"/>
        <v>0</v>
      </c>
      <c r="L222" s="12" t="str">
        <f t="shared" si="8"/>
        <v xml:space="preserve"> </v>
      </c>
      <c r="N222" s="10">
        <f>IF($C$4="", SUMIFS('무신사 메타 광고'!$X:$X, '무신사 메타 광고'!$D:$D, $B222),SUMIFS('무신사 메타 광고'!$X:$X,'무신사 메타 광고'!I:I,$C$4,'무신사 메타 광고'!D:D,$B222))</f>
        <v>0</v>
      </c>
      <c r="O222" s="11">
        <f t="shared" si="3"/>
        <v>0</v>
      </c>
      <c r="R222" s="13"/>
      <c r="S222" s="31">
        <f>IF($S$4="", SUMIFS('무신사 메타 광고'!$L:$L, '무신사 메타 광고'!$C:$C, $R222),SUMIFS('무신사 메타 광고'!$L:$L,'무신사 메타 광고'!$I:$I,$S$4,'무신사 메타 광고'!$C:$C,$R222))</f>
        <v>0</v>
      </c>
      <c r="T222" s="31">
        <f>IF($S$4="", SUMIFS('무신사 메타 광고'!$V:$V, '무신사 메타 광고'!$C:$C, $R222),SUMIFS('무신사 메타 광고'!$V:$V,'무신사 메타 광고'!$I:$I,$S$4,'무신사 메타 광고'!$C:$C,$R222))</f>
        <v>0</v>
      </c>
      <c r="U222" s="11">
        <f t="shared" si="4"/>
        <v>0</v>
      </c>
      <c r="V222" s="12" t="str">
        <f t="shared" si="9"/>
        <v xml:space="preserve"> </v>
      </c>
      <c r="W222" s="32">
        <f>IF($S$4="", SUMIFS('무신사 메타 광고'!$K:$K, '무신사 메타 광고'!$C:$C, $R222),SUMIFS('무신사 메타 광고'!$K:$K,'무신사 메타 광고'!$I:$I,$S$4,'무신사 메타 광고'!$C:$C,$R222))</f>
        <v>0</v>
      </c>
      <c r="X222" s="32">
        <f>IF($S$4="", SUMIFS('무신사 메타 광고'!$N:$N, '무신사 메타 광고'!$C:$C, $R222),SUMIFS('무신사 메타 광고'!$N:$N,'무신사 메타 광고'!$I:$I,$S$4,'무신사 메타 광고'!$C:$C,$R222))</f>
        <v>0</v>
      </c>
      <c r="Y222" s="11">
        <f t="shared" si="5"/>
        <v>0</v>
      </c>
      <c r="Z222" s="12" t="str">
        <f t="shared" si="10"/>
        <v xml:space="preserve"> </v>
      </c>
      <c r="AB222" s="10">
        <f>IF($S$4="", SUMIFS('무신사 메타 광고'!$X:$X, '무신사 메타 광고'!$C:$C, $R222),SUMIFS('무신사 메타 광고'!$X:$X,'무신사 메타 광고'!$I:$I,$S$4,'무신사 메타 광고'!$C:$C,$R222))</f>
        <v>0</v>
      </c>
      <c r="AC222" s="11">
        <f t="shared" si="6"/>
        <v>0</v>
      </c>
    </row>
    <row r="223" spans="2:29">
      <c r="B223" s="9"/>
      <c r="C223" s="29">
        <f>IF($C$4="", SUMIFS('무신사 메타 광고'!$L:$L, '무신사 메타 광고'!$D:$D, $B223), SUMIFS('무신사 메타 광고'!$L:$L, '무신사 메타 광고'!$I:$I, $C$4, '무신사 메타 광고'!$D:$D, $B223))</f>
        <v>0</v>
      </c>
      <c r="D223" s="29">
        <f>IF($C$4="", SUMIFS('무신사 메타 광고'!$V:$V,#REF!, $B223), SUMIFS('무신사 메타 광고'!$V:$V,'무신사 메타 광고'!$I:$I,$C$4,'무신사 메타 광고'!$D:$D,$B223))</f>
        <v>0</v>
      </c>
      <c r="E223" s="11">
        <f t="shared" si="0"/>
        <v>0</v>
      </c>
      <c r="F223" s="12" t="str">
        <f t="shared" si="7"/>
        <v xml:space="preserve"> </v>
      </c>
      <c r="G223" s="30">
        <f>IF($C$4="", SUMIFS('무신사 메타 광고'!$K:$K, '무신사 메타 광고'!$D:$D, $B223), SUMIFS('무신사 메타 광고'!$K:$K,'무신사 메타 광고'!$I:$I,$C$4,'무신사 메타 광고'!D:D,$B223))</f>
        <v>0</v>
      </c>
      <c r="H223" s="30">
        <f>IF($C$4="", SUMIFS('무신사 메타 광고'!$Q:$Q, '무신사 메타 광고'!$D:$D, $B223), SUMIFS('무신사 메타 광고'!$Q:$Q,'무신사 메타 광고'!$I:$I,$C$4,'무신사 메타 광고'!D:D,$B223))</f>
        <v>0</v>
      </c>
      <c r="I223" s="30">
        <f>IF($C$4="", SUMIFS('무신사 메타 광고'!$U:$U, '무신사 메타 광고'!$D:$D, $B223), SUMIFS('무신사 메타 광고'!$U:$U,'무신사 메타 광고'!$I:$I,$C$4,'무신사 메타 광고'!D:D,$B223))</f>
        <v>0</v>
      </c>
      <c r="J223" s="11">
        <f t="shared" si="1"/>
        <v>0</v>
      </c>
      <c r="K223" s="11">
        <f t="shared" si="2"/>
        <v>0</v>
      </c>
      <c r="L223" s="12" t="str">
        <f t="shared" si="8"/>
        <v xml:space="preserve"> </v>
      </c>
      <c r="N223" s="10">
        <f>IF($C$4="", SUMIFS('무신사 메타 광고'!$X:$X, '무신사 메타 광고'!$D:$D, $B223),SUMIFS('무신사 메타 광고'!$X:$X,'무신사 메타 광고'!I:I,$C$4,'무신사 메타 광고'!D:D,$B223))</f>
        <v>0</v>
      </c>
      <c r="O223" s="11">
        <f t="shared" si="3"/>
        <v>0</v>
      </c>
      <c r="R223" s="13"/>
      <c r="S223" s="31">
        <f>IF($S$4="", SUMIFS('무신사 메타 광고'!$L:$L, '무신사 메타 광고'!$C:$C, $R223),SUMIFS('무신사 메타 광고'!$L:$L,'무신사 메타 광고'!$I:$I,$S$4,'무신사 메타 광고'!$C:$C,$R223))</f>
        <v>0</v>
      </c>
      <c r="T223" s="31">
        <f>IF($S$4="", SUMIFS('무신사 메타 광고'!$V:$V, '무신사 메타 광고'!$C:$C, $R223),SUMIFS('무신사 메타 광고'!$V:$V,'무신사 메타 광고'!$I:$I,$S$4,'무신사 메타 광고'!$C:$C,$R223))</f>
        <v>0</v>
      </c>
      <c r="U223" s="11">
        <f t="shared" si="4"/>
        <v>0</v>
      </c>
      <c r="V223" s="12" t="str">
        <f t="shared" si="9"/>
        <v xml:space="preserve"> </v>
      </c>
      <c r="W223" s="32">
        <f>IF($S$4="", SUMIFS('무신사 메타 광고'!$K:$K, '무신사 메타 광고'!$C:$C, $R223),SUMIFS('무신사 메타 광고'!$K:$K,'무신사 메타 광고'!$I:$I,$S$4,'무신사 메타 광고'!$C:$C,$R223))</f>
        <v>0</v>
      </c>
      <c r="X223" s="32">
        <f>IF($S$4="", SUMIFS('무신사 메타 광고'!$N:$N, '무신사 메타 광고'!$C:$C, $R223),SUMIFS('무신사 메타 광고'!$N:$N,'무신사 메타 광고'!$I:$I,$S$4,'무신사 메타 광고'!$C:$C,$R223))</f>
        <v>0</v>
      </c>
      <c r="Y223" s="11">
        <f t="shared" si="5"/>
        <v>0</v>
      </c>
      <c r="Z223" s="12" t="str">
        <f t="shared" si="10"/>
        <v xml:space="preserve"> </v>
      </c>
      <c r="AB223" s="10">
        <f>IF($S$4="", SUMIFS('무신사 메타 광고'!$X:$X, '무신사 메타 광고'!$C:$C, $R223),SUMIFS('무신사 메타 광고'!$X:$X,'무신사 메타 광고'!$I:$I,$S$4,'무신사 메타 광고'!$C:$C,$R223))</f>
        <v>0</v>
      </c>
      <c r="AC223" s="11">
        <f t="shared" si="6"/>
        <v>0</v>
      </c>
    </row>
    <row r="224" spans="2:29">
      <c r="B224" s="9"/>
      <c r="C224" s="29">
        <f>IF($C$4="", SUMIFS('무신사 메타 광고'!$L:$L, '무신사 메타 광고'!$D:$D, $B224), SUMIFS('무신사 메타 광고'!$L:$L, '무신사 메타 광고'!$I:$I, $C$4, '무신사 메타 광고'!$D:$D, $B224))</f>
        <v>0</v>
      </c>
      <c r="D224" s="29">
        <f>IF($C$4="", SUMIFS('무신사 메타 광고'!$V:$V,#REF!, $B224), SUMIFS('무신사 메타 광고'!$V:$V,'무신사 메타 광고'!$I:$I,$C$4,'무신사 메타 광고'!$D:$D,$B224))</f>
        <v>0</v>
      </c>
      <c r="E224" s="11">
        <f t="shared" si="0"/>
        <v>0</v>
      </c>
      <c r="F224" s="12" t="str">
        <f t="shared" si="7"/>
        <v xml:space="preserve"> </v>
      </c>
      <c r="G224" s="30">
        <f>IF($C$4="", SUMIFS('무신사 메타 광고'!$K:$K, '무신사 메타 광고'!$D:$D, $B224), SUMIFS('무신사 메타 광고'!$K:$K,'무신사 메타 광고'!$I:$I,$C$4,'무신사 메타 광고'!D:D,$B224))</f>
        <v>0</v>
      </c>
      <c r="H224" s="30">
        <f>IF($C$4="", SUMIFS('무신사 메타 광고'!$Q:$Q, '무신사 메타 광고'!$D:$D, $B224), SUMIFS('무신사 메타 광고'!$Q:$Q,'무신사 메타 광고'!$I:$I,$C$4,'무신사 메타 광고'!D:D,$B224))</f>
        <v>0</v>
      </c>
      <c r="I224" s="30">
        <f>IF($C$4="", SUMIFS('무신사 메타 광고'!$U:$U, '무신사 메타 광고'!$D:$D, $B224), SUMIFS('무신사 메타 광고'!$U:$U,'무신사 메타 광고'!$I:$I,$C$4,'무신사 메타 광고'!D:D,$B224))</f>
        <v>0</v>
      </c>
      <c r="J224" s="11">
        <f t="shared" si="1"/>
        <v>0</v>
      </c>
      <c r="K224" s="11">
        <f t="shared" si="2"/>
        <v>0</v>
      </c>
      <c r="L224" s="12" t="str">
        <f t="shared" si="8"/>
        <v xml:space="preserve"> </v>
      </c>
      <c r="N224" s="10">
        <f>IF($C$4="", SUMIFS('무신사 메타 광고'!$X:$X, '무신사 메타 광고'!$D:$D, $B224),SUMIFS('무신사 메타 광고'!$X:$X,'무신사 메타 광고'!I:I,$C$4,'무신사 메타 광고'!D:D,$B224))</f>
        <v>0</v>
      </c>
      <c r="O224" s="11">
        <f t="shared" si="3"/>
        <v>0</v>
      </c>
      <c r="R224" s="13"/>
      <c r="S224" s="31">
        <f>IF($S$4="", SUMIFS('무신사 메타 광고'!$L:$L, '무신사 메타 광고'!$C:$C, $R224),SUMIFS('무신사 메타 광고'!$L:$L,'무신사 메타 광고'!$I:$I,$S$4,'무신사 메타 광고'!$C:$C,$R224))</f>
        <v>0</v>
      </c>
      <c r="T224" s="31">
        <f>IF($S$4="", SUMIFS('무신사 메타 광고'!$V:$V, '무신사 메타 광고'!$C:$C, $R224),SUMIFS('무신사 메타 광고'!$V:$V,'무신사 메타 광고'!$I:$I,$S$4,'무신사 메타 광고'!$C:$C,$R224))</f>
        <v>0</v>
      </c>
      <c r="U224" s="11">
        <f t="shared" si="4"/>
        <v>0</v>
      </c>
      <c r="V224" s="12" t="str">
        <f t="shared" si="9"/>
        <v xml:space="preserve"> </v>
      </c>
      <c r="W224" s="32">
        <f>IF($S$4="", SUMIFS('무신사 메타 광고'!$K:$K, '무신사 메타 광고'!$C:$C, $R224),SUMIFS('무신사 메타 광고'!$K:$K,'무신사 메타 광고'!$I:$I,$S$4,'무신사 메타 광고'!$C:$C,$R224))</f>
        <v>0</v>
      </c>
      <c r="X224" s="32">
        <f>IF($S$4="", SUMIFS('무신사 메타 광고'!$N:$N, '무신사 메타 광고'!$C:$C, $R224),SUMIFS('무신사 메타 광고'!$N:$N,'무신사 메타 광고'!$I:$I,$S$4,'무신사 메타 광고'!$C:$C,$R224))</f>
        <v>0</v>
      </c>
      <c r="Y224" s="11">
        <f t="shared" si="5"/>
        <v>0</v>
      </c>
      <c r="Z224" s="12" t="str">
        <f t="shared" si="10"/>
        <v xml:space="preserve"> </v>
      </c>
      <c r="AB224" s="10">
        <f>IF($S$4="", SUMIFS('무신사 메타 광고'!$X:$X, '무신사 메타 광고'!$C:$C, $R224),SUMIFS('무신사 메타 광고'!$X:$X,'무신사 메타 광고'!$I:$I,$S$4,'무신사 메타 광고'!$C:$C,$R224))</f>
        <v>0</v>
      </c>
      <c r="AC224" s="11">
        <f t="shared" si="6"/>
        <v>0</v>
      </c>
    </row>
    <row r="225" spans="2:29">
      <c r="B225" s="9"/>
      <c r="C225" s="29">
        <f>IF($C$4="", SUMIFS('무신사 메타 광고'!$L:$L, '무신사 메타 광고'!$D:$D, $B225), SUMIFS('무신사 메타 광고'!$L:$L, '무신사 메타 광고'!$I:$I, $C$4, '무신사 메타 광고'!$D:$D, $B225))</f>
        <v>0</v>
      </c>
      <c r="D225" s="29">
        <f>IF($C$4="", SUMIFS('무신사 메타 광고'!$V:$V,#REF!, $B225), SUMIFS('무신사 메타 광고'!$V:$V,'무신사 메타 광고'!$I:$I,$C$4,'무신사 메타 광고'!$D:$D,$B225))</f>
        <v>0</v>
      </c>
      <c r="E225" s="11">
        <f t="shared" si="0"/>
        <v>0</v>
      </c>
      <c r="F225" s="12" t="str">
        <f t="shared" si="7"/>
        <v xml:space="preserve"> </v>
      </c>
      <c r="G225" s="30">
        <f>IF($C$4="", SUMIFS('무신사 메타 광고'!$K:$K, '무신사 메타 광고'!$D:$D, $B225), SUMIFS('무신사 메타 광고'!$K:$K,'무신사 메타 광고'!$I:$I,$C$4,'무신사 메타 광고'!D:D,$B225))</f>
        <v>0</v>
      </c>
      <c r="H225" s="30">
        <f>IF($C$4="", SUMIFS('무신사 메타 광고'!$Q:$Q, '무신사 메타 광고'!$D:$D, $B225), SUMIFS('무신사 메타 광고'!$Q:$Q,'무신사 메타 광고'!$I:$I,$C$4,'무신사 메타 광고'!D:D,$B225))</f>
        <v>0</v>
      </c>
      <c r="I225" s="30">
        <f>IF($C$4="", SUMIFS('무신사 메타 광고'!$U:$U, '무신사 메타 광고'!$D:$D, $B225), SUMIFS('무신사 메타 광고'!$U:$U,'무신사 메타 광고'!$I:$I,$C$4,'무신사 메타 광고'!D:D,$B225))</f>
        <v>0</v>
      </c>
      <c r="J225" s="11">
        <f t="shared" si="1"/>
        <v>0</v>
      </c>
      <c r="K225" s="11">
        <f t="shared" si="2"/>
        <v>0</v>
      </c>
      <c r="L225" s="12" t="str">
        <f t="shared" si="8"/>
        <v xml:space="preserve"> </v>
      </c>
      <c r="N225" s="10">
        <f>IF($C$4="", SUMIFS('무신사 메타 광고'!$X:$X, '무신사 메타 광고'!$D:$D, $B225),SUMIFS('무신사 메타 광고'!$X:$X,'무신사 메타 광고'!I:I,$C$4,'무신사 메타 광고'!D:D,$B225))</f>
        <v>0</v>
      </c>
      <c r="O225" s="11">
        <f t="shared" si="3"/>
        <v>0</v>
      </c>
      <c r="R225" s="13"/>
      <c r="S225" s="31">
        <f>IF($S$4="", SUMIFS('무신사 메타 광고'!$L:$L, '무신사 메타 광고'!$C:$C, $R225),SUMIFS('무신사 메타 광고'!$L:$L,'무신사 메타 광고'!$I:$I,$S$4,'무신사 메타 광고'!$C:$C,$R225))</f>
        <v>0</v>
      </c>
      <c r="T225" s="31">
        <f>IF($S$4="", SUMIFS('무신사 메타 광고'!$V:$V, '무신사 메타 광고'!$C:$C, $R225),SUMIFS('무신사 메타 광고'!$V:$V,'무신사 메타 광고'!$I:$I,$S$4,'무신사 메타 광고'!$C:$C,$R225))</f>
        <v>0</v>
      </c>
      <c r="U225" s="11">
        <f t="shared" si="4"/>
        <v>0</v>
      </c>
      <c r="V225" s="12" t="str">
        <f t="shared" si="9"/>
        <v xml:space="preserve"> </v>
      </c>
      <c r="W225" s="32">
        <f>IF($S$4="", SUMIFS('무신사 메타 광고'!$K:$K, '무신사 메타 광고'!$C:$C, $R225),SUMIFS('무신사 메타 광고'!$K:$K,'무신사 메타 광고'!$I:$I,$S$4,'무신사 메타 광고'!$C:$C,$R225))</f>
        <v>0</v>
      </c>
      <c r="X225" s="32">
        <f>IF($S$4="", SUMIFS('무신사 메타 광고'!$N:$N, '무신사 메타 광고'!$C:$C, $R225),SUMIFS('무신사 메타 광고'!$N:$N,'무신사 메타 광고'!$I:$I,$S$4,'무신사 메타 광고'!$C:$C,$R225))</f>
        <v>0</v>
      </c>
      <c r="Y225" s="11">
        <f t="shared" si="5"/>
        <v>0</v>
      </c>
      <c r="Z225" s="12" t="str">
        <f t="shared" si="10"/>
        <v xml:space="preserve"> </v>
      </c>
      <c r="AB225" s="10">
        <f>IF($S$4="", SUMIFS('무신사 메타 광고'!$X:$X, '무신사 메타 광고'!$C:$C, $R225),SUMIFS('무신사 메타 광고'!$X:$X,'무신사 메타 광고'!$I:$I,$S$4,'무신사 메타 광고'!$C:$C,$R225))</f>
        <v>0</v>
      </c>
      <c r="AC225" s="11">
        <f t="shared" si="6"/>
        <v>0</v>
      </c>
    </row>
    <row r="226" spans="2:29">
      <c r="B226" s="9"/>
      <c r="C226" s="29">
        <f>IF($C$4="", SUMIFS('무신사 메타 광고'!$L:$L, '무신사 메타 광고'!$D:$D, $B226), SUMIFS('무신사 메타 광고'!$L:$L, '무신사 메타 광고'!$I:$I, $C$4, '무신사 메타 광고'!$D:$D, $B226))</f>
        <v>0</v>
      </c>
      <c r="D226" s="29">
        <f>IF($C$4="", SUMIFS('무신사 메타 광고'!$V:$V,#REF!, $B226), SUMIFS('무신사 메타 광고'!$V:$V,'무신사 메타 광고'!$I:$I,$C$4,'무신사 메타 광고'!$D:$D,$B226))</f>
        <v>0</v>
      </c>
      <c r="E226" s="11">
        <f t="shared" si="0"/>
        <v>0</v>
      </c>
      <c r="F226" s="12" t="str">
        <f t="shared" si="7"/>
        <v xml:space="preserve"> </v>
      </c>
      <c r="G226" s="30">
        <f>IF($C$4="", SUMIFS('무신사 메타 광고'!$K:$K, '무신사 메타 광고'!$D:$D, $B226), SUMIFS('무신사 메타 광고'!$K:$K,'무신사 메타 광고'!$I:$I,$C$4,'무신사 메타 광고'!D:D,$B226))</f>
        <v>0</v>
      </c>
      <c r="H226" s="30">
        <f>IF($C$4="", SUMIFS('무신사 메타 광고'!$Q:$Q, '무신사 메타 광고'!$D:$D, $B226), SUMIFS('무신사 메타 광고'!$Q:$Q,'무신사 메타 광고'!$I:$I,$C$4,'무신사 메타 광고'!D:D,$B226))</f>
        <v>0</v>
      </c>
      <c r="I226" s="30">
        <f>IF($C$4="", SUMIFS('무신사 메타 광고'!$U:$U, '무신사 메타 광고'!$D:$D, $B226), SUMIFS('무신사 메타 광고'!$U:$U,'무신사 메타 광고'!$I:$I,$C$4,'무신사 메타 광고'!D:D,$B226))</f>
        <v>0</v>
      </c>
      <c r="J226" s="11">
        <f t="shared" si="1"/>
        <v>0</v>
      </c>
      <c r="K226" s="11">
        <f t="shared" si="2"/>
        <v>0</v>
      </c>
      <c r="L226" s="12" t="str">
        <f t="shared" si="8"/>
        <v xml:space="preserve"> </v>
      </c>
      <c r="N226" s="10">
        <f>IF($C$4="", SUMIFS('무신사 메타 광고'!$X:$X, '무신사 메타 광고'!$D:$D, $B226),SUMIFS('무신사 메타 광고'!$X:$X,'무신사 메타 광고'!I:I,$C$4,'무신사 메타 광고'!D:D,$B226))</f>
        <v>0</v>
      </c>
      <c r="O226" s="11">
        <f t="shared" si="3"/>
        <v>0</v>
      </c>
      <c r="R226" s="13"/>
      <c r="S226" s="31">
        <f>IF($S$4="", SUMIFS('무신사 메타 광고'!$L:$L, '무신사 메타 광고'!$C:$C, $R226),SUMIFS('무신사 메타 광고'!$L:$L,'무신사 메타 광고'!$I:$I,$S$4,'무신사 메타 광고'!$C:$C,$R226))</f>
        <v>0</v>
      </c>
      <c r="T226" s="31">
        <f>IF($S$4="", SUMIFS('무신사 메타 광고'!$V:$V, '무신사 메타 광고'!$C:$C, $R226),SUMIFS('무신사 메타 광고'!$V:$V,'무신사 메타 광고'!$I:$I,$S$4,'무신사 메타 광고'!$C:$C,$R226))</f>
        <v>0</v>
      </c>
      <c r="U226" s="11">
        <f t="shared" si="4"/>
        <v>0</v>
      </c>
      <c r="V226" s="12" t="str">
        <f t="shared" si="9"/>
        <v xml:space="preserve"> </v>
      </c>
      <c r="W226" s="32">
        <f>IF($S$4="", SUMIFS('무신사 메타 광고'!$K:$K, '무신사 메타 광고'!$C:$C, $R226),SUMIFS('무신사 메타 광고'!$K:$K,'무신사 메타 광고'!$I:$I,$S$4,'무신사 메타 광고'!$C:$C,$R226))</f>
        <v>0</v>
      </c>
      <c r="X226" s="32">
        <f>IF($S$4="", SUMIFS('무신사 메타 광고'!$N:$N, '무신사 메타 광고'!$C:$C, $R226),SUMIFS('무신사 메타 광고'!$N:$N,'무신사 메타 광고'!$I:$I,$S$4,'무신사 메타 광고'!$C:$C,$R226))</f>
        <v>0</v>
      </c>
      <c r="Y226" s="11">
        <f t="shared" si="5"/>
        <v>0</v>
      </c>
      <c r="Z226" s="12" t="str">
        <f t="shared" si="10"/>
        <v xml:space="preserve"> </v>
      </c>
      <c r="AB226" s="10">
        <f>IF($S$4="", SUMIFS('무신사 메타 광고'!$X:$X, '무신사 메타 광고'!$C:$C, $R226),SUMIFS('무신사 메타 광고'!$X:$X,'무신사 메타 광고'!$I:$I,$S$4,'무신사 메타 광고'!$C:$C,$R226))</f>
        <v>0</v>
      </c>
      <c r="AC226" s="11">
        <f t="shared" si="6"/>
        <v>0</v>
      </c>
    </row>
    <row r="227" spans="2:29">
      <c r="B227" s="9"/>
      <c r="C227" s="29">
        <f>IF($C$4="", SUMIFS('무신사 메타 광고'!$L:$L, '무신사 메타 광고'!$D:$D, $B227), SUMIFS('무신사 메타 광고'!$L:$L, '무신사 메타 광고'!$I:$I, $C$4, '무신사 메타 광고'!$D:$D, $B227))</f>
        <v>0</v>
      </c>
      <c r="D227" s="29">
        <f>IF($C$4="", SUMIFS('무신사 메타 광고'!$V:$V,#REF!, $B227), SUMIFS('무신사 메타 광고'!$V:$V,'무신사 메타 광고'!$I:$I,$C$4,'무신사 메타 광고'!$D:$D,$B227))</f>
        <v>0</v>
      </c>
      <c r="E227" s="11">
        <f t="shared" si="0"/>
        <v>0</v>
      </c>
      <c r="F227" s="12" t="str">
        <f t="shared" si="7"/>
        <v xml:space="preserve"> </v>
      </c>
      <c r="G227" s="30">
        <f>IF($C$4="", SUMIFS('무신사 메타 광고'!$K:$K, '무신사 메타 광고'!$D:$D, $B227), SUMIFS('무신사 메타 광고'!$K:$K,'무신사 메타 광고'!$I:$I,$C$4,'무신사 메타 광고'!D:D,$B227))</f>
        <v>0</v>
      </c>
      <c r="H227" s="30">
        <f>IF($C$4="", SUMIFS('무신사 메타 광고'!$Q:$Q, '무신사 메타 광고'!$D:$D, $B227), SUMIFS('무신사 메타 광고'!$Q:$Q,'무신사 메타 광고'!$I:$I,$C$4,'무신사 메타 광고'!D:D,$B227))</f>
        <v>0</v>
      </c>
      <c r="I227" s="30">
        <f>IF($C$4="", SUMIFS('무신사 메타 광고'!$U:$U, '무신사 메타 광고'!$D:$D, $B227), SUMIFS('무신사 메타 광고'!$U:$U,'무신사 메타 광고'!$I:$I,$C$4,'무신사 메타 광고'!D:D,$B227))</f>
        <v>0</v>
      </c>
      <c r="J227" s="11">
        <f t="shared" si="1"/>
        <v>0</v>
      </c>
      <c r="K227" s="11">
        <f t="shared" si="2"/>
        <v>0</v>
      </c>
      <c r="L227" s="12" t="str">
        <f t="shared" si="8"/>
        <v xml:space="preserve"> </v>
      </c>
      <c r="N227" s="10">
        <f>IF($C$4="", SUMIFS('무신사 메타 광고'!$X:$X, '무신사 메타 광고'!$D:$D, $B227),SUMIFS('무신사 메타 광고'!$X:$X,'무신사 메타 광고'!I:I,$C$4,'무신사 메타 광고'!D:D,$B227))</f>
        <v>0</v>
      </c>
      <c r="O227" s="11">
        <f t="shared" si="3"/>
        <v>0</v>
      </c>
      <c r="R227" s="13"/>
      <c r="S227" s="31">
        <f>IF($S$4="", SUMIFS('무신사 메타 광고'!$L:$L, '무신사 메타 광고'!$C:$C, $R227),SUMIFS('무신사 메타 광고'!$L:$L,'무신사 메타 광고'!$I:$I,$S$4,'무신사 메타 광고'!$C:$C,$R227))</f>
        <v>0</v>
      </c>
      <c r="T227" s="31">
        <f>IF($S$4="", SUMIFS('무신사 메타 광고'!$V:$V, '무신사 메타 광고'!$C:$C, $R227),SUMIFS('무신사 메타 광고'!$V:$V,'무신사 메타 광고'!$I:$I,$S$4,'무신사 메타 광고'!$C:$C,$R227))</f>
        <v>0</v>
      </c>
      <c r="U227" s="11">
        <f t="shared" si="4"/>
        <v>0</v>
      </c>
      <c r="V227" s="12" t="str">
        <f t="shared" si="9"/>
        <v xml:space="preserve"> </v>
      </c>
      <c r="W227" s="32">
        <f>IF($S$4="", SUMIFS('무신사 메타 광고'!$K:$K, '무신사 메타 광고'!$C:$C, $R227),SUMIFS('무신사 메타 광고'!$K:$K,'무신사 메타 광고'!$I:$I,$S$4,'무신사 메타 광고'!$C:$C,$R227))</f>
        <v>0</v>
      </c>
      <c r="X227" s="32">
        <f>IF($S$4="", SUMIFS('무신사 메타 광고'!$N:$N, '무신사 메타 광고'!$C:$C, $R227),SUMIFS('무신사 메타 광고'!$N:$N,'무신사 메타 광고'!$I:$I,$S$4,'무신사 메타 광고'!$C:$C,$R227))</f>
        <v>0</v>
      </c>
      <c r="Y227" s="11">
        <f t="shared" si="5"/>
        <v>0</v>
      </c>
      <c r="Z227" s="12" t="str">
        <f t="shared" si="10"/>
        <v xml:space="preserve"> </v>
      </c>
      <c r="AB227" s="10">
        <f>IF($S$4="", SUMIFS('무신사 메타 광고'!$X:$X, '무신사 메타 광고'!$C:$C, $R227),SUMIFS('무신사 메타 광고'!$X:$X,'무신사 메타 광고'!$I:$I,$S$4,'무신사 메타 광고'!$C:$C,$R227))</f>
        <v>0</v>
      </c>
      <c r="AC227" s="11">
        <f t="shared" si="6"/>
        <v>0</v>
      </c>
    </row>
    <row r="228" spans="2:29">
      <c r="B228" s="9"/>
      <c r="C228" s="29">
        <f>IF($C$4="", SUMIFS('무신사 메타 광고'!$L:$L, '무신사 메타 광고'!$D:$D, $B228), SUMIFS('무신사 메타 광고'!$L:$L, '무신사 메타 광고'!$I:$I, $C$4, '무신사 메타 광고'!$D:$D, $B228))</f>
        <v>0</v>
      </c>
      <c r="D228" s="29">
        <f>IF($C$4="", SUMIFS('무신사 메타 광고'!$V:$V,#REF!, $B228), SUMIFS('무신사 메타 광고'!$V:$V,'무신사 메타 광고'!$I:$I,$C$4,'무신사 메타 광고'!$D:$D,$B228))</f>
        <v>0</v>
      </c>
      <c r="E228" s="11">
        <f t="shared" si="0"/>
        <v>0</v>
      </c>
      <c r="F228" s="12" t="str">
        <f t="shared" si="7"/>
        <v xml:space="preserve"> </v>
      </c>
      <c r="G228" s="30">
        <f>IF($C$4="", SUMIFS('무신사 메타 광고'!$K:$K, '무신사 메타 광고'!$D:$D, $B228), SUMIFS('무신사 메타 광고'!$K:$K,'무신사 메타 광고'!$I:$I,$C$4,'무신사 메타 광고'!D:D,$B228))</f>
        <v>0</v>
      </c>
      <c r="H228" s="30">
        <f>IF($C$4="", SUMIFS('무신사 메타 광고'!$Q:$Q, '무신사 메타 광고'!$D:$D, $B228), SUMIFS('무신사 메타 광고'!$Q:$Q,'무신사 메타 광고'!$I:$I,$C$4,'무신사 메타 광고'!D:D,$B228))</f>
        <v>0</v>
      </c>
      <c r="I228" s="30">
        <f>IF($C$4="", SUMIFS('무신사 메타 광고'!$U:$U, '무신사 메타 광고'!$D:$D, $B228), SUMIFS('무신사 메타 광고'!$U:$U,'무신사 메타 광고'!$I:$I,$C$4,'무신사 메타 광고'!D:D,$B228))</f>
        <v>0</v>
      </c>
      <c r="J228" s="11">
        <f t="shared" si="1"/>
        <v>0</v>
      </c>
      <c r="K228" s="11">
        <f t="shared" si="2"/>
        <v>0</v>
      </c>
      <c r="L228" s="12" t="str">
        <f t="shared" si="8"/>
        <v xml:space="preserve"> </v>
      </c>
      <c r="N228" s="10">
        <f>IF($C$4="", SUMIFS('무신사 메타 광고'!$X:$X, '무신사 메타 광고'!$D:$D, $B228),SUMIFS('무신사 메타 광고'!$X:$X,'무신사 메타 광고'!I:I,$C$4,'무신사 메타 광고'!D:D,$B228))</f>
        <v>0</v>
      </c>
      <c r="O228" s="11">
        <f t="shared" si="3"/>
        <v>0</v>
      </c>
      <c r="R228" s="13"/>
      <c r="S228" s="31">
        <f>IF($S$4="", SUMIFS('무신사 메타 광고'!$L:$L, '무신사 메타 광고'!$C:$C, $R228),SUMIFS('무신사 메타 광고'!$L:$L,'무신사 메타 광고'!$I:$I,$S$4,'무신사 메타 광고'!$C:$C,$R228))</f>
        <v>0</v>
      </c>
      <c r="T228" s="31">
        <f>IF($S$4="", SUMIFS('무신사 메타 광고'!$V:$V, '무신사 메타 광고'!$C:$C, $R228),SUMIFS('무신사 메타 광고'!$V:$V,'무신사 메타 광고'!$I:$I,$S$4,'무신사 메타 광고'!$C:$C,$R228))</f>
        <v>0</v>
      </c>
      <c r="U228" s="11">
        <f t="shared" si="4"/>
        <v>0</v>
      </c>
      <c r="V228" s="12" t="str">
        <f t="shared" si="9"/>
        <v xml:space="preserve"> </v>
      </c>
      <c r="W228" s="32">
        <f>IF($S$4="", SUMIFS('무신사 메타 광고'!$K:$K, '무신사 메타 광고'!$C:$C, $R228),SUMIFS('무신사 메타 광고'!$K:$K,'무신사 메타 광고'!$I:$I,$S$4,'무신사 메타 광고'!$C:$C,$R228))</f>
        <v>0</v>
      </c>
      <c r="X228" s="32">
        <f>IF($S$4="", SUMIFS('무신사 메타 광고'!$N:$N, '무신사 메타 광고'!$C:$C, $R228),SUMIFS('무신사 메타 광고'!$N:$N,'무신사 메타 광고'!$I:$I,$S$4,'무신사 메타 광고'!$C:$C,$R228))</f>
        <v>0</v>
      </c>
      <c r="Y228" s="11">
        <f t="shared" si="5"/>
        <v>0</v>
      </c>
      <c r="Z228" s="12" t="str">
        <f t="shared" si="10"/>
        <v xml:space="preserve"> </v>
      </c>
      <c r="AB228" s="10">
        <f>IF($S$4="", SUMIFS('무신사 메타 광고'!$X:$X, '무신사 메타 광고'!$C:$C, $R228),SUMIFS('무신사 메타 광고'!$X:$X,'무신사 메타 광고'!$I:$I,$S$4,'무신사 메타 광고'!$C:$C,$R228))</f>
        <v>0</v>
      </c>
      <c r="AC228" s="11">
        <f t="shared" si="6"/>
        <v>0</v>
      </c>
    </row>
    <row r="229" spans="2:29">
      <c r="B229" s="9"/>
      <c r="C229" s="29">
        <f>IF($C$4="", SUMIFS('무신사 메타 광고'!$L:$L, '무신사 메타 광고'!$D:$D, $B229), SUMIFS('무신사 메타 광고'!$L:$L, '무신사 메타 광고'!$I:$I, $C$4, '무신사 메타 광고'!$D:$D, $B229))</f>
        <v>0</v>
      </c>
      <c r="D229" s="29">
        <f>IF($C$4="", SUMIFS('무신사 메타 광고'!$V:$V,#REF!, $B229), SUMIFS('무신사 메타 광고'!$V:$V,'무신사 메타 광고'!$I:$I,$C$4,'무신사 메타 광고'!$D:$D,$B229))</f>
        <v>0</v>
      </c>
      <c r="E229" s="11">
        <f t="shared" si="0"/>
        <v>0</v>
      </c>
      <c r="F229" s="12" t="str">
        <f t="shared" si="7"/>
        <v xml:space="preserve"> </v>
      </c>
      <c r="G229" s="30">
        <f>IF($C$4="", SUMIFS('무신사 메타 광고'!$K:$K, '무신사 메타 광고'!$D:$D, $B229), SUMIFS('무신사 메타 광고'!$K:$K,'무신사 메타 광고'!$I:$I,$C$4,'무신사 메타 광고'!D:D,$B229))</f>
        <v>0</v>
      </c>
      <c r="H229" s="30">
        <f>IF($C$4="", SUMIFS('무신사 메타 광고'!$Q:$Q, '무신사 메타 광고'!$D:$D, $B229), SUMIFS('무신사 메타 광고'!$Q:$Q,'무신사 메타 광고'!$I:$I,$C$4,'무신사 메타 광고'!D:D,$B229))</f>
        <v>0</v>
      </c>
      <c r="I229" s="30">
        <f>IF($C$4="", SUMIFS('무신사 메타 광고'!$U:$U, '무신사 메타 광고'!$D:$D, $B229), SUMIFS('무신사 메타 광고'!$U:$U,'무신사 메타 광고'!$I:$I,$C$4,'무신사 메타 광고'!D:D,$B229))</f>
        <v>0</v>
      </c>
      <c r="J229" s="11">
        <f t="shared" si="1"/>
        <v>0</v>
      </c>
      <c r="K229" s="11">
        <f t="shared" si="2"/>
        <v>0</v>
      </c>
      <c r="L229" s="12" t="str">
        <f t="shared" si="8"/>
        <v xml:space="preserve"> </v>
      </c>
      <c r="N229" s="10">
        <f>IF($C$4="", SUMIFS('무신사 메타 광고'!$X:$X, '무신사 메타 광고'!$D:$D, $B229),SUMIFS('무신사 메타 광고'!$X:$X,'무신사 메타 광고'!I:I,$C$4,'무신사 메타 광고'!D:D,$B229))</f>
        <v>0</v>
      </c>
      <c r="O229" s="11">
        <f t="shared" si="3"/>
        <v>0</v>
      </c>
      <c r="R229" s="13"/>
      <c r="S229" s="31">
        <f>IF($S$4="", SUMIFS('무신사 메타 광고'!$L:$L, '무신사 메타 광고'!$C:$C, $R229),SUMIFS('무신사 메타 광고'!$L:$L,'무신사 메타 광고'!$I:$I,$S$4,'무신사 메타 광고'!$C:$C,$R229))</f>
        <v>0</v>
      </c>
      <c r="T229" s="31">
        <f>IF($S$4="", SUMIFS('무신사 메타 광고'!$V:$V, '무신사 메타 광고'!$C:$C, $R229),SUMIFS('무신사 메타 광고'!$V:$V,'무신사 메타 광고'!$I:$I,$S$4,'무신사 메타 광고'!$C:$C,$R229))</f>
        <v>0</v>
      </c>
      <c r="U229" s="11">
        <f t="shared" si="4"/>
        <v>0</v>
      </c>
      <c r="V229" s="12" t="str">
        <f t="shared" si="9"/>
        <v xml:space="preserve"> </v>
      </c>
      <c r="W229" s="32">
        <f>IF($S$4="", SUMIFS('무신사 메타 광고'!$K:$K, '무신사 메타 광고'!$C:$C, $R229),SUMIFS('무신사 메타 광고'!$K:$K,'무신사 메타 광고'!$I:$I,$S$4,'무신사 메타 광고'!$C:$C,$R229))</f>
        <v>0</v>
      </c>
      <c r="X229" s="32">
        <f>IF($S$4="", SUMIFS('무신사 메타 광고'!$N:$N, '무신사 메타 광고'!$C:$C, $R229),SUMIFS('무신사 메타 광고'!$N:$N,'무신사 메타 광고'!$I:$I,$S$4,'무신사 메타 광고'!$C:$C,$R229))</f>
        <v>0</v>
      </c>
      <c r="Y229" s="11">
        <f t="shared" si="5"/>
        <v>0</v>
      </c>
      <c r="Z229" s="12" t="str">
        <f t="shared" si="10"/>
        <v xml:space="preserve"> </v>
      </c>
      <c r="AB229" s="10">
        <f>IF($S$4="", SUMIFS('무신사 메타 광고'!$X:$X, '무신사 메타 광고'!$C:$C, $R229),SUMIFS('무신사 메타 광고'!$X:$X,'무신사 메타 광고'!$I:$I,$S$4,'무신사 메타 광고'!$C:$C,$R229))</f>
        <v>0</v>
      </c>
      <c r="AC229" s="11">
        <f t="shared" si="6"/>
        <v>0</v>
      </c>
    </row>
    <row r="230" spans="2:29">
      <c r="B230" s="9"/>
      <c r="C230" s="29">
        <f>IF($C$4="", SUMIFS('무신사 메타 광고'!$L:$L, '무신사 메타 광고'!$D:$D, $B230), SUMIFS('무신사 메타 광고'!$L:$L, '무신사 메타 광고'!$I:$I, $C$4, '무신사 메타 광고'!$D:$D, $B230))</f>
        <v>0</v>
      </c>
      <c r="D230" s="29">
        <f>IF($C$4="", SUMIFS('무신사 메타 광고'!$V:$V,#REF!, $B230), SUMIFS('무신사 메타 광고'!$V:$V,'무신사 메타 광고'!$I:$I,$C$4,'무신사 메타 광고'!$D:$D,$B230))</f>
        <v>0</v>
      </c>
      <c r="E230" s="11">
        <f t="shared" si="0"/>
        <v>0</v>
      </c>
      <c r="F230" s="12" t="str">
        <f t="shared" si="7"/>
        <v xml:space="preserve"> </v>
      </c>
      <c r="G230" s="30">
        <f>IF($C$4="", SUMIFS('무신사 메타 광고'!$K:$K, '무신사 메타 광고'!$D:$D, $B230), SUMIFS('무신사 메타 광고'!$K:$K,'무신사 메타 광고'!$I:$I,$C$4,'무신사 메타 광고'!D:D,$B230))</f>
        <v>0</v>
      </c>
      <c r="H230" s="30">
        <f>IF($C$4="", SUMIFS('무신사 메타 광고'!$Q:$Q, '무신사 메타 광고'!$D:$D, $B230), SUMIFS('무신사 메타 광고'!$Q:$Q,'무신사 메타 광고'!$I:$I,$C$4,'무신사 메타 광고'!D:D,$B230))</f>
        <v>0</v>
      </c>
      <c r="I230" s="30">
        <f>IF($C$4="", SUMIFS('무신사 메타 광고'!$U:$U, '무신사 메타 광고'!$D:$D, $B230), SUMIFS('무신사 메타 광고'!$U:$U,'무신사 메타 광고'!$I:$I,$C$4,'무신사 메타 광고'!D:D,$B230))</f>
        <v>0</v>
      </c>
      <c r="J230" s="11">
        <f t="shared" si="1"/>
        <v>0</v>
      </c>
      <c r="K230" s="11">
        <f t="shared" si="2"/>
        <v>0</v>
      </c>
      <c r="L230" s="12" t="str">
        <f t="shared" si="8"/>
        <v xml:space="preserve"> </v>
      </c>
      <c r="N230" s="10">
        <f>IF($C$4="", SUMIFS('무신사 메타 광고'!$X:$X, '무신사 메타 광고'!$D:$D, $B230),SUMIFS('무신사 메타 광고'!$X:$X,'무신사 메타 광고'!I:I,$C$4,'무신사 메타 광고'!D:D,$B230))</f>
        <v>0</v>
      </c>
      <c r="O230" s="11">
        <f t="shared" si="3"/>
        <v>0</v>
      </c>
      <c r="R230" s="13"/>
      <c r="S230" s="31">
        <f>IF($S$4="", SUMIFS('무신사 메타 광고'!$L:$L, '무신사 메타 광고'!$C:$C, $R230),SUMIFS('무신사 메타 광고'!$L:$L,'무신사 메타 광고'!$I:$I,$S$4,'무신사 메타 광고'!$C:$C,$R230))</f>
        <v>0</v>
      </c>
      <c r="T230" s="31">
        <f>IF($S$4="", SUMIFS('무신사 메타 광고'!$V:$V, '무신사 메타 광고'!$C:$C, $R230),SUMIFS('무신사 메타 광고'!$V:$V,'무신사 메타 광고'!$I:$I,$S$4,'무신사 메타 광고'!$C:$C,$R230))</f>
        <v>0</v>
      </c>
      <c r="U230" s="11">
        <f t="shared" si="4"/>
        <v>0</v>
      </c>
      <c r="V230" s="12" t="str">
        <f t="shared" si="9"/>
        <v xml:space="preserve"> </v>
      </c>
      <c r="W230" s="32">
        <f>IF($S$4="", SUMIFS('무신사 메타 광고'!$K:$K, '무신사 메타 광고'!$C:$C, $R230),SUMIFS('무신사 메타 광고'!$K:$K,'무신사 메타 광고'!$I:$I,$S$4,'무신사 메타 광고'!$C:$C,$R230))</f>
        <v>0</v>
      </c>
      <c r="X230" s="32">
        <f>IF($S$4="", SUMIFS('무신사 메타 광고'!$N:$N, '무신사 메타 광고'!$C:$C, $R230),SUMIFS('무신사 메타 광고'!$N:$N,'무신사 메타 광고'!$I:$I,$S$4,'무신사 메타 광고'!$C:$C,$R230))</f>
        <v>0</v>
      </c>
      <c r="Y230" s="11">
        <f t="shared" si="5"/>
        <v>0</v>
      </c>
      <c r="Z230" s="12" t="str">
        <f t="shared" si="10"/>
        <v xml:space="preserve"> </v>
      </c>
      <c r="AB230" s="10">
        <f>IF($S$4="", SUMIFS('무신사 메타 광고'!$X:$X, '무신사 메타 광고'!$C:$C, $R230),SUMIFS('무신사 메타 광고'!$X:$X,'무신사 메타 광고'!$I:$I,$S$4,'무신사 메타 광고'!$C:$C,$R230))</f>
        <v>0</v>
      </c>
      <c r="AC230" s="11">
        <f t="shared" si="6"/>
        <v>0</v>
      </c>
    </row>
    <row r="231" spans="2:29">
      <c r="B231" s="9"/>
      <c r="C231" s="29">
        <f>IF($C$4="", SUMIFS('무신사 메타 광고'!$L:$L, '무신사 메타 광고'!$D:$D, $B231), SUMIFS('무신사 메타 광고'!$L:$L, '무신사 메타 광고'!$I:$I, $C$4, '무신사 메타 광고'!$D:$D, $B231))</f>
        <v>0</v>
      </c>
      <c r="D231" s="29">
        <f>IF($C$4="", SUMIFS('무신사 메타 광고'!$V:$V,#REF!, $B231), SUMIFS('무신사 메타 광고'!$V:$V,'무신사 메타 광고'!$I:$I,$C$4,'무신사 메타 광고'!$D:$D,$B231))</f>
        <v>0</v>
      </c>
      <c r="E231" s="11">
        <f t="shared" si="0"/>
        <v>0</v>
      </c>
      <c r="F231" s="12" t="str">
        <f t="shared" si="7"/>
        <v xml:space="preserve"> </v>
      </c>
      <c r="G231" s="30">
        <f>IF($C$4="", SUMIFS('무신사 메타 광고'!$K:$K, '무신사 메타 광고'!$D:$D, $B231), SUMIFS('무신사 메타 광고'!$K:$K,'무신사 메타 광고'!$I:$I,$C$4,'무신사 메타 광고'!D:D,$B231))</f>
        <v>0</v>
      </c>
      <c r="H231" s="30">
        <f>IF($C$4="", SUMIFS('무신사 메타 광고'!$Q:$Q, '무신사 메타 광고'!$D:$D, $B231), SUMIFS('무신사 메타 광고'!$Q:$Q,'무신사 메타 광고'!$I:$I,$C$4,'무신사 메타 광고'!D:D,$B231))</f>
        <v>0</v>
      </c>
      <c r="I231" s="30">
        <f>IF($C$4="", SUMIFS('무신사 메타 광고'!$U:$U, '무신사 메타 광고'!$D:$D, $B231), SUMIFS('무신사 메타 광고'!$U:$U,'무신사 메타 광고'!$I:$I,$C$4,'무신사 메타 광고'!D:D,$B231))</f>
        <v>0</v>
      </c>
      <c r="J231" s="11">
        <f t="shared" si="1"/>
        <v>0</v>
      </c>
      <c r="K231" s="11">
        <f t="shared" si="2"/>
        <v>0</v>
      </c>
      <c r="L231" s="12" t="str">
        <f t="shared" si="8"/>
        <v xml:space="preserve"> </v>
      </c>
      <c r="N231" s="10">
        <f>IF($C$4="", SUMIFS('무신사 메타 광고'!$X:$X, '무신사 메타 광고'!$D:$D, $B231),SUMIFS('무신사 메타 광고'!$X:$X,'무신사 메타 광고'!I:I,$C$4,'무신사 메타 광고'!D:D,$B231))</f>
        <v>0</v>
      </c>
      <c r="O231" s="11">
        <f t="shared" si="3"/>
        <v>0</v>
      </c>
      <c r="R231" s="13"/>
      <c r="S231" s="31">
        <f>IF($S$4="", SUMIFS('무신사 메타 광고'!$L:$L, '무신사 메타 광고'!$C:$C, $R231),SUMIFS('무신사 메타 광고'!$L:$L,'무신사 메타 광고'!$I:$I,$S$4,'무신사 메타 광고'!$C:$C,$R231))</f>
        <v>0</v>
      </c>
      <c r="T231" s="31">
        <f>IF($S$4="", SUMIFS('무신사 메타 광고'!$V:$V, '무신사 메타 광고'!$C:$C, $R231),SUMIFS('무신사 메타 광고'!$V:$V,'무신사 메타 광고'!$I:$I,$S$4,'무신사 메타 광고'!$C:$C,$R231))</f>
        <v>0</v>
      </c>
      <c r="U231" s="11">
        <f t="shared" si="4"/>
        <v>0</v>
      </c>
      <c r="V231" s="12" t="str">
        <f t="shared" si="9"/>
        <v xml:space="preserve"> </v>
      </c>
      <c r="W231" s="32">
        <f>IF($S$4="", SUMIFS('무신사 메타 광고'!$K:$K, '무신사 메타 광고'!$C:$C, $R231),SUMIFS('무신사 메타 광고'!$K:$K,'무신사 메타 광고'!$I:$I,$S$4,'무신사 메타 광고'!$C:$C,$R231))</f>
        <v>0</v>
      </c>
      <c r="X231" s="32">
        <f>IF($S$4="", SUMIFS('무신사 메타 광고'!$N:$N, '무신사 메타 광고'!$C:$C, $R231),SUMIFS('무신사 메타 광고'!$N:$N,'무신사 메타 광고'!$I:$I,$S$4,'무신사 메타 광고'!$C:$C,$R231))</f>
        <v>0</v>
      </c>
      <c r="Y231" s="11">
        <f t="shared" si="5"/>
        <v>0</v>
      </c>
      <c r="Z231" s="12" t="str">
        <f t="shared" si="10"/>
        <v xml:space="preserve"> </v>
      </c>
      <c r="AB231" s="10">
        <f>IF($S$4="", SUMIFS('무신사 메타 광고'!$X:$X, '무신사 메타 광고'!$C:$C, $R231),SUMIFS('무신사 메타 광고'!$X:$X,'무신사 메타 광고'!$I:$I,$S$4,'무신사 메타 광고'!$C:$C,$R231))</f>
        <v>0</v>
      </c>
      <c r="AC231" s="11">
        <f t="shared" si="6"/>
        <v>0</v>
      </c>
    </row>
    <row r="232" spans="2:29">
      <c r="B232" s="9"/>
      <c r="C232" s="29">
        <f>IF($C$4="", SUMIFS('무신사 메타 광고'!$L:$L, '무신사 메타 광고'!$D:$D, $B232), SUMIFS('무신사 메타 광고'!$L:$L, '무신사 메타 광고'!$I:$I, $C$4, '무신사 메타 광고'!$D:$D, $B232))</f>
        <v>0</v>
      </c>
      <c r="D232" s="29">
        <f>IF($C$4="", SUMIFS('무신사 메타 광고'!$V:$V,#REF!, $B232), SUMIFS('무신사 메타 광고'!$V:$V,'무신사 메타 광고'!$I:$I,$C$4,'무신사 메타 광고'!$D:$D,$B232))</f>
        <v>0</v>
      </c>
      <c r="E232" s="11">
        <f t="shared" si="0"/>
        <v>0</v>
      </c>
      <c r="F232" s="12" t="str">
        <f t="shared" si="7"/>
        <v xml:space="preserve"> </v>
      </c>
      <c r="G232" s="30">
        <f>IF($C$4="", SUMIFS('무신사 메타 광고'!$K:$K, '무신사 메타 광고'!$D:$D, $B232), SUMIFS('무신사 메타 광고'!$K:$K,'무신사 메타 광고'!$I:$I,$C$4,'무신사 메타 광고'!D:D,$B232))</f>
        <v>0</v>
      </c>
      <c r="H232" s="30">
        <f>IF($C$4="", SUMIFS('무신사 메타 광고'!$Q:$Q, '무신사 메타 광고'!$D:$D, $B232), SUMIFS('무신사 메타 광고'!$Q:$Q,'무신사 메타 광고'!$I:$I,$C$4,'무신사 메타 광고'!D:D,$B232))</f>
        <v>0</v>
      </c>
      <c r="I232" s="30">
        <f>IF($C$4="", SUMIFS('무신사 메타 광고'!$U:$U, '무신사 메타 광고'!$D:$D, $B232), SUMIFS('무신사 메타 광고'!$U:$U,'무신사 메타 광고'!$I:$I,$C$4,'무신사 메타 광고'!D:D,$B232))</f>
        <v>0</v>
      </c>
      <c r="J232" s="11">
        <f t="shared" si="1"/>
        <v>0</v>
      </c>
      <c r="K232" s="11">
        <f t="shared" si="2"/>
        <v>0</v>
      </c>
      <c r="L232" s="12" t="str">
        <f t="shared" si="8"/>
        <v xml:space="preserve"> </v>
      </c>
      <c r="N232" s="10">
        <f>IF($C$4="", SUMIFS('무신사 메타 광고'!$X:$X, '무신사 메타 광고'!$D:$D, $B232),SUMIFS('무신사 메타 광고'!$X:$X,'무신사 메타 광고'!I:I,$C$4,'무신사 메타 광고'!D:D,$B232))</f>
        <v>0</v>
      </c>
      <c r="O232" s="11">
        <f t="shared" si="3"/>
        <v>0</v>
      </c>
      <c r="R232" s="13"/>
      <c r="S232" s="31">
        <f>IF($S$4="", SUMIFS('무신사 메타 광고'!$L:$L, '무신사 메타 광고'!$C:$C, $R232),SUMIFS('무신사 메타 광고'!$L:$L,'무신사 메타 광고'!$I:$I,$S$4,'무신사 메타 광고'!$C:$C,$R232))</f>
        <v>0</v>
      </c>
      <c r="T232" s="31">
        <f>IF($S$4="", SUMIFS('무신사 메타 광고'!$V:$V, '무신사 메타 광고'!$C:$C, $R232),SUMIFS('무신사 메타 광고'!$V:$V,'무신사 메타 광고'!$I:$I,$S$4,'무신사 메타 광고'!$C:$C,$R232))</f>
        <v>0</v>
      </c>
      <c r="U232" s="11">
        <f t="shared" si="4"/>
        <v>0</v>
      </c>
      <c r="V232" s="12" t="str">
        <f t="shared" si="9"/>
        <v xml:space="preserve"> </v>
      </c>
      <c r="W232" s="32">
        <f>IF($S$4="", SUMIFS('무신사 메타 광고'!$K:$K, '무신사 메타 광고'!$C:$C, $R232),SUMIFS('무신사 메타 광고'!$K:$K,'무신사 메타 광고'!$I:$I,$S$4,'무신사 메타 광고'!$C:$C,$R232))</f>
        <v>0</v>
      </c>
      <c r="X232" s="32">
        <f>IF($S$4="", SUMIFS('무신사 메타 광고'!$N:$N, '무신사 메타 광고'!$C:$C, $R232),SUMIFS('무신사 메타 광고'!$N:$N,'무신사 메타 광고'!$I:$I,$S$4,'무신사 메타 광고'!$C:$C,$R232))</f>
        <v>0</v>
      </c>
      <c r="Y232" s="11">
        <f t="shared" si="5"/>
        <v>0</v>
      </c>
      <c r="Z232" s="12" t="str">
        <f t="shared" si="10"/>
        <v xml:space="preserve"> </v>
      </c>
      <c r="AB232" s="10">
        <f>IF($S$4="", SUMIFS('무신사 메타 광고'!$X:$X, '무신사 메타 광고'!$C:$C, $R232),SUMIFS('무신사 메타 광고'!$X:$X,'무신사 메타 광고'!$I:$I,$S$4,'무신사 메타 광고'!$C:$C,$R232))</f>
        <v>0</v>
      </c>
      <c r="AC232" s="11">
        <f t="shared" si="6"/>
        <v>0</v>
      </c>
    </row>
    <row r="233" spans="2:29">
      <c r="B233" s="9"/>
      <c r="C233" s="29">
        <f>IF($C$4="", SUMIFS('무신사 메타 광고'!$L:$L, '무신사 메타 광고'!$D:$D, $B233), SUMIFS('무신사 메타 광고'!$L:$L, '무신사 메타 광고'!$I:$I, $C$4, '무신사 메타 광고'!$D:$D, $B233))</f>
        <v>0</v>
      </c>
      <c r="D233" s="29">
        <f>IF($C$4="", SUMIFS('무신사 메타 광고'!$V:$V,#REF!, $B233), SUMIFS('무신사 메타 광고'!$V:$V,'무신사 메타 광고'!$I:$I,$C$4,'무신사 메타 광고'!$D:$D,$B233))</f>
        <v>0</v>
      </c>
      <c r="E233" s="11">
        <f t="shared" si="0"/>
        <v>0</v>
      </c>
      <c r="F233" s="12" t="str">
        <f t="shared" si="7"/>
        <v xml:space="preserve"> </v>
      </c>
      <c r="G233" s="30">
        <f>IF($C$4="", SUMIFS('무신사 메타 광고'!$K:$K, '무신사 메타 광고'!$D:$D, $B233), SUMIFS('무신사 메타 광고'!$K:$K,'무신사 메타 광고'!$I:$I,$C$4,'무신사 메타 광고'!D:D,$B233))</f>
        <v>0</v>
      </c>
      <c r="H233" s="30">
        <f>IF($C$4="", SUMIFS('무신사 메타 광고'!$Q:$Q, '무신사 메타 광고'!$D:$D, $B233), SUMIFS('무신사 메타 광고'!$Q:$Q,'무신사 메타 광고'!$I:$I,$C$4,'무신사 메타 광고'!D:D,$B233))</f>
        <v>0</v>
      </c>
      <c r="I233" s="30">
        <f>IF($C$4="", SUMIFS('무신사 메타 광고'!$U:$U, '무신사 메타 광고'!$D:$D, $B233), SUMIFS('무신사 메타 광고'!$U:$U,'무신사 메타 광고'!$I:$I,$C$4,'무신사 메타 광고'!D:D,$B233))</f>
        <v>0</v>
      </c>
      <c r="J233" s="11">
        <f t="shared" si="1"/>
        <v>0</v>
      </c>
      <c r="K233" s="11">
        <f t="shared" si="2"/>
        <v>0</v>
      </c>
      <c r="L233" s="12" t="str">
        <f t="shared" si="8"/>
        <v xml:space="preserve"> </v>
      </c>
      <c r="N233" s="10">
        <f>IF($C$4="", SUMIFS('무신사 메타 광고'!$X:$X, '무신사 메타 광고'!$D:$D, $B233),SUMIFS('무신사 메타 광고'!$X:$X,'무신사 메타 광고'!I:I,$C$4,'무신사 메타 광고'!D:D,$B233))</f>
        <v>0</v>
      </c>
      <c r="O233" s="11">
        <f t="shared" si="3"/>
        <v>0</v>
      </c>
      <c r="R233" s="13"/>
      <c r="S233" s="31">
        <f>IF($S$4="", SUMIFS('무신사 메타 광고'!$L:$L, '무신사 메타 광고'!$C:$C, $R233),SUMIFS('무신사 메타 광고'!$L:$L,'무신사 메타 광고'!$I:$I,$S$4,'무신사 메타 광고'!$C:$C,$R233))</f>
        <v>0</v>
      </c>
      <c r="T233" s="31">
        <f>IF($S$4="", SUMIFS('무신사 메타 광고'!$V:$V, '무신사 메타 광고'!$C:$C, $R233),SUMIFS('무신사 메타 광고'!$V:$V,'무신사 메타 광고'!$I:$I,$S$4,'무신사 메타 광고'!$C:$C,$R233))</f>
        <v>0</v>
      </c>
      <c r="U233" s="11">
        <f t="shared" si="4"/>
        <v>0</v>
      </c>
      <c r="V233" s="12" t="str">
        <f t="shared" si="9"/>
        <v xml:space="preserve"> </v>
      </c>
      <c r="W233" s="32">
        <f>IF($S$4="", SUMIFS('무신사 메타 광고'!$K:$K, '무신사 메타 광고'!$C:$C, $R233),SUMIFS('무신사 메타 광고'!$K:$K,'무신사 메타 광고'!$I:$I,$S$4,'무신사 메타 광고'!$C:$C,$R233))</f>
        <v>0</v>
      </c>
      <c r="X233" s="32">
        <f>IF($S$4="", SUMIFS('무신사 메타 광고'!$N:$N, '무신사 메타 광고'!$C:$C, $R233),SUMIFS('무신사 메타 광고'!$N:$N,'무신사 메타 광고'!$I:$I,$S$4,'무신사 메타 광고'!$C:$C,$R233))</f>
        <v>0</v>
      </c>
      <c r="Y233" s="11">
        <f t="shared" si="5"/>
        <v>0</v>
      </c>
      <c r="Z233" s="12" t="str">
        <f t="shared" si="10"/>
        <v xml:space="preserve"> </v>
      </c>
      <c r="AB233" s="10">
        <f>IF($S$4="", SUMIFS('무신사 메타 광고'!$X:$X, '무신사 메타 광고'!$C:$C, $R233),SUMIFS('무신사 메타 광고'!$X:$X,'무신사 메타 광고'!$I:$I,$S$4,'무신사 메타 광고'!$C:$C,$R233))</f>
        <v>0</v>
      </c>
      <c r="AC233" s="11">
        <f t="shared" si="6"/>
        <v>0</v>
      </c>
    </row>
    <row r="234" spans="2:29">
      <c r="B234" s="9"/>
      <c r="C234" s="29">
        <f>IF($C$4="", SUMIFS('무신사 메타 광고'!$L:$L, '무신사 메타 광고'!$D:$D, $B234), SUMIFS('무신사 메타 광고'!$L:$L, '무신사 메타 광고'!$I:$I, $C$4, '무신사 메타 광고'!$D:$D, $B234))</f>
        <v>0</v>
      </c>
      <c r="D234" s="29">
        <f>IF($C$4="", SUMIFS('무신사 메타 광고'!$V:$V,#REF!, $B234), SUMIFS('무신사 메타 광고'!$V:$V,'무신사 메타 광고'!$I:$I,$C$4,'무신사 메타 광고'!$D:$D,$B234))</f>
        <v>0</v>
      </c>
      <c r="E234" s="11">
        <f t="shared" si="0"/>
        <v>0</v>
      </c>
      <c r="F234" s="12" t="str">
        <f t="shared" si="7"/>
        <v xml:space="preserve"> </v>
      </c>
      <c r="G234" s="30">
        <f>IF($C$4="", SUMIFS('무신사 메타 광고'!$K:$K, '무신사 메타 광고'!$D:$D, $B234), SUMIFS('무신사 메타 광고'!$K:$K,'무신사 메타 광고'!$I:$I,$C$4,'무신사 메타 광고'!D:D,$B234))</f>
        <v>0</v>
      </c>
      <c r="H234" s="30">
        <f>IF($C$4="", SUMIFS('무신사 메타 광고'!$Q:$Q, '무신사 메타 광고'!$D:$D, $B234), SUMIFS('무신사 메타 광고'!$Q:$Q,'무신사 메타 광고'!$I:$I,$C$4,'무신사 메타 광고'!D:D,$B234))</f>
        <v>0</v>
      </c>
      <c r="I234" s="30">
        <f>IF($C$4="", SUMIFS('무신사 메타 광고'!$U:$U, '무신사 메타 광고'!$D:$D, $B234), SUMIFS('무신사 메타 광고'!$U:$U,'무신사 메타 광고'!$I:$I,$C$4,'무신사 메타 광고'!D:D,$B234))</f>
        <v>0</v>
      </c>
      <c r="J234" s="11">
        <f t="shared" si="1"/>
        <v>0</v>
      </c>
      <c r="K234" s="11">
        <f t="shared" si="2"/>
        <v>0</v>
      </c>
      <c r="L234" s="12" t="str">
        <f t="shared" si="8"/>
        <v xml:space="preserve"> </v>
      </c>
      <c r="N234" s="10">
        <f>IF($C$4="", SUMIFS('무신사 메타 광고'!$X:$X, '무신사 메타 광고'!$D:$D, $B234),SUMIFS('무신사 메타 광고'!$X:$X,'무신사 메타 광고'!I:I,$C$4,'무신사 메타 광고'!D:D,$B234))</f>
        <v>0</v>
      </c>
      <c r="O234" s="11">
        <f t="shared" si="3"/>
        <v>0</v>
      </c>
      <c r="R234" s="13"/>
      <c r="S234" s="31">
        <f>IF($S$4="", SUMIFS('무신사 메타 광고'!$L:$L, '무신사 메타 광고'!$C:$C, $R234),SUMIFS('무신사 메타 광고'!$L:$L,'무신사 메타 광고'!$I:$I,$S$4,'무신사 메타 광고'!$C:$C,$R234))</f>
        <v>0</v>
      </c>
      <c r="T234" s="31">
        <f>IF($S$4="", SUMIFS('무신사 메타 광고'!$V:$V, '무신사 메타 광고'!$C:$C, $R234),SUMIFS('무신사 메타 광고'!$V:$V,'무신사 메타 광고'!$I:$I,$S$4,'무신사 메타 광고'!$C:$C,$R234))</f>
        <v>0</v>
      </c>
      <c r="U234" s="11">
        <f t="shared" si="4"/>
        <v>0</v>
      </c>
      <c r="V234" s="12" t="str">
        <f t="shared" si="9"/>
        <v xml:space="preserve"> </v>
      </c>
      <c r="W234" s="32">
        <f>IF($S$4="", SUMIFS('무신사 메타 광고'!$K:$K, '무신사 메타 광고'!$C:$C, $R234),SUMIFS('무신사 메타 광고'!$K:$K,'무신사 메타 광고'!$I:$I,$S$4,'무신사 메타 광고'!$C:$C,$R234))</f>
        <v>0</v>
      </c>
      <c r="X234" s="32">
        <f>IF($S$4="", SUMIFS('무신사 메타 광고'!$N:$N, '무신사 메타 광고'!$C:$C, $R234),SUMIFS('무신사 메타 광고'!$N:$N,'무신사 메타 광고'!$I:$I,$S$4,'무신사 메타 광고'!$C:$C,$R234))</f>
        <v>0</v>
      </c>
      <c r="Y234" s="11">
        <f t="shared" si="5"/>
        <v>0</v>
      </c>
      <c r="Z234" s="12" t="str">
        <f t="shared" si="10"/>
        <v xml:space="preserve"> </v>
      </c>
      <c r="AB234" s="10">
        <f>IF($S$4="", SUMIFS('무신사 메타 광고'!$X:$X, '무신사 메타 광고'!$C:$C, $R234),SUMIFS('무신사 메타 광고'!$X:$X,'무신사 메타 광고'!$I:$I,$S$4,'무신사 메타 광고'!$C:$C,$R234))</f>
        <v>0</v>
      </c>
      <c r="AC234" s="11">
        <f t="shared" si="6"/>
        <v>0</v>
      </c>
    </row>
    <row r="235" spans="2:29">
      <c r="B235" s="9"/>
      <c r="C235" s="29">
        <f>IF($C$4="", SUMIFS('무신사 메타 광고'!$L:$L, '무신사 메타 광고'!$D:$D, $B235), SUMIFS('무신사 메타 광고'!$L:$L, '무신사 메타 광고'!$I:$I, $C$4, '무신사 메타 광고'!$D:$D, $B235))</f>
        <v>0</v>
      </c>
      <c r="D235" s="29">
        <f>IF($C$4="", SUMIFS('무신사 메타 광고'!$V:$V,#REF!, $B235), SUMIFS('무신사 메타 광고'!$V:$V,'무신사 메타 광고'!$I:$I,$C$4,'무신사 메타 광고'!$D:$D,$B235))</f>
        <v>0</v>
      </c>
      <c r="E235" s="11">
        <f t="shared" si="0"/>
        <v>0</v>
      </c>
      <c r="F235" s="12" t="str">
        <f t="shared" si="7"/>
        <v xml:space="preserve"> </v>
      </c>
      <c r="G235" s="30">
        <f>IF($C$4="", SUMIFS('무신사 메타 광고'!$K:$K, '무신사 메타 광고'!$D:$D, $B235), SUMIFS('무신사 메타 광고'!$K:$K,'무신사 메타 광고'!$I:$I,$C$4,'무신사 메타 광고'!D:D,$B235))</f>
        <v>0</v>
      </c>
      <c r="H235" s="30">
        <f>IF($C$4="", SUMIFS('무신사 메타 광고'!$Q:$Q, '무신사 메타 광고'!$D:$D, $B235), SUMIFS('무신사 메타 광고'!$Q:$Q,'무신사 메타 광고'!$I:$I,$C$4,'무신사 메타 광고'!D:D,$B235))</f>
        <v>0</v>
      </c>
      <c r="I235" s="30">
        <f>IF($C$4="", SUMIFS('무신사 메타 광고'!$U:$U, '무신사 메타 광고'!$D:$D, $B235), SUMIFS('무신사 메타 광고'!$U:$U,'무신사 메타 광고'!$I:$I,$C$4,'무신사 메타 광고'!D:D,$B235))</f>
        <v>0</v>
      </c>
      <c r="J235" s="11">
        <f t="shared" si="1"/>
        <v>0</v>
      </c>
      <c r="K235" s="11">
        <f t="shared" si="2"/>
        <v>0</v>
      </c>
      <c r="L235" s="12" t="str">
        <f t="shared" si="8"/>
        <v xml:space="preserve"> </v>
      </c>
      <c r="N235" s="10">
        <f>IF($C$4="", SUMIFS('무신사 메타 광고'!$X:$X, '무신사 메타 광고'!$D:$D, $B235),SUMIFS('무신사 메타 광고'!$X:$X,'무신사 메타 광고'!I:I,$C$4,'무신사 메타 광고'!D:D,$B235))</f>
        <v>0</v>
      </c>
      <c r="O235" s="11">
        <f t="shared" si="3"/>
        <v>0</v>
      </c>
      <c r="R235" s="13"/>
      <c r="S235" s="31">
        <f>IF($S$4="", SUMIFS('무신사 메타 광고'!$L:$L, '무신사 메타 광고'!$C:$C, $R235),SUMIFS('무신사 메타 광고'!$L:$L,'무신사 메타 광고'!$I:$I,$S$4,'무신사 메타 광고'!$C:$C,$R235))</f>
        <v>0</v>
      </c>
      <c r="T235" s="31">
        <f>IF($S$4="", SUMIFS('무신사 메타 광고'!$V:$V, '무신사 메타 광고'!$C:$C, $R235),SUMIFS('무신사 메타 광고'!$V:$V,'무신사 메타 광고'!$I:$I,$S$4,'무신사 메타 광고'!$C:$C,$R235))</f>
        <v>0</v>
      </c>
      <c r="U235" s="11">
        <f t="shared" si="4"/>
        <v>0</v>
      </c>
      <c r="V235" s="12" t="str">
        <f t="shared" si="9"/>
        <v xml:space="preserve"> </v>
      </c>
      <c r="W235" s="32">
        <f>IF($S$4="", SUMIFS('무신사 메타 광고'!$K:$K, '무신사 메타 광고'!$C:$C, $R235),SUMIFS('무신사 메타 광고'!$K:$K,'무신사 메타 광고'!$I:$I,$S$4,'무신사 메타 광고'!$C:$C,$R235))</f>
        <v>0</v>
      </c>
      <c r="X235" s="32">
        <f>IF($S$4="", SUMIFS('무신사 메타 광고'!$N:$N, '무신사 메타 광고'!$C:$C, $R235),SUMIFS('무신사 메타 광고'!$N:$N,'무신사 메타 광고'!$I:$I,$S$4,'무신사 메타 광고'!$C:$C,$R235))</f>
        <v>0</v>
      </c>
      <c r="Y235" s="11">
        <f t="shared" si="5"/>
        <v>0</v>
      </c>
      <c r="Z235" s="12" t="str">
        <f t="shared" si="10"/>
        <v xml:space="preserve"> </v>
      </c>
      <c r="AB235" s="10">
        <f>IF($S$4="", SUMIFS('무신사 메타 광고'!$X:$X, '무신사 메타 광고'!$C:$C, $R235),SUMIFS('무신사 메타 광고'!$X:$X,'무신사 메타 광고'!$I:$I,$S$4,'무신사 메타 광고'!$C:$C,$R235))</f>
        <v>0</v>
      </c>
      <c r="AC235" s="11">
        <f t="shared" si="6"/>
        <v>0</v>
      </c>
    </row>
    <row r="236" spans="2:29">
      <c r="B236" s="9"/>
      <c r="C236" s="29">
        <f>IF($C$4="", SUMIFS('무신사 메타 광고'!$L:$L, '무신사 메타 광고'!$D:$D, $B236), SUMIFS('무신사 메타 광고'!$L:$L, '무신사 메타 광고'!$I:$I, $C$4, '무신사 메타 광고'!$D:$D, $B236))</f>
        <v>0</v>
      </c>
      <c r="D236" s="29">
        <f>IF($C$4="", SUMIFS('무신사 메타 광고'!$V:$V,#REF!, $B236), SUMIFS('무신사 메타 광고'!$V:$V,'무신사 메타 광고'!$I:$I,$C$4,'무신사 메타 광고'!$D:$D,$B236))</f>
        <v>0</v>
      </c>
      <c r="E236" s="11">
        <f t="shared" si="0"/>
        <v>0</v>
      </c>
      <c r="F236" s="12" t="str">
        <f t="shared" si="7"/>
        <v xml:space="preserve"> </v>
      </c>
      <c r="G236" s="30">
        <f>IF($C$4="", SUMIFS('무신사 메타 광고'!$K:$K, '무신사 메타 광고'!$D:$D, $B236), SUMIFS('무신사 메타 광고'!$K:$K,'무신사 메타 광고'!$I:$I,$C$4,'무신사 메타 광고'!D:D,$B236))</f>
        <v>0</v>
      </c>
      <c r="H236" s="30">
        <f>IF($C$4="", SUMIFS('무신사 메타 광고'!$Q:$Q, '무신사 메타 광고'!$D:$D, $B236), SUMIFS('무신사 메타 광고'!$Q:$Q,'무신사 메타 광고'!$I:$I,$C$4,'무신사 메타 광고'!D:D,$B236))</f>
        <v>0</v>
      </c>
      <c r="I236" s="30">
        <f>IF($C$4="", SUMIFS('무신사 메타 광고'!$U:$U, '무신사 메타 광고'!$D:$D, $B236), SUMIFS('무신사 메타 광고'!$U:$U,'무신사 메타 광고'!$I:$I,$C$4,'무신사 메타 광고'!D:D,$B236))</f>
        <v>0</v>
      </c>
      <c r="J236" s="11">
        <f t="shared" si="1"/>
        <v>0</v>
      </c>
      <c r="K236" s="11">
        <f t="shared" si="2"/>
        <v>0</v>
      </c>
      <c r="L236" s="12" t="str">
        <f t="shared" si="8"/>
        <v xml:space="preserve"> </v>
      </c>
      <c r="N236" s="10">
        <f>IF($C$4="", SUMIFS('무신사 메타 광고'!$X:$X, '무신사 메타 광고'!$D:$D, $B236),SUMIFS('무신사 메타 광고'!$X:$X,'무신사 메타 광고'!I:I,$C$4,'무신사 메타 광고'!D:D,$B236))</f>
        <v>0</v>
      </c>
      <c r="O236" s="11">
        <f t="shared" si="3"/>
        <v>0</v>
      </c>
      <c r="R236" s="13"/>
      <c r="S236" s="31">
        <f>IF($S$4="", SUMIFS('무신사 메타 광고'!$L:$L, '무신사 메타 광고'!$C:$C, $R236),SUMIFS('무신사 메타 광고'!$L:$L,'무신사 메타 광고'!$I:$I,$S$4,'무신사 메타 광고'!$C:$C,$R236))</f>
        <v>0</v>
      </c>
      <c r="T236" s="31">
        <f>IF($S$4="", SUMIFS('무신사 메타 광고'!$V:$V, '무신사 메타 광고'!$C:$C, $R236),SUMIFS('무신사 메타 광고'!$V:$V,'무신사 메타 광고'!$I:$I,$S$4,'무신사 메타 광고'!$C:$C,$R236))</f>
        <v>0</v>
      </c>
      <c r="U236" s="11">
        <f t="shared" si="4"/>
        <v>0</v>
      </c>
      <c r="V236" s="12" t="str">
        <f t="shared" si="9"/>
        <v xml:space="preserve"> </v>
      </c>
      <c r="W236" s="32">
        <f>IF($S$4="", SUMIFS('무신사 메타 광고'!$K:$K, '무신사 메타 광고'!$C:$C, $R236),SUMIFS('무신사 메타 광고'!$K:$K,'무신사 메타 광고'!$I:$I,$S$4,'무신사 메타 광고'!$C:$C,$R236))</f>
        <v>0</v>
      </c>
      <c r="X236" s="32">
        <f>IF($S$4="", SUMIFS('무신사 메타 광고'!$N:$N, '무신사 메타 광고'!$C:$C, $R236),SUMIFS('무신사 메타 광고'!$N:$N,'무신사 메타 광고'!$I:$I,$S$4,'무신사 메타 광고'!$C:$C,$R236))</f>
        <v>0</v>
      </c>
      <c r="Y236" s="11">
        <f t="shared" si="5"/>
        <v>0</v>
      </c>
      <c r="Z236" s="12" t="str">
        <f t="shared" si="10"/>
        <v xml:space="preserve"> </v>
      </c>
      <c r="AB236" s="10">
        <f>IF($S$4="", SUMIFS('무신사 메타 광고'!$X:$X, '무신사 메타 광고'!$C:$C, $R236),SUMIFS('무신사 메타 광고'!$X:$X,'무신사 메타 광고'!$I:$I,$S$4,'무신사 메타 광고'!$C:$C,$R236))</f>
        <v>0</v>
      </c>
      <c r="AC236" s="11">
        <f t="shared" si="6"/>
        <v>0</v>
      </c>
    </row>
    <row r="237" spans="2:29">
      <c r="B237" s="9"/>
      <c r="C237" s="29">
        <f>IF($C$4="", SUMIFS('무신사 메타 광고'!$L:$L, '무신사 메타 광고'!$D:$D, $B237), SUMIFS('무신사 메타 광고'!$L:$L, '무신사 메타 광고'!$I:$I, $C$4, '무신사 메타 광고'!$D:$D, $B237))</f>
        <v>0</v>
      </c>
      <c r="D237" s="29">
        <f>IF($C$4="", SUMIFS('무신사 메타 광고'!$V:$V,#REF!, $B237), SUMIFS('무신사 메타 광고'!$V:$V,'무신사 메타 광고'!$I:$I,$C$4,'무신사 메타 광고'!$D:$D,$B237))</f>
        <v>0</v>
      </c>
      <c r="E237" s="11">
        <f t="shared" si="0"/>
        <v>0</v>
      </c>
      <c r="F237" s="12" t="str">
        <f t="shared" si="7"/>
        <v xml:space="preserve"> </v>
      </c>
      <c r="G237" s="30">
        <f>IF($C$4="", SUMIFS('무신사 메타 광고'!$K:$K, '무신사 메타 광고'!$D:$D, $B237), SUMIFS('무신사 메타 광고'!$K:$K,'무신사 메타 광고'!$I:$I,$C$4,'무신사 메타 광고'!D:D,$B237))</f>
        <v>0</v>
      </c>
      <c r="H237" s="30">
        <f>IF($C$4="", SUMIFS('무신사 메타 광고'!$Q:$Q, '무신사 메타 광고'!$D:$D, $B237), SUMIFS('무신사 메타 광고'!$Q:$Q,'무신사 메타 광고'!$I:$I,$C$4,'무신사 메타 광고'!D:D,$B237))</f>
        <v>0</v>
      </c>
      <c r="I237" s="30">
        <f>IF($C$4="", SUMIFS('무신사 메타 광고'!$U:$U, '무신사 메타 광고'!$D:$D, $B237), SUMIFS('무신사 메타 광고'!$U:$U,'무신사 메타 광고'!$I:$I,$C$4,'무신사 메타 광고'!D:D,$B237))</f>
        <v>0</v>
      </c>
      <c r="J237" s="11">
        <f t="shared" si="1"/>
        <v>0</v>
      </c>
      <c r="K237" s="11">
        <f t="shared" si="2"/>
        <v>0</v>
      </c>
      <c r="L237" s="12" t="str">
        <f t="shared" si="8"/>
        <v xml:space="preserve"> </v>
      </c>
      <c r="N237" s="10">
        <f>IF($C$4="", SUMIFS('무신사 메타 광고'!$X:$X, '무신사 메타 광고'!$D:$D, $B237),SUMIFS('무신사 메타 광고'!$X:$X,'무신사 메타 광고'!I:I,$C$4,'무신사 메타 광고'!D:D,$B237))</f>
        <v>0</v>
      </c>
      <c r="O237" s="11">
        <f t="shared" si="3"/>
        <v>0</v>
      </c>
      <c r="R237" s="13"/>
      <c r="S237" s="31">
        <f>IF($S$4="", SUMIFS('무신사 메타 광고'!$L:$L, '무신사 메타 광고'!$C:$C, $R237),SUMIFS('무신사 메타 광고'!$L:$L,'무신사 메타 광고'!$I:$I,$S$4,'무신사 메타 광고'!$C:$C,$R237))</f>
        <v>0</v>
      </c>
      <c r="T237" s="31">
        <f>IF($S$4="", SUMIFS('무신사 메타 광고'!$V:$V, '무신사 메타 광고'!$C:$C, $R237),SUMIFS('무신사 메타 광고'!$V:$V,'무신사 메타 광고'!$I:$I,$S$4,'무신사 메타 광고'!$C:$C,$R237))</f>
        <v>0</v>
      </c>
      <c r="U237" s="11">
        <f t="shared" si="4"/>
        <v>0</v>
      </c>
      <c r="V237" s="12" t="str">
        <f t="shared" si="9"/>
        <v xml:space="preserve"> </v>
      </c>
      <c r="W237" s="32">
        <f>IF($S$4="", SUMIFS('무신사 메타 광고'!$K:$K, '무신사 메타 광고'!$C:$C, $R237),SUMIFS('무신사 메타 광고'!$K:$K,'무신사 메타 광고'!$I:$I,$S$4,'무신사 메타 광고'!$C:$C,$R237))</f>
        <v>0</v>
      </c>
      <c r="X237" s="32">
        <f>IF($S$4="", SUMIFS('무신사 메타 광고'!$N:$N, '무신사 메타 광고'!$C:$C, $R237),SUMIFS('무신사 메타 광고'!$N:$N,'무신사 메타 광고'!$I:$I,$S$4,'무신사 메타 광고'!$C:$C,$R237))</f>
        <v>0</v>
      </c>
      <c r="Y237" s="11">
        <f t="shared" si="5"/>
        <v>0</v>
      </c>
      <c r="Z237" s="12" t="str">
        <f t="shared" si="10"/>
        <v xml:space="preserve"> </v>
      </c>
      <c r="AB237" s="10">
        <f>IF($S$4="", SUMIFS('무신사 메타 광고'!$X:$X, '무신사 메타 광고'!$C:$C, $R237),SUMIFS('무신사 메타 광고'!$X:$X,'무신사 메타 광고'!$I:$I,$S$4,'무신사 메타 광고'!$C:$C,$R237))</f>
        <v>0</v>
      </c>
      <c r="AC237" s="11">
        <f t="shared" si="6"/>
        <v>0</v>
      </c>
    </row>
    <row r="238" spans="2:29">
      <c r="B238" s="9"/>
      <c r="C238" s="29">
        <f>IF($C$4="", SUMIFS('무신사 메타 광고'!$L:$L, '무신사 메타 광고'!$D:$D, $B238), SUMIFS('무신사 메타 광고'!$L:$L, '무신사 메타 광고'!$I:$I, $C$4, '무신사 메타 광고'!$D:$D, $B238))</f>
        <v>0</v>
      </c>
      <c r="D238" s="29">
        <f>IF($C$4="", SUMIFS('무신사 메타 광고'!$V:$V,#REF!, $B238), SUMIFS('무신사 메타 광고'!$V:$V,'무신사 메타 광고'!$I:$I,$C$4,'무신사 메타 광고'!$D:$D,$B238))</f>
        <v>0</v>
      </c>
      <c r="E238" s="11">
        <f t="shared" si="0"/>
        <v>0</v>
      </c>
      <c r="F238" s="12" t="str">
        <f t="shared" si="7"/>
        <v xml:space="preserve"> </v>
      </c>
      <c r="G238" s="30">
        <f>IF($C$4="", SUMIFS('무신사 메타 광고'!$K:$K, '무신사 메타 광고'!$D:$D, $B238), SUMIFS('무신사 메타 광고'!$K:$K,'무신사 메타 광고'!$I:$I,$C$4,'무신사 메타 광고'!D:D,$B238))</f>
        <v>0</v>
      </c>
      <c r="H238" s="30">
        <f>IF($C$4="", SUMIFS('무신사 메타 광고'!$Q:$Q, '무신사 메타 광고'!$D:$D, $B238), SUMIFS('무신사 메타 광고'!$Q:$Q,'무신사 메타 광고'!$I:$I,$C$4,'무신사 메타 광고'!D:D,$B238))</f>
        <v>0</v>
      </c>
      <c r="I238" s="30">
        <f>IF($C$4="", SUMIFS('무신사 메타 광고'!$U:$U, '무신사 메타 광고'!$D:$D, $B238), SUMIFS('무신사 메타 광고'!$U:$U,'무신사 메타 광고'!$I:$I,$C$4,'무신사 메타 광고'!D:D,$B238))</f>
        <v>0</v>
      </c>
      <c r="J238" s="11">
        <f t="shared" si="1"/>
        <v>0</v>
      </c>
      <c r="K238" s="11">
        <f t="shared" si="2"/>
        <v>0</v>
      </c>
      <c r="L238" s="12" t="str">
        <f t="shared" si="8"/>
        <v xml:space="preserve"> </v>
      </c>
      <c r="N238" s="10">
        <f>IF($C$4="", SUMIFS('무신사 메타 광고'!$X:$X, '무신사 메타 광고'!$D:$D, $B238),SUMIFS('무신사 메타 광고'!$X:$X,'무신사 메타 광고'!I:I,$C$4,'무신사 메타 광고'!D:D,$B238))</f>
        <v>0</v>
      </c>
      <c r="O238" s="11">
        <f t="shared" si="3"/>
        <v>0</v>
      </c>
      <c r="R238" s="13"/>
      <c r="S238" s="31">
        <f>IF($S$4="", SUMIFS('무신사 메타 광고'!$L:$L, '무신사 메타 광고'!$C:$C, $R238),SUMIFS('무신사 메타 광고'!$L:$L,'무신사 메타 광고'!$I:$I,$S$4,'무신사 메타 광고'!$C:$C,$R238))</f>
        <v>0</v>
      </c>
      <c r="T238" s="31">
        <f>IF($S$4="", SUMIFS('무신사 메타 광고'!$V:$V, '무신사 메타 광고'!$C:$C, $R238),SUMIFS('무신사 메타 광고'!$V:$V,'무신사 메타 광고'!$I:$I,$S$4,'무신사 메타 광고'!$C:$C,$R238))</f>
        <v>0</v>
      </c>
      <c r="U238" s="11">
        <f t="shared" si="4"/>
        <v>0</v>
      </c>
      <c r="V238" s="12" t="str">
        <f t="shared" si="9"/>
        <v xml:space="preserve"> </v>
      </c>
      <c r="W238" s="32">
        <f>IF($S$4="", SUMIFS('무신사 메타 광고'!$K:$K, '무신사 메타 광고'!$C:$C, $R238),SUMIFS('무신사 메타 광고'!$K:$K,'무신사 메타 광고'!$I:$I,$S$4,'무신사 메타 광고'!$C:$C,$R238))</f>
        <v>0</v>
      </c>
      <c r="X238" s="32">
        <f>IF($S$4="", SUMIFS('무신사 메타 광고'!$N:$N, '무신사 메타 광고'!$C:$C, $R238),SUMIFS('무신사 메타 광고'!$N:$N,'무신사 메타 광고'!$I:$I,$S$4,'무신사 메타 광고'!$C:$C,$R238))</f>
        <v>0</v>
      </c>
      <c r="Y238" s="11">
        <f t="shared" si="5"/>
        <v>0</v>
      </c>
      <c r="Z238" s="12" t="str">
        <f t="shared" si="10"/>
        <v xml:space="preserve"> </v>
      </c>
      <c r="AB238" s="10">
        <f>IF($S$4="", SUMIFS('무신사 메타 광고'!$X:$X, '무신사 메타 광고'!$C:$C, $R238),SUMIFS('무신사 메타 광고'!$X:$X,'무신사 메타 광고'!$I:$I,$S$4,'무신사 메타 광고'!$C:$C,$R238))</f>
        <v>0</v>
      </c>
      <c r="AC238" s="11">
        <f t="shared" si="6"/>
        <v>0</v>
      </c>
    </row>
    <row r="239" spans="2:29">
      <c r="B239" s="9"/>
      <c r="C239" s="29">
        <f>IF($C$4="", SUMIFS('무신사 메타 광고'!$L:$L, '무신사 메타 광고'!$D:$D, $B239), SUMIFS('무신사 메타 광고'!$L:$L, '무신사 메타 광고'!$I:$I, $C$4, '무신사 메타 광고'!$D:$D, $B239))</f>
        <v>0</v>
      </c>
      <c r="D239" s="29">
        <f>IF($C$4="", SUMIFS('무신사 메타 광고'!$V:$V,#REF!, $B239), SUMIFS('무신사 메타 광고'!$V:$V,'무신사 메타 광고'!$I:$I,$C$4,'무신사 메타 광고'!$D:$D,$B239))</f>
        <v>0</v>
      </c>
      <c r="E239" s="11">
        <f t="shared" si="0"/>
        <v>0</v>
      </c>
      <c r="F239" s="12" t="str">
        <f t="shared" si="7"/>
        <v xml:space="preserve"> </v>
      </c>
      <c r="G239" s="30">
        <f>IF($C$4="", SUMIFS('무신사 메타 광고'!$K:$K, '무신사 메타 광고'!$D:$D, $B239), SUMIFS('무신사 메타 광고'!$K:$K,'무신사 메타 광고'!$I:$I,$C$4,'무신사 메타 광고'!D:D,$B239))</f>
        <v>0</v>
      </c>
      <c r="H239" s="30">
        <f>IF($C$4="", SUMIFS('무신사 메타 광고'!$Q:$Q, '무신사 메타 광고'!$D:$D, $B239), SUMIFS('무신사 메타 광고'!$Q:$Q,'무신사 메타 광고'!$I:$I,$C$4,'무신사 메타 광고'!D:D,$B239))</f>
        <v>0</v>
      </c>
      <c r="I239" s="30">
        <f>IF($C$4="", SUMIFS('무신사 메타 광고'!$U:$U, '무신사 메타 광고'!$D:$D, $B239), SUMIFS('무신사 메타 광고'!$U:$U,'무신사 메타 광고'!$I:$I,$C$4,'무신사 메타 광고'!D:D,$B239))</f>
        <v>0</v>
      </c>
      <c r="J239" s="11">
        <f t="shared" si="1"/>
        <v>0</v>
      </c>
      <c r="K239" s="11">
        <f t="shared" si="2"/>
        <v>0</v>
      </c>
      <c r="L239" s="12" t="str">
        <f t="shared" si="8"/>
        <v xml:space="preserve"> </v>
      </c>
      <c r="N239" s="10">
        <f>IF($C$4="", SUMIFS('무신사 메타 광고'!$X:$X, '무신사 메타 광고'!$D:$D, $B239),SUMIFS('무신사 메타 광고'!$X:$X,'무신사 메타 광고'!I:I,$C$4,'무신사 메타 광고'!D:D,$B239))</f>
        <v>0</v>
      </c>
      <c r="O239" s="11">
        <f t="shared" si="3"/>
        <v>0</v>
      </c>
      <c r="R239" s="13"/>
      <c r="S239" s="31">
        <f>IF($S$4="", SUMIFS('무신사 메타 광고'!$L:$L, '무신사 메타 광고'!$C:$C, $R239),SUMIFS('무신사 메타 광고'!$L:$L,'무신사 메타 광고'!$I:$I,$S$4,'무신사 메타 광고'!$C:$C,$R239))</f>
        <v>0</v>
      </c>
      <c r="T239" s="31">
        <f>IF($S$4="", SUMIFS('무신사 메타 광고'!$V:$V, '무신사 메타 광고'!$C:$C, $R239),SUMIFS('무신사 메타 광고'!$V:$V,'무신사 메타 광고'!$I:$I,$S$4,'무신사 메타 광고'!$C:$C,$R239))</f>
        <v>0</v>
      </c>
      <c r="U239" s="11">
        <f t="shared" si="4"/>
        <v>0</v>
      </c>
      <c r="V239" s="12" t="str">
        <f t="shared" si="9"/>
        <v xml:space="preserve"> </v>
      </c>
      <c r="W239" s="32">
        <f>IF($S$4="", SUMIFS('무신사 메타 광고'!$K:$K, '무신사 메타 광고'!$C:$C, $R239),SUMIFS('무신사 메타 광고'!$K:$K,'무신사 메타 광고'!$I:$I,$S$4,'무신사 메타 광고'!$C:$C,$R239))</f>
        <v>0</v>
      </c>
      <c r="X239" s="32">
        <f>IF($S$4="", SUMIFS('무신사 메타 광고'!$N:$N, '무신사 메타 광고'!$C:$C, $R239),SUMIFS('무신사 메타 광고'!$N:$N,'무신사 메타 광고'!$I:$I,$S$4,'무신사 메타 광고'!$C:$C,$R239))</f>
        <v>0</v>
      </c>
      <c r="Y239" s="11">
        <f t="shared" si="5"/>
        <v>0</v>
      </c>
      <c r="Z239" s="12" t="str">
        <f t="shared" si="10"/>
        <v xml:space="preserve"> </v>
      </c>
      <c r="AB239" s="10">
        <f>IF($S$4="", SUMIFS('무신사 메타 광고'!$X:$X, '무신사 메타 광고'!$C:$C, $R239),SUMIFS('무신사 메타 광고'!$X:$X,'무신사 메타 광고'!$I:$I,$S$4,'무신사 메타 광고'!$C:$C,$R239))</f>
        <v>0</v>
      </c>
      <c r="AC239" s="11">
        <f t="shared" si="6"/>
        <v>0</v>
      </c>
    </row>
    <row r="240" spans="2:29">
      <c r="B240" s="9"/>
      <c r="C240" s="29">
        <f>IF($C$4="", SUMIFS('무신사 메타 광고'!$L:$L, '무신사 메타 광고'!$D:$D, $B240), SUMIFS('무신사 메타 광고'!$L:$L, '무신사 메타 광고'!$I:$I, $C$4, '무신사 메타 광고'!$D:$D, $B240))</f>
        <v>0</v>
      </c>
      <c r="D240" s="29">
        <f>IF($C$4="", SUMIFS('무신사 메타 광고'!$V:$V,#REF!, $B240), SUMIFS('무신사 메타 광고'!$V:$V,'무신사 메타 광고'!$I:$I,$C$4,'무신사 메타 광고'!$D:$D,$B240))</f>
        <v>0</v>
      </c>
      <c r="E240" s="11">
        <f t="shared" si="0"/>
        <v>0</v>
      </c>
      <c r="F240" s="12" t="str">
        <f t="shared" si="7"/>
        <v xml:space="preserve"> </v>
      </c>
      <c r="G240" s="30">
        <f>IF($C$4="", SUMIFS('무신사 메타 광고'!$K:$K, '무신사 메타 광고'!$D:$D, $B240), SUMIFS('무신사 메타 광고'!$K:$K,'무신사 메타 광고'!$I:$I,$C$4,'무신사 메타 광고'!D:D,$B240))</f>
        <v>0</v>
      </c>
      <c r="H240" s="30">
        <f>IF($C$4="", SUMIFS('무신사 메타 광고'!$Q:$Q, '무신사 메타 광고'!$D:$D, $B240), SUMIFS('무신사 메타 광고'!$Q:$Q,'무신사 메타 광고'!$I:$I,$C$4,'무신사 메타 광고'!D:D,$B240))</f>
        <v>0</v>
      </c>
      <c r="I240" s="30">
        <f>IF($C$4="", SUMIFS('무신사 메타 광고'!$U:$U, '무신사 메타 광고'!$D:$D, $B240), SUMIFS('무신사 메타 광고'!$U:$U,'무신사 메타 광고'!$I:$I,$C$4,'무신사 메타 광고'!D:D,$B240))</f>
        <v>0</v>
      </c>
      <c r="J240" s="11">
        <f t="shared" si="1"/>
        <v>0</v>
      </c>
      <c r="K240" s="11">
        <f t="shared" si="2"/>
        <v>0</v>
      </c>
      <c r="L240" s="12" t="str">
        <f t="shared" si="8"/>
        <v xml:space="preserve"> </v>
      </c>
      <c r="N240" s="10">
        <f>IF($C$4="", SUMIFS('무신사 메타 광고'!$X:$X, '무신사 메타 광고'!$D:$D, $B240),SUMIFS('무신사 메타 광고'!$X:$X,'무신사 메타 광고'!I:I,$C$4,'무신사 메타 광고'!D:D,$B240))</f>
        <v>0</v>
      </c>
      <c r="O240" s="11">
        <f t="shared" si="3"/>
        <v>0</v>
      </c>
      <c r="R240" s="13"/>
      <c r="S240" s="31">
        <f>IF($S$4="", SUMIFS('무신사 메타 광고'!$L:$L, '무신사 메타 광고'!$C:$C, $R240),SUMIFS('무신사 메타 광고'!$L:$L,'무신사 메타 광고'!$I:$I,$S$4,'무신사 메타 광고'!$C:$C,$R240))</f>
        <v>0</v>
      </c>
      <c r="T240" s="31">
        <f>IF($S$4="", SUMIFS('무신사 메타 광고'!$V:$V, '무신사 메타 광고'!$C:$C, $R240),SUMIFS('무신사 메타 광고'!$V:$V,'무신사 메타 광고'!$I:$I,$S$4,'무신사 메타 광고'!$C:$C,$R240))</f>
        <v>0</v>
      </c>
      <c r="U240" s="11">
        <f t="shared" si="4"/>
        <v>0</v>
      </c>
      <c r="V240" s="12" t="str">
        <f t="shared" si="9"/>
        <v xml:space="preserve"> </v>
      </c>
      <c r="W240" s="32">
        <f>IF($S$4="", SUMIFS('무신사 메타 광고'!$K:$K, '무신사 메타 광고'!$C:$C, $R240),SUMIFS('무신사 메타 광고'!$K:$K,'무신사 메타 광고'!$I:$I,$S$4,'무신사 메타 광고'!$C:$C,$R240))</f>
        <v>0</v>
      </c>
      <c r="X240" s="32">
        <f>IF($S$4="", SUMIFS('무신사 메타 광고'!$N:$N, '무신사 메타 광고'!$C:$C, $R240),SUMIFS('무신사 메타 광고'!$N:$N,'무신사 메타 광고'!$I:$I,$S$4,'무신사 메타 광고'!$C:$C,$R240))</f>
        <v>0</v>
      </c>
      <c r="Y240" s="11">
        <f t="shared" si="5"/>
        <v>0</v>
      </c>
      <c r="Z240" s="12" t="str">
        <f t="shared" si="10"/>
        <v xml:space="preserve"> </v>
      </c>
      <c r="AB240" s="10">
        <f>IF($S$4="", SUMIFS('무신사 메타 광고'!$X:$X, '무신사 메타 광고'!$C:$C, $R240),SUMIFS('무신사 메타 광고'!$X:$X,'무신사 메타 광고'!$I:$I,$S$4,'무신사 메타 광고'!$C:$C,$R240))</f>
        <v>0</v>
      </c>
      <c r="AC240" s="11">
        <f t="shared" si="6"/>
        <v>0</v>
      </c>
    </row>
    <row r="241" spans="2:29">
      <c r="B241" s="9"/>
      <c r="C241" s="29">
        <f>IF($C$4="", SUMIFS('무신사 메타 광고'!$L:$L, '무신사 메타 광고'!$D:$D, $B241), SUMIFS('무신사 메타 광고'!$L:$L, '무신사 메타 광고'!$I:$I, $C$4, '무신사 메타 광고'!$D:$D, $B241))</f>
        <v>0</v>
      </c>
      <c r="D241" s="29">
        <f>IF($C$4="", SUMIFS('무신사 메타 광고'!$V:$V,#REF!, $B241), SUMIFS('무신사 메타 광고'!$V:$V,'무신사 메타 광고'!$I:$I,$C$4,'무신사 메타 광고'!$D:$D,$B241))</f>
        <v>0</v>
      </c>
      <c r="E241" s="11">
        <f t="shared" si="0"/>
        <v>0</v>
      </c>
      <c r="F241" s="12" t="str">
        <f t="shared" si="7"/>
        <v xml:space="preserve"> </v>
      </c>
      <c r="G241" s="30">
        <f>IF($C$4="", SUMIFS('무신사 메타 광고'!$K:$K, '무신사 메타 광고'!$D:$D, $B241), SUMIFS('무신사 메타 광고'!$K:$K,'무신사 메타 광고'!$I:$I,$C$4,'무신사 메타 광고'!D:D,$B241))</f>
        <v>0</v>
      </c>
      <c r="H241" s="30">
        <f>IF($C$4="", SUMIFS('무신사 메타 광고'!$Q:$Q, '무신사 메타 광고'!$D:$D, $B241), SUMIFS('무신사 메타 광고'!$Q:$Q,'무신사 메타 광고'!$I:$I,$C$4,'무신사 메타 광고'!D:D,$B241))</f>
        <v>0</v>
      </c>
      <c r="I241" s="30">
        <f>IF($C$4="", SUMIFS('무신사 메타 광고'!$U:$U, '무신사 메타 광고'!$D:$D, $B241), SUMIFS('무신사 메타 광고'!$U:$U,'무신사 메타 광고'!$I:$I,$C$4,'무신사 메타 광고'!D:D,$B241))</f>
        <v>0</v>
      </c>
      <c r="J241" s="11">
        <f t="shared" si="1"/>
        <v>0</v>
      </c>
      <c r="K241" s="11">
        <f t="shared" si="2"/>
        <v>0</v>
      </c>
      <c r="L241" s="12" t="str">
        <f t="shared" si="8"/>
        <v xml:space="preserve"> </v>
      </c>
      <c r="N241" s="10">
        <f>IF($C$4="", SUMIFS('무신사 메타 광고'!$X:$X, '무신사 메타 광고'!$D:$D, $B241),SUMIFS('무신사 메타 광고'!$X:$X,'무신사 메타 광고'!I:I,$C$4,'무신사 메타 광고'!D:D,$B241))</f>
        <v>0</v>
      </c>
      <c r="O241" s="11">
        <f t="shared" si="3"/>
        <v>0</v>
      </c>
      <c r="R241" s="13"/>
      <c r="S241" s="31">
        <f>IF($S$4="", SUMIFS('무신사 메타 광고'!$L:$L, '무신사 메타 광고'!$C:$C, $R241),SUMIFS('무신사 메타 광고'!$L:$L,'무신사 메타 광고'!$I:$I,$S$4,'무신사 메타 광고'!$C:$C,$R241))</f>
        <v>0</v>
      </c>
      <c r="T241" s="31">
        <f>IF($S$4="", SUMIFS('무신사 메타 광고'!$V:$V, '무신사 메타 광고'!$C:$C, $R241),SUMIFS('무신사 메타 광고'!$V:$V,'무신사 메타 광고'!$I:$I,$S$4,'무신사 메타 광고'!$C:$C,$R241))</f>
        <v>0</v>
      </c>
      <c r="U241" s="11">
        <f t="shared" si="4"/>
        <v>0</v>
      </c>
      <c r="V241" s="12" t="str">
        <f t="shared" si="9"/>
        <v xml:space="preserve"> </v>
      </c>
      <c r="W241" s="32">
        <f>IF($S$4="", SUMIFS('무신사 메타 광고'!$K:$K, '무신사 메타 광고'!$C:$C, $R241),SUMIFS('무신사 메타 광고'!$K:$K,'무신사 메타 광고'!$I:$I,$S$4,'무신사 메타 광고'!$C:$C,$R241))</f>
        <v>0</v>
      </c>
      <c r="X241" s="32">
        <f>IF($S$4="", SUMIFS('무신사 메타 광고'!$N:$N, '무신사 메타 광고'!$C:$C, $R241),SUMIFS('무신사 메타 광고'!$N:$N,'무신사 메타 광고'!$I:$I,$S$4,'무신사 메타 광고'!$C:$C,$R241))</f>
        <v>0</v>
      </c>
      <c r="Y241" s="11">
        <f t="shared" si="5"/>
        <v>0</v>
      </c>
      <c r="Z241" s="12" t="str">
        <f t="shared" si="10"/>
        <v xml:space="preserve"> </v>
      </c>
      <c r="AB241" s="10">
        <f>IF($S$4="", SUMIFS('무신사 메타 광고'!$X:$X, '무신사 메타 광고'!$C:$C, $R241),SUMIFS('무신사 메타 광고'!$X:$X,'무신사 메타 광고'!$I:$I,$S$4,'무신사 메타 광고'!$C:$C,$R241))</f>
        <v>0</v>
      </c>
      <c r="AC241" s="11">
        <f t="shared" si="6"/>
        <v>0</v>
      </c>
    </row>
    <row r="242" spans="2:29">
      <c r="B242" s="9"/>
      <c r="C242" s="29">
        <f>IF($C$4="", SUMIFS('무신사 메타 광고'!$L:$L, '무신사 메타 광고'!$D:$D, $B242), SUMIFS('무신사 메타 광고'!$L:$L, '무신사 메타 광고'!$I:$I, $C$4, '무신사 메타 광고'!$D:$D, $B242))</f>
        <v>0</v>
      </c>
      <c r="D242" s="29">
        <f>IF($C$4="", SUMIFS('무신사 메타 광고'!$V:$V,#REF!, $B242), SUMIFS('무신사 메타 광고'!$V:$V,'무신사 메타 광고'!$I:$I,$C$4,'무신사 메타 광고'!$D:$D,$B242))</f>
        <v>0</v>
      </c>
      <c r="E242" s="11">
        <f t="shared" si="0"/>
        <v>0</v>
      </c>
      <c r="F242" s="12" t="str">
        <f t="shared" si="7"/>
        <v xml:space="preserve"> </v>
      </c>
      <c r="G242" s="30">
        <f>IF($C$4="", SUMIFS('무신사 메타 광고'!$K:$K, '무신사 메타 광고'!$D:$D, $B242), SUMIFS('무신사 메타 광고'!$K:$K,'무신사 메타 광고'!$I:$I,$C$4,'무신사 메타 광고'!D:D,$B242))</f>
        <v>0</v>
      </c>
      <c r="H242" s="30">
        <f>IF($C$4="", SUMIFS('무신사 메타 광고'!$Q:$Q, '무신사 메타 광고'!$D:$D, $B242), SUMIFS('무신사 메타 광고'!$Q:$Q,'무신사 메타 광고'!$I:$I,$C$4,'무신사 메타 광고'!D:D,$B242))</f>
        <v>0</v>
      </c>
      <c r="I242" s="30">
        <f>IF($C$4="", SUMIFS('무신사 메타 광고'!$U:$U, '무신사 메타 광고'!$D:$D, $B242), SUMIFS('무신사 메타 광고'!$U:$U,'무신사 메타 광고'!$I:$I,$C$4,'무신사 메타 광고'!D:D,$B242))</f>
        <v>0</v>
      </c>
      <c r="J242" s="11">
        <f t="shared" si="1"/>
        <v>0</v>
      </c>
      <c r="K242" s="11">
        <f t="shared" si="2"/>
        <v>0</v>
      </c>
      <c r="L242" s="12" t="str">
        <f t="shared" si="8"/>
        <v xml:space="preserve"> </v>
      </c>
      <c r="N242" s="10">
        <f>IF($C$4="", SUMIFS('무신사 메타 광고'!$X:$X, '무신사 메타 광고'!$D:$D, $B242),SUMIFS('무신사 메타 광고'!$X:$X,'무신사 메타 광고'!I:I,$C$4,'무신사 메타 광고'!D:D,$B242))</f>
        <v>0</v>
      </c>
      <c r="O242" s="11">
        <f t="shared" si="3"/>
        <v>0</v>
      </c>
      <c r="R242" s="13"/>
      <c r="S242" s="31">
        <f>IF($S$4="", SUMIFS('무신사 메타 광고'!$L:$L, '무신사 메타 광고'!$C:$C, $R242),SUMIFS('무신사 메타 광고'!$L:$L,'무신사 메타 광고'!$I:$I,$S$4,'무신사 메타 광고'!$C:$C,$R242))</f>
        <v>0</v>
      </c>
      <c r="T242" s="31">
        <f>IF($S$4="", SUMIFS('무신사 메타 광고'!$V:$V, '무신사 메타 광고'!$C:$C, $R242),SUMIFS('무신사 메타 광고'!$V:$V,'무신사 메타 광고'!$I:$I,$S$4,'무신사 메타 광고'!$C:$C,$R242))</f>
        <v>0</v>
      </c>
      <c r="U242" s="11">
        <f t="shared" si="4"/>
        <v>0</v>
      </c>
      <c r="V242" s="12" t="str">
        <f t="shared" si="9"/>
        <v xml:space="preserve"> </v>
      </c>
      <c r="W242" s="32">
        <f>IF($S$4="", SUMIFS('무신사 메타 광고'!$K:$K, '무신사 메타 광고'!$C:$C, $R242),SUMIFS('무신사 메타 광고'!$K:$K,'무신사 메타 광고'!$I:$I,$S$4,'무신사 메타 광고'!$C:$C,$R242))</f>
        <v>0</v>
      </c>
      <c r="X242" s="32">
        <f>IF($S$4="", SUMIFS('무신사 메타 광고'!$N:$N, '무신사 메타 광고'!$C:$C, $R242),SUMIFS('무신사 메타 광고'!$N:$N,'무신사 메타 광고'!$I:$I,$S$4,'무신사 메타 광고'!$C:$C,$R242))</f>
        <v>0</v>
      </c>
      <c r="Y242" s="11">
        <f t="shared" si="5"/>
        <v>0</v>
      </c>
      <c r="Z242" s="12" t="str">
        <f t="shared" si="10"/>
        <v xml:space="preserve"> </v>
      </c>
      <c r="AB242" s="10">
        <f>IF($S$4="", SUMIFS('무신사 메타 광고'!$X:$X, '무신사 메타 광고'!$C:$C, $R242),SUMIFS('무신사 메타 광고'!$X:$X,'무신사 메타 광고'!$I:$I,$S$4,'무신사 메타 광고'!$C:$C,$R242))</f>
        <v>0</v>
      </c>
      <c r="AC242" s="11">
        <f t="shared" si="6"/>
        <v>0</v>
      </c>
    </row>
    <row r="243" spans="2:29">
      <c r="B243" s="9"/>
      <c r="C243" s="29">
        <f>IF($C$4="", SUMIFS('무신사 메타 광고'!$L:$L, '무신사 메타 광고'!$D:$D, $B243), SUMIFS('무신사 메타 광고'!$L:$L, '무신사 메타 광고'!$I:$I, $C$4, '무신사 메타 광고'!$D:$D, $B243))</f>
        <v>0</v>
      </c>
      <c r="D243" s="29">
        <f>IF($C$4="", SUMIFS('무신사 메타 광고'!$V:$V,#REF!, $B243), SUMIFS('무신사 메타 광고'!$V:$V,'무신사 메타 광고'!$I:$I,$C$4,'무신사 메타 광고'!$D:$D,$B243))</f>
        <v>0</v>
      </c>
      <c r="E243" s="11">
        <f t="shared" si="0"/>
        <v>0</v>
      </c>
      <c r="F243" s="12" t="str">
        <f t="shared" si="7"/>
        <v xml:space="preserve"> </v>
      </c>
      <c r="G243" s="30">
        <f>IF($C$4="", SUMIFS('무신사 메타 광고'!$K:$K, '무신사 메타 광고'!$D:$D, $B243), SUMIFS('무신사 메타 광고'!$K:$K,'무신사 메타 광고'!$I:$I,$C$4,'무신사 메타 광고'!D:D,$B243))</f>
        <v>0</v>
      </c>
      <c r="H243" s="30">
        <f>IF($C$4="", SUMIFS('무신사 메타 광고'!$Q:$Q, '무신사 메타 광고'!$D:$D, $B243), SUMIFS('무신사 메타 광고'!$Q:$Q,'무신사 메타 광고'!$I:$I,$C$4,'무신사 메타 광고'!D:D,$B243))</f>
        <v>0</v>
      </c>
      <c r="I243" s="30">
        <f>IF($C$4="", SUMIFS('무신사 메타 광고'!$U:$U, '무신사 메타 광고'!$D:$D, $B243), SUMIFS('무신사 메타 광고'!$U:$U,'무신사 메타 광고'!$I:$I,$C$4,'무신사 메타 광고'!D:D,$B243))</f>
        <v>0</v>
      </c>
      <c r="J243" s="11">
        <f t="shared" si="1"/>
        <v>0</v>
      </c>
      <c r="K243" s="11">
        <f t="shared" si="2"/>
        <v>0</v>
      </c>
      <c r="L243" s="12" t="str">
        <f t="shared" si="8"/>
        <v xml:space="preserve"> </v>
      </c>
      <c r="N243" s="10">
        <f>IF($C$4="", SUMIFS('무신사 메타 광고'!$X:$X, '무신사 메타 광고'!$D:$D, $B243),SUMIFS('무신사 메타 광고'!$X:$X,'무신사 메타 광고'!I:I,$C$4,'무신사 메타 광고'!D:D,$B243))</f>
        <v>0</v>
      </c>
      <c r="O243" s="11">
        <f t="shared" si="3"/>
        <v>0</v>
      </c>
      <c r="R243" s="13"/>
      <c r="S243" s="31">
        <f>IF($S$4="", SUMIFS('무신사 메타 광고'!$L:$L, '무신사 메타 광고'!$C:$C, $R243),SUMIFS('무신사 메타 광고'!$L:$L,'무신사 메타 광고'!$I:$I,$S$4,'무신사 메타 광고'!$C:$C,$R243))</f>
        <v>0</v>
      </c>
      <c r="T243" s="31">
        <f>IF($S$4="", SUMIFS('무신사 메타 광고'!$V:$V, '무신사 메타 광고'!$C:$C, $R243),SUMIFS('무신사 메타 광고'!$V:$V,'무신사 메타 광고'!$I:$I,$S$4,'무신사 메타 광고'!$C:$C,$R243))</f>
        <v>0</v>
      </c>
      <c r="U243" s="11">
        <f t="shared" si="4"/>
        <v>0</v>
      </c>
      <c r="V243" s="12" t="str">
        <f t="shared" si="9"/>
        <v xml:space="preserve"> </v>
      </c>
      <c r="W243" s="32">
        <f>IF($S$4="", SUMIFS('무신사 메타 광고'!$K:$K, '무신사 메타 광고'!$C:$C, $R243),SUMIFS('무신사 메타 광고'!$K:$K,'무신사 메타 광고'!$I:$I,$S$4,'무신사 메타 광고'!$C:$C,$R243))</f>
        <v>0</v>
      </c>
      <c r="X243" s="32">
        <f>IF($S$4="", SUMIFS('무신사 메타 광고'!$N:$N, '무신사 메타 광고'!$C:$C, $R243),SUMIFS('무신사 메타 광고'!$N:$N,'무신사 메타 광고'!$I:$I,$S$4,'무신사 메타 광고'!$C:$C,$R243))</f>
        <v>0</v>
      </c>
      <c r="Y243" s="11">
        <f t="shared" si="5"/>
        <v>0</v>
      </c>
      <c r="Z243" s="12" t="str">
        <f t="shared" si="10"/>
        <v xml:space="preserve"> </v>
      </c>
      <c r="AB243" s="10">
        <f>IF($S$4="", SUMIFS('무신사 메타 광고'!$X:$X, '무신사 메타 광고'!$C:$C, $R243),SUMIFS('무신사 메타 광고'!$X:$X,'무신사 메타 광고'!$I:$I,$S$4,'무신사 메타 광고'!$C:$C,$R243))</f>
        <v>0</v>
      </c>
      <c r="AC243" s="11">
        <f t="shared" si="6"/>
        <v>0</v>
      </c>
    </row>
    <row r="244" spans="2:29">
      <c r="B244" s="9"/>
      <c r="C244" s="29">
        <f>IF($C$4="", SUMIFS('무신사 메타 광고'!$L:$L, '무신사 메타 광고'!$D:$D, $B244), SUMIFS('무신사 메타 광고'!$L:$L, '무신사 메타 광고'!$I:$I, $C$4, '무신사 메타 광고'!$D:$D, $B244))</f>
        <v>0</v>
      </c>
      <c r="D244" s="29">
        <f>IF($C$4="", SUMIFS('무신사 메타 광고'!$V:$V,#REF!, $B244), SUMIFS('무신사 메타 광고'!$V:$V,'무신사 메타 광고'!$I:$I,$C$4,'무신사 메타 광고'!$D:$D,$B244))</f>
        <v>0</v>
      </c>
      <c r="E244" s="11">
        <f t="shared" si="0"/>
        <v>0</v>
      </c>
      <c r="F244" s="12" t="str">
        <f t="shared" si="7"/>
        <v xml:space="preserve"> </v>
      </c>
      <c r="G244" s="30">
        <f>IF($C$4="", SUMIFS('무신사 메타 광고'!$K:$K, '무신사 메타 광고'!$D:$D, $B244), SUMIFS('무신사 메타 광고'!$K:$K,'무신사 메타 광고'!$I:$I,$C$4,'무신사 메타 광고'!D:D,$B244))</f>
        <v>0</v>
      </c>
      <c r="H244" s="30">
        <f>IF($C$4="", SUMIFS('무신사 메타 광고'!$Q:$Q, '무신사 메타 광고'!$D:$D, $B244), SUMIFS('무신사 메타 광고'!$Q:$Q,'무신사 메타 광고'!$I:$I,$C$4,'무신사 메타 광고'!D:D,$B244))</f>
        <v>0</v>
      </c>
      <c r="I244" s="30">
        <f>IF($C$4="", SUMIFS('무신사 메타 광고'!$U:$U, '무신사 메타 광고'!$D:$D, $B244), SUMIFS('무신사 메타 광고'!$U:$U,'무신사 메타 광고'!$I:$I,$C$4,'무신사 메타 광고'!D:D,$B244))</f>
        <v>0</v>
      </c>
      <c r="J244" s="11">
        <f t="shared" si="1"/>
        <v>0</v>
      </c>
      <c r="K244" s="11">
        <f t="shared" si="2"/>
        <v>0</v>
      </c>
      <c r="L244" s="12" t="str">
        <f t="shared" si="8"/>
        <v xml:space="preserve"> </v>
      </c>
      <c r="N244" s="10">
        <f>IF($C$4="", SUMIFS('무신사 메타 광고'!$X:$X, '무신사 메타 광고'!$D:$D, $B244),SUMIFS('무신사 메타 광고'!$X:$X,'무신사 메타 광고'!I:I,$C$4,'무신사 메타 광고'!D:D,$B244))</f>
        <v>0</v>
      </c>
      <c r="O244" s="11">
        <f t="shared" si="3"/>
        <v>0</v>
      </c>
      <c r="R244" s="13"/>
      <c r="S244" s="31">
        <f>IF($S$4="", SUMIFS('무신사 메타 광고'!$L:$L, '무신사 메타 광고'!$C:$C, $R244),SUMIFS('무신사 메타 광고'!$L:$L,'무신사 메타 광고'!$I:$I,$S$4,'무신사 메타 광고'!$C:$C,$R244))</f>
        <v>0</v>
      </c>
      <c r="T244" s="31">
        <f>IF($S$4="", SUMIFS('무신사 메타 광고'!$V:$V, '무신사 메타 광고'!$C:$C, $R244),SUMIFS('무신사 메타 광고'!$V:$V,'무신사 메타 광고'!$I:$I,$S$4,'무신사 메타 광고'!$C:$C,$R244))</f>
        <v>0</v>
      </c>
      <c r="U244" s="11">
        <f t="shared" si="4"/>
        <v>0</v>
      </c>
      <c r="V244" s="12" t="str">
        <f t="shared" si="9"/>
        <v xml:space="preserve"> </v>
      </c>
      <c r="W244" s="32">
        <f>IF($S$4="", SUMIFS('무신사 메타 광고'!$K:$K, '무신사 메타 광고'!$C:$C, $R244),SUMIFS('무신사 메타 광고'!$K:$K,'무신사 메타 광고'!$I:$I,$S$4,'무신사 메타 광고'!$C:$C,$R244))</f>
        <v>0</v>
      </c>
      <c r="X244" s="32">
        <f>IF($S$4="", SUMIFS('무신사 메타 광고'!$N:$N, '무신사 메타 광고'!$C:$C, $R244),SUMIFS('무신사 메타 광고'!$N:$N,'무신사 메타 광고'!$I:$I,$S$4,'무신사 메타 광고'!$C:$C,$R244))</f>
        <v>0</v>
      </c>
      <c r="Y244" s="11">
        <f t="shared" si="5"/>
        <v>0</v>
      </c>
      <c r="Z244" s="12" t="str">
        <f t="shared" si="10"/>
        <v xml:space="preserve"> </v>
      </c>
      <c r="AB244" s="10">
        <f>IF($S$4="", SUMIFS('무신사 메타 광고'!$X:$X, '무신사 메타 광고'!$C:$C, $R244),SUMIFS('무신사 메타 광고'!$X:$X,'무신사 메타 광고'!$I:$I,$S$4,'무신사 메타 광고'!$C:$C,$R244))</f>
        <v>0</v>
      </c>
      <c r="AC244" s="11">
        <f t="shared" si="6"/>
        <v>0</v>
      </c>
    </row>
    <row r="245" spans="2:29">
      <c r="B245" s="9"/>
      <c r="C245" s="29">
        <f>IF($C$4="", SUMIFS('무신사 메타 광고'!$L:$L, '무신사 메타 광고'!$D:$D, $B245), SUMIFS('무신사 메타 광고'!$L:$L, '무신사 메타 광고'!$I:$I, $C$4, '무신사 메타 광고'!$D:$D, $B245))</f>
        <v>0</v>
      </c>
      <c r="D245" s="29">
        <f>IF($C$4="", SUMIFS('무신사 메타 광고'!$V:$V,#REF!, $B245), SUMIFS('무신사 메타 광고'!$V:$V,'무신사 메타 광고'!$I:$I,$C$4,'무신사 메타 광고'!$D:$D,$B245))</f>
        <v>0</v>
      </c>
      <c r="E245" s="11">
        <f t="shared" si="0"/>
        <v>0</v>
      </c>
      <c r="F245" s="12" t="str">
        <f t="shared" si="7"/>
        <v xml:space="preserve"> </v>
      </c>
      <c r="G245" s="30">
        <f>IF($C$4="", SUMIFS('무신사 메타 광고'!$K:$K, '무신사 메타 광고'!$D:$D, $B245), SUMIFS('무신사 메타 광고'!$K:$K,'무신사 메타 광고'!$I:$I,$C$4,'무신사 메타 광고'!D:D,$B245))</f>
        <v>0</v>
      </c>
      <c r="H245" s="30">
        <f>IF($C$4="", SUMIFS('무신사 메타 광고'!$Q:$Q, '무신사 메타 광고'!$D:$D, $B245), SUMIFS('무신사 메타 광고'!$Q:$Q,'무신사 메타 광고'!$I:$I,$C$4,'무신사 메타 광고'!D:D,$B245))</f>
        <v>0</v>
      </c>
      <c r="I245" s="30">
        <f>IF($C$4="", SUMIFS('무신사 메타 광고'!$U:$U, '무신사 메타 광고'!$D:$D, $B245), SUMIFS('무신사 메타 광고'!$U:$U,'무신사 메타 광고'!$I:$I,$C$4,'무신사 메타 광고'!D:D,$B245))</f>
        <v>0</v>
      </c>
      <c r="J245" s="11">
        <f t="shared" si="1"/>
        <v>0</v>
      </c>
      <c r="K245" s="11">
        <f t="shared" si="2"/>
        <v>0</v>
      </c>
      <c r="L245" s="12" t="str">
        <f t="shared" si="8"/>
        <v xml:space="preserve"> </v>
      </c>
      <c r="N245" s="10">
        <f>IF($C$4="", SUMIFS('무신사 메타 광고'!$X:$X, '무신사 메타 광고'!$D:$D, $B245),SUMIFS('무신사 메타 광고'!$X:$X,'무신사 메타 광고'!I:I,$C$4,'무신사 메타 광고'!D:D,$B245))</f>
        <v>0</v>
      </c>
      <c r="O245" s="11">
        <f t="shared" si="3"/>
        <v>0</v>
      </c>
      <c r="R245" s="13"/>
      <c r="S245" s="31">
        <f>IF($S$4="", SUMIFS('무신사 메타 광고'!$L:$L, '무신사 메타 광고'!$C:$C, $R245),SUMIFS('무신사 메타 광고'!$L:$L,'무신사 메타 광고'!$I:$I,$S$4,'무신사 메타 광고'!$C:$C,$R245))</f>
        <v>0</v>
      </c>
      <c r="T245" s="31">
        <f>IF($S$4="", SUMIFS('무신사 메타 광고'!$V:$V, '무신사 메타 광고'!$C:$C, $R245),SUMIFS('무신사 메타 광고'!$V:$V,'무신사 메타 광고'!$I:$I,$S$4,'무신사 메타 광고'!$C:$C,$R245))</f>
        <v>0</v>
      </c>
      <c r="U245" s="11">
        <f t="shared" si="4"/>
        <v>0</v>
      </c>
      <c r="V245" s="12" t="str">
        <f t="shared" si="9"/>
        <v xml:space="preserve"> </v>
      </c>
      <c r="W245" s="32">
        <f>IF($S$4="", SUMIFS('무신사 메타 광고'!$K:$K, '무신사 메타 광고'!$C:$C, $R245),SUMIFS('무신사 메타 광고'!$K:$K,'무신사 메타 광고'!$I:$I,$S$4,'무신사 메타 광고'!$C:$C,$R245))</f>
        <v>0</v>
      </c>
      <c r="X245" s="32">
        <f>IF($S$4="", SUMIFS('무신사 메타 광고'!$N:$N, '무신사 메타 광고'!$C:$C, $R245),SUMIFS('무신사 메타 광고'!$N:$N,'무신사 메타 광고'!$I:$I,$S$4,'무신사 메타 광고'!$C:$C,$R245))</f>
        <v>0</v>
      </c>
      <c r="Y245" s="11">
        <f t="shared" si="5"/>
        <v>0</v>
      </c>
      <c r="Z245" s="12" t="str">
        <f t="shared" si="10"/>
        <v xml:space="preserve"> </v>
      </c>
      <c r="AB245" s="10">
        <f>IF($S$4="", SUMIFS('무신사 메타 광고'!$X:$X, '무신사 메타 광고'!$C:$C, $R245),SUMIFS('무신사 메타 광고'!$X:$X,'무신사 메타 광고'!$I:$I,$S$4,'무신사 메타 광고'!$C:$C,$R245))</f>
        <v>0</v>
      </c>
      <c r="AC245" s="11">
        <f t="shared" si="6"/>
        <v>0</v>
      </c>
    </row>
    <row r="246" spans="2:29">
      <c r="B246" s="9"/>
      <c r="C246" s="29">
        <f>IF($C$4="", SUMIFS('무신사 메타 광고'!$L:$L, '무신사 메타 광고'!$D:$D, $B246), SUMIFS('무신사 메타 광고'!$L:$L, '무신사 메타 광고'!$I:$I, $C$4, '무신사 메타 광고'!$D:$D, $B246))</f>
        <v>0</v>
      </c>
      <c r="D246" s="29">
        <f>IF($C$4="", SUMIFS('무신사 메타 광고'!$V:$V,#REF!, $B246), SUMIFS('무신사 메타 광고'!$V:$V,'무신사 메타 광고'!$I:$I,$C$4,'무신사 메타 광고'!$D:$D,$B246))</f>
        <v>0</v>
      </c>
      <c r="E246" s="11">
        <f t="shared" si="0"/>
        <v>0</v>
      </c>
      <c r="F246" s="12" t="str">
        <f t="shared" si="7"/>
        <v xml:space="preserve"> </v>
      </c>
      <c r="G246" s="30">
        <f>IF($C$4="", SUMIFS('무신사 메타 광고'!$K:$K, '무신사 메타 광고'!$D:$D, $B246), SUMIFS('무신사 메타 광고'!$K:$K,'무신사 메타 광고'!$I:$I,$C$4,'무신사 메타 광고'!D:D,$B246))</f>
        <v>0</v>
      </c>
      <c r="H246" s="30">
        <f>IF($C$4="", SUMIFS('무신사 메타 광고'!$Q:$Q, '무신사 메타 광고'!$D:$D, $B246), SUMIFS('무신사 메타 광고'!$Q:$Q,'무신사 메타 광고'!$I:$I,$C$4,'무신사 메타 광고'!D:D,$B246))</f>
        <v>0</v>
      </c>
      <c r="I246" s="30">
        <f>IF($C$4="", SUMIFS('무신사 메타 광고'!$U:$U, '무신사 메타 광고'!$D:$D, $B246), SUMIFS('무신사 메타 광고'!$U:$U,'무신사 메타 광고'!$I:$I,$C$4,'무신사 메타 광고'!D:D,$B246))</f>
        <v>0</v>
      </c>
      <c r="J246" s="11">
        <f t="shared" si="1"/>
        <v>0</v>
      </c>
      <c r="K246" s="11">
        <f t="shared" si="2"/>
        <v>0</v>
      </c>
      <c r="L246" s="12" t="str">
        <f t="shared" si="8"/>
        <v xml:space="preserve"> </v>
      </c>
      <c r="N246" s="10">
        <f>IF($C$4="", SUMIFS('무신사 메타 광고'!$X:$X, '무신사 메타 광고'!$D:$D, $B246),SUMIFS('무신사 메타 광고'!$X:$X,'무신사 메타 광고'!I:I,$C$4,'무신사 메타 광고'!D:D,$B246))</f>
        <v>0</v>
      </c>
      <c r="O246" s="11">
        <f t="shared" si="3"/>
        <v>0</v>
      </c>
      <c r="R246" s="13"/>
      <c r="S246" s="31">
        <f>IF($S$4="", SUMIFS('무신사 메타 광고'!$L:$L, '무신사 메타 광고'!$C:$C, $R246),SUMIFS('무신사 메타 광고'!$L:$L,'무신사 메타 광고'!$I:$I,$S$4,'무신사 메타 광고'!$C:$C,$R246))</f>
        <v>0</v>
      </c>
      <c r="T246" s="31">
        <f>IF($S$4="", SUMIFS('무신사 메타 광고'!$V:$V, '무신사 메타 광고'!$C:$C, $R246),SUMIFS('무신사 메타 광고'!$V:$V,'무신사 메타 광고'!$I:$I,$S$4,'무신사 메타 광고'!$C:$C,$R246))</f>
        <v>0</v>
      </c>
      <c r="U246" s="11">
        <f t="shared" si="4"/>
        <v>0</v>
      </c>
      <c r="V246" s="12" t="str">
        <f t="shared" si="9"/>
        <v xml:space="preserve"> </v>
      </c>
      <c r="W246" s="32">
        <f>IF($S$4="", SUMIFS('무신사 메타 광고'!$K:$K, '무신사 메타 광고'!$C:$C, $R246),SUMIFS('무신사 메타 광고'!$K:$K,'무신사 메타 광고'!$I:$I,$S$4,'무신사 메타 광고'!$C:$C,$R246))</f>
        <v>0</v>
      </c>
      <c r="X246" s="32">
        <f>IF($S$4="", SUMIFS('무신사 메타 광고'!$N:$N, '무신사 메타 광고'!$C:$C, $R246),SUMIFS('무신사 메타 광고'!$N:$N,'무신사 메타 광고'!$I:$I,$S$4,'무신사 메타 광고'!$C:$C,$R246))</f>
        <v>0</v>
      </c>
      <c r="Y246" s="11">
        <f t="shared" si="5"/>
        <v>0</v>
      </c>
      <c r="Z246" s="12" t="str">
        <f t="shared" si="10"/>
        <v xml:space="preserve"> </v>
      </c>
      <c r="AB246" s="10">
        <f>IF($S$4="", SUMIFS('무신사 메타 광고'!$X:$X, '무신사 메타 광고'!$C:$C, $R246),SUMIFS('무신사 메타 광고'!$X:$X,'무신사 메타 광고'!$I:$I,$S$4,'무신사 메타 광고'!$C:$C,$R246))</f>
        <v>0</v>
      </c>
      <c r="AC246" s="11">
        <f t="shared" si="6"/>
        <v>0</v>
      </c>
    </row>
    <row r="247" spans="2:29">
      <c r="B247" s="9"/>
      <c r="C247" s="29">
        <f>IF($C$4="", SUMIFS('무신사 메타 광고'!$L:$L, '무신사 메타 광고'!$D:$D, $B247), SUMIFS('무신사 메타 광고'!$L:$L, '무신사 메타 광고'!$I:$I, $C$4, '무신사 메타 광고'!$D:$D, $B247))</f>
        <v>0</v>
      </c>
      <c r="D247" s="29">
        <f>IF($C$4="", SUMIFS('무신사 메타 광고'!$V:$V,#REF!, $B247), SUMIFS('무신사 메타 광고'!$V:$V,'무신사 메타 광고'!$I:$I,$C$4,'무신사 메타 광고'!$D:$D,$B247))</f>
        <v>0</v>
      </c>
      <c r="E247" s="11">
        <f t="shared" si="0"/>
        <v>0</v>
      </c>
      <c r="F247" s="12" t="str">
        <f t="shared" si="7"/>
        <v xml:space="preserve"> </v>
      </c>
      <c r="G247" s="30">
        <f>IF($C$4="", SUMIFS('무신사 메타 광고'!$K:$K, '무신사 메타 광고'!$D:$D, $B247), SUMIFS('무신사 메타 광고'!$K:$K,'무신사 메타 광고'!$I:$I,$C$4,'무신사 메타 광고'!D:D,$B247))</f>
        <v>0</v>
      </c>
      <c r="H247" s="30">
        <f>IF($C$4="", SUMIFS('무신사 메타 광고'!$Q:$Q, '무신사 메타 광고'!$D:$D, $B247), SUMIFS('무신사 메타 광고'!$Q:$Q,'무신사 메타 광고'!$I:$I,$C$4,'무신사 메타 광고'!D:D,$B247))</f>
        <v>0</v>
      </c>
      <c r="I247" s="30">
        <f>IF($C$4="", SUMIFS('무신사 메타 광고'!$U:$U, '무신사 메타 광고'!$D:$D, $B247), SUMIFS('무신사 메타 광고'!$U:$U,'무신사 메타 광고'!$I:$I,$C$4,'무신사 메타 광고'!D:D,$B247))</f>
        <v>0</v>
      </c>
      <c r="J247" s="11">
        <f t="shared" si="1"/>
        <v>0</v>
      </c>
      <c r="K247" s="11">
        <f t="shared" si="2"/>
        <v>0</v>
      </c>
      <c r="L247" s="12" t="str">
        <f t="shared" si="8"/>
        <v xml:space="preserve"> </v>
      </c>
      <c r="N247" s="10">
        <f>IF($C$4="", SUMIFS('무신사 메타 광고'!$X:$X, '무신사 메타 광고'!$D:$D, $B247),SUMIFS('무신사 메타 광고'!$X:$X,'무신사 메타 광고'!I:I,$C$4,'무신사 메타 광고'!D:D,$B247))</f>
        <v>0</v>
      </c>
      <c r="O247" s="11">
        <f t="shared" si="3"/>
        <v>0</v>
      </c>
      <c r="R247" s="13"/>
      <c r="S247" s="31">
        <f>IF($S$4="", SUMIFS('무신사 메타 광고'!$L:$L, '무신사 메타 광고'!$C:$C, $R247),SUMIFS('무신사 메타 광고'!$L:$L,'무신사 메타 광고'!$I:$I,$S$4,'무신사 메타 광고'!$C:$C,$R247))</f>
        <v>0</v>
      </c>
      <c r="T247" s="31">
        <f>IF($S$4="", SUMIFS('무신사 메타 광고'!$V:$V, '무신사 메타 광고'!$C:$C, $R247),SUMIFS('무신사 메타 광고'!$V:$V,'무신사 메타 광고'!$I:$I,$S$4,'무신사 메타 광고'!$C:$C,$R247))</f>
        <v>0</v>
      </c>
      <c r="U247" s="11">
        <f t="shared" si="4"/>
        <v>0</v>
      </c>
      <c r="V247" s="12" t="str">
        <f t="shared" si="9"/>
        <v xml:space="preserve"> </v>
      </c>
      <c r="W247" s="32">
        <f>IF($S$4="", SUMIFS('무신사 메타 광고'!$K:$K, '무신사 메타 광고'!$C:$C, $R247),SUMIFS('무신사 메타 광고'!$K:$K,'무신사 메타 광고'!$I:$I,$S$4,'무신사 메타 광고'!$C:$C,$R247))</f>
        <v>0</v>
      </c>
      <c r="X247" s="32">
        <f>IF($S$4="", SUMIFS('무신사 메타 광고'!$N:$N, '무신사 메타 광고'!$C:$C, $R247),SUMIFS('무신사 메타 광고'!$N:$N,'무신사 메타 광고'!$I:$I,$S$4,'무신사 메타 광고'!$C:$C,$R247))</f>
        <v>0</v>
      </c>
      <c r="Y247" s="11">
        <f t="shared" si="5"/>
        <v>0</v>
      </c>
      <c r="Z247" s="12" t="str">
        <f t="shared" si="10"/>
        <v xml:space="preserve"> </v>
      </c>
      <c r="AB247" s="10">
        <f>IF($S$4="", SUMIFS('무신사 메타 광고'!$X:$X, '무신사 메타 광고'!$C:$C, $R247),SUMIFS('무신사 메타 광고'!$X:$X,'무신사 메타 광고'!$I:$I,$S$4,'무신사 메타 광고'!$C:$C,$R247))</f>
        <v>0</v>
      </c>
      <c r="AC247" s="11">
        <f t="shared" si="6"/>
        <v>0</v>
      </c>
    </row>
    <row r="248" spans="2:29">
      <c r="B248" s="9"/>
      <c r="C248" s="29">
        <f>IF($C$4="", SUMIFS('무신사 메타 광고'!$L:$L, '무신사 메타 광고'!$D:$D, $B248), SUMIFS('무신사 메타 광고'!$L:$L, '무신사 메타 광고'!$I:$I, $C$4, '무신사 메타 광고'!$D:$D, $B248))</f>
        <v>0</v>
      </c>
      <c r="D248" s="29">
        <f>IF($C$4="", SUMIFS('무신사 메타 광고'!$V:$V,#REF!, $B248), SUMIFS('무신사 메타 광고'!$V:$V,'무신사 메타 광고'!$I:$I,$C$4,'무신사 메타 광고'!$D:$D,$B248))</f>
        <v>0</v>
      </c>
      <c r="E248" s="11">
        <f t="shared" si="0"/>
        <v>0</v>
      </c>
      <c r="F248" s="12" t="str">
        <f t="shared" si="7"/>
        <v xml:space="preserve"> </v>
      </c>
      <c r="G248" s="30">
        <f>IF($C$4="", SUMIFS('무신사 메타 광고'!$K:$K, '무신사 메타 광고'!$D:$D, $B248), SUMIFS('무신사 메타 광고'!$K:$K,'무신사 메타 광고'!$I:$I,$C$4,'무신사 메타 광고'!D:D,$B248))</f>
        <v>0</v>
      </c>
      <c r="H248" s="30">
        <f>IF($C$4="", SUMIFS('무신사 메타 광고'!$Q:$Q, '무신사 메타 광고'!$D:$D, $B248), SUMIFS('무신사 메타 광고'!$Q:$Q,'무신사 메타 광고'!$I:$I,$C$4,'무신사 메타 광고'!D:D,$B248))</f>
        <v>0</v>
      </c>
      <c r="I248" s="30">
        <f>IF($C$4="", SUMIFS('무신사 메타 광고'!$U:$U, '무신사 메타 광고'!$D:$D, $B248), SUMIFS('무신사 메타 광고'!$U:$U,'무신사 메타 광고'!$I:$I,$C$4,'무신사 메타 광고'!D:D,$B248))</f>
        <v>0</v>
      </c>
      <c r="J248" s="11">
        <f t="shared" si="1"/>
        <v>0</v>
      </c>
      <c r="K248" s="11">
        <f t="shared" si="2"/>
        <v>0</v>
      </c>
      <c r="L248" s="12" t="str">
        <f t="shared" si="8"/>
        <v xml:space="preserve"> </v>
      </c>
      <c r="N248" s="10">
        <f>IF($C$4="", SUMIFS('무신사 메타 광고'!$X:$X, '무신사 메타 광고'!$D:$D, $B248),SUMIFS('무신사 메타 광고'!$X:$X,'무신사 메타 광고'!I:I,$C$4,'무신사 메타 광고'!D:D,$B248))</f>
        <v>0</v>
      </c>
      <c r="O248" s="11">
        <f t="shared" si="3"/>
        <v>0</v>
      </c>
      <c r="R248" s="13"/>
      <c r="S248" s="31">
        <f>IF($S$4="", SUMIFS('무신사 메타 광고'!$L:$L, '무신사 메타 광고'!$C:$C, $R248),SUMIFS('무신사 메타 광고'!$L:$L,'무신사 메타 광고'!$I:$I,$S$4,'무신사 메타 광고'!$C:$C,$R248))</f>
        <v>0</v>
      </c>
      <c r="T248" s="31">
        <f>IF($S$4="", SUMIFS('무신사 메타 광고'!$V:$V, '무신사 메타 광고'!$C:$C, $R248),SUMIFS('무신사 메타 광고'!$V:$V,'무신사 메타 광고'!$I:$I,$S$4,'무신사 메타 광고'!$C:$C,$R248))</f>
        <v>0</v>
      </c>
      <c r="U248" s="11">
        <f t="shared" si="4"/>
        <v>0</v>
      </c>
      <c r="V248" s="12" t="str">
        <f t="shared" si="9"/>
        <v xml:space="preserve"> </v>
      </c>
      <c r="W248" s="32">
        <f>IF($S$4="", SUMIFS('무신사 메타 광고'!$K:$K, '무신사 메타 광고'!$C:$C, $R248),SUMIFS('무신사 메타 광고'!$K:$K,'무신사 메타 광고'!$I:$I,$S$4,'무신사 메타 광고'!$C:$C,$R248))</f>
        <v>0</v>
      </c>
      <c r="X248" s="32">
        <f>IF($S$4="", SUMIFS('무신사 메타 광고'!$N:$N, '무신사 메타 광고'!$C:$C, $R248),SUMIFS('무신사 메타 광고'!$N:$N,'무신사 메타 광고'!$I:$I,$S$4,'무신사 메타 광고'!$C:$C,$R248))</f>
        <v>0</v>
      </c>
      <c r="Y248" s="11">
        <f t="shared" si="5"/>
        <v>0</v>
      </c>
      <c r="Z248" s="12" t="str">
        <f t="shared" si="10"/>
        <v xml:space="preserve"> </v>
      </c>
      <c r="AB248" s="10">
        <f>IF($S$4="", SUMIFS('무신사 메타 광고'!$X:$X, '무신사 메타 광고'!$C:$C, $R248),SUMIFS('무신사 메타 광고'!$X:$X,'무신사 메타 광고'!$I:$I,$S$4,'무신사 메타 광고'!$C:$C,$R248))</f>
        <v>0</v>
      </c>
      <c r="AC248" s="11">
        <f t="shared" si="6"/>
        <v>0</v>
      </c>
    </row>
    <row r="249" spans="2:29">
      <c r="B249" s="9"/>
      <c r="C249" s="29">
        <f>IF($C$4="", SUMIFS('무신사 메타 광고'!$L:$L, '무신사 메타 광고'!$D:$D, $B249), SUMIFS('무신사 메타 광고'!$L:$L, '무신사 메타 광고'!$I:$I, $C$4, '무신사 메타 광고'!$D:$D, $B249))</f>
        <v>0</v>
      </c>
      <c r="D249" s="29">
        <f>IF($C$4="", SUMIFS('무신사 메타 광고'!$V:$V,#REF!, $B249), SUMIFS('무신사 메타 광고'!$V:$V,'무신사 메타 광고'!$I:$I,$C$4,'무신사 메타 광고'!$D:$D,$B249))</f>
        <v>0</v>
      </c>
      <c r="E249" s="11">
        <f t="shared" si="0"/>
        <v>0</v>
      </c>
      <c r="F249" s="12" t="str">
        <f t="shared" si="7"/>
        <v xml:space="preserve"> </v>
      </c>
      <c r="G249" s="30">
        <f>IF($C$4="", SUMIFS('무신사 메타 광고'!$K:$K, '무신사 메타 광고'!$D:$D, $B249), SUMIFS('무신사 메타 광고'!$K:$K,'무신사 메타 광고'!$I:$I,$C$4,'무신사 메타 광고'!D:D,$B249))</f>
        <v>0</v>
      </c>
      <c r="H249" s="30">
        <f>IF($C$4="", SUMIFS('무신사 메타 광고'!$Q:$Q, '무신사 메타 광고'!$D:$D, $B249), SUMIFS('무신사 메타 광고'!$Q:$Q,'무신사 메타 광고'!$I:$I,$C$4,'무신사 메타 광고'!D:D,$B249))</f>
        <v>0</v>
      </c>
      <c r="I249" s="30">
        <f>IF($C$4="", SUMIFS('무신사 메타 광고'!$U:$U, '무신사 메타 광고'!$D:$D, $B249), SUMIFS('무신사 메타 광고'!$U:$U,'무신사 메타 광고'!$I:$I,$C$4,'무신사 메타 광고'!D:D,$B249))</f>
        <v>0</v>
      </c>
      <c r="J249" s="11">
        <f t="shared" si="1"/>
        <v>0</v>
      </c>
      <c r="K249" s="11">
        <f t="shared" si="2"/>
        <v>0</v>
      </c>
      <c r="L249" s="12" t="str">
        <f t="shared" si="8"/>
        <v xml:space="preserve"> </v>
      </c>
      <c r="N249" s="10">
        <f>IF($C$4="", SUMIFS('무신사 메타 광고'!$X:$X, '무신사 메타 광고'!$D:$D, $B249),SUMIFS('무신사 메타 광고'!$X:$X,'무신사 메타 광고'!I:I,$C$4,'무신사 메타 광고'!D:D,$B249))</f>
        <v>0</v>
      </c>
      <c r="O249" s="11">
        <f t="shared" si="3"/>
        <v>0</v>
      </c>
      <c r="R249" s="13"/>
      <c r="S249" s="31">
        <f>IF($S$4="", SUMIFS('무신사 메타 광고'!$L:$L, '무신사 메타 광고'!$C:$C, $R249),SUMIFS('무신사 메타 광고'!$L:$L,'무신사 메타 광고'!$I:$I,$S$4,'무신사 메타 광고'!$C:$C,$R249))</f>
        <v>0</v>
      </c>
      <c r="T249" s="31">
        <f>IF($S$4="", SUMIFS('무신사 메타 광고'!$V:$V, '무신사 메타 광고'!$C:$C, $R249),SUMIFS('무신사 메타 광고'!$V:$V,'무신사 메타 광고'!$I:$I,$S$4,'무신사 메타 광고'!$C:$C,$R249))</f>
        <v>0</v>
      </c>
      <c r="U249" s="11">
        <f t="shared" si="4"/>
        <v>0</v>
      </c>
      <c r="V249" s="12" t="str">
        <f t="shared" si="9"/>
        <v xml:space="preserve"> </v>
      </c>
      <c r="W249" s="32">
        <f>IF($S$4="", SUMIFS('무신사 메타 광고'!$K:$K, '무신사 메타 광고'!$C:$C, $R249),SUMIFS('무신사 메타 광고'!$K:$K,'무신사 메타 광고'!$I:$I,$S$4,'무신사 메타 광고'!$C:$C,$R249))</f>
        <v>0</v>
      </c>
      <c r="X249" s="32">
        <f>IF($S$4="", SUMIFS('무신사 메타 광고'!$N:$N, '무신사 메타 광고'!$C:$C, $R249),SUMIFS('무신사 메타 광고'!$N:$N,'무신사 메타 광고'!$I:$I,$S$4,'무신사 메타 광고'!$C:$C,$R249))</f>
        <v>0</v>
      </c>
      <c r="Y249" s="11">
        <f t="shared" si="5"/>
        <v>0</v>
      </c>
      <c r="Z249" s="12" t="str">
        <f t="shared" si="10"/>
        <v xml:space="preserve"> </v>
      </c>
      <c r="AB249" s="10">
        <f>IF($S$4="", SUMIFS('무신사 메타 광고'!$X:$X, '무신사 메타 광고'!$C:$C, $R249),SUMIFS('무신사 메타 광고'!$X:$X,'무신사 메타 광고'!$I:$I,$S$4,'무신사 메타 광고'!$C:$C,$R249))</f>
        <v>0</v>
      </c>
      <c r="AC249" s="11">
        <f t="shared" si="6"/>
        <v>0</v>
      </c>
    </row>
    <row r="250" spans="2:29">
      <c r="B250" s="9"/>
      <c r="C250" s="29">
        <f>IF($C$4="", SUMIFS('무신사 메타 광고'!$L:$L, '무신사 메타 광고'!$D:$D, $B250), SUMIFS('무신사 메타 광고'!$L:$L, '무신사 메타 광고'!$I:$I, $C$4, '무신사 메타 광고'!$D:$D, $B250))</f>
        <v>0</v>
      </c>
      <c r="D250" s="29">
        <f>IF($C$4="", SUMIFS('무신사 메타 광고'!$V:$V,#REF!, $B250), SUMIFS('무신사 메타 광고'!$V:$V,'무신사 메타 광고'!$I:$I,$C$4,'무신사 메타 광고'!$D:$D,$B250))</f>
        <v>0</v>
      </c>
      <c r="E250" s="11">
        <f t="shared" si="0"/>
        <v>0</v>
      </c>
      <c r="F250" s="12" t="str">
        <f t="shared" si="7"/>
        <v xml:space="preserve"> </v>
      </c>
      <c r="G250" s="30">
        <f>IF($C$4="", SUMIFS('무신사 메타 광고'!$K:$K, '무신사 메타 광고'!$D:$D, $B250), SUMIFS('무신사 메타 광고'!$K:$K,'무신사 메타 광고'!$I:$I,$C$4,'무신사 메타 광고'!D:D,$B250))</f>
        <v>0</v>
      </c>
      <c r="H250" s="30">
        <f>IF($C$4="", SUMIFS('무신사 메타 광고'!$Q:$Q, '무신사 메타 광고'!$D:$D, $B250), SUMIFS('무신사 메타 광고'!$Q:$Q,'무신사 메타 광고'!$I:$I,$C$4,'무신사 메타 광고'!D:D,$B250))</f>
        <v>0</v>
      </c>
      <c r="I250" s="30">
        <f>IF($C$4="", SUMIFS('무신사 메타 광고'!$U:$U, '무신사 메타 광고'!$D:$D, $B250), SUMIFS('무신사 메타 광고'!$U:$U,'무신사 메타 광고'!$I:$I,$C$4,'무신사 메타 광고'!D:D,$B250))</f>
        <v>0</v>
      </c>
      <c r="J250" s="11">
        <f t="shared" si="1"/>
        <v>0</v>
      </c>
      <c r="K250" s="11">
        <f t="shared" si="2"/>
        <v>0</v>
      </c>
      <c r="L250" s="12" t="str">
        <f t="shared" si="8"/>
        <v xml:space="preserve"> </v>
      </c>
      <c r="N250" s="10">
        <f>IF($C$4="", SUMIFS('무신사 메타 광고'!$X:$X, '무신사 메타 광고'!$D:$D, $B250),SUMIFS('무신사 메타 광고'!$X:$X,'무신사 메타 광고'!I:I,$C$4,'무신사 메타 광고'!D:D,$B250))</f>
        <v>0</v>
      </c>
      <c r="O250" s="11">
        <f t="shared" si="3"/>
        <v>0</v>
      </c>
      <c r="R250" s="13"/>
      <c r="S250" s="31">
        <f>IF($S$4="", SUMIFS('무신사 메타 광고'!$L:$L, '무신사 메타 광고'!$C:$C, $R250),SUMIFS('무신사 메타 광고'!$L:$L,'무신사 메타 광고'!$I:$I,$S$4,'무신사 메타 광고'!$C:$C,$R250))</f>
        <v>0</v>
      </c>
      <c r="T250" s="31">
        <f>IF($S$4="", SUMIFS('무신사 메타 광고'!$V:$V, '무신사 메타 광고'!$C:$C, $R250),SUMIFS('무신사 메타 광고'!$V:$V,'무신사 메타 광고'!$I:$I,$S$4,'무신사 메타 광고'!$C:$C,$R250))</f>
        <v>0</v>
      </c>
      <c r="U250" s="11">
        <f t="shared" si="4"/>
        <v>0</v>
      </c>
      <c r="V250" s="12" t="str">
        <f t="shared" si="9"/>
        <v xml:space="preserve"> </v>
      </c>
      <c r="W250" s="32">
        <f>IF($S$4="", SUMIFS('무신사 메타 광고'!$K:$K, '무신사 메타 광고'!$C:$C, $R250),SUMIFS('무신사 메타 광고'!$K:$K,'무신사 메타 광고'!$I:$I,$S$4,'무신사 메타 광고'!$C:$C,$R250))</f>
        <v>0</v>
      </c>
      <c r="X250" s="32">
        <f>IF($S$4="", SUMIFS('무신사 메타 광고'!$N:$N, '무신사 메타 광고'!$C:$C, $R250),SUMIFS('무신사 메타 광고'!$N:$N,'무신사 메타 광고'!$I:$I,$S$4,'무신사 메타 광고'!$C:$C,$R250))</f>
        <v>0</v>
      </c>
      <c r="Y250" s="11">
        <f t="shared" si="5"/>
        <v>0</v>
      </c>
      <c r="Z250" s="12" t="str">
        <f t="shared" si="10"/>
        <v xml:space="preserve"> </v>
      </c>
      <c r="AB250" s="10">
        <f>IF($S$4="", SUMIFS('무신사 메타 광고'!$X:$X, '무신사 메타 광고'!$C:$C, $R250),SUMIFS('무신사 메타 광고'!$X:$X,'무신사 메타 광고'!$I:$I,$S$4,'무신사 메타 광고'!$C:$C,$R250))</f>
        <v>0</v>
      </c>
      <c r="AC250" s="11">
        <f t="shared" si="6"/>
        <v>0</v>
      </c>
    </row>
    <row r="251" spans="2:29">
      <c r="B251" s="9"/>
      <c r="C251" s="29">
        <f>IF($C$4="", SUMIFS('무신사 메타 광고'!$L:$L, '무신사 메타 광고'!$D:$D, $B251), SUMIFS('무신사 메타 광고'!$L:$L, '무신사 메타 광고'!$I:$I, $C$4, '무신사 메타 광고'!$D:$D, $B251))</f>
        <v>0</v>
      </c>
      <c r="D251" s="29">
        <f>IF($C$4="", SUMIFS('무신사 메타 광고'!$V:$V,#REF!, $B251), SUMIFS('무신사 메타 광고'!$V:$V,'무신사 메타 광고'!$I:$I,$C$4,'무신사 메타 광고'!$D:$D,$B251))</f>
        <v>0</v>
      </c>
      <c r="E251" s="11">
        <f t="shared" si="0"/>
        <v>0</v>
      </c>
      <c r="F251" s="12" t="str">
        <f t="shared" si="7"/>
        <v xml:space="preserve"> </v>
      </c>
      <c r="G251" s="30">
        <f>IF($C$4="", SUMIFS('무신사 메타 광고'!$K:$K, '무신사 메타 광고'!$D:$D, $B251), SUMIFS('무신사 메타 광고'!$K:$K,'무신사 메타 광고'!$I:$I,$C$4,'무신사 메타 광고'!D:D,$B251))</f>
        <v>0</v>
      </c>
      <c r="H251" s="30">
        <f>IF($C$4="", SUMIFS('무신사 메타 광고'!$Q:$Q, '무신사 메타 광고'!$D:$D, $B251), SUMIFS('무신사 메타 광고'!$Q:$Q,'무신사 메타 광고'!$I:$I,$C$4,'무신사 메타 광고'!D:D,$B251))</f>
        <v>0</v>
      </c>
      <c r="I251" s="30">
        <f>IF($C$4="", SUMIFS('무신사 메타 광고'!$U:$U, '무신사 메타 광고'!$D:$D, $B251), SUMIFS('무신사 메타 광고'!$U:$U,'무신사 메타 광고'!$I:$I,$C$4,'무신사 메타 광고'!D:D,$B251))</f>
        <v>0</v>
      </c>
      <c r="J251" s="11">
        <f t="shared" si="1"/>
        <v>0</v>
      </c>
      <c r="K251" s="11">
        <f t="shared" si="2"/>
        <v>0</v>
      </c>
      <c r="L251" s="12" t="str">
        <f t="shared" si="8"/>
        <v xml:space="preserve"> </v>
      </c>
      <c r="N251" s="10">
        <f>IF($C$4="", SUMIFS('무신사 메타 광고'!$X:$X, '무신사 메타 광고'!$D:$D, $B251),SUMIFS('무신사 메타 광고'!$X:$X,'무신사 메타 광고'!I:I,$C$4,'무신사 메타 광고'!D:D,$B251))</f>
        <v>0</v>
      </c>
      <c r="O251" s="11">
        <f t="shared" si="3"/>
        <v>0</v>
      </c>
      <c r="R251" s="13"/>
      <c r="S251" s="31">
        <f>IF($S$4="", SUMIFS('무신사 메타 광고'!$L:$L, '무신사 메타 광고'!$C:$C, $R251),SUMIFS('무신사 메타 광고'!$L:$L,'무신사 메타 광고'!$I:$I,$S$4,'무신사 메타 광고'!$C:$C,$R251))</f>
        <v>0</v>
      </c>
      <c r="T251" s="31">
        <f>IF($S$4="", SUMIFS('무신사 메타 광고'!$V:$V, '무신사 메타 광고'!$C:$C, $R251),SUMIFS('무신사 메타 광고'!$V:$V,'무신사 메타 광고'!$I:$I,$S$4,'무신사 메타 광고'!$C:$C,$R251))</f>
        <v>0</v>
      </c>
      <c r="U251" s="11">
        <f t="shared" si="4"/>
        <v>0</v>
      </c>
      <c r="V251" s="12" t="str">
        <f t="shared" si="9"/>
        <v xml:space="preserve"> </v>
      </c>
      <c r="W251" s="32">
        <f>IF($S$4="", SUMIFS('무신사 메타 광고'!$K:$K, '무신사 메타 광고'!$C:$C, $R251),SUMIFS('무신사 메타 광고'!$K:$K,'무신사 메타 광고'!$I:$I,$S$4,'무신사 메타 광고'!$C:$C,$R251))</f>
        <v>0</v>
      </c>
      <c r="X251" s="32">
        <f>IF($S$4="", SUMIFS('무신사 메타 광고'!$N:$N, '무신사 메타 광고'!$C:$C, $R251),SUMIFS('무신사 메타 광고'!$N:$N,'무신사 메타 광고'!$I:$I,$S$4,'무신사 메타 광고'!$C:$C,$R251))</f>
        <v>0</v>
      </c>
      <c r="Y251" s="11">
        <f t="shared" si="5"/>
        <v>0</v>
      </c>
      <c r="Z251" s="12" t="str">
        <f t="shared" si="10"/>
        <v xml:space="preserve"> </v>
      </c>
      <c r="AB251" s="10">
        <f>IF($S$4="", SUMIFS('무신사 메타 광고'!$X:$X, '무신사 메타 광고'!$C:$C, $R251),SUMIFS('무신사 메타 광고'!$X:$X,'무신사 메타 광고'!$I:$I,$S$4,'무신사 메타 광고'!$C:$C,$R251))</f>
        <v>0</v>
      </c>
      <c r="AC251" s="11">
        <f t="shared" si="6"/>
        <v>0</v>
      </c>
    </row>
    <row r="252" spans="2:29">
      <c r="B252" s="9"/>
      <c r="C252" s="29">
        <f>IF($C$4="", SUMIFS('무신사 메타 광고'!$L:$L, '무신사 메타 광고'!$D:$D, $B252), SUMIFS('무신사 메타 광고'!$L:$L, '무신사 메타 광고'!$I:$I, $C$4, '무신사 메타 광고'!$D:$D, $B252))</f>
        <v>0</v>
      </c>
      <c r="D252" s="29">
        <f>IF($C$4="", SUMIFS('무신사 메타 광고'!$V:$V,#REF!, $B252), SUMIFS('무신사 메타 광고'!$V:$V,'무신사 메타 광고'!$I:$I,$C$4,'무신사 메타 광고'!$D:$D,$B252))</f>
        <v>0</v>
      </c>
      <c r="E252" s="11">
        <f t="shared" si="0"/>
        <v>0</v>
      </c>
      <c r="F252" s="12" t="str">
        <f t="shared" si="7"/>
        <v xml:space="preserve"> </v>
      </c>
      <c r="G252" s="30">
        <f>IF($C$4="", SUMIFS('무신사 메타 광고'!$K:$K, '무신사 메타 광고'!$D:$D, $B252), SUMIFS('무신사 메타 광고'!$K:$K,'무신사 메타 광고'!$I:$I,$C$4,'무신사 메타 광고'!D:D,$B252))</f>
        <v>0</v>
      </c>
      <c r="H252" s="30">
        <f>IF($C$4="", SUMIFS('무신사 메타 광고'!$Q:$Q, '무신사 메타 광고'!$D:$D, $B252), SUMIFS('무신사 메타 광고'!$Q:$Q,'무신사 메타 광고'!$I:$I,$C$4,'무신사 메타 광고'!D:D,$B252))</f>
        <v>0</v>
      </c>
      <c r="I252" s="30">
        <f>IF($C$4="", SUMIFS('무신사 메타 광고'!$U:$U, '무신사 메타 광고'!$D:$D, $B252), SUMIFS('무신사 메타 광고'!$U:$U,'무신사 메타 광고'!$I:$I,$C$4,'무신사 메타 광고'!D:D,$B252))</f>
        <v>0</v>
      </c>
      <c r="J252" s="11">
        <f t="shared" si="1"/>
        <v>0</v>
      </c>
      <c r="K252" s="11">
        <f t="shared" si="2"/>
        <v>0</v>
      </c>
      <c r="L252" s="12" t="str">
        <f t="shared" si="8"/>
        <v xml:space="preserve"> </v>
      </c>
      <c r="N252" s="10">
        <f>IF($C$4="", SUMIFS('무신사 메타 광고'!$X:$X, '무신사 메타 광고'!$D:$D, $B252),SUMIFS('무신사 메타 광고'!$X:$X,'무신사 메타 광고'!I:I,$C$4,'무신사 메타 광고'!D:D,$B252))</f>
        <v>0</v>
      </c>
      <c r="O252" s="11">
        <f t="shared" si="3"/>
        <v>0</v>
      </c>
      <c r="R252" s="13"/>
      <c r="S252" s="31">
        <f>IF($S$4="", SUMIFS('무신사 메타 광고'!$L:$L, '무신사 메타 광고'!$C:$C, $R252),SUMIFS('무신사 메타 광고'!$L:$L,'무신사 메타 광고'!$I:$I,$S$4,'무신사 메타 광고'!$C:$C,$R252))</f>
        <v>0</v>
      </c>
      <c r="T252" s="31">
        <f>IF($S$4="", SUMIFS('무신사 메타 광고'!$V:$V, '무신사 메타 광고'!$C:$C, $R252),SUMIFS('무신사 메타 광고'!$V:$V,'무신사 메타 광고'!$I:$I,$S$4,'무신사 메타 광고'!$C:$C,$R252))</f>
        <v>0</v>
      </c>
      <c r="U252" s="11">
        <f t="shared" si="4"/>
        <v>0</v>
      </c>
      <c r="V252" s="12" t="str">
        <f t="shared" si="9"/>
        <v xml:space="preserve"> </v>
      </c>
      <c r="W252" s="32">
        <f>IF($S$4="", SUMIFS('무신사 메타 광고'!$K:$K, '무신사 메타 광고'!$C:$C, $R252),SUMIFS('무신사 메타 광고'!$K:$K,'무신사 메타 광고'!$I:$I,$S$4,'무신사 메타 광고'!$C:$C,$R252))</f>
        <v>0</v>
      </c>
      <c r="X252" s="32">
        <f>IF($S$4="", SUMIFS('무신사 메타 광고'!$N:$N, '무신사 메타 광고'!$C:$C, $R252),SUMIFS('무신사 메타 광고'!$N:$N,'무신사 메타 광고'!$I:$I,$S$4,'무신사 메타 광고'!$C:$C,$R252))</f>
        <v>0</v>
      </c>
      <c r="Y252" s="11">
        <f t="shared" si="5"/>
        <v>0</v>
      </c>
      <c r="Z252" s="12" t="str">
        <f t="shared" si="10"/>
        <v xml:space="preserve"> </v>
      </c>
      <c r="AB252" s="10">
        <f>IF($S$4="", SUMIFS('무신사 메타 광고'!$X:$X, '무신사 메타 광고'!$C:$C, $R252),SUMIFS('무신사 메타 광고'!$X:$X,'무신사 메타 광고'!$I:$I,$S$4,'무신사 메타 광고'!$C:$C,$R252))</f>
        <v>0</v>
      </c>
      <c r="AC252" s="11">
        <f t="shared" si="6"/>
        <v>0</v>
      </c>
    </row>
    <row r="253" spans="2:29">
      <c r="B253" s="9"/>
      <c r="C253" s="29">
        <f>IF($C$4="", SUMIFS('무신사 메타 광고'!$L:$L, '무신사 메타 광고'!$D:$D, $B253), SUMIFS('무신사 메타 광고'!$L:$L, '무신사 메타 광고'!$I:$I, $C$4, '무신사 메타 광고'!$D:$D, $B253))</f>
        <v>0</v>
      </c>
      <c r="D253" s="29">
        <f>IF($C$4="", SUMIFS('무신사 메타 광고'!$V:$V,#REF!, $B253), SUMIFS('무신사 메타 광고'!$V:$V,'무신사 메타 광고'!$I:$I,$C$4,'무신사 메타 광고'!$D:$D,$B253))</f>
        <v>0</v>
      </c>
      <c r="E253" s="11">
        <f t="shared" si="0"/>
        <v>0</v>
      </c>
      <c r="F253" s="12" t="str">
        <f t="shared" si="7"/>
        <v xml:space="preserve"> </v>
      </c>
      <c r="G253" s="30">
        <f>IF($C$4="", SUMIFS('무신사 메타 광고'!$K:$K, '무신사 메타 광고'!$D:$D, $B253), SUMIFS('무신사 메타 광고'!$K:$K,'무신사 메타 광고'!$I:$I,$C$4,'무신사 메타 광고'!D:D,$B253))</f>
        <v>0</v>
      </c>
      <c r="H253" s="30">
        <f>IF($C$4="", SUMIFS('무신사 메타 광고'!$Q:$Q, '무신사 메타 광고'!$D:$D, $B253), SUMIFS('무신사 메타 광고'!$Q:$Q,'무신사 메타 광고'!$I:$I,$C$4,'무신사 메타 광고'!D:D,$B253))</f>
        <v>0</v>
      </c>
      <c r="I253" s="30">
        <f>IF($C$4="", SUMIFS('무신사 메타 광고'!$U:$U, '무신사 메타 광고'!$D:$D, $B253), SUMIFS('무신사 메타 광고'!$U:$U,'무신사 메타 광고'!$I:$I,$C$4,'무신사 메타 광고'!D:D,$B253))</f>
        <v>0</v>
      </c>
      <c r="J253" s="11">
        <f t="shared" si="1"/>
        <v>0</v>
      </c>
      <c r="K253" s="11">
        <f t="shared" si="2"/>
        <v>0</v>
      </c>
      <c r="L253" s="12" t="str">
        <f t="shared" si="8"/>
        <v xml:space="preserve"> </v>
      </c>
      <c r="N253" s="10">
        <f>IF($C$4="", SUMIFS('무신사 메타 광고'!$X:$X, '무신사 메타 광고'!$D:$D, $B253),SUMIFS('무신사 메타 광고'!$X:$X,'무신사 메타 광고'!I:I,$C$4,'무신사 메타 광고'!D:D,$B253))</f>
        <v>0</v>
      </c>
      <c r="O253" s="11">
        <f t="shared" si="3"/>
        <v>0</v>
      </c>
      <c r="R253" s="13"/>
      <c r="S253" s="31">
        <f>IF($S$4="", SUMIFS('무신사 메타 광고'!$L:$L, '무신사 메타 광고'!$C:$C, $R253),SUMIFS('무신사 메타 광고'!$L:$L,'무신사 메타 광고'!$I:$I,$S$4,'무신사 메타 광고'!$C:$C,$R253))</f>
        <v>0</v>
      </c>
      <c r="T253" s="31">
        <f>IF($S$4="", SUMIFS('무신사 메타 광고'!$V:$V, '무신사 메타 광고'!$C:$C, $R253),SUMIFS('무신사 메타 광고'!$V:$V,'무신사 메타 광고'!$I:$I,$S$4,'무신사 메타 광고'!$C:$C,$R253))</f>
        <v>0</v>
      </c>
      <c r="U253" s="11">
        <f t="shared" si="4"/>
        <v>0</v>
      </c>
      <c r="V253" s="12" t="str">
        <f t="shared" si="9"/>
        <v xml:space="preserve"> </v>
      </c>
      <c r="W253" s="32">
        <f>IF($S$4="", SUMIFS('무신사 메타 광고'!$K:$K, '무신사 메타 광고'!$C:$C, $R253),SUMIFS('무신사 메타 광고'!$K:$K,'무신사 메타 광고'!$I:$I,$S$4,'무신사 메타 광고'!$C:$C,$R253))</f>
        <v>0</v>
      </c>
      <c r="X253" s="32">
        <f>IF($S$4="", SUMIFS('무신사 메타 광고'!$N:$N, '무신사 메타 광고'!$C:$C, $R253),SUMIFS('무신사 메타 광고'!$N:$N,'무신사 메타 광고'!$I:$I,$S$4,'무신사 메타 광고'!$C:$C,$R253))</f>
        <v>0</v>
      </c>
      <c r="Y253" s="11">
        <f t="shared" si="5"/>
        <v>0</v>
      </c>
      <c r="Z253" s="12" t="str">
        <f t="shared" si="10"/>
        <v xml:space="preserve"> </v>
      </c>
      <c r="AB253" s="10">
        <f>IF($S$4="", SUMIFS('무신사 메타 광고'!$X:$X, '무신사 메타 광고'!$C:$C, $R253),SUMIFS('무신사 메타 광고'!$X:$X,'무신사 메타 광고'!$I:$I,$S$4,'무신사 메타 광고'!$C:$C,$R253))</f>
        <v>0</v>
      </c>
      <c r="AC253" s="11">
        <f t="shared" si="6"/>
        <v>0</v>
      </c>
    </row>
    <row r="254" spans="2:29">
      <c r="B254" s="9"/>
      <c r="C254" s="29">
        <f>IF($C$4="", SUMIFS('무신사 메타 광고'!$L:$L, '무신사 메타 광고'!$D:$D, $B254), SUMIFS('무신사 메타 광고'!$L:$L, '무신사 메타 광고'!$I:$I, $C$4, '무신사 메타 광고'!$D:$D, $B254))</f>
        <v>0</v>
      </c>
      <c r="D254" s="29">
        <f>IF($C$4="", SUMIFS('무신사 메타 광고'!$V:$V,#REF!, $B254), SUMIFS('무신사 메타 광고'!$V:$V,'무신사 메타 광고'!$I:$I,$C$4,'무신사 메타 광고'!$D:$D,$B254))</f>
        <v>0</v>
      </c>
      <c r="E254" s="11">
        <f t="shared" si="0"/>
        <v>0</v>
      </c>
      <c r="F254" s="12" t="str">
        <f t="shared" si="7"/>
        <v xml:space="preserve"> </v>
      </c>
      <c r="G254" s="30">
        <f>IF($C$4="", SUMIFS('무신사 메타 광고'!$K:$K, '무신사 메타 광고'!$D:$D, $B254), SUMIFS('무신사 메타 광고'!$K:$K,'무신사 메타 광고'!$I:$I,$C$4,'무신사 메타 광고'!D:D,$B254))</f>
        <v>0</v>
      </c>
      <c r="H254" s="30">
        <f>IF($C$4="", SUMIFS('무신사 메타 광고'!$Q:$Q, '무신사 메타 광고'!$D:$D, $B254), SUMIFS('무신사 메타 광고'!$Q:$Q,'무신사 메타 광고'!$I:$I,$C$4,'무신사 메타 광고'!D:D,$B254))</f>
        <v>0</v>
      </c>
      <c r="I254" s="30">
        <f>IF($C$4="", SUMIFS('무신사 메타 광고'!$U:$U, '무신사 메타 광고'!$D:$D, $B254), SUMIFS('무신사 메타 광고'!$U:$U,'무신사 메타 광고'!$I:$I,$C$4,'무신사 메타 광고'!D:D,$B254))</f>
        <v>0</v>
      </c>
      <c r="J254" s="11">
        <f t="shared" si="1"/>
        <v>0</v>
      </c>
      <c r="K254" s="11">
        <f t="shared" si="2"/>
        <v>0</v>
      </c>
      <c r="L254" s="12" t="str">
        <f t="shared" si="8"/>
        <v xml:space="preserve"> </v>
      </c>
      <c r="N254" s="10">
        <f>IF($C$4="", SUMIFS('무신사 메타 광고'!$X:$X, '무신사 메타 광고'!$D:$D, $B254),SUMIFS('무신사 메타 광고'!$X:$X,'무신사 메타 광고'!I:I,$C$4,'무신사 메타 광고'!D:D,$B254))</f>
        <v>0</v>
      </c>
      <c r="O254" s="11">
        <f t="shared" si="3"/>
        <v>0</v>
      </c>
      <c r="R254" s="13"/>
      <c r="S254" s="31">
        <f>IF($S$4="", SUMIFS('무신사 메타 광고'!$L:$L, '무신사 메타 광고'!$C:$C, $R254),SUMIFS('무신사 메타 광고'!$L:$L,'무신사 메타 광고'!$I:$I,$S$4,'무신사 메타 광고'!$C:$C,$R254))</f>
        <v>0</v>
      </c>
      <c r="T254" s="31">
        <f>IF($S$4="", SUMIFS('무신사 메타 광고'!$V:$V, '무신사 메타 광고'!$C:$C, $R254),SUMIFS('무신사 메타 광고'!$V:$V,'무신사 메타 광고'!$I:$I,$S$4,'무신사 메타 광고'!$C:$C,$R254))</f>
        <v>0</v>
      </c>
      <c r="U254" s="11">
        <f t="shared" si="4"/>
        <v>0</v>
      </c>
      <c r="V254" s="12" t="str">
        <f t="shared" si="9"/>
        <v xml:space="preserve"> </v>
      </c>
      <c r="W254" s="32">
        <f>IF($S$4="", SUMIFS('무신사 메타 광고'!$K:$K, '무신사 메타 광고'!$C:$C, $R254),SUMIFS('무신사 메타 광고'!$K:$K,'무신사 메타 광고'!$I:$I,$S$4,'무신사 메타 광고'!$C:$C,$R254))</f>
        <v>0</v>
      </c>
      <c r="X254" s="32">
        <f>IF($S$4="", SUMIFS('무신사 메타 광고'!$N:$N, '무신사 메타 광고'!$C:$C, $R254),SUMIFS('무신사 메타 광고'!$N:$N,'무신사 메타 광고'!$I:$I,$S$4,'무신사 메타 광고'!$C:$C,$R254))</f>
        <v>0</v>
      </c>
      <c r="Y254" s="11">
        <f t="shared" si="5"/>
        <v>0</v>
      </c>
      <c r="Z254" s="12" t="str">
        <f t="shared" si="10"/>
        <v xml:space="preserve"> </v>
      </c>
      <c r="AB254" s="10">
        <f>IF($S$4="", SUMIFS('무신사 메타 광고'!$X:$X, '무신사 메타 광고'!$C:$C, $R254),SUMIFS('무신사 메타 광고'!$X:$X,'무신사 메타 광고'!$I:$I,$S$4,'무신사 메타 광고'!$C:$C,$R254))</f>
        <v>0</v>
      </c>
      <c r="AC254" s="11">
        <f t="shared" si="6"/>
        <v>0</v>
      </c>
    </row>
    <row r="255" spans="2:29">
      <c r="B255" s="9"/>
      <c r="C255" s="29">
        <f>IF($C$4="", SUMIFS('무신사 메타 광고'!$L:$L, '무신사 메타 광고'!$D:$D, $B255), SUMIFS('무신사 메타 광고'!$L:$L, '무신사 메타 광고'!$I:$I, $C$4, '무신사 메타 광고'!$D:$D, $B255))</f>
        <v>0</v>
      </c>
      <c r="D255" s="29">
        <f>IF($C$4="", SUMIFS('무신사 메타 광고'!$V:$V,#REF!, $B255), SUMIFS('무신사 메타 광고'!$V:$V,'무신사 메타 광고'!$I:$I,$C$4,'무신사 메타 광고'!$D:$D,$B255))</f>
        <v>0</v>
      </c>
      <c r="E255" s="11">
        <f t="shared" si="0"/>
        <v>0</v>
      </c>
      <c r="F255" s="12" t="str">
        <f t="shared" si="7"/>
        <v xml:space="preserve"> </v>
      </c>
      <c r="G255" s="30">
        <f>IF($C$4="", SUMIFS('무신사 메타 광고'!$K:$K, '무신사 메타 광고'!$D:$D, $B255), SUMIFS('무신사 메타 광고'!$K:$K,'무신사 메타 광고'!$I:$I,$C$4,'무신사 메타 광고'!D:D,$B255))</f>
        <v>0</v>
      </c>
      <c r="H255" s="30">
        <f>IF($C$4="", SUMIFS('무신사 메타 광고'!$Q:$Q, '무신사 메타 광고'!$D:$D, $B255), SUMIFS('무신사 메타 광고'!$Q:$Q,'무신사 메타 광고'!$I:$I,$C$4,'무신사 메타 광고'!D:D,$B255))</f>
        <v>0</v>
      </c>
      <c r="I255" s="30">
        <f>IF($C$4="", SUMIFS('무신사 메타 광고'!$U:$U, '무신사 메타 광고'!$D:$D, $B255), SUMIFS('무신사 메타 광고'!$U:$U,'무신사 메타 광고'!$I:$I,$C$4,'무신사 메타 광고'!D:D,$B255))</f>
        <v>0</v>
      </c>
      <c r="J255" s="11">
        <f t="shared" si="1"/>
        <v>0</v>
      </c>
      <c r="K255" s="11">
        <f t="shared" si="2"/>
        <v>0</v>
      </c>
      <c r="L255" s="12" t="str">
        <f t="shared" si="8"/>
        <v xml:space="preserve"> </v>
      </c>
      <c r="N255" s="10">
        <f>IF($C$4="", SUMIFS('무신사 메타 광고'!$X:$X, '무신사 메타 광고'!$D:$D, $B255),SUMIFS('무신사 메타 광고'!$X:$X,'무신사 메타 광고'!I:I,$C$4,'무신사 메타 광고'!D:D,$B255))</f>
        <v>0</v>
      </c>
      <c r="O255" s="11">
        <f t="shared" si="3"/>
        <v>0</v>
      </c>
      <c r="R255" s="13"/>
      <c r="S255" s="31">
        <f>IF($S$4="", SUMIFS('무신사 메타 광고'!$L:$L, '무신사 메타 광고'!$C:$C, $R255),SUMIFS('무신사 메타 광고'!$L:$L,'무신사 메타 광고'!$I:$I,$S$4,'무신사 메타 광고'!$C:$C,$R255))</f>
        <v>0</v>
      </c>
      <c r="T255" s="31">
        <f>IF($S$4="", SUMIFS('무신사 메타 광고'!$V:$V, '무신사 메타 광고'!$C:$C, $R255),SUMIFS('무신사 메타 광고'!$V:$V,'무신사 메타 광고'!$I:$I,$S$4,'무신사 메타 광고'!$C:$C,$R255))</f>
        <v>0</v>
      </c>
      <c r="U255" s="11">
        <f t="shared" si="4"/>
        <v>0</v>
      </c>
      <c r="V255" s="12" t="str">
        <f t="shared" si="9"/>
        <v xml:space="preserve"> </v>
      </c>
      <c r="W255" s="32">
        <f>IF($S$4="", SUMIFS('무신사 메타 광고'!$K:$K, '무신사 메타 광고'!$C:$C, $R255),SUMIFS('무신사 메타 광고'!$K:$K,'무신사 메타 광고'!$I:$I,$S$4,'무신사 메타 광고'!$C:$C,$R255))</f>
        <v>0</v>
      </c>
      <c r="X255" s="32">
        <f>IF($S$4="", SUMIFS('무신사 메타 광고'!$N:$N, '무신사 메타 광고'!$C:$C, $R255),SUMIFS('무신사 메타 광고'!$N:$N,'무신사 메타 광고'!$I:$I,$S$4,'무신사 메타 광고'!$C:$C,$R255))</f>
        <v>0</v>
      </c>
      <c r="Y255" s="11">
        <f t="shared" si="5"/>
        <v>0</v>
      </c>
      <c r="Z255" s="12" t="str">
        <f t="shared" si="10"/>
        <v xml:space="preserve"> </v>
      </c>
      <c r="AB255" s="10">
        <f>IF($S$4="", SUMIFS('무신사 메타 광고'!$X:$X, '무신사 메타 광고'!$C:$C, $R255),SUMIFS('무신사 메타 광고'!$X:$X,'무신사 메타 광고'!$I:$I,$S$4,'무신사 메타 광고'!$C:$C,$R255))</f>
        <v>0</v>
      </c>
      <c r="AC255" s="11">
        <f t="shared" si="6"/>
        <v>0</v>
      </c>
    </row>
    <row r="256" spans="2:29">
      <c r="B256" s="9"/>
      <c r="C256" s="29">
        <f>IF($C$4="", SUMIFS('무신사 메타 광고'!$L:$L, '무신사 메타 광고'!$D:$D, $B256), SUMIFS('무신사 메타 광고'!$L:$L, '무신사 메타 광고'!$I:$I, $C$4, '무신사 메타 광고'!$D:$D, $B256))</f>
        <v>0</v>
      </c>
      <c r="D256" s="29">
        <f>IF($C$4="", SUMIFS('무신사 메타 광고'!$V:$V,#REF!, $B256), SUMIFS('무신사 메타 광고'!$V:$V,'무신사 메타 광고'!$I:$I,$C$4,'무신사 메타 광고'!$D:$D,$B256))</f>
        <v>0</v>
      </c>
      <c r="E256" s="11">
        <f t="shared" si="0"/>
        <v>0</v>
      </c>
      <c r="F256" s="12" t="str">
        <f t="shared" si="7"/>
        <v xml:space="preserve"> </v>
      </c>
      <c r="G256" s="30">
        <f>IF($C$4="", SUMIFS('무신사 메타 광고'!$K:$K, '무신사 메타 광고'!$D:$D, $B256), SUMIFS('무신사 메타 광고'!$K:$K,'무신사 메타 광고'!$I:$I,$C$4,'무신사 메타 광고'!D:D,$B256))</f>
        <v>0</v>
      </c>
      <c r="H256" s="30">
        <f>IF($C$4="", SUMIFS('무신사 메타 광고'!$Q:$Q, '무신사 메타 광고'!$D:$D, $B256), SUMIFS('무신사 메타 광고'!$Q:$Q,'무신사 메타 광고'!$I:$I,$C$4,'무신사 메타 광고'!D:D,$B256))</f>
        <v>0</v>
      </c>
      <c r="I256" s="30">
        <f>IF($C$4="", SUMIFS('무신사 메타 광고'!$U:$U, '무신사 메타 광고'!$D:$D, $B256), SUMIFS('무신사 메타 광고'!$U:$U,'무신사 메타 광고'!$I:$I,$C$4,'무신사 메타 광고'!D:D,$B256))</f>
        <v>0</v>
      </c>
      <c r="J256" s="11">
        <f t="shared" si="1"/>
        <v>0</v>
      </c>
      <c r="K256" s="11">
        <f t="shared" si="2"/>
        <v>0</v>
      </c>
      <c r="L256" s="12" t="str">
        <f t="shared" si="8"/>
        <v xml:space="preserve"> </v>
      </c>
      <c r="N256" s="10">
        <f>IF($C$4="", SUMIFS('무신사 메타 광고'!$X:$X, '무신사 메타 광고'!$D:$D, $B256),SUMIFS('무신사 메타 광고'!$X:$X,'무신사 메타 광고'!I:I,$C$4,'무신사 메타 광고'!D:D,$B256))</f>
        <v>0</v>
      </c>
      <c r="O256" s="11">
        <f t="shared" si="3"/>
        <v>0</v>
      </c>
      <c r="R256" s="13"/>
      <c r="S256" s="31">
        <f>IF($S$4="", SUMIFS('무신사 메타 광고'!$L:$L, '무신사 메타 광고'!$C:$C, $R256),SUMIFS('무신사 메타 광고'!$L:$L,'무신사 메타 광고'!$I:$I,$S$4,'무신사 메타 광고'!$C:$C,$R256))</f>
        <v>0</v>
      </c>
      <c r="T256" s="31">
        <f>IF($S$4="", SUMIFS('무신사 메타 광고'!$V:$V, '무신사 메타 광고'!$C:$C, $R256),SUMIFS('무신사 메타 광고'!$V:$V,'무신사 메타 광고'!$I:$I,$S$4,'무신사 메타 광고'!$C:$C,$R256))</f>
        <v>0</v>
      </c>
      <c r="U256" s="11">
        <f t="shared" si="4"/>
        <v>0</v>
      </c>
      <c r="V256" s="12" t="str">
        <f t="shared" si="9"/>
        <v xml:space="preserve"> </v>
      </c>
      <c r="W256" s="32">
        <f>IF($S$4="", SUMIFS('무신사 메타 광고'!$K:$K, '무신사 메타 광고'!$C:$C, $R256),SUMIFS('무신사 메타 광고'!$K:$K,'무신사 메타 광고'!$I:$I,$S$4,'무신사 메타 광고'!$C:$C,$R256))</f>
        <v>0</v>
      </c>
      <c r="X256" s="32">
        <f>IF($S$4="", SUMIFS('무신사 메타 광고'!$N:$N, '무신사 메타 광고'!$C:$C, $R256),SUMIFS('무신사 메타 광고'!$N:$N,'무신사 메타 광고'!$I:$I,$S$4,'무신사 메타 광고'!$C:$C,$R256))</f>
        <v>0</v>
      </c>
      <c r="Y256" s="11">
        <f t="shared" si="5"/>
        <v>0</v>
      </c>
      <c r="Z256" s="12" t="str">
        <f t="shared" si="10"/>
        <v xml:space="preserve"> </v>
      </c>
      <c r="AB256" s="10">
        <f>IF($S$4="", SUMIFS('무신사 메타 광고'!$X:$X, '무신사 메타 광고'!$C:$C, $R256),SUMIFS('무신사 메타 광고'!$X:$X,'무신사 메타 광고'!$I:$I,$S$4,'무신사 메타 광고'!$C:$C,$R256))</f>
        <v>0</v>
      </c>
      <c r="AC256" s="11">
        <f t="shared" si="6"/>
        <v>0</v>
      </c>
    </row>
    <row r="257" spans="2:29">
      <c r="B257" s="9"/>
      <c r="C257" s="29">
        <f>IF($C$4="", SUMIFS('무신사 메타 광고'!$L:$L, '무신사 메타 광고'!$D:$D, $B257), SUMIFS('무신사 메타 광고'!$L:$L, '무신사 메타 광고'!$I:$I, $C$4, '무신사 메타 광고'!$D:$D, $B257))</f>
        <v>0</v>
      </c>
      <c r="D257" s="29">
        <f>IF($C$4="", SUMIFS('무신사 메타 광고'!$V:$V,#REF!, $B257), SUMIFS('무신사 메타 광고'!$V:$V,'무신사 메타 광고'!$I:$I,$C$4,'무신사 메타 광고'!$D:$D,$B257))</f>
        <v>0</v>
      </c>
      <c r="E257" s="11">
        <f t="shared" si="0"/>
        <v>0</v>
      </c>
      <c r="F257" s="12" t="str">
        <f t="shared" si="7"/>
        <v xml:space="preserve"> </v>
      </c>
      <c r="G257" s="30">
        <f>IF($C$4="", SUMIFS('무신사 메타 광고'!$K:$K, '무신사 메타 광고'!$D:$D, $B257), SUMIFS('무신사 메타 광고'!$K:$K,'무신사 메타 광고'!$I:$I,$C$4,'무신사 메타 광고'!D:D,$B257))</f>
        <v>0</v>
      </c>
      <c r="H257" s="30">
        <f>IF($C$4="", SUMIFS('무신사 메타 광고'!$Q:$Q, '무신사 메타 광고'!$D:$D, $B257), SUMIFS('무신사 메타 광고'!$Q:$Q,'무신사 메타 광고'!$I:$I,$C$4,'무신사 메타 광고'!D:D,$B257))</f>
        <v>0</v>
      </c>
      <c r="I257" s="30">
        <f>IF($C$4="", SUMIFS('무신사 메타 광고'!$U:$U, '무신사 메타 광고'!$D:$D, $B257), SUMIFS('무신사 메타 광고'!$U:$U,'무신사 메타 광고'!$I:$I,$C$4,'무신사 메타 광고'!D:D,$B257))</f>
        <v>0</v>
      </c>
      <c r="J257" s="11">
        <f t="shared" si="1"/>
        <v>0</v>
      </c>
      <c r="K257" s="11">
        <f t="shared" si="2"/>
        <v>0</v>
      </c>
      <c r="L257" s="12" t="str">
        <f t="shared" si="8"/>
        <v xml:space="preserve"> </v>
      </c>
      <c r="N257" s="10">
        <f>IF($C$4="", SUMIFS('무신사 메타 광고'!$X:$X, '무신사 메타 광고'!$D:$D, $B257),SUMIFS('무신사 메타 광고'!$X:$X,'무신사 메타 광고'!I:I,$C$4,'무신사 메타 광고'!D:D,$B257))</f>
        <v>0</v>
      </c>
      <c r="O257" s="11">
        <f t="shared" si="3"/>
        <v>0</v>
      </c>
      <c r="R257" s="13"/>
      <c r="S257" s="31">
        <f>IF($S$4="", SUMIFS('무신사 메타 광고'!$L:$L, '무신사 메타 광고'!$C:$C, $R257),SUMIFS('무신사 메타 광고'!$L:$L,'무신사 메타 광고'!$I:$I,$S$4,'무신사 메타 광고'!$C:$C,$R257))</f>
        <v>0</v>
      </c>
      <c r="T257" s="31">
        <f>IF($S$4="", SUMIFS('무신사 메타 광고'!$V:$V, '무신사 메타 광고'!$C:$C, $R257),SUMIFS('무신사 메타 광고'!$V:$V,'무신사 메타 광고'!$I:$I,$S$4,'무신사 메타 광고'!$C:$C,$R257))</f>
        <v>0</v>
      </c>
      <c r="U257" s="11">
        <f t="shared" si="4"/>
        <v>0</v>
      </c>
      <c r="V257" s="12" t="str">
        <f t="shared" si="9"/>
        <v xml:space="preserve"> </v>
      </c>
      <c r="W257" s="32">
        <f>IF($S$4="", SUMIFS('무신사 메타 광고'!$K:$K, '무신사 메타 광고'!$C:$C, $R257),SUMIFS('무신사 메타 광고'!$K:$K,'무신사 메타 광고'!$I:$I,$S$4,'무신사 메타 광고'!$C:$C,$R257))</f>
        <v>0</v>
      </c>
      <c r="X257" s="32">
        <f>IF($S$4="", SUMIFS('무신사 메타 광고'!$N:$N, '무신사 메타 광고'!$C:$C, $R257),SUMIFS('무신사 메타 광고'!$N:$N,'무신사 메타 광고'!$I:$I,$S$4,'무신사 메타 광고'!$C:$C,$R257))</f>
        <v>0</v>
      </c>
      <c r="Y257" s="11">
        <f t="shared" si="5"/>
        <v>0</v>
      </c>
      <c r="Z257" s="12" t="str">
        <f t="shared" si="10"/>
        <v xml:space="preserve"> </v>
      </c>
      <c r="AB257" s="10">
        <f>IF($S$4="", SUMIFS('무신사 메타 광고'!$X:$X, '무신사 메타 광고'!$C:$C, $R257),SUMIFS('무신사 메타 광고'!$X:$X,'무신사 메타 광고'!$I:$I,$S$4,'무신사 메타 광고'!$C:$C,$R257))</f>
        <v>0</v>
      </c>
      <c r="AC257" s="11">
        <f t="shared" si="6"/>
        <v>0</v>
      </c>
    </row>
    <row r="258" spans="2:29">
      <c r="B258" s="9"/>
      <c r="C258" s="29">
        <f>IF($C$4="", SUMIFS('무신사 메타 광고'!$L:$L, '무신사 메타 광고'!$D:$D, $B258), SUMIFS('무신사 메타 광고'!$L:$L, '무신사 메타 광고'!$I:$I, $C$4, '무신사 메타 광고'!$D:$D, $B258))</f>
        <v>0</v>
      </c>
      <c r="D258" s="29">
        <f>IF($C$4="", SUMIFS('무신사 메타 광고'!$V:$V,#REF!, $B258), SUMIFS('무신사 메타 광고'!$V:$V,'무신사 메타 광고'!$I:$I,$C$4,'무신사 메타 광고'!$D:$D,$B258))</f>
        <v>0</v>
      </c>
      <c r="E258" s="11">
        <f t="shared" si="0"/>
        <v>0</v>
      </c>
      <c r="F258" s="12" t="str">
        <f t="shared" si="7"/>
        <v xml:space="preserve"> </v>
      </c>
      <c r="G258" s="30">
        <f>IF($C$4="", SUMIFS('무신사 메타 광고'!$K:$K, '무신사 메타 광고'!$D:$D, $B258), SUMIFS('무신사 메타 광고'!$K:$K,'무신사 메타 광고'!$I:$I,$C$4,'무신사 메타 광고'!D:D,$B258))</f>
        <v>0</v>
      </c>
      <c r="H258" s="30">
        <f>IF($C$4="", SUMIFS('무신사 메타 광고'!$Q:$Q, '무신사 메타 광고'!$D:$D, $B258), SUMIFS('무신사 메타 광고'!$Q:$Q,'무신사 메타 광고'!$I:$I,$C$4,'무신사 메타 광고'!D:D,$B258))</f>
        <v>0</v>
      </c>
      <c r="I258" s="30">
        <f>IF($C$4="", SUMIFS('무신사 메타 광고'!$U:$U, '무신사 메타 광고'!$D:$D, $B258), SUMIFS('무신사 메타 광고'!$U:$U,'무신사 메타 광고'!$I:$I,$C$4,'무신사 메타 광고'!D:D,$B258))</f>
        <v>0</v>
      </c>
      <c r="J258" s="11">
        <f t="shared" si="1"/>
        <v>0</v>
      </c>
      <c r="K258" s="11">
        <f t="shared" si="2"/>
        <v>0</v>
      </c>
      <c r="L258" s="12" t="str">
        <f t="shared" si="8"/>
        <v xml:space="preserve"> </v>
      </c>
      <c r="N258" s="10">
        <f>IF($C$4="", SUMIFS('무신사 메타 광고'!$X:$X, '무신사 메타 광고'!$D:$D, $B258),SUMIFS('무신사 메타 광고'!$X:$X,'무신사 메타 광고'!I:I,$C$4,'무신사 메타 광고'!D:D,$B258))</f>
        <v>0</v>
      </c>
      <c r="O258" s="11">
        <f t="shared" si="3"/>
        <v>0</v>
      </c>
      <c r="R258" s="13"/>
      <c r="S258" s="31">
        <f>IF($S$4="", SUMIFS('무신사 메타 광고'!$L:$L, '무신사 메타 광고'!$C:$C, $R258),SUMIFS('무신사 메타 광고'!$L:$L,'무신사 메타 광고'!$I:$I,$S$4,'무신사 메타 광고'!$C:$C,$R258))</f>
        <v>0</v>
      </c>
      <c r="T258" s="31">
        <f>IF($S$4="", SUMIFS('무신사 메타 광고'!$V:$V, '무신사 메타 광고'!$C:$C, $R258),SUMIFS('무신사 메타 광고'!$V:$V,'무신사 메타 광고'!$I:$I,$S$4,'무신사 메타 광고'!$C:$C,$R258))</f>
        <v>0</v>
      </c>
      <c r="U258" s="11">
        <f t="shared" si="4"/>
        <v>0</v>
      </c>
      <c r="V258" s="12" t="str">
        <f t="shared" si="9"/>
        <v xml:space="preserve"> </v>
      </c>
      <c r="W258" s="32">
        <f>IF($S$4="", SUMIFS('무신사 메타 광고'!$K:$K, '무신사 메타 광고'!$C:$C, $R258),SUMIFS('무신사 메타 광고'!$K:$K,'무신사 메타 광고'!$I:$I,$S$4,'무신사 메타 광고'!$C:$C,$R258))</f>
        <v>0</v>
      </c>
      <c r="X258" s="32">
        <f>IF($S$4="", SUMIFS('무신사 메타 광고'!$N:$N, '무신사 메타 광고'!$C:$C, $R258),SUMIFS('무신사 메타 광고'!$N:$N,'무신사 메타 광고'!$I:$I,$S$4,'무신사 메타 광고'!$C:$C,$R258))</f>
        <v>0</v>
      </c>
      <c r="Y258" s="11">
        <f t="shared" si="5"/>
        <v>0</v>
      </c>
      <c r="Z258" s="12" t="str">
        <f t="shared" si="10"/>
        <v xml:space="preserve"> </v>
      </c>
      <c r="AB258" s="10">
        <f>IF($S$4="", SUMIFS('무신사 메타 광고'!$X:$X, '무신사 메타 광고'!$C:$C, $R258),SUMIFS('무신사 메타 광고'!$X:$X,'무신사 메타 광고'!$I:$I,$S$4,'무신사 메타 광고'!$C:$C,$R258))</f>
        <v>0</v>
      </c>
      <c r="AC258" s="11">
        <f t="shared" si="6"/>
        <v>0</v>
      </c>
    </row>
    <row r="259" spans="2:29">
      <c r="B259" s="9"/>
      <c r="C259" s="29">
        <f>IF($C$4="", SUMIFS('무신사 메타 광고'!$L:$L, '무신사 메타 광고'!$D:$D, $B259), SUMIFS('무신사 메타 광고'!$L:$L, '무신사 메타 광고'!$I:$I, $C$4, '무신사 메타 광고'!$D:$D, $B259))</f>
        <v>0</v>
      </c>
      <c r="D259" s="29">
        <f>IF($C$4="", SUMIFS('무신사 메타 광고'!$V:$V,#REF!, $B259), SUMIFS('무신사 메타 광고'!$V:$V,'무신사 메타 광고'!$I:$I,$C$4,'무신사 메타 광고'!$D:$D,$B259))</f>
        <v>0</v>
      </c>
      <c r="E259" s="11">
        <f t="shared" si="0"/>
        <v>0</v>
      </c>
      <c r="F259" s="12" t="str">
        <f t="shared" si="7"/>
        <v xml:space="preserve"> </v>
      </c>
      <c r="G259" s="30">
        <f>IF($C$4="", SUMIFS('무신사 메타 광고'!$K:$K, '무신사 메타 광고'!$D:$D, $B259), SUMIFS('무신사 메타 광고'!$K:$K,'무신사 메타 광고'!$I:$I,$C$4,'무신사 메타 광고'!D:D,$B259))</f>
        <v>0</v>
      </c>
      <c r="H259" s="30">
        <f>IF($C$4="", SUMIFS('무신사 메타 광고'!$Q:$Q, '무신사 메타 광고'!$D:$D, $B259), SUMIFS('무신사 메타 광고'!$Q:$Q,'무신사 메타 광고'!$I:$I,$C$4,'무신사 메타 광고'!D:D,$B259))</f>
        <v>0</v>
      </c>
      <c r="I259" s="30">
        <f>IF($C$4="", SUMIFS('무신사 메타 광고'!$U:$U, '무신사 메타 광고'!$D:$D, $B259), SUMIFS('무신사 메타 광고'!$U:$U,'무신사 메타 광고'!$I:$I,$C$4,'무신사 메타 광고'!D:D,$B259))</f>
        <v>0</v>
      </c>
      <c r="J259" s="11">
        <f t="shared" si="1"/>
        <v>0</v>
      </c>
      <c r="K259" s="11">
        <f t="shared" si="2"/>
        <v>0</v>
      </c>
      <c r="L259" s="12" t="str">
        <f t="shared" si="8"/>
        <v xml:space="preserve"> </v>
      </c>
      <c r="N259" s="10">
        <f>IF($C$4="", SUMIFS('무신사 메타 광고'!$X:$X, '무신사 메타 광고'!$D:$D, $B259),SUMIFS('무신사 메타 광고'!$X:$X,'무신사 메타 광고'!I:I,$C$4,'무신사 메타 광고'!D:D,$B259))</f>
        <v>0</v>
      </c>
      <c r="O259" s="11">
        <f t="shared" si="3"/>
        <v>0</v>
      </c>
      <c r="R259" s="13"/>
      <c r="S259" s="31">
        <f>IF($S$4="", SUMIFS('무신사 메타 광고'!$L:$L, '무신사 메타 광고'!$C:$C, $R259),SUMIFS('무신사 메타 광고'!$L:$L,'무신사 메타 광고'!$I:$I,$S$4,'무신사 메타 광고'!$C:$C,$R259))</f>
        <v>0</v>
      </c>
      <c r="T259" s="31">
        <f>IF($S$4="", SUMIFS('무신사 메타 광고'!$V:$V, '무신사 메타 광고'!$C:$C, $R259),SUMIFS('무신사 메타 광고'!$V:$V,'무신사 메타 광고'!$I:$I,$S$4,'무신사 메타 광고'!$C:$C,$R259))</f>
        <v>0</v>
      </c>
      <c r="U259" s="11">
        <f t="shared" si="4"/>
        <v>0</v>
      </c>
      <c r="V259" s="12" t="str">
        <f t="shared" si="9"/>
        <v xml:space="preserve"> </v>
      </c>
      <c r="W259" s="32">
        <f>IF($S$4="", SUMIFS('무신사 메타 광고'!$K:$K, '무신사 메타 광고'!$C:$C, $R259),SUMIFS('무신사 메타 광고'!$K:$K,'무신사 메타 광고'!$I:$I,$S$4,'무신사 메타 광고'!$C:$C,$R259))</f>
        <v>0</v>
      </c>
      <c r="X259" s="32">
        <f>IF($S$4="", SUMIFS('무신사 메타 광고'!$N:$N, '무신사 메타 광고'!$C:$C, $R259),SUMIFS('무신사 메타 광고'!$N:$N,'무신사 메타 광고'!$I:$I,$S$4,'무신사 메타 광고'!$C:$C,$R259))</f>
        <v>0</v>
      </c>
      <c r="Y259" s="11">
        <f t="shared" si="5"/>
        <v>0</v>
      </c>
      <c r="Z259" s="12" t="str">
        <f t="shared" si="10"/>
        <v xml:space="preserve"> </v>
      </c>
      <c r="AB259" s="10">
        <f>IF($S$4="", SUMIFS('무신사 메타 광고'!$X:$X, '무신사 메타 광고'!$C:$C, $R259),SUMIFS('무신사 메타 광고'!$X:$X,'무신사 메타 광고'!$I:$I,$S$4,'무신사 메타 광고'!$C:$C,$R259))</f>
        <v>0</v>
      </c>
      <c r="AC259" s="11">
        <f t="shared" si="6"/>
        <v>0</v>
      </c>
    </row>
    <row r="260" spans="2:29">
      <c r="B260" s="9"/>
      <c r="C260" s="29">
        <f>IF($C$4="", SUMIFS('무신사 메타 광고'!$L:$L, '무신사 메타 광고'!$D:$D, $B260), SUMIFS('무신사 메타 광고'!$L:$L, '무신사 메타 광고'!$I:$I, $C$4, '무신사 메타 광고'!$D:$D, $B260))</f>
        <v>0</v>
      </c>
      <c r="D260" s="29">
        <f>IF($C$4="", SUMIFS('무신사 메타 광고'!$V:$V,#REF!, $B260), SUMIFS('무신사 메타 광고'!$V:$V,'무신사 메타 광고'!$I:$I,$C$4,'무신사 메타 광고'!$D:$D,$B260))</f>
        <v>0</v>
      </c>
      <c r="E260" s="11">
        <f t="shared" si="0"/>
        <v>0</v>
      </c>
      <c r="F260" s="12" t="str">
        <f t="shared" si="7"/>
        <v xml:space="preserve"> </v>
      </c>
      <c r="G260" s="30">
        <f>IF($C$4="", SUMIFS('무신사 메타 광고'!$K:$K, '무신사 메타 광고'!$D:$D, $B260), SUMIFS('무신사 메타 광고'!$K:$K,'무신사 메타 광고'!$I:$I,$C$4,'무신사 메타 광고'!D:D,$B260))</f>
        <v>0</v>
      </c>
      <c r="H260" s="30">
        <f>IF($C$4="", SUMIFS('무신사 메타 광고'!$Q:$Q, '무신사 메타 광고'!$D:$D, $B260), SUMIFS('무신사 메타 광고'!$Q:$Q,'무신사 메타 광고'!$I:$I,$C$4,'무신사 메타 광고'!D:D,$B260))</f>
        <v>0</v>
      </c>
      <c r="I260" s="30">
        <f>IF($C$4="", SUMIFS('무신사 메타 광고'!$U:$U, '무신사 메타 광고'!$D:$D, $B260), SUMIFS('무신사 메타 광고'!$U:$U,'무신사 메타 광고'!$I:$I,$C$4,'무신사 메타 광고'!D:D,$B260))</f>
        <v>0</v>
      </c>
      <c r="J260" s="11">
        <f t="shared" si="1"/>
        <v>0</v>
      </c>
      <c r="K260" s="11">
        <f t="shared" si="2"/>
        <v>0</v>
      </c>
      <c r="L260" s="12" t="str">
        <f t="shared" si="8"/>
        <v xml:space="preserve"> </v>
      </c>
      <c r="N260" s="10">
        <f>IF($C$4="", SUMIFS('무신사 메타 광고'!$X:$X, '무신사 메타 광고'!$D:$D, $B260),SUMIFS('무신사 메타 광고'!$X:$X,'무신사 메타 광고'!I:I,$C$4,'무신사 메타 광고'!D:D,$B260))</f>
        <v>0</v>
      </c>
      <c r="O260" s="11">
        <f t="shared" si="3"/>
        <v>0</v>
      </c>
      <c r="R260" s="13"/>
      <c r="S260" s="31">
        <f>IF($S$4="", SUMIFS('무신사 메타 광고'!$L:$L, '무신사 메타 광고'!$C:$C, $R260),SUMIFS('무신사 메타 광고'!$L:$L,'무신사 메타 광고'!$I:$I,$S$4,'무신사 메타 광고'!$C:$C,$R260))</f>
        <v>0</v>
      </c>
      <c r="T260" s="31">
        <f>IF($S$4="", SUMIFS('무신사 메타 광고'!$V:$V, '무신사 메타 광고'!$C:$C, $R260),SUMIFS('무신사 메타 광고'!$V:$V,'무신사 메타 광고'!$I:$I,$S$4,'무신사 메타 광고'!$C:$C,$R260))</f>
        <v>0</v>
      </c>
      <c r="U260" s="11">
        <f t="shared" si="4"/>
        <v>0</v>
      </c>
      <c r="V260" s="12" t="str">
        <f t="shared" si="9"/>
        <v xml:space="preserve"> </v>
      </c>
      <c r="W260" s="32">
        <f>IF($S$4="", SUMIFS('무신사 메타 광고'!$K:$K, '무신사 메타 광고'!$C:$C, $R260),SUMIFS('무신사 메타 광고'!$K:$K,'무신사 메타 광고'!$I:$I,$S$4,'무신사 메타 광고'!$C:$C,$R260))</f>
        <v>0</v>
      </c>
      <c r="X260" s="32">
        <f>IF($S$4="", SUMIFS('무신사 메타 광고'!$N:$N, '무신사 메타 광고'!$C:$C, $R260),SUMIFS('무신사 메타 광고'!$N:$N,'무신사 메타 광고'!$I:$I,$S$4,'무신사 메타 광고'!$C:$C,$R260))</f>
        <v>0</v>
      </c>
      <c r="Y260" s="11">
        <f t="shared" si="5"/>
        <v>0</v>
      </c>
      <c r="Z260" s="12" t="str">
        <f t="shared" si="10"/>
        <v xml:space="preserve"> </v>
      </c>
      <c r="AB260" s="10">
        <f>IF($S$4="", SUMIFS('무신사 메타 광고'!$X:$X, '무신사 메타 광고'!$C:$C, $R260),SUMIFS('무신사 메타 광고'!$X:$X,'무신사 메타 광고'!$I:$I,$S$4,'무신사 메타 광고'!$C:$C,$R260))</f>
        <v>0</v>
      </c>
      <c r="AC260" s="11">
        <f t="shared" si="6"/>
        <v>0</v>
      </c>
    </row>
    <row r="261" spans="2:29">
      <c r="B261" s="9"/>
      <c r="C261" s="29">
        <f>IF($C$4="", SUMIFS('무신사 메타 광고'!$L:$L, '무신사 메타 광고'!$D:$D, $B261), SUMIFS('무신사 메타 광고'!$L:$L, '무신사 메타 광고'!$I:$I, $C$4, '무신사 메타 광고'!$D:$D, $B261))</f>
        <v>0</v>
      </c>
      <c r="D261" s="29">
        <f>IF($C$4="", SUMIFS('무신사 메타 광고'!$V:$V,#REF!, $B261), SUMIFS('무신사 메타 광고'!$V:$V,'무신사 메타 광고'!$I:$I,$C$4,'무신사 메타 광고'!$D:$D,$B261))</f>
        <v>0</v>
      </c>
      <c r="E261" s="11">
        <f t="shared" si="0"/>
        <v>0</v>
      </c>
      <c r="F261" s="12" t="str">
        <f t="shared" si="7"/>
        <v xml:space="preserve"> </v>
      </c>
      <c r="G261" s="30">
        <f>IF($C$4="", SUMIFS('무신사 메타 광고'!$K:$K, '무신사 메타 광고'!$D:$D, $B261), SUMIFS('무신사 메타 광고'!$K:$K,'무신사 메타 광고'!$I:$I,$C$4,'무신사 메타 광고'!D:D,$B261))</f>
        <v>0</v>
      </c>
      <c r="H261" s="30">
        <f>IF($C$4="", SUMIFS('무신사 메타 광고'!$Q:$Q, '무신사 메타 광고'!$D:$D, $B261), SUMIFS('무신사 메타 광고'!$Q:$Q,'무신사 메타 광고'!$I:$I,$C$4,'무신사 메타 광고'!D:D,$B261))</f>
        <v>0</v>
      </c>
      <c r="I261" s="30">
        <f>IF($C$4="", SUMIFS('무신사 메타 광고'!$U:$U, '무신사 메타 광고'!$D:$D, $B261), SUMIFS('무신사 메타 광고'!$U:$U,'무신사 메타 광고'!$I:$I,$C$4,'무신사 메타 광고'!D:D,$B261))</f>
        <v>0</v>
      </c>
      <c r="J261" s="11">
        <f t="shared" si="1"/>
        <v>0</v>
      </c>
      <c r="K261" s="11">
        <f t="shared" si="2"/>
        <v>0</v>
      </c>
      <c r="L261" s="12" t="str">
        <f t="shared" si="8"/>
        <v xml:space="preserve"> </v>
      </c>
      <c r="N261" s="10">
        <f>IF($C$4="", SUMIFS('무신사 메타 광고'!$X:$X, '무신사 메타 광고'!$D:$D, $B261),SUMIFS('무신사 메타 광고'!$X:$X,'무신사 메타 광고'!I:I,$C$4,'무신사 메타 광고'!D:D,$B261))</f>
        <v>0</v>
      </c>
      <c r="O261" s="11">
        <f t="shared" si="3"/>
        <v>0</v>
      </c>
      <c r="R261" s="13"/>
      <c r="S261" s="31">
        <f>IF($S$4="", SUMIFS('무신사 메타 광고'!$L:$L, '무신사 메타 광고'!$C:$C, $R261),SUMIFS('무신사 메타 광고'!$L:$L,'무신사 메타 광고'!$I:$I,$S$4,'무신사 메타 광고'!$C:$C,$R261))</f>
        <v>0</v>
      </c>
      <c r="T261" s="31">
        <f>IF($S$4="", SUMIFS('무신사 메타 광고'!$V:$V, '무신사 메타 광고'!$C:$C, $R261),SUMIFS('무신사 메타 광고'!$V:$V,'무신사 메타 광고'!$I:$I,$S$4,'무신사 메타 광고'!$C:$C,$R261))</f>
        <v>0</v>
      </c>
      <c r="U261" s="11">
        <f t="shared" si="4"/>
        <v>0</v>
      </c>
      <c r="V261" s="12" t="str">
        <f t="shared" si="9"/>
        <v xml:space="preserve"> </v>
      </c>
      <c r="W261" s="32">
        <f>IF($S$4="", SUMIFS('무신사 메타 광고'!$K:$K, '무신사 메타 광고'!$C:$C, $R261),SUMIFS('무신사 메타 광고'!$K:$K,'무신사 메타 광고'!$I:$I,$S$4,'무신사 메타 광고'!$C:$C,$R261))</f>
        <v>0</v>
      </c>
      <c r="X261" s="32">
        <f>IF($S$4="", SUMIFS('무신사 메타 광고'!$N:$N, '무신사 메타 광고'!$C:$C, $R261),SUMIFS('무신사 메타 광고'!$N:$N,'무신사 메타 광고'!$I:$I,$S$4,'무신사 메타 광고'!$C:$C,$R261))</f>
        <v>0</v>
      </c>
      <c r="Y261" s="11">
        <f t="shared" si="5"/>
        <v>0</v>
      </c>
      <c r="Z261" s="12" t="str">
        <f t="shared" si="10"/>
        <v xml:space="preserve"> </v>
      </c>
      <c r="AB261" s="10">
        <f>IF($S$4="", SUMIFS('무신사 메타 광고'!$X:$X, '무신사 메타 광고'!$C:$C, $R261),SUMIFS('무신사 메타 광고'!$X:$X,'무신사 메타 광고'!$I:$I,$S$4,'무신사 메타 광고'!$C:$C,$R261))</f>
        <v>0</v>
      </c>
      <c r="AC261" s="11">
        <f t="shared" si="6"/>
        <v>0</v>
      </c>
    </row>
    <row r="262" spans="2:29">
      <c r="B262" s="9"/>
      <c r="C262" s="29">
        <f>IF($C$4="", SUMIFS('무신사 메타 광고'!$L:$L, '무신사 메타 광고'!$D:$D, $B262), SUMIFS('무신사 메타 광고'!$L:$L, '무신사 메타 광고'!$I:$I, $C$4, '무신사 메타 광고'!$D:$D, $B262))</f>
        <v>0</v>
      </c>
      <c r="D262" s="29">
        <f>IF($C$4="", SUMIFS('무신사 메타 광고'!$V:$V,#REF!, $B262), SUMIFS('무신사 메타 광고'!$V:$V,'무신사 메타 광고'!$I:$I,$C$4,'무신사 메타 광고'!$D:$D,$B262))</f>
        <v>0</v>
      </c>
      <c r="E262" s="11">
        <f t="shared" ref="E262:E516" si="11">IFERROR(D262/C262,0)</f>
        <v>0</v>
      </c>
      <c r="F262" s="12" t="str">
        <f t="shared" si="7"/>
        <v xml:space="preserve"> </v>
      </c>
      <c r="G262" s="30">
        <f>IF($C$4="", SUMIFS('무신사 메타 광고'!$K:$K, '무신사 메타 광고'!$D:$D, $B262), SUMIFS('무신사 메타 광고'!$K:$K,'무신사 메타 광고'!$I:$I,$C$4,'무신사 메타 광고'!D:D,$B262))</f>
        <v>0</v>
      </c>
      <c r="H262" s="30">
        <f>IF($C$4="", SUMIFS('무신사 메타 광고'!$Q:$Q, '무신사 메타 광고'!$D:$D, $B262), SUMIFS('무신사 메타 광고'!$Q:$Q,'무신사 메타 광고'!$I:$I,$C$4,'무신사 메타 광고'!D:D,$B262))</f>
        <v>0</v>
      </c>
      <c r="I262" s="30">
        <f>IF($C$4="", SUMIFS('무신사 메타 광고'!$U:$U, '무신사 메타 광고'!$D:$D, $B262), SUMIFS('무신사 메타 광고'!$U:$U,'무신사 메타 광고'!$I:$I,$C$4,'무신사 메타 광고'!D:D,$B262))</f>
        <v>0</v>
      </c>
      <c r="J262" s="11">
        <f t="shared" ref="J262:J516" si="12">IFERROR( I262/H262,0 )</f>
        <v>0</v>
      </c>
      <c r="K262" s="11">
        <f t="shared" ref="K262:K516" si="13">IFERROR(H262/G262,0)</f>
        <v>0</v>
      </c>
      <c r="L262" s="12" t="str">
        <f t="shared" si="8"/>
        <v xml:space="preserve"> </v>
      </c>
      <c r="N262" s="10">
        <f>IF($C$4="", SUMIFS('무신사 메타 광고'!$X:$X, '무신사 메타 광고'!$D:$D, $B262),SUMIFS('무신사 메타 광고'!$X:$X,'무신사 메타 광고'!I:I,$C$4,'무신사 메타 광고'!D:D,$B262))</f>
        <v>0</v>
      </c>
      <c r="O262" s="11">
        <f t="shared" ref="O262:O516" si="14">IFERROR( N262/(N262+D262),0 )</f>
        <v>0</v>
      </c>
      <c r="R262" s="13"/>
      <c r="S262" s="31">
        <f>IF($S$4="", SUMIFS('무신사 메타 광고'!$L:$L, '무신사 메타 광고'!$C:$C, $R262),SUMIFS('무신사 메타 광고'!$L:$L,'무신사 메타 광고'!$I:$I,$S$4,'무신사 메타 광고'!$C:$C,$R262))</f>
        <v>0</v>
      </c>
      <c r="T262" s="31">
        <f>IF($S$4="", SUMIFS('무신사 메타 광고'!$V:$V, '무신사 메타 광고'!$C:$C, $R262),SUMIFS('무신사 메타 광고'!$V:$V,'무신사 메타 광고'!$I:$I,$S$4,'무신사 메타 광고'!$C:$C,$R262))</f>
        <v>0</v>
      </c>
      <c r="U262" s="11">
        <f t="shared" ref="U262:U516" si="15">IFERROR(T262/S262,0)</f>
        <v>0</v>
      </c>
      <c r="V262" s="12" t="str">
        <f t="shared" si="9"/>
        <v xml:space="preserve"> </v>
      </c>
      <c r="W262" s="32">
        <f>IF($S$4="", SUMIFS('무신사 메타 광고'!$K:$K, '무신사 메타 광고'!$C:$C, $R262),SUMIFS('무신사 메타 광고'!$K:$K,'무신사 메타 광고'!$I:$I,$S$4,'무신사 메타 광고'!$C:$C,$R262))</f>
        <v>0</v>
      </c>
      <c r="X262" s="32">
        <f>IF($S$4="", SUMIFS('무신사 메타 광고'!$N:$N, '무신사 메타 광고'!$C:$C, $R262),SUMIFS('무신사 메타 광고'!$N:$N,'무신사 메타 광고'!$I:$I,$S$4,'무신사 메타 광고'!$C:$C,$R262))</f>
        <v>0</v>
      </c>
      <c r="Y262" s="11">
        <f t="shared" ref="Y262:Y516" si="16">IFERROR(X262/W262,0)</f>
        <v>0</v>
      </c>
      <c r="Z262" s="12" t="str">
        <f t="shared" si="10"/>
        <v xml:space="preserve"> </v>
      </c>
      <c r="AB262" s="10">
        <f>IF($S$4="", SUMIFS('무신사 메타 광고'!$X:$X, '무신사 메타 광고'!$C:$C, $R262),SUMIFS('무신사 메타 광고'!$X:$X,'무신사 메타 광고'!$I:$I,$S$4,'무신사 메타 광고'!$C:$C,$R262))</f>
        <v>0</v>
      </c>
      <c r="AC262" s="11">
        <f t="shared" ref="AC262:AC516" si="17">IFERROR( AB262/(AB262+T262),0 )</f>
        <v>0</v>
      </c>
    </row>
    <row r="263" spans="2:29">
      <c r="B263" s="9"/>
      <c r="C263" s="29">
        <f>IF($C$4="", SUMIFS('무신사 메타 광고'!$L:$L, '무신사 메타 광고'!$D:$D, $B263), SUMIFS('무신사 메타 광고'!$L:$L, '무신사 메타 광고'!$I:$I, $C$4, '무신사 메타 광고'!$D:$D, $B263))</f>
        <v>0</v>
      </c>
      <c r="D263" s="29">
        <f>IF($C$4="", SUMIFS('무신사 메타 광고'!$V:$V,#REF!, $B263), SUMIFS('무신사 메타 광고'!$V:$V,'무신사 메타 광고'!$I:$I,$C$4,'무신사 메타 광고'!$D:$D,$B263))</f>
        <v>0</v>
      </c>
      <c r="E263" s="11">
        <f t="shared" si="11"/>
        <v>0</v>
      </c>
      <c r="F263" s="12" t="str">
        <f t="shared" ref="F263:F517" si="18">IF( IFERROR(IF(E262=0, 0, (E263 - E262) / E262), 0)=0," ",IFERROR(IF(E262=0, 0, (E263 - E262) / E262), 0))</f>
        <v xml:space="preserve"> </v>
      </c>
      <c r="G263" s="30">
        <f>IF($C$4="", SUMIFS('무신사 메타 광고'!$K:$K, '무신사 메타 광고'!$D:$D, $B263), SUMIFS('무신사 메타 광고'!$K:$K,'무신사 메타 광고'!$I:$I,$C$4,'무신사 메타 광고'!D:D,$B263))</f>
        <v>0</v>
      </c>
      <c r="H263" s="30">
        <f>IF($C$4="", SUMIFS('무신사 메타 광고'!$Q:$Q, '무신사 메타 광고'!$D:$D, $B263), SUMIFS('무신사 메타 광고'!$Q:$Q,'무신사 메타 광고'!$I:$I,$C$4,'무신사 메타 광고'!D:D,$B263))</f>
        <v>0</v>
      </c>
      <c r="I263" s="30">
        <f>IF($C$4="", SUMIFS('무신사 메타 광고'!$U:$U, '무신사 메타 광고'!$D:$D, $B263), SUMIFS('무신사 메타 광고'!$U:$U,'무신사 메타 광고'!$I:$I,$C$4,'무신사 메타 광고'!D:D,$B263))</f>
        <v>0</v>
      </c>
      <c r="J263" s="11">
        <f t="shared" si="12"/>
        <v>0</v>
      </c>
      <c r="K263" s="11">
        <f t="shared" si="13"/>
        <v>0</v>
      </c>
      <c r="L263" s="12" t="str">
        <f t="shared" ref="L263:L517" si="19">IF( IFERROR(IF(K262=0, 0, (K263 - K262) / K262), 0)=0," ",IFERROR(IF(K262=0, 0, (K263 - K262) / K262), 0))</f>
        <v xml:space="preserve"> </v>
      </c>
      <c r="N263" s="10">
        <f>IF($C$4="", SUMIFS('무신사 메타 광고'!$X:$X, '무신사 메타 광고'!$D:$D, $B263),SUMIFS('무신사 메타 광고'!$X:$X,'무신사 메타 광고'!I:I,$C$4,'무신사 메타 광고'!D:D,$B263))</f>
        <v>0</v>
      </c>
      <c r="O263" s="11">
        <f t="shared" si="14"/>
        <v>0</v>
      </c>
      <c r="R263" s="13"/>
      <c r="S263" s="31">
        <f>IF($S$4="", SUMIFS('무신사 메타 광고'!$L:$L, '무신사 메타 광고'!$C:$C, $R263),SUMIFS('무신사 메타 광고'!$L:$L,'무신사 메타 광고'!$I:$I,$S$4,'무신사 메타 광고'!$C:$C,$R263))</f>
        <v>0</v>
      </c>
      <c r="T263" s="31">
        <f>IF($S$4="", SUMIFS('무신사 메타 광고'!$V:$V, '무신사 메타 광고'!$C:$C, $R263),SUMIFS('무신사 메타 광고'!$V:$V,'무신사 메타 광고'!$I:$I,$S$4,'무신사 메타 광고'!$C:$C,$R263))</f>
        <v>0</v>
      </c>
      <c r="U263" s="11">
        <f t="shared" si="15"/>
        <v>0</v>
      </c>
      <c r="V263" s="12" t="str">
        <f t="shared" ref="V263:V517" si="20">IF( IFERROR(IF(U262=0, 0, (U263 - U262) / U262), 0)=0," ",IFERROR(IF(U262=0, 0, (U263 - U262) / U262), 0))</f>
        <v xml:space="preserve"> </v>
      </c>
      <c r="W263" s="32">
        <f>IF($S$4="", SUMIFS('무신사 메타 광고'!$K:$K, '무신사 메타 광고'!$C:$C, $R263),SUMIFS('무신사 메타 광고'!$K:$K,'무신사 메타 광고'!$I:$I,$S$4,'무신사 메타 광고'!$C:$C,$R263))</f>
        <v>0</v>
      </c>
      <c r="X263" s="32">
        <f>IF($S$4="", SUMIFS('무신사 메타 광고'!$N:$N, '무신사 메타 광고'!$C:$C, $R263),SUMIFS('무신사 메타 광고'!$N:$N,'무신사 메타 광고'!$I:$I,$S$4,'무신사 메타 광고'!$C:$C,$R263))</f>
        <v>0</v>
      </c>
      <c r="Y263" s="11">
        <f t="shared" si="16"/>
        <v>0</v>
      </c>
      <c r="Z263" s="12" t="str">
        <f t="shared" ref="Z263:Z517" si="21">IF( IFERROR(IF(Y262=0, 0, (Y263 - Y262) / Y262), 0)=0," ",IFERROR(IF(Y262=0, 0, (Y263 - Y262) / Y262), 0))</f>
        <v xml:space="preserve"> </v>
      </c>
      <c r="AB263" s="10">
        <f>IF($S$4="", SUMIFS('무신사 메타 광고'!$X:$X, '무신사 메타 광고'!$C:$C, $R263),SUMIFS('무신사 메타 광고'!$X:$X,'무신사 메타 광고'!$I:$I,$S$4,'무신사 메타 광고'!$C:$C,$R263))</f>
        <v>0</v>
      </c>
      <c r="AC263" s="11">
        <f t="shared" si="17"/>
        <v>0</v>
      </c>
    </row>
    <row r="264" spans="2:29">
      <c r="B264" s="9"/>
      <c r="C264" s="29">
        <f>IF($C$4="", SUMIFS('무신사 메타 광고'!$L:$L, '무신사 메타 광고'!$D:$D, $B264), SUMIFS('무신사 메타 광고'!$L:$L, '무신사 메타 광고'!$I:$I, $C$4, '무신사 메타 광고'!$D:$D, $B264))</f>
        <v>0</v>
      </c>
      <c r="D264" s="29">
        <f>IF($C$4="", SUMIFS('무신사 메타 광고'!$V:$V,#REF!, $B264), SUMIFS('무신사 메타 광고'!$V:$V,'무신사 메타 광고'!$I:$I,$C$4,'무신사 메타 광고'!$D:$D,$B264))</f>
        <v>0</v>
      </c>
      <c r="E264" s="11">
        <f t="shared" si="11"/>
        <v>0</v>
      </c>
      <c r="F264" s="12" t="str">
        <f t="shared" si="18"/>
        <v xml:space="preserve"> </v>
      </c>
      <c r="G264" s="30">
        <f>IF($C$4="", SUMIFS('무신사 메타 광고'!$K:$K, '무신사 메타 광고'!$D:$D, $B264), SUMIFS('무신사 메타 광고'!$K:$K,'무신사 메타 광고'!$I:$I,$C$4,'무신사 메타 광고'!D:D,$B264))</f>
        <v>0</v>
      </c>
      <c r="H264" s="30">
        <f>IF($C$4="", SUMIFS('무신사 메타 광고'!$Q:$Q, '무신사 메타 광고'!$D:$D, $B264), SUMIFS('무신사 메타 광고'!$Q:$Q,'무신사 메타 광고'!$I:$I,$C$4,'무신사 메타 광고'!D:D,$B264))</f>
        <v>0</v>
      </c>
      <c r="I264" s="30">
        <f>IF($C$4="", SUMIFS('무신사 메타 광고'!$U:$U, '무신사 메타 광고'!$D:$D, $B264), SUMIFS('무신사 메타 광고'!$U:$U,'무신사 메타 광고'!$I:$I,$C$4,'무신사 메타 광고'!D:D,$B264))</f>
        <v>0</v>
      </c>
      <c r="J264" s="11">
        <f t="shared" si="12"/>
        <v>0</v>
      </c>
      <c r="K264" s="11">
        <f t="shared" si="13"/>
        <v>0</v>
      </c>
      <c r="L264" s="12" t="str">
        <f t="shared" si="19"/>
        <v xml:space="preserve"> </v>
      </c>
      <c r="N264" s="10">
        <f>IF($C$4="", SUMIFS('무신사 메타 광고'!$X:$X, '무신사 메타 광고'!$D:$D, $B264),SUMIFS('무신사 메타 광고'!$X:$X,'무신사 메타 광고'!I:I,$C$4,'무신사 메타 광고'!D:D,$B264))</f>
        <v>0</v>
      </c>
      <c r="O264" s="11">
        <f t="shared" si="14"/>
        <v>0</v>
      </c>
      <c r="R264" s="13"/>
      <c r="S264" s="31">
        <f>IF($S$4="", SUMIFS('무신사 메타 광고'!$L:$L, '무신사 메타 광고'!$C:$C, $R264),SUMIFS('무신사 메타 광고'!$L:$L,'무신사 메타 광고'!$I:$I,$S$4,'무신사 메타 광고'!$C:$C,$R264))</f>
        <v>0</v>
      </c>
      <c r="T264" s="31">
        <f>IF($S$4="", SUMIFS('무신사 메타 광고'!$V:$V, '무신사 메타 광고'!$C:$C, $R264),SUMIFS('무신사 메타 광고'!$V:$V,'무신사 메타 광고'!$I:$I,$S$4,'무신사 메타 광고'!$C:$C,$R264))</f>
        <v>0</v>
      </c>
      <c r="U264" s="11">
        <f t="shared" si="15"/>
        <v>0</v>
      </c>
      <c r="V264" s="12" t="str">
        <f t="shared" si="20"/>
        <v xml:space="preserve"> </v>
      </c>
      <c r="W264" s="32">
        <f>IF($S$4="", SUMIFS('무신사 메타 광고'!$K:$K, '무신사 메타 광고'!$C:$C, $R264),SUMIFS('무신사 메타 광고'!$K:$K,'무신사 메타 광고'!$I:$I,$S$4,'무신사 메타 광고'!$C:$C,$R264))</f>
        <v>0</v>
      </c>
      <c r="X264" s="32">
        <f>IF($S$4="", SUMIFS('무신사 메타 광고'!$N:$N, '무신사 메타 광고'!$C:$C, $R264),SUMIFS('무신사 메타 광고'!$N:$N,'무신사 메타 광고'!$I:$I,$S$4,'무신사 메타 광고'!$C:$C,$R264))</f>
        <v>0</v>
      </c>
      <c r="Y264" s="11">
        <f t="shared" si="16"/>
        <v>0</v>
      </c>
      <c r="Z264" s="12" t="str">
        <f t="shared" si="21"/>
        <v xml:space="preserve"> </v>
      </c>
      <c r="AB264" s="10">
        <f>IF($S$4="", SUMIFS('무신사 메타 광고'!$X:$X, '무신사 메타 광고'!$C:$C, $R264),SUMIFS('무신사 메타 광고'!$X:$X,'무신사 메타 광고'!$I:$I,$S$4,'무신사 메타 광고'!$C:$C,$R264))</f>
        <v>0</v>
      </c>
      <c r="AC264" s="11">
        <f t="shared" si="17"/>
        <v>0</v>
      </c>
    </row>
    <row r="265" spans="2:29">
      <c r="B265" s="9"/>
      <c r="C265" s="29">
        <f>IF($C$4="", SUMIFS('무신사 메타 광고'!$L:$L, '무신사 메타 광고'!$D:$D, $B265), SUMIFS('무신사 메타 광고'!$L:$L, '무신사 메타 광고'!$I:$I, $C$4, '무신사 메타 광고'!$D:$D, $B265))</f>
        <v>0</v>
      </c>
      <c r="D265" s="29">
        <f>IF($C$4="", SUMIFS('무신사 메타 광고'!$V:$V,#REF!, $B265), SUMIFS('무신사 메타 광고'!$V:$V,'무신사 메타 광고'!$I:$I,$C$4,'무신사 메타 광고'!$D:$D,$B265))</f>
        <v>0</v>
      </c>
      <c r="E265" s="11">
        <f t="shared" si="11"/>
        <v>0</v>
      </c>
      <c r="F265" s="12" t="str">
        <f t="shared" si="18"/>
        <v xml:space="preserve"> </v>
      </c>
      <c r="G265" s="30">
        <f>IF($C$4="", SUMIFS('무신사 메타 광고'!$K:$K, '무신사 메타 광고'!$D:$D, $B265), SUMIFS('무신사 메타 광고'!$K:$K,'무신사 메타 광고'!$I:$I,$C$4,'무신사 메타 광고'!D:D,$B265))</f>
        <v>0</v>
      </c>
      <c r="H265" s="30">
        <f>IF($C$4="", SUMIFS('무신사 메타 광고'!$Q:$Q, '무신사 메타 광고'!$D:$D, $B265), SUMIFS('무신사 메타 광고'!$Q:$Q,'무신사 메타 광고'!$I:$I,$C$4,'무신사 메타 광고'!D:D,$B265))</f>
        <v>0</v>
      </c>
      <c r="I265" s="30">
        <f>IF($C$4="", SUMIFS('무신사 메타 광고'!$U:$U, '무신사 메타 광고'!$D:$D, $B265), SUMIFS('무신사 메타 광고'!$U:$U,'무신사 메타 광고'!$I:$I,$C$4,'무신사 메타 광고'!D:D,$B265))</f>
        <v>0</v>
      </c>
      <c r="J265" s="11">
        <f t="shared" si="12"/>
        <v>0</v>
      </c>
      <c r="K265" s="11">
        <f t="shared" si="13"/>
        <v>0</v>
      </c>
      <c r="L265" s="12" t="str">
        <f t="shared" si="19"/>
        <v xml:space="preserve"> </v>
      </c>
      <c r="N265" s="10">
        <f>IF($C$4="", SUMIFS('무신사 메타 광고'!$X:$X, '무신사 메타 광고'!$D:$D, $B265),SUMIFS('무신사 메타 광고'!$X:$X,'무신사 메타 광고'!I:I,$C$4,'무신사 메타 광고'!D:D,$B265))</f>
        <v>0</v>
      </c>
      <c r="O265" s="11">
        <f t="shared" si="14"/>
        <v>0</v>
      </c>
      <c r="R265" s="13"/>
      <c r="S265" s="31">
        <f>IF($S$4="", SUMIFS('무신사 메타 광고'!$L:$L, '무신사 메타 광고'!$C:$C, $R265),SUMIFS('무신사 메타 광고'!$L:$L,'무신사 메타 광고'!$I:$I,$S$4,'무신사 메타 광고'!$C:$C,$R265))</f>
        <v>0</v>
      </c>
      <c r="T265" s="31">
        <f>IF($S$4="", SUMIFS('무신사 메타 광고'!$V:$V, '무신사 메타 광고'!$C:$C, $R265),SUMIFS('무신사 메타 광고'!$V:$V,'무신사 메타 광고'!$I:$I,$S$4,'무신사 메타 광고'!$C:$C,$R265))</f>
        <v>0</v>
      </c>
      <c r="U265" s="11">
        <f t="shared" si="15"/>
        <v>0</v>
      </c>
      <c r="V265" s="12" t="str">
        <f t="shared" si="20"/>
        <v xml:space="preserve"> </v>
      </c>
      <c r="W265" s="32">
        <f>IF($S$4="", SUMIFS('무신사 메타 광고'!$K:$K, '무신사 메타 광고'!$C:$C, $R265),SUMIFS('무신사 메타 광고'!$K:$K,'무신사 메타 광고'!$I:$I,$S$4,'무신사 메타 광고'!$C:$C,$R265))</f>
        <v>0</v>
      </c>
      <c r="X265" s="32">
        <f>IF($S$4="", SUMIFS('무신사 메타 광고'!$N:$N, '무신사 메타 광고'!$C:$C, $R265),SUMIFS('무신사 메타 광고'!$N:$N,'무신사 메타 광고'!$I:$I,$S$4,'무신사 메타 광고'!$C:$C,$R265))</f>
        <v>0</v>
      </c>
      <c r="Y265" s="11">
        <f t="shared" si="16"/>
        <v>0</v>
      </c>
      <c r="Z265" s="12" t="str">
        <f t="shared" si="21"/>
        <v xml:space="preserve"> </v>
      </c>
      <c r="AB265" s="10">
        <f>IF($S$4="", SUMIFS('무신사 메타 광고'!$X:$X, '무신사 메타 광고'!$C:$C, $R265),SUMIFS('무신사 메타 광고'!$X:$X,'무신사 메타 광고'!$I:$I,$S$4,'무신사 메타 광고'!$C:$C,$R265))</f>
        <v>0</v>
      </c>
      <c r="AC265" s="11">
        <f t="shared" si="17"/>
        <v>0</v>
      </c>
    </row>
    <row r="266" spans="2:29">
      <c r="B266" s="9"/>
      <c r="C266" s="29">
        <f>IF($C$4="", SUMIFS('무신사 메타 광고'!$L:$L, '무신사 메타 광고'!$D:$D, $B266), SUMIFS('무신사 메타 광고'!$L:$L, '무신사 메타 광고'!$I:$I, $C$4, '무신사 메타 광고'!$D:$D, $B266))</f>
        <v>0</v>
      </c>
      <c r="D266" s="29">
        <f>IF($C$4="", SUMIFS('무신사 메타 광고'!$V:$V,#REF!, $B266), SUMIFS('무신사 메타 광고'!$V:$V,'무신사 메타 광고'!$I:$I,$C$4,'무신사 메타 광고'!$D:$D,$B266))</f>
        <v>0</v>
      </c>
      <c r="E266" s="11">
        <f t="shared" si="11"/>
        <v>0</v>
      </c>
      <c r="F266" s="12" t="str">
        <f t="shared" si="18"/>
        <v xml:space="preserve"> </v>
      </c>
      <c r="G266" s="30">
        <f>IF($C$4="", SUMIFS('무신사 메타 광고'!$K:$K, '무신사 메타 광고'!$D:$D, $B266), SUMIFS('무신사 메타 광고'!$K:$K,'무신사 메타 광고'!$I:$I,$C$4,'무신사 메타 광고'!D:D,$B266))</f>
        <v>0</v>
      </c>
      <c r="H266" s="30">
        <f>IF($C$4="", SUMIFS('무신사 메타 광고'!$Q:$Q, '무신사 메타 광고'!$D:$D, $B266), SUMIFS('무신사 메타 광고'!$Q:$Q,'무신사 메타 광고'!$I:$I,$C$4,'무신사 메타 광고'!D:D,$B266))</f>
        <v>0</v>
      </c>
      <c r="I266" s="30">
        <f>IF($C$4="", SUMIFS('무신사 메타 광고'!$U:$U, '무신사 메타 광고'!$D:$D, $B266), SUMIFS('무신사 메타 광고'!$U:$U,'무신사 메타 광고'!$I:$I,$C$4,'무신사 메타 광고'!D:D,$B266))</f>
        <v>0</v>
      </c>
      <c r="J266" s="11">
        <f t="shared" si="12"/>
        <v>0</v>
      </c>
      <c r="K266" s="11">
        <f t="shared" si="13"/>
        <v>0</v>
      </c>
      <c r="L266" s="12" t="str">
        <f t="shared" si="19"/>
        <v xml:space="preserve"> </v>
      </c>
      <c r="N266" s="10">
        <f>IF($C$4="", SUMIFS('무신사 메타 광고'!$X:$X, '무신사 메타 광고'!$D:$D, $B266),SUMIFS('무신사 메타 광고'!$X:$X,'무신사 메타 광고'!I:I,$C$4,'무신사 메타 광고'!D:D,$B266))</f>
        <v>0</v>
      </c>
      <c r="O266" s="11">
        <f t="shared" si="14"/>
        <v>0</v>
      </c>
      <c r="R266" s="13"/>
      <c r="S266" s="31">
        <f>IF($S$4="", SUMIFS('무신사 메타 광고'!$L:$L, '무신사 메타 광고'!$C:$C, $R266),SUMIFS('무신사 메타 광고'!$L:$L,'무신사 메타 광고'!$I:$I,$S$4,'무신사 메타 광고'!$C:$C,$R266))</f>
        <v>0</v>
      </c>
      <c r="T266" s="31">
        <f>IF($S$4="", SUMIFS('무신사 메타 광고'!$V:$V, '무신사 메타 광고'!$C:$C, $R266),SUMIFS('무신사 메타 광고'!$V:$V,'무신사 메타 광고'!$I:$I,$S$4,'무신사 메타 광고'!$C:$C,$R266))</f>
        <v>0</v>
      </c>
      <c r="U266" s="11">
        <f t="shared" si="15"/>
        <v>0</v>
      </c>
      <c r="V266" s="12" t="str">
        <f t="shared" si="20"/>
        <v xml:space="preserve"> </v>
      </c>
      <c r="W266" s="32">
        <f>IF($S$4="", SUMIFS('무신사 메타 광고'!$K:$K, '무신사 메타 광고'!$C:$C, $R266),SUMIFS('무신사 메타 광고'!$K:$K,'무신사 메타 광고'!$I:$I,$S$4,'무신사 메타 광고'!$C:$C,$R266))</f>
        <v>0</v>
      </c>
      <c r="X266" s="32">
        <f>IF($S$4="", SUMIFS('무신사 메타 광고'!$N:$N, '무신사 메타 광고'!$C:$C, $R266),SUMIFS('무신사 메타 광고'!$N:$N,'무신사 메타 광고'!$I:$I,$S$4,'무신사 메타 광고'!$C:$C,$R266))</f>
        <v>0</v>
      </c>
      <c r="Y266" s="11">
        <f t="shared" si="16"/>
        <v>0</v>
      </c>
      <c r="Z266" s="12" t="str">
        <f t="shared" si="21"/>
        <v xml:space="preserve"> </v>
      </c>
      <c r="AB266" s="10">
        <f>IF($S$4="", SUMIFS('무신사 메타 광고'!$X:$X, '무신사 메타 광고'!$C:$C, $R266),SUMIFS('무신사 메타 광고'!$X:$X,'무신사 메타 광고'!$I:$I,$S$4,'무신사 메타 광고'!$C:$C,$R266))</f>
        <v>0</v>
      </c>
      <c r="AC266" s="11">
        <f t="shared" si="17"/>
        <v>0</v>
      </c>
    </row>
    <row r="267" spans="2:29">
      <c r="B267" s="9"/>
      <c r="C267" s="29">
        <f>IF($C$4="", SUMIFS('무신사 메타 광고'!$L:$L, '무신사 메타 광고'!$D:$D, $B267), SUMIFS('무신사 메타 광고'!$L:$L, '무신사 메타 광고'!$I:$I, $C$4, '무신사 메타 광고'!$D:$D, $B267))</f>
        <v>0</v>
      </c>
      <c r="D267" s="29">
        <f>IF($C$4="", SUMIFS('무신사 메타 광고'!$V:$V,#REF!, $B267), SUMIFS('무신사 메타 광고'!$V:$V,'무신사 메타 광고'!$I:$I,$C$4,'무신사 메타 광고'!$D:$D,$B267))</f>
        <v>0</v>
      </c>
      <c r="E267" s="11">
        <f t="shared" si="11"/>
        <v>0</v>
      </c>
      <c r="F267" s="12" t="str">
        <f t="shared" si="18"/>
        <v xml:space="preserve"> </v>
      </c>
      <c r="G267" s="30">
        <f>IF($C$4="", SUMIFS('무신사 메타 광고'!$K:$K, '무신사 메타 광고'!$D:$D, $B267), SUMIFS('무신사 메타 광고'!$K:$K,'무신사 메타 광고'!$I:$I,$C$4,'무신사 메타 광고'!D:D,$B267))</f>
        <v>0</v>
      </c>
      <c r="H267" s="30">
        <f>IF($C$4="", SUMIFS('무신사 메타 광고'!$Q:$Q, '무신사 메타 광고'!$D:$D, $B267), SUMIFS('무신사 메타 광고'!$Q:$Q,'무신사 메타 광고'!$I:$I,$C$4,'무신사 메타 광고'!D:D,$B267))</f>
        <v>0</v>
      </c>
      <c r="I267" s="30">
        <f>IF($C$4="", SUMIFS('무신사 메타 광고'!$U:$U, '무신사 메타 광고'!$D:$D, $B267), SUMIFS('무신사 메타 광고'!$U:$U,'무신사 메타 광고'!$I:$I,$C$4,'무신사 메타 광고'!D:D,$B267))</f>
        <v>0</v>
      </c>
      <c r="J267" s="11">
        <f t="shared" si="12"/>
        <v>0</v>
      </c>
      <c r="K267" s="11">
        <f t="shared" si="13"/>
        <v>0</v>
      </c>
      <c r="L267" s="12" t="str">
        <f t="shared" si="19"/>
        <v xml:space="preserve"> </v>
      </c>
      <c r="N267" s="10">
        <f>IF($C$4="", SUMIFS('무신사 메타 광고'!$X:$X, '무신사 메타 광고'!$D:$D, $B267),SUMIFS('무신사 메타 광고'!$X:$X,'무신사 메타 광고'!I:I,$C$4,'무신사 메타 광고'!D:D,$B267))</f>
        <v>0</v>
      </c>
      <c r="O267" s="11">
        <f t="shared" si="14"/>
        <v>0</v>
      </c>
      <c r="R267" s="13"/>
      <c r="S267" s="31">
        <f>IF($S$4="", SUMIFS('무신사 메타 광고'!$L:$L, '무신사 메타 광고'!$C:$C, $R267),SUMIFS('무신사 메타 광고'!$L:$L,'무신사 메타 광고'!$I:$I,$S$4,'무신사 메타 광고'!$C:$C,$R267))</f>
        <v>0</v>
      </c>
      <c r="T267" s="31">
        <f>IF($S$4="", SUMIFS('무신사 메타 광고'!$V:$V, '무신사 메타 광고'!$C:$C, $R267),SUMIFS('무신사 메타 광고'!$V:$V,'무신사 메타 광고'!$I:$I,$S$4,'무신사 메타 광고'!$C:$C,$R267))</f>
        <v>0</v>
      </c>
      <c r="U267" s="11">
        <f t="shared" si="15"/>
        <v>0</v>
      </c>
      <c r="V267" s="12" t="str">
        <f t="shared" si="20"/>
        <v xml:space="preserve"> </v>
      </c>
      <c r="W267" s="32">
        <f>IF($S$4="", SUMIFS('무신사 메타 광고'!$K:$K, '무신사 메타 광고'!$C:$C, $R267),SUMIFS('무신사 메타 광고'!$K:$K,'무신사 메타 광고'!$I:$I,$S$4,'무신사 메타 광고'!$C:$C,$R267))</f>
        <v>0</v>
      </c>
      <c r="X267" s="32">
        <f>IF($S$4="", SUMIFS('무신사 메타 광고'!$N:$N, '무신사 메타 광고'!$C:$C, $R267),SUMIFS('무신사 메타 광고'!$N:$N,'무신사 메타 광고'!$I:$I,$S$4,'무신사 메타 광고'!$C:$C,$R267))</f>
        <v>0</v>
      </c>
      <c r="Y267" s="11">
        <f t="shared" si="16"/>
        <v>0</v>
      </c>
      <c r="Z267" s="12" t="str">
        <f t="shared" si="21"/>
        <v xml:space="preserve"> </v>
      </c>
      <c r="AB267" s="10">
        <f>IF($S$4="", SUMIFS('무신사 메타 광고'!$X:$X, '무신사 메타 광고'!$C:$C, $R267),SUMIFS('무신사 메타 광고'!$X:$X,'무신사 메타 광고'!$I:$I,$S$4,'무신사 메타 광고'!$C:$C,$R267))</f>
        <v>0</v>
      </c>
      <c r="AC267" s="11">
        <f t="shared" si="17"/>
        <v>0</v>
      </c>
    </row>
    <row r="268" spans="2:29">
      <c r="B268" s="9"/>
      <c r="C268" s="29">
        <f>IF($C$4="", SUMIFS('무신사 메타 광고'!$L:$L, '무신사 메타 광고'!$D:$D, $B268), SUMIFS('무신사 메타 광고'!$L:$L, '무신사 메타 광고'!$I:$I, $C$4, '무신사 메타 광고'!$D:$D, $B268))</f>
        <v>0</v>
      </c>
      <c r="D268" s="29">
        <f>IF($C$4="", SUMIFS('무신사 메타 광고'!$V:$V,#REF!, $B268), SUMIFS('무신사 메타 광고'!$V:$V,'무신사 메타 광고'!$I:$I,$C$4,'무신사 메타 광고'!$D:$D,$B268))</f>
        <v>0</v>
      </c>
      <c r="E268" s="11">
        <f t="shared" si="11"/>
        <v>0</v>
      </c>
      <c r="F268" s="12" t="str">
        <f t="shared" si="18"/>
        <v xml:space="preserve"> </v>
      </c>
      <c r="G268" s="30">
        <f>IF($C$4="", SUMIFS('무신사 메타 광고'!$K:$K, '무신사 메타 광고'!$D:$D, $B268), SUMIFS('무신사 메타 광고'!$K:$K,'무신사 메타 광고'!$I:$I,$C$4,'무신사 메타 광고'!D:D,$B268))</f>
        <v>0</v>
      </c>
      <c r="H268" s="30">
        <f>IF($C$4="", SUMIFS('무신사 메타 광고'!$Q:$Q, '무신사 메타 광고'!$D:$D, $B268), SUMIFS('무신사 메타 광고'!$Q:$Q,'무신사 메타 광고'!$I:$I,$C$4,'무신사 메타 광고'!D:D,$B268))</f>
        <v>0</v>
      </c>
      <c r="I268" s="30">
        <f>IF($C$4="", SUMIFS('무신사 메타 광고'!$U:$U, '무신사 메타 광고'!$D:$D, $B268), SUMIFS('무신사 메타 광고'!$U:$U,'무신사 메타 광고'!$I:$I,$C$4,'무신사 메타 광고'!D:D,$B268))</f>
        <v>0</v>
      </c>
      <c r="J268" s="11">
        <f t="shared" si="12"/>
        <v>0</v>
      </c>
      <c r="K268" s="11">
        <f t="shared" si="13"/>
        <v>0</v>
      </c>
      <c r="L268" s="12" t="str">
        <f t="shared" si="19"/>
        <v xml:space="preserve"> </v>
      </c>
      <c r="N268" s="10">
        <f>IF($C$4="", SUMIFS('무신사 메타 광고'!$X:$X, '무신사 메타 광고'!$D:$D, $B268),SUMIFS('무신사 메타 광고'!$X:$X,'무신사 메타 광고'!I:I,$C$4,'무신사 메타 광고'!D:D,$B268))</f>
        <v>0</v>
      </c>
      <c r="O268" s="11">
        <f t="shared" si="14"/>
        <v>0</v>
      </c>
      <c r="R268" s="13"/>
      <c r="S268" s="31">
        <f>IF($S$4="", SUMIFS('무신사 메타 광고'!$L:$L, '무신사 메타 광고'!$C:$C, $R268),SUMIFS('무신사 메타 광고'!$L:$L,'무신사 메타 광고'!$I:$I,$S$4,'무신사 메타 광고'!$C:$C,$R268))</f>
        <v>0</v>
      </c>
      <c r="T268" s="31">
        <f>IF($S$4="", SUMIFS('무신사 메타 광고'!$V:$V, '무신사 메타 광고'!$C:$C, $R268),SUMIFS('무신사 메타 광고'!$V:$V,'무신사 메타 광고'!$I:$I,$S$4,'무신사 메타 광고'!$C:$C,$R268))</f>
        <v>0</v>
      </c>
      <c r="U268" s="11">
        <f t="shared" si="15"/>
        <v>0</v>
      </c>
      <c r="V268" s="12" t="str">
        <f t="shared" si="20"/>
        <v xml:space="preserve"> </v>
      </c>
      <c r="W268" s="32">
        <f>IF($S$4="", SUMIFS('무신사 메타 광고'!$K:$K, '무신사 메타 광고'!$C:$C, $R268),SUMIFS('무신사 메타 광고'!$K:$K,'무신사 메타 광고'!$I:$I,$S$4,'무신사 메타 광고'!$C:$C,$R268))</f>
        <v>0</v>
      </c>
      <c r="X268" s="32">
        <f>IF($S$4="", SUMIFS('무신사 메타 광고'!$N:$N, '무신사 메타 광고'!$C:$C, $R268),SUMIFS('무신사 메타 광고'!$N:$N,'무신사 메타 광고'!$I:$I,$S$4,'무신사 메타 광고'!$C:$C,$R268))</f>
        <v>0</v>
      </c>
      <c r="Y268" s="11">
        <f t="shared" si="16"/>
        <v>0</v>
      </c>
      <c r="Z268" s="12" t="str">
        <f t="shared" si="21"/>
        <v xml:space="preserve"> </v>
      </c>
      <c r="AB268" s="10">
        <f>IF($S$4="", SUMIFS('무신사 메타 광고'!$X:$X, '무신사 메타 광고'!$C:$C, $R268),SUMIFS('무신사 메타 광고'!$X:$X,'무신사 메타 광고'!$I:$I,$S$4,'무신사 메타 광고'!$C:$C,$R268))</f>
        <v>0</v>
      </c>
      <c r="AC268" s="11">
        <f t="shared" si="17"/>
        <v>0</v>
      </c>
    </row>
    <row r="269" spans="2:29">
      <c r="B269" s="9"/>
      <c r="C269" s="29">
        <f>IF($C$4="", SUMIFS('무신사 메타 광고'!$L:$L, '무신사 메타 광고'!$D:$D, $B269), SUMIFS('무신사 메타 광고'!$L:$L, '무신사 메타 광고'!$I:$I, $C$4, '무신사 메타 광고'!$D:$D, $B269))</f>
        <v>0</v>
      </c>
      <c r="D269" s="29">
        <f>IF($C$4="", SUMIFS('무신사 메타 광고'!$V:$V,#REF!, $B269), SUMIFS('무신사 메타 광고'!$V:$V,'무신사 메타 광고'!$I:$I,$C$4,'무신사 메타 광고'!$D:$D,$B269))</f>
        <v>0</v>
      </c>
      <c r="E269" s="11">
        <f t="shared" si="11"/>
        <v>0</v>
      </c>
      <c r="F269" s="12" t="str">
        <f t="shared" si="18"/>
        <v xml:space="preserve"> </v>
      </c>
      <c r="G269" s="30">
        <f>IF($C$4="", SUMIFS('무신사 메타 광고'!$K:$K, '무신사 메타 광고'!$D:$D, $B269), SUMIFS('무신사 메타 광고'!$K:$K,'무신사 메타 광고'!$I:$I,$C$4,'무신사 메타 광고'!D:D,$B269))</f>
        <v>0</v>
      </c>
      <c r="H269" s="30">
        <f>IF($C$4="", SUMIFS('무신사 메타 광고'!$Q:$Q, '무신사 메타 광고'!$D:$D, $B269), SUMIFS('무신사 메타 광고'!$Q:$Q,'무신사 메타 광고'!$I:$I,$C$4,'무신사 메타 광고'!D:D,$B269))</f>
        <v>0</v>
      </c>
      <c r="I269" s="30">
        <f>IF($C$4="", SUMIFS('무신사 메타 광고'!$U:$U, '무신사 메타 광고'!$D:$D, $B269), SUMIFS('무신사 메타 광고'!$U:$U,'무신사 메타 광고'!$I:$I,$C$4,'무신사 메타 광고'!D:D,$B269))</f>
        <v>0</v>
      </c>
      <c r="J269" s="11">
        <f t="shared" si="12"/>
        <v>0</v>
      </c>
      <c r="K269" s="11">
        <f t="shared" si="13"/>
        <v>0</v>
      </c>
      <c r="L269" s="12" t="str">
        <f t="shared" si="19"/>
        <v xml:space="preserve"> </v>
      </c>
      <c r="N269" s="10">
        <f>IF($C$4="", SUMIFS('무신사 메타 광고'!$X:$X, '무신사 메타 광고'!$D:$D, $B269),SUMIFS('무신사 메타 광고'!$X:$X,'무신사 메타 광고'!I:I,$C$4,'무신사 메타 광고'!D:D,$B269))</f>
        <v>0</v>
      </c>
      <c r="O269" s="11">
        <f t="shared" si="14"/>
        <v>0</v>
      </c>
      <c r="R269" s="13"/>
      <c r="S269" s="31">
        <f>IF($S$4="", SUMIFS('무신사 메타 광고'!$L:$L, '무신사 메타 광고'!$C:$C, $R269),SUMIFS('무신사 메타 광고'!$L:$L,'무신사 메타 광고'!$I:$I,$S$4,'무신사 메타 광고'!$C:$C,$R269))</f>
        <v>0</v>
      </c>
      <c r="T269" s="31">
        <f>IF($S$4="", SUMIFS('무신사 메타 광고'!$V:$V, '무신사 메타 광고'!$C:$C, $R269),SUMIFS('무신사 메타 광고'!$V:$V,'무신사 메타 광고'!$I:$I,$S$4,'무신사 메타 광고'!$C:$C,$R269))</f>
        <v>0</v>
      </c>
      <c r="U269" s="11">
        <f t="shared" si="15"/>
        <v>0</v>
      </c>
      <c r="V269" s="12" t="str">
        <f t="shared" si="20"/>
        <v xml:space="preserve"> </v>
      </c>
      <c r="W269" s="32">
        <f>IF($S$4="", SUMIFS('무신사 메타 광고'!$K:$K, '무신사 메타 광고'!$C:$C, $R269),SUMIFS('무신사 메타 광고'!$K:$K,'무신사 메타 광고'!$I:$I,$S$4,'무신사 메타 광고'!$C:$C,$R269))</f>
        <v>0</v>
      </c>
      <c r="X269" s="32">
        <f>IF($S$4="", SUMIFS('무신사 메타 광고'!$N:$N, '무신사 메타 광고'!$C:$C, $R269),SUMIFS('무신사 메타 광고'!$N:$N,'무신사 메타 광고'!$I:$I,$S$4,'무신사 메타 광고'!$C:$C,$R269))</f>
        <v>0</v>
      </c>
      <c r="Y269" s="11">
        <f t="shared" si="16"/>
        <v>0</v>
      </c>
      <c r="Z269" s="12" t="str">
        <f t="shared" si="21"/>
        <v xml:space="preserve"> </v>
      </c>
      <c r="AB269" s="10">
        <f>IF($S$4="", SUMIFS('무신사 메타 광고'!$X:$X, '무신사 메타 광고'!$C:$C, $R269),SUMIFS('무신사 메타 광고'!$X:$X,'무신사 메타 광고'!$I:$I,$S$4,'무신사 메타 광고'!$C:$C,$R269))</f>
        <v>0</v>
      </c>
      <c r="AC269" s="11">
        <f t="shared" si="17"/>
        <v>0</v>
      </c>
    </row>
    <row r="270" spans="2:29">
      <c r="B270" s="9"/>
      <c r="C270" s="29">
        <f>IF($C$4="", SUMIFS('무신사 메타 광고'!$L:$L, '무신사 메타 광고'!$D:$D, $B270), SUMIFS('무신사 메타 광고'!$L:$L, '무신사 메타 광고'!$I:$I, $C$4, '무신사 메타 광고'!$D:$D, $B270))</f>
        <v>0</v>
      </c>
      <c r="D270" s="29">
        <f>IF($C$4="", SUMIFS('무신사 메타 광고'!$V:$V,#REF!, $B270), SUMIFS('무신사 메타 광고'!$V:$V,'무신사 메타 광고'!$I:$I,$C$4,'무신사 메타 광고'!$D:$D,$B270))</f>
        <v>0</v>
      </c>
      <c r="E270" s="11">
        <f t="shared" si="11"/>
        <v>0</v>
      </c>
      <c r="F270" s="12" t="str">
        <f t="shared" si="18"/>
        <v xml:space="preserve"> </v>
      </c>
      <c r="G270" s="30">
        <f>IF($C$4="", SUMIFS('무신사 메타 광고'!$K:$K, '무신사 메타 광고'!$D:$D, $B270), SUMIFS('무신사 메타 광고'!$K:$K,'무신사 메타 광고'!$I:$I,$C$4,'무신사 메타 광고'!D:D,$B270))</f>
        <v>0</v>
      </c>
      <c r="H270" s="30">
        <f>IF($C$4="", SUMIFS('무신사 메타 광고'!$Q:$Q, '무신사 메타 광고'!$D:$D, $B270), SUMIFS('무신사 메타 광고'!$Q:$Q,'무신사 메타 광고'!$I:$I,$C$4,'무신사 메타 광고'!D:D,$B270))</f>
        <v>0</v>
      </c>
      <c r="I270" s="30">
        <f>IF($C$4="", SUMIFS('무신사 메타 광고'!$U:$U, '무신사 메타 광고'!$D:$D, $B270), SUMIFS('무신사 메타 광고'!$U:$U,'무신사 메타 광고'!$I:$I,$C$4,'무신사 메타 광고'!D:D,$B270))</f>
        <v>0</v>
      </c>
      <c r="J270" s="11">
        <f t="shared" si="12"/>
        <v>0</v>
      </c>
      <c r="K270" s="11">
        <f t="shared" si="13"/>
        <v>0</v>
      </c>
      <c r="L270" s="12" t="str">
        <f t="shared" si="19"/>
        <v xml:space="preserve"> </v>
      </c>
      <c r="N270" s="10">
        <f>IF($C$4="", SUMIFS('무신사 메타 광고'!$X:$X, '무신사 메타 광고'!$D:$D, $B270),SUMIFS('무신사 메타 광고'!$X:$X,'무신사 메타 광고'!I:I,$C$4,'무신사 메타 광고'!D:D,$B270))</f>
        <v>0</v>
      </c>
      <c r="O270" s="11">
        <f t="shared" si="14"/>
        <v>0</v>
      </c>
      <c r="R270" s="13"/>
      <c r="S270" s="31">
        <f>IF($S$4="", SUMIFS('무신사 메타 광고'!$L:$L, '무신사 메타 광고'!$C:$C, $R270),SUMIFS('무신사 메타 광고'!$L:$L,'무신사 메타 광고'!$I:$I,$S$4,'무신사 메타 광고'!$C:$C,$R270))</f>
        <v>0</v>
      </c>
      <c r="T270" s="31">
        <f>IF($S$4="", SUMIFS('무신사 메타 광고'!$V:$V, '무신사 메타 광고'!$C:$C, $R270),SUMIFS('무신사 메타 광고'!$V:$V,'무신사 메타 광고'!$I:$I,$S$4,'무신사 메타 광고'!$C:$C,$R270))</f>
        <v>0</v>
      </c>
      <c r="U270" s="11">
        <f t="shared" si="15"/>
        <v>0</v>
      </c>
      <c r="V270" s="12" t="str">
        <f t="shared" si="20"/>
        <v xml:space="preserve"> </v>
      </c>
      <c r="W270" s="32">
        <f>IF($S$4="", SUMIFS('무신사 메타 광고'!$K:$K, '무신사 메타 광고'!$C:$C, $R270),SUMIFS('무신사 메타 광고'!$K:$K,'무신사 메타 광고'!$I:$I,$S$4,'무신사 메타 광고'!$C:$C,$R270))</f>
        <v>0</v>
      </c>
      <c r="X270" s="32">
        <f>IF($S$4="", SUMIFS('무신사 메타 광고'!$N:$N, '무신사 메타 광고'!$C:$C, $R270),SUMIFS('무신사 메타 광고'!$N:$N,'무신사 메타 광고'!$I:$I,$S$4,'무신사 메타 광고'!$C:$C,$R270))</f>
        <v>0</v>
      </c>
      <c r="Y270" s="11">
        <f t="shared" si="16"/>
        <v>0</v>
      </c>
      <c r="Z270" s="12" t="str">
        <f t="shared" si="21"/>
        <v xml:space="preserve"> </v>
      </c>
      <c r="AB270" s="10">
        <f>IF($S$4="", SUMIFS('무신사 메타 광고'!$X:$X, '무신사 메타 광고'!$C:$C, $R270),SUMIFS('무신사 메타 광고'!$X:$X,'무신사 메타 광고'!$I:$I,$S$4,'무신사 메타 광고'!$C:$C,$R270))</f>
        <v>0</v>
      </c>
      <c r="AC270" s="11">
        <f t="shared" si="17"/>
        <v>0</v>
      </c>
    </row>
    <row r="271" spans="2:29">
      <c r="B271" s="9"/>
      <c r="C271" s="29">
        <f>IF($C$4="", SUMIFS('무신사 메타 광고'!$L:$L, '무신사 메타 광고'!$D:$D, $B271), SUMIFS('무신사 메타 광고'!$L:$L, '무신사 메타 광고'!$I:$I, $C$4, '무신사 메타 광고'!$D:$D, $B271))</f>
        <v>0</v>
      </c>
      <c r="D271" s="29">
        <f>IF($C$4="", SUMIFS('무신사 메타 광고'!$V:$V,#REF!, $B271), SUMIFS('무신사 메타 광고'!$V:$V,'무신사 메타 광고'!$I:$I,$C$4,'무신사 메타 광고'!$D:$D,$B271))</f>
        <v>0</v>
      </c>
      <c r="E271" s="11">
        <f t="shared" si="11"/>
        <v>0</v>
      </c>
      <c r="F271" s="12" t="str">
        <f t="shared" si="18"/>
        <v xml:space="preserve"> </v>
      </c>
      <c r="G271" s="30">
        <f>IF($C$4="", SUMIFS('무신사 메타 광고'!$K:$K, '무신사 메타 광고'!$D:$D, $B271), SUMIFS('무신사 메타 광고'!$K:$K,'무신사 메타 광고'!$I:$I,$C$4,'무신사 메타 광고'!D:D,$B271))</f>
        <v>0</v>
      </c>
      <c r="H271" s="30">
        <f>IF($C$4="", SUMIFS('무신사 메타 광고'!$Q:$Q, '무신사 메타 광고'!$D:$D, $B271), SUMIFS('무신사 메타 광고'!$Q:$Q,'무신사 메타 광고'!$I:$I,$C$4,'무신사 메타 광고'!D:D,$B271))</f>
        <v>0</v>
      </c>
      <c r="I271" s="30">
        <f>IF($C$4="", SUMIFS('무신사 메타 광고'!$U:$U, '무신사 메타 광고'!$D:$D, $B271), SUMIFS('무신사 메타 광고'!$U:$U,'무신사 메타 광고'!$I:$I,$C$4,'무신사 메타 광고'!D:D,$B271))</f>
        <v>0</v>
      </c>
      <c r="J271" s="11">
        <f t="shared" si="12"/>
        <v>0</v>
      </c>
      <c r="K271" s="11">
        <f t="shared" si="13"/>
        <v>0</v>
      </c>
      <c r="L271" s="12" t="str">
        <f t="shared" si="19"/>
        <v xml:space="preserve"> </v>
      </c>
      <c r="N271" s="10">
        <f>IF($C$4="", SUMIFS('무신사 메타 광고'!$X:$X, '무신사 메타 광고'!$D:$D, $B271),SUMIFS('무신사 메타 광고'!$X:$X,'무신사 메타 광고'!I:I,$C$4,'무신사 메타 광고'!D:D,$B271))</f>
        <v>0</v>
      </c>
      <c r="O271" s="11">
        <f t="shared" si="14"/>
        <v>0</v>
      </c>
      <c r="R271" s="13"/>
      <c r="S271" s="31">
        <f>IF($S$4="", SUMIFS('무신사 메타 광고'!$L:$L, '무신사 메타 광고'!$C:$C, $R271),SUMIFS('무신사 메타 광고'!$L:$L,'무신사 메타 광고'!$I:$I,$S$4,'무신사 메타 광고'!$C:$C,$R271))</f>
        <v>0</v>
      </c>
      <c r="T271" s="31">
        <f>IF($S$4="", SUMIFS('무신사 메타 광고'!$V:$V, '무신사 메타 광고'!$C:$C, $R271),SUMIFS('무신사 메타 광고'!$V:$V,'무신사 메타 광고'!$I:$I,$S$4,'무신사 메타 광고'!$C:$C,$R271))</f>
        <v>0</v>
      </c>
      <c r="U271" s="11">
        <f t="shared" si="15"/>
        <v>0</v>
      </c>
      <c r="V271" s="12" t="str">
        <f t="shared" si="20"/>
        <v xml:space="preserve"> </v>
      </c>
      <c r="W271" s="32">
        <f>IF($S$4="", SUMIFS('무신사 메타 광고'!$K:$K, '무신사 메타 광고'!$C:$C, $R271),SUMIFS('무신사 메타 광고'!$K:$K,'무신사 메타 광고'!$I:$I,$S$4,'무신사 메타 광고'!$C:$C,$R271))</f>
        <v>0</v>
      </c>
      <c r="X271" s="32">
        <f>IF($S$4="", SUMIFS('무신사 메타 광고'!$N:$N, '무신사 메타 광고'!$C:$C, $R271),SUMIFS('무신사 메타 광고'!$N:$N,'무신사 메타 광고'!$I:$I,$S$4,'무신사 메타 광고'!$C:$C,$R271))</f>
        <v>0</v>
      </c>
      <c r="Y271" s="11">
        <f t="shared" si="16"/>
        <v>0</v>
      </c>
      <c r="Z271" s="12" t="str">
        <f t="shared" si="21"/>
        <v xml:space="preserve"> </v>
      </c>
      <c r="AB271" s="10">
        <f>IF($S$4="", SUMIFS('무신사 메타 광고'!$X:$X, '무신사 메타 광고'!$C:$C, $R271),SUMIFS('무신사 메타 광고'!$X:$X,'무신사 메타 광고'!$I:$I,$S$4,'무신사 메타 광고'!$C:$C,$R271))</f>
        <v>0</v>
      </c>
      <c r="AC271" s="11">
        <f t="shared" si="17"/>
        <v>0</v>
      </c>
    </row>
    <row r="272" spans="2:29">
      <c r="B272" s="9"/>
      <c r="C272" s="29">
        <f>IF($C$4="", SUMIFS('무신사 메타 광고'!$L:$L, '무신사 메타 광고'!$D:$D, $B272), SUMIFS('무신사 메타 광고'!$L:$L, '무신사 메타 광고'!$I:$I, $C$4, '무신사 메타 광고'!$D:$D, $B272))</f>
        <v>0</v>
      </c>
      <c r="D272" s="29">
        <f>IF($C$4="", SUMIFS('무신사 메타 광고'!$V:$V,#REF!, $B272), SUMIFS('무신사 메타 광고'!$V:$V,'무신사 메타 광고'!$I:$I,$C$4,'무신사 메타 광고'!$D:$D,$B272))</f>
        <v>0</v>
      </c>
      <c r="E272" s="11">
        <f t="shared" si="11"/>
        <v>0</v>
      </c>
      <c r="F272" s="12" t="str">
        <f t="shared" si="18"/>
        <v xml:space="preserve"> </v>
      </c>
      <c r="G272" s="30">
        <f>IF($C$4="", SUMIFS('무신사 메타 광고'!$K:$K, '무신사 메타 광고'!$D:$D, $B272), SUMIFS('무신사 메타 광고'!$K:$K,'무신사 메타 광고'!$I:$I,$C$4,'무신사 메타 광고'!D:D,$B272))</f>
        <v>0</v>
      </c>
      <c r="H272" s="30">
        <f>IF($C$4="", SUMIFS('무신사 메타 광고'!$Q:$Q, '무신사 메타 광고'!$D:$D, $B272), SUMIFS('무신사 메타 광고'!$Q:$Q,'무신사 메타 광고'!$I:$I,$C$4,'무신사 메타 광고'!D:D,$B272))</f>
        <v>0</v>
      </c>
      <c r="I272" s="30">
        <f>IF($C$4="", SUMIFS('무신사 메타 광고'!$U:$U, '무신사 메타 광고'!$D:$D, $B272), SUMIFS('무신사 메타 광고'!$U:$U,'무신사 메타 광고'!$I:$I,$C$4,'무신사 메타 광고'!D:D,$B272))</f>
        <v>0</v>
      </c>
      <c r="J272" s="11">
        <f t="shared" si="12"/>
        <v>0</v>
      </c>
      <c r="K272" s="11">
        <f t="shared" si="13"/>
        <v>0</v>
      </c>
      <c r="L272" s="12" t="str">
        <f t="shared" si="19"/>
        <v xml:space="preserve"> </v>
      </c>
      <c r="N272" s="10">
        <f>IF($C$4="", SUMIFS('무신사 메타 광고'!$X:$X, '무신사 메타 광고'!$D:$D, $B272),SUMIFS('무신사 메타 광고'!$X:$X,'무신사 메타 광고'!I:I,$C$4,'무신사 메타 광고'!D:D,$B272))</f>
        <v>0</v>
      </c>
      <c r="O272" s="11">
        <f t="shared" si="14"/>
        <v>0</v>
      </c>
      <c r="R272" s="13"/>
      <c r="S272" s="31">
        <f>IF($S$4="", SUMIFS('무신사 메타 광고'!$L:$L, '무신사 메타 광고'!$C:$C, $R272),SUMIFS('무신사 메타 광고'!$L:$L,'무신사 메타 광고'!$I:$I,$S$4,'무신사 메타 광고'!$C:$C,$R272))</f>
        <v>0</v>
      </c>
      <c r="T272" s="31">
        <f>IF($S$4="", SUMIFS('무신사 메타 광고'!$V:$V, '무신사 메타 광고'!$C:$C, $R272),SUMIFS('무신사 메타 광고'!$V:$V,'무신사 메타 광고'!$I:$I,$S$4,'무신사 메타 광고'!$C:$C,$R272))</f>
        <v>0</v>
      </c>
      <c r="U272" s="11">
        <f t="shared" si="15"/>
        <v>0</v>
      </c>
      <c r="V272" s="12" t="str">
        <f t="shared" si="20"/>
        <v xml:space="preserve"> </v>
      </c>
      <c r="W272" s="32">
        <f>IF($S$4="", SUMIFS('무신사 메타 광고'!$K:$K, '무신사 메타 광고'!$C:$C, $R272),SUMIFS('무신사 메타 광고'!$K:$K,'무신사 메타 광고'!$I:$I,$S$4,'무신사 메타 광고'!$C:$C,$R272))</f>
        <v>0</v>
      </c>
      <c r="X272" s="32">
        <f>IF($S$4="", SUMIFS('무신사 메타 광고'!$N:$N, '무신사 메타 광고'!$C:$C, $R272),SUMIFS('무신사 메타 광고'!$N:$N,'무신사 메타 광고'!$I:$I,$S$4,'무신사 메타 광고'!$C:$C,$R272))</f>
        <v>0</v>
      </c>
      <c r="Y272" s="11">
        <f t="shared" si="16"/>
        <v>0</v>
      </c>
      <c r="Z272" s="12" t="str">
        <f t="shared" si="21"/>
        <v xml:space="preserve"> </v>
      </c>
      <c r="AB272" s="10">
        <f>IF($S$4="", SUMIFS('무신사 메타 광고'!$X:$X, '무신사 메타 광고'!$C:$C, $R272),SUMIFS('무신사 메타 광고'!$X:$X,'무신사 메타 광고'!$I:$I,$S$4,'무신사 메타 광고'!$C:$C,$R272))</f>
        <v>0</v>
      </c>
      <c r="AC272" s="11">
        <f t="shared" si="17"/>
        <v>0</v>
      </c>
    </row>
    <row r="273" spans="2:29">
      <c r="B273" s="9"/>
      <c r="C273" s="29">
        <f>IF($C$4="", SUMIFS('무신사 메타 광고'!$L:$L, '무신사 메타 광고'!$D:$D, $B273), SUMIFS('무신사 메타 광고'!$L:$L, '무신사 메타 광고'!$I:$I, $C$4, '무신사 메타 광고'!$D:$D, $B273))</f>
        <v>0</v>
      </c>
      <c r="D273" s="29">
        <f>IF($C$4="", SUMIFS('무신사 메타 광고'!$V:$V,#REF!, $B273), SUMIFS('무신사 메타 광고'!$V:$V,'무신사 메타 광고'!$I:$I,$C$4,'무신사 메타 광고'!$D:$D,$B273))</f>
        <v>0</v>
      </c>
      <c r="E273" s="11">
        <f t="shared" si="11"/>
        <v>0</v>
      </c>
      <c r="F273" s="12" t="str">
        <f t="shared" si="18"/>
        <v xml:space="preserve"> </v>
      </c>
      <c r="G273" s="30">
        <f>IF($C$4="", SUMIFS('무신사 메타 광고'!$K:$K, '무신사 메타 광고'!$D:$D, $B273), SUMIFS('무신사 메타 광고'!$K:$K,'무신사 메타 광고'!$I:$I,$C$4,'무신사 메타 광고'!D:D,$B273))</f>
        <v>0</v>
      </c>
      <c r="H273" s="30">
        <f>IF($C$4="", SUMIFS('무신사 메타 광고'!$Q:$Q, '무신사 메타 광고'!$D:$D, $B273), SUMIFS('무신사 메타 광고'!$Q:$Q,'무신사 메타 광고'!$I:$I,$C$4,'무신사 메타 광고'!D:D,$B273))</f>
        <v>0</v>
      </c>
      <c r="I273" s="30">
        <f>IF($C$4="", SUMIFS('무신사 메타 광고'!$U:$U, '무신사 메타 광고'!$D:$D, $B273), SUMIFS('무신사 메타 광고'!$U:$U,'무신사 메타 광고'!$I:$I,$C$4,'무신사 메타 광고'!D:D,$B273))</f>
        <v>0</v>
      </c>
      <c r="J273" s="11">
        <f t="shared" si="12"/>
        <v>0</v>
      </c>
      <c r="K273" s="11">
        <f t="shared" si="13"/>
        <v>0</v>
      </c>
      <c r="L273" s="12" t="str">
        <f t="shared" si="19"/>
        <v xml:space="preserve"> </v>
      </c>
      <c r="N273" s="10">
        <f>IF($C$4="", SUMIFS('무신사 메타 광고'!$X:$X, '무신사 메타 광고'!$D:$D, $B273),SUMIFS('무신사 메타 광고'!$X:$X,'무신사 메타 광고'!I:I,$C$4,'무신사 메타 광고'!D:D,$B273))</f>
        <v>0</v>
      </c>
      <c r="O273" s="11">
        <f t="shared" si="14"/>
        <v>0</v>
      </c>
      <c r="R273" s="13"/>
      <c r="S273" s="31">
        <f>IF($S$4="", SUMIFS('무신사 메타 광고'!$L:$L, '무신사 메타 광고'!$C:$C, $R273),SUMIFS('무신사 메타 광고'!$L:$L,'무신사 메타 광고'!$I:$I,$S$4,'무신사 메타 광고'!$C:$C,$R273))</f>
        <v>0</v>
      </c>
      <c r="T273" s="31">
        <f>IF($S$4="", SUMIFS('무신사 메타 광고'!$V:$V, '무신사 메타 광고'!$C:$C, $R273),SUMIFS('무신사 메타 광고'!$V:$V,'무신사 메타 광고'!$I:$I,$S$4,'무신사 메타 광고'!$C:$C,$R273))</f>
        <v>0</v>
      </c>
      <c r="U273" s="11">
        <f t="shared" si="15"/>
        <v>0</v>
      </c>
      <c r="V273" s="12" t="str">
        <f t="shared" si="20"/>
        <v xml:space="preserve"> </v>
      </c>
      <c r="W273" s="32">
        <f>IF($S$4="", SUMIFS('무신사 메타 광고'!$K:$K, '무신사 메타 광고'!$C:$C, $R273),SUMIFS('무신사 메타 광고'!$K:$K,'무신사 메타 광고'!$I:$I,$S$4,'무신사 메타 광고'!$C:$C,$R273))</f>
        <v>0</v>
      </c>
      <c r="X273" s="32">
        <f>IF($S$4="", SUMIFS('무신사 메타 광고'!$N:$N, '무신사 메타 광고'!$C:$C, $R273),SUMIFS('무신사 메타 광고'!$N:$N,'무신사 메타 광고'!$I:$I,$S$4,'무신사 메타 광고'!$C:$C,$R273))</f>
        <v>0</v>
      </c>
      <c r="Y273" s="11">
        <f t="shared" si="16"/>
        <v>0</v>
      </c>
      <c r="Z273" s="12" t="str">
        <f t="shared" si="21"/>
        <v xml:space="preserve"> </v>
      </c>
      <c r="AB273" s="10">
        <f>IF($S$4="", SUMIFS('무신사 메타 광고'!$X:$X, '무신사 메타 광고'!$C:$C, $R273),SUMIFS('무신사 메타 광고'!$X:$X,'무신사 메타 광고'!$I:$I,$S$4,'무신사 메타 광고'!$C:$C,$R273))</f>
        <v>0</v>
      </c>
      <c r="AC273" s="11">
        <f t="shared" si="17"/>
        <v>0</v>
      </c>
    </row>
    <row r="274" spans="2:29">
      <c r="B274" s="9"/>
      <c r="C274" s="29">
        <f>IF($C$4="", SUMIFS('무신사 메타 광고'!$L:$L, '무신사 메타 광고'!$D:$D, $B274), SUMIFS('무신사 메타 광고'!$L:$L, '무신사 메타 광고'!$I:$I, $C$4, '무신사 메타 광고'!$D:$D, $B274))</f>
        <v>0</v>
      </c>
      <c r="D274" s="29">
        <f>IF($C$4="", SUMIFS('무신사 메타 광고'!$V:$V,#REF!, $B274), SUMIFS('무신사 메타 광고'!$V:$V,'무신사 메타 광고'!$I:$I,$C$4,'무신사 메타 광고'!$D:$D,$B274))</f>
        <v>0</v>
      </c>
      <c r="E274" s="11">
        <f t="shared" si="11"/>
        <v>0</v>
      </c>
      <c r="F274" s="12" t="str">
        <f t="shared" si="18"/>
        <v xml:space="preserve"> </v>
      </c>
      <c r="G274" s="30">
        <f>IF($C$4="", SUMIFS('무신사 메타 광고'!$K:$K, '무신사 메타 광고'!$D:$D, $B274), SUMIFS('무신사 메타 광고'!$K:$K,'무신사 메타 광고'!$I:$I,$C$4,'무신사 메타 광고'!D:D,$B274))</f>
        <v>0</v>
      </c>
      <c r="H274" s="30">
        <f>IF($C$4="", SUMIFS('무신사 메타 광고'!$Q:$Q, '무신사 메타 광고'!$D:$D, $B274), SUMIFS('무신사 메타 광고'!$Q:$Q,'무신사 메타 광고'!$I:$I,$C$4,'무신사 메타 광고'!D:D,$B274))</f>
        <v>0</v>
      </c>
      <c r="I274" s="30">
        <f>IF($C$4="", SUMIFS('무신사 메타 광고'!$U:$U, '무신사 메타 광고'!$D:$D, $B274), SUMIFS('무신사 메타 광고'!$U:$U,'무신사 메타 광고'!$I:$I,$C$4,'무신사 메타 광고'!D:D,$B274))</f>
        <v>0</v>
      </c>
      <c r="J274" s="11">
        <f t="shared" si="12"/>
        <v>0</v>
      </c>
      <c r="K274" s="11">
        <f t="shared" si="13"/>
        <v>0</v>
      </c>
      <c r="L274" s="12" t="str">
        <f t="shared" si="19"/>
        <v xml:space="preserve"> </v>
      </c>
      <c r="N274" s="10">
        <f>IF($C$4="", SUMIFS('무신사 메타 광고'!$X:$X, '무신사 메타 광고'!$D:$D, $B274),SUMIFS('무신사 메타 광고'!$X:$X,'무신사 메타 광고'!I:I,$C$4,'무신사 메타 광고'!D:D,$B274))</f>
        <v>0</v>
      </c>
      <c r="O274" s="11">
        <f t="shared" si="14"/>
        <v>0</v>
      </c>
      <c r="R274" s="13"/>
      <c r="S274" s="31">
        <f>IF($S$4="", SUMIFS('무신사 메타 광고'!$L:$L, '무신사 메타 광고'!$C:$C, $R274),SUMIFS('무신사 메타 광고'!$L:$L,'무신사 메타 광고'!$I:$I,$S$4,'무신사 메타 광고'!$C:$C,$R274))</f>
        <v>0</v>
      </c>
      <c r="T274" s="31">
        <f>IF($S$4="", SUMIFS('무신사 메타 광고'!$V:$V, '무신사 메타 광고'!$C:$C, $R274),SUMIFS('무신사 메타 광고'!$V:$V,'무신사 메타 광고'!$I:$I,$S$4,'무신사 메타 광고'!$C:$C,$R274))</f>
        <v>0</v>
      </c>
      <c r="U274" s="11">
        <f t="shared" si="15"/>
        <v>0</v>
      </c>
      <c r="V274" s="12" t="str">
        <f t="shared" si="20"/>
        <v xml:space="preserve"> </v>
      </c>
      <c r="W274" s="32">
        <f>IF($S$4="", SUMIFS('무신사 메타 광고'!$K:$K, '무신사 메타 광고'!$C:$C, $R274),SUMIFS('무신사 메타 광고'!$K:$K,'무신사 메타 광고'!$I:$I,$S$4,'무신사 메타 광고'!$C:$C,$R274))</f>
        <v>0</v>
      </c>
      <c r="X274" s="32">
        <f>IF($S$4="", SUMIFS('무신사 메타 광고'!$N:$N, '무신사 메타 광고'!$C:$C, $R274),SUMIFS('무신사 메타 광고'!$N:$N,'무신사 메타 광고'!$I:$I,$S$4,'무신사 메타 광고'!$C:$C,$R274))</f>
        <v>0</v>
      </c>
      <c r="Y274" s="11">
        <f t="shared" si="16"/>
        <v>0</v>
      </c>
      <c r="Z274" s="12" t="str">
        <f t="shared" si="21"/>
        <v xml:space="preserve"> </v>
      </c>
      <c r="AB274" s="10">
        <f>IF($S$4="", SUMIFS('무신사 메타 광고'!$X:$X, '무신사 메타 광고'!$C:$C, $R274),SUMIFS('무신사 메타 광고'!$X:$X,'무신사 메타 광고'!$I:$I,$S$4,'무신사 메타 광고'!$C:$C,$R274))</f>
        <v>0</v>
      </c>
      <c r="AC274" s="11">
        <f t="shared" si="17"/>
        <v>0</v>
      </c>
    </row>
    <row r="275" spans="2:29">
      <c r="B275" s="9"/>
      <c r="C275" s="29">
        <f>IF($C$4="", SUMIFS('무신사 메타 광고'!$L:$L, '무신사 메타 광고'!$D:$D, $B275), SUMIFS('무신사 메타 광고'!$L:$L, '무신사 메타 광고'!$I:$I, $C$4, '무신사 메타 광고'!$D:$D, $B275))</f>
        <v>0</v>
      </c>
      <c r="D275" s="29">
        <f>IF($C$4="", SUMIFS('무신사 메타 광고'!$V:$V,#REF!, $B275), SUMIFS('무신사 메타 광고'!$V:$V,'무신사 메타 광고'!$I:$I,$C$4,'무신사 메타 광고'!$D:$D,$B275))</f>
        <v>0</v>
      </c>
      <c r="E275" s="11">
        <f t="shared" si="11"/>
        <v>0</v>
      </c>
      <c r="F275" s="12" t="str">
        <f t="shared" si="18"/>
        <v xml:space="preserve"> </v>
      </c>
      <c r="G275" s="30">
        <f>IF($C$4="", SUMIFS('무신사 메타 광고'!$K:$K, '무신사 메타 광고'!$D:$D, $B275), SUMIFS('무신사 메타 광고'!$K:$K,'무신사 메타 광고'!$I:$I,$C$4,'무신사 메타 광고'!D:D,$B275))</f>
        <v>0</v>
      </c>
      <c r="H275" s="30">
        <f>IF($C$4="", SUMIFS('무신사 메타 광고'!$Q:$Q, '무신사 메타 광고'!$D:$D, $B275), SUMIFS('무신사 메타 광고'!$Q:$Q,'무신사 메타 광고'!$I:$I,$C$4,'무신사 메타 광고'!D:D,$B275))</f>
        <v>0</v>
      </c>
      <c r="I275" s="30">
        <f>IF($C$4="", SUMIFS('무신사 메타 광고'!$U:$U, '무신사 메타 광고'!$D:$D, $B275), SUMIFS('무신사 메타 광고'!$U:$U,'무신사 메타 광고'!$I:$I,$C$4,'무신사 메타 광고'!D:D,$B275))</f>
        <v>0</v>
      </c>
      <c r="J275" s="11">
        <f t="shared" si="12"/>
        <v>0</v>
      </c>
      <c r="K275" s="11">
        <f t="shared" si="13"/>
        <v>0</v>
      </c>
      <c r="L275" s="12" t="str">
        <f t="shared" si="19"/>
        <v xml:space="preserve"> </v>
      </c>
      <c r="N275" s="10">
        <f>IF($C$4="", SUMIFS('무신사 메타 광고'!$X:$X, '무신사 메타 광고'!$D:$D, $B275),SUMIFS('무신사 메타 광고'!$X:$X,'무신사 메타 광고'!I:I,$C$4,'무신사 메타 광고'!D:D,$B275))</f>
        <v>0</v>
      </c>
      <c r="O275" s="11">
        <f t="shared" si="14"/>
        <v>0</v>
      </c>
      <c r="R275" s="13"/>
      <c r="S275" s="31">
        <f>IF($S$4="", SUMIFS('무신사 메타 광고'!$L:$L, '무신사 메타 광고'!$C:$C, $R275),SUMIFS('무신사 메타 광고'!$L:$L,'무신사 메타 광고'!$I:$I,$S$4,'무신사 메타 광고'!$C:$C,$R275))</f>
        <v>0</v>
      </c>
      <c r="T275" s="31">
        <f>IF($S$4="", SUMIFS('무신사 메타 광고'!$V:$V, '무신사 메타 광고'!$C:$C, $R275),SUMIFS('무신사 메타 광고'!$V:$V,'무신사 메타 광고'!$I:$I,$S$4,'무신사 메타 광고'!$C:$C,$R275))</f>
        <v>0</v>
      </c>
      <c r="U275" s="11">
        <f t="shared" si="15"/>
        <v>0</v>
      </c>
      <c r="V275" s="12" t="str">
        <f t="shared" si="20"/>
        <v xml:space="preserve"> </v>
      </c>
      <c r="W275" s="32">
        <f>IF($S$4="", SUMIFS('무신사 메타 광고'!$K:$K, '무신사 메타 광고'!$C:$C, $R275),SUMIFS('무신사 메타 광고'!$K:$K,'무신사 메타 광고'!$I:$I,$S$4,'무신사 메타 광고'!$C:$C,$R275))</f>
        <v>0</v>
      </c>
      <c r="X275" s="32">
        <f>IF($S$4="", SUMIFS('무신사 메타 광고'!$N:$N, '무신사 메타 광고'!$C:$C, $R275),SUMIFS('무신사 메타 광고'!$N:$N,'무신사 메타 광고'!$I:$I,$S$4,'무신사 메타 광고'!$C:$C,$R275))</f>
        <v>0</v>
      </c>
      <c r="Y275" s="11">
        <f t="shared" si="16"/>
        <v>0</v>
      </c>
      <c r="Z275" s="12" t="str">
        <f t="shared" si="21"/>
        <v xml:space="preserve"> </v>
      </c>
      <c r="AB275" s="10">
        <f>IF($S$4="", SUMIFS('무신사 메타 광고'!$X:$X, '무신사 메타 광고'!$C:$C, $R275),SUMIFS('무신사 메타 광고'!$X:$X,'무신사 메타 광고'!$I:$I,$S$4,'무신사 메타 광고'!$C:$C,$R275))</f>
        <v>0</v>
      </c>
      <c r="AC275" s="11">
        <f t="shared" si="17"/>
        <v>0</v>
      </c>
    </row>
    <row r="276" spans="2:29">
      <c r="B276" s="9"/>
      <c r="C276" s="29">
        <f>IF($C$4="", SUMIFS('무신사 메타 광고'!$L:$L, '무신사 메타 광고'!$D:$D, $B276), SUMIFS('무신사 메타 광고'!$L:$L, '무신사 메타 광고'!$I:$I, $C$4, '무신사 메타 광고'!$D:$D, $B276))</f>
        <v>0</v>
      </c>
      <c r="D276" s="29">
        <f>IF($C$4="", SUMIFS('무신사 메타 광고'!$V:$V,#REF!, $B276), SUMIFS('무신사 메타 광고'!$V:$V,'무신사 메타 광고'!$I:$I,$C$4,'무신사 메타 광고'!$D:$D,$B276))</f>
        <v>0</v>
      </c>
      <c r="E276" s="11">
        <f t="shared" si="11"/>
        <v>0</v>
      </c>
      <c r="F276" s="12" t="str">
        <f t="shared" si="18"/>
        <v xml:space="preserve"> </v>
      </c>
      <c r="G276" s="30">
        <f>IF($C$4="", SUMIFS('무신사 메타 광고'!$K:$K, '무신사 메타 광고'!$D:$D, $B276), SUMIFS('무신사 메타 광고'!$K:$K,'무신사 메타 광고'!$I:$I,$C$4,'무신사 메타 광고'!D:D,$B276))</f>
        <v>0</v>
      </c>
      <c r="H276" s="30">
        <f>IF($C$4="", SUMIFS('무신사 메타 광고'!$Q:$Q, '무신사 메타 광고'!$D:$D, $B276), SUMIFS('무신사 메타 광고'!$Q:$Q,'무신사 메타 광고'!$I:$I,$C$4,'무신사 메타 광고'!D:D,$B276))</f>
        <v>0</v>
      </c>
      <c r="I276" s="30">
        <f>IF($C$4="", SUMIFS('무신사 메타 광고'!$U:$U, '무신사 메타 광고'!$D:$D, $B276), SUMIFS('무신사 메타 광고'!$U:$U,'무신사 메타 광고'!$I:$I,$C$4,'무신사 메타 광고'!D:D,$B276))</f>
        <v>0</v>
      </c>
      <c r="J276" s="11">
        <f t="shared" si="12"/>
        <v>0</v>
      </c>
      <c r="K276" s="11">
        <f t="shared" si="13"/>
        <v>0</v>
      </c>
      <c r="L276" s="12" t="str">
        <f t="shared" si="19"/>
        <v xml:space="preserve"> </v>
      </c>
      <c r="N276" s="10">
        <f>IF($C$4="", SUMIFS('무신사 메타 광고'!$X:$X, '무신사 메타 광고'!$D:$D, $B276),SUMIFS('무신사 메타 광고'!$X:$X,'무신사 메타 광고'!I:I,$C$4,'무신사 메타 광고'!D:D,$B276))</f>
        <v>0</v>
      </c>
      <c r="O276" s="11">
        <f t="shared" si="14"/>
        <v>0</v>
      </c>
      <c r="R276" s="13"/>
      <c r="S276" s="31">
        <f>IF($S$4="", SUMIFS('무신사 메타 광고'!$L:$L, '무신사 메타 광고'!$C:$C, $R276),SUMIFS('무신사 메타 광고'!$L:$L,'무신사 메타 광고'!$I:$I,$S$4,'무신사 메타 광고'!$C:$C,$R276))</f>
        <v>0</v>
      </c>
      <c r="T276" s="31">
        <f>IF($S$4="", SUMIFS('무신사 메타 광고'!$V:$V, '무신사 메타 광고'!$C:$C, $R276),SUMIFS('무신사 메타 광고'!$V:$V,'무신사 메타 광고'!$I:$I,$S$4,'무신사 메타 광고'!$C:$C,$R276))</f>
        <v>0</v>
      </c>
      <c r="U276" s="11">
        <f t="shared" si="15"/>
        <v>0</v>
      </c>
      <c r="V276" s="12" t="str">
        <f t="shared" si="20"/>
        <v xml:space="preserve"> </v>
      </c>
      <c r="W276" s="32">
        <f>IF($S$4="", SUMIFS('무신사 메타 광고'!$K:$K, '무신사 메타 광고'!$C:$C, $R276),SUMIFS('무신사 메타 광고'!$K:$K,'무신사 메타 광고'!$I:$I,$S$4,'무신사 메타 광고'!$C:$C,$R276))</f>
        <v>0</v>
      </c>
      <c r="X276" s="32">
        <f>IF($S$4="", SUMIFS('무신사 메타 광고'!$N:$N, '무신사 메타 광고'!$C:$C, $R276),SUMIFS('무신사 메타 광고'!$N:$N,'무신사 메타 광고'!$I:$I,$S$4,'무신사 메타 광고'!$C:$C,$R276))</f>
        <v>0</v>
      </c>
      <c r="Y276" s="11">
        <f t="shared" si="16"/>
        <v>0</v>
      </c>
      <c r="Z276" s="12" t="str">
        <f t="shared" si="21"/>
        <v xml:space="preserve"> </v>
      </c>
      <c r="AB276" s="10">
        <f>IF($S$4="", SUMIFS('무신사 메타 광고'!$X:$X, '무신사 메타 광고'!$C:$C, $R276),SUMIFS('무신사 메타 광고'!$X:$X,'무신사 메타 광고'!$I:$I,$S$4,'무신사 메타 광고'!$C:$C,$R276))</f>
        <v>0</v>
      </c>
      <c r="AC276" s="11">
        <f t="shared" si="17"/>
        <v>0</v>
      </c>
    </row>
    <row r="277" spans="2:29">
      <c r="B277" s="9"/>
      <c r="C277" s="29">
        <f>IF($C$4="", SUMIFS('무신사 메타 광고'!$L:$L, '무신사 메타 광고'!$D:$D, $B277), SUMIFS('무신사 메타 광고'!$L:$L, '무신사 메타 광고'!$I:$I, $C$4, '무신사 메타 광고'!$D:$D, $B277))</f>
        <v>0</v>
      </c>
      <c r="D277" s="29">
        <f>IF($C$4="", SUMIFS('무신사 메타 광고'!$V:$V,#REF!, $B277), SUMIFS('무신사 메타 광고'!$V:$V,'무신사 메타 광고'!$I:$I,$C$4,'무신사 메타 광고'!$D:$D,$B277))</f>
        <v>0</v>
      </c>
      <c r="E277" s="11">
        <f t="shared" si="11"/>
        <v>0</v>
      </c>
      <c r="F277" s="12" t="str">
        <f t="shared" si="18"/>
        <v xml:space="preserve"> </v>
      </c>
      <c r="G277" s="30">
        <f>IF($C$4="", SUMIFS('무신사 메타 광고'!$K:$K, '무신사 메타 광고'!$D:$D, $B277), SUMIFS('무신사 메타 광고'!$K:$K,'무신사 메타 광고'!$I:$I,$C$4,'무신사 메타 광고'!D:D,$B277))</f>
        <v>0</v>
      </c>
      <c r="H277" s="30">
        <f>IF($C$4="", SUMIFS('무신사 메타 광고'!$Q:$Q, '무신사 메타 광고'!$D:$D, $B277), SUMIFS('무신사 메타 광고'!$Q:$Q,'무신사 메타 광고'!$I:$I,$C$4,'무신사 메타 광고'!D:D,$B277))</f>
        <v>0</v>
      </c>
      <c r="I277" s="30">
        <f>IF($C$4="", SUMIFS('무신사 메타 광고'!$U:$U, '무신사 메타 광고'!$D:$D, $B277), SUMIFS('무신사 메타 광고'!$U:$U,'무신사 메타 광고'!$I:$I,$C$4,'무신사 메타 광고'!D:D,$B277))</f>
        <v>0</v>
      </c>
      <c r="J277" s="11">
        <f t="shared" si="12"/>
        <v>0</v>
      </c>
      <c r="K277" s="11">
        <f t="shared" si="13"/>
        <v>0</v>
      </c>
      <c r="L277" s="12" t="str">
        <f t="shared" si="19"/>
        <v xml:space="preserve"> </v>
      </c>
      <c r="N277" s="10">
        <f>IF($C$4="", SUMIFS('무신사 메타 광고'!$X:$X, '무신사 메타 광고'!$D:$D, $B277),SUMIFS('무신사 메타 광고'!$X:$X,'무신사 메타 광고'!I:I,$C$4,'무신사 메타 광고'!D:D,$B277))</f>
        <v>0</v>
      </c>
      <c r="O277" s="11">
        <f t="shared" si="14"/>
        <v>0</v>
      </c>
      <c r="R277" s="13"/>
      <c r="S277" s="31">
        <f>IF($S$4="", SUMIFS('무신사 메타 광고'!$L:$L, '무신사 메타 광고'!$C:$C, $R277),SUMIFS('무신사 메타 광고'!$L:$L,'무신사 메타 광고'!$I:$I,$S$4,'무신사 메타 광고'!$C:$C,$R277))</f>
        <v>0</v>
      </c>
      <c r="T277" s="31">
        <f>IF($S$4="", SUMIFS('무신사 메타 광고'!$V:$V, '무신사 메타 광고'!$C:$C, $R277),SUMIFS('무신사 메타 광고'!$V:$V,'무신사 메타 광고'!$I:$I,$S$4,'무신사 메타 광고'!$C:$C,$R277))</f>
        <v>0</v>
      </c>
      <c r="U277" s="11">
        <f t="shared" si="15"/>
        <v>0</v>
      </c>
      <c r="V277" s="12" t="str">
        <f t="shared" si="20"/>
        <v xml:space="preserve"> </v>
      </c>
      <c r="W277" s="32">
        <f>IF($S$4="", SUMIFS('무신사 메타 광고'!$K:$K, '무신사 메타 광고'!$C:$C, $R277),SUMIFS('무신사 메타 광고'!$K:$K,'무신사 메타 광고'!$I:$I,$S$4,'무신사 메타 광고'!$C:$C,$R277))</f>
        <v>0</v>
      </c>
      <c r="X277" s="32">
        <f>IF($S$4="", SUMIFS('무신사 메타 광고'!$N:$N, '무신사 메타 광고'!$C:$C, $R277),SUMIFS('무신사 메타 광고'!$N:$N,'무신사 메타 광고'!$I:$I,$S$4,'무신사 메타 광고'!$C:$C,$R277))</f>
        <v>0</v>
      </c>
      <c r="Y277" s="11">
        <f t="shared" si="16"/>
        <v>0</v>
      </c>
      <c r="Z277" s="12" t="str">
        <f t="shared" si="21"/>
        <v xml:space="preserve"> </v>
      </c>
      <c r="AB277" s="10">
        <f>IF($S$4="", SUMIFS('무신사 메타 광고'!$X:$X, '무신사 메타 광고'!$C:$C, $R277),SUMIFS('무신사 메타 광고'!$X:$X,'무신사 메타 광고'!$I:$I,$S$4,'무신사 메타 광고'!$C:$C,$R277))</f>
        <v>0</v>
      </c>
      <c r="AC277" s="11">
        <f t="shared" si="17"/>
        <v>0</v>
      </c>
    </row>
    <row r="278" spans="2:29">
      <c r="B278" s="9"/>
      <c r="C278" s="29">
        <f>IF($C$4="", SUMIFS('무신사 메타 광고'!$L:$L, '무신사 메타 광고'!$D:$D, $B278), SUMIFS('무신사 메타 광고'!$L:$L, '무신사 메타 광고'!$I:$I, $C$4, '무신사 메타 광고'!$D:$D, $B278))</f>
        <v>0</v>
      </c>
      <c r="D278" s="29">
        <f>IF($C$4="", SUMIFS('무신사 메타 광고'!$V:$V,#REF!, $B278), SUMIFS('무신사 메타 광고'!$V:$V,'무신사 메타 광고'!$I:$I,$C$4,'무신사 메타 광고'!$D:$D,$B278))</f>
        <v>0</v>
      </c>
      <c r="E278" s="11">
        <f t="shared" si="11"/>
        <v>0</v>
      </c>
      <c r="F278" s="12" t="str">
        <f t="shared" si="18"/>
        <v xml:space="preserve"> </v>
      </c>
      <c r="G278" s="30">
        <f>IF($C$4="", SUMIFS('무신사 메타 광고'!$K:$K, '무신사 메타 광고'!$D:$D, $B278), SUMIFS('무신사 메타 광고'!$K:$K,'무신사 메타 광고'!$I:$I,$C$4,'무신사 메타 광고'!D:D,$B278))</f>
        <v>0</v>
      </c>
      <c r="H278" s="30">
        <f>IF($C$4="", SUMIFS('무신사 메타 광고'!$Q:$Q, '무신사 메타 광고'!$D:$D, $B278), SUMIFS('무신사 메타 광고'!$Q:$Q,'무신사 메타 광고'!$I:$I,$C$4,'무신사 메타 광고'!D:D,$B278))</f>
        <v>0</v>
      </c>
      <c r="I278" s="30">
        <f>IF($C$4="", SUMIFS('무신사 메타 광고'!$U:$U, '무신사 메타 광고'!$D:$D, $B278), SUMIFS('무신사 메타 광고'!$U:$U,'무신사 메타 광고'!$I:$I,$C$4,'무신사 메타 광고'!D:D,$B278))</f>
        <v>0</v>
      </c>
      <c r="J278" s="11">
        <f t="shared" si="12"/>
        <v>0</v>
      </c>
      <c r="K278" s="11">
        <f t="shared" si="13"/>
        <v>0</v>
      </c>
      <c r="L278" s="12" t="str">
        <f t="shared" si="19"/>
        <v xml:space="preserve"> </v>
      </c>
      <c r="N278" s="10">
        <f>IF($C$4="", SUMIFS('무신사 메타 광고'!$X:$X, '무신사 메타 광고'!$D:$D, $B278),SUMIFS('무신사 메타 광고'!$X:$X,'무신사 메타 광고'!I:I,$C$4,'무신사 메타 광고'!D:D,$B278))</f>
        <v>0</v>
      </c>
      <c r="O278" s="11">
        <f t="shared" si="14"/>
        <v>0</v>
      </c>
      <c r="R278" s="13"/>
      <c r="S278" s="31">
        <f>IF($S$4="", SUMIFS('무신사 메타 광고'!$L:$L, '무신사 메타 광고'!$C:$C, $R278),SUMIFS('무신사 메타 광고'!$L:$L,'무신사 메타 광고'!$I:$I,$S$4,'무신사 메타 광고'!$C:$C,$R278))</f>
        <v>0</v>
      </c>
      <c r="T278" s="31">
        <f>IF($S$4="", SUMIFS('무신사 메타 광고'!$V:$V, '무신사 메타 광고'!$C:$C, $R278),SUMIFS('무신사 메타 광고'!$V:$V,'무신사 메타 광고'!$I:$I,$S$4,'무신사 메타 광고'!$C:$C,$R278))</f>
        <v>0</v>
      </c>
      <c r="U278" s="11">
        <f t="shared" si="15"/>
        <v>0</v>
      </c>
      <c r="V278" s="12" t="str">
        <f t="shared" si="20"/>
        <v xml:space="preserve"> </v>
      </c>
      <c r="W278" s="32">
        <f>IF($S$4="", SUMIFS('무신사 메타 광고'!$K:$K, '무신사 메타 광고'!$C:$C, $R278),SUMIFS('무신사 메타 광고'!$K:$K,'무신사 메타 광고'!$I:$I,$S$4,'무신사 메타 광고'!$C:$C,$R278))</f>
        <v>0</v>
      </c>
      <c r="X278" s="32">
        <f>IF($S$4="", SUMIFS('무신사 메타 광고'!$N:$N, '무신사 메타 광고'!$C:$C, $R278),SUMIFS('무신사 메타 광고'!$N:$N,'무신사 메타 광고'!$I:$I,$S$4,'무신사 메타 광고'!$C:$C,$R278))</f>
        <v>0</v>
      </c>
      <c r="Y278" s="11">
        <f t="shared" si="16"/>
        <v>0</v>
      </c>
      <c r="Z278" s="12" t="str">
        <f t="shared" si="21"/>
        <v xml:space="preserve"> </v>
      </c>
      <c r="AB278" s="10">
        <f>IF($S$4="", SUMIFS('무신사 메타 광고'!$X:$X, '무신사 메타 광고'!$C:$C, $R278),SUMIFS('무신사 메타 광고'!$X:$X,'무신사 메타 광고'!$I:$I,$S$4,'무신사 메타 광고'!$C:$C,$R278))</f>
        <v>0</v>
      </c>
      <c r="AC278" s="11">
        <f t="shared" si="17"/>
        <v>0</v>
      </c>
    </row>
    <row r="279" spans="2:29">
      <c r="B279" s="9"/>
      <c r="C279" s="29">
        <f>IF($C$4="", SUMIFS('무신사 메타 광고'!$L:$L, '무신사 메타 광고'!$D:$D, $B279), SUMIFS('무신사 메타 광고'!$L:$L, '무신사 메타 광고'!$I:$I, $C$4, '무신사 메타 광고'!$D:$D, $B279))</f>
        <v>0</v>
      </c>
      <c r="D279" s="29">
        <f>IF($C$4="", SUMIFS('무신사 메타 광고'!$V:$V,#REF!, $B279), SUMIFS('무신사 메타 광고'!$V:$V,'무신사 메타 광고'!$I:$I,$C$4,'무신사 메타 광고'!$D:$D,$B279))</f>
        <v>0</v>
      </c>
      <c r="E279" s="11">
        <f t="shared" si="11"/>
        <v>0</v>
      </c>
      <c r="F279" s="12" t="str">
        <f t="shared" si="18"/>
        <v xml:space="preserve"> </v>
      </c>
      <c r="G279" s="30">
        <f>IF($C$4="", SUMIFS('무신사 메타 광고'!$K:$K, '무신사 메타 광고'!$D:$D, $B279), SUMIFS('무신사 메타 광고'!$K:$K,'무신사 메타 광고'!$I:$I,$C$4,'무신사 메타 광고'!D:D,$B279))</f>
        <v>0</v>
      </c>
      <c r="H279" s="30">
        <f>IF($C$4="", SUMIFS('무신사 메타 광고'!$Q:$Q, '무신사 메타 광고'!$D:$D, $B279), SUMIFS('무신사 메타 광고'!$Q:$Q,'무신사 메타 광고'!$I:$I,$C$4,'무신사 메타 광고'!D:D,$B279))</f>
        <v>0</v>
      </c>
      <c r="I279" s="30">
        <f>IF($C$4="", SUMIFS('무신사 메타 광고'!$U:$U, '무신사 메타 광고'!$D:$D, $B279), SUMIFS('무신사 메타 광고'!$U:$U,'무신사 메타 광고'!$I:$I,$C$4,'무신사 메타 광고'!D:D,$B279))</f>
        <v>0</v>
      </c>
      <c r="J279" s="11">
        <f t="shared" si="12"/>
        <v>0</v>
      </c>
      <c r="K279" s="11">
        <f t="shared" si="13"/>
        <v>0</v>
      </c>
      <c r="L279" s="12" t="str">
        <f t="shared" si="19"/>
        <v xml:space="preserve"> </v>
      </c>
      <c r="N279" s="10">
        <f>IF($C$4="", SUMIFS('무신사 메타 광고'!$X:$X, '무신사 메타 광고'!$D:$D, $B279),SUMIFS('무신사 메타 광고'!$X:$X,'무신사 메타 광고'!I:I,$C$4,'무신사 메타 광고'!D:D,$B279))</f>
        <v>0</v>
      </c>
      <c r="O279" s="11">
        <f t="shared" si="14"/>
        <v>0</v>
      </c>
      <c r="R279" s="13"/>
      <c r="S279" s="31">
        <f>IF($S$4="", SUMIFS('무신사 메타 광고'!$L:$L, '무신사 메타 광고'!$C:$C, $R279),SUMIFS('무신사 메타 광고'!$L:$L,'무신사 메타 광고'!$I:$I,$S$4,'무신사 메타 광고'!$C:$C,$R279))</f>
        <v>0</v>
      </c>
      <c r="T279" s="31">
        <f>IF($S$4="", SUMIFS('무신사 메타 광고'!$V:$V, '무신사 메타 광고'!$C:$C, $R279),SUMIFS('무신사 메타 광고'!$V:$V,'무신사 메타 광고'!$I:$I,$S$4,'무신사 메타 광고'!$C:$C,$R279))</f>
        <v>0</v>
      </c>
      <c r="U279" s="11">
        <f t="shared" si="15"/>
        <v>0</v>
      </c>
      <c r="V279" s="12" t="str">
        <f t="shared" si="20"/>
        <v xml:space="preserve"> </v>
      </c>
      <c r="W279" s="32">
        <f>IF($S$4="", SUMIFS('무신사 메타 광고'!$K:$K, '무신사 메타 광고'!$C:$C, $R279),SUMIFS('무신사 메타 광고'!$K:$K,'무신사 메타 광고'!$I:$I,$S$4,'무신사 메타 광고'!$C:$C,$R279))</f>
        <v>0</v>
      </c>
      <c r="X279" s="32">
        <f>IF($S$4="", SUMIFS('무신사 메타 광고'!$N:$N, '무신사 메타 광고'!$C:$C, $R279),SUMIFS('무신사 메타 광고'!$N:$N,'무신사 메타 광고'!$I:$I,$S$4,'무신사 메타 광고'!$C:$C,$R279))</f>
        <v>0</v>
      </c>
      <c r="Y279" s="11">
        <f t="shared" si="16"/>
        <v>0</v>
      </c>
      <c r="Z279" s="12" t="str">
        <f t="shared" si="21"/>
        <v xml:space="preserve"> </v>
      </c>
      <c r="AB279" s="10">
        <f>IF($S$4="", SUMIFS('무신사 메타 광고'!$X:$X, '무신사 메타 광고'!$C:$C, $R279),SUMIFS('무신사 메타 광고'!$X:$X,'무신사 메타 광고'!$I:$I,$S$4,'무신사 메타 광고'!$C:$C,$R279))</f>
        <v>0</v>
      </c>
      <c r="AC279" s="11">
        <f t="shared" si="17"/>
        <v>0</v>
      </c>
    </row>
    <row r="280" spans="2:29">
      <c r="B280" s="9"/>
      <c r="C280" s="29">
        <f>IF($C$4="", SUMIFS('무신사 메타 광고'!$L:$L, '무신사 메타 광고'!$D:$D, $B280), SUMIFS('무신사 메타 광고'!$L:$L, '무신사 메타 광고'!$I:$I, $C$4, '무신사 메타 광고'!$D:$D, $B280))</f>
        <v>0</v>
      </c>
      <c r="D280" s="29">
        <f>IF($C$4="", SUMIFS('무신사 메타 광고'!$V:$V,#REF!, $B280), SUMIFS('무신사 메타 광고'!$V:$V,'무신사 메타 광고'!$I:$I,$C$4,'무신사 메타 광고'!$D:$D,$B280))</f>
        <v>0</v>
      </c>
      <c r="E280" s="11">
        <f t="shared" si="11"/>
        <v>0</v>
      </c>
      <c r="F280" s="12" t="str">
        <f t="shared" si="18"/>
        <v xml:space="preserve"> </v>
      </c>
      <c r="G280" s="30">
        <f>IF($C$4="", SUMIFS('무신사 메타 광고'!$K:$K, '무신사 메타 광고'!$D:$D, $B280), SUMIFS('무신사 메타 광고'!$K:$K,'무신사 메타 광고'!$I:$I,$C$4,'무신사 메타 광고'!D:D,$B280))</f>
        <v>0</v>
      </c>
      <c r="H280" s="30">
        <f>IF($C$4="", SUMIFS('무신사 메타 광고'!$Q:$Q, '무신사 메타 광고'!$D:$D, $B280), SUMIFS('무신사 메타 광고'!$Q:$Q,'무신사 메타 광고'!$I:$I,$C$4,'무신사 메타 광고'!D:D,$B280))</f>
        <v>0</v>
      </c>
      <c r="I280" s="30">
        <f>IF($C$4="", SUMIFS('무신사 메타 광고'!$U:$U, '무신사 메타 광고'!$D:$D, $B280), SUMIFS('무신사 메타 광고'!$U:$U,'무신사 메타 광고'!$I:$I,$C$4,'무신사 메타 광고'!D:D,$B280))</f>
        <v>0</v>
      </c>
      <c r="J280" s="11">
        <f t="shared" si="12"/>
        <v>0</v>
      </c>
      <c r="K280" s="11">
        <f t="shared" si="13"/>
        <v>0</v>
      </c>
      <c r="L280" s="12" t="str">
        <f t="shared" si="19"/>
        <v xml:space="preserve"> </v>
      </c>
      <c r="N280" s="10">
        <f>IF($C$4="", SUMIFS('무신사 메타 광고'!$X:$X, '무신사 메타 광고'!$D:$D, $B280),SUMIFS('무신사 메타 광고'!$X:$X,'무신사 메타 광고'!I:I,$C$4,'무신사 메타 광고'!D:D,$B280))</f>
        <v>0</v>
      </c>
      <c r="O280" s="11">
        <f t="shared" si="14"/>
        <v>0</v>
      </c>
      <c r="R280" s="13"/>
      <c r="S280" s="31">
        <f>IF($S$4="", SUMIFS('무신사 메타 광고'!$L:$L, '무신사 메타 광고'!$C:$C, $R280),SUMIFS('무신사 메타 광고'!$L:$L,'무신사 메타 광고'!$I:$I,$S$4,'무신사 메타 광고'!$C:$C,$R280))</f>
        <v>0</v>
      </c>
      <c r="T280" s="31">
        <f>IF($S$4="", SUMIFS('무신사 메타 광고'!$V:$V, '무신사 메타 광고'!$C:$C, $R280),SUMIFS('무신사 메타 광고'!$V:$V,'무신사 메타 광고'!$I:$I,$S$4,'무신사 메타 광고'!$C:$C,$R280))</f>
        <v>0</v>
      </c>
      <c r="U280" s="11">
        <f t="shared" si="15"/>
        <v>0</v>
      </c>
      <c r="V280" s="12" t="str">
        <f t="shared" si="20"/>
        <v xml:space="preserve"> </v>
      </c>
      <c r="W280" s="32">
        <f>IF($S$4="", SUMIFS('무신사 메타 광고'!$K:$K, '무신사 메타 광고'!$C:$C, $R280),SUMIFS('무신사 메타 광고'!$K:$K,'무신사 메타 광고'!$I:$I,$S$4,'무신사 메타 광고'!$C:$C,$R280))</f>
        <v>0</v>
      </c>
      <c r="X280" s="32">
        <f>IF($S$4="", SUMIFS('무신사 메타 광고'!$N:$N, '무신사 메타 광고'!$C:$C, $R280),SUMIFS('무신사 메타 광고'!$N:$N,'무신사 메타 광고'!$I:$I,$S$4,'무신사 메타 광고'!$C:$C,$R280))</f>
        <v>0</v>
      </c>
      <c r="Y280" s="11">
        <f t="shared" si="16"/>
        <v>0</v>
      </c>
      <c r="Z280" s="12" t="str">
        <f t="shared" si="21"/>
        <v xml:space="preserve"> </v>
      </c>
      <c r="AB280" s="10">
        <f>IF($S$4="", SUMIFS('무신사 메타 광고'!$X:$X, '무신사 메타 광고'!$C:$C, $R280),SUMIFS('무신사 메타 광고'!$X:$X,'무신사 메타 광고'!$I:$I,$S$4,'무신사 메타 광고'!$C:$C,$R280))</f>
        <v>0</v>
      </c>
      <c r="AC280" s="11">
        <f t="shared" si="17"/>
        <v>0</v>
      </c>
    </row>
    <row r="281" spans="2:29">
      <c r="B281" s="9"/>
      <c r="C281" s="29">
        <f>IF($C$4="", SUMIFS('무신사 메타 광고'!$L:$L, '무신사 메타 광고'!$D:$D, $B281), SUMIFS('무신사 메타 광고'!$L:$L, '무신사 메타 광고'!$I:$I, $C$4, '무신사 메타 광고'!$D:$D, $B281))</f>
        <v>0</v>
      </c>
      <c r="D281" s="29">
        <f>IF($C$4="", SUMIFS('무신사 메타 광고'!$V:$V,#REF!, $B281), SUMIFS('무신사 메타 광고'!$V:$V,'무신사 메타 광고'!$I:$I,$C$4,'무신사 메타 광고'!$D:$D,$B281))</f>
        <v>0</v>
      </c>
      <c r="E281" s="11">
        <f t="shared" si="11"/>
        <v>0</v>
      </c>
      <c r="F281" s="12" t="str">
        <f t="shared" si="18"/>
        <v xml:space="preserve"> </v>
      </c>
      <c r="G281" s="30">
        <f>IF($C$4="", SUMIFS('무신사 메타 광고'!$K:$K, '무신사 메타 광고'!$D:$D, $B281), SUMIFS('무신사 메타 광고'!$K:$K,'무신사 메타 광고'!$I:$I,$C$4,'무신사 메타 광고'!D:D,$B281))</f>
        <v>0</v>
      </c>
      <c r="H281" s="30">
        <f>IF($C$4="", SUMIFS('무신사 메타 광고'!$Q:$Q, '무신사 메타 광고'!$D:$D, $B281), SUMIFS('무신사 메타 광고'!$Q:$Q,'무신사 메타 광고'!$I:$I,$C$4,'무신사 메타 광고'!D:D,$B281))</f>
        <v>0</v>
      </c>
      <c r="I281" s="30">
        <f>IF($C$4="", SUMIFS('무신사 메타 광고'!$U:$U, '무신사 메타 광고'!$D:$D, $B281), SUMIFS('무신사 메타 광고'!$U:$U,'무신사 메타 광고'!$I:$I,$C$4,'무신사 메타 광고'!D:D,$B281))</f>
        <v>0</v>
      </c>
      <c r="J281" s="11">
        <f t="shared" si="12"/>
        <v>0</v>
      </c>
      <c r="K281" s="11">
        <f t="shared" si="13"/>
        <v>0</v>
      </c>
      <c r="L281" s="12" t="str">
        <f t="shared" si="19"/>
        <v xml:space="preserve"> </v>
      </c>
      <c r="N281" s="10">
        <f>IF($C$4="", SUMIFS('무신사 메타 광고'!$X:$X, '무신사 메타 광고'!$D:$D, $B281),SUMIFS('무신사 메타 광고'!$X:$X,'무신사 메타 광고'!I:I,$C$4,'무신사 메타 광고'!D:D,$B281))</f>
        <v>0</v>
      </c>
      <c r="O281" s="11">
        <f t="shared" si="14"/>
        <v>0</v>
      </c>
      <c r="R281" s="13"/>
      <c r="S281" s="31">
        <f>IF($S$4="", SUMIFS('무신사 메타 광고'!$L:$L, '무신사 메타 광고'!$C:$C, $R281),SUMIFS('무신사 메타 광고'!$L:$L,'무신사 메타 광고'!$I:$I,$S$4,'무신사 메타 광고'!$C:$C,$R281))</f>
        <v>0</v>
      </c>
      <c r="T281" s="31">
        <f>IF($S$4="", SUMIFS('무신사 메타 광고'!$V:$V, '무신사 메타 광고'!$C:$C, $R281),SUMIFS('무신사 메타 광고'!$V:$V,'무신사 메타 광고'!$I:$I,$S$4,'무신사 메타 광고'!$C:$C,$R281))</f>
        <v>0</v>
      </c>
      <c r="U281" s="11">
        <f t="shared" si="15"/>
        <v>0</v>
      </c>
      <c r="V281" s="12" t="str">
        <f t="shared" si="20"/>
        <v xml:space="preserve"> </v>
      </c>
      <c r="W281" s="32">
        <f>IF($S$4="", SUMIFS('무신사 메타 광고'!$K:$K, '무신사 메타 광고'!$C:$C, $R281),SUMIFS('무신사 메타 광고'!$K:$K,'무신사 메타 광고'!$I:$I,$S$4,'무신사 메타 광고'!$C:$C,$R281))</f>
        <v>0</v>
      </c>
      <c r="X281" s="32">
        <f>IF($S$4="", SUMIFS('무신사 메타 광고'!$N:$N, '무신사 메타 광고'!$C:$C, $R281),SUMIFS('무신사 메타 광고'!$N:$N,'무신사 메타 광고'!$I:$I,$S$4,'무신사 메타 광고'!$C:$C,$R281))</f>
        <v>0</v>
      </c>
      <c r="Y281" s="11">
        <f t="shared" si="16"/>
        <v>0</v>
      </c>
      <c r="Z281" s="12" t="str">
        <f t="shared" si="21"/>
        <v xml:space="preserve"> </v>
      </c>
      <c r="AB281" s="10">
        <f>IF($S$4="", SUMIFS('무신사 메타 광고'!$X:$X, '무신사 메타 광고'!$C:$C, $R281),SUMIFS('무신사 메타 광고'!$X:$X,'무신사 메타 광고'!$I:$I,$S$4,'무신사 메타 광고'!$C:$C,$R281))</f>
        <v>0</v>
      </c>
      <c r="AC281" s="11">
        <f t="shared" si="17"/>
        <v>0</v>
      </c>
    </row>
    <row r="282" spans="2:29">
      <c r="B282" s="9"/>
      <c r="C282" s="29">
        <f>IF($C$4="", SUMIFS('무신사 메타 광고'!$L:$L, '무신사 메타 광고'!$D:$D, $B282), SUMIFS('무신사 메타 광고'!$L:$L, '무신사 메타 광고'!$I:$I, $C$4, '무신사 메타 광고'!$D:$D, $B282))</f>
        <v>0</v>
      </c>
      <c r="D282" s="29">
        <f>IF($C$4="", SUMIFS('무신사 메타 광고'!$V:$V,#REF!, $B282), SUMIFS('무신사 메타 광고'!$V:$V,'무신사 메타 광고'!$I:$I,$C$4,'무신사 메타 광고'!$D:$D,$B282))</f>
        <v>0</v>
      </c>
      <c r="E282" s="11">
        <f t="shared" si="11"/>
        <v>0</v>
      </c>
      <c r="F282" s="12" t="str">
        <f t="shared" si="18"/>
        <v xml:space="preserve"> </v>
      </c>
      <c r="G282" s="30">
        <f>IF($C$4="", SUMIFS('무신사 메타 광고'!$K:$K, '무신사 메타 광고'!$D:$D, $B282), SUMIFS('무신사 메타 광고'!$K:$K,'무신사 메타 광고'!$I:$I,$C$4,'무신사 메타 광고'!D:D,$B282))</f>
        <v>0</v>
      </c>
      <c r="H282" s="30">
        <f>IF($C$4="", SUMIFS('무신사 메타 광고'!$Q:$Q, '무신사 메타 광고'!$D:$D, $B282), SUMIFS('무신사 메타 광고'!$Q:$Q,'무신사 메타 광고'!$I:$I,$C$4,'무신사 메타 광고'!D:D,$B282))</f>
        <v>0</v>
      </c>
      <c r="I282" s="30">
        <f>IF($C$4="", SUMIFS('무신사 메타 광고'!$U:$U, '무신사 메타 광고'!$D:$D, $B282), SUMIFS('무신사 메타 광고'!$U:$U,'무신사 메타 광고'!$I:$I,$C$4,'무신사 메타 광고'!D:D,$B282))</f>
        <v>0</v>
      </c>
      <c r="J282" s="11">
        <f t="shared" si="12"/>
        <v>0</v>
      </c>
      <c r="K282" s="11">
        <f t="shared" si="13"/>
        <v>0</v>
      </c>
      <c r="L282" s="12" t="str">
        <f t="shared" si="19"/>
        <v xml:space="preserve"> </v>
      </c>
      <c r="N282" s="10">
        <f>IF($C$4="", SUMIFS('무신사 메타 광고'!$X:$X, '무신사 메타 광고'!$D:$D, $B282),SUMIFS('무신사 메타 광고'!$X:$X,'무신사 메타 광고'!I:I,$C$4,'무신사 메타 광고'!D:D,$B282))</f>
        <v>0</v>
      </c>
      <c r="O282" s="11">
        <f t="shared" si="14"/>
        <v>0</v>
      </c>
      <c r="R282" s="13"/>
      <c r="S282" s="31">
        <f>IF($S$4="", SUMIFS('무신사 메타 광고'!$L:$L, '무신사 메타 광고'!$C:$C, $R282),SUMIFS('무신사 메타 광고'!$L:$L,'무신사 메타 광고'!$I:$I,$S$4,'무신사 메타 광고'!$C:$C,$R282))</f>
        <v>0</v>
      </c>
      <c r="T282" s="31">
        <f>IF($S$4="", SUMIFS('무신사 메타 광고'!$V:$V, '무신사 메타 광고'!$C:$C, $R282),SUMIFS('무신사 메타 광고'!$V:$V,'무신사 메타 광고'!$I:$I,$S$4,'무신사 메타 광고'!$C:$C,$R282))</f>
        <v>0</v>
      </c>
      <c r="U282" s="11">
        <f t="shared" si="15"/>
        <v>0</v>
      </c>
      <c r="V282" s="12" t="str">
        <f t="shared" si="20"/>
        <v xml:space="preserve"> </v>
      </c>
      <c r="W282" s="32">
        <f>IF($S$4="", SUMIFS('무신사 메타 광고'!$K:$K, '무신사 메타 광고'!$C:$C, $R282),SUMIFS('무신사 메타 광고'!$K:$K,'무신사 메타 광고'!$I:$I,$S$4,'무신사 메타 광고'!$C:$C,$R282))</f>
        <v>0</v>
      </c>
      <c r="X282" s="32">
        <f>IF($S$4="", SUMIFS('무신사 메타 광고'!$N:$N, '무신사 메타 광고'!$C:$C, $R282),SUMIFS('무신사 메타 광고'!$N:$N,'무신사 메타 광고'!$I:$I,$S$4,'무신사 메타 광고'!$C:$C,$R282))</f>
        <v>0</v>
      </c>
      <c r="Y282" s="11">
        <f t="shared" si="16"/>
        <v>0</v>
      </c>
      <c r="Z282" s="12" t="str">
        <f t="shared" si="21"/>
        <v xml:space="preserve"> </v>
      </c>
      <c r="AB282" s="10">
        <f>IF($S$4="", SUMIFS('무신사 메타 광고'!$X:$X, '무신사 메타 광고'!$C:$C, $R282),SUMIFS('무신사 메타 광고'!$X:$X,'무신사 메타 광고'!$I:$I,$S$4,'무신사 메타 광고'!$C:$C,$R282))</f>
        <v>0</v>
      </c>
      <c r="AC282" s="11">
        <f t="shared" si="17"/>
        <v>0</v>
      </c>
    </row>
    <row r="283" spans="2:29">
      <c r="B283" s="9"/>
      <c r="C283" s="29">
        <f>IF($C$4="", SUMIFS('무신사 메타 광고'!$L:$L, '무신사 메타 광고'!$D:$D, $B283), SUMIFS('무신사 메타 광고'!$L:$L, '무신사 메타 광고'!$I:$I, $C$4, '무신사 메타 광고'!$D:$D, $B283))</f>
        <v>0</v>
      </c>
      <c r="D283" s="29">
        <f>IF($C$4="", SUMIFS('무신사 메타 광고'!$V:$V,#REF!, $B283), SUMIFS('무신사 메타 광고'!$V:$V,'무신사 메타 광고'!$I:$I,$C$4,'무신사 메타 광고'!$D:$D,$B283))</f>
        <v>0</v>
      </c>
      <c r="E283" s="11">
        <f t="shared" si="11"/>
        <v>0</v>
      </c>
      <c r="F283" s="12" t="str">
        <f t="shared" si="18"/>
        <v xml:space="preserve"> </v>
      </c>
      <c r="G283" s="30">
        <f>IF($C$4="", SUMIFS('무신사 메타 광고'!$K:$K, '무신사 메타 광고'!$D:$D, $B283), SUMIFS('무신사 메타 광고'!$K:$K,'무신사 메타 광고'!$I:$I,$C$4,'무신사 메타 광고'!D:D,$B283))</f>
        <v>0</v>
      </c>
      <c r="H283" s="30">
        <f>IF($C$4="", SUMIFS('무신사 메타 광고'!$Q:$Q, '무신사 메타 광고'!$D:$D, $B283), SUMIFS('무신사 메타 광고'!$Q:$Q,'무신사 메타 광고'!$I:$I,$C$4,'무신사 메타 광고'!D:D,$B283))</f>
        <v>0</v>
      </c>
      <c r="I283" s="30">
        <f>IF($C$4="", SUMIFS('무신사 메타 광고'!$U:$U, '무신사 메타 광고'!$D:$D, $B283), SUMIFS('무신사 메타 광고'!$U:$U,'무신사 메타 광고'!$I:$I,$C$4,'무신사 메타 광고'!D:D,$B283))</f>
        <v>0</v>
      </c>
      <c r="J283" s="11">
        <f t="shared" si="12"/>
        <v>0</v>
      </c>
      <c r="K283" s="11">
        <f t="shared" si="13"/>
        <v>0</v>
      </c>
      <c r="L283" s="12" t="str">
        <f t="shared" si="19"/>
        <v xml:space="preserve"> </v>
      </c>
      <c r="N283" s="10">
        <f>IF($C$4="", SUMIFS('무신사 메타 광고'!$X:$X, '무신사 메타 광고'!$D:$D, $B283),SUMIFS('무신사 메타 광고'!$X:$X,'무신사 메타 광고'!I:I,$C$4,'무신사 메타 광고'!D:D,$B283))</f>
        <v>0</v>
      </c>
      <c r="O283" s="11">
        <f t="shared" si="14"/>
        <v>0</v>
      </c>
      <c r="R283" s="13"/>
      <c r="S283" s="31">
        <f>IF($S$4="", SUMIFS('무신사 메타 광고'!$L:$L, '무신사 메타 광고'!$C:$C, $R283),SUMIFS('무신사 메타 광고'!$L:$L,'무신사 메타 광고'!$I:$I,$S$4,'무신사 메타 광고'!$C:$C,$R283))</f>
        <v>0</v>
      </c>
      <c r="T283" s="31">
        <f>IF($S$4="", SUMIFS('무신사 메타 광고'!$V:$V, '무신사 메타 광고'!$C:$C, $R283),SUMIFS('무신사 메타 광고'!$V:$V,'무신사 메타 광고'!$I:$I,$S$4,'무신사 메타 광고'!$C:$C,$R283))</f>
        <v>0</v>
      </c>
      <c r="U283" s="11">
        <f t="shared" si="15"/>
        <v>0</v>
      </c>
      <c r="V283" s="12" t="str">
        <f t="shared" si="20"/>
        <v xml:space="preserve"> </v>
      </c>
      <c r="W283" s="32">
        <f>IF($S$4="", SUMIFS('무신사 메타 광고'!$K:$K, '무신사 메타 광고'!$C:$C, $R283),SUMIFS('무신사 메타 광고'!$K:$K,'무신사 메타 광고'!$I:$I,$S$4,'무신사 메타 광고'!$C:$C,$R283))</f>
        <v>0</v>
      </c>
      <c r="X283" s="32">
        <f>IF($S$4="", SUMIFS('무신사 메타 광고'!$N:$N, '무신사 메타 광고'!$C:$C, $R283),SUMIFS('무신사 메타 광고'!$N:$N,'무신사 메타 광고'!$I:$I,$S$4,'무신사 메타 광고'!$C:$C,$R283))</f>
        <v>0</v>
      </c>
      <c r="Y283" s="11">
        <f t="shared" si="16"/>
        <v>0</v>
      </c>
      <c r="Z283" s="12" t="str">
        <f t="shared" si="21"/>
        <v xml:space="preserve"> </v>
      </c>
      <c r="AB283" s="10">
        <f>IF($S$4="", SUMIFS('무신사 메타 광고'!$X:$X, '무신사 메타 광고'!$C:$C, $R283),SUMIFS('무신사 메타 광고'!$X:$X,'무신사 메타 광고'!$I:$I,$S$4,'무신사 메타 광고'!$C:$C,$R283))</f>
        <v>0</v>
      </c>
      <c r="AC283" s="11">
        <f t="shared" si="17"/>
        <v>0</v>
      </c>
    </row>
    <row r="284" spans="2:29">
      <c r="B284" s="9"/>
      <c r="C284" s="29">
        <f>IF($C$4="", SUMIFS('무신사 메타 광고'!$L:$L, '무신사 메타 광고'!$D:$D, $B284), SUMIFS('무신사 메타 광고'!$L:$L, '무신사 메타 광고'!$I:$I, $C$4, '무신사 메타 광고'!$D:$D, $B284))</f>
        <v>0</v>
      </c>
      <c r="D284" s="29">
        <f>IF($C$4="", SUMIFS('무신사 메타 광고'!$V:$V,#REF!, $B284), SUMIFS('무신사 메타 광고'!$V:$V,'무신사 메타 광고'!$I:$I,$C$4,'무신사 메타 광고'!$D:$D,$B284))</f>
        <v>0</v>
      </c>
      <c r="E284" s="11">
        <f t="shared" si="11"/>
        <v>0</v>
      </c>
      <c r="F284" s="12" t="str">
        <f t="shared" si="18"/>
        <v xml:space="preserve"> </v>
      </c>
      <c r="G284" s="30">
        <f>IF($C$4="", SUMIFS('무신사 메타 광고'!$K:$K, '무신사 메타 광고'!$D:$D, $B284), SUMIFS('무신사 메타 광고'!$K:$K,'무신사 메타 광고'!$I:$I,$C$4,'무신사 메타 광고'!D:D,$B284))</f>
        <v>0</v>
      </c>
      <c r="H284" s="30">
        <f>IF($C$4="", SUMIFS('무신사 메타 광고'!$Q:$Q, '무신사 메타 광고'!$D:$D, $B284), SUMIFS('무신사 메타 광고'!$Q:$Q,'무신사 메타 광고'!$I:$I,$C$4,'무신사 메타 광고'!D:D,$B284))</f>
        <v>0</v>
      </c>
      <c r="I284" s="30">
        <f>IF($C$4="", SUMIFS('무신사 메타 광고'!$U:$U, '무신사 메타 광고'!$D:$D, $B284), SUMIFS('무신사 메타 광고'!$U:$U,'무신사 메타 광고'!$I:$I,$C$4,'무신사 메타 광고'!D:D,$B284))</f>
        <v>0</v>
      </c>
      <c r="J284" s="11">
        <f t="shared" si="12"/>
        <v>0</v>
      </c>
      <c r="K284" s="11">
        <f t="shared" si="13"/>
        <v>0</v>
      </c>
      <c r="L284" s="12" t="str">
        <f t="shared" si="19"/>
        <v xml:space="preserve"> </v>
      </c>
      <c r="N284" s="10">
        <f>IF($C$4="", SUMIFS('무신사 메타 광고'!$X:$X, '무신사 메타 광고'!$D:$D, $B284),SUMIFS('무신사 메타 광고'!$X:$X,'무신사 메타 광고'!I:I,$C$4,'무신사 메타 광고'!D:D,$B284))</f>
        <v>0</v>
      </c>
      <c r="O284" s="11">
        <f t="shared" si="14"/>
        <v>0</v>
      </c>
      <c r="R284" s="13"/>
      <c r="S284" s="31">
        <f>IF($S$4="", SUMIFS('무신사 메타 광고'!$L:$L, '무신사 메타 광고'!$C:$C, $R284),SUMIFS('무신사 메타 광고'!$L:$L,'무신사 메타 광고'!$I:$I,$S$4,'무신사 메타 광고'!$C:$C,$R284))</f>
        <v>0</v>
      </c>
      <c r="T284" s="31">
        <f>IF($S$4="", SUMIFS('무신사 메타 광고'!$V:$V, '무신사 메타 광고'!$C:$C, $R284),SUMIFS('무신사 메타 광고'!$V:$V,'무신사 메타 광고'!$I:$I,$S$4,'무신사 메타 광고'!$C:$C,$R284))</f>
        <v>0</v>
      </c>
      <c r="U284" s="11">
        <f t="shared" si="15"/>
        <v>0</v>
      </c>
      <c r="V284" s="12" t="str">
        <f t="shared" si="20"/>
        <v xml:space="preserve"> </v>
      </c>
      <c r="W284" s="32">
        <f>IF($S$4="", SUMIFS('무신사 메타 광고'!$K:$K, '무신사 메타 광고'!$C:$C, $R284),SUMIFS('무신사 메타 광고'!$K:$K,'무신사 메타 광고'!$I:$I,$S$4,'무신사 메타 광고'!$C:$C,$R284))</f>
        <v>0</v>
      </c>
      <c r="X284" s="32">
        <f>IF($S$4="", SUMIFS('무신사 메타 광고'!$N:$N, '무신사 메타 광고'!$C:$C, $R284),SUMIFS('무신사 메타 광고'!$N:$N,'무신사 메타 광고'!$I:$I,$S$4,'무신사 메타 광고'!$C:$C,$R284))</f>
        <v>0</v>
      </c>
      <c r="Y284" s="11">
        <f t="shared" si="16"/>
        <v>0</v>
      </c>
      <c r="Z284" s="12" t="str">
        <f t="shared" si="21"/>
        <v xml:space="preserve"> </v>
      </c>
      <c r="AB284" s="10">
        <f>IF($S$4="", SUMIFS('무신사 메타 광고'!$X:$X, '무신사 메타 광고'!$C:$C, $R284),SUMIFS('무신사 메타 광고'!$X:$X,'무신사 메타 광고'!$I:$I,$S$4,'무신사 메타 광고'!$C:$C,$R284))</f>
        <v>0</v>
      </c>
      <c r="AC284" s="11">
        <f t="shared" si="17"/>
        <v>0</v>
      </c>
    </row>
    <row r="285" spans="2:29">
      <c r="B285" s="9"/>
      <c r="C285" s="29">
        <f>IF($C$4="", SUMIFS('무신사 메타 광고'!$L:$L, '무신사 메타 광고'!$D:$D, $B285), SUMIFS('무신사 메타 광고'!$L:$L, '무신사 메타 광고'!$I:$I, $C$4, '무신사 메타 광고'!$D:$D, $B285))</f>
        <v>0</v>
      </c>
      <c r="D285" s="29">
        <f>IF($C$4="", SUMIFS('무신사 메타 광고'!$V:$V,#REF!, $B285), SUMIFS('무신사 메타 광고'!$V:$V,'무신사 메타 광고'!$I:$I,$C$4,'무신사 메타 광고'!$D:$D,$B285))</f>
        <v>0</v>
      </c>
      <c r="E285" s="11">
        <f t="shared" si="11"/>
        <v>0</v>
      </c>
      <c r="F285" s="12" t="str">
        <f t="shared" si="18"/>
        <v xml:space="preserve"> </v>
      </c>
      <c r="G285" s="30">
        <f>IF($C$4="", SUMIFS('무신사 메타 광고'!$K:$K, '무신사 메타 광고'!$D:$D, $B285), SUMIFS('무신사 메타 광고'!$K:$K,'무신사 메타 광고'!$I:$I,$C$4,'무신사 메타 광고'!D:D,$B285))</f>
        <v>0</v>
      </c>
      <c r="H285" s="30">
        <f>IF($C$4="", SUMIFS('무신사 메타 광고'!$Q:$Q, '무신사 메타 광고'!$D:$D, $B285), SUMIFS('무신사 메타 광고'!$Q:$Q,'무신사 메타 광고'!$I:$I,$C$4,'무신사 메타 광고'!D:D,$B285))</f>
        <v>0</v>
      </c>
      <c r="I285" s="30">
        <f>IF($C$4="", SUMIFS('무신사 메타 광고'!$U:$U, '무신사 메타 광고'!$D:$D, $B285), SUMIFS('무신사 메타 광고'!$U:$U,'무신사 메타 광고'!$I:$I,$C$4,'무신사 메타 광고'!D:D,$B285))</f>
        <v>0</v>
      </c>
      <c r="J285" s="11">
        <f t="shared" si="12"/>
        <v>0</v>
      </c>
      <c r="K285" s="11">
        <f t="shared" si="13"/>
        <v>0</v>
      </c>
      <c r="L285" s="12" t="str">
        <f t="shared" si="19"/>
        <v xml:space="preserve"> </v>
      </c>
      <c r="N285" s="10">
        <f>IF($C$4="", SUMIFS('무신사 메타 광고'!$X:$X, '무신사 메타 광고'!$D:$D, $B285),SUMIFS('무신사 메타 광고'!$X:$X,'무신사 메타 광고'!I:I,$C$4,'무신사 메타 광고'!D:D,$B285))</f>
        <v>0</v>
      </c>
      <c r="O285" s="11">
        <f t="shared" si="14"/>
        <v>0</v>
      </c>
      <c r="R285" s="13"/>
      <c r="S285" s="31">
        <f>IF($S$4="", SUMIFS('무신사 메타 광고'!$L:$L, '무신사 메타 광고'!$C:$C, $R285),SUMIFS('무신사 메타 광고'!$L:$L,'무신사 메타 광고'!$I:$I,$S$4,'무신사 메타 광고'!$C:$C,$R285))</f>
        <v>0</v>
      </c>
      <c r="T285" s="31">
        <f>IF($S$4="", SUMIFS('무신사 메타 광고'!$V:$V, '무신사 메타 광고'!$C:$C, $R285),SUMIFS('무신사 메타 광고'!$V:$V,'무신사 메타 광고'!$I:$I,$S$4,'무신사 메타 광고'!$C:$C,$R285))</f>
        <v>0</v>
      </c>
      <c r="U285" s="11">
        <f t="shared" si="15"/>
        <v>0</v>
      </c>
      <c r="V285" s="12" t="str">
        <f t="shared" si="20"/>
        <v xml:space="preserve"> </v>
      </c>
      <c r="W285" s="32">
        <f>IF($S$4="", SUMIFS('무신사 메타 광고'!$K:$K, '무신사 메타 광고'!$C:$C, $R285),SUMIFS('무신사 메타 광고'!$K:$K,'무신사 메타 광고'!$I:$I,$S$4,'무신사 메타 광고'!$C:$C,$R285))</f>
        <v>0</v>
      </c>
      <c r="X285" s="32">
        <f>IF($S$4="", SUMIFS('무신사 메타 광고'!$N:$N, '무신사 메타 광고'!$C:$C, $R285),SUMIFS('무신사 메타 광고'!$N:$N,'무신사 메타 광고'!$I:$I,$S$4,'무신사 메타 광고'!$C:$C,$R285))</f>
        <v>0</v>
      </c>
      <c r="Y285" s="11">
        <f t="shared" si="16"/>
        <v>0</v>
      </c>
      <c r="Z285" s="12" t="str">
        <f t="shared" si="21"/>
        <v xml:space="preserve"> </v>
      </c>
      <c r="AB285" s="10">
        <f>IF($S$4="", SUMIFS('무신사 메타 광고'!$X:$X, '무신사 메타 광고'!$C:$C, $R285),SUMIFS('무신사 메타 광고'!$X:$X,'무신사 메타 광고'!$I:$I,$S$4,'무신사 메타 광고'!$C:$C,$R285))</f>
        <v>0</v>
      </c>
      <c r="AC285" s="11">
        <f t="shared" si="17"/>
        <v>0</v>
      </c>
    </row>
    <row r="286" spans="2:29">
      <c r="B286" s="9"/>
      <c r="C286" s="29">
        <f>IF($C$4="", SUMIFS('무신사 메타 광고'!$L:$L, '무신사 메타 광고'!$D:$D, $B286), SUMIFS('무신사 메타 광고'!$L:$L, '무신사 메타 광고'!$I:$I, $C$4, '무신사 메타 광고'!$D:$D, $B286))</f>
        <v>0</v>
      </c>
      <c r="D286" s="29">
        <f>IF($C$4="", SUMIFS('무신사 메타 광고'!$V:$V,#REF!, $B286), SUMIFS('무신사 메타 광고'!$V:$V,'무신사 메타 광고'!$I:$I,$C$4,'무신사 메타 광고'!$D:$D,$B286))</f>
        <v>0</v>
      </c>
      <c r="E286" s="11">
        <f t="shared" si="11"/>
        <v>0</v>
      </c>
      <c r="F286" s="12" t="str">
        <f t="shared" si="18"/>
        <v xml:space="preserve"> </v>
      </c>
      <c r="G286" s="30">
        <f>IF($C$4="", SUMIFS('무신사 메타 광고'!$K:$K, '무신사 메타 광고'!$D:$D, $B286), SUMIFS('무신사 메타 광고'!$K:$K,'무신사 메타 광고'!$I:$I,$C$4,'무신사 메타 광고'!D:D,$B286))</f>
        <v>0</v>
      </c>
      <c r="H286" s="30">
        <f>IF($C$4="", SUMIFS('무신사 메타 광고'!$Q:$Q, '무신사 메타 광고'!$D:$D, $B286), SUMIFS('무신사 메타 광고'!$Q:$Q,'무신사 메타 광고'!$I:$I,$C$4,'무신사 메타 광고'!D:D,$B286))</f>
        <v>0</v>
      </c>
      <c r="I286" s="30">
        <f>IF($C$4="", SUMIFS('무신사 메타 광고'!$U:$U, '무신사 메타 광고'!$D:$D, $B286), SUMIFS('무신사 메타 광고'!$U:$U,'무신사 메타 광고'!$I:$I,$C$4,'무신사 메타 광고'!D:D,$B286))</f>
        <v>0</v>
      </c>
      <c r="J286" s="11">
        <f t="shared" si="12"/>
        <v>0</v>
      </c>
      <c r="K286" s="11">
        <f t="shared" si="13"/>
        <v>0</v>
      </c>
      <c r="L286" s="12" t="str">
        <f t="shared" si="19"/>
        <v xml:space="preserve"> </v>
      </c>
      <c r="N286" s="10">
        <f>IF($C$4="", SUMIFS('무신사 메타 광고'!$X:$X, '무신사 메타 광고'!$D:$D, $B286),SUMIFS('무신사 메타 광고'!$X:$X,'무신사 메타 광고'!I:I,$C$4,'무신사 메타 광고'!D:D,$B286))</f>
        <v>0</v>
      </c>
      <c r="O286" s="11">
        <f t="shared" si="14"/>
        <v>0</v>
      </c>
      <c r="R286" s="13"/>
      <c r="S286" s="31">
        <f>IF($S$4="", SUMIFS('무신사 메타 광고'!$L:$L, '무신사 메타 광고'!$C:$C, $R286),SUMIFS('무신사 메타 광고'!$L:$L,'무신사 메타 광고'!$I:$I,$S$4,'무신사 메타 광고'!$C:$C,$R286))</f>
        <v>0</v>
      </c>
      <c r="T286" s="31">
        <f>IF($S$4="", SUMIFS('무신사 메타 광고'!$V:$V, '무신사 메타 광고'!$C:$C, $R286),SUMIFS('무신사 메타 광고'!$V:$V,'무신사 메타 광고'!$I:$I,$S$4,'무신사 메타 광고'!$C:$C,$R286))</f>
        <v>0</v>
      </c>
      <c r="U286" s="11">
        <f t="shared" si="15"/>
        <v>0</v>
      </c>
      <c r="V286" s="12" t="str">
        <f t="shared" si="20"/>
        <v xml:space="preserve"> </v>
      </c>
      <c r="W286" s="32">
        <f>IF($S$4="", SUMIFS('무신사 메타 광고'!$K:$K, '무신사 메타 광고'!$C:$C, $R286),SUMIFS('무신사 메타 광고'!$K:$K,'무신사 메타 광고'!$I:$I,$S$4,'무신사 메타 광고'!$C:$C,$R286))</f>
        <v>0</v>
      </c>
      <c r="X286" s="32">
        <f>IF($S$4="", SUMIFS('무신사 메타 광고'!$N:$N, '무신사 메타 광고'!$C:$C, $R286),SUMIFS('무신사 메타 광고'!$N:$N,'무신사 메타 광고'!$I:$I,$S$4,'무신사 메타 광고'!$C:$C,$R286))</f>
        <v>0</v>
      </c>
      <c r="Y286" s="11">
        <f t="shared" si="16"/>
        <v>0</v>
      </c>
      <c r="Z286" s="12" t="str">
        <f t="shared" si="21"/>
        <v xml:space="preserve"> </v>
      </c>
      <c r="AB286" s="10">
        <f>IF($S$4="", SUMIFS('무신사 메타 광고'!$X:$X, '무신사 메타 광고'!$C:$C, $R286),SUMIFS('무신사 메타 광고'!$X:$X,'무신사 메타 광고'!$I:$I,$S$4,'무신사 메타 광고'!$C:$C,$R286))</f>
        <v>0</v>
      </c>
      <c r="AC286" s="11">
        <f t="shared" si="17"/>
        <v>0</v>
      </c>
    </row>
    <row r="287" spans="2:29">
      <c r="B287" s="9"/>
      <c r="C287" s="29">
        <f>IF($C$4="", SUMIFS('무신사 메타 광고'!$L:$L, '무신사 메타 광고'!$D:$D, $B287), SUMIFS('무신사 메타 광고'!$L:$L, '무신사 메타 광고'!$I:$I, $C$4, '무신사 메타 광고'!$D:$D, $B287))</f>
        <v>0</v>
      </c>
      <c r="D287" s="29">
        <f>IF($C$4="", SUMIFS('무신사 메타 광고'!$V:$V,#REF!, $B287), SUMIFS('무신사 메타 광고'!$V:$V,'무신사 메타 광고'!$I:$I,$C$4,'무신사 메타 광고'!$D:$D,$B287))</f>
        <v>0</v>
      </c>
      <c r="E287" s="11">
        <f t="shared" si="11"/>
        <v>0</v>
      </c>
      <c r="F287" s="12" t="str">
        <f t="shared" si="18"/>
        <v xml:space="preserve"> </v>
      </c>
      <c r="G287" s="30">
        <f>IF($C$4="", SUMIFS('무신사 메타 광고'!$K:$K, '무신사 메타 광고'!$D:$D, $B287), SUMIFS('무신사 메타 광고'!$K:$K,'무신사 메타 광고'!$I:$I,$C$4,'무신사 메타 광고'!D:D,$B287))</f>
        <v>0</v>
      </c>
      <c r="H287" s="30">
        <f>IF($C$4="", SUMIFS('무신사 메타 광고'!$Q:$Q, '무신사 메타 광고'!$D:$D, $B287), SUMIFS('무신사 메타 광고'!$Q:$Q,'무신사 메타 광고'!$I:$I,$C$4,'무신사 메타 광고'!D:D,$B287))</f>
        <v>0</v>
      </c>
      <c r="I287" s="30">
        <f>IF($C$4="", SUMIFS('무신사 메타 광고'!$U:$U, '무신사 메타 광고'!$D:$D, $B287), SUMIFS('무신사 메타 광고'!$U:$U,'무신사 메타 광고'!$I:$I,$C$4,'무신사 메타 광고'!D:D,$B287))</f>
        <v>0</v>
      </c>
      <c r="J287" s="11">
        <f t="shared" si="12"/>
        <v>0</v>
      </c>
      <c r="K287" s="11">
        <f t="shared" si="13"/>
        <v>0</v>
      </c>
      <c r="L287" s="12" t="str">
        <f t="shared" si="19"/>
        <v xml:space="preserve"> </v>
      </c>
      <c r="N287" s="10">
        <f>IF($C$4="", SUMIFS('무신사 메타 광고'!$X:$X, '무신사 메타 광고'!$D:$D, $B287),SUMIFS('무신사 메타 광고'!$X:$X,'무신사 메타 광고'!I:I,$C$4,'무신사 메타 광고'!D:D,$B287))</f>
        <v>0</v>
      </c>
      <c r="O287" s="11">
        <f t="shared" si="14"/>
        <v>0</v>
      </c>
      <c r="R287" s="13"/>
      <c r="S287" s="31">
        <f>IF($S$4="", SUMIFS('무신사 메타 광고'!$L:$L, '무신사 메타 광고'!$C:$C, $R287),SUMIFS('무신사 메타 광고'!$L:$L,'무신사 메타 광고'!$I:$I,$S$4,'무신사 메타 광고'!$C:$C,$R287))</f>
        <v>0</v>
      </c>
      <c r="T287" s="31">
        <f>IF($S$4="", SUMIFS('무신사 메타 광고'!$V:$V, '무신사 메타 광고'!$C:$C, $R287),SUMIFS('무신사 메타 광고'!$V:$V,'무신사 메타 광고'!$I:$I,$S$4,'무신사 메타 광고'!$C:$C,$R287))</f>
        <v>0</v>
      </c>
      <c r="U287" s="11">
        <f t="shared" si="15"/>
        <v>0</v>
      </c>
      <c r="V287" s="12" t="str">
        <f t="shared" si="20"/>
        <v xml:space="preserve"> </v>
      </c>
      <c r="W287" s="32">
        <f>IF($S$4="", SUMIFS('무신사 메타 광고'!$K:$K, '무신사 메타 광고'!$C:$C, $R287),SUMIFS('무신사 메타 광고'!$K:$K,'무신사 메타 광고'!$I:$I,$S$4,'무신사 메타 광고'!$C:$C,$R287))</f>
        <v>0</v>
      </c>
      <c r="X287" s="32">
        <f>IF($S$4="", SUMIFS('무신사 메타 광고'!$N:$N, '무신사 메타 광고'!$C:$C, $R287),SUMIFS('무신사 메타 광고'!$N:$N,'무신사 메타 광고'!$I:$I,$S$4,'무신사 메타 광고'!$C:$C,$R287))</f>
        <v>0</v>
      </c>
      <c r="Y287" s="11">
        <f t="shared" si="16"/>
        <v>0</v>
      </c>
      <c r="Z287" s="12" t="str">
        <f t="shared" si="21"/>
        <v xml:space="preserve"> </v>
      </c>
      <c r="AB287" s="10">
        <f>IF($S$4="", SUMIFS('무신사 메타 광고'!$X:$X, '무신사 메타 광고'!$C:$C, $R287),SUMIFS('무신사 메타 광고'!$X:$X,'무신사 메타 광고'!$I:$I,$S$4,'무신사 메타 광고'!$C:$C,$R287))</f>
        <v>0</v>
      </c>
      <c r="AC287" s="11">
        <f t="shared" si="17"/>
        <v>0</v>
      </c>
    </row>
    <row r="288" spans="2:29">
      <c r="B288" s="9"/>
      <c r="C288" s="29">
        <f>IF($C$4="", SUMIFS('무신사 메타 광고'!$L:$L, '무신사 메타 광고'!$D:$D, $B288), SUMIFS('무신사 메타 광고'!$L:$L, '무신사 메타 광고'!$I:$I, $C$4, '무신사 메타 광고'!$D:$D, $B288))</f>
        <v>0</v>
      </c>
      <c r="D288" s="29">
        <f>IF($C$4="", SUMIFS('무신사 메타 광고'!$V:$V,#REF!, $B288), SUMIFS('무신사 메타 광고'!$V:$V,'무신사 메타 광고'!$I:$I,$C$4,'무신사 메타 광고'!$D:$D,$B288))</f>
        <v>0</v>
      </c>
      <c r="E288" s="11">
        <f t="shared" si="11"/>
        <v>0</v>
      </c>
      <c r="F288" s="12" t="str">
        <f t="shared" si="18"/>
        <v xml:space="preserve"> </v>
      </c>
      <c r="G288" s="30">
        <f>IF($C$4="", SUMIFS('무신사 메타 광고'!$K:$K, '무신사 메타 광고'!$D:$D, $B288), SUMIFS('무신사 메타 광고'!$K:$K,'무신사 메타 광고'!$I:$I,$C$4,'무신사 메타 광고'!D:D,$B288))</f>
        <v>0</v>
      </c>
      <c r="H288" s="30">
        <f>IF($C$4="", SUMIFS('무신사 메타 광고'!$Q:$Q, '무신사 메타 광고'!$D:$D, $B288), SUMIFS('무신사 메타 광고'!$Q:$Q,'무신사 메타 광고'!$I:$I,$C$4,'무신사 메타 광고'!D:D,$B288))</f>
        <v>0</v>
      </c>
      <c r="I288" s="30">
        <f>IF($C$4="", SUMIFS('무신사 메타 광고'!$U:$U, '무신사 메타 광고'!$D:$D, $B288), SUMIFS('무신사 메타 광고'!$U:$U,'무신사 메타 광고'!$I:$I,$C$4,'무신사 메타 광고'!D:D,$B288))</f>
        <v>0</v>
      </c>
      <c r="J288" s="11">
        <f t="shared" si="12"/>
        <v>0</v>
      </c>
      <c r="K288" s="11">
        <f t="shared" si="13"/>
        <v>0</v>
      </c>
      <c r="L288" s="12" t="str">
        <f t="shared" si="19"/>
        <v xml:space="preserve"> </v>
      </c>
      <c r="N288" s="10">
        <f>IF($C$4="", SUMIFS('무신사 메타 광고'!$X:$X, '무신사 메타 광고'!$D:$D, $B288),SUMIFS('무신사 메타 광고'!$X:$X,'무신사 메타 광고'!I:I,$C$4,'무신사 메타 광고'!D:D,$B288))</f>
        <v>0</v>
      </c>
      <c r="O288" s="11">
        <f t="shared" si="14"/>
        <v>0</v>
      </c>
      <c r="R288" s="13"/>
      <c r="S288" s="31">
        <f>IF($S$4="", SUMIFS('무신사 메타 광고'!$L:$L, '무신사 메타 광고'!$C:$C, $R288),SUMIFS('무신사 메타 광고'!$L:$L,'무신사 메타 광고'!$I:$I,$S$4,'무신사 메타 광고'!$C:$C,$R288))</f>
        <v>0</v>
      </c>
      <c r="T288" s="31">
        <f>IF($S$4="", SUMIFS('무신사 메타 광고'!$V:$V, '무신사 메타 광고'!$C:$C, $R288),SUMIFS('무신사 메타 광고'!$V:$V,'무신사 메타 광고'!$I:$I,$S$4,'무신사 메타 광고'!$C:$C,$R288))</f>
        <v>0</v>
      </c>
      <c r="U288" s="11">
        <f t="shared" si="15"/>
        <v>0</v>
      </c>
      <c r="V288" s="12" t="str">
        <f t="shared" si="20"/>
        <v xml:space="preserve"> </v>
      </c>
      <c r="W288" s="32">
        <f>IF($S$4="", SUMIFS('무신사 메타 광고'!$K:$K, '무신사 메타 광고'!$C:$C, $R288),SUMIFS('무신사 메타 광고'!$K:$K,'무신사 메타 광고'!$I:$I,$S$4,'무신사 메타 광고'!$C:$C,$R288))</f>
        <v>0</v>
      </c>
      <c r="X288" s="32">
        <f>IF($S$4="", SUMIFS('무신사 메타 광고'!$N:$N, '무신사 메타 광고'!$C:$C, $R288),SUMIFS('무신사 메타 광고'!$N:$N,'무신사 메타 광고'!$I:$I,$S$4,'무신사 메타 광고'!$C:$C,$R288))</f>
        <v>0</v>
      </c>
      <c r="Y288" s="11">
        <f t="shared" si="16"/>
        <v>0</v>
      </c>
      <c r="Z288" s="12" t="str">
        <f t="shared" si="21"/>
        <v xml:space="preserve"> </v>
      </c>
      <c r="AB288" s="10">
        <f>IF($S$4="", SUMIFS('무신사 메타 광고'!$X:$X, '무신사 메타 광고'!$C:$C, $R288),SUMIFS('무신사 메타 광고'!$X:$X,'무신사 메타 광고'!$I:$I,$S$4,'무신사 메타 광고'!$C:$C,$R288))</f>
        <v>0</v>
      </c>
      <c r="AC288" s="11">
        <f t="shared" si="17"/>
        <v>0</v>
      </c>
    </row>
    <row r="289" spans="2:29">
      <c r="B289" s="9"/>
      <c r="C289" s="29">
        <f>IF($C$4="", SUMIFS('무신사 메타 광고'!$L:$L, '무신사 메타 광고'!$D:$D, $B289), SUMIFS('무신사 메타 광고'!$L:$L, '무신사 메타 광고'!$I:$I, $C$4, '무신사 메타 광고'!$D:$D, $B289))</f>
        <v>0</v>
      </c>
      <c r="D289" s="29">
        <f>IF($C$4="", SUMIFS('무신사 메타 광고'!$V:$V,#REF!, $B289), SUMIFS('무신사 메타 광고'!$V:$V,'무신사 메타 광고'!$I:$I,$C$4,'무신사 메타 광고'!$D:$D,$B289))</f>
        <v>0</v>
      </c>
      <c r="E289" s="11">
        <f t="shared" si="11"/>
        <v>0</v>
      </c>
      <c r="F289" s="12" t="str">
        <f t="shared" si="18"/>
        <v xml:space="preserve"> </v>
      </c>
      <c r="G289" s="30">
        <f>IF($C$4="", SUMIFS('무신사 메타 광고'!$K:$K, '무신사 메타 광고'!$D:$D, $B289), SUMIFS('무신사 메타 광고'!$K:$K,'무신사 메타 광고'!$I:$I,$C$4,'무신사 메타 광고'!D:D,$B289))</f>
        <v>0</v>
      </c>
      <c r="H289" s="30">
        <f>IF($C$4="", SUMIFS('무신사 메타 광고'!$Q:$Q, '무신사 메타 광고'!$D:$D, $B289), SUMIFS('무신사 메타 광고'!$Q:$Q,'무신사 메타 광고'!$I:$I,$C$4,'무신사 메타 광고'!D:D,$B289))</f>
        <v>0</v>
      </c>
      <c r="I289" s="30">
        <f>IF($C$4="", SUMIFS('무신사 메타 광고'!$U:$U, '무신사 메타 광고'!$D:$D, $B289), SUMIFS('무신사 메타 광고'!$U:$U,'무신사 메타 광고'!$I:$I,$C$4,'무신사 메타 광고'!D:D,$B289))</f>
        <v>0</v>
      </c>
      <c r="J289" s="11">
        <f t="shared" si="12"/>
        <v>0</v>
      </c>
      <c r="K289" s="11">
        <f t="shared" si="13"/>
        <v>0</v>
      </c>
      <c r="L289" s="12" t="str">
        <f t="shared" si="19"/>
        <v xml:space="preserve"> </v>
      </c>
      <c r="N289" s="10">
        <f>IF($C$4="", SUMIFS('무신사 메타 광고'!$X:$X, '무신사 메타 광고'!$D:$D, $B289),SUMIFS('무신사 메타 광고'!$X:$X,'무신사 메타 광고'!I:I,$C$4,'무신사 메타 광고'!D:D,$B289))</f>
        <v>0</v>
      </c>
      <c r="O289" s="11">
        <f t="shared" si="14"/>
        <v>0</v>
      </c>
      <c r="R289" s="13"/>
      <c r="S289" s="31">
        <f>IF($S$4="", SUMIFS('무신사 메타 광고'!$L:$L, '무신사 메타 광고'!$C:$C, $R289),SUMIFS('무신사 메타 광고'!$L:$L,'무신사 메타 광고'!$I:$I,$S$4,'무신사 메타 광고'!$C:$C,$R289))</f>
        <v>0</v>
      </c>
      <c r="T289" s="31">
        <f>IF($S$4="", SUMIFS('무신사 메타 광고'!$V:$V, '무신사 메타 광고'!$C:$C, $R289),SUMIFS('무신사 메타 광고'!$V:$V,'무신사 메타 광고'!$I:$I,$S$4,'무신사 메타 광고'!$C:$C,$R289))</f>
        <v>0</v>
      </c>
      <c r="U289" s="11">
        <f t="shared" si="15"/>
        <v>0</v>
      </c>
      <c r="V289" s="12" t="str">
        <f t="shared" si="20"/>
        <v xml:space="preserve"> </v>
      </c>
      <c r="W289" s="32">
        <f>IF($S$4="", SUMIFS('무신사 메타 광고'!$K:$K, '무신사 메타 광고'!$C:$C, $R289),SUMIFS('무신사 메타 광고'!$K:$K,'무신사 메타 광고'!$I:$I,$S$4,'무신사 메타 광고'!$C:$C,$R289))</f>
        <v>0</v>
      </c>
      <c r="X289" s="32">
        <f>IF($S$4="", SUMIFS('무신사 메타 광고'!$N:$N, '무신사 메타 광고'!$C:$C, $R289),SUMIFS('무신사 메타 광고'!$N:$N,'무신사 메타 광고'!$I:$I,$S$4,'무신사 메타 광고'!$C:$C,$R289))</f>
        <v>0</v>
      </c>
      <c r="Y289" s="11">
        <f t="shared" si="16"/>
        <v>0</v>
      </c>
      <c r="Z289" s="12" t="str">
        <f t="shared" si="21"/>
        <v xml:space="preserve"> </v>
      </c>
      <c r="AB289" s="10">
        <f>IF($S$4="", SUMIFS('무신사 메타 광고'!$X:$X, '무신사 메타 광고'!$C:$C, $R289),SUMIFS('무신사 메타 광고'!$X:$X,'무신사 메타 광고'!$I:$I,$S$4,'무신사 메타 광고'!$C:$C,$R289))</f>
        <v>0</v>
      </c>
      <c r="AC289" s="11">
        <f t="shared" si="17"/>
        <v>0</v>
      </c>
    </row>
    <row r="290" spans="2:29">
      <c r="B290" s="9"/>
      <c r="C290" s="29">
        <f>IF($C$4="", SUMIFS('무신사 메타 광고'!$L:$L, '무신사 메타 광고'!$D:$D, $B290), SUMIFS('무신사 메타 광고'!$L:$L, '무신사 메타 광고'!$I:$I, $C$4, '무신사 메타 광고'!$D:$D, $B290))</f>
        <v>0</v>
      </c>
      <c r="D290" s="29">
        <f>IF($C$4="", SUMIFS('무신사 메타 광고'!$V:$V,#REF!, $B290), SUMIFS('무신사 메타 광고'!$V:$V,'무신사 메타 광고'!$I:$I,$C$4,'무신사 메타 광고'!$D:$D,$B290))</f>
        <v>0</v>
      </c>
      <c r="E290" s="11">
        <f t="shared" si="11"/>
        <v>0</v>
      </c>
      <c r="F290" s="12" t="str">
        <f t="shared" si="18"/>
        <v xml:space="preserve"> </v>
      </c>
      <c r="G290" s="30">
        <f>IF($C$4="", SUMIFS('무신사 메타 광고'!$K:$K, '무신사 메타 광고'!$D:$D, $B290), SUMIFS('무신사 메타 광고'!$K:$K,'무신사 메타 광고'!$I:$I,$C$4,'무신사 메타 광고'!D:D,$B290))</f>
        <v>0</v>
      </c>
      <c r="H290" s="30">
        <f>IF($C$4="", SUMIFS('무신사 메타 광고'!$Q:$Q, '무신사 메타 광고'!$D:$D, $B290), SUMIFS('무신사 메타 광고'!$Q:$Q,'무신사 메타 광고'!$I:$I,$C$4,'무신사 메타 광고'!D:D,$B290))</f>
        <v>0</v>
      </c>
      <c r="I290" s="30">
        <f>IF($C$4="", SUMIFS('무신사 메타 광고'!$U:$U, '무신사 메타 광고'!$D:$D, $B290), SUMIFS('무신사 메타 광고'!$U:$U,'무신사 메타 광고'!$I:$I,$C$4,'무신사 메타 광고'!D:D,$B290))</f>
        <v>0</v>
      </c>
      <c r="J290" s="11">
        <f t="shared" si="12"/>
        <v>0</v>
      </c>
      <c r="K290" s="11">
        <f t="shared" si="13"/>
        <v>0</v>
      </c>
      <c r="L290" s="12" t="str">
        <f t="shared" si="19"/>
        <v xml:space="preserve"> </v>
      </c>
      <c r="N290" s="10">
        <f>IF($C$4="", SUMIFS('무신사 메타 광고'!$X:$X, '무신사 메타 광고'!$D:$D, $B290),SUMIFS('무신사 메타 광고'!$X:$X,'무신사 메타 광고'!I:I,$C$4,'무신사 메타 광고'!D:D,$B290))</f>
        <v>0</v>
      </c>
      <c r="O290" s="11">
        <f t="shared" si="14"/>
        <v>0</v>
      </c>
      <c r="R290" s="13"/>
      <c r="S290" s="31">
        <f>IF($S$4="", SUMIFS('무신사 메타 광고'!$L:$L, '무신사 메타 광고'!$C:$C, $R290),SUMIFS('무신사 메타 광고'!$L:$L,'무신사 메타 광고'!$I:$I,$S$4,'무신사 메타 광고'!$C:$C,$R290))</f>
        <v>0</v>
      </c>
      <c r="T290" s="31">
        <f>IF($S$4="", SUMIFS('무신사 메타 광고'!$V:$V, '무신사 메타 광고'!$C:$C, $R290),SUMIFS('무신사 메타 광고'!$V:$V,'무신사 메타 광고'!$I:$I,$S$4,'무신사 메타 광고'!$C:$C,$R290))</f>
        <v>0</v>
      </c>
      <c r="U290" s="11">
        <f t="shared" si="15"/>
        <v>0</v>
      </c>
      <c r="V290" s="12" t="str">
        <f t="shared" si="20"/>
        <v xml:space="preserve"> </v>
      </c>
      <c r="W290" s="32">
        <f>IF($S$4="", SUMIFS('무신사 메타 광고'!$K:$K, '무신사 메타 광고'!$C:$C, $R290),SUMIFS('무신사 메타 광고'!$K:$K,'무신사 메타 광고'!$I:$I,$S$4,'무신사 메타 광고'!$C:$C,$R290))</f>
        <v>0</v>
      </c>
      <c r="X290" s="32">
        <f>IF($S$4="", SUMIFS('무신사 메타 광고'!$N:$N, '무신사 메타 광고'!$C:$C, $R290),SUMIFS('무신사 메타 광고'!$N:$N,'무신사 메타 광고'!$I:$I,$S$4,'무신사 메타 광고'!$C:$C,$R290))</f>
        <v>0</v>
      </c>
      <c r="Y290" s="11">
        <f t="shared" si="16"/>
        <v>0</v>
      </c>
      <c r="Z290" s="12" t="str">
        <f t="shared" si="21"/>
        <v xml:space="preserve"> </v>
      </c>
      <c r="AB290" s="10">
        <f>IF($S$4="", SUMIFS('무신사 메타 광고'!$X:$X, '무신사 메타 광고'!$C:$C, $R290),SUMIFS('무신사 메타 광고'!$X:$X,'무신사 메타 광고'!$I:$I,$S$4,'무신사 메타 광고'!$C:$C,$R290))</f>
        <v>0</v>
      </c>
      <c r="AC290" s="11">
        <f t="shared" si="17"/>
        <v>0</v>
      </c>
    </row>
    <row r="291" spans="2:29">
      <c r="B291" s="9"/>
      <c r="C291" s="29">
        <f>IF($C$4="", SUMIFS('무신사 메타 광고'!$L:$L, '무신사 메타 광고'!$D:$D, $B291), SUMIFS('무신사 메타 광고'!$L:$L, '무신사 메타 광고'!$I:$I, $C$4, '무신사 메타 광고'!$D:$D, $B291))</f>
        <v>0</v>
      </c>
      <c r="D291" s="29">
        <f>IF($C$4="", SUMIFS('무신사 메타 광고'!$V:$V,#REF!, $B291), SUMIFS('무신사 메타 광고'!$V:$V,'무신사 메타 광고'!$I:$I,$C$4,'무신사 메타 광고'!$D:$D,$B291))</f>
        <v>0</v>
      </c>
      <c r="E291" s="11">
        <f t="shared" si="11"/>
        <v>0</v>
      </c>
      <c r="F291" s="12" t="str">
        <f t="shared" si="18"/>
        <v xml:space="preserve"> </v>
      </c>
      <c r="G291" s="30">
        <f>IF($C$4="", SUMIFS('무신사 메타 광고'!$K:$K, '무신사 메타 광고'!$D:$D, $B291), SUMIFS('무신사 메타 광고'!$K:$K,'무신사 메타 광고'!$I:$I,$C$4,'무신사 메타 광고'!D:D,$B291))</f>
        <v>0</v>
      </c>
      <c r="H291" s="30">
        <f>IF($C$4="", SUMIFS('무신사 메타 광고'!$Q:$Q, '무신사 메타 광고'!$D:$D, $B291), SUMIFS('무신사 메타 광고'!$Q:$Q,'무신사 메타 광고'!$I:$I,$C$4,'무신사 메타 광고'!D:D,$B291))</f>
        <v>0</v>
      </c>
      <c r="I291" s="30">
        <f>IF($C$4="", SUMIFS('무신사 메타 광고'!$U:$U, '무신사 메타 광고'!$D:$D, $B291), SUMIFS('무신사 메타 광고'!$U:$U,'무신사 메타 광고'!$I:$I,$C$4,'무신사 메타 광고'!D:D,$B291))</f>
        <v>0</v>
      </c>
      <c r="J291" s="11">
        <f t="shared" si="12"/>
        <v>0</v>
      </c>
      <c r="K291" s="11">
        <f t="shared" si="13"/>
        <v>0</v>
      </c>
      <c r="L291" s="12" t="str">
        <f t="shared" si="19"/>
        <v xml:space="preserve"> </v>
      </c>
      <c r="N291" s="10">
        <f>IF($C$4="", SUMIFS('무신사 메타 광고'!$X:$X, '무신사 메타 광고'!$D:$D, $B291),SUMIFS('무신사 메타 광고'!$X:$X,'무신사 메타 광고'!I:I,$C$4,'무신사 메타 광고'!D:D,$B291))</f>
        <v>0</v>
      </c>
      <c r="O291" s="11">
        <f t="shared" si="14"/>
        <v>0</v>
      </c>
      <c r="R291" s="13"/>
      <c r="S291" s="31">
        <f>IF($S$4="", SUMIFS('무신사 메타 광고'!$L:$L, '무신사 메타 광고'!$C:$C, $R291),SUMIFS('무신사 메타 광고'!$L:$L,'무신사 메타 광고'!$I:$I,$S$4,'무신사 메타 광고'!$C:$C,$R291))</f>
        <v>0</v>
      </c>
      <c r="T291" s="31">
        <f>IF($S$4="", SUMIFS('무신사 메타 광고'!$V:$V, '무신사 메타 광고'!$C:$C, $R291),SUMIFS('무신사 메타 광고'!$V:$V,'무신사 메타 광고'!$I:$I,$S$4,'무신사 메타 광고'!$C:$C,$R291))</f>
        <v>0</v>
      </c>
      <c r="U291" s="11">
        <f t="shared" si="15"/>
        <v>0</v>
      </c>
      <c r="V291" s="12" t="str">
        <f t="shared" si="20"/>
        <v xml:space="preserve"> </v>
      </c>
      <c r="W291" s="32">
        <f>IF($S$4="", SUMIFS('무신사 메타 광고'!$K:$K, '무신사 메타 광고'!$C:$C, $R291),SUMIFS('무신사 메타 광고'!$K:$K,'무신사 메타 광고'!$I:$I,$S$4,'무신사 메타 광고'!$C:$C,$R291))</f>
        <v>0</v>
      </c>
      <c r="X291" s="32">
        <f>IF($S$4="", SUMIFS('무신사 메타 광고'!$N:$N, '무신사 메타 광고'!$C:$C, $R291),SUMIFS('무신사 메타 광고'!$N:$N,'무신사 메타 광고'!$I:$I,$S$4,'무신사 메타 광고'!$C:$C,$R291))</f>
        <v>0</v>
      </c>
      <c r="Y291" s="11">
        <f t="shared" si="16"/>
        <v>0</v>
      </c>
      <c r="Z291" s="12" t="str">
        <f t="shared" si="21"/>
        <v xml:space="preserve"> </v>
      </c>
      <c r="AB291" s="10">
        <f>IF($S$4="", SUMIFS('무신사 메타 광고'!$X:$X, '무신사 메타 광고'!$C:$C, $R291),SUMIFS('무신사 메타 광고'!$X:$X,'무신사 메타 광고'!$I:$I,$S$4,'무신사 메타 광고'!$C:$C,$R291))</f>
        <v>0</v>
      </c>
      <c r="AC291" s="11">
        <f t="shared" si="17"/>
        <v>0</v>
      </c>
    </row>
    <row r="292" spans="2:29">
      <c r="B292" s="9"/>
      <c r="C292" s="29">
        <f>IF($C$4="", SUMIFS('무신사 메타 광고'!$L:$L, '무신사 메타 광고'!$D:$D, $B292), SUMIFS('무신사 메타 광고'!$L:$L, '무신사 메타 광고'!$I:$I, $C$4, '무신사 메타 광고'!$D:$D, $B292))</f>
        <v>0</v>
      </c>
      <c r="D292" s="29">
        <f>IF($C$4="", SUMIFS('무신사 메타 광고'!$V:$V,#REF!, $B292), SUMIFS('무신사 메타 광고'!$V:$V,'무신사 메타 광고'!$I:$I,$C$4,'무신사 메타 광고'!$D:$D,$B292))</f>
        <v>0</v>
      </c>
      <c r="E292" s="11">
        <f t="shared" si="11"/>
        <v>0</v>
      </c>
      <c r="F292" s="12" t="str">
        <f t="shared" si="18"/>
        <v xml:space="preserve"> </v>
      </c>
      <c r="G292" s="30">
        <f>IF($C$4="", SUMIFS('무신사 메타 광고'!$K:$K, '무신사 메타 광고'!$D:$D, $B292), SUMIFS('무신사 메타 광고'!$K:$K,'무신사 메타 광고'!$I:$I,$C$4,'무신사 메타 광고'!D:D,$B292))</f>
        <v>0</v>
      </c>
      <c r="H292" s="30">
        <f>IF($C$4="", SUMIFS('무신사 메타 광고'!$Q:$Q, '무신사 메타 광고'!$D:$D, $B292), SUMIFS('무신사 메타 광고'!$Q:$Q,'무신사 메타 광고'!$I:$I,$C$4,'무신사 메타 광고'!D:D,$B292))</f>
        <v>0</v>
      </c>
      <c r="I292" s="30">
        <f>IF($C$4="", SUMIFS('무신사 메타 광고'!$U:$U, '무신사 메타 광고'!$D:$D, $B292), SUMIFS('무신사 메타 광고'!$U:$U,'무신사 메타 광고'!$I:$I,$C$4,'무신사 메타 광고'!D:D,$B292))</f>
        <v>0</v>
      </c>
      <c r="J292" s="11">
        <f t="shared" si="12"/>
        <v>0</v>
      </c>
      <c r="K292" s="11">
        <f t="shared" si="13"/>
        <v>0</v>
      </c>
      <c r="L292" s="12" t="str">
        <f t="shared" si="19"/>
        <v xml:space="preserve"> </v>
      </c>
      <c r="N292" s="10">
        <f>IF($C$4="", SUMIFS('무신사 메타 광고'!$X:$X, '무신사 메타 광고'!$D:$D, $B292),SUMIFS('무신사 메타 광고'!$X:$X,'무신사 메타 광고'!I:I,$C$4,'무신사 메타 광고'!D:D,$B292))</f>
        <v>0</v>
      </c>
      <c r="O292" s="11">
        <f t="shared" si="14"/>
        <v>0</v>
      </c>
      <c r="R292" s="13"/>
      <c r="S292" s="31">
        <f>IF($S$4="", SUMIFS('무신사 메타 광고'!$L:$L, '무신사 메타 광고'!$C:$C, $R292),SUMIFS('무신사 메타 광고'!$L:$L,'무신사 메타 광고'!$I:$I,$S$4,'무신사 메타 광고'!$C:$C,$R292))</f>
        <v>0</v>
      </c>
      <c r="T292" s="31">
        <f>IF($S$4="", SUMIFS('무신사 메타 광고'!$V:$V, '무신사 메타 광고'!$C:$C, $R292),SUMIFS('무신사 메타 광고'!$V:$V,'무신사 메타 광고'!$I:$I,$S$4,'무신사 메타 광고'!$C:$C,$R292))</f>
        <v>0</v>
      </c>
      <c r="U292" s="11">
        <f t="shared" si="15"/>
        <v>0</v>
      </c>
      <c r="V292" s="12" t="str">
        <f t="shared" si="20"/>
        <v xml:space="preserve"> </v>
      </c>
      <c r="W292" s="32">
        <f>IF($S$4="", SUMIFS('무신사 메타 광고'!$K:$K, '무신사 메타 광고'!$C:$C, $R292),SUMIFS('무신사 메타 광고'!$K:$K,'무신사 메타 광고'!$I:$I,$S$4,'무신사 메타 광고'!$C:$C,$R292))</f>
        <v>0</v>
      </c>
      <c r="X292" s="32">
        <f>IF($S$4="", SUMIFS('무신사 메타 광고'!$N:$N, '무신사 메타 광고'!$C:$C, $R292),SUMIFS('무신사 메타 광고'!$N:$N,'무신사 메타 광고'!$I:$I,$S$4,'무신사 메타 광고'!$C:$C,$R292))</f>
        <v>0</v>
      </c>
      <c r="Y292" s="11">
        <f t="shared" si="16"/>
        <v>0</v>
      </c>
      <c r="Z292" s="12" t="str">
        <f t="shared" si="21"/>
        <v xml:space="preserve"> </v>
      </c>
      <c r="AB292" s="10">
        <f>IF($S$4="", SUMIFS('무신사 메타 광고'!$X:$X, '무신사 메타 광고'!$C:$C, $R292),SUMIFS('무신사 메타 광고'!$X:$X,'무신사 메타 광고'!$I:$I,$S$4,'무신사 메타 광고'!$C:$C,$R292))</f>
        <v>0</v>
      </c>
      <c r="AC292" s="11">
        <f t="shared" si="17"/>
        <v>0</v>
      </c>
    </row>
    <row r="293" spans="2:29">
      <c r="B293" s="9"/>
      <c r="C293" s="29">
        <f>IF($C$4="", SUMIFS('무신사 메타 광고'!$L:$L, '무신사 메타 광고'!$D:$D, $B293), SUMIFS('무신사 메타 광고'!$L:$L, '무신사 메타 광고'!$I:$I, $C$4, '무신사 메타 광고'!$D:$D, $B293))</f>
        <v>0</v>
      </c>
      <c r="D293" s="29">
        <f>IF($C$4="", SUMIFS('무신사 메타 광고'!$V:$V,#REF!, $B293), SUMIFS('무신사 메타 광고'!$V:$V,'무신사 메타 광고'!$I:$I,$C$4,'무신사 메타 광고'!$D:$D,$B293))</f>
        <v>0</v>
      </c>
      <c r="E293" s="11">
        <f t="shared" si="11"/>
        <v>0</v>
      </c>
      <c r="F293" s="12" t="str">
        <f t="shared" si="18"/>
        <v xml:space="preserve"> </v>
      </c>
      <c r="G293" s="30">
        <f>IF($C$4="", SUMIFS('무신사 메타 광고'!$K:$K, '무신사 메타 광고'!$D:$D, $B293), SUMIFS('무신사 메타 광고'!$K:$K,'무신사 메타 광고'!$I:$I,$C$4,'무신사 메타 광고'!D:D,$B293))</f>
        <v>0</v>
      </c>
      <c r="H293" s="30">
        <f>IF($C$4="", SUMIFS('무신사 메타 광고'!$Q:$Q, '무신사 메타 광고'!$D:$D, $B293), SUMIFS('무신사 메타 광고'!$Q:$Q,'무신사 메타 광고'!$I:$I,$C$4,'무신사 메타 광고'!D:D,$B293))</f>
        <v>0</v>
      </c>
      <c r="I293" s="30">
        <f>IF($C$4="", SUMIFS('무신사 메타 광고'!$U:$U, '무신사 메타 광고'!$D:$D, $B293), SUMIFS('무신사 메타 광고'!$U:$U,'무신사 메타 광고'!$I:$I,$C$4,'무신사 메타 광고'!D:D,$B293))</f>
        <v>0</v>
      </c>
      <c r="J293" s="11">
        <f t="shared" si="12"/>
        <v>0</v>
      </c>
      <c r="K293" s="11">
        <f t="shared" si="13"/>
        <v>0</v>
      </c>
      <c r="L293" s="12" t="str">
        <f t="shared" si="19"/>
        <v xml:space="preserve"> </v>
      </c>
      <c r="N293" s="10">
        <f>IF($C$4="", SUMIFS('무신사 메타 광고'!$X:$X, '무신사 메타 광고'!$D:$D, $B293),SUMIFS('무신사 메타 광고'!$X:$X,'무신사 메타 광고'!I:I,$C$4,'무신사 메타 광고'!D:D,$B293))</f>
        <v>0</v>
      </c>
      <c r="O293" s="11">
        <f t="shared" si="14"/>
        <v>0</v>
      </c>
      <c r="R293" s="13"/>
      <c r="S293" s="31">
        <f>IF($S$4="", SUMIFS('무신사 메타 광고'!$L:$L, '무신사 메타 광고'!$C:$C, $R293),SUMIFS('무신사 메타 광고'!$L:$L,'무신사 메타 광고'!$I:$I,$S$4,'무신사 메타 광고'!$C:$C,$R293))</f>
        <v>0</v>
      </c>
      <c r="T293" s="31">
        <f>IF($S$4="", SUMIFS('무신사 메타 광고'!$V:$V, '무신사 메타 광고'!$C:$C, $R293),SUMIFS('무신사 메타 광고'!$V:$V,'무신사 메타 광고'!$I:$I,$S$4,'무신사 메타 광고'!$C:$C,$R293))</f>
        <v>0</v>
      </c>
      <c r="U293" s="11">
        <f t="shared" si="15"/>
        <v>0</v>
      </c>
      <c r="V293" s="12" t="str">
        <f t="shared" si="20"/>
        <v xml:space="preserve"> </v>
      </c>
      <c r="W293" s="32">
        <f>IF($S$4="", SUMIFS('무신사 메타 광고'!$K:$K, '무신사 메타 광고'!$C:$C, $R293),SUMIFS('무신사 메타 광고'!$K:$K,'무신사 메타 광고'!$I:$I,$S$4,'무신사 메타 광고'!$C:$C,$R293))</f>
        <v>0</v>
      </c>
      <c r="X293" s="32">
        <f>IF($S$4="", SUMIFS('무신사 메타 광고'!$N:$N, '무신사 메타 광고'!$C:$C, $R293),SUMIFS('무신사 메타 광고'!$N:$N,'무신사 메타 광고'!$I:$I,$S$4,'무신사 메타 광고'!$C:$C,$R293))</f>
        <v>0</v>
      </c>
      <c r="Y293" s="11">
        <f t="shared" si="16"/>
        <v>0</v>
      </c>
      <c r="Z293" s="12" t="str">
        <f t="shared" si="21"/>
        <v xml:space="preserve"> </v>
      </c>
      <c r="AB293" s="10">
        <f>IF($S$4="", SUMIFS('무신사 메타 광고'!$X:$X, '무신사 메타 광고'!$C:$C, $R293),SUMIFS('무신사 메타 광고'!$X:$X,'무신사 메타 광고'!$I:$I,$S$4,'무신사 메타 광고'!$C:$C,$R293))</f>
        <v>0</v>
      </c>
      <c r="AC293" s="11">
        <f t="shared" si="17"/>
        <v>0</v>
      </c>
    </row>
    <row r="294" spans="2:29">
      <c r="B294" s="9"/>
      <c r="C294" s="29">
        <f>IF($C$4="", SUMIFS('무신사 메타 광고'!$L:$L, '무신사 메타 광고'!$D:$D, $B294), SUMIFS('무신사 메타 광고'!$L:$L, '무신사 메타 광고'!$I:$I, $C$4, '무신사 메타 광고'!$D:$D, $B294))</f>
        <v>0</v>
      </c>
      <c r="D294" s="29">
        <f>IF($C$4="", SUMIFS('무신사 메타 광고'!$V:$V,#REF!, $B294), SUMIFS('무신사 메타 광고'!$V:$V,'무신사 메타 광고'!$I:$I,$C$4,'무신사 메타 광고'!$D:$D,$B294))</f>
        <v>0</v>
      </c>
      <c r="E294" s="11">
        <f t="shared" si="11"/>
        <v>0</v>
      </c>
      <c r="F294" s="12" t="str">
        <f t="shared" si="18"/>
        <v xml:space="preserve"> </v>
      </c>
      <c r="G294" s="30">
        <f>IF($C$4="", SUMIFS('무신사 메타 광고'!$K:$K, '무신사 메타 광고'!$D:$D, $B294), SUMIFS('무신사 메타 광고'!$K:$K,'무신사 메타 광고'!$I:$I,$C$4,'무신사 메타 광고'!D:D,$B294))</f>
        <v>0</v>
      </c>
      <c r="H294" s="30">
        <f>IF($C$4="", SUMIFS('무신사 메타 광고'!$Q:$Q, '무신사 메타 광고'!$D:$D, $B294), SUMIFS('무신사 메타 광고'!$Q:$Q,'무신사 메타 광고'!$I:$I,$C$4,'무신사 메타 광고'!D:D,$B294))</f>
        <v>0</v>
      </c>
      <c r="I294" s="30">
        <f>IF($C$4="", SUMIFS('무신사 메타 광고'!$U:$U, '무신사 메타 광고'!$D:$D, $B294), SUMIFS('무신사 메타 광고'!$U:$U,'무신사 메타 광고'!$I:$I,$C$4,'무신사 메타 광고'!D:D,$B294))</f>
        <v>0</v>
      </c>
      <c r="J294" s="11">
        <f t="shared" si="12"/>
        <v>0</v>
      </c>
      <c r="K294" s="11">
        <f t="shared" si="13"/>
        <v>0</v>
      </c>
      <c r="L294" s="12" t="str">
        <f t="shared" si="19"/>
        <v xml:space="preserve"> </v>
      </c>
      <c r="N294" s="10">
        <f>IF($C$4="", SUMIFS('무신사 메타 광고'!$X:$X, '무신사 메타 광고'!$D:$D, $B294),SUMIFS('무신사 메타 광고'!$X:$X,'무신사 메타 광고'!I:I,$C$4,'무신사 메타 광고'!D:D,$B294))</f>
        <v>0</v>
      </c>
      <c r="O294" s="11">
        <f t="shared" si="14"/>
        <v>0</v>
      </c>
      <c r="R294" s="13"/>
      <c r="S294" s="31">
        <f>IF($S$4="", SUMIFS('무신사 메타 광고'!$L:$L, '무신사 메타 광고'!$C:$C, $R294),SUMIFS('무신사 메타 광고'!$L:$L,'무신사 메타 광고'!$I:$I,$S$4,'무신사 메타 광고'!$C:$C,$R294))</f>
        <v>0</v>
      </c>
      <c r="T294" s="31">
        <f>IF($S$4="", SUMIFS('무신사 메타 광고'!$V:$V, '무신사 메타 광고'!$C:$C, $R294),SUMIFS('무신사 메타 광고'!$V:$V,'무신사 메타 광고'!$I:$I,$S$4,'무신사 메타 광고'!$C:$C,$R294))</f>
        <v>0</v>
      </c>
      <c r="U294" s="11">
        <f t="shared" si="15"/>
        <v>0</v>
      </c>
      <c r="V294" s="12" t="str">
        <f t="shared" si="20"/>
        <v xml:space="preserve"> </v>
      </c>
      <c r="W294" s="32">
        <f>IF($S$4="", SUMIFS('무신사 메타 광고'!$K:$K, '무신사 메타 광고'!$C:$C, $R294),SUMIFS('무신사 메타 광고'!$K:$K,'무신사 메타 광고'!$I:$I,$S$4,'무신사 메타 광고'!$C:$C,$R294))</f>
        <v>0</v>
      </c>
      <c r="X294" s="32">
        <f>IF($S$4="", SUMIFS('무신사 메타 광고'!$N:$N, '무신사 메타 광고'!$C:$C, $R294),SUMIFS('무신사 메타 광고'!$N:$N,'무신사 메타 광고'!$I:$I,$S$4,'무신사 메타 광고'!$C:$C,$R294))</f>
        <v>0</v>
      </c>
      <c r="Y294" s="11">
        <f t="shared" si="16"/>
        <v>0</v>
      </c>
      <c r="Z294" s="12" t="str">
        <f t="shared" si="21"/>
        <v xml:space="preserve"> </v>
      </c>
      <c r="AB294" s="10">
        <f>IF($S$4="", SUMIFS('무신사 메타 광고'!$X:$X, '무신사 메타 광고'!$C:$C, $R294),SUMIFS('무신사 메타 광고'!$X:$X,'무신사 메타 광고'!$I:$I,$S$4,'무신사 메타 광고'!$C:$C,$R294))</f>
        <v>0</v>
      </c>
      <c r="AC294" s="11">
        <f t="shared" si="17"/>
        <v>0</v>
      </c>
    </row>
    <row r="295" spans="2:29">
      <c r="B295" s="9"/>
      <c r="C295" s="29">
        <f>IF($C$4="", SUMIFS('무신사 메타 광고'!$L:$L, '무신사 메타 광고'!$D:$D, $B295), SUMIFS('무신사 메타 광고'!$L:$L, '무신사 메타 광고'!$I:$I, $C$4, '무신사 메타 광고'!$D:$D, $B295))</f>
        <v>0</v>
      </c>
      <c r="D295" s="29">
        <f>IF($C$4="", SUMIFS('무신사 메타 광고'!$V:$V,#REF!, $B295), SUMIFS('무신사 메타 광고'!$V:$V,'무신사 메타 광고'!$I:$I,$C$4,'무신사 메타 광고'!$D:$D,$B295))</f>
        <v>0</v>
      </c>
      <c r="E295" s="11">
        <f t="shared" si="11"/>
        <v>0</v>
      </c>
      <c r="F295" s="12" t="str">
        <f t="shared" si="18"/>
        <v xml:space="preserve"> </v>
      </c>
      <c r="G295" s="30">
        <f>IF($C$4="", SUMIFS('무신사 메타 광고'!$K:$K, '무신사 메타 광고'!$D:$D, $B295), SUMIFS('무신사 메타 광고'!$K:$K,'무신사 메타 광고'!$I:$I,$C$4,'무신사 메타 광고'!D:D,$B295))</f>
        <v>0</v>
      </c>
      <c r="H295" s="30">
        <f>IF($C$4="", SUMIFS('무신사 메타 광고'!$Q:$Q, '무신사 메타 광고'!$D:$D, $B295), SUMIFS('무신사 메타 광고'!$Q:$Q,'무신사 메타 광고'!$I:$I,$C$4,'무신사 메타 광고'!D:D,$B295))</f>
        <v>0</v>
      </c>
      <c r="I295" s="30">
        <f>IF($C$4="", SUMIFS('무신사 메타 광고'!$U:$U, '무신사 메타 광고'!$D:$D, $B295), SUMIFS('무신사 메타 광고'!$U:$U,'무신사 메타 광고'!$I:$I,$C$4,'무신사 메타 광고'!D:D,$B295))</f>
        <v>0</v>
      </c>
      <c r="J295" s="11">
        <f t="shared" si="12"/>
        <v>0</v>
      </c>
      <c r="K295" s="11">
        <f t="shared" si="13"/>
        <v>0</v>
      </c>
      <c r="L295" s="12" t="str">
        <f t="shared" si="19"/>
        <v xml:space="preserve"> </v>
      </c>
      <c r="N295" s="10">
        <f>IF($C$4="", SUMIFS('무신사 메타 광고'!$X:$X, '무신사 메타 광고'!$D:$D, $B295),SUMIFS('무신사 메타 광고'!$X:$X,'무신사 메타 광고'!I:I,$C$4,'무신사 메타 광고'!D:D,$B295))</f>
        <v>0</v>
      </c>
      <c r="O295" s="11">
        <f t="shared" si="14"/>
        <v>0</v>
      </c>
      <c r="R295" s="13"/>
      <c r="S295" s="31">
        <f>IF($S$4="", SUMIFS('무신사 메타 광고'!$L:$L, '무신사 메타 광고'!$C:$C, $R295),SUMIFS('무신사 메타 광고'!$L:$L,'무신사 메타 광고'!$I:$I,$S$4,'무신사 메타 광고'!$C:$C,$R295))</f>
        <v>0</v>
      </c>
      <c r="T295" s="31">
        <f>IF($S$4="", SUMIFS('무신사 메타 광고'!$V:$V, '무신사 메타 광고'!$C:$C, $R295),SUMIFS('무신사 메타 광고'!$V:$V,'무신사 메타 광고'!$I:$I,$S$4,'무신사 메타 광고'!$C:$C,$R295))</f>
        <v>0</v>
      </c>
      <c r="U295" s="11">
        <f t="shared" si="15"/>
        <v>0</v>
      </c>
      <c r="V295" s="12" t="str">
        <f t="shared" si="20"/>
        <v xml:space="preserve"> </v>
      </c>
      <c r="W295" s="32">
        <f>IF($S$4="", SUMIFS('무신사 메타 광고'!$K:$K, '무신사 메타 광고'!$C:$C, $R295),SUMIFS('무신사 메타 광고'!$K:$K,'무신사 메타 광고'!$I:$I,$S$4,'무신사 메타 광고'!$C:$C,$R295))</f>
        <v>0</v>
      </c>
      <c r="X295" s="32">
        <f>IF($S$4="", SUMIFS('무신사 메타 광고'!$N:$N, '무신사 메타 광고'!$C:$C, $R295),SUMIFS('무신사 메타 광고'!$N:$N,'무신사 메타 광고'!$I:$I,$S$4,'무신사 메타 광고'!$C:$C,$R295))</f>
        <v>0</v>
      </c>
      <c r="Y295" s="11">
        <f t="shared" si="16"/>
        <v>0</v>
      </c>
      <c r="Z295" s="12" t="str">
        <f t="shared" si="21"/>
        <v xml:space="preserve"> </v>
      </c>
      <c r="AB295" s="10">
        <f>IF($S$4="", SUMIFS('무신사 메타 광고'!$X:$X, '무신사 메타 광고'!$C:$C, $R295),SUMIFS('무신사 메타 광고'!$X:$X,'무신사 메타 광고'!$I:$I,$S$4,'무신사 메타 광고'!$C:$C,$R295))</f>
        <v>0</v>
      </c>
      <c r="AC295" s="11">
        <f t="shared" si="17"/>
        <v>0</v>
      </c>
    </row>
    <row r="296" spans="2:29">
      <c r="B296" s="9"/>
      <c r="C296" s="29">
        <f>IF($C$4="", SUMIFS('무신사 메타 광고'!$L:$L, '무신사 메타 광고'!$D:$D, $B296), SUMIFS('무신사 메타 광고'!$L:$L, '무신사 메타 광고'!$I:$I, $C$4, '무신사 메타 광고'!$D:$D, $B296))</f>
        <v>0</v>
      </c>
      <c r="D296" s="29">
        <f>IF($C$4="", SUMIFS('무신사 메타 광고'!$V:$V,#REF!, $B296), SUMIFS('무신사 메타 광고'!$V:$V,'무신사 메타 광고'!$I:$I,$C$4,'무신사 메타 광고'!$D:$D,$B296))</f>
        <v>0</v>
      </c>
      <c r="E296" s="11">
        <f t="shared" si="11"/>
        <v>0</v>
      </c>
      <c r="F296" s="12" t="str">
        <f t="shared" si="18"/>
        <v xml:space="preserve"> </v>
      </c>
      <c r="G296" s="30">
        <f>IF($C$4="", SUMIFS('무신사 메타 광고'!$K:$K, '무신사 메타 광고'!$D:$D, $B296), SUMIFS('무신사 메타 광고'!$K:$K,'무신사 메타 광고'!$I:$I,$C$4,'무신사 메타 광고'!D:D,$B296))</f>
        <v>0</v>
      </c>
      <c r="H296" s="30">
        <f>IF($C$4="", SUMIFS('무신사 메타 광고'!$Q:$Q, '무신사 메타 광고'!$D:$D, $B296), SUMIFS('무신사 메타 광고'!$Q:$Q,'무신사 메타 광고'!$I:$I,$C$4,'무신사 메타 광고'!D:D,$B296))</f>
        <v>0</v>
      </c>
      <c r="I296" s="30">
        <f>IF($C$4="", SUMIFS('무신사 메타 광고'!$U:$U, '무신사 메타 광고'!$D:$D, $B296), SUMIFS('무신사 메타 광고'!$U:$U,'무신사 메타 광고'!$I:$I,$C$4,'무신사 메타 광고'!D:D,$B296))</f>
        <v>0</v>
      </c>
      <c r="J296" s="11">
        <f t="shared" si="12"/>
        <v>0</v>
      </c>
      <c r="K296" s="11">
        <f t="shared" si="13"/>
        <v>0</v>
      </c>
      <c r="L296" s="12" t="str">
        <f t="shared" si="19"/>
        <v xml:space="preserve"> </v>
      </c>
      <c r="N296" s="10">
        <f>IF($C$4="", SUMIFS('무신사 메타 광고'!$X:$X, '무신사 메타 광고'!$D:$D, $B296),SUMIFS('무신사 메타 광고'!$X:$X,'무신사 메타 광고'!I:I,$C$4,'무신사 메타 광고'!D:D,$B296))</f>
        <v>0</v>
      </c>
      <c r="O296" s="11">
        <f t="shared" si="14"/>
        <v>0</v>
      </c>
      <c r="R296" s="13"/>
      <c r="S296" s="31">
        <f>IF($S$4="", SUMIFS('무신사 메타 광고'!$L:$L, '무신사 메타 광고'!$C:$C, $R296),SUMIFS('무신사 메타 광고'!$L:$L,'무신사 메타 광고'!$I:$I,$S$4,'무신사 메타 광고'!$C:$C,$R296))</f>
        <v>0</v>
      </c>
      <c r="T296" s="31">
        <f>IF($S$4="", SUMIFS('무신사 메타 광고'!$V:$V, '무신사 메타 광고'!$C:$C, $R296),SUMIFS('무신사 메타 광고'!$V:$V,'무신사 메타 광고'!$I:$I,$S$4,'무신사 메타 광고'!$C:$C,$R296))</f>
        <v>0</v>
      </c>
      <c r="U296" s="11">
        <f t="shared" si="15"/>
        <v>0</v>
      </c>
      <c r="V296" s="12" t="str">
        <f t="shared" si="20"/>
        <v xml:space="preserve"> </v>
      </c>
      <c r="W296" s="32">
        <f>IF($S$4="", SUMIFS('무신사 메타 광고'!$K:$K, '무신사 메타 광고'!$C:$C, $R296),SUMIFS('무신사 메타 광고'!$K:$K,'무신사 메타 광고'!$I:$I,$S$4,'무신사 메타 광고'!$C:$C,$R296))</f>
        <v>0</v>
      </c>
      <c r="X296" s="32">
        <f>IF($S$4="", SUMIFS('무신사 메타 광고'!$N:$N, '무신사 메타 광고'!$C:$C, $R296),SUMIFS('무신사 메타 광고'!$N:$N,'무신사 메타 광고'!$I:$I,$S$4,'무신사 메타 광고'!$C:$C,$R296))</f>
        <v>0</v>
      </c>
      <c r="Y296" s="11">
        <f t="shared" si="16"/>
        <v>0</v>
      </c>
      <c r="Z296" s="12" t="str">
        <f t="shared" si="21"/>
        <v xml:space="preserve"> </v>
      </c>
      <c r="AB296" s="10">
        <f>IF($S$4="", SUMIFS('무신사 메타 광고'!$X:$X, '무신사 메타 광고'!$C:$C, $R296),SUMIFS('무신사 메타 광고'!$X:$X,'무신사 메타 광고'!$I:$I,$S$4,'무신사 메타 광고'!$C:$C,$R296))</f>
        <v>0</v>
      </c>
      <c r="AC296" s="11">
        <f t="shared" si="17"/>
        <v>0</v>
      </c>
    </row>
    <row r="297" spans="2:29">
      <c r="B297" s="9"/>
      <c r="C297" s="29">
        <f>IF($C$4="", SUMIFS('무신사 메타 광고'!$L:$L, '무신사 메타 광고'!$D:$D, $B297), SUMIFS('무신사 메타 광고'!$L:$L, '무신사 메타 광고'!$I:$I, $C$4, '무신사 메타 광고'!$D:$D, $B297))</f>
        <v>0</v>
      </c>
      <c r="D297" s="29">
        <f>IF($C$4="", SUMIFS('무신사 메타 광고'!$V:$V,#REF!, $B297), SUMIFS('무신사 메타 광고'!$V:$V,'무신사 메타 광고'!$I:$I,$C$4,'무신사 메타 광고'!$D:$D,$B297))</f>
        <v>0</v>
      </c>
      <c r="E297" s="11">
        <f t="shared" si="11"/>
        <v>0</v>
      </c>
      <c r="F297" s="12" t="str">
        <f t="shared" si="18"/>
        <v xml:space="preserve"> </v>
      </c>
      <c r="G297" s="30">
        <f>IF($C$4="", SUMIFS('무신사 메타 광고'!$K:$K, '무신사 메타 광고'!$D:$D, $B297), SUMIFS('무신사 메타 광고'!$K:$K,'무신사 메타 광고'!$I:$I,$C$4,'무신사 메타 광고'!D:D,$B297))</f>
        <v>0</v>
      </c>
      <c r="H297" s="30">
        <f>IF($C$4="", SUMIFS('무신사 메타 광고'!$Q:$Q, '무신사 메타 광고'!$D:$D, $B297), SUMIFS('무신사 메타 광고'!$Q:$Q,'무신사 메타 광고'!$I:$I,$C$4,'무신사 메타 광고'!D:D,$B297))</f>
        <v>0</v>
      </c>
      <c r="I297" s="30">
        <f>IF($C$4="", SUMIFS('무신사 메타 광고'!$U:$U, '무신사 메타 광고'!$D:$D, $B297), SUMIFS('무신사 메타 광고'!$U:$U,'무신사 메타 광고'!$I:$I,$C$4,'무신사 메타 광고'!D:D,$B297))</f>
        <v>0</v>
      </c>
      <c r="J297" s="11">
        <f t="shared" si="12"/>
        <v>0</v>
      </c>
      <c r="K297" s="11">
        <f t="shared" si="13"/>
        <v>0</v>
      </c>
      <c r="L297" s="12" t="str">
        <f t="shared" si="19"/>
        <v xml:space="preserve"> </v>
      </c>
      <c r="N297" s="10">
        <f>IF($C$4="", SUMIFS('무신사 메타 광고'!$X:$X, '무신사 메타 광고'!$D:$D, $B297),SUMIFS('무신사 메타 광고'!$X:$X,'무신사 메타 광고'!I:I,$C$4,'무신사 메타 광고'!D:D,$B297))</f>
        <v>0</v>
      </c>
      <c r="O297" s="11">
        <f t="shared" si="14"/>
        <v>0</v>
      </c>
      <c r="R297" s="13"/>
      <c r="S297" s="31">
        <f>IF($S$4="", SUMIFS('무신사 메타 광고'!$L:$L, '무신사 메타 광고'!$C:$C, $R297),SUMIFS('무신사 메타 광고'!$L:$L,'무신사 메타 광고'!$I:$I,$S$4,'무신사 메타 광고'!$C:$C,$R297))</f>
        <v>0</v>
      </c>
      <c r="T297" s="31">
        <f>IF($S$4="", SUMIFS('무신사 메타 광고'!$V:$V, '무신사 메타 광고'!$C:$C, $R297),SUMIFS('무신사 메타 광고'!$V:$V,'무신사 메타 광고'!$I:$I,$S$4,'무신사 메타 광고'!$C:$C,$R297))</f>
        <v>0</v>
      </c>
      <c r="U297" s="11">
        <f t="shared" si="15"/>
        <v>0</v>
      </c>
      <c r="V297" s="12" t="str">
        <f t="shared" si="20"/>
        <v xml:space="preserve"> </v>
      </c>
      <c r="W297" s="32">
        <f>IF($S$4="", SUMIFS('무신사 메타 광고'!$K:$K, '무신사 메타 광고'!$C:$C, $R297),SUMIFS('무신사 메타 광고'!$K:$K,'무신사 메타 광고'!$I:$I,$S$4,'무신사 메타 광고'!$C:$C,$R297))</f>
        <v>0</v>
      </c>
      <c r="X297" s="32">
        <f>IF($S$4="", SUMIFS('무신사 메타 광고'!$N:$N, '무신사 메타 광고'!$C:$C, $R297),SUMIFS('무신사 메타 광고'!$N:$N,'무신사 메타 광고'!$I:$I,$S$4,'무신사 메타 광고'!$C:$C,$R297))</f>
        <v>0</v>
      </c>
      <c r="Y297" s="11">
        <f t="shared" si="16"/>
        <v>0</v>
      </c>
      <c r="Z297" s="12" t="str">
        <f t="shared" si="21"/>
        <v xml:space="preserve"> </v>
      </c>
      <c r="AB297" s="10">
        <f>IF($S$4="", SUMIFS('무신사 메타 광고'!$X:$X, '무신사 메타 광고'!$C:$C, $R297),SUMIFS('무신사 메타 광고'!$X:$X,'무신사 메타 광고'!$I:$I,$S$4,'무신사 메타 광고'!$C:$C,$R297))</f>
        <v>0</v>
      </c>
      <c r="AC297" s="11">
        <f t="shared" si="17"/>
        <v>0</v>
      </c>
    </row>
    <row r="298" spans="2:29">
      <c r="B298" s="9"/>
      <c r="C298" s="29">
        <f>IF($C$4="", SUMIFS('무신사 메타 광고'!$L:$L, '무신사 메타 광고'!$D:$D, $B298), SUMIFS('무신사 메타 광고'!$L:$L, '무신사 메타 광고'!$I:$I, $C$4, '무신사 메타 광고'!$D:$D, $B298))</f>
        <v>0</v>
      </c>
      <c r="D298" s="29">
        <f>IF($C$4="", SUMIFS('무신사 메타 광고'!$V:$V,#REF!, $B298), SUMIFS('무신사 메타 광고'!$V:$V,'무신사 메타 광고'!$I:$I,$C$4,'무신사 메타 광고'!$D:$D,$B298))</f>
        <v>0</v>
      </c>
      <c r="E298" s="11">
        <f t="shared" si="11"/>
        <v>0</v>
      </c>
      <c r="F298" s="12" t="str">
        <f t="shared" si="18"/>
        <v xml:space="preserve"> </v>
      </c>
      <c r="G298" s="30">
        <f>IF($C$4="", SUMIFS('무신사 메타 광고'!$K:$K, '무신사 메타 광고'!$D:$D, $B298), SUMIFS('무신사 메타 광고'!$K:$K,'무신사 메타 광고'!$I:$I,$C$4,'무신사 메타 광고'!D:D,$B298))</f>
        <v>0</v>
      </c>
      <c r="H298" s="30">
        <f>IF($C$4="", SUMIFS('무신사 메타 광고'!$Q:$Q, '무신사 메타 광고'!$D:$D, $B298), SUMIFS('무신사 메타 광고'!$Q:$Q,'무신사 메타 광고'!$I:$I,$C$4,'무신사 메타 광고'!D:D,$B298))</f>
        <v>0</v>
      </c>
      <c r="I298" s="30">
        <f>IF($C$4="", SUMIFS('무신사 메타 광고'!$U:$U, '무신사 메타 광고'!$D:$D, $B298), SUMIFS('무신사 메타 광고'!$U:$U,'무신사 메타 광고'!$I:$I,$C$4,'무신사 메타 광고'!D:D,$B298))</f>
        <v>0</v>
      </c>
      <c r="J298" s="11">
        <f t="shared" si="12"/>
        <v>0</v>
      </c>
      <c r="K298" s="11">
        <f t="shared" si="13"/>
        <v>0</v>
      </c>
      <c r="L298" s="12" t="str">
        <f t="shared" si="19"/>
        <v xml:space="preserve"> </v>
      </c>
      <c r="N298" s="10">
        <f>IF($C$4="", SUMIFS('무신사 메타 광고'!$X:$X, '무신사 메타 광고'!$D:$D, $B298),SUMIFS('무신사 메타 광고'!$X:$X,'무신사 메타 광고'!I:I,$C$4,'무신사 메타 광고'!D:D,$B298))</f>
        <v>0</v>
      </c>
      <c r="O298" s="11">
        <f t="shared" si="14"/>
        <v>0</v>
      </c>
      <c r="R298" s="13"/>
      <c r="S298" s="31">
        <f>IF($S$4="", SUMIFS('무신사 메타 광고'!$L:$L, '무신사 메타 광고'!$C:$C, $R298),SUMIFS('무신사 메타 광고'!$L:$L,'무신사 메타 광고'!$I:$I,$S$4,'무신사 메타 광고'!$C:$C,$R298))</f>
        <v>0</v>
      </c>
      <c r="T298" s="31">
        <f>IF($S$4="", SUMIFS('무신사 메타 광고'!$V:$V, '무신사 메타 광고'!$C:$C, $R298),SUMIFS('무신사 메타 광고'!$V:$V,'무신사 메타 광고'!$I:$I,$S$4,'무신사 메타 광고'!$C:$C,$R298))</f>
        <v>0</v>
      </c>
      <c r="U298" s="11">
        <f t="shared" si="15"/>
        <v>0</v>
      </c>
      <c r="V298" s="12" t="str">
        <f t="shared" si="20"/>
        <v xml:space="preserve"> </v>
      </c>
      <c r="W298" s="32">
        <f>IF($S$4="", SUMIFS('무신사 메타 광고'!$K:$K, '무신사 메타 광고'!$C:$C, $R298),SUMIFS('무신사 메타 광고'!$K:$K,'무신사 메타 광고'!$I:$I,$S$4,'무신사 메타 광고'!$C:$C,$R298))</f>
        <v>0</v>
      </c>
      <c r="X298" s="32">
        <f>IF($S$4="", SUMIFS('무신사 메타 광고'!$N:$N, '무신사 메타 광고'!$C:$C, $R298),SUMIFS('무신사 메타 광고'!$N:$N,'무신사 메타 광고'!$I:$I,$S$4,'무신사 메타 광고'!$C:$C,$R298))</f>
        <v>0</v>
      </c>
      <c r="Y298" s="11">
        <f t="shared" si="16"/>
        <v>0</v>
      </c>
      <c r="Z298" s="12" t="str">
        <f t="shared" si="21"/>
        <v xml:space="preserve"> </v>
      </c>
      <c r="AB298" s="10">
        <f>IF($S$4="", SUMIFS('무신사 메타 광고'!$X:$X, '무신사 메타 광고'!$C:$C, $R298),SUMIFS('무신사 메타 광고'!$X:$X,'무신사 메타 광고'!$I:$I,$S$4,'무신사 메타 광고'!$C:$C,$R298))</f>
        <v>0</v>
      </c>
      <c r="AC298" s="11">
        <f t="shared" si="17"/>
        <v>0</v>
      </c>
    </row>
    <row r="299" spans="2:29">
      <c r="B299" s="9"/>
      <c r="C299" s="29">
        <f>IF($C$4="", SUMIFS('무신사 메타 광고'!$L:$L, '무신사 메타 광고'!$D:$D, $B299), SUMIFS('무신사 메타 광고'!$L:$L, '무신사 메타 광고'!$I:$I, $C$4, '무신사 메타 광고'!$D:$D, $B299))</f>
        <v>0</v>
      </c>
      <c r="D299" s="29">
        <f>IF($C$4="", SUMIFS('무신사 메타 광고'!$V:$V,#REF!, $B299), SUMIFS('무신사 메타 광고'!$V:$V,'무신사 메타 광고'!$I:$I,$C$4,'무신사 메타 광고'!$D:$D,$B299))</f>
        <v>0</v>
      </c>
      <c r="E299" s="11">
        <f t="shared" si="11"/>
        <v>0</v>
      </c>
      <c r="F299" s="12" t="str">
        <f t="shared" si="18"/>
        <v xml:space="preserve"> </v>
      </c>
      <c r="G299" s="30">
        <f>IF($C$4="", SUMIFS('무신사 메타 광고'!$K:$K, '무신사 메타 광고'!$D:$D, $B299), SUMIFS('무신사 메타 광고'!$K:$K,'무신사 메타 광고'!$I:$I,$C$4,'무신사 메타 광고'!D:D,$B299))</f>
        <v>0</v>
      </c>
      <c r="H299" s="30">
        <f>IF($C$4="", SUMIFS('무신사 메타 광고'!$Q:$Q, '무신사 메타 광고'!$D:$D, $B299), SUMIFS('무신사 메타 광고'!$Q:$Q,'무신사 메타 광고'!$I:$I,$C$4,'무신사 메타 광고'!D:D,$B299))</f>
        <v>0</v>
      </c>
      <c r="I299" s="30">
        <f>IF($C$4="", SUMIFS('무신사 메타 광고'!$U:$U, '무신사 메타 광고'!$D:$D, $B299), SUMIFS('무신사 메타 광고'!$U:$U,'무신사 메타 광고'!$I:$I,$C$4,'무신사 메타 광고'!D:D,$B299))</f>
        <v>0</v>
      </c>
      <c r="J299" s="11">
        <f t="shared" si="12"/>
        <v>0</v>
      </c>
      <c r="K299" s="11">
        <f t="shared" si="13"/>
        <v>0</v>
      </c>
      <c r="L299" s="12" t="str">
        <f t="shared" si="19"/>
        <v xml:space="preserve"> </v>
      </c>
      <c r="N299" s="10">
        <f>IF($C$4="", SUMIFS('무신사 메타 광고'!$X:$X, '무신사 메타 광고'!$D:$D, $B299),SUMIFS('무신사 메타 광고'!$X:$X,'무신사 메타 광고'!I:I,$C$4,'무신사 메타 광고'!D:D,$B299))</f>
        <v>0</v>
      </c>
      <c r="O299" s="11">
        <f t="shared" si="14"/>
        <v>0</v>
      </c>
      <c r="R299" s="13"/>
      <c r="S299" s="31">
        <f>IF($S$4="", SUMIFS('무신사 메타 광고'!$L:$L, '무신사 메타 광고'!$C:$C, $R299),SUMIFS('무신사 메타 광고'!$L:$L,'무신사 메타 광고'!$I:$I,$S$4,'무신사 메타 광고'!$C:$C,$R299))</f>
        <v>0</v>
      </c>
      <c r="T299" s="31">
        <f>IF($S$4="", SUMIFS('무신사 메타 광고'!$V:$V, '무신사 메타 광고'!$C:$C, $R299),SUMIFS('무신사 메타 광고'!$V:$V,'무신사 메타 광고'!$I:$I,$S$4,'무신사 메타 광고'!$C:$C,$R299))</f>
        <v>0</v>
      </c>
      <c r="U299" s="11">
        <f t="shared" si="15"/>
        <v>0</v>
      </c>
      <c r="V299" s="12" t="str">
        <f t="shared" si="20"/>
        <v xml:space="preserve"> </v>
      </c>
      <c r="W299" s="32">
        <f>IF($S$4="", SUMIFS('무신사 메타 광고'!$K:$K, '무신사 메타 광고'!$C:$C, $R299),SUMIFS('무신사 메타 광고'!$K:$K,'무신사 메타 광고'!$I:$I,$S$4,'무신사 메타 광고'!$C:$C,$R299))</f>
        <v>0</v>
      </c>
      <c r="X299" s="32">
        <f>IF($S$4="", SUMIFS('무신사 메타 광고'!$N:$N, '무신사 메타 광고'!$C:$C, $R299),SUMIFS('무신사 메타 광고'!$N:$N,'무신사 메타 광고'!$I:$I,$S$4,'무신사 메타 광고'!$C:$C,$R299))</f>
        <v>0</v>
      </c>
      <c r="Y299" s="11">
        <f t="shared" si="16"/>
        <v>0</v>
      </c>
      <c r="Z299" s="12" t="str">
        <f t="shared" si="21"/>
        <v xml:space="preserve"> </v>
      </c>
      <c r="AB299" s="10">
        <f>IF($S$4="", SUMIFS('무신사 메타 광고'!$X:$X, '무신사 메타 광고'!$C:$C, $R299),SUMIFS('무신사 메타 광고'!$X:$X,'무신사 메타 광고'!$I:$I,$S$4,'무신사 메타 광고'!$C:$C,$R299))</f>
        <v>0</v>
      </c>
      <c r="AC299" s="11">
        <f t="shared" si="17"/>
        <v>0</v>
      </c>
    </row>
    <row r="300" spans="2:29">
      <c r="B300" s="9"/>
      <c r="C300" s="29">
        <f>IF($C$4="", SUMIFS('무신사 메타 광고'!$L:$L, '무신사 메타 광고'!$D:$D, $B300), SUMIFS('무신사 메타 광고'!$L:$L, '무신사 메타 광고'!$I:$I, $C$4, '무신사 메타 광고'!$D:$D, $B300))</f>
        <v>0</v>
      </c>
      <c r="D300" s="29">
        <f>IF($C$4="", SUMIFS('무신사 메타 광고'!$V:$V,#REF!, $B300), SUMIFS('무신사 메타 광고'!$V:$V,'무신사 메타 광고'!$I:$I,$C$4,'무신사 메타 광고'!$D:$D,$B300))</f>
        <v>0</v>
      </c>
      <c r="E300" s="11">
        <f t="shared" si="11"/>
        <v>0</v>
      </c>
      <c r="F300" s="12" t="str">
        <f t="shared" si="18"/>
        <v xml:space="preserve"> </v>
      </c>
      <c r="G300" s="30">
        <f>IF($C$4="", SUMIFS('무신사 메타 광고'!$K:$K, '무신사 메타 광고'!$D:$D, $B300), SUMIFS('무신사 메타 광고'!$K:$K,'무신사 메타 광고'!$I:$I,$C$4,'무신사 메타 광고'!D:D,$B300))</f>
        <v>0</v>
      </c>
      <c r="H300" s="30">
        <f>IF($C$4="", SUMIFS('무신사 메타 광고'!$Q:$Q, '무신사 메타 광고'!$D:$D, $B300), SUMIFS('무신사 메타 광고'!$Q:$Q,'무신사 메타 광고'!$I:$I,$C$4,'무신사 메타 광고'!D:D,$B300))</f>
        <v>0</v>
      </c>
      <c r="I300" s="30">
        <f>IF($C$4="", SUMIFS('무신사 메타 광고'!$U:$U, '무신사 메타 광고'!$D:$D, $B300), SUMIFS('무신사 메타 광고'!$U:$U,'무신사 메타 광고'!$I:$I,$C$4,'무신사 메타 광고'!D:D,$B300))</f>
        <v>0</v>
      </c>
      <c r="J300" s="11">
        <f t="shared" si="12"/>
        <v>0</v>
      </c>
      <c r="K300" s="11">
        <f t="shared" si="13"/>
        <v>0</v>
      </c>
      <c r="L300" s="12" t="str">
        <f t="shared" si="19"/>
        <v xml:space="preserve"> </v>
      </c>
      <c r="N300" s="10">
        <f>IF($C$4="", SUMIFS('무신사 메타 광고'!$X:$X, '무신사 메타 광고'!$D:$D, $B300),SUMIFS('무신사 메타 광고'!$X:$X,'무신사 메타 광고'!I:I,$C$4,'무신사 메타 광고'!D:D,$B300))</f>
        <v>0</v>
      </c>
      <c r="O300" s="11">
        <f t="shared" si="14"/>
        <v>0</v>
      </c>
      <c r="R300" s="13"/>
      <c r="S300" s="31">
        <f>IF($S$4="", SUMIFS('무신사 메타 광고'!$L:$L, '무신사 메타 광고'!$C:$C, $R300),SUMIFS('무신사 메타 광고'!$L:$L,'무신사 메타 광고'!$I:$I,$S$4,'무신사 메타 광고'!$C:$C,$R300))</f>
        <v>0</v>
      </c>
      <c r="T300" s="31">
        <f>IF($S$4="", SUMIFS('무신사 메타 광고'!$V:$V, '무신사 메타 광고'!$C:$C, $R300),SUMIFS('무신사 메타 광고'!$V:$V,'무신사 메타 광고'!$I:$I,$S$4,'무신사 메타 광고'!$C:$C,$R300))</f>
        <v>0</v>
      </c>
      <c r="U300" s="11">
        <f t="shared" si="15"/>
        <v>0</v>
      </c>
      <c r="V300" s="12" t="str">
        <f t="shared" si="20"/>
        <v xml:space="preserve"> </v>
      </c>
      <c r="W300" s="32">
        <f>IF($S$4="", SUMIFS('무신사 메타 광고'!$K:$K, '무신사 메타 광고'!$C:$C, $R300),SUMIFS('무신사 메타 광고'!$K:$K,'무신사 메타 광고'!$I:$I,$S$4,'무신사 메타 광고'!$C:$C,$R300))</f>
        <v>0</v>
      </c>
      <c r="X300" s="32">
        <f>IF($S$4="", SUMIFS('무신사 메타 광고'!$N:$N, '무신사 메타 광고'!$C:$C, $R300),SUMIFS('무신사 메타 광고'!$N:$N,'무신사 메타 광고'!$I:$I,$S$4,'무신사 메타 광고'!$C:$C,$R300))</f>
        <v>0</v>
      </c>
      <c r="Y300" s="11">
        <f t="shared" si="16"/>
        <v>0</v>
      </c>
      <c r="Z300" s="12" t="str">
        <f t="shared" si="21"/>
        <v xml:space="preserve"> </v>
      </c>
      <c r="AB300" s="10">
        <f>IF($S$4="", SUMIFS('무신사 메타 광고'!$X:$X, '무신사 메타 광고'!$C:$C, $R300),SUMIFS('무신사 메타 광고'!$X:$X,'무신사 메타 광고'!$I:$I,$S$4,'무신사 메타 광고'!$C:$C,$R300))</f>
        <v>0</v>
      </c>
      <c r="AC300" s="11">
        <f t="shared" si="17"/>
        <v>0</v>
      </c>
    </row>
    <row r="301" spans="2:29">
      <c r="B301" s="9"/>
      <c r="C301" s="29">
        <f>IF($C$4="", SUMIFS('무신사 메타 광고'!$L:$L, '무신사 메타 광고'!$D:$D, $B301), SUMIFS('무신사 메타 광고'!$L:$L, '무신사 메타 광고'!$I:$I, $C$4, '무신사 메타 광고'!$D:$D, $B301))</f>
        <v>0</v>
      </c>
      <c r="D301" s="29">
        <f>IF($C$4="", SUMIFS('무신사 메타 광고'!$V:$V,#REF!, $B301), SUMIFS('무신사 메타 광고'!$V:$V,'무신사 메타 광고'!$I:$I,$C$4,'무신사 메타 광고'!$D:$D,$B301))</f>
        <v>0</v>
      </c>
      <c r="E301" s="11">
        <f t="shared" si="11"/>
        <v>0</v>
      </c>
      <c r="F301" s="12" t="str">
        <f t="shared" si="18"/>
        <v xml:space="preserve"> </v>
      </c>
      <c r="G301" s="30">
        <f>IF($C$4="", SUMIFS('무신사 메타 광고'!$K:$K, '무신사 메타 광고'!$D:$D, $B301), SUMIFS('무신사 메타 광고'!$K:$K,'무신사 메타 광고'!$I:$I,$C$4,'무신사 메타 광고'!D:D,$B301))</f>
        <v>0</v>
      </c>
      <c r="H301" s="30">
        <f>IF($C$4="", SUMIFS('무신사 메타 광고'!$Q:$Q, '무신사 메타 광고'!$D:$D, $B301), SUMIFS('무신사 메타 광고'!$Q:$Q,'무신사 메타 광고'!$I:$I,$C$4,'무신사 메타 광고'!D:D,$B301))</f>
        <v>0</v>
      </c>
      <c r="I301" s="30">
        <f>IF($C$4="", SUMIFS('무신사 메타 광고'!$U:$U, '무신사 메타 광고'!$D:$D, $B301), SUMIFS('무신사 메타 광고'!$U:$U,'무신사 메타 광고'!$I:$I,$C$4,'무신사 메타 광고'!D:D,$B301))</f>
        <v>0</v>
      </c>
      <c r="J301" s="11">
        <f t="shared" si="12"/>
        <v>0</v>
      </c>
      <c r="K301" s="11">
        <f t="shared" si="13"/>
        <v>0</v>
      </c>
      <c r="L301" s="12" t="str">
        <f t="shared" si="19"/>
        <v xml:space="preserve"> </v>
      </c>
      <c r="N301" s="10">
        <f>IF($C$4="", SUMIFS('무신사 메타 광고'!$X:$X, '무신사 메타 광고'!$D:$D, $B301),SUMIFS('무신사 메타 광고'!$X:$X,'무신사 메타 광고'!I:I,$C$4,'무신사 메타 광고'!D:D,$B301))</f>
        <v>0</v>
      </c>
      <c r="O301" s="11">
        <f t="shared" si="14"/>
        <v>0</v>
      </c>
      <c r="R301" s="13"/>
      <c r="S301" s="31">
        <f>IF($S$4="", SUMIFS('무신사 메타 광고'!$L:$L, '무신사 메타 광고'!$C:$C, $R301),SUMIFS('무신사 메타 광고'!$L:$L,'무신사 메타 광고'!$I:$I,$S$4,'무신사 메타 광고'!$C:$C,$R301))</f>
        <v>0</v>
      </c>
      <c r="T301" s="31">
        <f>IF($S$4="", SUMIFS('무신사 메타 광고'!$V:$V, '무신사 메타 광고'!$C:$C, $R301),SUMIFS('무신사 메타 광고'!$V:$V,'무신사 메타 광고'!$I:$I,$S$4,'무신사 메타 광고'!$C:$C,$R301))</f>
        <v>0</v>
      </c>
      <c r="U301" s="11">
        <f t="shared" si="15"/>
        <v>0</v>
      </c>
      <c r="V301" s="12" t="str">
        <f t="shared" si="20"/>
        <v xml:space="preserve"> </v>
      </c>
      <c r="W301" s="32">
        <f>IF($S$4="", SUMIFS('무신사 메타 광고'!$K:$K, '무신사 메타 광고'!$C:$C, $R301),SUMIFS('무신사 메타 광고'!$K:$K,'무신사 메타 광고'!$I:$I,$S$4,'무신사 메타 광고'!$C:$C,$R301))</f>
        <v>0</v>
      </c>
      <c r="X301" s="32">
        <f>IF($S$4="", SUMIFS('무신사 메타 광고'!$N:$N, '무신사 메타 광고'!$C:$C, $R301),SUMIFS('무신사 메타 광고'!$N:$N,'무신사 메타 광고'!$I:$I,$S$4,'무신사 메타 광고'!$C:$C,$R301))</f>
        <v>0</v>
      </c>
      <c r="Y301" s="11">
        <f t="shared" si="16"/>
        <v>0</v>
      </c>
      <c r="Z301" s="12" t="str">
        <f t="shared" si="21"/>
        <v xml:space="preserve"> </v>
      </c>
      <c r="AB301" s="10">
        <f>IF($S$4="", SUMIFS('무신사 메타 광고'!$X:$X, '무신사 메타 광고'!$C:$C, $R301),SUMIFS('무신사 메타 광고'!$X:$X,'무신사 메타 광고'!$I:$I,$S$4,'무신사 메타 광고'!$C:$C,$R301))</f>
        <v>0</v>
      </c>
      <c r="AC301" s="11">
        <f t="shared" si="17"/>
        <v>0</v>
      </c>
    </row>
    <row r="302" spans="2:29">
      <c r="B302" s="9"/>
      <c r="C302" s="29">
        <f>IF($C$4="", SUMIFS('무신사 메타 광고'!$L:$L, '무신사 메타 광고'!$D:$D, $B302), SUMIFS('무신사 메타 광고'!$L:$L, '무신사 메타 광고'!$I:$I, $C$4, '무신사 메타 광고'!$D:$D, $B302))</f>
        <v>0</v>
      </c>
      <c r="D302" s="29">
        <f>IF($C$4="", SUMIFS('무신사 메타 광고'!$V:$V,#REF!, $B302), SUMIFS('무신사 메타 광고'!$V:$V,'무신사 메타 광고'!$I:$I,$C$4,'무신사 메타 광고'!$D:$D,$B302))</f>
        <v>0</v>
      </c>
      <c r="E302" s="11">
        <f t="shared" si="11"/>
        <v>0</v>
      </c>
      <c r="F302" s="12" t="str">
        <f t="shared" si="18"/>
        <v xml:space="preserve"> </v>
      </c>
      <c r="G302" s="30">
        <f>IF($C$4="", SUMIFS('무신사 메타 광고'!$K:$K, '무신사 메타 광고'!$D:$D, $B302), SUMIFS('무신사 메타 광고'!$K:$K,'무신사 메타 광고'!$I:$I,$C$4,'무신사 메타 광고'!D:D,$B302))</f>
        <v>0</v>
      </c>
      <c r="H302" s="30">
        <f>IF($C$4="", SUMIFS('무신사 메타 광고'!$Q:$Q, '무신사 메타 광고'!$D:$D, $B302), SUMIFS('무신사 메타 광고'!$Q:$Q,'무신사 메타 광고'!$I:$I,$C$4,'무신사 메타 광고'!D:D,$B302))</f>
        <v>0</v>
      </c>
      <c r="I302" s="30">
        <f>IF($C$4="", SUMIFS('무신사 메타 광고'!$U:$U, '무신사 메타 광고'!$D:$D, $B302), SUMIFS('무신사 메타 광고'!$U:$U,'무신사 메타 광고'!$I:$I,$C$4,'무신사 메타 광고'!D:D,$B302))</f>
        <v>0</v>
      </c>
      <c r="J302" s="11">
        <f t="shared" si="12"/>
        <v>0</v>
      </c>
      <c r="K302" s="11">
        <f t="shared" si="13"/>
        <v>0</v>
      </c>
      <c r="L302" s="12" t="str">
        <f t="shared" si="19"/>
        <v xml:space="preserve"> </v>
      </c>
      <c r="N302" s="10">
        <f>IF($C$4="", SUMIFS('무신사 메타 광고'!$X:$X, '무신사 메타 광고'!$D:$D, $B302),SUMIFS('무신사 메타 광고'!$X:$X,'무신사 메타 광고'!I:I,$C$4,'무신사 메타 광고'!D:D,$B302))</f>
        <v>0</v>
      </c>
      <c r="O302" s="11">
        <f t="shared" si="14"/>
        <v>0</v>
      </c>
      <c r="R302" s="13"/>
      <c r="S302" s="31">
        <f>IF($S$4="", SUMIFS('무신사 메타 광고'!$L:$L, '무신사 메타 광고'!$C:$C, $R302),SUMIFS('무신사 메타 광고'!$L:$L,'무신사 메타 광고'!$I:$I,$S$4,'무신사 메타 광고'!$C:$C,$R302))</f>
        <v>0</v>
      </c>
      <c r="T302" s="31">
        <f>IF($S$4="", SUMIFS('무신사 메타 광고'!$V:$V, '무신사 메타 광고'!$C:$C, $R302),SUMIFS('무신사 메타 광고'!$V:$V,'무신사 메타 광고'!$I:$I,$S$4,'무신사 메타 광고'!$C:$C,$R302))</f>
        <v>0</v>
      </c>
      <c r="U302" s="11">
        <f t="shared" si="15"/>
        <v>0</v>
      </c>
      <c r="V302" s="12" t="str">
        <f t="shared" si="20"/>
        <v xml:space="preserve"> </v>
      </c>
      <c r="W302" s="32">
        <f>IF($S$4="", SUMIFS('무신사 메타 광고'!$K:$K, '무신사 메타 광고'!$C:$C, $R302),SUMIFS('무신사 메타 광고'!$K:$K,'무신사 메타 광고'!$I:$I,$S$4,'무신사 메타 광고'!$C:$C,$R302))</f>
        <v>0</v>
      </c>
      <c r="X302" s="32">
        <f>IF($S$4="", SUMIFS('무신사 메타 광고'!$N:$N, '무신사 메타 광고'!$C:$C, $R302),SUMIFS('무신사 메타 광고'!$N:$N,'무신사 메타 광고'!$I:$I,$S$4,'무신사 메타 광고'!$C:$C,$R302))</f>
        <v>0</v>
      </c>
      <c r="Y302" s="11">
        <f t="shared" si="16"/>
        <v>0</v>
      </c>
      <c r="Z302" s="12" t="str">
        <f t="shared" si="21"/>
        <v xml:space="preserve"> </v>
      </c>
      <c r="AB302" s="10">
        <f>IF($S$4="", SUMIFS('무신사 메타 광고'!$X:$X, '무신사 메타 광고'!$C:$C, $R302),SUMIFS('무신사 메타 광고'!$X:$X,'무신사 메타 광고'!$I:$I,$S$4,'무신사 메타 광고'!$C:$C,$R302))</f>
        <v>0</v>
      </c>
      <c r="AC302" s="11">
        <f t="shared" si="17"/>
        <v>0</v>
      </c>
    </row>
    <row r="303" spans="2:29">
      <c r="B303" s="9"/>
      <c r="C303" s="29">
        <f>IF($C$4="", SUMIFS('무신사 메타 광고'!$L:$L, '무신사 메타 광고'!$D:$D, $B303), SUMIFS('무신사 메타 광고'!$L:$L, '무신사 메타 광고'!$I:$I, $C$4, '무신사 메타 광고'!$D:$D, $B303))</f>
        <v>0</v>
      </c>
      <c r="D303" s="29">
        <f>IF($C$4="", SUMIFS('무신사 메타 광고'!$V:$V,#REF!, $B303), SUMIFS('무신사 메타 광고'!$V:$V,'무신사 메타 광고'!$I:$I,$C$4,'무신사 메타 광고'!$D:$D,$B303))</f>
        <v>0</v>
      </c>
      <c r="E303" s="11">
        <f t="shared" si="11"/>
        <v>0</v>
      </c>
      <c r="F303" s="12" t="str">
        <f t="shared" si="18"/>
        <v xml:space="preserve"> </v>
      </c>
      <c r="G303" s="30">
        <f>IF($C$4="", SUMIFS('무신사 메타 광고'!$K:$K, '무신사 메타 광고'!$D:$D, $B303), SUMIFS('무신사 메타 광고'!$K:$K,'무신사 메타 광고'!$I:$I,$C$4,'무신사 메타 광고'!D:D,$B303))</f>
        <v>0</v>
      </c>
      <c r="H303" s="30">
        <f>IF($C$4="", SUMIFS('무신사 메타 광고'!$Q:$Q, '무신사 메타 광고'!$D:$D, $B303), SUMIFS('무신사 메타 광고'!$Q:$Q,'무신사 메타 광고'!$I:$I,$C$4,'무신사 메타 광고'!D:D,$B303))</f>
        <v>0</v>
      </c>
      <c r="I303" s="30">
        <f>IF($C$4="", SUMIFS('무신사 메타 광고'!$U:$U, '무신사 메타 광고'!$D:$D, $B303), SUMIFS('무신사 메타 광고'!$U:$U,'무신사 메타 광고'!$I:$I,$C$4,'무신사 메타 광고'!D:D,$B303))</f>
        <v>0</v>
      </c>
      <c r="J303" s="11">
        <f t="shared" si="12"/>
        <v>0</v>
      </c>
      <c r="K303" s="11">
        <f t="shared" si="13"/>
        <v>0</v>
      </c>
      <c r="L303" s="12" t="str">
        <f t="shared" si="19"/>
        <v xml:space="preserve"> </v>
      </c>
      <c r="N303" s="10">
        <f>IF($C$4="", SUMIFS('무신사 메타 광고'!$X:$X, '무신사 메타 광고'!$D:$D, $B303),SUMIFS('무신사 메타 광고'!$X:$X,'무신사 메타 광고'!I:I,$C$4,'무신사 메타 광고'!D:D,$B303))</f>
        <v>0</v>
      </c>
      <c r="O303" s="11">
        <f t="shared" si="14"/>
        <v>0</v>
      </c>
      <c r="R303" s="13"/>
      <c r="S303" s="31">
        <f>IF($S$4="", SUMIFS('무신사 메타 광고'!$L:$L, '무신사 메타 광고'!$C:$C, $R303),SUMIFS('무신사 메타 광고'!$L:$L,'무신사 메타 광고'!$I:$I,$S$4,'무신사 메타 광고'!$C:$C,$R303))</f>
        <v>0</v>
      </c>
      <c r="T303" s="31">
        <f>IF($S$4="", SUMIFS('무신사 메타 광고'!$V:$V, '무신사 메타 광고'!$C:$C, $R303),SUMIFS('무신사 메타 광고'!$V:$V,'무신사 메타 광고'!$I:$I,$S$4,'무신사 메타 광고'!$C:$C,$R303))</f>
        <v>0</v>
      </c>
      <c r="U303" s="11">
        <f t="shared" si="15"/>
        <v>0</v>
      </c>
      <c r="V303" s="12" t="str">
        <f t="shared" si="20"/>
        <v xml:space="preserve"> </v>
      </c>
      <c r="W303" s="32">
        <f>IF($S$4="", SUMIFS('무신사 메타 광고'!$K:$K, '무신사 메타 광고'!$C:$C, $R303),SUMIFS('무신사 메타 광고'!$K:$K,'무신사 메타 광고'!$I:$I,$S$4,'무신사 메타 광고'!$C:$C,$R303))</f>
        <v>0</v>
      </c>
      <c r="X303" s="32">
        <f>IF($S$4="", SUMIFS('무신사 메타 광고'!$N:$N, '무신사 메타 광고'!$C:$C, $R303),SUMIFS('무신사 메타 광고'!$N:$N,'무신사 메타 광고'!$I:$I,$S$4,'무신사 메타 광고'!$C:$C,$R303))</f>
        <v>0</v>
      </c>
      <c r="Y303" s="11">
        <f t="shared" si="16"/>
        <v>0</v>
      </c>
      <c r="Z303" s="12" t="str">
        <f t="shared" si="21"/>
        <v xml:space="preserve"> </v>
      </c>
      <c r="AB303" s="10">
        <f>IF($S$4="", SUMIFS('무신사 메타 광고'!$X:$X, '무신사 메타 광고'!$C:$C, $R303),SUMIFS('무신사 메타 광고'!$X:$X,'무신사 메타 광고'!$I:$I,$S$4,'무신사 메타 광고'!$C:$C,$R303))</f>
        <v>0</v>
      </c>
      <c r="AC303" s="11">
        <f t="shared" si="17"/>
        <v>0</v>
      </c>
    </row>
    <row r="304" spans="2:29">
      <c r="B304" s="9"/>
      <c r="C304" s="29">
        <f>IF($C$4="", SUMIFS('무신사 메타 광고'!$L:$L, '무신사 메타 광고'!$D:$D, $B304), SUMIFS('무신사 메타 광고'!$L:$L, '무신사 메타 광고'!$I:$I, $C$4, '무신사 메타 광고'!$D:$D, $B304))</f>
        <v>0</v>
      </c>
      <c r="D304" s="29">
        <f>IF($C$4="", SUMIFS('무신사 메타 광고'!$V:$V,#REF!, $B304), SUMIFS('무신사 메타 광고'!$V:$V,'무신사 메타 광고'!$I:$I,$C$4,'무신사 메타 광고'!$D:$D,$B304))</f>
        <v>0</v>
      </c>
      <c r="E304" s="11">
        <f t="shared" si="11"/>
        <v>0</v>
      </c>
      <c r="F304" s="12" t="str">
        <f t="shared" si="18"/>
        <v xml:space="preserve"> </v>
      </c>
      <c r="G304" s="30">
        <f>IF($C$4="", SUMIFS('무신사 메타 광고'!$K:$K, '무신사 메타 광고'!$D:$D, $B304), SUMIFS('무신사 메타 광고'!$K:$K,'무신사 메타 광고'!$I:$I,$C$4,'무신사 메타 광고'!D:D,$B304))</f>
        <v>0</v>
      </c>
      <c r="H304" s="30">
        <f>IF($C$4="", SUMIFS('무신사 메타 광고'!$Q:$Q, '무신사 메타 광고'!$D:$D, $B304), SUMIFS('무신사 메타 광고'!$Q:$Q,'무신사 메타 광고'!$I:$I,$C$4,'무신사 메타 광고'!D:D,$B304))</f>
        <v>0</v>
      </c>
      <c r="I304" s="30">
        <f>IF($C$4="", SUMIFS('무신사 메타 광고'!$U:$U, '무신사 메타 광고'!$D:$D, $B304), SUMIFS('무신사 메타 광고'!$U:$U,'무신사 메타 광고'!$I:$I,$C$4,'무신사 메타 광고'!D:D,$B304))</f>
        <v>0</v>
      </c>
      <c r="J304" s="11">
        <f t="shared" si="12"/>
        <v>0</v>
      </c>
      <c r="K304" s="11">
        <f t="shared" si="13"/>
        <v>0</v>
      </c>
      <c r="L304" s="12" t="str">
        <f t="shared" si="19"/>
        <v xml:space="preserve"> </v>
      </c>
      <c r="N304" s="10">
        <f>IF($C$4="", SUMIFS('무신사 메타 광고'!$X:$X, '무신사 메타 광고'!$D:$D, $B304),SUMIFS('무신사 메타 광고'!$X:$X,'무신사 메타 광고'!I:I,$C$4,'무신사 메타 광고'!D:D,$B304))</f>
        <v>0</v>
      </c>
      <c r="O304" s="11">
        <f t="shared" si="14"/>
        <v>0</v>
      </c>
      <c r="R304" s="13"/>
      <c r="S304" s="31">
        <f>IF($S$4="", SUMIFS('무신사 메타 광고'!$L:$L, '무신사 메타 광고'!$C:$C, $R304),SUMIFS('무신사 메타 광고'!$L:$L,'무신사 메타 광고'!$I:$I,$S$4,'무신사 메타 광고'!$C:$C,$R304))</f>
        <v>0</v>
      </c>
      <c r="T304" s="31">
        <f>IF($S$4="", SUMIFS('무신사 메타 광고'!$V:$V, '무신사 메타 광고'!$C:$C, $R304),SUMIFS('무신사 메타 광고'!$V:$V,'무신사 메타 광고'!$I:$I,$S$4,'무신사 메타 광고'!$C:$C,$R304))</f>
        <v>0</v>
      </c>
      <c r="U304" s="11">
        <f t="shared" si="15"/>
        <v>0</v>
      </c>
      <c r="V304" s="12" t="str">
        <f t="shared" si="20"/>
        <v xml:space="preserve"> </v>
      </c>
      <c r="W304" s="32">
        <f>IF($S$4="", SUMIFS('무신사 메타 광고'!$K:$K, '무신사 메타 광고'!$C:$C, $R304),SUMIFS('무신사 메타 광고'!$K:$K,'무신사 메타 광고'!$I:$I,$S$4,'무신사 메타 광고'!$C:$C,$R304))</f>
        <v>0</v>
      </c>
      <c r="X304" s="32">
        <f>IF($S$4="", SUMIFS('무신사 메타 광고'!$N:$N, '무신사 메타 광고'!$C:$C, $R304),SUMIFS('무신사 메타 광고'!$N:$N,'무신사 메타 광고'!$I:$I,$S$4,'무신사 메타 광고'!$C:$C,$R304))</f>
        <v>0</v>
      </c>
      <c r="Y304" s="11">
        <f t="shared" si="16"/>
        <v>0</v>
      </c>
      <c r="Z304" s="12" t="str">
        <f t="shared" si="21"/>
        <v xml:space="preserve"> </v>
      </c>
      <c r="AB304" s="10">
        <f>IF($S$4="", SUMIFS('무신사 메타 광고'!$X:$X, '무신사 메타 광고'!$C:$C, $R304),SUMIFS('무신사 메타 광고'!$X:$X,'무신사 메타 광고'!$I:$I,$S$4,'무신사 메타 광고'!$C:$C,$R304))</f>
        <v>0</v>
      </c>
      <c r="AC304" s="11">
        <f t="shared" si="17"/>
        <v>0</v>
      </c>
    </row>
    <row r="305" spans="2:29">
      <c r="B305" s="9"/>
      <c r="C305" s="29">
        <f>IF($C$4="", SUMIFS('무신사 메타 광고'!$L:$L, '무신사 메타 광고'!$D:$D, $B305), SUMIFS('무신사 메타 광고'!$L:$L, '무신사 메타 광고'!$I:$I, $C$4, '무신사 메타 광고'!$D:$D, $B305))</f>
        <v>0</v>
      </c>
      <c r="D305" s="29">
        <f>IF($C$4="", SUMIFS('무신사 메타 광고'!$V:$V,#REF!, $B305), SUMIFS('무신사 메타 광고'!$V:$V,'무신사 메타 광고'!$I:$I,$C$4,'무신사 메타 광고'!$D:$D,$B305))</f>
        <v>0</v>
      </c>
      <c r="E305" s="11">
        <f t="shared" si="11"/>
        <v>0</v>
      </c>
      <c r="F305" s="12" t="str">
        <f t="shared" si="18"/>
        <v xml:space="preserve"> </v>
      </c>
      <c r="G305" s="30">
        <f>IF($C$4="", SUMIFS('무신사 메타 광고'!$K:$K, '무신사 메타 광고'!$D:$D, $B305), SUMIFS('무신사 메타 광고'!$K:$K,'무신사 메타 광고'!$I:$I,$C$4,'무신사 메타 광고'!D:D,$B305))</f>
        <v>0</v>
      </c>
      <c r="H305" s="30">
        <f>IF($C$4="", SUMIFS('무신사 메타 광고'!$Q:$Q, '무신사 메타 광고'!$D:$D, $B305), SUMIFS('무신사 메타 광고'!$Q:$Q,'무신사 메타 광고'!$I:$I,$C$4,'무신사 메타 광고'!D:D,$B305))</f>
        <v>0</v>
      </c>
      <c r="I305" s="30">
        <f>IF($C$4="", SUMIFS('무신사 메타 광고'!$U:$U, '무신사 메타 광고'!$D:$D, $B305), SUMIFS('무신사 메타 광고'!$U:$U,'무신사 메타 광고'!$I:$I,$C$4,'무신사 메타 광고'!D:D,$B305))</f>
        <v>0</v>
      </c>
      <c r="J305" s="11">
        <f t="shared" si="12"/>
        <v>0</v>
      </c>
      <c r="K305" s="11">
        <f t="shared" si="13"/>
        <v>0</v>
      </c>
      <c r="L305" s="12" t="str">
        <f t="shared" si="19"/>
        <v xml:space="preserve"> </v>
      </c>
      <c r="N305" s="10">
        <f>IF($C$4="", SUMIFS('무신사 메타 광고'!$X:$X, '무신사 메타 광고'!$D:$D, $B305),SUMIFS('무신사 메타 광고'!$X:$X,'무신사 메타 광고'!I:I,$C$4,'무신사 메타 광고'!D:D,$B305))</f>
        <v>0</v>
      </c>
      <c r="O305" s="11">
        <f t="shared" si="14"/>
        <v>0</v>
      </c>
      <c r="R305" s="13"/>
      <c r="S305" s="31">
        <f>IF($S$4="", SUMIFS('무신사 메타 광고'!$L:$L, '무신사 메타 광고'!$C:$C, $R305),SUMIFS('무신사 메타 광고'!$L:$L,'무신사 메타 광고'!$I:$I,$S$4,'무신사 메타 광고'!$C:$C,$R305))</f>
        <v>0</v>
      </c>
      <c r="T305" s="31">
        <f>IF($S$4="", SUMIFS('무신사 메타 광고'!$V:$V, '무신사 메타 광고'!$C:$C, $R305),SUMIFS('무신사 메타 광고'!$V:$V,'무신사 메타 광고'!$I:$I,$S$4,'무신사 메타 광고'!$C:$C,$R305))</f>
        <v>0</v>
      </c>
      <c r="U305" s="11">
        <f t="shared" si="15"/>
        <v>0</v>
      </c>
      <c r="V305" s="12" t="str">
        <f t="shared" si="20"/>
        <v xml:space="preserve"> </v>
      </c>
      <c r="W305" s="32">
        <f>IF($S$4="", SUMIFS('무신사 메타 광고'!$K:$K, '무신사 메타 광고'!$C:$C, $R305),SUMIFS('무신사 메타 광고'!$K:$K,'무신사 메타 광고'!$I:$I,$S$4,'무신사 메타 광고'!$C:$C,$R305))</f>
        <v>0</v>
      </c>
      <c r="X305" s="32">
        <f>IF($S$4="", SUMIFS('무신사 메타 광고'!$N:$N, '무신사 메타 광고'!$C:$C, $R305),SUMIFS('무신사 메타 광고'!$N:$N,'무신사 메타 광고'!$I:$I,$S$4,'무신사 메타 광고'!$C:$C,$R305))</f>
        <v>0</v>
      </c>
      <c r="Y305" s="11">
        <f t="shared" si="16"/>
        <v>0</v>
      </c>
      <c r="Z305" s="12" t="str">
        <f t="shared" si="21"/>
        <v xml:space="preserve"> </v>
      </c>
      <c r="AB305" s="10">
        <f>IF($S$4="", SUMIFS('무신사 메타 광고'!$X:$X, '무신사 메타 광고'!$C:$C, $R305),SUMIFS('무신사 메타 광고'!$X:$X,'무신사 메타 광고'!$I:$I,$S$4,'무신사 메타 광고'!$C:$C,$R305))</f>
        <v>0</v>
      </c>
      <c r="AC305" s="11">
        <f t="shared" si="17"/>
        <v>0</v>
      </c>
    </row>
    <row r="306" spans="2:29">
      <c r="B306" s="9"/>
      <c r="C306" s="29">
        <f>IF($C$4="", SUMIFS('무신사 메타 광고'!$L:$L, '무신사 메타 광고'!$D:$D, $B306), SUMIFS('무신사 메타 광고'!$L:$L, '무신사 메타 광고'!$I:$I, $C$4, '무신사 메타 광고'!$D:$D, $B306))</f>
        <v>0</v>
      </c>
      <c r="D306" s="29">
        <f>IF($C$4="", SUMIFS('무신사 메타 광고'!$V:$V,#REF!, $B306), SUMIFS('무신사 메타 광고'!$V:$V,'무신사 메타 광고'!$I:$I,$C$4,'무신사 메타 광고'!$D:$D,$B306))</f>
        <v>0</v>
      </c>
      <c r="E306" s="11">
        <f t="shared" si="11"/>
        <v>0</v>
      </c>
      <c r="F306" s="12" t="str">
        <f t="shared" si="18"/>
        <v xml:space="preserve"> </v>
      </c>
      <c r="G306" s="30">
        <f>IF($C$4="", SUMIFS('무신사 메타 광고'!$K:$K, '무신사 메타 광고'!$D:$D, $B306), SUMIFS('무신사 메타 광고'!$K:$K,'무신사 메타 광고'!$I:$I,$C$4,'무신사 메타 광고'!D:D,$B306))</f>
        <v>0</v>
      </c>
      <c r="H306" s="30">
        <f>IF($C$4="", SUMIFS('무신사 메타 광고'!$Q:$Q, '무신사 메타 광고'!$D:$D, $B306), SUMIFS('무신사 메타 광고'!$Q:$Q,'무신사 메타 광고'!$I:$I,$C$4,'무신사 메타 광고'!D:D,$B306))</f>
        <v>0</v>
      </c>
      <c r="I306" s="30">
        <f>IF($C$4="", SUMIFS('무신사 메타 광고'!$U:$U, '무신사 메타 광고'!$D:$D, $B306), SUMIFS('무신사 메타 광고'!$U:$U,'무신사 메타 광고'!$I:$I,$C$4,'무신사 메타 광고'!D:D,$B306))</f>
        <v>0</v>
      </c>
      <c r="J306" s="11">
        <f t="shared" si="12"/>
        <v>0</v>
      </c>
      <c r="K306" s="11">
        <f t="shared" si="13"/>
        <v>0</v>
      </c>
      <c r="L306" s="12" t="str">
        <f t="shared" si="19"/>
        <v xml:space="preserve"> </v>
      </c>
      <c r="N306" s="10">
        <f>IF($C$4="", SUMIFS('무신사 메타 광고'!$X:$X, '무신사 메타 광고'!$D:$D, $B306),SUMIFS('무신사 메타 광고'!$X:$X,'무신사 메타 광고'!I:I,$C$4,'무신사 메타 광고'!D:D,$B306))</f>
        <v>0</v>
      </c>
      <c r="O306" s="11">
        <f t="shared" si="14"/>
        <v>0</v>
      </c>
      <c r="R306" s="13"/>
      <c r="S306" s="31">
        <f>IF($S$4="", SUMIFS('무신사 메타 광고'!$L:$L, '무신사 메타 광고'!$C:$C, $R306),SUMIFS('무신사 메타 광고'!$L:$L,'무신사 메타 광고'!$I:$I,$S$4,'무신사 메타 광고'!$C:$C,$R306))</f>
        <v>0</v>
      </c>
      <c r="T306" s="31">
        <f>IF($S$4="", SUMIFS('무신사 메타 광고'!$V:$V, '무신사 메타 광고'!$C:$C, $R306),SUMIFS('무신사 메타 광고'!$V:$V,'무신사 메타 광고'!$I:$I,$S$4,'무신사 메타 광고'!$C:$C,$R306))</f>
        <v>0</v>
      </c>
      <c r="U306" s="11">
        <f t="shared" si="15"/>
        <v>0</v>
      </c>
      <c r="V306" s="12" t="str">
        <f t="shared" si="20"/>
        <v xml:space="preserve"> </v>
      </c>
      <c r="W306" s="32">
        <f>IF($S$4="", SUMIFS('무신사 메타 광고'!$K:$K, '무신사 메타 광고'!$C:$C, $R306),SUMIFS('무신사 메타 광고'!$K:$K,'무신사 메타 광고'!$I:$I,$S$4,'무신사 메타 광고'!$C:$C,$R306))</f>
        <v>0</v>
      </c>
      <c r="X306" s="32">
        <f>IF($S$4="", SUMIFS('무신사 메타 광고'!$N:$N, '무신사 메타 광고'!$C:$C, $R306),SUMIFS('무신사 메타 광고'!$N:$N,'무신사 메타 광고'!$I:$I,$S$4,'무신사 메타 광고'!$C:$C,$R306))</f>
        <v>0</v>
      </c>
      <c r="Y306" s="11">
        <f t="shared" si="16"/>
        <v>0</v>
      </c>
      <c r="Z306" s="12" t="str">
        <f t="shared" si="21"/>
        <v xml:space="preserve"> </v>
      </c>
      <c r="AB306" s="10">
        <f>IF($S$4="", SUMIFS('무신사 메타 광고'!$X:$X, '무신사 메타 광고'!$C:$C, $R306),SUMIFS('무신사 메타 광고'!$X:$X,'무신사 메타 광고'!$I:$I,$S$4,'무신사 메타 광고'!$C:$C,$R306))</f>
        <v>0</v>
      </c>
      <c r="AC306" s="11">
        <f t="shared" si="17"/>
        <v>0</v>
      </c>
    </row>
    <row r="307" spans="2:29">
      <c r="B307" s="9"/>
      <c r="C307" s="29">
        <f>IF($C$4="", SUMIFS('무신사 메타 광고'!$L:$L, '무신사 메타 광고'!$D:$D, $B307), SUMIFS('무신사 메타 광고'!$L:$L, '무신사 메타 광고'!$I:$I, $C$4, '무신사 메타 광고'!$D:$D, $B307))</f>
        <v>0</v>
      </c>
      <c r="D307" s="29">
        <f>IF($C$4="", SUMIFS('무신사 메타 광고'!$V:$V,#REF!, $B307), SUMIFS('무신사 메타 광고'!$V:$V,'무신사 메타 광고'!$I:$I,$C$4,'무신사 메타 광고'!$D:$D,$B307))</f>
        <v>0</v>
      </c>
      <c r="E307" s="11">
        <f t="shared" si="11"/>
        <v>0</v>
      </c>
      <c r="F307" s="12" t="str">
        <f t="shared" si="18"/>
        <v xml:space="preserve"> </v>
      </c>
      <c r="G307" s="30">
        <f>IF($C$4="", SUMIFS('무신사 메타 광고'!$K:$K, '무신사 메타 광고'!$D:$D, $B307), SUMIFS('무신사 메타 광고'!$K:$K,'무신사 메타 광고'!$I:$I,$C$4,'무신사 메타 광고'!D:D,$B307))</f>
        <v>0</v>
      </c>
      <c r="H307" s="30">
        <f>IF($C$4="", SUMIFS('무신사 메타 광고'!$Q:$Q, '무신사 메타 광고'!$D:$D, $B307), SUMIFS('무신사 메타 광고'!$Q:$Q,'무신사 메타 광고'!$I:$I,$C$4,'무신사 메타 광고'!D:D,$B307))</f>
        <v>0</v>
      </c>
      <c r="I307" s="30">
        <f>IF($C$4="", SUMIFS('무신사 메타 광고'!$U:$U, '무신사 메타 광고'!$D:$D, $B307), SUMIFS('무신사 메타 광고'!$U:$U,'무신사 메타 광고'!$I:$I,$C$4,'무신사 메타 광고'!D:D,$B307))</f>
        <v>0</v>
      </c>
      <c r="J307" s="11">
        <f t="shared" si="12"/>
        <v>0</v>
      </c>
      <c r="K307" s="11">
        <f t="shared" si="13"/>
        <v>0</v>
      </c>
      <c r="L307" s="12" t="str">
        <f t="shared" si="19"/>
        <v xml:space="preserve"> </v>
      </c>
      <c r="N307" s="10">
        <f>IF($C$4="", SUMIFS('무신사 메타 광고'!$X:$X, '무신사 메타 광고'!$D:$D, $B307),SUMIFS('무신사 메타 광고'!$X:$X,'무신사 메타 광고'!I:I,$C$4,'무신사 메타 광고'!D:D,$B307))</f>
        <v>0</v>
      </c>
      <c r="O307" s="11">
        <f t="shared" si="14"/>
        <v>0</v>
      </c>
      <c r="R307" s="13"/>
      <c r="S307" s="31">
        <f>IF($S$4="", SUMIFS('무신사 메타 광고'!$L:$L, '무신사 메타 광고'!$C:$C, $R307),SUMIFS('무신사 메타 광고'!$L:$L,'무신사 메타 광고'!$I:$I,$S$4,'무신사 메타 광고'!$C:$C,$R307))</f>
        <v>0</v>
      </c>
      <c r="T307" s="31">
        <f>IF($S$4="", SUMIFS('무신사 메타 광고'!$V:$V, '무신사 메타 광고'!$C:$C, $R307),SUMIFS('무신사 메타 광고'!$V:$V,'무신사 메타 광고'!$I:$I,$S$4,'무신사 메타 광고'!$C:$C,$R307))</f>
        <v>0</v>
      </c>
      <c r="U307" s="11">
        <f t="shared" si="15"/>
        <v>0</v>
      </c>
      <c r="V307" s="12" t="str">
        <f t="shared" si="20"/>
        <v xml:space="preserve"> </v>
      </c>
      <c r="W307" s="32">
        <f>IF($S$4="", SUMIFS('무신사 메타 광고'!$K:$K, '무신사 메타 광고'!$C:$C, $R307),SUMIFS('무신사 메타 광고'!$K:$K,'무신사 메타 광고'!$I:$I,$S$4,'무신사 메타 광고'!$C:$C,$R307))</f>
        <v>0</v>
      </c>
      <c r="X307" s="32">
        <f>IF($S$4="", SUMIFS('무신사 메타 광고'!$N:$N, '무신사 메타 광고'!$C:$C, $R307),SUMIFS('무신사 메타 광고'!$N:$N,'무신사 메타 광고'!$I:$I,$S$4,'무신사 메타 광고'!$C:$C,$R307))</f>
        <v>0</v>
      </c>
      <c r="Y307" s="11">
        <f t="shared" si="16"/>
        <v>0</v>
      </c>
      <c r="Z307" s="12" t="str">
        <f t="shared" si="21"/>
        <v xml:space="preserve"> </v>
      </c>
      <c r="AB307" s="10">
        <f>IF($S$4="", SUMIFS('무신사 메타 광고'!$X:$X, '무신사 메타 광고'!$C:$C, $R307),SUMIFS('무신사 메타 광고'!$X:$X,'무신사 메타 광고'!$I:$I,$S$4,'무신사 메타 광고'!$C:$C,$R307))</f>
        <v>0</v>
      </c>
      <c r="AC307" s="11">
        <f t="shared" si="17"/>
        <v>0</v>
      </c>
    </row>
    <row r="308" spans="2:29">
      <c r="B308" s="9"/>
      <c r="C308" s="29">
        <f>IF($C$4="", SUMIFS('무신사 메타 광고'!$L:$L, '무신사 메타 광고'!$D:$D, $B308), SUMIFS('무신사 메타 광고'!$L:$L, '무신사 메타 광고'!$I:$I, $C$4, '무신사 메타 광고'!$D:$D, $B308))</f>
        <v>0</v>
      </c>
      <c r="D308" s="29">
        <f>IF($C$4="", SUMIFS('무신사 메타 광고'!$V:$V,#REF!, $B308), SUMIFS('무신사 메타 광고'!$V:$V,'무신사 메타 광고'!$I:$I,$C$4,'무신사 메타 광고'!$D:$D,$B308))</f>
        <v>0</v>
      </c>
      <c r="E308" s="11">
        <f t="shared" si="11"/>
        <v>0</v>
      </c>
      <c r="F308" s="12" t="str">
        <f t="shared" si="18"/>
        <v xml:space="preserve"> </v>
      </c>
      <c r="G308" s="30">
        <f>IF($C$4="", SUMIFS('무신사 메타 광고'!$K:$K, '무신사 메타 광고'!$D:$D, $B308), SUMIFS('무신사 메타 광고'!$K:$K,'무신사 메타 광고'!$I:$I,$C$4,'무신사 메타 광고'!D:D,$B308))</f>
        <v>0</v>
      </c>
      <c r="H308" s="30">
        <f>IF($C$4="", SUMIFS('무신사 메타 광고'!$Q:$Q, '무신사 메타 광고'!$D:$D, $B308), SUMIFS('무신사 메타 광고'!$Q:$Q,'무신사 메타 광고'!$I:$I,$C$4,'무신사 메타 광고'!D:D,$B308))</f>
        <v>0</v>
      </c>
      <c r="I308" s="30">
        <f>IF($C$4="", SUMIFS('무신사 메타 광고'!$U:$U, '무신사 메타 광고'!$D:$D, $B308), SUMIFS('무신사 메타 광고'!$U:$U,'무신사 메타 광고'!$I:$I,$C$4,'무신사 메타 광고'!D:D,$B308))</f>
        <v>0</v>
      </c>
      <c r="J308" s="11">
        <f t="shared" si="12"/>
        <v>0</v>
      </c>
      <c r="K308" s="11">
        <f t="shared" si="13"/>
        <v>0</v>
      </c>
      <c r="L308" s="12" t="str">
        <f t="shared" si="19"/>
        <v xml:space="preserve"> </v>
      </c>
      <c r="N308" s="10">
        <f>IF($C$4="", SUMIFS('무신사 메타 광고'!$X:$X, '무신사 메타 광고'!$D:$D, $B308),SUMIFS('무신사 메타 광고'!$X:$X,'무신사 메타 광고'!I:I,$C$4,'무신사 메타 광고'!D:D,$B308))</f>
        <v>0</v>
      </c>
      <c r="O308" s="11">
        <f t="shared" si="14"/>
        <v>0</v>
      </c>
      <c r="R308" s="13"/>
      <c r="S308" s="31">
        <f>IF($S$4="", SUMIFS('무신사 메타 광고'!$L:$L, '무신사 메타 광고'!$C:$C, $R308),SUMIFS('무신사 메타 광고'!$L:$L,'무신사 메타 광고'!$I:$I,$S$4,'무신사 메타 광고'!$C:$C,$R308))</f>
        <v>0</v>
      </c>
      <c r="T308" s="31">
        <f>IF($S$4="", SUMIFS('무신사 메타 광고'!$V:$V, '무신사 메타 광고'!$C:$C, $R308),SUMIFS('무신사 메타 광고'!$V:$V,'무신사 메타 광고'!$I:$I,$S$4,'무신사 메타 광고'!$C:$C,$R308))</f>
        <v>0</v>
      </c>
      <c r="U308" s="11">
        <f t="shared" si="15"/>
        <v>0</v>
      </c>
      <c r="V308" s="12" t="str">
        <f t="shared" si="20"/>
        <v xml:space="preserve"> </v>
      </c>
      <c r="W308" s="32">
        <f>IF($S$4="", SUMIFS('무신사 메타 광고'!$K:$K, '무신사 메타 광고'!$C:$C, $R308),SUMIFS('무신사 메타 광고'!$K:$K,'무신사 메타 광고'!$I:$I,$S$4,'무신사 메타 광고'!$C:$C,$R308))</f>
        <v>0</v>
      </c>
      <c r="X308" s="32">
        <f>IF($S$4="", SUMIFS('무신사 메타 광고'!$N:$N, '무신사 메타 광고'!$C:$C, $R308),SUMIFS('무신사 메타 광고'!$N:$N,'무신사 메타 광고'!$I:$I,$S$4,'무신사 메타 광고'!$C:$C,$R308))</f>
        <v>0</v>
      </c>
      <c r="Y308" s="11">
        <f t="shared" si="16"/>
        <v>0</v>
      </c>
      <c r="Z308" s="12" t="str">
        <f t="shared" si="21"/>
        <v xml:space="preserve"> </v>
      </c>
      <c r="AB308" s="10">
        <f>IF($S$4="", SUMIFS('무신사 메타 광고'!$X:$X, '무신사 메타 광고'!$C:$C, $R308),SUMIFS('무신사 메타 광고'!$X:$X,'무신사 메타 광고'!$I:$I,$S$4,'무신사 메타 광고'!$C:$C,$R308))</f>
        <v>0</v>
      </c>
      <c r="AC308" s="11">
        <f t="shared" si="17"/>
        <v>0</v>
      </c>
    </row>
    <row r="309" spans="2:29">
      <c r="B309" s="9"/>
      <c r="C309" s="29">
        <f>IF($C$4="", SUMIFS('무신사 메타 광고'!$L:$L, '무신사 메타 광고'!$D:$D, $B309), SUMIFS('무신사 메타 광고'!$L:$L, '무신사 메타 광고'!$I:$I, $C$4, '무신사 메타 광고'!$D:$D, $B309))</f>
        <v>0</v>
      </c>
      <c r="D309" s="29">
        <f>IF($C$4="", SUMIFS('무신사 메타 광고'!$V:$V,#REF!, $B309), SUMIFS('무신사 메타 광고'!$V:$V,'무신사 메타 광고'!$I:$I,$C$4,'무신사 메타 광고'!$D:$D,$B309))</f>
        <v>0</v>
      </c>
      <c r="E309" s="11">
        <f t="shared" si="11"/>
        <v>0</v>
      </c>
      <c r="F309" s="12" t="str">
        <f t="shared" si="18"/>
        <v xml:space="preserve"> </v>
      </c>
      <c r="G309" s="30">
        <f>IF($C$4="", SUMIFS('무신사 메타 광고'!$K:$K, '무신사 메타 광고'!$D:$D, $B309), SUMIFS('무신사 메타 광고'!$K:$K,'무신사 메타 광고'!$I:$I,$C$4,'무신사 메타 광고'!D:D,$B309))</f>
        <v>0</v>
      </c>
      <c r="H309" s="30">
        <f>IF($C$4="", SUMIFS('무신사 메타 광고'!$Q:$Q, '무신사 메타 광고'!$D:$D, $B309), SUMIFS('무신사 메타 광고'!$Q:$Q,'무신사 메타 광고'!$I:$I,$C$4,'무신사 메타 광고'!D:D,$B309))</f>
        <v>0</v>
      </c>
      <c r="I309" s="30">
        <f>IF($C$4="", SUMIFS('무신사 메타 광고'!$U:$U, '무신사 메타 광고'!$D:$D, $B309), SUMIFS('무신사 메타 광고'!$U:$U,'무신사 메타 광고'!$I:$I,$C$4,'무신사 메타 광고'!D:D,$B309))</f>
        <v>0</v>
      </c>
      <c r="J309" s="11">
        <f t="shared" si="12"/>
        <v>0</v>
      </c>
      <c r="K309" s="11">
        <f t="shared" si="13"/>
        <v>0</v>
      </c>
      <c r="L309" s="12" t="str">
        <f t="shared" si="19"/>
        <v xml:space="preserve"> </v>
      </c>
      <c r="N309" s="10">
        <f>IF($C$4="", SUMIFS('무신사 메타 광고'!$X:$X, '무신사 메타 광고'!$D:$D, $B309),SUMIFS('무신사 메타 광고'!$X:$X,'무신사 메타 광고'!I:I,$C$4,'무신사 메타 광고'!D:D,$B309))</f>
        <v>0</v>
      </c>
      <c r="O309" s="11">
        <f t="shared" si="14"/>
        <v>0</v>
      </c>
      <c r="R309" s="13"/>
      <c r="S309" s="31">
        <f>IF($S$4="", SUMIFS('무신사 메타 광고'!$L:$L, '무신사 메타 광고'!$C:$C, $R309),SUMIFS('무신사 메타 광고'!$L:$L,'무신사 메타 광고'!$I:$I,$S$4,'무신사 메타 광고'!$C:$C,$R309))</f>
        <v>0</v>
      </c>
      <c r="T309" s="31">
        <f>IF($S$4="", SUMIFS('무신사 메타 광고'!$V:$V, '무신사 메타 광고'!$C:$C, $R309),SUMIFS('무신사 메타 광고'!$V:$V,'무신사 메타 광고'!$I:$I,$S$4,'무신사 메타 광고'!$C:$C,$R309))</f>
        <v>0</v>
      </c>
      <c r="U309" s="11">
        <f t="shared" si="15"/>
        <v>0</v>
      </c>
      <c r="V309" s="12" t="str">
        <f t="shared" si="20"/>
        <v xml:space="preserve"> </v>
      </c>
      <c r="W309" s="32">
        <f>IF($S$4="", SUMIFS('무신사 메타 광고'!$K:$K, '무신사 메타 광고'!$C:$C, $R309),SUMIFS('무신사 메타 광고'!$K:$K,'무신사 메타 광고'!$I:$I,$S$4,'무신사 메타 광고'!$C:$C,$R309))</f>
        <v>0</v>
      </c>
      <c r="X309" s="32">
        <f>IF($S$4="", SUMIFS('무신사 메타 광고'!$N:$N, '무신사 메타 광고'!$C:$C, $R309),SUMIFS('무신사 메타 광고'!$N:$N,'무신사 메타 광고'!$I:$I,$S$4,'무신사 메타 광고'!$C:$C,$R309))</f>
        <v>0</v>
      </c>
      <c r="Y309" s="11">
        <f t="shared" si="16"/>
        <v>0</v>
      </c>
      <c r="Z309" s="12" t="str">
        <f t="shared" si="21"/>
        <v xml:space="preserve"> </v>
      </c>
      <c r="AB309" s="10">
        <f>IF($S$4="", SUMIFS('무신사 메타 광고'!$X:$X, '무신사 메타 광고'!$C:$C, $R309),SUMIFS('무신사 메타 광고'!$X:$X,'무신사 메타 광고'!$I:$I,$S$4,'무신사 메타 광고'!$C:$C,$R309))</f>
        <v>0</v>
      </c>
      <c r="AC309" s="11">
        <f t="shared" si="17"/>
        <v>0</v>
      </c>
    </row>
    <row r="310" spans="2:29">
      <c r="B310" s="9"/>
      <c r="C310" s="29">
        <f>IF($C$4="", SUMIFS('무신사 메타 광고'!$L:$L, '무신사 메타 광고'!$D:$D, $B310), SUMIFS('무신사 메타 광고'!$L:$L, '무신사 메타 광고'!$I:$I, $C$4, '무신사 메타 광고'!$D:$D, $B310))</f>
        <v>0</v>
      </c>
      <c r="D310" s="29">
        <f>IF($C$4="", SUMIFS('무신사 메타 광고'!$V:$V,#REF!, $B310), SUMIFS('무신사 메타 광고'!$V:$V,'무신사 메타 광고'!$I:$I,$C$4,'무신사 메타 광고'!$D:$D,$B310))</f>
        <v>0</v>
      </c>
      <c r="E310" s="11">
        <f t="shared" si="11"/>
        <v>0</v>
      </c>
      <c r="F310" s="12" t="str">
        <f t="shared" si="18"/>
        <v xml:space="preserve"> </v>
      </c>
      <c r="G310" s="30">
        <f>IF($C$4="", SUMIFS('무신사 메타 광고'!$K:$K, '무신사 메타 광고'!$D:$D, $B310), SUMIFS('무신사 메타 광고'!$K:$K,'무신사 메타 광고'!$I:$I,$C$4,'무신사 메타 광고'!D:D,$B310))</f>
        <v>0</v>
      </c>
      <c r="H310" s="30">
        <f>IF($C$4="", SUMIFS('무신사 메타 광고'!$Q:$Q, '무신사 메타 광고'!$D:$D, $B310), SUMIFS('무신사 메타 광고'!$Q:$Q,'무신사 메타 광고'!$I:$I,$C$4,'무신사 메타 광고'!D:D,$B310))</f>
        <v>0</v>
      </c>
      <c r="I310" s="30">
        <f>IF($C$4="", SUMIFS('무신사 메타 광고'!$U:$U, '무신사 메타 광고'!$D:$D, $B310), SUMIFS('무신사 메타 광고'!$U:$U,'무신사 메타 광고'!$I:$I,$C$4,'무신사 메타 광고'!D:D,$B310))</f>
        <v>0</v>
      </c>
      <c r="J310" s="11">
        <f t="shared" si="12"/>
        <v>0</v>
      </c>
      <c r="K310" s="11">
        <f t="shared" si="13"/>
        <v>0</v>
      </c>
      <c r="L310" s="12" t="str">
        <f t="shared" si="19"/>
        <v xml:space="preserve"> </v>
      </c>
      <c r="N310" s="10">
        <f>IF($C$4="", SUMIFS('무신사 메타 광고'!$X:$X, '무신사 메타 광고'!$D:$D, $B310),SUMIFS('무신사 메타 광고'!$X:$X,'무신사 메타 광고'!I:I,$C$4,'무신사 메타 광고'!D:D,$B310))</f>
        <v>0</v>
      </c>
      <c r="O310" s="11">
        <f t="shared" si="14"/>
        <v>0</v>
      </c>
      <c r="R310" s="13"/>
      <c r="S310" s="31">
        <f>IF($S$4="", SUMIFS('무신사 메타 광고'!$L:$L, '무신사 메타 광고'!$C:$C, $R310),SUMIFS('무신사 메타 광고'!$L:$L,'무신사 메타 광고'!$I:$I,$S$4,'무신사 메타 광고'!$C:$C,$R310))</f>
        <v>0</v>
      </c>
      <c r="T310" s="31">
        <f>IF($S$4="", SUMIFS('무신사 메타 광고'!$V:$V, '무신사 메타 광고'!$C:$C, $R310),SUMIFS('무신사 메타 광고'!$V:$V,'무신사 메타 광고'!$I:$I,$S$4,'무신사 메타 광고'!$C:$C,$R310))</f>
        <v>0</v>
      </c>
      <c r="U310" s="11">
        <f t="shared" si="15"/>
        <v>0</v>
      </c>
      <c r="V310" s="12" t="str">
        <f t="shared" si="20"/>
        <v xml:space="preserve"> </v>
      </c>
      <c r="W310" s="32">
        <f>IF($S$4="", SUMIFS('무신사 메타 광고'!$K:$K, '무신사 메타 광고'!$C:$C, $R310),SUMIFS('무신사 메타 광고'!$K:$K,'무신사 메타 광고'!$I:$I,$S$4,'무신사 메타 광고'!$C:$C,$R310))</f>
        <v>0</v>
      </c>
      <c r="X310" s="32">
        <f>IF($S$4="", SUMIFS('무신사 메타 광고'!$N:$N, '무신사 메타 광고'!$C:$C, $R310),SUMIFS('무신사 메타 광고'!$N:$N,'무신사 메타 광고'!$I:$I,$S$4,'무신사 메타 광고'!$C:$C,$R310))</f>
        <v>0</v>
      </c>
      <c r="Y310" s="11">
        <f t="shared" si="16"/>
        <v>0</v>
      </c>
      <c r="Z310" s="12" t="str">
        <f t="shared" si="21"/>
        <v xml:space="preserve"> </v>
      </c>
      <c r="AB310" s="10">
        <f>IF($S$4="", SUMIFS('무신사 메타 광고'!$X:$X, '무신사 메타 광고'!$C:$C, $R310),SUMIFS('무신사 메타 광고'!$X:$X,'무신사 메타 광고'!$I:$I,$S$4,'무신사 메타 광고'!$C:$C,$R310))</f>
        <v>0</v>
      </c>
      <c r="AC310" s="11">
        <f t="shared" si="17"/>
        <v>0</v>
      </c>
    </row>
    <row r="311" spans="2:29">
      <c r="B311" s="9"/>
      <c r="C311" s="29">
        <f>IF($C$4="", SUMIFS('무신사 메타 광고'!$L:$L, '무신사 메타 광고'!$D:$D, $B311), SUMIFS('무신사 메타 광고'!$L:$L, '무신사 메타 광고'!$I:$I, $C$4, '무신사 메타 광고'!$D:$D, $B311))</f>
        <v>0</v>
      </c>
      <c r="D311" s="29">
        <f>IF($C$4="", SUMIFS('무신사 메타 광고'!$V:$V,#REF!, $B311), SUMIFS('무신사 메타 광고'!$V:$V,'무신사 메타 광고'!$I:$I,$C$4,'무신사 메타 광고'!$D:$D,$B311))</f>
        <v>0</v>
      </c>
      <c r="E311" s="11">
        <f t="shared" si="11"/>
        <v>0</v>
      </c>
      <c r="F311" s="12" t="str">
        <f t="shared" si="18"/>
        <v xml:space="preserve"> </v>
      </c>
      <c r="G311" s="30">
        <f>IF($C$4="", SUMIFS('무신사 메타 광고'!$K:$K, '무신사 메타 광고'!$D:$D, $B311), SUMIFS('무신사 메타 광고'!$K:$K,'무신사 메타 광고'!$I:$I,$C$4,'무신사 메타 광고'!D:D,$B311))</f>
        <v>0</v>
      </c>
      <c r="H311" s="30">
        <f>IF($C$4="", SUMIFS('무신사 메타 광고'!$Q:$Q, '무신사 메타 광고'!$D:$D, $B311), SUMIFS('무신사 메타 광고'!$Q:$Q,'무신사 메타 광고'!$I:$I,$C$4,'무신사 메타 광고'!D:D,$B311))</f>
        <v>0</v>
      </c>
      <c r="I311" s="30">
        <f>IF($C$4="", SUMIFS('무신사 메타 광고'!$U:$U, '무신사 메타 광고'!$D:$D, $B311), SUMIFS('무신사 메타 광고'!$U:$U,'무신사 메타 광고'!$I:$I,$C$4,'무신사 메타 광고'!D:D,$B311))</f>
        <v>0</v>
      </c>
      <c r="J311" s="11">
        <f t="shared" si="12"/>
        <v>0</v>
      </c>
      <c r="K311" s="11">
        <f t="shared" si="13"/>
        <v>0</v>
      </c>
      <c r="L311" s="12" t="str">
        <f t="shared" si="19"/>
        <v xml:space="preserve"> </v>
      </c>
      <c r="N311" s="10">
        <f>IF($C$4="", SUMIFS('무신사 메타 광고'!$X:$X, '무신사 메타 광고'!$D:$D, $B311),SUMIFS('무신사 메타 광고'!$X:$X,'무신사 메타 광고'!I:I,$C$4,'무신사 메타 광고'!D:D,$B311))</f>
        <v>0</v>
      </c>
      <c r="O311" s="11">
        <f t="shared" si="14"/>
        <v>0</v>
      </c>
      <c r="R311" s="13"/>
      <c r="S311" s="31">
        <f>IF($S$4="", SUMIFS('무신사 메타 광고'!$L:$L, '무신사 메타 광고'!$C:$C, $R311),SUMIFS('무신사 메타 광고'!$L:$L,'무신사 메타 광고'!$I:$I,$S$4,'무신사 메타 광고'!$C:$C,$R311))</f>
        <v>0</v>
      </c>
      <c r="T311" s="31">
        <f>IF($S$4="", SUMIFS('무신사 메타 광고'!$V:$V, '무신사 메타 광고'!$C:$C, $R311),SUMIFS('무신사 메타 광고'!$V:$V,'무신사 메타 광고'!$I:$I,$S$4,'무신사 메타 광고'!$C:$C,$R311))</f>
        <v>0</v>
      </c>
      <c r="U311" s="11">
        <f t="shared" si="15"/>
        <v>0</v>
      </c>
      <c r="V311" s="12" t="str">
        <f t="shared" si="20"/>
        <v xml:space="preserve"> </v>
      </c>
      <c r="W311" s="32">
        <f>IF($S$4="", SUMIFS('무신사 메타 광고'!$K:$K, '무신사 메타 광고'!$C:$C, $R311),SUMIFS('무신사 메타 광고'!$K:$K,'무신사 메타 광고'!$I:$I,$S$4,'무신사 메타 광고'!$C:$C,$R311))</f>
        <v>0</v>
      </c>
      <c r="X311" s="32">
        <f>IF($S$4="", SUMIFS('무신사 메타 광고'!$N:$N, '무신사 메타 광고'!$C:$C, $R311),SUMIFS('무신사 메타 광고'!$N:$N,'무신사 메타 광고'!$I:$I,$S$4,'무신사 메타 광고'!$C:$C,$R311))</f>
        <v>0</v>
      </c>
      <c r="Y311" s="11">
        <f t="shared" si="16"/>
        <v>0</v>
      </c>
      <c r="Z311" s="12" t="str">
        <f t="shared" si="21"/>
        <v xml:space="preserve"> </v>
      </c>
      <c r="AB311" s="10">
        <f>IF($S$4="", SUMIFS('무신사 메타 광고'!$X:$X, '무신사 메타 광고'!$C:$C, $R311),SUMIFS('무신사 메타 광고'!$X:$X,'무신사 메타 광고'!$I:$I,$S$4,'무신사 메타 광고'!$C:$C,$R311))</f>
        <v>0</v>
      </c>
      <c r="AC311" s="11">
        <f t="shared" si="17"/>
        <v>0</v>
      </c>
    </row>
    <row r="312" spans="2:29">
      <c r="B312" s="9"/>
      <c r="C312" s="29">
        <f>IF($C$4="", SUMIFS('무신사 메타 광고'!$L:$L, '무신사 메타 광고'!$D:$D, $B312), SUMIFS('무신사 메타 광고'!$L:$L, '무신사 메타 광고'!$I:$I, $C$4, '무신사 메타 광고'!$D:$D, $B312))</f>
        <v>0</v>
      </c>
      <c r="D312" s="29">
        <f>IF($C$4="", SUMIFS('무신사 메타 광고'!$V:$V,#REF!, $B312), SUMIFS('무신사 메타 광고'!$V:$V,'무신사 메타 광고'!$I:$I,$C$4,'무신사 메타 광고'!$D:$D,$B312))</f>
        <v>0</v>
      </c>
      <c r="E312" s="11">
        <f t="shared" si="11"/>
        <v>0</v>
      </c>
      <c r="F312" s="12" t="str">
        <f t="shared" si="18"/>
        <v xml:space="preserve"> </v>
      </c>
      <c r="G312" s="30">
        <f>IF($C$4="", SUMIFS('무신사 메타 광고'!$K:$K, '무신사 메타 광고'!$D:$D, $B312), SUMIFS('무신사 메타 광고'!$K:$K,'무신사 메타 광고'!$I:$I,$C$4,'무신사 메타 광고'!D:D,$B312))</f>
        <v>0</v>
      </c>
      <c r="H312" s="30">
        <f>IF($C$4="", SUMIFS('무신사 메타 광고'!$Q:$Q, '무신사 메타 광고'!$D:$D, $B312), SUMIFS('무신사 메타 광고'!$Q:$Q,'무신사 메타 광고'!$I:$I,$C$4,'무신사 메타 광고'!D:D,$B312))</f>
        <v>0</v>
      </c>
      <c r="I312" s="30">
        <f>IF($C$4="", SUMIFS('무신사 메타 광고'!$U:$U, '무신사 메타 광고'!$D:$D, $B312), SUMIFS('무신사 메타 광고'!$U:$U,'무신사 메타 광고'!$I:$I,$C$4,'무신사 메타 광고'!D:D,$B312))</f>
        <v>0</v>
      </c>
      <c r="J312" s="11">
        <f t="shared" si="12"/>
        <v>0</v>
      </c>
      <c r="K312" s="11">
        <f t="shared" si="13"/>
        <v>0</v>
      </c>
      <c r="L312" s="12" t="str">
        <f t="shared" si="19"/>
        <v xml:space="preserve"> </v>
      </c>
      <c r="N312" s="10">
        <f>IF($C$4="", SUMIFS('무신사 메타 광고'!$X:$X, '무신사 메타 광고'!$D:$D, $B312),SUMIFS('무신사 메타 광고'!$X:$X,'무신사 메타 광고'!I:I,$C$4,'무신사 메타 광고'!D:D,$B312))</f>
        <v>0</v>
      </c>
      <c r="O312" s="11">
        <f t="shared" si="14"/>
        <v>0</v>
      </c>
      <c r="R312" s="13"/>
      <c r="S312" s="31">
        <f>IF($S$4="", SUMIFS('무신사 메타 광고'!$L:$L, '무신사 메타 광고'!$C:$C, $R312),SUMIFS('무신사 메타 광고'!$L:$L,'무신사 메타 광고'!$I:$I,$S$4,'무신사 메타 광고'!$C:$C,$R312))</f>
        <v>0</v>
      </c>
      <c r="T312" s="31">
        <f>IF($S$4="", SUMIFS('무신사 메타 광고'!$V:$V, '무신사 메타 광고'!$C:$C, $R312),SUMIFS('무신사 메타 광고'!$V:$V,'무신사 메타 광고'!$I:$I,$S$4,'무신사 메타 광고'!$C:$C,$R312))</f>
        <v>0</v>
      </c>
      <c r="U312" s="11">
        <f t="shared" si="15"/>
        <v>0</v>
      </c>
      <c r="V312" s="12" t="str">
        <f t="shared" si="20"/>
        <v xml:space="preserve"> </v>
      </c>
      <c r="W312" s="32">
        <f>IF($S$4="", SUMIFS('무신사 메타 광고'!$K:$K, '무신사 메타 광고'!$C:$C, $R312),SUMIFS('무신사 메타 광고'!$K:$K,'무신사 메타 광고'!$I:$I,$S$4,'무신사 메타 광고'!$C:$C,$R312))</f>
        <v>0</v>
      </c>
      <c r="X312" s="32">
        <f>IF($S$4="", SUMIFS('무신사 메타 광고'!$N:$N, '무신사 메타 광고'!$C:$C, $R312),SUMIFS('무신사 메타 광고'!$N:$N,'무신사 메타 광고'!$I:$I,$S$4,'무신사 메타 광고'!$C:$C,$R312))</f>
        <v>0</v>
      </c>
      <c r="Y312" s="11">
        <f t="shared" si="16"/>
        <v>0</v>
      </c>
      <c r="Z312" s="12" t="str">
        <f t="shared" si="21"/>
        <v xml:space="preserve"> </v>
      </c>
      <c r="AB312" s="10">
        <f>IF($S$4="", SUMIFS('무신사 메타 광고'!$X:$X, '무신사 메타 광고'!$C:$C, $R312),SUMIFS('무신사 메타 광고'!$X:$X,'무신사 메타 광고'!$I:$I,$S$4,'무신사 메타 광고'!$C:$C,$R312))</f>
        <v>0</v>
      </c>
      <c r="AC312" s="11">
        <f t="shared" si="17"/>
        <v>0</v>
      </c>
    </row>
    <row r="313" spans="2:29">
      <c r="B313" s="9"/>
      <c r="C313" s="29">
        <f>IF($C$4="", SUMIFS('무신사 메타 광고'!$L:$L, '무신사 메타 광고'!$D:$D, $B313), SUMIFS('무신사 메타 광고'!$L:$L, '무신사 메타 광고'!$I:$I, $C$4, '무신사 메타 광고'!$D:$D, $B313))</f>
        <v>0</v>
      </c>
      <c r="D313" s="29">
        <f>IF($C$4="", SUMIFS('무신사 메타 광고'!$V:$V,#REF!, $B313), SUMIFS('무신사 메타 광고'!$V:$V,'무신사 메타 광고'!$I:$I,$C$4,'무신사 메타 광고'!$D:$D,$B313))</f>
        <v>0</v>
      </c>
      <c r="E313" s="11">
        <f t="shared" si="11"/>
        <v>0</v>
      </c>
      <c r="F313" s="12" t="str">
        <f t="shared" si="18"/>
        <v xml:space="preserve"> </v>
      </c>
      <c r="G313" s="30">
        <f>IF($C$4="", SUMIFS('무신사 메타 광고'!$K:$K, '무신사 메타 광고'!$D:$D, $B313), SUMIFS('무신사 메타 광고'!$K:$K,'무신사 메타 광고'!$I:$I,$C$4,'무신사 메타 광고'!D:D,$B313))</f>
        <v>0</v>
      </c>
      <c r="H313" s="30">
        <f>IF($C$4="", SUMIFS('무신사 메타 광고'!$Q:$Q, '무신사 메타 광고'!$D:$D, $B313), SUMIFS('무신사 메타 광고'!$Q:$Q,'무신사 메타 광고'!$I:$I,$C$4,'무신사 메타 광고'!D:D,$B313))</f>
        <v>0</v>
      </c>
      <c r="I313" s="30">
        <f>IF($C$4="", SUMIFS('무신사 메타 광고'!$U:$U, '무신사 메타 광고'!$D:$D, $B313), SUMIFS('무신사 메타 광고'!$U:$U,'무신사 메타 광고'!$I:$I,$C$4,'무신사 메타 광고'!D:D,$B313))</f>
        <v>0</v>
      </c>
      <c r="J313" s="11">
        <f t="shared" si="12"/>
        <v>0</v>
      </c>
      <c r="K313" s="11">
        <f t="shared" si="13"/>
        <v>0</v>
      </c>
      <c r="L313" s="12" t="str">
        <f t="shared" si="19"/>
        <v xml:space="preserve"> </v>
      </c>
      <c r="N313" s="10">
        <f>IF($C$4="", SUMIFS('무신사 메타 광고'!$X:$X, '무신사 메타 광고'!$D:$D, $B313),SUMIFS('무신사 메타 광고'!$X:$X,'무신사 메타 광고'!I:I,$C$4,'무신사 메타 광고'!D:D,$B313))</f>
        <v>0</v>
      </c>
      <c r="O313" s="11">
        <f t="shared" si="14"/>
        <v>0</v>
      </c>
      <c r="R313" s="13"/>
      <c r="S313" s="31">
        <f>IF($S$4="", SUMIFS('무신사 메타 광고'!$L:$L, '무신사 메타 광고'!$C:$C, $R313),SUMIFS('무신사 메타 광고'!$L:$L,'무신사 메타 광고'!$I:$I,$S$4,'무신사 메타 광고'!$C:$C,$R313))</f>
        <v>0</v>
      </c>
      <c r="T313" s="31">
        <f>IF($S$4="", SUMIFS('무신사 메타 광고'!$V:$V, '무신사 메타 광고'!$C:$C, $R313),SUMIFS('무신사 메타 광고'!$V:$V,'무신사 메타 광고'!$I:$I,$S$4,'무신사 메타 광고'!$C:$C,$R313))</f>
        <v>0</v>
      </c>
      <c r="U313" s="11">
        <f t="shared" si="15"/>
        <v>0</v>
      </c>
      <c r="V313" s="12" t="str">
        <f t="shared" si="20"/>
        <v xml:space="preserve"> </v>
      </c>
      <c r="W313" s="32">
        <f>IF($S$4="", SUMIFS('무신사 메타 광고'!$K:$K, '무신사 메타 광고'!$C:$C, $R313),SUMIFS('무신사 메타 광고'!$K:$K,'무신사 메타 광고'!$I:$I,$S$4,'무신사 메타 광고'!$C:$C,$R313))</f>
        <v>0</v>
      </c>
      <c r="X313" s="32">
        <f>IF($S$4="", SUMIFS('무신사 메타 광고'!$N:$N, '무신사 메타 광고'!$C:$C, $R313),SUMIFS('무신사 메타 광고'!$N:$N,'무신사 메타 광고'!$I:$I,$S$4,'무신사 메타 광고'!$C:$C,$R313))</f>
        <v>0</v>
      </c>
      <c r="Y313" s="11">
        <f t="shared" si="16"/>
        <v>0</v>
      </c>
      <c r="Z313" s="12" t="str">
        <f t="shared" si="21"/>
        <v xml:space="preserve"> </v>
      </c>
      <c r="AB313" s="10">
        <f>IF($S$4="", SUMIFS('무신사 메타 광고'!$X:$X, '무신사 메타 광고'!$C:$C, $R313),SUMIFS('무신사 메타 광고'!$X:$X,'무신사 메타 광고'!$I:$I,$S$4,'무신사 메타 광고'!$C:$C,$R313))</f>
        <v>0</v>
      </c>
      <c r="AC313" s="11">
        <f t="shared" si="17"/>
        <v>0</v>
      </c>
    </row>
    <row r="314" spans="2:29">
      <c r="B314" s="9"/>
      <c r="C314" s="29">
        <f>IF($C$4="", SUMIFS('무신사 메타 광고'!$L:$L, '무신사 메타 광고'!$D:$D, $B314), SUMIFS('무신사 메타 광고'!$L:$L, '무신사 메타 광고'!$I:$I, $C$4, '무신사 메타 광고'!$D:$D, $B314))</f>
        <v>0</v>
      </c>
      <c r="D314" s="29">
        <f>IF($C$4="", SUMIFS('무신사 메타 광고'!$V:$V,#REF!, $B314), SUMIFS('무신사 메타 광고'!$V:$V,'무신사 메타 광고'!$I:$I,$C$4,'무신사 메타 광고'!$D:$D,$B314))</f>
        <v>0</v>
      </c>
      <c r="E314" s="11">
        <f t="shared" si="11"/>
        <v>0</v>
      </c>
      <c r="F314" s="12" t="str">
        <f t="shared" si="18"/>
        <v xml:space="preserve"> </v>
      </c>
      <c r="G314" s="30">
        <f>IF($C$4="", SUMIFS('무신사 메타 광고'!$K:$K, '무신사 메타 광고'!$D:$D, $B314), SUMIFS('무신사 메타 광고'!$K:$K,'무신사 메타 광고'!$I:$I,$C$4,'무신사 메타 광고'!D:D,$B314))</f>
        <v>0</v>
      </c>
      <c r="H314" s="30">
        <f>IF($C$4="", SUMIFS('무신사 메타 광고'!$Q:$Q, '무신사 메타 광고'!$D:$D, $B314), SUMIFS('무신사 메타 광고'!$Q:$Q,'무신사 메타 광고'!$I:$I,$C$4,'무신사 메타 광고'!D:D,$B314))</f>
        <v>0</v>
      </c>
      <c r="I314" s="30">
        <f>IF($C$4="", SUMIFS('무신사 메타 광고'!$U:$U, '무신사 메타 광고'!$D:$D, $B314), SUMIFS('무신사 메타 광고'!$U:$U,'무신사 메타 광고'!$I:$I,$C$4,'무신사 메타 광고'!D:D,$B314))</f>
        <v>0</v>
      </c>
      <c r="J314" s="11">
        <f t="shared" si="12"/>
        <v>0</v>
      </c>
      <c r="K314" s="11">
        <f t="shared" si="13"/>
        <v>0</v>
      </c>
      <c r="L314" s="12" t="str">
        <f t="shared" si="19"/>
        <v xml:space="preserve"> </v>
      </c>
      <c r="N314" s="10">
        <f>IF($C$4="", SUMIFS('무신사 메타 광고'!$X:$X, '무신사 메타 광고'!$D:$D, $B314),SUMIFS('무신사 메타 광고'!$X:$X,'무신사 메타 광고'!I:I,$C$4,'무신사 메타 광고'!D:D,$B314))</f>
        <v>0</v>
      </c>
      <c r="O314" s="11">
        <f t="shared" si="14"/>
        <v>0</v>
      </c>
      <c r="R314" s="13"/>
      <c r="S314" s="31">
        <f>IF($S$4="", SUMIFS('무신사 메타 광고'!$L:$L, '무신사 메타 광고'!$C:$C, $R314),SUMIFS('무신사 메타 광고'!$L:$L,'무신사 메타 광고'!$I:$I,$S$4,'무신사 메타 광고'!$C:$C,$R314))</f>
        <v>0</v>
      </c>
      <c r="T314" s="31">
        <f>IF($S$4="", SUMIFS('무신사 메타 광고'!$V:$V, '무신사 메타 광고'!$C:$C, $R314),SUMIFS('무신사 메타 광고'!$V:$V,'무신사 메타 광고'!$I:$I,$S$4,'무신사 메타 광고'!$C:$C,$R314))</f>
        <v>0</v>
      </c>
      <c r="U314" s="11">
        <f t="shared" si="15"/>
        <v>0</v>
      </c>
      <c r="V314" s="12" t="str">
        <f t="shared" si="20"/>
        <v xml:space="preserve"> </v>
      </c>
      <c r="W314" s="32">
        <f>IF($S$4="", SUMIFS('무신사 메타 광고'!$K:$K, '무신사 메타 광고'!$C:$C, $R314),SUMIFS('무신사 메타 광고'!$K:$K,'무신사 메타 광고'!$I:$I,$S$4,'무신사 메타 광고'!$C:$C,$R314))</f>
        <v>0</v>
      </c>
      <c r="X314" s="32">
        <f>IF($S$4="", SUMIFS('무신사 메타 광고'!$N:$N, '무신사 메타 광고'!$C:$C, $R314),SUMIFS('무신사 메타 광고'!$N:$N,'무신사 메타 광고'!$I:$I,$S$4,'무신사 메타 광고'!$C:$C,$R314))</f>
        <v>0</v>
      </c>
      <c r="Y314" s="11">
        <f t="shared" si="16"/>
        <v>0</v>
      </c>
      <c r="Z314" s="12" t="str">
        <f t="shared" si="21"/>
        <v xml:space="preserve"> </v>
      </c>
      <c r="AB314" s="10">
        <f>IF($S$4="", SUMIFS('무신사 메타 광고'!$X:$X, '무신사 메타 광고'!$C:$C, $R314),SUMIFS('무신사 메타 광고'!$X:$X,'무신사 메타 광고'!$I:$I,$S$4,'무신사 메타 광고'!$C:$C,$R314))</f>
        <v>0</v>
      </c>
      <c r="AC314" s="11">
        <f t="shared" si="17"/>
        <v>0</v>
      </c>
    </row>
    <row r="315" spans="2:29">
      <c r="B315" s="9"/>
      <c r="C315" s="29">
        <f>IF($C$4="", SUMIFS('무신사 메타 광고'!$L:$L, '무신사 메타 광고'!$D:$D, $B315), SUMIFS('무신사 메타 광고'!$L:$L, '무신사 메타 광고'!$I:$I, $C$4, '무신사 메타 광고'!$D:$D, $B315))</f>
        <v>0</v>
      </c>
      <c r="D315" s="29">
        <f>IF($C$4="", SUMIFS('무신사 메타 광고'!$V:$V,#REF!, $B315), SUMIFS('무신사 메타 광고'!$V:$V,'무신사 메타 광고'!$I:$I,$C$4,'무신사 메타 광고'!$D:$D,$B315))</f>
        <v>0</v>
      </c>
      <c r="E315" s="11">
        <f t="shared" si="11"/>
        <v>0</v>
      </c>
      <c r="F315" s="12" t="str">
        <f t="shared" si="18"/>
        <v xml:space="preserve"> </v>
      </c>
      <c r="G315" s="30">
        <f>IF($C$4="", SUMIFS('무신사 메타 광고'!$K:$K, '무신사 메타 광고'!$D:$D, $B315), SUMIFS('무신사 메타 광고'!$K:$K,'무신사 메타 광고'!$I:$I,$C$4,'무신사 메타 광고'!D:D,$B315))</f>
        <v>0</v>
      </c>
      <c r="H315" s="30">
        <f>IF($C$4="", SUMIFS('무신사 메타 광고'!$Q:$Q, '무신사 메타 광고'!$D:$D, $B315), SUMIFS('무신사 메타 광고'!$Q:$Q,'무신사 메타 광고'!$I:$I,$C$4,'무신사 메타 광고'!D:D,$B315))</f>
        <v>0</v>
      </c>
      <c r="I315" s="30">
        <f>IF($C$4="", SUMIFS('무신사 메타 광고'!$U:$U, '무신사 메타 광고'!$D:$D, $B315), SUMIFS('무신사 메타 광고'!$U:$U,'무신사 메타 광고'!$I:$I,$C$4,'무신사 메타 광고'!D:D,$B315))</f>
        <v>0</v>
      </c>
      <c r="J315" s="11">
        <f t="shared" si="12"/>
        <v>0</v>
      </c>
      <c r="K315" s="11">
        <f t="shared" si="13"/>
        <v>0</v>
      </c>
      <c r="L315" s="12" t="str">
        <f t="shared" si="19"/>
        <v xml:space="preserve"> </v>
      </c>
      <c r="N315" s="10">
        <f>IF($C$4="", SUMIFS('무신사 메타 광고'!$X:$X, '무신사 메타 광고'!$D:$D, $B315),SUMIFS('무신사 메타 광고'!$X:$X,'무신사 메타 광고'!I:I,$C$4,'무신사 메타 광고'!D:D,$B315))</f>
        <v>0</v>
      </c>
      <c r="O315" s="11">
        <f t="shared" si="14"/>
        <v>0</v>
      </c>
      <c r="R315" s="13"/>
      <c r="S315" s="31">
        <f>IF($S$4="", SUMIFS('무신사 메타 광고'!$L:$L, '무신사 메타 광고'!$C:$C, $R315),SUMIFS('무신사 메타 광고'!$L:$L,'무신사 메타 광고'!$I:$I,$S$4,'무신사 메타 광고'!$C:$C,$R315))</f>
        <v>0</v>
      </c>
      <c r="T315" s="31">
        <f>IF($S$4="", SUMIFS('무신사 메타 광고'!$V:$V, '무신사 메타 광고'!$C:$C, $R315),SUMIFS('무신사 메타 광고'!$V:$V,'무신사 메타 광고'!$I:$I,$S$4,'무신사 메타 광고'!$C:$C,$R315))</f>
        <v>0</v>
      </c>
      <c r="U315" s="11">
        <f t="shared" si="15"/>
        <v>0</v>
      </c>
      <c r="V315" s="12" t="str">
        <f t="shared" si="20"/>
        <v xml:space="preserve"> </v>
      </c>
      <c r="W315" s="32">
        <f>IF($S$4="", SUMIFS('무신사 메타 광고'!$K:$K, '무신사 메타 광고'!$C:$C, $R315),SUMIFS('무신사 메타 광고'!$K:$K,'무신사 메타 광고'!$I:$I,$S$4,'무신사 메타 광고'!$C:$C,$R315))</f>
        <v>0</v>
      </c>
      <c r="X315" s="32">
        <f>IF($S$4="", SUMIFS('무신사 메타 광고'!$N:$N, '무신사 메타 광고'!$C:$C, $R315),SUMIFS('무신사 메타 광고'!$N:$N,'무신사 메타 광고'!$I:$I,$S$4,'무신사 메타 광고'!$C:$C,$R315))</f>
        <v>0</v>
      </c>
      <c r="Y315" s="11">
        <f t="shared" si="16"/>
        <v>0</v>
      </c>
      <c r="Z315" s="12" t="str">
        <f t="shared" si="21"/>
        <v xml:space="preserve"> </v>
      </c>
      <c r="AB315" s="10">
        <f>IF($S$4="", SUMIFS('무신사 메타 광고'!$X:$X, '무신사 메타 광고'!$C:$C, $R315),SUMIFS('무신사 메타 광고'!$X:$X,'무신사 메타 광고'!$I:$I,$S$4,'무신사 메타 광고'!$C:$C,$R315))</f>
        <v>0</v>
      </c>
      <c r="AC315" s="11">
        <f t="shared" si="17"/>
        <v>0</v>
      </c>
    </row>
    <row r="316" spans="2:29">
      <c r="B316" s="9"/>
      <c r="C316" s="29">
        <f>IF($C$4="", SUMIFS('무신사 메타 광고'!$L:$L, '무신사 메타 광고'!$D:$D, $B316), SUMIFS('무신사 메타 광고'!$L:$L, '무신사 메타 광고'!$I:$I, $C$4, '무신사 메타 광고'!$D:$D, $B316))</f>
        <v>0</v>
      </c>
      <c r="D316" s="29">
        <f>IF($C$4="", SUMIFS('무신사 메타 광고'!$V:$V,#REF!, $B316), SUMIFS('무신사 메타 광고'!$V:$V,'무신사 메타 광고'!$I:$I,$C$4,'무신사 메타 광고'!$D:$D,$B316))</f>
        <v>0</v>
      </c>
      <c r="E316" s="11">
        <f t="shared" si="11"/>
        <v>0</v>
      </c>
      <c r="F316" s="12" t="str">
        <f t="shared" si="18"/>
        <v xml:space="preserve"> </v>
      </c>
      <c r="G316" s="30">
        <f>IF($C$4="", SUMIFS('무신사 메타 광고'!$K:$K, '무신사 메타 광고'!$D:$D, $B316), SUMIFS('무신사 메타 광고'!$K:$K,'무신사 메타 광고'!$I:$I,$C$4,'무신사 메타 광고'!D:D,$B316))</f>
        <v>0</v>
      </c>
      <c r="H316" s="30">
        <f>IF($C$4="", SUMIFS('무신사 메타 광고'!$Q:$Q, '무신사 메타 광고'!$D:$D, $B316), SUMIFS('무신사 메타 광고'!$Q:$Q,'무신사 메타 광고'!$I:$I,$C$4,'무신사 메타 광고'!D:D,$B316))</f>
        <v>0</v>
      </c>
      <c r="I316" s="30">
        <f>IF($C$4="", SUMIFS('무신사 메타 광고'!$U:$U, '무신사 메타 광고'!$D:$D, $B316), SUMIFS('무신사 메타 광고'!$U:$U,'무신사 메타 광고'!$I:$I,$C$4,'무신사 메타 광고'!D:D,$B316))</f>
        <v>0</v>
      </c>
      <c r="J316" s="11">
        <f t="shared" si="12"/>
        <v>0</v>
      </c>
      <c r="K316" s="11">
        <f t="shared" si="13"/>
        <v>0</v>
      </c>
      <c r="L316" s="12" t="str">
        <f t="shared" si="19"/>
        <v xml:space="preserve"> </v>
      </c>
      <c r="N316" s="10">
        <f>IF($C$4="", SUMIFS('무신사 메타 광고'!$X:$X, '무신사 메타 광고'!$D:$D, $B316),SUMIFS('무신사 메타 광고'!$X:$X,'무신사 메타 광고'!I:I,$C$4,'무신사 메타 광고'!D:D,$B316))</f>
        <v>0</v>
      </c>
      <c r="O316" s="11">
        <f t="shared" si="14"/>
        <v>0</v>
      </c>
      <c r="R316" s="13"/>
      <c r="S316" s="31">
        <f>IF($S$4="", SUMIFS('무신사 메타 광고'!$L:$L, '무신사 메타 광고'!$C:$C, $R316),SUMIFS('무신사 메타 광고'!$L:$L,'무신사 메타 광고'!$I:$I,$S$4,'무신사 메타 광고'!$C:$C,$R316))</f>
        <v>0</v>
      </c>
      <c r="T316" s="31">
        <f>IF($S$4="", SUMIFS('무신사 메타 광고'!$V:$V, '무신사 메타 광고'!$C:$C, $R316),SUMIFS('무신사 메타 광고'!$V:$V,'무신사 메타 광고'!$I:$I,$S$4,'무신사 메타 광고'!$C:$C,$R316))</f>
        <v>0</v>
      </c>
      <c r="U316" s="11">
        <f t="shared" si="15"/>
        <v>0</v>
      </c>
      <c r="V316" s="12" t="str">
        <f t="shared" si="20"/>
        <v xml:space="preserve"> </v>
      </c>
      <c r="W316" s="32">
        <f>IF($S$4="", SUMIFS('무신사 메타 광고'!$K:$K, '무신사 메타 광고'!$C:$C, $R316),SUMIFS('무신사 메타 광고'!$K:$K,'무신사 메타 광고'!$I:$I,$S$4,'무신사 메타 광고'!$C:$C,$R316))</f>
        <v>0</v>
      </c>
      <c r="X316" s="32">
        <f>IF($S$4="", SUMIFS('무신사 메타 광고'!$N:$N, '무신사 메타 광고'!$C:$C, $R316),SUMIFS('무신사 메타 광고'!$N:$N,'무신사 메타 광고'!$I:$I,$S$4,'무신사 메타 광고'!$C:$C,$R316))</f>
        <v>0</v>
      </c>
      <c r="Y316" s="11">
        <f t="shared" si="16"/>
        <v>0</v>
      </c>
      <c r="Z316" s="12" t="str">
        <f t="shared" si="21"/>
        <v xml:space="preserve"> </v>
      </c>
      <c r="AB316" s="10">
        <f>IF($S$4="", SUMIFS('무신사 메타 광고'!$X:$X, '무신사 메타 광고'!$C:$C, $R316),SUMIFS('무신사 메타 광고'!$X:$X,'무신사 메타 광고'!$I:$I,$S$4,'무신사 메타 광고'!$C:$C,$R316))</f>
        <v>0</v>
      </c>
      <c r="AC316" s="11">
        <f t="shared" si="17"/>
        <v>0</v>
      </c>
    </row>
    <row r="317" spans="2:29">
      <c r="B317" s="9"/>
      <c r="C317" s="29">
        <f>IF($C$4="", SUMIFS('무신사 메타 광고'!$L:$L, '무신사 메타 광고'!$D:$D, $B317), SUMIFS('무신사 메타 광고'!$L:$L, '무신사 메타 광고'!$I:$I, $C$4, '무신사 메타 광고'!$D:$D, $B317))</f>
        <v>0</v>
      </c>
      <c r="D317" s="29">
        <f>IF($C$4="", SUMIFS('무신사 메타 광고'!$V:$V,#REF!, $B317), SUMIFS('무신사 메타 광고'!$V:$V,'무신사 메타 광고'!$I:$I,$C$4,'무신사 메타 광고'!$D:$D,$B317))</f>
        <v>0</v>
      </c>
      <c r="E317" s="11">
        <f t="shared" si="11"/>
        <v>0</v>
      </c>
      <c r="F317" s="12" t="str">
        <f t="shared" si="18"/>
        <v xml:space="preserve"> </v>
      </c>
      <c r="G317" s="30">
        <f>IF($C$4="", SUMIFS('무신사 메타 광고'!$K:$K, '무신사 메타 광고'!$D:$D, $B317), SUMIFS('무신사 메타 광고'!$K:$K,'무신사 메타 광고'!$I:$I,$C$4,'무신사 메타 광고'!D:D,$B317))</f>
        <v>0</v>
      </c>
      <c r="H317" s="30">
        <f>IF($C$4="", SUMIFS('무신사 메타 광고'!$Q:$Q, '무신사 메타 광고'!$D:$D, $B317), SUMIFS('무신사 메타 광고'!$Q:$Q,'무신사 메타 광고'!$I:$I,$C$4,'무신사 메타 광고'!D:D,$B317))</f>
        <v>0</v>
      </c>
      <c r="I317" s="30">
        <f>IF($C$4="", SUMIFS('무신사 메타 광고'!$U:$U, '무신사 메타 광고'!$D:$D, $B317), SUMIFS('무신사 메타 광고'!$U:$U,'무신사 메타 광고'!$I:$I,$C$4,'무신사 메타 광고'!D:D,$B317))</f>
        <v>0</v>
      </c>
      <c r="J317" s="11">
        <f t="shared" si="12"/>
        <v>0</v>
      </c>
      <c r="K317" s="11">
        <f t="shared" si="13"/>
        <v>0</v>
      </c>
      <c r="L317" s="12" t="str">
        <f t="shared" si="19"/>
        <v xml:space="preserve"> </v>
      </c>
      <c r="N317" s="10">
        <f>IF($C$4="", SUMIFS('무신사 메타 광고'!$X:$X, '무신사 메타 광고'!$D:$D, $B317),SUMIFS('무신사 메타 광고'!$X:$X,'무신사 메타 광고'!I:I,$C$4,'무신사 메타 광고'!D:D,$B317))</f>
        <v>0</v>
      </c>
      <c r="O317" s="11">
        <f t="shared" si="14"/>
        <v>0</v>
      </c>
      <c r="R317" s="13"/>
      <c r="S317" s="31">
        <f>IF($S$4="", SUMIFS('무신사 메타 광고'!$L:$L, '무신사 메타 광고'!$C:$C, $R317),SUMIFS('무신사 메타 광고'!$L:$L,'무신사 메타 광고'!$I:$I,$S$4,'무신사 메타 광고'!$C:$C,$R317))</f>
        <v>0</v>
      </c>
      <c r="T317" s="31">
        <f>IF($S$4="", SUMIFS('무신사 메타 광고'!$V:$V, '무신사 메타 광고'!$C:$C, $R317),SUMIFS('무신사 메타 광고'!$V:$V,'무신사 메타 광고'!$I:$I,$S$4,'무신사 메타 광고'!$C:$C,$R317))</f>
        <v>0</v>
      </c>
      <c r="U317" s="11">
        <f t="shared" si="15"/>
        <v>0</v>
      </c>
      <c r="V317" s="12" t="str">
        <f t="shared" si="20"/>
        <v xml:space="preserve"> </v>
      </c>
      <c r="W317" s="32">
        <f>IF($S$4="", SUMIFS('무신사 메타 광고'!$K:$K, '무신사 메타 광고'!$C:$C, $R317),SUMIFS('무신사 메타 광고'!$K:$K,'무신사 메타 광고'!$I:$I,$S$4,'무신사 메타 광고'!$C:$C,$R317))</f>
        <v>0</v>
      </c>
      <c r="X317" s="32">
        <f>IF($S$4="", SUMIFS('무신사 메타 광고'!$N:$N, '무신사 메타 광고'!$C:$C, $R317),SUMIFS('무신사 메타 광고'!$N:$N,'무신사 메타 광고'!$I:$I,$S$4,'무신사 메타 광고'!$C:$C,$R317))</f>
        <v>0</v>
      </c>
      <c r="Y317" s="11">
        <f t="shared" si="16"/>
        <v>0</v>
      </c>
      <c r="Z317" s="12" t="str">
        <f t="shared" si="21"/>
        <v xml:space="preserve"> </v>
      </c>
      <c r="AB317" s="10">
        <f>IF($S$4="", SUMIFS('무신사 메타 광고'!$X:$X, '무신사 메타 광고'!$C:$C, $R317),SUMIFS('무신사 메타 광고'!$X:$X,'무신사 메타 광고'!$I:$I,$S$4,'무신사 메타 광고'!$C:$C,$R317))</f>
        <v>0</v>
      </c>
      <c r="AC317" s="11">
        <f t="shared" si="17"/>
        <v>0</v>
      </c>
    </row>
    <row r="318" spans="2:29">
      <c r="B318" s="9"/>
      <c r="C318" s="29">
        <f>IF($C$4="", SUMIFS('무신사 메타 광고'!$L:$L, '무신사 메타 광고'!$D:$D, $B318), SUMIFS('무신사 메타 광고'!$L:$L, '무신사 메타 광고'!$I:$I, $C$4, '무신사 메타 광고'!$D:$D, $B318))</f>
        <v>0</v>
      </c>
      <c r="D318" s="29">
        <f>IF($C$4="", SUMIFS('무신사 메타 광고'!$V:$V,#REF!, $B318), SUMIFS('무신사 메타 광고'!$V:$V,'무신사 메타 광고'!$I:$I,$C$4,'무신사 메타 광고'!$D:$D,$B318))</f>
        <v>0</v>
      </c>
      <c r="E318" s="11">
        <f t="shared" si="11"/>
        <v>0</v>
      </c>
      <c r="F318" s="12" t="str">
        <f t="shared" si="18"/>
        <v xml:space="preserve"> </v>
      </c>
      <c r="G318" s="30">
        <f>IF($C$4="", SUMIFS('무신사 메타 광고'!$K:$K, '무신사 메타 광고'!$D:$D, $B318), SUMIFS('무신사 메타 광고'!$K:$K,'무신사 메타 광고'!$I:$I,$C$4,'무신사 메타 광고'!D:D,$B318))</f>
        <v>0</v>
      </c>
      <c r="H318" s="30">
        <f>IF($C$4="", SUMIFS('무신사 메타 광고'!$Q:$Q, '무신사 메타 광고'!$D:$D, $B318), SUMIFS('무신사 메타 광고'!$Q:$Q,'무신사 메타 광고'!$I:$I,$C$4,'무신사 메타 광고'!D:D,$B318))</f>
        <v>0</v>
      </c>
      <c r="I318" s="30">
        <f>IF($C$4="", SUMIFS('무신사 메타 광고'!$U:$U, '무신사 메타 광고'!$D:$D, $B318), SUMIFS('무신사 메타 광고'!$U:$U,'무신사 메타 광고'!$I:$I,$C$4,'무신사 메타 광고'!D:D,$B318))</f>
        <v>0</v>
      </c>
      <c r="J318" s="11">
        <f t="shared" si="12"/>
        <v>0</v>
      </c>
      <c r="K318" s="11">
        <f t="shared" si="13"/>
        <v>0</v>
      </c>
      <c r="L318" s="12" t="str">
        <f t="shared" si="19"/>
        <v xml:space="preserve"> </v>
      </c>
      <c r="N318" s="10">
        <f>IF($C$4="", SUMIFS('무신사 메타 광고'!$X:$X, '무신사 메타 광고'!$D:$D, $B318),SUMIFS('무신사 메타 광고'!$X:$X,'무신사 메타 광고'!I:I,$C$4,'무신사 메타 광고'!D:D,$B318))</f>
        <v>0</v>
      </c>
      <c r="O318" s="11">
        <f t="shared" si="14"/>
        <v>0</v>
      </c>
      <c r="R318" s="13"/>
      <c r="S318" s="31">
        <f>IF($S$4="", SUMIFS('무신사 메타 광고'!$L:$L, '무신사 메타 광고'!$C:$C, $R318),SUMIFS('무신사 메타 광고'!$L:$L,'무신사 메타 광고'!$I:$I,$S$4,'무신사 메타 광고'!$C:$C,$R318))</f>
        <v>0</v>
      </c>
      <c r="T318" s="31">
        <f>IF($S$4="", SUMIFS('무신사 메타 광고'!$V:$V, '무신사 메타 광고'!$C:$C, $R318),SUMIFS('무신사 메타 광고'!$V:$V,'무신사 메타 광고'!$I:$I,$S$4,'무신사 메타 광고'!$C:$C,$R318))</f>
        <v>0</v>
      </c>
      <c r="U318" s="11">
        <f t="shared" si="15"/>
        <v>0</v>
      </c>
      <c r="V318" s="12" t="str">
        <f t="shared" si="20"/>
        <v xml:space="preserve"> </v>
      </c>
      <c r="W318" s="32">
        <f>IF($S$4="", SUMIFS('무신사 메타 광고'!$K:$K, '무신사 메타 광고'!$C:$C, $R318),SUMIFS('무신사 메타 광고'!$K:$K,'무신사 메타 광고'!$I:$I,$S$4,'무신사 메타 광고'!$C:$C,$R318))</f>
        <v>0</v>
      </c>
      <c r="X318" s="32">
        <f>IF($S$4="", SUMIFS('무신사 메타 광고'!$N:$N, '무신사 메타 광고'!$C:$C, $R318),SUMIFS('무신사 메타 광고'!$N:$N,'무신사 메타 광고'!$I:$I,$S$4,'무신사 메타 광고'!$C:$C,$R318))</f>
        <v>0</v>
      </c>
      <c r="Y318" s="11">
        <f t="shared" si="16"/>
        <v>0</v>
      </c>
      <c r="Z318" s="12" t="str">
        <f t="shared" si="21"/>
        <v xml:space="preserve"> </v>
      </c>
      <c r="AB318" s="10">
        <f>IF($S$4="", SUMIFS('무신사 메타 광고'!$X:$X, '무신사 메타 광고'!$C:$C, $R318),SUMIFS('무신사 메타 광고'!$X:$X,'무신사 메타 광고'!$I:$I,$S$4,'무신사 메타 광고'!$C:$C,$R318))</f>
        <v>0</v>
      </c>
      <c r="AC318" s="11">
        <f t="shared" si="17"/>
        <v>0</v>
      </c>
    </row>
    <row r="319" spans="2:29">
      <c r="B319" s="9"/>
      <c r="C319" s="29">
        <f>IF($C$4="", SUMIFS('무신사 메타 광고'!$L:$L, '무신사 메타 광고'!$D:$D, $B319), SUMIFS('무신사 메타 광고'!$L:$L, '무신사 메타 광고'!$I:$I, $C$4, '무신사 메타 광고'!$D:$D, $B319))</f>
        <v>0</v>
      </c>
      <c r="D319" s="29">
        <f>IF($C$4="", SUMIFS('무신사 메타 광고'!$V:$V,#REF!, $B319), SUMIFS('무신사 메타 광고'!$V:$V,'무신사 메타 광고'!$I:$I,$C$4,'무신사 메타 광고'!$D:$D,$B319))</f>
        <v>0</v>
      </c>
      <c r="E319" s="11">
        <f t="shared" si="11"/>
        <v>0</v>
      </c>
      <c r="F319" s="12" t="str">
        <f t="shared" si="18"/>
        <v xml:space="preserve"> </v>
      </c>
      <c r="G319" s="30">
        <f>IF($C$4="", SUMIFS('무신사 메타 광고'!$K:$K, '무신사 메타 광고'!$D:$D, $B319), SUMIFS('무신사 메타 광고'!$K:$K,'무신사 메타 광고'!$I:$I,$C$4,'무신사 메타 광고'!D:D,$B319))</f>
        <v>0</v>
      </c>
      <c r="H319" s="30">
        <f>IF($C$4="", SUMIFS('무신사 메타 광고'!$Q:$Q, '무신사 메타 광고'!$D:$D, $B319), SUMIFS('무신사 메타 광고'!$Q:$Q,'무신사 메타 광고'!$I:$I,$C$4,'무신사 메타 광고'!D:D,$B319))</f>
        <v>0</v>
      </c>
      <c r="I319" s="30">
        <f>IF($C$4="", SUMIFS('무신사 메타 광고'!$U:$U, '무신사 메타 광고'!$D:$D, $B319), SUMIFS('무신사 메타 광고'!$U:$U,'무신사 메타 광고'!$I:$I,$C$4,'무신사 메타 광고'!D:D,$B319))</f>
        <v>0</v>
      </c>
      <c r="J319" s="11">
        <f t="shared" si="12"/>
        <v>0</v>
      </c>
      <c r="K319" s="11">
        <f t="shared" si="13"/>
        <v>0</v>
      </c>
      <c r="L319" s="12" t="str">
        <f t="shared" si="19"/>
        <v xml:space="preserve"> </v>
      </c>
      <c r="N319" s="10">
        <f>IF($C$4="", SUMIFS('무신사 메타 광고'!$X:$X, '무신사 메타 광고'!$D:$D, $B319),SUMIFS('무신사 메타 광고'!$X:$X,'무신사 메타 광고'!I:I,$C$4,'무신사 메타 광고'!D:D,$B319))</f>
        <v>0</v>
      </c>
      <c r="O319" s="11">
        <f t="shared" si="14"/>
        <v>0</v>
      </c>
      <c r="R319" s="13"/>
      <c r="S319" s="31">
        <f>IF($S$4="", SUMIFS('무신사 메타 광고'!$L:$L, '무신사 메타 광고'!$C:$C, $R319),SUMIFS('무신사 메타 광고'!$L:$L,'무신사 메타 광고'!$I:$I,$S$4,'무신사 메타 광고'!$C:$C,$R319))</f>
        <v>0</v>
      </c>
      <c r="T319" s="31">
        <f>IF($S$4="", SUMIFS('무신사 메타 광고'!$V:$V, '무신사 메타 광고'!$C:$C, $R319),SUMIFS('무신사 메타 광고'!$V:$V,'무신사 메타 광고'!$I:$I,$S$4,'무신사 메타 광고'!$C:$C,$R319))</f>
        <v>0</v>
      </c>
      <c r="U319" s="11">
        <f t="shared" si="15"/>
        <v>0</v>
      </c>
      <c r="V319" s="12" t="str">
        <f t="shared" si="20"/>
        <v xml:space="preserve"> </v>
      </c>
      <c r="W319" s="32">
        <f>IF($S$4="", SUMIFS('무신사 메타 광고'!$K:$K, '무신사 메타 광고'!$C:$C, $R319),SUMIFS('무신사 메타 광고'!$K:$K,'무신사 메타 광고'!$I:$I,$S$4,'무신사 메타 광고'!$C:$C,$R319))</f>
        <v>0</v>
      </c>
      <c r="X319" s="32">
        <f>IF($S$4="", SUMIFS('무신사 메타 광고'!$N:$N, '무신사 메타 광고'!$C:$C, $R319),SUMIFS('무신사 메타 광고'!$N:$N,'무신사 메타 광고'!$I:$I,$S$4,'무신사 메타 광고'!$C:$C,$R319))</f>
        <v>0</v>
      </c>
      <c r="Y319" s="11">
        <f t="shared" si="16"/>
        <v>0</v>
      </c>
      <c r="Z319" s="12" t="str">
        <f t="shared" si="21"/>
        <v xml:space="preserve"> </v>
      </c>
      <c r="AB319" s="10">
        <f>IF($S$4="", SUMIFS('무신사 메타 광고'!$X:$X, '무신사 메타 광고'!$C:$C, $R319),SUMIFS('무신사 메타 광고'!$X:$X,'무신사 메타 광고'!$I:$I,$S$4,'무신사 메타 광고'!$C:$C,$R319))</f>
        <v>0</v>
      </c>
      <c r="AC319" s="11">
        <f t="shared" si="17"/>
        <v>0</v>
      </c>
    </row>
    <row r="320" spans="2:29">
      <c r="B320" s="9"/>
      <c r="C320" s="29">
        <f>IF($C$4="", SUMIFS('무신사 메타 광고'!$L:$L, '무신사 메타 광고'!$D:$D, $B320), SUMIFS('무신사 메타 광고'!$L:$L, '무신사 메타 광고'!$I:$I, $C$4, '무신사 메타 광고'!$D:$D, $B320))</f>
        <v>0</v>
      </c>
      <c r="D320" s="29">
        <f>IF($C$4="", SUMIFS('무신사 메타 광고'!$V:$V,#REF!, $B320), SUMIFS('무신사 메타 광고'!$V:$V,'무신사 메타 광고'!$I:$I,$C$4,'무신사 메타 광고'!$D:$D,$B320))</f>
        <v>0</v>
      </c>
      <c r="E320" s="11">
        <f t="shared" si="11"/>
        <v>0</v>
      </c>
      <c r="F320" s="12" t="str">
        <f t="shared" si="18"/>
        <v xml:space="preserve"> </v>
      </c>
      <c r="G320" s="30">
        <f>IF($C$4="", SUMIFS('무신사 메타 광고'!$K:$K, '무신사 메타 광고'!$D:$D, $B320), SUMIFS('무신사 메타 광고'!$K:$K,'무신사 메타 광고'!$I:$I,$C$4,'무신사 메타 광고'!D:D,$B320))</f>
        <v>0</v>
      </c>
      <c r="H320" s="30">
        <f>IF($C$4="", SUMIFS('무신사 메타 광고'!$Q:$Q, '무신사 메타 광고'!$D:$D, $B320), SUMIFS('무신사 메타 광고'!$Q:$Q,'무신사 메타 광고'!$I:$I,$C$4,'무신사 메타 광고'!D:D,$B320))</f>
        <v>0</v>
      </c>
      <c r="I320" s="30">
        <f>IF($C$4="", SUMIFS('무신사 메타 광고'!$U:$U, '무신사 메타 광고'!$D:$D, $B320), SUMIFS('무신사 메타 광고'!$U:$U,'무신사 메타 광고'!$I:$I,$C$4,'무신사 메타 광고'!D:D,$B320))</f>
        <v>0</v>
      </c>
      <c r="J320" s="11">
        <f t="shared" si="12"/>
        <v>0</v>
      </c>
      <c r="K320" s="11">
        <f t="shared" si="13"/>
        <v>0</v>
      </c>
      <c r="L320" s="12" t="str">
        <f t="shared" si="19"/>
        <v xml:space="preserve"> </v>
      </c>
      <c r="N320" s="10">
        <f>IF($C$4="", SUMIFS('무신사 메타 광고'!$X:$X, '무신사 메타 광고'!$D:$D, $B320),SUMIFS('무신사 메타 광고'!$X:$X,'무신사 메타 광고'!I:I,$C$4,'무신사 메타 광고'!D:D,$B320))</f>
        <v>0</v>
      </c>
      <c r="O320" s="11">
        <f t="shared" si="14"/>
        <v>0</v>
      </c>
      <c r="R320" s="13"/>
      <c r="S320" s="31">
        <f>IF($S$4="", SUMIFS('무신사 메타 광고'!$L:$L, '무신사 메타 광고'!$C:$C, $R320),SUMIFS('무신사 메타 광고'!$L:$L,'무신사 메타 광고'!$I:$I,$S$4,'무신사 메타 광고'!$C:$C,$R320))</f>
        <v>0</v>
      </c>
      <c r="T320" s="31">
        <f>IF($S$4="", SUMIFS('무신사 메타 광고'!$V:$V, '무신사 메타 광고'!$C:$C, $R320),SUMIFS('무신사 메타 광고'!$V:$V,'무신사 메타 광고'!$I:$I,$S$4,'무신사 메타 광고'!$C:$C,$R320))</f>
        <v>0</v>
      </c>
      <c r="U320" s="11">
        <f t="shared" si="15"/>
        <v>0</v>
      </c>
      <c r="V320" s="12" t="str">
        <f t="shared" si="20"/>
        <v xml:space="preserve"> </v>
      </c>
      <c r="W320" s="32">
        <f>IF($S$4="", SUMIFS('무신사 메타 광고'!$K:$K, '무신사 메타 광고'!$C:$C, $R320),SUMIFS('무신사 메타 광고'!$K:$K,'무신사 메타 광고'!$I:$I,$S$4,'무신사 메타 광고'!$C:$C,$R320))</f>
        <v>0</v>
      </c>
      <c r="X320" s="32">
        <f>IF($S$4="", SUMIFS('무신사 메타 광고'!$N:$N, '무신사 메타 광고'!$C:$C, $R320),SUMIFS('무신사 메타 광고'!$N:$N,'무신사 메타 광고'!$I:$I,$S$4,'무신사 메타 광고'!$C:$C,$R320))</f>
        <v>0</v>
      </c>
      <c r="Y320" s="11">
        <f t="shared" si="16"/>
        <v>0</v>
      </c>
      <c r="Z320" s="12" t="str">
        <f t="shared" si="21"/>
        <v xml:space="preserve"> </v>
      </c>
      <c r="AB320" s="10">
        <f>IF($S$4="", SUMIFS('무신사 메타 광고'!$X:$X, '무신사 메타 광고'!$C:$C, $R320),SUMIFS('무신사 메타 광고'!$X:$X,'무신사 메타 광고'!$I:$I,$S$4,'무신사 메타 광고'!$C:$C,$R320))</f>
        <v>0</v>
      </c>
      <c r="AC320" s="11">
        <f t="shared" si="17"/>
        <v>0</v>
      </c>
    </row>
    <row r="321" spans="2:29">
      <c r="B321" s="9"/>
      <c r="C321" s="29">
        <f>IF($C$4="", SUMIFS('무신사 메타 광고'!$L:$L, '무신사 메타 광고'!$D:$D, $B321), SUMIFS('무신사 메타 광고'!$L:$L, '무신사 메타 광고'!$I:$I, $C$4, '무신사 메타 광고'!$D:$D, $B321))</f>
        <v>0</v>
      </c>
      <c r="D321" s="29">
        <f>IF($C$4="", SUMIFS('무신사 메타 광고'!$V:$V,#REF!, $B321), SUMIFS('무신사 메타 광고'!$V:$V,'무신사 메타 광고'!$I:$I,$C$4,'무신사 메타 광고'!$D:$D,$B321))</f>
        <v>0</v>
      </c>
      <c r="E321" s="11">
        <f t="shared" si="11"/>
        <v>0</v>
      </c>
      <c r="F321" s="12" t="str">
        <f t="shared" si="18"/>
        <v xml:space="preserve"> </v>
      </c>
      <c r="G321" s="30">
        <f>IF($C$4="", SUMIFS('무신사 메타 광고'!$K:$K, '무신사 메타 광고'!$D:$D, $B321), SUMIFS('무신사 메타 광고'!$K:$K,'무신사 메타 광고'!$I:$I,$C$4,'무신사 메타 광고'!D:D,$B321))</f>
        <v>0</v>
      </c>
      <c r="H321" s="30">
        <f>IF($C$4="", SUMIFS('무신사 메타 광고'!$Q:$Q, '무신사 메타 광고'!$D:$D, $B321), SUMIFS('무신사 메타 광고'!$Q:$Q,'무신사 메타 광고'!$I:$I,$C$4,'무신사 메타 광고'!D:D,$B321))</f>
        <v>0</v>
      </c>
      <c r="I321" s="30">
        <f>IF($C$4="", SUMIFS('무신사 메타 광고'!$U:$U, '무신사 메타 광고'!$D:$D, $B321), SUMIFS('무신사 메타 광고'!$U:$U,'무신사 메타 광고'!$I:$I,$C$4,'무신사 메타 광고'!D:D,$B321))</f>
        <v>0</v>
      </c>
      <c r="J321" s="11">
        <f t="shared" si="12"/>
        <v>0</v>
      </c>
      <c r="K321" s="11">
        <f t="shared" si="13"/>
        <v>0</v>
      </c>
      <c r="L321" s="12" t="str">
        <f t="shared" si="19"/>
        <v xml:space="preserve"> </v>
      </c>
      <c r="N321" s="10">
        <f>IF($C$4="", SUMIFS('무신사 메타 광고'!$X:$X, '무신사 메타 광고'!$D:$D, $B321),SUMIFS('무신사 메타 광고'!$X:$X,'무신사 메타 광고'!I:I,$C$4,'무신사 메타 광고'!D:D,$B321))</f>
        <v>0</v>
      </c>
      <c r="O321" s="11">
        <f t="shared" si="14"/>
        <v>0</v>
      </c>
      <c r="R321" s="13"/>
      <c r="S321" s="31">
        <f>IF($S$4="", SUMIFS('무신사 메타 광고'!$L:$L, '무신사 메타 광고'!$C:$C, $R321),SUMIFS('무신사 메타 광고'!$L:$L,'무신사 메타 광고'!$I:$I,$S$4,'무신사 메타 광고'!$C:$C,$R321))</f>
        <v>0</v>
      </c>
      <c r="T321" s="31">
        <f>IF($S$4="", SUMIFS('무신사 메타 광고'!$V:$V, '무신사 메타 광고'!$C:$C, $R321),SUMIFS('무신사 메타 광고'!$V:$V,'무신사 메타 광고'!$I:$I,$S$4,'무신사 메타 광고'!$C:$C,$R321))</f>
        <v>0</v>
      </c>
      <c r="U321" s="11">
        <f t="shared" si="15"/>
        <v>0</v>
      </c>
      <c r="V321" s="12" t="str">
        <f t="shared" si="20"/>
        <v xml:space="preserve"> </v>
      </c>
      <c r="W321" s="32">
        <f>IF($S$4="", SUMIFS('무신사 메타 광고'!$K:$K, '무신사 메타 광고'!$C:$C, $R321),SUMIFS('무신사 메타 광고'!$K:$K,'무신사 메타 광고'!$I:$I,$S$4,'무신사 메타 광고'!$C:$C,$R321))</f>
        <v>0</v>
      </c>
      <c r="X321" s="32">
        <f>IF($S$4="", SUMIFS('무신사 메타 광고'!$N:$N, '무신사 메타 광고'!$C:$C, $R321),SUMIFS('무신사 메타 광고'!$N:$N,'무신사 메타 광고'!$I:$I,$S$4,'무신사 메타 광고'!$C:$C,$R321))</f>
        <v>0</v>
      </c>
      <c r="Y321" s="11">
        <f t="shared" si="16"/>
        <v>0</v>
      </c>
      <c r="Z321" s="12" t="str">
        <f t="shared" si="21"/>
        <v xml:space="preserve"> </v>
      </c>
      <c r="AB321" s="10">
        <f>IF($S$4="", SUMIFS('무신사 메타 광고'!$X:$X, '무신사 메타 광고'!$C:$C, $R321),SUMIFS('무신사 메타 광고'!$X:$X,'무신사 메타 광고'!$I:$I,$S$4,'무신사 메타 광고'!$C:$C,$R321))</f>
        <v>0</v>
      </c>
      <c r="AC321" s="11">
        <f t="shared" si="17"/>
        <v>0</v>
      </c>
    </row>
    <row r="322" spans="2:29">
      <c r="B322" s="9"/>
      <c r="C322" s="29">
        <f>IF($C$4="", SUMIFS('무신사 메타 광고'!$L:$L, '무신사 메타 광고'!$D:$D, $B322), SUMIFS('무신사 메타 광고'!$L:$L, '무신사 메타 광고'!$I:$I, $C$4, '무신사 메타 광고'!$D:$D, $B322))</f>
        <v>0</v>
      </c>
      <c r="D322" s="29">
        <f>IF($C$4="", SUMIFS('무신사 메타 광고'!$V:$V,#REF!, $B322), SUMIFS('무신사 메타 광고'!$V:$V,'무신사 메타 광고'!$I:$I,$C$4,'무신사 메타 광고'!$D:$D,$B322))</f>
        <v>0</v>
      </c>
      <c r="E322" s="11">
        <f t="shared" si="11"/>
        <v>0</v>
      </c>
      <c r="F322" s="12" t="str">
        <f t="shared" si="18"/>
        <v xml:space="preserve"> </v>
      </c>
      <c r="G322" s="30">
        <f>IF($C$4="", SUMIFS('무신사 메타 광고'!$K:$K, '무신사 메타 광고'!$D:$D, $B322), SUMIFS('무신사 메타 광고'!$K:$K,'무신사 메타 광고'!$I:$I,$C$4,'무신사 메타 광고'!D:D,$B322))</f>
        <v>0</v>
      </c>
      <c r="H322" s="30">
        <f>IF($C$4="", SUMIFS('무신사 메타 광고'!$Q:$Q, '무신사 메타 광고'!$D:$D, $B322), SUMIFS('무신사 메타 광고'!$Q:$Q,'무신사 메타 광고'!$I:$I,$C$4,'무신사 메타 광고'!D:D,$B322))</f>
        <v>0</v>
      </c>
      <c r="I322" s="30">
        <f>IF($C$4="", SUMIFS('무신사 메타 광고'!$U:$U, '무신사 메타 광고'!$D:$D, $B322), SUMIFS('무신사 메타 광고'!$U:$U,'무신사 메타 광고'!$I:$I,$C$4,'무신사 메타 광고'!D:D,$B322))</f>
        <v>0</v>
      </c>
      <c r="J322" s="11">
        <f t="shared" si="12"/>
        <v>0</v>
      </c>
      <c r="K322" s="11">
        <f t="shared" si="13"/>
        <v>0</v>
      </c>
      <c r="L322" s="12" t="str">
        <f t="shared" si="19"/>
        <v xml:space="preserve"> </v>
      </c>
      <c r="N322" s="10">
        <f>IF($C$4="", SUMIFS('무신사 메타 광고'!$X:$X, '무신사 메타 광고'!$D:$D, $B322),SUMIFS('무신사 메타 광고'!$X:$X,'무신사 메타 광고'!I:I,$C$4,'무신사 메타 광고'!D:D,$B322))</f>
        <v>0</v>
      </c>
      <c r="O322" s="11">
        <f t="shared" si="14"/>
        <v>0</v>
      </c>
      <c r="R322" s="13"/>
      <c r="S322" s="31">
        <f>IF($S$4="", SUMIFS('무신사 메타 광고'!$L:$L, '무신사 메타 광고'!$C:$C, $R322),SUMIFS('무신사 메타 광고'!$L:$L,'무신사 메타 광고'!$I:$I,$S$4,'무신사 메타 광고'!$C:$C,$R322))</f>
        <v>0</v>
      </c>
      <c r="T322" s="31">
        <f>IF($S$4="", SUMIFS('무신사 메타 광고'!$V:$V, '무신사 메타 광고'!$C:$C, $R322),SUMIFS('무신사 메타 광고'!$V:$V,'무신사 메타 광고'!$I:$I,$S$4,'무신사 메타 광고'!$C:$C,$R322))</f>
        <v>0</v>
      </c>
      <c r="U322" s="11">
        <f t="shared" si="15"/>
        <v>0</v>
      </c>
      <c r="V322" s="12" t="str">
        <f t="shared" si="20"/>
        <v xml:space="preserve"> </v>
      </c>
      <c r="W322" s="32">
        <f>IF($S$4="", SUMIFS('무신사 메타 광고'!$K:$K, '무신사 메타 광고'!$C:$C, $R322),SUMIFS('무신사 메타 광고'!$K:$K,'무신사 메타 광고'!$I:$I,$S$4,'무신사 메타 광고'!$C:$C,$R322))</f>
        <v>0</v>
      </c>
      <c r="X322" s="32">
        <f>IF($S$4="", SUMIFS('무신사 메타 광고'!$N:$N, '무신사 메타 광고'!$C:$C, $R322),SUMIFS('무신사 메타 광고'!$N:$N,'무신사 메타 광고'!$I:$I,$S$4,'무신사 메타 광고'!$C:$C,$R322))</f>
        <v>0</v>
      </c>
      <c r="Y322" s="11">
        <f t="shared" si="16"/>
        <v>0</v>
      </c>
      <c r="Z322" s="12" t="str">
        <f t="shared" si="21"/>
        <v xml:space="preserve"> </v>
      </c>
      <c r="AB322" s="10">
        <f>IF($S$4="", SUMIFS('무신사 메타 광고'!$X:$X, '무신사 메타 광고'!$C:$C, $R322),SUMIFS('무신사 메타 광고'!$X:$X,'무신사 메타 광고'!$I:$I,$S$4,'무신사 메타 광고'!$C:$C,$R322))</f>
        <v>0</v>
      </c>
      <c r="AC322" s="11">
        <f t="shared" si="17"/>
        <v>0</v>
      </c>
    </row>
    <row r="323" spans="2:29">
      <c r="B323" s="9"/>
      <c r="C323" s="29">
        <f>IF($C$4="", SUMIFS('무신사 메타 광고'!$L:$L, '무신사 메타 광고'!$D:$D, $B323), SUMIFS('무신사 메타 광고'!$L:$L, '무신사 메타 광고'!$I:$I, $C$4, '무신사 메타 광고'!$D:$D, $B323))</f>
        <v>0</v>
      </c>
      <c r="D323" s="29">
        <f>IF($C$4="", SUMIFS('무신사 메타 광고'!$V:$V,#REF!, $B323), SUMIFS('무신사 메타 광고'!$V:$V,'무신사 메타 광고'!$I:$I,$C$4,'무신사 메타 광고'!$D:$D,$B323))</f>
        <v>0</v>
      </c>
      <c r="E323" s="11">
        <f t="shared" si="11"/>
        <v>0</v>
      </c>
      <c r="F323" s="12" t="str">
        <f t="shared" si="18"/>
        <v xml:space="preserve"> </v>
      </c>
      <c r="G323" s="30">
        <f>IF($C$4="", SUMIFS('무신사 메타 광고'!$K:$K, '무신사 메타 광고'!$D:$D, $B323), SUMIFS('무신사 메타 광고'!$K:$K,'무신사 메타 광고'!$I:$I,$C$4,'무신사 메타 광고'!D:D,$B323))</f>
        <v>0</v>
      </c>
      <c r="H323" s="30">
        <f>IF($C$4="", SUMIFS('무신사 메타 광고'!$Q:$Q, '무신사 메타 광고'!$D:$D, $B323), SUMIFS('무신사 메타 광고'!$Q:$Q,'무신사 메타 광고'!$I:$I,$C$4,'무신사 메타 광고'!D:D,$B323))</f>
        <v>0</v>
      </c>
      <c r="I323" s="30">
        <f>IF($C$4="", SUMIFS('무신사 메타 광고'!$U:$U, '무신사 메타 광고'!$D:$D, $B323), SUMIFS('무신사 메타 광고'!$U:$U,'무신사 메타 광고'!$I:$I,$C$4,'무신사 메타 광고'!D:D,$B323))</f>
        <v>0</v>
      </c>
      <c r="J323" s="11">
        <f t="shared" si="12"/>
        <v>0</v>
      </c>
      <c r="K323" s="11">
        <f t="shared" si="13"/>
        <v>0</v>
      </c>
      <c r="L323" s="12" t="str">
        <f t="shared" si="19"/>
        <v xml:space="preserve"> </v>
      </c>
      <c r="N323" s="10">
        <f>IF($C$4="", SUMIFS('무신사 메타 광고'!$X:$X, '무신사 메타 광고'!$D:$D, $B323),SUMIFS('무신사 메타 광고'!$X:$X,'무신사 메타 광고'!I:I,$C$4,'무신사 메타 광고'!D:D,$B323))</f>
        <v>0</v>
      </c>
      <c r="O323" s="11">
        <f t="shared" si="14"/>
        <v>0</v>
      </c>
      <c r="R323" s="13"/>
      <c r="S323" s="31">
        <f>IF($S$4="", SUMIFS('무신사 메타 광고'!$L:$L, '무신사 메타 광고'!$C:$C, $R323),SUMIFS('무신사 메타 광고'!$L:$L,'무신사 메타 광고'!$I:$I,$S$4,'무신사 메타 광고'!$C:$C,$R323))</f>
        <v>0</v>
      </c>
      <c r="T323" s="31">
        <f>IF($S$4="", SUMIFS('무신사 메타 광고'!$V:$V, '무신사 메타 광고'!$C:$C, $R323),SUMIFS('무신사 메타 광고'!$V:$V,'무신사 메타 광고'!$I:$I,$S$4,'무신사 메타 광고'!$C:$C,$R323))</f>
        <v>0</v>
      </c>
      <c r="U323" s="11">
        <f t="shared" si="15"/>
        <v>0</v>
      </c>
      <c r="V323" s="12" t="str">
        <f t="shared" si="20"/>
        <v xml:space="preserve"> </v>
      </c>
      <c r="W323" s="32">
        <f>IF($S$4="", SUMIFS('무신사 메타 광고'!$K:$K, '무신사 메타 광고'!$C:$C, $R323),SUMIFS('무신사 메타 광고'!$K:$K,'무신사 메타 광고'!$I:$I,$S$4,'무신사 메타 광고'!$C:$C,$R323))</f>
        <v>0</v>
      </c>
      <c r="X323" s="32">
        <f>IF($S$4="", SUMIFS('무신사 메타 광고'!$N:$N, '무신사 메타 광고'!$C:$C, $R323),SUMIFS('무신사 메타 광고'!$N:$N,'무신사 메타 광고'!$I:$I,$S$4,'무신사 메타 광고'!$C:$C,$R323))</f>
        <v>0</v>
      </c>
      <c r="Y323" s="11">
        <f t="shared" si="16"/>
        <v>0</v>
      </c>
      <c r="Z323" s="12" t="str">
        <f t="shared" si="21"/>
        <v xml:space="preserve"> </v>
      </c>
      <c r="AB323" s="10">
        <f>IF($S$4="", SUMIFS('무신사 메타 광고'!$X:$X, '무신사 메타 광고'!$C:$C, $R323),SUMIFS('무신사 메타 광고'!$X:$X,'무신사 메타 광고'!$I:$I,$S$4,'무신사 메타 광고'!$C:$C,$R323))</f>
        <v>0</v>
      </c>
      <c r="AC323" s="11">
        <f t="shared" si="17"/>
        <v>0</v>
      </c>
    </row>
    <row r="324" spans="2:29">
      <c r="B324" s="9"/>
      <c r="C324" s="29">
        <f>IF($C$4="", SUMIFS('무신사 메타 광고'!$L:$L, '무신사 메타 광고'!$D:$D, $B324), SUMIFS('무신사 메타 광고'!$L:$L, '무신사 메타 광고'!$I:$I, $C$4, '무신사 메타 광고'!$D:$D, $B324))</f>
        <v>0</v>
      </c>
      <c r="D324" s="29">
        <f>IF($C$4="", SUMIFS('무신사 메타 광고'!$V:$V,#REF!, $B324), SUMIFS('무신사 메타 광고'!$V:$V,'무신사 메타 광고'!$I:$I,$C$4,'무신사 메타 광고'!$D:$D,$B324))</f>
        <v>0</v>
      </c>
      <c r="E324" s="11">
        <f t="shared" si="11"/>
        <v>0</v>
      </c>
      <c r="F324" s="12" t="str">
        <f t="shared" si="18"/>
        <v xml:space="preserve"> </v>
      </c>
      <c r="G324" s="30">
        <f>IF($C$4="", SUMIFS('무신사 메타 광고'!$K:$K, '무신사 메타 광고'!$D:$D, $B324), SUMIFS('무신사 메타 광고'!$K:$K,'무신사 메타 광고'!$I:$I,$C$4,'무신사 메타 광고'!D:D,$B324))</f>
        <v>0</v>
      </c>
      <c r="H324" s="30">
        <f>IF($C$4="", SUMIFS('무신사 메타 광고'!$Q:$Q, '무신사 메타 광고'!$D:$D, $B324), SUMIFS('무신사 메타 광고'!$Q:$Q,'무신사 메타 광고'!$I:$I,$C$4,'무신사 메타 광고'!D:D,$B324))</f>
        <v>0</v>
      </c>
      <c r="I324" s="30">
        <f>IF($C$4="", SUMIFS('무신사 메타 광고'!$U:$U, '무신사 메타 광고'!$D:$D, $B324), SUMIFS('무신사 메타 광고'!$U:$U,'무신사 메타 광고'!$I:$I,$C$4,'무신사 메타 광고'!D:D,$B324))</f>
        <v>0</v>
      </c>
      <c r="J324" s="11">
        <f t="shared" si="12"/>
        <v>0</v>
      </c>
      <c r="K324" s="11">
        <f t="shared" si="13"/>
        <v>0</v>
      </c>
      <c r="L324" s="12" t="str">
        <f t="shared" si="19"/>
        <v xml:space="preserve"> </v>
      </c>
      <c r="N324" s="10">
        <f>IF($C$4="", SUMIFS('무신사 메타 광고'!$X:$X, '무신사 메타 광고'!$D:$D, $B324),SUMIFS('무신사 메타 광고'!$X:$X,'무신사 메타 광고'!I:I,$C$4,'무신사 메타 광고'!D:D,$B324))</f>
        <v>0</v>
      </c>
      <c r="O324" s="11">
        <f t="shared" si="14"/>
        <v>0</v>
      </c>
      <c r="R324" s="13"/>
      <c r="S324" s="31">
        <f>IF($S$4="", SUMIFS('무신사 메타 광고'!$L:$L, '무신사 메타 광고'!$C:$C, $R324),SUMIFS('무신사 메타 광고'!$L:$L,'무신사 메타 광고'!$I:$I,$S$4,'무신사 메타 광고'!$C:$C,$R324))</f>
        <v>0</v>
      </c>
      <c r="T324" s="31">
        <f>IF($S$4="", SUMIFS('무신사 메타 광고'!$V:$V, '무신사 메타 광고'!$C:$C, $R324),SUMIFS('무신사 메타 광고'!$V:$V,'무신사 메타 광고'!$I:$I,$S$4,'무신사 메타 광고'!$C:$C,$R324))</f>
        <v>0</v>
      </c>
      <c r="U324" s="11">
        <f t="shared" si="15"/>
        <v>0</v>
      </c>
      <c r="V324" s="12" t="str">
        <f t="shared" si="20"/>
        <v xml:space="preserve"> </v>
      </c>
      <c r="W324" s="32">
        <f>IF($S$4="", SUMIFS('무신사 메타 광고'!$K:$K, '무신사 메타 광고'!$C:$C, $R324),SUMIFS('무신사 메타 광고'!$K:$K,'무신사 메타 광고'!$I:$I,$S$4,'무신사 메타 광고'!$C:$C,$R324))</f>
        <v>0</v>
      </c>
      <c r="X324" s="32">
        <f>IF($S$4="", SUMIFS('무신사 메타 광고'!$N:$N, '무신사 메타 광고'!$C:$C, $R324),SUMIFS('무신사 메타 광고'!$N:$N,'무신사 메타 광고'!$I:$I,$S$4,'무신사 메타 광고'!$C:$C,$R324))</f>
        <v>0</v>
      </c>
      <c r="Y324" s="11">
        <f t="shared" si="16"/>
        <v>0</v>
      </c>
      <c r="Z324" s="12" t="str">
        <f t="shared" si="21"/>
        <v xml:space="preserve"> </v>
      </c>
      <c r="AB324" s="10">
        <f>IF($S$4="", SUMIFS('무신사 메타 광고'!$X:$X, '무신사 메타 광고'!$C:$C, $R324),SUMIFS('무신사 메타 광고'!$X:$X,'무신사 메타 광고'!$I:$I,$S$4,'무신사 메타 광고'!$C:$C,$R324))</f>
        <v>0</v>
      </c>
      <c r="AC324" s="11">
        <f t="shared" si="17"/>
        <v>0</v>
      </c>
    </row>
    <row r="325" spans="2:29">
      <c r="B325" s="9"/>
      <c r="C325" s="29">
        <f>IF($C$4="", SUMIFS('무신사 메타 광고'!$L:$L, '무신사 메타 광고'!$D:$D, $B325), SUMIFS('무신사 메타 광고'!$L:$L, '무신사 메타 광고'!$I:$I, $C$4, '무신사 메타 광고'!$D:$D, $B325))</f>
        <v>0</v>
      </c>
      <c r="D325" s="29">
        <f>IF($C$4="", SUMIFS('무신사 메타 광고'!$V:$V,#REF!, $B325), SUMIFS('무신사 메타 광고'!$V:$V,'무신사 메타 광고'!$I:$I,$C$4,'무신사 메타 광고'!$D:$D,$B325))</f>
        <v>0</v>
      </c>
      <c r="E325" s="11">
        <f t="shared" si="11"/>
        <v>0</v>
      </c>
      <c r="F325" s="12" t="str">
        <f t="shared" si="18"/>
        <v xml:space="preserve"> </v>
      </c>
      <c r="G325" s="30">
        <f>IF($C$4="", SUMIFS('무신사 메타 광고'!$K:$K, '무신사 메타 광고'!$D:$D, $B325), SUMIFS('무신사 메타 광고'!$K:$K,'무신사 메타 광고'!$I:$I,$C$4,'무신사 메타 광고'!D:D,$B325))</f>
        <v>0</v>
      </c>
      <c r="H325" s="30">
        <f>IF($C$4="", SUMIFS('무신사 메타 광고'!$Q:$Q, '무신사 메타 광고'!$D:$D, $B325), SUMIFS('무신사 메타 광고'!$Q:$Q,'무신사 메타 광고'!$I:$I,$C$4,'무신사 메타 광고'!D:D,$B325))</f>
        <v>0</v>
      </c>
      <c r="I325" s="30">
        <f>IF($C$4="", SUMIFS('무신사 메타 광고'!$U:$U, '무신사 메타 광고'!$D:$D, $B325), SUMIFS('무신사 메타 광고'!$U:$U,'무신사 메타 광고'!$I:$I,$C$4,'무신사 메타 광고'!D:D,$B325))</f>
        <v>0</v>
      </c>
      <c r="J325" s="11">
        <f t="shared" si="12"/>
        <v>0</v>
      </c>
      <c r="K325" s="11">
        <f t="shared" si="13"/>
        <v>0</v>
      </c>
      <c r="L325" s="12" t="str">
        <f t="shared" si="19"/>
        <v xml:space="preserve"> </v>
      </c>
      <c r="N325" s="10">
        <f>IF($C$4="", SUMIFS('무신사 메타 광고'!$X:$X, '무신사 메타 광고'!$D:$D, $B325),SUMIFS('무신사 메타 광고'!$X:$X,'무신사 메타 광고'!I:I,$C$4,'무신사 메타 광고'!D:D,$B325))</f>
        <v>0</v>
      </c>
      <c r="O325" s="11">
        <f t="shared" si="14"/>
        <v>0</v>
      </c>
      <c r="R325" s="13"/>
      <c r="S325" s="31">
        <f>IF($S$4="", SUMIFS('무신사 메타 광고'!$L:$L, '무신사 메타 광고'!$C:$C, $R325),SUMIFS('무신사 메타 광고'!$L:$L,'무신사 메타 광고'!$I:$I,$S$4,'무신사 메타 광고'!$C:$C,$R325))</f>
        <v>0</v>
      </c>
      <c r="T325" s="31">
        <f>IF($S$4="", SUMIFS('무신사 메타 광고'!$V:$V, '무신사 메타 광고'!$C:$C, $R325),SUMIFS('무신사 메타 광고'!$V:$V,'무신사 메타 광고'!$I:$I,$S$4,'무신사 메타 광고'!$C:$C,$R325))</f>
        <v>0</v>
      </c>
      <c r="U325" s="11">
        <f t="shared" si="15"/>
        <v>0</v>
      </c>
      <c r="V325" s="12" t="str">
        <f t="shared" si="20"/>
        <v xml:space="preserve"> </v>
      </c>
      <c r="W325" s="32">
        <f>IF($S$4="", SUMIFS('무신사 메타 광고'!$K:$K, '무신사 메타 광고'!$C:$C, $R325),SUMIFS('무신사 메타 광고'!$K:$K,'무신사 메타 광고'!$I:$I,$S$4,'무신사 메타 광고'!$C:$C,$R325))</f>
        <v>0</v>
      </c>
      <c r="X325" s="32">
        <f>IF($S$4="", SUMIFS('무신사 메타 광고'!$N:$N, '무신사 메타 광고'!$C:$C, $R325),SUMIFS('무신사 메타 광고'!$N:$N,'무신사 메타 광고'!$I:$I,$S$4,'무신사 메타 광고'!$C:$C,$R325))</f>
        <v>0</v>
      </c>
      <c r="Y325" s="11">
        <f t="shared" si="16"/>
        <v>0</v>
      </c>
      <c r="Z325" s="12" t="str">
        <f t="shared" si="21"/>
        <v xml:space="preserve"> </v>
      </c>
      <c r="AB325" s="10">
        <f>IF($S$4="", SUMIFS('무신사 메타 광고'!$X:$X, '무신사 메타 광고'!$C:$C, $R325),SUMIFS('무신사 메타 광고'!$X:$X,'무신사 메타 광고'!$I:$I,$S$4,'무신사 메타 광고'!$C:$C,$R325))</f>
        <v>0</v>
      </c>
      <c r="AC325" s="11">
        <f t="shared" si="17"/>
        <v>0</v>
      </c>
    </row>
    <row r="326" spans="2:29">
      <c r="B326" s="9"/>
      <c r="C326" s="29">
        <f>IF($C$4="", SUMIFS('무신사 메타 광고'!$L:$L, '무신사 메타 광고'!$D:$D, $B326), SUMIFS('무신사 메타 광고'!$L:$L, '무신사 메타 광고'!$I:$I, $C$4, '무신사 메타 광고'!$D:$D, $B326))</f>
        <v>0</v>
      </c>
      <c r="D326" s="29">
        <f>IF($C$4="", SUMIFS('무신사 메타 광고'!$V:$V,#REF!, $B326), SUMIFS('무신사 메타 광고'!$V:$V,'무신사 메타 광고'!$I:$I,$C$4,'무신사 메타 광고'!$D:$D,$B326))</f>
        <v>0</v>
      </c>
      <c r="E326" s="11">
        <f t="shared" si="11"/>
        <v>0</v>
      </c>
      <c r="F326" s="12" t="str">
        <f t="shared" si="18"/>
        <v xml:space="preserve"> </v>
      </c>
      <c r="G326" s="30">
        <f>IF($C$4="", SUMIFS('무신사 메타 광고'!$K:$K, '무신사 메타 광고'!$D:$D, $B326), SUMIFS('무신사 메타 광고'!$K:$K,'무신사 메타 광고'!$I:$I,$C$4,'무신사 메타 광고'!D:D,$B326))</f>
        <v>0</v>
      </c>
      <c r="H326" s="30">
        <f>IF($C$4="", SUMIFS('무신사 메타 광고'!$Q:$Q, '무신사 메타 광고'!$D:$D, $B326), SUMIFS('무신사 메타 광고'!$Q:$Q,'무신사 메타 광고'!$I:$I,$C$4,'무신사 메타 광고'!D:D,$B326))</f>
        <v>0</v>
      </c>
      <c r="I326" s="30">
        <f>IF($C$4="", SUMIFS('무신사 메타 광고'!$U:$U, '무신사 메타 광고'!$D:$D, $B326), SUMIFS('무신사 메타 광고'!$U:$U,'무신사 메타 광고'!$I:$I,$C$4,'무신사 메타 광고'!D:D,$B326))</f>
        <v>0</v>
      </c>
      <c r="J326" s="11">
        <f t="shared" si="12"/>
        <v>0</v>
      </c>
      <c r="K326" s="11">
        <f t="shared" si="13"/>
        <v>0</v>
      </c>
      <c r="L326" s="12" t="str">
        <f t="shared" si="19"/>
        <v xml:space="preserve"> </v>
      </c>
      <c r="N326" s="10">
        <f>IF($C$4="", SUMIFS('무신사 메타 광고'!$X:$X, '무신사 메타 광고'!$D:$D, $B326),SUMIFS('무신사 메타 광고'!$X:$X,'무신사 메타 광고'!I:I,$C$4,'무신사 메타 광고'!D:D,$B326))</f>
        <v>0</v>
      </c>
      <c r="O326" s="11">
        <f t="shared" si="14"/>
        <v>0</v>
      </c>
      <c r="R326" s="13"/>
      <c r="S326" s="31">
        <f>IF($S$4="", SUMIFS('무신사 메타 광고'!$L:$L, '무신사 메타 광고'!$C:$C, $R326),SUMIFS('무신사 메타 광고'!$L:$L,'무신사 메타 광고'!$I:$I,$S$4,'무신사 메타 광고'!$C:$C,$R326))</f>
        <v>0</v>
      </c>
      <c r="T326" s="31">
        <f>IF($S$4="", SUMIFS('무신사 메타 광고'!$V:$V, '무신사 메타 광고'!$C:$C, $R326),SUMIFS('무신사 메타 광고'!$V:$V,'무신사 메타 광고'!$I:$I,$S$4,'무신사 메타 광고'!$C:$C,$R326))</f>
        <v>0</v>
      </c>
      <c r="U326" s="11">
        <f t="shared" si="15"/>
        <v>0</v>
      </c>
      <c r="V326" s="12" t="str">
        <f t="shared" si="20"/>
        <v xml:space="preserve"> </v>
      </c>
      <c r="W326" s="32">
        <f>IF($S$4="", SUMIFS('무신사 메타 광고'!$K:$K, '무신사 메타 광고'!$C:$C, $R326),SUMIFS('무신사 메타 광고'!$K:$K,'무신사 메타 광고'!$I:$I,$S$4,'무신사 메타 광고'!$C:$C,$R326))</f>
        <v>0</v>
      </c>
      <c r="X326" s="32">
        <f>IF($S$4="", SUMIFS('무신사 메타 광고'!$N:$N, '무신사 메타 광고'!$C:$C, $R326),SUMIFS('무신사 메타 광고'!$N:$N,'무신사 메타 광고'!$I:$I,$S$4,'무신사 메타 광고'!$C:$C,$R326))</f>
        <v>0</v>
      </c>
      <c r="Y326" s="11">
        <f t="shared" si="16"/>
        <v>0</v>
      </c>
      <c r="Z326" s="12" t="str">
        <f t="shared" si="21"/>
        <v xml:space="preserve"> </v>
      </c>
      <c r="AB326" s="10">
        <f>IF($S$4="", SUMIFS('무신사 메타 광고'!$X:$X, '무신사 메타 광고'!$C:$C, $R326),SUMIFS('무신사 메타 광고'!$X:$X,'무신사 메타 광고'!$I:$I,$S$4,'무신사 메타 광고'!$C:$C,$R326))</f>
        <v>0</v>
      </c>
      <c r="AC326" s="11">
        <f t="shared" si="17"/>
        <v>0</v>
      </c>
    </row>
    <row r="327" spans="2:29">
      <c r="B327" s="9"/>
      <c r="C327" s="29">
        <f>IF($C$4="", SUMIFS('무신사 메타 광고'!$L:$L, '무신사 메타 광고'!$D:$D, $B327), SUMIFS('무신사 메타 광고'!$L:$L, '무신사 메타 광고'!$I:$I, $C$4, '무신사 메타 광고'!$D:$D, $B327))</f>
        <v>0</v>
      </c>
      <c r="D327" s="29">
        <f>IF($C$4="", SUMIFS('무신사 메타 광고'!$V:$V,#REF!, $B327), SUMIFS('무신사 메타 광고'!$V:$V,'무신사 메타 광고'!$I:$I,$C$4,'무신사 메타 광고'!$D:$D,$B327))</f>
        <v>0</v>
      </c>
      <c r="E327" s="11">
        <f t="shared" si="11"/>
        <v>0</v>
      </c>
      <c r="F327" s="12" t="str">
        <f t="shared" si="18"/>
        <v xml:space="preserve"> </v>
      </c>
      <c r="G327" s="30">
        <f>IF($C$4="", SUMIFS('무신사 메타 광고'!$K:$K, '무신사 메타 광고'!$D:$D, $B327), SUMIFS('무신사 메타 광고'!$K:$K,'무신사 메타 광고'!$I:$I,$C$4,'무신사 메타 광고'!D:D,$B327))</f>
        <v>0</v>
      </c>
      <c r="H327" s="30">
        <f>IF($C$4="", SUMIFS('무신사 메타 광고'!$Q:$Q, '무신사 메타 광고'!$D:$D, $B327), SUMIFS('무신사 메타 광고'!$Q:$Q,'무신사 메타 광고'!$I:$I,$C$4,'무신사 메타 광고'!D:D,$B327))</f>
        <v>0</v>
      </c>
      <c r="I327" s="30">
        <f>IF($C$4="", SUMIFS('무신사 메타 광고'!$U:$U, '무신사 메타 광고'!$D:$D, $B327), SUMIFS('무신사 메타 광고'!$U:$U,'무신사 메타 광고'!$I:$I,$C$4,'무신사 메타 광고'!D:D,$B327))</f>
        <v>0</v>
      </c>
      <c r="J327" s="11">
        <f t="shared" si="12"/>
        <v>0</v>
      </c>
      <c r="K327" s="11">
        <f t="shared" si="13"/>
        <v>0</v>
      </c>
      <c r="L327" s="12" t="str">
        <f t="shared" si="19"/>
        <v xml:space="preserve"> </v>
      </c>
      <c r="N327" s="10">
        <f>IF($C$4="", SUMIFS('무신사 메타 광고'!$X:$X, '무신사 메타 광고'!$D:$D, $B327),SUMIFS('무신사 메타 광고'!$X:$X,'무신사 메타 광고'!I:I,$C$4,'무신사 메타 광고'!D:D,$B327))</f>
        <v>0</v>
      </c>
      <c r="O327" s="11">
        <f t="shared" si="14"/>
        <v>0</v>
      </c>
      <c r="R327" s="13"/>
      <c r="S327" s="31">
        <f>IF($S$4="", SUMIFS('무신사 메타 광고'!$L:$L, '무신사 메타 광고'!$C:$C, $R327),SUMIFS('무신사 메타 광고'!$L:$L,'무신사 메타 광고'!$I:$I,$S$4,'무신사 메타 광고'!$C:$C,$R327))</f>
        <v>0</v>
      </c>
      <c r="T327" s="31">
        <f>IF($S$4="", SUMIFS('무신사 메타 광고'!$V:$V, '무신사 메타 광고'!$C:$C, $R327),SUMIFS('무신사 메타 광고'!$V:$V,'무신사 메타 광고'!$I:$I,$S$4,'무신사 메타 광고'!$C:$C,$R327))</f>
        <v>0</v>
      </c>
      <c r="U327" s="11">
        <f t="shared" si="15"/>
        <v>0</v>
      </c>
      <c r="V327" s="12" t="str">
        <f t="shared" si="20"/>
        <v xml:space="preserve"> </v>
      </c>
      <c r="W327" s="32">
        <f>IF($S$4="", SUMIFS('무신사 메타 광고'!$K:$K, '무신사 메타 광고'!$C:$C, $R327),SUMIFS('무신사 메타 광고'!$K:$K,'무신사 메타 광고'!$I:$I,$S$4,'무신사 메타 광고'!$C:$C,$R327))</f>
        <v>0</v>
      </c>
      <c r="X327" s="32">
        <f>IF($S$4="", SUMIFS('무신사 메타 광고'!$N:$N, '무신사 메타 광고'!$C:$C, $R327),SUMIFS('무신사 메타 광고'!$N:$N,'무신사 메타 광고'!$I:$I,$S$4,'무신사 메타 광고'!$C:$C,$R327))</f>
        <v>0</v>
      </c>
      <c r="Y327" s="11">
        <f t="shared" si="16"/>
        <v>0</v>
      </c>
      <c r="Z327" s="12" t="str">
        <f t="shared" si="21"/>
        <v xml:space="preserve"> </v>
      </c>
      <c r="AB327" s="10">
        <f>IF($S$4="", SUMIFS('무신사 메타 광고'!$X:$X, '무신사 메타 광고'!$C:$C, $R327),SUMIFS('무신사 메타 광고'!$X:$X,'무신사 메타 광고'!$I:$I,$S$4,'무신사 메타 광고'!$C:$C,$R327))</f>
        <v>0</v>
      </c>
      <c r="AC327" s="11">
        <f t="shared" si="17"/>
        <v>0</v>
      </c>
    </row>
    <row r="328" spans="2:29">
      <c r="B328" s="9"/>
      <c r="C328" s="29">
        <f>IF($C$4="", SUMIFS('무신사 메타 광고'!$L:$L, '무신사 메타 광고'!$D:$D, $B328), SUMIFS('무신사 메타 광고'!$L:$L, '무신사 메타 광고'!$I:$I, $C$4, '무신사 메타 광고'!$D:$D, $B328))</f>
        <v>0</v>
      </c>
      <c r="D328" s="29">
        <f>IF($C$4="", SUMIFS('무신사 메타 광고'!$V:$V,#REF!, $B328), SUMIFS('무신사 메타 광고'!$V:$V,'무신사 메타 광고'!$I:$I,$C$4,'무신사 메타 광고'!$D:$D,$B328))</f>
        <v>0</v>
      </c>
      <c r="E328" s="11">
        <f t="shared" si="11"/>
        <v>0</v>
      </c>
      <c r="F328" s="12" t="str">
        <f t="shared" si="18"/>
        <v xml:space="preserve"> </v>
      </c>
      <c r="G328" s="30">
        <f>IF($C$4="", SUMIFS('무신사 메타 광고'!$K:$K, '무신사 메타 광고'!$D:$D, $B328), SUMIFS('무신사 메타 광고'!$K:$K,'무신사 메타 광고'!$I:$I,$C$4,'무신사 메타 광고'!D:D,$B328))</f>
        <v>0</v>
      </c>
      <c r="H328" s="30">
        <f>IF($C$4="", SUMIFS('무신사 메타 광고'!$Q:$Q, '무신사 메타 광고'!$D:$D, $B328), SUMIFS('무신사 메타 광고'!$Q:$Q,'무신사 메타 광고'!$I:$I,$C$4,'무신사 메타 광고'!D:D,$B328))</f>
        <v>0</v>
      </c>
      <c r="I328" s="30">
        <f>IF($C$4="", SUMIFS('무신사 메타 광고'!$U:$U, '무신사 메타 광고'!$D:$D, $B328), SUMIFS('무신사 메타 광고'!$U:$U,'무신사 메타 광고'!$I:$I,$C$4,'무신사 메타 광고'!D:D,$B328))</f>
        <v>0</v>
      </c>
      <c r="J328" s="11">
        <f t="shared" si="12"/>
        <v>0</v>
      </c>
      <c r="K328" s="11">
        <f t="shared" si="13"/>
        <v>0</v>
      </c>
      <c r="L328" s="12" t="str">
        <f t="shared" si="19"/>
        <v xml:space="preserve"> </v>
      </c>
      <c r="N328" s="10">
        <f>IF($C$4="", SUMIFS('무신사 메타 광고'!$X:$X, '무신사 메타 광고'!$D:$D, $B328),SUMIFS('무신사 메타 광고'!$X:$X,'무신사 메타 광고'!I:I,$C$4,'무신사 메타 광고'!D:D,$B328))</f>
        <v>0</v>
      </c>
      <c r="O328" s="11">
        <f t="shared" si="14"/>
        <v>0</v>
      </c>
      <c r="R328" s="13"/>
      <c r="S328" s="31">
        <f>IF($S$4="", SUMIFS('무신사 메타 광고'!$L:$L, '무신사 메타 광고'!$C:$C, $R328),SUMIFS('무신사 메타 광고'!$L:$L,'무신사 메타 광고'!$I:$I,$S$4,'무신사 메타 광고'!$C:$C,$R328))</f>
        <v>0</v>
      </c>
      <c r="T328" s="31">
        <f>IF($S$4="", SUMIFS('무신사 메타 광고'!$V:$V, '무신사 메타 광고'!$C:$C, $R328),SUMIFS('무신사 메타 광고'!$V:$V,'무신사 메타 광고'!$I:$I,$S$4,'무신사 메타 광고'!$C:$C,$R328))</f>
        <v>0</v>
      </c>
      <c r="U328" s="11">
        <f t="shared" si="15"/>
        <v>0</v>
      </c>
      <c r="V328" s="12" t="str">
        <f t="shared" si="20"/>
        <v xml:space="preserve"> </v>
      </c>
      <c r="W328" s="32">
        <f>IF($S$4="", SUMIFS('무신사 메타 광고'!$K:$K, '무신사 메타 광고'!$C:$C, $R328),SUMIFS('무신사 메타 광고'!$K:$K,'무신사 메타 광고'!$I:$I,$S$4,'무신사 메타 광고'!$C:$C,$R328))</f>
        <v>0</v>
      </c>
      <c r="X328" s="32">
        <f>IF($S$4="", SUMIFS('무신사 메타 광고'!$N:$N, '무신사 메타 광고'!$C:$C, $R328),SUMIFS('무신사 메타 광고'!$N:$N,'무신사 메타 광고'!$I:$I,$S$4,'무신사 메타 광고'!$C:$C,$R328))</f>
        <v>0</v>
      </c>
      <c r="Y328" s="11">
        <f t="shared" si="16"/>
        <v>0</v>
      </c>
      <c r="Z328" s="12" t="str">
        <f t="shared" si="21"/>
        <v xml:space="preserve"> </v>
      </c>
      <c r="AB328" s="10">
        <f>IF($S$4="", SUMIFS('무신사 메타 광고'!$X:$X, '무신사 메타 광고'!$C:$C, $R328),SUMIFS('무신사 메타 광고'!$X:$X,'무신사 메타 광고'!$I:$I,$S$4,'무신사 메타 광고'!$C:$C,$R328))</f>
        <v>0</v>
      </c>
      <c r="AC328" s="11">
        <f t="shared" si="17"/>
        <v>0</v>
      </c>
    </row>
    <row r="329" spans="2:29">
      <c r="B329" s="9"/>
      <c r="C329" s="29">
        <f>IF($C$4="", SUMIFS('무신사 메타 광고'!$L:$L, '무신사 메타 광고'!$D:$D, $B329), SUMIFS('무신사 메타 광고'!$L:$L, '무신사 메타 광고'!$I:$I, $C$4, '무신사 메타 광고'!$D:$D, $B329))</f>
        <v>0</v>
      </c>
      <c r="D329" s="29">
        <f>IF($C$4="", SUMIFS('무신사 메타 광고'!$V:$V,#REF!, $B329), SUMIFS('무신사 메타 광고'!$V:$V,'무신사 메타 광고'!$I:$I,$C$4,'무신사 메타 광고'!$D:$D,$B329))</f>
        <v>0</v>
      </c>
      <c r="E329" s="11">
        <f t="shared" si="11"/>
        <v>0</v>
      </c>
      <c r="F329" s="12" t="str">
        <f t="shared" si="18"/>
        <v xml:space="preserve"> </v>
      </c>
      <c r="G329" s="30">
        <f>IF($C$4="", SUMIFS('무신사 메타 광고'!$K:$K, '무신사 메타 광고'!$D:$D, $B329), SUMIFS('무신사 메타 광고'!$K:$K,'무신사 메타 광고'!$I:$I,$C$4,'무신사 메타 광고'!D:D,$B329))</f>
        <v>0</v>
      </c>
      <c r="H329" s="30">
        <f>IF($C$4="", SUMIFS('무신사 메타 광고'!$Q:$Q, '무신사 메타 광고'!$D:$D, $B329), SUMIFS('무신사 메타 광고'!$Q:$Q,'무신사 메타 광고'!$I:$I,$C$4,'무신사 메타 광고'!D:D,$B329))</f>
        <v>0</v>
      </c>
      <c r="I329" s="30">
        <f>IF($C$4="", SUMIFS('무신사 메타 광고'!$U:$U, '무신사 메타 광고'!$D:$D, $B329), SUMIFS('무신사 메타 광고'!$U:$U,'무신사 메타 광고'!$I:$I,$C$4,'무신사 메타 광고'!D:D,$B329))</f>
        <v>0</v>
      </c>
      <c r="J329" s="11">
        <f t="shared" si="12"/>
        <v>0</v>
      </c>
      <c r="K329" s="11">
        <f t="shared" si="13"/>
        <v>0</v>
      </c>
      <c r="L329" s="12" t="str">
        <f t="shared" si="19"/>
        <v xml:space="preserve"> </v>
      </c>
      <c r="N329" s="10">
        <f>IF($C$4="", SUMIFS('무신사 메타 광고'!$X:$X, '무신사 메타 광고'!$D:$D, $B329),SUMIFS('무신사 메타 광고'!$X:$X,'무신사 메타 광고'!I:I,$C$4,'무신사 메타 광고'!D:D,$B329))</f>
        <v>0</v>
      </c>
      <c r="O329" s="11">
        <f t="shared" si="14"/>
        <v>0</v>
      </c>
      <c r="R329" s="13"/>
      <c r="S329" s="31">
        <f>IF($S$4="", SUMIFS('무신사 메타 광고'!$L:$L, '무신사 메타 광고'!$C:$C, $R329),SUMIFS('무신사 메타 광고'!$L:$L,'무신사 메타 광고'!$I:$I,$S$4,'무신사 메타 광고'!$C:$C,$R329))</f>
        <v>0</v>
      </c>
      <c r="T329" s="31">
        <f>IF($S$4="", SUMIFS('무신사 메타 광고'!$V:$V, '무신사 메타 광고'!$C:$C, $R329),SUMIFS('무신사 메타 광고'!$V:$V,'무신사 메타 광고'!$I:$I,$S$4,'무신사 메타 광고'!$C:$C,$R329))</f>
        <v>0</v>
      </c>
      <c r="U329" s="11">
        <f t="shared" si="15"/>
        <v>0</v>
      </c>
      <c r="V329" s="12" t="str">
        <f t="shared" si="20"/>
        <v xml:space="preserve"> </v>
      </c>
      <c r="W329" s="32">
        <f>IF($S$4="", SUMIFS('무신사 메타 광고'!$K:$K, '무신사 메타 광고'!$C:$C, $R329),SUMIFS('무신사 메타 광고'!$K:$K,'무신사 메타 광고'!$I:$I,$S$4,'무신사 메타 광고'!$C:$C,$R329))</f>
        <v>0</v>
      </c>
      <c r="X329" s="32">
        <f>IF($S$4="", SUMIFS('무신사 메타 광고'!$N:$N, '무신사 메타 광고'!$C:$C, $R329),SUMIFS('무신사 메타 광고'!$N:$N,'무신사 메타 광고'!$I:$I,$S$4,'무신사 메타 광고'!$C:$C,$R329))</f>
        <v>0</v>
      </c>
      <c r="Y329" s="11">
        <f t="shared" si="16"/>
        <v>0</v>
      </c>
      <c r="Z329" s="12" t="str">
        <f t="shared" si="21"/>
        <v xml:space="preserve"> </v>
      </c>
      <c r="AB329" s="10">
        <f>IF($S$4="", SUMIFS('무신사 메타 광고'!$X:$X, '무신사 메타 광고'!$C:$C, $R329),SUMIFS('무신사 메타 광고'!$X:$X,'무신사 메타 광고'!$I:$I,$S$4,'무신사 메타 광고'!$C:$C,$R329))</f>
        <v>0</v>
      </c>
      <c r="AC329" s="11">
        <f t="shared" si="17"/>
        <v>0</v>
      </c>
    </row>
    <row r="330" spans="2:29">
      <c r="B330" s="9"/>
      <c r="C330" s="29">
        <f>IF($C$4="", SUMIFS('무신사 메타 광고'!$L:$L, '무신사 메타 광고'!$D:$D, $B330), SUMIFS('무신사 메타 광고'!$L:$L, '무신사 메타 광고'!$I:$I, $C$4, '무신사 메타 광고'!$D:$D, $B330))</f>
        <v>0</v>
      </c>
      <c r="D330" s="29">
        <f>IF($C$4="", SUMIFS('무신사 메타 광고'!$V:$V,#REF!, $B330), SUMIFS('무신사 메타 광고'!$V:$V,'무신사 메타 광고'!$I:$I,$C$4,'무신사 메타 광고'!$D:$D,$B330))</f>
        <v>0</v>
      </c>
      <c r="E330" s="11">
        <f t="shared" si="11"/>
        <v>0</v>
      </c>
      <c r="F330" s="12" t="str">
        <f t="shared" si="18"/>
        <v xml:space="preserve"> </v>
      </c>
      <c r="G330" s="30">
        <f>IF($C$4="", SUMIFS('무신사 메타 광고'!$K:$K, '무신사 메타 광고'!$D:$D, $B330), SUMIFS('무신사 메타 광고'!$K:$K,'무신사 메타 광고'!$I:$I,$C$4,'무신사 메타 광고'!D:D,$B330))</f>
        <v>0</v>
      </c>
      <c r="H330" s="30">
        <f>IF($C$4="", SUMIFS('무신사 메타 광고'!$Q:$Q, '무신사 메타 광고'!$D:$D, $B330), SUMIFS('무신사 메타 광고'!$Q:$Q,'무신사 메타 광고'!$I:$I,$C$4,'무신사 메타 광고'!D:D,$B330))</f>
        <v>0</v>
      </c>
      <c r="I330" s="30">
        <f>IF($C$4="", SUMIFS('무신사 메타 광고'!$U:$U, '무신사 메타 광고'!$D:$D, $B330), SUMIFS('무신사 메타 광고'!$U:$U,'무신사 메타 광고'!$I:$I,$C$4,'무신사 메타 광고'!D:D,$B330))</f>
        <v>0</v>
      </c>
      <c r="J330" s="11">
        <f t="shared" si="12"/>
        <v>0</v>
      </c>
      <c r="K330" s="11">
        <f t="shared" si="13"/>
        <v>0</v>
      </c>
      <c r="L330" s="12" t="str">
        <f t="shared" si="19"/>
        <v xml:space="preserve"> </v>
      </c>
      <c r="N330" s="10">
        <f>IF($C$4="", SUMIFS('무신사 메타 광고'!$X:$X, '무신사 메타 광고'!$D:$D, $B330),SUMIFS('무신사 메타 광고'!$X:$X,'무신사 메타 광고'!I:I,$C$4,'무신사 메타 광고'!D:D,$B330))</f>
        <v>0</v>
      </c>
      <c r="O330" s="11">
        <f t="shared" si="14"/>
        <v>0</v>
      </c>
      <c r="R330" s="13"/>
      <c r="S330" s="31">
        <f>IF($S$4="", SUMIFS('무신사 메타 광고'!$L:$L, '무신사 메타 광고'!$C:$C, $R330),SUMIFS('무신사 메타 광고'!$L:$L,'무신사 메타 광고'!$I:$I,$S$4,'무신사 메타 광고'!$C:$C,$R330))</f>
        <v>0</v>
      </c>
      <c r="T330" s="31">
        <f>IF($S$4="", SUMIFS('무신사 메타 광고'!$V:$V, '무신사 메타 광고'!$C:$C, $R330),SUMIFS('무신사 메타 광고'!$V:$V,'무신사 메타 광고'!$I:$I,$S$4,'무신사 메타 광고'!$C:$C,$R330))</f>
        <v>0</v>
      </c>
      <c r="U330" s="11">
        <f t="shared" si="15"/>
        <v>0</v>
      </c>
      <c r="V330" s="12" t="str">
        <f t="shared" si="20"/>
        <v xml:space="preserve"> </v>
      </c>
      <c r="W330" s="32">
        <f>IF($S$4="", SUMIFS('무신사 메타 광고'!$K:$K, '무신사 메타 광고'!$C:$C, $R330),SUMIFS('무신사 메타 광고'!$K:$K,'무신사 메타 광고'!$I:$I,$S$4,'무신사 메타 광고'!$C:$C,$R330))</f>
        <v>0</v>
      </c>
      <c r="X330" s="32">
        <f>IF($S$4="", SUMIFS('무신사 메타 광고'!$N:$N, '무신사 메타 광고'!$C:$C, $R330),SUMIFS('무신사 메타 광고'!$N:$N,'무신사 메타 광고'!$I:$I,$S$4,'무신사 메타 광고'!$C:$C,$R330))</f>
        <v>0</v>
      </c>
      <c r="Y330" s="11">
        <f t="shared" si="16"/>
        <v>0</v>
      </c>
      <c r="Z330" s="12" t="str">
        <f t="shared" si="21"/>
        <v xml:space="preserve"> </v>
      </c>
      <c r="AB330" s="10">
        <f>IF($S$4="", SUMIFS('무신사 메타 광고'!$X:$X, '무신사 메타 광고'!$C:$C, $R330),SUMIFS('무신사 메타 광고'!$X:$X,'무신사 메타 광고'!$I:$I,$S$4,'무신사 메타 광고'!$C:$C,$R330))</f>
        <v>0</v>
      </c>
      <c r="AC330" s="11">
        <f t="shared" si="17"/>
        <v>0</v>
      </c>
    </row>
    <row r="331" spans="2:29">
      <c r="B331" s="9"/>
      <c r="C331" s="29">
        <f>IF($C$4="", SUMIFS('무신사 메타 광고'!$L:$L, '무신사 메타 광고'!$D:$D, $B331), SUMIFS('무신사 메타 광고'!$L:$L, '무신사 메타 광고'!$I:$I, $C$4, '무신사 메타 광고'!$D:$D, $B331))</f>
        <v>0</v>
      </c>
      <c r="D331" s="29">
        <f>IF($C$4="", SUMIFS('무신사 메타 광고'!$V:$V,#REF!, $B331), SUMIFS('무신사 메타 광고'!$V:$V,'무신사 메타 광고'!$I:$I,$C$4,'무신사 메타 광고'!$D:$D,$B331))</f>
        <v>0</v>
      </c>
      <c r="E331" s="11">
        <f t="shared" si="11"/>
        <v>0</v>
      </c>
      <c r="F331" s="12" t="str">
        <f t="shared" si="18"/>
        <v xml:space="preserve"> </v>
      </c>
      <c r="G331" s="30">
        <f>IF($C$4="", SUMIFS('무신사 메타 광고'!$K:$K, '무신사 메타 광고'!$D:$D, $B331), SUMIFS('무신사 메타 광고'!$K:$K,'무신사 메타 광고'!$I:$I,$C$4,'무신사 메타 광고'!D:D,$B331))</f>
        <v>0</v>
      </c>
      <c r="H331" s="30">
        <f>IF($C$4="", SUMIFS('무신사 메타 광고'!$Q:$Q, '무신사 메타 광고'!$D:$D, $B331), SUMIFS('무신사 메타 광고'!$Q:$Q,'무신사 메타 광고'!$I:$I,$C$4,'무신사 메타 광고'!D:D,$B331))</f>
        <v>0</v>
      </c>
      <c r="I331" s="30">
        <f>IF($C$4="", SUMIFS('무신사 메타 광고'!$U:$U, '무신사 메타 광고'!$D:$D, $B331), SUMIFS('무신사 메타 광고'!$U:$U,'무신사 메타 광고'!$I:$I,$C$4,'무신사 메타 광고'!D:D,$B331))</f>
        <v>0</v>
      </c>
      <c r="J331" s="11">
        <f t="shared" si="12"/>
        <v>0</v>
      </c>
      <c r="K331" s="11">
        <f t="shared" si="13"/>
        <v>0</v>
      </c>
      <c r="L331" s="12" t="str">
        <f t="shared" si="19"/>
        <v xml:space="preserve"> </v>
      </c>
      <c r="N331" s="10">
        <f>IF($C$4="", SUMIFS('무신사 메타 광고'!$X:$X, '무신사 메타 광고'!$D:$D, $B331),SUMIFS('무신사 메타 광고'!$X:$X,'무신사 메타 광고'!I:I,$C$4,'무신사 메타 광고'!D:D,$B331))</f>
        <v>0</v>
      </c>
      <c r="O331" s="11">
        <f t="shared" si="14"/>
        <v>0</v>
      </c>
      <c r="R331" s="13"/>
      <c r="S331" s="31">
        <f>IF($S$4="", SUMIFS('무신사 메타 광고'!$L:$L, '무신사 메타 광고'!$C:$C, $R331),SUMIFS('무신사 메타 광고'!$L:$L,'무신사 메타 광고'!$I:$I,$S$4,'무신사 메타 광고'!$C:$C,$R331))</f>
        <v>0</v>
      </c>
      <c r="T331" s="31">
        <f>IF($S$4="", SUMIFS('무신사 메타 광고'!$V:$V, '무신사 메타 광고'!$C:$C, $R331),SUMIFS('무신사 메타 광고'!$V:$V,'무신사 메타 광고'!$I:$I,$S$4,'무신사 메타 광고'!$C:$C,$R331))</f>
        <v>0</v>
      </c>
      <c r="U331" s="11">
        <f t="shared" si="15"/>
        <v>0</v>
      </c>
      <c r="V331" s="12" t="str">
        <f t="shared" si="20"/>
        <v xml:space="preserve"> </v>
      </c>
      <c r="W331" s="32">
        <f>IF($S$4="", SUMIFS('무신사 메타 광고'!$K:$K, '무신사 메타 광고'!$C:$C, $R331),SUMIFS('무신사 메타 광고'!$K:$K,'무신사 메타 광고'!$I:$I,$S$4,'무신사 메타 광고'!$C:$C,$R331))</f>
        <v>0</v>
      </c>
      <c r="X331" s="32">
        <f>IF($S$4="", SUMIFS('무신사 메타 광고'!$N:$N, '무신사 메타 광고'!$C:$C, $R331),SUMIFS('무신사 메타 광고'!$N:$N,'무신사 메타 광고'!$I:$I,$S$4,'무신사 메타 광고'!$C:$C,$R331))</f>
        <v>0</v>
      </c>
      <c r="Y331" s="11">
        <f t="shared" si="16"/>
        <v>0</v>
      </c>
      <c r="Z331" s="12" t="str">
        <f t="shared" si="21"/>
        <v xml:space="preserve"> </v>
      </c>
      <c r="AB331" s="10">
        <f>IF($S$4="", SUMIFS('무신사 메타 광고'!$X:$X, '무신사 메타 광고'!$C:$C, $R331),SUMIFS('무신사 메타 광고'!$X:$X,'무신사 메타 광고'!$I:$I,$S$4,'무신사 메타 광고'!$C:$C,$R331))</f>
        <v>0</v>
      </c>
      <c r="AC331" s="11">
        <f t="shared" si="17"/>
        <v>0</v>
      </c>
    </row>
    <row r="332" spans="2:29">
      <c r="B332" s="9"/>
      <c r="C332" s="29">
        <f>IF($C$4="", SUMIFS('무신사 메타 광고'!$L:$L, '무신사 메타 광고'!$D:$D, $B332), SUMIFS('무신사 메타 광고'!$L:$L, '무신사 메타 광고'!$I:$I, $C$4, '무신사 메타 광고'!$D:$D, $B332))</f>
        <v>0</v>
      </c>
      <c r="D332" s="29">
        <f>IF($C$4="", SUMIFS('무신사 메타 광고'!$V:$V,#REF!, $B332), SUMIFS('무신사 메타 광고'!$V:$V,'무신사 메타 광고'!$I:$I,$C$4,'무신사 메타 광고'!$D:$D,$B332))</f>
        <v>0</v>
      </c>
      <c r="E332" s="11">
        <f t="shared" si="11"/>
        <v>0</v>
      </c>
      <c r="F332" s="12" t="str">
        <f t="shared" si="18"/>
        <v xml:space="preserve"> </v>
      </c>
      <c r="G332" s="30">
        <f>IF($C$4="", SUMIFS('무신사 메타 광고'!$K:$K, '무신사 메타 광고'!$D:$D, $B332), SUMIFS('무신사 메타 광고'!$K:$K,'무신사 메타 광고'!$I:$I,$C$4,'무신사 메타 광고'!D:D,$B332))</f>
        <v>0</v>
      </c>
      <c r="H332" s="30">
        <f>IF($C$4="", SUMIFS('무신사 메타 광고'!$Q:$Q, '무신사 메타 광고'!$D:$D, $B332), SUMIFS('무신사 메타 광고'!$Q:$Q,'무신사 메타 광고'!$I:$I,$C$4,'무신사 메타 광고'!D:D,$B332))</f>
        <v>0</v>
      </c>
      <c r="I332" s="30">
        <f>IF($C$4="", SUMIFS('무신사 메타 광고'!$U:$U, '무신사 메타 광고'!$D:$D, $B332), SUMIFS('무신사 메타 광고'!$U:$U,'무신사 메타 광고'!$I:$I,$C$4,'무신사 메타 광고'!D:D,$B332))</f>
        <v>0</v>
      </c>
      <c r="J332" s="11">
        <f t="shared" si="12"/>
        <v>0</v>
      </c>
      <c r="K332" s="11">
        <f t="shared" si="13"/>
        <v>0</v>
      </c>
      <c r="L332" s="12" t="str">
        <f t="shared" si="19"/>
        <v xml:space="preserve"> </v>
      </c>
      <c r="N332" s="10">
        <f>IF($C$4="", SUMIFS('무신사 메타 광고'!$X:$X, '무신사 메타 광고'!$D:$D, $B332),SUMIFS('무신사 메타 광고'!$X:$X,'무신사 메타 광고'!I:I,$C$4,'무신사 메타 광고'!D:D,$B332))</f>
        <v>0</v>
      </c>
      <c r="O332" s="11">
        <f t="shared" si="14"/>
        <v>0</v>
      </c>
      <c r="R332" s="13"/>
      <c r="S332" s="31">
        <f>IF($S$4="", SUMIFS('무신사 메타 광고'!$L:$L, '무신사 메타 광고'!$C:$C, $R332),SUMIFS('무신사 메타 광고'!$L:$L,'무신사 메타 광고'!$I:$I,$S$4,'무신사 메타 광고'!$C:$C,$R332))</f>
        <v>0</v>
      </c>
      <c r="T332" s="31">
        <f>IF($S$4="", SUMIFS('무신사 메타 광고'!$V:$V, '무신사 메타 광고'!$C:$C, $R332),SUMIFS('무신사 메타 광고'!$V:$V,'무신사 메타 광고'!$I:$I,$S$4,'무신사 메타 광고'!$C:$C,$R332))</f>
        <v>0</v>
      </c>
      <c r="U332" s="11">
        <f t="shared" si="15"/>
        <v>0</v>
      </c>
      <c r="V332" s="12" t="str">
        <f t="shared" si="20"/>
        <v xml:space="preserve"> </v>
      </c>
      <c r="W332" s="32">
        <f>IF($S$4="", SUMIFS('무신사 메타 광고'!$K:$K, '무신사 메타 광고'!$C:$C, $R332),SUMIFS('무신사 메타 광고'!$K:$K,'무신사 메타 광고'!$I:$I,$S$4,'무신사 메타 광고'!$C:$C,$R332))</f>
        <v>0</v>
      </c>
      <c r="X332" s="32">
        <f>IF($S$4="", SUMIFS('무신사 메타 광고'!$N:$N, '무신사 메타 광고'!$C:$C, $R332),SUMIFS('무신사 메타 광고'!$N:$N,'무신사 메타 광고'!$I:$I,$S$4,'무신사 메타 광고'!$C:$C,$R332))</f>
        <v>0</v>
      </c>
      <c r="Y332" s="11">
        <f t="shared" si="16"/>
        <v>0</v>
      </c>
      <c r="Z332" s="12" t="str">
        <f t="shared" si="21"/>
        <v xml:space="preserve"> </v>
      </c>
      <c r="AB332" s="10">
        <f>IF($S$4="", SUMIFS('무신사 메타 광고'!$X:$X, '무신사 메타 광고'!$C:$C, $R332),SUMIFS('무신사 메타 광고'!$X:$X,'무신사 메타 광고'!$I:$I,$S$4,'무신사 메타 광고'!$C:$C,$R332))</f>
        <v>0</v>
      </c>
      <c r="AC332" s="11">
        <f t="shared" si="17"/>
        <v>0</v>
      </c>
    </row>
    <row r="333" spans="2:29">
      <c r="B333" s="9"/>
      <c r="C333" s="29">
        <f>IF($C$4="", SUMIFS('무신사 메타 광고'!$L:$L, '무신사 메타 광고'!$D:$D, $B333), SUMIFS('무신사 메타 광고'!$L:$L, '무신사 메타 광고'!$I:$I, $C$4, '무신사 메타 광고'!$D:$D, $B333))</f>
        <v>0</v>
      </c>
      <c r="D333" s="29">
        <f>IF($C$4="", SUMIFS('무신사 메타 광고'!$V:$V,#REF!, $B333), SUMIFS('무신사 메타 광고'!$V:$V,'무신사 메타 광고'!$I:$I,$C$4,'무신사 메타 광고'!$D:$D,$B333))</f>
        <v>0</v>
      </c>
      <c r="E333" s="11">
        <f t="shared" si="11"/>
        <v>0</v>
      </c>
      <c r="F333" s="12" t="str">
        <f t="shared" si="18"/>
        <v xml:space="preserve"> </v>
      </c>
      <c r="G333" s="30">
        <f>IF($C$4="", SUMIFS('무신사 메타 광고'!$K:$K, '무신사 메타 광고'!$D:$D, $B333), SUMIFS('무신사 메타 광고'!$K:$K,'무신사 메타 광고'!$I:$I,$C$4,'무신사 메타 광고'!D:D,$B333))</f>
        <v>0</v>
      </c>
      <c r="H333" s="30">
        <f>IF($C$4="", SUMIFS('무신사 메타 광고'!$Q:$Q, '무신사 메타 광고'!$D:$D, $B333), SUMIFS('무신사 메타 광고'!$Q:$Q,'무신사 메타 광고'!$I:$I,$C$4,'무신사 메타 광고'!D:D,$B333))</f>
        <v>0</v>
      </c>
      <c r="I333" s="30">
        <f>IF($C$4="", SUMIFS('무신사 메타 광고'!$U:$U, '무신사 메타 광고'!$D:$D, $B333), SUMIFS('무신사 메타 광고'!$U:$U,'무신사 메타 광고'!$I:$I,$C$4,'무신사 메타 광고'!D:D,$B333))</f>
        <v>0</v>
      </c>
      <c r="J333" s="11">
        <f t="shared" si="12"/>
        <v>0</v>
      </c>
      <c r="K333" s="11">
        <f t="shared" si="13"/>
        <v>0</v>
      </c>
      <c r="L333" s="12" t="str">
        <f t="shared" si="19"/>
        <v xml:space="preserve"> </v>
      </c>
      <c r="N333" s="10">
        <f>IF($C$4="", SUMIFS('무신사 메타 광고'!$X:$X, '무신사 메타 광고'!$D:$D, $B333),SUMIFS('무신사 메타 광고'!$X:$X,'무신사 메타 광고'!I:I,$C$4,'무신사 메타 광고'!D:D,$B333))</f>
        <v>0</v>
      </c>
      <c r="O333" s="11">
        <f t="shared" si="14"/>
        <v>0</v>
      </c>
      <c r="R333" s="13"/>
      <c r="S333" s="31">
        <f>IF($S$4="", SUMIFS('무신사 메타 광고'!$L:$L, '무신사 메타 광고'!$C:$C, $R333),SUMIFS('무신사 메타 광고'!$L:$L,'무신사 메타 광고'!$I:$I,$S$4,'무신사 메타 광고'!$C:$C,$R333))</f>
        <v>0</v>
      </c>
      <c r="T333" s="31">
        <f>IF($S$4="", SUMIFS('무신사 메타 광고'!$V:$V, '무신사 메타 광고'!$C:$C, $R333),SUMIFS('무신사 메타 광고'!$V:$V,'무신사 메타 광고'!$I:$I,$S$4,'무신사 메타 광고'!$C:$C,$R333))</f>
        <v>0</v>
      </c>
      <c r="U333" s="11">
        <f t="shared" si="15"/>
        <v>0</v>
      </c>
      <c r="V333" s="12" t="str">
        <f t="shared" si="20"/>
        <v xml:space="preserve"> </v>
      </c>
      <c r="W333" s="32">
        <f>IF($S$4="", SUMIFS('무신사 메타 광고'!$K:$K, '무신사 메타 광고'!$C:$C, $R333),SUMIFS('무신사 메타 광고'!$K:$K,'무신사 메타 광고'!$I:$I,$S$4,'무신사 메타 광고'!$C:$C,$R333))</f>
        <v>0</v>
      </c>
      <c r="X333" s="32">
        <f>IF($S$4="", SUMIFS('무신사 메타 광고'!$N:$N, '무신사 메타 광고'!$C:$C, $R333),SUMIFS('무신사 메타 광고'!$N:$N,'무신사 메타 광고'!$I:$I,$S$4,'무신사 메타 광고'!$C:$C,$R333))</f>
        <v>0</v>
      </c>
      <c r="Y333" s="11">
        <f t="shared" si="16"/>
        <v>0</v>
      </c>
      <c r="Z333" s="12" t="str">
        <f t="shared" si="21"/>
        <v xml:space="preserve"> </v>
      </c>
      <c r="AB333" s="10">
        <f>IF($S$4="", SUMIFS('무신사 메타 광고'!$X:$X, '무신사 메타 광고'!$C:$C, $R333),SUMIFS('무신사 메타 광고'!$X:$X,'무신사 메타 광고'!$I:$I,$S$4,'무신사 메타 광고'!$C:$C,$R333))</f>
        <v>0</v>
      </c>
      <c r="AC333" s="11">
        <f t="shared" si="17"/>
        <v>0</v>
      </c>
    </row>
    <row r="334" spans="2:29">
      <c r="B334" s="9"/>
      <c r="C334" s="29">
        <f>IF($C$4="", SUMIFS('무신사 메타 광고'!$L:$L, '무신사 메타 광고'!$D:$D, $B334), SUMIFS('무신사 메타 광고'!$L:$L, '무신사 메타 광고'!$I:$I, $C$4, '무신사 메타 광고'!$D:$D, $B334))</f>
        <v>0</v>
      </c>
      <c r="D334" s="29">
        <f>IF($C$4="", SUMIFS('무신사 메타 광고'!$V:$V,#REF!, $B334), SUMIFS('무신사 메타 광고'!$V:$V,'무신사 메타 광고'!$I:$I,$C$4,'무신사 메타 광고'!$D:$D,$B334))</f>
        <v>0</v>
      </c>
      <c r="E334" s="11">
        <f t="shared" si="11"/>
        <v>0</v>
      </c>
      <c r="F334" s="12" t="str">
        <f t="shared" si="18"/>
        <v xml:space="preserve"> </v>
      </c>
      <c r="G334" s="30">
        <f>IF($C$4="", SUMIFS('무신사 메타 광고'!$K:$K, '무신사 메타 광고'!$D:$D, $B334), SUMIFS('무신사 메타 광고'!$K:$K,'무신사 메타 광고'!$I:$I,$C$4,'무신사 메타 광고'!D:D,$B334))</f>
        <v>0</v>
      </c>
      <c r="H334" s="30">
        <f>IF($C$4="", SUMIFS('무신사 메타 광고'!$Q:$Q, '무신사 메타 광고'!$D:$D, $B334), SUMIFS('무신사 메타 광고'!$Q:$Q,'무신사 메타 광고'!$I:$I,$C$4,'무신사 메타 광고'!D:D,$B334))</f>
        <v>0</v>
      </c>
      <c r="I334" s="30">
        <f>IF($C$4="", SUMIFS('무신사 메타 광고'!$U:$U, '무신사 메타 광고'!$D:$D, $B334), SUMIFS('무신사 메타 광고'!$U:$U,'무신사 메타 광고'!$I:$I,$C$4,'무신사 메타 광고'!D:D,$B334))</f>
        <v>0</v>
      </c>
      <c r="J334" s="11">
        <f t="shared" si="12"/>
        <v>0</v>
      </c>
      <c r="K334" s="11">
        <f t="shared" si="13"/>
        <v>0</v>
      </c>
      <c r="L334" s="12" t="str">
        <f t="shared" si="19"/>
        <v xml:space="preserve"> </v>
      </c>
      <c r="N334" s="10">
        <f>IF($C$4="", SUMIFS('무신사 메타 광고'!$X:$X, '무신사 메타 광고'!$D:$D, $B334),SUMIFS('무신사 메타 광고'!$X:$X,'무신사 메타 광고'!I:I,$C$4,'무신사 메타 광고'!D:D,$B334))</f>
        <v>0</v>
      </c>
      <c r="O334" s="11">
        <f t="shared" si="14"/>
        <v>0</v>
      </c>
      <c r="R334" s="13"/>
      <c r="S334" s="31">
        <f>IF($S$4="", SUMIFS('무신사 메타 광고'!$L:$L, '무신사 메타 광고'!$C:$C, $R334),SUMIFS('무신사 메타 광고'!$L:$L,'무신사 메타 광고'!$I:$I,$S$4,'무신사 메타 광고'!$C:$C,$R334))</f>
        <v>0</v>
      </c>
      <c r="T334" s="31">
        <f>IF($S$4="", SUMIFS('무신사 메타 광고'!$V:$V, '무신사 메타 광고'!$C:$C, $R334),SUMIFS('무신사 메타 광고'!$V:$V,'무신사 메타 광고'!$I:$I,$S$4,'무신사 메타 광고'!$C:$C,$R334))</f>
        <v>0</v>
      </c>
      <c r="U334" s="11">
        <f t="shared" si="15"/>
        <v>0</v>
      </c>
      <c r="V334" s="12" t="str">
        <f t="shared" si="20"/>
        <v xml:space="preserve"> </v>
      </c>
      <c r="W334" s="32">
        <f>IF($S$4="", SUMIFS('무신사 메타 광고'!$K:$K, '무신사 메타 광고'!$C:$C, $R334),SUMIFS('무신사 메타 광고'!$K:$K,'무신사 메타 광고'!$I:$I,$S$4,'무신사 메타 광고'!$C:$C,$R334))</f>
        <v>0</v>
      </c>
      <c r="X334" s="32">
        <f>IF($S$4="", SUMIFS('무신사 메타 광고'!$N:$N, '무신사 메타 광고'!$C:$C, $R334),SUMIFS('무신사 메타 광고'!$N:$N,'무신사 메타 광고'!$I:$I,$S$4,'무신사 메타 광고'!$C:$C,$R334))</f>
        <v>0</v>
      </c>
      <c r="Y334" s="11">
        <f t="shared" si="16"/>
        <v>0</v>
      </c>
      <c r="Z334" s="12" t="str">
        <f t="shared" si="21"/>
        <v xml:space="preserve"> </v>
      </c>
      <c r="AB334" s="10">
        <f>IF($S$4="", SUMIFS('무신사 메타 광고'!$X:$X, '무신사 메타 광고'!$C:$C, $R334),SUMIFS('무신사 메타 광고'!$X:$X,'무신사 메타 광고'!$I:$I,$S$4,'무신사 메타 광고'!$C:$C,$R334))</f>
        <v>0</v>
      </c>
      <c r="AC334" s="11">
        <f t="shared" si="17"/>
        <v>0</v>
      </c>
    </row>
    <row r="335" spans="2:29">
      <c r="B335" s="9"/>
      <c r="C335" s="29">
        <f>IF($C$4="", SUMIFS('무신사 메타 광고'!$L:$L, '무신사 메타 광고'!$D:$D, $B335), SUMIFS('무신사 메타 광고'!$L:$L, '무신사 메타 광고'!$I:$I, $C$4, '무신사 메타 광고'!$D:$D, $B335))</f>
        <v>0</v>
      </c>
      <c r="D335" s="29">
        <f>IF($C$4="", SUMIFS('무신사 메타 광고'!$V:$V,#REF!, $B335), SUMIFS('무신사 메타 광고'!$V:$V,'무신사 메타 광고'!$I:$I,$C$4,'무신사 메타 광고'!$D:$D,$B335))</f>
        <v>0</v>
      </c>
      <c r="E335" s="11">
        <f t="shared" si="11"/>
        <v>0</v>
      </c>
      <c r="F335" s="12" t="str">
        <f t="shared" si="18"/>
        <v xml:space="preserve"> </v>
      </c>
      <c r="G335" s="30">
        <f>IF($C$4="", SUMIFS('무신사 메타 광고'!$K:$K, '무신사 메타 광고'!$D:$D, $B335), SUMIFS('무신사 메타 광고'!$K:$K,'무신사 메타 광고'!$I:$I,$C$4,'무신사 메타 광고'!D:D,$B335))</f>
        <v>0</v>
      </c>
      <c r="H335" s="30">
        <f>IF($C$4="", SUMIFS('무신사 메타 광고'!$Q:$Q, '무신사 메타 광고'!$D:$D, $B335), SUMIFS('무신사 메타 광고'!$Q:$Q,'무신사 메타 광고'!$I:$I,$C$4,'무신사 메타 광고'!D:D,$B335))</f>
        <v>0</v>
      </c>
      <c r="I335" s="30">
        <f>IF($C$4="", SUMIFS('무신사 메타 광고'!$U:$U, '무신사 메타 광고'!$D:$D, $B335), SUMIFS('무신사 메타 광고'!$U:$U,'무신사 메타 광고'!$I:$I,$C$4,'무신사 메타 광고'!D:D,$B335))</f>
        <v>0</v>
      </c>
      <c r="J335" s="11">
        <f t="shared" si="12"/>
        <v>0</v>
      </c>
      <c r="K335" s="11">
        <f t="shared" si="13"/>
        <v>0</v>
      </c>
      <c r="L335" s="12" t="str">
        <f t="shared" si="19"/>
        <v xml:space="preserve"> </v>
      </c>
      <c r="N335" s="10">
        <f>IF($C$4="", SUMIFS('무신사 메타 광고'!$X:$X, '무신사 메타 광고'!$D:$D, $B335),SUMIFS('무신사 메타 광고'!$X:$X,'무신사 메타 광고'!I:I,$C$4,'무신사 메타 광고'!D:D,$B335))</f>
        <v>0</v>
      </c>
      <c r="O335" s="11">
        <f t="shared" si="14"/>
        <v>0</v>
      </c>
      <c r="R335" s="13"/>
      <c r="S335" s="31">
        <f>IF($S$4="", SUMIFS('무신사 메타 광고'!$L:$L, '무신사 메타 광고'!$C:$C, $R335),SUMIFS('무신사 메타 광고'!$L:$L,'무신사 메타 광고'!$I:$I,$S$4,'무신사 메타 광고'!$C:$C,$R335))</f>
        <v>0</v>
      </c>
      <c r="T335" s="31">
        <f>IF($S$4="", SUMIFS('무신사 메타 광고'!$V:$V, '무신사 메타 광고'!$C:$C, $R335),SUMIFS('무신사 메타 광고'!$V:$V,'무신사 메타 광고'!$I:$I,$S$4,'무신사 메타 광고'!$C:$C,$R335))</f>
        <v>0</v>
      </c>
      <c r="U335" s="11">
        <f t="shared" si="15"/>
        <v>0</v>
      </c>
      <c r="V335" s="12" t="str">
        <f t="shared" si="20"/>
        <v xml:space="preserve"> </v>
      </c>
      <c r="W335" s="32">
        <f>IF($S$4="", SUMIFS('무신사 메타 광고'!$K:$K, '무신사 메타 광고'!$C:$C, $R335),SUMIFS('무신사 메타 광고'!$K:$K,'무신사 메타 광고'!$I:$I,$S$4,'무신사 메타 광고'!$C:$C,$R335))</f>
        <v>0</v>
      </c>
      <c r="X335" s="32">
        <f>IF($S$4="", SUMIFS('무신사 메타 광고'!$N:$N, '무신사 메타 광고'!$C:$C, $R335),SUMIFS('무신사 메타 광고'!$N:$N,'무신사 메타 광고'!$I:$I,$S$4,'무신사 메타 광고'!$C:$C,$R335))</f>
        <v>0</v>
      </c>
      <c r="Y335" s="11">
        <f t="shared" si="16"/>
        <v>0</v>
      </c>
      <c r="Z335" s="12" t="str">
        <f t="shared" si="21"/>
        <v xml:space="preserve"> </v>
      </c>
      <c r="AB335" s="10">
        <f>IF($S$4="", SUMIFS('무신사 메타 광고'!$X:$X, '무신사 메타 광고'!$C:$C, $R335),SUMIFS('무신사 메타 광고'!$X:$X,'무신사 메타 광고'!$I:$I,$S$4,'무신사 메타 광고'!$C:$C,$R335))</f>
        <v>0</v>
      </c>
      <c r="AC335" s="11">
        <f t="shared" si="17"/>
        <v>0</v>
      </c>
    </row>
    <row r="336" spans="2:29">
      <c r="B336" s="9"/>
      <c r="C336" s="29">
        <f>IF($C$4="", SUMIFS('무신사 메타 광고'!$L:$L, '무신사 메타 광고'!$D:$D, $B336), SUMIFS('무신사 메타 광고'!$L:$L, '무신사 메타 광고'!$I:$I, $C$4, '무신사 메타 광고'!$D:$D, $B336))</f>
        <v>0</v>
      </c>
      <c r="D336" s="29">
        <f>IF($C$4="", SUMIFS('무신사 메타 광고'!$V:$V,#REF!, $B336), SUMIFS('무신사 메타 광고'!$V:$V,'무신사 메타 광고'!$I:$I,$C$4,'무신사 메타 광고'!$D:$D,$B336))</f>
        <v>0</v>
      </c>
      <c r="E336" s="11">
        <f t="shared" si="11"/>
        <v>0</v>
      </c>
      <c r="F336" s="12" t="str">
        <f t="shared" si="18"/>
        <v xml:space="preserve"> </v>
      </c>
      <c r="G336" s="30">
        <f>IF($C$4="", SUMIFS('무신사 메타 광고'!$K:$K, '무신사 메타 광고'!$D:$D, $B336), SUMIFS('무신사 메타 광고'!$K:$K,'무신사 메타 광고'!$I:$I,$C$4,'무신사 메타 광고'!D:D,$B336))</f>
        <v>0</v>
      </c>
      <c r="H336" s="30">
        <f>IF($C$4="", SUMIFS('무신사 메타 광고'!$Q:$Q, '무신사 메타 광고'!$D:$D, $B336), SUMIFS('무신사 메타 광고'!$Q:$Q,'무신사 메타 광고'!$I:$I,$C$4,'무신사 메타 광고'!D:D,$B336))</f>
        <v>0</v>
      </c>
      <c r="I336" s="30">
        <f>IF($C$4="", SUMIFS('무신사 메타 광고'!$U:$U, '무신사 메타 광고'!$D:$D, $B336), SUMIFS('무신사 메타 광고'!$U:$U,'무신사 메타 광고'!$I:$I,$C$4,'무신사 메타 광고'!D:D,$B336))</f>
        <v>0</v>
      </c>
      <c r="J336" s="11">
        <f t="shared" si="12"/>
        <v>0</v>
      </c>
      <c r="K336" s="11">
        <f t="shared" si="13"/>
        <v>0</v>
      </c>
      <c r="L336" s="12" t="str">
        <f t="shared" si="19"/>
        <v xml:space="preserve"> </v>
      </c>
      <c r="N336" s="10">
        <f>IF($C$4="", SUMIFS('무신사 메타 광고'!$X:$X, '무신사 메타 광고'!$D:$D, $B336),SUMIFS('무신사 메타 광고'!$X:$X,'무신사 메타 광고'!I:I,$C$4,'무신사 메타 광고'!D:D,$B336))</f>
        <v>0</v>
      </c>
      <c r="O336" s="11">
        <f t="shared" si="14"/>
        <v>0</v>
      </c>
      <c r="R336" s="13"/>
      <c r="S336" s="31">
        <f>IF($S$4="", SUMIFS('무신사 메타 광고'!$L:$L, '무신사 메타 광고'!$C:$C, $R336),SUMIFS('무신사 메타 광고'!$L:$L,'무신사 메타 광고'!$I:$I,$S$4,'무신사 메타 광고'!$C:$C,$R336))</f>
        <v>0</v>
      </c>
      <c r="T336" s="31">
        <f>IF($S$4="", SUMIFS('무신사 메타 광고'!$V:$V, '무신사 메타 광고'!$C:$C, $R336),SUMIFS('무신사 메타 광고'!$V:$V,'무신사 메타 광고'!$I:$I,$S$4,'무신사 메타 광고'!$C:$C,$R336))</f>
        <v>0</v>
      </c>
      <c r="U336" s="11">
        <f t="shared" si="15"/>
        <v>0</v>
      </c>
      <c r="V336" s="12" t="str">
        <f t="shared" si="20"/>
        <v xml:space="preserve"> </v>
      </c>
      <c r="W336" s="32">
        <f>IF($S$4="", SUMIFS('무신사 메타 광고'!$K:$K, '무신사 메타 광고'!$C:$C, $R336),SUMIFS('무신사 메타 광고'!$K:$K,'무신사 메타 광고'!$I:$I,$S$4,'무신사 메타 광고'!$C:$C,$R336))</f>
        <v>0</v>
      </c>
      <c r="X336" s="32">
        <f>IF($S$4="", SUMIFS('무신사 메타 광고'!$N:$N, '무신사 메타 광고'!$C:$C, $R336),SUMIFS('무신사 메타 광고'!$N:$N,'무신사 메타 광고'!$I:$I,$S$4,'무신사 메타 광고'!$C:$C,$R336))</f>
        <v>0</v>
      </c>
      <c r="Y336" s="11">
        <f t="shared" si="16"/>
        <v>0</v>
      </c>
      <c r="Z336" s="12" t="str">
        <f t="shared" si="21"/>
        <v xml:space="preserve"> </v>
      </c>
      <c r="AB336" s="10">
        <f>IF($S$4="", SUMIFS('무신사 메타 광고'!$X:$X, '무신사 메타 광고'!$C:$C, $R336),SUMIFS('무신사 메타 광고'!$X:$X,'무신사 메타 광고'!$I:$I,$S$4,'무신사 메타 광고'!$C:$C,$R336))</f>
        <v>0</v>
      </c>
      <c r="AC336" s="11">
        <f t="shared" si="17"/>
        <v>0</v>
      </c>
    </row>
    <row r="337" spans="2:29">
      <c r="B337" s="9"/>
      <c r="C337" s="29">
        <f>IF($C$4="", SUMIFS('무신사 메타 광고'!$L:$L, '무신사 메타 광고'!$D:$D, $B337), SUMIFS('무신사 메타 광고'!$L:$L, '무신사 메타 광고'!$I:$I, $C$4, '무신사 메타 광고'!$D:$D, $B337))</f>
        <v>0</v>
      </c>
      <c r="D337" s="29">
        <f>IF($C$4="", SUMIFS('무신사 메타 광고'!$V:$V,#REF!, $B337), SUMIFS('무신사 메타 광고'!$V:$V,'무신사 메타 광고'!$I:$I,$C$4,'무신사 메타 광고'!$D:$D,$B337))</f>
        <v>0</v>
      </c>
      <c r="E337" s="11">
        <f t="shared" si="11"/>
        <v>0</v>
      </c>
      <c r="F337" s="12" t="str">
        <f t="shared" si="18"/>
        <v xml:space="preserve"> </v>
      </c>
      <c r="G337" s="30">
        <f>IF($C$4="", SUMIFS('무신사 메타 광고'!$K:$K, '무신사 메타 광고'!$D:$D, $B337), SUMIFS('무신사 메타 광고'!$K:$K,'무신사 메타 광고'!$I:$I,$C$4,'무신사 메타 광고'!D:D,$B337))</f>
        <v>0</v>
      </c>
      <c r="H337" s="30">
        <f>IF($C$4="", SUMIFS('무신사 메타 광고'!$Q:$Q, '무신사 메타 광고'!$D:$D, $B337), SUMIFS('무신사 메타 광고'!$Q:$Q,'무신사 메타 광고'!$I:$I,$C$4,'무신사 메타 광고'!D:D,$B337))</f>
        <v>0</v>
      </c>
      <c r="I337" s="30">
        <f>IF($C$4="", SUMIFS('무신사 메타 광고'!$U:$U, '무신사 메타 광고'!$D:$D, $B337), SUMIFS('무신사 메타 광고'!$U:$U,'무신사 메타 광고'!$I:$I,$C$4,'무신사 메타 광고'!D:D,$B337))</f>
        <v>0</v>
      </c>
      <c r="J337" s="11">
        <f t="shared" si="12"/>
        <v>0</v>
      </c>
      <c r="K337" s="11">
        <f t="shared" si="13"/>
        <v>0</v>
      </c>
      <c r="L337" s="12" t="str">
        <f t="shared" si="19"/>
        <v xml:space="preserve"> </v>
      </c>
      <c r="N337" s="10">
        <f>IF($C$4="", SUMIFS('무신사 메타 광고'!$X:$X, '무신사 메타 광고'!$D:$D, $B337),SUMIFS('무신사 메타 광고'!$X:$X,'무신사 메타 광고'!I:I,$C$4,'무신사 메타 광고'!D:D,$B337))</f>
        <v>0</v>
      </c>
      <c r="O337" s="11">
        <f t="shared" si="14"/>
        <v>0</v>
      </c>
      <c r="R337" s="13"/>
      <c r="S337" s="31">
        <f>IF($S$4="", SUMIFS('무신사 메타 광고'!$L:$L, '무신사 메타 광고'!$C:$C, $R337),SUMIFS('무신사 메타 광고'!$L:$L,'무신사 메타 광고'!$I:$I,$S$4,'무신사 메타 광고'!$C:$C,$R337))</f>
        <v>0</v>
      </c>
      <c r="T337" s="31">
        <f>IF($S$4="", SUMIFS('무신사 메타 광고'!$V:$V, '무신사 메타 광고'!$C:$C, $R337),SUMIFS('무신사 메타 광고'!$V:$V,'무신사 메타 광고'!$I:$I,$S$4,'무신사 메타 광고'!$C:$C,$R337))</f>
        <v>0</v>
      </c>
      <c r="U337" s="11">
        <f t="shared" si="15"/>
        <v>0</v>
      </c>
      <c r="V337" s="12" t="str">
        <f t="shared" si="20"/>
        <v xml:space="preserve"> </v>
      </c>
      <c r="W337" s="32">
        <f>IF($S$4="", SUMIFS('무신사 메타 광고'!$K:$K, '무신사 메타 광고'!$C:$C, $R337),SUMIFS('무신사 메타 광고'!$K:$K,'무신사 메타 광고'!$I:$I,$S$4,'무신사 메타 광고'!$C:$C,$R337))</f>
        <v>0</v>
      </c>
      <c r="X337" s="32">
        <f>IF($S$4="", SUMIFS('무신사 메타 광고'!$N:$N, '무신사 메타 광고'!$C:$C, $R337),SUMIFS('무신사 메타 광고'!$N:$N,'무신사 메타 광고'!$I:$I,$S$4,'무신사 메타 광고'!$C:$C,$R337))</f>
        <v>0</v>
      </c>
      <c r="Y337" s="11">
        <f t="shared" si="16"/>
        <v>0</v>
      </c>
      <c r="Z337" s="12" t="str">
        <f t="shared" si="21"/>
        <v xml:space="preserve"> </v>
      </c>
      <c r="AB337" s="10">
        <f>IF($S$4="", SUMIFS('무신사 메타 광고'!$X:$X, '무신사 메타 광고'!$C:$C, $R337),SUMIFS('무신사 메타 광고'!$X:$X,'무신사 메타 광고'!$I:$I,$S$4,'무신사 메타 광고'!$C:$C,$R337))</f>
        <v>0</v>
      </c>
      <c r="AC337" s="11">
        <f t="shared" si="17"/>
        <v>0</v>
      </c>
    </row>
    <row r="338" spans="2:29">
      <c r="B338" s="9"/>
      <c r="C338" s="29">
        <f>IF($C$4="", SUMIFS('무신사 메타 광고'!$L:$L, '무신사 메타 광고'!$D:$D, $B338), SUMIFS('무신사 메타 광고'!$L:$L, '무신사 메타 광고'!$I:$I, $C$4, '무신사 메타 광고'!$D:$D, $B338))</f>
        <v>0</v>
      </c>
      <c r="D338" s="29">
        <f>IF($C$4="", SUMIFS('무신사 메타 광고'!$V:$V,#REF!, $B338), SUMIFS('무신사 메타 광고'!$V:$V,'무신사 메타 광고'!$I:$I,$C$4,'무신사 메타 광고'!$D:$D,$B338))</f>
        <v>0</v>
      </c>
      <c r="E338" s="11">
        <f t="shared" si="11"/>
        <v>0</v>
      </c>
      <c r="F338" s="12" t="str">
        <f t="shared" si="18"/>
        <v xml:space="preserve"> </v>
      </c>
      <c r="G338" s="30">
        <f>IF($C$4="", SUMIFS('무신사 메타 광고'!$K:$K, '무신사 메타 광고'!$D:$D, $B338), SUMIFS('무신사 메타 광고'!$K:$K,'무신사 메타 광고'!$I:$I,$C$4,'무신사 메타 광고'!D:D,$B338))</f>
        <v>0</v>
      </c>
      <c r="H338" s="30">
        <f>IF($C$4="", SUMIFS('무신사 메타 광고'!$Q:$Q, '무신사 메타 광고'!$D:$D, $B338), SUMIFS('무신사 메타 광고'!$Q:$Q,'무신사 메타 광고'!$I:$I,$C$4,'무신사 메타 광고'!D:D,$B338))</f>
        <v>0</v>
      </c>
      <c r="I338" s="30">
        <f>IF($C$4="", SUMIFS('무신사 메타 광고'!$U:$U, '무신사 메타 광고'!$D:$D, $B338), SUMIFS('무신사 메타 광고'!$U:$U,'무신사 메타 광고'!$I:$I,$C$4,'무신사 메타 광고'!D:D,$B338))</f>
        <v>0</v>
      </c>
      <c r="J338" s="11">
        <f t="shared" si="12"/>
        <v>0</v>
      </c>
      <c r="K338" s="11">
        <f t="shared" si="13"/>
        <v>0</v>
      </c>
      <c r="L338" s="12" t="str">
        <f t="shared" si="19"/>
        <v xml:space="preserve"> </v>
      </c>
      <c r="N338" s="10">
        <f>IF($C$4="", SUMIFS('무신사 메타 광고'!$X:$X, '무신사 메타 광고'!$D:$D, $B338),SUMIFS('무신사 메타 광고'!$X:$X,'무신사 메타 광고'!I:I,$C$4,'무신사 메타 광고'!D:D,$B338))</f>
        <v>0</v>
      </c>
      <c r="O338" s="11">
        <f t="shared" si="14"/>
        <v>0</v>
      </c>
      <c r="R338" s="13"/>
      <c r="S338" s="31">
        <f>IF($S$4="", SUMIFS('무신사 메타 광고'!$L:$L, '무신사 메타 광고'!$C:$C, $R338),SUMIFS('무신사 메타 광고'!$L:$L,'무신사 메타 광고'!$I:$I,$S$4,'무신사 메타 광고'!$C:$C,$R338))</f>
        <v>0</v>
      </c>
      <c r="T338" s="31">
        <f>IF($S$4="", SUMIFS('무신사 메타 광고'!$V:$V, '무신사 메타 광고'!$C:$C, $R338),SUMIFS('무신사 메타 광고'!$V:$V,'무신사 메타 광고'!$I:$I,$S$4,'무신사 메타 광고'!$C:$C,$R338))</f>
        <v>0</v>
      </c>
      <c r="U338" s="11">
        <f t="shared" si="15"/>
        <v>0</v>
      </c>
      <c r="V338" s="12" t="str">
        <f t="shared" si="20"/>
        <v xml:space="preserve"> </v>
      </c>
      <c r="W338" s="32">
        <f>IF($S$4="", SUMIFS('무신사 메타 광고'!$K:$K, '무신사 메타 광고'!$C:$C, $R338),SUMIFS('무신사 메타 광고'!$K:$K,'무신사 메타 광고'!$I:$I,$S$4,'무신사 메타 광고'!$C:$C,$R338))</f>
        <v>0</v>
      </c>
      <c r="X338" s="32">
        <f>IF($S$4="", SUMIFS('무신사 메타 광고'!$N:$N, '무신사 메타 광고'!$C:$C, $R338),SUMIFS('무신사 메타 광고'!$N:$N,'무신사 메타 광고'!$I:$I,$S$4,'무신사 메타 광고'!$C:$C,$R338))</f>
        <v>0</v>
      </c>
      <c r="Y338" s="11">
        <f t="shared" si="16"/>
        <v>0</v>
      </c>
      <c r="Z338" s="12" t="str">
        <f t="shared" si="21"/>
        <v xml:space="preserve"> </v>
      </c>
      <c r="AB338" s="10">
        <f>IF($S$4="", SUMIFS('무신사 메타 광고'!$X:$X, '무신사 메타 광고'!$C:$C, $R338),SUMIFS('무신사 메타 광고'!$X:$X,'무신사 메타 광고'!$I:$I,$S$4,'무신사 메타 광고'!$C:$C,$R338))</f>
        <v>0</v>
      </c>
      <c r="AC338" s="11">
        <f t="shared" si="17"/>
        <v>0</v>
      </c>
    </row>
    <row r="339" spans="2:29">
      <c r="B339" s="9"/>
      <c r="C339" s="29">
        <f>IF($C$4="", SUMIFS('무신사 메타 광고'!$L:$L, '무신사 메타 광고'!$D:$D, $B339), SUMIFS('무신사 메타 광고'!$L:$L, '무신사 메타 광고'!$I:$I, $C$4, '무신사 메타 광고'!$D:$D, $B339))</f>
        <v>0</v>
      </c>
      <c r="D339" s="29">
        <f>IF($C$4="", SUMIFS('무신사 메타 광고'!$V:$V,#REF!, $B339), SUMIFS('무신사 메타 광고'!$V:$V,'무신사 메타 광고'!$I:$I,$C$4,'무신사 메타 광고'!$D:$D,$B339))</f>
        <v>0</v>
      </c>
      <c r="E339" s="11">
        <f t="shared" si="11"/>
        <v>0</v>
      </c>
      <c r="F339" s="12" t="str">
        <f t="shared" si="18"/>
        <v xml:space="preserve"> </v>
      </c>
      <c r="G339" s="30">
        <f>IF($C$4="", SUMIFS('무신사 메타 광고'!$K:$K, '무신사 메타 광고'!$D:$D, $B339), SUMIFS('무신사 메타 광고'!$K:$K,'무신사 메타 광고'!$I:$I,$C$4,'무신사 메타 광고'!D:D,$B339))</f>
        <v>0</v>
      </c>
      <c r="H339" s="30">
        <f>IF($C$4="", SUMIFS('무신사 메타 광고'!$Q:$Q, '무신사 메타 광고'!$D:$D, $B339), SUMIFS('무신사 메타 광고'!$Q:$Q,'무신사 메타 광고'!$I:$I,$C$4,'무신사 메타 광고'!D:D,$B339))</f>
        <v>0</v>
      </c>
      <c r="I339" s="30">
        <f>IF($C$4="", SUMIFS('무신사 메타 광고'!$U:$U, '무신사 메타 광고'!$D:$D, $B339), SUMIFS('무신사 메타 광고'!$U:$U,'무신사 메타 광고'!$I:$I,$C$4,'무신사 메타 광고'!D:D,$B339))</f>
        <v>0</v>
      </c>
      <c r="J339" s="11">
        <f t="shared" si="12"/>
        <v>0</v>
      </c>
      <c r="K339" s="11">
        <f t="shared" si="13"/>
        <v>0</v>
      </c>
      <c r="L339" s="12" t="str">
        <f t="shared" si="19"/>
        <v xml:space="preserve"> </v>
      </c>
      <c r="N339" s="10">
        <f>IF($C$4="", SUMIFS('무신사 메타 광고'!$X:$X, '무신사 메타 광고'!$D:$D, $B339),SUMIFS('무신사 메타 광고'!$X:$X,'무신사 메타 광고'!I:I,$C$4,'무신사 메타 광고'!D:D,$B339))</f>
        <v>0</v>
      </c>
      <c r="O339" s="11">
        <f t="shared" si="14"/>
        <v>0</v>
      </c>
      <c r="R339" s="13"/>
      <c r="S339" s="31">
        <f>IF($S$4="", SUMIFS('무신사 메타 광고'!$L:$L, '무신사 메타 광고'!$C:$C, $R339),SUMIFS('무신사 메타 광고'!$L:$L,'무신사 메타 광고'!$I:$I,$S$4,'무신사 메타 광고'!$C:$C,$R339))</f>
        <v>0</v>
      </c>
      <c r="T339" s="31">
        <f>IF($S$4="", SUMIFS('무신사 메타 광고'!$V:$V, '무신사 메타 광고'!$C:$C, $R339),SUMIFS('무신사 메타 광고'!$V:$V,'무신사 메타 광고'!$I:$I,$S$4,'무신사 메타 광고'!$C:$C,$R339))</f>
        <v>0</v>
      </c>
      <c r="U339" s="11">
        <f t="shared" si="15"/>
        <v>0</v>
      </c>
      <c r="V339" s="12" t="str">
        <f t="shared" si="20"/>
        <v xml:space="preserve"> </v>
      </c>
      <c r="W339" s="32">
        <f>IF($S$4="", SUMIFS('무신사 메타 광고'!$K:$K, '무신사 메타 광고'!$C:$C, $R339),SUMIFS('무신사 메타 광고'!$K:$K,'무신사 메타 광고'!$I:$I,$S$4,'무신사 메타 광고'!$C:$C,$R339))</f>
        <v>0</v>
      </c>
      <c r="X339" s="32">
        <f>IF($S$4="", SUMIFS('무신사 메타 광고'!$N:$N, '무신사 메타 광고'!$C:$C, $R339),SUMIFS('무신사 메타 광고'!$N:$N,'무신사 메타 광고'!$I:$I,$S$4,'무신사 메타 광고'!$C:$C,$R339))</f>
        <v>0</v>
      </c>
      <c r="Y339" s="11">
        <f t="shared" si="16"/>
        <v>0</v>
      </c>
      <c r="Z339" s="12" t="str">
        <f t="shared" si="21"/>
        <v xml:space="preserve"> </v>
      </c>
      <c r="AB339" s="10">
        <f>IF($S$4="", SUMIFS('무신사 메타 광고'!$X:$X, '무신사 메타 광고'!$C:$C, $R339),SUMIFS('무신사 메타 광고'!$X:$X,'무신사 메타 광고'!$I:$I,$S$4,'무신사 메타 광고'!$C:$C,$R339))</f>
        <v>0</v>
      </c>
      <c r="AC339" s="11">
        <f t="shared" si="17"/>
        <v>0</v>
      </c>
    </row>
    <row r="340" spans="2:29">
      <c r="B340" s="9"/>
      <c r="C340" s="29">
        <f>IF($C$4="", SUMIFS('무신사 메타 광고'!$L:$L, '무신사 메타 광고'!$D:$D, $B340), SUMIFS('무신사 메타 광고'!$L:$L, '무신사 메타 광고'!$I:$I, $C$4, '무신사 메타 광고'!$D:$D, $B340))</f>
        <v>0</v>
      </c>
      <c r="D340" s="29">
        <f>IF($C$4="", SUMIFS('무신사 메타 광고'!$V:$V,#REF!, $B340), SUMIFS('무신사 메타 광고'!$V:$V,'무신사 메타 광고'!$I:$I,$C$4,'무신사 메타 광고'!$D:$D,$B340))</f>
        <v>0</v>
      </c>
      <c r="E340" s="11">
        <f t="shared" si="11"/>
        <v>0</v>
      </c>
      <c r="F340" s="12" t="str">
        <f t="shared" si="18"/>
        <v xml:space="preserve"> </v>
      </c>
      <c r="G340" s="30">
        <f>IF($C$4="", SUMIFS('무신사 메타 광고'!$K:$K, '무신사 메타 광고'!$D:$D, $B340), SUMIFS('무신사 메타 광고'!$K:$K,'무신사 메타 광고'!$I:$I,$C$4,'무신사 메타 광고'!D:D,$B340))</f>
        <v>0</v>
      </c>
      <c r="H340" s="30">
        <f>IF($C$4="", SUMIFS('무신사 메타 광고'!$Q:$Q, '무신사 메타 광고'!$D:$D, $B340), SUMIFS('무신사 메타 광고'!$Q:$Q,'무신사 메타 광고'!$I:$I,$C$4,'무신사 메타 광고'!D:D,$B340))</f>
        <v>0</v>
      </c>
      <c r="I340" s="30">
        <f>IF($C$4="", SUMIFS('무신사 메타 광고'!$U:$U, '무신사 메타 광고'!$D:$D, $B340), SUMIFS('무신사 메타 광고'!$U:$U,'무신사 메타 광고'!$I:$I,$C$4,'무신사 메타 광고'!D:D,$B340))</f>
        <v>0</v>
      </c>
      <c r="J340" s="11">
        <f t="shared" si="12"/>
        <v>0</v>
      </c>
      <c r="K340" s="11">
        <f t="shared" si="13"/>
        <v>0</v>
      </c>
      <c r="L340" s="12" t="str">
        <f t="shared" si="19"/>
        <v xml:space="preserve"> </v>
      </c>
      <c r="N340" s="10">
        <f>IF($C$4="", SUMIFS('무신사 메타 광고'!$X:$X, '무신사 메타 광고'!$D:$D, $B340),SUMIFS('무신사 메타 광고'!$X:$X,'무신사 메타 광고'!I:I,$C$4,'무신사 메타 광고'!D:D,$B340))</f>
        <v>0</v>
      </c>
      <c r="O340" s="11">
        <f t="shared" si="14"/>
        <v>0</v>
      </c>
      <c r="R340" s="13"/>
      <c r="S340" s="31">
        <f>IF($S$4="", SUMIFS('무신사 메타 광고'!$L:$L, '무신사 메타 광고'!$C:$C, $R340),SUMIFS('무신사 메타 광고'!$L:$L,'무신사 메타 광고'!$I:$I,$S$4,'무신사 메타 광고'!$C:$C,$R340))</f>
        <v>0</v>
      </c>
      <c r="T340" s="31">
        <f>IF($S$4="", SUMIFS('무신사 메타 광고'!$V:$V, '무신사 메타 광고'!$C:$C, $R340),SUMIFS('무신사 메타 광고'!$V:$V,'무신사 메타 광고'!$I:$I,$S$4,'무신사 메타 광고'!$C:$C,$R340))</f>
        <v>0</v>
      </c>
      <c r="U340" s="11">
        <f t="shared" si="15"/>
        <v>0</v>
      </c>
      <c r="V340" s="12" t="str">
        <f t="shared" si="20"/>
        <v xml:space="preserve"> </v>
      </c>
      <c r="W340" s="32">
        <f>IF($S$4="", SUMIFS('무신사 메타 광고'!$K:$K, '무신사 메타 광고'!$C:$C, $R340),SUMIFS('무신사 메타 광고'!$K:$K,'무신사 메타 광고'!$I:$I,$S$4,'무신사 메타 광고'!$C:$C,$R340))</f>
        <v>0</v>
      </c>
      <c r="X340" s="32">
        <f>IF($S$4="", SUMIFS('무신사 메타 광고'!$N:$N, '무신사 메타 광고'!$C:$C, $R340),SUMIFS('무신사 메타 광고'!$N:$N,'무신사 메타 광고'!$I:$I,$S$4,'무신사 메타 광고'!$C:$C,$R340))</f>
        <v>0</v>
      </c>
      <c r="Y340" s="11">
        <f t="shared" si="16"/>
        <v>0</v>
      </c>
      <c r="Z340" s="12" t="str">
        <f t="shared" si="21"/>
        <v xml:space="preserve"> </v>
      </c>
      <c r="AB340" s="10">
        <f>IF($S$4="", SUMIFS('무신사 메타 광고'!$X:$X, '무신사 메타 광고'!$C:$C, $R340),SUMIFS('무신사 메타 광고'!$X:$X,'무신사 메타 광고'!$I:$I,$S$4,'무신사 메타 광고'!$C:$C,$R340))</f>
        <v>0</v>
      </c>
      <c r="AC340" s="11">
        <f t="shared" si="17"/>
        <v>0</v>
      </c>
    </row>
    <row r="341" spans="2:29">
      <c r="B341" s="9"/>
      <c r="C341" s="29">
        <f>IF($C$4="", SUMIFS('무신사 메타 광고'!$L:$L, '무신사 메타 광고'!$D:$D, $B341), SUMIFS('무신사 메타 광고'!$L:$L, '무신사 메타 광고'!$I:$I, $C$4, '무신사 메타 광고'!$D:$D, $B341))</f>
        <v>0</v>
      </c>
      <c r="D341" s="29">
        <f>IF($C$4="", SUMIFS('무신사 메타 광고'!$V:$V,#REF!, $B341), SUMIFS('무신사 메타 광고'!$V:$V,'무신사 메타 광고'!$I:$I,$C$4,'무신사 메타 광고'!$D:$D,$B341))</f>
        <v>0</v>
      </c>
      <c r="E341" s="11">
        <f t="shared" si="11"/>
        <v>0</v>
      </c>
      <c r="F341" s="12" t="str">
        <f t="shared" si="18"/>
        <v xml:space="preserve"> </v>
      </c>
      <c r="G341" s="30">
        <f>IF($C$4="", SUMIFS('무신사 메타 광고'!$K:$K, '무신사 메타 광고'!$D:$D, $B341), SUMIFS('무신사 메타 광고'!$K:$K,'무신사 메타 광고'!$I:$I,$C$4,'무신사 메타 광고'!D:D,$B341))</f>
        <v>0</v>
      </c>
      <c r="H341" s="30">
        <f>IF($C$4="", SUMIFS('무신사 메타 광고'!$Q:$Q, '무신사 메타 광고'!$D:$D, $B341), SUMIFS('무신사 메타 광고'!$Q:$Q,'무신사 메타 광고'!$I:$I,$C$4,'무신사 메타 광고'!D:D,$B341))</f>
        <v>0</v>
      </c>
      <c r="I341" s="30">
        <f>IF($C$4="", SUMIFS('무신사 메타 광고'!$U:$U, '무신사 메타 광고'!$D:$D, $B341), SUMIFS('무신사 메타 광고'!$U:$U,'무신사 메타 광고'!$I:$I,$C$4,'무신사 메타 광고'!D:D,$B341))</f>
        <v>0</v>
      </c>
      <c r="J341" s="11">
        <f t="shared" si="12"/>
        <v>0</v>
      </c>
      <c r="K341" s="11">
        <f t="shared" si="13"/>
        <v>0</v>
      </c>
      <c r="L341" s="12" t="str">
        <f t="shared" si="19"/>
        <v xml:space="preserve"> </v>
      </c>
      <c r="N341" s="10">
        <f>IF($C$4="", SUMIFS('무신사 메타 광고'!$X:$X, '무신사 메타 광고'!$D:$D, $B341),SUMIFS('무신사 메타 광고'!$X:$X,'무신사 메타 광고'!I:I,$C$4,'무신사 메타 광고'!D:D,$B341))</f>
        <v>0</v>
      </c>
      <c r="O341" s="11">
        <f t="shared" si="14"/>
        <v>0</v>
      </c>
      <c r="R341" s="13"/>
      <c r="S341" s="31">
        <f>IF($S$4="", SUMIFS('무신사 메타 광고'!$L:$L, '무신사 메타 광고'!$C:$C, $R341),SUMIFS('무신사 메타 광고'!$L:$L,'무신사 메타 광고'!$I:$I,$S$4,'무신사 메타 광고'!$C:$C,$R341))</f>
        <v>0</v>
      </c>
      <c r="T341" s="31">
        <f>IF($S$4="", SUMIFS('무신사 메타 광고'!$V:$V, '무신사 메타 광고'!$C:$C, $R341),SUMIFS('무신사 메타 광고'!$V:$V,'무신사 메타 광고'!$I:$I,$S$4,'무신사 메타 광고'!$C:$C,$R341))</f>
        <v>0</v>
      </c>
      <c r="U341" s="11">
        <f t="shared" si="15"/>
        <v>0</v>
      </c>
      <c r="V341" s="12" t="str">
        <f t="shared" si="20"/>
        <v xml:space="preserve"> </v>
      </c>
      <c r="W341" s="32">
        <f>IF($S$4="", SUMIFS('무신사 메타 광고'!$K:$K, '무신사 메타 광고'!$C:$C, $R341),SUMIFS('무신사 메타 광고'!$K:$K,'무신사 메타 광고'!$I:$I,$S$4,'무신사 메타 광고'!$C:$C,$R341))</f>
        <v>0</v>
      </c>
      <c r="X341" s="32">
        <f>IF($S$4="", SUMIFS('무신사 메타 광고'!$N:$N, '무신사 메타 광고'!$C:$C, $R341),SUMIFS('무신사 메타 광고'!$N:$N,'무신사 메타 광고'!$I:$I,$S$4,'무신사 메타 광고'!$C:$C,$R341))</f>
        <v>0</v>
      </c>
      <c r="Y341" s="11">
        <f t="shared" si="16"/>
        <v>0</v>
      </c>
      <c r="Z341" s="12" t="str">
        <f t="shared" si="21"/>
        <v xml:space="preserve"> </v>
      </c>
      <c r="AB341" s="10">
        <f>IF($S$4="", SUMIFS('무신사 메타 광고'!$X:$X, '무신사 메타 광고'!$C:$C, $R341),SUMIFS('무신사 메타 광고'!$X:$X,'무신사 메타 광고'!$I:$I,$S$4,'무신사 메타 광고'!$C:$C,$R341))</f>
        <v>0</v>
      </c>
      <c r="AC341" s="11">
        <f t="shared" si="17"/>
        <v>0</v>
      </c>
    </row>
    <row r="342" spans="2:29">
      <c r="B342" s="9"/>
      <c r="C342" s="29">
        <f>IF($C$4="", SUMIFS('무신사 메타 광고'!$L:$L, '무신사 메타 광고'!$D:$D, $B342), SUMIFS('무신사 메타 광고'!$L:$L, '무신사 메타 광고'!$I:$I, $C$4, '무신사 메타 광고'!$D:$D, $B342))</f>
        <v>0</v>
      </c>
      <c r="D342" s="29">
        <f>IF($C$4="", SUMIFS('무신사 메타 광고'!$V:$V,#REF!, $B342), SUMIFS('무신사 메타 광고'!$V:$V,'무신사 메타 광고'!$I:$I,$C$4,'무신사 메타 광고'!$D:$D,$B342))</f>
        <v>0</v>
      </c>
      <c r="E342" s="11">
        <f t="shared" si="11"/>
        <v>0</v>
      </c>
      <c r="F342" s="12" t="str">
        <f t="shared" si="18"/>
        <v xml:space="preserve"> </v>
      </c>
      <c r="G342" s="30">
        <f>IF($C$4="", SUMIFS('무신사 메타 광고'!$K:$K, '무신사 메타 광고'!$D:$D, $B342), SUMIFS('무신사 메타 광고'!$K:$K,'무신사 메타 광고'!$I:$I,$C$4,'무신사 메타 광고'!D:D,$B342))</f>
        <v>0</v>
      </c>
      <c r="H342" s="30">
        <f>IF($C$4="", SUMIFS('무신사 메타 광고'!$Q:$Q, '무신사 메타 광고'!$D:$D, $B342), SUMIFS('무신사 메타 광고'!$Q:$Q,'무신사 메타 광고'!$I:$I,$C$4,'무신사 메타 광고'!D:D,$B342))</f>
        <v>0</v>
      </c>
      <c r="I342" s="30">
        <f>IF($C$4="", SUMIFS('무신사 메타 광고'!$U:$U, '무신사 메타 광고'!$D:$D, $B342), SUMIFS('무신사 메타 광고'!$U:$U,'무신사 메타 광고'!$I:$I,$C$4,'무신사 메타 광고'!D:D,$B342))</f>
        <v>0</v>
      </c>
      <c r="J342" s="11">
        <f t="shared" si="12"/>
        <v>0</v>
      </c>
      <c r="K342" s="11">
        <f t="shared" si="13"/>
        <v>0</v>
      </c>
      <c r="L342" s="12" t="str">
        <f t="shared" si="19"/>
        <v xml:space="preserve"> </v>
      </c>
      <c r="N342" s="10">
        <f>IF($C$4="", SUMIFS('무신사 메타 광고'!$X:$X, '무신사 메타 광고'!$D:$D, $B342),SUMIFS('무신사 메타 광고'!$X:$X,'무신사 메타 광고'!I:I,$C$4,'무신사 메타 광고'!D:D,$B342))</f>
        <v>0</v>
      </c>
      <c r="O342" s="11">
        <f t="shared" si="14"/>
        <v>0</v>
      </c>
      <c r="R342" s="13"/>
      <c r="S342" s="31">
        <f>IF($S$4="", SUMIFS('무신사 메타 광고'!$L:$L, '무신사 메타 광고'!$C:$C, $R342),SUMIFS('무신사 메타 광고'!$L:$L,'무신사 메타 광고'!$I:$I,$S$4,'무신사 메타 광고'!$C:$C,$R342))</f>
        <v>0</v>
      </c>
      <c r="T342" s="31">
        <f>IF($S$4="", SUMIFS('무신사 메타 광고'!$V:$V, '무신사 메타 광고'!$C:$C, $R342),SUMIFS('무신사 메타 광고'!$V:$V,'무신사 메타 광고'!$I:$I,$S$4,'무신사 메타 광고'!$C:$C,$R342))</f>
        <v>0</v>
      </c>
      <c r="U342" s="11">
        <f t="shared" si="15"/>
        <v>0</v>
      </c>
      <c r="V342" s="12" t="str">
        <f t="shared" si="20"/>
        <v xml:space="preserve"> </v>
      </c>
      <c r="W342" s="32">
        <f>IF($S$4="", SUMIFS('무신사 메타 광고'!$K:$K, '무신사 메타 광고'!$C:$C, $R342),SUMIFS('무신사 메타 광고'!$K:$K,'무신사 메타 광고'!$I:$I,$S$4,'무신사 메타 광고'!$C:$C,$R342))</f>
        <v>0</v>
      </c>
      <c r="X342" s="32">
        <f>IF($S$4="", SUMIFS('무신사 메타 광고'!$N:$N, '무신사 메타 광고'!$C:$C, $R342),SUMIFS('무신사 메타 광고'!$N:$N,'무신사 메타 광고'!$I:$I,$S$4,'무신사 메타 광고'!$C:$C,$R342))</f>
        <v>0</v>
      </c>
      <c r="Y342" s="11">
        <f t="shared" si="16"/>
        <v>0</v>
      </c>
      <c r="Z342" s="12" t="str">
        <f t="shared" si="21"/>
        <v xml:space="preserve"> </v>
      </c>
      <c r="AB342" s="10">
        <f>IF($S$4="", SUMIFS('무신사 메타 광고'!$X:$X, '무신사 메타 광고'!$C:$C, $R342),SUMIFS('무신사 메타 광고'!$X:$X,'무신사 메타 광고'!$I:$I,$S$4,'무신사 메타 광고'!$C:$C,$R342))</f>
        <v>0</v>
      </c>
      <c r="AC342" s="11">
        <f t="shared" si="17"/>
        <v>0</v>
      </c>
    </row>
    <row r="343" spans="2:29">
      <c r="B343" s="9"/>
      <c r="C343" s="29">
        <f>IF($C$4="", SUMIFS('무신사 메타 광고'!$L:$L, '무신사 메타 광고'!$D:$D, $B343), SUMIFS('무신사 메타 광고'!$L:$L, '무신사 메타 광고'!$I:$I, $C$4, '무신사 메타 광고'!$D:$D, $B343))</f>
        <v>0</v>
      </c>
      <c r="D343" s="29">
        <f>IF($C$4="", SUMIFS('무신사 메타 광고'!$V:$V,#REF!, $B343), SUMIFS('무신사 메타 광고'!$V:$V,'무신사 메타 광고'!$I:$I,$C$4,'무신사 메타 광고'!$D:$D,$B343))</f>
        <v>0</v>
      </c>
      <c r="E343" s="11">
        <f t="shared" si="11"/>
        <v>0</v>
      </c>
      <c r="F343" s="12" t="str">
        <f t="shared" si="18"/>
        <v xml:space="preserve"> </v>
      </c>
      <c r="G343" s="30">
        <f>IF($C$4="", SUMIFS('무신사 메타 광고'!$K:$K, '무신사 메타 광고'!$D:$D, $B343), SUMIFS('무신사 메타 광고'!$K:$K,'무신사 메타 광고'!$I:$I,$C$4,'무신사 메타 광고'!D:D,$B343))</f>
        <v>0</v>
      </c>
      <c r="H343" s="30">
        <f>IF($C$4="", SUMIFS('무신사 메타 광고'!$Q:$Q, '무신사 메타 광고'!$D:$D, $B343), SUMIFS('무신사 메타 광고'!$Q:$Q,'무신사 메타 광고'!$I:$I,$C$4,'무신사 메타 광고'!D:D,$B343))</f>
        <v>0</v>
      </c>
      <c r="I343" s="30">
        <f>IF($C$4="", SUMIFS('무신사 메타 광고'!$U:$U, '무신사 메타 광고'!$D:$D, $B343), SUMIFS('무신사 메타 광고'!$U:$U,'무신사 메타 광고'!$I:$I,$C$4,'무신사 메타 광고'!D:D,$B343))</f>
        <v>0</v>
      </c>
      <c r="J343" s="11">
        <f t="shared" si="12"/>
        <v>0</v>
      </c>
      <c r="K343" s="11">
        <f t="shared" si="13"/>
        <v>0</v>
      </c>
      <c r="L343" s="12" t="str">
        <f t="shared" si="19"/>
        <v xml:space="preserve"> </v>
      </c>
      <c r="N343" s="10">
        <f>IF($C$4="", SUMIFS('무신사 메타 광고'!$X:$X, '무신사 메타 광고'!$D:$D, $B343),SUMIFS('무신사 메타 광고'!$X:$X,'무신사 메타 광고'!I:I,$C$4,'무신사 메타 광고'!D:D,$B343))</f>
        <v>0</v>
      </c>
      <c r="O343" s="11">
        <f t="shared" si="14"/>
        <v>0</v>
      </c>
      <c r="R343" s="13"/>
      <c r="S343" s="31">
        <f>IF($S$4="", SUMIFS('무신사 메타 광고'!$L:$L, '무신사 메타 광고'!$C:$C, $R343),SUMIFS('무신사 메타 광고'!$L:$L,'무신사 메타 광고'!$I:$I,$S$4,'무신사 메타 광고'!$C:$C,$R343))</f>
        <v>0</v>
      </c>
      <c r="T343" s="31">
        <f>IF($S$4="", SUMIFS('무신사 메타 광고'!$V:$V, '무신사 메타 광고'!$C:$C, $R343),SUMIFS('무신사 메타 광고'!$V:$V,'무신사 메타 광고'!$I:$I,$S$4,'무신사 메타 광고'!$C:$C,$R343))</f>
        <v>0</v>
      </c>
      <c r="U343" s="11">
        <f t="shared" si="15"/>
        <v>0</v>
      </c>
      <c r="V343" s="12" t="str">
        <f t="shared" si="20"/>
        <v xml:space="preserve"> </v>
      </c>
      <c r="W343" s="32">
        <f>IF($S$4="", SUMIFS('무신사 메타 광고'!$K:$K, '무신사 메타 광고'!$C:$C, $R343),SUMIFS('무신사 메타 광고'!$K:$K,'무신사 메타 광고'!$I:$I,$S$4,'무신사 메타 광고'!$C:$C,$R343))</f>
        <v>0</v>
      </c>
      <c r="X343" s="32">
        <f>IF($S$4="", SUMIFS('무신사 메타 광고'!$N:$N, '무신사 메타 광고'!$C:$C, $R343),SUMIFS('무신사 메타 광고'!$N:$N,'무신사 메타 광고'!$I:$I,$S$4,'무신사 메타 광고'!$C:$C,$R343))</f>
        <v>0</v>
      </c>
      <c r="Y343" s="11">
        <f t="shared" si="16"/>
        <v>0</v>
      </c>
      <c r="Z343" s="12" t="str">
        <f t="shared" si="21"/>
        <v xml:space="preserve"> </v>
      </c>
      <c r="AB343" s="10">
        <f>IF($S$4="", SUMIFS('무신사 메타 광고'!$X:$X, '무신사 메타 광고'!$C:$C, $R343),SUMIFS('무신사 메타 광고'!$X:$X,'무신사 메타 광고'!$I:$I,$S$4,'무신사 메타 광고'!$C:$C,$R343))</f>
        <v>0</v>
      </c>
      <c r="AC343" s="11">
        <f t="shared" si="17"/>
        <v>0</v>
      </c>
    </row>
    <row r="344" spans="2:29">
      <c r="B344" s="9"/>
      <c r="C344" s="29">
        <f>IF($C$4="", SUMIFS('무신사 메타 광고'!$L:$L, '무신사 메타 광고'!$D:$D, $B344), SUMIFS('무신사 메타 광고'!$L:$L, '무신사 메타 광고'!$I:$I, $C$4, '무신사 메타 광고'!$D:$D, $B344))</f>
        <v>0</v>
      </c>
      <c r="D344" s="29">
        <f>IF($C$4="", SUMIFS('무신사 메타 광고'!$V:$V,#REF!, $B344), SUMIFS('무신사 메타 광고'!$V:$V,'무신사 메타 광고'!$I:$I,$C$4,'무신사 메타 광고'!$D:$D,$B344))</f>
        <v>0</v>
      </c>
      <c r="E344" s="11">
        <f t="shared" si="11"/>
        <v>0</v>
      </c>
      <c r="F344" s="12" t="str">
        <f t="shared" si="18"/>
        <v xml:space="preserve"> </v>
      </c>
      <c r="G344" s="30">
        <f>IF($C$4="", SUMIFS('무신사 메타 광고'!$K:$K, '무신사 메타 광고'!$D:$D, $B344), SUMIFS('무신사 메타 광고'!$K:$K,'무신사 메타 광고'!$I:$I,$C$4,'무신사 메타 광고'!D:D,$B344))</f>
        <v>0</v>
      </c>
      <c r="H344" s="30">
        <f>IF($C$4="", SUMIFS('무신사 메타 광고'!$Q:$Q, '무신사 메타 광고'!$D:$D, $B344), SUMIFS('무신사 메타 광고'!$Q:$Q,'무신사 메타 광고'!$I:$I,$C$4,'무신사 메타 광고'!D:D,$B344))</f>
        <v>0</v>
      </c>
      <c r="I344" s="30">
        <f>IF($C$4="", SUMIFS('무신사 메타 광고'!$U:$U, '무신사 메타 광고'!$D:$D, $B344), SUMIFS('무신사 메타 광고'!$U:$U,'무신사 메타 광고'!$I:$I,$C$4,'무신사 메타 광고'!D:D,$B344))</f>
        <v>0</v>
      </c>
      <c r="J344" s="11">
        <f t="shared" si="12"/>
        <v>0</v>
      </c>
      <c r="K344" s="11">
        <f t="shared" si="13"/>
        <v>0</v>
      </c>
      <c r="L344" s="12" t="str">
        <f t="shared" si="19"/>
        <v xml:space="preserve"> </v>
      </c>
      <c r="N344" s="10">
        <f>IF($C$4="", SUMIFS('무신사 메타 광고'!$X:$X, '무신사 메타 광고'!$D:$D, $B344),SUMIFS('무신사 메타 광고'!$X:$X,'무신사 메타 광고'!I:I,$C$4,'무신사 메타 광고'!D:D,$B344))</f>
        <v>0</v>
      </c>
      <c r="O344" s="11">
        <f t="shared" si="14"/>
        <v>0</v>
      </c>
      <c r="R344" s="13"/>
      <c r="S344" s="31">
        <f>IF($S$4="", SUMIFS('무신사 메타 광고'!$L:$L, '무신사 메타 광고'!$C:$C, $R344),SUMIFS('무신사 메타 광고'!$L:$L,'무신사 메타 광고'!$I:$I,$S$4,'무신사 메타 광고'!$C:$C,$R344))</f>
        <v>0</v>
      </c>
      <c r="T344" s="31">
        <f>IF($S$4="", SUMIFS('무신사 메타 광고'!$V:$V, '무신사 메타 광고'!$C:$C, $R344),SUMIFS('무신사 메타 광고'!$V:$V,'무신사 메타 광고'!$I:$I,$S$4,'무신사 메타 광고'!$C:$C,$R344))</f>
        <v>0</v>
      </c>
      <c r="U344" s="11">
        <f t="shared" si="15"/>
        <v>0</v>
      </c>
      <c r="V344" s="12" t="str">
        <f t="shared" si="20"/>
        <v xml:space="preserve"> </v>
      </c>
      <c r="W344" s="32">
        <f>IF($S$4="", SUMIFS('무신사 메타 광고'!$K:$K, '무신사 메타 광고'!$C:$C, $R344),SUMIFS('무신사 메타 광고'!$K:$K,'무신사 메타 광고'!$I:$I,$S$4,'무신사 메타 광고'!$C:$C,$R344))</f>
        <v>0</v>
      </c>
      <c r="X344" s="32">
        <f>IF($S$4="", SUMIFS('무신사 메타 광고'!$N:$N, '무신사 메타 광고'!$C:$C, $R344),SUMIFS('무신사 메타 광고'!$N:$N,'무신사 메타 광고'!$I:$I,$S$4,'무신사 메타 광고'!$C:$C,$R344))</f>
        <v>0</v>
      </c>
      <c r="Y344" s="11">
        <f t="shared" si="16"/>
        <v>0</v>
      </c>
      <c r="Z344" s="12" t="str">
        <f t="shared" si="21"/>
        <v xml:space="preserve"> </v>
      </c>
      <c r="AB344" s="10">
        <f>IF($S$4="", SUMIFS('무신사 메타 광고'!$X:$X, '무신사 메타 광고'!$C:$C, $R344),SUMIFS('무신사 메타 광고'!$X:$X,'무신사 메타 광고'!$I:$I,$S$4,'무신사 메타 광고'!$C:$C,$R344))</f>
        <v>0</v>
      </c>
      <c r="AC344" s="11">
        <f t="shared" si="17"/>
        <v>0</v>
      </c>
    </row>
    <row r="345" spans="2:29">
      <c r="B345" s="9"/>
      <c r="C345" s="29">
        <f>IF($C$4="", SUMIFS('무신사 메타 광고'!$L:$L, '무신사 메타 광고'!$D:$D, $B345), SUMIFS('무신사 메타 광고'!$L:$L, '무신사 메타 광고'!$I:$I, $C$4, '무신사 메타 광고'!$D:$D, $B345))</f>
        <v>0</v>
      </c>
      <c r="D345" s="29">
        <f>IF($C$4="", SUMIFS('무신사 메타 광고'!$V:$V,#REF!, $B345), SUMIFS('무신사 메타 광고'!$V:$V,'무신사 메타 광고'!$I:$I,$C$4,'무신사 메타 광고'!$D:$D,$B345))</f>
        <v>0</v>
      </c>
      <c r="E345" s="11">
        <f t="shared" si="11"/>
        <v>0</v>
      </c>
      <c r="F345" s="12" t="str">
        <f t="shared" si="18"/>
        <v xml:space="preserve"> </v>
      </c>
      <c r="G345" s="30">
        <f>IF($C$4="", SUMIFS('무신사 메타 광고'!$K:$K, '무신사 메타 광고'!$D:$D, $B345), SUMIFS('무신사 메타 광고'!$K:$K,'무신사 메타 광고'!$I:$I,$C$4,'무신사 메타 광고'!D:D,$B345))</f>
        <v>0</v>
      </c>
      <c r="H345" s="30">
        <f>IF($C$4="", SUMIFS('무신사 메타 광고'!$Q:$Q, '무신사 메타 광고'!$D:$D, $B345), SUMIFS('무신사 메타 광고'!$Q:$Q,'무신사 메타 광고'!$I:$I,$C$4,'무신사 메타 광고'!D:D,$B345))</f>
        <v>0</v>
      </c>
      <c r="I345" s="30">
        <f>IF($C$4="", SUMIFS('무신사 메타 광고'!$U:$U, '무신사 메타 광고'!$D:$D, $B345), SUMIFS('무신사 메타 광고'!$U:$U,'무신사 메타 광고'!$I:$I,$C$4,'무신사 메타 광고'!D:D,$B345))</f>
        <v>0</v>
      </c>
      <c r="J345" s="11">
        <f t="shared" si="12"/>
        <v>0</v>
      </c>
      <c r="K345" s="11">
        <f t="shared" si="13"/>
        <v>0</v>
      </c>
      <c r="L345" s="12" t="str">
        <f t="shared" si="19"/>
        <v xml:space="preserve"> </v>
      </c>
      <c r="N345" s="10">
        <f>IF($C$4="", SUMIFS('무신사 메타 광고'!$X:$X, '무신사 메타 광고'!$D:$D, $B345),SUMIFS('무신사 메타 광고'!$X:$X,'무신사 메타 광고'!I:I,$C$4,'무신사 메타 광고'!D:D,$B345))</f>
        <v>0</v>
      </c>
      <c r="O345" s="11">
        <f t="shared" si="14"/>
        <v>0</v>
      </c>
      <c r="R345" s="13"/>
      <c r="S345" s="31">
        <f>IF($S$4="", SUMIFS('무신사 메타 광고'!$L:$L, '무신사 메타 광고'!$C:$C, $R345),SUMIFS('무신사 메타 광고'!$L:$L,'무신사 메타 광고'!$I:$I,$S$4,'무신사 메타 광고'!$C:$C,$R345))</f>
        <v>0</v>
      </c>
      <c r="T345" s="31">
        <f>IF($S$4="", SUMIFS('무신사 메타 광고'!$V:$V, '무신사 메타 광고'!$C:$C, $R345),SUMIFS('무신사 메타 광고'!$V:$V,'무신사 메타 광고'!$I:$I,$S$4,'무신사 메타 광고'!$C:$C,$R345))</f>
        <v>0</v>
      </c>
      <c r="U345" s="11">
        <f t="shared" si="15"/>
        <v>0</v>
      </c>
      <c r="V345" s="12" t="str">
        <f t="shared" si="20"/>
        <v xml:space="preserve"> </v>
      </c>
      <c r="W345" s="32">
        <f>IF($S$4="", SUMIFS('무신사 메타 광고'!$K:$K, '무신사 메타 광고'!$C:$C, $R345),SUMIFS('무신사 메타 광고'!$K:$K,'무신사 메타 광고'!$I:$I,$S$4,'무신사 메타 광고'!$C:$C,$R345))</f>
        <v>0</v>
      </c>
      <c r="X345" s="32">
        <f>IF($S$4="", SUMIFS('무신사 메타 광고'!$N:$N, '무신사 메타 광고'!$C:$C, $R345),SUMIFS('무신사 메타 광고'!$N:$N,'무신사 메타 광고'!$I:$I,$S$4,'무신사 메타 광고'!$C:$C,$R345))</f>
        <v>0</v>
      </c>
      <c r="Y345" s="11">
        <f t="shared" si="16"/>
        <v>0</v>
      </c>
      <c r="Z345" s="12" t="str">
        <f t="shared" si="21"/>
        <v xml:space="preserve"> </v>
      </c>
      <c r="AB345" s="10">
        <f>IF($S$4="", SUMIFS('무신사 메타 광고'!$X:$X, '무신사 메타 광고'!$C:$C, $R345),SUMIFS('무신사 메타 광고'!$X:$X,'무신사 메타 광고'!$I:$I,$S$4,'무신사 메타 광고'!$C:$C,$R345))</f>
        <v>0</v>
      </c>
      <c r="AC345" s="11">
        <f t="shared" si="17"/>
        <v>0</v>
      </c>
    </row>
    <row r="346" spans="2:29">
      <c r="B346" s="9"/>
      <c r="C346" s="29">
        <f>IF($C$4="", SUMIFS('무신사 메타 광고'!$L:$L, '무신사 메타 광고'!$D:$D, $B346), SUMIFS('무신사 메타 광고'!$L:$L, '무신사 메타 광고'!$I:$I, $C$4, '무신사 메타 광고'!$D:$D, $B346))</f>
        <v>0</v>
      </c>
      <c r="D346" s="29">
        <f>IF($C$4="", SUMIFS('무신사 메타 광고'!$V:$V,#REF!, $B346), SUMIFS('무신사 메타 광고'!$V:$V,'무신사 메타 광고'!$I:$I,$C$4,'무신사 메타 광고'!$D:$D,$B346))</f>
        <v>0</v>
      </c>
      <c r="E346" s="11">
        <f t="shared" si="11"/>
        <v>0</v>
      </c>
      <c r="F346" s="12" t="str">
        <f t="shared" si="18"/>
        <v xml:space="preserve"> </v>
      </c>
      <c r="G346" s="30">
        <f>IF($C$4="", SUMIFS('무신사 메타 광고'!$K:$K, '무신사 메타 광고'!$D:$D, $B346), SUMIFS('무신사 메타 광고'!$K:$K,'무신사 메타 광고'!$I:$I,$C$4,'무신사 메타 광고'!D:D,$B346))</f>
        <v>0</v>
      </c>
      <c r="H346" s="30">
        <f>IF($C$4="", SUMIFS('무신사 메타 광고'!$Q:$Q, '무신사 메타 광고'!$D:$D, $B346), SUMIFS('무신사 메타 광고'!$Q:$Q,'무신사 메타 광고'!$I:$I,$C$4,'무신사 메타 광고'!D:D,$B346))</f>
        <v>0</v>
      </c>
      <c r="I346" s="30">
        <f>IF($C$4="", SUMIFS('무신사 메타 광고'!$U:$U, '무신사 메타 광고'!$D:$D, $B346), SUMIFS('무신사 메타 광고'!$U:$U,'무신사 메타 광고'!$I:$I,$C$4,'무신사 메타 광고'!D:D,$B346))</f>
        <v>0</v>
      </c>
      <c r="J346" s="11">
        <f t="shared" si="12"/>
        <v>0</v>
      </c>
      <c r="K346" s="11">
        <f t="shared" si="13"/>
        <v>0</v>
      </c>
      <c r="L346" s="12" t="str">
        <f t="shared" si="19"/>
        <v xml:space="preserve"> </v>
      </c>
      <c r="N346" s="10">
        <f>IF($C$4="", SUMIFS('무신사 메타 광고'!$X:$X, '무신사 메타 광고'!$D:$D, $B346),SUMIFS('무신사 메타 광고'!$X:$X,'무신사 메타 광고'!I:I,$C$4,'무신사 메타 광고'!D:D,$B346))</f>
        <v>0</v>
      </c>
      <c r="O346" s="11">
        <f t="shared" si="14"/>
        <v>0</v>
      </c>
      <c r="R346" s="13"/>
      <c r="S346" s="31">
        <f>IF($S$4="", SUMIFS('무신사 메타 광고'!$L:$L, '무신사 메타 광고'!$C:$C, $R346),SUMIFS('무신사 메타 광고'!$L:$L,'무신사 메타 광고'!$I:$I,$S$4,'무신사 메타 광고'!$C:$C,$R346))</f>
        <v>0</v>
      </c>
      <c r="T346" s="31">
        <f>IF($S$4="", SUMIFS('무신사 메타 광고'!$V:$V, '무신사 메타 광고'!$C:$C, $R346),SUMIFS('무신사 메타 광고'!$V:$V,'무신사 메타 광고'!$I:$I,$S$4,'무신사 메타 광고'!$C:$C,$R346))</f>
        <v>0</v>
      </c>
      <c r="U346" s="11">
        <f t="shared" si="15"/>
        <v>0</v>
      </c>
      <c r="V346" s="12" t="str">
        <f t="shared" si="20"/>
        <v xml:space="preserve"> </v>
      </c>
      <c r="W346" s="32">
        <f>IF($S$4="", SUMIFS('무신사 메타 광고'!$K:$K, '무신사 메타 광고'!$C:$C, $R346),SUMIFS('무신사 메타 광고'!$K:$K,'무신사 메타 광고'!$I:$I,$S$4,'무신사 메타 광고'!$C:$C,$R346))</f>
        <v>0</v>
      </c>
      <c r="X346" s="32">
        <f>IF($S$4="", SUMIFS('무신사 메타 광고'!$N:$N, '무신사 메타 광고'!$C:$C, $R346),SUMIFS('무신사 메타 광고'!$N:$N,'무신사 메타 광고'!$I:$I,$S$4,'무신사 메타 광고'!$C:$C,$R346))</f>
        <v>0</v>
      </c>
      <c r="Y346" s="11">
        <f t="shared" si="16"/>
        <v>0</v>
      </c>
      <c r="Z346" s="12" t="str">
        <f t="shared" si="21"/>
        <v xml:space="preserve"> </v>
      </c>
      <c r="AB346" s="10">
        <f>IF($S$4="", SUMIFS('무신사 메타 광고'!$X:$X, '무신사 메타 광고'!$C:$C, $R346),SUMIFS('무신사 메타 광고'!$X:$X,'무신사 메타 광고'!$I:$I,$S$4,'무신사 메타 광고'!$C:$C,$R346))</f>
        <v>0</v>
      </c>
      <c r="AC346" s="11">
        <f t="shared" si="17"/>
        <v>0</v>
      </c>
    </row>
    <row r="347" spans="2:29">
      <c r="B347" s="9"/>
      <c r="C347" s="29">
        <f>IF($C$4="", SUMIFS('무신사 메타 광고'!$L:$L, '무신사 메타 광고'!$D:$D, $B347), SUMIFS('무신사 메타 광고'!$L:$L, '무신사 메타 광고'!$I:$I, $C$4, '무신사 메타 광고'!$D:$D, $B347))</f>
        <v>0</v>
      </c>
      <c r="D347" s="29">
        <f>IF($C$4="", SUMIFS('무신사 메타 광고'!$V:$V,#REF!, $B347), SUMIFS('무신사 메타 광고'!$V:$V,'무신사 메타 광고'!$I:$I,$C$4,'무신사 메타 광고'!$D:$D,$B347))</f>
        <v>0</v>
      </c>
      <c r="E347" s="11">
        <f t="shared" si="11"/>
        <v>0</v>
      </c>
      <c r="F347" s="12" t="str">
        <f t="shared" si="18"/>
        <v xml:space="preserve"> </v>
      </c>
      <c r="G347" s="30">
        <f>IF($C$4="", SUMIFS('무신사 메타 광고'!$K:$K, '무신사 메타 광고'!$D:$D, $B347), SUMIFS('무신사 메타 광고'!$K:$K,'무신사 메타 광고'!$I:$I,$C$4,'무신사 메타 광고'!D:D,$B347))</f>
        <v>0</v>
      </c>
      <c r="H347" s="30">
        <f>IF($C$4="", SUMIFS('무신사 메타 광고'!$Q:$Q, '무신사 메타 광고'!$D:$D, $B347), SUMIFS('무신사 메타 광고'!$Q:$Q,'무신사 메타 광고'!$I:$I,$C$4,'무신사 메타 광고'!D:D,$B347))</f>
        <v>0</v>
      </c>
      <c r="I347" s="30">
        <f>IF($C$4="", SUMIFS('무신사 메타 광고'!$U:$U, '무신사 메타 광고'!$D:$D, $B347), SUMIFS('무신사 메타 광고'!$U:$U,'무신사 메타 광고'!$I:$I,$C$4,'무신사 메타 광고'!D:D,$B347))</f>
        <v>0</v>
      </c>
      <c r="J347" s="11">
        <f t="shared" si="12"/>
        <v>0</v>
      </c>
      <c r="K347" s="11">
        <f t="shared" si="13"/>
        <v>0</v>
      </c>
      <c r="L347" s="12" t="str">
        <f t="shared" si="19"/>
        <v xml:space="preserve"> </v>
      </c>
      <c r="N347" s="10">
        <f>IF($C$4="", SUMIFS('무신사 메타 광고'!$X:$X, '무신사 메타 광고'!$D:$D, $B347),SUMIFS('무신사 메타 광고'!$X:$X,'무신사 메타 광고'!I:I,$C$4,'무신사 메타 광고'!D:D,$B347))</f>
        <v>0</v>
      </c>
      <c r="O347" s="11">
        <f t="shared" si="14"/>
        <v>0</v>
      </c>
      <c r="R347" s="13"/>
      <c r="S347" s="31">
        <f>IF($S$4="", SUMIFS('무신사 메타 광고'!$L:$L, '무신사 메타 광고'!$C:$C, $R347),SUMIFS('무신사 메타 광고'!$L:$L,'무신사 메타 광고'!$I:$I,$S$4,'무신사 메타 광고'!$C:$C,$R347))</f>
        <v>0</v>
      </c>
      <c r="T347" s="31">
        <f>IF($S$4="", SUMIFS('무신사 메타 광고'!$V:$V, '무신사 메타 광고'!$C:$C, $R347),SUMIFS('무신사 메타 광고'!$V:$V,'무신사 메타 광고'!$I:$I,$S$4,'무신사 메타 광고'!$C:$C,$R347))</f>
        <v>0</v>
      </c>
      <c r="U347" s="11">
        <f t="shared" si="15"/>
        <v>0</v>
      </c>
      <c r="V347" s="12" t="str">
        <f t="shared" si="20"/>
        <v xml:space="preserve"> </v>
      </c>
      <c r="W347" s="32">
        <f>IF($S$4="", SUMIFS('무신사 메타 광고'!$K:$K, '무신사 메타 광고'!$C:$C, $R347),SUMIFS('무신사 메타 광고'!$K:$K,'무신사 메타 광고'!$I:$I,$S$4,'무신사 메타 광고'!$C:$C,$R347))</f>
        <v>0</v>
      </c>
      <c r="X347" s="32">
        <f>IF($S$4="", SUMIFS('무신사 메타 광고'!$N:$N, '무신사 메타 광고'!$C:$C, $R347),SUMIFS('무신사 메타 광고'!$N:$N,'무신사 메타 광고'!$I:$I,$S$4,'무신사 메타 광고'!$C:$C,$R347))</f>
        <v>0</v>
      </c>
      <c r="Y347" s="11">
        <f t="shared" si="16"/>
        <v>0</v>
      </c>
      <c r="Z347" s="12" t="str">
        <f t="shared" si="21"/>
        <v xml:space="preserve"> </v>
      </c>
      <c r="AB347" s="10">
        <f>IF($S$4="", SUMIFS('무신사 메타 광고'!$X:$X, '무신사 메타 광고'!$C:$C, $R347),SUMIFS('무신사 메타 광고'!$X:$X,'무신사 메타 광고'!$I:$I,$S$4,'무신사 메타 광고'!$C:$C,$R347))</f>
        <v>0</v>
      </c>
      <c r="AC347" s="11">
        <f t="shared" si="17"/>
        <v>0</v>
      </c>
    </row>
    <row r="348" spans="2:29">
      <c r="B348" s="9"/>
      <c r="C348" s="29">
        <f>IF($C$4="", SUMIFS('무신사 메타 광고'!$L:$L, '무신사 메타 광고'!$D:$D, $B348), SUMIFS('무신사 메타 광고'!$L:$L, '무신사 메타 광고'!$I:$I, $C$4, '무신사 메타 광고'!$D:$D, $B348))</f>
        <v>0</v>
      </c>
      <c r="D348" s="29">
        <f>IF($C$4="", SUMIFS('무신사 메타 광고'!$V:$V,#REF!, $B348), SUMIFS('무신사 메타 광고'!$V:$V,'무신사 메타 광고'!$I:$I,$C$4,'무신사 메타 광고'!$D:$D,$B348))</f>
        <v>0</v>
      </c>
      <c r="E348" s="11">
        <f t="shared" si="11"/>
        <v>0</v>
      </c>
      <c r="F348" s="12" t="str">
        <f t="shared" si="18"/>
        <v xml:space="preserve"> </v>
      </c>
      <c r="G348" s="30">
        <f>IF($C$4="", SUMIFS('무신사 메타 광고'!$K:$K, '무신사 메타 광고'!$D:$D, $B348), SUMIFS('무신사 메타 광고'!$K:$K,'무신사 메타 광고'!$I:$I,$C$4,'무신사 메타 광고'!D:D,$B348))</f>
        <v>0</v>
      </c>
      <c r="H348" s="30">
        <f>IF($C$4="", SUMIFS('무신사 메타 광고'!$Q:$Q, '무신사 메타 광고'!$D:$D, $B348), SUMIFS('무신사 메타 광고'!$Q:$Q,'무신사 메타 광고'!$I:$I,$C$4,'무신사 메타 광고'!D:D,$B348))</f>
        <v>0</v>
      </c>
      <c r="I348" s="30">
        <f>IF($C$4="", SUMIFS('무신사 메타 광고'!$U:$U, '무신사 메타 광고'!$D:$D, $B348), SUMIFS('무신사 메타 광고'!$U:$U,'무신사 메타 광고'!$I:$I,$C$4,'무신사 메타 광고'!D:D,$B348))</f>
        <v>0</v>
      </c>
      <c r="J348" s="11">
        <f t="shared" si="12"/>
        <v>0</v>
      </c>
      <c r="K348" s="11">
        <f t="shared" si="13"/>
        <v>0</v>
      </c>
      <c r="L348" s="12" t="str">
        <f t="shared" si="19"/>
        <v xml:space="preserve"> </v>
      </c>
      <c r="N348" s="10">
        <f>IF($C$4="", SUMIFS('무신사 메타 광고'!$X:$X, '무신사 메타 광고'!$D:$D, $B348),SUMIFS('무신사 메타 광고'!$X:$X,'무신사 메타 광고'!I:I,$C$4,'무신사 메타 광고'!D:D,$B348))</f>
        <v>0</v>
      </c>
      <c r="O348" s="11">
        <f t="shared" si="14"/>
        <v>0</v>
      </c>
      <c r="R348" s="13"/>
      <c r="S348" s="31">
        <f>IF($S$4="", SUMIFS('무신사 메타 광고'!$L:$L, '무신사 메타 광고'!$C:$C, $R348),SUMIFS('무신사 메타 광고'!$L:$L,'무신사 메타 광고'!$I:$I,$S$4,'무신사 메타 광고'!$C:$C,$R348))</f>
        <v>0</v>
      </c>
      <c r="T348" s="31">
        <f>IF($S$4="", SUMIFS('무신사 메타 광고'!$V:$V, '무신사 메타 광고'!$C:$C, $R348),SUMIFS('무신사 메타 광고'!$V:$V,'무신사 메타 광고'!$I:$I,$S$4,'무신사 메타 광고'!$C:$C,$R348))</f>
        <v>0</v>
      </c>
      <c r="U348" s="11">
        <f t="shared" si="15"/>
        <v>0</v>
      </c>
      <c r="V348" s="12" t="str">
        <f t="shared" si="20"/>
        <v xml:space="preserve"> </v>
      </c>
      <c r="W348" s="32">
        <f>IF($S$4="", SUMIFS('무신사 메타 광고'!$K:$K, '무신사 메타 광고'!$C:$C, $R348),SUMIFS('무신사 메타 광고'!$K:$K,'무신사 메타 광고'!$I:$I,$S$4,'무신사 메타 광고'!$C:$C,$R348))</f>
        <v>0</v>
      </c>
      <c r="X348" s="32">
        <f>IF($S$4="", SUMIFS('무신사 메타 광고'!$N:$N, '무신사 메타 광고'!$C:$C, $R348),SUMIFS('무신사 메타 광고'!$N:$N,'무신사 메타 광고'!$I:$I,$S$4,'무신사 메타 광고'!$C:$C,$R348))</f>
        <v>0</v>
      </c>
      <c r="Y348" s="11">
        <f t="shared" si="16"/>
        <v>0</v>
      </c>
      <c r="Z348" s="12" t="str">
        <f t="shared" si="21"/>
        <v xml:space="preserve"> </v>
      </c>
      <c r="AB348" s="10">
        <f>IF($S$4="", SUMIFS('무신사 메타 광고'!$X:$X, '무신사 메타 광고'!$C:$C, $R348),SUMIFS('무신사 메타 광고'!$X:$X,'무신사 메타 광고'!$I:$I,$S$4,'무신사 메타 광고'!$C:$C,$R348))</f>
        <v>0</v>
      </c>
      <c r="AC348" s="11">
        <f t="shared" si="17"/>
        <v>0</v>
      </c>
    </row>
    <row r="349" spans="2:29">
      <c r="B349" s="9"/>
      <c r="C349" s="29">
        <f>IF($C$4="", SUMIFS('무신사 메타 광고'!$L:$L, '무신사 메타 광고'!$D:$D, $B349), SUMIFS('무신사 메타 광고'!$L:$L, '무신사 메타 광고'!$I:$I, $C$4, '무신사 메타 광고'!$D:$D, $B349))</f>
        <v>0</v>
      </c>
      <c r="D349" s="29">
        <f>IF($C$4="", SUMIFS('무신사 메타 광고'!$V:$V,#REF!, $B349), SUMIFS('무신사 메타 광고'!$V:$V,'무신사 메타 광고'!$I:$I,$C$4,'무신사 메타 광고'!$D:$D,$B349))</f>
        <v>0</v>
      </c>
      <c r="E349" s="11">
        <f t="shared" si="11"/>
        <v>0</v>
      </c>
      <c r="F349" s="12" t="str">
        <f t="shared" si="18"/>
        <v xml:space="preserve"> </v>
      </c>
      <c r="G349" s="30">
        <f>IF($C$4="", SUMIFS('무신사 메타 광고'!$K:$K, '무신사 메타 광고'!$D:$D, $B349), SUMIFS('무신사 메타 광고'!$K:$K,'무신사 메타 광고'!$I:$I,$C$4,'무신사 메타 광고'!D:D,$B349))</f>
        <v>0</v>
      </c>
      <c r="H349" s="30">
        <f>IF($C$4="", SUMIFS('무신사 메타 광고'!$Q:$Q, '무신사 메타 광고'!$D:$D, $B349), SUMIFS('무신사 메타 광고'!$Q:$Q,'무신사 메타 광고'!$I:$I,$C$4,'무신사 메타 광고'!D:D,$B349))</f>
        <v>0</v>
      </c>
      <c r="I349" s="30">
        <f>IF($C$4="", SUMIFS('무신사 메타 광고'!$U:$U, '무신사 메타 광고'!$D:$D, $B349), SUMIFS('무신사 메타 광고'!$U:$U,'무신사 메타 광고'!$I:$I,$C$4,'무신사 메타 광고'!D:D,$B349))</f>
        <v>0</v>
      </c>
      <c r="J349" s="11">
        <f t="shared" si="12"/>
        <v>0</v>
      </c>
      <c r="K349" s="11">
        <f t="shared" si="13"/>
        <v>0</v>
      </c>
      <c r="L349" s="12" t="str">
        <f t="shared" si="19"/>
        <v xml:space="preserve"> </v>
      </c>
      <c r="N349" s="10">
        <f>IF($C$4="", SUMIFS('무신사 메타 광고'!$X:$X, '무신사 메타 광고'!$D:$D, $B349),SUMIFS('무신사 메타 광고'!$X:$X,'무신사 메타 광고'!I:I,$C$4,'무신사 메타 광고'!D:D,$B349))</f>
        <v>0</v>
      </c>
      <c r="O349" s="11">
        <f t="shared" si="14"/>
        <v>0</v>
      </c>
      <c r="R349" s="13"/>
      <c r="S349" s="31">
        <f>IF($S$4="", SUMIFS('무신사 메타 광고'!$L:$L, '무신사 메타 광고'!$C:$C, $R349),SUMIFS('무신사 메타 광고'!$L:$L,'무신사 메타 광고'!$I:$I,$S$4,'무신사 메타 광고'!$C:$C,$R349))</f>
        <v>0</v>
      </c>
      <c r="T349" s="31">
        <f>IF($S$4="", SUMIFS('무신사 메타 광고'!$V:$V, '무신사 메타 광고'!$C:$C, $R349),SUMIFS('무신사 메타 광고'!$V:$V,'무신사 메타 광고'!$I:$I,$S$4,'무신사 메타 광고'!$C:$C,$R349))</f>
        <v>0</v>
      </c>
      <c r="U349" s="11">
        <f t="shared" si="15"/>
        <v>0</v>
      </c>
      <c r="V349" s="12" t="str">
        <f t="shared" si="20"/>
        <v xml:space="preserve"> </v>
      </c>
      <c r="W349" s="32">
        <f>IF($S$4="", SUMIFS('무신사 메타 광고'!$K:$K, '무신사 메타 광고'!$C:$C, $R349),SUMIFS('무신사 메타 광고'!$K:$K,'무신사 메타 광고'!$I:$I,$S$4,'무신사 메타 광고'!$C:$C,$R349))</f>
        <v>0</v>
      </c>
      <c r="X349" s="32">
        <f>IF($S$4="", SUMIFS('무신사 메타 광고'!$N:$N, '무신사 메타 광고'!$C:$C, $R349),SUMIFS('무신사 메타 광고'!$N:$N,'무신사 메타 광고'!$I:$I,$S$4,'무신사 메타 광고'!$C:$C,$R349))</f>
        <v>0</v>
      </c>
      <c r="Y349" s="11">
        <f t="shared" si="16"/>
        <v>0</v>
      </c>
      <c r="Z349" s="12" t="str">
        <f t="shared" si="21"/>
        <v xml:space="preserve"> </v>
      </c>
      <c r="AB349" s="10">
        <f>IF($S$4="", SUMIFS('무신사 메타 광고'!$X:$X, '무신사 메타 광고'!$C:$C, $R349),SUMIFS('무신사 메타 광고'!$X:$X,'무신사 메타 광고'!$I:$I,$S$4,'무신사 메타 광고'!$C:$C,$R349))</f>
        <v>0</v>
      </c>
      <c r="AC349" s="11">
        <f t="shared" si="17"/>
        <v>0</v>
      </c>
    </row>
    <row r="350" spans="2:29">
      <c r="B350" s="9"/>
      <c r="C350" s="29">
        <f>IF($C$4="", SUMIFS('무신사 메타 광고'!$L:$L, '무신사 메타 광고'!$D:$D, $B350), SUMIFS('무신사 메타 광고'!$L:$L, '무신사 메타 광고'!$I:$I, $C$4, '무신사 메타 광고'!$D:$D, $B350))</f>
        <v>0</v>
      </c>
      <c r="D350" s="29">
        <f>IF($C$4="", SUMIFS('무신사 메타 광고'!$V:$V,#REF!, $B350), SUMIFS('무신사 메타 광고'!$V:$V,'무신사 메타 광고'!$I:$I,$C$4,'무신사 메타 광고'!$D:$D,$B350))</f>
        <v>0</v>
      </c>
      <c r="E350" s="11">
        <f t="shared" si="11"/>
        <v>0</v>
      </c>
      <c r="F350" s="12" t="str">
        <f t="shared" si="18"/>
        <v xml:space="preserve"> </v>
      </c>
      <c r="G350" s="30">
        <f>IF($C$4="", SUMIFS('무신사 메타 광고'!$K:$K, '무신사 메타 광고'!$D:$D, $B350), SUMIFS('무신사 메타 광고'!$K:$K,'무신사 메타 광고'!$I:$I,$C$4,'무신사 메타 광고'!D:D,$B350))</f>
        <v>0</v>
      </c>
      <c r="H350" s="30">
        <f>IF($C$4="", SUMIFS('무신사 메타 광고'!$Q:$Q, '무신사 메타 광고'!$D:$D, $B350), SUMIFS('무신사 메타 광고'!$Q:$Q,'무신사 메타 광고'!$I:$I,$C$4,'무신사 메타 광고'!D:D,$B350))</f>
        <v>0</v>
      </c>
      <c r="I350" s="30">
        <f>IF($C$4="", SUMIFS('무신사 메타 광고'!$U:$U, '무신사 메타 광고'!$D:$D, $B350), SUMIFS('무신사 메타 광고'!$U:$U,'무신사 메타 광고'!$I:$I,$C$4,'무신사 메타 광고'!D:D,$B350))</f>
        <v>0</v>
      </c>
      <c r="J350" s="11">
        <f t="shared" si="12"/>
        <v>0</v>
      </c>
      <c r="K350" s="11">
        <f t="shared" si="13"/>
        <v>0</v>
      </c>
      <c r="L350" s="12" t="str">
        <f t="shared" si="19"/>
        <v xml:space="preserve"> </v>
      </c>
      <c r="N350" s="10">
        <f>IF($C$4="", SUMIFS('무신사 메타 광고'!$X:$X, '무신사 메타 광고'!$D:$D, $B350),SUMIFS('무신사 메타 광고'!$X:$X,'무신사 메타 광고'!I:I,$C$4,'무신사 메타 광고'!D:D,$B350))</f>
        <v>0</v>
      </c>
      <c r="O350" s="11">
        <f t="shared" si="14"/>
        <v>0</v>
      </c>
      <c r="R350" s="13"/>
      <c r="S350" s="31">
        <f>IF($S$4="", SUMIFS('무신사 메타 광고'!$L:$L, '무신사 메타 광고'!$C:$C, $R350),SUMIFS('무신사 메타 광고'!$L:$L,'무신사 메타 광고'!$I:$I,$S$4,'무신사 메타 광고'!$C:$C,$R350))</f>
        <v>0</v>
      </c>
      <c r="T350" s="31">
        <f>IF($S$4="", SUMIFS('무신사 메타 광고'!$V:$V, '무신사 메타 광고'!$C:$C, $R350),SUMIFS('무신사 메타 광고'!$V:$V,'무신사 메타 광고'!$I:$I,$S$4,'무신사 메타 광고'!$C:$C,$R350))</f>
        <v>0</v>
      </c>
      <c r="U350" s="11">
        <f t="shared" si="15"/>
        <v>0</v>
      </c>
      <c r="V350" s="12" t="str">
        <f t="shared" si="20"/>
        <v xml:space="preserve"> </v>
      </c>
      <c r="W350" s="32">
        <f>IF($S$4="", SUMIFS('무신사 메타 광고'!$K:$K, '무신사 메타 광고'!$C:$C, $R350),SUMIFS('무신사 메타 광고'!$K:$K,'무신사 메타 광고'!$I:$I,$S$4,'무신사 메타 광고'!$C:$C,$R350))</f>
        <v>0</v>
      </c>
      <c r="X350" s="32">
        <f>IF($S$4="", SUMIFS('무신사 메타 광고'!$N:$N, '무신사 메타 광고'!$C:$C, $R350),SUMIFS('무신사 메타 광고'!$N:$N,'무신사 메타 광고'!$I:$I,$S$4,'무신사 메타 광고'!$C:$C,$R350))</f>
        <v>0</v>
      </c>
      <c r="Y350" s="11">
        <f t="shared" si="16"/>
        <v>0</v>
      </c>
      <c r="Z350" s="12" t="str">
        <f t="shared" si="21"/>
        <v xml:space="preserve"> </v>
      </c>
      <c r="AB350" s="10">
        <f>IF($S$4="", SUMIFS('무신사 메타 광고'!$X:$X, '무신사 메타 광고'!$C:$C, $R350),SUMIFS('무신사 메타 광고'!$X:$X,'무신사 메타 광고'!$I:$I,$S$4,'무신사 메타 광고'!$C:$C,$R350))</f>
        <v>0</v>
      </c>
      <c r="AC350" s="11">
        <f t="shared" si="17"/>
        <v>0</v>
      </c>
    </row>
    <row r="351" spans="2:29">
      <c r="B351" s="9"/>
      <c r="C351" s="29">
        <f>IF($C$4="", SUMIFS('무신사 메타 광고'!$L:$L, '무신사 메타 광고'!$D:$D, $B351), SUMIFS('무신사 메타 광고'!$L:$L, '무신사 메타 광고'!$I:$I, $C$4, '무신사 메타 광고'!$D:$D, $B351))</f>
        <v>0</v>
      </c>
      <c r="D351" s="29">
        <f>IF($C$4="", SUMIFS('무신사 메타 광고'!$V:$V,#REF!, $B351), SUMIFS('무신사 메타 광고'!$V:$V,'무신사 메타 광고'!$I:$I,$C$4,'무신사 메타 광고'!$D:$D,$B351))</f>
        <v>0</v>
      </c>
      <c r="E351" s="11">
        <f t="shared" si="11"/>
        <v>0</v>
      </c>
      <c r="F351" s="12" t="str">
        <f t="shared" si="18"/>
        <v xml:space="preserve"> </v>
      </c>
      <c r="G351" s="30">
        <f>IF($C$4="", SUMIFS('무신사 메타 광고'!$K:$K, '무신사 메타 광고'!$D:$D, $B351), SUMIFS('무신사 메타 광고'!$K:$K,'무신사 메타 광고'!$I:$I,$C$4,'무신사 메타 광고'!D:D,$B351))</f>
        <v>0</v>
      </c>
      <c r="H351" s="30">
        <f>IF($C$4="", SUMIFS('무신사 메타 광고'!$Q:$Q, '무신사 메타 광고'!$D:$D, $B351), SUMIFS('무신사 메타 광고'!$Q:$Q,'무신사 메타 광고'!$I:$I,$C$4,'무신사 메타 광고'!D:D,$B351))</f>
        <v>0</v>
      </c>
      <c r="I351" s="30">
        <f>IF($C$4="", SUMIFS('무신사 메타 광고'!$U:$U, '무신사 메타 광고'!$D:$D, $B351), SUMIFS('무신사 메타 광고'!$U:$U,'무신사 메타 광고'!$I:$I,$C$4,'무신사 메타 광고'!D:D,$B351))</f>
        <v>0</v>
      </c>
      <c r="J351" s="11">
        <f t="shared" si="12"/>
        <v>0</v>
      </c>
      <c r="K351" s="11">
        <f t="shared" si="13"/>
        <v>0</v>
      </c>
      <c r="L351" s="12" t="str">
        <f t="shared" si="19"/>
        <v xml:space="preserve"> </v>
      </c>
      <c r="N351" s="10">
        <f>IF($C$4="", SUMIFS('무신사 메타 광고'!$X:$X, '무신사 메타 광고'!$D:$D, $B351),SUMIFS('무신사 메타 광고'!$X:$X,'무신사 메타 광고'!I:I,$C$4,'무신사 메타 광고'!D:D,$B351))</f>
        <v>0</v>
      </c>
      <c r="O351" s="11">
        <f t="shared" si="14"/>
        <v>0</v>
      </c>
      <c r="R351" s="13"/>
      <c r="S351" s="31">
        <f>IF($S$4="", SUMIFS('무신사 메타 광고'!$L:$L, '무신사 메타 광고'!$C:$C, $R351),SUMIFS('무신사 메타 광고'!$L:$L,'무신사 메타 광고'!$I:$I,$S$4,'무신사 메타 광고'!$C:$C,$R351))</f>
        <v>0</v>
      </c>
      <c r="T351" s="31">
        <f>IF($S$4="", SUMIFS('무신사 메타 광고'!$V:$V, '무신사 메타 광고'!$C:$C, $R351),SUMIFS('무신사 메타 광고'!$V:$V,'무신사 메타 광고'!$I:$I,$S$4,'무신사 메타 광고'!$C:$C,$R351))</f>
        <v>0</v>
      </c>
      <c r="U351" s="11">
        <f t="shared" si="15"/>
        <v>0</v>
      </c>
      <c r="V351" s="12" t="str">
        <f t="shared" si="20"/>
        <v xml:space="preserve"> </v>
      </c>
      <c r="W351" s="32">
        <f>IF($S$4="", SUMIFS('무신사 메타 광고'!$K:$K, '무신사 메타 광고'!$C:$C, $R351),SUMIFS('무신사 메타 광고'!$K:$K,'무신사 메타 광고'!$I:$I,$S$4,'무신사 메타 광고'!$C:$C,$R351))</f>
        <v>0</v>
      </c>
      <c r="X351" s="32">
        <f>IF($S$4="", SUMIFS('무신사 메타 광고'!$N:$N, '무신사 메타 광고'!$C:$C, $R351),SUMIFS('무신사 메타 광고'!$N:$N,'무신사 메타 광고'!$I:$I,$S$4,'무신사 메타 광고'!$C:$C,$R351))</f>
        <v>0</v>
      </c>
      <c r="Y351" s="11">
        <f t="shared" si="16"/>
        <v>0</v>
      </c>
      <c r="Z351" s="12" t="str">
        <f t="shared" si="21"/>
        <v xml:space="preserve"> </v>
      </c>
      <c r="AB351" s="10">
        <f>IF($S$4="", SUMIFS('무신사 메타 광고'!$X:$X, '무신사 메타 광고'!$C:$C, $R351),SUMIFS('무신사 메타 광고'!$X:$X,'무신사 메타 광고'!$I:$I,$S$4,'무신사 메타 광고'!$C:$C,$R351))</f>
        <v>0</v>
      </c>
      <c r="AC351" s="11">
        <f t="shared" si="17"/>
        <v>0</v>
      </c>
    </row>
    <row r="352" spans="2:29">
      <c r="B352" s="9"/>
      <c r="C352" s="29">
        <f>IF($C$4="", SUMIFS('무신사 메타 광고'!$L:$L, '무신사 메타 광고'!$D:$D, $B352), SUMIFS('무신사 메타 광고'!$L:$L, '무신사 메타 광고'!$I:$I, $C$4, '무신사 메타 광고'!$D:$D, $B352))</f>
        <v>0</v>
      </c>
      <c r="D352" s="29">
        <f>IF($C$4="", SUMIFS('무신사 메타 광고'!$V:$V,#REF!, $B352), SUMIFS('무신사 메타 광고'!$V:$V,'무신사 메타 광고'!$I:$I,$C$4,'무신사 메타 광고'!$D:$D,$B352))</f>
        <v>0</v>
      </c>
      <c r="E352" s="11">
        <f t="shared" si="11"/>
        <v>0</v>
      </c>
      <c r="F352" s="12" t="str">
        <f t="shared" si="18"/>
        <v xml:space="preserve"> </v>
      </c>
      <c r="G352" s="30">
        <f>IF($C$4="", SUMIFS('무신사 메타 광고'!$K:$K, '무신사 메타 광고'!$D:$D, $B352), SUMIFS('무신사 메타 광고'!$K:$K,'무신사 메타 광고'!$I:$I,$C$4,'무신사 메타 광고'!D:D,$B352))</f>
        <v>0</v>
      </c>
      <c r="H352" s="30">
        <f>IF($C$4="", SUMIFS('무신사 메타 광고'!$Q:$Q, '무신사 메타 광고'!$D:$D, $B352), SUMIFS('무신사 메타 광고'!$Q:$Q,'무신사 메타 광고'!$I:$I,$C$4,'무신사 메타 광고'!D:D,$B352))</f>
        <v>0</v>
      </c>
      <c r="I352" s="30">
        <f>IF($C$4="", SUMIFS('무신사 메타 광고'!$U:$U, '무신사 메타 광고'!$D:$D, $B352), SUMIFS('무신사 메타 광고'!$U:$U,'무신사 메타 광고'!$I:$I,$C$4,'무신사 메타 광고'!D:D,$B352))</f>
        <v>0</v>
      </c>
      <c r="J352" s="11">
        <f t="shared" si="12"/>
        <v>0</v>
      </c>
      <c r="K352" s="11">
        <f t="shared" si="13"/>
        <v>0</v>
      </c>
      <c r="L352" s="12" t="str">
        <f t="shared" si="19"/>
        <v xml:space="preserve"> </v>
      </c>
      <c r="N352" s="10">
        <f>IF($C$4="", SUMIFS('무신사 메타 광고'!$X:$X, '무신사 메타 광고'!$D:$D, $B352),SUMIFS('무신사 메타 광고'!$X:$X,'무신사 메타 광고'!I:I,$C$4,'무신사 메타 광고'!D:D,$B352))</f>
        <v>0</v>
      </c>
      <c r="O352" s="11">
        <f t="shared" si="14"/>
        <v>0</v>
      </c>
      <c r="R352" s="13"/>
      <c r="S352" s="31">
        <f>IF($S$4="", SUMIFS('무신사 메타 광고'!$L:$L, '무신사 메타 광고'!$C:$C, $R352),SUMIFS('무신사 메타 광고'!$L:$L,'무신사 메타 광고'!$I:$I,$S$4,'무신사 메타 광고'!$C:$C,$R352))</f>
        <v>0</v>
      </c>
      <c r="T352" s="31">
        <f>IF($S$4="", SUMIFS('무신사 메타 광고'!$V:$V, '무신사 메타 광고'!$C:$C, $R352),SUMIFS('무신사 메타 광고'!$V:$V,'무신사 메타 광고'!$I:$I,$S$4,'무신사 메타 광고'!$C:$C,$R352))</f>
        <v>0</v>
      </c>
      <c r="U352" s="11">
        <f t="shared" si="15"/>
        <v>0</v>
      </c>
      <c r="V352" s="12" t="str">
        <f t="shared" si="20"/>
        <v xml:space="preserve"> </v>
      </c>
      <c r="W352" s="32">
        <f>IF($S$4="", SUMIFS('무신사 메타 광고'!$K:$K, '무신사 메타 광고'!$C:$C, $R352),SUMIFS('무신사 메타 광고'!$K:$K,'무신사 메타 광고'!$I:$I,$S$4,'무신사 메타 광고'!$C:$C,$R352))</f>
        <v>0</v>
      </c>
      <c r="X352" s="32">
        <f>IF($S$4="", SUMIFS('무신사 메타 광고'!$N:$N, '무신사 메타 광고'!$C:$C, $R352),SUMIFS('무신사 메타 광고'!$N:$N,'무신사 메타 광고'!$I:$I,$S$4,'무신사 메타 광고'!$C:$C,$R352))</f>
        <v>0</v>
      </c>
      <c r="Y352" s="11">
        <f t="shared" si="16"/>
        <v>0</v>
      </c>
      <c r="Z352" s="12" t="str">
        <f t="shared" si="21"/>
        <v xml:space="preserve"> </v>
      </c>
      <c r="AB352" s="10">
        <f>IF($S$4="", SUMIFS('무신사 메타 광고'!$X:$X, '무신사 메타 광고'!$C:$C, $R352),SUMIFS('무신사 메타 광고'!$X:$X,'무신사 메타 광고'!$I:$I,$S$4,'무신사 메타 광고'!$C:$C,$R352))</f>
        <v>0</v>
      </c>
      <c r="AC352" s="11">
        <f t="shared" si="17"/>
        <v>0</v>
      </c>
    </row>
    <row r="353" spans="2:29">
      <c r="B353" s="9"/>
      <c r="C353" s="29">
        <f>IF($C$4="", SUMIFS('무신사 메타 광고'!$L:$L, '무신사 메타 광고'!$D:$D, $B353), SUMIFS('무신사 메타 광고'!$L:$L, '무신사 메타 광고'!$I:$I, $C$4, '무신사 메타 광고'!$D:$D, $B353))</f>
        <v>0</v>
      </c>
      <c r="D353" s="29">
        <f>IF($C$4="", SUMIFS('무신사 메타 광고'!$V:$V,#REF!, $B353), SUMIFS('무신사 메타 광고'!$V:$V,'무신사 메타 광고'!$I:$I,$C$4,'무신사 메타 광고'!$D:$D,$B353))</f>
        <v>0</v>
      </c>
      <c r="E353" s="11">
        <f t="shared" si="11"/>
        <v>0</v>
      </c>
      <c r="F353" s="12" t="str">
        <f t="shared" si="18"/>
        <v xml:space="preserve"> </v>
      </c>
      <c r="G353" s="30">
        <f>IF($C$4="", SUMIFS('무신사 메타 광고'!$K:$K, '무신사 메타 광고'!$D:$D, $B353), SUMIFS('무신사 메타 광고'!$K:$K,'무신사 메타 광고'!$I:$I,$C$4,'무신사 메타 광고'!D:D,$B353))</f>
        <v>0</v>
      </c>
      <c r="H353" s="30">
        <f>IF($C$4="", SUMIFS('무신사 메타 광고'!$Q:$Q, '무신사 메타 광고'!$D:$D, $B353), SUMIFS('무신사 메타 광고'!$Q:$Q,'무신사 메타 광고'!$I:$I,$C$4,'무신사 메타 광고'!D:D,$B353))</f>
        <v>0</v>
      </c>
      <c r="I353" s="30">
        <f>IF($C$4="", SUMIFS('무신사 메타 광고'!$U:$U, '무신사 메타 광고'!$D:$D, $B353), SUMIFS('무신사 메타 광고'!$U:$U,'무신사 메타 광고'!$I:$I,$C$4,'무신사 메타 광고'!D:D,$B353))</f>
        <v>0</v>
      </c>
      <c r="J353" s="11">
        <f t="shared" si="12"/>
        <v>0</v>
      </c>
      <c r="K353" s="11">
        <f t="shared" si="13"/>
        <v>0</v>
      </c>
      <c r="L353" s="12" t="str">
        <f t="shared" si="19"/>
        <v xml:space="preserve"> </v>
      </c>
      <c r="N353" s="10">
        <f>IF($C$4="", SUMIFS('무신사 메타 광고'!$X:$X, '무신사 메타 광고'!$D:$D, $B353),SUMIFS('무신사 메타 광고'!$X:$X,'무신사 메타 광고'!I:I,$C$4,'무신사 메타 광고'!D:D,$B353))</f>
        <v>0</v>
      </c>
      <c r="O353" s="11">
        <f t="shared" si="14"/>
        <v>0</v>
      </c>
      <c r="R353" s="13"/>
      <c r="S353" s="31">
        <f>IF($S$4="", SUMIFS('무신사 메타 광고'!$L:$L, '무신사 메타 광고'!$C:$C, $R353),SUMIFS('무신사 메타 광고'!$L:$L,'무신사 메타 광고'!$I:$I,$S$4,'무신사 메타 광고'!$C:$C,$R353))</f>
        <v>0</v>
      </c>
      <c r="T353" s="31">
        <f>IF($S$4="", SUMIFS('무신사 메타 광고'!$V:$V, '무신사 메타 광고'!$C:$C, $R353),SUMIFS('무신사 메타 광고'!$V:$V,'무신사 메타 광고'!$I:$I,$S$4,'무신사 메타 광고'!$C:$C,$R353))</f>
        <v>0</v>
      </c>
      <c r="U353" s="11">
        <f t="shared" si="15"/>
        <v>0</v>
      </c>
      <c r="V353" s="12" t="str">
        <f t="shared" si="20"/>
        <v xml:space="preserve"> </v>
      </c>
      <c r="W353" s="32">
        <f>IF($S$4="", SUMIFS('무신사 메타 광고'!$K:$K, '무신사 메타 광고'!$C:$C, $R353),SUMIFS('무신사 메타 광고'!$K:$K,'무신사 메타 광고'!$I:$I,$S$4,'무신사 메타 광고'!$C:$C,$R353))</f>
        <v>0</v>
      </c>
      <c r="X353" s="32">
        <f>IF($S$4="", SUMIFS('무신사 메타 광고'!$N:$N, '무신사 메타 광고'!$C:$C, $R353),SUMIFS('무신사 메타 광고'!$N:$N,'무신사 메타 광고'!$I:$I,$S$4,'무신사 메타 광고'!$C:$C,$R353))</f>
        <v>0</v>
      </c>
      <c r="Y353" s="11">
        <f t="shared" si="16"/>
        <v>0</v>
      </c>
      <c r="Z353" s="12" t="str">
        <f t="shared" si="21"/>
        <v xml:space="preserve"> </v>
      </c>
      <c r="AB353" s="10">
        <f>IF($S$4="", SUMIFS('무신사 메타 광고'!$X:$X, '무신사 메타 광고'!$C:$C, $R353),SUMIFS('무신사 메타 광고'!$X:$X,'무신사 메타 광고'!$I:$I,$S$4,'무신사 메타 광고'!$C:$C,$R353))</f>
        <v>0</v>
      </c>
      <c r="AC353" s="11">
        <f t="shared" si="17"/>
        <v>0</v>
      </c>
    </row>
    <row r="354" spans="2:29">
      <c r="B354" s="9"/>
      <c r="C354" s="29">
        <f>IF($C$4="", SUMIFS('무신사 메타 광고'!$L:$L, '무신사 메타 광고'!$D:$D, $B354), SUMIFS('무신사 메타 광고'!$L:$L, '무신사 메타 광고'!$I:$I, $C$4, '무신사 메타 광고'!$D:$D, $B354))</f>
        <v>0</v>
      </c>
      <c r="D354" s="29">
        <f>IF($C$4="", SUMIFS('무신사 메타 광고'!$V:$V,#REF!, $B354), SUMIFS('무신사 메타 광고'!$V:$V,'무신사 메타 광고'!$I:$I,$C$4,'무신사 메타 광고'!$D:$D,$B354))</f>
        <v>0</v>
      </c>
      <c r="E354" s="11">
        <f t="shared" si="11"/>
        <v>0</v>
      </c>
      <c r="F354" s="12" t="str">
        <f t="shared" si="18"/>
        <v xml:space="preserve"> </v>
      </c>
      <c r="G354" s="30">
        <f>IF($C$4="", SUMIFS('무신사 메타 광고'!$K:$K, '무신사 메타 광고'!$D:$D, $B354), SUMIFS('무신사 메타 광고'!$K:$K,'무신사 메타 광고'!$I:$I,$C$4,'무신사 메타 광고'!D:D,$B354))</f>
        <v>0</v>
      </c>
      <c r="H354" s="30">
        <f>IF($C$4="", SUMIFS('무신사 메타 광고'!$Q:$Q, '무신사 메타 광고'!$D:$D, $B354), SUMIFS('무신사 메타 광고'!$Q:$Q,'무신사 메타 광고'!$I:$I,$C$4,'무신사 메타 광고'!D:D,$B354))</f>
        <v>0</v>
      </c>
      <c r="I354" s="30">
        <f>IF($C$4="", SUMIFS('무신사 메타 광고'!$U:$U, '무신사 메타 광고'!$D:$D, $B354), SUMIFS('무신사 메타 광고'!$U:$U,'무신사 메타 광고'!$I:$I,$C$4,'무신사 메타 광고'!D:D,$B354))</f>
        <v>0</v>
      </c>
      <c r="J354" s="11">
        <f t="shared" si="12"/>
        <v>0</v>
      </c>
      <c r="K354" s="11">
        <f t="shared" si="13"/>
        <v>0</v>
      </c>
      <c r="L354" s="12" t="str">
        <f t="shared" si="19"/>
        <v xml:space="preserve"> </v>
      </c>
      <c r="N354" s="10">
        <f>IF($C$4="", SUMIFS('무신사 메타 광고'!$X:$X, '무신사 메타 광고'!$D:$D, $B354),SUMIFS('무신사 메타 광고'!$X:$X,'무신사 메타 광고'!I:I,$C$4,'무신사 메타 광고'!D:D,$B354))</f>
        <v>0</v>
      </c>
      <c r="O354" s="11">
        <f t="shared" si="14"/>
        <v>0</v>
      </c>
      <c r="R354" s="13"/>
      <c r="S354" s="31">
        <f>IF($S$4="", SUMIFS('무신사 메타 광고'!$L:$L, '무신사 메타 광고'!$C:$C, $R354),SUMIFS('무신사 메타 광고'!$L:$L,'무신사 메타 광고'!$I:$I,$S$4,'무신사 메타 광고'!$C:$C,$R354))</f>
        <v>0</v>
      </c>
      <c r="T354" s="31">
        <f>IF($S$4="", SUMIFS('무신사 메타 광고'!$V:$V, '무신사 메타 광고'!$C:$C, $R354),SUMIFS('무신사 메타 광고'!$V:$V,'무신사 메타 광고'!$I:$I,$S$4,'무신사 메타 광고'!$C:$C,$R354))</f>
        <v>0</v>
      </c>
      <c r="U354" s="11">
        <f t="shared" si="15"/>
        <v>0</v>
      </c>
      <c r="V354" s="12" t="str">
        <f t="shared" si="20"/>
        <v xml:space="preserve"> </v>
      </c>
      <c r="W354" s="32">
        <f>IF($S$4="", SUMIFS('무신사 메타 광고'!$K:$K, '무신사 메타 광고'!$C:$C, $R354),SUMIFS('무신사 메타 광고'!$K:$K,'무신사 메타 광고'!$I:$I,$S$4,'무신사 메타 광고'!$C:$C,$R354))</f>
        <v>0</v>
      </c>
      <c r="X354" s="32">
        <f>IF($S$4="", SUMIFS('무신사 메타 광고'!$N:$N, '무신사 메타 광고'!$C:$C, $R354),SUMIFS('무신사 메타 광고'!$N:$N,'무신사 메타 광고'!$I:$I,$S$4,'무신사 메타 광고'!$C:$C,$R354))</f>
        <v>0</v>
      </c>
      <c r="Y354" s="11">
        <f t="shared" si="16"/>
        <v>0</v>
      </c>
      <c r="Z354" s="12" t="str">
        <f t="shared" si="21"/>
        <v xml:space="preserve"> </v>
      </c>
      <c r="AB354" s="10">
        <f>IF($S$4="", SUMIFS('무신사 메타 광고'!$X:$X, '무신사 메타 광고'!$C:$C, $R354),SUMIFS('무신사 메타 광고'!$X:$X,'무신사 메타 광고'!$I:$I,$S$4,'무신사 메타 광고'!$C:$C,$R354))</f>
        <v>0</v>
      </c>
      <c r="AC354" s="11">
        <f t="shared" si="17"/>
        <v>0</v>
      </c>
    </row>
    <row r="355" spans="2:29">
      <c r="B355" s="9"/>
      <c r="C355" s="29">
        <f>IF($C$4="", SUMIFS('무신사 메타 광고'!$L:$L, '무신사 메타 광고'!$D:$D, $B355), SUMIFS('무신사 메타 광고'!$L:$L, '무신사 메타 광고'!$I:$I, $C$4, '무신사 메타 광고'!$D:$D, $B355))</f>
        <v>0</v>
      </c>
      <c r="D355" s="29">
        <f>IF($C$4="", SUMIFS('무신사 메타 광고'!$V:$V,#REF!, $B355), SUMIFS('무신사 메타 광고'!$V:$V,'무신사 메타 광고'!$I:$I,$C$4,'무신사 메타 광고'!$D:$D,$B355))</f>
        <v>0</v>
      </c>
      <c r="E355" s="11">
        <f t="shared" si="11"/>
        <v>0</v>
      </c>
      <c r="F355" s="12" t="str">
        <f t="shared" si="18"/>
        <v xml:space="preserve"> </v>
      </c>
      <c r="G355" s="30">
        <f>IF($C$4="", SUMIFS('무신사 메타 광고'!$K:$K, '무신사 메타 광고'!$D:$D, $B355), SUMIFS('무신사 메타 광고'!$K:$K,'무신사 메타 광고'!$I:$I,$C$4,'무신사 메타 광고'!D:D,$B355))</f>
        <v>0</v>
      </c>
      <c r="H355" s="30">
        <f>IF($C$4="", SUMIFS('무신사 메타 광고'!$Q:$Q, '무신사 메타 광고'!$D:$D, $B355), SUMIFS('무신사 메타 광고'!$Q:$Q,'무신사 메타 광고'!$I:$I,$C$4,'무신사 메타 광고'!D:D,$B355))</f>
        <v>0</v>
      </c>
      <c r="I355" s="30">
        <f>IF($C$4="", SUMIFS('무신사 메타 광고'!$U:$U, '무신사 메타 광고'!$D:$D, $B355), SUMIFS('무신사 메타 광고'!$U:$U,'무신사 메타 광고'!$I:$I,$C$4,'무신사 메타 광고'!D:D,$B355))</f>
        <v>0</v>
      </c>
      <c r="J355" s="11">
        <f t="shared" si="12"/>
        <v>0</v>
      </c>
      <c r="K355" s="11">
        <f t="shared" si="13"/>
        <v>0</v>
      </c>
      <c r="L355" s="12" t="str">
        <f t="shared" si="19"/>
        <v xml:space="preserve"> </v>
      </c>
      <c r="N355" s="10">
        <f>IF($C$4="", SUMIFS('무신사 메타 광고'!$X:$X, '무신사 메타 광고'!$D:$D, $B355),SUMIFS('무신사 메타 광고'!$X:$X,'무신사 메타 광고'!I:I,$C$4,'무신사 메타 광고'!D:D,$B355))</f>
        <v>0</v>
      </c>
      <c r="O355" s="11">
        <f t="shared" si="14"/>
        <v>0</v>
      </c>
      <c r="R355" s="13"/>
      <c r="S355" s="31">
        <f>IF($S$4="", SUMIFS('무신사 메타 광고'!$L:$L, '무신사 메타 광고'!$C:$C, $R355),SUMIFS('무신사 메타 광고'!$L:$L,'무신사 메타 광고'!$I:$I,$S$4,'무신사 메타 광고'!$C:$C,$R355))</f>
        <v>0</v>
      </c>
      <c r="T355" s="31">
        <f>IF($S$4="", SUMIFS('무신사 메타 광고'!$V:$V, '무신사 메타 광고'!$C:$C, $R355),SUMIFS('무신사 메타 광고'!$V:$V,'무신사 메타 광고'!$I:$I,$S$4,'무신사 메타 광고'!$C:$C,$R355))</f>
        <v>0</v>
      </c>
      <c r="U355" s="11">
        <f t="shared" si="15"/>
        <v>0</v>
      </c>
      <c r="V355" s="12" t="str">
        <f t="shared" si="20"/>
        <v xml:space="preserve"> </v>
      </c>
      <c r="W355" s="32">
        <f>IF($S$4="", SUMIFS('무신사 메타 광고'!$K:$K, '무신사 메타 광고'!$C:$C, $R355),SUMIFS('무신사 메타 광고'!$K:$K,'무신사 메타 광고'!$I:$I,$S$4,'무신사 메타 광고'!$C:$C,$R355))</f>
        <v>0</v>
      </c>
      <c r="X355" s="32">
        <f>IF($S$4="", SUMIFS('무신사 메타 광고'!$N:$N, '무신사 메타 광고'!$C:$C, $R355),SUMIFS('무신사 메타 광고'!$N:$N,'무신사 메타 광고'!$I:$I,$S$4,'무신사 메타 광고'!$C:$C,$R355))</f>
        <v>0</v>
      </c>
      <c r="Y355" s="11">
        <f t="shared" si="16"/>
        <v>0</v>
      </c>
      <c r="Z355" s="12" t="str">
        <f t="shared" si="21"/>
        <v xml:space="preserve"> </v>
      </c>
      <c r="AB355" s="10">
        <f>IF($S$4="", SUMIFS('무신사 메타 광고'!$X:$X, '무신사 메타 광고'!$C:$C, $R355),SUMIFS('무신사 메타 광고'!$X:$X,'무신사 메타 광고'!$I:$I,$S$4,'무신사 메타 광고'!$C:$C,$R355))</f>
        <v>0</v>
      </c>
      <c r="AC355" s="11">
        <f t="shared" si="17"/>
        <v>0</v>
      </c>
    </row>
    <row r="356" spans="2:29">
      <c r="B356" s="9"/>
      <c r="C356" s="29">
        <f>IF($C$4="", SUMIFS('무신사 메타 광고'!$L:$L, '무신사 메타 광고'!$D:$D, $B356), SUMIFS('무신사 메타 광고'!$L:$L, '무신사 메타 광고'!$I:$I, $C$4, '무신사 메타 광고'!$D:$D, $B356))</f>
        <v>0</v>
      </c>
      <c r="D356" s="29">
        <f>IF($C$4="", SUMIFS('무신사 메타 광고'!$V:$V,#REF!, $B356), SUMIFS('무신사 메타 광고'!$V:$V,'무신사 메타 광고'!$I:$I,$C$4,'무신사 메타 광고'!$D:$D,$B356))</f>
        <v>0</v>
      </c>
      <c r="E356" s="11">
        <f t="shared" si="11"/>
        <v>0</v>
      </c>
      <c r="F356" s="12" t="str">
        <f t="shared" si="18"/>
        <v xml:space="preserve"> </v>
      </c>
      <c r="G356" s="30">
        <f>IF($C$4="", SUMIFS('무신사 메타 광고'!$K:$K, '무신사 메타 광고'!$D:$D, $B356), SUMIFS('무신사 메타 광고'!$K:$K,'무신사 메타 광고'!$I:$I,$C$4,'무신사 메타 광고'!D:D,$B356))</f>
        <v>0</v>
      </c>
      <c r="H356" s="30">
        <f>IF($C$4="", SUMIFS('무신사 메타 광고'!$Q:$Q, '무신사 메타 광고'!$D:$D, $B356), SUMIFS('무신사 메타 광고'!$Q:$Q,'무신사 메타 광고'!$I:$I,$C$4,'무신사 메타 광고'!D:D,$B356))</f>
        <v>0</v>
      </c>
      <c r="I356" s="30">
        <f>IF($C$4="", SUMIFS('무신사 메타 광고'!$U:$U, '무신사 메타 광고'!$D:$D, $B356), SUMIFS('무신사 메타 광고'!$U:$U,'무신사 메타 광고'!$I:$I,$C$4,'무신사 메타 광고'!D:D,$B356))</f>
        <v>0</v>
      </c>
      <c r="J356" s="11">
        <f t="shared" si="12"/>
        <v>0</v>
      </c>
      <c r="K356" s="11">
        <f t="shared" si="13"/>
        <v>0</v>
      </c>
      <c r="L356" s="12" t="str">
        <f t="shared" si="19"/>
        <v xml:space="preserve"> </v>
      </c>
      <c r="N356" s="10">
        <f>IF($C$4="", SUMIFS('무신사 메타 광고'!$X:$X, '무신사 메타 광고'!$D:$D, $B356),SUMIFS('무신사 메타 광고'!$X:$X,'무신사 메타 광고'!I:I,$C$4,'무신사 메타 광고'!D:D,$B356))</f>
        <v>0</v>
      </c>
      <c r="O356" s="11">
        <f t="shared" si="14"/>
        <v>0</v>
      </c>
      <c r="R356" s="13"/>
      <c r="S356" s="31">
        <f>IF($S$4="", SUMIFS('무신사 메타 광고'!$L:$L, '무신사 메타 광고'!$C:$C, $R356),SUMIFS('무신사 메타 광고'!$L:$L,'무신사 메타 광고'!$I:$I,$S$4,'무신사 메타 광고'!$C:$C,$R356))</f>
        <v>0</v>
      </c>
      <c r="T356" s="31">
        <f>IF($S$4="", SUMIFS('무신사 메타 광고'!$V:$V, '무신사 메타 광고'!$C:$C, $R356),SUMIFS('무신사 메타 광고'!$V:$V,'무신사 메타 광고'!$I:$I,$S$4,'무신사 메타 광고'!$C:$C,$R356))</f>
        <v>0</v>
      </c>
      <c r="U356" s="11">
        <f t="shared" si="15"/>
        <v>0</v>
      </c>
      <c r="V356" s="12" t="str">
        <f t="shared" si="20"/>
        <v xml:space="preserve"> </v>
      </c>
      <c r="W356" s="32">
        <f>IF($S$4="", SUMIFS('무신사 메타 광고'!$K:$K, '무신사 메타 광고'!$C:$C, $R356),SUMIFS('무신사 메타 광고'!$K:$K,'무신사 메타 광고'!$I:$I,$S$4,'무신사 메타 광고'!$C:$C,$R356))</f>
        <v>0</v>
      </c>
      <c r="X356" s="32">
        <f>IF($S$4="", SUMIFS('무신사 메타 광고'!$N:$N, '무신사 메타 광고'!$C:$C, $R356),SUMIFS('무신사 메타 광고'!$N:$N,'무신사 메타 광고'!$I:$I,$S$4,'무신사 메타 광고'!$C:$C,$R356))</f>
        <v>0</v>
      </c>
      <c r="Y356" s="11">
        <f t="shared" si="16"/>
        <v>0</v>
      </c>
      <c r="Z356" s="12" t="str">
        <f t="shared" si="21"/>
        <v xml:space="preserve"> </v>
      </c>
      <c r="AB356" s="10">
        <f>IF($S$4="", SUMIFS('무신사 메타 광고'!$X:$X, '무신사 메타 광고'!$C:$C, $R356),SUMIFS('무신사 메타 광고'!$X:$X,'무신사 메타 광고'!$I:$I,$S$4,'무신사 메타 광고'!$C:$C,$R356))</f>
        <v>0</v>
      </c>
      <c r="AC356" s="11">
        <f t="shared" si="17"/>
        <v>0</v>
      </c>
    </row>
    <row r="357" spans="2:29">
      <c r="B357" s="9"/>
      <c r="C357" s="29">
        <f>IF($C$4="", SUMIFS('무신사 메타 광고'!$L:$L, '무신사 메타 광고'!$D:$D, $B357), SUMIFS('무신사 메타 광고'!$L:$L, '무신사 메타 광고'!$I:$I, $C$4, '무신사 메타 광고'!$D:$D, $B357))</f>
        <v>0</v>
      </c>
      <c r="D357" s="29">
        <f>IF($C$4="", SUMIFS('무신사 메타 광고'!$V:$V,#REF!, $B357), SUMIFS('무신사 메타 광고'!$V:$V,'무신사 메타 광고'!$I:$I,$C$4,'무신사 메타 광고'!$D:$D,$B357))</f>
        <v>0</v>
      </c>
      <c r="E357" s="11">
        <f t="shared" si="11"/>
        <v>0</v>
      </c>
      <c r="F357" s="12" t="str">
        <f t="shared" si="18"/>
        <v xml:space="preserve"> </v>
      </c>
      <c r="G357" s="30">
        <f>IF($C$4="", SUMIFS('무신사 메타 광고'!$K:$K, '무신사 메타 광고'!$D:$D, $B357), SUMIFS('무신사 메타 광고'!$K:$K,'무신사 메타 광고'!$I:$I,$C$4,'무신사 메타 광고'!D:D,$B357))</f>
        <v>0</v>
      </c>
      <c r="H357" s="30">
        <f>IF($C$4="", SUMIFS('무신사 메타 광고'!$Q:$Q, '무신사 메타 광고'!$D:$D, $B357), SUMIFS('무신사 메타 광고'!$Q:$Q,'무신사 메타 광고'!$I:$I,$C$4,'무신사 메타 광고'!D:D,$B357))</f>
        <v>0</v>
      </c>
      <c r="I357" s="30">
        <f>IF($C$4="", SUMIFS('무신사 메타 광고'!$U:$U, '무신사 메타 광고'!$D:$D, $B357), SUMIFS('무신사 메타 광고'!$U:$U,'무신사 메타 광고'!$I:$I,$C$4,'무신사 메타 광고'!D:D,$B357))</f>
        <v>0</v>
      </c>
      <c r="J357" s="11">
        <f t="shared" si="12"/>
        <v>0</v>
      </c>
      <c r="K357" s="11">
        <f t="shared" si="13"/>
        <v>0</v>
      </c>
      <c r="L357" s="12" t="str">
        <f t="shared" si="19"/>
        <v xml:space="preserve"> </v>
      </c>
      <c r="N357" s="10">
        <f>IF($C$4="", SUMIFS('무신사 메타 광고'!$X:$X, '무신사 메타 광고'!$D:$D, $B357),SUMIFS('무신사 메타 광고'!$X:$X,'무신사 메타 광고'!I:I,$C$4,'무신사 메타 광고'!D:D,$B357))</f>
        <v>0</v>
      </c>
      <c r="O357" s="11">
        <f t="shared" si="14"/>
        <v>0</v>
      </c>
      <c r="R357" s="13"/>
      <c r="S357" s="31">
        <f>IF($S$4="", SUMIFS('무신사 메타 광고'!$L:$L, '무신사 메타 광고'!$C:$C, $R357),SUMIFS('무신사 메타 광고'!$L:$L,'무신사 메타 광고'!$I:$I,$S$4,'무신사 메타 광고'!$C:$C,$R357))</f>
        <v>0</v>
      </c>
      <c r="T357" s="31">
        <f>IF($S$4="", SUMIFS('무신사 메타 광고'!$V:$V, '무신사 메타 광고'!$C:$C, $R357),SUMIFS('무신사 메타 광고'!$V:$V,'무신사 메타 광고'!$I:$I,$S$4,'무신사 메타 광고'!$C:$C,$R357))</f>
        <v>0</v>
      </c>
      <c r="U357" s="11">
        <f t="shared" si="15"/>
        <v>0</v>
      </c>
      <c r="V357" s="12" t="str">
        <f t="shared" si="20"/>
        <v xml:space="preserve"> </v>
      </c>
      <c r="W357" s="32">
        <f>IF($S$4="", SUMIFS('무신사 메타 광고'!$K:$K, '무신사 메타 광고'!$C:$C, $R357),SUMIFS('무신사 메타 광고'!$K:$K,'무신사 메타 광고'!$I:$I,$S$4,'무신사 메타 광고'!$C:$C,$R357))</f>
        <v>0</v>
      </c>
      <c r="X357" s="32">
        <f>IF($S$4="", SUMIFS('무신사 메타 광고'!$N:$N, '무신사 메타 광고'!$C:$C, $R357),SUMIFS('무신사 메타 광고'!$N:$N,'무신사 메타 광고'!$I:$I,$S$4,'무신사 메타 광고'!$C:$C,$R357))</f>
        <v>0</v>
      </c>
      <c r="Y357" s="11">
        <f t="shared" si="16"/>
        <v>0</v>
      </c>
      <c r="Z357" s="12" t="str">
        <f t="shared" si="21"/>
        <v xml:space="preserve"> </v>
      </c>
      <c r="AB357" s="10">
        <f>IF($S$4="", SUMIFS('무신사 메타 광고'!$X:$X, '무신사 메타 광고'!$C:$C, $R357),SUMIFS('무신사 메타 광고'!$X:$X,'무신사 메타 광고'!$I:$I,$S$4,'무신사 메타 광고'!$C:$C,$R357))</f>
        <v>0</v>
      </c>
      <c r="AC357" s="11">
        <f t="shared" si="17"/>
        <v>0</v>
      </c>
    </row>
    <row r="358" spans="2:29">
      <c r="B358" s="9"/>
      <c r="C358" s="29">
        <f>IF($C$4="", SUMIFS('무신사 메타 광고'!$L:$L, '무신사 메타 광고'!$D:$D, $B358), SUMIFS('무신사 메타 광고'!$L:$L, '무신사 메타 광고'!$I:$I, $C$4, '무신사 메타 광고'!$D:$D, $B358))</f>
        <v>0</v>
      </c>
      <c r="D358" s="29">
        <f>IF($C$4="", SUMIFS('무신사 메타 광고'!$V:$V,#REF!, $B358), SUMIFS('무신사 메타 광고'!$V:$V,'무신사 메타 광고'!$I:$I,$C$4,'무신사 메타 광고'!$D:$D,$B358))</f>
        <v>0</v>
      </c>
      <c r="E358" s="11">
        <f t="shared" si="11"/>
        <v>0</v>
      </c>
      <c r="F358" s="12" t="str">
        <f t="shared" si="18"/>
        <v xml:space="preserve"> </v>
      </c>
      <c r="G358" s="30">
        <f>IF($C$4="", SUMIFS('무신사 메타 광고'!$K:$K, '무신사 메타 광고'!$D:$D, $B358), SUMIFS('무신사 메타 광고'!$K:$K,'무신사 메타 광고'!$I:$I,$C$4,'무신사 메타 광고'!D:D,$B358))</f>
        <v>0</v>
      </c>
      <c r="H358" s="30">
        <f>IF($C$4="", SUMIFS('무신사 메타 광고'!$Q:$Q, '무신사 메타 광고'!$D:$D, $B358), SUMIFS('무신사 메타 광고'!$Q:$Q,'무신사 메타 광고'!$I:$I,$C$4,'무신사 메타 광고'!D:D,$B358))</f>
        <v>0</v>
      </c>
      <c r="I358" s="30">
        <f>IF($C$4="", SUMIFS('무신사 메타 광고'!$U:$U, '무신사 메타 광고'!$D:$D, $B358), SUMIFS('무신사 메타 광고'!$U:$U,'무신사 메타 광고'!$I:$I,$C$4,'무신사 메타 광고'!D:D,$B358))</f>
        <v>0</v>
      </c>
      <c r="J358" s="11">
        <f t="shared" si="12"/>
        <v>0</v>
      </c>
      <c r="K358" s="11">
        <f t="shared" si="13"/>
        <v>0</v>
      </c>
      <c r="L358" s="12" t="str">
        <f t="shared" si="19"/>
        <v xml:space="preserve"> </v>
      </c>
      <c r="N358" s="10">
        <f>IF($C$4="", SUMIFS('무신사 메타 광고'!$X:$X, '무신사 메타 광고'!$D:$D, $B358),SUMIFS('무신사 메타 광고'!$X:$X,'무신사 메타 광고'!I:I,$C$4,'무신사 메타 광고'!D:D,$B358))</f>
        <v>0</v>
      </c>
      <c r="O358" s="11">
        <f t="shared" si="14"/>
        <v>0</v>
      </c>
      <c r="R358" s="13"/>
      <c r="S358" s="31">
        <f>IF($S$4="", SUMIFS('무신사 메타 광고'!$L:$L, '무신사 메타 광고'!$C:$C, $R358),SUMIFS('무신사 메타 광고'!$L:$L,'무신사 메타 광고'!$I:$I,$S$4,'무신사 메타 광고'!$C:$C,$R358))</f>
        <v>0</v>
      </c>
      <c r="T358" s="31">
        <f>IF($S$4="", SUMIFS('무신사 메타 광고'!$V:$V, '무신사 메타 광고'!$C:$C, $R358),SUMIFS('무신사 메타 광고'!$V:$V,'무신사 메타 광고'!$I:$I,$S$4,'무신사 메타 광고'!$C:$C,$R358))</f>
        <v>0</v>
      </c>
      <c r="U358" s="11">
        <f t="shared" si="15"/>
        <v>0</v>
      </c>
      <c r="V358" s="12" t="str">
        <f t="shared" si="20"/>
        <v xml:space="preserve"> </v>
      </c>
      <c r="W358" s="32">
        <f>IF($S$4="", SUMIFS('무신사 메타 광고'!$K:$K, '무신사 메타 광고'!$C:$C, $R358),SUMIFS('무신사 메타 광고'!$K:$K,'무신사 메타 광고'!$I:$I,$S$4,'무신사 메타 광고'!$C:$C,$R358))</f>
        <v>0</v>
      </c>
      <c r="X358" s="32">
        <f>IF($S$4="", SUMIFS('무신사 메타 광고'!$N:$N, '무신사 메타 광고'!$C:$C, $R358),SUMIFS('무신사 메타 광고'!$N:$N,'무신사 메타 광고'!$I:$I,$S$4,'무신사 메타 광고'!$C:$C,$R358))</f>
        <v>0</v>
      </c>
      <c r="Y358" s="11">
        <f t="shared" si="16"/>
        <v>0</v>
      </c>
      <c r="Z358" s="12" t="str">
        <f t="shared" si="21"/>
        <v xml:space="preserve"> </v>
      </c>
      <c r="AB358" s="10">
        <f>IF($S$4="", SUMIFS('무신사 메타 광고'!$X:$X, '무신사 메타 광고'!$C:$C, $R358),SUMIFS('무신사 메타 광고'!$X:$X,'무신사 메타 광고'!$I:$I,$S$4,'무신사 메타 광고'!$C:$C,$R358))</f>
        <v>0</v>
      </c>
      <c r="AC358" s="11">
        <f t="shared" si="17"/>
        <v>0</v>
      </c>
    </row>
    <row r="359" spans="2:29">
      <c r="B359" s="9"/>
      <c r="C359" s="29">
        <f>IF($C$4="", SUMIFS('무신사 메타 광고'!$L:$L, '무신사 메타 광고'!$D:$D, $B359), SUMIFS('무신사 메타 광고'!$L:$L, '무신사 메타 광고'!$I:$I, $C$4, '무신사 메타 광고'!$D:$D, $B359))</f>
        <v>0</v>
      </c>
      <c r="D359" s="29">
        <f>IF($C$4="", SUMIFS('무신사 메타 광고'!$V:$V,#REF!, $B359), SUMIFS('무신사 메타 광고'!$V:$V,'무신사 메타 광고'!$I:$I,$C$4,'무신사 메타 광고'!$D:$D,$B359))</f>
        <v>0</v>
      </c>
      <c r="E359" s="11">
        <f t="shared" si="11"/>
        <v>0</v>
      </c>
      <c r="F359" s="12" t="str">
        <f t="shared" si="18"/>
        <v xml:space="preserve"> </v>
      </c>
      <c r="G359" s="30">
        <f>IF($C$4="", SUMIFS('무신사 메타 광고'!$K:$K, '무신사 메타 광고'!$D:$D, $B359), SUMIFS('무신사 메타 광고'!$K:$K,'무신사 메타 광고'!$I:$I,$C$4,'무신사 메타 광고'!D:D,$B359))</f>
        <v>0</v>
      </c>
      <c r="H359" s="30">
        <f>IF($C$4="", SUMIFS('무신사 메타 광고'!$Q:$Q, '무신사 메타 광고'!$D:$D, $B359), SUMIFS('무신사 메타 광고'!$Q:$Q,'무신사 메타 광고'!$I:$I,$C$4,'무신사 메타 광고'!D:D,$B359))</f>
        <v>0</v>
      </c>
      <c r="I359" s="30">
        <f>IF($C$4="", SUMIFS('무신사 메타 광고'!$U:$U, '무신사 메타 광고'!$D:$D, $B359), SUMIFS('무신사 메타 광고'!$U:$U,'무신사 메타 광고'!$I:$I,$C$4,'무신사 메타 광고'!D:D,$B359))</f>
        <v>0</v>
      </c>
      <c r="J359" s="11">
        <f t="shared" si="12"/>
        <v>0</v>
      </c>
      <c r="K359" s="11">
        <f t="shared" si="13"/>
        <v>0</v>
      </c>
      <c r="L359" s="12" t="str">
        <f t="shared" si="19"/>
        <v xml:space="preserve"> </v>
      </c>
      <c r="N359" s="10">
        <f>IF($C$4="", SUMIFS('무신사 메타 광고'!$X:$X, '무신사 메타 광고'!$D:$D, $B359),SUMIFS('무신사 메타 광고'!$X:$X,'무신사 메타 광고'!I:I,$C$4,'무신사 메타 광고'!D:D,$B359))</f>
        <v>0</v>
      </c>
      <c r="O359" s="11">
        <f t="shared" si="14"/>
        <v>0</v>
      </c>
      <c r="R359" s="13"/>
      <c r="S359" s="31">
        <f>IF($S$4="", SUMIFS('무신사 메타 광고'!$L:$L, '무신사 메타 광고'!$C:$C, $R359),SUMIFS('무신사 메타 광고'!$L:$L,'무신사 메타 광고'!$I:$I,$S$4,'무신사 메타 광고'!$C:$C,$R359))</f>
        <v>0</v>
      </c>
      <c r="T359" s="31">
        <f>IF($S$4="", SUMIFS('무신사 메타 광고'!$V:$V, '무신사 메타 광고'!$C:$C, $R359),SUMIFS('무신사 메타 광고'!$V:$V,'무신사 메타 광고'!$I:$I,$S$4,'무신사 메타 광고'!$C:$C,$R359))</f>
        <v>0</v>
      </c>
      <c r="U359" s="11">
        <f t="shared" si="15"/>
        <v>0</v>
      </c>
      <c r="V359" s="12" t="str">
        <f t="shared" si="20"/>
        <v xml:space="preserve"> </v>
      </c>
      <c r="W359" s="32">
        <f>IF($S$4="", SUMIFS('무신사 메타 광고'!$K:$K, '무신사 메타 광고'!$C:$C, $R359),SUMIFS('무신사 메타 광고'!$K:$K,'무신사 메타 광고'!$I:$I,$S$4,'무신사 메타 광고'!$C:$C,$R359))</f>
        <v>0</v>
      </c>
      <c r="X359" s="32">
        <f>IF($S$4="", SUMIFS('무신사 메타 광고'!$N:$N, '무신사 메타 광고'!$C:$C, $R359),SUMIFS('무신사 메타 광고'!$N:$N,'무신사 메타 광고'!$I:$I,$S$4,'무신사 메타 광고'!$C:$C,$R359))</f>
        <v>0</v>
      </c>
      <c r="Y359" s="11">
        <f t="shared" si="16"/>
        <v>0</v>
      </c>
      <c r="Z359" s="12" t="str">
        <f t="shared" si="21"/>
        <v xml:space="preserve"> </v>
      </c>
      <c r="AB359" s="10">
        <f>IF($S$4="", SUMIFS('무신사 메타 광고'!$X:$X, '무신사 메타 광고'!$C:$C, $R359),SUMIFS('무신사 메타 광고'!$X:$X,'무신사 메타 광고'!$I:$I,$S$4,'무신사 메타 광고'!$C:$C,$R359))</f>
        <v>0</v>
      </c>
      <c r="AC359" s="11">
        <f t="shared" si="17"/>
        <v>0</v>
      </c>
    </row>
    <row r="360" spans="2:29">
      <c r="B360" s="9"/>
      <c r="C360" s="29">
        <f>IF($C$4="", SUMIFS('무신사 메타 광고'!$L:$L, '무신사 메타 광고'!$D:$D, $B360), SUMIFS('무신사 메타 광고'!$L:$L, '무신사 메타 광고'!$I:$I, $C$4, '무신사 메타 광고'!$D:$D, $B360))</f>
        <v>0</v>
      </c>
      <c r="D360" s="29">
        <f>IF($C$4="", SUMIFS('무신사 메타 광고'!$V:$V,#REF!, $B360), SUMIFS('무신사 메타 광고'!$V:$V,'무신사 메타 광고'!$I:$I,$C$4,'무신사 메타 광고'!$D:$D,$B360))</f>
        <v>0</v>
      </c>
      <c r="E360" s="11">
        <f t="shared" si="11"/>
        <v>0</v>
      </c>
      <c r="F360" s="12" t="str">
        <f t="shared" si="18"/>
        <v xml:space="preserve"> </v>
      </c>
      <c r="G360" s="30">
        <f>IF($C$4="", SUMIFS('무신사 메타 광고'!$K:$K, '무신사 메타 광고'!$D:$D, $B360), SUMIFS('무신사 메타 광고'!$K:$K,'무신사 메타 광고'!$I:$I,$C$4,'무신사 메타 광고'!D:D,$B360))</f>
        <v>0</v>
      </c>
      <c r="H360" s="30">
        <f>IF($C$4="", SUMIFS('무신사 메타 광고'!$Q:$Q, '무신사 메타 광고'!$D:$D, $B360), SUMIFS('무신사 메타 광고'!$Q:$Q,'무신사 메타 광고'!$I:$I,$C$4,'무신사 메타 광고'!D:D,$B360))</f>
        <v>0</v>
      </c>
      <c r="I360" s="30">
        <f>IF($C$4="", SUMIFS('무신사 메타 광고'!$U:$U, '무신사 메타 광고'!$D:$D, $B360), SUMIFS('무신사 메타 광고'!$U:$U,'무신사 메타 광고'!$I:$I,$C$4,'무신사 메타 광고'!D:D,$B360))</f>
        <v>0</v>
      </c>
      <c r="J360" s="11">
        <f t="shared" si="12"/>
        <v>0</v>
      </c>
      <c r="K360" s="11">
        <f t="shared" si="13"/>
        <v>0</v>
      </c>
      <c r="L360" s="12" t="str">
        <f t="shared" si="19"/>
        <v xml:space="preserve"> </v>
      </c>
      <c r="N360" s="10">
        <f>IF($C$4="", SUMIFS('무신사 메타 광고'!$X:$X, '무신사 메타 광고'!$D:$D, $B360),SUMIFS('무신사 메타 광고'!$X:$X,'무신사 메타 광고'!I:I,$C$4,'무신사 메타 광고'!D:D,$B360))</f>
        <v>0</v>
      </c>
      <c r="O360" s="11">
        <f t="shared" si="14"/>
        <v>0</v>
      </c>
      <c r="R360" s="13"/>
      <c r="S360" s="31">
        <f>IF($S$4="", SUMIFS('무신사 메타 광고'!$L:$L, '무신사 메타 광고'!$C:$C, $R360),SUMIFS('무신사 메타 광고'!$L:$L,'무신사 메타 광고'!$I:$I,$S$4,'무신사 메타 광고'!$C:$C,$R360))</f>
        <v>0</v>
      </c>
      <c r="T360" s="31">
        <f>IF($S$4="", SUMIFS('무신사 메타 광고'!$V:$V, '무신사 메타 광고'!$C:$C, $R360),SUMIFS('무신사 메타 광고'!$V:$V,'무신사 메타 광고'!$I:$I,$S$4,'무신사 메타 광고'!$C:$C,$R360))</f>
        <v>0</v>
      </c>
      <c r="U360" s="11">
        <f t="shared" si="15"/>
        <v>0</v>
      </c>
      <c r="V360" s="12" t="str">
        <f t="shared" si="20"/>
        <v xml:space="preserve"> </v>
      </c>
      <c r="W360" s="32">
        <f>IF($S$4="", SUMIFS('무신사 메타 광고'!$K:$K, '무신사 메타 광고'!$C:$C, $R360),SUMIFS('무신사 메타 광고'!$K:$K,'무신사 메타 광고'!$I:$I,$S$4,'무신사 메타 광고'!$C:$C,$R360))</f>
        <v>0</v>
      </c>
      <c r="X360" s="32">
        <f>IF($S$4="", SUMIFS('무신사 메타 광고'!$N:$N, '무신사 메타 광고'!$C:$C, $R360),SUMIFS('무신사 메타 광고'!$N:$N,'무신사 메타 광고'!$I:$I,$S$4,'무신사 메타 광고'!$C:$C,$R360))</f>
        <v>0</v>
      </c>
      <c r="Y360" s="11">
        <f t="shared" si="16"/>
        <v>0</v>
      </c>
      <c r="Z360" s="12" t="str">
        <f t="shared" si="21"/>
        <v xml:space="preserve"> </v>
      </c>
      <c r="AB360" s="10">
        <f>IF($S$4="", SUMIFS('무신사 메타 광고'!$X:$X, '무신사 메타 광고'!$C:$C, $R360),SUMIFS('무신사 메타 광고'!$X:$X,'무신사 메타 광고'!$I:$I,$S$4,'무신사 메타 광고'!$C:$C,$R360))</f>
        <v>0</v>
      </c>
      <c r="AC360" s="11">
        <f t="shared" si="17"/>
        <v>0</v>
      </c>
    </row>
    <row r="361" spans="2:29">
      <c r="B361" s="9"/>
      <c r="C361" s="29">
        <f>IF($C$4="", SUMIFS('무신사 메타 광고'!$L:$L, '무신사 메타 광고'!$D:$D, $B361), SUMIFS('무신사 메타 광고'!$L:$L, '무신사 메타 광고'!$I:$I, $C$4, '무신사 메타 광고'!$D:$D, $B361))</f>
        <v>0</v>
      </c>
      <c r="D361" s="29">
        <f>IF($C$4="", SUMIFS('무신사 메타 광고'!$V:$V,#REF!, $B361), SUMIFS('무신사 메타 광고'!$V:$V,'무신사 메타 광고'!$I:$I,$C$4,'무신사 메타 광고'!$D:$D,$B361))</f>
        <v>0</v>
      </c>
      <c r="E361" s="11">
        <f t="shared" si="11"/>
        <v>0</v>
      </c>
      <c r="F361" s="12" t="str">
        <f t="shared" si="18"/>
        <v xml:space="preserve"> </v>
      </c>
      <c r="G361" s="30">
        <f>IF($C$4="", SUMIFS('무신사 메타 광고'!$K:$K, '무신사 메타 광고'!$D:$D, $B361), SUMIFS('무신사 메타 광고'!$K:$K,'무신사 메타 광고'!$I:$I,$C$4,'무신사 메타 광고'!D:D,$B361))</f>
        <v>0</v>
      </c>
      <c r="H361" s="30">
        <f>IF($C$4="", SUMIFS('무신사 메타 광고'!$Q:$Q, '무신사 메타 광고'!$D:$D, $B361), SUMIFS('무신사 메타 광고'!$Q:$Q,'무신사 메타 광고'!$I:$I,$C$4,'무신사 메타 광고'!D:D,$B361))</f>
        <v>0</v>
      </c>
      <c r="I361" s="30">
        <f>IF($C$4="", SUMIFS('무신사 메타 광고'!$U:$U, '무신사 메타 광고'!$D:$D, $B361), SUMIFS('무신사 메타 광고'!$U:$U,'무신사 메타 광고'!$I:$I,$C$4,'무신사 메타 광고'!D:D,$B361))</f>
        <v>0</v>
      </c>
      <c r="J361" s="11">
        <f t="shared" si="12"/>
        <v>0</v>
      </c>
      <c r="K361" s="11">
        <f t="shared" si="13"/>
        <v>0</v>
      </c>
      <c r="L361" s="12" t="str">
        <f t="shared" si="19"/>
        <v xml:space="preserve"> </v>
      </c>
      <c r="N361" s="10">
        <f>IF($C$4="", SUMIFS('무신사 메타 광고'!$X:$X, '무신사 메타 광고'!$D:$D, $B361),SUMIFS('무신사 메타 광고'!$X:$X,'무신사 메타 광고'!I:I,$C$4,'무신사 메타 광고'!D:D,$B361))</f>
        <v>0</v>
      </c>
      <c r="O361" s="11">
        <f t="shared" si="14"/>
        <v>0</v>
      </c>
      <c r="R361" s="13"/>
      <c r="S361" s="31">
        <f>IF($S$4="", SUMIFS('무신사 메타 광고'!$L:$L, '무신사 메타 광고'!$C:$C, $R361),SUMIFS('무신사 메타 광고'!$L:$L,'무신사 메타 광고'!$I:$I,$S$4,'무신사 메타 광고'!$C:$C,$R361))</f>
        <v>0</v>
      </c>
      <c r="T361" s="31">
        <f>IF($S$4="", SUMIFS('무신사 메타 광고'!$V:$V, '무신사 메타 광고'!$C:$C, $R361),SUMIFS('무신사 메타 광고'!$V:$V,'무신사 메타 광고'!$I:$I,$S$4,'무신사 메타 광고'!$C:$C,$R361))</f>
        <v>0</v>
      </c>
      <c r="U361" s="11">
        <f t="shared" si="15"/>
        <v>0</v>
      </c>
      <c r="V361" s="12" t="str">
        <f t="shared" si="20"/>
        <v xml:space="preserve"> </v>
      </c>
      <c r="W361" s="32">
        <f>IF($S$4="", SUMIFS('무신사 메타 광고'!$K:$K, '무신사 메타 광고'!$C:$C, $R361),SUMIFS('무신사 메타 광고'!$K:$K,'무신사 메타 광고'!$I:$I,$S$4,'무신사 메타 광고'!$C:$C,$R361))</f>
        <v>0</v>
      </c>
      <c r="X361" s="32">
        <f>IF($S$4="", SUMIFS('무신사 메타 광고'!$N:$N, '무신사 메타 광고'!$C:$C, $R361),SUMIFS('무신사 메타 광고'!$N:$N,'무신사 메타 광고'!$I:$I,$S$4,'무신사 메타 광고'!$C:$C,$R361))</f>
        <v>0</v>
      </c>
      <c r="Y361" s="11">
        <f t="shared" si="16"/>
        <v>0</v>
      </c>
      <c r="Z361" s="12" t="str">
        <f t="shared" si="21"/>
        <v xml:space="preserve"> </v>
      </c>
      <c r="AB361" s="10">
        <f>IF($S$4="", SUMIFS('무신사 메타 광고'!$X:$X, '무신사 메타 광고'!$C:$C, $R361),SUMIFS('무신사 메타 광고'!$X:$X,'무신사 메타 광고'!$I:$I,$S$4,'무신사 메타 광고'!$C:$C,$R361))</f>
        <v>0</v>
      </c>
      <c r="AC361" s="11">
        <f t="shared" si="17"/>
        <v>0</v>
      </c>
    </row>
    <row r="362" spans="2:29">
      <c r="B362" s="9"/>
      <c r="C362" s="29">
        <f>IF($C$4="", SUMIFS('무신사 메타 광고'!$L:$L, '무신사 메타 광고'!$D:$D, $B362), SUMIFS('무신사 메타 광고'!$L:$L, '무신사 메타 광고'!$I:$I, $C$4, '무신사 메타 광고'!$D:$D, $B362))</f>
        <v>0</v>
      </c>
      <c r="D362" s="29">
        <f>IF($C$4="", SUMIFS('무신사 메타 광고'!$V:$V,#REF!, $B362), SUMIFS('무신사 메타 광고'!$V:$V,'무신사 메타 광고'!$I:$I,$C$4,'무신사 메타 광고'!$D:$D,$B362))</f>
        <v>0</v>
      </c>
      <c r="E362" s="11">
        <f t="shared" si="11"/>
        <v>0</v>
      </c>
      <c r="F362" s="12" t="str">
        <f t="shared" si="18"/>
        <v xml:space="preserve"> </v>
      </c>
      <c r="G362" s="30">
        <f>IF($C$4="", SUMIFS('무신사 메타 광고'!$K:$K, '무신사 메타 광고'!$D:$D, $B362), SUMIFS('무신사 메타 광고'!$K:$K,'무신사 메타 광고'!$I:$I,$C$4,'무신사 메타 광고'!D:D,$B362))</f>
        <v>0</v>
      </c>
      <c r="H362" s="30">
        <f>IF($C$4="", SUMIFS('무신사 메타 광고'!$Q:$Q, '무신사 메타 광고'!$D:$D, $B362), SUMIFS('무신사 메타 광고'!$Q:$Q,'무신사 메타 광고'!$I:$I,$C$4,'무신사 메타 광고'!D:D,$B362))</f>
        <v>0</v>
      </c>
      <c r="I362" s="30">
        <f>IF($C$4="", SUMIFS('무신사 메타 광고'!$U:$U, '무신사 메타 광고'!$D:$D, $B362), SUMIFS('무신사 메타 광고'!$U:$U,'무신사 메타 광고'!$I:$I,$C$4,'무신사 메타 광고'!D:D,$B362))</f>
        <v>0</v>
      </c>
      <c r="J362" s="11">
        <f t="shared" si="12"/>
        <v>0</v>
      </c>
      <c r="K362" s="11">
        <f t="shared" si="13"/>
        <v>0</v>
      </c>
      <c r="L362" s="12" t="str">
        <f t="shared" si="19"/>
        <v xml:space="preserve"> </v>
      </c>
      <c r="N362" s="10">
        <f>IF($C$4="", SUMIFS('무신사 메타 광고'!$X:$X, '무신사 메타 광고'!$D:$D, $B362),SUMIFS('무신사 메타 광고'!$X:$X,'무신사 메타 광고'!I:I,$C$4,'무신사 메타 광고'!D:D,$B362))</f>
        <v>0</v>
      </c>
      <c r="O362" s="11">
        <f t="shared" si="14"/>
        <v>0</v>
      </c>
      <c r="R362" s="13"/>
      <c r="S362" s="31">
        <f>IF($S$4="", SUMIFS('무신사 메타 광고'!$L:$L, '무신사 메타 광고'!$C:$C, $R362),SUMIFS('무신사 메타 광고'!$L:$L,'무신사 메타 광고'!$I:$I,$S$4,'무신사 메타 광고'!$C:$C,$R362))</f>
        <v>0</v>
      </c>
      <c r="T362" s="31">
        <f>IF($S$4="", SUMIFS('무신사 메타 광고'!$V:$V, '무신사 메타 광고'!$C:$C, $R362),SUMIFS('무신사 메타 광고'!$V:$V,'무신사 메타 광고'!$I:$I,$S$4,'무신사 메타 광고'!$C:$C,$R362))</f>
        <v>0</v>
      </c>
      <c r="U362" s="11">
        <f t="shared" si="15"/>
        <v>0</v>
      </c>
      <c r="V362" s="12" t="str">
        <f t="shared" si="20"/>
        <v xml:space="preserve"> </v>
      </c>
      <c r="W362" s="32">
        <f>IF($S$4="", SUMIFS('무신사 메타 광고'!$K:$K, '무신사 메타 광고'!$C:$C, $R362),SUMIFS('무신사 메타 광고'!$K:$K,'무신사 메타 광고'!$I:$I,$S$4,'무신사 메타 광고'!$C:$C,$R362))</f>
        <v>0</v>
      </c>
      <c r="X362" s="32">
        <f>IF($S$4="", SUMIFS('무신사 메타 광고'!$N:$N, '무신사 메타 광고'!$C:$C, $R362),SUMIFS('무신사 메타 광고'!$N:$N,'무신사 메타 광고'!$I:$I,$S$4,'무신사 메타 광고'!$C:$C,$R362))</f>
        <v>0</v>
      </c>
      <c r="Y362" s="11">
        <f t="shared" si="16"/>
        <v>0</v>
      </c>
      <c r="Z362" s="12" t="str">
        <f t="shared" si="21"/>
        <v xml:space="preserve"> </v>
      </c>
      <c r="AB362" s="10">
        <f>IF($S$4="", SUMIFS('무신사 메타 광고'!$X:$X, '무신사 메타 광고'!$C:$C, $R362),SUMIFS('무신사 메타 광고'!$X:$X,'무신사 메타 광고'!$I:$I,$S$4,'무신사 메타 광고'!$C:$C,$R362))</f>
        <v>0</v>
      </c>
      <c r="AC362" s="11">
        <f t="shared" si="17"/>
        <v>0</v>
      </c>
    </row>
    <row r="363" spans="2:29">
      <c r="B363" s="9"/>
      <c r="C363" s="29">
        <f>IF($C$4="", SUMIFS('무신사 메타 광고'!$L:$L, '무신사 메타 광고'!$D:$D, $B363), SUMIFS('무신사 메타 광고'!$L:$L, '무신사 메타 광고'!$I:$I, $C$4, '무신사 메타 광고'!$D:$D, $B363))</f>
        <v>0</v>
      </c>
      <c r="D363" s="29">
        <f>IF($C$4="", SUMIFS('무신사 메타 광고'!$V:$V,#REF!, $B363), SUMIFS('무신사 메타 광고'!$V:$V,'무신사 메타 광고'!$I:$I,$C$4,'무신사 메타 광고'!$D:$D,$B363))</f>
        <v>0</v>
      </c>
      <c r="E363" s="11">
        <f t="shared" si="11"/>
        <v>0</v>
      </c>
      <c r="F363" s="12" t="str">
        <f t="shared" si="18"/>
        <v xml:space="preserve"> </v>
      </c>
      <c r="G363" s="30">
        <f>IF($C$4="", SUMIFS('무신사 메타 광고'!$K:$K, '무신사 메타 광고'!$D:$D, $B363), SUMIFS('무신사 메타 광고'!$K:$K,'무신사 메타 광고'!$I:$I,$C$4,'무신사 메타 광고'!D:D,$B363))</f>
        <v>0</v>
      </c>
      <c r="H363" s="30">
        <f>IF($C$4="", SUMIFS('무신사 메타 광고'!$Q:$Q, '무신사 메타 광고'!$D:$D, $B363), SUMIFS('무신사 메타 광고'!$Q:$Q,'무신사 메타 광고'!$I:$I,$C$4,'무신사 메타 광고'!D:D,$B363))</f>
        <v>0</v>
      </c>
      <c r="I363" s="30">
        <f>IF($C$4="", SUMIFS('무신사 메타 광고'!$U:$U, '무신사 메타 광고'!$D:$D, $B363), SUMIFS('무신사 메타 광고'!$U:$U,'무신사 메타 광고'!$I:$I,$C$4,'무신사 메타 광고'!D:D,$B363))</f>
        <v>0</v>
      </c>
      <c r="J363" s="11">
        <f t="shared" si="12"/>
        <v>0</v>
      </c>
      <c r="K363" s="11">
        <f t="shared" si="13"/>
        <v>0</v>
      </c>
      <c r="L363" s="12" t="str">
        <f t="shared" si="19"/>
        <v xml:space="preserve"> </v>
      </c>
      <c r="N363" s="10">
        <f>IF($C$4="", SUMIFS('무신사 메타 광고'!$X:$X, '무신사 메타 광고'!$D:$D, $B363),SUMIFS('무신사 메타 광고'!$X:$X,'무신사 메타 광고'!I:I,$C$4,'무신사 메타 광고'!D:D,$B363))</f>
        <v>0</v>
      </c>
      <c r="O363" s="11">
        <f t="shared" si="14"/>
        <v>0</v>
      </c>
      <c r="R363" s="13"/>
      <c r="S363" s="31">
        <f>IF($S$4="", SUMIFS('무신사 메타 광고'!$L:$L, '무신사 메타 광고'!$C:$C, $R363),SUMIFS('무신사 메타 광고'!$L:$L,'무신사 메타 광고'!$I:$I,$S$4,'무신사 메타 광고'!$C:$C,$R363))</f>
        <v>0</v>
      </c>
      <c r="T363" s="31">
        <f>IF($S$4="", SUMIFS('무신사 메타 광고'!$V:$V, '무신사 메타 광고'!$C:$C, $R363),SUMIFS('무신사 메타 광고'!$V:$V,'무신사 메타 광고'!$I:$I,$S$4,'무신사 메타 광고'!$C:$C,$R363))</f>
        <v>0</v>
      </c>
      <c r="U363" s="11">
        <f t="shared" si="15"/>
        <v>0</v>
      </c>
      <c r="V363" s="12" t="str">
        <f t="shared" si="20"/>
        <v xml:space="preserve"> </v>
      </c>
      <c r="W363" s="32">
        <f>IF($S$4="", SUMIFS('무신사 메타 광고'!$K:$K, '무신사 메타 광고'!$C:$C, $R363),SUMIFS('무신사 메타 광고'!$K:$K,'무신사 메타 광고'!$I:$I,$S$4,'무신사 메타 광고'!$C:$C,$R363))</f>
        <v>0</v>
      </c>
      <c r="X363" s="32">
        <f>IF($S$4="", SUMIFS('무신사 메타 광고'!$N:$N, '무신사 메타 광고'!$C:$C, $R363),SUMIFS('무신사 메타 광고'!$N:$N,'무신사 메타 광고'!$I:$I,$S$4,'무신사 메타 광고'!$C:$C,$R363))</f>
        <v>0</v>
      </c>
      <c r="Y363" s="11">
        <f t="shared" si="16"/>
        <v>0</v>
      </c>
      <c r="Z363" s="12" t="str">
        <f t="shared" si="21"/>
        <v xml:space="preserve"> </v>
      </c>
      <c r="AB363" s="10">
        <f>IF($S$4="", SUMIFS('무신사 메타 광고'!$X:$X, '무신사 메타 광고'!$C:$C, $R363),SUMIFS('무신사 메타 광고'!$X:$X,'무신사 메타 광고'!$I:$I,$S$4,'무신사 메타 광고'!$C:$C,$R363))</f>
        <v>0</v>
      </c>
      <c r="AC363" s="11">
        <f t="shared" si="17"/>
        <v>0</v>
      </c>
    </row>
    <row r="364" spans="2:29">
      <c r="B364" s="9"/>
      <c r="C364" s="29">
        <f>IF($C$4="", SUMIFS('무신사 메타 광고'!$L:$L, '무신사 메타 광고'!$D:$D, $B364), SUMIFS('무신사 메타 광고'!$L:$L, '무신사 메타 광고'!$I:$I, $C$4, '무신사 메타 광고'!$D:$D, $B364))</f>
        <v>0</v>
      </c>
      <c r="D364" s="29">
        <f>IF($C$4="", SUMIFS('무신사 메타 광고'!$V:$V,#REF!, $B364), SUMIFS('무신사 메타 광고'!$V:$V,'무신사 메타 광고'!$I:$I,$C$4,'무신사 메타 광고'!$D:$D,$B364))</f>
        <v>0</v>
      </c>
      <c r="E364" s="11">
        <f t="shared" si="11"/>
        <v>0</v>
      </c>
      <c r="F364" s="12" t="str">
        <f t="shared" si="18"/>
        <v xml:space="preserve"> </v>
      </c>
      <c r="G364" s="30">
        <f>IF($C$4="", SUMIFS('무신사 메타 광고'!$K:$K, '무신사 메타 광고'!$D:$D, $B364), SUMIFS('무신사 메타 광고'!$K:$K,'무신사 메타 광고'!$I:$I,$C$4,'무신사 메타 광고'!D:D,$B364))</f>
        <v>0</v>
      </c>
      <c r="H364" s="30">
        <f>IF($C$4="", SUMIFS('무신사 메타 광고'!$Q:$Q, '무신사 메타 광고'!$D:$D, $B364), SUMIFS('무신사 메타 광고'!$Q:$Q,'무신사 메타 광고'!$I:$I,$C$4,'무신사 메타 광고'!D:D,$B364))</f>
        <v>0</v>
      </c>
      <c r="I364" s="30">
        <f>IF($C$4="", SUMIFS('무신사 메타 광고'!$U:$U, '무신사 메타 광고'!$D:$D, $B364), SUMIFS('무신사 메타 광고'!$U:$U,'무신사 메타 광고'!$I:$I,$C$4,'무신사 메타 광고'!D:D,$B364))</f>
        <v>0</v>
      </c>
      <c r="J364" s="11">
        <f t="shared" si="12"/>
        <v>0</v>
      </c>
      <c r="K364" s="11">
        <f t="shared" si="13"/>
        <v>0</v>
      </c>
      <c r="L364" s="12" t="str">
        <f t="shared" si="19"/>
        <v xml:space="preserve"> </v>
      </c>
      <c r="N364" s="10">
        <f>IF($C$4="", SUMIFS('무신사 메타 광고'!$X:$X, '무신사 메타 광고'!$D:$D, $B364),SUMIFS('무신사 메타 광고'!$X:$X,'무신사 메타 광고'!I:I,$C$4,'무신사 메타 광고'!D:D,$B364))</f>
        <v>0</v>
      </c>
      <c r="O364" s="11">
        <f t="shared" si="14"/>
        <v>0</v>
      </c>
      <c r="R364" s="13"/>
      <c r="S364" s="31">
        <f>IF($S$4="", SUMIFS('무신사 메타 광고'!$L:$L, '무신사 메타 광고'!$C:$C, $R364),SUMIFS('무신사 메타 광고'!$L:$L,'무신사 메타 광고'!$I:$I,$S$4,'무신사 메타 광고'!$C:$C,$R364))</f>
        <v>0</v>
      </c>
      <c r="T364" s="31">
        <f>IF($S$4="", SUMIFS('무신사 메타 광고'!$V:$V, '무신사 메타 광고'!$C:$C, $R364),SUMIFS('무신사 메타 광고'!$V:$V,'무신사 메타 광고'!$I:$I,$S$4,'무신사 메타 광고'!$C:$C,$R364))</f>
        <v>0</v>
      </c>
      <c r="U364" s="11">
        <f t="shared" si="15"/>
        <v>0</v>
      </c>
      <c r="V364" s="12" t="str">
        <f t="shared" si="20"/>
        <v xml:space="preserve"> </v>
      </c>
      <c r="W364" s="32">
        <f>IF($S$4="", SUMIFS('무신사 메타 광고'!$K:$K, '무신사 메타 광고'!$C:$C, $R364),SUMIFS('무신사 메타 광고'!$K:$K,'무신사 메타 광고'!$I:$I,$S$4,'무신사 메타 광고'!$C:$C,$R364))</f>
        <v>0</v>
      </c>
      <c r="X364" s="32">
        <f>IF($S$4="", SUMIFS('무신사 메타 광고'!$N:$N, '무신사 메타 광고'!$C:$C, $R364),SUMIFS('무신사 메타 광고'!$N:$N,'무신사 메타 광고'!$I:$I,$S$4,'무신사 메타 광고'!$C:$C,$R364))</f>
        <v>0</v>
      </c>
      <c r="Y364" s="11">
        <f t="shared" si="16"/>
        <v>0</v>
      </c>
      <c r="Z364" s="12" t="str">
        <f t="shared" si="21"/>
        <v xml:space="preserve"> </v>
      </c>
      <c r="AB364" s="10">
        <f>IF($S$4="", SUMIFS('무신사 메타 광고'!$X:$X, '무신사 메타 광고'!$C:$C, $R364),SUMIFS('무신사 메타 광고'!$X:$X,'무신사 메타 광고'!$I:$I,$S$4,'무신사 메타 광고'!$C:$C,$R364))</f>
        <v>0</v>
      </c>
      <c r="AC364" s="11">
        <f t="shared" si="17"/>
        <v>0</v>
      </c>
    </row>
    <row r="365" spans="2:29">
      <c r="B365" s="9"/>
      <c r="C365" s="29">
        <f>IF($C$4="", SUMIFS('무신사 메타 광고'!$L:$L, '무신사 메타 광고'!$D:$D, $B365), SUMIFS('무신사 메타 광고'!$L:$L, '무신사 메타 광고'!$I:$I, $C$4, '무신사 메타 광고'!$D:$D, $B365))</f>
        <v>0</v>
      </c>
      <c r="D365" s="29">
        <f>IF($C$4="", SUMIFS('무신사 메타 광고'!$V:$V,#REF!, $B365), SUMIFS('무신사 메타 광고'!$V:$V,'무신사 메타 광고'!$I:$I,$C$4,'무신사 메타 광고'!$D:$D,$B365))</f>
        <v>0</v>
      </c>
      <c r="E365" s="11">
        <f t="shared" si="11"/>
        <v>0</v>
      </c>
      <c r="F365" s="12" t="str">
        <f t="shared" si="18"/>
        <v xml:space="preserve"> </v>
      </c>
      <c r="G365" s="30">
        <f>IF($C$4="", SUMIFS('무신사 메타 광고'!$K:$K, '무신사 메타 광고'!$D:$D, $B365), SUMIFS('무신사 메타 광고'!$K:$K,'무신사 메타 광고'!$I:$I,$C$4,'무신사 메타 광고'!D:D,$B365))</f>
        <v>0</v>
      </c>
      <c r="H365" s="30">
        <f>IF($C$4="", SUMIFS('무신사 메타 광고'!$Q:$Q, '무신사 메타 광고'!$D:$D, $B365), SUMIFS('무신사 메타 광고'!$Q:$Q,'무신사 메타 광고'!$I:$I,$C$4,'무신사 메타 광고'!D:D,$B365))</f>
        <v>0</v>
      </c>
      <c r="I365" s="30">
        <f>IF($C$4="", SUMIFS('무신사 메타 광고'!$U:$U, '무신사 메타 광고'!$D:$D, $B365), SUMIFS('무신사 메타 광고'!$U:$U,'무신사 메타 광고'!$I:$I,$C$4,'무신사 메타 광고'!D:D,$B365))</f>
        <v>0</v>
      </c>
      <c r="J365" s="11">
        <f t="shared" si="12"/>
        <v>0</v>
      </c>
      <c r="K365" s="11">
        <f t="shared" si="13"/>
        <v>0</v>
      </c>
      <c r="L365" s="12" t="str">
        <f t="shared" si="19"/>
        <v xml:space="preserve"> </v>
      </c>
      <c r="N365" s="10">
        <f>IF($C$4="", SUMIFS('무신사 메타 광고'!$X:$X, '무신사 메타 광고'!$D:$D, $B365),SUMIFS('무신사 메타 광고'!$X:$X,'무신사 메타 광고'!I:I,$C$4,'무신사 메타 광고'!D:D,$B365))</f>
        <v>0</v>
      </c>
      <c r="O365" s="11">
        <f t="shared" si="14"/>
        <v>0</v>
      </c>
      <c r="R365" s="13"/>
      <c r="S365" s="31">
        <f>IF($S$4="", SUMIFS('무신사 메타 광고'!$L:$L, '무신사 메타 광고'!$C:$C, $R365),SUMIFS('무신사 메타 광고'!$L:$L,'무신사 메타 광고'!$I:$I,$S$4,'무신사 메타 광고'!$C:$C,$R365))</f>
        <v>0</v>
      </c>
      <c r="T365" s="31">
        <f>IF($S$4="", SUMIFS('무신사 메타 광고'!$V:$V, '무신사 메타 광고'!$C:$C, $R365),SUMIFS('무신사 메타 광고'!$V:$V,'무신사 메타 광고'!$I:$I,$S$4,'무신사 메타 광고'!$C:$C,$R365))</f>
        <v>0</v>
      </c>
      <c r="U365" s="11">
        <f t="shared" si="15"/>
        <v>0</v>
      </c>
      <c r="V365" s="12" t="str">
        <f t="shared" si="20"/>
        <v xml:space="preserve"> </v>
      </c>
      <c r="W365" s="32">
        <f>IF($S$4="", SUMIFS('무신사 메타 광고'!$K:$K, '무신사 메타 광고'!$C:$C, $R365),SUMIFS('무신사 메타 광고'!$K:$K,'무신사 메타 광고'!$I:$I,$S$4,'무신사 메타 광고'!$C:$C,$R365))</f>
        <v>0</v>
      </c>
      <c r="X365" s="32">
        <f>IF($S$4="", SUMIFS('무신사 메타 광고'!$N:$N, '무신사 메타 광고'!$C:$C, $R365),SUMIFS('무신사 메타 광고'!$N:$N,'무신사 메타 광고'!$I:$I,$S$4,'무신사 메타 광고'!$C:$C,$R365))</f>
        <v>0</v>
      </c>
      <c r="Y365" s="11">
        <f t="shared" si="16"/>
        <v>0</v>
      </c>
      <c r="Z365" s="12" t="str">
        <f t="shared" si="21"/>
        <v xml:space="preserve"> </v>
      </c>
      <c r="AB365" s="10">
        <f>IF($S$4="", SUMIFS('무신사 메타 광고'!$X:$X, '무신사 메타 광고'!$C:$C, $R365),SUMIFS('무신사 메타 광고'!$X:$X,'무신사 메타 광고'!$I:$I,$S$4,'무신사 메타 광고'!$C:$C,$R365))</f>
        <v>0</v>
      </c>
      <c r="AC365" s="11">
        <f t="shared" si="17"/>
        <v>0</v>
      </c>
    </row>
    <row r="366" spans="2:29">
      <c r="B366" s="9"/>
      <c r="C366" s="29">
        <f>IF($C$4="", SUMIFS('무신사 메타 광고'!$L:$L, '무신사 메타 광고'!$D:$D, $B366), SUMIFS('무신사 메타 광고'!$L:$L, '무신사 메타 광고'!$I:$I, $C$4, '무신사 메타 광고'!$D:$D, $B366))</f>
        <v>0</v>
      </c>
      <c r="D366" s="29">
        <f>IF($C$4="", SUMIFS('무신사 메타 광고'!$V:$V,#REF!, $B366), SUMIFS('무신사 메타 광고'!$V:$V,'무신사 메타 광고'!$I:$I,$C$4,'무신사 메타 광고'!$D:$D,$B366))</f>
        <v>0</v>
      </c>
      <c r="E366" s="11">
        <f t="shared" si="11"/>
        <v>0</v>
      </c>
      <c r="F366" s="12" t="str">
        <f t="shared" si="18"/>
        <v xml:space="preserve"> </v>
      </c>
      <c r="G366" s="30">
        <f>IF($C$4="", SUMIFS('무신사 메타 광고'!$K:$K, '무신사 메타 광고'!$D:$D, $B366), SUMIFS('무신사 메타 광고'!$K:$K,'무신사 메타 광고'!$I:$I,$C$4,'무신사 메타 광고'!D:D,$B366))</f>
        <v>0</v>
      </c>
      <c r="H366" s="30">
        <f>IF($C$4="", SUMIFS('무신사 메타 광고'!$Q:$Q, '무신사 메타 광고'!$D:$D, $B366), SUMIFS('무신사 메타 광고'!$Q:$Q,'무신사 메타 광고'!$I:$I,$C$4,'무신사 메타 광고'!D:D,$B366))</f>
        <v>0</v>
      </c>
      <c r="I366" s="30">
        <f>IF($C$4="", SUMIFS('무신사 메타 광고'!$U:$U, '무신사 메타 광고'!$D:$D, $B366), SUMIFS('무신사 메타 광고'!$U:$U,'무신사 메타 광고'!$I:$I,$C$4,'무신사 메타 광고'!D:D,$B366))</f>
        <v>0</v>
      </c>
      <c r="J366" s="11">
        <f t="shared" si="12"/>
        <v>0</v>
      </c>
      <c r="K366" s="11">
        <f t="shared" si="13"/>
        <v>0</v>
      </c>
      <c r="L366" s="12" t="str">
        <f t="shared" si="19"/>
        <v xml:space="preserve"> </v>
      </c>
      <c r="N366" s="10">
        <f>IF($C$4="", SUMIFS('무신사 메타 광고'!$X:$X, '무신사 메타 광고'!$D:$D, $B366),SUMIFS('무신사 메타 광고'!$X:$X,'무신사 메타 광고'!I:I,$C$4,'무신사 메타 광고'!D:D,$B366))</f>
        <v>0</v>
      </c>
      <c r="O366" s="11">
        <f t="shared" si="14"/>
        <v>0</v>
      </c>
      <c r="R366" s="13"/>
      <c r="S366" s="31">
        <f>IF($S$4="", SUMIFS('무신사 메타 광고'!$L:$L, '무신사 메타 광고'!$C:$C, $R366),SUMIFS('무신사 메타 광고'!$L:$L,'무신사 메타 광고'!$I:$I,$S$4,'무신사 메타 광고'!$C:$C,$R366))</f>
        <v>0</v>
      </c>
      <c r="T366" s="31">
        <f>IF($S$4="", SUMIFS('무신사 메타 광고'!$V:$V, '무신사 메타 광고'!$C:$C, $R366),SUMIFS('무신사 메타 광고'!$V:$V,'무신사 메타 광고'!$I:$I,$S$4,'무신사 메타 광고'!$C:$C,$R366))</f>
        <v>0</v>
      </c>
      <c r="U366" s="11">
        <f t="shared" si="15"/>
        <v>0</v>
      </c>
      <c r="V366" s="12" t="str">
        <f t="shared" si="20"/>
        <v xml:space="preserve"> </v>
      </c>
      <c r="W366" s="32">
        <f>IF($S$4="", SUMIFS('무신사 메타 광고'!$K:$K, '무신사 메타 광고'!$C:$C, $R366),SUMIFS('무신사 메타 광고'!$K:$K,'무신사 메타 광고'!$I:$I,$S$4,'무신사 메타 광고'!$C:$C,$R366))</f>
        <v>0</v>
      </c>
      <c r="X366" s="32">
        <f>IF($S$4="", SUMIFS('무신사 메타 광고'!$N:$N, '무신사 메타 광고'!$C:$C, $R366),SUMIFS('무신사 메타 광고'!$N:$N,'무신사 메타 광고'!$I:$I,$S$4,'무신사 메타 광고'!$C:$C,$R366))</f>
        <v>0</v>
      </c>
      <c r="Y366" s="11">
        <f t="shared" si="16"/>
        <v>0</v>
      </c>
      <c r="Z366" s="12" t="str">
        <f t="shared" si="21"/>
        <v xml:space="preserve"> </v>
      </c>
      <c r="AB366" s="10">
        <f>IF($S$4="", SUMIFS('무신사 메타 광고'!$X:$X, '무신사 메타 광고'!$C:$C, $R366),SUMIFS('무신사 메타 광고'!$X:$X,'무신사 메타 광고'!$I:$I,$S$4,'무신사 메타 광고'!$C:$C,$R366))</f>
        <v>0</v>
      </c>
      <c r="AC366" s="11">
        <f t="shared" si="17"/>
        <v>0</v>
      </c>
    </row>
    <row r="367" spans="2:29">
      <c r="B367" s="9"/>
      <c r="C367" s="29">
        <f>IF($C$4="", SUMIFS('무신사 메타 광고'!$L:$L, '무신사 메타 광고'!$D:$D, $B367), SUMIFS('무신사 메타 광고'!$L:$L, '무신사 메타 광고'!$I:$I, $C$4, '무신사 메타 광고'!$D:$D, $B367))</f>
        <v>0</v>
      </c>
      <c r="D367" s="29">
        <f>IF($C$4="", SUMIFS('무신사 메타 광고'!$V:$V,#REF!, $B367), SUMIFS('무신사 메타 광고'!$V:$V,'무신사 메타 광고'!$I:$I,$C$4,'무신사 메타 광고'!$D:$D,$B367))</f>
        <v>0</v>
      </c>
      <c r="E367" s="11">
        <f t="shared" si="11"/>
        <v>0</v>
      </c>
      <c r="F367" s="12" t="str">
        <f t="shared" si="18"/>
        <v xml:space="preserve"> </v>
      </c>
      <c r="G367" s="30">
        <f>IF($C$4="", SUMIFS('무신사 메타 광고'!$K:$K, '무신사 메타 광고'!$D:$D, $B367), SUMIFS('무신사 메타 광고'!$K:$K,'무신사 메타 광고'!$I:$I,$C$4,'무신사 메타 광고'!D:D,$B367))</f>
        <v>0</v>
      </c>
      <c r="H367" s="30">
        <f>IF($C$4="", SUMIFS('무신사 메타 광고'!$Q:$Q, '무신사 메타 광고'!$D:$D, $B367), SUMIFS('무신사 메타 광고'!$Q:$Q,'무신사 메타 광고'!$I:$I,$C$4,'무신사 메타 광고'!D:D,$B367))</f>
        <v>0</v>
      </c>
      <c r="I367" s="30">
        <f>IF($C$4="", SUMIFS('무신사 메타 광고'!$U:$U, '무신사 메타 광고'!$D:$D, $B367), SUMIFS('무신사 메타 광고'!$U:$U,'무신사 메타 광고'!$I:$I,$C$4,'무신사 메타 광고'!D:D,$B367))</f>
        <v>0</v>
      </c>
      <c r="J367" s="11">
        <f t="shared" si="12"/>
        <v>0</v>
      </c>
      <c r="K367" s="11">
        <f t="shared" si="13"/>
        <v>0</v>
      </c>
      <c r="L367" s="12" t="str">
        <f t="shared" si="19"/>
        <v xml:space="preserve"> </v>
      </c>
      <c r="N367" s="10">
        <f>IF($C$4="", SUMIFS('무신사 메타 광고'!$X:$X, '무신사 메타 광고'!$D:$D, $B367),SUMIFS('무신사 메타 광고'!$X:$X,'무신사 메타 광고'!I:I,$C$4,'무신사 메타 광고'!D:D,$B367))</f>
        <v>0</v>
      </c>
      <c r="O367" s="11">
        <f t="shared" si="14"/>
        <v>0</v>
      </c>
      <c r="R367" s="13"/>
      <c r="S367" s="31">
        <f>IF($S$4="", SUMIFS('무신사 메타 광고'!$L:$L, '무신사 메타 광고'!$C:$C, $R367),SUMIFS('무신사 메타 광고'!$L:$L,'무신사 메타 광고'!$I:$I,$S$4,'무신사 메타 광고'!$C:$C,$R367))</f>
        <v>0</v>
      </c>
      <c r="T367" s="31">
        <f>IF($S$4="", SUMIFS('무신사 메타 광고'!$V:$V, '무신사 메타 광고'!$C:$C, $R367),SUMIFS('무신사 메타 광고'!$V:$V,'무신사 메타 광고'!$I:$I,$S$4,'무신사 메타 광고'!$C:$C,$R367))</f>
        <v>0</v>
      </c>
      <c r="U367" s="11">
        <f t="shared" si="15"/>
        <v>0</v>
      </c>
      <c r="V367" s="12" t="str">
        <f t="shared" si="20"/>
        <v xml:space="preserve"> </v>
      </c>
      <c r="W367" s="32">
        <f>IF($S$4="", SUMIFS('무신사 메타 광고'!$K:$K, '무신사 메타 광고'!$C:$C, $R367),SUMIFS('무신사 메타 광고'!$K:$K,'무신사 메타 광고'!$I:$I,$S$4,'무신사 메타 광고'!$C:$C,$R367))</f>
        <v>0</v>
      </c>
      <c r="X367" s="32">
        <f>IF($S$4="", SUMIFS('무신사 메타 광고'!$N:$N, '무신사 메타 광고'!$C:$C, $R367),SUMIFS('무신사 메타 광고'!$N:$N,'무신사 메타 광고'!$I:$I,$S$4,'무신사 메타 광고'!$C:$C,$R367))</f>
        <v>0</v>
      </c>
      <c r="Y367" s="11">
        <f t="shared" si="16"/>
        <v>0</v>
      </c>
      <c r="Z367" s="12" t="str">
        <f t="shared" si="21"/>
        <v xml:space="preserve"> </v>
      </c>
      <c r="AB367" s="10">
        <f>IF($S$4="", SUMIFS('무신사 메타 광고'!$X:$X, '무신사 메타 광고'!$C:$C, $R367),SUMIFS('무신사 메타 광고'!$X:$X,'무신사 메타 광고'!$I:$I,$S$4,'무신사 메타 광고'!$C:$C,$R367))</f>
        <v>0</v>
      </c>
      <c r="AC367" s="11">
        <f t="shared" si="17"/>
        <v>0</v>
      </c>
    </row>
    <row r="368" spans="2:29">
      <c r="B368" s="9"/>
      <c r="C368" s="29">
        <f>IF($C$4="", SUMIFS('무신사 메타 광고'!$L:$L, '무신사 메타 광고'!$D:$D, $B368), SUMIFS('무신사 메타 광고'!$L:$L, '무신사 메타 광고'!$I:$I, $C$4, '무신사 메타 광고'!$D:$D, $B368))</f>
        <v>0</v>
      </c>
      <c r="D368" s="29">
        <f>IF($C$4="", SUMIFS('무신사 메타 광고'!$V:$V,#REF!, $B368), SUMIFS('무신사 메타 광고'!$V:$V,'무신사 메타 광고'!$I:$I,$C$4,'무신사 메타 광고'!$D:$D,$B368))</f>
        <v>0</v>
      </c>
      <c r="E368" s="11">
        <f t="shared" si="11"/>
        <v>0</v>
      </c>
      <c r="F368" s="12" t="str">
        <f t="shared" si="18"/>
        <v xml:space="preserve"> </v>
      </c>
      <c r="G368" s="30">
        <f>IF($C$4="", SUMIFS('무신사 메타 광고'!$K:$K, '무신사 메타 광고'!$D:$D, $B368), SUMIFS('무신사 메타 광고'!$K:$K,'무신사 메타 광고'!$I:$I,$C$4,'무신사 메타 광고'!D:D,$B368))</f>
        <v>0</v>
      </c>
      <c r="H368" s="30">
        <f>IF($C$4="", SUMIFS('무신사 메타 광고'!$Q:$Q, '무신사 메타 광고'!$D:$D, $B368), SUMIFS('무신사 메타 광고'!$Q:$Q,'무신사 메타 광고'!$I:$I,$C$4,'무신사 메타 광고'!D:D,$B368))</f>
        <v>0</v>
      </c>
      <c r="I368" s="30">
        <f>IF($C$4="", SUMIFS('무신사 메타 광고'!$U:$U, '무신사 메타 광고'!$D:$D, $B368), SUMIFS('무신사 메타 광고'!$U:$U,'무신사 메타 광고'!$I:$I,$C$4,'무신사 메타 광고'!D:D,$B368))</f>
        <v>0</v>
      </c>
      <c r="J368" s="11">
        <f t="shared" si="12"/>
        <v>0</v>
      </c>
      <c r="K368" s="11">
        <f t="shared" si="13"/>
        <v>0</v>
      </c>
      <c r="L368" s="12" t="str">
        <f t="shared" si="19"/>
        <v xml:space="preserve"> </v>
      </c>
      <c r="N368" s="10">
        <f>IF($C$4="", SUMIFS('무신사 메타 광고'!$X:$X, '무신사 메타 광고'!$D:$D, $B368),SUMIFS('무신사 메타 광고'!$X:$X,'무신사 메타 광고'!I:I,$C$4,'무신사 메타 광고'!D:D,$B368))</f>
        <v>0</v>
      </c>
      <c r="O368" s="11">
        <f t="shared" si="14"/>
        <v>0</v>
      </c>
      <c r="R368" s="13"/>
      <c r="S368" s="31">
        <f>IF($S$4="", SUMIFS('무신사 메타 광고'!$L:$L, '무신사 메타 광고'!$C:$C, $R368),SUMIFS('무신사 메타 광고'!$L:$L,'무신사 메타 광고'!$I:$I,$S$4,'무신사 메타 광고'!$C:$C,$R368))</f>
        <v>0</v>
      </c>
      <c r="T368" s="31">
        <f>IF($S$4="", SUMIFS('무신사 메타 광고'!$V:$V, '무신사 메타 광고'!$C:$C, $R368),SUMIFS('무신사 메타 광고'!$V:$V,'무신사 메타 광고'!$I:$I,$S$4,'무신사 메타 광고'!$C:$C,$R368))</f>
        <v>0</v>
      </c>
      <c r="U368" s="11">
        <f t="shared" si="15"/>
        <v>0</v>
      </c>
      <c r="V368" s="12" t="str">
        <f t="shared" si="20"/>
        <v xml:space="preserve"> </v>
      </c>
      <c r="W368" s="32">
        <f>IF($S$4="", SUMIFS('무신사 메타 광고'!$K:$K, '무신사 메타 광고'!$C:$C, $R368),SUMIFS('무신사 메타 광고'!$K:$K,'무신사 메타 광고'!$I:$I,$S$4,'무신사 메타 광고'!$C:$C,$R368))</f>
        <v>0</v>
      </c>
      <c r="X368" s="32">
        <f>IF($S$4="", SUMIFS('무신사 메타 광고'!$N:$N, '무신사 메타 광고'!$C:$C, $R368),SUMIFS('무신사 메타 광고'!$N:$N,'무신사 메타 광고'!$I:$I,$S$4,'무신사 메타 광고'!$C:$C,$R368))</f>
        <v>0</v>
      </c>
      <c r="Y368" s="11">
        <f t="shared" si="16"/>
        <v>0</v>
      </c>
      <c r="Z368" s="12" t="str">
        <f t="shared" si="21"/>
        <v xml:space="preserve"> </v>
      </c>
      <c r="AB368" s="10">
        <f>IF($S$4="", SUMIFS('무신사 메타 광고'!$X:$X, '무신사 메타 광고'!$C:$C, $R368),SUMIFS('무신사 메타 광고'!$X:$X,'무신사 메타 광고'!$I:$I,$S$4,'무신사 메타 광고'!$C:$C,$R368))</f>
        <v>0</v>
      </c>
      <c r="AC368" s="11">
        <f t="shared" si="17"/>
        <v>0</v>
      </c>
    </row>
    <row r="369" spans="2:29">
      <c r="B369" s="9"/>
      <c r="C369" s="29">
        <f>IF($C$4="", SUMIFS('무신사 메타 광고'!$L:$L, '무신사 메타 광고'!$D:$D, $B369), SUMIFS('무신사 메타 광고'!$L:$L, '무신사 메타 광고'!$I:$I, $C$4, '무신사 메타 광고'!$D:$D, $B369))</f>
        <v>0</v>
      </c>
      <c r="D369" s="29">
        <f>IF($C$4="", SUMIFS('무신사 메타 광고'!$V:$V,#REF!, $B369), SUMIFS('무신사 메타 광고'!$V:$V,'무신사 메타 광고'!$I:$I,$C$4,'무신사 메타 광고'!$D:$D,$B369))</f>
        <v>0</v>
      </c>
      <c r="E369" s="11">
        <f t="shared" si="11"/>
        <v>0</v>
      </c>
      <c r="F369" s="12" t="str">
        <f t="shared" si="18"/>
        <v xml:space="preserve"> </v>
      </c>
      <c r="G369" s="30">
        <f>IF($C$4="", SUMIFS('무신사 메타 광고'!$K:$K, '무신사 메타 광고'!$D:$D, $B369), SUMIFS('무신사 메타 광고'!$K:$K,'무신사 메타 광고'!$I:$I,$C$4,'무신사 메타 광고'!D:D,$B369))</f>
        <v>0</v>
      </c>
      <c r="H369" s="30">
        <f>IF($C$4="", SUMIFS('무신사 메타 광고'!$Q:$Q, '무신사 메타 광고'!$D:$D, $B369), SUMIFS('무신사 메타 광고'!$Q:$Q,'무신사 메타 광고'!$I:$I,$C$4,'무신사 메타 광고'!D:D,$B369))</f>
        <v>0</v>
      </c>
      <c r="I369" s="30">
        <f>IF($C$4="", SUMIFS('무신사 메타 광고'!$U:$U, '무신사 메타 광고'!$D:$D, $B369), SUMIFS('무신사 메타 광고'!$U:$U,'무신사 메타 광고'!$I:$I,$C$4,'무신사 메타 광고'!D:D,$B369))</f>
        <v>0</v>
      </c>
      <c r="J369" s="11">
        <f t="shared" si="12"/>
        <v>0</v>
      </c>
      <c r="K369" s="11">
        <f t="shared" si="13"/>
        <v>0</v>
      </c>
      <c r="L369" s="12" t="str">
        <f t="shared" si="19"/>
        <v xml:space="preserve"> </v>
      </c>
      <c r="N369" s="10">
        <f>IF($C$4="", SUMIFS('무신사 메타 광고'!$X:$X, '무신사 메타 광고'!$D:$D, $B369),SUMIFS('무신사 메타 광고'!$X:$X,'무신사 메타 광고'!I:I,$C$4,'무신사 메타 광고'!D:D,$B369))</f>
        <v>0</v>
      </c>
      <c r="O369" s="11">
        <f t="shared" si="14"/>
        <v>0</v>
      </c>
      <c r="R369" s="13"/>
      <c r="S369" s="31">
        <f>IF($S$4="", SUMIFS('무신사 메타 광고'!$L:$L, '무신사 메타 광고'!$C:$C, $R369),SUMIFS('무신사 메타 광고'!$L:$L,'무신사 메타 광고'!$I:$I,$S$4,'무신사 메타 광고'!$C:$C,$R369))</f>
        <v>0</v>
      </c>
      <c r="T369" s="31">
        <f>IF($S$4="", SUMIFS('무신사 메타 광고'!$V:$V, '무신사 메타 광고'!$C:$C, $R369),SUMIFS('무신사 메타 광고'!$V:$V,'무신사 메타 광고'!$I:$I,$S$4,'무신사 메타 광고'!$C:$C,$R369))</f>
        <v>0</v>
      </c>
      <c r="U369" s="11">
        <f t="shared" si="15"/>
        <v>0</v>
      </c>
      <c r="V369" s="12" t="str">
        <f t="shared" si="20"/>
        <v xml:space="preserve"> </v>
      </c>
      <c r="W369" s="32">
        <f>IF($S$4="", SUMIFS('무신사 메타 광고'!$K:$K, '무신사 메타 광고'!$C:$C, $R369),SUMIFS('무신사 메타 광고'!$K:$K,'무신사 메타 광고'!$I:$I,$S$4,'무신사 메타 광고'!$C:$C,$R369))</f>
        <v>0</v>
      </c>
      <c r="X369" s="32">
        <f>IF($S$4="", SUMIFS('무신사 메타 광고'!$N:$N, '무신사 메타 광고'!$C:$C, $R369),SUMIFS('무신사 메타 광고'!$N:$N,'무신사 메타 광고'!$I:$I,$S$4,'무신사 메타 광고'!$C:$C,$R369))</f>
        <v>0</v>
      </c>
      <c r="Y369" s="11">
        <f t="shared" si="16"/>
        <v>0</v>
      </c>
      <c r="Z369" s="12" t="str">
        <f t="shared" si="21"/>
        <v xml:space="preserve"> </v>
      </c>
      <c r="AB369" s="10">
        <f>IF($S$4="", SUMIFS('무신사 메타 광고'!$X:$X, '무신사 메타 광고'!$C:$C, $R369),SUMIFS('무신사 메타 광고'!$X:$X,'무신사 메타 광고'!$I:$I,$S$4,'무신사 메타 광고'!$C:$C,$R369))</f>
        <v>0</v>
      </c>
      <c r="AC369" s="11">
        <f t="shared" si="17"/>
        <v>0</v>
      </c>
    </row>
    <row r="370" spans="2:29">
      <c r="B370" s="9"/>
      <c r="C370" s="29">
        <f>IF($C$4="", SUMIFS('무신사 메타 광고'!$L:$L, '무신사 메타 광고'!$D:$D, $B370), SUMIFS('무신사 메타 광고'!$L:$L, '무신사 메타 광고'!$I:$I, $C$4, '무신사 메타 광고'!$D:$D, $B370))</f>
        <v>0</v>
      </c>
      <c r="D370" s="29">
        <f>IF($C$4="", SUMIFS('무신사 메타 광고'!$V:$V,#REF!, $B370), SUMIFS('무신사 메타 광고'!$V:$V,'무신사 메타 광고'!$I:$I,$C$4,'무신사 메타 광고'!$D:$D,$B370))</f>
        <v>0</v>
      </c>
      <c r="E370" s="11">
        <f t="shared" si="11"/>
        <v>0</v>
      </c>
      <c r="F370" s="12" t="str">
        <f t="shared" si="18"/>
        <v xml:space="preserve"> </v>
      </c>
      <c r="G370" s="30">
        <f>IF($C$4="", SUMIFS('무신사 메타 광고'!$K:$K, '무신사 메타 광고'!$D:$D, $B370), SUMIFS('무신사 메타 광고'!$K:$K,'무신사 메타 광고'!$I:$I,$C$4,'무신사 메타 광고'!D:D,$B370))</f>
        <v>0</v>
      </c>
      <c r="H370" s="30">
        <f>IF($C$4="", SUMIFS('무신사 메타 광고'!$Q:$Q, '무신사 메타 광고'!$D:$D, $B370), SUMIFS('무신사 메타 광고'!$Q:$Q,'무신사 메타 광고'!$I:$I,$C$4,'무신사 메타 광고'!D:D,$B370))</f>
        <v>0</v>
      </c>
      <c r="I370" s="30">
        <f>IF($C$4="", SUMIFS('무신사 메타 광고'!$U:$U, '무신사 메타 광고'!$D:$D, $B370), SUMIFS('무신사 메타 광고'!$U:$U,'무신사 메타 광고'!$I:$I,$C$4,'무신사 메타 광고'!D:D,$B370))</f>
        <v>0</v>
      </c>
      <c r="J370" s="11">
        <f t="shared" si="12"/>
        <v>0</v>
      </c>
      <c r="K370" s="11">
        <f t="shared" si="13"/>
        <v>0</v>
      </c>
      <c r="L370" s="12" t="str">
        <f t="shared" si="19"/>
        <v xml:space="preserve"> </v>
      </c>
      <c r="N370" s="10">
        <f>IF($C$4="", SUMIFS('무신사 메타 광고'!$X:$X, '무신사 메타 광고'!$D:$D, $B370),SUMIFS('무신사 메타 광고'!$X:$X,'무신사 메타 광고'!I:I,$C$4,'무신사 메타 광고'!D:D,$B370))</f>
        <v>0</v>
      </c>
      <c r="O370" s="11">
        <f t="shared" si="14"/>
        <v>0</v>
      </c>
      <c r="R370" s="13"/>
      <c r="S370" s="31">
        <f>IF($S$4="", SUMIFS('무신사 메타 광고'!$L:$L, '무신사 메타 광고'!$C:$C, $R370),SUMIFS('무신사 메타 광고'!$L:$L,'무신사 메타 광고'!$I:$I,$S$4,'무신사 메타 광고'!$C:$C,$R370))</f>
        <v>0</v>
      </c>
      <c r="T370" s="31">
        <f>IF($S$4="", SUMIFS('무신사 메타 광고'!$V:$V, '무신사 메타 광고'!$C:$C, $R370),SUMIFS('무신사 메타 광고'!$V:$V,'무신사 메타 광고'!$I:$I,$S$4,'무신사 메타 광고'!$C:$C,$R370))</f>
        <v>0</v>
      </c>
      <c r="U370" s="11">
        <f t="shared" si="15"/>
        <v>0</v>
      </c>
      <c r="V370" s="12" t="str">
        <f t="shared" si="20"/>
        <v xml:space="preserve"> </v>
      </c>
      <c r="W370" s="32">
        <f>IF($S$4="", SUMIFS('무신사 메타 광고'!$K:$K, '무신사 메타 광고'!$C:$C, $R370),SUMIFS('무신사 메타 광고'!$K:$K,'무신사 메타 광고'!$I:$I,$S$4,'무신사 메타 광고'!$C:$C,$R370))</f>
        <v>0</v>
      </c>
      <c r="X370" s="32">
        <f>IF($S$4="", SUMIFS('무신사 메타 광고'!$N:$N, '무신사 메타 광고'!$C:$C, $R370),SUMIFS('무신사 메타 광고'!$N:$N,'무신사 메타 광고'!$I:$I,$S$4,'무신사 메타 광고'!$C:$C,$R370))</f>
        <v>0</v>
      </c>
      <c r="Y370" s="11">
        <f t="shared" si="16"/>
        <v>0</v>
      </c>
      <c r="Z370" s="12" t="str">
        <f t="shared" si="21"/>
        <v xml:space="preserve"> </v>
      </c>
      <c r="AB370" s="10">
        <f>IF($S$4="", SUMIFS('무신사 메타 광고'!$X:$X, '무신사 메타 광고'!$C:$C, $R370),SUMIFS('무신사 메타 광고'!$X:$X,'무신사 메타 광고'!$I:$I,$S$4,'무신사 메타 광고'!$C:$C,$R370))</f>
        <v>0</v>
      </c>
      <c r="AC370" s="11">
        <f t="shared" si="17"/>
        <v>0</v>
      </c>
    </row>
    <row r="371" spans="2:29">
      <c r="B371" s="9"/>
      <c r="C371" s="29">
        <f>IF($C$4="", SUMIFS('무신사 메타 광고'!$L:$L, '무신사 메타 광고'!$D:$D, $B371), SUMIFS('무신사 메타 광고'!$L:$L, '무신사 메타 광고'!$I:$I, $C$4, '무신사 메타 광고'!$D:$D, $B371))</f>
        <v>0</v>
      </c>
      <c r="D371" s="29">
        <f>IF($C$4="", SUMIFS('무신사 메타 광고'!$V:$V,#REF!, $B371), SUMIFS('무신사 메타 광고'!$V:$V,'무신사 메타 광고'!$I:$I,$C$4,'무신사 메타 광고'!$D:$D,$B371))</f>
        <v>0</v>
      </c>
      <c r="E371" s="11">
        <f t="shared" si="11"/>
        <v>0</v>
      </c>
      <c r="F371" s="12" t="str">
        <f t="shared" si="18"/>
        <v xml:space="preserve"> </v>
      </c>
      <c r="G371" s="30">
        <f>IF($C$4="", SUMIFS('무신사 메타 광고'!$K:$K, '무신사 메타 광고'!$D:$D, $B371), SUMIFS('무신사 메타 광고'!$K:$K,'무신사 메타 광고'!$I:$I,$C$4,'무신사 메타 광고'!D:D,$B371))</f>
        <v>0</v>
      </c>
      <c r="H371" s="30">
        <f>IF($C$4="", SUMIFS('무신사 메타 광고'!$Q:$Q, '무신사 메타 광고'!$D:$D, $B371), SUMIFS('무신사 메타 광고'!$Q:$Q,'무신사 메타 광고'!$I:$I,$C$4,'무신사 메타 광고'!D:D,$B371))</f>
        <v>0</v>
      </c>
      <c r="I371" s="30">
        <f>IF($C$4="", SUMIFS('무신사 메타 광고'!$U:$U, '무신사 메타 광고'!$D:$D, $B371), SUMIFS('무신사 메타 광고'!$U:$U,'무신사 메타 광고'!$I:$I,$C$4,'무신사 메타 광고'!D:D,$B371))</f>
        <v>0</v>
      </c>
      <c r="J371" s="11">
        <f t="shared" si="12"/>
        <v>0</v>
      </c>
      <c r="K371" s="11">
        <f t="shared" si="13"/>
        <v>0</v>
      </c>
      <c r="L371" s="12" t="str">
        <f t="shared" si="19"/>
        <v xml:space="preserve"> </v>
      </c>
      <c r="N371" s="10">
        <f>IF($C$4="", SUMIFS('무신사 메타 광고'!$X:$X, '무신사 메타 광고'!$D:$D, $B371),SUMIFS('무신사 메타 광고'!$X:$X,'무신사 메타 광고'!I:I,$C$4,'무신사 메타 광고'!D:D,$B371))</f>
        <v>0</v>
      </c>
      <c r="O371" s="11">
        <f t="shared" si="14"/>
        <v>0</v>
      </c>
      <c r="R371" s="13"/>
      <c r="S371" s="31">
        <f>IF($S$4="", SUMIFS('무신사 메타 광고'!$L:$L, '무신사 메타 광고'!$C:$C, $R371),SUMIFS('무신사 메타 광고'!$L:$L,'무신사 메타 광고'!$I:$I,$S$4,'무신사 메타 광고'!$C:$C,$R371))</f>
        <v>0</v>
      </c>
      <c r="T371" s="31">
        <f>IF($S$4="", SUMIFS('무신사 메타 광고'!$V:$V, '무신사 메타 광고'!$C:$C, $R371),SUMIFS('무신사 메타 광고'!$V:$V,'무신사 메타 광고'!$I:$I,$S$4,'무신사 메타 광고'!$C:$C,$R371))</f>
        <v>0</v>
      </c>
      <c r="U371" s="11">
        <f t="shared" si="15"/>
        <v>0</v>
      </c>
      <c r="V371" s="12" t="str">
        <f t="shared" si="20"/>
        <v xml:space="preserve"> </v>
      </c>
      <c r="W371" s="32">
        <f>IF($S$4="", SUMIFS('무신사 메타 광고'!$K:$K, '무신사 메타 광고'!$C:$C, $R371),SUMIFS('무신사 메타 광고'!$K:$K,'무신사 메타 광고'!$I:$I,$S$4,'무신사 메타 광고'!$C:$C,$R371))</f>
        <v>0</v>
      </c>
      <c r="X371" s="32">
        <f>IF($S$4="", SUMIFS('무신사 메타 광고'!$N:$N, '무신사 메타 광고'!$C:$C, $R371),SUMIFS('무신사 메타 광고'!$N:$N,'무신사 메타 광고'!$I:$I,$S$4,'무신사 메타 광고'!$C:$C,$R371))</f>
        <v>0</v>
      </c>
      <c r="Y371" s="11">
        <f t="shared" si="16"/>
        <v>0</v>
      </c>
      <c r="Z371" s="12" t="str">
        <f t="shared" si="21"/>
        <v xml:space="preserve"> </v>
      </c>
      <c r="AB371" s="10">
        <f>IF($S$4="", SUMIFS('무신사 메타 광고'!$X:$X, '무신사 메타 광고'!$C:$C, $R371),SUMIFS('무신사 메타 광고'!$X:$X,'무신사 메타 광고'!$I:$I,$S$4,'무신사 메타 광고'!$C:$C,$R371))</f>
        <v>0</v>
      </c>
      <c r="AC371" s="11">
        <f t="shared" si="17"/>
        <v>0</v>
      </c>
    </row>
    <row r="372" spans="2:29">
      <c r="B372" s="9"/>
      <c r="C372" s="29">
        <f>IF($C$4="", SUMIFS('무신사 메타 광고'!$L:$L, '무신사 메타 광고'!$D:$D, $B372), SUMIFS('무신사 메타 광고'!$L:$L, '무신사 메타 광고'!$I:$I, $C$4, '무신사 메타 광고'!$D:$D, $B372))</f>
        <v>0</v>
      </c>
      <c r="D372" s="29">
        <f>IF($C$4="", SUMIFS('무신사 메타 광고'!$V:$V,#REF!, $B372), SUMIFS('무신사 메타 광고'!$V:$V,'무신사 메타 광고'!$I:$I,$C$4,'무신사 메타 광고'!$D:$D,$B372))</f>
        <v>0</v>
      </c>
      <c r="E372" s="11">
        <f t="shared" si="11"/>
        <v>0</v>
      </c>
      <c r="F372" s="12" t="str">
        <f t="shared" si="18"/>
        <v xml:space="preserve"> </v>
      </c>
      <c r="G372" s="30">
        <f>IF($C$4="", SUMIFS('무신사 메타 광고'!$K:$K, '무신사 메타 광고'!$D:$D, $B372), SUMIFS('무신사 메타 광고'!$K:$K,'무신사 메타 광고'!$I:$I,$C$4,'무신사 메타 광고'!D:D,$B372))</f>
        <v>0</v>
      </c>
      <c r="H372" s="30">
        <f>IF($C$4="", SUMIFS('무신사 메타 광고'!$Q:$Q, '무신사 메타 광고'!$D:$D, $B372), SUMIFS('무신사 메타 광고'!$Q:$Q,'무신사 메타 광고'!$I:$I,$C$4,'무신사 메타 광고'!D:D,$B372))</f>
        <v>0</v>
      </c>
      <c r="I372" s="30">
        <f>IF($C$4="", SUMIFS('무신사 메타 광고'!$U:$U, '무신사 메타 광고'!$D:$D, $B372), SUMIFS('무신사 메타 광고'!$U:$U,'무신사 메타 광고'!$I:$I,$C$4,'무신사 메타 광고'!D:D,$B372))</f>
        <v>0</v>
      </c>
      <c r="J372" s="11">
        <f t="shared" si="12"/>
        <v>0</v>
      </c>
      <c r="K372" s="11">
        <f t="shared" si="13"/>
        <v>0</v>
      </c>
      <c r="L372" s="12" t="str">
        <f t="shared" si="19"/>
        <v xml:space="preserve"> </v>
      </c>
      <c r="N372" s="10">
        <f>IF($C$4="", SUMIFS('무신사 메타 광고'!$X:$X, '무신사 메타 광고'!$D:$D, $B372),SUMIFS('무신사 메타 광고'!$X:$X,'무신사 메타 광고'!I:I,$C$4,'무신사 메타 광고'!D:D,$B372))</f>
        <v>0</v>
      </c>
      <c r="O372" s="11">
        <f t="shared" si="14"/>
        <v>0</v>
      </c>
      <c r="R372" s="13"/>
      <c r="S372" s="31">
        <f>IF($S$4="", SUMIFS('무신사 메타 광고'!$L:$L, '무신사 메타 광고'!$C:$C, $R372),SUMIFS('무신사 메타 광고'!$L:$L,'무신사 메타 광고'!$I:$I,$S$4,'무신사 메타 광고'!$C:$C,$R372))</f>
        <v>0</v>
      </c>
      <c r="T372" s="31">
        <f>IF($S$4="", SUMIFS('무신사 메타 광고'!$V:$V, '무신사 메타 광고'!$C:$C, $R372),SUMIFS('무신사 메타 광고'!$V:$V,'무신사 메타 광고'!$I:$I,$S$4,'무신사 메타 광고'!$C:$C,$R372))</f>
        <v>0</v>
      </c>
      <c r="U372" s="11">
        <f t="shared" si="15"/>
        <v>0</v>
      </c>
      <c r="V372" s="12" t="str">
        <f t="shared" si="20"/>
        <v xml:space="preserve"> </v>
      </c>
      <c r="W372" s="32">
        <f>IF($S$4="", SUMIFS('무신사 메타 광고'!$K:$K, '무신사 메타 광고'!$C:$C, $R372),SUMIFS('무신사 메타 광고'!$K:$K,'무신사 메타 광고'!$I:$I,$S$4,'무신사 메타 광고'!$C:$C,$R372))</f>
        <v>0</v>
      </c>
      <c r="X372" s="32">
        <f>IF($S$4="", SUMIFS('무신사 메타 광고'!$N:$N, '무신사 메타 광고'!$C:$C, $R372),SUMIFS('무신사 메타 광고'!$N:$N,'무신사 메타 광고'!$I:$I,$S$4,'무신사 메타 광고'!$C:$C,$R372))</f>
        <v>0</v>
      </c>
      <c r="Y372" s="11">
        <f t="shared" si="16"/>
        <v>0</v>
      </c>
      <c r="Z372" s="12" t="str">
        <f t="shared" si="21"/>
        <v xml:space="preserve"> </v>
      </c>
      <c r="AB372" s="10">
        <f>IF($S$4="", SUMIFS('무신사 메타 광고'!$X:$X, '무신사 메타 광고'!$C:$C, $R372),SUMIFS('무신사 메타 광고'!$X:$X,'무신사 메타 광고'!$I:$I,$S$4,'무신사 메타 광고'!$C:$C,$R372))</f>
        <v>0</v>
      </c>
      <c r="AC372" s="11">
        <f t="shared" si="17"/>
        <v>0</v>
      </c>
    </row>
    <row r="373" spans="2:29">
      <c r="B373" s="9"/>
      <c r="C373" s="29">
        <f>IF($C$4="", SUMIFS('무신사 메타 광고'!$L:$L, '무신사 메타 광고'!$D:$D, $B373), SUMIFS('무신사 메타 광고'!$L:$L, '무신사 메타 광고'!$I:$I, $C$4, '무신사 메타 광고'!$D:$D, $B373))</f>
        <v>0</v>
      </c>
      <c r="D373" s="29">
        <f>IF($C$4="", SUMIFS('무신사 메타 광고'!$V:$V,#REF!, $B373), SUMIFS('무신사 메타 광고'!$V:$V,'무신사 메타 광고'!$I:$I,$C$4,'무신사 메타 광고'!$D:$D,$B373))</f>
        <v>0</v>
      </c>
      <c r="E373" s="11">
        <f t="shared" si="11"/>
        <v>0</v>
      </c>
      <c r="F373" s="12" t="str">
        <f t="shared" si="18"/>
        <v xml:space="preserve"> </v>
      </c>
      <c r="G373" s="30">
        <f>IF($C$4="", SUMIFS('무신사 메타 광고'!$K:$K, '무신사 메타 광고'!$D:$D, $B373), SUMIFS('무신사 메타 광고'!$K:$K,'무신사 메타 광고'!$I:$I,$C$4,'무신사 메타 광고'!D:D,$B373))</f>
        <v>0</v>
      </c>
      <c r="H373" s="30">
        <f>IF($C$4="", SUMIFS('무신사 메타 광고'!$Q:$Q, '무신사 메타 광고'!$D:$D, $B373), SUMIFS('무신사 메타 광고'!$Q:$Q,'무신사 메타 광고'!$I:$I,$C$4,'무신사 메타 광고'!D:D,$B373))</f>
        <v>0</v>
      </c>
      <c r="I373" s="30">
        <f>IF($C$4="", SUMIFS('무신사 메타 광고'!$U:$U, '무신사 메타 광고'!$D:$D, $B373), SUMIFS('무신사 메타 광고'!$U:$U,'무신사 메타 광고'!$I:$I,$C$4,'무신사 메타 광고'!D:D,$B373))</f>
        <v>0</v>
      </c>
      <c r="J373" s="11">
        <f t="shared" si="12"/>
        <v>0</v>
      </c>
      <c r="K373" s="11">
        <f t="shared" si="13"/>
        <v>0</v>
      </c>
      <c r="L373" s="12" t="str">
        <f t="shared" si="19"/>
        <v xml:space="preserve"> </v>
      </c>
      <c r="N373" s="10">
        <f>IF($C$4="", SUMIFS('무신사 메타 광고'!$X:$X, '무신사 메타 광고'!$D:$D, $B373),SUMIFS('무신사 메타 광고'!$X:$X,'무신사 메타 광고'!I:I,$C$4,'무신사 메타 광고'!D:D,$B373))</f>
        <v>0</v>
      </c>
      <c r="O373" s="11">
        <f t="shared" si="14"/>
        <v>0</v>
      </c>
      <c r="R373" s="13"/>
      <c r="S373" s="31">
        <f>IF($S$4="", SUMIFS('무신사 메타 광고'!$L:$L, '무신사 메타 광고'!$C:$C, $R373),SUMIFS('무신사 메타 광고'!$L:$L,'무신사 메타 광고'!$I:$I,$S$4,'무신사 메타 광고'!$C:$C,$R373))</f>
        <v>0</v>
      </c>
      <c r="T373" s="31">
        <f>IF($S$4="", SUMIFS('무신사 메타 광고'!$V:$V, '무신사 메타 광고'!$C:$C, $R373),SUMIFS('무신사 메타 광고'!$V:$V,'무신사 메타 광고'!$I:$I,$S$4,'무신사 메타 광고'!$C:$C,$R373))</f>
        <v>0</v>
      </c>
      <c r="U373" s="11">
        <f t="shared" si="15"/>
        <v>0</v>
      </c>
      <c r="V373" s="12" t="str">
        <f t="shared" si="20"/>
        <v xml:space="preserve"> </v>
      </c>
      <c r="W373" s="32">
        <f>IF($S$4="", SUMIFS('무신사 메타 광고'!$K:$K, '무신사 메타 광고'!$C:$C, $R373),SUMIFS('무신사 메타 광고'!$K:$K,'무신사 메타 광고'!$I:$I,$S$4,'무신사 메타 광고'!$C:$C,$R373))</f>
        <v>0</v>
      </c>
      <c r="X373" s="32">
        <f>IF($S$4="", SUMIFS('무신사 메타 광고'!$N:$N, '무신사 메타 광고'!$C:$C, $R373),SUMIFS('무신사 메타 광고'!$N:$N,'무신사 메타 광고'!$I:$I,$S$4,'무신사 메타 광고'!$C:$C,$R373))</f>
        <v>0</v>
      </c>
      <c r="Y373" s="11">
        <f t="shared" si="16"/>
        <v>0</v>
      </c>
      <c r="Z373" s="12" t="str">
        <f t="shared" si="21"/>
        <v xml:space="preserve"> </v>
      </c>
      <c r="AB373" s="10">
        <f>IF($S$4="", SUMIFS('무신사 메타 광고'!$X:$X, '무신사 메타 광고'!$C:$C, $R373),SUMIFS('무신사 메타 광고'!$X:$X,'무신사 메타 광고'!$I:$I,$S$4,'무신사 메타 광고'!$C:$C,$R373))</f>
        <v>0</v>
      </c>
      <c r="AC373" s="11">
        <f t="shared" si="17"/>
        <v>0</v>
      </c>
    </row>
    <row r="374" spans="2:29">
      <c r="B374" s="9"/>
      <c r="C374" s="29">
        <f>IF($C$4="", SUMIFS('무신사 메타 광고'!$L:$L, '무신사 메타 광고'!$D:$D, $B374), SUMIFS('무신사 메타 광고'!$L:$L, '무신사 메타 광고'!$I:$I, $C$4, '무신사 메타 광고'!$D:$D, $B374))</f>
        <v>0</v>
      </c>
      <c r="D374" s="29">
        <f>IF($C$4="", SUMIFS('무신사 메타 광고'!$V:$V,#REF!, $B374), SUMIFS('무신사 메타 광고'!$V:$V,'무신사 메타 광고'!$I:$I,$C$4,'무신사 메타 광고'!$D:$D,$B374))</f>
        <v>0</v>
      </c>
      <c r="E374" s="11">
        <f t="shared" si="11"/>
        <v>0</v>
      </c>
      <c r="F374" s="12" t="str">
        <f t="shared" si="18"/>
        <v xml:space="preserve"> </v>
      </c>
      <c r="G374" s="30">
        <f>IF($C$4="", SUMIFS('무신사 메타 광고'!$K:$K, '무신사 메타 광고'!$D:$D, $B374), SUMIFS('무신사 메타 광고'!$K:$K,'무신사 메타 광고'!$I:$I,$C$4,'무신사 메타 광고'!D:D,$B374))</f>
        <v>0</v>
      </c>
      <c r="H374" s="30">
        <f>IF($C$4="", SUMIFS('무신사 메타 광고'!$Q:$Q, '무신사 메타 광고'!$D:$D, $B374), SUMIFS('무신사 메타 광고'!$Q:$Q,'무신사 메타 광고'!$I:$I,$C$4,'무신사 메타 광고'!D:D,$B374))</f>
        <v>0</v>
      </c>
      <c r="I374" s="30">
        <f>IF($C$4="", SUMIFS('무신사 메타 광고'!$U:$U, '무신사 메타 광고'!$D:$D, $B374), SUMIFS('무신사 메타 광고'!$U:$U,'무신사 메타 광고'!$I:$I,$C$4,'무신사 메타 광고'!D:D,$B374))</f>
        <v>0</v>
      </c>
      <c r="J374" s="11">
        <f t="shared" si="12"/>
        <v>0</v>
      </c>
      <c r="K374" s="11">
        <f t="shared" si="13"/>
        <v>0</v>
      </c>
      <c r="L374" s="12" t="str">
        <f t="shared" si="19"/>
        <v xml:space="preserve"> </v>
      </c>
      <c r="N374" s="10">
        <f>IF($C$4="", SUMIFS('무신사 메타 광고'!$X:$X, '무신사 메타 광고'!$D:$D, $B374),SUMIFS('무신사 메타 광고'!$X:$X,'무신사 메타 광고'!I:I,$C$4,'무신사 메타 광고'!D:D,$B374))</f>
        <v>0</v>
      </c>
      <c r="O374" s="11">
        <f t="shared" si="14"/>
        <v>0</v>
      </c>
      <c r="R374" s="13"/>
      <c r="S374" s="31">
        <f>IF($S$4="", SUMIFS('무신사 메타 광고'!$L:$L, '무신사 메타 광고'!$C:$C, $R374),SUMIFS('무신사 메타 광고'!$L:$L,'무신사 메타 광고'!$I:$I,$S$4,'무신사 메타 광고'!$C:$C,$R374))</f>
        <v>0</v>
      </c>
      <c r="T374" s="31">
        <f>IF($S$4="", SUMIFS('무신사 메타 광고'!$V:$V, '무신사 메타 광고'!$C:$C, $R374),SUMIFS('무신사 메타 광고'!$V:$V,'무신사 메타 광고'!$I:$I,$S$4,'무신사 메타 광고'!$C:$C,$R374))</f>
        <v>0</v>
      </c>
      <c r="U374" s="11">
        <f t="shared" si="15"/>
        <v>0</v>
      </c>
      <c r="V374" s="12" t="str">
        <f t="shared" si="20"/>
        <v xml:space="preserve"> </v>
      </c>
      <c r="W374" s="32">
        <f>IF($S$4="", SUMIFS('무신사 메타 광고'!$K:$K, '무신사 메타 광고'!$C:$C, $R374),SUMIFS('무신사 메타 광고'!$K:$K,'무신사 메타 광고'!$I:$I,$S$4,'무신사 메타 광고'!$C:$C,$R374))</f>
        <v>0</v>
      </c>
      <c r="X374" s="32">
        <f>IF($S$4="", SUMIFS('무신사 메타 광고'!$N:$N, '무신사 메타 광고'!$C:$C, $R374),SUMIFS('무신사 메타 광고'!$N:$N,'무신사 메타 광고'!$I:$I,$S$4,'무신사 메타 광고'!$C:$C,$R374))</f>
        <v>0</v>
      </c>
      <c r="Y374" s="11">
        <f t="shared" si="16"/>
        <v>0</v>
      </c>
      <c r="Z374" s="12" t="str">
        <f t="shared" si="21"/>
        <v xml:space="preserve"> </v>
      </c>
      <c r="AB374" s="10">
        <f>IF($S$4="", SUMIFS('무신사 메타 광고'!$X:$X, '무신사 메타 광고'!$C:$C, $R374),SUMIFS('무신사 메타 광고'!$X:$X,'무신사 메타 광고'!$I:$I,$S$4,'무신사 메타 광고'!$C:$C,$R374))</f>
        <v>0</v>
      </c>
      <c r="AC374" s="11">
        <f t="shared" si="17"/>
        <v>0</v>
      </c>
    </row>
    <row r="375" spans="2:29">
      <c r="B375" s="9"/>
      <c r="C375" s="29">
        <f>IF($C$4="", SUMIFS('무신사 메타 광고'!$L:$L, '무신사 메타 광고'!$D:$D, $B375), SUMIFS('무신사 메타 광고'!$L:$L, '무신사 메타 광고'!$I:$I, $C$4, '무신사 메타 광고'!$D:$D, $B375))</f>
        <v>0</v>
      </c>
      <c r="D375" s="29">
        <f>IF($C$4="", SUMIFS('무신사 메타 광고'!$V:$V,#REF!, $B375), SUMIFS('무신사 메타 광고'!$V:$V,'무신사 메타 광고'!$I:$I,$C$4,'무신사 메타 광고'!$D:$D,$B375))</f>
        <v>0</v>
      </c>
      <c r="E375" s="11">
        <f t="shared" si="11"/>
        <v>0</v>
      </c>
      <c r="F375" s="12" t="str">
        <f t="shared" si="18"/>
        <v xml:space="preserve"> </v>
      </c>
      <c r="G375" s="30">
        <f>IF($C$4="", SUMIFS('무신사 메타 광고'!$K:$K, '무신사 메타 광고'!$D:$D, $B375), SUMIFS('무신사 메타 광고'!$K:$K,'무신사 메타 광고'!$I:$I,$C$4,'무신사 메타 광고'!D:D,$B375))</f>
        <v>0</v>
      </c>
      <c r="H375" s="30">
        <f>IF($C$4="", SUMIFS('무신사 메타 광고'!$Q:$Q, '무신사 메타 광고'!$D:$D, $B375), SUMIFS('무신사 메타 광고'!$Q:$Q,'무신사 메타 광고'!$I:$I,$C$4,'무신사 메타 광고'!D:D,$B375))</f>
        <v>0</v>
      </c>
      <c r="I375" s="30">
        <f>IF($C$4="", SUMIFS('무신사 메타 광고'!$U:$U, '무신사 메타 광고'!$D:$D, $B375), SUMIFS('무신사 메타 광고'!$U:$U,'무신사 메타 광고'!$I:$I,$C$4,'무신사 메타 광고'!D:D,$B375))</f>
        <v>0</v>
      </c>
      <c r="J375" s="11">
        <f t="shared" si="12"/>
        <v>0</v>
      </c>
      <c r="K375" s="11">
        <f t="shared" si="13"/>
        <v>0</v>
      </c>
      <c r="L375" s="12" t="str">
        <f t="shared" si="19"/>
        <v xml:space="preserve"> </v>
      </c>
      <c r="N375" s="10">
        <f>IF($C$4="", SUMIFS('무신사 메타 광고'!$X:$X, '무신사 메타 광고'!$D:$D, $B375),SUMIFS('무신사 메타 광고'!$X:$X,'무신사 메타 광고'!I:I,$C$4,'무신사 메타 광고'!D:D,$B375))</f>
        <v>0</v>
      </c>
      <c r="O375" s="11">
        <f t="shared" si="14"/>
        <v>0</v>
      </c>
      <c r="R375" s="13"/>
      <c r="S375" s="31">
        <f>IF($S$4="", SUMIFS('무신사 메타 광고'!$L:$L, '무신사 메타 광고'!$C:$C, $R375),SUMIFS('무신사 메타 광고'!$L:$L,'무신사 메타 광고'!$I:$I,$S$4,'무신사 메타 광고'!$C:$C,$R375))</f>
        <v>0</v>
      </c>
      <c r="T375" s="31">
        <f>IF($S$4="", SUMIFS('무신사 메타 광고'!$V:$V, '무신사 메타 광고'!$C:$C, $R375),SUMIFS('무신사 메타 광고'!$V:$V,'무신사 메타 광고'!$I:$I,$S$4,'무신사 메타 광고'!$C:$C,$R375))</f>
        <v>0</v>
      </c>
      <c r="U375" s="11">
        <f t="shared" si="15"/>
        <v>0</v>
      </c>
      <c r="V375" s="12" t="str">
        <f t="shared" si="20"/>
        <v xml:space="preserve"> </v>
      </c>
      <c r="W375" s="32">
        <f>IF($S$4="", SUMIFS('무신사 메타 광고'!$K:$K, '무신사 메타 광고'!$C:$C, $R375),SUMIFS('무신사 메타 광고'!$K:$K,'무신사 메타 광고'!$I:$I,$S$4,'무신사 메타 광고'!$C:$C,$R375))</f>
        <v>0</v>
      </c>
      <c r="X375" s="32">
        <f>IF($S$4="", SUMIFS('무신사 메타 광고'!$N:$N, '무신사 메타 광고'!$C:$C, $R375),SUMIFS('무신사 메타 광고'!$N:$N,'무신사 메타 광고'!$I:$I,$S$4,'무신사 메타 광고'!$C:$C,$R375))</f>
        <v>0</v>
      </c>
      <c r="Y375" s="11">
        <f t="shared" si="16"/>
        <v>0</v>
      </c>
      <c r="Z375" s="12" t="str">
        <f t="shared" si="21"/>
        <v xml:space="preserve"> </v>
      </c>
      <c r="AB375" s="10">
        <f>IF($S$4="", SUMIFS('무신사 메타 광고'!$X:$X, '무신사 메타 광고'!$C:$C, $R375),SUMIFS('무신사 메타 광고'!$X:$X,'무신사 메타 광고'!$I:$I,$S$4,'무신사 메타 광고'!$C:$C,$R375))</f>
        <v>0</v>
      </c>
      <c r="AC375" s="11">
        <f t="shared" si="17"/>
        <v>0</v>
      </c>
    </row>
    <row r="376" spans="2:29">
      <c r="B376" s="9"/>
      <c r="C376" s="29">
        <f>IF($C$4="", SUMIFS('무신사 메타 광고'!$L:$L, '무신사 메타 광고'!$D:$D, $B376), SUMIFS('무신사 메타 광고'!$L:$L, '무신사 메타 광고'!$I:$I, $C$4, '무신사 메타 광고'!$D:$D, $B376))</f>
        <v>0</v>
      </c>
      <c r="D376" s="29">
        <f>IF($C$4="", SUMIFS('무신사 메타 광고'!$V:$V,#REF!, $B376), SUMIFS('무신사 메타 광고'!$V:$V,'무신사 메타 광고'!$I:$I,$C$4,'무신사 메타 광고'!$D:$D,$B376))</f>
        <v>0</v>
      </c>
      <c r="E376" s="11">
        <f t="shared" si="11"/>
        <v>0</v>
      </c>
      <c r="F376" s="12" t="str">
        <f t="shared" si="18"/>
        <v xml:space="preserve"> </v>
      </c>
      <c r="G376" s="30">
        <f>IF($C$4="", SUMIFS('무신사 메타 광고'!$K:$K, '무신사 메타 광고'!$D:$D, $B376), SUMIFS('무신사 메타 광고'!$K:$K,'무신사 메타 광고'!$I:$I,$C$4,'무신사 메타 광고'!D:D,$B376))</f>
        <v>0</v>
      </c>
      <c r="H376" s="30">
        <f>IF($C$4="", SUMIFS('무신사 메타 광고'!$Q:$Q, '무신사 메타 광고'!$D:$D, $B376), SUMIFS('무신사 메타 광고'!$Q:$Q,'무신사 메타 광고'!$I:$I,$C$4,'무신사 메타 광고'!D:D,$B376))</f>
        <v>0</v>
      </c>
      <c r="I376" s="30">
        <f>IF($C$4="", SUMIFS('무신사 메타 광고'!$U:$U, '무신사 메타 광고'!$D:$D, $B376), SUMIFS('무신사 메타 광고'!$U:$U,'무신사 메타 광고'!$I:$I,$C$4,'무신사 메타 광고'!D:D,$B376))</f>
        <v>0</v>
      </c>
      <c r="J376" s="11">
        <f t="shared" si="12"/>
        <v>0</v>
      </c>
      <c r="K376" s="11">
        <f t="shared" si="13"/>
        <v>0</v>
      </c>
      <c r="L376" s="12" t="str">
        <f t="shared" si="19"/>
        <v xml:space="preserve"> </v>
      </c>
      <c r="N376" s="10">
        <f>IF($C$4="", SUMIFS('무신사 메타 광고'!$X:$X, '무신사 메타 광고'!$D:$D, $B376),SUMIFS('무신사 메타 광고'!$X:$X,'무신사 메타 광고'!I:I,$C$4,'무신사 메타 광고'!D:D,$B376))</f>
        <v>0</v>
      </c>
      <c r="O376" s="11">
        <f t="shared" si="14"/>
        <v>0</v>
      </c>
      <c r="R376" s="13"/>
      <c r="S376" s="31">
        <f>IF($S$4="", SUMIFS('무신사 메타 광고'!$L:$L, '무신사 메타 광고'!$C:$C, $R376),SUMIFS('무신사 메타 광고'!$L:$L,'무신사 메타 광고'!$I:$I,$S$4,'무신사 메타 광고'!$C:$C,$R376))</f>
        <v>0</v>
      </c>
      <c r="T376" s="31">
        <f>IF($S$4="", SUMIFS('무신사 메타 광고'!$V:$V, '무신사 메타 광고'!$C:$C, $R376),SUMIFS('무신사 메타 광고'!$V:$V,'무신사 메타 광고'!$I:$I,$S$4,'무신사 메타 광고'!$C:$C,$R376))</f>
        <v>0</v>
      </c>
      <c r="U376" s="11">
        <f t="shared" si="15"/>
        <v>0</v>
      </c>
      <c r="V376" s="12" t="str">
        <f t="shared" si="20"/>
        <v xml:space="preserve"> </v>
      </c>
      <c r="W376" s="32">
        <f>IF($S$4="", SUMIFS('무신사 메타 광고'!$K:$K, '무신사 메타 광고'!$C:$C, $R376),SUMIFS('무신사 메타 광고'!$K:$K,'무신사 메타 광고'!$I:$I,$S$4,'무신사 메타 광고'!$C:$C,$R376))</f>
        <v>0</v>
      </c>
      <c r="X376" s="32">
        <f>IF($S$4="", SUMIFS('무신사 메타 광고'!$N:$N, '무신사 메타 광고'!$C:$C, $R376),SUMIFS('무신사 메타 광고'!$N:$N,'무신사 메타 광고'!$I:$I,$S$4,'무신사 메타 광고'!$C:$C,$R376))</f>
        <v>0</v>
      </c>
      <c r="Y376" s="11">
        <f t="shared" si="16"/>
        <v>0</v>
      </c>
      <c r="Z376" s="12" t="str">
        <f t="shared" si="21"/>
        <v xml:space="preserve"> </v>
      </c>
      <c r="AB376" s="10">
        <f>IF($S$4="", SUMIFS('무신사 메타 광고'!$X:$X, '무신사 메타 광고'!$C:$C, $R376),SUMIFS('무신사 메타 광고'!$X:$X,'무신사 메타 광고'!$I:$I,$S$4,'무신사 메타 광고'!$C:$C,$R376))</f>
        <v>0</v>
      </c>
      <c r="AC376" s="11">
        <f t="shared" si="17"/>
        <v>0</v>
      </c>
    </row>
    <row r="377" spans="2:29">
      <c r="B377" s="9"/>
      <c r="C377" s="29">
        <f>IF($C$4="", SUMIFS('무신사 메타 광고'!$L:$L, '무신사 메타 광고'!$D:$D, $B377), SUMIFS('무신사 메타 광고'!$L:$L, '무신사 메타 광고'!$I:$I, $C$4, '무신사 메타 광고'!$D:$D, $B377))</f>
        <v>0</v>
      </c>
      <c r="D377" s="29">
        <f>IF($C$4="", SUMIFS('무신사 메타 광고'!$V:$V,#REF!, $B377), SUMIFS('무신사 메타 광고'!$V:$V,'무신사 메타 광고'!$I:$I,$C$4,'무신사 메타 광고'!$D:$D,$B377))</f>
        <v>0</v>
      </c>
      <c r="E377" s="11">
        <f t="shared" si="11"/>
        <v>0</v>
      </c>
      <c r="F377" s="12" t="str">
        <f t="shared" si="18"/>
        <v xml:space="preserve"> </v>
      </c>
      <c r="G377" s="30">
        <f>IF($C$4="", SUMIFS('무신사 메타 광고'!$K:$K, '무신사 메타 광고'!$D:$D, $B377), SUMIFS('무신사 메타 광고'!$K:$K,'무신사 메타 광고'!$I:$I,$C$4,'무신사 메타 광고'!D:D,$B377))</f>
        <v>0</v>
      </c>
      <c r="H377" s="30">
        <f>IF($C$4="", SUMIFS('무신사 메타 광고'!$Q:$Q, '무신사 메타 광고'!$D:$D, $B377), SUMIFS('무신사 메타 광고'!$Q:$Q,'무신사 메타 광고'!$I:$I,$C$4,'무신사 메타 광고'!D:D,$B377))</f>
        <v>0</v>
      </c>
      <c r="I377" s="30">
        <f>IF($C$4="", SUMIFS('무신사 메타 광고'!$U:$U, '무신사 메타 광고'!$D:$D, $B377), SUMIFS('무신사 메타 광고'!$U:$U,'무신사 메타 광고'!$I:$I,$C$4,'무신사 메타 광고'!D:D,$B377))</f>
        <v>0</v>
      </c>
      <c r="J377" s="11">
        <f t="shared" si="12"/>
        <v>0</v>
      </c>
      <c r="K377" s="11">
        <f t="shared" si="13"/>
        <v>0</v>
      </c>
      <c r="L377" s="12" t="str">
        <f t="shared" si="19"/>
        <v xml:space="preserve"> </v>
      </c>
      <c r="N377" s="10">
        <f>IF($C$4="", SUMIFS('무신사 메타 광고'!$X:$X, '무신사 메타 광고'!$D:$D, $B377),SUMIFS('무신사 메타 광고'!$X:$X,'무신사 메타 광고'!I:I,$C$4,'무신사 메타 광고'!D:D,$B377))</f>
        <v>0</v>
      </c>
      <c r="O377" s="11">
        <f t="shared" si="14"/>
        <v>0</v>
      </c>
      <c r="R377" s="13"/>
      <c r="S377" s="31">
        <f>IF($S$4="", SUMIFS('무신사 메타 광고'!$L:$L, '무신사 메타 광고'!$C:$C, $R377),SUMIFS('무신사 메타 광고'!$L:$L,'무신사 메타 광고'!$I:$I,$S$4,'무신사 메타 광고'!$C:$C,$R377))</f>
        <v>0</v>
      </c>
      <c r="T377" s="31">
        <f>IF($S$4="", SUMIFS('무신사 메타 광고'!$V:$V, '무신사 메타 광고'!$C:$C, $R377),SUMIFS('무신사 메타 광고'!$V:$V,'무신사 메타 광고'!$I:$I,$S$4,'무신사 메타 광고'!$C:$C,$R377))</f>
        <v>0</v>
      </c>
      <c r="U377" s="11">
        <f t="shared" si="15"/>
        <v>0</v>
      </c>
      <c r="V377" s="12" t="str">
        <f t="shared" si="20"/>
        <v xml:space="preserve"> </v>
      </c>
      <c r="W377" s="32">
        <f>IF($S$4="", SUMIFS('무신사 메타 광고'!$K:$K, '무신사 메타 광고'!$C:$C, $R377),SUMIFS('무신사 메타 광고'!$K:$K,'무신사 메타 광고'!$I:$I,$S$4,'무신사 메타 광고'!$C:$C,$R377))</f>
        <v>0</v>
      </c>
      <c r="X377" s="32">
        <f>IF($S$4="", SUMIFS('무신사 메타 광고'!$N:$N, '무신사 메타 광고'!$C:$C, $R377),SUMIFS('무신사 메타 광고'!$N:$N,'무신사 메타 광고'!$I:$I,$S$4,'무신사 메타 광고'!$C:$C,$R377))</f>
        <v>0</v>
      </c>
      <c r="Y377" s="11">
        <f t="shared" si="16"/>
        <v>0</v>
      </c>
      <c r="Z377" s="12" t="str">
        <f t="shared" si="21"/>
        <v xml:space="preserve"> </v>
      </c>
      <c r="AB377" s="10">
        <f>IF($S$4="", SUMIFS('무신사 메타 광고'!$X:$X, '무신사 메타 광고'!$C:$C, $R377),SUMIFS('무신사 메타 광고'!$X:$X,'무신사 메타 광고'!$I:$I,$S$4,'무신사 메타 광고'!$C:$C,$R377))</f>
        <v>0</v>
      </c>
      <c r="AC377" s="11">
        <f t="shared" si="17"/>
        <v>0</v>
      </c>
    </row>
    <row r="378" spans="2:29">
      <c r="B378" s="9"/>
      <c r="C378" s="29">
        <f>IF($C$4="", SUMIFS('무신사 메타 광고'!$L:$L, '무신사 메타 광고'!$D:$D, $B378), SUMIFS('무신사 메타 광고'!$L:$L, '무신사 메타 광고'!$I:$I, $C$4, '무신사 메타 광고'!$D:$D, $B378))</f>
        <v>0</v>
      </c>
      <c r="D378" s="29">
        <f>IF($C$4="", SUMIFS('무신사 메타 광고'!$V:$V,#REF!, $B378), SUMIFS('무신사 메타 광고'!$V:$V,'무신사 메타 광고'!$I:$I,$C$4,'무신사 메타 광고'!$D:$D,$B378))</f>
        <v>0</v>
      </c>
      <c r="E378" s="11">
        <f t="shared" si="11"/>
        <v>0</v>
      </c>
      <c r="F378" s="12" t="str">
        <f t="shared" si="18"/>
        <v xml:space="preserve"> </v>
      </c>
      <c r="G378" s="30">
        <f>IF($C$4="", SUMIFS('무신사 메타 광고'!$K:$K, '무신사 메타 광고'!$D:$D, $B378), SUMIFS('무신사 메타 광고'!$K:$K,'무신사 메타 광고'!$I:$I,$C$4,'무신사 메타 광고'!D:D,$B378))</f>
        <v>0</v>
      </c>
      <c r="H378" s="30">
        <f>IF($C$4="", SUMIFS('무신사 메타 광고'!$Q:$Q, '무신사 메타 광고'!$D:$D, $B378), SUMIFS('무신사 메타 광고'!$Q:$Q,'무신사 메타 광고'!$I:$I,$C$4,'무신사 메타 광고'!D:D,$B378))</f>
        <v>0</v>
      </c>
      <c r="I378" s="30">
        <f>IF($C$4="", SUMIFS('무신사 메타 광고'!$U:$U, '무신사 메타 광고'!$D:$D, $B378), SUMIFS('무신사 메타 광고'!$U:$U,'무신사 메타 광고'!$I:$I,$C$4,'무신사 메타 광고'!D:D,$B378))</f>
        <v>0</v>
      </c>
      <c r="J378" s="11">
        <f t="shared" si="12"/>
        <v>0</v>
      </c>
      <c r="K378" s="11">
        <f t="shared" si="13"/>
        <v>0</v>
      </c>
      <c r="L378" s="12" t="str">
        <f t="shared" si="19"/>
        <v xml:space="preserve"> </v>
      </c>
      <c r="N378" s="10">
        <f>IF($C$4="", SUMIFS('무신사 메타 광고'!$X:$X, '무신사 메타 광고'!$D:$D, $B378),SUMIFS('무신사 메타 광고'!$X:$X,'무신사 메타 광고'!I:I,$C$4,'무신사 메타 광고'!D:D,$B378))</f>
        <v>0</v>
      </c>
      <c r="O378" s="11">
        <f t="shared" si="14"/>
        <v>0</v>
      </c>
      <c r="R378" s="13"/>
      <c r="S378" s="31">
        <f>IF($S$4="", SUMIFS('무신사 메타 광고'!$L:$L, '무신사 메타 광고'!$C:$C, $R378),SUMIFS('무신사 메타 광고'!$L:$L,'무신사 메타 광고'!$I:$I,$S$4,'무신사 메타 광고'!$C:$C,$R378))</f>
        <v>0</v>
      </c>
      <c r="T378" s="31">
        <f>IF($S$4="", SUMIFS('무신사 메타 광고'!$V:$V, '무신사 메타 광고'!$C:$C, $R378),SUMIFS('무신사 메타 광고'!$V:$V,'무신사 메타 광고'!$I:$I,$S$4,'무신사 메타 광고'!$C:$C,$R378))</f>
        <v>0</v>
      </c>
      <c r="U378" s="11">
        <f t="shared" si="15"/>
        <v>0</v>
      </c>
      <c r="V378" s="12" t="str">
        <f t="shared" si="20"/>
        <v xml:space="preserve"> </v>
      </c>
      <c r="W378" s="32">
        <f>IF($S$4="", SUMIFS('무신사 메타 광고'!$K:$K, '무신사 메타 광고'!$C:$C, $R378),SUMIFS('무신사 메타 광고'!$K:$K,'무신사 메타 광고'!$I:$I,$S$4,'무신사 메타 광고'!$C:$C,$R378))</f>
        <v>0</v>
      </c>
      <c r="X378" s="32">
        <f>IF($S$4="", SUMIFS('무신사 메타 광고'!$N:$N, '무신사 메타 광고'!$C:$C, $R378),SUMIFS('무신사 메타 광고'!$N:$N,'무신사 메타 광고'!$I:$I,$S$4,'무신사 메타 광고'!$C:$C,$R378))</f>
        <v>0</v>
      </c>
      <c r="Y378" s="11">
        <f t="shared" si="16"/>
        <v>0</v>
      </c>
      <c r="Z378" s="12" t="str">
        <f t="shared" si="21"/>
        <v xml:space="preserve"> </v>
      </c>
      <c r="AB378" s="10">
        <f>IF($S$4="", SUMIFS('무신사 메타 광고'!$X:$X, '무신사 메타 광고'!$C:$C, $R378),SUMIFS('무신사 메타 광고'!$X:$X,'무신사 메타 광고'!$I:$I,$S$4,'무신사 메타 광고'!$C:$C,$R378))</f>
        <v>0</v>
      </c>
      <c r="AC378" s="11">
        <f t="shared" si="17"/>
        <v>0</v>
      </c>
    </row>
    <row r="379" spans="2:29">
      <c r="B379" s="9"/>
      <c r="C379" s="29">
        <f>IF($C$4="", SUMIFS('무신사 메타 광고'!$L:$L, '무신사 메타 광고'!$D:$D, $B379), SUMIFS('무신사 메타 광고'!$L:$L, '무신사 메타 광고'!$I:$I, $C$4, '무신사 메타 광고'!$D:$D, $B379))</f>
        <v>0</v>
      </c>
      <c r="D379" s="29">
        <f>IF($C$4="", SUMIFS('무신사 메타 광고'!$V:$V,#REF!, $B379), SUMIFS('무신사 메타 광고'!$V:$V,'무신사 메타 광고'!$I:$I,$C$4,'무신사 메타 광고'!$D:$D,$B379))</f>
        <v>0</v>
      </c>
      <c r="E379" s="11">
        <f t="shared" si="11"/>
        <v>0</v>
      </c>
      <c r="F379" s="12" t="str">
        <f t="shared" si="18"/>
        <v xml:space="preserve"> </v>
      </c>
      <c r="G379" s="30">
        <f>IF($C$4="", SUMIFS('무신사 메타 광고'!$K:$K, '무신사 메타 광고'!$D:$D, $B379), SUMIFS('무신사 메타 광고'!$K:$K,'무신사 메타 광고'!$I:$I,$C$4,'무신사 메타 광고'!D:D,$B379))</f>
        <v>0</v>
      </c>
      <c r="H379" s="30">
        <f>IF($C$4="", SUMIFS('무신사 메타 광고'!$Q:$Q, '무신사 메타 광고'!$D:$D, $B379), SUMIFS('무신사 메타 광고'!$Q:$Q,'무신사 메타 광고'!$I:$I,$C$4,'무신사 메타 광고'!D:D,$B379))</f>
        <v>0</v>
      </c>
      <c r="I379" s="30">
        <f>IF($C$4="", SUMIFS('무신사 메타 광고'!$U:$U, '무신사 메타 광고'!$D:$D, $B379), SUMIFS('무신사 메타 광고'!$U:$U,'무신사 메타 광고'!$I:$I,$C$4,'무신사 메타 광고'!D:D,$B379))</f>
        <v>0</v>
      </c>
      <c r="J379" s="11">
        <f t="shared" si="12"/>
        <v>0</v>
      </c>
      <c r="K379" s="11">
        <f t="shared" si="13"/>
        <v>0</v>
      </c>
      <c r="L379" s="12" t="str">
        <f t="shared" si="19"/>
        <v xml:space="preserve"> </v>
      </c>
      <c r="N379" s="10">
        <f>IF($C$4="", SUMIFS('무신사 메타 광고'!$X:$X, '무신사 메타 광고'!$D:$D, $B379),SUMIFS('무신사 메타 광고'!$X:$X,'무신사 메타 광고'!I:I,$C$4,'무신사 메타 광고'!D:D,$B379))</f>
        <v>0</v>
      </c>
      <c r="O379" s="11">
        <f t="shared" si="14"/>
        <v>0</v>
      </c>
      <c r="R379" s="13"/>
      <c r="S379" s="31">
        <f>IF($S$4="", SUMIFS('무신사 메타 광고'!$L:$L, '무신사 메타 광고'!$C:$C, $R379),SUMIFS('무신사 메타 광고'!$L:$L,'무신사 메타 광고'!$I:$I,$S$4,'무신사 메타 광고'!$C:$C,$R379))</f>
        <v>0</v>
      </c>
      <c r="T379" s="31">
        <f>IF($S$4="", SUMIFS('무신사 메타 광고'!$V:$V, '무신사 메타 광고'!$C:$C, $R379),SUMIFS('무신사 메타 광고'!$V:$V,'무신사 메타 광고'!$I:$I,$S$4,'무신사 메타 광고'!$C:$C,$R379))</f>
        <v>0</v>
      </c>
      <c r="U379" s="11">
        <f t="shared" si="15"/>
        <v>0</v>
      </c>
      <c r="V379" s="12" t="str">
        <f t="shared" si="20"/>
        <v xml:space="preserve"> </v>
      </c>
      <c r="W379" s="32">
        <f>IF($S$4="", SUMIFS('무신사 메타 광고'!$K:$K, '무신사 메타 광고'!$C:$C, $R379),SUMIFS('무신사 메타 광고'!$K:$K,'무신사 메타 광고'!$I:$I,$S$4,'무신사 메타 광고'!$C:$C,$R379))</f>
        <v>0</v>
      </c>
      <c r="X379" s="32">
        <f>IF($S$4="", SUMIFS('무신사 메타 광고'!$N:$N, '무신사 메타 광고'!$C:$C, $R379),SUMIFS('무신사 메타 광고'!$N:$N,'무신사 메타 광고'!$I:$I,$S$4,'무신사 메타 광고'!$C:$C,$R379))</f>
        <v>0</v>
      </c>
      <c r="Y379" s="11">
        <f t="shared" si="16"/>
        <v>0</v>
      </c>
      <c r="Z379" s="12" t="str">
        <f t="shared" si="21"/>
        <v xml:space="preserve"> </v>
      </c>
      <c r="AB379" s="10">
        <f>IF($S$4="", SUMIFS('무신사 메타 광고'!$X:$X, '무신사 메타 광고'!$C:$C, $R379),SUMIFS('무신사 메타 광고'!$X:$X,'무신사 메타 광고'!$I:$I,$S$4,'무신사 메타 광고'!$C:$C,$R379))</f>
        <v>0</v>
      </c>
      <c r="AC379" s="11">
        <f t="shared" si="17"/>
        <v>0</v>
      </c>
    </row>
    <row r="380" spans="2:29">
      <c r="B380" s="9"/>
      <c r="C380" s="29">
        <f>IF($C$4="", SUMIFS('무신사 메타 광고'!$L:$L, '무신사 메타 광고'!$D:$D, $B380), SUMIFS('무신사 메타 광고'!$L:$L, '무신사 메타 광고'!$I:$I, $C$4, '무신사 메타 광고'!$D:$D, $B380))</f>
        <v>0</v>
      </c>
      <c r="D380" s="29">
        <f>IF($C$4="", SUMIFS('무신사 메타 광고'!$V:$V,#REF!, $B380), SUMIFS('무신사 메타 광고'!$V:$V,'무신사 메타 광고'!$I:$I,$C$4,'무신사 메타 광고'!$D:$D,$B380))</f>
        <v>0</v>
      </c>
      <c r="E380" s="11">
        <f t="shared" si="11"/>
        <v>0</v>
      </c>
      <c r="F380" s="12" t="str">
        <f t="shared" si="18"/>
        <v xml:space="preserve"> </v>
      </c>
      <c r="G380" s="30">
        <f>IF($C$4="", SUMIFS('무신사 메타 광고'!$K:$K, '무신사 메타 광고'!$D:$D, $B380), SUMIFS('무신사 메타 광고'!$K:$K,'무신사 메타 광고'!$I:$I,$C$4,'무신사 메타 광고'!D:D,$B380))</f>
        <v>0</v>
      </c>
      <c r="H380" s="30">
        <f>IF($C$4="", SUMIFS('무신사 메타 광고'!$Q:$Q, '무신사 메타 광고'!$D:$D, $B380), SUMIFS('무신사 메타 광고'!$Q:$Q,'무신사 메타 광고'!$I:$I,$C$4,'무신사 메타 광고'!D:D,$B380))</f>
        <v>0</v>
      </c>
      <c r="I380" s="30">
        <f>IF($C$4="", SUMIFS('무신사 메타 광고'!$U:$U, '무신사 메타 광고'!$D:$D, $B380), SUMIFS('무신사 메타 광고'!$U:$U,'무신사 메타 광고'!$I:$I,$C$4,'무신사 메타 광고'!D:D,$B380))</f>
        <v>0</v>
      </c>
      <c r="J380" s="11">
        <f t="shared" si="12"/>
        <v>0</v>
      </c>
      <c r="K380" s="11">
        <f t="shared" si="13"/>
        <v>0</v>
      </c>
      <c r="L380" s="12" t="str">
        <f t="shared" si="19"/>
        <v xml:space="preserve"> </v>
      </c>
      <c r="N380" s="10">
        <f>IF($C$4="", SUMIFS('무신사 메타 광고'!$X:$X, '무신사 메타 광고'!$D:$D, $B380),SUMIFS('무신사 메타 광고'!$X:$X,'무신사 메타 광고'!I:I,$C$4,'무신사 메타 광고'!D:D,$B380))</f>
        <v>0</v>
      </c>
      <c r="O380" s="11">
        <f t="shared" si="14"/>
        <v>0</v>
      </c>
      <c r="R380" s="13"/>
      <c r="S380" s="31">
        <f>IF($S$4="", SUMIFS('무신사 메타 광고'!$L:$L, '무신사 메타 광고'!$C:$C, $R380),SUMIFS('무신사 메타 광고'!$L:$L,'무신사 메타 광고'!$I:$I,$S$4,'무신사 메타 광고'!$C:$C,$R380))</f>
        <v>0</v>
      </c>
      <c r="T380" s="31">
        <f>IF($S$4="", SUMIFS('무신사 메타 광고'!$V:$V, '무신사 메타 광고'!$C:$C, $R380),SUMIFS('무신사 메타 광고'!$V:$V,'무신사 메타 광고'!$I:$I,$S$4,'무신사 메타 광고'!$C:$C,$R380))</f>
        <v>0</v>
      </c>
      <c r="U380" s="11">
        <f t="shared" si="15"/>
        <v>0</v>
      </c>
      <c r="V380" s="12" t="str">
        <f t="shared" si="20"/>
        <v xml:space="preserve"> </v>
      </c>
      <c r="W380" s="32">
        <f>IF($S$4="", SUMIFS('무신사 메타 광고'!$K:$K, '무신사 메타 광고'!$C:$C, $R380),SUMIFS('무신사 메타 광고'!$K:$K,'무신사 메타 광고'!$I:$I,$S$4,'무신사 메타 광고'!$C:$C,$R380))</f>
        <v>0</v>
      </c>
      <c r="X380" s="32">
        <f>IF($S$4="", SUMIFS('무신사 메타 광고'!$N:$N, '무신사 메타 광고'!$C:$C, $R380),SUMIFS('무신사 메타 광고'!$N:$N,'무신사 메타 광고'!$I:$I,$S$4,'무신사 메타 광고'!$C:$C,$R380))</f>
        <v>0</v>
      </c>
      <c r="Y380" s="11">
        <f t="shared" si="16"/>
        <v>0</v>
      </c>
      <c r="Z380" s="12" t="str">
        <f t="shared" si="21"/>
        <v xml:space="preserve"> </v>
      </c>
      <c r="AB380" s="10">
        <f>IF($S$4="", SUMIFS('무신사 메타 광고'!$X:$X, '무신사 메타 광고'!$C:$C, $R380),SUMIFS('무신사 메타 광고'!$X:$X,'무신사 메타 광고'!$I:$I,$S$4,'무신사 메타 광고'!$C:$C,$R380))</f>
        <v>0</v>
      </c>
      <c r="AC380" s="11">
        <f t="shared" si="17"/>
        <v>0</v>
      </c>
    </row>
    <row r="381" spans="2:29">
      <c r="B381" s="9"/>
      <c r="C381" s="29">
        <f>IF($C$4="", SUMIFS('무신사 메타 광고'!$L:$L, '무신사 메타 광고'!$D:$D, $B381), SUMIFS('무신사 메타 광고'!$L:$L, '무신사 메타 광고'!$I:$I, $C$4, '무신사 메타 광고'!$D:$D, $B381))</f>
        <v>0</v>
      </c>
      <c r="D381" s="29">
        <f>IF($C$4="", SUMIFS('무신사 메타 광고'!$V:$V,#REF!, $B381), SUMIFS('무신사 메타 광고'!$V:$V,'무신사 메타 광고'!$I:$I,$C$4,'무신사 메타 광고'!$D:$D,$B381))</f>
        <v>0</v>
      </c>
      <c r="E381" s="11">
        <f t="shared" si="11"/>
        <v>0</v>
      </c>
      <c r="F381" s="12" t="str">
        <f t="shared" si="18"/>
        <v xml:space="preserve"> </v>
      </c>
      <c r="G381" s="30">
        <f>IF($C$4="", SUMIFS('무신사 메타 광고'!$K:$K, '무신사 메타 광고'!$D:$D, $B381), SUMIFS('무신사 메타 광고'!$K:$K,'무신사 메타 광고'!$I:$I,$C$4,'무신사 메타 광고'!D:D,$B381))</f>
        <v>0</v>
      </c>
      <c r="H381" s="30">
        <f>IF($C$4="", SUMIFS('무신사 메타 광고'!$Q:$Q, '무신사 메타 광고'!$D:$D, $B381), SUMIFS('무신사 메타 광고'!$Q:$Q,'무신사 메타 광고'!$I:$I,$C$4,'무신사 메타 광고'!D:D,$B381))</f>
        <v>0</v>
      </c>
      <c r="I381" s="30">
        <f>IF($C$4="", SUMIFS('무신사 메타 광고'!$U:$U, '무신사 메타 광고'!$D:$D, $B381), SUMIFS('무신사 메타 광고'!$U:$U,'무신사 메타 광고'!$I:$I,$C$4,'무신사 메타 광고'!D:D,$B381))</f>
        <v>0</v>
      </c>
      <c r="J381" s="11">
        <f t="shared" si="12"/>
        <v>0</v>
      </c>
      <c r="K381" s="11">
        <f t="shared" si="13"/>
        <v>0</v>
      </c>
      <c r="L381" s="12" t="str">
        <f t="shared" si="19"/>
        <v xml:space="preserve"> </v>
      </c>
      <c r="N381" s="10">
        <f>IF($C$4="", SUMIFS('무신사 메타 광고'!$X:$X, '무신사 메타 광고'!$D:$D, $B381),SUMIFS('무신사 메타 광고'!$X:$X,'무신사 메타 광고'!I:I,$C$4,'무신사 메타 광고'!D:D,$B381))</f>
        <v>0</v>
      </c>
      <c r="O381" s="11">
        <f t="shared" si="14"/>
        <v>0</v>
      </c>
      <c r="R381" s="13"/>
      <c r="S381" s="31">
        <f>IF($S$4="", SUMIFS('무신사 메타 광고'!$L:$L, '무신사 메타 광고'!$C:$C, $R381),SUMIFS('무신사 메타 광고'!$L:$L,'무신사 메타 광고'!$I:$I,$S$4,'무신사 메타 광고'!$C:$C,$R381))</f>
        <v>0</v>
      </c>
      <c r="T381" s="31">
        <f>IF($S$4="", SUMIFS('무신사 메타 광고'!$V:$V, '무신사 메타 광고'!$C:$C, $R381),SUMIFS('무신사 메타 광고'!$V:$V,'무신사 메타 광고'!$I:$I,$S$4,'무신사 메타 광고'!$C:$C,$R381))</f>
        <v>0</v>
      </c>
      <c r="U381" s="11">
        <f t="shared" si="15"/>
        <v>0</v>
      </c>
      <c r="V381" s="12" t="str">
        <f t="shared" si="20"/>
        <v xml:space="preserve"> </v>
      </c>
      <c r="W381" s="32">
        <f>IF($S$4="", SUMIFS('무신사 메타 광고'!$K:$K, '무신사 메타 광고'!$C:$C, $R381),SUMIFS('무신사 메타 광고'!$K:$K,'무신사 메타 광고'!$I:$I,$S$4,'무신사 메타 광고'!$C:$C,$R381))</f>
        <v>0</v>
      </c>
      <c r="X381" s="32">
        <f>IF($S$4="", SUMIFS('무신사 메타 광고'!$N:$N, '무신사 메타 광고'!$C:$C, $R381),SUMIFS('무신사 메타 광고'!$N:$N,'무신사 메타 광고'!$I:$I,$S$4,'무신사 메타 광고'!$C:$C,$R381))</f>
        <v>0</v>
      </c>
      <c r="Y381" s="11">
        <f t="shared" si="16"/>
        <v>0</v>
      </c>
      <c r="Z381" s="12" t="str">
        <f t="shared" si="21"/>
        <v xml:space="preserve"> </v>
      </c>
      <c r="AB381" s="10">
        <f>IF($S$4="", SUMIFS('무신사 메타 광고'!$X:$X, '무신사 메타 광고'!$C:$C, $R381),SUMIFS('무신사 메타 광고'!$X:$X,'무신사 메타 광고'!$I:$I,$S$4,'무신사 메타 광고'!$C:$C,$R381))</f>
        <v>0</v>
      </c>
      <c r="AC381" s="11">
        <f t="shared" si="17"/>
        <v>0</v>
      </c>
    </row>
    <row r="382" spans="2:29">
      <c r="B382" s="9"/>
      <c r="C382" s="29">
        <f>IF($C$4="", SUMIFS('무신사 메타 광고'!$L:$L, '무신사 메타 광고'!$D:$D, $B382), SUMIFS('무신사 메타 광고'!$L:$L, '무신사 메타 광고'!$I:$I, $C$4, '무신사 메타 광고'!$D:$D, $B382))</f>
        <v>0</v>
      </c>
      <c r="D382" s="29">
        <f>IF($C$4="", SUMIFS('무신사 메타 광고'!$V:$V,#REF!, $B382), SUMIFS('무신사 메타 광고'!$V:$V,'무신사 메타 광고'!$I:$I,$C$4,'무신사 메타 광고'!$D:$D,$B382))</f>
        <v>0</v>
      </c>
      <c r="E382" s="11">
        <f t="shared" si="11"/>
        <v>0</v>
      </c>
      <c r="F382" s="12" t="str">
        <f t="shared" si="18"/>
        <v xml:space="preserve"> </v>
      </c>
      <c r="G382" s="30">
        <f>IF($C$4="", SUMIFS('무신사 메타 광고'!$K:$K, '무신사 메타 광고'!$D:$D, $B382), SUMIFS('무신사 메타 광고'!$K:$K,'무신사 메타 광고'!$I:$I,$C$4,'무신사 메타 광고'!D:D,$B382))</f>
        <v>0</v>
      </c>
      <c r="H382" s="30">
        <f>IF($C$4="", SUMIFS('무신사 메타 광고'!$Q:$Q, '무신사 메타 광고'!$D:$D, $B382), SUMIFS('무신사 메타 광고'!$Q:$Q,'무신사 메타 광고'!$I:$I,$C$4,'무신사 메타 광고'!D:D,$B382))</f>
        <v>0</v>
      </c>
      <c r="I382" s="30">
        <f>IF($C$4="", SUMIFS('무신사 메타 광고'!$U:$U, '무신사 메타 광고'!$D:$D, $B382), SUMIFS('무신사 메타 광고'!$U:$U,'무신사 메타 광고'!$I:$I,$C$4,'무신사 메타 광고'!D:D,$B382))</f>
        <v>0</v>
      </c>
      <c r="J382" s="11">
        <f t="shared" si="12"/>
        <v>0</v>
      </c>
      <c r="K382" s="11">
        <f t="shared" si="13"/>
        <v>0</v>
      </c>
      <c r="L382" s="12" t="str">
        <f t="shared" si="19"/>
        <v xml:space="preserve"> </v>
      </c>
      <c r="N382" s="10">
        <f>IF($C$4="", SUMIFS('무신사 메타 광고'!$X:$X, '무신사 메타 광고'!$D:$D, $B382),SUMIFS('무신사 메타 광고'!$X:$X,'무신사 메타 광고'!I:I,$C$4,'무신사 메타 광고'!D:D,$B382))</f>
        <v>0</v>
      </c>
      <c r="O382" s="11">
        <f t="shared" si="14"/>
        <v>0</v>
      </c>
      <c r="R382" s="13"/>
      <c r="S382" s="31">
        <f>IF($S$4="", SUMIFS('무신사 메타 광고'!$L:$L, '무신사 메타 광고'!$C:$C, $R382),SUMIFS('무신사 메타 광고'!$L:$L,'무신사 메타 광고'!$I:$I,$S$4,'무신사 메타 광고'!$C:$C,$R382))</f>
        <v>0</v>
      </c>
      <c r="T382" s="31">
        <f>IF($S$4="", SUMIFS('무신사 메타 광고'!$V:$V, '무신사 메타 광고'!$C:$C, $R382),SUMIFS('무신사 메타 광고'!$V:$V,'무신사 메타 광고'!$I:$I,$S$4,'무신사 메타 광고'!$C:$C,$R382))</f>
        <v>0</v>
      </c>
      <c r="U382" s="11">
        <f t="shared" si="15"/>
        <v>0</v>
      </c>
      <c r="V382" s="12" t="str">
        <f t="shared" si="20"/>
        <v xml:space="preserve"> </v>
      </c>
      <c r="W382" s="32">
        <f>IF($S$4="", SUMIFS('무신사 메타 광고'!$K:$K, '무신사 메타 광고'!$C:$C, $R382),SUMIFS('무신사 메타 광고'!$K:$K,'무신사 메타 광고'!$I:$I,$S$4,'무신사 메타 광고'!$C:$C,$R382))</f>
        <v>0</v>
      </c>
      <c r="X382" s="32">
        <f>IF($S$4="", SUMIFS('무신사 메타 광고'!$N:$N, '무신사 메타 광고'!$C:$C, $R382),SUMIFS('무신사 메타 광고'!$N:$N,'무신사 메타 광고'!$I:$I,$S$4,'무신사 메타 광고'!$C:$C,$R382))</f>
        <v>0</v>
      </c>
      <c r="Y382" s="11">
        <f t="shared" si="16"/>
        <v>0</v>
      </c>
      <c r="Z382" s="12" t="str">
        <f t="shared" si="21"/>
        <v xml:space="preserve"> </v>
      </c>
      <c r="AB382" s="10">
        <f>IF($S$4="", SUMIFS('무신사 메타 광고'!$X:$X, '무신사 메타 광고'!$C:$C, $R382),SUMIFS('무신사 메타 광고'!$X:$X,'무신사 메타 광고'!$I:$I,$S$4,'무신사 메타 광고'!$C:$C,$R382))</f>
        <v>0</v>
      </c>
      <c r="AC382" s="11">
        <f t="shared" si="17"/>
        <v>0</v>
      </c>
    </row>
    <row r="383" spans="2:29">
      <c r="B383" s="9"/>
      <c r="C383" s="29">
        <f>IF($C$4="", SUMIFS('무신사 메타 광고'!$L:$L, '무신사 메타 광고'!$D:$D, $B383), SUMIFS('무신사 메타 광고'!$L:$L, '무신사 메타 광고'!$I:$I, $C$4, '무신사 메타 광고'!$D:$D, $B383))</f>
        <v>0</v>
      </c>
      <c r="D383" s="29">
        <f>IF($C$4="", SUMIFS('무신사 메타 광고'!$V:$V,#REF!, $B383), SUMIFS('무신사 메타 광고'!$V:$V,'무신사 메타 광고'!$I:$I,$C$4,'무신사 메타 광고'!$D:$D,$B383))</f>
        <v>0</v>
      </c>
      <c r="E383" s="11">
        <f t="shared" si="11"/>
        <v>0</v>
      </c>
      <c r="F383" s="12" t="str">
        <f t="shared" si="18"/>
        <v xml:space="preserve"> </v>
      </c>
      <c r="G383" s="30">
        <f>IF($C$4="", SUMIFS('무신사 메타 광고'!$K:$K, '무신사 메타 광고'!$D:$D, $B383), SUMIFS('무신사 메타 광고'!$K:$K,'무신사 메타 광고'!$I:$I,$C$4,'무신사 메타 광고'!D:D,$B383))</f>
        <v>0</v>
      </c>
      <c r="H383" s="30">
        <f>IF($C$4="", SUMIFS('무신사 메타 광고'!$Q:$Q, '무신사 메타 광고'!$D:$D, $B383), SUMIFS('무신사 메타 광고'!$Q:$Q,'무신사 메타 광고'!$I:$I,$C$4,'무신사 메타 광고'!D:D,$B383))</f>
        <v>0</v>
      </c>
      <c r="I383" s="30">
        <f>IF($C$4="", SUMIFS('무신사 메타 광고'!$U:$U, '무신사 메타 광고'!$D:$D, $B383), SUMIFS('무신사 메타 광고'!$U:$U,'무신사 메타 광고'!$I:$I,$C$4,'무신사 메타 광고'!D:D,$B383))</f>
        <v>0</v>
      </c>
      <c r="J383" s="11">
        <f t="shared" si="12"/>
        <v>0</v>
      </c>
      <c r="K383" s="11">
        <f t="shared" si="13"/>
        <v>0</v>
      </c>
      <c r="L383" s="12" t="str">
        <f t="shared" si="19"/>
        <v xml:space="preserve"> </v>
      </c>
      <c r="N383" s="10">
        <f>IF($C$4="", SUMIFS('무신사 메타 광고'!$X:$X, '무신사 메타 광고'!$D:$D, $B383),SUMIFS('무신사 메타 광고'!$X:$X,'무신사 메타 광고'!I:I,$C$4,'무신사 메타 광고'!D:D,$B383))</f>
        <v>0</v>
      </c>
      <c r="O383" s="11">
        <f t="shared" si="14"/>
        <v>0</v>
      </c>
      <c r="R383" s="13"/>
      <c r="S383" s="31">
        <f>IF($S$4="", SUMIFS('무신사 메타 광고'!$L:$L, '무신사 메타 광고'!$C:$C, $R383),SUMIFS('무신사 메타 광고'!$L:$L,'무신사 메타 광고'!$I:$I,$S$4,'무신사 메타 광고'!$C:$C,$R383))</f>
        <v>0</v>
      </c>
      <c r="T383" s="31">
        <f>IF($S$4="", SUMIFS('무신사 메타 광고'!$V:$V, '무신사 메타 광고'!$C:$C, $R383),SUMIFS('무신사 메타 광고'!$V:$V,'무신사 메타 광고'!$I:$I,$S$4,'무신사 메타 광고'!$C:$C,$R383))</f>
        <v>0</v>
      </c>
      <c r="U383" s="11">
        <f t="shared" si="15"/>
        <v>0</v>
      </c>
      <c r="V383" s="12" t="str">
        <f t="shared" si="20"/>
        <v xml:space="preserve"> </v>
      </c>
      <c r="W383" s="32">
        <f>IF($S$4="", SUMIFS('무신사 메타 광고'!$K:$K, '무신사 메타 광고'!$C:$C, $R383),SUMIFS('무신사 메타 광고'!$K:$K,'무신사 메타 광고'!$I:$I,$S$4,'무신사 메타 광고'!$C:$C,$R383))</f>
        <v>0</v>
      </c>
      <c r="X383" s="32">
        <f>IF($S$4="", SUMIFS('무신사 메타 광고'!$N:$N, '무신사 메타 광고'!$C:$C, $R383),SUMIFS('무신사 메타 광고'!$N:$N,'무신사 메타 광고'!$I:$I,$S$4,'무신사 메타 광고'!$C:$C,$R383))</f>
        <v>0</v>
      </c>
      <c r="Y383" s="11">
        <f t="shared" si="16"/>
        <v>0</v>
      </c>
      <c r="Z383" s="12" t="str">
        <f t="shared" si="21"/>
        <v xml:space="preserve"> </v>
      </c>
      <c r="AB383" s="10">
        <f>IF($S$4="", SUMIFS('무신사 메타 광고'!$X:$X, '무신사 메타 광고'!$C:$C, $R383),SUMIFS('무신사 메타 광고'!$X:$X,'무신사 메타 광고'!$I:$I,$S$4,'무신사 메타 광고'!$C:$C,$R383))</f>
        <v>0</v>
      </c>
      <c r="AC383" s="11">
        <f t="shared" si="17"/>
        <v>0</v>
      </c>
    </row>
    <row r="384" spans="2:29">
      <c r="B384" s="9"/>
      <c r="C384" s="29">
        <f>IF($C$4="", SUMIFS('무신사 메타 광고'!$L:$L, '무신사 메타 광고'!$D:$D, $B384), SUMIFS('무신사 메타 광고'!$L:$L, '무신사 메타 광고'!$I:$I, $C$4, '무신사 메타 광고'!$D:$D, $B384))</f>
        <v>0</v>
      </c>
      <c r="D384" s="29">
        <f>IF($C$4="", SUMIFS('무신사 메타 광고'!$V:$V,#REF!, $B384), SUMIFS('무신사 메타 광고'!$V:$V,'무신사 메타 광고'!$I:$I,$C$4,'무신사 메타 광고'!$D:$D,$B384))</f>
        <v>0</v>
      </c>
      <c r="E384" s="11">
        <f t="shared" si="11"/>
        <v>0</v>
      </c>
      <c r="F384" s="12" t="str">
        <f t="shared" si="18"/>
        <v xml:space="preserve"> </v>
      </c>
      <c r="G384" s="30">
        <f>IF($C$4="", SUMIFS('무신사 메타 광고'!$K:$K, '무신사 메타 광고'!$D:$D, $B384), SUMIFS('무신사 메타 광고'!$K:$K,'무신사 메타 광고'!$I:$I,$C$4,'무신사 메타 광고'!D:D,$B384))</f>
        <v>0</v>
      </c>
      <c r="H384" s="30">
        <f>IF($C$4="", SUMIFS('무신사 메타 광고'!$Q:$Q, '무신사 메타 광고'!$D:$D, $B384), SUMIFS('무신사 메타 광고'!$Q:$Q,'무신사 메타 광고'!$I:$I,$C$4,'무신사 메타 광고'!D:D,$B384))</f>
        <v>0</v>
      </c>
      <c r="I384" s="30">
        <f>IF($C$4="", SUMIFS('무신사 메타 광고'!$U:$U, '무신사 메타 광고'!$D:$D, $B384), SUMIFS('무신사 메타 광고'!$U:$U,'무신사 메타 광고'!$I:$I,$C$4,'무신사 메타 광고'!D:D,$B384))</f>
        <v>0</v>
      </c>
      <c r="J384" s="11">
        <f t="shared" si="12"/>
        <v>0</v>
      </c>
      <c r="K384" s="11">
        <f t="shared" si="13"/>
        <v>0</v>
      </c>
      <c r="L384" s="12" t="str">
        <f t="shared" si="19"/>
        <v xml:space="preserve"> </v>
      </c>
      <c r="N384" s="10">
        <f>IF($C$4="", SUMIFS('무신사 메타 광고'!$X:$X, '무신사 메타 광고'!$D:$D, $B384),SUMIFS('무신사 메타 광고'!$X:$X,'무신사 메타 광고'!I:I,$C$4,'무신사 메타 광고'!D:D,$B384))</f>
        <v>0</v>
      </c>
      <c r="O384" s="11">
        <f t="shared" si="14"/>
        <v>0</v>
      </c>
      <c r="R384" s="13"/>
      <c r="S384" s="31">
        <f>IF($S$4="", SUMIFS('무신사 메타 광고'!$L:$L, '무신사 메타 광고'!$C:$C, $R384),SUMIFS('무신사 메타 광고'!$L:$L,'무신사 메타 광고'!$I:$I,$S$4,'무신사 메타 광고'!$C:$C,$R384))</f>
        <v>0</v>
      </c>
      <c r="T384" s="31">
        <f>IF($S$4="", SUMIFS('무신사 메타 광고'!$V:$V, '무신사 메타 광고'!$C:$C, $R384),SUMIFS('무신사 메타 광고'!$V:$V,'무신사 메타 광고'!$I:$I,$S$4,'무신사 메타 광고'!$C:$C,$R384))</f>
        <v>0</v>
      </c>
      <c r="U384" s="11">
        <f t="shared" si="15"/>
        <v>0</v>
      </c>
      <c r="V384" s="12" t="str">
        <f t="shared" si="20"/>
        <v xml:space="preserve"> </v>
      </c>
      <c r="W384" s="32">
        <f>IF($S$4="", SUMIFS('무신사 메타 광고'!$K:$K, '무신사 메타 광고'!$C:$C, $R384),SUMIFS('무신사 메타 광고'!$K:$K,'무신사 메타 광고'!$I:$I,$S$4,'무신사 메타 광고'!$C:$C,$R384))</f>
        <v>0</v>
      </c>
      <c r="X384" s="32">
        <f>IF($S$4="", SUMIFS('무신사 메타 광고'!$N:$N, '무신사 메타 광고'!$C:$C, $R384),SUMIFS('무신사 메타 광고'!$N:$N,'무신사 메타 광고'!$I:$I,$S$4,'무신사 메타 광고'!$C:$C,$R384))</f>
        <v>0</v>
      </c>
      <c r="Y384" s="11">
        <f t="shared" si="16"/>
        <v>0</v>
      </c>
      <c r="Z384" s="12" t="str">
        <f t="shared" si="21"/>
        <v xml:space="preserve"> </v>
      </c>
      <c r="AB384" s="10">
        <f>IF($S$4="", SUMIFS('무신사 메타 광고'!$X:$X, '무신사 메타 광고'!$C:$C, $R384),SUMIFS('무신사 메타 광고'!$X:$X,'무신사 메타 광고'!$I:$I,$S$4,'무신사 메타 광고'!$C:$C,$R384))</f>
        <v>0</v>
      </c>
      <c r="AC384" s="11">
        <f t="shared" si="17"/>
        <v>0</v>
      </c>
    </row>
    <row r="385" spans="2:29">
      <c r="B385" s="9"/>
      <c r="C385" s="29">
        <f>IF($C$4="", SUMIFS('무신사 메타 광고'!$L:$L, '무신사 메타 광고'!$D:$D, $B385), SUMIFS('무신사 메타 광고'!$L:$L, '무신사 메타 광고'!$I:$I, $C$4, '무신사 메타 광고'!$D:$D, $B385))</f>
        <v>0</v>
      </c>
      <c r="D385" s="29">
        <f>IF($C$4="", SUMIFS('무신사 메타 광고'!$V:$V,#REF!, $B385), SUMIFS('무신사 메타 광고'!$V:$V,'무신사 메타 광고'!$I:$I,$C$4,'무신사 메타 광고'!$D:$D,$B385))</f>
        <v>0</v>
      </c>
      <c r="E385" s="11">
        <f t="shared" si="11"/>
        <v>0</v>
      </c>
      <c r="F385" s="12" t="str">
        <f t="shared" si="18"/>
        <v xml:space="preserve"> </v>
      </c>
      <c r="G385" s="30">
        <f>IF($C$4="", SUMIFS('무신사 메타 광고'!$K:$K, '무신사 메타 광고'!$D:$D, $B385), SUMIFS('무신사 메타 광고'!$K:$K,'무신사 메타 광고'!$I:$I,$C$4,'무신사 메타 광고'!D:D,$B385))</f>
        <v>0</v>
      </c>
      <c r="H385" s="30">
        <f>IF($C$4="", SUMIFS('무신사 메타 광고'!$Q:$Q, '무신사 메타 광고'!$D:$D, $B385), SUMIFS('무신사 메타 광고'!$Q:$Q,'무신사 메타 광고'!$I:$I,$C$4,'무신사 메타 광고'!D:D,$B385))</f>
        <v>0</v>
      </c>
      <c r="I385" s="30">
        <f>IF($C$4="", SUMIFS('무신사 메타 광고'!$U:$U, '무신사 메타 광고'!$D:$D, $B385), SUMIFS('무신사 메타 광고'!$U:$U,'무신사 메타 광고'!$I:$I,$C$4,'무신사 메타 광고'!D:D,$B385))</f>
        <v>0</v>
      </c>
      <c r="J385" s="11">
        <f t="shared" si="12"/>
        <v>0</v>
      </c>
      <c r="K385" s="11">
        <f t="shared" si="13"/>
        <v>0</v>
      </c>
      <c r="L385" s="12" t="str">
        <f t="shared" si="19"/>
        <v xml:space="preserve"> </v>
      </c>
      <c r="N385" s="10">
        <f>IF($C$4="", SUMIFS('무신사 메타 광고'!$X:$X, '무신사 메타 광고'!$D:$D, $B385),SUMIFS('무신사 메타 광고'!$X:$X,'무신사 메타 광고'!I:I,$C$4,'무신사 메타 광고'!D:D,$B385))</f>
        <v>0</v>
      </c>
      <c r="O385" s="11">
        <f t="shared" si="14"/>
        <v>0</v>
      </c>
      <c r="R385" s="13"/>
      <c r="S385" s="31">
        <f>IF($S$4="", SUMIFS('무신사 메타 광고'!$L:$L, '무신사 메타 광고'!$C:$C, $R385),SUMIFS('무신사 메타 광고'!$L:$L,'무신사 메타 광고'!$I:$I,$S$4,'무신사 메타 광고'!$C:$C,$R385))</f>
        <v>0</v>
      </c>
      <c r="T385" s="31">
        <f>IF($S$4="", SUMIFS('무신사 메타 광고'!$V:$V, '무신사 메타 광고'!$C:$C, $R385),SUMIFS('무신사 메타 광고'!$V:$V,'무신사 메타 광고'!$I:$I,$S$4,'무신사 메타 광고'!$C:$C,$R385))</f>
        <v>0</v>
      </c>
      <c r="U385" s="11">
        <f t="shared" si="15"/>
        <v>0</v>
      </c>
      <c r="V385" s="12" t="str">
        <f t="shared" si="20"/>
        <v xml:space="preserve"> </v>
      </c>
      <c r="W385" s="32">
        <f>IF($S$4="", SUMIFS('무신사 메타 광고'!$K:$K, '무신사 메타 광고'!$C:$C, $R385),SUMIFS('무신사 메타 광고'!$K:$K,'무신사 메타 광고'!$I:$I,$S$4,'무신사 메타 광고'!$C:$C,$R385))</f>
        <v>0</v>
      </c>
      <c r="X385" s="32">
        <f>IF($S$4="", SUMIFS('무신사 메타 광고'!$N:$N, '무신사 메타 광고'!$C:$C, $R385),SUMIFS('무신사 메타 광고'!$N:$N,'무신사 메타 광고'!$I:$I,$S$4,'무신사 메타 광고'!$C:$C,$R385))</f>
        <v>0</v>
      </c>
      <c r="Y385" s="11">
        <f t="shared" si="16"/>
        <v>0</v>
      </c>
      <c r="Z385" s="12" t="str">
        <f t="shared" si="21"/>
        <v xml:space="preserve"> </v>
      </c>
      <c r="AB385" s="10">
        <f>IF($S$4="", SUMIFS('무신사 메타 광고'!$X:$X, '무신사 메타 광고'!$C:$C, $R385),SUMIFS('무신사 메타 광고'!$X:$X,'무신사 메타 광고'!$I:$I,$S$4,'무신사 메타 광고'!$C:$C,$R385))</f>
        <v>0</v>
      </c>
      <c r="AC385" s="11">
        <f t="shared" si="17"/>
        <v>0</v>
      </c>
    </row>
    <row r="386" spans="2:29">
      <c r="B386" s="9"/>
      <c r="C386" s="29">
        <f>IF($C$4="", SUMIFS('무신사 메타 광고'!$L:$L, '무신사 메타 광고'!$D:$D, $B386), SUMIFS('무신사 메타 광고'!$L:$L, '무신사 메타 광고'!$I:$I, $C$4, '무신사 메타 광고'!$D:$D, $B386))</f>
        <v>0</v>
      </c>
      <c r="D386" s="29">
        <f>IF($C$4="", SUMIFS('무신사 메타 광고'!$V:$V,#REF!, $B386), SUMIFS('무신사 메타 광고'!$V:$V,'무신사 메타 광고'!$I:$I,$C$4,'무신사 메타 광고'!$D:$D,$B386))</f>
        <v>0</v>
      </c>
      <c r="E386" s="11">
        <f t="shared" si="11"/>
        <v>0</v>
      </c>
      <c r="F386" s="12" t="str">
        <f t="shared" si="18"/>
        <v xml:space="preserve"> </v>
      </c>
      <c r="G386" s="30">
        <f>IF($C$4="", SUMIFS('무신사 메타 광고'!$K:$K, '무신사 메타 광고'!$D:$D, $B386), SUMIFS('무신사 메타 광고'!$K:$K,'무신사 메타 광고'!$I:$I,$C$4,'무신사 메타 광고'!D:D,$B386))</f>
        <v>0</v>
      </c>
      <c r="H386" s="30">
        <f>IF($C$4="", SUMIFS('무신사 메타 광고'!$Q:$Q, '무신사 메타 광고'!$D:$D, $B386), SUMIFS('무신사 메타 광고'!$Q:$Q,'무신사 메타 광고'!$I:$I,$C$4,'무신사 메타 광고'!D:D,$B386))</f>
        <v>0</v>
      </c>
      <c r="I386" s="30">
        <f>IF($C$4="", SUMIFS('무신사 메타 광고'!$U:$U, '무신사 메타 광고'!$D:$D, $B386), SUMIFS('무신사 메타 광고'!$U:$U,'무신사 메타 광고'!$I:$I,$C$4,'무신사 메타 광고'!D:D,$B386))</f>
        <v>0</v>
      </c>
      <c r="J386" s="11">
        <f t="shared" si="12"/>
        <v>0</v>
      </c>
      <c r="K386" s="11">
        <f t="shared" si="13"/>
        <v>0</v>
      </c>
      <c r="L386" s="12" t="str">
        <f t="shared" si="19"/>
        <v xml:space="preserve"> </v>
      </c>
      <c r="N386" s="10">
        <f>IF($C$4="", SUMIFS('무신사 메타 광고'!$X:$X, '무신사 메타 광고'!$D:$D, $B386),SUMIFS('무신사 메타 광고'!$X:$X,'무신사 메타 광고'!I:I,$C$4,'무신사 메타 광고'!D:D,$B386))</f>
        <v>0</v>
      </c>
      <c r="O386" s="11">
        <f t="shared" si="14"/>
        <v>0</v>
      </c>
      <c r="R386" s="13"/>
      <c r="S386" s="31">
        <f>IF($S$4="", SUMIFS('무신사 메타 광고'!$L:$L, '무신사 메타 광고'!$C:$C, $R386),SUMIFS('무신사 메타 광고'!$L:$L,'무신사 메타 광고'!$I:$I,$S$4,'무신사 메타 광고'!$C:$C,$R386))</f>
        <v>0</v>
      </c>
      <c r="T386" s="31">
        <f>IF($S$4="", SUMIFS('무신사 메타 광고'!$V:$V, '무신사 메타 광고'!$C:$C, $R386),SUMIFS('무신사 메타 광고'!$V:$V,'무신사 메타 광고'!$I:$I,$S$4,'무신사 메타 광고'!$C:$C,$R386))</f>
        <v>0</v>
      </c>
      <c r="U386" s="11">
        <f t="shared" si="15"/>
        <v>0</v>
      </c>
      <c r="V386" s="12" t="str">
        <f t="shared" si="20"/>
        <v xml:space="preserve"> </v>
      </c>
      <c r="W386" s="32">
        <f>IF($S$4="", SUMIFS('무신사 메타 광고'!$K:$K, '무신사 메타 광고'!$C:$C, $R386),SUMIFS('무신사 메타 광고'!$K:$K,'무신사 메타 광고'!$I:$I,$S$4,'무신사 메타 광고'!$C:$C,$R386))</f>
        <v>0</v>
      </c>
      <c r="X386" s="32">
        <f>IF($S$4="", SUMIFS('무신사 메타 광고'!$N:$N, '무신사 메타 광고'!$C:$C, $R386),SUMIFS('무신사 메타 광고'!$N:$N,'무신사 메타 광고'!$I:$I,$S$4,'무신사 메타 광고'!$C:$C,$R386))</f>
        <v>0</v>
      </c>
      <c r="Y386" s="11">
        <f t="shared" si="16"/>
        <v>0</v>
      </c>
      <c r="Z386" s="12" t="str">
        <f t="shared" si="21"/>
        <v xml:space="preserve"> </v>
      </c>
      <c r="AB386" s="10">
        <f>IF($S$4="", SUMIFS('무신사 메타 광고'!$X:$X, '무신사 메타 광고'!$C:$C, $R386),SUMIFS('무신사 메타 광고'!$X:$X,'무신사 메타 광고'!$I:$I,$S$4,'무신사 메타 광고'!$C:$C,$R386))</f>
        <v>0</v>
      </c>
      <c r="AC386" s="11">
        <f t="shared" si="17"/>
        <v>0</v>
      </c>
    </row>
    <row r="387" spans="2:29">
      <c r="B387" s="9"/>
      <c r="C387" s="29">
        <f>IF($C$4="", SUMIFS('무신사 메타 광고'!$L:$L, '무신사 메타 광고'!$D:$D, $B387), SUMIFS('무신사 메타 광고'!$L:$L, '무신사 메타 광고'!$I:$I, $C$4, '무신사 메타 광고'!$D:$D, $B387))</f>
        <v>0</v>
      </c>
      <c r="D387" s="29">
        <f>IF($C$4="", SUMIFS('무신사 메타 광고'!$V:$V,#REF!, $B387), SUMIFS('무신사 메타 광고'!$V:$V,'무신사 메타 광고'!$I:$I,$C$4,'무신사 메타 광고'!$D:$D,$B387))</f>
        <v>0</v>
      </c>
      <c r="E387" s="11">
        <f t="shared" si="11"/>
        <v>0</v>
      </c>
      <c r="F387" s="12" t="str">
        <f t="shared" si="18"/>
        <v xml:space="preserve"> </v>
      </c>
      <c r="G387" s="30">
        <f>IF($C$4="", SUMIFS('무신사 메타 광고'!$K:$K, '무신사 메타 광고'!$D:$D, $B387), SUMIFS('무신사 메타 광고'!$K:$K,'무신사 메타 광고'!$I:$I,$C$4,'무신사 메타 광고'!D:D,$B387))</f>
        <v>0</v>
      </c>
      <c r="H387" s="30">
        <f>IF($C$4="", SUMIFS('무신사 메타 광고'!$Q:$Q, '무신사 메타 광고'!$D:$D, $B387), SUMIFS('무신사 메타 광고'!$Q:$Q,'무신사 메타 광고'!$I:$I,$C$4,'무신사 메타 광고'!D:D,$B387))</f>
        <v>0</v>
      </c>
      <c r="I387" s="30">
        <f>IF($C$4="", SUMIFS('무신사 메타 광고'!$U:$U, '무신사 메타 광고'!$D:$D, $B387), SUMIFS('무신사 메타 광고'!$U:$U,'무신사 메타 광고'!$I:$I,$C$4,'무신사 메타 광고'!D:D,$B387))</f>
        <v>0</v>
      </c>
      <c r="J387" s="11">
        <f t="shared" si="12"/>
        <v>0</v>
      </c>
      <c r="K387" s="11">
        <f t="shared" si="13"/>
        <v>0</v>
      </c>
      <c r="L387" s="12" t="str">
        <f t="shared" si="19"/>
        <v xml:space="preserve"> </v>
      </c>
      <c r="N387" s="10">
        <f>IF($C$4="", SUMIFS('무신사 메타 광고'!$X:$X, '무신사 메타 광고'!$D:$D, $B387),SUMIFS('무신사 메타 광고'!$X:$X,'무신사 메타 광고'!I:I,$C$4,'무신사 메타 광고'!D:D,$B387))</f>
        <v>0</v>
      </c>
      <c r="O387" s="11">
        <f t="shared" si="14"/>
        <v>0</v>
      </c>
      <c r="R387" s="13"/>
      <c r="S387" s="31">
        <f>IF($S$4="", SUMIFS('무신사 메타 광고'!$L:$L, '무신사 메타 광고'!$C:$C, $R387),SUMIFS('무신사 메타 광고'!$L:$L,'무신사 메타 광고'!$I:$I,$S$4,'무신사 메타 광고'!$C:$C,$R387))</f>
        <v>0</v>
      </c>
      <c r="T387" s="31">
        <f>IF($S$4="", SUMIFS('무신사 메타 광고'!$V:$V, '무신사 메타 광고'!$C:$C, $R387),SUMIFS('무신사 메타 광고'!$V:$V,'무신사 메타 광고'!$I:$I,$S$4,'무신사 메타 광고'!$C:$C,$R387))</f>
        <v>0</v>
      </c>
      <c r="U387" s="11">
        <f t="shared" si="15"/>
        <v>0</v>
      </c>
      <c r="V387" s="12" t="str">
        <f t="shared" si="20"/>
        <v xml:space="preserve"> </v>
      </c>
      <c r="W387" s="32">
        <f>IF($S$4="", SUMIFS('무신사 메타 광고'!$K:$K, '무신사 메타 광고'!$C:$C, $R387),SUMIFS('무신사 메타 광고'!$K:$K,'무신사 메타 광고'!$I:$I,$S$4,'무신사 메타 광고'!$C:$C,$R387))</f>
        <v>0</v>
      </c>
      <c r="X387" s="32">
        <f>IF($S$4="", SUMIFS('무신사 메타 광고'!$N:$N, '무신사 메타 광고'!$C:$C, $R387),SUMIFS('무신사 메타 광고'!$N:$N,'무신사 메타 광고'!$I:$I,$S$4,'무신사 메타 광고'!$C:$C,$R387))</f>
        <v>0</v>
      </c>
      <c r="Y387" s="11">
        <f t="shared" si="16"/>
        <v>0</v>
      </c>
      <c r="Z387" s="12" t="str">
        <f t="shared" si="21"/>
        <v xml:space="preserve"> </v>
      </c>
      <c r="AB387" s="10">
        <f>IF($S$4="", SUMIFS('무신사 메타 광고'!$X:$X, '무신사 메타 광고'!$C:$C, $R387),SUMIFS('무신사 메타 광고'!$X:$X,'무신사 메타 광고'!$I:$I,$S$4,'무신사 메타 광고'!$C:$C,$R387))</f>
        <v>0</v>
      </c>
      <c r="AC387" s="11">
        <f t="shared" si="17"/>
        <v>0</v>
      </c>
    </row>
    <row r="388" spans="2:29">
      <c r="B388" s="9"/>
      <c r="C388" s="29">
        <f>IF($C$4="", SUMIFS('무신사 메타 광고'!$L:$L, '무신사 메타 광고'!$D:$D, $B388), SUMIFS('무신사 메타 광고'!$L:$L, '무신사 메타 광고'!$I:$I, $C$4, '무신사 메타 광고'!$D:$D, $B388))</f>
        <v>0</v>
      </c>
      <c r="D388" s="29">
        <f>IF($C$4="", SUMIFS('무신사 메타 광고'!$V:$V,#REF!, $B388), SUMIFS('무신사 메타 광고'!$V:$V,'무신사 메타 광고'!$I:$I,$C$4,'무신사 메타 광고'!$D:$D,$B388))</f>
        <v>0</v>
      </c>
      <c r="E388" s="11">
        <f t="shared" si="11"/>
        <v>0</v>
      </c>
      <c r="F388" s="12" t="str">
        <f t="shared" si="18"/>
        <v xml:space="preserve"> </v>
      </c>
      <c r="G388" s="30">
        <f>IF($C$4="", SUMIFS('무신사 메타 광고'!$K:$K, '무신사 메타 광고'!$D:$D, $B388), SUMIFS('무신사 메타 광고'!$K:$K,'무신사 메타 광고'!$I:$I,$C$4,'무신사 메타 광고'!D:D,$B388))</f>
        <v>0</v>
      </c>
      <c r="H388" s="30">
        <f>IF($C$4="", SUMIFS('무신사 메타 광고'!$Q:$Q, '무신사 메타 광고'!$D:$D, $B388), SUMIFS('무신사 메타 광고'!$Q:$Q,'무신사 메타 광고'!$I:$I,$C$4,'무신사 메타 광고'!D:D,$B388))</f>
        <v>0</v>
      </c>
      <c r="I388" s="30">
        <f>IF($C$4="", SUMIFS('무신사 메타 광고'!$U:$U, '무신사 메타 광고'!$D:$D, $B388), SUMIFS('무신사 메타 광고'!$U:$U,'무신사 메타 광고'!$I:$I,$C$4,'무신사 메타 광고'!D:D,$B388))</f>
        <v>0</v>
      </c>
      <c r="J388" s="11">
        <f t="shared" si="12"/>
        <v>0</v>
      </c>
      <c r="K388" s="11">
        <f t="shared" si="13"/>
        <v>0</v>
      </c>
      <c r="L388" s="12" t="str">
        <f t="shared" si="19"/>
        <v xml:space="preserve"> </v>
      </c>
      <c r="N388" s="10">
        <f>IF($C$4="", SUMIFS('무신사 메타 광고'!$X:$X, '무신사 메타 광고'!$D:$D, $B388),SUMIFS('무신사 메타 광고'!$X:$X,'무신사 메타 광고'!I:I,$C$4,'무신사 메타 광고'!D:D,$B388))</f>
        <v>0</v>
      </c>
      <c r="O388" s="11">
        <f t="shared" si="14"/>
        <v>0</v>
      </c>
      <c r="R388" s="13"/>
      <c r="S388" s="31">
        <f>IF($S$4="", SUMIFS('무신사 메타 광고'!$L:$L, '무신사 메타 광고'!$C:$C, $R388),SUMIFS('무신사 메타 광고'!$L:$L,'무신사 메타 광고'!$I:$I,$S$4,'무신사 메타 광고'!$C:$C,$R388))</f>
        <v>0</v>
      </c>
      <c r="T388" s="31">
        <f>IF($S$4="", SUMIFS('무신사 메타 광고'!$V:$V, '무신사 메타 광고'!$C:$C, $R388),SUMIFS('무신사 메타 광고'!$V:$V,'무신사 메타 광고'!$I:$I,$S$4,'무신사 메타 광고'!$C:$C,$R388))</f>
        <v>0</v>
      </c>
      <c r="U388" s="11">
        <f t="shared" si="15"/>
        <v>0</v>
      </c>
      <c r="V388" s="12" t="str">
        <f t="shared" si="20"/>
        <v xml:space="preserve"> </v>
      </c>
      <c r="W388" s="32">
        <f>IF($S$4="", SUMIFS('무신사 메타 광고'!$K:$K, '무신사 메타 광고'!$C:$C, $R388),SUMIFS('무신사 메타 광고'!$K:$K,'무신사 메타 광고'!$I:$I,$S$4,'무신사 메타 광고'!$C:$C,$R388))</f>
        <v>0</v>
      </c>
      <c r="X388" s="32">
        <f>IF($S$4="", SUMIFS('무신사 메타 광고'!$N:$N, '무신사 메타 광고'!$C:$C, $R388),SUMIFS('무신사 메타 광고'!$N:$N,'무신사 메타 광고'!$I:$I,$S$4,'무신사 메타 광고'!$C:$C,$R388))</f>
        <v>0</v>
      </c>
      <c r="Y388" s="11">
        <f t="shared" si="16"/>
        <v>0</v>
      </c>
      <c r="Z388" s="12" t="str">
        <f t="shared" si="21"/>
        <v xml:space="preserve"> </v>
      </c>
      <c r="AB388" s="10">
        <f>IF($S$4="", SUMIFS('무신사 메타 광고'!$X:$X, '무신사 메타 광고'!$C:$C, $R388),SUMIFS('무신사 메타 광고'!$X:$X,'무신사 메타 광고'!$I:$I,$S$4,'무신사 메타 광고'!$C:$C,$R388))</f>
        <v>0</v>
      </c>
      <c r="AC388" s="11">
        <f t="shared" si="17"/>
        <v>0</v>
      </c>
    </row>
    <row r="389" spans="2:29">
      <c r="B389" s="9"/>
      <c r="C389" s="29">
        <f>IF($C$4="", SUMIFS('무신사 메타 광고'!$L:$L, '무신사 메타 광고'!$D:$D, $B389), SUMIFS('무신사 메타 광고'!$L:$L, '무신사 메타 광고'!$I:$I, $C$4, '무신사 메타 광고'!$D:$D, $B389))</f>
        <v>0</v>
      </c>
      <c r="D389" s="29">
        <f>IF($C$4="", SUMIFS('무신사 메타 광고'!$V:$V,#REF!, $B389), SUMIFS('무신사 메타 광고'!$V:$V,'무신사 메타 광고'!$I:$I,$C$4,'무신사 메타 광고'!$D:$D,$B389))</f>
        <v>0</v>
      </c>
      <c r="E389" s="11">
        <f t="shared" si="11"/>
        <v>0</v>
      </c>
      <c r="F389" s="12" t="str">
        <f t="shared" si="18"/>
        <v xml:space="preserve"> </v>
      </c>
      <c r="G389" s="30">
        <f>IF($C$4="", SUMIFS('무신사 메타 광고'!$K:$K, '무신사 메타 광고'!$D:$D, $B389), SUMIFS('무신사 메타 광고'!$K:$K,'무신사 메타 광고'!$I:$I,$C$4,'무신사 메타 광고'!D:D,$B389))</f>
        <v>0</v>
      </c>
      <c r="H389" s="30">
        <f>IF($C$4="", SUMIFS('무신사 메타 광고'!$Q:$Q, '무신사 메타 광고'!$D:$D, $B389), SUMIFS('무신사 메타 광고'!$Q:$Q,'무신사 메타 광고'!$I:$I,$C$4,'무신사 메타 광고'!D:D,$B389))</f>
        <v>0</v>
      </c>
      <c r="I389" s="30">
        <f>IF($C$4="", SUMIFS('무신사 메타 광고'!$U:$U, '무신사 메타 광고'!$D:$D, $B389), SUMIFS('무신사 메타 광고'!$U:$U,'무신사 메타 광고'!$I:$I,$C$4,'무신사 메타 광고'!D:D,$B389))</f>
        <v>0</v>
      </c>
      <c r="J389" s="11">
        <f t="shared" si="12"/>
        <v>0</v>
      </c>
      <c r="K389" s="11">
        <f t="shared" si="13"/>
        <v>0</v>
      </c>
      <c r="L389" s="12" t="str">
        <f t="shared" si="19"/>
        <v xml:space="preserve"> </v>
      </c>
      <c r="N389" s="10">
        <f>IF($C$4="", SUMIFS('무신사 메타 광고'!$X:$X, '무신사 메타 광고'!$D:$D, $B389),SUMIFS('무신사 메타 광고'!$X:$X,'무신사 메타 광고'!I:I,$C$4,'무신사 메타 광고'!D:D,$B389))</f>
        <v>0</v>
      </c>
      <c r="O389" s="11">
        <f t="shared" si="14"/>
        <v>0</v>
      </c>
      <c r="R389" s="13"/>
      <c r="S389" s="31">
        <f>IF($S$4="", SUMIFS('무신사 메타 광고'!$L:$L, '무신사 메타 광고'!$C:$C, $R389),SUMIFS('무신사 메타 광고'!$L:$L,'무신사 메타 광고'!$I:$I,$S$4,'무신사 메타 광고'!$C:$C,$R389))</f>
        <v>0</v>
      </c>
      <c r="T389" s="31">
        <f>IF($S$4="", SUMIFS('무신사 메타 광고'!$V:$V, '무신사 메타 광고'!$C:$C, $R389),SUMIFS('무신사 메타 광고'!$V:$V,'무신사 메타 광고'!$I:$I,$S$4,'무신사 메타 광고'!$C:$C,$R389))</f>
        <v>0</v>
      </c>
      <c r="U389" s="11">
        <f t="shared" si="15"/>
        <v>0</v>
      </c>
      <c r="V389" s="12" t="str">
        <f t="shared" si="20"/>
        <v xml:space="preserve"> </v>
      </c>
      <c r="W389" s="32">
        <f>IF($S$4="", SUMIFS('무신사 메타 광고'!$K:$K, '무신사 메타 광고'!$C:$C, $R389),SUMIFS('무신사 메타 광고'!$K:$K,'무신사 메타 광고'!$I:$I,$S$4,'무신사 메타 광고'!$C:$C,$R389))</f>
        <v>0</v>
      </c>
      <c r="X389" s="32">
        <f>IF($S$4="", SUMIFS('무신사 메타 광고'!$N:$N, '무신사 메타 광고'!$C:$C, $R389),SUMIFS('무신사 메타 광고'!$N:$N,'무신사 메타 광고'!$I:$I,$S$4,'무신사 메타 광고'!$C:$C,$R389))</f>
        <v>0</v>
      </c>
      <c r="Y389" s="11">
        <f t="shared" si="16"/>
        <v>0</v>
      </c>
      <c r="Z389" s="12" t="str">
        <f t="shared" si="21"/>
        <v xml:space="preserve"> </v>
      </c>
      <c r="AB389" s="10">
        <f>IF($S$4="", SUMIFS('무신사 메타 광고'!$X:$X, '무신사 메타 광고'!$C:$C, $R389),SUMIFS('무신사 메타 광고'!$X:$X,'무신사 메타 광고'!$I:$I,$S$4,'무신사 메타 광고'!$C:$C,$R389))</f>
        <v>0</v>
      </c>
      <c r="AC389" s="11">
        <f t="shared" si="17"/>
        <v>0</v>
      </c>
    </row>
    <row r="390" spans="2:29">
      <c r="B390" s="9"/>
      <c r="C390" s="29">
        <f>IF($C$4="", SUMIFS('무신사 메타 광고'!$L:$L, '무신사 메타 광고'!$D:$D, $B390), SUMIFS('무신사 메타 광고'!$L:$L, '무신사 메타 광고'!$I:$I, $C$4, '무신사 메타 광고'!$D:$D, $B390))</f>
        <v>0</v>
      </c>
      <c r="D390" s="29">
        <f>IF($C$4="", SUMIFS('무신사 메타 광고'!$V:$V,#REF!, $B390), SUMIFS('무신사 메타 광고'!$V:$V,'무신사 메타 광고'!$I:$I,$C$4,'무신사 메타 광고'!$D:$D,$B390))</f>
        <v>0</v>
      </c>
      <c r="E390" s="11">
        <f t="shared" si="11"/>
        <v>0</v>
      </c>
      <c r="F390" s="12" t="str">
        <f t="shared" si="18"/>
        <v xml:space="preserve"> </v>
      </c>
      <c r="G390" s="30">
        <f>IF($C$4="", SUMIFS('무신사 메타 광고'!$K:$K, '무신사 메타 광고'!$D:$D, $B390), SUMIFS('무신사 메타 광고'!$K:$K,'무신사 메타 광고'!$I:$I,$C$4,'무신사 메타 광고'!D:D,$B390))</f>
        <v>0</v>
      </c>
      <c r="H390" s="30">
        <f>IF($C$4="", SUMIFS('무신사 메타 광고'!$Q:$Q, '무신사 메타 광고'!$D:$D, $B390), SUMIFS('무신사 메타 광고'!$Q:$Q,'무신사 메타 광고'!$I:$I,$C$4,'무신사 메타 광고'!D:D,$B390))</f>
        <v>0</v>
      </c>
      <c r="I390" s="30">
        <f>IF($C$4="", SUMIFS('무신사 메타 광고'!$U:$U, '무신사 메타 광고'!$D:$D, $B390), SUMIFS('무신사 메타 광고'!$U:$U,'무신사 메타 광고'!$I:$I,$C$4,'무신사 메타 광고'!D:D,$B390))</f>
        <v>0</v>
      </c>
      <c r="J390" s="11">
        <f t="shared" si="12"/>
        <v>0</v>
      </c>
      <c r="K390" s="11">
        <f t="shared" si="13"/>
        <v>0</v>
      </c>
      <c r="L390" s="12" t="str">
        <f t="shared" si="19"/>
        <v xml:space="preserve"> </v>
      </c>
      <c r="N390" s="10">
        <f>IF($C$4="", SUMIFS('무신사 메타 광고'!$X:$X, '무신사 메타 광고'!$D:$D, $B390),SUMIFS('무신사 메타 광고'!$X:$X,'무신사 메타 광고'!I:I,$C$4,'무신사 메타 광고'!D:D,$B390))</f>
        <v>0</v>
      </c>
      <c r="O390" s="11">
        <f t="shared" si="14"/>
        <v>0</v>
      </c>
      <c r="R390" s="13"/>
      <c r="S390" s="31">
        <f>IF($S$4="", SUMIFS('무신사 메타 광고'!$L:$L, '무신사 메타 광고'!$C:$C, $R390),SUMIFS('무신사 메타 광고'!$L:$L,'무신사 메타 광고'!$I:$I,$S$4,'무신사 메타 광고'!$C:$C,$R390))</f>
        <v>0</v>
      </c>
      <c r="T390" s="31">
        <f>IF($S$4="", SUMIFS('무신사 메타 광고'!$V:$V, '무신사 메타 광고'!$C:$C, $R390),SUMIFS('무신사 메타 광고'!$V:$V,'무신사 메타 광고'!$I:$I,$S$4,'무신사 메타 광고'!$C:$C,$R390))</f>
        <v>0</v>
      </c>
      <c r="U390" s="11">
        <f t="shared" si="15"/>
        <v>0</v>
      </c>
      <c r="V390" s="12" t="str">
        <f t="shared" si="20"/>
        <v xml:space="preserve"> </v>
      </c>
      <c r="W390" s="32">
        <f>IF($S$4="", SUMIFS('무신사 메타 광고'!$K:$K, '무신사 메타 광고'!$C:$C, $R390),SUMIFS('무신사 메타 광고'!$K:$K,'무신사 메타 광고'!$I:$I,$S$4,'무신사 메타 광고'!$C:$C,$R390))</f>
        <v>0</v>
      </c>
      <c r="X390" s="32">
        <f>IF($S$4="", SUMIFS('무신사 메타 광고'!$N:$N, '무신사 메타 광고'!$C:$C, $R390),SUMIFS('무신사 메타 광고'!$N:$N,'무신사 메타 광고'!$I:$I,$S$4,'무신사 메타 광고'!$C:$C,$R390))</f>
        <v>0</v>
      </c>
      <c r="Y390" s="11">
        <f t="shared" si="16"/>
        <v>0</v>
      </c>
      <c r="Z390" s="12" t="str">
        <f t="shared" si="21"/>
        <v xml:space="preserve"> </v>
      </c>
      <c r="AB390" s="10">
        <f>IF($S$4="", SUMIFS('무신사 메타 광고'!$X:$X, '무신사 메타 광고'!$C:$C, $R390),SUMIFS('무신사 메타 광고'!$X:$X,'무신사 메타 광고'!$I:$I,$S$4,'무신사 메타 광고'!$C:$C,$R390))</f>
        <v>0</v>
      </c>
      <c r="AC390" s="11">
        <f t="shared" si="17"/>
        <v>0</v>
      </c>
    </row>
    <row r="391" spans="2:29">
      <c r="B391" s="9"/>
      <c r="C391" s="29">
        <f>IF($C$4="", SUMIFS('무신사 메타 광고'!$L:$L, '무신사 메타 광고'!$D:$D, $B391), SUMIFS('무신사 메타 광고'!$L:$L, '무신사 메타 광고'!$I:$I, $C$4, '무신사 메타 광고'!$D:$D, $B391))</f>
        <v>0</v>
      </c>
      <c r="D391" s="29">
        <f>IF($C$4="", SUMIFS('무신사 메타 광고'!$V:$V,#REF!, $B391), SUMIFS('무신사 메타 광고'!$V:$V,'무신사 메타 광고'!$I:$I,$C$4,'무신사 메타 광고'!$D:$D,$B391))</f>
        <v>0</v>
      </c>
      <c r="E391" s="11">
        <f t="shared" si="11"/>
        <v>0</v>
      </c>
      <c r="F391" s="12" t="str">
        <f t="shared" si="18"/>
        <v xml:space="preserve"> </v>
      </c>
      <c r="G391" s="30">
        <f>IF($C$4="", SUMIFS('무신사 메타 광고'!$K:$K, '무신사 메타 광고'!$D:$D, $B391), SUMIFS('무신사 메타 광고'!$K:$K,'무신사 메타 광고'!$I:$I,$C$4,'무신사 메타 광고'!D:D,$B391))</f>
        <v>0</v>
      </c>
      <c r="H391" s="30">
        <f>IF($C$4="", SUMIFS('무신사 메타 광고'!$Q:$Q, '무신사 메타 광고'!$D:$D, $B391), SUMIFS('무신사 메타 광고'!$Q:$Q,'무신사 메타 광고'!$I:$I,$C$4,'무신사 메타 광고'!D:D,$B391))</f>
        <v>0</v>
      </c>
      <c r="I391" s="30">
        <f>IF($C$4="", SUMIFS('무신사 메타 광고'!$U:$U, '무신사 메타 광고'!$D:$D, $B391), SUMIFS('무신사 메타 광고'!$U:$U,'무신사 메타 광고'!$I:$I,$C$4,'무신사 메타 광고'!D:D,$B391))</f>
        <v>0</v>
      </c>
      <c r="J391" s="11">
        <f t="shared" si="12"/>
        <v>0</v>
      </c>
      <c r="K391" s="11">
        <f t="shared" si="13"/>
        <v>0</v>
      </c>
      <c r="L391" s="12" t="str">
        <f t="shared" si="19"/>
        <v xml:space="preserve"> </v>
      </c>
      <c r="N391" s="10">
        <f>IF($C$4="", SUMIFS('무신사 메타 광고'!$X:$X, '무신사 메타 광고'!$D:$D, $B391),SUMIFS('무신사 메타 광고'!$X:$X,'무신사 메타 광고'!I:I,$C$4,'무신사 메타 광고'!D:D,$B391))</f>
        <v>0</v>
      </c>
      <c r="O391" s="11">
        <f t="shared" si="14"/>
        <v>0</v>
      </c>
      <c r="R391" s="13"/>
      <c r="S391" s="31">
        <f>IF($S$4="", SUMIFS('무신사 메타 광고'!$L:$L, '무신사 메타 광고'!$C:$C, $R391),SUMIFS('무신사 메타 광고'!$L:$L,'무신사 메타 광고'!$I:$I,$S$4,'무신사 메타 광고'!$C:$C,$R391))</f>
        <v>0</v>
      </c>
      <c r="T391" s="31">
        <f>IF($S$4="", SUMIFS('무신사 메타 광고'!$V:$V, '무신사 메타 광고'!$C:$C, $R391),SUMIFS('무신사 메타 광고'!$V:$V,'무신사 메타 광고'!$I:$I,$S$4,'무신사 메타 광고'!$C:$C,$R391))</f>
        <v>0</v>
      </c>
      <c r="U391" s="11">
        <f t="shared" si="15"/>
        <v>0</v>
      </c>
      <c r="V391" s="12" t="str">
        <f t="shared" si="20"/>
        <v xml:space="preserve"> </v>
      </c>
      <c r="W391" s="32">
        <f>IF($S$4="", SUMIFS('무신사 메타 광고'!$K:$K, '무신사 메타 광고'!$C:$C, $R391),SUMIFS('무신사 메타 광고'!$K:$K,'무신사 메타 광고'!$I:$I,$S$4,'무신사 메타 광고'!$C:$C,$R391))</f>
        <v>0</v>
      </c>
      <c r="X391" s="32">
        <f>IF($S$4="", SUMIFS('무신사 메타 광고'!$N:$N, '무신사 메타 광고'!$C:$C, $R391),SUMIFS('무신사 메타 광고'!$N:$N,'무신사 메타 광고'!$I:$I,$S$4,'무신사 메타 광고'!$C:$C,$R391))</f>
        <v>0</v>
      </c>
      <c r="Y391" s="11">
        <f t="shared" si="16"/>
        <v>0</v>
      </c>
      <c r="Z391" s="12" t="str">
        <f t="shared" si="21"/>
        <v xml:space="preserve"> </v>
      </c>
      <c r="AB391" s="10">
        <f>IF($S$4="", SUMIFS('무신사 메타 광고'!$X:$X, '무신사 메타 광고'!$C:$C, $R391),SUMIFS('무신사 메타 광고'!$X:$X,'무신사 메타 광고'!$I:$I,$S$4,'무신사 메타 광고'!$C:$C,$R391))</f>
        <v>0</v>
      </c>
      <c r="AC391" s="11">
        <f t="shared" si="17"/>
        <v>0</v>
      </c>
    </row>
    <row r="392" spans="2:29">
      <c r="B392" s="9"/>
      <c r="C392" s="29">
        <f>IF($C$4="", SUMIFS('무신사 메타 광고'!$L:$L, '무신사 메타 광고'!$D:$D, $B392), SUMIFS('무신사 메타 광고'!$L:$L, '무신사 메타 광고'!$I:$I, $C$4, '무신사 메타 광고'!$D:$D, $B392))</f>
        <v>0</v>
      </c>
      <c r="D392" s="29">
        <f>IF($C$4="", SUMIFS('무신사 메타 광고'!$V:$V,#REF!, $B392), SUMIFS('무신사 메타 광고'!$V:$V,'무신사 메타 광고'!$I:$I,$C$4,'무신사 메타 광고'!$D:$D,$B392))</f>
        <v>0</v>
      </c>
      <c r="E392" s="11">
        <f t="shared" si="11"/>
        <v>0</v>
      </c>
      <c r="F392" s="12" t="str">
        <f t="shared" si="18"/>
        <v xml:space="preserve"> </v>
      </c>
      <c r="G392" s="30">
        <f>IF($C$4="", SUMIFS('무신사 메타 광고'!$K:$K, '무신사 메타 광고'!$D:$D, $B392), SUMIFS('무신사 메타 광고'!$K:$K,'무신사 메타 광고'!$I:$I,$C$4,'무신사 메타 광고'!D:D,$B392))</f>
        <v>0</v>
      </c>
      <c r="H392" s="30">
        <f>IF($C$4="", SUMIFS('무신사 메타 광고'!$Q:$Q, '무신사 메타 광고'!$D:$D, $B392), SUMIFS('무신사 메타 광고'!$Q:$Q,'무신사 메타 광고'!$I:$I,$C$4,'무신사 메타 광고'!D:D,$B392))</f>
        <v>0</v>
      </c>
      <c r="I392" s="30">
        <f>IF($C$4="", SUMIFS('무신사 메타 광고'!$U:$U, '무신사 메타 광고'!$D:$D, $B392), SUMIFS('무신사 메타 광고'!$U:$U,'무신사 메타 광고'!$I:$I,$C$4,'무신사 메타 광고'!D:D,$B392))</f>
        <v>0</v>
      </c>
      <c r="J392" s="11">
        <f t="shared" si="12"/>
        <v>0</v>
      </c>
      <c r="K392" s="11">
        <f t="shared" si="13"/>
        <v>0</v>
      </c>
      <c r="L392" s="12" t="str">
        <f t="shared" si="19"/>
        <v xml:space="preserve"> </v>
      </c>
      <c r="N392" s="10">
        <f>IF($C$4="", SUMIFS('무신사 메타 광고'!$X:$X, '무신사 메타 광고'!$D:$D, $B392),SUMIFS('무신사 메타 광고'!$X:$X,'무신사 메타 광고'!I:I,$C$4,'무신사 메타 광고'!D:D,$B392))</f>
        <v>0</v>
      </c>
      <c r="O392" s="11">
        <f t="shared" si="14"/>
        <v>0</v>
      </c>
      <c r="R392" s="13"/>
      <c r="S392" s="31">
        <f>IF($S$4="", SUMIFS('무신사 메타 광고'!$L:$L, '무신사 메타 광고'!$C:$C, $R392),SUMIFS('무신사 메타 광고'!$L:$L,'무신사 메타 광고'!$I:$I,$S$4,'무신사 메타 광고'!$C:$C,$R392))</f>
        <v>0</v>
      </c>
      <c r="T392" s="31">
        <f>IF($S$4="", SUMIFS('무신사 메타 광고'!$V:$V, '무신사 메타 광고'!$C:$C, $R392),SUMIFS('무신사 메타 광고'!$V:$V,'무신사 메타 광고'!$I:$I,$S$4,'무신사 메타 광고'!$C:$C,$R392))</f>
        <v>0</v>
      </c>
      <c r="U392" s="11">
        <f t="shared" si="15"/>
        <v>0</v>
      </c>
      <c r="V392" s="12" t="str">
        <f t="shared" si="20"/>
        <v xml:space="preserve"> </v>
      </c>
      <c r="W392" s="32">
        <f>IF($S$4="", SUMIFS('무신사 메타 광고'!$K:$K, '무신사 메타 광고'!$C:$C, $R392),SUMIFS('무신사 메타 광고'!$K:$K,'무신사 메타 광고'!$I:$I,$S$4,'무신사 메타 광고'!$C:$C,$R392))</f>
        <v>0</v>
      </c>
      <c r="X392" s="32">
        <f>IF($S$4="", SUMIFS('무신사 메타 광고'!$N:$N, '무신사 메타 광고'!$C:$C, $R392),SUMIFS('무신사 메타 광고'!$N:$N,'무신사 메타 광고'!$I:$I,$S$4,'무신사 메타 광고'!$C:$C,$R392))</f>
        <v>0</v>
      </c>
      <c r="Y392" s="11">
        <f t="shared" si="16"/>
        <v>0</v>
      </c>
      <c r="Z392" s="12" t="str">
        <f t="shared" si="21"/>
        <v xml:space="preserve"> </v>
      </c>
      <c r="AB392" s="10">
        <f>IF($S$4="", SUMIFS('무신사 메타 광고'!$X:$X, '무신사 메타 광고'!$C:$C, $R392),SUMIFS('무신사 메타 광고'!$X:$X,'무신사 메타 광고'!$I:$I,$S$4,'무신사 메타 광고'!$C:$C,$R392))</f>
        <v>0</v>
      </c>
      <c r="AC392" s="11">
        <f t="shared" si="17"/>
        <v>0</v>
      </c>
    </row>
    <row r="393" spans="2:29">
      <c r="B393" s="9"/>
      <c r="C393" s="29">
        <f>IF($C$4="", SUMIFS('무신사 메타 광고'!$L:$L, '무신사 메타 광고'!$D:$D, $B393), SUMIFS('무신사 메타 광고'!$L:$L, '무신사 메타 광고'!$I:$I, $C$4, '무신사 메타 광고'!$D:$D, $B393))</f>
        <v>0</v>
      </c>
      <c r="D393" s="29">
        <f>IF($C$4="", SUMIFS('무신사 메타 광고'!$V:$V,#REF!, $B393), SUMIFS('무신사 메타 광고'!$V:$V,'무신사 메타 광고'!$I:$I,$C$4,'무신사 메타 광고'!$D:$D,$B393))</f>
        <v>0</v>
      </c>
      <c r="E393" s="11">
        <f t="shared" si="11"/>
        <v>0</v>
      </c>
      <c r="F393" s="12" t="str">
        <f t="shared" si="18"/>
        <v xml:space="preserve"> </v>
      </c>
      <c r="G393" s="30">
        <f>IF($C$4="", SUMIFS('무신사 메타 광고'!$K:$K, '무신사 메타 광고'!$D:$D, $B393), SUMIFS('무신사 메타 광고'!$K:$K,'무신사 메타 광고'!$I:$I,$C$4,'무신사 메타 광고'!D:D,$B393))</f>
        <v>0</v>
      </c>
      <c r="H393" s="30">
        <f>IF($C$4="", SUMIFS('무신사 메타 광고'!$Q:$Q, '무신사 메타 광고'!$D:$D, $B393), SUMIFS('무신사 메타 광고'!$Q:$Q,'무신사 메타 광고'!$I:$I,$C$4,'무신사 메타 광고'!D:D,$B393))</f>
        <v>0</v>
      </c>
      <c r="I393" s="30">
        <f>IF($C$4="", SUMIFS('무신사 메타 광고'!$U:$U, '무신사 메타 광고'!$D:$D, $B393), SUMIFS('무신사 메타 광고'!$U:$U,'무신사 메타 광고'!$I:$I,$C$4,'무신사 메타 광고'!D:D,$B393))</f>
        <v>0</v>
      </c>
      <c r="J393" s="11">
        <f t="shared" si="12"/>
        <v>0</v>
      </c>
      <c r="K393" s="11">
        <f t="shared" si="13"/>
        <v>0</v>
      </c>
      <c r="L393" s="12" t="str">
        <f t="shared" si="19"/>
        <v xml:space="preserve"> </v>
      </c>
      <c r="N393" s="10">
        <f>IF($C$4="", SUMIFS('무신사 메타 광고'!$X:$X, '무신사 메타 광고'!$D:$D, $B393),SUMIFS('무신사 메타 광고'!$X:$X,'무신사 메타 광고'!I:I,$C$4,'무신사 메타 광고'!D:D,$B393))</f>
        <v>0</v>
      </c>
      <c r="O393" s="11">
        <f t="shared" si="14"/>
        <v>0</v>
      </c>
      <c r="R393" s="13"/>
      <c r="S393" s="31">
        <f>IF($S$4="", SUMIFS('무신사 메타 광고'!$L:$L, '무신사 메타 광고'!$C:$C, $R393),SUMIFS('무신사 메타 광고'!$L:$L,'무신사 메타 광고'!$I:$I,$S$4,'무신사 메타 광고'!$C:$C,$R393))</f>
        <v>0</v>
      </c>
      <c r="T393" s="31">
        <f>IF($S$4="", SUMIFS('무신사 메타 광고'!$V:$V, '무신사 메타 광고'!$C:$C, $R393),SUMIFS('무신사 메타 광고'!$V:$V,'무신사 메타 광고'!$I:$I,$S$4,'무신사 메타 광고'!$C:$C,$R393))</f>
        <v>0</v>
      </c>
      <c r="U393" s="11">
        <f t="shared" si="15"/>
        <v>0</v>
      </c>
      <c r="V393" s="12" t="str">
        <f t="shared" si="20"/>
        <v xml:space="preserve"> </v>
      </c>
      <c r="W393" s="32">
        <f>IF($S$4="", SUMIFS('무신사 메타 광고'!$K:$K, '무신사 메타 광고'!$C:$C, $R393),SUMIFS('무신사 메타 광고'!$K:$K,'무신사 메타 광고'!$I:$I,$S$4,'무신사 메타 광고'!$C:$C,$R393))</f>
        <v>0</v>
      </c>
      <c r="X393" s="32">
        <f>IF($S$4="", SUMIFS('무신사 메타 광고'!$N:$N, '무신사 메타 광고'!$C:$C, $R393),SUMIFS('무신사 메타 광고'!$N:$N,'무신사 메타 광고'!$I:$I,$S$4,'무신사 메타 광고'!$C:$C,$R393))</f>
        <v>0</v>
      </c>
      <c r="Y393" s="11">
        <f t="shared" si="16"/>
        <v>0</v>
      </c>
      <c r="Z393" s="12" t="str">
        <f t="shared" si="21"/>
        <v xml:space="preserve"> </v>
      </c>
      <c r="AB393" s="10">
        <f>IF($S$4="", SUMIFS('무신사 메타 광고'!$X:$X, '무신사 메타 광고'!$C:$C, $R393),SUMIFS('무신사 메타 광고'!$X:$X,'무신사 메타 광고'!$I:$I,$S$4,'무신사 메타 광고'!$C:$C,$R393))</f>
        <v>0</v>
      </c>
      <c r="AC393" s="11">
        <f t="shared" si="17"/>
        <v>0</v>
      </c>
    </row>
    <row r="394" spans="2:29">
      <c r="B394" s="9"/>
      <c r="C394" s="29">
        <f>IF($C$4="", SUMIFS('무신사 메타 광고'!$L:$L, '무신사 메타 광고'!$D:$D, $B394), SUMIFS('무신사 메타 광고'!$L:$L, '무신사 메타 광고'!$I:$I, $C$4, '무신사 메타 광고'!$D:$D, $B394))</f>
        <v>0</v>
      </c>
      <c r="D394" s="29">
        <f>IF($C$4="", SUMIFS('무신사 메타 광고'!$V:$V,#REF!, $B394), SUMIFS('무신사 메타 광고'!$V:$V,'무신사 메타 광고'!$I:$I,$C$4,'무신사 메타 광고'!$D:$D,$B394))</f>
        <v>0</v>
      </c>
      <c r="E394" s="11">
        <f t="shared" si="11"/>
        <v>0</v>
      </c>
      <c r="F394" s="12" t="str">
        <f t="shared" si="18"/>
        <v xml:space="preserve"> </v>
      </c>
      <c r="G394" s="30">
        <f>IF($C$4="", SUMIFS('무신사 메타 광고'!$K:$K, '무신사 메타 광고'!$D:$D, $B394), SUMIFS('무신사 메타 광고'!$K:$K,'무신사 메타 광고'!$I:$I,$C$4,'무신사 메타 광고'!D:D,$B394))</f>
        <v>0</v>
      </c>
      <c r="H394" s="30">
        <f>IF($C$4="", SUMIFS('무신사 메타 광고'!$Q:$Q, '무신사 메타 광고'!$D:$D, $B394), SUMIFS('무신사 메타 광고'!$Q:$Q,'무신사 메타 광고'!$I:$I,$C$4,'무신사 메타 광고'!D:D,$B394))</f>
        <v>0</v>
      </c>
      <c r="I394" s="30">
        <f>IF($C$4="", SUMIFS('무신사 메타 광고'!$U:$U, '무신사 메타 광고'!$D:$D, $B394), SUMIFS('무신사 메타 광고'!$U:$U,'무신사 메타 광고'!$I:$I,$C$4,'무신사 메타 광고'!D:D,$B394))</f>
        <v>0</v>
      </c>
      <c r="J394" s="11">
        <f t="shared" si="12"/>
        <v>0</v>
      </c>
      <c r="K394" s="11">
        <f t="shared" si="13"/>
        <v>0</v>
      </c>
      <c r="L394" s="12" t="str">
        <f t="shared" si="19"/>
        <v xml:space="preserve"> </v>
      </c>
      <c r="N394" s="10">
        <f>IF($C$4="", SUMIFS('무신사 메타 광고'!$X:$X, '무신사 메타 광고'!$D:$D, $B394),SUMIFS('무신사 메타 광고'!$X:$X,'무신사 메타 광고'!I:I,$C$4,'무신사 메타 광고'!D:D,$B394))</f>
        <v>0</v>
      </c>
      <c r="O394" s="11">
        <f t="shared" si="14"/>
        <v>0</v>
      </c>
      <c r="R394" s="13"/>
      <c r="S394" s="31">
        <f>IF($S$4="", SUMIFS('무신사 메타 광고'!$L:$L, '무신사 메타 광고'!$C:$C, $R394),SUMIFS('무신사 메타 광고'!$L:$L,'무신사 메타 광고'!$I:$I,$S$4,'무신사 메타 광고'!$C:$C,$R394))</f>
        <v>0</v>
      </c>
      <c r="T394" s="31">
        <f>IF($S$4="", SUMIFS('무신사 메타 광고'!$V:$V, '무신사 메타 광고'!$C:$C, $R394),SUMIFS('무신사 메타 광고'!$V:$V,'무신사 메타 광고'!$I:$I,$S$4,'무신사 메타 광고'!$C:$C,$R394))</f>
        <v>0</v>
      </c>
      <c r="U394" s="11">
        <f t="shared" si="15"/>
        <v>0</v>
      </c>
      <c r="V394" s="12" t="str">
        <f t="shared" si="20"/>
        <v xml:space="preserve"> </v>
      </c>
      <c r="W394" s="32">
        <f>IF($S$4="", SUMIFS('무신사 메타 광고'!$K:$K, '무신사 메타 광고'!$C:$C, $R394),SUMIFS('무신사 메타 광고'!$K:$K,'무신사 메타 광고'!$I:$I,$S$4,'무신사 메타 광고'!$C:$C,$R394))</f>
        <v>0</v>
      </c>
      <c r="X394" s="32">
        <f>IF($S$4="", SUMIFS('무신사 메타 광고'!$N:$N, '무신사 메타 광고'!$C:$C, $R394),SUMIFS('무신사 메타 광고'!$N:$N,'무신사 메타 광고'!$I:$I,$S$4,'무신사 메타 광고'!$C:$C,$R394))</f>
        <v>0</v>
      </c>
      <c r="Y394" s="11">
        <f t="shared" si="16"/>
        <v>0</v>
      </c>
      <c r="Z394" s="12" t="str">
        <f t="shared" si="21"/>
        <v xml:space="preserve"> </v>
      </c>
      <c r="AB394" s="10">
        <f>IF($S$4="", SUMIFS('무신사 메타 광고'!$X:$X, '무신사 메타 광고'!$C:$C, $R394),SUMIFS('무신사 메타 광고'!$X:$X,'무신사 메타 광고'!$I:$I,$S$4,'무신사 메타 광고'!$C:$C,$R394))</f>
        <v>0</v>
      </c>
      <c r="AC394" s="11">
        <f t="shared" si="17"/>
        <v>0</v>
      </c>
    </row>
    <row r="395" spans="2:29">
      <c r="B395" s="9"/>
      <c r="C395" s="29">
        <f>IF($C$4="", SUMIFS('무신사 메타 광고'!$L:$L, '무신사 메타 광고'!$D:$D, $B395), SUMIFS('무신사 메타 광고'!$L:$L, '무신사 메타 광고'!$I:$I, $C$4, '무신사 메타 광고'!$D:$D, $B395))</f>
        <v>0</v>
      </c>
      <c r="D395" s="29">
        <f>IF($C$4="", SUMIFS('무신사 메타 광고'!$V:$V,#REF!, $B395), SUMIFS('무신사 메타 광고'!$V:$V,'무신사 메타 광고'!$I:$I,$C$4,'무신사 메타 광고'!$D:$D,$B395))</f>
        <v>0</v>
      </c>
      <c r="E395" s="11">
        <f t="shared" si="11"/>
        <v>0</v>
      </c>
      <c r="F395" s="12" t="str">
        <f t="shared" si="18"/>
        <v xml:space="preserve"> </v>
      </c>
      <c r="G395" s="30">
        <f>IF($C$4="", SUMIFS('무신사 메타 광고'!$K:$K, '무신사 메타 광고'!$D:$D, $B395), SUMIFS('무신사 메타 광고'!$K:$K,'무신사 메타 광고'!$I:$I,$C$4,'무신사 메타 광고'!D:D,$B395))</f>
        <v>0</v>
      </c>
      <c r="H395" s="30">
        <f>IF($C$4="", SUMIFS('무신사 메타 광고'!$Q:$Q, '무신사 메타 광고'!$D:$D, $B395), SUMIFS('무신사 메타 광고'!$Q:$Q,'무신사 메타 광고'!$I:$I,$C$4,'무신사 메타 광고'!D:D,$B395))</f>
        <v>0</v>
      </c>
      <c r="I395" s="30">
        <f>IF($C$4="", SUMIFS('무신사 메타 광고'!$U:$U, '무신사 메타 광고'!$D:$D, $B395), SUMIFS('무신사 메타 광고'!$U:$U,'무신사 메타 광고'!$I:$I,$C$4,'무신사 메타 광고'!D:D,$B395))</f>
        <v>0</v>
      </c>
      <c r="J395" s="11">
        <f t="shared" si="12"/>
        <v>0</v>
      </c>
      <c r="K395" s="11">
        <f t="shared" si="13"/>
        <v>0</v>
      </c>
      <c r="L395" s="12" t="str">
        <f t="shared" si="19"/>
        <v xml:space="preserve"> </v>
      </c>
      <c r="N395" s="10">
        <f>IF($C$4="", SUMIFS('무신사 메타 광고'!$X:$X, '무신사 메타 광고'!$D:$D, $B395),SUMIFS('무신사 메타 광고'!$X:$X,'무신사 메타 광고'!I:I,$C$4,'무신사 메타 광고'!D:D,$B395))</f>
        <v>0</v>
      </c>
      <c r="O395" s="11">
        <f t="shared" si="14"/>
        <v>0</v>
      </c>
      <c r="R395" s="13"/>
      <c r="S395" s="31">
        <f>IF($S$4="", SUMIFS('무신사 메타 광고'!$L:$L, '무신사 메타 광고'!$C:$C, $R395),SUMIFS('무신사 메타 광고'!$L:$L,'무신사 메타 광고'!$I:$I,$S$4,'무신사 메타 광고'!$C:$C,$R395))</f>
        <v>0</v>
      </c>
      <c r="T395" s="31">
        <f>IF($S$4="", SUMIFS('무신사 메타 광고'!$V:$V, '무신사 메타 광고'!$C:$C, $R395),SUMIFS('무신사 메타 광고'!$V:$V,'무신사 메타 광고'!$I:$I,$S$4,'무신사 메타 광고'!$C:$C,$R395))</f>
        <v>0</v>
      </c>
      <c r="U395" s="11">
        <f t="shared" si="15"/>
        <v>0</v>
      </c>
      <c r="V395" s="12" t="str">
        <f t="shared" si="20"/>
        <v xml:space="preserve"> </v>
      </c>
      <c r="W395" s="32">
        <f>IF($S$4="", SUMIFS('무신사 메타 광고'!$K:$K, '무신사 메타 광고'!$C:$C, $R395),SUMIFS('무신사 메타 광고'!$K:$K,'무신사 메타 광고'!$I:$I,$S$4,'무신사 메타 광고'!$C:$C,$R395))</f>
        <v>0</v>
      </c>
      <c r="X395" s="32">
        <f>IF($S$4="", SUMIFS('무신사 메타 광고'!$N:$N, '무신사 메타 광고'!$C:$C, $R395),SUMIFS('무신사 메타 광고'!$N:$N,'무신사 메타 광고'!$I:$I,$S$4,'무신사 메타 광고'!$C:$C,$R395))</f>
        <v>0</v>
      </c>
      <c r="Y395" s="11">
        <f t="shared" si="16"/>
        <v>0</v>
      </c>
      <c r="Z395" s="12" t="str">
        <f t="shared" si="21"/>
        <v xml:space="preserve"> </v>
      </c>
      <c r="AB395" s="10">
        <f>IF($S$4="", SUMIFS('무신사 메타 광고'!$X:$X, '무신사 메타 광고'!$C:$C, $R395),SUMIFS('무신사 메타 광고'!$X:$X,'무신사 메타 광고'!$I:$I,$S$4,'무신사 메타 광고'!$C:$C,$R395))</f>
        <v>0</v>
      </c>
      <c r="AC395" s="11">
        <f t="shared" si="17"/>
        <v>0</v>
      </c>
    </row>
    <row r="396" spans="2:29">
      <c r="B396" s="9"/>
      <c r="C396" s="29">
        <f>IF($C$4="", SUMIFS('무신사 메타 광고'!$L:$L, '무신사 메타 광고'!$D:$D, $B396), SUMIFS('무신사 메타 광고'!$L:$L, '무신사 메타 광고'!$I:$I, $C$4, '무신사 메타 광고'!$D:$D, $B396))</f>
        <v>0</v>
      </c>
      <c r="D396" s="29">
        <f>IF($C$4="", SUMIFS('무신사 메타 광고'!$V:$V,#REF!, $B396), SUMIFS('무신사 메타 광고'!$V:$V,'무신사 메타 광고'!$I:$I,$C$4,'무신사 메타 광고'!$D:$D,$B396))</f>
        <v>0</v>
      </c>
      <c r="E396" s="11">
        <f t="shared" si="11"/>
        <v>0</v>
      </c>
      <c r="F396" s="12" t="str">
        <f t="shared" si="18"/>
        <v xml:space="preserve"> </v>
      </c>
      <c r="G396" s="30">
        <f>IF($C$4="", SUMIFS('무신사 메타 광고'!$K:$K, '무신사 메타 광고'!$D:$D, $B396), SUMIFS('무신사 메타 광고'!$K:$K,'무신사 메타 광고'!$I:$I,$C$4,'무신사 메타 광고'!D:D,$B396))</f>
        <v>0</v>
      </c>
      <c r="H396" s="30">
        <f>IF($C$4="", SUMIFS('무신사 메타 광고'!$Q:$Q, '무신사 메타 광고'!$D:$D, $B396), SUMIFS('무신사 메타 광고'!$Q:$Q,'무신사 메타 광고'!$I:$I,$C$4,'무신사 메타 광고'!D:D,$B396))</f>
        <v>0</v>
      </c>
      <c r="I396" s="30">
        <f>IF($C$4="", SUMIFS('무신사 메타 광고'!$U:$U, '무신사 메타 광고'!$D:$D, $B396), SUMIFS('무신사 메타 광고'!$U:$U,'무신사 메타 광고'!$I:$I,$C$4,'무신사 메타 광고'!D:D,$B396))</f>
        <v>0</v>
      </c>
      <c r="J396" s="11">
        <f t="shared" si="12"/>
        <v>0</v>
      </c>
      <c r="K396" s="11">
        <f t="shared" si="13"/>
        <v>0</v>
      </c>
      <c r="L396" s="12" t="str">
        <f t="shared" si="19"/>
        <v xml:space="preserve"> </v>
      </c>
      <c r="N396" s="10">
        <f>IF($C$4="", SUMIFS('무신사 메타 광고'!$X:$X, '무신사 메타 광고'!$D:$D, $B396),SUMIFS('무신사 메타 광고'!$X:$X,'무신사 메타 광고'!I:I,$C$4,'무신사 메타 광고'!D:D,$B396))</f>
        <v>0</v>
      </c>
      <c r="O396" s="11">
        <f t="shared" si="14"/>
        <v>0</v>
      </c>
      <c r="R396" s="13"/>
      <c r="S396" s="31">
        <f>IF($S$4="", SUMIFS('무신사 메타 광고'!$L:$L, '무신사 메타 광고'!$C:$C, $R396),SUMIFS('무신사 메타 광고'!$L:$L,'무신사 메타 광고'!$I:$I,$S$4,'무신사 메타 광고'!$C:$C,$R396))</f>
        <v>0</v>
      </c>
      <c r="T396" s="31">
        <f>IF($S$4="", SUMIFS('무신사 메타 광고'!$V:$V, '무신사 메타 광고'!$C:$C, $R396),SUMIFS('무신사 메타 광고'!$V:$V,'무신사 메타 광고'!$I:$I,$S$4,'무신사 메타 광고'!$C:$C,$R396))</f>
        <v>0</v>
      </c>
      <c r="U396" s="11">
        <f t="shared" si="15"/>
        <v>0</v>
      </c>
      <c r="V396" s="12" t="str">
        <f t="shared" si="20"/>
        <v xml:space="preserve"> </v>
      </c>
      <c r="W396" s="32">
        <f>IF($S$4="", SUMIFS('무신사 메타 광고'!$K:$K, '무신사 메타 광고'!$C:$C, $R396),SUMIFS('무신사 메타 광고'!$K:$K,'무신사 메타 광고'!$I:$I,$S$4,'무신사 메타 광고'!$C:$C,$R396))</f>
        <v>0</v>
      </c>
      <c r="X396" s="32">
        <f>IF($S$4="", SUMIFS('무신사 메타 광고'!$N:$N, '무신사 메타 광고'!$C:$C, $R396),SUMIFS('무신사 메타 광고'!$N:$N,'무신사 메타 광고'!$I:$I,$S$4,'무신사 메타 광고'!$C:$C,$R396))</f>
        <v>0</v>
      </c>
      <c r="Y396" s="11">
        <f t="shared" si="16"/>
        <v>0</v>
      </c>
      <c r="Z396" s="12" t="str">
        <f t="shared" si="21"/>
        <v xml:space="preserve"> </v>
      </c>
      <c r="AB396" s="10">
        <f>IF($S$4="", SUMIFS('무신사 메타 광고'!$X:$X, '무신사 메타 광고'!$C:$C, $R396),SUMIFS('무신사 메타 광고'!$X:$X,'무신사 메타 광고'!$I:$I,$S$4,'무신사 메타 광고'!$C:$C,$R396))</f>
        <v>0</v>
      </c>
      <c r="AC396" s="11">
        <f t="shared" si="17"/>
        <v>0</v>
      </c>
    </row>
    <row r="397" spans="2:29">
      <c r="B397" s="9"/>
      <c r="C397" s="29">
        <f>IF($C$4="", SUMIFS('무신사 메타 광고'!$L:$L, '무신사 메타 광고'!$D:$D, $B397), SUMIFS('무신사 메타 광고'!$L:$L, '무신사 메타 광고'!$I:$I, $C$4, '무신사 메타 광고'!$D:$D, $B397))</f>
        <v>0</v>
      </c>
      <c r="D397" s="29">
        <f>IF($C$4="", SUMIFS('무신사 메타 광고'!$V:$V,#REF!, $B397), SUMIFS('무신사 메타 광고'!$V:$V,'무신사 메타 광고'!$I:$I,$C$4,'무신사 메타 광고'!$D:$D,$B397))</f>
        <v>0</v>
      </c>
      <c r="E397" s="11">
        <f t="shared" si="11"/>
        <v>0</v>
      </c>
      <c r="F397" s="12" t="str">
        <f t="shared" si="18"/>
        <v xml:space="preserve"> </v>
      </c>
      <c r="G397" s="30">
        <f>IF($C$4="", SUMIFS('무신사 메타 광고'!$K:$K, '무신사 메타 광고'!$D:$D, $B397), SUMIFS('무신사 메타 광고'!$K:$K,'무신사 메타 광고'!$I:$I,$C$4,'무신사 메타 광고'!D:D,$B397))</f>
        <v>0</v>
      </c>
      <c r="H397" s="30">
        <f>IF($C$4="", SUMIFS('무신사 메타 광고'!$Q:$Q, '무신사 메타 광고'!$D:$D, $B397), SUMIFS('무신사 메타 광고'!$Q:$Q,'무신사 메타 광고'!$I:$I,$C$4,'무신사 메타 광고'!D:D,$B397))</f>
        <v>0</v>
      </c>
      <c r="I397" s="30">
        <f>IF($C$4="", SUMIFS('무신사 메타 광고'!$U:$U, '무신사 메타 광고'!$D:$D, $B397), SUMIFS('무신사 메타 광고'!$U:$U,'무신사 메타 광고'!$I:$I,$C$4,'무신사 메타 광고'!D:D,$B397))</f>
        <v>0</v>
      </c>
      <c r="J397" s="11">
        <f t="shared" si="12"/>
        <v>0</v>
      </c>
      <c r="K397" s="11">
        <f t="shared" si="13"/>
        <v>0</v>
      </c>
      <c r="L397" s="12" t="str">
        <f t="shared" si="19"/>
        <v xml:space="preserve"> </v>
      </c>
      <c r="N397" s="10">
        <f>IF($C$4="", SUMIFS('무신사 메타 광고'!$X:$X, '무신사 메타 광고'!$D:$D, $B397),SUMIFS('무신사 메타 광고'!$X:$X,'무신사 메타 광고'!I:I,$C$4,'무신사 메타 광고'!D:D,$B397))</f>
        <v>0</v>
      </c>
      <c r="O397" s="11">
        <f t="shared" si="14"/>
        <v>0</v>
      </c>
      <c r="R397" s="13"/>
      <c r="S397" s="31">
        <f>IF($S$4="", SUMIFS('무신사 메타 광고'!$L:$L, '무신사 메타 광고'!$C:$C, $R397),SUMIFS('무신사 메타 광고'!$L:$L,'무신사 메타 광고'!$I:$I,$S$4,'무신사 메타 광고'!$C:$C,$R397))</f>
        <v>0</v>
      </c>
      <c r="T397" s="31">
        <f>IF($S$4="", SUMIFS('무신사 메타 광고'!$V:$V, '무신사 메타 광고'!$C:$C, $R397),SUMIFS('무신사 메타 광고'!$V:$V,'무신사 메타 광고'!$I:$I,$S$4,'무신사 메타 광고'!$C:$C,$R397))</f>
        <v>0</v>
      </c>
      <c r="U397" s="11">
        <f t="shared" si="15"/>
        <v>0</v>
      </c>
      <c r="V397" s="12" t="str">
        <f t="shared" si="20"/>
        <v xml:space="preserve"> </v>
      </c>
      <c r="W397" s="32">
        <f>IF($S$4="", SUMIFS('무신사 메타 광고'!$K:$K, '무신사 메타 광고'!$C:$C, $R397),SUMIFS('무신사 메타 광고'!$K:$K,'무신사 메타 광고'!$I:$I,$S$4,'무신사 메타 광고'!$C:$C,$R397))</f>
        <v>0</v>
      </c>
      <c r="X397" s="32">
        <f>IF($S$4="", SUMIFS('무신사 메타 광고'!$N:$N, '무신사 메타 광고'!$C:$C, $R397),SUMIFS('무신사 메타 광고'!$N:$N,'무신사 메타 광고'!$I:$I,$S$4,'무신사 메타 광고'!$C:$C,$R397))</f>
        <v>0</v>
      </c>
      <c r="Y397" s="11">
        <f t="shared" si="16"/>
        <v>0</v>
      </c>
      <c r="Z397" s="12" t="str">
        <f t="shared" si="21"/>
        <v xml:space="preserve"> </v>
      </c>
      <c r="AB397" s="10">
        <f>IF($S$4="", SUMIFS('무신사 메타 광고'!$X:$X, '무신사 메타 광고'!$C:$C, $R397),SUMIFS('무신사 메타 광고'!$X:$X,'무신사 메타 광고'!$I:$I,$S$4,'무신사 메타 광고'!$C:$C,$R397))</f>
        <v>0</v>
      </c>
      <c r="AC397" s="11">
        <f t="shared" si="17"/>
        <v>0</v>
      </c>
    </row>
    <row r="398" spans="2:29">
      <c r="B398" s="9"/>
      <c r="C398" s="29">
        <f>IF($C$4="", SUMIFS('무신사 메타 광고'!$L:$L, '무신사 메타 광고'!$D:$D, $B398), SUMIFS('무신사 메타 광고'!$L:$L, '무신사 메타 광고'!$I:$I, $C$4, '무신사 메타 광고'!$D:$D, $B398))</f>
        <v>0</v>
      </c>
      <c r="D398" s="29">
        <f>IF($C$4="", SUMIFS('무신사 메타 광고'!$V:$V,#REF!, $B398), SUMIFS('무신사 메타 광고'!$V:$V,'무신사 메타 광고'!$I:$I,$C$4,'무신사 메타 광고'!$D:$D,$B398))</f>
        <v>0</v>
      </c>
      <c r="E398" s="11">
        <f t="shared" si="11"/>
        <v>0</v>
      </c>
      <c r="F398" s="12" t="str">
        <f t="shared" si="18"/>
        <v xml:space="preserve"> </v>
      </c>
      <c r="G398" s="30">
        <f>IF($C$4="", SUMIFS('무신사 메타 광고'!$K:$K, '무신사 메타 광고'!$D:$D, $B398), SUMIFS('무신사 메타 광고'!$K:$K,'무신사 메타 광고'!$I:$I,$C$4,'무신사 메타 광고'!D:D,$B398))</f>
        <v>0</v>
      </c>
      <c r="H398" s="30">
        <f>IF($C$4="", SUMIFS('무신사 메타 광고'!$Q:$Q, '무신사 메타 광고'!$D:$D, $B398), SUMIFS('무신사 메타 광고'!$Q:$Q,'무신사 메타 광고'!$I:$I,$C$4,'무신사 메타 광고'!D:D,$B398))</f>
        <v>0</v>
      </c>
      <c r="I398" s="30">
        <f>IF($C$4="", SUMIFS('무신사 메타 광고'!$U:$U, '무신사 메타 광고'!$D:$D, $B398), SUMIFS('무신사 메타 광고'!$U:$U,'무신사 메타 광고'!$I:$I,$C$4,'무신사 메타 광고'!D:D,$B398))</f>
        <v>0</v>
      </c>
      <c r="J398" s="11">
        <f t="shared" si="12"/>
        <v>0</v>
      </c>
      <c r="K398" s="11">
        <f t="shared" si="13"/>
        <v>0</v>
      </c>
      <c r="L398" s="12" t="str">
        <f t="shared" si="19"/>
        <v xml:space="preserve"> </v>
      </c>
      <c r="N398" s="10">
        <f>IF($C$4="", SUMIFS('무신사 메타 광고'!$X:$X, '무신사 메타 광고'!$D:$D, $B398),SUMIFS('무신사 메타 광고'!$X:$X,'무신사 메타 광고'!I:I,$C$4,'무신사 메타 광고'!D:D,$B398))</f>
        <v>0</v>
      </c>
      <c r="O398" s="11">
        <f t="shared" si="14"/>
        <v>0</v>
      </c>
      <c r="R398" s="13"/>
      <c r="S398" s="31">
        <f>IF($S$4="", SUMIFS('무신사 메타 광고'!$L:$L, '무신사 메타 광고'!$C:$C, $R398),SUMIFS('무신사 메타 광고'!$L:$L,'무신사 메타 광고'!$I:$I,$S$4,'무신사 메타 광고'!$C:$C,$R398))</f>
        <v>0</v>
      </c>
      <c r="T398" s="31">
        <f>IF($S$4="", SUMIFS('무신사 메타 광고'!$V:$V, '무신사 메타 광고'!$C:$C, $R398),SUMIFS('무신사 메타 광고'!$V:$V,'무신사 메타 광고'!$I:$I,$S$4,'무신사 메타 광고'!$C:$C,$R398))</f>
        <v>0</v>
      </c>
      <c r="U398" s="11">
        <f t="shared" si="15"/>
        <v>0</v>
      </c>
      <c r="V398" s="12" t="str">
        <f t="shared" si="20"/>
        <v xml:space="preserve"> </v>
      </c>
      <c r="W398" s="32">
        <f>IF($S$4="", SUMIFS('무신사 메타 광고'!$K:$K, '무신사 메타 광고'!$C:$C, $R398),SUMIFS('무신사 메타 광고'!$K:$K,'무신사 메타 광고'!$I:$I,$S$4,'무신사 메타 광고'!$C:$C,$R398))</f>
        <v>0</v>
      </c>
      <c r="X398" s="32">
        <f>IF($S$4="", SUMIFS('무신사 메타 광고'!$N:$N, '무신사 메타 광고'!$C:$C, $R398),SUMIFS('무신사 메타 광고'!$N:$N,'무신사 메타 광고'!$I:$I,$S$4,'무신사 메타 광고'!$C:$C,$R398))</f>
        <v>0</v>
      </c>
      <c r="Y398" s="11">
        <f t="shared" si="16"/>
        <v>0</v>
      </c>
      <c r="Z398" s="12" t="str">
        <f t="shared" si="21"/>
        <v xml:space="preserve"> </v>
      </c>
      <c r="AB398" s="10">
        <f>IF($S$4="", SUMIFS('무신사 메타 광고'!$X:$X, '무신사 메타 광고'!$C:$C, $R398),SUMIFS('무신사 메타 광고'!$X:$X,'무신사 메타 광고'!$I:$I,$S$4,'무신사 메타 광고'!$C:$C,$R398))</f>
        <v>0</v>
      </c>
      <c r="AC398" s="11">
        <f t="shared" si="17"/>
        <v>0</v>
      </c>
    </row>
    <row r="399" spans="2:29">
      <c r="B399" s="9"/>
      <c r="C399" s="29">
        <f>IF($C$4="", SUMIFS('무신사 메타 광고'!$L:$L, '무신사 메타 광고'!$D:$D, $B399), SUMIFS('무신사 메타 광고'!$L:$L, '무신사 메타 광고'!$I:$I, $C$4, '무신사 메타 광고'!$D:$D, $B399))</f>
        <v>0</v>
      </c>
      <c r="D399" s="29">
        <f>IF($C$4="", SUMIFS('무신사 메타 광고'!$V:$V,#REF!, $B399), SUMIFS('무신사 메타 광고'!$V:$V,'무신사 메타 광고'!$I:$I,$C$4,'무신사 메타 광고'!$D:$D,$B399))</f>
        <v>0</v>
      </c>
      <c r="E399" s="11">
        <f t="shared" si="11"/>
        <v>0</v>
      </c>
      <c r="F399" s="12" t="str">
        <f t="shared" si="18"/>
        <v xml:space="preserve"> </v>
      </c>
      <c r="G399" s="30">
        <f>IF($C$4="", SUMIFS('무신사 메타 광고'!$K:$K, '무신사 메타 광고'!$D:$D, $B399), SUMIFS('무신사 메타 광고'!$K:$K,'무신사 메타 광고'!$I:$I,$C$4,'무신사 메타 광고'!D:D,$B399))</f>
        <v>0</v>
      </c>
      <c r="H399" s="30">
        <f>IF($C$4="", SUMIFS('무신사 메타 광고'!$Q:$Q, '무신사 메타 광고'!$D:$D, $B399), SUMIFS('무신사 메타 광고'!$Q:$Q,'무신사 메타 광고'!$I:$I,$C$4,'무신사 메타 광고'!D:D,$B399))</f>
        <v>0</v>
      </c>
      <c r="I399" s="30">
        <f>IF($C$4="", SUMIFS('무신사 메타 광고'!$U:$U, '무신사 메타 광고'!$D:$D, $B399), SUMIFS('무신사 메타 광고'!$U:$U,'무신사 메타 광고'!$I:$I,$C$4,'무신사 메타 광고'!D:D,$B399))</f>
        <v>0</v>
      </c>
      <c r="J399" s="11">
        <f t="shared" si="12"/>
        <v>0</v>
      </c>
      <c r="K399" s="11">
        <f t="shared" si="13"/>
        <v>0</v>
      </c>
      <c r="L399" s="12" t="str">
        <f t="shared" si="19"/>
        <v xml:space="preserve"> </v>
      </c>
      <c r="N399" s="10">
        <f>IF($C$4="", SUMIFS('무신사 메타 광고'!$X:$X, '무신사 메타 광고'!$D:$D, $B399),SUMIFS('무신사 메타 광고'!$X:$X,'무신사 메타 광고'!I:I,$C$4,'무신사 메타 광고'!D:D,$B399))</f>
        <v>0</v>
      </c>
      <c r="O399" s="11">
        <f t="shared" si="14"/>
        <v>0</v>
      </c>
      <c r="R399" s="13"/>
      <c r="S399" s="31">
        <f>IF($S$4="", SUMIFS('무신사 메타 광고'!$L:$L, '무신사 메타 광고'!$C:$C, $R399),SUMIFS('무신사 메타 광고'!$L:$L,'무신사 메타 광고'!$I:$I,$S$4,'무신사 메타 광고'!$C:$C,$R399))</f>
        <v>0</v>
      </c>
      <c r="T399" s="31">
        <f>IF($S$4="", SUMIFS('무신사 메타 광고'!$V:$V, '무신사 메타 광고'!$C:$C, $R399),SUMIFS('무신사 메타 광고'!$V:$V,'무신사 메타 광고'!$I:$I,$S$4,'무신사 메타 광고'!$C:$C,$R399))</f>
        <v>0</v>
      </c>
      <c r="U399" s="11">
        <f t="shared" si="15"/>
        <v>0</v>
      </c>
      <c r="V399" s="12" t="str">
        <f t="shared" si="20"/>
        <v xml:space="preserve"> </v>
      </c>
      <c r="W399" s="32">
        <f>IF($S$4="", SUMIFS('무신사 메타 광고'!$K:$K, '무신사 메타 광고'!$C:$C, $R399),SUMIFS('무신사 메타 광고'!$K:$K,'무신사 메타 광고'!$I:$I,$S$4,'무신사 메타 광고'!$C:$C,$R399))</f>
        <v>0</v>
      </c>
      <c r="X399" s="32">
        <f>IF($S$4="", SUMIFS('무신사 메타 광고'!$N:$N, '무신사 메타 광고'!$C:$C, $R399),SUMIFS('무신사 메타 광고'!$N:$N,'무신사 메타 광고'!$I:$I,$S$4,'무신사 메타 광고'!$C:$C,$R399))</f>
        <v>0</v>
      </c>
      <c r="Y399" s="11">
        <f t="shared" si="16"/>
        <v>0</v>
      </c>
      <c r="Z399" s="12" t="str">
        <f t="shared" si="21"/>
        <v xml:space="preserve"> </v>
      </c>
      <c r="AB399" s="10">
        <f>IF($S$4="", SUMIFS('무신사 메타 광고'!$X:$X, '무신사 메타 광고'!$C:$C, $R399),SUMIFS('무신사 메타 광고'!$X:$X,'무신사 메타 광고'!$I:$I,$S$4,'무신사 메타 광고'!$C:$C,$R399))</f>
        <v>0</v>
      </c>
      <c r="AC399" s="11">
        <f t="shared" si="17"/>
        <v>0</v>
      </c>
    </row>
    <row r="400" spans="2:29">
      <c r="B400" s="9"/>
      <c r="C400" s="29">
        <f>IF($C$4="", SUMIFS('무신사 메타 광고'!$L:$L, '무신사 메타 광고'!$D:$D, $B400), SUMIFS('무신사 메타 광고'!$L:$L, '무신사 메타 광고'!$I:$I, $C$4, '무신사 메타 광고'!$D:$D, $B400))</f>
        <v>0</v>
      </c>
      <c r="D400" s="29">
        <f>IF($C$4="", SUMIFS('무신사 메타 광고'!$V:$V,#REF!, $B400), SUMIFS('무신사 메타 광고'!$V:$V,'무신사 메타 광고'!$I:$I,$C$4,'무신사 메타 광고'!$D:$D,$B400))</f>
        <v>0</v>
      </c>
      <c r="E400" s="11">
        <f t="shared" si="11"/>
        <v>0</v>
      </c>
      <c r="F400" s="12" t="str">
        <f t="shared" si="18"/>
        <v xml:space="preserve"> </v>
      </c>
      <c r="G400" s="30">
        <f>IF($C$4="", SUMIFS('무신사 메타 광고'!$K:$K, '무신사 메타 광고'!$D:$D, $B400), SUMIFS('무신사 메타 광고'!$K:$K,'무신사 메타 광고'!$I:$I,$C$4,'무신사 메타 광고'!D:D,$B400))</f>
        <v>0</v>
      </c>
      <c r="H400" s="30">
        <f>IF($C$4="", SUMIFS('무신사 메타 광고'!$Q:$Q, '무신사 메타 광고'!$D:$D, $B400), SUMIFS('무신사 메타 광고'!$Q:$Q,'무신사 메타 광고'!$I:$I,$C$4,'무신사 메타 광고'!D:D,$B400))</f>
        <v>0</v>
      </c>
      <c r="I400" s="30">
        <f>IF($C$4="", SUMIFS('무신사 메타 광고'!$U:$U, '무신사 메타 광고'!$D:$D, $B400), SUMIFS('무신사 메타 광고'!$U:$U,'무신사 메타 광고'!$I:$I,$C$4,'무신사 메타 광고'!D:D,$B400))</f>
        <v>0</v>
      </c>
      <c r="J400" s="11">
        <f t="shared" si="12"/>
        <v>0</v>
      </c>
      <c r="K400" s="11">
        <f t="shared" si="13"/>
        <v>0</v>
      </c>
      <c r="L400" s="12" t="str">
        <f t="shared" si="19"/>
        <v xml:space="preserve"> </v>
      </c>
      <c r="N400" s="10">
        <f>IF($C$4="", SUMIFS('무신사 메타 광고'!$X:$X, '무신사 메타 광고'!$D:$D, $B400),SUMIFS('무신사 메타 광고'!$X:$X,'무신사 메타 광고'!I:I,$C$4,'무신사 메타 광고'!D:D,$B400))</f>
        <v>0</v>
      </c>
      <c r="O400" s="11">
        <f t="shared" si="14"/>
        <v>0</v>
      </c>
      <c r="R400" s="13"/>
      <c r="S400" s="31">
        <f>IF($S$4="", SUMIFS('무신사 메타 광고'!$L:$L, '무신사 메타 광고'!$C:$C, $R400),SUMIFS('무신사 메타 광고'!$L:$L,'무신사 메타 광고'!$I:$I,$S$4,'무신사 메타 광고'!$C:$C,$R400))</f>
        <v>0</v>
      </c>
      <c r="T400" s="31">
        <f>IF($S$4="", SUMIFS('무신사 메타 광고'!$V:$V, '무신사 메타 광고'!$C:$C, $R400),SUMIFS('무신사 메타 광고'!$V:$V,'무신사 메타 광고'!$I:$I,$S$4,'무신사 메타 광고'!$C:$C,$R400))</f>
        <v>0</v>
      </c>
      <c r="U400" s="11">
        <f t="shared" si="15"/>
        <v>0</v>
      </c>
      <c r="V400" s="12" t="str">
        <f t="shared" si="20"/>
        <v xml:space="preserve"> </v>
      </c>
      <c r="W400" s="32">
        <f>IF($S$4="", SUMIFS('무신사 메타 광고'!$K:$K, '무신사 메타 광고'!$C:$C, $R400),SUMIFS('무신사 메타 광고'!$K:$K,'무신사 메타 광고'!$I:$I,$S$4,'무신사 메타 광고'!$C:$C,$R400))</f>
        <v>0</v>
      </c>
      <c r="X400" s="32">
        <f>IF($S$4="", SUMIFS('무신사 메타 광고'!$N:$N, '무신사 메타 광고'!$C:$C, $R400),SUMIFS('무신사 메타 광고'!$N:$N,'무신사 메타 광고'!$I:$I,$S$4,'무신사 메타 광고'!$C:$C,$R400))</f>
        <v>0</v>
      </c>
      <c r="Y400" s="11">
        <f t="shared" si="16"/>
        <v>0</v>
      </c>
      <c r="Z400" s="12" t="str">
        <f t="shared" si="21"/>
        <v xml:space="preserve"> </v>
      </c>
      <c r="AB400" s="10">
        <f>IF($S$4="", SUMIFS('무신사 메타 광고'!$X:$X, '무신사 메타 광고'!$C:$C, $R400),SUMIFS('무신사 메타 광고'!$X:$X,'무신사 메타 광고'!$I:$I,$S$4,'무신사 메타 광고'!$C:$C,$R400))</f>
        <v>0</v>
      </c>
      <c r="AC400" s="11">
        <f t="shared" si="17"/>
        <v>0</v>
      </c>
    </row>
    <row r="401" spans="2:29">
      <c r="B401" s="9"/>
      <c r="C401" s="29">
        <f>IF($C$4="", SUMIFS('무신사 메타 광고'!$L:$L, '무신사 메타 광고'!$D:$D, $B401), SUMIFS('무신사 메타 광고'!$L:$L, '무신사 메타 광고'!$I:$I, $C$4, '무신사 메타 광고'!$D:$D, $B401))</f>
        <v>0</v>
      </c>
      <c r="D401" s="29">
        <f>IF($C$4="", SUMIFS('무신사 메타 광고'!$V:$V,#REF!, $B401), SUMIFS('무신사 메타 광고'!$V:$V,'무신사 메타 광고'!$I:$I,$C$4,'무신사 메타 광고'!$D:$D,$B401))</f>
        <v>0</v>
      </c>
      <c r="E401" s="11">
        <f t="shared" si="11"/>
        <v>0</v>
      </c>
      <c r="F401" s="12" t="str">
        <f t="shared" si="18"/>
        <v xml:space="preserve"> </v>
      </c>
      <c r="G401" s="30">
        <f>IF($C$4="", SUMIFS('무신사 메타 광고'!$K:$K, '무신사 메타 광고'!$D:$D, $B401), SUMIFS('무신사 메타 광고'!$K:$K,'무신사 메타 광고'!$I:$I,$C$4,'무신사 메타 광고'!D:D,$B401))</f>
        <v>0</v>
      </c>
      <c r="H401" s="30">
        <f>IF($C$4="", SUMIFS('무신사 메타 광고'!$Q:$Q, '무신사 메타 광고'!$D:$D, $B401), SUMIFS('무신사 메타 광고'!$Q:$Q,'무신사 메타 광고'!$I:$I,$C$4,'무신사 메타 광고'!D:D,$B401))</f>
        <v>0</v>
      </c>
      <c r="I401" s="30">
        <f>IF($C$4="", SUMIFS('무신사 메타 광고'!$U:$U, '무신사 메타 광고'!$D:$D, $B401), SUMIFS('무신사 메타 광고'!$U:$U,'무신사 메타 광고'!$I:$I,$C$4,'무신사 메타 광고'!D:D,$B401))</f>
        <v>0</v>
      </c>
      <c r="J401" s="11">
        <f t="shared" si="12"/>
        <v>0</v>
      </c>
      <c r="K401" s="11">
        <f t="shared" si="13"/>
        <v>0</v>
      </c>
      <c r="L401" s="12" t="str">
        <f t="shared" si="19"/>
        <v xml:space="preserve"> </v>
      </c>
      <c r="N401" s="10">
        <f>IF($C$4="", SUMIFS('무신사 메타 광고'!$X:$X, '무신사 메타 광고'!$D:$D, $B401),SUMIFS('무신사 메타 광고'!$X:$X,'무신사 메타 광고'!I:I,$C$4,'무신사 메타 광고'!D:D,$B401))</f>
        <v>0</v>
      </c>
      <c r="O401" s="11">
        <f t="shared" si="14"/>
        <v>0</v>
      </c>
      <c r="R401" s="13"/>
      <c r="S401" s="31">
        <f>IF($S$4="", SUMIFS('무신사 메타 광고'!$L:$L, '무신사 메타 광고'!$C:$C, $R401),SUMIFS('무신사 메타 광고'!$L:$L,'무신사 메타 광고'!$I:$I,$S$4,'무신사 메타 광고'!$C:$C,$R401))</f>
        <v>0</v>
      </c>
      <c r="T401" s="31">
        <f>IF($S$4="", SUMIFS('무신사 메타 광고'!$V:$V, '무신사 메타 광고'!$C:$C, $R401),SUMIFS('무신사 메타 광고'!$V:$V,'무신사 메타 광고'!$I:$I,$S$4,'무신사 메타 광고'!$C:$C,$R401))</f>
        <v>0</v>
      </c>
      <c r="U401" s="11">
        <f t="shared" si="15"/>
        <v>0</v>
      </c>
      <c r="V401" s="12" t="str">
        <f t="shared" si="20"/>
        <v xml:space="preserve"> </v>
      </c>
      <c r="W401" s="32">
        <f>IF($S$4="", SUMIFS('무신사 메타 광고'!$K:$K, '무신사 메타 광고'!$C:$C, $R401),SUMIFS('무신사 메타 광고'!$K:$K,'무신사 메타 광고'!$I:$I,$S$4,'무신사 메타 광고'!$C:$C,$R401))</f>
        <v>0</v>
      </c>
      <c r="X401" s="32">
        <f>IF($S$4="", SUMIFS('무신사 메타 광고'!$N:$N, '무신사 메타 광고'!$C:$C, $R401),SUMIFS('무신사 메타 광고'!$N:$N,'무신사 메타 광고'!$I:$I,$S$4,'무신사 메타 광고'!$C:$C,$R401))</f>
        <v>0</v>
      </c>
      <c r="Y401" s="11">
        <f t="shared" si="16"/>
        <v>0</v>
      </c>
      <c r="Z401" s="12" t="str">
        <f t="shared" si="21"/>
        <v xml:space="preserve"> </v>
      </c>
      <c r="AB401" s="10">
        <f>IF($S$4="", SUMIFS('무신사 메타 광고'!$X:$X, '무신사 메타 광고'!$C:$C, $R401),SUMIFS('무신사 메타 광고'!$X:$X,'무신사 메타 광고'!$I:$I,$S$4,'무신사 메타 광고'!$C:$C,$R401))</f>
        <v>0</v>
      </c>
      <c r="AC401" s="11">
        <f t="shared" si="17"/>
        <v>0</v>
      </c>
    </row>
    <row r="402" spans="2:29">
      <c r="B402" s="9"/>
      <c r="C402" s="29">
        <f>IF($C$4="", SUMIFS('무신사 메타 광고'!$L:$L, '무신사 메타 광고'!$D:$D, $B402), SUMIFS('무신사 메타 광고'!$L:$L, '무신사 메타 광고'!$I:$I, $C$4, '무신사 메타 광고'!$D:$D, $B402))</f>
        <v>0</v>
      </c>
      <c r="D402" s="29">
        <f>IF($C$4="", SUMIFS('무신사 메타 광고'!$V:$V,#REF!, $B402), SUMIFS('무신사 메타 광고'!$V:$V,'무신사 메타 광고'!$I:$I,$C$4,'무신사 메타 광고'!$D:$D,$B402))</f>
        <v>0</v>
      </c>
      <c r="E402" s="11">
        <f t="shared" si="11"/>
        <v>0</v>
      </c>
      <c r="F402" s="12" t="str">
        <f t="shared" si="18"/>
        <v xml:space="preserve"> </v>
      </c>
      <c r="G402" s="30">
        <f>IF($C$4="", SUMIFS('무신사 메타 광고'!$K:$K, '무신사 메타 광고'!$D:$D, $B402), SUMIFS('무신사 메타 광고'!$K:$K,'무신사 메타 광고'!$I:$I,$C$4,'무신사 메타 광고'!D:D,$B402))</f>
        <v>0</v>
      </c>
      <c r="H402" s="30">
        <f>IF($C$4="", SUMIFS('무신사 메타 광고'!$Q:$Q, '무신사 메타 광고'!$D:$D, $B402), SUMIFS('무신사 메타 광고'!$Q:$Q,'무신사 메타 광고'!$I:$I,$C$4,'무신사 메타 광고'!D:D,$B402))</f>
        <v>0</v>
      </c>
      <c r="I402" s="30">
        <f>IF($C$4="", SUMIFS('무신사 메타 광고'!$U:$U, '무신사 메타 광고'!$D:$D, $B402), SUMIFS('무신사 메타 광고'!$U:$U,'무신사 메타 광고'!$I:$I,$C$4,'무신사 메타 광고'!D:D,$B402))</f>
        <v>0</v>
      </c>
      <c r="J402" s="11">
        <f t="shared" si="12"/>
        <v>0</v>
      </c>
      <c r="K402" s="11">
        <f t="shared" si="13"/>
        <v>0</v>
      </c>
      <c r="L402" s="12" t="str">
        <f t="shared" si="19"/>
        <v xml:space="preserve"> </v>
      </c>
      <c r="N402" s="10">
        <f>IF($C$4="", SUMIFS('무신사 메타 광고'!$X:$X, '무신사 메타 광고'!$D:$D, $B402),SUMIFS('무신사 메타 광고'!$X:$X,'무신사 메타 광고'!I:I,$C$4,'무신사 메타 광고'!D:D,$B402))</f>
        <v>0</v>
      </c>
      <c r="O402" s="11">
        <f t="shared" si="14"/>
        <v>0</v>
      </c>
      <c r="R402" s="13"/>
      <c r="S402" s="31">
        <f>IF($S$4="", SUMIFS('무신사 메타 광고'!$L:$L, '무신사 메타 광고'!$C:$C, $R402),SUMIFS('무신사 메타 광고'!$L:$L,'무신사 메타 광고'!$I:$I,$S$4,'무신사 메타 광고'!$C:$C,$R402))</f>
        <v>0</v>
      </c>
      <c r="T402" s="31">
        <f>IF($S$4="", SUMIFS('무신사 메타 광고'!$V:$V, '무신사 메타 광고'!$C:$C, $R402),SUMIFS('무신사 메타 광고'!$V:$V,'무신사 메타 광고'!$I:$I,$S$4,'무신사 메타 광고'!$C:$C,$R402))</f>
        <v>0</v>
      </c>
      <c r="U402" s="11">
        <f t="shared" si="15"/>
        <v>0</v>
      </c>
      <c r="V402" s="12" t="str">
        <f t="shared" si="20"/>
        <v xml:space="preserve"> </v>
      </c>
      <c r="W402" s="32">
        <f>IF($S$4="", SUMIFS('무신사 메타 광고'!$K:$K, '무신사 메타 광고'!$C:$C, $R402),SUMIFS('무신사 메타 광고'!$K:$K,'무신사 메타 광고'!$I:$I,$S$4,'무신사 메타 광고'!$C:$C,$R402))</f>
        <v>0</v>
      </c>
      <c r="X402" s="32">
        <f>IF($S$4="", SUMIFS('무신사 메타 광고'!$N:$N, '무신사 메타 광고'!$C:$C, $R402),SUMIFS('무신사 메타 광고'!$N:$N,'무신사 메타 광고'!$I:$I,$S$4,'무신사 메타 광고'!$C:$C,$R402))</f>
        <v>0</v>
      </c>
      <c r="Y402" s="11">
        <f t="shared" si="16"/>
        <v>0</v>
      </c>
      <c r="Z402" s="12" t="str">
        <f t="shared" si="21"/>
        <v xml:space="preserve"> </v>
      </c>
      <c r="AB402" s="10">
        <f>IF($S$4="", SUMIFS('무신사 메타 광고'!$X:$X, '무신사 메타 광고'!$C:$C, $R402),SUMIFS('무신사 메타 광고'!$X:$X,'무신사 메타 광고'!$I:$I,$S$4,'무신사 메타 광고'!$C:$C,$R402))</f>
        <v>0</v>
      </c>
      <c r="AC402" s="11">
        <f t="shared" si="17"/>
        <v>0</v>
      </c>
    </row>
    <row r="403" spans="2:29">
      <c r="B403" s="9"/>
      <c r="C403" s="29">
        <f>IF($C$4="", SUMIFS('무신사 메타 광고'!$L:$L, '무신사 메타 광고'!$D:$D, $B403), SUMIFS('무신사 메타 광고'!$L:$L, '무신사 메타 광고'!$I:$I, $C$4, '무신사 메타 광고'!$D:$D, $B403))</f>
        <v>0</v>
      </c>
      <c r="D403" s="29">
        <f>IF($C$4="", SUMIFS('무신사 메타 광고'!$V:$V,#REF!, $B403), SUMIFS('무신사 메타 광고'!$V:$V,'무신사 메타 광고'!$I:$I,$C$4,'무신사 메타 광고'!$D:$D,$B403))</f>
        <v>0</v>
      </c>
      <c r="E403" s="11">
        <f t="shared" si="11"/>
        <v>0</v>
      </c>
      <c r="F403" s="12" t="str">
        <f t="shared" si="18"/>
        <v xml:space="preserve"> </v>
      </c>
      <c r="G403" s="30">
        <f>IF($C$4="", SUMIFS('무신사 메타 광고'!$K:$K, '무신사 메타 광고'!$D:$D, $B403), SUMIFS('무신사 메타 광고'!$K:$K,'무신사 메타 광고'!$I:$I,$C$4,'무신사 메타 광고'!D:D,$B403))</f>
        <v>0</v>
      </c>
      <c r="H403" s="30">
        <f>IF($C$4="", SUMIFS('무신사 메타 광고'!$Q:$Q, '무신사 메타 광고'!$D:$D, $B403), SUMIFS('무신사 메타 광고'!$Q:$Q,'무신사 메타 광고'!$I:$I,$C$4,'무신사 메타 광고'!D:D,$B403))</f>
        <v>0</v>
      </c>
      <c r="I403" s="30">
        <f>IF($C$4="", SUMIFS('무신사 메타 광고'!$U:$U, '무신사 메타 광고'!$D:$D, $B403), SUMIFS('무신사 메타 광고'!$U:$U,'무신사 메타 광고'!$I:$I,$C$4,'무신사 메타 광고'!D:D,$B403))</f>
        <v>0</v>
      </c>
      <c r="J403" s="11">
        <f t="shared" si="12"/>
        <v>0</v>
      </c>
      <c r="K403" s="11">
        <f t="shared" si="13"/>
        <v>0</v>
      </c>
      <c r="L403" s="12" t="str">
        <f t="shared" si="19"/>
        <v xml:space="preserve"> </v>
      </c>
      <c r="N403" s="10">
        <f>IF($C$4="", SUMIFS('무신사 메타 광고'!$X:$X, '무신사 메타 광고'!$D:$D, $B403),SUMIFS('무신사 메타 광고'!$X:$X,'무신사 메타 광고'!I:I,$C$4,'무신사 메타 광고'!D:D,$B403))</f>
        <v>0</v>
      </c>
      <c r="O403" s="11">
        <f t="shared" si="14"/>
        <v>0</v>
      </c>
      <c r="R403" s="13"/>
      <c r="S403" s="31">
        <f>IF($S$4="", SUMIFS('무신사 메타 광고'!$L:$L, '무신사 메타 광고'!$C:$C, $R403),SUMIFS('무신사 메타 광고'!$L:$L,'무신사 메타 광고'!$I:$I,$S$4,'무신사 메타 광고'!$C:$C,$R403))</f>
        <v>0</v>
      </c>
      <c r="T403" s="31">
        <f>IF($S$4="", SUMIFS('무신사 메타 광고'!$V:$V, '무신사 메타 광고'!$C:$C, $R403),SUMIFS('무신사 메타 광고'!$V:$V,'무신사 메타 광고'!$I:$I,$S$4,'무신사 메타 광고'!$C:$C,$R403))</f>
        <v>0</v>
      </c>
      <c r="U403" s="11">
        <f t="shared" si="15"/>
        <v>0</v>
      </c>
      <c r="V403" s="12" t="str">
        <f t="shared" si="20"/>
        <v xml:space="preserve"> </v>
      </c>
      <c r="W403" s="32">
        <f>IF($S$4="", SUMIFS('무신사 메타 광고'!$K:$K, '무신사 메타 광고'!$C:$C, $R403),SUMIFS('무신사 메타 광고'!$K:$K,'무신사 메타 광고'!$I:$I,$S$4,'무신사 메타 광고'!$C:$C,$R403))</f>
        <v>0</v>
      </c>
      <c r="X403" s="32">
        <f>IF($S$4="", SUMIFS('무신사 메타 광고'!$N:$N, '무신사 메타 광고'!$C:$C, $R403),SUMIFS('무신사 메타 광고'!$N:$N,'무신사 메타 광고'!$I:$I,$S$4,'무신사 메타 광고'!$C:$C,$R403))</f>
        <v>0</v>
      </c>
      <c r="Y403" s="11">
        <f t="shared" si="16"/>
        <v>0</v>
      </c>
      <c r="Z403" s="12" t="str">
        <f t="shared" si="21"/>
        <v xml:space="preserve"> </v>
      </c>
      <c r="AB403" s="10">
        <f>IF($S$4="", SUMIFS('무신사 메타 광고'!$X:$X, '무신사 메타 광고'!$C:$C, $R403),SUMIFS('무신사 메타 광고'!$X:$X,'무신사 메타 광고'!$I:$I,$S$4,'무신사 메타 광고'!$C:$C,$R403))</f>
        <v>0</v>
      </c>
      <c r="AC403" s="11">
        <f t="shared" si="17"/>
        <v>0</v>
      </c>
    </row>
    <row r="404" spans="2:29">
      <c r="B404" s="9"/>
      <c r="C404" s="29">
        <f>IF($C$4="", SUMIFS('무신사 메타 광고'!$L:$L, '무신사 메타 광고'!$D:$D, $B404), SUMIFS('무신사 메타 광고'!$L:$L, '무신사 메타 광고'!$I:$I, $C$4, '무신사 메타 광고'!$D:$D, $B404))</f>
        <v>0</v>
      </c>
      <c r="D404" s="29">
        <f>IF($C$4="", SUMIFS('무신사 메타 광고'!$V:$V,#REF!, $B404), SUMIFS('무신사 메타 광고'!$V:$V,'무신사 메타 광고'!$I:$I,$C$4,'무신사 메타 광고'!$D:$D,$B404))</f>
        <v>0</v>
      </c>
      <c r="E404" s="11">
        <f t="shared" si="11"/>
        <v>0</v>
      </c>
      <c r="F404" s="12" t="str">
        <f t="shared" si="18"/>
        <v xml:space="preserve"> </v>
      </c>
      <c r="G404" s="30">
        <f>IF($C$4="", SUMIFS('무신사 메타 광고'!$K:$K, '무신사 메타 광고'!$D:$D, $B404), SUMIFS('무신사 메타 광고'!$K:$K,'무신사 메타 광고'!$I:$I,$C$4,'무신사 메타 광고'!D:D,$B404))</f>
        <v>0</v>
      </c>
      <c r="H404" s="30">
        <f>IF($C$4="", SUMIFS('무신사 메타 광고'!$Q:$Q, '무신사 메타 광고'!$D:$D, $B404), SUMIFS('무신사 메타 광고'!$Q:$Q,'무신사 메타 광고'!$I:$I,$C$4,'무신사 메타 광고'!D:D,$B404))</f>
        <v>0</v>
      </c>
      <c r="I404" s="30">
        <f>IF($C$4="", SUMIFS('무신사 메타 광고'!$U:$U, '무신사 메타 광고'!$D:$D, $B404), SUMIFS('무신사 메타 광고'!$U:$U,'무신사 메타 광고'!$I:$I,$C$4,'무신사 메타 광고'!D:D,$B404))</f>
        <v>0</v>
      </c>
      <c r="J404" s="11">
        <f t="shared" si="12"/>
        <v>0</v>
      </c>
      <c r="K404" s="11">
        <f t="shared" si="13"/>
        <v>0</v>
      </c>
      <c r="L404" s="12" t="str">
        <f t="shared" si="19"/>
        <v xml:space="preserve"> </v>
      </c>
      <c r="N404" s="10">
        <f>IF($C$4="", SUMIFS('무신사 메타 광고'!$X:$X, '무신사 메타 광고'!$D:$D, $B404),SUMIFS('무신사 메타 광고'!$X:$X,'무신사 메타 광고'!I:I,$C$4,'무신사 메타 광고'!D:D,$B404))</f>
        <v>0</v>
      </c>
      <c r="O404" s="11">
        <f t="shared" si="14"/>
        <v>0</v>
      </c>
      <c r="R404" s="13"/>
      <c r="S404" s="31">
        <f>IF($S$4="", SUMIFS('무신사 메타 광고'!$L:$L, '무신사 메타 광고'!$C:$C, $R404),SUMIFS('무신사 메타 광고'!$L:$L,'무신사 메타 광고'!$I:$I,$S$4,'무신사 메타 광고'!$C:$C,$R404))</f>
        <v>0</v>
      </c>
      <c r="T404" s="31">
        <f>IF($S$4="", SUMIFS('무신사 메타 광고'!$V:$V, '무신사 메타 광고'!$C:$C, $R404),SUMIFS('무신사 메타 광고'!$V:$V,'무신사 메타 광고'!$I:$I,$S$4,'무신사 메타 광고'!$C:$C,$R404))</f>
        <v>0</v>
      </c>
      <c r="U404" s="11">
        <f t="shared" si="15"/>
        <v>0</v>
      </c>
      <c r="V404" s="12" t="str">
        <f t="shared" si="20"/>
        <v xml:space="preserve"> </v>
      </c>
      <c r="W404" s="32">
        <f>IF($S$4="", SUMIFS('무신사 메타 광고'!$K:$K, '무신사 메타 광고'!$C:$C, $R404),SUMIFS('무신사 메타 광고'!$K:$K,'무신사 메타 광고'!$I:$I,$S$4,'무신사 메타 광고'!$C:$C,$R404))</f>
        <v>0</v>
      </c>
      <c r="X404" s="32">
        <f>IF($S$4="", SUMIFS('무신사 메타 광고'!$N:$N, '무신사 메타 광고'!$C:$C, $R404),SUMIFS('무신사 메타 광고'!$N:$N,'무신사 메타 광고'!$I:$I,$S$4,'무신사 메타 광고'!$C:$C,$R404))</f>
        <v>0</v>
      </c>
      <c r="Y404" s="11">
        <f t="shared" si="16"/>
        <v>0</v>
      </c>
      <c r="Z404" s="12" t="str">
        <f t="shared" si="21"/>
        <v xml:space="preserve"> </v>
      </c>
      <c r="AB404" s="10">
        <f>IF($S$4="", SUMIFS('무신사 메타 광고'!$X:$X, '무신사 메타 광고'!$C:$C, $R404),SUMIFS('무신사 메타 광고'!$X:$X,'무신사 메타 광고'!$I:$I,$S$4,'무신사 메타 광고'!$C:$C,$R404))</f>
        <v>0</v>
      </c>
      <c r="AC404" s="11">
        <f t="shared" si="17"/>
        <v>0</v>
      </c>
    </row>
    <row r="405" spans="2:29">
      <c r="B405" s="9"/>
      <c r="C405" s="29">
        <f>IF($C$4="", SUMIFS('무신사 메타 광고'!$L:$L, '무신사 메타 광고'!$D:$D, $B405), SUMIFS('무신사 메타 광고'!$L:$L, '무신사 메타 광고'!$I:$I, $C$4, '무신사 메타 광고'!$D:$D, $B405))</f>
        <v>0</v>
      </c>
      <c r="D405" s="29">
        <f>IF($C$4="", SUMIFS('무신사 메타 광고'!$V:$V,#REF!, $B405), SUMIFS('무신사 메타 광고'!$V:$V,'무신사 메타 광고'!$I:$I,$C$4,'무신사 메타 광고'!$D:$D,$B405))</f>
        <v>0</v>
      </c>
      <c r="E405" s="11">
        <f t="shared" si="11"/>
        <v>0</v>
      </c>
      <c r="F405" s="12" t="str">
        <f t="shared" si="18"/>
        <v xml:space="preserve"> </v>
      </c>
      <c r="G405" s="30">
        <f>IF($C$4="", SUMIFS('무신사 메타 광고'!$K:$K, '무신사 메타 광고'!$D:$D, $B405), SUMIFS('무신사 메타 광고'!$K:$K,'무신사 메타 광고'!$I:$I,$C$4,'무신사 메타 광고'!D:D,$B405))</f>
        <v>0</v>
      </c>
      <c r="H405" s="30">
        <f>IF($C$4="", SUMIFS('무신사 메타 광고'!$Q:$Q, '무신사 메타 광고'!$D:$D, $B405), SUMIFS('무신사 메타 광고'!$Q:$Q,'무신사 메타 광고'!$I:$I,$C$4,'무신사 메타 광고'!D:D,$B405))</f>
        <v>0</v>
      </c>
      <c r="I405" s="30">
        <f>IF($C$4="", SUMIFS('무신사 메타 광고'!$U:$U, '무신사 메타 광고'!$D:$D, $B405), SUMIFS('무신사 메타 광고'!$U:$U,'무신사 메타 광고'!$I:$I,$C$4,'무신사 메타 광고'!D:D,$B405))</f>
        <v>0</v>
      </c>
      <c r="J405" s="11">
        <f t="shared" si="12"/>
        <v>0</v>
      </c>
      <c r="K405" s="11">
        <f t="shared" si="13"/>
        <v>0</v>
      </c>
      <c r="L405" s="12" t="str">
        <f t="shared" si="19"/>
        <v xml:space="preserve"> </v>
      </c>
      <c r="N405" s="10">
        <f>IF($C$4="", SUMIFS('무신사 메타 광고'!$X:$X, '무신사 메타 광고'!$D:$D, $B405),SUMIFS('무신사 메타 광고'!$X:$X,'무신사 메타 광고'!I:I,$C$4,'무신사 메타 광고'!D:D,$B405))</f>
        <v>0</v>
      </c>
      <c r="O405" s="11">
        <f t="shared" si="14"/>
        <v>0</v>
      </c>
      <c r="R405" s="13"/>
      <c r="S405" s="31">
        <f>IF($S$4="", SUMIFS('무신사 메타 광고'!$L:$L, '무신사 메타 광고'!$C:$C, $R405),SUMIFS('무신사 메타 광고'!$L:$L,'무신사 메타 광고'!$I:$I,$S$4,'무신사 메타 광고'!$C:$C,$R405))</f>
        <v>0</v>
      </c>
      <c r="T405" s="31">
        <f>IF($S$4="", SUMIFS('무신사 메타 광고'!$V:$V, '무신사 메타 광고'!$C:$C, $R405),SUMIFS('무신사 메타 광고'!$V:$V,'무신사 메타 광고'!$I:$I,$S$4,'무신사 메타 광고'!$C:$C,$R405))</f>
        <v>0</v>
      </c>
      <c r="U405" s="11">
        <f t="shared" si="15"/>
        <v>0</v>
      </c>
      <c r="V405" s="12" t="str">
        <f t="shared" si="20"/>
        <v xml:space="preserve"> </v>
      </c>
      <c r="W405" s="32">
        <f>IF($S$4="", SUMIFS('무신사 메타 광고'!$K:$K, '무신사 메타 광고'!$C:$C, $R405),SUMIFS('무신사 메타 광고'!$K:$K,'무신사 메타 광고'!$I:$I,$S$4,'무신사 메타 광고'!$C:$C,$R405))</f>
        <v>0</v>
      </c>
      <c r="X405" s="32">
        <f>IF($S$4="", SUMIFS('무신사 메타 광고'!$N:$N, '무신사 메타 광고'!$C:$C, $R405),SUMIFS('무신사 메타 광고'!$N:$N,'무신사 메타 광고'!$I:$I,$S$4,'무신사 메타 광고'!$C:$C,$R405))</f>
        <v>0</v>
      </c>
      <c r="Y405" s="11">
        <f t="shared" si="16"/>
        <v>0</v>
      </c>
      <c r="Z405" s="12" t="str">
        <f t="shared" si="21"/>
        <v xml:space="preserve"> </v>
      </c>
      <c r="AB405" s="10">
        <f>IF($S$4="", SUMIFS('무신사 메타 광고'!$X:$X, '무신사 메타 광고'!$C:$C, $R405),SUMIFS('무신사 메타 광고'!$X:$X,'무신사 메타 광고'!$I:$I,$S$4,'무신사 메타 광고'!$C:$C,$R405))</f>
        <v>0</v>
      </c>
      <c r="AC405" s="11">
        <f t="shared" si="17"/>
        <v>0</v>
      </c>
    </row>
    <row r="406" spans="2:29">
      <c r="B406" s="9"/>
      <c r="C406" s="29">
        <f>IF($C$4="", SUMIFS('무신사 메타 광고'!$L:$L, '무신사 메타 광고'!$D:$D, $B406), SUMIFS('무신사 메타 광고'!$L:$L, '무신사 메타 광고'!$I:$I, $C$4, '무신사 메타 광고'!$D:$D, $B406))</f>
        <v>0</v>
      </c>
      <c r="D406" s="29">
        <f>IF($C$4="", SUMIFS('무신사 메타 광고'!$V:$V,#REF!, $B406), SUMIFS('무신사 메타 광고'!$V:$V,'무신사 메타 광고'!$I:$I,$C$4,'무신사 메타 광고'!$D:$D,$B406))</f>
        <v>0</v>
      </c>
      <c r="E406" s="11">
        <f t="shared" si="11"/>
        <v>0</v>
      </c>
      <c r="F406" s="12" t="str">
        <f t="shared" si="18"/>
        <v xml:space="preserve"> </v>
      </c>
      <c r="G406" s="30">
        <f>IF($C$4="", SUMIFS('무신사 메타 광고'!$K:$K, '무신사 메타 광고'!$D:$D, $B406), SUMIFS('무신사 메타 광고'!$K:$K,'무신사 메타 광고'!$I:$I,$C$4,'무신사 메타 광고'!D:D,$B406))</f>
        <v>0</v>
      </c>
      <c r="H406" s="30">
        <f>IF($C$4="", SUMIFS('무신사 메타 광고'!$Q:$Q, '무신사 메타 광고'!$D:$D, $B406), SUMIFS('무신사 메타 광고'!$Q:$Q,'무신사 메타 광고'!$I:$I,$C$4,'무신사 메타 광고'!D:D,$B406))</f>
        <v>0</v>
      </c>
      <c r="I406" s="30">
        <f>IF($C$4="", SUMIFS('무신사 메타 광고'!$U:$U, '무신사 메타 광고'!$D:$D, $B406), SUMIFS('무신사 메타 광고'!$U:$U,'무신사 메타 광고'!$I:$I,$C$4,'무신사 메타 광고'!D:D,$B406))</f>
        <v>0</v>
      </c>
      <c r="J406" s="11">
        <f t="shared" si="12"/>
        <v>0</v>
      </c>
      <c r="K406" s="11">
        <f t="shared" si="13"/>
        <v>0</v>
      </c>
      <c r="L406" s="12" t="str">
        <f t="shared" si="19"/>
        <v xml:space="preserve"> </v>
      </c>
      <c r="N406" s="10">
        <f>IF($C$4="", SUMIFS('무신사 메타 광고'!$X:$X, '무신사 메타 광고'!$D:$D, $B406),SUMIFS('무신사 메타 광고'!$X:$X,'무신사 메타 광고'!I:I,$C$4,'무신사 메타 광고'!D:D,$B406))</f>
        <v>0</v>
      </c>
      <c r="O406" s="11">
        <f t="shared" si="14"/>
        <v>0</v>
      </c>
      <c r="R406" s="13"/>
      <c r="S406" s="31">
        <f>IF($S$4="", SUMIFS('무신사 메타 광고'!$L:$L, '무신사 메타 광고'!$C:$C, $R406),SUMIFS('무신사 메타 광고'!$L:$L,'무신사 메타 광고'!$I:$I,$S$4,'무신사 메타 광고'!$C:$C,$R406))</f>
        <v>0</v>
      </c>
      <c r="T406" s="31">
        <f>IF($S$4="", SUMIFS('무신사 메타 광고'!$V:$V, '무신사 메타 광고'!$C:$C, $R406),SUMIFS('무신사 메타 광고'!$V:$V,'무신사 메타 광고'!$I:$I,$S$4,'무신사 메타 광고'!$C:$C,$R406))</f>
        <v>0</v>
      </c>
      <c r="U406" s="11">
        <f t="shared" si="15"/>
        <v>0</v>
      </c>
      <c r="V406" s="12" t="str">
        <f t="shared" si="20"/>
        <v xml:space="preserve"> </v>
      </c>
      <c r="W406" s="32">
        <f>IF($S$4="", SUMIFS('무신사 메타 광고'!$K:$K, '무신사 메타 광고'!$C:$C, $R406),SUMIFS('무신사 메타 광고'!$K:$K,'무신사 메타 광고'!$I:$I,$S$4,'무신사 메타 광고'!$C:$C,$R406))</f>
        <v>0</v>
      </c>
      <c r="X406" s="32">
        <f>IF($S$4="", SUMIFS('무신사 메타 광고'!$N:$N, '무신사 메타 광고'!$C:$C, $R406),SUMIFS('무신사 메타 광고'!$N:$N,'무신사 메타 광고'!$I:$I,$S$4,'무신사 메타 광고'!$C:$C,$R406))</f>
        <v>0</v>
      </c>
      <c r="Y406" s="11">
        <f t="shared" si="16"/>
        <v>0</v>
      </c>
      <c r="Z406" s="12" t="str">
        <f t="shared" si="21"/>
        <v xml:space="preserve"> </v>
      </c>
      <c r="AB406" s="10">
        <f>IF($S$4="", SUMIFS('무신사 메타 광고'!$X:$X, '무신사 메타 광고'!$C:$C, $R406),SUMIFS('무신사 메타 광고'!$X:$X,'무신사 메타 광고'!$I:$I,$S$4,'무신사 메타 광고'!$C:$C,$R406))</f>
        <v>0</v>
      </c>
      <c r="AC406" s="11">
        <f t="shared" si="17"/>
        <v>0</v>
      </c>
    </row>
    <row r="407" spans="2:29">
      <c r="B407" s="9"/>
      <c r="C407" s="29">
        <f>IF($C$4="", SUMIFS('무신사 메타 광고'!$L:$L, '무신사 메타 광고'!$D:$D, $B407), SUMIFS('무신사 메타 광고'!$L:$L, '무신사 메타 광고'!$I:$I, $C$4, '무신사 메타 광고'!$D:$D, $B407))</f>
        <v>0</v>
      </c>
      <c r="D407" s="29">
        <f>IF($C$4="", SUMIFS('무신사 메타 광고'!$V:$V,#REF!, $B407), SUMIFS('무신사 메타 광고'!$V:$V,'무신사 메타 광고'!$I:$I,$C$4,'무신사 메타 광고'!$D:$D,$B407))</f>
        <v>0</v>
      </c>
      <c r="E407" s="11">
        <f t="shared" si="11"/>
        <v>0</v>
      </c>
      <c r="F407" s="12" t="str">
        <f t="shared" si="18"/>
        <v xml:space="preserve"> </v>
      </c>
      <c r="G407" s="30">
        <f>IF($C$4="", SUMIFS('무신사 메타 광고'!$K:$K, '무신사 메타 광고'!$D:$D, $B407), SUMIFS('무신사 메타 광고'!$K:$K,'무신사 메타 광고'!$I:$I,$C$4,'무신사 메타 광고'!D:D,$B407))</f>
        <v>0</v>
      </c>
      <c r="H407" s="30">
        <f>IF($C$4="", SUMIFS('무신사 메타 광고'!$Q:$Q, '무신사 메타 광고'!$D:$D, $B407), SUMIFS('무신사 메타 광고'!$Q:$Q,'무신사 메타 광고'!$I:$I,$C$4,'무신사 메타 광고'!D:D,$B407))</f>
        <v>0</v>
      </c>
      <c r="I407" s="30">
        <f>IF($C$4="", SUMIFS('무신사 메타 광고'!$U:$U, '무신사 메타 광고'!$D:$D, $B407), SUMIFS('무신사 메타 광고'!$U:$U,'무신사 메타 광고'!$I:$I,$C$4,'무신사 메타 광고'!D:D,$B407))</f>
        <v>0</v>
      </c>
      <c r="J407" s="11">
        <f t="shared" si="12"/>
        <v>0</v>
      </c>
      <c r="K407" s="11">
        <f t="shared" si="13"/>
        <v>0</v>
      </c>
      <c r="L407" s="12" t="str">
        <f t="shared" si="19"/>
        <v xml:space="preserve"> </v>
      </c>
      <c r="N407" s="10">
        <f>IF($C$4="", SUMIFS('무신사 메타 광고'!$X:$X, '무신사 메타 광고'!$D:$D, $B407),SUMIFS('무신사 메타 광고'!$X:$X,'무신사 메타 광고'!I:I,$C$4,'무신사 메타 광고'!D:D,$B407))</f>
        <v>0</v>
      </c>
      <c r="O407" s="11">
        <f t="shared" si="14"/>
        <v>0</v>
      </c>
      <c r="R407" s="13"/>
      <c r="S407" s="31">
        <f>IF($S$4="", SUMIFS('무신사 메타 광고'!$L:$L, '무신사 메타 광고'!$C:$C, $R407),SUMIFS('무신사 메타 광고'!$L:$L,'무신사 메타 광고'!$I:$I,$S$4,'무신사 메타 광고'!$C:$C,$R407))</f>
        <v>0</v>
      </c>
      <c r="T407" s="31">
        <f>IF($S$4="", SUMIFS('무신사 메타 광고'!$V:$V, '무신사 메타 광고'!$C:$C, $R407),SUMIFS('무신사 메타 광고'!$V:$V,'무신사 메타 광고'!$I:$I,$S$4,'무신사 메타 광고'!$C:$C,$R407))</f>
        <v>0</v>
      </c>
      <c r="U407" s="11">
        <f t="shared" si="15"/>
        <v>0</v>
      </c>
      <c r="V407" s="12" t="str">
        <f t="shared" si="20"/>
        <v xml:space="preserve"> </v>
      </c>
      <c r="W407" s="32">
        <f>IF($S$4="", SUMIFS('무신사 메타 광고'!$K:$K, '무신사 메타 광고'!$C:$C, $R407),SUMIFS('무신사 메타 광고'!$K:$K,'무신사 메타 광고'!$I:$I,$S$4,'무신사 메타 광고'!$C:$C,$R407))</f>
        <v>0</v>
      </c>
      <c r="X407" s="32">
        <f>IF($S$4="", SUMIFS('무신사 메타 광고'!$N:$N, '무신사 메타 광고'!$C:$C, $R407),SUMIFS('무신사 메타 광고'!$N:$N,'무신사 메타 광고'!$I:$I,$S$4,'무신사 메타 광고'!$C:$C,$R407))</f>
        <v>0</v>
      </c>
      <c r="Y407" s="11">
        <f t="shared" si="16"/>
        <v>0</v>
      </c>
      <c r="Z407" s="12" t="str">
        <f t="shared" si="21"/>
        <v xml:space="preserve"> </v>
      </c>
      <c r="AB407" s="10">
        <f>IF($S$4="", SUMIFS('무신사 메타 광고'!$X:$X, '무신사 메타 광고'!$C:$C, $R407),SUMIFS('무신사 메타 광고'!$X:$X,'무신사 메타 광고'!$I:$I,$S$4,'무신사 메타 광고'!$C:$C,$R407))</f>
        <v>0</v>
      </c>
      <c r="AC407" s="11">
        <f t="shared" si="17"/>
        <v>0</v>
      </c>
    </row>
    <row r="408" spans="2:29">
      <c r="B408" s="9"/>
      <c r="C408" s="29">
        <f>IF($C$4="", SUMIFS('무신사 메타 광고'!$L:$L, '무신사 메타 광고'!$D:$D, $B408), SUMIFS('무신사 메타 광고'!$L:$L, '무신사 메타 광고'!$I:$I, $C$4, '무신사 메타 광고'!$D:$D, $B408))</f>
        <v>0</v>
      </c>
      <c r="D408" s="29">
        <f>IF($C$4="", SUMIFS('무신사 메타 광고'!$V:$V,#REF!, $B408), SUMIFS('무신사 메타 광고'!$V:$V,'무신사 메타 광고'!$I:$I,$C$4,'무신사 메타 광고'!$D:$D,$B408))</f>
        <v>0</v>
      </c>
      <c r="E408" s="11">
        <f t="shared" si="11"/>
        <v>0</v>
      </c>
      <c r="F408" s="12" t="str">
        <f t="shared" si="18"/>
        <v xml:space="preserve"> </v>
      </c>
      <c r="G408" s="30">
        <f>IF($C$4="", SUMIFS('무신사 메타 광고'!$K:$K, '무신사 메타 광고'!$D:$D, $B408), SUMIFS('무신사 메타 광고'!$K:$K,'무신사 메타 광고'!$I:$I,$C$4,'무신사 메타 광고'!D:D,$B408))</f>
        <v>0</v>
      </c>
      <c r="H408" s="30">
        <f>IF($C$4="", SUMIFS('무신사 메타 광고'!$Q:$Q, '무신사 메타 광고'!$D:$D, $B408), SUMIFS('무신사 메타 광고'!$Q:$Q,'무신사 메타 광고'!$I:$I,$C$4,'무신사 메타 광고'!D:D,$B408))</f>
        <v>0</v>
      </c>
      <c r="I408" s="30">
        <f>IF($C$4="", SUMIFS('무신사 메타 광고'!$U:$U, '무신사 메타 광고'!$D:$D, $B408), SUMIFS('무신사 메타 광고'!$U:$U,'무신사 메타 광고'!$I:$I,$C$4,'무신사 메타 광고'!D:D,$B408))</f>
        <v>0</v>
      </c>
      <c r="J408" s="11">
        <f t="shared" si="12"/>
        <v>0</v>
      </c>
      <c r="K408" s="11">
        <f t="shared" si="13"/>
        <v>0</v>
      </c>
      <c r="L408" s="12" t="str">
        <f t="shared" si="19"/>
        <v xml:space="preserve"> </v>
      </c>
      <c r="N408" s="10">
        <f>IF($C$4="", SUMIFS('무신사 메타 광고'!$X:$X, '무신사 메타 광고'!$D:$D, $B408),SUMIFS('무신사 메타 광고'!$X:$X,'무신사 메타 광고'!I:I,$C$4,'무신사 메타 광고'!D:D,$B408))</f>
        <v>0</v>
      </c>
      <c r="O408" s="11">
        <f t="shared" si="14"/>
        <v>0</v>
      </c>
      <c r="R408" s="13"/>
      <c r="S408" s="31">
        <f>IF($S$4="", SUMIFS('무신사 메타 광고'!$L:$L, '무신사 메타 광고'!$C:$C, $R408),SUMIFS('무신사 메타 광고'!$L:$L,'무신사 메타 광고'!$I:$I,$S$4,'무신사 메타 광고'!$C:$C,$R408))</f>
        <v>0</v>
      </c>
      <c r="T408" s="31">
        <f>IF($S$4="", SUMIFS('무신사 메타 광고'!$V:$V, '무신사 메타 광고'!$C:$C, $R408),SUMIFS('무신사 메타 광고'!$V:$V,'무신사 메타 광고'!$I:$I,$S$4,'무신사 메타 광고'!$C:$C,$R408))</f>
        <v>0</v>
      </c>
      <c r="U408" s="11">
        <f t="shared" si="15"/>
        <v>0</v>
      </c>
      <c r="V408" s="12" t="str">
        <f t="shared" si="20"/>
        <v xml:space="preserve"> </v>
      </c>
      <c r="W408" s="32">
        <f>IF($S$4="", SUMIFS('무신사 메타 광고'!$K:$K, '무신사 메타 광고'!$C:$C, $R408),SUMIFS('무신사 메타 광고'!$K:$K,'무신사 메타 광고'!$I:$I,$S$4,'무신사 메타 광고'!$C:$C,$R408))</f>
        <v>0</v>
      </c>
      <c r="X408" s="32">
        <f>IF($S$4="", SUMIFS('무신사 메타 광고'!$N:$N, '무신사 메타 광고'!$C:$C, $R408),SUMIFS('무신사 메타 광고'!$N:$N,'무신사 메타 광고'!$I:$I,$S$4,'무신사 메타 광고'!$C:$C,$R408))</f>
        <v>0</v>
      </c>
      <c r="Y408" s="11">
        <f t="shared" si="16"/>
        <v>0</v>
      </c>
      <c r="Z408" s="12" t="str">
        <f t="shared" si="21"/>
        <v xml:space="preserve"> </v>
      </c>
      <c r="AB408" s="10">
        <f>IF($S$4="", SUMIFS('무신사 메타 광고'!$X:$X, '무신사 메타 광고'!$C:$C, $R408),SUMIFS('무신사 메타 광고'!$X:$X,'무신사 메타 광고'!$I:$I,$S$4,'무신사 메타 광고'!$C:$C,$R408))</f>
        <v>0</v>
      </c>
      <c r="AC408" s="11">
        <f t="shared" si="17"/>
        <v>0</v>
      </c>
    </row>
    <row r="409" spans="2:29">
      <c r="B409" s="9"/>
      <c r="C409" s="29">
        <f>IF($C$4="", SUMIFS('무신사 메타 광고'!$L:$L, '무신사 메타 광고'!$D:$D, $B409), SUMIFS('무신사 메타 광고'!$L:$L, '무신사 메타 광고'!$I:$I, $C$4, '무신사 메타 광고'!$D:$D, $B409))</f>
        <v>0</v>
      </c>
      <c r="D409" s="29">
        <f>IF($C$4="", SUMIFS('무신사 메타 광고'!$V:$V,#REF!, $B409), SUMIFS('무신사 메타 광고'!$V:$V,'무신사 메타 광고'!$I:$I,$C$4,'무신사 메타 광고'!$D:$D,$B409))</f>
        <v>0</v>
      </c>
      <c r="E409" s="11">
        <f t="shared" si="11"/>
        <v>0</v>
      </c>
      <c r="F409" s="12" t="str">
        <f t="shared" si="18"/>
        <v xml:space="preserve"> </v>
      </c>
      <c r="G409" s="30">
        <f>IF($C$4="", SUMIFS('무신사 메타 광고'!$K:$K, '무신사 메타 광고'!$D:$D, $B409), SUMIFS('무신사 메타 광고'!$K:$K,'무신사 메타 광고'!$I:$I,$C$4,'무신사 메타 광고'!D:D,$B409))</f>
        <v>0</v>
      </c>
      <c r="H409" s="30">
        <f>IF($C$4="", SUMIFS('무신사 메타 광고'!$Q:$Q, '무신사 메타 광고'!$D:$D, $B409), SUMIFS('무신사 메타 광고'!$Q:$Q,'무신사 메타 광고'!$I:$I,$C$4,'무신사 메타 광고'!D:D,$B409))</f>
        <v>0</v>
      </c>
      <c r="I409" s="30">
        <f>IF($C$4="", SUMIFS('무신사 메타 광고'!$U:$U, '무신사 메타 광고'!$D:$D, $B409), SUMIFS('무신사 메타 광고'!$U:$U,'무신사 메타 광고'!$I:$I,$C$4,'무신사 메타 광고'!D:D,$B409))</f>
        <v>0</v>
      </c>
      <c r="J409" s="11">
        <f t="shared" si="12"/>
        <v>0</v>
      </c>
      <c r="K409" s="11">
        <f t="shared" si="13"/>
        <v>0</v>
      </c>
      <c r="L409" s="12" t="str">
        <f t="shared" si="19"/>
        <v xml:space="preserve"> </v>
      </c>
      <c r="N409" s="10">
        <f>IF($C$4="", SUMIFS('무신사 메타 광고'!$X:$X, '무신사 메타 광고'!$D:$D, $B409),SUMIFS('무신사 메타 광고'!$X:$X,'무신사 메타 광고'!I:I,$C$4,'무신사 메타 광고'!D:D,$B409))</f>
        <v>0</v>
      </c>
      <c r="O409" s="11">
        <f t="shared" si="14"/>
        <v>0</v>
      </c>
      <c r="R409" s="13"/>
      <c r="S409" s="31">
        <f>IF($S$4="", SUMIFS('무신사 메타 광고'!$L:$L, '무신사 메타 광고'!$C:$C, $R409),SUMIFS('무신사 메타 광고'!$L:$L,'무신사 메타 광고'!$I:$I,$S$4,'무신사 메타 광고'!$C:$C,$R409))</f>
        <v>0</v>
      </c>
      <c r="T409" s="31">
        <f>IF($S$4="", SUMIFS('무신사 메타 광고'!$V:$V, '무신사 메타 광고'!$C:$C, $R409),SUMIFS('무신사 메타 광고'!$V:$V,'무신사 메타 광고'!$I:$I,$S$4,'무신사 메타 광고'!$C:$C,$R409))</f>
        <v>0</v>
      </c>
      <c r="U409" s="11">
        <f t="shared" si="15"/>
        <v>0</v>
      </c>
      <c r="V409" s="12" t="str">
        <f t="shared" si="20"/>
        <v xml:space="preserve"> </v>
      </c>
      <c r="W409" s="32">
        <f>IF($S$4="", SUMIFS('무신사 메타 광고'!$K:$K, '무신사 메타 광고'!$C:$C, $R409),SUMIFS('무신사 메타 광고'!$K:$K,'무신사 메타 광고'!$I:$I,$S$4,'무신사 메타 광고'!$C:$C,$R409))</f>
        <v>0</v>
      </c>
      <c r="X409" s="32">
        <f>IF($S$4="", SUMIFS('무신사 메타 광고'!$N:$N, '무신사 메타 광고'!$C:$C, $R409),SUMIFS('무신사 메타 광고'!$N:$N,'무신사 메타 광고'!$I:$I,$S$4,'무신사 메타 광고'!$C:$C,$R409))</f>
        <v>0</v>
      </c>
      <c r="Y409" s="11">
        <f t="shared" si="16"/>
        <v>0</v>
      </c>
      <c r="Z409" s="12" t="str">
        <f t="shared" si="21"/>
        <v xml:space="preserve"> </v>
      </c>
      <c r="AB409" s="10">
        <f>IF($S$4="", SUMIFS('무신사 메타 광고'!$X:$X, '무신사 메타 광고'!$C:$C, $R409),SUMIFS('무신사 메타 광고'!$X:$X,'무신사 메타 광고'!$I:$I,$S$4,'무신사 메타 광고'!$C:$C,$R409))</f>
        <v>0</v>
      </c>
      <c r="AC409" s="11">
        <f t="shared" si="17"/>
        <v>0</v>
      </c>
    </row>
    <row r="410" spans="2:29">
      <c r="B410" s="9"/>
      <c r="C410" s="29">
        <f>IF($C$4="", SUMIFS('무신사 메타 광고'!$L:$L, '무신사 메타 광고'!$D:$D, $B410), SUMIFS('무신사 메타 광고'!$L:$L, '무신사 메타 광고'!$I:$I, $C$4, '무신사 메타 광고'!$D:$D, $B410))</f>
        <v>0</v>
      </c>
      <c r="D410" s="29">
        <f>IF($C$4="", SUMIFS('무신사 메타 광고'!$V:$V,#REF!, $B410), SUMIFS('무신사 메타 광고'!$V:$V,'무신사 메타 광고'!$I:$I,$C$4,'무신사 메타 광고'!$D:$D,$B410))</f>
        <v>0</v>
      </c>
      <c r="E410" s="11">
        <f t="shared" si="11"/>
        <v>0</v>
      </c>
      <c r="F410" s="12" t="str">
        <f t="shared" si="18"/>
        <v xml:space="preserve"> </v>
      </c>
      <c r="G410" s="30">
        <f>IF($C$4="", SUMIFS('무신사 메타 광고'!$K:$K, '무신사 메타 광고'!$D:$D, $B410), SUMIFS('무신사 메타 광고'!$K:$K,'무신사 메타 광고'!$I:$I,$C$4,'무신사 메타 광고'!D:D,$B410))</f>
        <v>0</v>
      </c>
      <c r="H410" s="30">
        <f>IF($C$4="", SUMIFS('무신사 메타 광고'!$Q:$Q, '무신사 메타 광고'!$D:$D, $B410), SUMIFS('무신사 메타 광고'!$Q:$Q,'무신사 메타 광고'!$I:$I,$C$4,'무신사 메타 광고'!D:D,$B410))</f>
        <v>0</v>
      </c>
      <c r="I410" s="30">
        <f>IF($C$4="", SUMIFS('무신사 메타 광고'!$U:$U, '무신사 메타 광고'!$D:$D, $B410), SUMIFS('무신사 메타 광고'!$U:$U,'무신사 메타 광고'!$I:$I,$C$4,'무신사 메타 광고'!D:D,$B410))</f>
        <v>0</v>
      </c>
      <c r="J410" s="11">
        <f t="shared" si="12"/>
        <v>0</v>
      </c>
      <c r="K410" s="11">
        <f t="shared" si="13"/>
        <v>0</v>
      </c>
      <c r="L410" s="12" t="str">
        <f t="shared" si="19"/>
        <v xml:space="preserve"> </v>
      </c>
      <c r="N410" s="10">
        <f>IF($C$4="", SUMIFS('무신사 메타 광고'!$X:$X, '무신사 메타 광고'!$D:$D, $B410),SUMIFS('무신사 메타 광고'!$X:$X,'무신사 메타 광고'!I:I,$C$4,'무신사 메타 광고'!D:D,$B410))</f>
        <v>0</v>
      </c>
      <c r="O410" s="11">
        <f t="shared" si="14"/>
        <v>0</v>
      </c>
      <c r="R410" s="13"/>
      <c r="S410" s="31">
        <f>IF($S$4="", SUMIFS('무신사 메타 광고'!$L:$L, '무신사 메타 광고'!$C:$C, $R410),SUMIFS('무신사 메타 광고'!$L:$L,'무신사 메타 광고'!$I:$I,$S$4,'무신사 메타 광고'!$C:$C,$R410))</f>
        <v>0</v>
      </c>
      <c r="T410" s="31">
        <f>IF($S$4="", SUMIFS('무신사 메타 광고'!$V:$V, '무신사 메타 광고'!$C:$C, $R410),SUMIFS('무신사 메타 광고'!$V:$V,'무신사 메타 광고'!$I:$I,$S$4,'무신사 메타 광고'!$C:$C,$R410))</f>
        <v>0</v>
      </c>
      <c r="U410" s="11">
        <f t="shared" si="15"/>
        <v>0</v>
      </c>
      <c r="V410" s="12" t="str">
        <f t="shared" si="20"/>
        <v xml:space="preserve"> </v>
      </c>
      <c r="W410" s="32">
        <f>IF($S$4="", SUMIFS('무신사 메타 광고'!$K:$K, '무신사 메타 광고'!$C:$C, $R410),SUMIFS('무신사 메타 광고'!$K:$K,'무신사 메타 광고'!$I:$I,$S$4,'무신사 메타 광고'!$C:$C,$R410))</f>
        <v>0</v>
      </c>
      <c r="X410" s="32">
        <f>IF($S$4="", SUMIFS('무신사 메타 광고'!$N:$N, '무신사 메타 광고'!$C:$C, $R410),SUMIFS('무신사 메타 광고'!$N:$N,'무신사 메타 광고'!$I:$I,$S$4,'무신사 메타 광고'!$C:$C,$R410))</f>
        <v>0</v>
      </c>
      <c r="Y410" s="11">
        <f t="shared" si="16"/>
        <v>0</v>
      </c>
      <c r="Z410" s="12" t="str">
        <f t="shared" si="21"/>
        <v xml:space="preserve"> </v>
      </c>
      <c r="AB410" s="10">
        <f>IF($S$4="", SUMIFS('무신사 메타 광고'!$X:$X, '무신사 메타 광고'!$C:$C, $R410),SUMIFS('무신사 메타 광고'!$X:$X,'무신사 메타 광고'!$I:$I,$S$4,'무신사 메타 광고'!$C:$C,$R410))</f>
        <v>0</v>
      </c>
      <c r="AC410" s="11">
        <f t="shared" si="17"/>
        <v>0</v>
      </c>
    </row>
    <row r="411" spans="2:29">
      <c r="B411" s="9"/>
      <c r="C411" s="29">
        <f>IF($C$4="", SUMIFS('무신사 메타 광고'!$L:$L, '무신사 메타 광고'!$D:$D, $B411), SUMIFS('무신사 메타 광고'!$L:$L, '무신사 메타 광고'!$I:$I, $C$4, '무신사 메타 광고'!$D:$D, $B411))</f>
        <v>0</v>
      </c>
      <c r="D411" s="29">
        <f>IF($C$4="", SUMIFS('무신사 메타 광고'!$V:$V,#REF!, $B411), SUMIFS('무신사 메타 광고'!$V:$V,'무신사 메타 광고'!$I:$I,$C$4,'무신사 메타 광고'!$D:$D,$B411))</f>
        <v>0</v>
      </c>
      <c r="E411" s="11">
        <f t="shared" si="11"/>
        <v>0</v>
      </c>
      <c r="F411" s="12" t="str">
        <f t="shared" si="18"/>
        <v xml:space="preserve"> </v>
      </c>
      <c r="G411" s="30">
        <f>IF($C$4="", SUMIFS('무신사 메타 광고'!$K:$K, '무신사 메타 광고'!$D:$D, $B411), SUMIFS('무신사 메타 광고'!$K:$K,'무신사 메타 광고'!$I:$I,$C$4,'무신사 메타 광고'!D:D,$B411))</f>
        <v>0</v>
      </c>
      <c r="H411" s="30">
        <f>IF($C$4="", SUMIFS('무신사 메타 광고'!$Q:$Q, '무신사 메타 광고'!$D:$D, $B411), SUMIFS('무신사 메타 광고'!$Q:$Q,'무신사 메타 광고'!$I:$I,$C$4,'무신사 메타 광고'!D:D,$B411))</f>
        <v>0</v>
      </c>
      <c r="I411" s="30">
        <f>IF($C$4="", SUMIFS('무신사 메타 광고'!$U:$U, '무신사 메타 광고'!$D:$D, $B411), SUMIFS('무신사 메타 광고'!$U:$U,'무신사 메타 광고'!$I:$I,$C$4,'무신사 메타 광고'!D:D,$B411))</f>
        <v>0</v>
      </c>
      <c r="J411" s="11">
        <f t="shared" si="12"/>
        <v>0</v>
      </c>
      <c r="K411" s="11">
        <f t="shared" si="13"/>
        <v>0</v>
      </c>
      <c r="L411" s="12" t="str">
        <f t="shared" si="19"/>
        <v xml:space="preserve"> </v>
      </c>
      <c r="N411" s="10">
        <f>IF($C$4="", SUMIFS('무신사 메타 광고'!$X:$X, '무신사 메타 광고'!$D:$D, $B411),SUMIFS('무신사 메타 광고'!$X:$X,'무신사 메타 광고'!I:I,$C$4,'무신사 메타 광고'!D:D,$B411))</f>
        <v>0</v>
      </c>
      <c r="O411" s="11">
        <f t="shared" si="14"/>
        <v>0</v>
      </c>
      <c r="R411" s="13"/>
      <c r="S411" s="31">
        <f>IF($S$4="", SUMIFS('무신사 메타 광고'!$L:$L, '무신사 메타 광고'!$C:$C, $R411),SUMIFS('무신사 메타 광고'!$L:$L,'무신사 메타 광고'!$I:$I,$S$4,'무신사 메타 광고'!$C:$C,$R411))</f>
        <v>0</v>
      </c>
      <c r="T411" s="31">
        <f>IF($S$4="", SUMIFS('무신사 메타 광고'!$V:$V, '무신사 메타 광고'!$C:$C, $R411),SUMIFS('무신사 메타 광고'!$V:$V,'무신사 메타 광고'!$I:$I,$S$4,'무신사 메타 광고'!$C:$C,$R411))</f>
        <v>0</v>
      </c>
      <c r="U411" s="11">
        <f t="shared" si="15"/>
        <v>0</v>
      </c>
      <c r="V411" s="12" t="str">
        <f t="shared" si="20"/>
        <v xml:space="preserve"> </v>
      </c>
      <c r="W411" s="32">
        <f>IF($S$4="", SUMIFS('무신사 메타 광고'!$K:$K, '무신사 메타 광고'!$C:$C, $R411),SUMIFS('무신사 메타 광고'!$K:$K,'무신사 메타 광고'!$I:$I,$S$4,'무신사 메타 광고'!$C:$C,$R411))</f>
        <v>0</v>
      </c>
      <c r="X411" s="32">
        <f>IF($S$4="", SUMIFS('무신사 메타 광고'!$N:$N, '무신사 메타 광고'!$C:$C, $R411),SUMIFS('무신사 메타 광고'!$N:$N,'무신사 메타 광고'!$I:$I,$S$4,'무신사 메타 광고'!$C:$C,$R411))</f>
        <v>0</v>
      </c>
      <c r="Y411" s="11">
        <f t="shared" si="16"/>
        <v>0</v>
      </c>
      <c r="Z411" s="12" t="str">
        <f t="shared" si="21"/>
        <v xml:space="preserve"> </v>
      </c>
      <c r="AB411" s="10">
        <f>IF($S$4="", SUMIFS('무신사 메타 광고'!$X:$X, '무신사 메타 광고'!$C:$C, $R411),SUMIFS('무신사 메타 광고'!$X:$X,'무신사 메타 광고'!$I:$I,$S$4,'무신사 메타 광고'!$C:$C,$R411))</f>
        <v>0</v>
      </c>
      <c r="AC411" s="11">
        <f t="shared" si="17"/>
        <v>0</v>
      </c>
    </row>
    <row r="412" spans="2:29">
      <c r="B412" s="9"/>
      <c r="C412" s="29">
        <f>IF($C$4="", SUMIFS('무신사 메타 광고'!$L:$L, '무신사 메타 광고'!$D:$D, $B412), SUMIFS('무신사 메타 광고'!$L:$L, '무신사 메타 광고'!$I:$I, $C$4, '무신사 메타 광고'!$D:$D, $B412))</f>
        <v>0</v>
      </c>
      <c r="D412" s="29">
        <f>IF($C$4="", SUMIFS('무신사 메타 광고'!$V:$V,#REF!, $B412), SUMIFS('무신사 메타 광고'!$V:$V,'무신사 메타 광고'!$I:$I,$C$4,'무신사 메타 광고'!$D:$D,$B412))</f>
        <v>0</v>
      </c>
      <c r="E412" s="11">
        <f t="shared" si="11"/>
        <v>0</v>
      </c>
      <c r="F412" s="12" t="str">
        <f t="shared" si="18"/>
        <v xml:space="preserve"> </v>
      </c>
      <c r="G412" s="30">
        <f>IF($C$4="", SUMIFS('무신사 메타 광고'!$K:$K, '무신사 메타 광고'!$D:$D, $B412), SUMIFS('무신사 메타 광고'!$K:$K,'무신사 메타 광고'!$I:$I,$C$4,'무신사 메타 광고'!D:D,$B412))</f>
        <v>0</v>
      </c>
      <c r="H412" s="30">
        <f>IF($C$4="", SUMIFS('무신사 메타 광고'!$Q:$Q, '무신사 메타 광고'!$D:$D, $B412), SUMIFS('무신사 메타 광고'!$Q:$Q,'무신사 메타 광고'!$I:$I,$C$4,'무신사 메타 광고'!D:D,$B412))</f>
        <v>0</v>
      </c>
      <c r="I412" s="30">
        <f>IF($C$4="", SUMIFS('무신사 메타 광고'!$U:$U, '무신사 메타 광고'!$D:$D, $B412), SUMIFS('무신사 메타 광고'!$U:$U,'무신사 메타 광고'!$I:$I,$C$4,'무신사 메타 광고'!D:D,$B412))</f>
        <v>0</v>
      </c>
      <c r="J412" s="11">
        <f t="shared" si="12"/>
        <v>0</v>
      </c>
      <c r="K412" s="11">
        <f t="shared" si="13"/>
        <v>0</v>
      </c>
      <c r="L412" s="12" t="str">
        <f t="shared" si="19"/>
        <v xml:space="preserve"> </v>
      </c>
      <c r="N412" s="10">
        <f>IF($C$4="", SUMIFS('무신사 메타 광고'!$X:$X, '무신사 메타 광고'!$D:$D, $B412),SUMIFS('무신사 메타 광고'!$X:$X,'무신사 메타 광고'!I:I,$C$4,'무신사 메타 광고'!D:D,$B412))</f>
        <v>0</v>
      </c>
      <c r="O412" s="11">
        <f t="shared" si="14"/>
        <v>0</v>
      </c>
      <c r="R412" s="13"/>
      <c r="S412" s="31">
        <f>IF($S$4="", SUMIFS('무신사 메타 광고'!$L:$L, '무신사 메타 광고'!$C:$C, $R412),SUMIFS('무신사 메타 광고'!$L:$L,'무신사 메타 광고'!$I:$I,$S$4,'무신사 메타 광고'!$C:$C,$R412))</f>
        <v>0</v>
      </c>
      <c r="T412" s="31">
        <f>IF($S$4="", SUMIFS('무신사 메타 광고'!$V:$V, '무신사 메타 광고'!$C:$C, $R412),SUMIFS('무신사 메타 광고'!$V:$V,'무신사 메타 광고'!$I:$I,$S$4,'무신사 메타 광고'!$C:$C,$R412))</f>
        <v>0</v>
      </c>
      <c r="U412" s="11">
        <f t="shared" si="15"/>
        <v>0</v>
      </c>
      <c r="V412" s="12" t="str">
        <f t="shared" si="20"/>
        <v xml:space="preserve"> </v>
      </c>
      <c r="W412" s="32">
        <f>IF($S$4="", SUMIFS('무신사 메타 광고'!$K:$K, '무신사 메타 광고'!$C:$C, $R412),SUMIFS('무신사 메타 광고'!$K:$K,'무신사 메타 광고'!$I:$I,$S$4,'무신사 메타 광고'!$C:$C,$R412))</f>
        <v>0</v>
      </c>
      <c r="X412" s="32">
        <f>IF($S$4="", SUMIFS('무신사 메타 광고'!$N:$N, '무신사 메타 광고'!$C:$C, $R412),SUMIFS('무신사 메타 광고'!$N:$N,'무신사 메타 광고'!$I:$I,$S$4,'무신사 메타 광고'!$C:$C,$R412))</f>
        <v>0</v>
      </c>
      <c r="Y412" s="11">
        <f t="shared" si="16"/>
        <v>0</v>
      </c>
      <c r="Z412" s="12" t="str">
        <f t="shared" si="21"/>
        <v xml:space="preserve"> </v>
      </c>
      <c r="AB412" s="10">
        <f>IF($S$4="", SUMIFS('무신사 메타 광고'!$X:$X, '무신사 메타 광고'!$C:$C, $R412),SUMIFS('무신사 메타 광고'!$X:$X,'무신사 메타 광고'!$I:$I,$S$4,'무신사 메타 광고'!$C:$C,$R412))</f>
        <v>0</v>
      </c>
      <c r="AC412" s="11">
        <f t="shared" si="17"/>
        <v>0</v>
      </c>
    </row>
    <row r="413" spans="2:29">
      <c r="B413" s="9"/>
      <c r="C413" s="29">
        <f>IF($C$4="", SUMIFS('무신사 메타 광고'!$L:$L, '무신사 메타 광고'!$D:$D, $B413), SUMIFS('무신사 메타 광고'!$L:$L, '무신사 메타 광고'!$I:$I, $C$4, '무신사 메타 광고'!$D:$D, $B413))</f>
        <v>0</v>
      </c>
      <c r="D413" s="29">
        <f>IF($C$4="", SUMIFS('무신사 메타 광고'!$V:$V,#REF!, $B413), SUMIFS('무신사 메타 광고'!$V:$V,'무신사 메타 광고'!$I:$I,$C$4,'무신사 메타 광고'!$D:$D,$B413))</f>
        <v>0</v>
      </c>
      <c r="E413" s="11">
        <f t="shared" si="11"/>
        <v>0</v>
      </c>
      <c r="F413" s="12" t="str">
        <f t="shared" si="18"/>
        <v xml:space="preserve"> </v>
      </c>
      <c r="G413" s="30">
        <f>IF($C$4="", SUMIFS('무신사 메타 광고'!$K:$K, '무신사 메타 광고'!$D:$D, $B413), SUMIFS('무신사 메타 광고'!$K:$K,'무신사 메타 광고'!$I:$I,$C$4,'무신사 메타 광고'!D:D,$B413))</f>
        <v>0</v>
      </c>
      <c r="H413" s="30">
        <f>IF($C$4="", SUMIFS('무신사 메타 광고'!$Q:$Q, '무신사 메타 광고'!$D:$D, $B413), SUMIFS('무신사 메타 광고'!$Q:$Q,'무신사 메타 광고'!$I:$I,$C$4,'무신사 메타 광고'!D:D,$B413))</f>
        <v>0</v>
      </c>
      <c r="I413" s="30">
        <f>IF($C$4="", SUMIFS('무신사 메타 광고'!$U:$U, '무신사 메타 광고'!$D:$D, $B413), SUMIFS('무신사 메타 광고'!$U:$U,'무신사 메타 광고'!$I:$I,$C$4,'무신사 메타 광고'!D:D,$B413))</f>
        <v>0</v>
      </c>
      <c r="J413" s="11">
        <f t="shared" si="12"/>
        <v>0</v>
      </c>
      <c r="K413" s="11">
        <f t="shared" si="13"/>
        <v>0</v>
      </c>
      <c r="L413" s="12" t="str">
        <f t="shared" si="19"/>
        <v xml:space="preserve"> </v>
      </c>
      <c r="N413" s="10">
        <f>IF($C$4="", SUMIFS('무신사 메타 광고'!$X:$X, '무신사 메타 광고'!$D:$D, $B413),SUMIFS('무신사 메타 광고'!$X:$X,'무신사 메타 광고'!I:I,$C$4,'무신사 메타 광고'!D:D,$B413))</f>
        <v>0</v>
      </c>
      <c r="O413" s="11">
        <f t="shared" si="14"/>
        <v>0</v>
      </c>
      <c r="R413" s="13"/>
      <c r="S413" s="31">
        <f>IF($S$4="", SUMIFS('무신사 메타 광고'!$L:$L, '무신사 메타 광고'!$C:$C, $R413),SUMIFS('무신사 메타 광고'!$L:$L,'무신사 메타 광고'!$I:$I,$S$4,'무신사 메타 광고'!$C:$C,$R413))</f>
        <v>0</v>
      </c>
      <c r="T413" s="31">
        <f>IF($S$4="", SUMIFS('무신사 메타 광고'!$V:$V, '무신사 메타 광고'!$C:$C, $R413),SUMIFS('무신사 메타 광고'!$V:$V,'무신사 메타 광고'!$I:$I,$S$4,'무신사 메타 광고'!$C:$C,$R413))</f>
        <v>0</v>
      </c>
      <c r="U413" s="11">
        <f t="shared" si="15"/>
        <v>0</v>
      </c>
      <c r="V413" s="12" t="str">
        <f t="shared" si="20"/>
        <v xml:space="preserve"> </v>
      </c>
      <c r="W413" s="32">
        <f>IF($S$4="", SUMIFS('무신사 메타 광고'!$K:$K, '무신사 메타 광고'!$C:$C, $R413),SUMIFS('무신사 메타 광고'!$K:$K,'무신사 메타 광고'!$I:$I,$S$4,'무신사 메타 광고'!$C:$C,$R413))</f>
        <v>0</v>
      </c>
      <c r="X413" s="32">
        <f>IF($S$4="", SUMIFS('무신사 메타 광고'!$N:$N, '무신사 메타 광고'!$C:$C, $R413),SUMIFS('무신사 메타 광고'!$N:$N,'무신사 메타 광고'!$I:$I,$S$4,'무신사 메타 광고'!$C:$C,$R413))</f>
        <v>0</v>
      </c>
      <c r="Y413" s="11">
        <f t="shared" si="16"/>
        <v>0</v>
      </c>
      <c r="Z413" s="12" t="str">
        <f t="shared" si="21"/>
        <v xml:space="preserve"> </v>
      </c>
      <c r="AB413" s="10">
        <f>IF($S$4="", SUMIFS('무신사 메타 광고'!$X:$X, '무신사 메타 광고'!$C:$C, $R413),SUMIFS('무신사 메타 광고'!$X:$X,'무신사 메타 광고'!$I:$I,$S$4,'무신사 메타 광고'!$C:$C,$R413))</f>
        <v>0</v>
      </c>
      <c r="AC413" s="11">
        <f t="shared" si="17"/>
        <v>0</v>
      </c>
    </row>
    <row r="414" spans="2:29">
      <c r="B414" s="9"/>
      <c r="C414" s="29">
        <f>IF($C$4="", SUMIFS('무신사 메타 광고'!$L:$L, '무신사 메타 광고'!$D:$D, $B414), SUMIFS('무신사 메타 광고'!$L:$L, '무신사 메타 광고'!$I:$I, $C$4, '무신사 메타 광고'!$D:$D, $B414))</f>
        <v>0</v>
      </c>
      <c r="D414" s="29">
        <f>IF($C$4="", SUMIFS('무신사 메타 광고'!$V:$V,#REF!, $B414), SUMIFS('무신사 메타 광고'!$V:$V,'무신사 메타 광고'!$I:$I,$C$4,'무신사 메타 광고'!$D:$D,$B414))</f>
        <v>0</v>
      </c>
      <c r="E414" s="11">
        <f t="shared" si="11"/>
        <v>0</v>
      </c>
      <c r="F414" s="12" t="str">
        <f t="shared" si="18"/>
        <v xml:space="preserve"> </v>
      </c>
      <c r="G414" s="30">
        <f>IF($C$4="", SUMIFS('무신사 메타 광고'!$K:$K, '무신사 메타 광고'!$D:$D, $B414), SUMIFS('무신사 메타 광고'!$K:$K,'무신사 메타 광고'!$I:$I,$C$4,'무신사 메타 광고'!D:D,$B414))</f>
        <v>0</v>
      </c>
      <c r="H414" s="30">
        <f>IF($C$4="", SUMIFS('무신사 메타 광고'!$Q:$Q, '무신사 메타 광고'!$D:$D, $B414), SUMIFS('무신사 메타 광고'!$Q:$Q,'무신사 메타 광고'!$I:$I,$C$4,'무신사 메타 광고'!D:D,$B414))</f>
        <v>0</v>
      </c>
      <c r="I414" s="30">
        <f>IF($C$4="", SUMIFS('무신사 메타 광고'!$U:$U, '무신사 메타 광고'!$D:$D, $B414), SUMIFS('무신사 메타 광고'!$U:$U,'무신사 메타 광고'!$I:$I,$C$4,'무신사 메타 광고'!D:D,$B414))</f>
        <v>0</v>
      </c>
      <c r="J414" s="11">
        <f t="shared" si="12"/>
        <v>0</v>
      </c>
      <c r="K414" s="11">
        <f t="shared" si="13"/>
        <v>0</v>
      </c>
      <c r="L414" s="12" t="str">
        <f t="shared" si="19"/>
        <v xml:space="preserve"> </v>
      </c>
      <c r="N414" s="10">
        <f>IF($C$4="", SUMIFS('무신사 메타 광고'!$X:$X, '무신사 메타 광고'!$D:$D, $B414),SUMIFS('무신사 메타 광고'!$X:$X,'무신사 메타 광고'!I:I,$C$4,'무신사 메타 광고'!D:D,$B414))</f>
        <v>0</v>
      </c>
      <c r="O414" s="11">
        <f t="shared" si="14"/>
        <v>0</v>
      </c>
      <c r="R414" s="13"/>
      <c r="S414" s="31">
        <f>IF($S$4="", SUMIFS('무신사 메타 광고'!$L:$L, '무신사 메타 광고'!$C:$C, $R414),SUMIFS('무신사 메타 광고'!$L:$L,'무신사 메타 광고'!$I:$I,$S$4,'무신사 메타 광고'!$C:$C,$R414))</f>
        <v>0</v>
      </c>
      <c r="T414" s="31">
        <f>IF($S$4="", SUMIFS('무신사 메타 광고'!$V:$V, '무신사 메타 광고'!$C:$C, $R414),SUMIFS('무신사 메타 광고'!$V:$V,'무신사 메타 광고'!$I:$I,$S$4,'무신사 메타 광고'!$C:$C,$R414))</f>
        <v>0</v>
      </c>
      <c r="U414" s="11">
        <f t="shared" si="15"/>
        <v>0</v>
      </c>
      <c r="V414" s="12" t="str">
        <f t="shared" si="20"/>
        <v xml:space="preserve"> </v>
      </c>
      <c r="W414" s="32">
        <f>IF($S$4="", SUMIFS('무신사 메타 광고'!$K:$K, '무신사 메타 광고'!$C:$C, $R414),SUMIFS('무신사 메타 광고'!$K:$K,'무신사 메타 광고'!$I:$I,$S$4,'무신사 메타 광고'!$C:$C,$R414))</f>
        <v>0</v>
      </c>
      <c r="X414" s="32">
        <f>IF($S$4="", SUMIFS('무신사 메타 광고'!$N:$N, '무신사 메타 광고'!$C:$C, $R414),SUMIFS('무신사 메타 광고'!$N:$N,'무신사 메타 광고'!$I:$I,$S$4,'무신사 메타 광고'!$C:$C,$R414))</f>
        <v>0</v>
      </c>
      <c r="Y414" s="11">
        <f t="shared" si="16"/>
        <v>0</v>
      </c>
      <c r="Z414" s="12" t="str">
        <f t="shared" si="21"/>
        <v xml:space="preserve"> </v>
      </c>
      <c r="AB414" s="10">
        <f>IF($S$4="", SUMIFS('무신사 메타 광고'!$X:$X, '무신사 메타 광고'!$C:$C, $R414),SUMIFS('무신사 메타 광고'!$X:$X,'무신사 메타 광고'!$I:$I,$S$4,'무신사 메타 광고'!$C:$C,$R414))</f>
        <v>0</v>
      </c>
      <c r="AC414" s="11">
        <f t="shared" si="17"/>
        <v>0</v>
      </c>
    </row>
    <row r="415" spans="2:29">
      <c r="B415" s="9"/>
      <c r="C415" s="29">
        <f>IF($C$4="", SUMIFS('무신사 메타 광고'!$L:$L, '무신사 메타 광고'!$D:$D, $B415), SUMIFS('무신사 메타 광고'!$L:$L, '무신사 메타 광고'!$I:$I, $C$4, '무신사 메타 광고'!$D:$D, $B415))</f>
        <v>0</v>
      </c>
      <c r="D415" s="29">
        <f>IF($C$4="", SUMIFS('무신사 메타 광고'!$V:$V,#REF!, $B415), SUMIFS('무신사 메타 광고'!$V:$V,'무신사 메타 광고'!$I:$I,$C$4,'무신사 메타 광고'!$D:$D,$B415))</f>
        <v>0</v>
      </c>
      <c r="E415" s="11">
        <f t="shared" si="11"/>
        <v>0</v>
      </c>
      <c r="F415" s="12" t="str">
        <f t="shared" si="18"/>
        <v xml:space="preserve"> </v>
      </c>
      <c r="G415" s="30">
        <f>IF($C$4="", SUMIFS('무신사 메타 광고'!$K:$K, '무신사 메타 광고'!$D:$D, $B415), SUMIFS('무신사 메타 광고'!$K:$K,'무신사 메타 광고'!$I:$I,$C$4,'무신사 메타 광고'!D:D,$B415))</f>
        <v>0</v>
      </c>
      <c r="H415" s="30">
        <f>IF($C$4="", SUMIFS('무신사 메타 광고'!$Q:$Q, '무신사 메타 광고'!$D:$D, $B415), SUMIFS('무신사 메타 광고'!$Q:$Q,'무신사 메타 광고'!$I:$I,$C$4,'무신사 메타 광고'!D:D,$B415))</f>
        <v>0</v>
      </c>
      <c r="I415" s="30">
        <f>IF($C$4="", SUMIFS('무신사 메타 광고'!$U:$U, '무신사 메타 광고'!$D:$D, $B415), SUMIFS('무신사 메타 광고'!$U:$U,'무신사 메타 광고'!$I:$I,$C$4,'무신사 메타 광고'!D:D,$B415))</f>
        <v>0</v>
      </c>
      <c r="J415" s="11">
        <f t="shared" si="12"/>
        <v>0</v>
      </c>
      <c r="K415" s="11">
        <f t="shared" si="13"/>
        <v>0</v>
      </c>
      <c r="L415" s="12" t="str">
        <f t="shared" si="19"/>
        <v xml:space="preserve"> </v>
      </c>
      <c r="N415" s="10">
        <f>IF($C$4="", SUMIFS('무신사 메타 광고'!$X:$X, '무신사 메타 광고'!$D:$D, $B415),SUMIFS('무신사 메타 광고'!$X:$X,'무신사 메타 광고'!I:I,$C$4,'무신사 메타 광고'!D:D,$B415))</f>
        <v>0</v>
      </c>
      <c r="O415" s="11">
        <f t="shared" si="14"/>
        <v>0</v>
      </c>
      <c r="R415" s="13"/>
      <c r="S415" s="31">
        <f>IF($S$4="", SUMIFS('무신사 메타 광고'!$L:$L, '무신사 메타 광고'!$C:$C, $R415),SUMIFS('무신사 메타 광고'!$L:$L,'무신사 메타 광고'!$I:$I,$S$4,'무신사 메타 광고'!$C:$C,$R415))</f>
        <v>0</v>
      </c>
      <c r="T415" s="31">
        <f>IF($S$4="", SUMIFS('무신사 메타 광고'!$V:$V, '무신사 메타 광고'!$C:$C, $R415),SUMIFS('무신사 메타 광고'!$V:$V,'무신사 메타 광고'!$I:$I,$S$4,'무신사 메타 광고'!$C:$C,$R415))</f>
        <v>0</v>
      </c>
      <c r="U415" s="11">
        <f t="shared" si="15"/>
        <v>0</v>
      </c>
      <c r="V415" s="12" t="str">
        <f t="shared" si="20"/>
        <v xml:space="preserve"> </v>
      </c>
      <c r="W415" s="32">
        <f>IF($S$4="", SUMIFS('무신사 메타 광고'!$K:$K, '무신사 메타 광고'!$C:$C, $R415),SUMIFS('무신사 메타 광고'!$K:$K,'무신사 메타 광고'!$I:$I,$S$4,'무신사 메타 광고'!$C:$C,$R415))</f>
        <v>0</v>
      </c>
      <c r="X415" s="32">
        <f>IF($S$4="", SUMIFS('무신사 메타 광고'!$N:$N, '무신사 메타 광고'!$C:$C, $R415),SUMIFS('무신사 메타 광고'!$N:$N,'무신사 메타 광고'!$I:$I,$S$4,'무신사 메타 광고'!$C:$C,$R415))</f>
        <v>0</v>
      </c>
      <c r="Y415" s="11">
        <f t="shared" si="16"/>
        <v>0</v>
      </c>
      <c r="Z415" s="12" t="str">
        <f t="shared" si="21"/>
        <v xml:space="preserve"> </v>
      </c>
      <c r="AB415" s="10">
        <f>IF($S$4="", SUMIFS('무신사 메타 광고'!$X:$X, '무신사 메타 광고'!$C:$C, $R415),SUMIFS('무신사 메타 광고'!$X:$X,'무신사 메타 광고'!$I:$I,$S$4,'무신사 메타 광고'!$C:$C,$R415))</f>
        <v>0</v>
      </c>
      <c r="AC415" s="11">
        <f t="shared" si="17"/>
        <v>0</v>
      </c>
    </row>
    <row r="416" spans="2:29">
      <c r="B416" s="9"/>
      <c r="C416" s="29">
        <f>IF($C$4="", SUMIFS('무신사 메타 광고'!$L:$L, '무신사 메타 광고'!$D:$D, $B416), SUMIFS('무신사 메타 광고'!$L:$L, '무신사 메타 광고'!$I:$I, $C$4, '무신사 메타 광고'!$D:$D, $B416))</f>
        <v>0</v>
      </c>
      <c r="D416" s="29">
        <f>IF($C$4="", SUMIFS('무신사 메타 광고'!$V:$V,#REF!, $B416), SUMIFS('무신사 메타 광고'!$V:$V,'무신사 메타 광고'!$I:$I,$C$4,'무신사 메타 광고'!$D:$D,$B416))</f>
        <v>0</v>
      </c>
      <c r="E416" s="11">
        <f t="shared" si="11"/>
        <v>0</v>
      </c>
      <c r="F416" s="12" t="str">
        <f t="shared" si="18"/>
        <v xml:space="preserve"> </v>
      </c>
      <c r="G416" s="30">
        <f>IF($C$4="", SUMIFS('무신사 메타 광고'!$K:$K, '무신사 메타 광고'!$D:$D, $B416), SUMIFS('무신사 메타 광고'!$K:$K,'무신사 메타 광고'!$I:$I,$C$4,'무신사 메타 광고'!D:D,$B416))</f>
        <v>0</v>
      </c>
      <c r="H416" s="30">
        <f>IF($C$4="", SUMIFS('무신사 메타 광고'!$Q:$Q, '무신사 메타 광고'!$D:$D, $B416), SUMIFS('무신사 메타 광고'!$Q:$Q,'무신사 메타 광고'!$I:$I,$C$4,'무신사 메타 광고'!D:D,$B416))</f>
        <v>0</v>
      </c>
      <c r="I416" s="30">
        <f>IF($C$4="", SUMIFS('무신사 메타 광고'!$U:$U, '무신사 메타 광고'!$D:$D, $B416), SUMIFS('무신사 메타 광고'!$U:$U,'무신사 메타 광고'!$I:$I,$C$4,'무신사 메타 광고'!D:D,$B416))</f>
        <v>0</v>
      </c>
      <c r="J416" s="11">
        <f t="shared" si="12"/>
        <v>0</v>
      </c>
      <c r="K416" s="11">
        <f t="shared" si="13"/>
        <v>0</v>
      </c>
      <c r="L416" s="12" t="str">
        <f t="shared" si="19"/>
        <v xml:space="preserve"> </v>
      </c>
      <c r="N416" s="10">
        <f>IF($C$4="", SUMIFS('무신사 메타 광고'!$X:$X, '무신사 메타 광고'!$D:$D, $B416),SUMIFS('무신사 메타 광고'!$X:$X,'무신사 메타 광고'!I:I,$C$4,'무신사 메타 광고'!D:D,$B416))</f>
        <v>0</v>
      </c>
      <c r="O416" s="11">
        <f t="shared" si="14"/>
        <v>0</v>
      </c>
      <c r="R416" s="13"/>
      <c r="S416" s="31">
        <f>IF($S$4="", SUMIFS('무신사 메타 광고'!$L:$L, '무신사 메타 광고'!$C:$C, $R416),SUMIFS('무신사 메타 광고'!$L:$L,'무신사 메타 광고'!$I:$I,$S$4,'무신사 메타 광고'!$C:$C,$R416))</f>
        <v>0</v>
      </c>
      <c r="T416" s="31">
        <f>IF($S$4="", SUMIFS('무신사 메타 광고'!$V:$V, '무신사 메타 광고'!$C:$C, $R416),SUMIFS('무신사 메타 광고'!$V:$V,'무신사 메타 광고'!$I:$I,$S$4,'무신사 메타 광고'!$C:$C,$R416))</f>
        <v>0</v>
      </c>
      <c r="U416" s="11">
        <f t="shared" si="15"/>
        <v>0</v>
      </c>
      <c r="V416" s="12" t="str">
        <f t="shared" si="20"/>
        <v xml:space="preserve"> </v>
      </c>
      <c r="W416" s="32">
        <f>IF($S$4="", SUMIFS('무신사 메타 광고'!$K:$K, '무신사 메타 광고'!$C:$C, $R416),SUMIFS('무신사 메타 광고'!$K:$K,'무신사 메타 광고'!$I:$I,$S$4,'무신사 메타 광고'!$C:$C,$R416))</f>
        <v>0</v>
      </c>
      <c r="X416" s="32">
        <f>IF($S$4="", SUMIFS('무신사 메타 광고'!$N:$N, '무신사 메타 광고'!$C:$C, $R416),SUMIFS('무신사 메타 광고'!$N:$N,'무신사 메타 광고'!$I:$I,$S$4,'무신사 메타 광고'!$C:$C,$R416))</f>
        <v>0</v>
      </c>
      <c r="Y416" s="11">
        <f t="shared" si="16"/>
        <v>0</v>
      </c>
      <c r="Z416" s="12" t="str">
        <f t="shared" si="21"/>
        <v xml:space="preserve"> </v>
      </c>
      <c r="AB416" s="10">
        <f>IF($S$4="", SUMIFS('무신사 메타 광고'!$X:$X, '무신사 메타 광고'!$C:$C, $R416),SUMIFS('무신사 메타 광고'!$X:$X,'무신사 메타 광고'!$I:$I,$S$4,'무신사 메타 광고'!$C:$C,$R416))</f>
        <v>0</v>
      </c>
      <c r="AC416" s="11">
        <f t="shared" si="17"/>
        <v>0</v>
      </c>
    </row>
    <row r="417" spans="2:29">
      <c r="B417" s="9"/>
      <c r="C417" s="29">
        <f>IF($C$4="", SUMIFS('무신사 메타 광고'!$L:$L, '무신사 메타 광고'!$D:$D, $B417), SUMIFS('무신사 메타 광고'!$L:$L, '무신사 메타 광고'!$I:$I, $C$4, '무신사 메타 광고'!$D:$D, $B417))</f>
        <v>0</v>
      </c>
      <c r="D417" s="29">
        <f>IF($C$4="", SUMIFS('무신사 메타 광고'!$V:$V,#REF!, $B417), SUMIFS('무신사 메타 광고'!$V:$V,'무신사 메타 광고'!$I:$I,$C$4,'무신사 메타 광고'!$D:$D,$B417))</f>
        <v>0</v>
      </c>
      <c r="E417" s="11">
        <f t="shared" si="11"/>
        <v>0</v>
      </c>
      <c r="F417" s="12" t="str">
        <f t="shared" si="18"/>
        <v xml:space="preserve"> </v>
      </c>
      <c r="G417" s="30">
        <f>IF($C$4="", SUMIFS('무신사 메타 광고'!$K:$K, '무신사 메타 광고'!$D:$D, $B417), SUMIFS('무신사 메타 광고'!$K:$K,'무신사 메타 광고'!$I:$I,$C$4,'무신사 메타 광고'!D:D,$B417))</f>
        <v>0</v>
      </c>
      <c r="H417" s="30">
        <f>IF($C$4="", SUMIFS('무신사 메타 광고'!$Q:$Q, '무신사 메타 광고'!$D:$D, $B417), SUMIFS('무신사 메타 광고'!$Q:$Q,'무신사 메타 광고'!$I:$I,$C$4,'무신사 메타 광고'!D:D,$B417))</f>
        <v>0</v>
      </c>
      <c r="I417" s="30">
        <f>IF($C$4="", SUMIFS('무신사 메타 광고'!$U:$U, '무신사 메타 광고'!$D:$D, $B417), SUMIFS('무신사 메타 광고'!$U:$U,'무신사 메타 광고'!$I:$I,$C$4,'무신사 메타 광고'!D:D,$B417))</f>
        <v>0</v>
      </c>
      <c r="J417" s="11">
        <f t="shared" si="12"/>
        <v>0</v>
      </c>
      <c r="K417" s="11">
        <f t="shared" si="13"/>
        <v>0</v>
      </c>
      <c r="L417" s="12" t="str">
        <f t="shared" si="19"/>
        <v xml:space="preserve"> </v>
      </c>
      <c r="N417" s="10">
        <f>IF($C$4="", SUMIFS('무신사 메타 광고'!$X:$X, '무신사 메타 광고'!$D:$D, $B417),SUMIFS('무신사 메타 광고'!$X:$X,'무신사 메타 광고'!I:I,$C$4,'무신사 메타 광고'!D:D,$B417))</f>
        <v>0</v>
      </c>
      <c r="O417" s="11">
        <f t="shared" si="14"/>
        <v>0</v>
      </c>
      <c r="R417" s="13"/>
      <c r="S417" s="31">
        <f>IF($S$4="", SUMIFS('무신사 메타 광고'!$L:$L, '무신사 메타 광고'!$C:$C, $R417),SUMIFS('무신사 메타 광고'!$L:$L,'무신사 메타 광고'!$I:$I,$S$4,'무신사 메타 광고'!$C:$C,$R417))</f>
        <v>0</v>
      </c>
      <c r="T417" s="31">
        <f>IF($S$4="", SUMIFS('무신사 메타 광고'!$V:$V, '무신사 메타 광고'!$C:$C, $R417),SUMIFS('무신사 메타 광고'!$V:$V,'무신사 메타 광고'!$I:$I,$S$4,'무신사 메타 광고'!$C:$C,$R417))</f>
        <v>0</v>
      </c>
      <c r="U417" s="11">
        <f t="shared" si="15"/>
        <v>0</v>
      </c>
      <c r="V417" s="12" t="str">
        <f t="shared" si="20"/>
        <v xml:space="preserve"> </v>
      </c>
      <c r="W417" s="32">
        <f>IF($S$4="", SUMIFS('무신사 메타 광고'!$K:$K, '무신사 메타 광고'!$C:$C, $R417),SUMIFS('무신사 메타 광고'!$K:$K,'무신사 메타 광고'!$I:$I,$S$4,'무신사 메타 광고'!$C:$C,$R417))</f>
        <v>0</v>
      </c>
      <c r="X417" s="32">
        <f>IF($S$4="", SUMIFS('무신사 메타 광고'!$N:$N, '무신사 메타 광고'!$C:$C, $R417),SUMIFS('무신사 메타 광고'!$N:$N,'무신사 메타 광고'!$I:$I,$S$4,'무신사 메타 광고'!$C:$C,$R417))</f>
        <v>0</v>
      </c>
      <c r="Y417" s="11">
        <f t="shared" si="16"/>
        <v>0</v>
      </c>
      <c r="Z417" s="12" t="str">
        <f t="shared" si="21"/>
        <v xml:space="preserve"> </v>
      </c>
      <c r="AB417" s="10">
        <f>IF($S$4="", SUMIFS('무신사 메타 광고'!$X:$X, '무신사 메타 광고'!$C:$C, $R417),SUMIFS('무신사 메타 광고'!$X:$X,'무신사 메타 광고'!$I:$I,$S$4,'무신사 메타 광고'!$C:$C,$R417))</f>
        <v>0</v>
      </c>
      <c r="AC417" s="11">
        <f t="shared" si="17"/>
        <v>0</v>
      </c>
    </row>
    <row r="418" spans="2:29">
      <c r="B418" s="9"/>
      <c r="C418" s="29">
        <f>IF($C$4="", SUMIFS('무신사 메타 광고'!$L:$L, '무신사 메타 광고'!$D:$D, $B418), SUMIFS('무신사 메타 광고'!$L:$L, '무신사 메타 광고'!$I:$I, $C$4, '무신사 메타 광고'!$D:$D, $B418))</f>
        <v>0</v>
      </c>
      <c r="D418" s="29">
        <f>IF($C$4="", SUMIFS('무신사 메타 광고'!$V:$V,#REF!, $B418), SUMIFS('무신사 메타 광고'!$V:$V,'무신사 메타 광고'!$I:$I,$C$4,'무신사 메타 광고'!$D:$D,$B418))</f>
        <v>0</v>
      </c>
      <c r="E418" s="11">
        <f t="shared" si="11"/>
        <v>0</v>
      </c>
      <c r="F418" s="12" t="str">
        <f t="shared" si="18"/>
        <v xml:space="preserve"> </v>
      </c>
      <c r="G418" s="30">
        <f>IF($C$4="", SUMIFS('무신사 메타 광고'!$K:$K, '무신사 메타 광고'!$D:$D, $B418), SUMIFS('무신사 메타 광고'!$K:$K,'무신사 메타 광고'!$I:$I,$C$4,'무신사 메타 광고'!D:D,$B418))</f>
        <v>0</v>
      </c>
      <c r="H418" s="30">
        <f>IF($C$4="", SUMIFS('무신사 메타 광고'!$Q:$Q, '무신사 메타 광고'!$D:$D, $B418), SUMIFS('무신사 메타 광고'!$Q:$Q,'무신사 메타 광고'!$I:$I,$C$4,'무신사 메타 광고'!D:D,$B418))</f>
        <v>0</v>
      </c>
      <c r="I418" s="30">
        <f>IF($C$4="", SUMIFS('무신사 메타 광고'!$U:$U, '무신사 메타 광고'!$D:$D, $B418), SUMIFS('무신사 메타 광고'!$U:$U,'무신사 메타 광고'!$I:$I,$C$4,'무신사 메타 광고'!D:D,$B418))</f>
        <v>0</v>
      </c>
      <c r="J418" s="11">
        <f t="shared" si="12"/>
        <v>0</v>
      </c>
      <c r="K418" s="11">
        <f t="shared" si="13"/>
        <v>0</v>
      </c>
      <c r="L418" s="12" t="str">
        <f t="shared" si="19"/>
        <v xml:space="preserve"> </v>
      </c>
      <c r="N418" s="10">
        <f>IF($C$4="", SUMIFS('무신사 메타 광고'!$X:$X, '무신사 메타 광고'!$D:$D, $B418),SUMIFS('무신사 메타 광고'!$X:$X,'무신사 메타 광고'!I:I,$C$4,'무신사 메타 광고'!D:D,$B418))</f>
        <v>0</v>
      </c>
      <c r="O418" s="11">
        <f t="shared" si="14"/>
        <v>0</v>
      </c>
      <c r="R418" s="13"/>
      <c r="S418" s="31">
        <f>IF($S$4="", SUMIFS('무신사 메타 광고'!$L:$L, '무신사 메타 광고'!$C:$C, $R418),SUMIFS('무신사 메타 광고'!$L:$L,'무신사 메타 광고'!$I:$I,$S$4,'무신사 메타 광고'!$C:$C,$R418))</f>
        <v>0</v>
      </c>
      <c r="T418" s="31">
        <f>IF($S$4="", SUMIFS('무신사 메타 광고'!$V:$V, '무신사 메타 광고'!$C:$C, $R418),SUMIFS('무신사 메타 광고'!$V:$V,'무신사 메타 광고'!$I:$I,$S$4,'무신사 메타 광고'!$C:$C,$R418))</f>
        <v>0</v>
      </c>
      <c r="U418" s="11">
        <f t="shared" si="15"/>
        <v>0</v>
      </c>
      <c r="V418" s="12" t="str">
        <f t="shared" si="20"/>
        <v xml:space="preserve"> </v>
      </c>
      <c r="W418" s="32">
        <f>IF($S$4="", SUMIFS('무신사 메타 광고'!$K:$K, '무신사 메타 광고'!$C:$C, $R418),SUMIFS('무신사 메타 광고'!$K:$K,'무신사 메타 광고'!$I:$I,$S$4,'무신사 메타 광고'!$C:$C,$R418))</f>
        <v>0</v>
      </c>
      <c r="X418" s="32">
        <f>IF($S$4="", SUMIFS('무신사 메타 광고'!$N:$N, '무신사 메타 광고'!$C:$C, $R418),SUMIFS('무신사 메타 광고'!$N:$N,'무신사 메타 광고'!$I:$I,$S$4,'무신사 메타 광고'!$C:$C,$R418))</f>
        <v>0</v>
      </c>
      <c r="Y418" s="11">
        <f t="shared" si="16"/>
        <v>0</v>
      </c>
      <c r="Z418" s="12" t="str">
        <f t="shared" si="21"/>
        <v xml:space="preserve"> </v>
      </c>
      <c r="AB418" s="10">
        <f>IF($S$4="", SUMIFS('무신사 메타 광고'!$X:$X, '무신사 메타 광고'!$C:$C, $R418),SUMIFS('무신사 메타 광고'!$X:$X,'무신사 메타 광고'!$I:$I,$S$4,'무신사 메타 광고'!$C:$C,$R418))</f>
        <v>0</v>
      </c>
      <c r="AC418" s="11">
        <f t="shared" si="17"/>
        <v>0</v>
      </c>
    </row>
    <row r="419" spans="2:29">
      <c r="B419" s="9"/>
      <c r="C419" s="29">
        <f>IF($C$4="", SUMIFS('무신사 메타 광고'!$L:$L, '무신사 메타 광고'!$D:$D, $B419), SUMIFS('무신사 메타 광고'!$L:$L, '무신사 메타 광고'!$I:$I, $C$4, '무신사 메타 광고'!$D:$D, $B419))</f>
        <v>0</v>
      </c>
      <c r="D419" s="29">
        <f>IF($C$4="", SUMIFS('무신사 메타 광고'!$V:$V,#REF!, $B419), SUMIFS('무신사 메타 광고'!$V:$V,'무신사 메타 광고'!$I:$I,$C$4,'무신사 메타 광고'!$D:$D,$B419))</f>
        <v>0</v>
      </c>
      <c r="E419" s="11">
        <f t="shared" si="11"/>
        <v>0</v>
      </c>
      <c r="F419" s="12" t="str">
        <f t="shared" si="18"/>
        <v xml:space="preserve"> </v>
      </c>
      <c r="G419" s="30">
        <f>IF($C$4="", SUMIFS('무신사 메타 광고'!$K:$K, '무신사 메타 광고'!$D:$D, $B419), SUMIFS('무신사 메타 광고'!$K:$K,'무신사 메타 광고'!$I:$I,$C$4,'무신사 메타 광고'!D:D,$B419))</f>
        <v>0</v>
      </c>
      <c r="H419" s="30">
        <f>IF($C$4="", SUMIFS('무신사 메타 광고'!$Q:$Q, '무신사 메타 광고'!$D:$D, $B419), SUMIFS('무신사 메타 광고'!$Q:$Q,'무신사 메타 광고'!$I:$I,$C$4,'무신사 메타 광고'!D:D,$B419))</f>
        <v>0</v>
      </c>
      <c r="I419" s="30">
        <f>IF($C$4="", SUMIFS('무신사 메타 광고'!$U:$U, '무신사 메타 광고'!$D:$D, $B419), SUMIFS('무신사 메타 광고'!$U:$U,'무신사 메타 광고'!$I:$I,$C$4,'무신사 메타 광고'!D:D,$B419))</f>
        <v>0</v>
      </c>
      <c r="J419" s="11">
        <f t="shared" si="12"/>
        <v>0</v>
      </c>
      <c r="K419" s="11">
        <f t="shared" si="13"/>
        <v>0</v>
      </c>
      <c r="L419" s="12" t="str">
        <f t="shared" si="19"/>
        <v xml:space="preserve"> </v>
      </c>
      <c r="N419" s="10">
        <f>IF($C$4="", SUMIFS('무신사 메타 광고'!$X:$X, '무신사 메타 광고'!$D:$D, $B419),SUMIFS('무신사 메타 광고'!$X:$X,'무신사 메타 광고'!I:I,$C$4,'무신사 메타 광고'!D:D,$B419))</f>
        <v>0</v>
      </c>
      <c r="O419" s="11">
        <f t="shared" si="14"/>
        <v>0</v>
      </c>
      <c r="R419" s="13"/>
      <c r="S419" s="31">
        <f>IF($S$4="", SUMIFS('무신사 메타 광고'!$L:$L, '무신사 메타 광고'!$C:$C, $R419),SUMIFS('무신사 메타 광고'!$L:$L,'무신사 메타 광고'!$I:$I,$S$4,'무신사 메타 광고'!$C:$C,$R419))</f>
        <v>0</v>
      </c>
      <c r="T419" s="31">
        <f>IF($S$4="", SUMIFS('무신사 메타 광고'!$V:$V, '무신사 메타 광고'!$C:$C, $R419),SUMIFS('무신사 메타 광고'!$V:$V,'무신사 메타 광고'!$I:$I,$S$4,'무신사 메타 광고'!$C:$C,$R419))</f>
        <v>0</v>
      </c>
      <c r="U419" s="11">
        <f t="shared" si="15"/>
        <v>0</v>
      </c>
      <c r="V419" s="12" t="str">
        <f t="shared" si="20"/>
        <v xml:space="preserve"> </v>
      </c>
      <c r="W419" s="32">
        <f>IF($S$4="", SUMIFS('무신사 메타 광고'!$K:$K, '무신사 메타 광고'!$C:$C, $R419),SUMIFS('무신사 메타 광고'!$K:$K,'무신사 메타 광고'!$I:$I,$S$4,'무신사 메타 광고'!$C:$C,$R419))</f>
        <v>0</v>
      </c>
      <c r="X419" s="32">
        <f>IF($S$4="", SUMIFS('무신사 메타 광고'!$N:$N, '무신사 메타 광고'!$C:$C, $R419),SUMIFS('무신사 메타 광고'!$N:$N,'무신사 메타 광고'!$I:$I,$S$4,'무신사 메타 광고'!$C:$C,$R419))</f>
        <v>0</v>
      </c>
      <c r="Y419" s="11">
        <f t="shared" si="16"/>
        <v>0</v>
      </c>
      <c r="Z419" s="12" t="str">
        <f t="shared" si="21"/>
        <v xml:space="preserve"> </v>
      </c>
      <c r="AB419" s="10">
        <f>IF($S$4="", SUMIFS('무신사 메타 광고'!$X:$X, '무신사 메타 광고'!$C:$C, $R419),SUMIFS('무신사 메타 광고'!$X:$X,'무신사 메타 광고'!$I:$I,$S$4,'무신사 메타 광고'!$C:$C,$R419))</f>
        <v>0</v>
      </c>
      <c r="AC419" s="11">
        <f t="shared" si="17"/>
        <v>0</v>
      </c>
    </row>
    <row r="420" spans="2:29">
      <c r="B420" s="9"/>
      <c r="C420" s="29">
        <f>IF($C$4="", SUMIFS('무신사 메타 광고'!$L:$L, '무신사 메타 광고'!$D:$D, $B420), SUMIFS('무신사 메타 광고'!$L:$L, '무신사 메타 광고'!$I:$I, $C$4, '무신사 메타 광고'!$D:$D, $B420))</f>
        <v>0</v>
      </c>
      <c r="D420" s="29">
        <f>IF($C$4="", SUMIFS('무신사 메타 광고'!$V:$V,#REF!, $B420), SUMIFS('무신사 메타 광고'!$V:$V,'무신사 메타 광고'!$I:$I,$C$4,'무신사 메타 광고'!$D:$D,$B420))</f>
        <v>0</v>
      </c>
      <c r="E420" s="11">
        <f t="shared" si="11"/>
        <v>0</v>
      </c>
      <c r="F420" s="12" t="str">
        <f t="shared" si="18"/>
        <v xml:space="preserve"> </v>
      </c>
      <c r="G420" s="30">
        <f>IF($C$4="", SUMIFS('무신사 메타 광고'!$K:$K, '무신사 메타 광고'!$D:$D, $B420), SUMIFS('무신사 메타 광고'!$K:$K,'무신사 메타 광고'!$I:$I,$C$4,'무신사 메타 광고'!D:D,$B420))</f>
        <v>0</v>
      </c>
      <c r="H420" s="30">
        <f>IF($C$4="", SUMIFS('무신사 메타 광고'!$Q:$Q, '무신사 메타 광고'!$D:$D, $B420), SUMIFS('무신사 메타 광고'!$Q:$Q,'무신사 메타 광고'!$I:$I,$C$4,'무신사 메타 광고'!D:D,$B420))</f>
        <v>0</v>
      </c>
      <c r="I420" s="30">
        <f>IF($C$4="", SUMIFS('무신사 메타 광고'!$U:$U, '무신사 메타 광고'!$D:$D, $B420), SUMIFS('무신사 메타 광고'!$U:$U,'무신사 메타 광고'!$I:$I,$C$4,'무신사 메타 광고'!D:D,$B420))</f>
        <v>0</v>
      </c>
      <c r="J420" s="11">
        <f t="shared" si="12"/>
        <v>0</v>
      </c>
      <c r="K420" s="11">
        <f t="shared" si="13"/>
        <v>0</v>
      </c>
      <c r="L420" s="12" t="str">
        <f t="shared" si="19"/>
        <v xml:space="preserve"> </v>
      </c>
      <c r="N420" s="10">
        <f>IF($C$4="", SUMIFS('무신사 메타 광고'!$X:$X, '무신사 메타 광고'!$D:$D, $B420),SUMIFS('무신사 메타 광고'!$X:$X,'무신사 메타 광고'!I:I,$C$4,'무신사 메타 광고'!D:D,$B420))</f>
        <v>0</v>
      </c>
      <c r="O420" s="11">
        <f t="shared" si="14"/>
        <v>0</v>
      </c>
      <c r="R420" s="13"/>
      <c r="S420" s="31">
        <f>IF($S$4="", SUMIFS('무신사 메타 광고'!$L:$L, '무신사 메타 광고'!$C:$C, $R420),SUMIFS('무신사 메타 광고'!$L:$L,'무신사 메타 광고'!$I:$I,$S$4,'무신사 메타 광고'!$C:$C,$R420))</f>
        <v>0</v>
      </c>
      <c r="T420" s="31">
        <f>IF($S$4="", SUMIFS('무신사 메타 광고'!$V:$V, '무신사 메타 광고'!$C:$C, $R420),SUMIFS('무신사 메타 광고'!$V:$V,'무신사 메타 광고'!$I:$I,$S$4,'무신사 메타 광고'!$C:$C,$R420))</f>
        <v>0</v>
      </c>
      <c r="U420" s="11">
        <f t="shared" si="15"/>
        <v>0</v>
      </c>
      <c r="V420" s="12" t="str">
        <f t="shared" si="20"/>
        <v xml:space="preserve"> </v>
      </c>
      <c r="W420" s="32">
        <f>IF($S$4="", SUMIFS('무신사 메타 광고'!$K:$K, '무신사 메타 광고'!$C:$C, $R420),SUMIFS('무신사 메타 광고'!$K:$K,'무신사 메타 광고'!$I:$I,$S$4,'무신사 메타 광고'!$C:$C,$R420))</f>
        <v>0</v>
      </c>
      <c r="X420" s="32">
        <f>IF($S$4="", SUMIFS('무신사 메타 광고'!$N:$N, '무신사 메타 광고'!$C:$C, $R420),SUMIFS('무신사 메타 광고'!$N:$N,'무신사 메타 광고'!$I:$I,$S$4,'무신사 메타 광고'!$C:$C,$R420))</f>
        <v>0</v>
      </c>
      <c r="Y420" s="11">
        <f t="shared" si="16"/>
        <v>0</v>
      </c>
      <c r="Z420" s="12" t="str">
        <f t="shared" si="21"/>
        <v xml:space="preserve"> </v>
      </c>
      <c r="AB420" s="10">
        <f>IF($S$4="", SUMIFS('무신사 메타 광고'!$X:$X, '무신사 메타 광고'!$C:$C, $R420),SUMIFS('무신사 메타 광고'!$X:$X,'무신사 메타 광고'!$I:$I,$S$4,'무신사 메타 광고'!$C:$C,$R420))</f>
        <v>0</v>
      </c>
      <c r="AC420" s="11">
        <f t="shared" si="17"/>
        <v>0</v>
      </c>
    </row>
    <row r="421" spans="2:29">
      <c r="B421" s="9"/>
      <c r="C421" s="29">
        <f>IF($C$4="", SUMIFS('무신사 메타 광고'!$L:$L, '무신사 메타 광고'!$D:$D, $B421), SUMIFS('무신사 메타 광고'!$L:$L, '무신사 메타 광고'!$I:$I, $C$4, '무신사 메타 광고'!$D:$D, $B421))</f>
        <v>0</v>
      </c>
      <c r="D421" s="29">
        <f>IF($C$4="", SUMIFS('무신사 메타 광고'!$V:$V,#REF!, $B421), SUMIFS('무신사 메타 광고'!$V:$V,'무신사 메타 광고'!$I:$I,$C$4,'무신사 메타 광고'!$D:$D,$B421))</f>
        <v>0</v>
      </c>
      <c r="E421" s="11">
        <f t="shared" si="11"/>
        <v>0</v>
      </c>
      <c r="F421" s="12" t="str">
        <f t="shared" si="18"/>
        <v xml:space="preserve"> </v>
      </c>
      <c r="G421" s="30">
        <f>IF($C$4="", SUMIFS('무신사 메타 광고'!$K:$K, '무신사 메타 광고'!$D:$D, $B421), SUMIFS('무신사 메타 광고'!$K:$K,'무신사 메타 광고'!$I:$I,$C$4,'무신사 메타 광고'!D:D,$B421))</f>
        <v>0</v>
      </c>
      <c r="H421" s="30">
        <f>IF($C$4="", SUMIFS('무신사 메타 광고'!$Q:$Q, '무신사 메타 광고'!$D:$D, $B421), SUMIFS('무신사 메타 광고'!$Q:$Q,'무신사 메타 광고'!$I:$I,$C$4,'무신사 메타 광고'!D:D,$B421))</f>
        <v>0</v>
      </c>
      <c r="I421" s="30">
        <f>IF($C$4="", SUMIFS('무신사 메타 광고'!$U:$U, '무신사 메타 광고'!$D:$D, $B421), SUMIFS('무신사 메타 광고'!$U:$U,'무신사 메타 광고'!$I:$I,$C$4,'무신사 메타 광고'!D:D,$B421))</f>
        <v>0</v>
      </c>
      <c r="J421" s="11">
        <f t="shared" si="12"/>
        <v>0</v>
      </c>
      <c r="K421" s="11">
        <f t="shared" si="13"/>
        <v>0</v>
      </c>
      <c r="L421" s="12" t="str">
        <f t="shared" si="19"/>
        <v xml:space="preserve"> </v>
      </c>
      <c r="N421" s="10">
        <f>IF($C$4="", SUMIFS('무신사 메타 광고'!$X:$X, '무신사 메타 광고'!$D:$D, $B421),SUMIFS('무신사 메타 광고'!$X:$X,'무신사 메타 광고'!I:I,$C$4,'무신사 메타 광고'!D:D,$B421))</f>
        <v>0</v>
      </c>
      <c r="O421" s="11">
        <f t="shared" si="14"/>
        <v>0</v>
      </c>
      <c r="R421" s="13"/>
      <c r="S421" s="31">
        <f>IF($S$4="", SUMIFS('무신사 메타 광고'!$L:$L, '무신사 메타 광고'!$C:$C, $R421),SUMIFS('무신사 메타 광고'!$L:$L,'무신사 메타 광고'!$I:$I,$S$4,'무신사 메타 광고'!$C:$C,$R421))</f>
        <v>0</v>
      </c>
      <c r="T421" s="31">
        <f>IF($S$4="", SUMIFS('무신사 메타 광고'!$V:$V, '무신사 메타 광고'!$C:$C, $R421),SUMIFS('무신사 메타 광고'!$V:$V,'무신사 메타 광고'!$I:$I,$S$4,'무신사 메타 광고'!$C:$C,$R421))</f>
        <v>0</v>
      </c>
      <c r="U421" s="11">
        <f t="shared" si="15"/>
        <v>0</v>
      </c>
      <c r="V421" s="12" t="str">
        <f t="shared" si="20"/>
        <v xml:space="preserve"> </v>
      </c>
      <c r="W421" s="32">
        <f>IF($S$4="", SUMIFS('무신사 메타 광고'!$K:$K, '무신사 메타 광고'!$C:$C, $R421),SUMIFS('무신사 메타 광고'!$K:$K,'무신사 메타 광고'!$I:$I,$S$4,'무신사 메타 광고'!$C:$C,$R421))</f>
        <v>0</v>
      </c>
      <c r="X421" s="32">
        <f>IF($S$4="", SUMIFS('무신사 메타 광고'!$N:$N, '무신사 메타 광고'!$C:$C, $R421),SUMIFS('무신사 메타 광고'!$N:$N,'무신사 메타 광고'!$I:$I,$S$4,'무신사 메타 광고'!$C:$C,$R421))</f>
        <v>0</v>
      </c>
      <c r="Y421" s="11">
        <f t="shared" si="16"/>
        <v>0</v>
      </c>
      <c r="Z421" s="12" t="str">
        <f t="shared" si="21"/>
        <v xml:space="preserve"> </v>
      </c>
      <c r="AB421" s="10">
        <f>IF($S$4="", SUMIFS('무신사 메타 광고'!$X:$X, '무신사 메타 광고'!$C:$C, $R421),SUMIFS('무신사 메타 광고'!$X:$X,'무신사 메타 광고'!$I:$I,$S$4,'무신사 메타 광고'!$C:$C,$R421))</f>
        <v>0</v>
      </c>
      <c r="AC421" s="11">
        <f t="shared" si="17"/>
        <v>0</v>
      </c>
    </row>
    <row r="422" spans="2:29">
      <c r="B422" s="9"/>
      <c r="C422" s="29">
        <f>IF($C$4="", SUMIFS('무신사 메타 광고'!$L:$L, '무신사 메타 광고'!$D:$D, $B422), SUMIFS('무신사 메타 광고'!$L:$L, '무신사 메타 광고'!$I:$I, $C$4, '무신사 메타 광고'!$D:$D, $B422))</f>
        <v>0</v>
      </c>
      <c r="D422" s="29">
        <f>IF($C$4="", SUMIFS('무신사 메타 광고'!$V:$V,#REF!, $B422), SUMIFS('무신사 메타 광고'!$V:$V,'무신사 메타 광고'!$I:$I,$C$4,'무신사 메타 광고'!$D:$D,$B422))</f>
        <v>0</v>
      </c>
      <c r="E422" s="11">
        <f t="shared" si="11"/>
        <v>0</v>
      </c>
      <c r="F422" s="12" t="str">
        <f t="shared" si="18"/>
        <v xml:space="preserve"> </v>
      </c>
      <c r="G422" s="30">
        <f>IF($C$4="", SUMIFS('무신사 메타 광고'!$K:$K, '무신사 메타 광고'!$D:$D, $B422), SUMIFS('무신사 메타 광고'!$K:$K,'무신사 메타 광고'!$I:$I,$C$4,'무신사 메타 광고'!D:D,$B422))</f>
        <v>0</v>
      </c>
      <c r="H422" s="30">
        <f>IF($C$4="", SUMIFS('무신사 메타 광고'!$Q:$Q, '무신사 메타 광고'!$D:$D, $B422), SUMIFS('무신사 메타 광고'!$Q:$Q,'무신사 메타 광고'!$I:$I,$C$4,'무신사 메타 광고'!D:D,$B422))</f>
        <v>0</v>
      </c>
      <c r="I422" s="30">
        <f>IF($C$4="", SUMIFS('무신사 메타 광고'!$U:$U, '무신사 메타 광고'!$D:$D, $B422), SUMIFS('무신사 메타 광고'!$U:$U,'무신사 메타 광고'!$I:$I,$C$4,'무신사 메타 광고'!D:D,$B422))</f>
        <v>0</v>
      </c>
      <c r="J422" s="11">
        <f t="shared" si="12"/>
        <v>0</v>
      </c>
      <c r="K422" s="11">
        <f t="shared" si="13"/>
        <v>0</v>
      </c>
      <c r="L422" s="12" t="str">
        <f t="shared" si="19"/>
        <v xml:space="preserve"> </v>
      </c>
      <c r="N422" s="10">
        <f>IF($C$4="", SUMIFS('무신사 메타 광고'!$X:$X, '무신사 메타 광고'!$D:$D, $B422),SUMIFS('무신사 메타 광고'!$X:$X,'무신사 메타 광고'!I:I,$C$4,'무신사 메타 광고'!D:D,$B422))</f>
        <v>0</v>
      </c>
      <c r="O422" s="11">
        <f t="shared" si="14"/>
        <v>0</v>
      </c>
      <c r="R422" s="13"/>
      <c r="S422" s="31">
        <f>IF($S$4="", SUMIFS('무신사 메타 광고'!$L:$L, '무신사 메타 광고'!$C:$C, $R422),SUMIFS('무신사 메타 광고'!$L:$L,'무신사 메타 광고'!$I:$I,$S$4,'무신사 메타 광고'!$C:$C,$R422))</f>
        <v>0</v>
      </c>
      <c r="T422" s="31">
        <f>IF($S$4="", SUMIFS('무신사 메타 광고'!$V:$V, '무신사 메타 광고'!$C:$C, $R422),SUMIFS('무신사 메타 광고'!$V:$V,'무신사 메타 광고'!$I:$I,$S$4,'무신사 메타 광고'!$C:$C,$R422))</f>
        <v>0</v>
      </c>
      <c r="U422" s="11">
        <f t="shared" si="15"/>
        <v>0</v>
      </c>
      <c r="V422" s="12" t="str">
        <f t="shared" si="20"/>
        <v xml:space="preserve"> </v>
      </c>
      <c r="W422" s="32">
        <f>IF($S$4="", SUMIFS('무신사 메타 광고'!$K:$K, '무신사 메타 광고'!$C:$C, $R422),SUMIFS('무신사 메타 광고'!$K:$K,'무신사 메타 광고'!$I:$I,$S$4,'무신사 메타 광고'!$C:$C,$R422))</f>
        <v>0</v>
      </c>
      <c r="X422" s="32">
        <f>IF($S$4="", SUMIFS('무신사 메타 광고'!$N:$N, '무신사 메타 광고'!$C:$C, $R422),SUMIFS('무신사 메타 광고'!$N:$N,'무신사 메타 광고'!$I:$I,$S$4,'무신사 메타 광고'!$C:$C,$R422))</f>
        <v>0</v>
      </c>
      <c r="Y422" s="11">
        <f t="shared" si="16"/>
        <v>0</v>
      </c>
      <c r="Z422" s="12" t="str">
        <f t="shared" si="21"/>
        <v xml:space="preserve"> </v>
      </c>
      <c r="AB422" s="10">
        <f>IF($S$4="", SUMIFS('무신사 메타 광고'!$X:$X, '무신사 메타 광고'!$C:$C, $R422),SUMIFS('무신사 메타 광고'!$X:$X,'무신사 메타 광고'!$I:$I,$S$4,'무신사 메타 광고'!$C:$C,$R422))</f>
        <v>0</v>
      </c>
      <c r="AC422" s="11">
        <f t="shared" si="17"/>
        <v>0</v>
      </c>
    </row>
    <row r="423" spans="2:29">
      <c r="B423" s="9"/>
      <c r="C423" s="29">
        <f>IF($C$4="", SUMIFS('무신사 메타 광고'!$L:$L, '무신사 메타 광고'!$D:$D, $B423), SUMIFS('무신사 메타 광고'!$L:$L, '무신사 메타 광고'!$I:$I, $C$4, '무신사 메타 광고'!$D:$D, $B423))</f>
        <v>0</v>
      </c>
      <c r="D423" s="29">
        <f>IF($C$4="", SUMIFS('무신사 메타 광고'!$V:$V,#REF!, $B423), SUMIFS('무신사 메타 광고'!$V:$V,'무신사 메타 광고'!$I:$I,$C$4,'무신사 메타 광고'!$D:$D,$B423))</f>
        <v>0</v>
      </c>
      <c r="E423" s="11">
        <f t="shared" si="11"/>
        <v>0</v>
      </c>
      <c r="F423" s="12" t="str">
        <f t="shared" si="18"/>
        <v xml:space="preserve"> </v>
      </c>
      <c r="G423" s="30">
        <f>IF($C$4="", SUMIFS('무신사 메타 광고'!$K:$K, '무신사 메타 광고'!$D:$D, $B423), SUMIFS('무신사 메타 광고'!$K:$K,'무신사 메타 광고'!$I:$I,$C$4,'무신사 메타 광고'!D:D,$B423))</f>
        <v>0</v>
      </c>
      <c r="H423" s="30">
        <f>IF($C$4="", SUMIFS('무신사 메타 광고'!$Q:$Q, '무신사 메타 광고'!$D:$D, $B423), SUMIFS('무신사 메타 광고'!$Q:$Q,'무신사 메타 광고'!$I:$I,$C$4,'무신사 메타 광고'!D:D,$B423))</f>
        <v>0</v>
      </c>
      <c r="I423" s="30">
        <f>IF($C$4="", SUMIFS('무신사 메타 광고'!$U:$U, '무신사 메타 광고'!$D:$D, $B423), SUMIFS('무신사 메타 광고'!$U:$U,'무신사 메타 광고'!$I:$I,$C$4,'무신사 메타 광고'!D:D,$B423))</f>
        <v>0</v>
      </c>
      <c r="J423" s="11">
        <f t="shared" si="12"/>
        <v>0</v>
      </c>
      <c r="K423" s="11">
        <f t="shared" si="13"/>
        <v>0</v>
      </c>
      <c r="L423" s="12" t="str">
        <f t="shared" si="19"/>
        <v xml:space="preserve"> </v>
      </c>
      <c r="N423" s="10">
        <f>IF($C$4="", SUMIFS('무신사 메타 광고'!$X:$X, '무신사 메타 광고'!$D:$D, $B423),SUMIFS('무신사 메타 광고'!$X:$X,'무신사 메타 광고'!I:I,$C$4,'무신사 메타 광고'!D:D,$B423))</f>
        <v>0</v>
      </c>
      <c r="O423" s="11">
        <f t="shared" si="14"/>
        <v>0</v>
      </c>
      <c r="R423" s="13"/>
      <c r="S423" s="31">
        <f>IF($S$4="", SUMIFS('무신사 메타 광고'!$L:$L, '무신사 메타 광고'!$C:$C, $R423),SUMIFS('무신사 메타 광고'!$L:$L,'무신사 메타 광고'!$I:$I,$S$4,'무신사 메타 광고'!$C:$C,$R423))</f>
        <v>0</v>
      </c>
      <c r="T423" s="31">
        <f>IF($S$4="", SUMIFS('무신사 메타 광고'!$V:$V, '무신사 메타 광고'!$C:$C, $R423),SUMIFS('무신사 메타 광고'!$V:$V,'무신사 메타 광고'!$I:$I,$S$4,'무신사 메타 광고'!$C:$C,$R423))</f>
        <v>0</v>
      </c>
      <c r="U423" s="11">
        <f t="shared" si="15"/>
        <v>0</v>
      </c>
      <c r="V423" s="12" t="str">
        <f t="shared" si="20"/>
        <v xml:space="preserve"> </v>
      </c>
      <c r="W423" s="32">
        <f>IF($S$4="", SUMIFS('무신사 메타 광고'!$K:$K, '무신사 메타 광고'!$C:$C, $R423),SUMIFS('무신사 메타 광고'!$K:$K,'무신사 메타 광고'!$I:$I,$S$4,'무신사 메타 광고'!$C:$C,$R423))</f>
        <v>0</v>
      </c>
      <c r="X423" s="32">
        <f>IF($S$4="", SUMIFS('무신사 메타 광고'!$N:$N, '무신사 메타 광고'!$C:$C, $R423),SUMIFS('무신사 메타 광고'!$N:$N,'무신사 메타 광고'!$I:$I,$S$4,'무신사 메타 광고'!$C:$C,$R423))</f>
        <v>0</v>
      </c>
      <c r="Y423" s="11">
        <f t="shared" si="16"/>
        <v>0</v>
      </c>
      <c r="Z423" s="12" t="str">
        <f t="shared" si="21"/>
        <v xml:space="preserve"> </v>
      </c>
      <c r="AB423" s="10">
        <f>IF($S$4="", SUMIFS('무신사 메타 광고'!$X:$X, '무신사 메타 광고'!$C:$C, $R423),SUMIFS('무신사 메타 광고'!$X:$X,'무신사 메타 광고'!$I:$I,$S$4,'무신사 메타 광고'!$C:$C,$R423))</f>
        <v>0</v>
      </c>
      <c r="AC423" s="11">
        <f t="shared" si="17"/>
        <v>0</v>
      </c>
    </row>
    <row r="424" spans="2:29">
      <c r="B424" s="9"/>
      <c r="C424" s="29">
        <f>IF($C$4="", SUMIFS('무신사 메타 광고'!$L:$L, '무신사 메타 광고'!$D:$D, $B424), SUMIFS('무신사 메타 광고'!$L:$L, '무신사 메타 광고'!$I:$I, $C$4, '무신사 메타 광고'!$D:$D, $B424))</f>
        <v>0</v>
      </c>
      <c r="D424" s="29">
        <f>IF($C$4="", SUMIFS('무신사 메타 광고'!$V:$V,#REF!, $B424), SUMIFS('무신사 메타 광고'!$V:$V,'무신사 메타 광고'!$I:$I,$C$4,'무신사 메타 광고'!$D:$D,$B424))</f>
        <v>0</v>
      </c>
      <c r="E424" s="11">
        <f t="shared" si="11"/>
        <v>0</v>
      </c>
      <c r="F424" s="12" t="str">
        <f t="shared" si="18"/>
        <v xml:space="preserve"> </v>
      </c>
      <c r="G424" s="30">
        <f>IF($C$4="", SUMIFS('무신사 메타 광고'!$K:$K, '무신사 메타 광고'!$D:$D, $B424), SUMIFS('무신사 메타 광고'!$K:$K,'무신사 메타 광고'!$I:$I,$C$4,'무신사 메타 광고'!D:D,$B424))</f>
        <v>0</v>
      </c>
      <c r="H424" s="30">
        <f>IF($C$4="", SUMIFS('무신사 메타 광고'!$Q:$Q, '무신사 메타 광고'!$D:$D, $B424), SUMIFS('무신사 메타 광고'!$Q:$Q,'무신사 메타 광고'!$I:$I,$C$4,'무신사 메타 광고'!D:D,$B424))</f>
        <v>0</v>
      </c>
      <c r="I424" s="30">
        <f>IF($C$4="", SUMIFS('무신사 메타 광고'!$U:$U, '무신사 메타 광고'!$D:$D, $B424), SUMIFS('무신사 메타 광고'!$U:$U,'무신사 메타 광고'!$I:$I,$C$4,'무신사 메타 광고'!D:D,$B424))</f>
        <v>0</v>
      </c>
      <c r="J424" s="11">
        <f t="shared" si="12"/>
        <v>0</v>
      </c>
      <c r="K424" s="11">
        <f t="shared" si="13"/>
        <v>0</v>
      </c>
      <c r="L424" s="12" t="str">
        <f t="shared" si="19"/>
        <v xml:space="preserve"> </v>
      </c>
      <c r="N424" s="10">
        <f>IF($C$4="", SUMIFS('무신사 메타 광고'!$X:$X, '무신사 메타 광고'!$D:$D, $B424),SUMIFS('무신사 메타 광고'!$X:$X,'무신사 메타 광고'!I:I,$C$4,'무신사 메타 광고'!D:D,$B424))</f>
        <v>0</v>
      </c>
      <c r="O424" s="11">
        <f t="shared" si="14"/>
        <v>0</v>
      </c>
      <c r="R424" s="13"/>
      <c r="S424" s="31">
        <f>IF($S$4="", SUMIFS('무신사 메타 광고'!$L:$L, '무신사 메타 광고'!$C:$C, $R424),SUMIFS('무신사 메타 광고'!$L:$L,'무신사 메타 광고'!$I:$I,$S$4,'무신사 메타 광고'!$C:$C,$R424))</f>
        <v>0</v>
      </c>
      <c r="T424" s="31">
        <f>IF($S$4="", SUMIFS('무신사 메타 광고'!$V:$V, '무신사 메타 광고'!$C:$C, $R424),SUMIFS('무신사 메타 광고'!$V:$V,'무신사 메타 광고'!$I:$I,$S$4,'무신사 메타 광고'!$C:$C,$R424))</f>
        <v>0</v>
      </c>
      <c r="U424" s="11">
        <f t="shared" si="15"/>
        <v>0</v>
      </c>
      <c r="V424" s="12" t="str">
        <f t="shared" si="20"/>
        <v xml:space="preserve"> </v>
      </c>
      <c r="W424" s="32">
        <f>IF($S$4="", SUMIFS('무신사 메타 광고'!$K:$K, '무신사 메타 광고'!$C:$C, $R424),SUMIFS('무신사 메타 광고'!$K:$K,'무신사 메타 광고'!$I:$I,$S$4,'무신사 메타 광고'!$C:$C,$R424))</f>
        <v>0</v>
      </c>
      <c r="X424" s="32">
        <f>IF($S$4="", SUMIFS('무신사 메타 광고'!$N:$N, '무신사 메타 광고'!$C:$C, $R424),SUMIFS('무신사 메타 광고'!$N:$N,'무신사 메타 광고'!$I:$I,$S$4,'무신사 메타 광고'!$C:$C,$R424))</f>
        <v>0</v>
      </c>
      <c r="Y424" s="11">
        <f t="shared" si="16"/>
        <v>0</v>
      </c>
      <c r="Z424" s="12" t="str">
        <f t="shared" si="21"/>
        <v xml:space="preserve"> </v>
      </c>
      <c r="AB424" s="10">
        <f>IF($S$4="", SUMIFS('무신사 메타 광고'!$X:$X, '무신사 메타 광고'!$C:$C, $R424),SUMIFS('무신사 메타 광고'!$X:$X,'무신사 메타 광고'!$I:$I,$S$4,'무신사 메타 광고'!$C:$C,$R424))</f>
        <v>0</v>
      </c>
      <c r="AC424" s="11">
        <f t="shared" si="17"/>
        <v>0</v>
      </c>
    </row>
    <row r="425" spans="2:29">
      <c r="B425" s="9"/>
      <c r="C425" s="29">
        <f>IF($C$4="", SUMIFS('무신사 메타 광고'!$L:$L, '무신사 메타 광고'!$D:$D, $B425), SUMIFS('무신사 메타 광고'!$L:$L, '무신사 메타 광고'!$I:$I, $C$4, '무신사 메타 광고'!$D:$D, $B425))</f>
        <v>0</v>
      </c>
      <c r="D425" s="29">
        <f>IF($C$4="", SUMIFS('무신사 메타 광고'!$V:$V,#REF!, $B425), SUMIFS('무신사 메타 광고'!$V:$V,'무신사 메타 광고'!$I:$I,$C$4,'무신사 메타 광고'!$D:$D,$B425))</f>
        <v>0</v>
      </c>
      <c r="E425" s="11">
        <f t="shared" si="11"/>
        <v>0</v>
      </c>
      <c r="F425" s="12" t="str">
        <f t="shared" si="18"/>
        <v xml:space="preserve"> </v>
      </c>
      <c r="G425" s="30">
        <f>IF($C$4="", SUMIFS('무신사 메타 광고'!$K:$K, '무신사 메타 광고'!$D:$D, $B425), SUMIFS('무신사 메타 광고'!$K:$K,'무신사 메타 광고'!$I:$I,$C$4,'무신사 메타 광고'!D:D,$B425))</f>
        <v>0</v>
      </c>
      <c r="H425" s="30">
        <f>IF($C$4="", SUMIFS('무신사 메타 광고'!$Q:$Q, '무신사 메타 광고'!$D:$D, $B425), SUMIFS('무신사 메타 광고'!$Q:$Q,'무신사 메타 광고'!$I:$I,$C$4,'무신사 메타 광고'!D:D,$B425))</f>
        <v>0</v>
      </c>
      <c r="I425" s="30">
        <f>IF($C$4="", SUMIFS('무신사 메타 광고'!$U:$U, '무신사 메타 광고'!$D:$D, $B425), SUMIFS('무신사 메타 광고'!$U:$U,'무신사 메타 광고'!$I:$I,$C$4,'무신사 메타 광고'!D:D,$B425))</f>
        <v>0</v>
      </c>
      <c r="J425" s="11">
        <f t="shared" si="12"/>
        <v>0</v>
      </c>
      <c r="K425" s="11">
        <f t="shared" si="13"/>
        <v>0</v>
      </c>
      <c r="L425" s="12" t="str">
        <f t="shared" si="19"/>
        <v xml:space="preserve"> </v>
      </c>
      <c r="N425" s="10">
        <f>IF($C$4="", SUMIFS('무신사 메타 광고'!$X:$X, '무신사 메타 광고'!$D:$D, $B425),SUMIFS('무신사 메타 광고'!$X:$X,'무신사 메타 광고'!I:I,$C$4,'무신사 메타 광고'!D:D,$B425))</f>
        <v>0</v>
      </c>
      <c r="O425" s="11">
        <f t="shared" si="14"/>
        <v>0</v>
      </c>
      <c r="R425" s="13"/>
      <c r="S425" s="31">
        <f>IF($S$4="", SUMIFS('무신사 메타 광고'!$L:$L, '무신사 메타 광고'!$C:$C, $R425),SUMIFS('무신사 메타 광고'!$L:$L,'무신사 메타 광고'!$I:$I,$S$4,'무신사 메타 광고'!$C:$C,$R425))</f>
        <v>0</v>
      </c>
      <c r="T425" s="31">
        <f>IF($S$4="", SUMIFS('무신사 메타 광고'!$V:$V, '무신사 메타 광고'!$C:$C, $R425),SUMIFS('무신사 메타 광고'!$V:$V,'무신사 메타 광고'!$I:$I,$S$4,'무신사 메타 광고'!$C:$C,$R425))</f>
        <v>0</v>
      </c>
      <c r="U425" s="11">
        <f t="shared" si="15"/>
        <v>0</v>
      </c>
      <c r="V425" s="12" t="str">
        <f t="shared" si="20"/>
        <v xml:space="preserve"> </v>
      </c>
      <c r="W425" s="32">
        <f>IF($S$4="", SUMIFS('무신사 메타 광고'!$K:$K, '무신사 메타 광고'!$C:$C, $R425),SUMIFS('무신사 메타 광고'!$K:$K,'무신사 메타 광고'!$I:$I,$S$4,'무신사 메타 광고'!$C:$C,$R425))</f>
        <v>0</v>
      </c>
      <c r="X425" s="32">
        <f>IF($S$4="", SUMIFS('무신사 메타 광고'!$N:$N, '무신사 메타 광고'!$C:$C, $R425),SUMIFS('무신사 메타 광고'!$N:$N,'무신사 메타 광고'!$I:$I,$S$4,'무신사 메타 광고'!$C:$C,$R425))</f>
        <v>0</v>
      </c>
      <c r="Y425" s="11">
        <f t="shared" si="16"/>
        <v>0</v>
      </c>
      <c r="Z425" s="12" t="str">
        <f t="shared" si="21"/>
        <v xml:space="preserve"> </v>
      </c>
      <c r="AB425" s="10">
        <f>IF($S$4="", SUMIFS('무신사 메타 광고'!$X:$X, '무신사 메타 광고'!$C:$C, $R425),SUMIFS('무신사 메타 광고'!$X:$X,'무신사 메타 광고'!$I:$I,$S$4,'무신사 메타 광고'!$C:$C,$R425))</f>
        <v>0</v>
      </c>
      <c r="AC425" s="11">
        <f t="shared" si="17"/>
        <v>0</v>
      </c>
    </row>
    <row r="426" spans="2:29">
      <c r="B426" s="9"/>
      <c r="C426" s="29">
        <f>IF($C$4="", SUMIFS('무신사 메타 광고'!$L:$L, '무신사 메타 광고'!$D:$D, $B426), SUMIFS('무신사 메타 광고'!$L:$L, '무신사 메타 광고'!$I:$I, $C$4, '무신사 메타 광고'!$D:$D, $B426))</f>
        <v>0</v>
      </c>
      <c r="D426" s="29">
        <f>IF($C$4="", SUMIFS('무신사 메타 광고'!$V:$V,#REF!, $B426), SUMIFS('무신사 메타 광고'!$V:$V,'무신사 메타 광고'!$I:$I,$C$4,'무신사 메타 광고'!$D:$D,$B426))</f>
        <v>0</v>
      </c>
      <c r="E426" s="11">
        <f t="shared" si="11"/>
        <v>0</v>
      </c>
      <c r="F426" s="12" t="str">
        <f t="shared" si="18"/>
        <v xml:space="preserve"> </v>
      </c>
      <c r="G426" s="30">
        <f>IF($C$4="", SUMIFS('무신사 메타 광고'!$K:$K, '무신사 메타 광고'!$D:$D, $B426), SUMIFS('무신사 메타 광고'!$K:$K,'무신사 메타 광고'!$I:$I,$C$4,'무신사 메타 광고'!D:D,$B426))</f>
        <v>0</v>
      </c>
      <c r="H426" s="30">
        <f>IF($C$4="", SUMIFS('무신사 메타 광고'!$Q:$Q, '무신사 메타 광고'!$D:$D, $B426), SUMIFS('무신사 메타 광고'!$Q:$Q,'무신사 메타 광고'!$I:$I,$C$4,'무신사 메타 광고'!D:D,$B426))</f>
        <v>0</v>
      </c>
      <c r="I426" s="30">
        <f>IF($C$4="", SUMIFS('무신사 메타 광고'!$U:$U, '무신사 메타 광고'!$D:$D, $B426), SUMIFS('무신사 메타 광고'!$U:$U,'무신사 메타 광고'!$I:$I,$C$4,'무신사 메타 광고'!D:D,$B426))</f>
        <v>0</v>
      </c>
      <c r="J426" s="11">
        <f t="shared" si="12"/>
        <v>0</v>
      </c>
      <c r="K426" s="11">
        <f t="shared" si="13"/>
        <v>0</v>
      </c>
      <c r="L426" s="12" t="str">
        <f t="shared" si="19"/>
        <v xml:space="preserve"> </v>
      </c>
      <c r="N426" s="10">
        <f>IF($C$4="", SUMIFS('무신사 메타 광고'!$X:$X, '무신사 메타 광고'!$D:$D, $B426),SUMIFS('무신사 메타 광고'!$X:$X,'무신사 메타 광고'!I:I,$C$4,'무신사 메타 광고'!D:D,$B426))</f>
        <v>0</v>
      </c>
      <c r="O426" s="11">
        <f t="shared" si="14"/>
        <v>0</v>
      </c>
      <c r="R426" s="13"/>
      <c r="S426" s="31">
        <f>IF($S$4="", SUMIFS('무신사 메타 광고'!$L:$L, '무신사 메타 광고'!$C:$C, $R426),SUMIFS('무신사 메타 광고'!$L:$L,'무신사 메타 광고'!$I:$I,$S$4,'무신사 메타 광고'!$C:$C,$R426))</f>
        <v>0</v>
      </c>
      <c r="T426" s="31">
        <f>IF($S$4="", SUMIFS('무신사 메타 광고'!$V:$V, '무신사 메타 광고'!$C:$C, $R426),SUMIFS('무신사 메타 광고'!$V:$V,'무신사 메타 광고'!$I:$I,$S$4,'무신사 메타 광고'!$C:$C,$R426))</f>
        <v>0</v>
      </c>
      <c r="U426" s="11">
        <f t="shared" si="15"/>
        <v>0</v>
      </c>
      <c r="V426" s="12" t="str">
        <f t="shared" si="20"/>
        <v xml:space="preserve"> </v>
      </c>
      <c r="W426" s="32">
        <f>IF($S$4="", SUMIFS('무신사 메타 광고'!$K:$K, '무신사 메타 광고'!$C:$C, $R426),SUMIFS('무신사 메타 광고'!$K:$K,'무신사 메타 광고'!$I:$I,$S$4,'무신사 메타 광고'!$C:$C,$R426))</f>
        <v>0</v>
      </c>
      <c r="X426" s="32">
        <f>IF($S$4="", SUMIFS('무신사 메타 광고'!$N:$N, '무신사 메타 광고'!$C:$C, $R426),SUMIFS('무신사 메타 광고'!$N:$N,'무신사 메타 광고'!$I:$I,$S$4,'무신사 메타 광고'!$C:$C,$R426))</f>
        <v>0</v>
      </c>
      <c r="Y426" s="11">
        <f t="shared" si="16"/>
        <v>0</v>
      </c>
      <c r="Z426" s="12" t="str">
        <f t="shared" si="21"/>
        <v xml:space="preserve"> </v>
      </c>
      <c r="AB426" s="10">
        <f>IF($S$4="", SUMIFS('무신사 메타 광고'!$X:$X, '무신사 메타 광고'!$C:$C, $R426),SUMIFS('무신사 메타 광고'!$X:$X,'무신사 메타 광고'!$I:$I,$S$4,'무신사 메타 광고'!$C:$C,$R426))</f>
        <v>0</v>
      </c>
      <c r="AC426" s="11">
        <f t="shared" si="17"/>
        <v>0</v>
      </c>
    </row>
    <row r="427" spans="2:29">
      <c r="B427" s="9"/>
      <c r="C427" s="29">
        <f>IF($C$4="", SUMIFS('무신사 메타 광고'!$L:$L, '무신사 메타 광고'!$D:$D, $B427), SUMIFS('무신사 메타 광고'!$L:$L, '무신사 메타 광고'!$I:$I, $C$4, '무신사 메타 광고'!$D:$D, $B427))</f>
        <v>0</v>
      </c>
      <c r="D427" s="29">
        <f>IF($C$4="", SUMIFS('무신사 메타 광고'!$V:$V,#REF!, $B427), SUMIFS('무신사 메타 광고'!$V:$V,'무신사 메타 광고'!$I:$I,$C$4,'무신사 메타 광고'!$D:$D,$B427))</f>
        <v>0</v>
      </c>
      <c r="E427" s="11">
        <f t="shared" si="11"/>
        <v>0</v>
      </c>
      <c r="F427" s="12" t="str">
        <f t="shared" si="18"/>
        <v xml:space="preserve"> </v>
      </c>
      <c r="G427" s="30">
        <f>IF($C$4="", SUMIFS('무신사 메타 광고'!$K:$K, '무신사 메타 광고'!$D:$D, $B427), SUMIFS('무신사 메타 광고'!$K:$K,'무신사 메타 광고'!$I:$I,$C$4,'무신사 메타 광고'!D:D,$B427))</f>
        <v>0</v>
      </c>
      <c r="H427" s="30">
        <f>IF($C$4="", SUMIFS('무신사 메타 광고'!$Q:$Q, '무신사 메타 광고'!$D:$D, $B427), SUMIFS('무신사 메타 광고'!$Q:$Q,'무신사 메타 광고'!$I:$I,$C$4,'무신사 메타 광고'!D:D,$B427))</f>
        <v>0</v>
      </c>
      <c r="I427" s="30">
        <f>IF($C$4="", SUMIFS('무신사 메타 광고'!$U:$U, '무신사 메타 광고'!$D:$D, $B427), SUMIFS('무신사 메타 광고'!$U:$U,'무신사 메타 광고'!$I:$I,$C$4,'무신사 메타 광고'!D:D,$B427))</f>
        <v>0</v>
      </c>
      <c r="J427" s="11">
        <f t="shared" si="12"/>
        <v>0</v>
      </c>
      <c r="K427" s="11">
        <f t="shared" si="13"/>
        <v>0</v>
      </c>
      <c r="L427" s="12" t="str">
        <f t="shared" si="19"/>
        <v xml:space="preserve"> </v>
      </c>
      <c r="N427" s="10">
        <f>IF($C$4="", SUMIFS('무신사 메타 광고'!$X:$X, '무신사 메타 광고'!$D:$D, $B427),SUMIFS('무신사 메타 광고'!$X:$X,'무신사 메타 광고'!I:I,$C$4,'무신사 메타 광고'!D:D,$B427))</f>
        <v>0</v>
      </c>
      <c r="O427" s="11">
        <f t="shared" si="14"/>
        <v>0</v>
      </c>
      <c r="R427" s="13"/>
      <c r="S427" s="31">
        <f>IF($S$4="", SUMIFS('무신사 메타 광고'!$L:$L, '무신사 메타 광고'!$C:$C, $R427),SUMIFS('무신사 메타 광고'!$L:$L,'무신사 메타 광고'!$I:$I,$S$4,'무신사 메타 광고'!$C:$C,$R427))</f>
        <v>0</v>
      </c>
      <c r="T427" s="31">
        <f>IF($S$4="", SUMIFS('무신사 메타 광고'!$V:$V, '무신사 메타 광고'!$C:$C, $R427),SUMIFS('무신사 메타 광고'!$V:$V,'무신사 메타 광고'!$I:$I,$S$4,'무신사 메타 광고'!$C:$C,$R427))</f>
        <v>0</v>
      </c>
      <c r="U427" s="11">
        <f t="shared" si="15"/>
        <v>0</v>
      </c>
      <c r="V427" s="12" t="str">
        <f t="shared" si="20"/>
        <v xml:space="preserve"> </v>
      </c>
      <c r="W427" s="32">
        <f>IF($S$4="", SUMIFS('무신사 메타 광고'!$K:$K, '무신사 메타 광고'!$C:$C, $R427),SUMIFS('무신사 메타 광고'!$K:$K,'무신사 메타 광고'!$I:$I,$S$4,'무신사 메타 광고'!$C:$C,$R427))</f>
        <v>0</v>
      </c>
      <c r="X427" s="32">
        <f>IF($S$4="", SUMIFS('무신사 메타 광고'!$N:$N, '무신사 메타 광고'!$C:$C, $R427),SUMIFS('무신사 메타 광고'!$N:$N,'무신사 메타 광고'!$I:$I,$S$4,'무신사 메타 광고'!$C:$C,$R427))</f>
        <v>0</v>
      </c>
      <c r="Y427" s="11">
        <f t="shared" si="16"/>
        <v>0</v>
      </c>
      <c r="Z427" s="12" t="str">
        <f t="shared" si="21"/>
        <v xml:space="preserve"> </v>
      </c>
      <c r="AB427" s="10">
        <f>IF($S$4="", SUMIFS('무신사 메타 광고'!$X:$X, '무신사 메타 광고'!$C:$C, $R427),SUMIFS('무신사 메타 광고'!$X:$X,'무신사 메타 광고'!$I:$I,$S$4,'무신사 메타 광고'!$C:$C,$R427))</f>
        <v>0</v>
      </c>
      <c r="AC427" s="11">
        <f t="shared" si="17"/>
        <v>0</v>
      </c>
    </row>
    <row r="428" spans="2:29">
      <c r="B428" s="9"/>
      <c r="C428" s="29">
        <f>IF($C$4="", SUMIFS('무신사 메타 광고'!$L:$L, '무신사 메타 광고'!$D:$D, $B428), SUMIFS('무신사 메타 광고'!$L:$L, '무신사 메타 광고'!$I:$I, $C$4, '무신사 메타 광고'!$D:$D, $B428))</f>
        <v>0</v>
      </c>
      <c r="D428" s="29">
        <f>IF($C$4="", SUMIFS('무신사 메타 광고'!$V:$V,#REF!, $B428), SUMIFS('무신사 메타 광고'!$V:$V,'무신사 메타 광고'!$I:$I,$C$4,'무신사 메타 광고'!$D:$D,$B428))</f>
        <v>0</v>
      </c>
      <c r="E428" s="11">
        <f t="shared" si="11"/>
        <v>0</v>
      </c>
      <c r="F428" s="12" t="str">
        <f t="shared" si="18"/>
        <v xml:space="preserve"> </v>
      </c>
      <c r="G428" s="30">
        <f>IF($C$4="", SUMIFS('무신사 메타 광고'!$K:$K, '무신사 메타 광고'!$D:$D, $B428), SUMIFS('무신사 메타 광고'!$K:$K,'무신사 메타 광고'!$I:$I,$C$4,'무신사 메타 광고'!D:D,$B428))</f>
        <v>0</v>
      </c>
      <c r="H428" s="30">
        <f>IF($C$4="", SUMIFS('무신사 메타 광고'!$Q:$Q, '무신사 메타 광고'!$D:$D, $B428), SUMIFS('무신사 메타 광고'!$Q:$Q,'무신사 메타 광고'!$I:$I,$C$4,'무신사 메타 광고'!D:D,$B428))</f>
        <v>0</v>
      </c>
      <c r="I428" s="30">
        <f>IF($C$4="", SUMIFS('무신사 메타 광고'!$U:$U, '무신사 메타 광고'!$D:$D, $B428), SUMIFS('무신사 메타 광고'!$U:$U,'무신사 메타 광고'!$I:$I,$C$4,'무신사 메타 광고'!D:D,$B428))</f>
        <v>0</v>
      </c>
      <c r="J428" s="11">
        <f t="shared" si="12"/>
        <v>0</v>
      </c>
      <c r="K428" s="11">
        <f t="shared" si="13"/>
        <v>0</v>
      </c>
      <c r="L428" s="12" t="str">
        <f t="shared" si="19"/>
        <v xml:space="preserve"> </v>
      </c>
      <c r="N428" s="10">
        <f>IF($C$4="", SUMIFS('무신사 메타 광고'!$X:$X, '무신사 메타 광고'!$D:$D, $B428),SUMIFS('무신사 메타 광고'!$X:$X,'무신사 메타 광고'!I:I,$C$4,'무신사 메타 광고'!D:D,$B428))</f>
        <v>0</v>
      </c>
      <c r="O428" s="11">
        <f t="shared" si="14"/>
        <v>0</v>
      </c>
      <c r="R428" s="13"/>
      <c r="S428" s="31">
        <f>IF($S$4="", SUMIFS('무신사 메타 광고'!$L:$L, '무신사 메타 광고'!$C:$C, $R428),SUMIFS('무신사 메타 광고'!$L:$L,'무신사 메타 광고'!$I:$I,$S$4,'무신사 메타 광고'!$C:$C,$R428))</f>
        <v>0</v>
      </c>
      <c r="T428" s="31">
        <f>IF($S$4="", SUMIFS('무신사 메타 광고'!$V:$V, '무신사 메타 광고'!$C:$C, $R428),SUMIFS('무신사 메타 광고'!$V:$V,'무신사 메타 광고'!$I:$I,$S$4,'무신사 메타 광고'!$C:$C,$R428))</f>
        <v>0</v>
      </c>
      <c r="U428" s="11">
        <f t="shared" si="15"/>
        <v>0</v>
      </c>
      <c r="V428" s="12" t="str">
        <f t="shared" si="20"/>
        <v xml:space="preserve"> </v>
      </c>
      <c r="W428" s="32">
        <f>IF($S$4="", SUMIFS('무신사 메타 광고'!$K:$K, '무신사 메타 광고'!$C:$C, $R428),SUMIFS('무신사 메타 광고'!$K:$K,'무신사 메타 광고'!$I:$I,$S$4,'무신사 메타 광고'!$C:$C,$R428))</f>
        <v>0</v>
      </c>
      <c r="X428" s="32">
        <f>IF($S$4="", SUMIFS('무신사 메타 광고'!$N:$N, '무신사 메타 광고'!$C:$C, $R428),SUMIFS('무신사 메타 광고'!$N:$N,'무신사 메타 광고'!$I:$I,$S$4,'무신사 메타 광고'!$C:$C,$R428))</f>
        <v>0</v>
      </c>
      <c r="Y428" s="11">
        <f t="shared" si="16"/>
        <v>0</v>
      </c>
      <c r="Z428" s="12" t="str">
        <f t="shared" si="21"/>
        <v xml:space="preserve"> </v>
      </c>
      <c r="AB428" s="10">
        <f>IF($S$4="", SUMIFS('무신사 메타 광고'!$X:$X, '무신사 메타 광고'!$C:$C, $R428),SUMIFS('무신사 메타 광고'!$X:$X,'무신사 메타 광고'!$I:$I,$S$4,'무신사 메타 광고'!$C:$C,$R428))</f>
        <v>0</v>
      </c>
      <c r="AC428" s="11">
        <f t="shared" si="17"/>
        <v>0</v>
      </c>
    </row>
    <row r="429" spans="2:29">
      <c r="B429" s="9"/>
      <c r="C429" s="29">
        <f>IF($C$4="", SUMIFS('무신사 메타 광고'!$L:$L, '무신사 메타 광고'!$D:$D, $B429), SUMIFS('무신사 메타 광고'!$L:$L, '무신사 메타 광고'!$I:$I, $C$4, '무신사 메타 광고'!$D:$D, $B429))</f>
        <v>0</v>
      </c>
      <c r="D429" s="29">
        <f>IF($C$4="", SUMIFS('무신사 메타 광고'!$V:$V,#REF!, $B429), SUMIFS('무신사 메타 광고'!$V:$V,'무신사 메타 광고'!$I:$I,$C$4,'무신사 메타 광고'!$D:$D,$B429))</f>
        <v>0</v>
      </c>
      <c r="E429" s="11">
        <f t="shared" si="11"/>
        <v>0</v>
      </c>
      <c r="F429" s="12" t="str">
        <f t="shared" si="18"/>
        <v xml:space="preserve"> </v>
      </c>
      <c r="G429" s="30">
        <f>IF($C$4="", SUMIFS('무신사 메타 광고'!$K:$K, '무신사 메타 광고'!$D:$D, $B429), SUMIFS('무신사 메타 광고'!$K:$K,'무신사 메타 광고'!$I:$I,$C$4,'무신사 메타 광고'!D:D,$B429))</f>
        <v>0</v>
      </c>
      <c r="H429" s="30">
        <f>IF($C$4="", SUMIFS('무신사 메타 광고'!$Q:$Q, '무신사 메타 광고'!$D:$D, $B429), SUMIFS('무신사 메타 광고'!$Q:$Q,'무신사 메타 광고'!$I:$I,$C$4,'무신사 메타 광고'!D:D,$B429))</f>
        <v>0</v>
      </c>
      <c r="I429" s="30">
        <f>IF($C$4="", SUMIFS('무신사 메타 광고'!$U:$U, '무신사 메타 광고'!$D:$D, $B429), SUMIFS('무신사 메타 광고'!$U:$U,'무신사 메타 광고'!$I:$I,$C$4,'무신사 메타 광고'!D:D,$B429))</f>
        <v>0</v>
      </c>
      <c r="J429" s="11">
        <f t="shared" si="12"/>
        <v>0</v>
      </c>
      <c r="K429" s="11">
        <f t="shared" si="13"/>
        <v>0</v>
      </c>
      <c r="L429" s="12" t="str">
        <f t="shared" si="19"/>
        <v xml:space="preserve"> </v>
      </c>
      <c r="N429" s="10">
        <f>IF($C$4="", SUMIFS('무신사 메타 광고'!$X:$X, '무신사 메타 광고'!$D:$D, $B429),SUMIFS('무신사 메타 광고'!$X:$X,'무신사 메타 광고'!I:I,$C$4,'무신사 메타 광고'!D:D,$B429))</f>
        <v>0</v>
      </c>
      <c r="O429" s="11">
        <f t="shared" si="14"/>
        <v>0</v>
      </c>
      <c r="R429" s="13"/>
      <c r="S429" s="31">
        <f>IF($S$4="", SUMIFS('무신사 메타 광고'!$L:$L, '무신사 메타 광고'!$C:$C, $R429),SUMIFS('무신사 메타 광고'!$L:$L,'무신사 메타 광고'!$I:$I,$S$4,'무신사 메타 광고'!$C:$C,$R429))</f>
        <v>0</v>
      </c>
      <c r="T429" s="31">
        <f>IF($S$4="", SUMIFS('무신사 메타 광고'!$V:$V, '무신사 메타 광고'!$C:$C, $R429),SUMIFS('무신사 메타 광고'!$V:$V,'무신사 메타 광고'!$I:$I,$S$4,'무신사 메타 광고'!$C:$C,$R429))</f>
        <v>0</v>
      </c>
      <c r="U429" s="11">
        <f t="shared" si="15"/>
        <v>0</v>
      </c>
      <c r="V429" s="12" t="str">
        <f t="shared" si="20"/>
        <v xml:space="preserve"> </v>
      </c>
      <c r="W429" s="32">
        <f>IF($S$4="", SUMIFS('무신사 메타 광고'!$K:$K, '무신사 메타 광고'!$C:$C, $R429),SUMIFS('무신사 메타 광고'!$K:$K,'무신사 메타 광고'!$I:$I,$S$4,'무신사 메타 광고'!$C:$C,$R429))</f>
        <v>0</v>
      </c>
      <c r="X429" s="32">
        <f>IF($S$4="", SUMIFS('무신사 메타 광고'!$N:$N, '무신사 메타 광고'!$C:$C, $R429),SUMIFS('무신사 메타 광고'!$N:$N,'무신사 메타 광고'!$I:$I,$S$4,'무신사 메타 광고'!$C:$C,$R429))</f>
        <v>0</v>
      </c>
      <c r="Y429" s="11">
        <f t="shared" si="16"/>
        <v>0</v>
      </c>
      <c r="Z429" s="12" t="str">
        <f t="shared" si="21"/>
        <v xml:space="preserve"> </v>
      </c>
      <c r="AB429" s="10">
        <f>IF($S$4="", SUMIFS('무신사 메타 광고'!$X:$X, '무신사 메타 광고'!$C:$C, $R429),SUMIFS('무신사 메타 광고'!$X:$X,'무신사 메타 광고'!$I:$I,$S$4,'무신사 메타 광고'!$C:$C,$R429))</f>
        <v>0</v>
      </c>
      <c r="AC429" s="11">
        <f t="shared" si="17"/>
        <v>0</v>
      </c>
    </row>
    <row r="430" spans="2:29">
      <c r="B430" s="9"/>
      <c r="C430" s="29">
        <f>IF($C$4="", SUMIFS('무신사 메타 광고'!$L:$L, '무신사 메타 광고'!$D:$D, $B430), SUMIFS('무신사 메타 광고'!$L:$L, '무신사 메타 광고'!$I:$I, $C$4, '무신사 메타 광고'!$D:$D, $B430))</f>
        <v>0</v>
      </c>
      <c r="D430" s="29">
        <f>IF($C$4="", SUMIFS('무신사 메타 광고'!$V:$V,#REF!, $B430), SUMIFS('무신사 메타 광고'!$V:$V,'무신사 메타 광고'!$I:$I,$C$4,'무신사 메타 광고'!$D:$D,$B430))</f>
        <v>0</v>
      </c>
      <c r="E430" s="11">
        <f t="shared" si="11"/>
        <v>0</v>
      </c>
      <c r="F430" s="12" t="str">
        <f t="shared" si="18"/>
        <v xml:space="preserve"> </v>
      </c>
      <c r="G430" s="30">
        <f>IF($C$4="", SUMIFS('무신사 메타 광고'!$K:$K, '무신사 메타 광고'!$D:$D, $B430), SUMIFS('무신사 메타 광고'!$K:$K,'무신사 메타 광고'!$I:$I,$C$4,'무신사 메타 광고'!D:D,$B430))</f>
        <v>0</v>
      </c>
      <c r="H430" s="30">
        <f>IF($C$4="", SUMIFS('무신사 메타 광고'!$Q:$Q, '무신사 메타 광고'!$D:$D, $B430), SUMIFS('무신사 메타 광고'!$Q:$Q,'무신사 메타 광고'!$I:$I,$C$4,'무신사 메타 광고'!D:D,$B430))</f>
        <v>0</v>
      </c>
      <c r="I430" s="30">
        <f>IF($C$4="", SUMIFS('무신사 메타 광고'!$U:$U, '무신사 메타 광고'!$D:$D, $B430), SUMIFS('무신사 메타 광고'!$U:$U,'무신사 메타 광고'!$I:$I,$C$4,'무신사 메타 광고'!D:D,$B430))</f>
        <v>0</v>
      </c>
      <c r="J430" s="11">
        <f t="shared" si="12"/>
        <v>0</v>
      </c>
      <c r="K430" s="11">
        <f t="shared" si="13"/>
        <v>0</v>
      </c>
      <c r="L430" s="12" t="str">
        <f t="shared" si="19"/>
        <v xml:space="preserve"> </v>
      </c>
      <c r="N430" s="10">
        <f>IF($C$4="", SUMIFS('무신사 메타 광고'!$X:$X, '무신사 메타 광고'!$D:$D, $B430),SUMIFS('무신사 메타 광고'!$X:$X,'무신사 메타 광고'!I:I,$C$4,'무신사 메타 광고'!D:D,$B430))</f>
        <v>0</v>
      </c>
      <c r="O430" s="11">
        <f t="shared" si="14"/>
        <v>0</v>
      </c>
      <c r="R430" s="13"/>
      <c r="S430" s="31">
        <f>IF($S$4="", SUMIFS('무신사 메타 광고'!$L:$L, '무신사 메타 광고'!$C:$C, $R430),SUMIFS('무신사 메타 광고'!$L:$L,'무신사 메타 광고'!$I:$I,$S$4,'무신사 메타 광고'!$C:$C,$R430))</f>
        <v>0</v>
      </c>
      <c r="T430" s="31">
        <f>IF($S$4="", SUMIFS('무신사 메타 광고'!$V:$V, '무신사 메타 광고'!$C:$C, $R430),SUMIFS('무신사 메타 광고'!$V:$V,'무신사 메타 광고'!$I:$I,$S$4,'무신사 메타 광고'!$C:$C,$R430))</f>
        <v>0</v>
      </c>
      <c r="U430" s="11">
        <f t="shared" si="15"/>
        <v>0</v>
      </c>
      <c r="V430" s="12" t="str">
        <f t="shared" si="20"/>
        <v xml:space="preserve"> </v>
      </c>
      <c r="W430" s="32">
        <f>IF($S$4="", SUMIFS('무신사 메타 광고'!$K:$K, '무신사 메타 광고'!$C:$C, $R430),SUMIFS('무신사 메타 광고'!$K:$K,'무신사 메타 광고'!$I:$I,$S$4,'무신사 메타 광고'!$C:$C,$R430))</f>
        <v>0</v>
      </c>
      <c r="X430" s="32">
        <f>IF($S$4="", SUMIFS('무신사 메타 광고'!$N:$N, '무신사 메타 광고'!$C:$C, $R430),SUMIFS('무신사 메타 광고'!$N:$N,'무신사 메타 광고'!$I:$I,$S$4,'무신사 메타 광고'!$C:$C,$R430))</f>
        <v>0</v>
      </c>
      <c r="Y430" s="11">
        <f t="shared" si="16"/>
        <v>0</v>
      </c>
      <c r="Z430" s="12" t="str">
        <f t="shared" si="21"/>
        <v xml:space="preserve"> </v>
      </c>
      <c r="AB430" s="10">
        <f>IF($S$4="", SUMIFS('무신사 메타 광고'!$X:$X, '무신사 메타 광고'!$C:$C, $R430),SUMIFS('무신사 메타 광고'!$X:$X,'무신사 메타 광고'!$I:$I,$S$4,'무신사 메타 광고'!$C:$C,$R430))</f>
        <v>0</v>
      </c>
      <c r="AC430" s="11">
        <f t="shared" si="17"/>
        <v>0</v>
      </c>
    </row>
    <row r="431" spans="2:29">
      <c r="B431" s="9"/>
      <c r="C431" s="29">
        <f>IF($C$4="", SUMIFS('무신사 메타 광고'!$L:$L, '무신사 메타 광고'!$D:$D, $B431), SUMIFS('무신사 메타 광고'!$L:$L, '무신사 메타 광고'!$I:$I, $C$4, '무신사 메타 광고'!$D:$D, $B431))</f>
        <v>0</v>
      </c>
      <c r="D431" s="29">
        <f>IF($C$4="", SUMIFS('무신사 메타 광고'!$V:$V,#REF!, $B431), SUMIFS('무신사 메타 광고'!$V:$V,'무신사 메타 광고'!$I:$I,$C$4,'무신사 메타 광고'!$D:$D,$B431))</f>
        <v>0</v>
      </c>
      <c r="E431" s="11">
        <f t="shared" si="11"/>
        <v>0</v>
      </c>
      <c r="F431" s="12" t="str">
        <f t="shared" si="18"/>
        <v xml:space="preserve"> </v>
      </c>
      <c r="G431" s="30">
        <f>IF($C$4="", SUMIFS('무신사 메타 광고'!$K:$K, '무신사 메타 광고'!$D:$D, $B431), SUMIFS('무신사 메타 광고'!$K:$K,'무신사 메타 광고'!$I:$I,$C$4,'무신사 메타 광고'!D:D,$B431))</f>
        <v>0</v>
      </c>
      <c r="H431" s="30">
        <f>IF($C$4="", SUMIFS('무신사 메타 광고'!$Q:$Q, '무신사 메타 광고'!$D:$D, $B431), SUMIFS('무신사 메타 광고'!$Q:$Q,'무신사 메타 광고'!$I:$I,$C$4,'무신사 메타 광고'!D:D,$B431))</f>
        <v>0</v>
      </c>
      <c r="I431" s="30">
        <f>IF($C$4="", SUMIFS('무신사 메타 광고'!$U:$U, '무신사 메타 광고'!$D:$D, $B431), SUMIFS('무신사 메타 광고'!$U:$U,'무신사 메타 광고'!$I:$I,$C$4,'무신사 메타 광고'!D:D,$B431))</f>
        <v>0</v>
      </c>
      <c r="J431" s="11">
        <f t="shared" si="12"/>
        <v>0</v>
      </c>
      <c r="K431" s="11">
        <f t="shared" si="13"/>
        <v>0</v>
      </c>
      <c r="L431" s="12" t="str">
        <f t="shared" si="19"/>
        <v xml:space="preserve"> </v>
      </c>
      <c r="N431" s="10">
        <f>IF($C$4="", SUMIFS('무신사 메타 광고'!$X:$X, '무신사 메타 광고'!$D:$D, $B431),SUMIFS('무신사 메타 광고'!$X:$X,'무신사 메타 광고'!I:I,$C$4,'무신사 메타 광고'!D:D,$B431))</f>
        <v>0</v>
      </c>
      <c r="O431" s="11">
        <f t="shared" si="14"/>
        <v>0</v>
      </c>
      <c r="R431" s="13"/>
      <c r="S431" s="31">
        <f>IF($S$4="", SUMIFS('무신사 메타 광고'!$L:$L, '무신사 메타 광고'!$C:$C, $R431),SUMIFS('무신사 메타 광고'!$L:$L,'무신사 메타 광고'!$I:$I,$S$4,'무신사 메타 광고'!$C:$C,$R431))</f>
        <v>0</v>
      </c>
      <c r="T431" s="31">
        <f>IF($S$4="", SUMIFS('무신사 메타 광고'!$V:$V, '무신사 메타 광고'!$C:$C, $R431),SUMIFS('무신사 메타 광고'!$V:$V,'무신사 메타 광고'!$I:$I,$S$4,'무신사 메타 광고'!$C:$C,$R431))</f>
        <v>0</v>
      </c>
      <c r="U431" s="11">
        <f t="shared" si="15"/>
        <v>0</v>
      </c>
      <c r="V431" s="12" t="str">
        <f t="shared" si="20"/>
        <v xml:space="preserve"> </v>
      </c>
      <c r="W431" s="32">
        <f>IF($S$4="", SUMIFS('무신사 메타 광고'!$K:$K, '무신사 메타 광고'!$C:$C, $R431),SUMIFS('무신사 메타 광고'!$K:$K,'무신사 메타 광고'!$I:$I,$S$4,'무신사 메타 광고'!$C:$C,$R431))</f>
        <v>0</v>
      </c>
      <c r="X431" s="32">
        <f>IF($S$4="", SUMIFS('무신사 메타 광고'!$N:$N, '무신사 메타 광고'!$C:$C, $R431),SUMIFS('무신사 메타 광고'!$N:$N,'무신사 메타 광고'!$I:$I,$S$4,'무신사 메타 광고'!$C:$C,$R431))</f>
        <v>0</v>
      </c>
      <c r="Y431" s="11">
        <f t="shared" si="16"/>
        <v>0</v>
      </c>
      <c r="Z431" s="12" t="str">
        <f t="shared" si="21"/>
        <v xml:space="preserve"> </v>
      </c>
      <c r="AB431" s="10">
        <f>IF($S$4="", SUMIFS('무신사 메타 광고'!$X:$X, '무신사 메타 광고'!$C:$C, $R431),SUMIFS('무신사 메타 광고'!$X:$X,'무신사 메타 광고'!$I:$I,$S$4,'무신사 메타 광고'!$C:$C,$R431))</f>
        <v>0</v>
      </c>
      <c r="AC431" s="11">
        <f t="shared" si="17"/>
        <v>0</v>
      </c>
    </row>
    <row r="432" spans="2:29">
      <c r="B432" s="9"/>
      <c r="C432" s="29">
        <f>IF($C$4="", SUMIFS('무신사 메타 광고'!$L:$L, '무신사 메타 광고'!$D:$D, $B432), SUMIFS('무신사 메타 광고'!$L:$L, '무신사 메타 광고'!$I:$I, $C$4, '무신사 메타 광고'!$D:$D, $B432))</f>
        <v>0</v>
      </c>
      <c r="D432" s="29">
        <f>IF($C$4="", SUMIFS('무신사 메타 광고'!$V:$V,#REF!, $B432), SUMIFS('무신사 메타 광고'!$V:$V,'무신사 메타 광고'!$I:$I,$C$4,'무신사 메타 광고'!$D:$D,$B432))</f>
        <v>0</v>
      </c>
      <c r="E432" s="11">
        <f t="shared" si="11"/>
        <v>0</v>
      </c>
      <c r="F432" s="12" t="str">
        <f t="shared" si="18"/>
        <v xml:space="preserve"> </v>
      </c>
      <c r="G432" s="30">
        <f>IF($C$4="", SUMIFS('무신사 메타 광고'!$K:$K, '무신사 메타 광고'!$D:$D, $B432), SUMIFS('무신사 메타 광고'!$K:$K,'무신사 메타 광고'!$I:$I,$C$4,'무신사 메타 광고'!D:D,$B432))</f>
        <v>0</v>
      </c>
      <c r="H432" s="30">
        <f>IF($C$4="", SUMIFS('무신사 메타 광고'!$Q:$Q, '무신사 메타 광고'!$D:$D, $B432), SUMIFS('무신사 메타 광고'!$Q:$Q,'무신사 메타 광고'!$I:$I,$C$4,'무신사 메타 광고'!D:D,$B432))</f>
        <v>0</v>
      </c>
      <c r="I432" s="30">
        <f>IF($C$4="", SUMIFS('무신사 메타 광고'!$U:$U, '무신사 메타 광고'!$D:$D, $B432), SUMIFS('무신사 메타 광고'!$U:$U,'무신사 메타 광고'!$I:$I,$C$4,'무신사 메타 광고'!D:D,$B432))</f>
        <v>0</v>
      </c>
      <c r="J432" s="11">
        <f t="shared" si="12"/>
        <v>0</v>
      </c>
      <c r="K432" s="11">
        <f t="shared" si="13"/>
        <v>0</v>
      </c>
      <c r="L432" s="12" t="str">
        <f t="shared" si="19"/>
        <v xml:space="preserve"> </v>
      </c>
      <c r="N432" s="10">
        <f>IF($C$4="", SUMIFS('무신사 메타 광고'!$X:$X, '무신사 메타 광고'!$D:$D, $B432),SUMIFS('무신사 메타 광고'!$X:$X,'무신사 메타 광고'!I:I,$C$4,'무신사 메타 광고'!D:D,$B432))</f>
        <v>0</v>
      </c>
      <c r="O432" s="11">
        <f t="shared" si="14"/>
        <v>0</v>
      </c>
      <c r="R432" s="13"/>
      <c r="S432" s="31">
        <f>IF($S$4="", SUMIFS('무신사 메타 광고'!$L:$L, '무신사 메타 광고'!$C:$C, $R432),SUMIFS('무신사 메타 광고'!$L:$L,'무신사 메타 광고'!$I:$I,$S$4,'무신사 메타 광고'!$C:$C,$R432))</f>
        <v>0</v>
      </c>
      <c r="T432" s="31">
        <f>IF($S$4="", SUMIFS('무신사 메타 광고'!$V:$V, '무신사 메타 광고'!$C:$C, $R432),SUMIFS('무신사 메타 광고'!$V:$V,'무신사 메타 광고'!$I:$I,$S$4,'무신사 메타 광고'!$C:$C,$R432))</f>
        <v>0</v>
      </c>
      <c r="U432" s="11">
        <f t="shared" si="15"/>
        <v>0</v>
      </c>
      <c r="V432" s="12" t="str">
        <f t="shared" si="20"/>
        <v xml:space="preserve"> </v>
      </c>
      <c r="W432" s="32">
        <f>IF($S$4="", SUMIFS('무신사 메타 광고'!$K:$K, '무신사 메타 광고'!$C:$C, $R432),SUMIFS('무신사 메타 광고'!$K:$K,'무신사 메타 광고'!$I:$I,$S$4,'무신사 메타 광고'!$C:$C,$R432))</f>
        <v>0</v>
      </c>
      <c r="X432" s="32">
        <f>IF($S$4="", SUMIFS('무신사 메타 광고'!$N:$N, '무신사 메타 광고'!$C:$C, $R432),SUMIFS('무신사 메타 광고'!$N:$N,'무신사 메타 광고'!$I:$I,$S$4,'무신사 메타 광고'!$C:$C,$R432))</f>
        <v>0</v>
      </c>
      <c r="Y432" s="11">
        <f t="shared" si="16"/>
        <v>0</v>
      </c>
      <c r="Z432" s="12" t="str">
        <f t="shared" si="21"/>
        <v xml:space="preserve"> </v>
      </c>
      <c r="AB432" s="10">
        <f>IF($S$4="", SUMIFS('무신사 메타 광고'!$X:$X, '무신사 메타 광고'!$C:$C, $R432),SUMIFS('무신사 메타 광고'!$X:$X,'무신사 메타 광고'!$I:$I,$S$4,'무신사 메타 광고'!$C:$C,$R432))</f>
        <v>0</v>
      </c>
      <c r="AC432" s="11">
        <f t="shared" si="17"/>
        <v>0</v>
      </c>
    </row>
    <row r="433" spans="2:29">
      <c r="B433" s="9"/>
      <c r="C433" s="29">
        <f>IF($C$4="", SUMIFS('무신사 메타 광고'!$L:$L, '무신사 메타 광고'!$D:$D, $B433), SUMIFS('무신사 메타 광고'!$L:$L, '무신사 메타 광고'!$I:$I, $C$4, '무신사 메타 광고'!$D:$D, $B433))</f>
        <v>0</v>
      </c>
      <c r="D433" s="29">
        <f>IF($C$4="", SUMIFS('무신사 메타 광고'!$V:$V,#REF!, $B433), SUMIFS('무신사 메타 광고'!$V:$V,'무신사 메타 광고'!$I:$I,$C$4,'무신사 메타 광고'!$D:$D,$B433))</f>
        <v>0</v>
      </c>
      <c r="E433" s="11">
        <f t="shared" si="11"/>
        <v>0</v>
      </c>
      <c r="F433" s="12" t="str">
        <f t="shared" si="18"/>
        <v xml:space="preserve"> </v>
      </c>
      <c r="G433" s="30">
        <f>IF($C$4="", SUMIFS('무신사 메타 광고'!$K:$K, '무신사 메타 광고'!$D:$D, $B433), SUMIFS('무신사 메타 광고'!$K:$K,'무신사 메타 광고'!$I:$I,$C$4,'무신사 메타 광고'!D:D,$B433))</f>
        <v>0</v>
      </c>
      <c r="H433" s="30">
        <f>IF($C$4="", SUMIFS('무신사 메타 광고'!$Q:$Q, '무신사 메타 광고'!$D:$D, $B433), SUMIFS('무신사 메타 광고'!$Q:$Q,'무신사 메타 광고'!$I:$I,$C$4,'무신사 메타 광고'!D:D,$B433))</f>
        <v>0</v>
      </c>
      <c r="I433" s="30">
        <f>IF($C$4="", SUMIFS('무신사 메타 광고'!$U:$U, '무신사 메타 광고'!$D:$D, $B433), SUMIFS('무신사 메타 광고'!$U:$U,'무신사 메타 광고'!$I:$I,$C$4,'무신사 메타 광고'!D:D,$B433))</f>
        <v>0</v>
      </c>
      <c r="J433" s="11">
        <f t="shared" si="12"/>
        <v>0</v>
      </c>
      <c r="K433" s="11">
        <f t="shared" si="13"/>
        <v>0</v>
      </c>
      <c r="L433" s="12" t="str">
        <f t="shared" si="19"/>
        <v xml:space="preserve"> </v>
      </c>
      <c r="N433" s="10">
        <f>IF($C$4="", SUMIFS('무신사 메타 광고'!$X:$X, '무신사 메타 광고'!$D:$D, $B433),SUMIFS('무신사 메타 광고'!$X:$X,'무신사 메타 광고'!I:I,$C$4,'무신사 메타 광고'!D:D,$B433))</f>
        <v>0</v>
      </c>
      <c r="O433" s="11">
        <f t="shared" si="14"/>
        <v>0</v>
      </c>
      <c r="R433" s="13"/>
      <c r="S433" s="31">
        <f>IF($S$4="", SUMIFS('무신사 메타 광고'!$L:$L, '무신사 메타 광고'!$C:$C, $R433),SUMIFS('무신사 메타 광고'!$L:$L,'무신사 메타 광고'!$I:$I,$S$4,'무신사 메타 광고'!$C:$C,$R433))</f>
        <v>0</v>
      </c>
      <c r="T433" s="31">
        <f>IF($S$4="", SUMIFS('무신사 메타 광고'!$V:$V, '무신사 메타 광고'!$C:$C, $R433),SUMIFS('무신사 메타 광고'!$V:$V,'무신사 메타 광고'!$I:$I,$S$4,'무신사 메타 광고'!$C:$C,$R433))</f>
        <v>0</v>
      </c>
      <c r="U433" s="11">
        <f t="shared" si="15"/>
        <v>0</v>
      </c>
      <c r="V433" s="12" t="str">
        <f t="shared" si="20"/>
        <v xml:space="preserve"> </v>
      </c>
      <c r="W433" s="32">
        <f>IF($S$4="", SUMIFS('무신사 메타 광고'!$K:$K, '무신사 메타 광고'!$C:$C, $R433),SUMIFS('무신사 메타 광고'!$K:$K,'무신사 메타 광고'!$I:$I,$S$4,'무신사 메타 광고'!$C:$C,$R433))</f>
        <v>0</v>
      </c>
      <c r="X433" s="32">
        <f>IF($S$4="", SUMIFS('무신사 메타 광고'!$N:$N, '무신사 메타 광고'!$C:$C, $R433),SUMIFS('무신사 메타 광고'!$N:$N,'무신사 메타 광고'!$I:$I,$S$4,'무신사 메타 광고'!$C:$C,$R433))</f>
        <v>0</v>
      </c>
      <c r="Y433" s="11">
        <f t="shared" si="16"/>
        <v>0</v>
      </c>
      <c r="Z433" s="12" t="str">
        <f t="shared" si="21"/>
        <v xml:space="preserve"> </v>
      </c>
      <c r="AB433" s="10">
        <f>IF($S$4="", SUMIFS('무신사 메타 광고'!$X:$X, '무신사 메타 광고'!$C:$C, $R433),SUMIFS('무신사 메타 광고'!$X:$X,'무신사 메타 광고'!$I:$I,$S$4,'무신사 메타 광고'!$C:$C,$R433))</f>
        <v>0</v>
      </c>
      <c r="AC433" s="11">
        <f t="shared" si="17"/>
        <v>0</v>
      </c>
    </row>
    <row r="434" spans="2:29">
      <c r="B434" s="9"/>
      <c r="C434" s="29">
        <f>IF($C$4="", SUMIFS('무신사 메타 광고'!$L:$L, '무신사 메타 광고'!$D:$D, $B434), SUMIFS('무신사 메타 광고'!$L:$L, '무신사 메타 광고'!$I:$I, $C$4, '무신사 메타 광고'!$D:$D, $B434))</f>
        <v>0</v>
      </c>
      <c r="D434" s="29">
        <f>IF($C$4="", SUMIFS('무신사 메타 광고'!$V:$V,#REF!, $B434), SUMIFS('무신사 메타 광고'!$V:$V,'무신사 메타 광고'!$I:$I,$C$4,'무신사 메타 광고'!$D:$D,$B434))</f>
        <v>0</v>
      </c>
      <c r="E434" s="11">
        <f t="shared" si="11"/>
        <v>0</v>
      </c>
      <c r="F434" s="12" t="str">
        <f t="shared" si="18"/>
        <v xml:space="preserve"> </v>
      </c>
      <c r="G434" s="30">
        <f>IF($C$4="", SUMIFS('무신사 메타 광고'!$K:$K, '무신사 메타 광고'!$D:$D, $B434), SUMIFS('무신사 메타 광고'!$K:$K,'무신사 메타 광고'!$I:$I,$C$4,'무신사 메타 광고'!D:D,$B434))</f>
        <v>0</v>
      </c>
      <c r="H434" s="30">
        <f>IF($C$4="", SUMIFS('무신사 메타 광고'!$Q:$Q, '무신사 메타 광고'!$D:$D, $B434), SUMIFS('무신사 메타 광고'!$Q:$Q,'무신사 메타 광고'!$I:$I,$C$4,'무신사 메타 광고'!D:D,$B434))</f>
        <v>0</v>
      </c>
      <c r="I434" s="30">
        <f>IF($C$4="", SUMIFS('무신사 메타 광고'!$U:$U, '무신사 메타 광고'!$D:$D, $B434), SUMIFS('무신사 메타 광고'!$U:$U,'무신사 메타 광고'!$I:$I,$C$4,'무신사 메타 광고'!D:D,$B434))</f>
        <v>0</v>
      </c>
      <c r="J434" s="11">
        <f t="shared" si="12"/>
        <v>0</v>
      </c>
      <c r="K434" s="11">
        <f t="shared" si="13"/>
        <v>0</v>
      </c>
      <c r="L434" s="12" t="str">
        <f t="shared" si="19"/>
        <v xml:space="preserve"> </v>
      </c>
      <c r="N434" s="10">
        <f>IF($C$4="", SUMIFS('무신사 메타 광고'!$X:$X, '무신사 메타 광고'!$D:$D, $B434),SUMIFS('무신사 메타 광고'!$X:$X,'무신사 메타 광고'!I:I,$C$4,'무신사 메타 광고'!D:D,$B434))</f>
        <v>0</v>
      </c>
      <c r="O434" s="11">
        <f t="shared" si="14"/>
        <v>0</v>
      </c>
      <c r="R434" s="13"/>
      <c r="S434" s="31">
        <f>IF($S$4="", SUMIFS('무신사 메타 광고'!$L:$L, '무신사 메타 광고'!$C:$C, $R434),SUMIFS('무신사 메타 광고'!$L:$L,'무신사 메타 광고'!$I:$I,$S$4,'무신사 메타 광고'!$C:$C,$R434))</f>
        <v>0</v>
      </c>
      <c r="T434" s="31">
        <f>IF($S$4="", SUMIFS('무신사 메타 광고'!$V:$V, '무신사 메타 광고'!$C:$C, $R434),SUMIFS('무신사 메타 광고'!$V:$V,'무신사 메타 광고'!$I:$I,$S$4,'무신사 메타 광고'!$C:$C,$R434))</f>
        <v>0</v>
      </c>
      <c r="U434" s="11">
        <f t="shared" si="15"/>
        <v>0</v>
      </c>
      <c r="V434" s="12" t="str">
        <f t="shared" si="20"/>
        <v xml:space="preserve"> </v>
      </c>
      <c r="W434" s="32">
        <f>IF($S$4="", SUMIFS('무신사 메타 광고'!$K:$K, '무신사 메타 광고'!$C:$C, $R434),SUMIFS('무신사 메타 광고'!$K:$K,'무신사 메타 광고'!$I:$I,$S$4,'무신사 메타 광고'!$C:$C,$R434))</f>
        <v>0</v>
      </c>
      <c r="X434" s="32">
        <f>IF($S$4="", SUMIFS('무신사 메타 광고'!$N:$N, '무신사 메타 광고'!$C:$C, $R434),SUMIFS('무신사 메타 광고'!$N:$N,'무신사 메타 광고'!$I:$I,$S$4,'무신사 메타 광고'!$C:$C,$R434))</f>
        <v>0</v>
      </c>
      <c r="Y434" s="11">
        <f t="shared" si="16"/>
        <v>0</v>
      </c>
      <c r="Z434" s="12" t="str">
        <f t="shared" si="21"/>
        <v xml:space="preserve"> </v>
      </c>
      <c r="AB434" s="10">
        <f>IF($S$4="", SUMIFS('무신사 메타 광고'!$X:$X, '무신사 메타 광고'!$C:$C, $R434),SUMIFS('무신사 메타 광고'!$X:$X,'무신사 메타 광고'!$I:$I,$S$4,'무신사 메타 광고'!$C:$C,$R434))</f>
        <v>0</v>
      </c>
      <c r="AC434" s="11">
        <f t="shared" si="17"/>
        <v>0</v>
      </c>
    </row>
    <row r="435" spans="2:29">
      <c r="B435" s="9"/>
      <c r="C435" s="29">
        <f>IF($C$4="", SUMIFS('무신사 메타 광고'!$L:$L, '무신사 메타 광고'!$D:$D, $B435), SUMIFS('무신사 메타 광고'!$L:$L, '무신사 메타 광고'!$I:$I, $C$4, '무신사 메타 광고'!$D:$D, $B435))</f>
        <v>0</v>
      </c>
      <c r="D435" s="29">
        <f>IF($C$4="", SUMIFS('무신사 메타 광고'!$V:$V,#REF!, $B435), SUMIFS('무신사 메타 광고'!$V:$V,'무신사 메타 광고'!$I:$I,$C$4,'무신사 메타 광고'!$D:$D,$B435))</f>
        <v>0</v>
      </c>
      <c r="E435" s="11">
        <f t="shared" si="11"/>
        <v>0</v>
      </c>
      <c r="F435" s="12" t="str">
        <f t="shared" si="18"/>
        <v xml:space="preserve"> </v>
      </c>
      <c r="G435" s="30">
        <f>IF($C$4="", SUMIFS('무신사 메타 광고'!$K:$K, '무신사 메타 광고'!$D:$D, $B435), SUMIFS('무신사 메타 광고'!$K:$K,'무신사 메타 광고'!$I:$I,$C$4,'무신사 메타 광고'!D:D,$B435))</f>
        <v>0</v>
      </c>
      <c r="H435" s="30">
        <f>IF($C$4="", SUMIFS('무신사 메타 광고'!$Q:$Q, '무신사 메타 광고'!$D:$D, $B435), SUMIFS('무신사 메타 광고'!$Q:$Q,'무신사 메타 광고'!$I:$I,$C$4,'무신사 메타 광고'!D:D,$B435))</f>
        <v>0</v>
      </c>
      <c r="I435" s="30">
        <f>IF($C$4="", SUMIFS('무신사 메타 광고'!$U:$U, '무신사 메타 광고'!$D:$D, $B435), SUMIFS('무신사 메타 광고'!$U:$U,'무신사 메타 광고'!$I:$I,$C$4,'무신사 메타 광고'!D:D,$B435))</f>
        <v>0</v>
      </c>
      <c r="J435" s="11">
        <f t="shared" si="12"/>
        <v>0</v>
      </c>
      <c r="K435" s="11">
        <f t="shared" si="13"/>
        <v>0</v>
      </c>
      <c r="L435" s="12" t="str">
        <f t="shared" si="19"/>
        <v xml:space="preserve"> </v>
      </c>
      <c r="N435" s="10">
        <f>IF($C$4="", SUMIFS('무신사 메타 광고'!$X:$X, '무신사 메타 광고'!$D:$D, $B435),SUMIFS('무신사 메타 광고'!$X:$X,'무신사 메타 광고'!I:I,$C$4,'무신사 메타 광고'!D:D,$B435))</f>
        <v>0</v>
      </c>
      <c r="O435" s="11">
        <f t="shared" si="14"/>
        <v>0</v>
      </c>
      <c r="R435" s="13"/>
      <c r="S435" s="31">
        <f>IF($S$4="", SUMIFS('무신사 메타 광고'!$L:$L, '무신사 메타 광고'!$C:$C, $R435),SUMIFS('무신사 메타 광고'!$L:$L,'무신사 메타 광고'!$I:$I,$S$4,'무신사 메타 광고'!$C:$C,$R435))</f>
        <v>0</v>
      </c>
      <c r="T435" s="31">
        <f>IF($S$4="", SUMIFS('무신사 메타 광고'!$V:$V, '무신사 메타 광고'!$C:$C, $R435),SUMIFS('무신사 메타 광고'!$V:$V,'무신사 메타 광고'!$I:$I,$S$4,'무신사 메타 광고'!$C:$C,$R435))</f>
        <v>0</v>
      </c>
      <c r="U435" s="11">
        <f t="shared" si="15"/>
        <v>0</v>
      </c>
      <c r="V435" s="12" t="str">
        <f t="shared" si="20"/>
        <v xml:space="preserve"> </v>
      </c>
      <c r="W435" s="32">
        <f>IF($S$4="", SUMIFS('무신사 메타 광고'!$K:$K, '무신사 메타 광고'!$C:$C, $R435),SUMIFS('무신사 메타 광고'!$K:$K,'무신사 메타 광고'!$I:$I,$S$4,'무신사 메타 광고'!$C:$C,$R435))</f>
        <v>0</v>
      </c>
      <c r="X435" s="32">
        <f>IF($S$4="", SUMIFS('무신사 메타 광고'!$N:$N, '무신사 메타 광고'!$C:$C, $R435),SUMIFS('무신사 메타 광고'!$N:$N,'무신사 메타 광고'!$I:$I,$S$4,'무신사 메타 광고'!$C:$C,$R435))</f>
        <v>0</v>
      </c>
      <c r="Y435" s="11">
        <f t="shared" si="16"/>
        <v>0</v>
      </c>
      <c r="Z435" s="12" t="str">
        <f t="shared" si="21"/>
        <v xml:space="preserve"> </v>
      </c>
      <c r="AB435" s="10">
        <f>IF($S$4="", SUMIFS('무신사 메타 광고'!$X:$X, '무신사 메타 광고'!$C:$C, $R435),SUMIFS('무신사 메타 광고'!$X:$X,'무신사 메타 광고'!$I:$I,$S$4,'무신사 메타 광고'!$C:$C,$R435))</f>
        <v>0</v>
      </c>
      <c r="AC435" s="11">
        <f t="shared" si="17"/>
        <v>0</v>
      </c>
    </row>
    <row r="436" spans="2:29">
      <c r="B436" s="9"/>
      <c r="C436" s="29">
        <f>IF($C$4="", SUMIFS('무신사 메타 광고'!$L:$L, '무신사 메타 광고'!$D:$D, $B436), SUMIFS('무신사 메타 광고'!$L:$L, '무신사 메타 광고'!$I:$I, $C$4, '무신사 메타 광고'!$D:$D, $B436))</f>
        <v>0</v>
      </c>
      <c r="D436" s="29">
        <f>IF($C$4="", SUMIFS('무신사 메타 광고'!$V:$V,#REF!, $B436), SUMIFS('무신사 메타 광고'!$V:$V,'무신사 메타 광고'!$I:$I,$C$4,'무신사 메타 광고'!$D:$D,$B436))</f>
        <v>0</v>
      </c>
      <c r="E436" s="11">
        <f t="shared" si="11"/>
        <v>0</v>
      </c>
      <c r="F436" s="12" t="str">
        <f t="shared" si="18"/>
        <v xml:space="preserve"> </v>
      </c>
      <c r="G436" s="30">
        <f>IF($C$4="", SUMIFS('무신사 메타 광고'!$K:$K, '무신사 메타 광고'!$D:$D, $B436), SUMIFS('무신사 메타 광고'!$K:$K,'무신사 메타 광고'!$I:$I,$C$4,'무신사 메타 광고'!D:D,$B436))</f>
        <v>0</v>
      </c>
      <c r="H436" s="30">
        <f>IF($C$4="", SUMIFS('무신사 메타 광고'!$Q:$Q, '무신사 메타 광고'!$D:$D, $B436), SUMIFS('무신사 메타 광고'!$Q:$Q,'무신사 메타 광고'!$I:$I,$C$4,'무신사 메타 광고'!D:D,$B436))</f>
        <v>0</v>
      </c>
      <c r="I436" s="30">
        <f>IF($C$4="", SUMIFS('무신사 메타 광고'!$U:$U, '무신사 메타 광고'!$D:$D, $B436), SUMIFS('무신사 메타 광고'!$U:$U,'무신사 메타 광고'!$I:$I,$C$4,'무신사 메타 광고'!D:D,$B436))</f>
        <v>0</v>
      </c>
      <c r="J436" s="11">
        <f t="shared" si="12"/>
        <v>0</v>
      </c>
      <c r="K436" s="11">
        <f t="shared" si="13"/>
        <v>0</v>
      </c>
      <c r="L436" s="12" t="str">
        <f t="shared" si="19"/>
        <v xml:space="preserve"> </v>
      </c>
      <c r="N436" s="10">
        <f>IF($C$4="", SUMIFS('무신사 메타 광고'!$X:$X, '무신사 메타 광고'!$D:$D, $B436),SUMIFS('무신사 메타 광고'!$X:$X,'무신사 메타 광고'!I:I,$C$4,'무신사 메타 광고'!D:D,$B436))</f>
        <v>0</v>
      </c>
      <c r="O436" s="11">
        <f t="shared" si="14"/>
        <v>0</v>
      </c>
      <c r="R436" s="13"/>
      <c r="S436" s="31">
        <f>IF($S$4="", SUMIFS('무신사 메타 광고'!$L:$L, '무신사 메타 광고'!$C:$C, $R436),SUMIFS('무신사 메타 광고'!$L:$L,'무신사 메타 광고'!$I:$I,$S$4,'무신사 메타 광고'!$C:$C,$R436))</f>
        <v>0</v>
      </c>
      <c r="T436" s="31">
        <f>IF($S$4="", SUMIFS('무신사 메타 광고'!$V:$V, '무신사 메타 광고'!$C:$C, $R436),SUMIFS('무신사 메타 광고'!$V:$V,'무신사 메타 광고'!$I:$I,$S$4,'무신사 메타 광고'!$C:$C,$R436))</f>
        <v>0</v>
      </c>
      <c r="U436" s="11">
        <f t="shared" si="15"/>
        <v>0</v>
      </c>
      <c r="V436" s="12" t="str">
        <f t="shared" si="20"/>
        <v xml:space="preserve"> </v>
      </c>
      <c r="W436" s="32">
        <f>IF($S$4="", SUMIFS('무신사 메타 광고'!$K:$K, '무신사 메타 광고'!$C:$C, $R436),SUMIFS('무신사 메타 광고'!$K:$K,'무신사 메타 광고'!$I:$I,$S$4,'무신사 메타 광고'!$C:$C,$R436))</f>
        <v>0</v>
      </c>
      <c r="X436" s="32">
        <f>IF($S$4="", SUMIFS('무신사 메타 광고'!$N:$N, '무신사 메타 광고'!$C:$C, $R436),SUMIFS('무신사 메타 광고'!$N:$N,'무신사 메타 광고'!$I:$I,$S$4,'무신사 메타 광고'!$C:$C,$R436))</f>
        <v>0</v>
      </c>
      <c r="Y436" s="11">
        <f t="shared" si="16"/>
        <v>0</v>
      </c>
      <c r="Z436" s="12" t="str">
        <f t="shared" si="21"/>
        <v xml:space="preserve"> </v>
      </c>
      <c r="AB436" s="10">
        <f>IF($S$4="", SUMIFS('무신사 메타 광고'!$X:$X, '무신사 메타 광고'!$C:$C, $R436),SUMIFS('무신사 메타 광고'!$X:$X,'무신사 메타 광고'!$I:$I,$S$4,'무신사 메타 광고'!$C:$C,$R436))</f>
        <v>0</v>
      </c>
      <c r="AC436" s="11">
        <f t="shared" si="17"/>
        <v>0</v>
      </c>
    </row>
    <row r="437" spans="2:29">
      <c r="B437" s="9"/>
      <c r="C437" s="29">
        <f>IF($C$4="", SUMIFS('무신사 메타 광고'!$L:$L, '무신사 메타 광고'!$D:$D, $B437), SUMIFS('무신사 메타 광고'!$L:$L, '무신사 메타 광고'!$I:$I, $C$4, '무신사 메타 광고'!$D:$D, $B437))</f>
        <v>0</v>
      </c>
      <c r="D437" s="29">
        <f>IF($C$4="", SUMIFS('무신사 메타 광고'!$V:$V,#REF!, $B437), SUMIFS('무신사 메타 광고'!$V:$V,'무신사 메타 광고'!$I:$I,$C$4,'무신사 메타 광고'!$D:$D,$B437))</f>
        <v>0</v>
      </c>
      <c r="E437" s="11">
        <f t="shared" si="11"/>
        <v>0</v>
      </c>
      <c r="F437" s="12" t="str">
        <f t="shared" si="18"/>
        <v xml:space="preserve"> </v>
      </c>
      <c r="G437" s="30">
        <f>IF($C$4="", SUMIFS('무신사 메타 광고'!$K:$K, '무신사 메타 광고'!$D:$D, $B437), SUMIFS('무신사 메타 광고'!$K:$K,'무신사 메타 광고'!$I:$I,$C$4,'무신사 메타 광고'!D:D,$B437))</f>
        <v>0</v>
      </c>
      <c r="H437" s="30">
        <f>IF($C$4="", SUMIFS('무신사 메타 광고'!$Q:$Q, '무신사 메타 광고'!$D:$D, $B437), SUMIFS('무신사 메타 광고'!$Q:$Q,'무신사 메타 광고'!$I:$I,$C$4,'무신사 메타 광고'!D:D,$B437))</f>
        <v>0</v>
      </c>
      <c r="I437" s="30">
        <f>IF($C$4="", SUMIFS('무신사 메타 광고'!$U:$U, '무신사 메타 광고'!$D:$D, $B437), SUMIFS('무신사 메타 광고'!$U:$U,'무신사 메타 광고'!$I:$I,$C$4,'무신사 메타 광고'!D:D,$B437))</f>
        <v>0</v>
      </c>
      <c r="J437" s="11">
        <f t="shared" si="12"/>
        <v>0</v>
      </c>
      <c r="K437" s="11">
        <f t="shared" si="13"/>
        <v>0</v>
      </c>
      <c r="L437" s="12" t="str">
        <f t="shared" si="19"/>
        <v xml:space="preserve"> </v>
      </c>
      <c r="N437" s="10">
        <f>IF($C$4="", SUMIFS('무신사 메타 광고'!$X:$X, '무신사 메타 광고'!$D:$D, $B437),SUMIFS('무신사 메타 광고'!$X:$X,'무신사 메타 광고'!I:I,$C$4,'무신사 메타 광고'!D:D,$B437))</f>
        <v>0</v>
      </c>
      <c r="O437" s="11">
        <f t="shared" si="14"/>
        <v>0</v>
      </c>
      <c r="R437" s="13"/>
      <c r="S437" s="31">
        <f>IF($S$4="", SUMIFS('무신사 메타 광고'!$L:$L, '무신사 메타 광고'!$C:$C, $R437),SUMIFS('무신사 메타 광고'!$L:$L,'무신사 메타 광고'!$I:$I,$S$4,'무신사 메타 광고'!$C:$C,$R437))</f>
        <v>0</v>
      </c>
      <c r="T437" s="31">
        <f>IF($S$4="", SUMIFS('무신사 메타 광고'!$V:$V, '무신사 메타 광고'!$C:$C, $R437),SUMIFS('무신사 메타 광고'!$V:$V,'무신사 메타 광고'!$I:$I,$S$4,'무신사 메타 광고'!$C:$C,$R437))</f>
        <v>0</v>
      </c>
      <c r="U437" s="11">
        <f t="shared" si="15"/>
        <v>0</v>
      </c>
      <c r="V437" s="12" t="str">
        <f t="shared" si="20"/>
        <v xml:space="preserve"> </v>
      </c>
      <c r="W437" s="32">
        <f>IF($S$4="", SUMIFS('무신사 메타 광고'!$K:$K, '무신사 메타 광고'!$C:$C, $R437),SUMIFS('무신사 메타 광고'!$K:$K,'무신사 메타 광고'!$I:$I,$S$4,'무신사 메타 광고'!$C:$C,$R437))</f>
        <v>0</v>
      </c>
      <c r="X437" s="32">
        <f>IF($S$4="", SUMIFS('무신사 메타 광고'!$N:$N, '무신사 메타 광고'!$C:$C, $R437),SUMIFS('무신사 메타 광고'!$N:$N,'무신사 메타 광고'!$I:$I,$S$4,'무신사 메타 광고'!$C:$C,$R437))</f>
        <v>0</v>
      </c>
      <c r="Y437" s="11">
        <f t="shared" si="16"/>
        <v>0</v>
      </c>
      <c r="Z437" s="12" t="str">
        <f t="shared" si="21"/>
        <v xml:space="preserve"> </v>
      </c>
      <c r="AB437" s="10">
        <f>IF($S$4="", SUMIFS('무신사 메타 광고'!$X:$X, '무신사 메타 광고'!$C:$C, $R437),SUMIFS('무신사 메타 광고'!$X:$X,'무신사 메타 광고'!$I:$I,$S$4,'무신사 메타 광고'!$C:$C,$R437))</f>
        <v>0</v>
      </c>
      <c r="AC437" s="11">
        <f t="shared" si="17"/>
        <v>0</v>
      </c>
    </row>
    <row r="438" spans="2:29">
      <c r="B438" s="9"/>
      <c r="C438" s="29">
        <f>IF($C$4="", SUMIFS('무신사 메타 광고'!$L:$L, '무신사 메타 광고'!$D:$D, $B438), SUMIFS('무신사 메타 광고'!$L:$L, '무신사 메타 광고'!$I:$I, $C$4, '무신사 메타 광고'!$D:$D, $B438))</f>
        <v>0</v>
      </c>
      <c r="D438" s="29">
        <f>IF($C$4="", SUMIFS('무신사 메타 광고'!$V:$V,#REF!, $B438), SUMIFS('무신사 메타 광고'!$V:$V,'무신사 메타 광고'!$I:$I,$C$4,'무신사 메타 광고'!$D:$D,$B438))</f>
        <v>0</v>
      </c>
      <c r="E438" s="11">
        <f t="shared" si="11"/>
        <v>0</v>
      </c>
      <c r="F438" s="12" t="str">
        <f t="shared" si="18"/>
        <v xml:space="preserve"> </v>
      </c>
      <c r="G438" s="30">
        <f>IF($C$4="", SUMIFS('무신사 메타 광고'!$K:$K, '무신사 메타 광고'!$D:$D, $B438), SUMIFS('무신사 메타 광고'!$K:$K,'무신사 메타 광고'!$I:$I,$C$4,'무신사 메타 광고'!D:D,$B438))</f>
        <v>0</v>
      </c>
      <c r="H438" s="30">
        <f>IF($C$4="", SUMIFS('무신사 메타 광고'!$Q:$Q, '무신사 메타 광고'!$D:$D, $B438), SUMIFS('무신사 메타 광고'!$Q:$Q,'무신사 메타 광고'!$I:$I,$C$4,'무신사 메타 광고'!D:D,$B438))</f>
        <v>0</v>
      </c>
      <c r="I438" s="30">
        <f>IF($C$4="", SUMIFS('무신사 메타 광고'!$U:$U, '무신사 메타 광고'!$D:$D, $B438), SUMIFS('무신사 메타 광고'!$U:$U,'무신사 메타 광고'!$I:$I,$C$4,'무신사 메타 광고'!D:D,$B438))</f>
        <v>0</v>
      </c>
      <c r="J438" s="11">
        <f t="shared" si="12"/>
        <v>0</v>
      </c>
      <c r="K438" s="11">
        <f t="shared" si="13"/>
        <v>0</v>
      </c>
      <c r="L438" s="12" t="str">
        <f t="shared" si="19"/>
        <v xml:space="preserve"> </v>
      </c>
      <c r="N438" s="10">
        <f>IF($C$4="", SUMIFS('무신사 메타 광고'!$X:$X, '무신사 메타 광고'!$D:$D, $B438),SUMIFS('무신사 메타 광고'!$X:$X,'무신사 메타 광고'!I:I,$C$4,'무신사 메타 광고'!D:D,$B438))</f>
        <v>0</v>
      </c>
      <c r="O438" s="11">
        <f t="shared" si="14"/>
        <v>0</v>
      </c>
      <c r="R438" s="13"/>
      <c r="S438" s="31">
        <f>IF($S$4="", SUMIFS('무신사 메타 광고'!$L:$L, '무신사 메타 광고'!$C:$C, $R438),SUMIFS('무신사 메타 광고'!$L:$L,'무신사 메타 광고'!$I:$I,$S$4,'무신사 메타 광고'!$C:$C,$R438))</f>
        <v>0</v>
      </c>
      <c r="T438" s="31">
        <f>IF($S$4="", SUMIFS('무신사 메타 광고'!$V:$V, '무신사 메타 광고'!$C:$C, $R438),SUMIFS('무신사 메타 광고'!$V:$V,'무신사 메타 광고'!$I:$I,$S$4,'무신사 메타 광고'!$C:$C,$R438))</f>
        <v>0</v>
      </c>
      <c r="U438" s="11">
        <f t="shared" si="15"/>
        <v>0</v>
      </c>
      <c r="V438" s="12" t="str">
        <f t="shared" si="20"/>
        <v xml:space="preserve"> </v>
      </c>
      <c r="W438" s="32">
        <f>IF($S$4="", SUMIFS('무신사 메타 광고'!$K:$K, '무신사 메타 광고'!$C:$C, $R438),SUMIFS('무신사 메타 광고'!$K:$K,'무신사 메타 광고'!$I:$I,$S$4,'무신사 메타 광고'!$C:$C,$R438))</f>
        <v>0</v>
      </c>
      <c r="X438" s="32">
        <f>IF($S$4="", SUMIFS('무신사 메타 광고'!$N:$N, '무신사 메타 광고'!$C:$C, $R438),SUMIFS('무신사 메타 광고'!$N:$N,'무신사 메타 광고'!$I:$I,$S$4,'무신사 메타 광고'!$C:$C,$R438))</f>
        <v>0</v>
      </c>
      <c r="Y438" s="11">
        <f t="shared" si="16"/>
        <v>0</v>
      </c>
      <c r="Z438" s="12" t="str">
        <f t="shared" si="21"/>
        <v xml:space="preserve"> </v>
      </c>
      <c r="AB438" s="10">
        <f>IF($S$4="", SUMIFS('무신사 메타 광고'!$X:$X, '무신사 메타 광고'!$C:$C, $R438),SUMIFS('무신사 메타 광고'!$X:$X,'무신사 메타 광고'!$I:$I,$S$4,'무신사 메타 광고'!$C:$C,$R438))</f>
        <v>0</v>
      </c>
      <c r="AC438" s="11">
        <f t="shared" si="17"/>
        <v>0</v>
      </c>
    </row>
    <row r="439" spans="2:29">
      <c r="B439" s="9"/>
      <c r="C439" s="29">
        <f>IF($C$4="", SUMIFS('무신사 메타 광고'!$L:$L, '무신사 메타 광고'!$D:$D, $B439), SUMIFS('무신사 메타 광고'!$L:$L, '무신사 메타 광고'!$I:$I, $C$4, '무신사 메타 광고'!$D:$D, $B439))</f>
        <v>0</v>
      </c>
      <c r="D439" s="29">
        <f>IF($C$4="", SUMIFS('무신사 메타 광고'!$V:$V,#REF!, $B439), SUMIFS('무신사 메타 광고'!$V:$V,'무신사 메타 광고'!$I:$I,$C$4,'무신사 메타 광고'!$D:$D,$B439))</f>
        <v>0</v>
      </c>
      <c r="E439" s="11">
        <f t="shared" si="11"/>
        <v>0</v>
      </c>
      <c r="F439" s="12" t="str">
        <f t="shared" si="18"/>
        <v xml:space="preserve"> </v>
      </c>
      <c r="G439" s="30">
        <f>IF($C$4="", SUMIFS('무신사 메타 광고'!$K:$K, '무신사 메타 광고'!$D:$D, $B439), SUMIFS('무신사 메타 광고'!$K:$K,'무신사 메타 광고'!$I:$I,$C$4,'무신사 메타 광고'!D:D,$B439))</f>
        <v>0</v>
      </c>
      <c r="H439" s="30">
        <f>IF($C$4="", SUMIFS('무신사 메타 광고'!$Q:$Q, '무신사 메타 광고'!$D:$D, $B439), SUMIFS('무신사 메타 광고'!$Q:$Q,'무신사 메타 광고'!$I:$I,$C$4,'무신사 메타 광고'!D:D,$B439))</f>
        <v>0</v>
      </c>
      <c r="I439" s="30">
        <f>IF($C$4="", SUMIFS('무신사 메타 광고'!$U:$U, '무신사 메타 광고'!$D:$D, $B439), SUMIFS('무신사 메타 광고'!$U:$U,'무신사 메타 광고'!$I:$I,$C$4,'무신사 메타 광고'!D:D,$B439))</f>
        <v>0</v>
      </c>
      <c r="J439" s="11">
        <f t="shared" si="12"/>
        <v>0</v>
      </c>
      <c r="K439" s="11">
        <f t="shared" si="13"/>
        <v>0</v>
      </c>
      <c r="L439" s="12" t="str">
        <f t="shared" si="19"/>
        <v xml:space="preserve"> </v>
      </c>
      <c r="N439" s="10">
        <f>IF($C$4="", SUMIFS('무신사 메타 광고'!$X:$X, '무신사 메타 광고'!$D:$D, $B439),SUMIFS('무신사 메타 광고'!$X:$X,'무신사 메타 광고'!I:I,$C$4,'무신사 메타 광고'!D:D,$B439))</f>
        <v>0</v>
      </c>
      <c r="O439" s="11">
        <f t="shared" si="14"/>
        <v>0</v>
      </c>
      <c r="R439" s="13"/>
      <c r="S439" s="31">
        <f>IF($S$4="", SUMIFS('무신사 메타 광고'!$L:$L, '무신사 메타 광고'!$C:$C, $R439),SUMIFS('무신사 메타 광고'!$L:$L,'무신사 메타 광고'!$I:$I,$S$4,'무신사 메타 광고'!$C:$C,$R439))</f>
        <v>0</v>
      </c>
      <c r="T439" s="31">
        <f>IF($S$4="", SUMIFS('무신사 메타 광고'!$V:$V, '무신사 메타 광고'!$C:$C, $R439),SUMIFS('무신사 메타 광고'!$V:$V,'무신사 메타 광고'!$I:$I,$S$4,'무신사 메타 광고'!$C:$C,$R439))</f>
        <v>0</v>
      </c>
      <c r="U439" s="11">
        <f t="shared" si="15"/>
        <v>0</v>
      </c>
      <c r="V439" s="12" t="str">
        <f t="shared" si="20"/>
        <v xml:space="preserve"> </v>
      </c>
      <c r="W439" s="32">
        <f>IF($S$4="", SUMIFS('무신사 메타 광고'!$K:$K, '무신사 메타 광고'!$C:$C, $R439),SUMIFS('무신사 메타 광고'!$K:$K,'무신사 메타 광고'!$I:$I,$S$4,'무신사 메타 광고'!$C:$C,$R439))</f>
        <v>0</v>
      </c>
      <c r="X439" s="32">
        <f>IF($S$4="", SUMIFS('무신사 메타 광고'!$N:$N, '무신사 메타 광고'!$C:$C, $R439),SUMIFS('무신사 메타 광고'!$N:$N,'무신사 메타 광고'!$I:$I,$S$4,'무신사 메타 광고'!$C:$C,$R439))</f>
        <v>0</v>
      </c>
      <c r="Y439" s="11">
        <f t="shared" si="16"/>
        <v>0</v>
      </c>
      <c r="Z439" s="12" t="str">
        <f t="shared" si="21"/>
        <v xml:space="preserve"> </v>
      </c>
      <c r="AB439" s="10">
        <f>IF($S$4="", SUMIFS('무신사 메타 광고'!$X:$X, '무신사 메타 광고'!$C:$C, $R439),SUMIFS('무신사 메타 광고'!$X:$X,'무신사 메타 광고'!$I:$I,$S$4,'무신사 메타 광고'!$C:$C,$R439))</f>
        <v>0</v>
      </c>
      <c r="AC439" s="11">
        <f t="shared" si="17"/>
        <v>0</v>
      </c>
    </row>
    <row r="440" spans="2:29">
      <c r="B440" s="9"/>
      <c r="C440" s="29">
        <f>IF($C$4="", SUMIFS('무신사 메타 광고'!$L:$L, '무신사 메타 광고'!$D:$D, $B440), SUMIFS('무신사 메타 광고'!$L:$L, '무신사 메타 광고'!$I:$I, $C$4, '무신사 메타 광고'!$D:$D, $B440))</f>
        <v>0</v>
      </c>
      <c r="D440" s="29">
        <f>IF($C$4="", SUMIFS('무신사 메타 광고'!$V:$V,#REF!, $B440), SUMIFS('무신사 메타 광고'!$V:$V,'무신사 메타 광고'!$I:$I,$C$4,'무신사 메타 광고'!$D:$D,$B440))</f>
        <v>0</v>
      </c>
      <c r="E440" s="11">
        <f t="shared" si="11"/>
        <v>0</v>
      </c>
      <c r="F440" s="12" t="str">
        <f t="shared" si="18"/>
        <v xml:space="preserve"> </v>
      </c>
      <c r="G440" s="30">
        <f>IF($C$4="", SUMIFS('무신사 메타 광고'!$K:$K, '무신사 메타 광고'!$D:$D, $B440), SUMIFS('무신사 메타 광고'!$K:$K,'무신사 메타 광고'!$I:$I,$C$4,'무신사 메타 광고'!D:D,$B440))</f>
        <v>0</v>
      </c>
      <c r="H440" s="30">
        <f>IF($C$4="", SUMIFS('무신사 메타 광고'!$Q:$Q, '무신사 메타 광고'!$D:$D, $B440), SUMIFS('무신사 메타 광고'!$Q:$Q,'무신사 메타 광고'!$I:$I,$C$4,'무신사 메타 광고'!D:D,$B440))</f>
        <v>0</v>
      </c>
      <c r="I440" s="30">
        <f>IF($C$4="", SUMIFS('무신사 메타 광고'!$U:$U, '무신사 메타 광고'!$D:$D, $B440), SUMIFS('무신사 메타 광고'!$U:$U,'무신사 메타 광고'!$I:$I,$C$4,'무신사 메타 광고'!D:D,$B440))</f>
        <v>0</v>
      </c>
      <c r="J440" s="11">
        <f t="shared" si="12"/>
        <v>0</v>
      </c>
      <c r="K440" s="11">
        <f t="shared" si="13"/>
        <v>0</v>
      </c>
      <c r="L440" s="12" t="str">
        <f t="shared" si="19"/>
        <v xml:space="preserve"> </v>
      </c>
      <c r="N440" s="10">
        <f>IF($C$4="", SUMIFS('무신사 메타 광고'!$X:$X, '무신사 메타 광고'!$D:$D, $B440),SUMIFS('무신사 메타 광고'!$X:$X,'무신사 메타 광고'!I:I,$C$4,'무신사 메타 광고'!D:D,$B440))</f>
        <v>0</v>
      </c>
      <c r="O440" s="11">
        <f t="shared" si="14"/>
        <v>0</v>
      </c>
      <c r="R440" s="13"/>
      <c r="S440" s="31">
        <f>IF($S$4="", SUMIFS('무신사 메타 광고'!$L:$L, '무신사 메타 광고'!$C:$C, $R440),SUMIFS('무신사 메타 광고'!$L:$L,'무신사 메타 광고'!$I:$I,$S$4,'무신사 메타 광고'!$C:$C,$R440))</f>
        <v>0</v>
      </c>
      <c r="T440" s="31">
        <f>IF($S$4="", SUMIFS('무신사 메타 광고'!$V:$V, '무신사 메타 광고'!$C:$C, $R440),SUMIFS('무신사 메타 광고'!$V:$V,'무신사 메타 광고'!$I:$I,$S$4,'무신사 메타 광고'!$C:$C,$R440))</f>
        <v>0</v>
      </c>
      <c r="U440" s="11">
        <f t="shared" si="15"/>
        <v>0</v>
      </c>
      <c r="V440" s="12" t="str">
        <f t="shared" si="20"/>
        <v xml:space="preserve"> </v>
      </c>
      <c r="W440" s="32">
        <f>IF($S$4="", SUMIFS('무신사 메타 광고'!$K:$K, '무신사 메타 광고'!$C:$C, $R440),SUMIFS('무신사 메타 광고'!$K:$K,'무신사 메타 광고'!$I:$I,$S$4,'무신사 메타 광고'!$C:$C,$R440))</f>
        <v>0</v>
      </c>
      <c r="X440" s="32">
        <f>IF($S$4="", SUMIFS('무신사 메타 광고'!$N:$N, '무신사 메타 광고'!$C:$C, $R440),SUMIFS('무신사 메타 광고'!$N:$N,'무신사 메타 광고'!$I:$I,$S$4,'무신사 메타 광고'!$C:$C,$R440))</f>
        <v>0</v>
      </c>
      <c r="Y440" s="11">
        <f t="shared" si="16"/>
        <v>0</v>
      </c>
      <c r="Z440" s="12" t="str">
        <f t="shared" si="21"/>
        <v xml:space="preserve"> </v>
      </c>
      <c r="AB440" s="10">
        <f>IF($S$4="", SUMIFS('무신사 메타 광고'!$X:$X, '무신사 메타 광고'!$C:$C, $R440),SUMIFS('무신사 메타 광고'!$X:$X,'무신사 메타 광고'!$I:$I,$S$4,'무신사 메타 광고'!$C:$C,$R440))</f>
        <v>0</v>
      </c>
      <c r="AC440" s="11">
        <f t="shared" si="17"/>
        <v>0</v>
      </c>
    </row>
    <row r="441" spans="2:29">
      <c r="B441" s="9"/>
      <c r="C441" s="29">
        <f>IF($C$4="", SUMIFS('무신사 메타 광고'!$L:$L, '무신사 메타 광고'!$D:$D, $B441), SUMIFS('무신사 메타 광고'!$L:$L, '무신사 메타 광고'!$I:$I, $C$4, '무신사 메타 광고'!$D:$D, $B441))</f>
        <v>0</v>
      </c>
      <c r="D441" s="29">
        <f>IF($C$4="", SUMIFS('무신사 메타 광고'!$V:$V,#REF!, $B441), SUMIFS('무신사 메타 광고'!$V:$V,'무신사 메타 광고'!$I:$I,$C$4,'무신사 메타 광고'!$D:$D,$B441))</f>
        <v>0</v>
      </c>
      <c r="E441" s="11">
        <f t="shared" si="11"/>
        <v>0</v>
      </c>
      <c r="F441" s="12" t="str">
        <f t="shared" si="18"/>
        <v xml:space="preserve"> </v>
      </c>
      <c r="G441" s="30">
        <f>IF($C$4="", SUMIFS('무신사 메타 광고'!$K:$K, '무신사 메타 광고'!$D:$D, $B441), SUMIFS('무신사 메타 광고'!$K:$K,'무신사 메타 광고'!$I:$I,$C$4,'무신사 메타 광고'!D:D,$B441))</f>
        <v>0</v>
      </c>
      <c r="H441" s="30">
        <f>IF($C$4="", SUMIFS('무신사 메타 광고'!$Q:$Q, '무신사 메타 광고'!$D:$D, $B441), SUMIFS('무신사 메타 광고'!$Q:$Q,'무신사 메타 광고'!$I:$I,$C$4,'무신사 메타 광고'!D:D,$B441))</f>
        <v>0</v>
      </c>
      <c r="I441" s="30">
        <f>IF($C$4="", SUMIFS('무신사 메타 광고'!$U:$U, '무신사 메타 광고'!$D:$D, $B441), SUMIFS('무신사 메타 광고'!$U:$U,'무신사 메타 광고'!$I:$I,$C$4,'무신사 메타 광고'!D:D,$B441))</f>
        <v>0</v>
      </c>
      <c r="J441" s="11">
        <f t="shared" si="12"/>
        <v>0</v>
      </c>
      <c r="K441" s="11">
        <f t="shared" si="13"/>
        <v>0</v>
      </c>
      <c r="L441" s="12" t="str">
        <f t="shared" si="19"/>
        <v xml:space="preserve"> </v>
      </c>
      <c r="N441" s="10">
        <f>IF($C$4="", SUMIFS('무신사 메타 광고'!$X:$X, '무신사 메타 광고'!$D:$D, $B441),SUMIFS('무신사 메타 광고'!$X:$X,'무신사 메타 광고'!I:I,$C$4,'무신사 메타 광고'!D:D,$B441))</f>
        <v>0</v>
      </c>
      <c r="O441" s="11">
        <f t="shared" si="14"/>
        <v>0</v>
      </c>
      <c r="R441" s="13"/>
      <c r="S441" s="31">
        <f>IF($S$4="", SUMIFS('무신사 메타 광고'!$L:$L, '무신사 메타 광고'!$C:$C, $R441),SUMIFS('무신사 메타 광고'!$L:$L,'무신사 메타 광고'!$I:$I,$S$4,'무신사 메타 광고'!$C:$C,$R441))</f>
        <v>0</v>
      </c>
      <c r="T441" s="31">
        <f>IF($S$4="", SUMIFS('무신사 메타 광고'!$V:$V, '무신사 메타 광고'!$C:$C, $R441),SUMIFS('무신사 메타 광고'!$V:$V,'무신사 메타 광고'!$I:$I,$S$4,'무신사 메타 광고'!$C:$C,$R441))</f>
        <v>0</v>
      </c>
      <c r="U441" s="11">
        <f t="shared" si="15"/>
        <v>0</v>
      </c>
      <c r="V441" s="12" t="str">
        <f t="shared" si="20"/>
        <v xml:space="preserve"> </v>
      </c>
      <c r="W441" s="32">
        <f>IF($S$4="", SUMIFS('무신사 메타 광고'!$K:$K, '무신사 메타 광고'!$C:$C, $R441),SUMIFS('무신사 메타 광고'!$K:$K,'무신사 메타 광고'!$I:$I,$S$4,'무신사 메타 광고'!$C:$C,$R441))</f>
        <v>0</v>
      </c>
      <c r="X441" s="32">
        <f>IF($S$4="", SUMIFS('무신사 메타 광고'!$N:$N, '무신사 메타 광고'!$C:$C, $R441),SUMIFS('무신사 메타 광고'!$N:$N,'무신사 메타 광고'!$I:$I,$S$4,'무신사 메타 광고'!$C:$C,$R441))</f>
        <v>0</v>
      </c>
      <c r="Y441" s="11">
        <f t="shared" si="16"/>
        <v>0</v>
      </c>
      <c r="Z441" s="12" t="str">
        <f t="shared" si="21"/>
        <v xml:space="preserve"> </v>
      </c>
      <c r="AB441" s="10">
        <f>IF($S$4="", SUMIFS('무신사 메타 광고'!$X:$X, '무신사 메타 광고'!$C:$C, $R441),SUMIFS('무신사 메타 광고'!$X:$X,'무신사 메타 광고'!$I:$I,$S$4,'무신사 메타 광고'!$C:$C,$R441))</f>
        <v>0</v>
      </c>
      <c r="AC441" s="11">
        <f t="shared" si="17"/>
        <v>0</v>
      </c>
    </row>
    <row r="442" spans="2:29">
      <c r="B442" s="9"/>
      <c r="C442" s="29">
        <f>IF($C$4="", SUMIFS('무신사 메타 광고'!$L:$L, '무신사 메타 광고'!$D:$D, $B442), SUMIFS('무신사 메타 광고'!$L:$L, '무신사 메타 광고'!$I:$I, $C$4, '무신사 메타 광고'!$D:$D, $B442))</f>
        <v>0</v>
      </c>
      <c r="D442" s="29">
        <f>IF($C$4="", SUMIFS('무신사 메타 광고'!$V:$V,#REF!, $B442), SUMIFS('무신사 메타 광고'!$V:$V,'무신사 메타 광고'!$I:$I,$C$4,'무신사 메타 광고'!$D:$D,$B442))</f>
        <v>0</v>
      </c>
      <c r="E442" s="11">
        <f t="shared" si="11"/>
        <v>0</v>
      </c>
      <c r="F442" s="12" t="str">
        <f t="shared" si="18"/>
        <v xml:space="preserve"> </v>
      </c>
      <c r="G442" s="30">
        <f>IF($C$4="", SUMIFS('무신사 메타 광고'!$K:$K, '무신사 메타 광고'!$D:$D, $B442), SUMIFS('무신사 메타 광고'!$K:$K,'무신사 메타 광고'!$I:$I,$C$4,'무신사 메타 광고'!D:D,$B442))</f>
        <v>0</v>
      </c>
      <c r="H442" s="30">
        <f>IF($C$4="", SUMIFS('무신사 메타 광고'!$Q:$Q, '무신사 메타 광고'!$D:$D, $B442), SUMIFS('무신사 메타 광고'!$Q:$Q,'무신사 메타 광고'!$I:$I,$C$4,'무신사 메타 광고'!D:D,$B442))</f>
        <v>0</v>
      </c>
      <c r="I442" s="30">
        <f>IF($C$4="", SUMIFS('무신사 메타 광고'!$U:$U, '무신사 메타 광고'!$D:$D, $B442), SUMIFS('무신사 메타 광고'!$U:$U,'무신사 메타 광고'!$I:$I,$C$4,'무신사 메타 광고'!D:D,$B442))</f>
        <v>0</v>
      </c>
      <c r="J442" s="11">
        <f t="shared" si="12"/>
        <v>0</v>
      </c>
      <c r="K442" s="11">
        <f t="shared" si="13"/>
        <v>0</v>
      </c>
      <c r="L442" s="12" t="str">
        <f t="shared" si="19"/>
        <v xml:space="preserve"> </v>
      </c>
      <c r="N442" s="10">
        <f>IF($C$4="", SUMIFS('무신사 메타 광고'!$X:$X, '무신사 메타 광고'!$D:$D, $B442),SUMIFS('무신사 메타 광고'!$X:$X,'무신사 메타 광고'!I:I,$C$4,'무신사 메타 광고'!D:D,$B442))</f>
        <v>0</v>
      </c>
      <c r="O442" s="11">
        <f t="shared" si="14"/>
        <v>0</v>
      </c>
      <c r="R442" s="13"/>
      <c r="S442" s="31">
        <f>IF($S$4="", SUMIFS('무신사 메타 광고'!$L:$L, '무신사 메타 광고'!$C:$C, $R442),SUMIFS('무신사 메타 광고'!$L:$L,'무신사 메타 광고'!$I:$I,$S$4,'무신사 메타 광고'!$C:$C,$R442))</f>
        <v>0</v>
      </c>
      <c r="T442" s="31">
        <f>IF($S$4="", SUMIFS('무신사 메타 광고'!$V:$V, '무신사 메타 광고'!$C:$C, $R442),SUMIFS('무신사 메타 광고'!$V:$V,'무신사 메타 광고'!$I:$I,$S$4,'무신사 메타 광고'!$C:$C,$R442))</f>
        <v>0</v>
      </c>
      <c r="U442" s="11">
        <f t="shared" si="15"/>
        <v>0</v>
      </c>
      <c r="V442" s="12" t="str">
        <f t="shared" si="20"/>
        <v xml:space="preserve"> </v>
      </c>
      <c r="W442" s="32">
        <f>IF($S$4="", SUMIFS('무신사 메타 광고'!$K:$K, '무신사 메타 광고'!$C:$C, $R442),SUMIFS('무신사 메타 광고'!$K:$K,'무신사 메타 광고'!$I:$I,$S$4,'무신사 메타 광고'!$C:$C,$R442))</f>
        <v>0</v>
      </c>
      <c r="X442" s="32">
        <f>IF($S$4="", SUMIFS('무신사 메타 광고'!$N:$N, '무신사 메타 광고'!$C:$C, $R442),SUMIFS('무신사 메타 광고'!$N:$N,'무신사 메타 광고'!$I:$I,$S$4,'무신사 메타 광고'!$C:$C,$R442))</f>
        <v>0</v>
      </c>
      <c r="Y442" s="11">
        <f t="shared" si="16"/>
        <v>0</v>
      </c>
      <c r="Z442" s="12" t="str">
        <f t="shared" si="21"/>
        <v xml:space="preserve"> </v>
      </c>
      <c r="AB442" s="10">
        <f>IF($S$4="", SUMIFS('무신사 메타 광고'!$X:$X, '무신사 메타 광고'!$C:$C, $R442),SUMIFS('무신사 메타 광고'!$X:$X,'무신사 메타 광고'!$I:$I,$S$4,'무신사 메타 광고'!$C:$C,$R442))</f>
        <v>0</v>
      </c>
      <c r="AC442" s="11">
        <f t="shared" si="17"/>
        <v>0</v>
      </c>
    </row>
    <row r="443" spans="2:29">
      <c r="B443" s="9"/>
      <c r="C443" s="29">
        <f>IF($C$4="", SUMIFS('무신사 메타 광고'!$L:$L, '무신사 메타 광고'!$D:$D, $B443), SUMIFS('무신사 메타 광고'!$L:$L, '무신사 메타 광고'!$I:$I, $C$4, '무신사 메타 광고'!$D:$D, $B443))</f>
        <v>0</v>
      </c>
      <c r="D443" s="29">
        <f>IF($C$4="", SUMIFS('무신사 메타 광고'!$V:$V,#REF!, $B443), SUMIFS('무신사 메타 광고'!$V:$V,'무신사 메타 광고'!$I:$I,$C$4,'무신사 메타 광고'!$D:$D,$B443))</f>
        <v>0</v>
      </c>
      <c r="E443" s="11">
        <f t="shared" si="11"/>
        <v>0</v>
      </c>
      <c r="F443" s="12" t="str">
        <f t="shared" si="18"/>
        <v xml:space="preserve"> </v>
      </c>
      <c r="G443" s="30">
        <f>IF($C$4="", SUMIFS('무신사 메타 광고'!$K:$K, '무신사 메타 광고'!$D:$D, $B443), SUMIFS('무신사 메타 광고'!$K:$K,'무신사 메타 광고'!$I:$I,$C$4,'무신사 메타 광고'!D:D,$B443))</f>
        <v>0</v>
      </c>
      <c r="H443" s="30">
        <f>IF($C$4="", SUMIFS('무신사 메타 광고'!$Q:$Q, '무신사 메타 광고'!$D:$D, $B443), SUMIFS('무신사 메타 광고'!$Q:$Q,'무신사 메타 광고'!$I:$I,$C$4,'무신사 메타 광고'!D:D,$B443))</f>
        <v>0</v>
      </c>
      <c r="I443" s="30">
        <f>IF($C$4="", SUMIFS('무신사 메타 광고'!$U:$U, '무신사 메타 광고'!$D:$D, $B443), SUMIFS('무신사 메타 광고'!$U:$U,'무신사 메타 광고'!$I:$I,$C$4,'무신사 메타 광고'!D:D,$B443))</f>
        <v>0</v>
      </c>
      <c r="J443" s="11">
        <f t="shared" si="12"/>
        <v>0</v>
      </c>
      <c r="K443" s="11">
        <f t="shared" si="13"/>
        <v>0</v>
      </c>
      <c r="L443" s="12" t="str">
        <f t="shared" si="19"/>
        <v xml:space="preserve"> </v>
      </c>
      <c r="N443" s="10">
        <f>IF($C$4="", SUMIFS('무신사 메타 광고'!$X:$X, '무신사 메타 광고'!$D:$D, $B443),SUMIFS('무신사 메타 광고'!$X:$X,'무신사 메타 광고'!I:I,$C$4,'무신사 메타 광고'!D:D,$B443))</f>
        <v>0</v>
      </c>
      <c r="O443" s="11">
        <f t="shared" si="14"/>
        <v>0</v>
      </c>
      <c r="R443" s="13"/>
      <c r="S443" s="31">
        <f>IF($S$4="", SUMIFS('무신사 메타 광고'!$L:$L, '무신사 메타 광고'!$C:$C, $R443),SUMIFS('무신사 메타 광고'!$L:$L,'무신사 메타 광고'!$I:$I,$S$4,'무신사 메타 광고'!$C:$C,$R443))</f>
        <v>0</v>
      </c>
      <c r="T443" s="31">
        <f>IF($S$4="", SUMIFS('무신사 메타 광고'!$V:$V, '무신사 메타 광고'!$C:$C, $R443),SUMIFS('무신사 메타 광고'!$V:$V,'무신사 메타 광고'!$I:$I,$S$4,'무신사 메타 광고'!$C:$C,$R443))</f>
        <v>0</v>
      </c>
      <c r="U443" s="11">
        <f t="shared" si="15"/>
        <v>0</v>
      </c>
      <c r="V443" s="12" t="str">
        <f t="shared" si="20"/>
        <v xml:space="preserve"> </v>
      </c>
      <c r="W443" s="32">
        <f>IF($S$4="", SUMIFS('무신사 메타 광고'!$K:$K, '무신사 메타 광고'!$C:$C, $R443),SUMIFS('무신사 메타 광고'!$K:$K,'무신사 메타 광고'!$I:$I,$S$4,'무신사 메타 광고'!$C:$C,$R443))</f>
        <v>0</v>
      </c>
      <c r="X443" s="32">
        <f>IF($S$4="", SUMIFS('무신사 메타 광고'!$N:$N, '무신사 메타 광고'!$C:$C, $R443),SUMIFS('무신사 메타 광고'!$N:$N,'무신사 메타 광고'!$I:$I,$S$4,'무신사 메타 광고'!$C:$C,$R443))</f>
        <v>0</v>
      </c>
      <c r="Y443" s="11">
        <f t="shared" si="16"/>
        <v>0</v>
      </c>
      <c r="Z443" s="12" t="str">
        <f t="shared" si="21"/>
        <v xml:space="preserve"> </v>
      </c>
      <c r="AB443" s="10">
        <f>IF($S$4="", SUMIFS('무신사 메타 광고'!$X:$X, '무신사 메타 광고'!$C:$C, $R443),SUMIFS('무신사 메타 광고'!$X:$X,'무신사 메타 광고'!$I:$I,$S$4,'무신사 메타 광고'!$C:$C,$R443))</f>
        <v>0</v>
      </c>
      <c r="AC443" s="11">
        <f t="shared" si="17"/>
        <v>0</v>
      </c>
    </row>
    <row r="444" spans="2:29">
      <c r="B444" s="9"/>
      <c r="C444" s="29">
        <f>IF($C$4="", SUMIFS('무신사 메타 광고'!$L:$L, '무신사 메타 광고'!$D:$D, $B444), SUMIFS('무신사 메타 광고'!$L:$L, '무신사 메타 광고'!$I:$I, $C$4, '무신사 메타 광고'!$D:$D, $B444))</f>
        <v>0</v>
      </c>
      <c r="D444" s="29">
        <f>IF($C$4="", SUMIFS('무신사 메타 광고'!$V:$V,#REF!, $B444), SUMIFS('무신사 메타 광고'!$V:$V,'무신사 메타 광고'!$I:$I,$C$4,'무신사 메타 광고'!$D:$D,$B444))</f>
        <v>0</v>
      </c>
      <c r="E444" s="11">
        <f t="shared" si="11"/>
        <v>0</v>
      </c>
      <c r="F444" s="12" t="str">
        <f t="shared" si="18"/>
        <v xml:space="preserve"> </v>
      </c>
      <c r="G444" s="30">
        <f>IF($C$4="", SUMIFS('무신사 메타 광고'!$K:$K, '무신사 메타 광고'!$D:$D, $B444), SUMIFS('무신사 메타 광고'!$K:$K,'무신사 메타 광고'!$I:$I,$C$4,'무신사 메타 광고'!D:D,$B444))</f>
        <v>0</v>
      </c>
      <c r="H444" s="30">
        <f>IF($C$4="", SUMIFS('무신사 메타 광고'!$Q:$Q, '무신사 메타 광고'!$D:$D, $B444), SUMIFS('무신사 메타 광고'!$Q:$Q,'무신사 메타 광고'!$I:$I,$C$4,'무신사 메타 광고'!D:D,$B444))</f>
        <v>0</v>
      </c>
      <c r="I444" s="30">
        <f>IF($C$4="", SUMIFS('무신사 메타 광고'!$U:$U, '무신사 메타 광고'!$D:$D, $B444), SUMIFS('무신사 메타 광고'!$U:$U,'무신사 메타 광고'!$I:$I,$C$4,'무신사 메타 광고'!D:D,$B444))</f>
        <v>0</v>
      </c>
      <c r="J444" s="11">
        <f t="shared" si="12"/>
        <v>0</v>
      </c>
      <c r="K444" s="11">
        <f t="shared" si="13"/>
        <v>0</v>
      </c>
      <c r="L444" s="12" t="str">
        <f t="shared" si="19"/>
        <v xml:space="preserve"> </v>
      </c>
      <c r="N444" s="10">
        <f>IF($C$4="", SUMIFS('무신사 메타 광고'!$X:$X, '무신사 메타 광고'!$D:$D, $B444),SUMIFS('무신사 메타 광고'!$X:$X,'무신사 메타 광고'!I:I,$C$4,'무신사 메타 광고'!D:D,$B444))</f>
        <v>0</v>
      </c>
      <c r="O444" s="11">
        <f t="shared" si="14"/>
        <v>0</v>
      </c>
      <c r="R444" s="13"/>
      <c r="S444" s="31">
        <f>IF($S$4="", SUMIFS('무신사 메타 광고'!$L:$L, '무신사 메타 광고'!$C:$C, $R444),SUMIFS('무신사 메타 광고'!$L:$L,'무신사 메타 광고'!$I:$I,$S$4,'무신사 메타 광고'!$C:$C,$R444))</f>
        <v>0</v>
      </c>
      <c r="T444" s="31">
        <f>IF($S$4="", SUMIFS('무신사 메타 광고'!$V:$V, '무신사 메타 광고'!$C:$C, $R444),SUMIFS('무신사 메타 광고'!$V:$V,'무신사 메타 광고'!$I:$I,$S$4,'무신사 메타 광고'!$C:$C,$R444))</f>
        <v>0</v>
      </c>
      <c r="U444" s="11">
        <f t="shared" si="15"/>
        <v>0</v>
      </c>
      <c r="V444" s="12" t="str">
        <f t="shared" si="20"/>
        <v xml:space="preserve"> </v>
      </c>
      <c r="W444" s="32">
        <f>IF($S$4="", SUMIFS('무신사 메타 광고'!$K:$K, '무신사 메타 광고'!$C:$C, $R444),SUMIFS('무신사 메타 광고'!$K:$K,'무신사 메타 광고'!$I:$I,$S$4,'무신사 메타 광고'!$C:$C,$R444))</f>
        <v>0</v>
      </c>
      <c r="X444" s="32">
        <f>IF($S$4="", SUMIFS('무신사 메타 광고'!$N:$N, '무신사 메타 광고'!$C:$C, $R444),SUMIFS('무신사 메타 광고'!$N:$N,'무신사 메타 광고'!$I:$I,$S$4,'무신사 메타 광고'!$C:$C,$R444))</f>
        <v>0</v>
      </c>
      <c r="Y444" s="11">
        <f t="shared" si="16"/>
        <v>0</v>
      </c>
      <c r="Z444" s="12" t="str">
        <f t="shared" si="21"/>
        <v xml:space="preserve"> </v>
      </c>
      <c r="AB444" s="10">
        <f>IF($S$4="", SUMIFS('무신사 메타 광고'!$X:$X, '무신사 메타 광고'!$C:$C, $R444),SUMIFS('무신사 메타 광고'!$X:$X,'무신사 메타 광고'!$I:$I,$S$4,'무신사 메타 광고'!$C:$C,$R444))</f>
        <v>0</v>
      </c>
      <c r="AC444" s="11">
        <f t="shared" si="17"/>
        <v>0</v>
      </c>
    </row>
    <row r="445" spans="2:29">
      <c r="B445" s="9"/>
      <c r="C445" s="29">
        <f>IF($C$4="", SUMIFS('무신사 메타 광고'!$L:$L, '무신사 메타 광고'!$D:$D, $B445), SUMIFS('무신사 메타 광고'!$L:$L, '무신사 메타 광고'!$I:$I, $C$4, '무신사 메타 광고'!$D:$D, $B445))</f>
        <v>0</v>
      </c>
      <c r="D445" s="29">
        <f>IF($C$4="", SUMIFS('무신사 메타 광고'!$V:$V,#REF!, $B445), SUMIFS('무신사 메타 광고'!$V:$V,'무신사 메타 광고'!$I:$I,$C$4,'무신사 메타 광고'!$D:$D,$B445))</f>
        <v>0</v>
      </c>
      <c r="E445" s="11">
        <f t="shared" si="11"/>
        <v>0</v>
      </c>
      <c r="F445" s="12" t="str">
        <f t="shared" si="18"/>
        <v xml:space="preserve"> </v>
      </c>
      <c r="G445" s="30">
        <f>IF($C$4="", SUMIFS('무신사 메타 광고'!$K:$K, '무신사 메타 광고'!$D:$D, $B445), SUMIFS('무신사 메타 광고'!$K:$K,'무신사 메타 광고'!$I:$I,$C$4,'무신사 메타 광고'!D:D,$B445))</f>
        <v>0</v>
      </c>
      <c r="H445" s="30">
        <f>IF($C$4="", SUMIFS('무신사 메타 광고'!$Q:$Q, '무신사 메타 광고'!$D:$D, $B445), SUMIFS('무신사 메타 광고'!$Q:$Q,'무신사 메타 광고'!$I:$I,$C$4,'무신사 메타 광고'!D:D,$B445))</f>
        <v>0</v>
      </c>
      <c r="I445" s="30">
        <f>IF($C$4="", SUMIFS('무신사 메타 광고'!$U:$U, '무신사 메타 광고'!$D:$D, $B445), SUMIFS('무신사 메타 광고'!$U:$U,'무신사 메타 광고'!$I:$I,$C$4,'무신사 메타 광고'!D:D,$B445))</f>
        <v>0</v>
      </c>
      <c r="J445" s="11">
        <f t="shared" si="12"/>
        <v>0</v>
      </c>
      <c r="K445" s="11">
        <f t="shared" si="13"/>
        <v>0</v>
      </c>
      <c r="L445" s="12" t="str">
        <f t="shared" si="19"/>
        <v xml:space="preserve"> </v>
      </c>
      <c r="N445" s="10">
        <f>IF($C$4="", SUMIFS('무신사 메타 광고'!$X:$X, '무신사 메타 광고'!$D:$D, $B445),SUMIFS('무신사 메타 광고'!$X:$X,'무신사 메타 광고'!I:I,$C$4,'무신사 메타 광고'!D:D,$B445))</f>
        <v>0</v>
      </c>
      <c r="O445" s="11">
        <f t="shared" si="14"/>
        <v>0</v>
      </c>
      <c r="R445" s="13"/>
      <c r="S445" s="31">
        <f>IF($S$4="", SUMIFS('무신사 메타 광고'!$L:$L, '무신사 메타 광고'!$C:$C, $R445),SUMIFS('무신사 메타 광고'!$L:$L,'무신사 메타 광고'!$I:$I,$S$4,'무신사 메타 광고'!$C:$C,$R445))</f>
        <v>0</v>
      </c>
      <c r="T445" s="31">
        <f>IF($S$4="", SUMIFS('무신사 메타 광고'!$V:$V, '무신사 메타 광고'!$C:$C, $R445),SUMIFS('무신사 메타 광고'!$V:$V,'무신사 메타 광고'!$I:$I,$S$4,'무신사 메타 광고'!$C:$C,$R445))</f>
        <v>0</v>
      </c>
      <c r="U445" s="11">
        <f t="shared" si="15"/>
        <v>0</v>
      </c>
      <c r="V445" s="12" t="str">
        <f t="shared" si="20"/>
        <v xml:space="preserve"> </v>
      </c>
      <c r="W445" s="32">
        <f>IF($S$4="", SUMIFS('무신사 메타 광고'!$K:$K, '무신사 메타 광고'!$C:$C, $R445),SUMIFS('무신사 메타 광고'!$K:$K,'무신사 메타 광고'!$I:$I,$S$4,'무신사 메타 광고'!$C:$C,$R445))</f>
        <v>0</v>
      </c>
      <c r="X445" s="32">
        <f>IF($S$4="", SUMIFS('무신사 메타 광고'!$N:$N, '무신사 메타 광고'!$C:$C, $R445),SUMIFS('무신사 메타 광고'!$N:$N,'무신사 메타 광고'!$I:$I,$S$4,'무신사 메타 광고'!$C:$C,$R445))</f>
        <v>0</v>
      </c>
      <c r="Y445" s="11">
        <f t="shared" si="16"/>
        <v>0</v>
      </c>
      <c r="Z445" s="12" t="str">
        <f t="shared" si="21"/>
        <v xml:space="preserve"> </v>
      </c>
      <c r="AB445" s="10">
        <f>IF($S$4="", SUMIFS('무신사 메타 광고'!$X:$X, '무신사 메타 광고'!$C:$C, $R445),SUMIFS('무신사 메타 광고'!$X:$X,'무신사 메타 광고'!$I:$I,$S$4,'무신사 메타 광고'!$C:$C,$R445))</f>
        <v>0</v>
      </c>
      <c r="AC445" s="11">
        <f t="shared" si="17"/>
        <v>0</v>
      </c>
    </row>
    <row r="446" spans="2:29">
      <c r="B446" s="9"/>
      <c r="C446" s="29">
        <f>IF($C$4="", SUMIFS('무신사 메타 광고'!$L:$L, '무신사 메타 광고'!$D:$D, $B446), SUMIFS('무신사 메타 광고'!$L:$L, '무신사 메타 광고'!$I:$I, $C$4, '무신사 메타 광고'!$D:$D, $B446))</f>
        <v>0</v>
      </c>
      <c r="D446" s="29">
        <f>IF($C$4="", SUMIFS('무신사 메타 광고'!$V:$V,#REF!, $B446), SUMIFS('무신사 메타 광고'!$V:$V,'무신사 메타 광고'!$I:$I,$C$4,'무신사 메타 광고'!$D:$D,$B446))</f>
        <v>0</v>
      </c>
      <c r="E446" s="11">
        <f t="shared" si="11"/>
        <v>0</v>
      </c>
      <c r="F446" s="12" t="str">
        <f t="shared" si="18"/>
        <v xml:space="preserve"> </v>
      </c>
      <c r="G446" s="30">
        <f>IF($C$4="", SUMIFS('무신사 메타 광고'!$K:$K, '무신사 메타 광고'!$D:$D, $B446), SUMIFS('무신사 메타 광고'!$K:$K,'무신사 메타 광고'!$I:$I,$C$4,'무신사 메타 광고'!D:D,$B446))</f>
        <v>0</v>
      </c>
      <c r="H446" s="30">
        <f>IF($C$4="", SUMIFS('무신사 메타 광고'!$Q:$Q, '무신사 메타 광고'!$D:$D, $B446), SUMIFS('무신사 메타 광고'!$Q:$Q,'무신사 메타 광고'!$I:$I,$C$4,'무신사 메타 광고'!D:D,$B446))</f>
        <v>0</v>
      </c>
      <c r="I446" s="30">
        <f>IF($C$4="", SUMIFS('무신사 메타 광고'!$U:$U, '무신사 메타 광고'!$D:$D, $B446), SUMIFS('무신사 메타 광고'!$U:$U,'무신사 메타 광고'!$I:$I,$C$4,'무신사 메타 광고'!D:D,$B446))</f>
        <v>0</v>
      </c>
      <c r="J446" s="11">
        <f t="shared" si="12"/>
        <v>0</v>
      </c>
      <c r="K446" s="11">
        <f t="shared" si="13"/>
        <v>0</v>
      </c>
      <c r="L446" s="12" t="str">
        <f t="shared" si="19"/>
        <v xml:space="preserve"> </v>
      </c>
      <c r="N446" s="10">
        <f>IF($C$4="", SUMIFS('무신사 메타 광고'!$X:$X, '무신사 메타 광고'!$D:$D, $B446),SUMIFS('무신사 메타 광고'!$X:$X,'무신사 메타 광고'!I:I,$C$4,'무신사 메타 광고'!D:D,$B446))</f>
        <v>0</v>
      </c>
      <c r="O446" s="11">
        <f t="shared" si="14"/>
        <v>0</v>
      </c>
      <c r="R446" s="13"/>
      <c r="S446" s="31">
        <f>IF($S$4="", SUMIFS('무신사 메타 광고'!$L:$L, '무신사 메타 광고'!$C:$C, $R446),SUMIFS('무신사 메타 광고'!$L:$L,'무신사 메타 광고'!$I:$I,$S$4,'무신사 메타 광고'!$C:$C,$R446))</f>
        <v>0</v>
      </c>
      <c r="T446" s="31">
        <f>IF($S$4="", SUMIFS('무신사 메타 광고'!$V:$V, '무신사 메타 광고'!$C:$C, $R446),SUMIFS('무신사 메타 광고'!$V:$V,'무신사 메타 광고'!$I:$I,$S$4,'무신사 메타 광고'!$C:$C,$R446))</f>
        <v>0</v>
      </c>
      <c r="U446" s="11">
        <f t="shared" si="15"/>
        <v>0</v>
      </c>
      <c r="V446" s="12" t="str">
        <f t="shared" si="20"/>
        <v xml:space="preserve"> </v>
      </c>
      <c r="W446" s="32">
        <f>IF($S$4="", SUMIFS('무신사 메타 광고'!$K:$K, '무신사 메타 광고'!$C:$C, $R446),SUMIFS('무신사 메타 광고'!$K:$K,'무신사 메타 광고'!$I:$I,$S$4,'무신사 메타 광고'!$C:$C,$R446))</f>
        <v>0</v>
      </c>
      <c r="X446" s="32">
        <f>IF($S$4="", SUMIFS('무신사 메타 광고'!$N:$N, '무신사 메타 광고'!$C:$C, $R446),SUMIFS('무신사 메타 광고'!$N:$N,'무신사 메타 광고'!$I:$I,$S$4,'무신사 메타 광고'!$C:$C,$R446))</f>
        <v>0</v>
      </c>
      <c r="Y446" s="11">
        <f t="shared" si="16"/>
        <v>0</v>
      </c>
      <c r="Z446" s="12" t="str">
        <f t="shared" si="21"/>
        <v xml:space="preserve"> </v>
      </c>
      <c r="AB446" s="10">
        <f>IF($S$4="", SUMIFS('무신사 메타 광고'!$X:$X, '무신사 메타 광고'!$C:$C, $R446),SUMIFS('무신사 메타 광고'!$X:$X,'무신사 메타 광고'!$I:$I,$S$4,'무신사 메타 광고'!$C:$C,$R446))</f>
        <v>0</v>
      </c>
      <c r="AC446" s="11">
        <f t="shared" si="17"/>
        <v>0</v>
      </c>
    </row>
    <row r="447" spans="2:29">
      <c r="B447" s="9"/>
      <c r="C447" s="29">
        <f>IF($C$4="", SUMIFS('무신사 메타 광고'!$L:$L, '무신사 메타 광고'!$D:$D, $B447), SUMIFS('무신사 메타 광고'!$L:$L, '무신사 메타 광고'!$I:$I, $C$4, '무신사 메타 광고'!$D:$D, $B447))</f>
        <v>0</v>
      </c>
      <c r="D447" s="29">
        <f>IF($C$4="", SUMIFS('무신사 메타 광고'!$V:$V,#REF!, $B447), SUMIFS('무신사 메타 광고'!$V:$V,'무신사 메타 광고'!$I:$I,$C$4,'무신사 메타 광고'!$D:$D,$B447))</f>
        <v>0</v>
      </c>
      <c r="E447" s="11">
        <f t="shared" si="11"/>
        <v>0</v>
      </c>
      <c r="F447" s="12" t="str">
        <f t="shared" si="18"/>
        <v xml:space="preserve"> </v>
      </c>
      <c r="G447" s="30">
        <f>IF($C$4="", SUMIFS('무신사 메타 광고'!$K:$K, '무신사 메타 광고'!$D:$D, $B447), SUMIFS('무신사 메타 광고'!$K:$K,'무신사 메타 광고'!$I:$I,$C$4,'무신사 메타 광고'!D:D,$B447))</f>
        <v>0</v>
      </c>
      <c r="H447" s="30">
        <f>IF($C$4="", SUMIFS('무신사 메타 광고'!$Q:$Q, '무신사 메타 광고'!$D:$D, $B447), SUMIFS('무신사 메타 광고'!$Q:$Q,'무신사 메타 광고'!$I:$I,$C$4,'무신사 메타 광고'!D:D,$B447))</f>
        <v>0</v>
      </c>
      <c r="I447" s="30">
        <f>IF($C$4="", SUMIFS('무신사 메타 광고'!$U:$U, '무신사 메타 광고'!$D:$D, $B447), SUMIFS('무신사 메타 광고'!$U:$U,'무신사 메타 광고'!$I:$I,$C$4,'무신사 메타 광고'!D:D,$B447))</f>
        <v>0</v>
      </c>
      <c r="J447" s="11">
        <f t="shared" si="12"/>
        <v>0</v>
      </c>
      <c r="K447" s="11">
        <f t="shared" si="13"/>
        <v>0</v>
      </c>
      <c r="L447" s="12" t="str">
        <f t="shared" si="19"/>
        <v xml:space="preserve"> </v>
      </c>
      <c r="N447" s="10">
        <f>IF($C$4="", SUMIFS('무신사 메타 광고'!$X:$X, '무신사 메타 광고'!$D:$D, $B447),SUMIFS('무신사 메타 광고'!$X:$X,'무신사 메타 광고'!I:I,$C$4,'무신사 메타 광고'!D:D,$B447))</f>
        <v>0</v>
      </c>
      <c r="O447" s="11">
        <f t="shared" si="14"/>
        <v>0</v>
      </c>
      <c r="R447" s="13"/>
      <c r="S447" s="31">
        <f>IF($S$4="", SUMIFS('무신사 메타 광고'!$L:$L, '무신사 메타 광고'!$C:$C, $R447),SUMIFS('무신사 메타 광고'!$L:$L,'무신사 메타 광고'!$I:$I,$S$4,'무신사 메타 광고'!$C:$C,$R447))</f>
        <v>0</v>
      </c>
      <c r="T447" s="31">
        <f>IF($S$4="", SUMIFS('무신사 메타 광고'!$V:$V, '무신사 메타 광고'!$C:$C, $R447),SUMIFS('무신사 메타 광고'!$V:$V,'무신사 메타 광고'!$I:$I,$S$4,'무신사 메타 광고'!$C:$C,$R447))</f>
        <v>0</v>
      </c>
      <c r="U447" s="11">
        <f t="shared" si="15"/>
        <v>0</v>
      </c>
      <c r="V447" s="12" t="str">
        <f t="shared" si="20"/>
        <v xml:space="preserve"> </v>
      </c>
      <c r="W447" s="32">
        <f>IF($S$4="", SUMIFS('무신사 메타 광고'!$K:$K, '무신사 메타 광고'!$C:$C, $R447),SUMIFS('무신사 메타 광고'!$K:$K,'무신사 메타 광고'!$I:$I,$S$4,'무신사 메타 광고'!$C:$C,$R447))</f>
        <v>0</v>
      </c>
      <c r="X447" s="32">
        <f>IF($S$4="", SUMIFS('무신사 메타 광고'!$N:$N, '무신사 메타 광고'!$C:$C, $R447),SUMIFS('무신사 메타 광고'!$N:$N,'무신사 메타 광고'!$I:$I,$S$4,'무신사 메타 광고'!$C:$C,$R447))</f>
        <v>0</v>
      </c>
      <c r="Y447" s="11">
        <f t="shared" si="16"/>
        <v>0</v>
      </c>
      <c r="Z447" s="12" t="str">
        <f t="shared" si="21"/>
        <v xml:space="preserve"> </v>
      </c>
      <c r="AB447" s="10">
        <f>IF($S$4="", SUMIFS('무신사 메타 광고'!$X:$X, '무신사 메타 광고'!$C:$C, $R447),SUMIFS('무신사 메타 광고'!$X:$X,'무신사 메타 광고'!$I:$I,$S$4,'무신사 메타 광고'!$C:$C,$R447))</f>
        <v>0</v>
      </c>
      <c r="AC447" s="11">
        <f t="shared" si="17"/>
        <v>0</v>
      </c>
    </row>
    <row r="448" spans="2:29">
      <c r="B448" s="9"/>
      <c r="C448" s="29">
        <f>IF($C$4="", SUMIFS('무신사 메타 광고'!$L:$L, '무신사 메타 광고'!$D:$D, $B448), SUMIFS('무신사 메타 광고'!$L:$L, '무신사 메타 광고'!$I:$I, $C$4, '무신사 메타 광고'!$D:$D, $B448))</f>
        <v>0</v>
      </c>
      <c r="D448" s="29">
        <f>IF($C$4="", SUMIFS('무신사 메타 광고'!$V:$V,#REF!, $B448), SUMIFS('무신사 메타 광고'!$V:$V,'무신사 메타 광고'!$I:$I,$C$4,'무신사 메타 광고'!$D:$D,$B448))</f>
        <v>0</v>
      </c>
      <c r="E448" s="11">
        <f t="shared" si="11"/>
        <v>0</v>
      </c>
      <c r="F448" s="12" t="str">
        <f t="shared" si="18"/>
        <v xml:space="preserve"> </v>
      </c>
      <c r="G448" s="30">
        <f>IF($C$4="", SUMIFS('무신사 메타 광고'!$K:$K, '무신사 메타 광고'!$D:$D, $B448), SUMIFS('무신사 메타 광고'!$K:$K,'무신사 메타 광고'!$I:$I,$C$4,'무신사 메타 광고'!D:D,$B448))</f>
        <v>0</v>
      </c>
      <c r="H448" s="30">
        <f>IF($C$4="", SUMIFS('무신사 메타 광고'!$Q:$Q, '무신사 메타 광고'!$D:$D, $B448), SUMIFS('무신사 메타 광고'!$Q:$Q,'무신사 메타 광고'!$I:$I,$C$4,'무신사 메타 광고'!D:D,$B448))</f>
        <v>0</v>
      </c>
      <c r="I448" s="30">
        <f>IF($C$4="", SUMIFS('무신사 메타 광고'!$U:$U, '무신사 메타 광고'!$D:$D, $B448), SUMIFS('무신사 메타 광고'!$U:$U,'무신사 메타 광고'!$I:$I,$C$4,'무신사 메타 광고'!D:D,$B448))</f>
        <v>0</v>
      </c>
      <c r="J448" s="11">
        <f t="shared" si="12"/>
        <v>0</v>
      </c>
      <c r="K448" s="11">
        <f t="shared" si="13"/>
        <v>0</v>
      </c>
      <c r="L448" s="12" t="str">
        <f t="shared" si="19"/>
        <v xml:space="preserve"> </v>
      </c>
      <c r="N448" s="10">
        <f>IF($C$4="", SUMIFS('무신사 메타 광고'!$X:$X, '무신사 메타 광고'!$D:$D, $B448),SUMIFS('무신사 메타 광고'!$X:$X,'무신사 메타 광고'!I:I,$C$4,'무신사 메타 광고'!D:D,$B448))</f>
        <v>0</v>
      </c>
      <c r="O448" s="11">
        <f t="shared" si="14"/>
        <v>0</v>
      </c>
      <c r="R448" s="13"/>
      <c r="S448" s="31">
        <f>IF($S$4="", SUMIFS('무신사 메타 광고'!$L:$L, '무신사 메타 광고'!$C:$C, $R448),SUMIFS('무신사 메타 광고'!$L:$L,'무신사 메타 광고'!$I:$I,$S$4,'무신사 메타 광고'!$C:$C,$R448))</f>
        <v>0</v>
      </c>
      <c r="T448" s="31">
        <f>IF($S$4="", SUMIFS('무신사 메타 광고'!$V:$V, '무신사 메타 광고'!$C:$C, $R448),SUMIFS('무신사 메타 광고'!$V:$V,'무신사 메타 광고'!$I:$I,$S$4,'무신사 메타 광고'!$C:$C,$R448))</f>
        <v>0</v>
      </c>
      <c r="U448" s="11">
        <f t="shared" si="15"/>
        <v>0</v>
      </c>
      <c r="V448" s="12" t="str">
        <f t="shared" si="20"/>
        <v xml:space="preserve"> </v>
      </c>
      <c r="W448" s="32">
        <f>IF($S$4="", SUMIFS('무신사 메타 광고'!$K:$K, '무신사 메타 광고'!$C:$C, $R448),SUMIFS('무신사 메타 광고'!$K:$K,'무신사 메타 광고'!$I:$I,$S$4,'무신사 메타 광고'!$C:$C,$R448))</f>
        <v>0</v>
      </c>
      <c r="X448" s="32">
        <f>IF($S$4="", SUMIFS('무신사 메타 광고'!$N:$N, '무신사 메타 광고'!$C:$C, $R448),SUMIFS('무신사 메타 광고'!$N:$N,'무신사 메타 광고'!$I:$I,$S$4,'무신사 메타 광고'!$C:$C,$R448))</f>
        <v>0</v>
      </c>
      <c r="Y448" s="11">
        <f t="shared" si="16"/>
        <v>0</v>
      </c>
      <c r="Z448" s="12" t="str">
        <f t="shared" si="21"/>
        <v xml:space="preserve"> </v>
      </c>
      <c r="AB448" s="10">
        <f>IF($S$4="", SUMIFS('무신사 메타 광고'!$X:$X, '무신사 메타 광고'!$C:$C, $R448),SUMIFS('무신사 메타 광고'!$X:$X,'무신사 메타 광고'!$I:$I,$S$4,'무신사 메타 광고'!$C:$C,$R448))</f>
        <v>0</v>
      </c>
      <c r="AC448" s="11">
        <f t="shared" si="17"/>
        <v>0</v>
      </c>
    </row>
    <row r="449" spans="2:29">
      <c r="B449" s="9"/>
      <c r="C449" s="29">
        <f>IF($C$4="", SUMIFS('무신사 메타 광고'!$L:$L, '무신사 메타 광고'!$D:$D, $B449), SUMIFS('무신사 메타 광고'!$L:$L, '무신사 메타 광고'!$I:$I, $C$4, '무신사 메타 광고'!$D:$D, $B449))</f>
        <v>0</v>
      </c>
      <c r="D449" s="29">
        <f>IF($C$4="", SUMIFS('무신사 메타 광고'!$V:$V,#REF!, $B449), SUMIFS('무신사 메타 광고'!$V:$V,'무신사 메타 광고'!$I:$I,$C$4,'무신사 메타 광고'!$D:$D,$B449))</f>
        <v>0</v>
      </c>
      <c r="E449" s="11">
        <f t="shared" si="11"/>
        <v>0</v>
      </c>
      <c r="F449" s="12" t="str">
        <f t="shared" si="18"/>
        <v xml:space="preserve"> </v>
      </c>
      <c r="G449" s="30">
        <f>IF($C$4="", SUMIFS('무신사 메타 광고'!$K:$K, '무신사 메타 광고'!$D:$D, $B449), SUMIFS('무신사 메타 광고'!$K:$K,'무신사 메타 광고'!$I:$I,$C$4,'무신사 메타 광고'!D:D,$B449))</f>
        <v>0</v>
      </c>
      <c r="H449" s="30">
        <f>IF($C$4="", SUMIFS('무신사 메타 광고'!$Q:$Q, '무신사 메타 광고'!$D:$D, $B449), SUMIFS('무신사 메타 광고'!$Q:$Q,'무신사 메타 광고'!$I:$I,$C$4,'무신사 메타 광고'!D:D,$B449))</f>
        <v>0</v>
      </c>
      <c r="I449" s="30">
        <f>IF($C$4="", SUMIFS('무신사 메타 광고'!$U:$U, '무신사 메타 광고'!$D:$D, $B449), SUMIFS('무신사 메타 광고'!$U:$U,'무신사 메타 광고'!$I:$I,$C$4,'무신사 메타 광고'!D:D,$B449))</f>
        <v>0</v>
      </c>
      <c r="J449" s="11">
        <f t="shared" si="12"/>
        <v>0</v>
      </c>
      <c r="K449" s="11">
        <f t="shared" si="13"/>
        <v>0</v>
      </c>
      <c r="L449" s="12" t="str">
        <f t="shared" si="19"/>
        <v xml:space="preserve"> </v>
      </c>
      <c r="N449" s="10">
        <f>IF($C$4="", SUMIFS('무신사 메타 광고'!$X:$X, '무신사 메타 광고'!$D:$D, $B449),SUMIFS('무신사 메타 광고'!$X:$X,'무신사 메타 광고'!I:I,$C$4,'무신사 메타 광고'!D:D,$B449))</f>
        <v>0</v>
      </c>
      <c r="O449" s="11">
        <f t="shared" si="14"/>
        <v>0</v>
      </c>
      <c r="R449" s="13"/>
      <c r="S449" s="31">
        <f>IF($S$4="", SUMIFS('무신사 메타 광고'!$L:$L, '무신사 메타 광고'!$C:$C, $R449),SUMIFS('무신사 메타 광고'!$L:$L,'무신사 메타 광고'!$I:$I,$S$4,'무신사 메타 광고'!$C:$C,$R449))</f>
        <v>0</v>
      </c>
      <c r="T449" s="31">
        <f>IF($S$4="", SUMIFS('무신사 메타 광고'!$V:$V, '무신사 메타 광고'!$C:$C, $R449),SUMIFS('무신사 메타 광고'!$V:$V,'무신사 메타 광고'!$I:$I,$S$4,'무신사 메타 광고'!$C:$C,$R449))</f>
        <v>0</v>
      </c>
      <c r="U449" s="11">
        <f t="shared" si="15"/>
        <v>0</v>
      </c>
      <c r="V449" s="12" t="str">
        <f t="shared" si="20"/>
        <v xml:space="preserve"> </v>
      </c>
      <c r="W449" s="32">
        <f>IF($S$4="", SUMIFS('무신사 메타 광고'!$K:$K, '무신사 메타 광고'!$C:$C, $R449),SUMIFS('무신사 메타 광고'!$K:$K,'무신사 메타 광고'!$I:$I,$S$4,'무신사 메타 광고'!$C:$C,$R449))</f>
        <v>0</v>
      </c>
      <c r="X449" s="32">
        <f>IF($S$4="", SUMIFS('무신사 메타 광고'!$N:$N, '무신사 메타 광고'!$C:$C, $R449),SUMIFS('무신사 메타 광고'!$N:$N,'무신사 메타 광고'!$I:$I,$S$4,'무신사 메타 광고'!$C:$C,$R449))</f>
        <v>0</v>
      </c>
      <c r="Y449" s="11">
        <f t="shared" si="16"/>
        <v>0</v>
      </c>
      <c r="Z449" s="12" t="str">
        <f t="shared" si="21"/>
        <v xml:space="preserve"> </v>
      </c>
      <c r="AB449" s="10">
        <f>IF($S$4="", SUMIFS('무신사 메타 광고'!$X:$X, '무신사 메타 광고'!$C:$C, $R449),SUMIFS('무신사 메타 광고'!$X:$X,'무신사 메타 광고'!$I:$I,$S$4,'무신사 메타 광고'!$C:$C,$R449))</f>
        <v>0</v>
      </c>
      <c r="AC449" s="11">
        <f t="shared" si="17"/>
        <v>0</v>
      </c>
    </row>
    <row r="450" spans="2:29">
      <c r="B450" s="9"/>
      <c r="C450" s="29">
        <f>IF($C$4="", SUMIFS('무신사 메타 광고'!$L:$L, '무신사 메타 광고'!$D:$D, $B450), SUMIFS('무신사 메타 광고'!$L:$L, '무신사 메타 광고'!$I:$I, $C$4, '무신사 메타 광고'!$D:$D, $B450))</f>
        <v>0</v>
      </c>
      <c r="D450" s="29">
        <f>IF($C$4="", SUMIFS('무신사 메타 광고'!$V:$V,#REF!, $B450), SUMIFS('무신사 메타 광고'!$V:$V,'무신사 메타 광고'!$I:$I,$C$4,'무신사 메타 광고'!$D:$D,$B450))</f>
        <v>0</v>
      </c>
      <c r="E450" s="11">
        <f t="shared" si="11"/>
        <v>0</v>
      </c>
      <c r="F450" s="12" t="str">
        <f t="shared" si="18"/>
        <v xml:space="preserve"> </v>
      </c>
      <c r="G450" s="30">
        <f>IF($C$4="", SUMIFS('무신사 메타 광고'!$K:$K, '무신사 메타 광고'!$D:$D, $B450), SUMIFS('무신사 메타 광고'!$K:$K,'무신사 메타 광고'!$I:$I,$C$4,'무신사 메타 광고'!D:D,$B450))</f>
        <v>0</v>
      </c>
      <c r="H450" s="30">
        <f>IF($C$4="", SUMIFS('무신사 메타 광고'!$Q:$Q, '무신사 메타 광고'!$D:$D, $B450), SUMIFS('무신사 메타 광고'!$Q:$Q,'무신사 메타 광고'!$I:$I,$C$4,'무신사 메타 광고'!D:D,$B450))</f>
        <v>0</v>
      </c>
      <c r="I450" s="30">
        <f>IF($C$4="", SUMIFS('무신사 메타 광고'!$U:$U, '무신사 메타 광고'!$D:$D, $B450), SUMIFS('무신사 메타 광고'!$U:$U,'무신사 메타 광고'!$I:$I,$C$4,'무신사 메타 광고'!D:D,$B450))</f>
        <v>0</v>
      </c>
      <c r="J450" s="11">
        <f t="shared" si="12"/>
        <v>0</v>
      </c>
      <c r="K450" s="11">
        <f t="shared" si="13"/>
        <v>0</v>
      </c>
      <c r="L450" s="12" t="str">
        <f t="shared" si="19"/>
        <v xml:space="preserve"> </v>
      </c>
      <c r="N450" s="10">
        <f>IF($C$4="", SUMIFS('무신사 메타 광고'!$X:$X, '무신사 메타 광고'!$D:$D, $B450),SUMIFS('무신사 메타 광고'!$X:$X,'무신사 메타 광고'!I:I,$C$4,'무신사 메타 광고'!D:D,$B450))</f>
        <v>0</v>
      </c>
      <c r="O450" s="11">
        <f t="shared" si="14"/>
        <v>0</v>
      </c>
      <c r="R450" s="13"/>
      <c r="S450" s="31">
        <f>IF($S$4="", SUMIFS('무신사 메타 광고'!$L:$L, '무신사 메타 광고'!$C:$C, $R450),SUMIFS('무신사 메타 광고'!$L:$L,'무신사 메타 광고'!$I:$I,$S$4,'무신사 메타 광고'!$C:$C,$R450))</f>
        <v>0</v>
      </c>
      <c r="T450" s="31">
        <f>IF($S$4="", SUMIFS('무신사 메타 광고'!$V:$V, '무신사 메타 광고'!$C:$C, $R450),SUMIFS('무신사 메타 광고'!$V:$V,'무신사 메타 광고'!$I:$I,$S$4,'무신사 메타 광고'!$C:$C,$R450))</f>
        <v>0</v>
      </c>
      <c r="U450" s="11">
        <f t="shared" si="15"/>
        <v>0</v>
      </c>
      <c r="V450" s="12" t="str">
        <f t="shared" si="20"/>
        <v xml:space="preserve"> </v>
      </c>
      <c r="W450" s="32">
        <f>IF($S$4="", SUMIFS('무신사 메타 광고'!$K:$K, '무신사 메타 광고'!$C:$C, $R450),SUMIFS('무신사 메타 광고'!$K:$K,'무신사 메타 광고'!$I:$I,$S$4,'무신사 메타 광고'!$C:$C,$R450))</f>
        <v>0</v>
      </c>
      <c r="X450" s="32">
        <f>IF($S$4="", SUMIFS('무신사 메타 광고'!$N:$N, '무신사 메타 광고'!$C:$C, $R450),SUMIFS('무신사 메타 광고'!$N:$N,'무신사 메타 광고'!$I:$I,$S$4,'무신사 메타 광고'!$C:$C,$R450))</f>
        <v>0</v>
      </c>
      <c r="Y450" s="11">
        <f t="shared" si="16"/>
        <v>0</v>
      </c>
      <c r="Z450" s="12" t="str">
        <f t="shared" si="21"/>
        <v xml:space="preserve"> </v>
      </c>
      <c r="AB450" s="10">
        <f>IF($S$4="", SUMIFS('무신사 메타 광고'!$X:$X, '무신사 메타 광고'!$C:$C, $R450),SUMIFS('무신사 메타 광고'!$X:$X,'무신사 메타 광고'!$I:$I,$S$4,'무신사 메타 광고'!$C:$C,$R450))</f>
        <v>0</v>
      </c>
      <c r="AC450" s="11">
        <f t="shared" si="17"/>
        <v>0</v>
      </c>
    </row>
    <row r="451" spans="2:29">
      <c r="B451" s="9"/>
      <c r="C451" s="29">
        <f>IF($C$4="", SUMIFS('무신사 메타 광고'!$L:$L, '무신사 메타 광고'!$D:$D, $B451), SUMIFS('무신사 메타 광고'!$L:$L, '무신사 메타 광고'!$I:$I, $C$4, '무신사 메타 광고'!$D:$D, $B451))</f>
        <v>0</v>
      </c>
      <c r="D451" s="29">
        <f>IF($C$4="", SUMIFS('무신사 메타 광고'!$V:$V,#REF!, $B451), SUMIFS('무신사 메타 광고'!$V:$V,'무신사 메타 광고'!$I:$I,$C$4,'무신사 메타 광고'!$D:$D,$B451))</f>
        <v>0</v>
      </c>
      <c r="E451" s="11">
        <f t="shared" si="11"/>
        <v>0</v>
      </c>
      <c r="F451" s="12" t="str">
        <f t="shared" si="18"/>
        <v xml:space="preserve"> </v>
      </c>
      <c r="G451" s="30">
        <f>IF($C$4="", SUMIFS('무신사 메타 광고'!$K:$K, '무신사 메타 광고'!$D:$D, $B451), SUMIFS('무신사 메타 광고'!$K:$K,'무신사 메타 광고'!$I:$I,$C$4,'무신사 메타 광고'!D:D,$B451))</f>
        <v>0</v>
      </c>
      <c r="H451" s="30">
        <f>IF($C$4="", SUMIFS('무신사 메타 광고'!$Q:$Q, '무신사 메타 광고'!$D:$D, $B451), SUMIFS('무신사 메타 광고'!$Q:$Q,'무신사 메타 광고'!$I:$I,$C$4,'무신사 메타 광고'!D:D,$B451))</f>
        <v>0</v>
      </c>
      <c r="I451" s="30">
        <f>IF($C$4="", SUMIFS('무신사 메타 광고'!$U:$U, '무신사 메타 광고'!$D:$D, $B451), SUMIFS('무신사 메타 광고'!$U:$U,'무신사 메타 광고'!$I:$I,$C$4,'무신사 메타 광고'!D:D,$B451))</f>
        <v>0</v>
      </c>
      <c r="J451" s="11">
        <f t="shared" si="12"/>
        <v>0</v>
      </c>
      <c r="K451" s="11">
        <f t="shared" si="13"/>
        <v>0</v>
      </c>
      <c r="L451" s="12" t="str">
        <f t="shared" si="19"/>
        <v xml:space="preserve"> </v>
      </c>
      <c r="N451" s="10">
        <f>IF($C$4="", SUMIFS('무신사 메타 광고'!$X:$X, '무신사 메타 광고'!$D:$D, $B451),SUMIFS('무신사 메타 광고'!$X:$X,'무신사 메타 광고'!I:I,$C$4,'무신사 메타 광고'!D:D,$B451))</f>
        <v>0</v>
      </c>
      <c r="O451" s="11">
        <f t="shared" si="14"/>
        <v>0</v>
      </c>
      <c r="R451" s="13"/>
      <c r="S451" s="31">
        <f>IF($S$4="", SUMIFS('무신사 메타 광고'!$L:$L, '무신사 메타 광고'!$C:$C, $R451),SUMIFS('무신사 메타 광고'!$L:$L,'무신사 메타 광고'!$I:$I,$S$4,'무신사 메타 광고'!$C:$C,$R451))</f>
        <v>0</v>
      </c>
      <c r="T451" s="31">
        <f>IF($S$4="", SUMIFS('무신사 메타 광고'!$V:$V, '무신사 메타 광고'!$C:$C, $R451),SUMIFS('무신사 메타 광고'!$V:$V,'무신사 메타 광고'!$I:$I,$S$4,'무신사 메타 광고'!$C:$C,$R451))</f>
        <v>0</v>
      </c>
      <c r="U451" s="11">
        <f t="shared" si="15"/>
        <v>0</v>
      </c>
      <c r="V451" s="12" t="str">
        <f t="shared" si="20"/>
        <v xml:space="preserve"> </v>
      </c>
      <c r="W451" s="32">
        <f>IF($S$4="", SUMIFS('무신사 메타 광고'!$K:$K, '무신사 메타 광고'!$C:$C, $R451),SUMIFS('무신사 메타 광고'!$K:$K,'무신사 메타 광고'!$I:$I,$S$4,'무신사 메타 광고'!$C:$C,$R451))</f>
        <v>0</v>
      </c>
      <c r="X451" s="32">
        <f>IF($S$4="", SUMIFS('무신사 메타 광고'!$N:$N, '무신사 메타 광고'!$C:$C, $R451),SUMIFS('무신사 메타 광고'!$N:$N,'무신사 메타 광고'!$I:$I,$S$4,'무신사 메타 광고'!$C:$C,$R451))</f>
        <v>0</v>
      </c>
      <c r="Y451" s="11">
        <f t="shared" si="16"/>
        <v>0</v>
      </c>
      <c r="Z451" s="12" t="str">
        <f t="shared" si="21"/>
        <v xml:space="preserve"> </v>
      </c>
      <c r="AB451" s="10">
        <f>IF($S$4="", SUMIFS('무신사 메타 광고'!$X:$X, '무신사 메타 광고'!$C:$C, $R451),SUMIFS('무신사 메타 광고'!$X:$X,'무신사 메타 광고'!$I:$I,$S$4,'무신사 메타 광고'!$C:$C,$R451))</f>
        <v>0</v>
      </c>
      <c r="AC451" s="11">
        <f t="shared" si="17"/>
        <v>0</v>
      </c>
    </row>
    <row r="452" spans="2:29">
      <c r="B452" s="9"/>
      <c r="C452" s="29">
        <f>IF($C$4="", SUMIFS('무신사 메타 광고'!$L:$L, '무신사 메타 광고'!$D:$D, $B452), SUMIFS('무신사 메타 광고'!$L:$L, '무신사 메타 광고'!$I:$I, $C$4, '무신사 메타 광고'!$D:$D, $B452))</f>
        <v>0</v>
      </c>
      <c r="D452" s="29">
        <f>IF($C$4="", SUMIFS('무신사 메타 광고'!$V:$V,#REF!, $B452), SUMIFS('무신사 메타 광고'!$V:$V,'무신사 메타 광고'!$I:$I,$C$4,'무신사 메타 광고'!$D:$D,$B452))</f>
        <v>0</v>
      </c>
      <c r="E452" s="11">
        <f t="shared" si="11"/>
        <v>0</v>
      </c>
      <c r="F452" s="12" t="str">
        <f t="shared" si="18"/>
        <v xml:space="preserve"> </v>
      </c>
      <c r="G452" s="30">
        <f>IF($C$4="", SUMIFS('무신사 메타 광고'!$K:$K, '무신사 메타 광고'!$D:$D, $B452), SUMIFS('무신사 메타 광고'!$K:$K,'무신사 메타 광고'!$I:$I,$C$4,'무신사 메타 광고'!D:D,$B452))</f>
        <v>0</v>
      </c>
      <c r="H452" s="30">
        <f>IF($C$4="", SUMIFS('무신사 메타 광고'!$Q:$Q, '무신사 메타 광고'!$D:$D, $B452), SUMIFS('무신사 메타 광고'!$Q:$Q,'무신사 메타 광고'!$I:$I,$C$4,'무신사 메타 광고'!D:D,$B452))</f>
        <v>0</v>
      </c>
      <c r="I452" s="30">
        <f>IF($C$4="", SUMIFS('무신사 메타 광고'!$U:$U, '무신사 메타 광고'!$D:$D, $B452), SUMIFS('무신사 메타 광고'!$U:$U,'무신사 메타 광고'!$I:$I,$C$4,'무신사 메타 광고'!D:D,$B452))</f>
        <v>0</v>
      </c>
      <c r="J452" s="11">
        <f t="shared" si="12"/>
        <v>0</v>
      </c>
      <c r="K452" s="11">
        <f t="shared" si="13"/>
        <v>0</v>
      </c>
      <c r="L452" s="12" t="str">
        <f t="shared" si="19"/>
        <v xml:space="preserve"> </v>
      </c>
      <c r="N452" s="10">
        <f>IF($C$4="", SUMIFS('무신사 메타 광고'!$X:$X, '무신사 메타 광고'!$D:$D, $B452),SUMIFS('무신사 메타 광고'!$X:$X,'무신사 메타 광고'!I:I,$C$4,'무신사 메타 광고'!D:D,$B452))</f>
        <v>0</v>
      </c>
      <c r="O452" s="11">
        <f t="shared" si="14"/>
        <v>0</v>
      </c>
      <c r="R452" s="13"/>
      <c r="S452" s="31">
        <f>IF($S$4="", SUMIFS('무신사 메타 광고'!$L:$L, '무신사 메타 광고'!$C:$C, $R452),SUMIFS('무신사 메타 광고'!$L:$L,'무신사 메타 광고'!$I:$I,$S$4,'무신사 메타 광고'!$C:$C,$R452))</f>
        <v>0</v>
      </c>
      <c r="T452" s="31">
        <f>IF($S$4="", SUMIFS('무신사 메타 광고'!$V:$V, '무신사 메타 광고'!$C:$C, $R452),SUMIFS('무신사 메타 광고'!$V:$V,'무신사 메타 광고'!$I:$I,$S$4,'무신사 메타 광고'!$C:$C,$R452))</f>
        <v>0</v>
      </c>
      <c r="U452" s="11">
        <f t="shared" si="15"/>
        <v>0</v>
      </c>
      <c r="V452" s="12" t="str">
        <f t="shared" si="20"/>
        <v xml:space="preserve"> </v>
      </c>
      <c r="W452" s="32">
        <f>IF($S$4="", SUMIFS('무신사 메타 광고'!$K:$K, '무신사 메타 광고'!$C:$C, $R452),SUMIFS('무신사 메타 광고'!$K:$K,'무신사 메타 광고'!$I:$I,$S$4,'무신사 메타 광고'!$C:$C,$R452))</f>
        <v>0</v>
      </c>
      <c r="X452" s="32">
        <f>IF($S$4="", SUMIFS('무신사 메타 광고'!$N:$N, '무신사 메타 광고'!$C:$C, $R452),SUMIFS('무신사 메타 광고'!$N:$N,'무신사 메타 광고'!$I:$I,$S$4,'무신사 메타 광고'!$C:$C,$R452))</f>
        <v>0</v>
      </c>
      <c r="Y452" s="11">
        <f t="shared" si="16"/>
        <v>0</v>
      </c>
      <c r="Z452" s="12" t="str">
        <f t="shared" si="21"/>
        <v xml:space="preserve"> </v>
      </c>
      <c r="AB452" s="10">
        <f>IF($S$4="", SUMIFS('무신사 메타 광고'!$X:$X, '무신사 메타 광고'!$C:$C, $R452),SUMIFS('무신사 메타 광고'!$X:$X,'무신사 메타 광고'!$I:$I,$S$4,'무신사 메타 광고'!$C:$C,$R452))</f>
        <v>0</v>
      </c>
      <c r="AC452" s="11">
        <f t="shared" si="17"/>
        <v>0</v>
      </c>
    </row>
    <row r="453" spans="2:29">
      <c r="B453" s="9"/>
      <c r="C453" s="29">
        <f>IF($C$4="", SUMIFS('무신사 메타 광고'!$L:$L, '무신사 메타 광고'!$D:$D, $B453), SUMIFS('무신사 메타 광고'!$L:$L, '무신사 메타 광고'!$I:$I, $C$4, '무신사 메타 광고'!$D:$D, $B453))</f>
        <v>0</v>
      </c>
      <c r="D453" s="29">
        <f>IF($C$4="", SUMIFS('무신사 메타 광고'!$V:$V,#REF!, $B453), SUMIFS('무신사 메타 광고'!$V:$V,'무신사 메타 광고'!$I:$I,$C$4,'무신사 메타 광고'!$D:$D,$B453))</f>
        <v>0</v>
      </c>
      <c r="E453" s="11">
        <f t="shared" si="11"/>
        <v>0</v>
      </c>
      <c r="F453" s="12" t="str">
        <f t="shared" si="18"/>
        <v xml:space="preserve"> </v>
      </c>
      <c r="G453" s="30">
        <f>IF($C$4="", SUMIFS('무신사 메타 광고'!$K:$K, '무신사 메타 광고'!$D:$D, $B453), SUMIFS('무신사 메타 광고'!$K:$K,'무신사 메타 광고'!$I:$I,$C$4,'무신사 메타 광고'!D:D,$B453))</f>
        <v>0</v>
      </c>
      <c r="H453" s="30">
        <f>IF($C$4="", SUMIFS('무신사 메타 광고'!$Q:$Q, '무신사 메타 광고'!$D:$D, $B453), SUMIFS('무신사 메타 광고'!$Q:$Q,'무신사 메타 광고'!$I:$I,$C$4,'무신사 메타 광고'!D:D,$B453))</f>
        <v>0</v>
      </c>
      <c r="I453" s="30">
        <f>IF($C$4="", SUMIFS('무신사 메타 광고'!$U:$U, '무신사 메타 광고'!$D:$D, $B453), SUMIFS('무신사 메타 광고'!$U:$U,'무신사 메타 광고'!$I:$I,$C$4,'무신사 메타 광고'!D:D,$B453))</f>
        <v>0</v>
      </c>
      <c r="J453" s="11">
        <f t="shared" si="12"/>
        <v>0</v>
      </c>
      <c r="K453" s="11">
        <f t="shared" si="13"/>
        <v>0</v>
      </c>
      <c r="L453" s="12" t="str">
        <f t="shared" si="19"/>
        <v xml:space="preserve"> </v>
      </c>
      <c r="N453" s="10">
        <f>IF($C$4="", SUMIFS('무신사 메타 광고'!$X:$X, '무신사 메타 광고'!$D:$D, $B453),SUMIFS('무신사 메타 광고'!$X:$X,'무신사 메타 광고'!I:I,$C$4,'무신사 메타 광고'!D:D,$B453))</f>
        <v>0</v>
      </c>
      <c r="O453" s="11">
        <f t="shared" si="14"/>
        <v>0</v>
      </c>
      <c r="R453" s="13"/>
      <c r="S453" s="31">
        <f>IF($S$4="", SUMIFS('무신사 메타 광고'!$L:$L, '무신사 메타 광고'!$C:$C, $R453),SUMIFS('무신사 메타 광고'!$L:$L,'무신사 메타 광고'!$I:$I,$S$4,'무신사 메타 광고'!$C:$C,$R453))</f>
        <v>0</v>
      </c>
      <c r="T453" s="31">
        <f>IF($S$4="", SUMIFS('무신사 메타 광고'!$V:$V, '무신사 메타 광고'!$C:$C, $R453),SUMIFS('무신사 메타 광고'!$V:$V,'무신사 메타 광고'!$I:$I,$S$4,'무신사 메타 광고'!$C:$C,$R453))</f>
        <v>0</v>
      </c>
      <c r="U453" s="11">
        <f t="shared" si="15"/>
        <v>0</v>
      </c>
      <c r="V453" s="12" t="str">
        <f t="shared" si="20"/>
        <v xml:space="preserve"> </v>
      </c>
      <c r="W453" s="32">
        <f>IF($S$4="", SUMIFS('무신사 메타 광고'!$K:$K, '무신사 메타 광고'!$C:$C, $R453),SUMIFS('무신사 메타 광고'!$K:$K,'무신사 메타 광고'!$I:$I,$S$4,'무신사 메타 광고'!$C:$C,$R453))</f>
        <v>0</v>
      </c>
      <c r="X453" s="32">
        <f>IF($S$4="", SUMIFS('무신사 메타 광고'!$N:$N, '무신사 메타 광고'!$C:$C, $R453),SUMIFS('무신사 메타 광고'!$N:$N,'무신사 메타 광고'!$I:$I,$S$4,'무신사 메타 광고'!$C:$C,$R453))</f>
        <v>0</v>
      </c>
      <c r="Y453" s="11">
        <f t="shared" si="16"/>
        <v>0</v>
      </c>
      <c r="Z453" s="12" t="str">
        <f t="shared" si="21"/>
        <v xml:space="preserve"> </v>
      </c>
      <c r="AB453" s="10">
        <f>IF($S$4="", SUMIFS('무신사 메타 광고'!$X:$X, '무신사 메타 광고'!$C:$C, $R453),SUMIFS('무신사 메타 광고'!$X:$X,'무신사 메타 광고'!$I:$I,$S$4,'무신사 메타 광고'!$C:$C,$R453))</f>
        <v>0</v>
      </c>
      <c r="AC453" s="11">
        <f t="shared" si="17"/>
        <v>0</v>
      </c>
    </row>
    <row r="454" spans="2:29">
      <c r="B454" s="9"/>
      <c r="C454" s="29">
        <f>IF($C$4="", SUMIFS('무신사 메타 광고'!$L:$L, '무신사 메타 광고'!$D:$D, $B454), SUMIFS('무신사 메타 광고'!$L:$L, '무신사 메타 광고'!$I:$I, $C$4, '무신사 메타 광고'!$D:$D, $B454))</f>
        <v>0</v>
      </c>
      <c r="D454" s="29">
        <f>IF($C$4="", SUMIFS('무신사 메타 광고'!$V:$V,#REF!, $B454), SUMIFS('무신사 메타 광고'!$V:$V,'무신사 메타 광고'!$I:$I,$C$4,'무신사 메타 광고'!$D:$D,$B454))</f>
        <v>0</v>
      </c>
      <c r="E454" s="11">
        <f t="shared" si="11"/>
        <v>0</v>
      </c>
      <c r="F454" s="12" t="str">
        <f t="shared" si="18"/>
        <v xml:space="preserve"> </v>
      </c>
      <c r="G454" s="30">
        <f>IF($C$4="", SUMIFS('무신사 메타 광고'!$K:$K, '무신사 메타 광고'!$D:$D, $B454), SUMIFS('무신사 메타 광고'!$K:$K,'무신사 메타 광고'!$I:$I,$C$4,'무신사 메타 광고'!D:D,$B454))</f>
        <v>0</v>
      </c>
      <c r="H454" s="30">
        <f>IF($C$4="", SUMIFS('무신사 메타 광고'!$Q:$Q, '무신사 메타 광고'!$D:$D, $B454), SUMIFS('무신사 메타 광고'!$Q:$Q,'무신사 메타 광고'!$I:$I,$C$4,'무신사 메타 광고'!D:D,$B454))</f>
        <v>0</v>
      </c>
      <c r="I454" s="30">
        <f>IF($C$4="", SUMIFS('무신사 메타 광고'!$U:$U, '무신사 메타 광고'!$D:$D, $B454), SUMIFS('무신사 메타 광고'!$U:$U,'무신사 메타 광고'!$I:$I,$C$4,'무신사 메타 광고'!D:D,$B454))</f>
        <v>0</v>
      </c>
      <c r="J454" s="11">
        <f t="shared" si="12"/>
        <v>0</v>
      </c>
      <c r="K454" s="11">
        <f t="shared" si="13"/>
        <v>0</v>
      </c>
      <c r="L454" s="12" t="str">
        <f t="shared" si="19"/>
        <v xml:space="preserve"> </v>
      </c>
      <c r="N454" s="10">
        <f>IF($C$4="", SUMIFS('무신사 메타 광고'!$X:$X, '무신사 메타 광고'!$D:$D, $B454),SUMIFS('무신사 메타 광고'!$X:$X,'무신사 메타 광고'!I:I,$C$4,'무신사 메타 광고'!D:D,$B454))</f>
        <v>0</v>
      </c>
      <c r="O454" s="11">
        <f t="shared" si="14"/>
        <v>0</v>
      </c>
      <c r="R454" s="13"/>
      <c r="S454" s="31">
        <f>IF($S$4="", SUMIFS('무신사 메타 광고'!$L:$L, '무신사 메타 광고'!$C:$C, $R454),SUMIFS('무신사 메타 광고'!$L:$L,'무신사 메타 광고'!$I:$I,$S$4,'무신사 메타 광고'!$C:$C,$R454))</f>
        <v>0</v>
      </c>
      <c r="T454" s="31">
        <f>IF($S$4="", SUMIFS('무신사 메타 광고'!$V:$V, '무신사 메타 광고'!$C:$C, $R454),SUMIFS('무신사 메타 광고'!$V:$V,'무신사 메타 광고'!$I:$I,$S$4,'무신사 메타 광고'!$C:$C,$R454))</f>
        <v>0</v>
      </c>
      <c r="U454" s="11">
        <f t="shared" si="15"/>
        <v>0</v>
      </c>
      <c r="V454" s="12" t="str">
        <f t="shared" si="20"/>
        <v xml:space="preserve"> </v>
      </c>
      <c r="W454" s="32">
        <f>IF($S$4="", SUMIFS('무신사 메타 광고'!$K:$K, '무신사 메타 광고'!$C:$C, $R454),SUMIFS('무신사 메타 광고'!$K:$K,'무신사 메타 광고'!$I:$I,$S$4,'무신사 메타 광고'!$C:$C,$R454))</f>
        <v>0</v>
      </c>
      <c r="X454" s="32">
        <f>IF($S$4="", SUMIFS('무신사 메타 광고'!$N:$N, '무신사 메타 광고'!$C:$C, $R454),SUMIFS('무신사 메타 광고'!$N:$N,'무신사 메타 광고'!$I:$I,$S$4,'무신사 메타 광고'!$C:$C,$R454))</f>
        <v>0</v>
      </c>
      <c r="Y454" s="11">
        <f t="shared" si="16"/>
        <v>0</v>
      </c>
      <c r="Z454" s="12" t="str">
        <f t="shared" si="21"/>
        <v xml:space="preserve"> </v>
      </c>
      <c r="AB454" s="10">
        <f>IF($S$4="", SUMIFS('무신사 메타 광고'!$X:$X, '무신사 메타 광고'!$C:$C, $R454),SUMIFS('무신사 메타 광고'!$X:$X,'무신사 메타 광고'!$I:$I,$S$4,'무신사 메타 광고'!$C:$C,$R454))</f>
        <v>0</v>
      </c>
      <c r="AC454" s="11">
        <f t="shared" si="17"/>
        <v>0</v>
      </c>
    </row>
    <row r="455" spans="2:29">
      <c r="B455" s="9"/>
      <c r="C455" s="29">
        <f>IF($C$4="", SUMIFS('무신사 메타 광고'!$L:$L, '무신사 메타 광고'!$D:$D, $B455), SUMIFS('무신사 메타 광고'!$L:$L, '무신사 메타 광고'!$I:$I, $C$4, '무신사 메타 광고'!$D:$D, $B455))</f>
        <v>0</v>
      </c>
      <c r="D455" s="29">
        <f>IF($C$4="", SUMIFS('무신사 메타 광고'!$V:$V,#REF!, $B455), SUMIFS('무신사 메타 광고'!$V:$V,'무신사 메타 광고'!$I:$I,$C$4,'무신사 메타 광고'!$D:$D,$B455))</f>
        <v>0</v>
      </c>
      <c r="E455" s="11">
        <f t="shared" si="11"/>
        <v>0</v>
      </c>
      <c r="F455" s="12" t="str">
        <f t="shared" si="18"/>
        <v xml:space="preserve"> </v>
      </c>
      <c r="G455" s="30">
        <f>IF($C$4="", SUMIFS('무신사 메타 광고'!$K:$K, '무신사 메타 광고'!$D:$D, $B455), SUMIFS('무신사 메타 광고'!$K:$K,'무신사 메타 광고'!$I:$I,$C$4,'무신사 메타 광고'!D:D,$B455))</f>
        <v>0</v>
      </c>
      <c r="H455" s="30">
        <f>IF($C$4="", SUMIFS('무신사 메타 광고'!$Q:$Q, '무신사 메타 광고'!$D:$D, $B455), SUMIFS('무신사 메타 광고'!$Q:$Q,'무신사 메타 광고'!$I:$I,$C$4,'무신사 메타 광고'!D:D,$B455))</f>
        <v>0</v>
      </c>
      <c r="I455" s="30">
        <f>IF($C$4="", SUMIFS('무신사 메타 광고'!$U:$U, '무신사 메타 광고'!$D:$D, $B455), SUMIFS('무신사 메타 광고'!$U:$U,'무신사 메타 광고'!$I:$I,$C$4,'무신사 메타 광고'!D:D,$B455))</f>
        <v>0</v>
      </c>
      <c r="J455" s="11">
        <f t="shared" si="12"/>
        <v>0</v>
      </c>
      <c r="K455" s="11">
        <f t="shared" si="13"/>
        <v>0</v>
      </c>
      <c r="L455" s="12" t="str">
        <f t="shared" si="19"/>
        <v xml:space="preserve"> </v>
      </c>
      <c r="N455" s="10">
        <f>IF($C$4="", SUMIFS('무신사 메타 광고'!$X:$X, '무신사 메타 광고'!$D:$D, $B455),SUMIFS('무신사 메타 광고'!$X:$X,'무신사 메타 광고'!I:I,$C$4,'무신사 메타 광고'!D:D,$B455))</f>
        <v>0</v>
      </c>
      <c r="O455" s="11">
        <f t="shared" si="14"/>
        <v>0</v>
      </c>
      <c r="R455" s="13"/>
      <c r="S455" s="31">
        <f>IF($S$4="", SUMIFS('무신사 메타 광고'!$L:$L, '무신사 메타 광고'!$C:$C, $R455),SUMIFS('무신사 메타 광고'!$L:$L,'무신사 메타 광고'!$I:$I,$S$4,'무신사 메타 광고'!$C:$C,$R455))</f>
        <v>0</v>
      </c>
      <c r="T455" s="31">
        <f>IF($S$4="", SUMIFS('무신사 메타 광고'!$V:$V, '무신사 메타 광고'!$C:$C, $R455),SUMIFS('무신사 메타 광고'!$V:$V,'무신사 메타 광고'!$I:$I,$S$4,'무신사 메타 광고'!$C:$C,$R455))</f>
        <v>0</v>
      </c>
      <c r="U455" s="11">
        <f t="shared" si="15"/>
        <v>0</v>
      </c>
      <c r="V455" s="12" t="str">
        <f t="shared" si="20"/>
        <v xml:space="preserve"> </v>
      </c>
      <c r="W455" s="32">
        <f>IF($S$4="", SUMIFS('무신사 메타 광고'!$K:$K, '무신사 메타 광고'!$C:$C, $R455),SUMIFS('무신사 메타 광고'!$K:$K,'무신사 메타 광고'!$I:$I,$S$4,'무신사 메타 광고'!$C:$C,$R455))</f>
        <v>0</v>
      </c>
      <c r="X455" s="32">
        <f>IF($S$4="", SUMIFS('무신사 메타 광고'!$N:$N, '무신사 메타 광고'!$C:$C, $R455),SUMIFS('무신사 메타 광고'!$N:$N,'무신사 메타 광고'!$I:$I,$S$4,'무신사 메타 광고'!$C:$C,$R455))</f>
        <v>0</v>
      </c>
      <c r="Y455" s="11">
        <f t="shared" si="16"/>
        <v>0</v>
      </c>
      <c r="Z455" s="12" t="str">
        <f t="shared" si="21"/>
        <v xml:space="preserve"> </v>
      </c>
      <c r="AB455" s="10">
        <f>IF($S$4="", SUMIFS('무신사 메타 광고'!$X:$X, '무신사 메타 광고'!$C:$C, $R455),SUMIFS('무신사 메타 광고'!$X:$X,'무신사 메타 광고'!$I:$I,$S$4,'무신사 메타 광고'!$C:$C,$R455))</f>
        <v>0</v>
      </c>
      <c r="AC455" s="11">
        <f t="shared" si="17"/>
        <v>0</v>
      </c>
    </row>
    <row r="456" spans="2:29">
      <c r="B456" s="9"/>
      <c r="C456" s="29">
        <f>IF($C$4="", SUMIFS('무신사 메타 광고'!$L:$L, '무신사 메타 광고'!$D:$D, $B456), SUMIFS('무신사 메타 광고'!$L:$L, '무신사 메타 광고'!$I:$I, $C$4, '무신사 메타 광고'!$D:$D, $B456))</f>
        <v>0</v>
      </c>
      <c r="D456" s="29">
        <f>IF($C$4="", SUMIFS('무신사 메타 광고'!$V:$V,#REF!, $B456), SUMIFS('무신사 메타 광고'!$V:$V,'무신사 메타 광고'!$I:$I,$C$4,'무신사 메타 광고'!$D:$D,$B456))</f>
        <v>0</v>
      </c>
      <c r="E456" s="11">
        <f t="shared" si="11"/>
        <v>0</v>
      </c>
      <c r="F456" s="12" t="str">
        <f t="shared" si="18"/>
        <v xml:space="preserve"> </v>
      </c>
      <c r="G456" s="30">
        <f>IF($C$4="", SUMIFS('무신사 메타 광고'!$K:$K, '무신사 메타 광고'!$D:$D, $B456), SUMIFS('무신사 메타 광고'!$K:$K,'무신사 메타 광고'!$I:$I,$C$4,'무신사 메타 광고'!D:D,$B456))</f>
        <v>0</v>
      </c>
      <c r="H456" s="30">
        <f>IF($C$4="", SUMIFS('무신사 메타 광고'!$Q:$Q, '무신사 메타 광고'!$D:$D, $B456), SUMIFS('무신사 메타 광고'!$Q:$Q,'무신사 메타 광고'!$I:$I,$C$4,'무신사 메타 광고'!D:D,$B456))</f>
        <v>0</v>
      </c>
      <c r="I456" s="30">
        <f>IF($C$4="", SUMIFS('무신사 메타 광고'!$U:$U, '무신사 메타 광고'!$D:$D, $B456), SUMIFS('무신사 메타 광고'!$U:$U,'무신사 메타 광고'!$I:$I,$C$4,'무신사 메타 광고'!D:D,$B456))</f>
        <v>0</v>
      </c>
      <c r="J456" s="11">
        <f t="shared" si="12"/>
        <v>0</v>
      </c>
      <c r="K456" s="11">
        <f t="shared" si="13"/>
        <v>0</v>
      </c>
      <c r="L456" s="12" t="str">
        <f t="shared" si="19"/>
        <v xml:space="preserve"> </v>
      </c>
      <c r="N456" s="10">
        <f>IF($C$4="", SUMIFS('무신사 메타 광고'!$X:$X, '무신사 메타 광고'!$D:$D, $B456),SUMIFS('무신사 메타 광고'!$X:$X,'무신사 메타 광고'!I:I,$C$4,'무신사 메타 광고'!D:D,$B456))</f>
        <v>0</v>
      </c>
      <c r="O456" s="11">
        <f t="shared" si="14"/>
        <v>0</v>
      </c>
      <c r="R456" s="13"/>
      <c r="S456" s="31">
        <f>IF($S$4="", SUMIFS('무신사 메타 광고'!$L:$L, '무신사 메타 광고'!$C:$C, $R456),SUMIFS('무신사 메타 광고'!$L:$L,'무신사 메타 광고'!$I:$I,$S$4,'무신사 메타 광고'!$C:$C,$R456))</f>
        <v>0</v>
      </c>
      <c r="T456" s="31">
        <f>IF($S$4="", SUMIFS('무신사 메타 광고'!$V:$V, '무신사 메타 광고'!$C:$C, $R456),SUMIFS('무신사 메타 광고'!$V:$V,'무신사 메타 광고'!$I:$I,$S$4,'무신사 메타 광고'!$C:$C,$R456))</f>
        <v>0</v>
      </c>
      <c r="U456" s="11">
        <f t="shared" si="15"/>
        <v>0</v>
      </c>
      <c r="V456" s="12" t="str">
        <f t="shared" si="20"/>
        <v xml:space="preserve"> </v>
      </c>
      <c r="W456" s="32">
        <f>IF($S$4="", SUMIFS('무신사 메타 광고'!$K:$K, '무신사 메타 광고'!$C:$C, $R456),SUMIFS('무신사 메타 광고'!$K:$K,'무신사 메타 광고'!$I:$I,$S$4,'무신사 메타 광고'!$C:$C,$R456))</f>
        <v>0</v>
      </c>
      <c r="X456" s="32">
        <f>IF($S$4="", SUMIFS('무신사 메타 광고'!$N:$N, '무신사 메타 광고'!$C:$C, $R456),SUMIFS('무신사 메타 광고'!$N:$N,'무신사 메타 광고'!$I:$I,$S$4,'무신사 메타 광고'!$C:$C,$R456))</f>
        <v>0</v>
      </c>
      <c r="Y456" s="11">
        <f t="shared" si="16"/>
        <v>0</v>
      </c>
      <c r="Z456" s="12" t="str">
        <f t="shared" si="21"/>
        <v xml:space="preserve"> </v>
      </c>
      <c r="AB456" s="10">
        <f>IF($S$4="", SUMIFS('무신사 메타 광고'!$X:$X, '무신사 메타 광고'!$C:$C, $R456),SUMIFS('무신사 메타 광고'!$X:$X,'무신사 메타 광고'!$I:$I,$S$4,'무신사 메타 광고'!$C:$C,$R456))</f>
        <v>0</v>
      </c>
      <c r="AC456" s="11">
        <f t="shared" si="17"/>
        <v>0</v>
      </c>
    </row>
    <row r="457" spans="2:29">
      <c r="B457" s="9"/>
      <c r="C457" s="29">
        <f>IF($C$4="", SUMIFS('무신사 메타 광고'!$L:$L, '무신사 메타 광고'!$D:$D, $B457), SUMIFS('무신사 메타 광고'!$L:$L, '무신사 메타 광고'!$I:$I, $C$4, '무신사 메타 광고'!$D:$D, $B457))</f>
        <v>0</v>
      </c>
      <c r="D457" s="29">
        <f>IF($C$4="", SUMIFS('무신사 메타 광고'!$V:$V,#REF!, $B457), SUMIFS('무신사 메타 광고'!$V:$V,'무신사 메타 광고'!$I:$I,$C$4,'무신사 메타 광고'!$D:$D,$B457))</f>
        <v>0</v>
      </c>
      <c r="E457" s="11">
        <f t="shared" si="11"/>
        <v>0</v>
      </c>
      <c r="F457" s="12" t="str">
        <f t="shared" si="18"/>
        <v xml:space="preserve"> </v>
      </c>
      <c r="G457" s="30">
        <f>IF($C$4="", SUMIFS('무신사 메타 광고'!$K:$K, '무신사 메타 광고'!$D:$D, $B457), SUMIFS('무신사 메타 광고'!$K:$K,'무신사 메타 광고'!$I:$I,$C$4,'무신사 메타 광고'!D:D,$B457))</f>
        <v>0</v>
      </c>
      <c r="H457" s="30">
        <f>IF($C$4="", SUMIFS('무신사 메타 광고'!$Q:$Q, '무신사 메타 광고'!$D:$D, $B457), SUMIFS('무신사 메타 광고'!$Q:$Q,'무신사 메타 광고'!$I:$I,$C$4,'무신사 메타 광고'!D:D,$B457))</f>
        <v>0</v>
      </c>
      <c r="I457" s="30">
        <f>IF($C$4="", SUMIFS('무신사 메타 광고'!$U:$U, '무신사 메타 광고'!$D:$D, $B457), SUMIFS('무신사 메타 광고'!$U:$U,'무신사 메타 광고'!$I:$I,$C$4,'무신사 메타 광고'!D:D,$B457))</f>
        <v>0</v>
      </c>
      <c r="J457" s="11">
        <f t="shared" si="12"/>
        <v>0</v>
      </c>
      <c r="K457" s="11">
        <f t="shared" si="13"/>
        <v>0</v>
      </c>
      <c r="L457" s="12" t="str">
        <f t="shared" si="19"/>
        <v xml:space="preserve"> </v>
      </c>
      <c r="N457" s="10">
        <f>IF($C$4="", SUMIFS('무신사 메타 광고'!$X:$X, '무신사 메타 광고'!$D:$D, $B457),SUMIFS('무신사 메타 광고'!$X:$X,'무신사 메타 광고'!I:I,$C$4,'무신사 메타 광고'!D:D,$B457))</f>
        <v>0</v>
      </c>
      <c r="O457" s="11">
        <f t="shared" si="14"/>
        <v>0</v>
      </c>
      <c r="R457" s="13"/>
      <c r="S457" s="31">
        <f>IF($S$4="", SUMIFS('무신사 메타 광고'!$L:$L, '무신사 메타 광고'!$C:$C, $R457),SUMIFS('무신사 메타 광고'!$L:$L,'무신사 메타 광고'!$I:$I,$S$4,'무신사 메타 광고'!$C:$C,$R457))</f>
        <v>0</v>
      </c>
      <c r="T457" s="31">
        <f>IF($S$4="", SUMIFS('무신사 메타 광고'!$V:$V, '무신사 메타 광고'!$C:$C, $R457),SUMIFS('무신사 메타 광고'!$V:$V,'무신사 메타 광고'!$I:$I,$S$4,'무신사 메타 광고'!$C:$C,$R457))</f>
        <v>0</v>
      </c>
      <c r="U457" s="11">
        <f t="shared" si="15"/>
        <v>0</v>
      </c>
      <c r="V457" s="12" t="str">
        <f t="shared" si="20"/>
        <v xml:space="preserve"> </v>
      </c>
      <c r="W457" s="32">
        <f>IF($S$4="", SUMIFS('무신사 메타 광고'!$K:$K, '무신사 메타 광고'!$C:$C, $R457),SUMIFS('무신사 메타 광고'!$K:$K,'무신사 메타 광고'!$I:$I,$S$4,'무신사 메타 광고'!$C:$C,$R457))</f>
        <v>0</v>
      </c>
      <c r="X457" s="32">
        <f>IF($S$4="", SUMIFS('무신사 메타 광고'!$N:$N, '무신사 메타 광고'!$C:$C, $R457),SUMIFS('무신사 메타 광고'!$N:$N,'무신사 메타 광고'!$I:$I,$S$4,'무신사 메타 광고'!$C:$C,$R457))</f>
        <v>0</v>
      </c>
      <c r="Y457" s="11">
        <f t="shared" si="16"/>
        <v>0</v>
      </c>
      <c r="Z457" s="12" t="str">
        <f t="shared" si="21"/>
        <v xml:space="preserve"> </v>
      </c>
      <c r="AB457" s="10">
        <f>IF($S$4="", SUMIFS('무신사 메타 광고'!$X:$X, '무신사 메타 광고'!$C:$C, $R457),SUMIFS('무신사 메타 광고'!$X:$X,'무신사 메타 광고'!$I:$I,$S$4,'무신사 메타 광고'!$C:$C,$R457))</f>
        <v>0</v>
      </c>
      <c r="AC457" s="11">
        <f t="shared" si="17"/>
        <v>0</v>
      </c>
    </row>
    <row r="458" spans="2:29">
      <c r="B458" s="9"/>
      <c r="C458" s="29">
        <f>IF($C$4="", SUMIFS('무신사 메타 광고'!$L:$L, '무신사 메타 광고'!$D:$D, $B458), SUMIFS('무신사 메타 광고'!$L:$L, '무신사 메타 광고'!$I:$I, $C$4, '무신사 메타 광고'!$D:$D, $B458))</f>
        <v>0</v>
      </c>
      <c r="D458" s="29">
        <f>IF($C$4="", SUMIFS('무신사 메타 광고'!$V:$V,#REF!, $B458), SUMIFS('무신사 메타 광고'!$V:$V,'무신사 메타 광고'!$I:$I,$C$4,'무신사 메타 광고'!$D:$D,$B458))</f>
        <v>0</v>
      </c>
      <c r="E458" s="11">
        <f t="shared" si="11"/>
        <v>0</v>
      </c>
      <c r="F458" s="12" t="str">
        <f t="shared" si="18"/>
        <v xml:space="preserve"> </v>
      </c>
      <c r="G458" s="30">
        <f>IF($C$4="", SUMIFS('무신사 메타 광고'!$K:$K, '무신사 메타 광고'!$D:$D, $B458), SUMIFS('무신사 메타 광고'!$K:$K,'무신사 메타 광고'!$I:$I,$C$4,'무신사 메타 광고'!D:D,$B458))</f>
        <v>0</v>
      </c>
      <c r="H458" s="30">
        <f>IF($C$4="", SUMIFS('무신사 메타 광고'!$Q:$Q, '무신사 메타 광고'!$D:$D, $B458), SUMIFS('무신사 메타 광고'!$Q:$Q,'무신사 메타 광고'!$I:$I,$C$4,'무신사 메타 광고'!D:D,$B458))</f>
        <v>0</v>
      </c>
      <c r="I458" s="30">
        <f>IF($C$4="", SUMIFS('무신사 메타 광고'!$U:$U, '무신사 메타 광고'!$D:$D, $B458), SUMIFS('무신사 메타 광고'!$U:$U,'무신사 메타 광고'!$I:$I,$C$4,'무신사 메타 광고'!D:D,$B458))</f>
        <v>0</v>
      </c>
      <c r="J458" s="11">
        <f t="shared" si="12"/>
        <v>0</v>
      </c>
      <c r="K458" s="11">
        <f t="shared" si="13"/>
        <v>0</v>
      </c>
      <c r="L458" s="12" t="str">
        <f t="shared" si="19"/>
        <v xml:space="preserve"> </v>
      </c>
      <c r="N458" s="10">
        <f>IF($C$4="", SUMIFS('무신사 메타 광고'!$X:$X, '무신사 메타 광고'!$D:$D, $B458),SUMIFS('무신사 메타 광고'!$X:$X,'무신사 메타 광고'!I:I,$C$4,'무신사 메타 광고'!D:D,$B458))</f>
        <v>0</v>
      </c>
      <c r="O458" s="11">
        <f t="shared" si="14"/>
        <v>0</v>
      </c>
      <c r="R458" s="13"/>
      <c r="S458" s="31">
        <f>IF($S$4="", SUMIFS('무신사 메타 광고'!$L:$L, '무신사 메타 광고'!$C:$C, $R458),SUMIFS('무신사 메타 광고'!$L:$L,'무신사 메타 광고'!$I:$I,$S$4,'무신사 메타 광고'!$C:$C,$R458))</f>
        <v>0</v>
      </c>
      <c r="T458" s="31">
        <f>IF($S$4="", SUMIFS('무신사 메타 광고'!$V:$V, '무신사 메타 광고'!$C:$C, $R458),SUMIFS('무신사 메타 광고'!$V:$V,'무신사 메타 광고'!$I:$I,$S$4,'무신사 메타 광고'!$C:$C,$R458))</f>
        <v>0</v>
      </c>
      <c r="U458" s="11">
        <f t="shared" si="15"/>
        <v>0</v>
      </c>
      <c r="V458" s="12" t="str">
        <f t="shared" si="20"/>
        <v xml:space="preserve"> </v>
      </c>
      <c r="W458" s="32">
        <f>IF($S$4="", SUMIFS('무신사 메타 광고'!$K:$K, '무신사 메타 광고'!$C:$C, $R458),SUMIFS('무신사 메타 광고'!$K:$K,'무신사 메타 광고'!$I:$I,$S$4,'무신사 메타 광고'!$C:$C,$R458))</f>
        <v>0</v>
      </c>
      <c r="X458" s="32">
        <f>IF($S$4="", SUMIFS('무신사 메타 광고'!$N:$N, '무신사 메타 광고'!$C:$C, $R458),SUMIFS('무신사 메타 광고'!$N:$N,'무신사 메타 광고'!$I:$I,$S$4,'무신사 메타 광고'!$C:$C,$R458))</f>
        <v>0</v>
      </c>
      <c r="Y458" s="11">
        <f t="shared" si="16"/>
        <v>0</v>
      </c>
      <c r="Z458" s="12" t="str">
        <f t="shared" si="21"/>
        <v xml:space="preserve"> </v>
      </c>
      <c r="AB458" s="10">
        <f>IF($S$4="", SUMIFS('무신사 메타 광고'!$X:$X, '무신사 메타 광고'!$C:$C, $R458),SUMIFS('무신사 메타 광고'!$X:$X,'무신사 메타 광고'!$I:$I,$S$4,'무신사 메타 광고'!$C:$C,$R458))</f>
        <v>0</v>
      </c>
      <c r="AC458" s="11">
        <f t="shared" si="17"/>
        <v>0</v>
      </c>
    </row>
    <row r="459" spans="2:29">
      <c r="B459" s="9"/>
      <c r="C459" s="29">
        <f>IF($C$4="", SUMIFS('무신사 메타 광고'!$L:$L, '무신사 메타 광고'!$D:$D, $B459), SUMIFS('무신사 메타 광고'!$L:$L, '무신사 메타 광고'!$I:$I, $C$4, '무신사 메타 광고'!$D:$D, $B459))</f>
        <v>0</v>
      </c>
      <c r="D459" s="29">
        <f>IF($C$4="", SUMIFS('무신사 메타 광고'!$V:$V,#REF!, $B459), SUMIFS('무신사 메타 광고'!$V:$V,'무신사 메타 광고'!$I:$I,$C$4,'무신사 메타 광고'!$D:$D,$B459))</f>
        <v>0</v>
      </c>
      <c r="E459" s="11">
        <f t="shared" si="11"/>
        <v>0</v>
      </c>
      <c r="F459" s="12" t="str">
        <f t="shared" si="18"/>
        <v xml:space="preserve"> </v>
      </c>
      <c r="G459" s="30">
        <f>IF($C$4="", SUMIFS('무신사 메타 광고'!$K:$K, '무신사 메타 광고'!$D:$D, $B459), SUMIFS('무신사 메타 광고'!$K:$K,'무신사 메타 광고'!$I:$I,$C$4,'무신사 메타 광고'!D:D,$B459))</f>
        <v>0</v>
      </c>
      <c r="H459" s="30">
        <f>IF($C$4="", SUMIFS('무신사 메타 광고'!$Q:$Q, '무신사 메타 광고'!$D:$D, $B459), SUMIFS('무신사 메타 광고'!$Q:$Q,'무신사 메타 광고'!$I:$I,$C$4,'무신사 메타 광고'!D:D,$B459))</f>
        <v>0</v>
      </c>
      <c r="I459" s="30">
        <f>IF($C$4="", SUMIFS('무신사 메타 광고'!$U:$U, '무신사 메타 광고'!$D:$D, $B459), SUMIFS('무신사 메타 광고'!$U:$U,'무신사 메타 광고'!$I:$I,$C$4,'무신사 메타 광고'!D:D,$B459))</f>
        <v>0</v>
      </c>
      <c r="J459" s="11">
        <f t="shared" si="12"/>
        <v>0</v>
      </c>
      <c r="K459" s="11">
        <f t="shared" si="13"/>
        <v>0</v>
      </c>
      <c r="L459" s="12" t="str">
        <f t="shared" si="19"/>
        <v xml:space="preserve"> </v>
      </c>
      <c r="N459" s="10">
        <f>IF($C$4="", SUMIFS('무신사 메타 광고'!$X:$X, '무신사 메타 광고'!$D:$D, $B459),SUMIFS('무신사 메타 광고'!$X:$X,'무신사 메타 광고'!I:I,$C$4,'무신사 메타 광고'!D:D,$B459))</f>
        <v>0</v>
      </c>
      <c r="O459" s="11">
        <f t="shared" si="14"/>
        <v>0</v>
      </c>
      <c r="R459" s="13"/>
      <c r="S459" s="31">
        <f>IF($S$4="", SUMIFS('무신사 메타 광고'!$L:$L, '무신사 메타 광고'!$C:$C, $R459),SUMIFS('무신사 메타 광고'!$L:$L,'무신사 메타 광고'!$I:$I,$S$4,'무신사 메타 광고'!$C:$C,$R459))</f>
        <v>0</v>
      </c>
      <c r="T459" s="31">
        <f>IF($S$4="", SUMIFS('무신사 메타 광고'!$V:$V, '무신사 메타 광고'!$C:$C, $R459),SUMIFS('무신사 메타 광고'!$V:$V,'무신사 메타 광고'!$I:$I,$S$4,'무신사 메타 광고'!$C:$C,$R459))</f>
        <v>0</v>
      </c>
      <c r="U459" s="11">
        <f t="shared" si="15"/>
        <v>0</v>
      </c>
      <c r="V459" s="12" t="str">
        <f t="shared" si="20"/>
        <v xml:space="preserve"> </v>
      </c>
      <c r="W459" s="32">
        <f>IF($S$4="", SUMIFS('무신사 메타 광고'!$K:$K, '무신사 메타 광고'!$C:$C, $R459),SUMIFS('무신사 메타 광고'!$K:$K,'무신사 메타 광고'!$I:$I,$S$4,'무신사 메타 광고'!$C:$C,$R459))</f>
        <v>0</v>
      </c>
      <c r="X459" s="32">
        <f>IF($S$4="", SUMIFS('무신사 메타 광고'!$N:$N, '무신사 메타 광고'!$C:$C, $R459),SUMIFS('무신사 메타 광고'!$N:$N,'무신사 메타 광고'!$I:$I,$S$4,'무신사 메타 광고'!$C:$C,$R459))</f>
        <v>0</v>
      </c>
      <c r="Y459" s="11">
        <f t="shared" si="16"/>
        <v>0</v>
      </c>
      <c r="Z459" s="12" t="str">
        <f t="shared" si="21"/>
        <v xml:space="preserve"> </v>
      </c>
      <c r="AB459" s="10">
        <f>IF($S$4="", SUMIFS('무신사 메타 광고'!$X:$X, '무신사 메타 광고'!$C:$C, $R459),SUMIFS('무신사 메타 광고'!$X:$X,'무신사 메타 광고'!$I:$I,$S$4,'무신사 메타 광고'!$C:$C,$R459))</f>
        <v>0</v>
      </c>
      <c r="AC459" s="11">
        <f t="shared" si="17"/>
        <v>0</v>
      </c>
    </row>
    <row r="460" spans="2:29">
      <c r="B460" s="9"/>
      <c r="C460" s="29">
        <f>IF($C$4="", SUMIFS('무신사 메타 광고'!$L:$L, '무신사 메타 광고'!$D:$D, $B460), SUMIFS('무신사 메타 광고'!$L:$L, '무신사 메타 광고'!$I:$I, $C$4, '무신사 메타 광고'!$D:$D, $B460))</f>
        <v>0</v>
      </c>
      <c r="D460" s="29">
        <f>IF($C$4="", SUMIFS('무신사 메타 광고'!$V:$V,#REF!, $B460), SUMIFS('무신사 메타 광고'!$V:$V,'무신사 메타 광고'!$I:$I,$C$4,'무신사 메타 광고'!$D:$D,$B460))</f>
        <v>0</v>
      </c>
      <c r="E460" s="11">
        <f t="shared" si="11"/>
        <v>0</v>
      </c>
      <c r="F460" s="12" t="str">
        <f t="shared" si="18"/>
        <v xml:space="preserve"> </v>
      </c>
      <c r="G460" s="30">
        <f>IF($C$4="", SUMIFS('무신사 메타 광고'!$K:$K, '무신사 메타 광고'!$D:$D, $B460), SUMIFS('무신사 메타 광고'!$K:$K,'무신사 메타 광고'!$I:$I,$C$4,'무신사 메타 광고'!D:D,$B460))</f>
        <v>0</v>
      </c>
      <c r="H460" s="30">
        <f>IF($C$4="", SUMIFS('무신사 메타 광고'!$Q:$Q, '무신사 메타 광고'!$D:$D, $B460), SUMIFS('무신사 메타 광고'!$Q:$Q,'무신사 메타 광고'!$I:$I,$C$4,'무신사 메타 광고'!D:D,$B460))</f>
        <v>0</v>
      </c>
      <c r="I460" s="30">
        <f>IF($C$4="", SUMIFS('무신사 메타 광고'!$U:$U, '무신사 메타 광고'!$D:$D, $B460), SUMIFS('무신사 메타 광고'!$U:$U,'무신사 메타 광고'!$I:$I,$C$4,'무신사 메타 광고'!D:D,$B460))</f>
        <v>0</v>
      </c>
      <c r="J460" s="11">
        <f t="shared" si="12"/>
        <v>0</v>
      </c>
      <c r="K460" s="11">
        <f t="shared" si="13"/>
        <v>0</v>
      </c>
      <c r="L460" s="12" t="str">
        <f t="shared" si="19"/>
        <v xml:space="preserve"> </v>
      </c>
      <c r="N460" s="10">
        <f>IF($C$4="", SUMIFS('무신사 메타 광고'!$X:$X, '무신사 메타 광고'!$D:$D, $B460),SUMIFS('무신사 메타 광고'!$X:$X,'무신사 메타 광고'!I:I,$C$4,'무신사 메타 광고'!D:D,$B460))</f>
        <v>0</v>
      </c>
      <c r="O460" s="11">
        <f t="shared" si="14"/>
        <v>0</v>
      </c>
      <c r="R460" s="13"/>
      <c r="S460" s="31">
        <f>IF($S$4="", SUMIFS('무신사 메타 광고'!$L:$L, '무신사 메타 광고'!$C:$C, $R460),SUMIFS('무신사 메타 광고'!$L:$L,'무신사 메타 광고'!$I:$I,$S$4,'무신사 메타 광고'!$C:$C,$R460))</f>
        <v>0</v>
      </c>
      <c r="T460" s="31">
        <f>IF($S$4="", SUMIFS('무신사 메타 광고'!$V:$V, '무신사 메타 광고'!$C:$C, $R460),SUMIFS('무신사 메타 광고'!$V:$V,'무신사 메타 광고'!$I:$I,$S$4,'무신사 메타 광고'!$C:$C,$R460))</f>
        <v>0</v>
      </c>
      <c r="U460" s="11">
        <f t="shared" si="15"/>
        <v>0</v>
      </c>
      <c r="V460" s="12" t="str">
        <f t="shared" si="20"/>
        <v xml:space="preserve"> </v>
      </c>
      <c r="W460" s="32">
        <f>IF($S$4="", SUMIFS('무신사 메타 광고'!$K:$K, '무신사 메타 광고'!$C:$C, $R460),SUMIFS('무신사 메타 광고'!$K:$K,'무신사 메타 광고'!$I:$I,$S$4,'무신사 메타 광고'!$C:$C,$R460))</f>
        <v>0</v>
      </c>
      <c r="X460" s="32">
        <f>IF($S$4="", SUMIFS('무신사 메타 광고'!$N:$N, '무신사 메타 광고'!$C:$C, $R460),SUMIFS('무신사 메타 광고'!$N:$N,'무신사 메타 광고'!$I:$I,$S$4,'무신사 메타 광고'!$C:$C,$R460))</f>
        <v>0</v>
      </c>
      <c r="Y460" s="11">
        <f t="shared" si="16"/>
        <v>0</v>
      </c>
      <c r="Z460" s="12" t="str">
        <f t="shared" si="21"/>
        <v xml:space="preserve"> </v>
      </c>
      <c r="AB460" s="10">
        <f>IF($S$4="", SUMIFS('무신사 메타 광고'!$X:$X, '무신사 메타 광고'!$C:$C, $R460),SUMIFS('무신사 메타 광고'!$X:$X,'무신사 메타 광고'!$I:$I,$S$4,'무신사 메타 광고'!$C:$C,$R460))</f>
        <v>0</v>
      </c>
      <c r="AC460" s="11">
        <f t="shared" si="17"/>
        <v>0</v>
      </c>
    </row>
    <row r="461" spans="2:29">
      <c r="B461" s="9"/>
      <c r="C461" s="29">
        <f>IF($C$4="", SUMIFS('무신사 메타 광고'!$L:$L, '무신사 메타 광고'!$D:$D, $B461), SUMIFS('무신사 메타 광고'!$L:$L, '무신사 메타 광고'!$I:$I, $C$4, '무신사 메타 광고'!$D:$D, $B461))</f>
        <v>0</v>
      </c>
      <c r="D461" s="29">
        <f>IF($C$4="", SUMIFS('무신사 메타 광고'!$V:$V,#REF!, $B461), SUMIFS('무신사 메타 광고'!$V:$V,'무신사 메타 광고'!$I:$I,$C$4,'무신사 메타 광고'!$D:$D,$B461))</f>
        <v>0</v>
      </c>
      <c r="E461" s="11">
        <f t="shared" si="11"/>
        <v>0</v>
      </c>
      <c r="F461" s="12" t="str">
        <f t="shared" si="18"/>
        <v xml:space="preserve"> </v>
      </c>
      <c r="G461" s="30">
        <f>IF($C$4="", SUMIFS('무신사 메타 광고'!$K:$K, '무신사 메타 광고'!$D:$D, $B461), SUMIFS('무신사 메타 광고'!$K:$K,'무신사 메타 광고'!$I:$I,$C$4,'무신사 메타 광고'!D:D,$B461))</f>
        <v>0</v>
      </c>
      <c r="H461" s="30">
        <f>IF($C$4="", SUMIFS('무신사 메타 광고'!$Q:$Q, '무신사 메타 광고'!$D:$D, $B461), SUMIFS('무신사 메타 광고'!$Q:$Q,'무신사 메타 광고'!$I:$I,$C$4,'무신사 메타 광고'!D:D,$B461))</f>
        <v>0</v>
      </c>
      <c r="I461" s="30">
        <f>IF($C$4="", SUMIFS('무신사 메타 광고'!$U:$U, '무신사 메타 광고'!$D:$D, $B461), SUMIFS('무신사 메타 광고'!$U:$U,'무신사 메타 광고'!$I:$I,$C$4,'무신사 메타 광고'!D:D,$B461))</f>
        <v>0</v>
      </c>
      <c r="J461" s="11">
        <f t="shared" si="12"/>
        <v>0</v>
      </c>
      <c r="K461" s="11">
        <f t="shared" si="13"/>
        <v>0</v>
      </c>
      <c r="L461" s="12" t="str">
        <f t="shared" si="19"/>
        <v xml:space="preserve"> </v>
      </c>
      <c r="N461" s="10">
        <f>IF($C$4="", SUMIFS('무신사 메타 광고'!$X:$X, '무신사 메타 광고'!$D:$D, $B461),SUMIFS('무신사 메타 광고'!$X:$X,'무신사 메타 광고'!I:I,$C$4,'무신사 메타 광고'!D:D,$B461))</f>
        <v>0</v>
      </c>
      <c r="O461" s="11">
        <f t="shared" si="14"/>
        <v>0</v>
      </c>
      <c r="R461" s="13"/>
      <c r="S461" s="31">
        <f>IF($S$4="", SUMIFS('무신사 메타 광고'!$L:$L, '무신사 메타 광고'!$C:$C, $R461),SUMIFS('무신사 메타 광고'!$L:$L,'무신사 메타 광고'!$I:$I,$S$4,'무신사 메타 광고'!$C:$C,$R461))</f>
        <v>0</v>
      </c>
      <c r="T461" s="31">
        <f>IF($S$4="", SUMIFS('무신사 메타 광고'!$V:$V, '무신사 메타 광고'!$C:$C, $R461),SUMIFS('무신사 메타 광고'!$V:$V,'무신사 메타 광고'!$I:$I,$S$4,'무신사 메타 광고'!$C:$C,$R461))</f>
        <v>0</v>
      </c>
      <c r="U461" s="11">
        <f t="shared" si="15"/>
        <v>0</v>
      </c>
      <c r="V461" s="12" t="str">
        <f t="shared" si="20"/>
        <v xml:space="preserve"> </v>
      </c>
      <c r="W461" s="32">
        <f>IF($S$4="", SUMIFS('무신사 메타 광고'!$K:$K, '무신사 메타 광고'!$C:$C, $R461),SUMIFS('무신사 메타 광고'!$K:$K,'무신사 메타 광고'!$I:$I,$S$4,'무신사 메타 광고'!$C:$C,$R461))</f>
        <v>0</v>
      </c>
      <c r="X461" s="32">
        <f>IF($S$4="", SUMIFS('무신사 메타 광고'!$N:$N, '무신사 메타 광고'!$C:$C, $R461),SUMIFS('무신사 메타 광고'!$N:$N,'무신사 메타 광고'!$I:$I,$S$4,'무신사 메타 광고'!$C:$C,$R461))</f>
        <v>0</v>
      </c>
      <c r="Y461" s="11">
        <f t="shared" si="16"/>
        <v>0</v>
      </c>
      <c r="Z461" s="12" t="str">
        <f t="shared" si="21"/>
        <v xml:space="preserve"> </v>
      </c>
      <c r="AB461" s="10">
        <f>IF($S$4="", SUMIFS('무신사 메타 광고'!$X:$X, '무신사 메타 광고'!$C:$C, $R461),SUMIFS('무신사 메타 광고'!$X:$X,'무신사 메타 광고'!$I:$I,$S$4,'무신사 메타 광고'!$C:$C,$R461))</f>
        <v>0</v>
      </c>
      <c r="AC461" s="11">
        <f t="shared" si="17"/>
        <v>0</v>
      </c>
    </row>
    <row r="462" spans="2:29">
      <c r="B462" s="9"/>
      <c r="C462" s="29">
        <f>IF($C$4="", SUMIFS('무신사 메타 광고'!$L:$L, '무신사 메타 광고'!$D:$D, $B462), SUMIFS('무신사 메타 광고'!$L:$L, '무신사 메타 광고'!$I:$I, $C$4, '무신사 메타 광고'!$D:$D, $B462))</f>
        <v>0</v>
      </c>
      <c r="D462" s="29">
        <f>IF($C$4="", SUMIFS('무신사 메타 광고'!$V:$V,#REF!, $B462), SUMIFS('무신사 메타 광고'!$V:$V,'무신사 메타 광고'!$I:$I,$C$4,'무신사 메타 광고'!$D:$D,$B462))</f>
        <v>0</v>
      </c>
      <c r="E462" s="11">
        <f t="shared" si="11"/>
        <v>0</v>
      </c>
      <c r="F462" s="12" t="str">
        <f t="shared" si="18"/>
        <v xml:space="preserve"> </v>
      </c>
      <c r="G462" s="30">
        <f>IF($C$4="", SUMIFS('무신사 메타 광고'!$K:$K, '무신사 메타 광고'!$D:$D, $B462), SUMIFS('무신사 메타 광고'!$K:$K,'무신사 메타 광고'!$I:$I,$C$4,'무신사 메타 광고'!D:D,$B462))</f>
        <v>0</v>
      </c>
      <c r="H462" s="30">
        <f>IF($C$4="", SUMIFS('무신사 메타 광고'!$Q:$Q, '무신사 메타 광고'!$D:$D, $B462), SUMIFS('무신사 메타 광고'!$Q:$Q,'무신사 메타 광고'!$I:$I,$C$4,'무신사 메타 광고'!D:D,$B462))</f>
        <v>0</v>
      </c>
      <c r="I462" s="30">
        <f>IF($C$4="", SUMIFS('무신사 메타 광고'!$U:$U, '무신사 메타 광고'!$D:$D, $B462), SUMIFS('무신사 메타 광고'!$U:$U,'무신사 메타 광고'!$I:$I,$C$4,'무신사 메타 광고'!D:D,$B462))</f>
        <v>0</v>
      </c>
      <c r="J462" s="11">
        <f t="shared" si="12"/>
        <v>0</v>
      </c>
      <c r="K462" s="11">
        <f t="shared" si="13"/>
        <v>0</v>
      </c>
      <c r="L462" s="12" t="str">
        <f t="shared" si="19"/>
        <v xml:space="preserve"> </v>
      </c>
      <c r="N462" s="10">
        <f>IF($C$4="", SUMIFS('무신사 메타 광고'!$X:$X, '무신사 메타 광고'!$D:$D, $B462),SUMIFS('무신사 메타 광고'!$X:$X,'무신사 메타 광고'!I:I,$C$4,'무신사 메타 광고'!D:D,$B462))</f>
        <v>0</v>
      </c>
      <c r="O462" s="11">
        <f t="shared" si="14"/>
        <v>0</v>
      </c>
      <c r="R462" s="13"/>
      <c r="S462" s="31">
        <f>IF($S$4="", SUMIFS('무신사 메타 광고'!$L:$L, '무신사 메타 광고'!$C:$C, $R462),SUMIFS('무신사 메타 광고'!$L:$L,'무신사 메타 광고'!$I:$I,$S$4,'무신사 메타 광고'!$C:$C,$R462))</f>
        <v>0</v>
      </c>
      <c r="T462" s="31">
        <f>IF($S$4="", SUMIFS('무신사 메타 광고'!$V:$V, '무신사 메타 광고'!$C:$C, $R462),SUMIFS('무신사 메타 광고'!$V:$V,'무신사 메타 광고'!$I:$I,$S$4,'무신사 메타 광고'!$C:$C,$R462))</f>
        <v>0</v>
      </c>
      <c r="U462" s="11">
        <f t="shared" si="15"/>
        <v>0</v>
      </c>
      <c r="V462" s="12" t="str">
        <f t="shared" si="20"/>
        <v xml:space="preserve"> </v>
      </c>
      <c r="W462" s="32">
        <f>IF($S$4="", SUMIFS('무신사 메타 광고'!$K:$K, '무신사 메타 광고'!$C:$C, $R462),SUMIFS('무신사 메타 광고'!$K:$K,'무신사 메타 광고'!$I:$I,$S$4,'무신사 메타 광고'!$C:$C,$R462))</f>
        <v>0</v>
      </c>
      <c r="X462" s="32">
        <f>IF($S$4="", SUMIFS('무신사 메타 광고'!$N:$N, '무신사 메타 광고'!$C:$C, $R462),SUMIFS('무신사 메타 광고'!$N:$N,'무신사 메타 광고'!$I:$I,$S$4,'무신사 메타 광고'!$C:$C,$R462))</f>
        <v>0</v>
      </c>
      <c r="Y462" s="11">
        <f t="shared" si="16"/>
        <v>0</v>
      </c>
      <c r="Z462" s="12" t="str">
        <f t="shared" si="21"/>
        <v xml:space="preserve"> </v>
      </c>
      <c r="AB462" s="10">
        <f>IF($S$4="", SUMIFS('무신사 메타 광고'!$X:$X, '무신사 메타 광고'!$C:$C, $R462),SUMIFS('무신사 메타 광고'!$X:$X,'무신사 메타 광고'!$I:$I,$S$4,'무신사 메타 광고'!$C:$C,$R462))</f>
        <v>0</v>
      </c>
      <c r="AC462" s="11">
        <f t="shared" si="17"/>
        <v>0</v>
      </c>
    </row>
    <row r="463" spans="2:29">
      <c r="B463" s="9"/>
      <c r="C463" s="29">
        <f>IF($C$4="", SUMIFS('무신사 메타 광고'!$L:$L, '무신사 메타 광고'!$D:$D, $B463), SUMIFS('무신사 메타 광고'!$L:$L, '무신사 메타 광고'!$I:$I, $C$4, '무신사 메타 광고'!$D:$D, $B463))</f>
        <v>0</v>
      </c>
      <c r="D463" s="29">
        <f>IF($C$4="", SUMIFS('무신사 메타 광고'!$V:$V,#REF!, $B463), SUMIFS('무신사 메타 광고'!$V:$V,'무신사 메타 광고'!$I:$I,$C$4,'무신사 메타 광고'!$D:$D,$B463))</f>
        <v>0</v>
      </c>
      <c r="E463" s="11">
        <f t="shared" si="11"/>
        <v>0</v>
      </c>
      <c r="F463" s="12" t="str">
        <f t="shared" si="18"/>
        <v xml:space="preserve"> </v>
      </c>
      <c r="G463" s="30">
        <f>IF($C$4="", SUMIFS('무신사 메타 광고'!$K:$K, '무신사 메타 광고'!$D:$D, $B463), SUMIFS('무신사 메타 광고'!$K:$K,'무신사 메타 광고'!$I:$I,$C$4,'무신사 메타 광고'!D:D,$B463))</f>
        <v>0</v>
      </c>
      <c r="H463" s="30">
        <f>IF($C$4="", SUMIFS('무신사 메타 광고'!$Q:$Q, '무신사 메타 광고'!$D:$D, $B463), SUMIFS('무신사 메타 광고'!$Q:$Q,'무신사 메타 광고'!$I:$I,$C$4,'무신사 메타 광고'!D:D,$B463))</f>
        <v>0</v>
      </c>
      <c r="I463" s="30">
        <f>IF($C$4="", SUMIFS('무신사 메타 광고'!$U:$U, '무신사 메타 광고'!$D:$D, $B463), SUMIFS('무신사 메타 광고'!$U:$U,'무신사 메타 광고'!$I:$I,$C$4,'무신사 메타 광고'!D:D,$B463))</f>
        <v>0</v>
      </c>
      <c r="J463" s="11">
        <f t="shared" si="12"/>
        <v>0</v>
      </c>
      <c r="K463" s="11">
        <f t="shared" si="13"/>
        <v>0</v>
      </c>
      <c r="L463" s="12" t="str">
        <f t="shared" si="19"/>
        <v xml:space="preserve"> </v>
      </c>
      <c r="N463" s="10">
        <f>IF($C$4="", SUMIFS('무신사 메타 광고'!$X:$X, '무신사 메타 광고'!$D:$D, $B463),SUMIFS('무신사 메타 광고'!$X:$X,'무신사 메타 광고'!I:I,$C$4,'무신사 메타 광고'!D:D,$B463))</f>
        <v>0</v>
      </c>
      <c r="O463" s="11">
        <f t="shared" si="14"/>
        <v>0</v>
      </c>
      <c r="R463" s="13"/>
      <c r="S463" s="31">
        <f>IF($S$4="", SUMIFS('무신사 메타 광고'!$L:$L, '무신사 메타 광고'!$C:$C, $R463),SUMIFS('무신사 메타 광고'!$L:$L,'무신사 메타 광고'!$I:$I,$S$4,'무신사 메타 광고'!$C:$C,$R463))</f>
        <v>0</v>
      </c>
      <c r="T463" s="31">
        <f>IF($S$4="", SUMIFS('무신사 메타 광고'!$V:$V, '무신사 메타 광고'!$C:$C, $R463),SUMIFS('무신사 메타 광고'!$V:$V,'무신사 메타 광고'!$I:$I,$S$4,'무신사 메타 광고'!$C:$C,$R463))</f>
        <v>0</v>
      </c>
      <c r="U463" s="11">
        <f t="shared" si="15"/>
        <v>0</v>
      </c>
      <c r="V463" s="12" t="str">
        <f t="shared" si="20"/>
        <v xml:space="preserve"> </v>
      </c>
      <c r="W463" s="32">
        <f>IF($S$4="", SUMIFS('무신사 메타 광고'!$K:$K, '무신사 메타 광고'!$C:$C, $R463),SUMIFS('무신사 메타 광고'!$K:$K,'무신사 메타 광고'!$I:$I,$S$4,'무신사 메타 광고'!$C:$C,$R463))</f>
        <v>0</v>
      </c>
      <c r="X463" s="32">
        <f>IF($S$4="", SUMIFS('무신사 메타 광고'!$N:$N, '무신사 메타 광고'!$C:$C, $R463),SUMIFS('무신사 메타 광고'!$N:$N,'무신사 메타 광고'!$I:$I,$S$4,'무신사 메타 광고'!$C:$C,$R463))</f>
        <v>0</v>
      </c>
      <c r="Y463" s="11">
        <f t="shared" si="16"/>
        <v>0</v>
      </c>
      <c r="Z463" s="12" t="str">
        <f t="shared" si="21"/>
        <v xml:space="preserve"> </v>
      </c>
      <c r="AB463" s="10">
        <f>IF($S$4="", SUMIFS('무신사 메타 광고'!$X:$X, '무신사 메타 광고'!$C:$C, $R463),SUMIFS('무신사 메타 광고'!$X:$X,'무신사 메타 광고'!$I:$I,$S$4,'무신사 메타 광고'!$C:$C,$R463))</f>
        <v>0</v>
      </c>
      <c r="AC463" s="11">
        <f t="shared" si="17"/>
        <v>0</v>
      </c>
    </row>
    <row r="464" spans="2:29">
      <c r="B464" s="9"/>
      <c r="C464" s="29">
        <f>IF($C$4="", SUMIFS('무신사 메타 광고'!$L:$L, '무신사 메타 광고'!$D:$D, $B464), SUMIFS('무신사 메타 광고'!$L:$L, '무신사 메타 광고'!$I:$I, $C$4, '무신사 메타 광고'!$D:$D, $B464))</f>
        <v>0</v>
      </c>
      <c r="D464" s="29">
        <f>IF($C$4="", SUMIFS('무신사 메타 광고'!$V:$V,#REF!, $B464), SUMIFS('무신사 메타 광고'!$V:$V,'무신사 메타 광고'!$I:$I,$C$4,'무신사 메타 광고'!$D:$D,$B464))</f>
        <v>0</v>
      </c>
      <c r="E464" s="11">
        <f t="shared" si="11"/>
        <v>0</v>
      </c>
      <c r="F464" s="12" t="str">
        <f t="shared" si="18"/>
        <v xml:space="preserve"> </v>
      </c>
      <c r="G464" s="30">
        <f>IF($C$4="", SUMIFS('무신사 메타 광고'!$K:$K, '무신사 메타 광고'!$D:$D, $B464), SUMIFS('무신사 메타 광고'!$K:$K,'무신사 메타 광고'!$I:$I,$C$4,'무신사 메타 광고'!D:D,$B464))</f>
        <v>0</v>
      </c>
      <c r="H464" s="30">
        <f>IF($C$4="", SUMIFS('무신사 메타 광고'!$Q:$Q, '무신사 메타 광고'!$D:$D, $B464), SUMIFS('무신사 메타 광고'!$Q:$Q,'무신사 메타 광고'!$I:$I,$C$4,'무신사 메타 광고'!D:D,$B464))</f>
        <v>0</v>
      </c>
      <c r="I464" s="30">
        <f>IF($C$4="", SUMIFS('무신사 메타 광고'!$U:$U, '무신사 메타 광고'!$D:$D, $B464), SUMIFS('무신사 메타 광고'!$U:$U,'무신사 메타 광고'!$I:$I,$C$4,'무신사 메타 광고'!D:D,$B464))</f>
        <v>0</v>
      </c>
      <c r="J464" s="11">
        <f t="shared" si="12"/>
        <v>0</v>
      </c>
      <c r="K464" s="11">
        <f t="shared" si="13"/>
        <v>0</v>
      </c>
      <c r="L464" s="12" t="str">
        <f t="shared" si="19"/>
        <v xml:space="preserve"> </v>
      </c>
      <c r="N464" s="10">
        <f>IF($C$4="", SUMIFS('무신사 메타 광고'!$X:$X, '무신사 메타 광고'!$D:$D, $B464),SUMIFS('무신사 메타 광고'!$X:$X,'무신사 메타 광고'!I:I,$C$4,'무신사 메타 광고'!D:D,$B464))</f>
        <v>0</v>
      </c>
      <c r="O464" s="11">
        <f t="shared" si="14"/>
        <v>0</v>
      </c>
      <c r="R464" s="13"/>
      <c r="S464" s="31">
        <f>IF($S$4="", SUMIFS('무신사 메타 광고'!$L:$L, '무신사 메타 광고'!$C:$C, $R464),SUMIFS('무신사 메타 광고'!$L:$L,'무신사 메타 광고'!$I:$I,$S$4,'무신사 메타 광고'!$C:$C,$R464))</f>
        <v>0</v>
      </c>
      <c r="T464" s="31">
        <f>IF($S$4="", SUMIFS('무신사 메타 광고'!$V:$V, '무신사 메타 광고'!$C:$C, $R464),SUMIFS('무신사 메타 광고'!$V:$V,'무신사 메타 광고'!$I:$I,$S$4,'무신사 메타 광고'!$C:$C,$R464))</f>
        <v>0</v>
      </c>
      <c r="U464" s="11">
        <f t="shared" si="15"/>
        <v>0</v>
      </c>
      <c r="V464" s="12" t="str">
        <f t="shared" si="20"/>
        <v xml:space="preserve"> </v>
      </c>
      <c r="W464" s="32">
        <f>IF($S$4="", SUMIFS('무신사 메타 광고'!$K:$K, '무신사 메타 광고'!$C:$C, $R464),SUMIFS('무신사 메타 광고'!$K:$K,'무신사 메타 광고'!$I:$I,$S$4,'무신사 메타 광고'!$C:$C,$R464))</f>
        <v>0</v>
      </c>
      <c r="X464" s="32">
        <f>IF($S$4="", SUMIFS('무신사 메타 광고'!$N:$N, '무신사 메타 광고'!$C:$C, $R464),SUMIFS('무신사 메타 광고'!$N:$N,'무신사 메타 광고'!$I:$I,$S$4,'무신사 메타 광고'!$C:$C,$R464))</f>
        <v>0</v>
      </c>
      <c r="Y464" s="11">
        <f t="shared" si="16"/>
        <v>0</v>
      </c>
      <c r="Z464" s="12" t="str">
        <f t="shared" si="21"/>
        <v xml:space="preserve"> </v>
      </c>
      <c r="AB464" s="10">
        <f>IF($S$4="", SUMIFS('무신사 메타 광고'!$X:$X, '무신사 메타 광고'!$C:$C, $R464),SUMIFS('무신사 메타 광고'!$X:$X,'무신사 메타 광고'!$I:$I,$S$4,'무신사 메타 광고'!$C:$C,$R464))</f>
        <v>0</v>
      </c>
      <c r="AC464" s="11">
        <f t="shared" si="17"/>
        <v>0</v>
      </c>
    </row>
    <row r="465" spans="2:29">
      <c r="B465" s="9"/>
      <c r="C465" s="29">
        <f>IF($C$4="", SUMIFS('무신사 메타 광고'!$L:$L, '무신사 메타 광고'!$D:$D, $B465), SUMIFS('무신사 메타 광고'!$L:$L, '무신사 메타 광고'!$I:$I, $C$4, '무신사 메타 광고'!$D:$D, $B465))</f>
        <v>0</v>
      </c>
      <c r="D465" s="29">
        <f>IF($C$4="", SUMIFS('무신사 메타 광고'!$V:$V,#REF!, $B465), SUMIFS('무신사 메타 광고'!$V:$V,'무신사 메타 광고'!$I:$I,$C$4,'무신사 메타 광고'!$D:$D,$B465))</f>
        <v>0</v>
      </c>
      <c r="E465" s="11">
        <f t="shared" si="11"/>
        <v>0</v>
      </c>
      <c r="F465" s="12" t="str">
        <f t="shared" si="18"/>
        <v xml:space="preserve"> </v>
      </c>
      <c r="G465" s="30">
        <f>IF($C$4="", SUMIFS('무신사 메타 광고'!$K:$K, '무신사 메타 광고'!$D:$D, $B465), SUMIFS('무신사 메타 광고'!$K:$K,'무신사 메타 광고'!$I:$I,$C$4,'무신사 메타 광고'!D:D,$B465))</f>
        <v>0</v>
      </c>
      <c r="H465" s="30">
        <f>IF($C$4="", SUMIFS('무신사 메타 광고'!$Q:$Q, '무신사 메타 광고'!$D:$D, $B465), SUMIFS('무신사 메타 광고'!$Q:$Q,'무신사 메타 광고'!$I:$I,$C$4,'무신사 메타 광고'!D:D,$B465))</f>
        <v>0</v>
      </c>
      <c r="I465" s="30">
        <f>IF($C$4="", SUMIFS('무신사 메타 광고'!$U:$U, '무신사 메타 광고'!$D:$D, $B465), SUMIFS('무신사 메타 광고'!$U:$U,'무신사 메타 광고'!$I:$I,$C$4,'무신사 메타 광고'!D:D,$B465))</f>
        <v>0</v>
      </c>
      <c r="J465" s="11">
        <f t="shared" si="12"/>
        <v>0</v>
      </c>
      <c r="K465" s="11">
        <f t="shared" si="13"/>
        <v>0</v>
      </c>
      <c r="L465" s="12" t="str">
        <f t="shared" si="19"/>
        <v xml:space="preserve"> </v>
      </c>
      <c r="N465" s="10">
        <f>IF($C$4="", SUMIFS('무신사 메타 광고'!$X:$X, '무신사 메타 광고'!$D:$D, $B465),SUMIFS('무신사 메타 광고'!$X:$X,'무신사 메타 광고'!I:I,$C$4,'무신사 메타 광고'!D:D,$B465))</f>
        <v>0</v>
      </c>
      <c r="O465" s="11">
        <f t="shared" si="14"/>
        <v>0</v>
      </c>
      <c r="R465" s="13"/>
      <c r="S465" s="31">
        <f>IF($S$4="", SUMIFS('무신사 메타 광고'!$L:$L, '무신사 메타 광고'!$C:$C, $R465),SUMIFS('무신사 메타 광고'!$L:$L,'무신사 메타 광고'!$I:$I,$S$4,'무신사 메타 광고'!$C:$C,$R465))</f>
        <v>0</v>
      </c>
      <c r="T465" s="31">
        <f>IF($S$4="", SUMIFS('무신사 메타 광고'!$V:$V, '무신사 메타 광고'!$C:$C, $R465),SUMIFS('무신사 메타 광고'!$V:$V,'무신사 메타 광고'!$I:$I,$S$4,'무신사 메타 광고'!$C:$C,$R465))</f>
        <v>0</v>
      </c>
      <c r="U465" s="11">
        <f t="shared" si="15"/>
        <v>0</v>
      </c>
      <c r="V465" s="12" t="str">
        <f t="shared" si="20"/>
        <v xml:space="preserve"> </v>
      </c>
      <c r="W465" s="32">
        <f>IF($S$4="", SUMIFS('무신사 메타 광고'!$K:$K, '무신사 메타 광고'!$C:$C, $R465),SUMIFS('무신사 메타 광고'!$K:$K,'무신사 메타 광고'!$I:$I,$S$4,'무신사 메타 광고'!$C:$C,$R465))</f>
        <v>0</v>
      </c>
      <c r="X465" s="32">
        <f>IF($S$4="", SUMIFS('무신사 메타 광고'!$N:$N, '무신사 메타 광고'!$C:$C, $R465),SUMIFS('무신사 메타 광고'!$N:$N,'무신사 메타 광고'!$I:$I,$S$4,'무신사 메타 광고'!$C:$C,$R465))</f>
        <v>0</v>
      </c>
      <c r="Y465" s="11">
        <f t="shared" si="16"/>
        <v>0</v>
      </c>
      <c r="Z465" s="12" t="str">
        <f t="shared" si="21"/>
        <v xml:space="preserve"> </v>
      </c>
      <c r="AB465" s="10">
        <f>IF($S$4="", SUMIFS('무신사 메타 광고'!$X:$X, '무신사 메타 광고'!$C:$C, $R465),SUMIFS('무신사 메타 광고'!$X:$X,'무신사 메타 광고'!$I:$I,$S$4,'무신사 메타 광고'!$C:$C,$R465))</f>
        <v>0</v>
      </c>
      <c r="AC465" s="11">
        <f t="shared" si="17"/>
        <v>0</v>
      </c>
    </row>
    <row r="466" spans="2:29">
      <c r="B466" s="9"/>
      <c r="C466" s="29">
        <f>IF($C$4="", SUMIFS('무신사 메타 광고'!$L:$L, '무신사 메타 광고'!$D:$D, $B466), SUMIFS('무신사 메타 광고'!$L:$L, '무신사 메타 광고'!$I:$I, $C$4, '무신사 메타 광고'!$D:$D, $B466))</f>
        <v>0</v>
      </c>
      <c r="D466" s="29">
        <f>IF($C$4="", SUMIFS('무신사 메타 광고'!$V:$V,#REF!, $B466), SUMIFS('무신사 메타 광고'!$V:$V,'무신사 메타 광고'!$I:$I,$C$4,'무신사 메타 광고'!$D:$D,$B466))</f>
        <v>0</v>
      </c>
      <c r="E466" s="11">
        <f t="shared" si="11"/>
        <v>0</v>
      </c>
      <c r="F466" s="12" t="str">
        <f t="shared" si="18"/>
        <v xml:space="preserve"> </v>
      </c>
      <c r="G466" s="30">
        <f>IF($C$4="", SUMIFS('무신사 메타 광고'!$K:$K, '무신사 메타 광고'!$D:$D, $B466), SUMIFS('무신사 메타 광고'!$K:$K,'무신사 메타 광고'!$I:$I,$C$4,'무신사 메타 광고'!D:D,$B466))</f>
        <v>0</v>
      </c>
      <c r="H466" s="30">
        <f>IF($C$4="", SUMIFS('무신사 메타 광고'!$Q:$Q, '무신사 메타 광고'!$D:$D, $B466), SUMIFS('무신사 메타 광고'!$Q:$Q,'무신사 메타 광고'!$I:$I,$C$4,'무신사 메타 광고'!D:D,$B466))</f>
        <v>0</v>
      </c>
      <c r="I466" s="30">
        <f>IF($C$4="", SUMIFS('무신사 메타 광고'!$U:$U, '무신사 메타 광고'!$D:$D, $B466), SUMIFS('무신사 메타 광고'!$U:$U,'무신사 메타 광고'!$I:$I,$C$4,'무신사 메타 광고'!D:D,$B466))</f>
        <v>0</v>
      </c>
      <c r="J466" s="11">
        <f t="shared" si="12"/>
        <v>0</v>
      </c>
      <c r="K466" s="11">
        <f t="shared" si="13"/>
        <v>0</v>
      </c>
      <c r="L466" s="12" t="str">
        <f t="shared" si="19"/>
        <v xml:space="preserve"> </v>
      </c>
      <c r="N466" s="10">
        <f>IF($C$4="", SUMIFS('무신사 메타 광고'!$X:$X, '무신사 메타 광고'!$D:$D, $B466),SUMIFS('무신사 메타 광고'!$X:$X,'무신사 메타 광고'!I:I,$C$4,'무신사 메타 광고'!D:D,$B466))</f>
        <v>0</v>
      </c>
      <c r="O466" s="11">
        <f t="shared" si="14"/>
        <v>0</v>
      </c>
      <c r="R466" s="13"/>
      <c r="S466" s="31">
        <f>IF($S$4="", SUMIFS('무신사 메타 광고'!$L:$L, '무신사 메타 광고'!$C:$C, $R466),SUMIFS('무신사 메타 광고'!$L:$L,'무신사 메타 광고'!$I:$I,$S$4,'무신사 메타 광고'!$C:$C,$R466))</f>
        <v>0</v>
      </c>
      <c r="T466" s="31">
        <f>IF($S$4="", SUMIFS('무신사 메타 광고'!$V:$V, '무신사 메타 광고'!$C:$C, $R466),SUMIFS('무신사 메타 광고'!$V:$V,'무신사 메타 광고'!$I:$I,$S$4,'무신사 메타 광고'!$C:$C,$R466))</f>
        <v>0</v>
      </c>
      <c r="U466" s="11">
        <f t="shared" si="15"/>
        <v>0</v>
      </c>
      <c r="V466" s="12" t="str">
        <f t="shared" si="20"/>
        <v xml:space="preserve"> </v>
      </c>
      <c r="W466" s="32">
        <f>IF($S$4="", SUMIFS('무신사 메타 광고'!$K:$K, '무신사 메타 광고'!$C:$C, $R466),SUMIFS('무신사 메타 광고'!$K:$K,'무신사 메타 광고'!$I:$I,$S$4,'무신사 메타 광고'!$C:$C,$R466))</f>
        <v>0</v>
      </c>
      <c r="X466" s="32">
        <f>IF($S$4="", SUMIFS('무신사 메타 광고'!$N:$N, '무신사 메타 광고'!$C:$C, $R466),SUMIFS('무신사 메타 광고'!$N:$N,'무신사 메타 광고'!$I:$I,$S$4,'무신사 메타 광고'!$C:$C,$R466))</f>
        <v>0</v>
      </c>
      <c r="Y466" s="11">
        <f t="shared" si="16"/>
        <v>0</v>
      </c>
      <c r="Z466" s="12" t="str">
        <f t="shared" si="21"/>
        <v xml:space="preserve"> </v>
      </c>
      <c r="AB466" s="10">
        <f>IF($S$4="", SUMIFS('무신사 메타 광고'!$X:$X, '무신사 메타 광고'!$C:$C, $R466),SUMIFS('무신사 메타 광고'!$X:$X,'무신사 메타 광고'!$I:$I,$S$4,'무신사 메타 광고'!$C:$C,$R466))</f>
        <v>0</v>
      </c>
      <c r="AC466" s="11">
        <f t="shared" si="17"/>
        <v>0</v>
      </c>
    </row>
    <row r="467" spans="2:29">
      <c r="B467" s="9"/>
      <c r="C467" s="29">
        <f>IF($C$4="", SUMIFS('무신사 메타 광고'!$L:$L, '무신사 메타 광고'!$D:$D, $B467), SUMIFS('무신사 메타 광고'!$L:$L, '무신사 메타 광고'!$I:$I, $C$4, '무신사 메타 광고'!$D:$D, $B467))</f>
        <v>0</v>
      </c>
      <c r="D467" s="29">
        <f>IF($C$4="", SUMIFS('무신사 메타 광고'!$V:$V,#REF!, $B467), SUMIFS('무신사 메타 광고'!$V:$V,'무신사 메타 광고'!$I:$I,$C$4,'무신사 메타 광고'!$D:$D,$B467))</f>
        <v>0</v>
      </c>
      <c r="E467" s="11">
        <f t="shared" si="11"/>
        <v>0</v>
      </c>
      <c r="F467" s="12" t="str">
        <f t="shared" si="18"/>
        <v xml:space="preserve"> </v>
      </c>
      <c r="G467" s="30">
        <f>IF($C$4="", SUMIFS('무신사 메타 광고'!$K:$K, '무신사 메타 광고'!$D:$D, $B467), SUMIFS('무신사 메타 광고'!$K:$K,'무신사 메타 광고'!$I:$I,$C$4,'무신사 메타 광고'!D:D,$B467))</f>
        <v>0</v>
      </c>
      <c r="H467" s="30">
        <f>IF($C$4="", SUMIFS('무신사 메타 광고'!$Q:$Q, '무신사 메타 광고'!$D:$D, $B467), SUMIFS('무신사 메타 광고'!$Q:$Q,'무신사 메타 광고'!$I:$I,$C$4,'무신사 메타 광고'!D:D,$B467))</f>
        <v>0</v>
      </c>
      <c r="I467" s="30">
        <f>IF($C$4="", SUMIFS('무신사 메타 광고'!$U:$U, '무신사 메타 광고'!$D:$D, $B467), SUMIFS('무신사 메타 광고'!$U:$U,'무신사 메타 광고'!$I:$I,$C$4,'무신사 메타 광고'!D:D,$B467))</f>
        <v>0</v>
      </c>
      <c r="J467" s="11">
        <f t="shared" si="12"/>
        <v>0</v>
      </c>
      <c r="K467" s="11">
        <f t="shared" si="13"/>
        <v>0</v>
      </c>
      <c r="L467" s="12" t="str">
        <f t="shared" si="19"/>
        <v xml:space="preserve"> </v>
      </c>
      <c r="N467" s="10">
        <f>IF($C$4="", SUMIFS('무신사 메타 광고'!$X:$X, '무신사 메타 광고'!$D:$D, $B467),SUMIFS('무신사 메타 광고'!$X:$X,'무신사 메타 광고'!I:I,$C$4,'무신사 메타 광고'!D:D,$B467))</f>
        <v>0</v>
      </c>
      <c r="O467" s="11">
        <f t="shared" si="14"/>
        <v>0</v>
      </c>
      <c r="R467" s="13"/>
      <c r="S467" s="31">
        <f>IF($S$4="", SUMIFS('무신사 메타 광고'!$L:$L, '무신사 메타 광고'!$C:$C, $R467),SUMIFS('무신사 메타 광고'!$L:$L,'무신사 메타 광고'!$I:$I,$S$4,'무신사 메타 광고'!$C:$C,$R467))</f>
        <v>0</v>
      </c>
      <c r="T467" s="31">
        <f>IF($S$4="", SUMIFS('무신사 메타 광고'!$V:$V, '무신사 메타 광고'!$C:$C, $R467),SUMIFS('무신사 메타 광고'!$V:$V,'무신사 메타 광고'!$I:$I,$S$4,'무신사 메타 광고'!$C:$C,$R467))</f>
        <v>0</v>
      </c>
      <c r="U467" s="11">
        <f t="shared" si="15"/>
        <v>0</v>
      </c>
      <c r="V467" s="12" t="str">
        <f t="shared" si="20"/>
        <v xml:space="preserve"> </v>
      </c>
      <c r="W467" s="32">
        <f>IF($S$4="", SUMIFS('무신사 메타 광고'!$K:$K, '무신사 메타 광고'!$C:$C, $R467),SUMIFS('무신사 메타 광고'!$K:$K,'무신사 메타 광고'!$I:$I,$S$4,'무신사 메타 광고'!$C:$C,$R467))</f>
        <v>0</v>
      </c>
      <c r="X467" s="32">
        <f>IF($S$4="", SUMIFS('무신사 메타 광고'!$N:$N, '무신사 메타 광고'!$C:$C, $R467),SUMIFS('무신사 메타 광고'!$N:$N,'무신사 메타 광고'!$I:$I,$S$4,'무신사 메타 광고'!$C:$C,$R467))</f>
        <v>0</v>
      </c>
      <c r="Y467" s="11">
        <f t="shared" si="16"/>
        <v>0</v>
      </c>
      <c r="Z467" s="12" t="str">
        <f t="shared" si="21"/>
        <v xml:space="preserve"> </v>
      </c>
      <c r="AB467" s="10">
        <f>IF($S$4="", SUMIFS('무신사 메타 광고'!$X:$X, '무신사 메타 광고'!$C:$C, $R467),SUMIFS('무신사 메타 광고'!$X:$X,'무신사 메타 광고'!$I:$I,$S$4,'무신사 메타 광고'!$C:$C,$R467))</f>
        <v>0</v>
      </c>
      <c r="AC467" s="11">
        <f t="shared" si="17"/>
        <v>0</v>
      </c>
    </row>
    <row r="468" spans="2:29">
      <c r="B468" s="9"/>
      <c r="C468" s="29">
        <f>IF($C$4="", SUMIFS('무신사 메타 광고'!$L:$L, '무신사 메타 광고'!$D:$D, $B468), SUMIFS('무신사 메타 광고'!$L:$L, '무신사 메타 광고'!$I:$I, $C$4, '무신사 메타 광고'!$D:$D, $B468))</f>
        <v>0</v>
      </c>
      <c r="D468" s="29">
        <f>IF($C$4="", SUMIFS('무신사 메타 광고'!$V:$V,#REF!, $B468), SUMIFS('무신사 메타 광고'!$V:$V,'무신사 메타 광고'!$I:$I,$C$4,'무신사 메타 광고'!$D:$D,$B468))</f>
        <v>0</v>
      </c>
      <c r="E468" s="11">
        <f t="shared" si="11"/>
        <v>0</v>
      </c>
      <c r="F468" s="12" t="str">
        <f t="shared" si="18"/>
        <v xml:space="preserve"> </v>
      </c>
      <c r="G468" s="30">
        <f>IF($C$4="", SUMIFS('무신사 메타 광고'!$K:$K, '무신사 메타 광고'!$D:$D, $B468), SUMIFS('무신사 메타 광고'!$K:$K,'무신사 메타 광고'!$I:$I,$C$4,'무신사 메타 광고'!D:D,$B468))</f>
        <v>0</v>
      </c>
      <c r="H468" s="30">
        <f>IF($C$4="", SUMIFS('무신사 메타 광고'!$Q:$Q, '무신사 메타 광고'!$D:$D, $B468), SUMIFS('무신사 메타 광고'!$Q:$Q,'무신사 메타 광고'!$I:$I,$C$4,'무신사 메타 광고'!D:D,$B468))</f>
        <v>0</v>
      </c>
      <c r="I468" s="30">
        <f>IF($C$4="", SUMIFS('무신사 메타 광고'!$U:$U, '무신사 메타 광고'!$D:$D, $B468), SUMIFS('무신사 메타 광고'!$U:$U,'무신사 메타 광고'!$I:$I,$C$4,'무신사 메타 광고'!D:D,$B468))</f>
        <v>0</v>
      </c>
      <c r="J468" s="11">
        <f t="shared" si="12"/>
        <v>0</v>
      </c>
      <c r="K468" s="11">
        <f t="shared" si="13"/>
        <v>0</v>
      </c>
      <c r="L468" s="12" t="str">
        <f t="shared" si="19"/>
        <v xml:space="preserve"> </v>
      </c>
      <c r="N468" s="10">
        <f>IF($C$4="", SUMIFS('무신사 메타 광고'!$X:$X, '무신사 메타 광고'!$D:$D, $B468),SUMIFS('무신사 메타 광고'!$X:$X,'무신사 메타 광고'!I:I,$C$4,'무신사 메타 광고'!D:D,$B468))</f>
        <v>0</v>
      </c>
      <c r="O468" s="11">
        <f t="shared" si="14"/>
        <v>0</v>
      </c>
      <c r="R468" s="13"/>
      <c r="S468" s="31">
        <f>IF($S$4="", SUMIFS('무신사 메타 광고'!$L:$L, '무신사 메타 광고'!$C:$C, $R468),SUMIFS('무신사 메타 광고'!$L:$L,'무신사 메타 광고'!$I:$I,$S$4,'무신사 메타 광고'!$C:$C,$R468))</f>
        <v>0</v>
      </c>
      <c r="T468" s="31">
        <f>IF($S$4="", SUMIFS('무신사 메타 광고'!$V:$V, '무신사 메타 광고'!$C:$C, $R468),SUMIFS('무신사 메타 광고'!$V:$V,'무신사 메타 광고'!$I:$I,$S$4,'무신사 메타 광고'!$C:$C,$R468))</f>
        <v>0</v>
      </c>
      <c r="U468" s="11">
        <f t="shared" si="15"/>
        <v>0</v>
      </c>
      <c r="V468" s="12" t="str">
        <f t="shared" si="20"/>
        <v xml:space="preserve"> </v>
      </c>
      <c r="W468" s="32">
        <f>IF($S$4="", SUMIFS('무신사 메타 광고'!$K:$K, '무신사 메타 광고'!$C:$C, $R468),SUMIFS('무신사 메타 광고'!$K:$K,'무신사 메타 광고'!$I:$I,$S$4,'무신사 메타 광고'!$C:$C,$R468))</f>
        <v>0</v>
      </c>
      <c r="X468" s="32">
        <f>IF($S$4="", SUMIFS('무신사 메타 광고'!$N:$N, '무신사 메타 광고'!$C:$C, $R468),SUMIFS('무신사 메타 광고'!$N:$N,'무신사 메타 광고'!$I:$I,$S$4,'무신사 메타 광고'!$C:$C,$R468))</f>
        <v>0</v>
      </c>
      <c r="Y468" s="11">
        <f t="shared" si="16"/>
        <v>0</v>
      </c>
      <c r="Z468" s="12" t="str">
        <f t="shared" si="21"/>
        <v xml:space="preserve"> </v>
      </c>
      <c r="AB468" s="10">
        <f>IF($S$4="", SUMIFS('무신사 메타 광고'!$X:$X, '무신사 메타 광고'!$C:$C, $R468),SUMIFS('무신사 메타 광고'!$X:$X,'무신사 메타 광고'!$I:$I,$S$4,'무신사 메타 광고'!$C:$C,$R468))</f>
        <v>0</v>
      </c>
      <c r="AC468" s="11">
        <f t="shared" si="17"/>
        <v>0</v>
      </c>
    </row>
    <row r="469" spans="2:29">
      <c r="B469" s="9"/>
      <c r="C469" s="29">
        <f>IF($C$4="", SUMIFS('무신사 메타 광고'!$L:$L, '무신사 메타 광고'!$D:$D, $B469), SUMIFS('무신사 메타 광고'!$L:$L, '무신사 메타 광고'!$I:$I, $C$4, '무신사 메타 광고'!$D:$D, $B469))</f>
        <v>0</v>
      </c>
      <c r="D469" s="29">
        <f>IF($C$4="", SUMIFS('무신사 메타 광고'!$V:$V,#REF!, $B469), SUMIFS('무신사 메타 광고'!$V:$V,'무신사 메타 광고'!$I:$I,$C$4,'무신사 메타 광고'!$D:$D,$B469))</f>
        <v>0</v>
      </c>
      <c r="E469" s="11">
        <f t="shared" si="11"/>
        <v>0</v>
      </c>
      <c r="F469" s="12" t="str">
        <f t="shared" si="18"/>
        <v xml:space="preserve"> </v>
      </c>
      <c r="G469" s="30">
        <f>IF($C$4="", SUMIFS('무신사 메타 광고'!$K:$K, '무신사 메타 광고'!$D:$D, $B469), SUMIFS('무신사 메타 광고'!$K:$K,'무신사 메타 광고'!$I:$I,$C$4,'무신사 메타 광고'!D:D,$B469))</f>
        <v>0</v>
      </c>
      <c r="H469" s="30">
        <f>IF($C$4="", SUMIFS('무신사 메타 광고'!$Q:$Q, '무신사 메타 광고'!$D:$D, $B469), SUMIFS('무신사 메타 광고'!$Q:$Q,'무신사 메타 광고'!$I:$I,$C$4,'무신사 메타 광고'!D:D,$B469))</f>
        <v>0</v>
      </c>
      <c r="I469" s="30">
        <f>IF($C$4="", SUMIFS('무신사 메타 광고'!$U:$U, '무신사 메타 광고'!$D:$D, $B469), SUMIFS('무신사 메타 광고'!$U:$U,'무신사 메타 광고'!$I:$I,$C$4,'무신사 메타 광고'!D:D,$B469))</f>
        <v>0</v>
      </c>
      <c r="J469" s="11">
        <f t="shared" si="12"/>
        <v>0</v>
      </c>
      <c r="K469" s="11">
        <f t="shared" si="13"/>
        <v>0</v>
      </c>
      <c r="L469" s="12" t="str">
        <f t="shared" si="19"/>
        <v xml:space="preserve"> </v>
      </c>
      <c r="N469" s="10">
        <f>IF($C$4="", SUMIFS('무신사 메타 광고'!$X:$X, '무신사 메타 광고'!$D:$D, $B469),SUMIFS('무신사 메타 광고'!$X:$X,'무신사 메타 광고'!I:I,$C$4,'무신사 메타 광고'!D:D,$B469))</f>
        <v>0</v>
      </c>
      <c r="O469" s="11">
        <f t="shared" si="14"/>
        <v>0</v>
      </c>
      <c r="R469" s="13"/>
      <c r="S469" s="31">
        <f>IF($S$4="", SUMIFS('무신사 메타 광고'!$L:$L, '무신사 메타 광고'!$C:$C, $R469),SUMIFS('무신사 메타 광고'!$L:$L,'무신사 메타 광고'!$I:$I,$S$4,'무신사 메타 광고'!$C:$C,$R469))</f>
        <v>0</v>
      </c>
      <c r="T469" s="31">
        <f>IF($S$4="", SUMIFS('무신사 메타 광고'!$V:$V, '무신사 메타 광고'!$C:$C, $R469),SUMIFS('무신사 메타 광고'!$V:$V,'무신사 메타 광고'!$I:$I,$S$4,'무신사 메타 광고'!$C:$C,$R469))</f>
        <v>0</v>
      </c>
      <c r="U469" s="11">
        <f t="shared" si="15"/>
        <v>0</v>
      </c>
      <c r="V469" s="12" t="str">
        <f t="shared" si="20"/>
        <v xml:space="preserve"> </v>
      </c>
      <c r="W469" s="32">
        <f>IF($S$4="", SUMIFS('무신사 메타 광고'!$K:$K, '무신사 메타 광고'!$C:$C, $R469),SUMIFS('무신사 메타 광고'!$K:$K,'무신사 메타 광고'!$I:$I,$S$4,'무신사 메타 광고'!$C:$C,$R469))</f>
        <v>0</v>
      </c>
      <c r="X469" s="32">
        <f>IF($S$4="", SUMIFS('무신사 메타 광고'!$N:$N, '무신사 메타 광고'!$C:$C, $R469),SUMIFS('무신사 메타 광고'!$N:$N,'무신사 메타 광고'!$I:$I,$S$4,'무신사 메타 광고'!$C:$C,$R469))</f>
        <v>0</v>
      </c>
      <c r="Y469" s="11">
        <f t="shared" si="16"/>
        <v>0</v>
      </c>
      <c r="Z469" s="12" t="str">
        <f t="shared" si="21"/>
        <v xml:space="preserve"> </v>
      </c>
      <c r="AB469" s="10">
        <f>IF($S$4="", SUMIFS('무신사 메타 광고'!$X:$X, '무신사 메타 광고'!$C:$C, $R469),SUMIFS('무신사 메타 광고'!$X:$X,'무신사 메타 광고'!$I:$I,$S$4,'무신사 메타 광고'!$C:$C,$R469))</f>
        <v>0</v>
      </c>
      <c r="AC469" s="11">
        <f t="shared" si="17"/>
        <v>0</v>
      </c>
    </row>
    <row r="470" spans="2:29">
      <c r="B470" s="9"/>
      <c r="C470" s="29">
        <f>IF($C$4="", SUMIFS('무신사 메타 광고'!$L:$L, '무신사 메타 광고'!$D:$D, $B470), SUMIFS('무신사 메타 광고'!$L:$L, '무신사 메타 광고'!$I:$I, $C$4, '무신사 메타 광고'!$D:$D, $B470))</f>
        <v>0</v>
      </c>
      <c r="D470" s="29">
        <f>IF($C$4="", SUMIFS('무신사 메타 광고'!$V:$V,#REF!, $B470), SUMIFS('무신사 메타 광고'!$V:$V,'무신사 메타 광고'!$I:$I,$C$4,'무신사 메타 광고'!$D:$D,$B470))</f>
        <v>0</v>
      </c>
      <c r="E470" s="11">
        <f t="shared" si="11"/>
        <v>0</v>
      </c>
      <c r="F470" s="12" t="str">
        <f t="shared" si="18"/>
        <v xml:space="preserve"> </v>
      </c>
      <c r="G470" s="30">
        <f>IF($C$4="", SUMIFS('무신사 메타 광고'!$K:$K, '무신사 메타 광고'!$D:$D, $B470), SUMIFS('무신사 메타 광고'!$K:$K,'무신사 메타 광고'!$I:$I,$C$4,'무신사 메타 광고'!D:D,$B470))</f>
        <v>0</v>
      </c>
      <c r="H470" s="30">
        <f>IF($C$4="", SUMIFS('무신사 메타 광고'!$Q:$Q, '무신사 메타 광고'!$D:$D, $B470), SUMIFS('무신사 메타 광고'!$Q:$Q,'무신사 메타 광고'!$I:$I,$C$4,'무신사 메타 광고'!D:D,$B470))</f>
        <v>0</v>
      </c>
      <c r="I470" s="30">
        <f>IF($C$4="", SUMIFS('무신사 메타 광고'!$U:$U, '무신사 메타 광고'!$D:$D, $B470), SUMIFS('무신사 메타 광고'!$U:$U,'무신사 메타 광고'!$I:$I,$C$4,'무신사 메타 광고'!D:D,$B470))</f>
        <v>0</v>
      </c>
      <c r="J470" s="11">
        <f t="shared" si="12"/>
        <v>0</v>
      </c>
      <c r="K470" s="11">
        <f t="shared" si="13"/>
        <v>0</v>
      </c>
      <c r="L470" s="12" t="str">
        <f t="shared" si="19"/>
        <v xml:space="preserve"> </v>
      </c>
      <c r="N470" s="10">
        <f>IF($C$4="", SUMIFS('무신사 메타 광고'!$X:$X, '무신사 메타 광고'!$D:$D, $B470),SUMIFS('무신사 메타 광고'!$X:$X,'무신사 메타 광고'!I:I,$C$4,'무신사 메타 광고'!D:D,$B470))</f>
        <v>0</v>
      </c>
      <c r="O470" s="11">
        <f t="shared" si="14"/>
        <v>0</v>
      </c>
      <c r="R470" s="13"/>
      <c r="S470" s="31">
        <f>IF($S$4="", SUMIFS('무신사 메타 광고'!$L:$L, '무신사 메타 광고'!$C:$C, $R470),SUMIFS('무신사 메타 광고'!$L:$L,'무신사 메타 광고'!$I:$I,$S$4,'무신사 메타 광고'!$C:$C,$R470))</f>
        <v>0</v>
      </c>
      <c r="T470" s="31">
        <f>IF($S$4="", SUMIFS('무신사 메타 광고'!$V:$V, '무신사 메타 광고'!$C:$C, $R470),SUMIFS('무신사 메타 광고'!$V:$V,'무신사 메타 광고'!$I:$I,$S$4,'무신사 메타 광고'!$C:$C,$R470))</f>
        <v>0</v>
      </c>
      <c r="U470" s="11">
        <f t="shared" si="15"/>
        <v>0</v>
      </c>
      <c r="V470" s="12" t="str">
        <f t="shared" si="20"/>
        <v xml:space="preserve"> </v>
      </c>
      <c r="W470" s="32">
        <f>IF($S$4="", SUMIFS('무신사 메타 광고'!$K:$K, '무신사 메타 광고'!$C:$C, $R470),SUMIFS('무신사 메타 광고'!$K:$K,'무신사 메타 광고'!$I:$I,$S$4,'무신사 메타 광고'!$C:$C,$R470))</f>
        <v>0</v>
      </c>
      <c r="X470" s="32">
        <f>IF($S$4="", SUMIFS('무신사 메타 광고'!$N:$N, '무신사 메타 광고'!$C:$C, $R470),SUMIFS('무신사 메타 광고'!$N:$N,'무신사 메타 광고'!$I:$I,$S$4,'무신사 메타 광고'!$C:$C,$R470))</f>
        <v>0</v>
      </c>
      <c r="Y470" s="11">
        <f t="shared" si="16"/>
        <v>0</v>
      </c>
      <c r="Z470" s="12" t="str">
        <f t="shared" si="21"/>
        <v xml:space="preserve"> </v>
      </c>
      <c r="AB470" s="10">
        <f>IF($S$4="", SUMIFS('무신사 메타 광고'!$X:$X, '무신사 메타 광고'!$C:$C, $R470),SUMIFS('무신사 메타 광고'!$X:$X,'무신사 메타 광고'!$I:$I,$S$4,'무신사 메타 광고'!$C:$C,$R470))</f>
        <v>0</v>
      </c>
      <c r="AC470" s="11">
        <f t="shared" si="17"/>
        <v>0</v>
      </c>
    </row>
    <row r="471" spans="2:29">
      <c r="B471" s="9"/>
      <c r="C471" s="29">
        <f>IF($C$4="", SUMIFS('무신사 메타 광고'!$L:$L, '무신사 메타 광고'!$D:$D, $B471), SUMIFS('무신사 메타 광고'!$L:$L, '무신사 메타 광고'!$I:$I, $C$4, '무신사 메타 광고'!$D:$D, $B471))</f>
        <v>0</v>
      </c>
      <c r="D471" s="29">
        <f>IF($C$4="", SUMIFS('무신사 메타 광고'!$V:$V,#REF!, $B471), SUMIFS('무신사 메타 광고'!$V:$V,'무신사 메타 광고'!$I:$I,$C$4,'무신사 메타 광고'!$D:$D,$B471))</f>
        <v>0</v>
      </c>
      <c r="E471" s="11">
        <f t="shared" si="11"/>
        <v>0</v>
      </c>
      <c r="F471" s="12" t="str">
        <f t="shared" si="18"/>
        <v xml:space="preserve"> </v>
      </c>
      <c r="G471" s="30">
        <f>IF($C$4="", SUMIFS('무신사 메타 광고'!$K:$K, '무신사 메타 광고'!$D:$D, $B471), SUMIFS('무신사 메타 광고'!$K:$K,'무신사 메타 광고'!$I:$I,$C$4,'무신사 메타 광고'!D:D,$B471))</f>
        <v>0</v>
      </c>
      <c r="H471" s="30">
        <f>IF($C$4="", SUMIFS('무신사 메타 광고'!$Q:$Q, '무신사 메타 광고'!$D:$D, $B471), SUMIFS('무신사 메타 광고'!$Q:$Q,'무신사 메타 광고'!$I:$I,$C$4,'무신사 메타 광고'!D:D,$B471))</f>
        <v>0</v>
      </c>
      <c r="I471" s="30">
        <f>IF($C$4="", SUMIFS('무신사 메타 광고'!$U:$U, '무신사 메타 광고'!$D:$D, $B471), SUMIFS('무신사 메타 광고'!$U:$U,'무신사 메타 광고'!$I:$I,$C$4,'무신사 메타 광고'!D:D,$B471))</f>
        <v>0</v>
      </c>
      <c r="J471" s="11">
        <f t="shared" si="12"/>
        <v>0</v>
      </c>
      <c r="K471" s="11">
        <f t="shared" si="13"/>
        <v>0</v>
      </c>
      <c r="L471" s="12" t="str">
        <f t="shared" si="19"/>
        <v xml:space="preserve"> </v>
      </c>
      <c r="N471" s="10">
        <f>IF($C$4="", SUMIFS('무신사 메타 광고'!$X:$X, '무신사 메타 광고'!$D:$D, $B471),SUMIFS('무신사 메타 광고'!$X:$X,'무신사 메타 광고'!I:I,$C$4,'무신사 메타 광고'!D:D,$B471))</f>
        <v>0</v>
      </c>
      <c r="O471" s="11">
        <f t="shared" si="14"/>
        <v>0</v>
      </c>
      <c r="R471" s="13"/>
      <c r="S471" s="31">
        <f>IF($S$4="", SUMIFS('무신사 메타 광고'!$L:$L, '무신사 메타 광고'!$C:$C, $R471),SUMIFS('무신사 메타 광고'!$L:$L,'무신사 메타 광고'!$I:$I,$S$4,'무신사 메타 광고'!$C:$C,$R471))</f>
        <v>0</v>
      </c>
      <c r="T471" s="31">
        <f>IF($S$4="", SUMIFS('무신사 메타 광고'!$V:$V, '무신사 메타 광고'!$C:$C, $R471),SUMIFS('무신사 메타 광고'!$V:$V,'무신사 메타 광고'!$I:$I,$S$4,'무신사 메타 광고'!$C:$C,$R471))</f>
        <v>0</v>
      </c>
      <c r="U471" s="11">
        <f t="shared" si="15"/>
        <v>0</v>
      </c>
      <c r="V471" s="12" t="str">
        <f t="shared" si="20"/>
        <v xml:space="preserve"> </v>
      </c>
      <c r="W471" s="32">
        <f>IF($S$4="", SUMIFS('무신사 메타 광고'!$K:$K, '무신사 메타 광고'!$C:$C, $R471),SUMIFS('무신사 메타 광고'!$K:$K,'무신사 메타 광고'!$I:$I,$S$4,'무신사 메타 광고'!$C:$C,$R471))</f>
        <v>0</v>
      </c>
      <c r="X471" s="32">
        <f>IF($S$4="", SUMIFS('무신사 메타 광고'!$N:$N, '무신사 메타 광고'!$C:$C, $R471),SUMIFS('무신사 메타 광고'!$N:$N,'무신사 메타 광고'!$I:$I,$S$4,'무신사 메타 광고'!$C:$C,$R471))</f>
        <v>0</v>
      </c>
      <c r="Y471" s="11">
        <f t="shared" si="16"/>
        <v>0</v>
      </c>
      <c r="Z471" s="12" t="str">
        <f t="shared" si="21"/>
        <v xml:space="preserve"> </v>
      </c>
      <c r="AB471" s="10">
        <f>IF($S$4="", SUMIFS('무신사 메타 광고'!$X:$X, '무신사 메타 광고'!$C:$C, $R471),SUMIFS('무신사 메타 광고'!$X:$X,'무신사 메타 광고'!$I:$I,$S$4,'무신사 메타 광고'!$C:$C,$R471))</f>
        <v>0</v>
      </c>
      <c r="AC471" s="11">
        <f t="shared" si="17"/>
        <v>0</v>
      </c>
    </row>
    <row r="472" spans="2:29">
      <c r="B472" s="9"/>
      <c r="C472" s="29">
        <f>IF($C$4="", SUMIFS('무신사 메타 광고'!$L:$L, '무신사 메타 광고'!$D:$D, $B472), SUMIFS('무신사 메타 광고'!$L:$L, '무신사 메타 광고'!$I:$I, $C$4, '무신사 메타 광고'!$D:$D, $B472))</f>
        <v>0</v>
      </c>
      <c r="D472" s="29">
        <f>IF($C$4="", SUMIFS('무신사 메타 광고'!$V:$V,#REF!, $B472), SUMIFS('무신사 메타 광고'!$V:$V,'무신사 메타 광고'!$I:$I,$C$4,'무신사 메타 광고'!$D:$D,$B472))</f>
        <v>0</v>
      </c>
      <c r="E472" s="11">
        <f t="shared" si="11"/>
        <v>0</v>
      </c>
      <c r="F472" s="12" t="str">
        <f t="shared" si="18"/>
        <v xml:space="preserve"> </v>
      </c>
      <c r="G472" s="30">
        <f>IF($C$4="", SUMIFS('무신사 메타 광고'!$K:$K, '무신사 메타 광고'!$D:$D, $B472), SUMIFS('무신사 메타 광고'!$K:$K,'무신사 메타 광고'!$I:$I,$C$4,'무신사 메타 광고'!D:D,$B472))</f>
        <v>0</v>
      </c>
      <c r="H472" s="30">
        <f>IF($C$4="", SUMIFS('무신사 메타 광고'!$Q:$Q, '무신사 메타 광고'!$D:$D, $B472), SUMIFS('무신사 메타 광고'!$Q:$Q,'무신사 메타 광고'!$I:$I,$C$4,'무신사 메타 광고'!D:D,$B472))</f>
        <v>0</v>
      </c>
      <c r="I472" s="30">
        <f>IF($C$4="", SUMIFS('무신사 메타 광고'!$U:$U, '무신사 메타 광고'!$D:$D, $B472), SUMIFS('무신사 메타 광고'!$U:$U,'무신사 메타 광고'!$I:$I,$C$4,'무신사 메타 광고'!D:D,$B472))</f>
        <v>0</v>
      </c>
      <c r="J472" s="11">
        <f t="shared" si="12"/>
        <v>0</v>
      </c>
      <c r="K472" s="11">
        <f t="shared" si="13"/>
        <v>0</v>
      </c>
      <c r="L472" s="12" t="str">
        <f t="shared" si="19"/>
        <v xml:space="preserve"> </v>
      </c>
      <c r="N472" s="10">
        <f>IF($C$4="", SUMIFS('무신사 메타 광고'!$X:$X, '무신사 메타 광고'!$D:$D, $B472),SUMIFS('무신사 메타 광고'!$X:$X,'무신사 메타 광고'!I:I,$C$4,'무신사 메타 광고'!D:D,$B472))</f>
        <v>0</v>
      </c>
      <c r="O472" s="11">
        <f t="shared" si="14"/>
        <v>0</v>
      </c>
      <c r="R472" s="13"/>
      <c r="S472" s="31">
        <f>IF($S$4="", SUMIFS('무신사 메타 광고'!$L:$L, '무신사 메타 광고'!$C:$C, $R472),SUMIFS('무신사 메타 광고'!$L:$L,'무신사 메타 광고'!$I:$I,$S$4,'무신사 메타 광고'!$C:$C,$R472))</f>
        <v>0</v>
      </c>
      <c r="T472" s="31">
        <f>IF($S$4="", SUMIFS('무신사 메타 광고'!$V:$V, '무신사 메타 광고'!$C:$C, $R472),SUMIFS('무신사 메타 광고'!$V:$V,'무신사 메타 광고'!$I:$I,$S$4,'무신사 메타 광고'!$C:$C,$R472))</f>
        <v>0</v>
      </c>
      <c r="U472" s="11">
        <f t="shared" si="15"/>
        <v>0</v>
      </c>
      <c r="V472" s="12" t="str">
        <f t="shared" si="20"/>
        <v xml:space="preserve"> </v>
      </c>
      <c r="W472" s="32">
        <f>IF($S$4="", SUMIFS('무신사 메타 광고'!$K:$K, '무신사 메타 광고'!$C:$C, $R472),SUMIFS('무신사 메타 광고'!$K:$K,'무신사 메타 광고'!$I:$I,$S$4,'무신사 메타 광고'!$C:$C,$R472))</f>
        <v>0</v>
      </c>
      <c r="X472" s="32">
        <f>IF($S$4="", SUMIFS('무신사 메타 광고'!$N:$N, '무신사 메타 광고'!$C:$C, $R472),SUMIFS('무신사 메타 광고'!$N:$N,'무신사 메타 광고'!$I:$I,$S$4,'무신사 메타 광고'!$C:$C,$R472))</f>
        <v>0</v>
      </c>
      <c r="Y472" s="11">
        <f t="shared" si="16"/>
        <v>0</v>
      </c>
      <c r="Z472" s="12" t="str">
        <f t="shared" si="21"/>
        <v xml:space="preserve"> </v>
      </c>
      <c r="AB472" s="10">
        <f>IF($S$4="", SUMIFS('무신사 메타 광고'!$X:$X, '무신사 메타 광고'!$C:$C, $R472),SUMIFS('무신사 메타 광고'!$X:$X,'무신사 메타 광고'!$I:$I,$S$4,'무신사 메타 광고'!$C:$C,$R472))</f>
        <v>0</v>
      </c>
      <c r="AC472" s="11">
        <f t="shared" si="17"/>
        <v>0</v>
      </c>
    </row>
    <row r="473" spans="2:29">
      <c r="B473" s="9"/>
      <c r="C473" s="29">
        <f>IF($C$4="", SUMIFS('무신사 메타 광고'!$L:$L, '무신사 메타 광고'!$D:$D, $B473), SUMIFS('무신사 메타 광고'!$L:$L, '무신사 메타 광고'!$I:$I, $C$4, '무신사 메타 광고'!$D:$D, $B473))</f>
        <v>0</v>
      </c>
      <c r="D473" s="29">
        <f>IF($C$4="", SUMIFS('무신사 메타 광고'!$V:$V,#REF!, $B473), SUMIFS('무신사 메타 광고'!$V:$V,'무신사 메타 광고'!$I:$I,$C$4,'무신사 메타 광고'!$D:$D,$B473))</f>
        <v>0</v>
      </c>
      <c r="E473" s="11">
        <f t="shared" si="11"/>
        <v>0</v>
      </c>
      <c r="F473" s="12" t="str">
        <f t="shared" si="18"/>
        <v xml:space="preserve"> </v>
      </c>
      <c r="G473" s="30">
        <f>IF($C$4="", SUMIFS('무신사 메타 광고'!$K:$K, '무신사 메타 광고'!$D:$D, $B473), SUMIFS('무신사 메타 광고'!$K:$K,'무신사 메타 광고'!$I:$I,$C$4,'무신사 메타 광고'!D:D,$B473))</f>
        <v>0</v>
      </c>
      <c r="H473" s="30">
        <f>IF($C$4="", SUMIFS('무신사 메타 광고'!$Q:$Q, '무신사 메타 광고'!$D:$D, $B473), SUMIFS('무신사 메타 광고'!$Q:$Q,'무신사 메타 광고'!$I:$I,$C$4,'무신사 메타 광고'!D:D,$B473))</f>
        <v>0</v>
      </c>
      <c r="I473" s="30">
        <f>IF($C$4="", SUMIFS('무신사 메타 광고'!$U:$U, '무신사 메타 광고'!$D:$D, $B473), SUMIFS('무신사 메타 광고'!$U:$U,'무신사 메타 광고'!$I:$I,$C$4,'무신사 메타 광고'!D:D,$B473))</f>
        <v>0</v>
      </c>
      <c r="J473" s="11">
        <f t="shared" si="12"/>
        <v>0</v>
      </c>
      <c r="K473" s="11">
        <f t="shared" si="13"/>
        <v>0</v>
      </c>
      <c r="L473" s="12" t="str">
        <f t="shared" si="19"/>
        <v xml:space="preserve"> </v>
      </c>
      <c r="N473" s="10">
        <f>IF($C$4="", SUMIFS('무신사 메타 광고'!$X:$X, '무신사 메타 광고'!$D:$D, $B473),SUMIFS('무신사 메타 광고'!$X:$X,'무신사 메타 광고'!I:I,$C$4,'무신사 메타 광고'!D:D,$B473))</f>
        <v>0</v>
      </c>
      <c r="O473" s="11">
        <f t="shared" si="14"/>
        <v>0</v>
      </c>
      <c r="R473" s="13"/>
      <c r="S473" s="31">
        <f>IF($S$4="", SUMIFS('무신사 메타 광고'!$L:$L, '무신사 메타 광고'!$C:$C, $R473),SUMIFS('무신사 메타 광고'!$L:$L,'무신사 메타 광고'!$I:$I,$S$4,'무신사 메타 광고'!$C:$C,$R473))</f>
        <v>0</v>
      </c>
      <c r="T473" s="31">
        <f>IF($S$4="", SUMIFS('무신사 메타 광고'!$V:$V, '무신사 메타 광고'!$C:$C, $R473),SUMIFS('무신사 메타 광고'!$V:$V,'무신사 메타 광고'!$I:$I,$S$4,'무신사 메타 광고'!$C:$C,$R473))</f>
        <v>0</v>
      </c>
      <c r="U473" s="11">
        <f t="shared" si="15"/>
        <v>0</v>
      </c>
      <c r="V473" s="12" t="str">
        <f t="shared" si="20"/>
        <v xml:space="preserve"> </v>
      </c>
      <c r="W473" s="32">
        <f>IF($S$4="", SUMIFS('무신사 메타 광고'!$K:$K, '무신사 메타 광고'!$C:$C, $R473),SUMIFS('무신사 메타 광고'!$K:$K,'무신사 메타 광고'!$I:$I,$S$4,'무신사 메타 광고'!$C:$C,$R473))</f>
        <v>0</v>
      </c>
      <c r="X473" s="32">
        <f>IF($S$4="", SUMIFS('무신사 메타 광고'!$N:$N, '무신사 메타 광고'!$C:$C, $R473),SUMIFS('무신사 메타 광고'!$N:$N,'무신사 메타 광고'!$I:$I,$S$4,'무신사 메타 광고'!$C:$C,$R473))</f>
        <v>0</v>
      </c>
      <c r="Y473" s="11">
        <f t="shared" si="16"/>
        <v>0</v>
      </c>
      <c r="Z473" s="12" t="str">
        <f t="shared" si="21"/>
        <v xml:space="preserve"> </v>
      </c>
      <c r="AB473" s="10">
        <f>IF($S$4="", SUMIFS('무신사 메타 광고'!$X:$X, '무신사 메타 광고'!$C:$C, $R473),SUMIFS('무신사 메타 광고'!$X:$X,'무신사 메타 광고'!$I:$I,$S$4,'무신사 메타 광고'!$C:$C,$R473))</f>
        <v>0</v>
      </c>
      <c r="AC473" s="11">
        <f t="shared" si="17"/>
        <v>0</v>
      </c>
    </row>
    <row r="474" spans="2:29">
      <c r="B474" s="9"/>
      <c r="C474" s="29">
        <f>IF($C$4="", SUMIFS('무신사 메타 광고'!$L:$L, '무신사 메타 광고'!$D:$D, $B474), SUMIFS('무신사 메타 광고'!$L:$L, '무신사 메타 광고'!$I:$I, $C$4, '무신사 메타 광고'!$D:$D, $B474))</f>
        <v>0</v>
      </c>
      <c r="D474" s="29">
        <f>IF($C$4="", SUMIFS('무신사 메타 광고'!$V:$V,#REF!, $B474), SUMIFS('무신사 메타 광고'!$V:$V,'무신사 메타 광고'!$I:$I,$C$4,'무신사 메타 광고'!$D:$D,$B474))</f>
        <v>0</v>
      </c>
      <c r="E474" s="11">
        <f t="shared" si="11"/>
        <v>0</v>
      </c>
      <c r="F474" s="12" t="str">
        <f t="shared" si="18"/>
        <v xml:space="preserve"> </v>
      </c>
      <c r="G474" s="30">
        <f>IF($C$4="", SUMIFS('무신사 메타 광고'!$K:$K, '무신사 메타 광고'!$D:$D, $B474), SUMIFS('무신사 메타 광고'!$K:$K,'무신사 메타 광고'!$I:$I,$C$4,'무신사 메타 광고'!D:D,$B474))</f>
        <v>0</v>
      </c>
      <c r="H474" s="30">
        <f>IF($C$4="", SUMIFS('무신사 메타 광고'!$Q:$Q, '무신사 메타 광고'!$D:$D, $B474), SUMIFS('무신사 메타 광고'!$Q:$Q,'무신사 메타 광고'!$I:$I,$C$4,'무신사 메타 광고'!D:D,$B474))</f>
        <v>0</v>
      </c>
      <c r="I474" s="30">
        <f>IF($C$4="", SUMIFS('무신사 메타 광고'!$U:$U, '무신사 메타 광고'!$D:$D, $B474), SUMIFS('무신사 메타 광고'!$U:$U,'무신사 메타 광고'!$I:$I,$C$4,'무신사 메타 광고'!D:D,$B474))</f>
        <v>0</v>
      </c>
      <c r="J474" s="11">
        <f t="shared" si="12"/>
        <v>0</v>
      </c>
      <c r="K474" s="11">
        <f t="shared" si="13"/>
        <v>0</v>
      </c>
      <c r="L474" s="12" t="str">
        <f t="shared" si="19"/>
        <v xml:space="preserve"> </v>
      </c>
      <c r="N474" s="10">
        <f>IF($C$4="", SUMIFS('무신사 메타 광고'!$X:$X, '무신사 메타 광고'!$D:$D, $B474),SUMIFS('무신사 메타 광고'!$X:$X,'무신사 메타 광고'!I:I,$C$4,'무신사 메타 광고'!D:D,$B474))</f>
        <v>0</v>
      </c>
      <c r="O474" s="11">
        <f t="shared" si="14"/>
        <v>0</v>
      </c>
      <c r="R474" s="13"/>
      <c r="S474" s="31">
        <f>IF($S$4="", SUMIFS('무신사 메타 광고'!$L:$L, '무신사 메타 광고'!$C:$C, $R474),SUMIFS('무신사 메타 광고'!$L:$L,'무신사 메타 광고'!$I:$I,$S$4,'무신사 메타 광고'!$C:$C,$R474))</f>
        <v>0</v>
      </c>
      <c r="T474" s="31">
        <f>IF($S$4="", SUMIFS('무신사 메타 광고'!$V:$V, '무신사 메타 광고'!$C:$C, $R474),SUMIFS('무신사 메타 광고'!$V:$V,'무신사 메타 광고'!$I:$I,$S$4,'무신사 메타 광고'!$C:$C,$R474))</f>
        <v>0</v>
      </c>
      <c r="U474" s="11">
        <f t="shared" si="15"/>
        <v>0</v>
      </c>
      <c r="V474" s="12" t="str">
        <f t="shared" si="20"/>
        <v xml:space="preserve"> </v>
      </c>
      <c r="W474" s="32">
        <f>IF($S$4="", SUMIFS('무신사 메타 광고'!$K:$K, '무신사 메타 광고'!$C:$C, $R474),SUMIFS('무신사 메타 광고'!$K:$K,'무신사 메타 광고'!$I:$I,$S$4,'무신사 메타 광고'!$C:$C,$R474))</f>
        <v>0</v>
      </c>
      <c r="X474" s="32">
        <f>IF($S$4="", SUMIFS('무신사 메타 광고'!$N:$N, '무신사 메타 광고'!$C:$C, $R474),SUMIFS('무신사 메타 광고'!$N:$N,'무신사 메타 광고'!$I:$I,$S$4,'무신사 메타 광고'!$C:$C,$R474))</f>
        <v>0</v>
      </c>
      <c r="Y474" s="11">
        <f t="shared" si="16"/>
        <v>0</v>
      </c>
      <c r="Z474" s="12" t="str">
        <f t="shared" si="21"/>
        <v xml:space="preserve"> </v>
      </c>
      <c r="AB474" s="10">
        <f>IF($S$4="", SUMIFS('무신사 메타 광고'!$X:$X, '무신사 메타 광고'!$C:$C, $R474),SUMIFS('무신사 메타 광고'!$X:$X,'무신사 메타 광고'!$I:$I,$S$4,'무신사 메타 광고'!$C:$C,$R474))</f>
        <v>0</v>
      </c>
      <c r="AC474" s="11">
        <f t="shared" si="17"/>
        <v>0</v>
      </c>
    </row>
    <row r="475" spans="2:29">
      <c r="B475" s="9"/>
      <c r="C475" s="29">
        <f>IF($C$4="", SUMIFS('무신사 메타 광고'!$L:$L, '무신사 메타 광고'!$D:$D, $B475), SUMIFS('무신사 메타 광고'!$L:$L, '무신사 메타 광고'!$I:$I, $C$4, '무신사 메타 광고'!$D:$D, $B475))</f>
        <v>0</v>
      </c>
      <c r="D475" s="29">
        <f>IF($C$4="", SUMIFS('무신사 메타 광고'!$V:$V,#REF!, $B475), SUMIFS('무신사 메타 광고'!$V:$V,'무신사 메타 광고'!$I:$I,$C$4,'무신사 메타 광고'!$D:$D,$B475))</f>
        <v>0</v>
      </c>
      <c r="E475" s="11">
        <f t="shared" si="11"/>
        <v>0</v>
      </c>
      <c r="F475" s="12" t="str">
        <f t="shared" si="18"/>
        <v xml:space="preserve"> </v>
      </c>
      <c r="G475" s="30">
        <f>IF($C$4="", SUMIFS('무신사 메타 광고'!$K:$K, '무신사 메타 광고'!$D:$D, $B475), SUMIFS('무신사 메타 광고'!$K:$K,'무신사 메타 광고'!$I:$I,$C$4,'무신사 메타 광고'!D:D,$B475))</f>
        <v>0</v>
      </c>
      <c r="H475" s="30">
        <f>IF($C$4="", SUMIFS('무신사 메타 광고'!$Q:$Q, '무신사 메타 광고'!$D:$D, $B475), SUMIFS('무신사 메타 광고'!$Q:$Q,'무신사 메타 광고'!$I:$I,$C$4,'무신사 메타 광고'!D:D,$B475))</f>
        <v>0</v>
      </c>
      <c r="I475" s="30">
        <f>IF($C$4="", SUMIFS('무신사 메타 광고'!$U:$U, '무신사 메타 광고'!$D:$D, $B475), SUMIFS('무신사 메타 광고'!$U:$U,'무신사 메타 광고'!$I:$I,$C$4,'무신사 메타 광고'!D:D,$B475))</f>
        <v>0</v>
      </c>
      <c r="J475" s="11">
        <f t="shared" si="12"/>
        <v>0</v>
      </c>
      <c r="K475" s="11">
        <f t="shared" si="13"/>
        <v>0</v>
      </c>
      <c r="L475" s="12" t="str">
        <f t="shared" si="19"/>
        <v xml:space="preserve"> </v>
      </c>
      <c r="N475" s="10">
        <f>IF($C$4="", SUMIFS('무신사 메타 광고'!$X:$X, '무신사 메타 광고'!$D:$D, $B475),SUMIFS('무신사 메타 광고'!$X:$X,'무신사 메타 광고'!I:I,$C$4,'무신사 메타 광고'!D:D,$B475))</f>
        <v>0</v>
      </c>
      <c r="O475" s="11">
        <f t="shared" si="14"/>
        <v>0</v>
      </c>
      <c r="R475" s="13"/>
      <c r="S475" s="31">
        <f>IF($S$4="", SUMIFS('무신사 메타 광고'!$L:$L, '무신사 메타 광고'!$C:$C, $R475),SUMIFS('무신사 메타 광고'!$L:$L,'무신사 메타 광고'!$I:$I,$S$4,'무신사 메타 광고'!$C:$C,$R475))</f>
        <v>0</v>
      </c>
      <c r="T475" s="31">
        <f>IF($S$4="", SUMIFS('무신사 메타 광고'!$V:$V, '무신사 메타 광고'!$C:$C, $R475),SUMIFS('무신사 메타 광고'!$V:$V,'무신사 메타 광고'!$I:$I,$S$4,'무신사 메타 광고'!$C:$C,$R475))</f>
        <v>0</v>
      </c>
      <c r="U475" s="11">
        <f t="shared" si="15"/>
        <v>0</v>
      </c>
      <c r="V475" s="12" t="str">
        <f t="shared" si="20"/>
        <v xml:space="preserve"> </v>
      </c>
      <c r="W475" s="32">
        <f>IF($S$4="", SUMIFS('무신사 메타 광고'!$K:$K, '무신사 메타 광고'!$C:$C, $R475),SUMIFS('무신사 메타 광고'!$K:$K,'무신사 메타 광고'!$I:$I,$S$4,'무신사 메타 광고'!$C:$C,$R475))</f>
        <v>0</v>
      </c>
      <c r="X475" s="32">
        <f>IF($S$4="", SUMIFS('무신사 메타 광고'!$N:$N, '무신사 메타 광고'!$C:$C, $R475),SUMIFS('무신사 메타 광고'!$N:$N,'무신사 메타 광고'!$I:$I,$S$4,'무신사 메타 광고'!$C:$C,$R475))</f>
        <v>0</v>
      </c>
      <c r="Y475" s="11">
        <f t="shared" si="16"/>
        <v>0</v>
      </c>
      <c r="Z475" s="12" t="str">
        <f t="shared" si="21"/>
        <v xml:space="preserve"> </v>
      </c>
      <c r="AB475" s="10">
        <f>IF($S$4="", SUMIFS('무신사 메타 광고'!$X:$X, '무신사 메타 광고'!$C:$C, $R475),SUMIFS('무신사 메타 광고'!$X:$X,'무신사 메타 광고'!$I:$I,$S$4,'무신사 메타 광고'!$C:$C,$R475))</f>
        <v>0</v>
      </c>
      <c r="AC475" s="11">
        <f t="shared" si="17"/>
        <v>0</v>
      </c>
    </row>
    <row r="476" spans="2:29">
      <c r="B476" s="9"/>
      <c r="C476" s="29">
        <f>IF($C$4="", SUMIFS('무신사 메타 광고'!$L:$L, '무신사 메타 광고'!$D:$D, $B476), SUMIFS('무신사 메타 광고'!$L:$L, '무신사 메타 광고'!$I:$I, $C$4, '무신사 메타 광고'!$D:$D, $B476))</f>
        <v>0</v>
      </c>
      <c r="D476" s="29">
        <f>IF($C$4="", SUMIFS('무신사 메타 광고'!$V:$V,#REF!, $B476), SUMIFS('무신사 메타 광고'!$V:$V,'무신사 메타 광고'!$I:$I,$C$4,'무신사 메타 광고'!$D:$D,$B476))</f>
        <v>0</v>
      </c>
      <c r="E476" s="11">
        <f t="shared" si="11"/>
        <v>0</v>
      </c>
      <c r="F476" s="12" t="str">
        <f t="shared" si="18"/>
        <v xml:space="preserve"> </v>
      </c>
      <c r="G476" s="30">
        <f>IF($C$4="", SUMIFS('무신사 메타 광고'!$K:$K, '무신사 메타 광고'!$D:$D, $B476), SUMIFS('무신사 메타 광고'!$K:$K,'무신사 메타 광고'!$I:$I,$C$4,'무신사 메타 광고'!D:D,$B476))</f>
        <v>0</v>
      </c>
      <c r="H476" s="30">
        <f>IF($C$4="", SUMIFS('무신사 메타 광고'!$Q:$Q, '무신사 메타 광고'!$D:$D, $B476), SUMIFS('무신사 메타 광고'!$Q:$Q,'무신사 메타 광고'!$I:$I,$C$4,'무신사 메타 광고'!D:D,$B476))</f>
        <v>0</v>
      </c>
      <c r="I476" s="30">
        <f>IF($C$4="", SUMIFS('무신사 메타 광고'!$U:$U, '무신사 메타 광고'!$D:$D, $B476), SUMIFS('무신사 메타 광고'!$U:$U,'무신사 메타 광고'!$I:$I,$C$4,'무신사 메타 광고'!D:D,$B476))</f>
        <v>0</v>
      </c>
      <c r="J476" s="11">
        <f t="shared" si="12"/>
        <v>0</v>
      </c>
      <c r="K476" s="11">
        <f t="shared" si="13"/>
        <v>0</v>
      </c>
      <c r="L476" s="12" t="str">
        <f t="shared" si="19"/>
        <v xml:space="preserve"> </v>
      </c>
      <c r="N476" s="10">
        <f>IF($C$4="", SUMIFS('무신사 메타 광고'!$X:$X, '무신사 메타 광고'!$D:$D, $B476),SUMIFS('무신사 메타 광고'!$X:$X,'무신사 메타 광고'!I:I,$C$4,'무신사 메타 광고'!D:D,$B476))</f>
        <v>0</v>
      </c>
      <c r="O476" s="11">
        <f t="shared" si="14"/>
        <v>0</v>
      </c>
      <c r="R476" s="13"/>
      <c r="S476" s="31">
        <f>IF($S$4="", SUMIFS('무신사 메타 광고'!$L:$L, '무신사 메타 광고'!$C:$C, $R476),SUMIFS('무신사 메타 광고'!$L:$L,'무신사 메타 광고'!$I:$I,$S$4,'무신사 메타 광고'!$C:$C,$R476))</f>
        <v>0</v>
      </c>
      <c r="T476" s="31">
        <f>IF($S$4="", SUMIFS('무신사 메타 광고'!$V:$V, '무신사 메타 광고'!$C:$C, $R476),SUMIFS('무신사 메타 광고'!$V:$V,'무신사 메타 광고'!$I:$I,$S$4,'무신사 메타 광고'!$C:$C,$R476))</f>
        <v>0</v>
      </c>
      <c r="U476" s="11">
        <f t="shared" si="15"/>
        <v>0</v>
      </c>
      <c r="V476" s="12" t="str">
        <f t="shared" si="20"/>
        <v xml:space="preserve"> </v>
      </c>
      <c r="W476" s="32">
        <f>IF($S$4="", SUMIFS('무신사 메타 광고'!$K:$K, '무신사 메타 광고'!$C:$C, $R476),SUMIFS('무신사 메타 광고'!$K:$K,'무신사 메타 광고'!$I:$I,$S$4,'무신사 메타 광고'!$C:$C,$R476))</f>
        <v>0</v>
      </c>
      <c r="X476" s="32">
        <f>IF($S$4="", SUMIFS('무신사 메타 광고'!$N:$N, '무신사 메타 광고'!$C:$C, $R476),SUMIFS('무신사 메타 광고'!$N:$N,'무신사 메타 광고'!$I:$I,$S$4,'무신사 메타 광고'!$C:$C,$R476))</f>
        <v>0</v>
      </c>
      <c r="Y476" s="11">
        <f t="shared" si="16"/>
        <v>0</v>
      </c>
      <c r="Z476" s="12" t="str">
        <f t="shared" si="21"/>
        <v xml:space="preserve"> </v>
      </c>
      <c r="AB476" s="10">
        <f>IF($S$4="", SUMIFS('무신사 메타 광고'!$X:$X, '무신사 메타 광고'!$C:$C, $R476),SUMIFS('무신사 메타 광고'!$X:$X,'무신사 메타 광고'!$I:$I,$S$4,'무신사 메타 광고'!$C:$C,$R476))</f>
        <v>0</v>
      </c>
      <c r="AC476" s="11">
        <f t="shared" si="17"/>
        <v>0</v>
      </c>
    </row>
    <row r="477" spans="2:29">
      <c r="B477" s="9"/>
      <c r="C477" s="29">
        <f>IF($C$4="", SUMIFS('무신사 메타 광고'!$L:$L, '무신사 메타 광고'!$D:$D, $B477), SUMIFS('무신사 메타 광고'!$L:$L, '무신사 메타 광고'!$I:$I, $C$4, '무신사 메타 광고'!$D:$D, $B477))</f>
        <v>0</v>
      </c>
      <c r="D477" s="29">
        <f>IF($C$4="", SUMIFS('무신사 메타 광고'!$V:$V,#REF!, $B477), SUMIFS('무신사 메타 광고'!$V:$V,'무신사 메타 광고'!$I:$I,$C$4,'무신사 메타 광고'!$D:$D,$B477))</f>
        <v>0</v>
      </c>
      <c r="E477" s="11">
        <f t="shared" si="11"/>
        <v>0</v>
      </c>
      <c r="F477" s="12" t="str">
        <f t="shared" si="18"/>
        <v xml:space="preserve"> </v>
      </c>
      <c r="G477" s="30">
        <f>IF($C$4="", SUMIFS('무신사 메타 광고'!$K:$K, '무신사 메타 광고'!$D:$D, $B477), SUMIFS('무신사 메타 광고'!$K:$K,'무신사 메타 광고'!$I:$I,$C$4,'무신사 메타 광고'!D:D,$B477))</f>
        <v>0</v>
      </c>
      <c r="H477" s="30">
        <f>IF($C$4="", SUMIFS('무신사 메타 광고'!$Q:$Q, '무신사 메타 광고'!$D:$D, $B477), SUMIFS('무신사 메타 광고'!$Q:$Q,'무신사 메타 광고'!$I:$I,$C$4,'무신사 메타 광고'!D:D,$B477))</f>
        <v>0</v>
      </c>
      <c r="I477" s="30">
        <f>IF($C$4="", SUMIFS('무신사 메타 광고'!$U:$U, '무신사 메타 광고'!$D:$D, $B477), SUMIFS('무신사 메타 광고'!$U:$U,'무신사 메타 광고'!$I:$I,$C$4,'무신사 메타 광고'!D:D,$B477))</f>
        <v>0</v>
      </c>
      <c r="J477" s="11">
        <f t="shared" si="12"/>
        <v>0</v>
      </c>
      <c r="K477" s="11">
        <f t="shared" si="13"/>
        <v>0</v>
      </c>
      <c r="L477" s="12" t="str">
        <f t="shared" si="19"/>
        <v xml:space="preserve"> </v>
      </c>
      <c r="N477" s="10">
        <f>IF($C$4="", SUMIFS('무신사 메타 광고'!$X:$X, '무신사 메타 광고'!$D:$D, $B477),SUMIFS('무신사 메타 광고'!$X:$X,'무신사 메타 광고'!I:I,$C$4,'무신사 메타 광고'!D:D,$B477))</f>
        <v>0</v>
      </c>
      <c r="O477" s="11">
        <f t="shared" si="14"/>
        <v>0</v>
      </c>
      <c r="R477" s="13"/>
      <c r="S477" s="31">
        <f>IF($S$4="", SUMIFS('무신사 메타 광고'!$L:$L, '무신사 메타 광고'!$C:$C, $R477),SUMIFS('무신사 메타 광고'!$L:$L,'무신사 메타 광고'!$I:$I,$S$4,'무신사 메타 광고'!$C:$C,$R477))</f>
        <v>0</v>
      </c>
      <c r="T477" s="31">
        <f>IF($S$4="", SUMIFS('무신사 메타 광고'!$V:$V, '무신사 메타 광고'!$C:$C, $R477),SUMIFS('무신사 메타 광고'!$V:$V,'무신사 메타 광고'!$I:$I,$S$4,'무신사 메타 광고'!$C:$C,$R477))</f>
        <v>0</v>
      </c>
      <c r="U477" s="11">
        <f t="shared" si="15"/>
        <v>0</v>
      </c>
      <c r="V477" s="12" t="str">
        <f t="shared" si="20"/>
        <v xml:space="preserve"> </v>
      </c>
      <c r="W477" s="32">
        <f>IF($S$4="", SUMIFS('무신사 메타 광고'!$K:$K, '무신사 메타 광고'!$C:$C, $R477),SUMIFS('무신사 메타 광고'!$K:$K,'무신사 메타 광고'!$I:$I,$S$4,'무신사 메타 광고'!$C:$C,$R477))</f>
        <v>0</v>
      </c>
      <c r="X477" s="32">
        <f>IF($S$4="", SUMIFS('무신사 메타 광고'!$N:$N, '무신사 메타 광고'!$C:$C, $R477),SUMIFS('무신사 메타 광고'!$N:$N,'무신사 메타 광고'!$I:$I,$S$4,'무신사 메타 광고'!$C:$C,$R477))</f>
        <v>0</v>
      </c>
      <c r="Y477" s="11">
        <f t="shared" si="16"/>
        <v>0</v>
      </c>
      <c r="Z477" s="12" t="str">
        <f t="shared" si="21"/>
        <v xml:space="preserve"> </v>
      </c>
      <c r="AB477" s="10">
        <f>IF($S$4="", SUMIFS('무신사 메타 광고'!$X:$X, '무신사 메타 광고'!$C:$C, $R477),SUMIFS('무신사 메타 광고'!$X:$X,'무신사 메타 광고'!$I:$I,$S$4,'무신사 메타 광고'!$C:$C,$R477))</f>
        <v>0</v>
      </c>
      <c r="AC477" s="11">
        <f t="shared" si="17"/>
        <v>0</v>
      </c>
    </row>
    <row r="478" spans="2:29">
      <c r="B478" s="9"/>
      <c r="C478" s="29">
        <f>IF($C$4="", SUMIFS('무신사 메타 광고'!$L:$L, '무신사 메타 광고'!$D:$D, $B478), SUMIFS('무신사 메타 광고'!$L:$L, '무신사 메타 광고'!$I:$I, $C$4, '무신사 메타 광고'!$D:$D, $B478))</f>
        <v>0</v>
      </c>
      <c r="D478" s="29">
        <f>IF($C$4="", SUMIFS('무신사 메타 광고'!$V:$V,#REF!, $B478), SUMIFS('무신사 메타 광고'!$V:$V,'무신사 메타 광고'!$I:$I,$C$4,'무신사 메타 광고'!$D:$D,$B478))</f>
        <v>0</v>
      </c>
      <c r="E478" s="11">
        <f t="shared" si="11"/>
        <v>0</v>
      </c>
      <c r="F478" s="12" t="str">
        <f t="shared" si="18"/>
        <v xml:space="preserve"> </v>
      </c>
      <c r="G478" s="30">
        <f>IF($C$4="", SUMIFS('무신사 메타 광고'!$K:$K, '무신사 메타 광고'!$D:$D, $B478), SUMIFS('무신사 메타 광고'!$K:$K,'무신사 메타 광고'!$I:$I,$C$4,'무신사 메타 광고'!D:D,$B478))</f>
        <v>0</v>
      </c>
      <c r="H478" s="30">
        <f>IF($C$4="", SUMIFS('무신사 메타 광고'!$Q:$Q, '무신사 메타 광고'!$D:$D, $B478), SUMIFS('무신사 메타 광고'!$Q:$Q,'무신사 메타 광고'!$I:$I,$C$4,'무신사 메타 광고'!D:D,$B478))</f>
        <v>0</v>
      </c>
      <c r="I478" s="30">
        <f>IF($C$4="", SUMIFS('무신사 메타 광고'!$U:$U, '무신사 메타 광고'!$D:$D, $B478), SUMIFS('무신사 메타 광고'!$U:$U,'무신사 메타 광고'!$I:$I,$C$4,'무신사 메타 광고'!D:D,$B478))</f>
        <v>0</v>
      </c>
      <c r="J478" s="11">
        <f t="shared" si="12"/>
        <v>0</v>
      </c>
      <c r="K478" s="11">
        <f t="shared" si="13"/>
        <v>0</v>
      </c>
      <c r="L478" s="12" t="str">
        <f t="shared" si="19"/>
        <v xml:space="preserve"> </v>
      </c>
      <c r="N478" s="10">
        <f>IF($C$4="", SUMIFS('무신사 메타 광고'!$X:$X, '무신사 메타 광고'!$D:$D, $B478),SUMIFS('무신사 메타 광고'!$X:$X,'무신사 메타 광고'!I:I,$C$4,'무신사 메타 광고'!D:D,$B478))</f>
        <v>0</v>
      </c>
      <c r="O478" s="11">
        <f t="shared" si="14"/>
        <v>0</v>
      </c>
      <c r="R478" s="13"/>
      <c r="S478" s="31">
        <f>IF($S$4="", SUMIFS('무신사 메타 광고'!$L:$L, '무신사 메타 광고'!$C:$C, $R478),SUMIFS('무신사 메타 광고'!$L:$L,'무신사 메타 광고'!$I:$I,$S$4,'무신사 메타 광고'!$C:$C,$R478))</f>
        <v>0</v>
      </c>
      <c r="T478" s="31">
        <f>IF($S$4="", SUMIFS('무신사 메타 광고'!$V:$V, '무신사 메타 광고'!$C:$C, $R478),SUMIFS('무신사 메타 광고'!$V:$V,'무신사 메타 광고'!$I:$I,$S$4,'무신사 메타 광고'!$C:$C,$R478))</f>
        <v>0</v>
      </c>
      <c r="U478" s="11">
        <f t="shared" si="15"/>
        <v>0</v>
      </c>
      <c r="V478" s="12" t="str">
        <f t="shared" si="20"/>
        <v xml:space="preserve"> </v>
      </c>
      <c r="W478" s="32">
        <f>IF($S$4="", SUMIFS('무신사 메타 광고'!$K:$K, '무신사 메타 광고'!$C:$C, $R478),SUMIFS('무신사 메타 광고'!$K:$K,'무신사 메타 광고'!$I:$I,$S$4,'무신사 메타 광고'!$C:$C,$R478))</f>
        <v>0</v>
      </c>
      <c r="X478" s="32">
        <f>IF($S$4="", SUMIFS('무신사 메타 광고'!$N:$N, '무신사 메타 광고'!$C:$C, $R478),SUMIFS('무신사 메타 광고'!$N:$N,'무신사 메타 광고'!$I:$I,$S$4,'무신사 메타 광고'!$C:$C,$R478))</f>
        <v>0</v>
      </c>
      <c r="Y478" s="11">
        <f t="shared" si="16"/>
        <v>0</v>
      </c>
      <c r="Z478" s="12" t="str">
        <f t="shared" si="21"/>
        <v xml:space="preserve"> </v>
      </c>
      <c r="AB478" s="10">
        <f>IF($S$4="", SUMIFS('무신사 메타 광고'!$X:$X, '무신사 메타 광고'!$C:$C, $R478),SUMIFS('무신사 메타 광고'!$X:$X,'무신사 메타 광고'!$I:$I,$S$4,'무신사 메타 광고'!$C:$C,$R478))</f>
        <v>0</v>
      </c>
      <c r="AC478" s="11">
        <f t="shared" si="17"/>
        <v>0</v>
      </c>
    </row>
    <row r="479" spans="2:29">
      <c r="B479" s="9"/>
      <c r="C479" s="29">
        <f>IF($C$4="", SUMIFS('무신사 메타 광고'!$L:$L, '무신사 메타 광고'!$D:$D, $B479), SUMIFS('무신사 메타 광고'!$L:$L, '무신사 메타 광고'!$I:$I, $C$4, '무신사 메타 광고'!$D:$D, $B479))</f>
        <v>0</v>
      </c>
      <c r="D479" s="29">
        <f>IF($C$4="", SUMIFS('무신사 메타 광고'!$V:$V,#REF!, $B479), SUMIFS('무신사 메타 광고'!$V:$V,'무신사 메타 광고'!$I:$I,$C$4,'무신사 메타 광고'!$D:$D,$B479))</f>
        <v>0</v>
      </c>
      <c r="E479" s="11">
        <f t="shared" si="11"/>
        <v>0</v>
      </c>
      <c r="F479" s="12" t="str">
        <f t="shared" si="18"/>
        <v xml:space="preserve"> </v>
      </c>
      <c r="G479" s="30">
        <f>IF($C$4="", SUMIFS('무신사 메타 광고'!$K:$K, '무신사 메타 광고'!$D:$D, $B479), SUMIFS('무신사 메타 광고'!$K:$K,'무신사 메타 광고'!$I:$I,$C$4,'무신사 메타 광고'!D:D,$B479))</f>
        <v>0</v>
      </c>
      <c r="H479" s="30">
        <f>IF($C$4="", SUMIFS('무신사 메타 광고'!$Q:$Q, '무신사 메타 광고'!$D:$D, $B479), SUMIFS('무신사 메타 광고'!$Q:$Q,'무신사 메타 광고'!$I:$I,$C$4,'무신사 메타 광고'!D:D,$B479))</f>
        <v>0</v>
      </c>
      <c r="I479" s="30">
        <f>IF($C$4="", SUMIFS('무신사 메타 광고'!$U:$U, '무신사 메타 광고'!$D:$D, $B479), SUMIFS('무신사 메타 광고'!$U:$U,'무신사 메타 광고'!$I:$I,$C$4,'무신사 메타 광고'!D:D,$B479))</f>
        <v>0</v>
      </c>
      <c r="J479" s="11">
        <f t="shared" si="12"/>
        <v>0</v>
      </c>
      <c r="K479" s="11">
        <f t="shared" si="13"/>
        <v>0</v>
      </c>
      <c r="L479" s="12" t="str">
        <f t="shared" si="19"/>
        <v xml:space="preserve"> </v>
      </c>
      <c r="N479" s="10">
        <f>IF($C$4="", SUMIFS('무신사 메타 광고'!$X:$X, '무신사 메타 광고'!$D:$D, $B479),SUMIFS('무신사 메타 광고'!$X:$X,'무신사 메타 광고'!I:I,$C$4,'무신사 메타 광고'!D:D,$B479))</f>
        <v>0</v>
      </c>
      <c r="O479" s="11">
        <f t="shared" si="14"/>
        <v>0</v>
      </c>
      <c r="R479" s="13"/>
      <c r="S479" s="31">
        <f>IF($S$4="", SUMIFS('무신사 메타 광고'!$L:$L, '무신사 메타 광고'!$C:$C, $R479),SUMIFS('무신사 메타 광고'!$L:$L,'무신사 메타 광고'!$I:$I,$S$4,'무신사 메타 광고'!$C:$C,$R479))</f>
        <v>0</v>
      </c>
      <c r="T479" s="31">
        <f>IF($S$4="", SUMIFS('무신사 메타 광고'!$V:$V, '무신사 메타 광고'!$C:$C, $R479),SUMIFS('무신사 메타 광고'!$V:$V,'무신사 메타 광고'!$I:$I,$S$4,'무신사 메타 광고'!$C:$C,$R479))</f>
        <v>0</v>
      </c>
      <c r="U479" s="11">
        <f t="shared" si="15"/>
        <v>0</v>
      </c>
      <c r="V479" s="12" t="str">
        <f t="shared" si="20"/>
        <v xml:space="preserve"> </v>
      </c>
      <c r="W479" s="32">
        <f>IF($S$4="", SUMIFS('무신사 메타 광고'!$K:$K, '무신사 메타 광고'!$C:$C, $R479),SUMIFS('무신사 메타 광고'!$K:$K,'무신사 메타 광고'!$I:$I,$S$4,'무신사 메타 광고'!$C:$C,$R479))</f>
        <v>0</v>
      </c>
      <c r="X479" s="32">
        <f>IF($S$4="", SUMIFS('무신사 메타 광고'!$N:$N, '무신사 메타 광고'!$C:$C, $R479),SUMIFS('무신사 메타 광고'!$N:$N,'무신사 메타 광고'!$I:$I,$S$4,'무신사 메타 광고'!$C:$C,$R479))</f>
        <v>0</v>
      </c>
      <c r="Y479" s="11">
        <f t="shared" si="16"/>
        <v>0</v>
      </c>
      <c r="Z479" s="12" t="str">
        <f t="shared" si="21"/>
        <v xml:space="preserve"> </v>
      </c>
      <c r="AB479" s="10">
        <f>IF($S$4="", SUMIFS('무신사 메타 광고'!$X:$X, '무신사 메타 광고'!$C:$C, $R479),SUMIFS('무신사 메타 광고'!$X:$X,'무신사 메타 광고'!$I:$I,$S$4,'무신사 메타 광고'!$C:$C,$R479))</f>
        <v>0</v>
      </c>
      <c r="AC479" s="11">
        <f t="shared" si="17"/>
        <v>0</v>
      </c>
    </row>
    <row r="480" spans="2:29">
      <c r="B480" s="9"/>
      <c r="C480" s="29">
        <f>IF($C$4="", SUMIFS('무신사 메타 광고'!$L:$L, '무신사 메타 광고'!$D:$D, $B480), SUMIFS('무신사 메타 광고'!$L:$L, '무신사 메타 광고'!$I:$I, $C$4, '무신사 메타 광고'!$D:$D, $B480))</f>
        <v>0</v>
      </c>
      <c r="D480" s="29">
        <f>IF($C$4="", SUMIFS('무신사 메타 광고'!$V:$V,#REF!, $B480), SUMIFS('무신사 메타 광고'!$V:$V,'무신사 메타 광고'!$I:$I,$C$4,'무신사 메타 광고'!$D:$D,$B480))</f>
        <v>0</v>
      </c>
      <c r="E480" s="11">
        <f t="shared" si="11"/>
        <v>0</v>
      </c>
      <c r="F480" s="12" t="str">
        <f t="shared" si="18"/>
        <v xml:space="preserve"> </v>
      </c>
      <c r="G480" s="30">
        <f>IF($C$4="", SUMIFS('무신사 메타 광고'!$K:$K, '무신사 메타 광고'!$D:$D, $B480), SUMIFS('무신사 메타 광고'!$K:$K,'무신사 메타 광고'!$I:$I,$C$4,'무신사 메타 광고'!D:D,$B480))</f>
        <v>0</v>
      </c>
      <c r="H480" s="30">
        <f>IF($C$4="", SUMIFS('무신사 메타 광고'!$Q:$Q, '무신사 메타 광고'!$D:$D, $B480), SUMIFS('무신사 메타 광고'!$Q:$Q,'무신사 메타 광고'!$I:$I,$C$4,'무신사 메타 광고'!D:D,$B480))</f>
        <v>0</v>
      </c>
      <c r="I480" s="30">
        <f>IF($C$4="", SUMIFS('무신사 메타 광고'!$U:$U, '무신사 메타 광고'!$D:$D, $B480), SUMIFS('무신사 메타 광고'!$U:$U,'무신사 메타 광고'!$I:$I,$C$4,'무신사 메타 광고'!D:D,$B480))</f>
        <v>0</v>
      </c>
      <c r="J480" s="11">
        <f t="shared" si="12"/>
        <v>0</v>
      </c>
      <c r="K480" s="11">
        <f t="shared" si="13"/>
        <v>0</v>
      </c>
      <c r="L480" s="12" t="str">
        <f t="shared" si="19"/>
        <v xml:space="preserve"> </v>
      </c>
      <c r="N480" s="10">
        <f>IF($C$4="", SUMIFS('무신사 메타 광고'!$X:$X, '무신사 메타 광고'!$D:$D, $B480),SUMIFS('무신사 메타 광고'!$X:$X,'무신사 메타 광고'!I:I,$C$4,'무신사 메타 광고'!D:D,$B480))</f>
        <v>0</v>
      </c>
      <c r="O480" s="11">
        <f t="shared" si="14"/>
        <v>0</v>
      </c>
      <c r="R480" s="13"/>
      <c r="S480" s="31">
        <f>IF($S$4="", SUMIFS('무신사 메타 광고'!$L:$L, '무신사 메타 광고'!$C:$C, $R480),SUMIFS('무신사 메타 광고'!$L:$L,'무신사 메타 광고'!$I:$I,$S$4,'무신사 메타 광고'!$C:$C,$R480))</f>
        <v>0</v>
      </c>
      <c r="T480" s="31">
        <f>IF($S$4="", SUMIFS('무신사 메타 광고'!$V:$V, '무신사 메타 광고'!$C:$C, $R480),SUMIFS('무신사 메타 광고'!$V:$V,'무신사 메타 광고'!$I:$I,$S$4,'무신사 메타 광고'!$C:$C,$R480))</f>
        <v>0</v>
      </c>
      <c r="U480" s="11">
        <f t="shared" si="15"/>
        <v>0</v>
      </c>
      <c r="V480" s="12" t="str">
        <f t="shared" si="20"/>
        <v xml:space="preserve"> </v>
      </c>
      <c r="W480" s="32">
        <f>IF($S$4="", SUMIFS('무신사 메타 광고'!$K:$K, '무신사 메타 광고'!$C:$C, $R480),SUMIFS('무신사 메타 광고'!$K:$K,'무신사 메타 광고'!$I:$I,$S$4,'무신사 메타 광고'!$C:$C,$R480))</f>
        <v>0</v>
      </c>
      <c r="X480" s="32">
        <f>IF($S$4="", SUMIFS('무신사 메타 광고'!$N:$N, '무신사 메타 광고'!$C:$C, $R480),SUMIFS('무신사 메타 광고'!$N:$N,'무신사 메타 광고'!$I:$I,$S$4,'무신사 메타 광고'!$C:$C,$R480))</f>
        <v>0</v>
      </c>
      <c r="Y480" s="11">
        <f t="shared" si="16"/>
        <v>0</v>
      </c>
      <c r="Z480" s="12" t="str">
        <f t="shared" si="21"/>
        <v xml:space="preserve"> </v>
      </c>
      <c r="AB480" s="10">
        <f>IF($S$4="", SUMIFS('무신사 메타 광고'!$X:$X, '무신사 메타 광고'!$C:$C, $R480),SUMIFS('무신사 메타 광고'!$X:$X,'무신사 메타 광고'!$I:$I,$S$4,'무신사 메타 광고'!$C:$C,$R480))</f>
        <v>0</v>
      </c>
      <c r="AC480" s="11">
        <f t="shared" si="17"/>
        <v>0</v>
      </c>
    </row>
    <row r="481" spans="2:29">
      <c r="B481" s="9"/>
      <c r="C481" s="29">
        <f>IF($C$4="", SUMIFS('무신사 메타 광고'!$L:$L, '무신사 메타 광고'!$D:$D, $B481), SUMIFS('무신사 메타 광고'!$L:$L, '무신사 메타 광고'!$I:$I, $C$4, '무신사 메타 광고'!$D:$D, $B481))</f>
        <v>0</v>
      </c>
      <c r="D481" s="29">
        <f>IF($C$4="", SUMIFS('무신사 메타 광고'!$V:$V,#REF!, $B481), SUMIFS('무신사 메타 광고'!$V:$V,'무신사 메타 광고'!$I:$I,$C$4,'무신사 메타 광고'!$D:$D,$B481))</f>
        <v>0</v>
      </c>
      <c r="E481" s="11">
        <f t="shared" si="11"/>
        <v>0</v>
      </c>
      <c r="F481" s="12" t="str">
        <f t="shared" si="18"/>
        <v xml:space="preserve"> </v>
      </c>
      <c r="G481" s="30">
        <f>IF($C$4="", SUMIFS('무신사 메타 광고'!$K:$K, '무신사 메타 광고'!$D:$D, $B481), SUMIFS('무신사 메타 광고'!$K:$K,'무신사 메타 광고'!$I:$I,$C$4,'무신사 메타 광고'!D:D,$B481))</f>
        <v>0</v>
      </c>
      <c r="H481" s="30">
        <f>IF($C$4="", SUMIFS('무신사 메타 광고'!$Q:$Q, '무신사 메타 광고'!$D:$D, $B481), SUMIFS('무신사 메타 광고'!$Q:$Q,'무신사 메타 광고'!$I:$I,$C$4,'무신사 메타 광고'!D:D,$B481))</f>
        <v>0</v>
      </c>
      <c r="I481" s="30">
        <f>IF($C$4="", SUMIFS('무신사 메타 광고'!$U:$U, '무신사 메타 광고'!$D:$D, $B481), SUMIFS('무신사 메타 광고'!$U:$U,'무신사 메타 광고'!$I:$I,$C$4,'무신사 메타 광고'!D:D,$B481))</f>
        <v>0</v>
      </c>
      <c r="J481" s="11">
        <f t="shared" si="12"/>
        <v>0</v>
      </c>
      <c r="K481" s="11">
        <f t="shared" si="13"/>
        <v>0</v>
      </c>
      <c r="L481" s="12" t="str">
        <f t="shared" si="19"/>
        <v xml:space="preserve"> </v>
      </c>
      <c r="N481" s="10">
        <f>IF($C$4="", SUMIFS('무신사 메타 광고'!$X:$X, '무신사 메타 광고'!$D:$D, $B481),SUMIFS('무신사 메타 광고'!$X:$X,'무신사 메타 광고'!I:I,$C$4,'무신사 메타 광고'!D:D,$B481))</f>
        <v>0</v>
      </c>
      <c r="O481" s="11">
        <f t="shared" si="14"/>
        <v>0</v>
      </c>
      <c r="R481" s="13"/>
      <c r="S481" s="31">
        <f>IF($S$4="", SUMIFS('무신사 메타 광고'!$L:$L, '무신사 메타 광고'!$C:$C, $R481),SUMIFS('무신사 메타 광고'!$L:$L,'무신사 메타 광고'!$I:$I,$S$4,'무신사 메타 광고'!$C:$C,$R481))</f>
        <v>0</v>
      </c>
      <c r="T481" s="31">
        <f>IF($S$4="", SUMIFS('무신사 메타 광고'!$V:$V, '무신사 메타 광고'!$C:$C, $R481),SUMIFS('무신사 메타 광고'!$V:$V,'무신사 메타 광고'!$I:$I,$S$4,'무신사 메타 광고'!$C:$C,$R481))</f>
        <v>0</v>
      </c>
      <c r="U481" s="11">
        <f t="shared" si="15"/>
        <v>0</v>
      </c>
      <c r="V481" s="12" t="str">
        <f t="shared" si="20"/>
        <v xml:space="preserve"> </v>
      </c>
      <c r="W481" s="32">
        <f>IF($S$4="", SUMIFS('무신사 메타 광고'!$K:$K, '무신사 메타 광고'!$C:$C, $R481),SUMIFS('무신사 메타 광고'!$K:$K,'무신사 메타 광고'!$I:$I,$S$4,'무신사 메타 광고'!$C:$C,$R481))</f>
        <v>0</v>
      </c>
      <c r="X481" s="32">
        <f>IF($S$4="", SUMIFS('무신사 메타 광고'!$N:$N, '무신사 메타 광고'!$C:$C, $R481),SUMIFS('무신사 메타 광고'!$N:$N,'무신사 메타 광고'!$I:$I,$S$4,'무신사 메타 광고'!$C:$C,$R481))</f>
        <v>0</v>
      </c>
      <c r="Y481" s="11">
        <f t="shared" si="16"/>
        <v>0</v>
      </c>
      <c r="Z481" s="12" t="str">
        <f t="shared" si="21"/>
        <v xml:space="preserve"> </v>
      </c>
      <c r="AB481" s="10">
        <f>IF($S$4="", SUMIFS('무신사 메타 광고'!$X:$X, '무신사 메타 광고'!$C:$C, $R481),SUMIFS('무신사 메타 광고'!$X:$X,'무신사 메타 광고'!$I:$I,$S$4,'무신사 메타 광고'!$C:$C,$R481))</f>
        <v>0</v>
      </c>
      <c r="AC481" s="11">
        <f t="shared" si="17"/>
        <v>0</v>
      </c>
    </row>
    <row r="482" spans="2:29">
      <c r="B482" s="9"/>
      <c r="C482" s="29">
        <f>IF($C$4="", SUMIFS('무신사 메타 광고'!$L:$L, '무신사 메타 광고'!$D:$D, $B482), SUMIFS('무신사 메타 광고'!$L:$L, '무신사 메타 광고'!$I:$I, $C$4, '무신사 메타 광고'!$D:$D, $B482))</f>
        <v>0</v>
      </c>
      <c r="D482" s="29">
        <f>IF($C$4="", SUMIFS('무신사 메타 광고'!$V:$V,#REF!, $B482), SUMIFS('무신사 메타 광고'!$V:$V,'무신사 메타 광고'!$I:$I,$C$4,'무신사 메타 광고'!$D:$D,$B482))</f>
        <v>0</v>
      </c>
      <c r="E482" s="11">
        <f t="shared" si="11"/>
        <v>0</v>
      </c>
      <c r="F482" s="12" t="str">
        <f t="shared" si="18"/>
        <v xml:space="preserve"> </v>
      </c>
      <c r="G482" s="30">
        <f>IF($C$4="", SUMIFS('무신사 메타 광고'!$K:$K, '무신사 메타 광고'!$D:$D, $B482), SUMIFS('무신사 메타 광고'!$K:$K,'무신사 메타 광고'!$I:$I,$C$4,'무신사 메타 광고'!D:D,$B482))</f>
        <v>0</v>
      </c>
      <c r="H482" s="30">
        <f>IF($C$4="", SUMIFS('무신사 메타 광고'!$Q:$Q, '무신사 메타 광고'!$D:$D, $B482), SUMIFS('무신사 메타 광고'!$Q:$Q,'무신사 메타 광고'!$I:$I,$C$4,'무신사 메타 광고'!D:D,$B482))</f>
        <v>0</v>
      </c>
      <c r="I482" s="30">
        <f>IF($C$4="", SUMIFS('무신사 메타 광고'!$U:$U, '무신사 메타 광고'!$D:$D, $B482), SUMIFS('무신사 메타 광고'!$U:$U,'무신사 메타 광고'!$I:$I,$C$4,'무신사 메타 광고'!D:D,$B482))</f>
        <v>0</v>
      </c>
      <c r="J482" s="11">
        <f t="shared" si="12"/>
        <v>0</v>
      </c>
      <c r="K482" s="11">
        <f t="shared" si="13"/>
        <v>0</v>
      </c>
      <c r="L482" s="12" t="str">
        <f t="shared" si="19"/>
        <v xml:space="preserve"> </v>
      </c>
      <c r="N482" s="10">
        <f>IF($C$4="", SUMIFS('무신사 메타 광고'!$X:$X, '무신사 메타 광고'!$D:$D, $B482),SUMIFS('무신사 메타 광고'!$X:$X,'무신사 메타 광고'!I:I,$C$4,'무신사 메타 광고'!D:D,$B482))</f>
        <v>0</v>
      </c>
      <c r="O482" s="11">
        <f t="shared" si="14"/>
        <v>0</v>
      </c>
      <c r="R482" s="13"/>
      <c r="S482" s="31">
        <f>IF($S$4="", SUMIFS('무신사 메타 광고'!$L:$L, '무신사 메타 광고'!$C:$C, $R482),SUMIFS('무신사 메타 광고'!$L:$L,'무신사 메타 광고'!$I:$I,$S$4,'무신사 메타 광고'!$C:$C,$R482))</f>
        <v>0</v>
      </c>
      <c r="T482" s="31">
        <f>IF($S$4="", SUMIFS('무신사 메타 광고'!$V:$V, '무신사 메타 광고'!$C:$C, $R482),SUMIFS('무신사 메타 광고'!$V:$V,'무신사 메타 광고'!$I:$I,$S$4,'무신사 메타 광고'!$C:$C,$R482))</f>
        <v>0</v>
      </c>
      <c r="U482" s="11">
        <f t="shared" si="15"/>
        <v>0</v>
      </c>
      <c r="V482" s="12" t="str">
        <f t="shared" si="20"/>
        <v xml:space="preserve"> </v>
      </c>
      <c r="W482" s="32">
        <f>IF($S$4="", SUMIFS('무신사 메타 광고'!$K:$K, '무신사 메타 광고'!$C:$C, $R482),SUMIFS('무신사 메타 광고'!$K:$K,'무신사 메타 광고'!$I:$I,$S$4,'무신사 메타 광고'!$C:$C,$R482))</f>
        <v>0</v>
      </c>
      <c r="X482" s="32">
        <f>IF($S$4="", SUMIFS('무신사 메타 광고'!$N:$N, '무신사 메타 광고'!$C:$C, $R482),SUMIFS('무신사 메타 광고'!$N:$N,'무신사 메타 광고'!$I:$I,$S$4,'무신사 메타 광고'!$C:$C,$R482))</f>
        <v>0</v>
      </c>
      <c r="Y482" s="11">
        <f t="shared" si="16"/>
        <v>0</v>
      </c>
      <c r="Z482" s="12" t="str">
        <f t="shared" si="21"/>
        <v xml:space="preserve"> </v>
      </c>
      <c r="AB482" s="10">
        <f>IF($S$4="", SUMIFS('무신사 메타 광고'!$X:$X, '무신사 메타 광고'!$C:$C, $R482),SUMIFS('무신사 메타 광고'!$X:$X,'무신사 메타 광고'!$I:$I,$S$4,'무신사 메타 광고'!$C:$C,$R482))</f>
        <v>0</v>
      </c>
      <c r="AC482" s="11">
        <f t="shared" si="17"/>
        <v>0</v>
      </c>
    </row>
    <row r="483" spans="2:29">
      <c r="B483" s="9"/>
      <c r="C483" s="29">
        <f>IF($C$4="", SUMIFS('무신사 메타 광고'!$L:$L, '무신사 메타 광고'!$D:$D, $B483), SUMIFS('무신사 메타 광고'!$L:$L, '무신사 메타 광고'!$I:$I, $C$4, '무신사 메타 광고'!$D:$D, $B483))</f>
        <v>0</v>
      </c>
      <c r="D483" s="29">
        <f>IF($C$4="", SUMIFS('무신사 메타 광고'!$V:$V,#REF!, $B483), SUMIFS('무신사 메타 광고'!$V:$V,'무신사 메타 광고'!$I:$I,$C$4,'무신사 메타 광고'!$D:$D,$B483))</f>
        <v>0</v>
      </c>
      <c r="E483" s="11">
        <f t="shared" si="11"/>
        <v>0</v>
      </c>
      <c r="F483" s="12" t="str">
        <f t="shared" si="18"/>
        <v xml:space="preserve"> </v>
      </c>
      <c r="G483" s="30">
        <f>IF($C$4="", SUMIFS('무신사 메타 광고'!$K:$K, '무신사 메타 광고'!$D:$D, $B483), SUMIFS('무신사 메타 광고'!$K:$K,'무신사 메타 광고'!$I:$I,$C$4,'무신사 메타 광고'!D:D,$B483))</f>
        <v>0</v>
      </c>
      <c r="H483" s="30">
        <f>IF($C$4="", SUMIFS('무신사 메타 광고'!$Q:$Q, '무신사 메타 광고'!$D:$D, $B483), SUMIFS('무신사 메타 광고'!$Q:$Q,'무신사 메타 광고'!$I:$I,$C$4,'무신사 메타 광고'!D:D,$B483))</f>
        <v>0</v>
      </c>
      <c r="I483" s="30">
        <f>IF($C$4="", SUMIFS('무신사 메타 광고'!$U:$U, '무신사 메타 광고'!$D:$D, $B483), SUMIFS('무신사 메타 광고'!$U:$U,'무신사 메타 광고'!$I:$I,$C$4,'무신사 메타 광고'!D:D,$B483))</f>
        <v>0</v>
      </c>
      <c r="J483" s="11">
        <f t="shared" si="12"/>
        <v>0</v>
      </c>
      <c r="K483" s="11">
        <f t="shared" si="13"/>
        <v>0</v>
      </c>
      <c r="L483" s="12" t="str">
        <f t="shared" si="19"/>
        <v xml:space="preserve"> </v>
      </c>
      <c r="N483" s="10">
        <f>IF($C$4="", SUMIFS('무신사 메타 광고'!$X:$X, '무신사 메타 광고'!$D:$D, $B483),SUMIFS('무신사 메타 광고'!$X:$X,'무신사 메타 광고'!I:I,$C$4,'무신사 메타 광고'!D:D,$B483))</f>
        <v>0</v>
      </c>
      <c r="O483" s="11">
        <f t="shared" si="14"/>
        <v>0</v>
      </c>
      <c r="R483" s="13"/>
      <c r="S483" s="31">
        <f>IF($S$4="", SUMIFS('무신사 메타 광고'!$L:$L, '무신사 메타 광고'!$C:$C, $R483),SUMIFS('무신사 메타 광고'!$L:$L,'무신사 메타 광고'!$I:$I,$S$4,'무신사 메타 광고'!$C:$C,$R483))</f>
        <v>0</v>
      </c>
      <c r="T483" s="31">
        <f>IF($S$4="", SUMIFS('무신사 메타 광고'!$V:$V, '무신사 메타 광고'!$C:$C, $R483),SUMIFS('무신사 메타 광고'!$V:$V,'무신사 메타 광고'!$I:$I,$S$4,'무신사 메타 광고'!$C:$C,$R483))</f>
        <v>0</v>
      </c>
      <c r="U483" s="11">
        <f t="shared" si="15"/>
        <v>0</v>
      </c>
      <c r="V483" s="12" t="str">
        <f t="shared" si="20"/>
        <v xml:space="preserve"> </v>
      </c>
      <c r="W483" s="32">
        <f>IF($S$4="", SUMIFS('무신사 메타 광고'!$K:$K, '무신사 메타 광고'!$C:$C, $R483),SUMIFS('무신사 메타 광고'!$K:$K,'무신사 메타 광고'!$I:$I,$S$4,'무신사 메타 광고'!$C:$C,$R483))</f>
        <v>0</v>
      </c>
      <c r="X483" s="32">
        <f>IF($S$4="", SUMIFS('무신사 메타 광고'!$N:$N, '무신사 메타 광고'!$C:$C, $R483),SUMIFS('무신사 메타 광고'!$N:$N,'무신사 메타 광고'!$I:$I,$S$4,'무신사 메타 광고'!$C:$C,$R483))</f>
        <v>0</v>
      </c>
      <c r="Y483" s="11">
        <f t="shared" si="16"/>
        <v>0</v>
      </c>
      <c r="Z483" s="12" t="str">
        <f t="shared" si="21"/>
        <v xml:space="preserve"> </v>
      </c>
      <c r="AB483" s="10">
        <f>IF($S$4="", SUMIFS('무신사 메타 광고'!$X:$X, '무신사 메타 광고'!$C:$C, $R483),SUMIFS('무신사 메타 광고'!$X:$X,'무신사 메타 광고'!$I:$I,$S$4,'무신사 메타 광고'!$C:$C,$R483))</f>
        <v>0</v>
      </c>
      <c r="AC483" s="11">
        <f t="shared" si="17"/>
        <v>0</v>
      </c>
    </row>
    <row r="484" spans="2:29">
      <c r="B484" s="9"/>
      <c r="C484" s="29">
        <f>IF($C$4="", SUMIFS('무신사 메타 광고'!$L:$L, '무신사 메타 광고'!$D:$D, $B484), SUMIFS('무신사 메타 광고'!$L:$L, '무신사 메타 광고'!$I:$I, $C$4, '무신사 메타 광고'!$D:$D, $B484))</f>
        <v>0</v>
      </c>
      <c r="D484" s="29">
        <f>IF($C$4="", SUMIFS('무신사 메타 광고'!$V:$V,#REF!, $B484), SUMIFS('무신사 메타 광고'!$V:$V,'무신사 메타 광고'!$I:$I,$C$4,'무신사 메타 광고'!$D:$D,$B484))</f>
        <v>0</v>
      </c>
      <c r="E484" s="11">
        <f t="shared" si="11"/>
        <v>0</v>
      </c>
      <c r="F484" s="12" t="str">
        <f t="shared" si="18"/>
        <v xml:space="preserve"> </v>
      </c>
      <c r="G484" s="30">
        <f>IF($C$4="", SUMIFS('무신사 메타 광고'!$K:$K, '무신사 메타 광고'!$D:$D, $B484), SUMIFS('무신사 메타 광고'!$K:$K,'무신사 메타 광고'!$I:$I,$C$4,'무신사 메타 광고'!D:D,$B484))</f>
        <v>0</v>
      </c>
      <c r="H484" s="30">
        <f>IF($C$4="", SUMIFS('무신사 메타 광고'!$Q:$Q, '무신사 메타 광고'!$D:$D, $B484), SUMIFS('무신사 메타 광고'!$Q:$Q,'무신사 메타 광고'!$I:$I,$C$4,'무신사 메타 광고'!D:D,$B484))</f>
        <v>0</v>
      </c>
      <c r="I484" s="30">
        <f>IF($C$4="", SUMIFS('무신사 메타 광고'!$U:$U, '무신사 메타 광고'!$D:$D, $B484), SUMIFS('무신사 메타 광고'!$U:$U,'무신사 메타 광고'!$I:$I,$C$4,'무신사 메타 광고'!D:D,$B484))</f>
        <v>0</v>
      </c>
      <c r="J484" s="11">
        <f t="shared" si="12"/>
        <v>0</v>
      </c>
      <c r="K484" s="11">
        <f t="shared" si="13"/>
        <v>0</v>
      </c>
      <c r="L484" s="12" t="str">
        <f t="shared" si="19"/>
        <v xml:space="preserve"> </v>
      </c>
      <c r="N484" s="10">
        <f>IF($C$4="", SUMIFS('무신사 메타 광고'!$X:$X, '무신사 메타 광고'!$D:$D, $B484),SUMIFS('무신사 메타 광고'!$X:$X,'무신사 메타 광고'!I:I,$C$4,'무신사 메타 광고'!D:D,$B484))</f>
        <v>0</v>
      </c>
      <c r="O484" s="11">
        <f t="shared" si="14"/>
        <v>0</v>
      </c>
      <c r="R484" s="13"/>
      <c r="S484" s="31">
        <f>IF($S$4="", SUMIFS('무신사 메타 광고'!$L:$L, '무신사 메타 광고'!$C:$C, $R484),SUMIFS('무신사 메타 광고'!$L:$L,'무신사 메타 광고'!$I:$I,$S$4,'무신사 메타 광고'!$C:$C,$R484))</f>
        <v>0</v>
      </c>
      <c r="T484" s="31">
        <f>IF($S$4="", SUMIFS('무신사 메타 광고'!$V:$V, '무신사 메타 광고'!$C:$C, $R484),SUMIFS('무신사 메타 광고'!$V:$V,'무신사 메타 광고'!$I:$I,$S$4,'무신사 메타 광고'!$C:$C,$R484))</f>
        <v>0</v>
      </c>
      <c r="U484" s="11">
        <f t="shared" si="15"/>
        <v>0</v>
      </c>
      <c r="V484" s="12" t="str">
        <f t="shared" si="20"/>
        <v xml:space="preserve"> </v>
      </c>
      <c r="W484" s="32">
        <f>IF($S$4="", SUMIFS('무신사 메타 광고'!$K:$K, '무신사 메타 광고'!$C:$C, $R484),SUMIFS('무신사 메타 광고'!$K:$K,'무신사 메타 광고'!$I:$I,$S$4,'무신사 메타 광고'!$C:$C,$R484))</f>
        <v>0</v>
      </c>
      <c r="X484" s="32">
        <f>IF($S$4="", SUMIFS('무신사 메타 광고'!$N:$N, '무신사 메타 광고'!$C:$C, $R484),SUMIFS('무신사 메타 광고'!$N:$N,'무신사 메타 광고'!$I:$I,$S$4,'무신사 메타 광고'!$C:$C,$R484))</f>
        <v>0</v>
      </c>
      <c r="Y484" s="11">
        <f t="shared" si="16"/>
        <v>0</v>
      </c>
      <c r="Z484" s="12" t="str">
        <f t="shared" si="21"/>
        <v xml:space="preserve"> </v>
      </c>
      <c r="AB484" s="10">
        <f>IF($S$4="", SUMIFS('무신사 메타 광고'!$X:$X, '무신사 메타 광고'!$C:$C, $R484),SUMIFS('무신사 메타 광고'!$X:$X,'무신사 메타 광고'!$I:$I,$S$4,'무신사 메타 광고'!$C:$C,$R484))</f>
        <v>0</v>
      </c>
      <c r="AC484" s="11">
        <f t="shared" si="17"/>
        <v>0</v>
      </c>
    </row>
    <row r="485" spans="2:29">
      <c r="B485" s="9"/>
      <c r="C485" s="29">
        <f>IF($C$4="", SUMIFS('무신사 메타 광고'!$L:$L, '무신사 메타 광고'!$D:$D, $B485), SUMIFS('무신사 메타 광고'!$L:$L, '무신사 메타 광고'!$I:$I, $C$4, '무신사 메타 광고'!$D:$D, $B485))</f>
        <v>0</v>
      </c>
      <c r="D485" s="29">
        <f>IF($C$4="", SUMIFS('무신사 메타 광고'!$V:$V,#REF!, $B485), SUMIFS('무신사 메타 광고'!$V:$V,'무신사 메타 광고'!$I:$I,$C$4,'무신사 메타 광고'!$D:$D,$B485))</f>
        <v>0</v>
      </c>
      <c r="E485" s="11">
        <f t="shared" si="11"/>
        <v>0</v>
      </c>
      <c r="F485" s="12" t="str">
        <f t="shared" si="18"/>
        <v xml:space="preserve"> </v>
      </c>
      <c r="G485" s="30">
        <f>IF($C$4="", SUMIFS('무신사 메타 광고'!$K:$K, '무신사 메타 광고'!$D:$D, $B485), SUMIFS('무신사 메타 광고'!$K:$K,'무신사 메타 광고'!$I:$I,$C$4,'무신사 메타 광고'!D:D,$B485))</f>
        <v>0</v>
      </c>
      <c r="H485" s="30">
        <f>IF($C$4="", SUMIFS('무신사 메타 광고'!$Q:$Q, '무신사 메타 광고'!$D:$D, $B485), SUMIFS('무신사 메타 광고'!$Q:$Q,'무신사 메타 광고'!$I:$I,$C$4,'무신사 메타 광고'!D:D,$B485))</f>
        <v>0</v>
      </c>
      <c r="I485" s="30">
        <f>IF($C$4="", SUMIFS('무신사 메타 광고'!$U:$U, '무신사 메타 광고'!$D:$D, $B485), SUMIFS('무신사 메타 광고'!$U:$U,'무신사 메타 광고'!$I:$I,$C$4,'무신사 메타 광고'!D:D,$B485))</f>
        <v>0</v>
      </c>
      <c r="J485" s="11">
        <f t="shared" si="12"/>
        <v>0</v>
      </c>
      <c r="K485" s="11">
        <f t="shared" si="13"/>
        <v>0</v>
      </c>
      <c r="L485" s="12" t="str">
        <f t="shared" si="19"/>
        <v xml:space="preserve"> </v>
      </c>
      <c r="N485" s="10">
        <f>IF($C$4="", SUMIFS('무신사 메타 광고'!$X:$X, '무신사 메타 광고'!$D:$D, $B485),SUMIFS('무신사 메타 광고'!$X:$X,'무신사 메타 광고'!I:I,$C$4,'무신사 메타 광고'!D:D,$B485))</f>
        <v>0</v>
      </c>
      <c r="O485" s="11">
        <f t="shared" si="14"/>
        <v>0</v>
      </c>
      <c r="R485" s="13"/>
      <c r="S485" s="31">
        <f>IF($S$4="", SUMIFS('무신사 메타 광고'!$L:$L, '무신사 메타 광고'!$C:$C, $R485),SUMIFS('무신사 메타 광고'!$L:$L,'무신사 메타 광고'!$I:$I,$S$4,'무신사 메타 광고'!$C:$C,$R485))</f>
        <v>0</v>
      </c>
      <c r="T485" s="31">
        <f>IF($S$4="", SUMIFS('무신사 메타 광고'!$V:$V, '무신사 메타 광고'!$C:$C, $R485),SUMIFS('무신사 메타 광고'!$V:$V,'무신사 메타 광고'!$I:$I,$S$4,'무신사 메타 광고'!$C:$C,$R485))</f>
        <v>0</v>
      </c>
      <c r="U485" s="11">
        <f t="shared" si="15"/>
        <v>0</v>
      </c>
      <c r="V485" s="12" t="str">
        <f t="shared" si="20"/>
        <v xml:space="preserve"> </v>
      </c>
      <c r="W485" s="32">
        <f>IF($S$4="", SUMIFS('무신사 메타 광고'!$K:$K, '무신사 메타 광고'!$C:$C, $R485),SUMIFS('무신사 메타 광고'!$K:$K,'무신사 메타 광고'!$I:$I,$S$4,'무신사 메타 광고'!$C:$C,$R485))</f>
        <v>0</v>
      </c>
      <c r="X485" s="32">
        <f>IF($S$4="", SUMIFS('무신사 메타 광고'!$N:$N, '무신사 메타 광고'!$C:$C, $R485),SUMIFS('무신사 메타 광고'!$N:$N,'무신사 메타 광고'!$I:$I,$S$4,'무신사 메타 광고'!$C:$C,$R485))</f>
        <v>0</v>
      </c>
      <c r="Y485" s="11">
        <f t="shared" si="16"/>
        <v>0</v>
      </c>
      <c r="Z485" s="12" t="str">
        <f t="shared" si="21"/>
        <v xml:space="preserve"> </v>
      </c>
      <c r="AB485" s="10">
        <f>IF($S$4="", SUMIFS('무신사 메타 광고'!$X:$X, '무신사 메타 광고'!$C:$C, $R485),SUMIFS('무신사 메타 광고'!$X:$X,'무신사 메타 광고'!$I:$I,$S$4,'무신사 메타 광고'!$C:$C,$R485))</f>
        <v>0</v>
      </c>
      <c r="AC485" s="11">
        <f t="shared" si="17"/>
        <v>0</v>
      </c>
    </row>
    <row r="486" spans="2:29">
      <c r="B486" s="9"/>
      <c r="C486" s="29">
        <f>IF($C$4="", SUMIFS('무신사 메타 광고'!$L:$L, '무신사 메타 광고'!$D:$D, $B486), SUMIFS('무신사 메타 광고'!$L:$L, '무신사 메타 광고'!$I:$I, $C$4, '무신사 메타 광고'!$D:$D, $B486))</f>
        <v>0</v>
      </c>
      <c r="D486" s="29">
        <f>IF($C$4="", SUMIFS('무신사 메타 광고'!$V:$V,#REF!, $B486), SUMIFS('무신사 메타 광고'!$V:$V,'무신사 메타 광고'!$I:$I,$C$4,'무신사 메타 광고'!$D:$D,$B486))</f>
        <v>0</v>
      </c>
      <c r="E486" s="11">
        <f t="shared" si="11"/>
        <v>0</v>
      </c>
      <c r="F486" s="12" t="str">
        <f t="shared" si="18"/>
        <v xml:space="preserve"> </v>
      </c>
      <c r="G486" s="30">
        <f>IF($C$4="", SUMIFS('무신사 메타 광고'!$K:$K, '무신사 메타 광고'!$D:$D, $B486), SUMIFS('무신사 메타 광고'!$K:$K,'무신사 메타 광고'!$I:$I,$C$4,'무신사 메타 광고'!D:D,$B486))</f>
        <v>0</v>
      </c>
      <c r="H486" s="30">
        <f>IF($C$4="", SUMIFS('무신사 메타 광고'!$Q:$Q, '무신사 메타 광고'!$D:$D, $B486), SUMIFS('무신사 메타 광고'!$Q:$Q,'무신사 메타 광고'!$I:$I,$C$4,'무신사 메타 광고'!D:D,$B486))</f>
        <v>0</v>
      </c>
      <c r="I486" s="30">
        <f>IF($C$4="", SUMIFS('무신사 메타 광고'!$U:$U, '무신사 메타 광고'!$D:$D, $B486), SUMIFS('무신사 메타 광고'!$U:$U,'무신사 메타 광고'!$I:$I,$C$4,'무신사 메타 광고'!D:D,$B486))</f>
        <v>0</v>
      </c>
      <c r="J486" s="11">
        <f t="shared" si="12"/>
        <v>0</v>
      </c>
      <c r="K486" s="11">
        <f t="shared" si="13"/>
        <v>0</v>
      </c>
      <c r="L486" s="12" t="str">
        <f t="shared" si="19"/>
        <v xml:space="preserve"> </v>
      </c>
      <c r="N486" s="10">
        <f>IF($C$4="", SUMIFS('무신사 메타 광고'!$X:$X, '무신사 메타 광고'!$D:$D, $B486),SUMIFS('무신사 메타 광고'!$X:$X,'무신사 메타 광고'!I:I,$C$4,'무신사 메타 광고'!D:D,$B486))</f>
        <v>0</v>
      </c>
      <c r="O486" s="11">
        <f t="shared" si="14"/>
        <v>0</v>
      </c>
      <c r="R486" s="13"/>
      <c r="S486" s="31">
        <f>IF($S$4="", SUMIFS('무신사 메타 광고'!$L:$L, '무신사 메타 광고'!$C:$C, $R486),SUMIFS('무신사 메타 광고'!$L:$L,'무신사 메타 광고'!$I:$I,$S$4,'무신사 메타 광고'!$C:$C,$R486))</f>
        <v>0</v>
      </c>
      <c r="T486" s="31">
        <f>IF($S$4="", SUMIFS('무신사 메타 광고'!$V:$V, '무신사 메타 광고'!$C:$C, $R486),SUMIFS('무신사 메타 광고'!$V:$V,'무신사 메타 광고'!$I:$I,$S$4,'무신사 메타 광고'!$C:$C,$R486))</f>
        <v>0</v>
      </c>
      <c r="U486" s="11">
        <f t="shared" si="15"/>
        <v>0</v>
      </c>
      <c r="V486" s="12" t="str">
        <f t="shared" si="20"/>
        <v xml:space="preserve"> </v>
      </c>
      <c r="W486" s="32">
        <f>IF($S$4="", SUMIFS('무신사 메타 광고'!$K:$K, '무신사 메타 광고'!$C:$C, $R486),SUMIFS('무신사 메타 광고'!$K:$K,'무신사 메타 광고'!$I:$I,$S$4,'무신사 메타 광고'!$C:$C,$R486))</f>
        <v>0</v>
      </c>
      <c r="X486" s="32">
        <f>IF($S$4="", SUMIFS('무신사 메타 광고'!$N:$N, '무신사 메타 광고'!$C:$C, $R486),SUMIFS('무신사 메타 광고'!$N:$N,'무신사 메타 광고'!$I:$I,$S$4,'무신사 메타 광고'!$C:$C,$R486))</f>
        <v>0</v>
      </c>
      <c r="Y486" s="11">
        <f t="shared" si="16"/>
        <v>0</v>
      </c>
      <c r="Z486" s="12" t="str">
        <f t="shared" si="21"/>
        <v xml:space="preserve"> </v>
      </c>
      <c r="AB486" s="10">
        <f>IF($S$4="", SUMIFS('무신사 메타 광고'!$X:$X, '무신사 메타 광고'!$C:$C, $R486),SUMIFS('무신사 메타 광고'!$X:$X,'무신사 메타 광고'!$I:$I,$S$4,'무신사 메타 광고'!$C:$C,$R486))</f>
        <v>0</v>
      </c>
      <c r="AC486" s="11">
        <f t="shared" si="17"/>
        <v>0</v>
      </c>
    </row>
    <row r="487" spans="2:29">
      <c r="B487" s="9"/>
      <c r="C487" s="29">
        <f>IF($C$4="", SUMIFS('무신사 메타 광고'!$L:$L, '무신사 메타 광고'!$D:$D, $B487), SUMIFS('무신사 메타 광고'!$L:$L, '무신사 메타 광고'!$I:$I, $C$4, '무신사 메타 광고'!$D:$D, $B487))</f>
        <v>0</v>
      </c>
      <c r="D487" s="29">
        <f>IF($C$4="", SUMIFS('무신사 메타 광고'!$V:$V,#REF!, $B487), SUMIFS('무신사 메타 광고'!$V:$V,'무신사 메타 광고'!$I:$I,$C$4,'무신사 메타 광고'!$D:$D,$B487))</f>
        <v>0</v>
      </c>
      <c r="E487" s="11">
        <f t="shared" si="11"/>
        <v>0</v>
      </c>
      <c r="F487" s="12" t="str">
        <f t="shared" si="18"/>
        <v xml:space="preserve"> </v>
      </c>
      <c r="G487" s="30">
        <f>IF($C$4="", SUMIFS('무신사 메타 광고'!$K:$K, '무신사 메타 광고'!$D:$D, $B487), SUMIFS('무신사 메타 광고'!$K:$K,'무신사 메타 광고'!$I:$I,$C$4,'무신사 메타 광고'!D:D,$B487))</f>
        <v>0</v>
      </c>
      <c r="H487" s="30">
        <f>IF($C$4="", SUMIFS('무신사 메타 광고'!$Q:$Q, '무신사 메타 광고'!$D:$D, $B487), SUMIFS('무신사 메타 광고'!$Q:$Q,'무신사 메타 광고'!$I:$I,$C$4,'무신사 메타 광고'!D:D,$B487))</f>
        <v>0</v>
      </c>
      <c r="I487" s="30">
        <f>IF($C$4="", SUMIFS('무신사 메타 광고'!$U:$U, '무신사 메타 광고'!$D:$D, $B487), SUMIFS('무신사 메타 광고'!$U:$U,'무신사 메타 광고'!$I:$I,$C$4,'무신사 메타 광고'!D:D,$B487))</f>
        <v>0</v>
      </c>
      <c r="J487" s="11">
        <f t="shared" si="12"/>
        <v>0</v>
      </c>
      <c r="K487" s="11">
        <f t="shared" si="13"/>
        <v>0</v>
      </c>
      <c r="L487" s="12" t="str">
        <f t="shared" si="19"/>
        <v xml:space="preserve"> </v>
      </c>
      <c r="N487" s="10">
        <f>IF($C$4="", SUMIFS('무신사 메타 광고'!$X:$X, '무신사 메타 광고'!$D:$D, $B487),SUMIFS('무신사 메타 광고'!$X:$X,'무신사 메타 광고'!I:I,$C$4,'무신사 메타 광고'!D:D,$B487))</f>
        <v>0</v>
      </c>
      <c r="O487" s="11">
        <f t="shared" si="14"/>
        <v>0</v>
      </c>
      <c r="R487" s="13"/>
      <c r="S487" s="31">
        <f>IF($S$4="", SUMIFS('무신사 메타 광고'!$L:$L, '무신사 메타 광고'!$C:$C, $R487),SUMIFS('무신사 메타 광고'!$L:$L,'무신사 메타 광고'!$I:$I,$S$4,'무신사 메타 광고'!$C:$C,$R487))</f>
        <v>0</v>
      </c>
      <c r="T487" s="31">
        <f>IF($S$4="", SUMIFS('무신사 메타 광고'!$V:$V, '무신사 메타 광고'!$C:$C, $R487),SUMIFS('무신사 메타 광고'!$V:$V,'무신사 메타 광고'!$I:$I,$S$4,'무신사 메타 광고'!$C:$C,$R487))</f>
        <v>0</v>
      </c>
      <c r="U487" s="11">
        <f t="shared" si="15"/>
        <v>0</v>
      </c>
      <c r="V487" s="12" t="str">
        <f t="shared" si="20"/>
        <v xml:space="preserve"> </v>
      </c>
      <c r="W487" s="32">
        <f>IF($S$4="", SUMIFS('무신사 메타 광고'!$K:$K, '무신사 메타 광고'!$C:$C, $R487),SUMIFS('무신사 메타 광고'!$K:$K,'무신사 메타 광고'!$I:$I,$S$4,'무신사 메타 광고'!$C:$C,$R487))</f>
        <v>0</v>
      </c>
      <c r="X487" s="32">
        <f>IF($S$4="", SUMIFS('무신사 메타 광고'!$N:$N, '무신사 메타 광고'!$C:$C, $R487),SUMIFS('무신사 메타 광고'!$N:$N,'무신사 메타 광고'!$I:$I,$S$4,'무신사 메타 광고'!$C:$C,$R487))</f>
        <v>0</v>
      </c>
      <c r="Y487" s="11">
        <f t="shared" si="16"/>
        <v>0</v>
      </c>
      <c r="Z487" s="12" t="str">
        <f t="shared" si="21"/>
        <v xml:space="preserve"> </v>
      </c>
      <c r="AB487" s="10">
        <f>IF($S$4="", SUMIFS('무신사 메타 광고'!$X:$X, '무신사 메타 광고'!$C:$C, $R487),SUMIFS('무신사 메타 광고'!$X:$X,'무신사 메타 광고'!$I:$I,$S$4,'무신사 메타 광고'!$C:$C,$R487))</f>
        <v>0</v>
      </c>
      <c r="AC487" s="11">
        <f t="shared" si="17"/>
        <v>0</v>
      </c>
    </row>
    <row r="488" spans="2:29">
      <c r="B488" s="9"/>
      <c r="C488" s="29">
        <f>IF($C$4="", SUMIFS('무신사 메타 광고'!$L:$L, '무신사 메타 광고'!$D:$D, $B488), SUMIFS('무신사 메타 광고'!$L:$L, '무신사 메타 광고'!$I:$I, $C$4, '무신사 메타 광고'!$D:$D, $B488))</f>
        <v>0</v>
      </c>
      <c r="D488" s="29">
        <f>IF($C$4="", SUMIFS('무신사 메타 광고'!$V:$V,#REF!, $B488), SUMIFS('무신사 메타 광고'!$V:$V,'무신사 메타 광고'!$I:$I,$C$4,'무신사 메타 광고'!$D:$D,$B488))</f>
        <v>0</v>
      </c>
      <c r="E488" s="11">
        <f t="shared" si="11"/>
        <v>0</v>
      </c>
      <c r="F488" s="12" t="str">
        <f t="shared" si="18"/>
        <v xml:space="preserve"> </v>
      </c>
      <c r="G488" s="30">
        <f>IF($C$4="", SUMIFS('무신사 메타 광고'!$K:$K, '무신사 메타 광고'!$D:$D, $B488), SUMIFS('무신사 메타 광고'!$K:$K,'무신사 메타 광고'!$I:$I,$C$4,'무신사 메타 광고'!D:D,$B488))</f>
        <v>0</v>
      </c>
      <c r="H488" s="30">
        <f>IF($C$4="", SUMIFS('무신사 메타 광고'!$Q:$Q, '무신사 메타 광고'!$D:$D, $B488), SUMIFS('무신사 메타 광고'!$Q:$Q,'무신사 메타 광고'!$I:$I,$C$4,'무신사 메타 광고'!D:D,$B488))</f>
        <v>0</v>
      </c>
      <c r="I488" s="30">
        <f>IF($C$4="", SUMIFS('무신사 메타 광고'!$U:$U, '무신사 메타 광고'!$D:$D, $B488), SUMIFS('무신사 메타 광고'!$U:$U,'무신사 메타 광고'!$I:$I,$C$4,'무신사 메타 광고'!D:D,$B488))</f>
        <v>0</v>
      </c>
      <c r="J488" s="11">
        <f t="shared" si="12"/>
        <v>0</v>
      </c>
      <c r="K488" s="11">
        <f t="shared" si="13"/>
        <v>0</v>
      </c>
      <c r="L488" s="12" t="str">
        <f t="shared" si="19"/>
        <v xml:space="preserve"> </v>
      </c>
      <c r="N488" s="10">
        <f>IF($C$4="", SUMIFS('무신사 메타 광고'!$X:$X, '무신사 메타 광고'!$D:$D, $B488),SUMIFS('무신사 메타 광고'!$X:$X,'무신사 메타 광고'!I:I,$C$4,'무신사 메타 광고'!D:D,$B488))</f>
        <v>0</v>
      </c>
      <c r="O488" s="11">
        <f t="shared" si="14"/>
        <v>0</v>
      </c>
      <c r="R488" s="13"/>
      <c r="S488" s="31">
        <f>IF($S$4="", SUMIFS('무신사 메타 광고'!$L:$L, '무신사 메타 광고'!$C:$C, $R488),SUMIFS('무신사 메타 광고'!$L:$L,'무신사 메타 광고'!$I:$I,$S$4,'무신사 메타 광고'!$C:$C,$R488))</f>
        <v>0</v>
      </c>
      <c r="T488" s="31">
        <f>IF($S$4="", SUMIFS('무신사 메타 광고'!$V:$V, '무신사 메타 광고'!$C:$C, $R488),SUMIFS('무신사 메타 광고'!$V:$V,'무신사 메타 광고'!$I:$I,$S$4,'무신사 메타 광고'!$C:$C,$R488))</f>
        <v>0</v>
      </c>
      <c r="U488" s="11">
        <f t="shared" si="15"/>
        <v>0</v>
      </c>
      <c r="V488" s="12" t="str">
        <f t="shared" si="20"/>
        <v xml:space="preserve"> </v>
      </c>
      <c r="W488" s="32">
        <f>IF($S$4="", SUMIFS('무신사 메타 광고'!$K:$K, '무신사 메타 광고'!$C:$C, $R488),SUMIFS('무신사 메타 광고'!$K:$K,'무신사 메타 광고'!$I:$I,$S$4,'무신사 메타 광고'!$C:$C,$R488))</f>
        <v>0</v>
      </c>
      <c r="X488" s="32">
        <f>IF($S$4="", SUMIFS('무신사 메타 광고'!$N:$N, '무신사 메타 광고'!$C:$C, $R488),SUMIFS('무신사 메타 광고'!$N:$N,'무신사 메타 광고'!$I:$I,$S$4,'무신사 메타 광고'!$C:$C,$R488))</f>
        <v>0</v>
      </c>
      <c r="Y488" s="11">
        <f t="shared" si="16"/>
        <v>0</v>
      </c>
      <c r="Z488" s="12" t="str">
        <f t="shared" si="21"/>
        <v xml:space="preserve"> </v>
      </c>
      <c r="AB488" s="10">
        <f>IF($S$4="", SUMIFS('무신사 메타 광고'!$X:$X, '무신사 메타 광고'!$C:$C, $R488),SUMIFS('무신사 메타 광고'!$X:$X,'무신사 메타 광고'!$I:$I,$S$4,'무신사 메타 광고'!$C:$C,$R488))</f>
        <v>0</v>
      </c>
      <c r="AC488" s="11">
        <f t="shared" si="17"/>
        <v>0</v>
      </c>
    </row>
    <row r="489" spans="2:29">
      <c r="B489" s="9"/>
      <c r="C489" s="29">
        <f>IF($C$4="", SUMIFS('무신사 메타 광고'!$L:$L, '무신사 메타 광고'!$D:$D, $B489), SUMIFS('무신사 메타 광고'!$L:$L, '무신사 메타 광고'!$I:$I, $C$4, '무신사 메타 광고'!$D:$D, $B489))</f>
        <v>0</v>
      </c>
      <c r="D489" s="29">
        <f>IF($C$4="", SUMIFS('무신사 메타 광고'!$V:$V,#REF!, $B489), SUMIFS('무신사 메타 광고'!$V:$V,'무신사 메타 광고'!$I:$I,$C$4,'무신사 메타 광고'!$D:$D,$B489))</f>
        <v>0</v>
      </c>
      <c r="E489" s="11">
        <f t="shared" si="11"/>
        <v>0</v>
      </c>
      <c r="F489" s="12" t="str">
        <f t="shared" si="18"/>
        <v xml:space="preserve"> </v>
      </c>
      <c r="G489" s="30">
        <f>IF($C$4="", SUMIFS('무신사 메타 광고'!$K:$K, '무신사 메타 광고'!$D:$D, $B489), SUMIFS('무신사 메타 광고'!$K:$K,'무신사 메타 광고'!$I:$I,$C$4,'무신사 메타 광고'!D:D,$B489))</f>
        <v>0</v>
      </c>
      <c r="H489" s="30">
        <f>IF($C$4="", SUMIFS('무신사 메타 광고'!$Q:$Q, '무신사 메타 광고'!$D:$D, $B489), SUMIFS('무신사 메타 광고'!$Q:$Q,'무신사 메타 광고'!$I:$I,$C$4,'무신사 메타 광고'!D:D,$B489))</f>
        <v>0</v>
      </c>
      <c r="I489" s="30">
        <f>IF($C$4="", SUMIFS('무신사 메타 광고'!$U:$U, '무신사 메타 광고'!$D:$D, $B489), SUMIFS('무신사 메타 광고'!$U:$U,'무신사 메타 광고'!$I:$I,$C$4,'무신사 메타 광고'!D:D,$B489))</f>
        <v>0</v>
      </c>
      <c r="J489" s="11">
        <f t="shared" si="12"/>
        <v>0</v>
      </c>
      <c r="K489" s="11">
        <f t="shared" si="13"/>
        <v>0</v>
      </c>
      <c r="L489" s="12" t="str">
        <f t="shared" si="19"/>
        <v xml:space="preserve"> </v>
      </c>
      <c r="N489" s="10">
        <f>IF($C$4="", SUMIFS('무신사 메타 광고'!$X:$X, '무신사 메타 광고'!$D:$D, $B489),SUMIFS('무신사 메타 광고'!$X:$X,'무신사 메타 광고'!I:I,$C$4,'무신사 메타 광고'!D:D,$B489))</f>
        <v>0</v>
      </c>
      <c r="O489" s="11">
        <f t="shared" si="14"/>
        <v>0</v>
      </c>
      <c r="R489" s="13"/>
      <c r="S489" s="31">
        <f>IF($S$4="", SUMIFS('무신사 메타 광고'!$L:$L, '무신사 메타 광고'!$C:$C, $R489),SUMIFS('무신사 메타 광고'!$L:$L,'무신사 메타 광고'!$I:$I,$S$4,'무신사 메타 광고'!$C:$C,$R489))</f>
        <v>0</v>
      </c>
      <c r="T489" s="31">
        <f>IF($S$4="", SUMIFS('무신사 메타 광고'!$V:$V, '무신사 메타 광고'!$C:$C, $R489),SUMIFS('무신사 메타 광고'!$V:$V,'무신사 메타 광고'!$I:$I,$S$4,'무신사 메타 광고'!$C:$C,$R489))</f>
        <v>0</v>
      </c>
      <c r="U489" s="11">
        <f t="shared" si="15"/>
        <v>0</v>
      </c>
      <c r="V489" s="12" t="str">
        <f t="shared" si="20"/>
        <v xml:space="preserve"> </v>
      </c>
      <c r="W489" s="32">
        <f>IF($S$4="", SUMIFS('무신사 메타 광고'!$K:$K, '무신사 메타 광고'!$C:$C, $R489),SUMIFS('무신사 메타 광고'!$K:$K,'무신사 메타 광고'!$I:$I,$S$4,'무신사 메타 광고'!$C:$C,$R489))</f>
        <v>0</v>
      </c>
      <c r="X489" s="32">
        <f>IF($S$4="", SUMIFS('무신사 메타 광고'!$N:$N, '무신사 메타 광고'!$C:$C, $R489),SUMIFS('무신사 메타 광고'!$N:$N,'무신사 메타 광고'!$I:$I,$S$4,'무신사 메타 광고'!$C:$C,$R489))</f>
        <v>0</v>
      </c>
      <c r="Y489" s="11">
        <f t="shared" si="16"/>
        <v>0</v>
      </c>
      <c r="Z489" s="12" t="str">
        <f t="shared" si="21"/>
        <v xml:space="preserve"> </v>
      </c>
      <c r="AB489" s="10">
        <f>IF($S$4="", SUMIFS('무신사 메타 광고'!$X:$X, '무신사 메타 광고'!$C:$C, $R489),SUMIFS('무신사 메타 광고'!$X:$X,'무신사 메타 광고'!$I:$I,$S$4,'무신사 메타 광고'!$C:$C,$R489))</f>
        <v>0</v>
      </c>
      <c r="AC489" s="11">
        <f t="shared" si="17"/>
        <v>0</v>
      </c>
    </row>
    <row r="490" spans="2:29">
      <c r="B490" s="9"/>
      <c r="C490" s="29">
        <f>IF($C$4="", SUMIFS('무신사 메타 광고'!$L:$L, '무신사 메타 광고'!$D:$D, $B490), SUMIFS('무신사 메타 광고'!$L:$L, '무신사 메타 광고'!$I:$I, $C$4, '무신사 메타 광고'!$D:$D, $B490))</f>
        <v>0</v>
      </c>
      <c r="D490" s="29">
        <f>IF($C$4="", SUMIFS('무신사 메타 광고'!$V:$V,#REF!, $B490), SUMIFS('무신사 메타 광고'!$V:$V,'무신사 메타 광고'!$I:$I,$C$4,'무신사 메타 광고'!$D:$D,$B490))</f>
        <v>0</v>
      </c>
      <c r="E490" s="11">
        <f t="shared" si="11"/>
        <v>0</v>
      </c>
      <c r="F490" s="12" t="str">
        <f t="shared" si="18"/>
        <v xml:space="preserve"> </v>
      </c>
      <c r="G490" s="30">
        <f>IF($C$4="", SUMIFS('무신사 메타 광고'!$K:$K, '무신사 메타 광고'!$D:$D, $B490), SUMIFS('무신사 메타 광고'!$K:$K,'무신사 메타 광고'!$I:$I,$C$4,'무신사 메타 광고'!D:D,$B490))</f>
        <v>0</v>
      </c>
      <c r="H490" s="30">
        <f>IF($C$4="", SUMIFS('무신사 메타 광고'!$Q:$Q, '무신사 메타 광고'!$D:$D, $B490), SUMIFS('무신사 메타 광고'!$Q:$Q,'무신사 메타 광고'!$I:$I,$C$4,'무신사 메타 광고'!D:D,$B490))</f>
        <v>0</v>
      </c>
      <c r="I490" s="30">
        <f>IF($C$4="", SUMIFS('무신사 메타 광고'!$U:$U, '무신사 메타 광고'!$D:$D, $B490), SUMIFS('무신사 메타 광고'!$U:$U,'무신사 메타 광고'!$I:$I,$C$4,'무신사 메타 광고'!D:D,$B490))</f>
        <v>0</v>
      </c>
      <c r="J490" s="11">
        <f t="shared" si="12"/>
        <v>0</v>
      </c>
      <c r="K490" s="11">
        <f t="shared" si="13"/>
        <v>0</v>
      </c>
      <c r="L490" s="12" t="str">
        <f t="shared" si="19"/>
        <v xml:space="preserve"> </v>
      </c>
      <c r="N490" s="10">
        <f>IF($C$4="", SUMIFS('무신사 메타 광고'!$X:$X, '무신사 메타 광고'!$D:$D, $B490),SUMIFS('무신사 메타 광고'!$X:$X,'무신사 메타 광고'!I:I,$C$4,'무신사 메타 광고'!D:D,$B490))</f>
        <v>0</v>
      </c>
      <c r="O490" s="11">
        <f t="shared" si="14"/>
        <v>0</v>
      </c>
      <c r="R490" s="13"/>
      <c r="S490" s="31">
        <f>IF($S$4="", SUMIFS('무신사 메타 광고'!$L:$L, '무신사 메타 광고'!$C:$C, $R490),SUMIFS('무신사 메타 광고'!$L:$L,'무신사 메타 광고'!$I:$I,$S$4,'무신사 메타 광고'!$C:$C,$R490))</f>
        <v>0</v>
      </c>
      <c r="T490" s="31">
        <f>IF($S$4="", SUMIFS('무신사 메타 광고'!$V:$V, '무신사 메타 광고'!$C:$C, $R490),SUMIFS('무신사 메타 광고'!$V:$V,'무신사 메타 광고'!$I:$I,$S$4,'무신사 메타 광고'!$C:$C,$R490))</f>
        <v>0</v>
      </c>
      <c r="U490" s="11">
        <f t="shared" si="15"/>
        <v>0</v>
      </c>
      <c r="V490" s="12" t="str">
        <f t="shared" si="20"/>
        <v xml:space="preserve"> </v>
      </c>
      <c r="W490" s="32">
        <f>IF($S$4="", SUMIFS('무신사 메타 광고'!$K:$K, '무신사 메타 광고'!$C:$C, $R490),SUMIFS('무신사 메타 광고'!$K:$K,'무신사 메타 광고'!$I:$I,$S$4,'무신사 메타 광고'!$C:$C,$R490))</f>
        <v>0</v>
      </c>
      <c r="X490" s="32">
        <f>IF($S$4="", SUMIFS('무신사 메타 광고'!$N:$N, '무신사 메타 광고'!$C:$C, $R490),SUMIFS('무신사 메타 광고'!$N:$N,'무신사 메타 광고'!$I:$I,$S$4,'무신사 메타 광고'!$C:$C,$R490))</f>
        <v>0</v>
      </c>
      <c r="Y490" s="11">
        <f t="shared" si="16"/>
        <v>0</v>
      </c>
      <c r="Z490" s="12" t="str">
        <f t="shared" si="21"/>
        <v xml:space="preserve"> </v>
      </c>
      <c r="AB490" s="10">
        <f>IF($S$4="", SUMIFS('무신사 메타 광고'!$X:$X, '무신사 메타 광고'!$C:$C, $R490),SUMIFS('무신사 메타 광고'!$X:$X,'무신사 메타 광고'!$I:$I,$S$4,'무신사 메타 광고'!$C:$C,$R490))</f>
        <v>0</v>
      </c>
      <c r="AC490" s="11">
        <f t="shared" si="17"/>
        <v>0</v>
      </c>
    </row>
    <row r="491" spans="2:29">
      <c r="B491" s="9"/>
      <c r="C491" s="29">
        <f>IF($C$4="", SUMIFS('무신사 메타 광고'!$L:$L, '무신사 메타 광고'!$D:$D, $B491), SUMIFS('무신사 메타 광고'!$L:$L, '무신사 메타 광고'!$I:$I, $C$4, '무신사 메타 광고'!$D:$D, $B491))</f>
        <v>0</v>
      </c>
      <c r="D491" s="29">
        <f>IF($C$4="", SUMIFS('무신사 메타 광고'!$V:$V,#REF!, $B491), SUMIFS('무신사 메타 광고'!$V:$V,'무신사 메타 광고'!$I:$I,$C$4,'무신사 메타 광고'!$D:$D,$B491))</f>
        <v>0</v>
      </c>
      <c r="E491" s="11">
        <f t="shared" si="11"/>
        <v>0</v>
      </c>
      <c r="F491" s="12" t="str">
        <f t="shared" si="18"/>
        <v xml:space="preserve"> </v>
      </c>
      <c r="G491" s="30">
        <f>IF($C$4="", SUMIFS('무신사 메타 광고'!$K:$K, '무신사 메타 광고'!$D:$D, $B491), SUMIFS('무신사 메타 광고'!$K:$K,'무신사 메타 광고'!$I:$I,$C$4,'무신사 메타 광고'!D:D,$B491))</f>
        <v>0</v>
      </c>
      <c r="H491" s="30">
        <f>IF($C$4="", SUMIFS('무신사 메타 광고'!$Q:$Q, '무신사 메타 광고'!$D:$D, $B491), SUMIFS('무신사 메타 광고'!$Q:$Q,'무신사 메타 광고'!$I:$I,$C$4,'무신사 메타 광고'!D:D,$B491))</f>
        <v>0</v>
      </c>
      <c r="I491" s="30">
        <f>IF($C$4="", SUMIFS('무신사 메타 광고'!$U:$U, '무신사 메타 광고'!$D:$D, $B491), SUMIFS('무신사 메타 광고'!$U:$U,'무신사 메타 광고'!$I:$I,$C$4,'무신사 메타 광고'!D:D,$B491))</f>
        <v>0</v>
      </c>
      <c r="J491" s="11">
        <f t="shared" si="12"/>
        <v>0</v>
      </c>
      <c r="K491" s="11">
        <f t="shared" si="13"/>
        <v>0</v>
      </c>
      <c r="L491" s="12" t="str">
        <f t="shared" si="19"/>
        <v xml:space="preserve"> </v>
      </c>
      <c r="N491" s="10">
        <f>IF($C$4="", SUMIFS('무신사 메타 광고'!$X:$X, '무신사 메타 광고'!$D:$D, $B491),SUMIFS('무신사 메타 광고'!$X:$X,'무신사 메타 광고'!I:I,$C$4,'무신사 메타 광고'!D:D,$B491))</f>
        <v>0</v>
      </c>
      <c r="O491" s="11">
        <f t="shared" si="14"/>
        <v>0</v>
      </c>
      <c r="R491" s="13"/>
      <c r="S491" s="31">
        <f>IF($S$4="", SUMIFS('무신사 메타 광고'!$L:$L, '무신사 메타 광고'!$C:$C, $R491),SUMIFS('무신사 메타 광고'!$L:$L,'무신사 메타 광고'!$I:$I,$S$4,'무신사 메타 광고'!$C:$C,$R491))</f>
        <v>0</v>
      </c>
      <c r="T491" s="31">
        <f>IF($S$4="", SUMIFS('무신사 메타 광고'!$V:$V, '무신사 메타 광고'!$C:$C, $R491),SUMIFS('무신사 메타 광고'!$V:$V,'무신사 메타 광고'!$I:$I,$S$4,'무신사 메타 광고'!$C:$C,$R491))</f>
        <v>0</v>
      </c>
      <c r="U491" s="11">
        <f t="shared" si="15"/>
        <v>0</v>
      </c>
      <c r="V491" s="12" t="str">
        <f t="shared" si="20"/>
        <v xml:space="preserve"> </v>
      </c>
      <c r="W491" s="32">
        <f>IF($S$4="", SUMIFS('무신사 메타 광고'!$K:$K, '무신사 메타 광고'!$C:$C, $R491),SUMIFS('무신사 메타 광고'!$K:$K,'무신사 메타 광고'!$I:$I,$S$4,'무신사 메타 광고'!$C:$C,$R491))</f>
        <v>0</v>
      </c>
      <c r="X491" s="32">
        <f>IF($S$4="", SUMIFS('무신사 메타 광고'!$N:$N, '무신사 메타 광고'!$C:$C, $R491),SUMIFS('무신사 메타 광고'!$N:$N,'무신사 메타 광고'!$I:$I,$S$4,'무신사 메타 광고'!$C:$C,$R491))</f>
        <v>0</v>
      </c>
      <c r="Y491" s="11">
        <f t="shared" si="16"/>
        <v>0</v>
      </c>
      <c r="Z491" s="12" t="str">
        <f t="shared" si="21"/>
        <v xml:space="preserve"> </v>
      </c>
      <c r="AB491" s="10">
        <f>IF($S$4="", SUMIFS('무신사 메타 광고'!$X:$X, '무신사 메타 광고'!$C:$C, $R491),SUMIFS('무신사 메타 광고'!$X:$X,'무신사 메타 광고'!$I:$I,$S$4,'무신사 메타 광고'!$C:$C,$R491))</f>
        <v>0</v>
      </c>
      <c r="AC491" s="11">
        <f t="shared" si="17"/>
        <v>0</v>
      </c>
    </row>
    <row r="492" spans="2:29">
      <c r="B492" s="9"/>
      <c r="C492" s="29">
        <f>IF($C$4="", SUMIFS('무신사 메타 광고'!$L:$L, '무신사 메타 광고'!$D:$D, $B492), SUMIFS('무신사 메타 광고'!$L:$L, '무신사 메타 광고'!$I:$I, $C$4, '무신사 메타 광고'!$D:$D, $B492))</f>
        <v>0</v>
      </c>
      <c r="D492" s="29">
        <f>IF($C$4="", SUMIFS('무신사 메타 광고'!$V:$V,#REF!, $B492), SUMIFS('무신사 메타 광고'!$V:$V,'무신사 메타 광고'!$I:$I,$C$4,'무신사 메타 광고'!$D:$D,$B492))</f>
        <v>0</v>
      </c>
      <c r="E492" s="11">
        <f t="shared" si="11"/>
        <v>0</v>
      </c>
      <c r="F492" s="12" t="str">
        <f t="shared" si="18"/>
        <v xml:space="preserve"> </v>
      </c>
      <c r="G492" s="30">
        <f>IF($C$4="", SUMIFS('무신사 메타 광고'!$K:$K, '무신사 메타 광고'!$D:$D, $B492), SUMIFS('무신사 메타 광고'!$K:$K,'무신사 메타 광고'!$I:$I,$C$4,'무신사 메타 광고'!D:D,$B492))</f>
        <v>0</v>
      </c>
      <c r="H492" s="30">
        <f>IF($C$4="", SUMIFS('무신사 메타 광고'!$Q:$Q, '무신사 메타 광고'!$D:$D, $B492), SUMIFS('무신사 메타 광고'!$Q:$Q,'무신사 메타 광고'!$I:$I,$C$4,'무신사 메타 광고'!D:D,$B492))</f>
        <v>0</v>
      </c>
      <c r="I492" s="30">
        <f>IF($C$4="", SUMIFS('무신사 메타 광고'!$U:$U, '무신사 메타 광고'!$D:$D, $B492), SUMIFS('무신사 메타 광고'!$U:$U,'무신사 메타 광고'!$I:$I,$C$4,'무신사 메타 광고'!D:D,$B492))</f>
        <v>0</v>
      </c>
      <c r="J492" s="11">
        <f t="shared" si="12"/>
        <v>0</v>
      </c>
      <c r="K492" s="11">
        <f t="shared" si="13"/>
        <v>0</v>
      </c>
      <c r="L492" s="12" t="str">
        <f t="shared" si="19"/>
        <v xml:space="preserve"> </v>
      </c>
      <c r="N492" s="10">
        <f>IF($C$4="", SUMIFS('무신사 메타 광고'!$X:$X, '무신사 메타 광고'!$D:$D, $B492),SUMIFS('무신사 메타 광고'!$X:$X,'무신사 메타 광고'!I:I,$C$4,'무신사 메타 광고'!D:D,$B492))</f>
        <v>0</v>
      </c>
      <c r="O492" s="11">
        <f t="shared" si="14"/>
        <v>0</v>
      </c>
      <c r="R492" s="13"/>
      <c r="S492" s="31">
        <f>IF($S$4="", SUMIFS('무신사 메타 광고'!$L:$L, '무신사 메타 광고'!$C:$C, $R492),SUMIFS('무신사 메타 광고'!$L:$L,'무신사 메타 광고'!$I:$I,$S$4,'무신사 메타 광고'!$C:$C,$R492))</f>
        <v>0</v>
      </c>
      <c r="T492" s="31">
        <f>IF($S$4="", SUMIFS('무신사 메타 광고'!$V:$V, '무신사 메타 광고'!$C:$C, $R492),SUMIFS('무신사 메타 광고'!$V:$V,'무신사 메타 광고'!$I:$I,$S$4,'무신사 메타 광고'!$C:$C,$R492))</f>
        <v>0</v>
      </c>
      <c r="U492" s="11">
        <f t="shared" si="15"/>
        <v>0</v>
      </c>
      <c r="V492" s="12" t="str">
        <f t="shared" si="20"/>
        <v xml:space="preserve"> </v>
      </c>
      <c r="W492" s="32">
        <f>IF($S$4="", SUMIFS('무신사 메타 광고'!$K:$K, '무신사 메타 광고'!$C:$C, $R492),SUMIFS('무신사 메타 광고'!$K:$K,'무신사 메타 광고'!$I:$I,$S$4,'무신사 메타 광고'!$C:$C,$R492))</f>
        <v>0</v>
      </c>
      <c r="X492" s="32">
        <f>IF($S$4="", SUMIFS('무신사 메타 광고'!$N:$N, '무신사 메타 광고'!$C:$C, $R492),SUMIFS('무신사 메타 광고'!$N:$N,'무신사 메타 광고'!$I:$I,$S$4,'무신사 메타 광고'!$C:$C,$R492))</f>
        <v>0</v>
      </c>
      <c r="Y492" s="11">
        <f t="shared" si="16"/>
        <v>0</v>
      </c>
      <c r="Z492" s="12" t="str">
        <f t="shared" si="21"/>
        <v xml:space="preserve"> </v>
      </c>
      <c r="AB492" s="10">
        <f>IF($S$4="", SUMIFS('무신사 메타 광고'!$X:$X, '무신사 메타 광고'!$C:$C, $R492),SUMIFS('무신사 메타 광고'!$X:$X,'무신사 메타 광고'!$I:$I,$S$4,'무신사 메타 광고'!$C:$C,$R492))</f>
        <v>0</v>
      </c>
      <c r="AC492" s="11">
        <f t="shared" si="17"/>
        <v>0</v>
      </c>
    </row>
    <row r="493" spans="2:29">
      <c r="B493" s="9"/>
      <c r="C493" s="29">
        <f>IF($C$4="", SUMIFS('무신사 메타 광고'!$L:$L, '무신사 메타 광고'!$D:$D, $B493), SUMIFS('무신사 메타 광고'!$L:$L, '무신사 메타 광고'!$I:$I, $C$4, '무신사 메타 광고'!$D:$D, $B493))</f>
        <v>0</v>
      </c>
      <c r="D493" s="29">
        <f>IF($C$4="", SUMIFS('무신사 메타 광고'!$V:$V,#REF!, $B493), SUMIFS('무신사 메타 광고'!$V:$V,'무신사 메타 광고'!$I:$I,$C$4,'무신사 메타 광고'!$D:$D,$B493))</f>
        <v>0</v>
      </c>
      <c r="E493" s="11">
        <f t="shared" si="11"/>
        <v>0</v>
      </c>
      <c r="F493" s="12" t="str">
        <f t="shared" si="18"/>
        <v xml:space="preserve"> </v>
      </c>
      <c r="G493" s="30">
        <f>IF($C$4="", SUMIFS('무신사 메타 광고'!$K:$K, '무신사 메타 광고'!$D:$D, $B493), SUMIFS('무신사 메타 광고'!$K:$K,'무신사 메타 광고'!$I:$I,$C$4,'무신사 메타 광고'!D:D,$B493))</f>
        <v>0</v>
      </c>
      <c r="H493" s="30">
        <f>IF($C$4="", SUMIFS('무신사 메타 광고'!$Q:$Q, '무신사 메타 광고'!$D:$D, $B493), SUMIFS('무신사 메타 광고'!$Q:$Q,'무신사 메타 광고'!$I:$I,$C$4,'무신사 메타 광고'!D:D,$B493))</f>
        <v>0</v>
      </c>
      <c r="I493" s="30">
        <f>IF($C$4="", SUMIFS('무신사 메타 광고'!$U:$U, '무신사 메타 광고'!$D:$D, $B493), SUMIFS('무신사 메타 광고'!$U:$U,'무신사 메타 광고'!$I:$I,$C$4,'무신사 메타 광고'!D:D,$B493))</f>
        <v>0</v>
      </c>
      <c r="J493" s="11">
        <f t="shared" si="12"/>
        <v>0</v>
      </c>
      <c r="K493" s="11">
        <f t="shared" si="13"/>
        <v>0</v>
      </c>
      <c r="L493" s="12" t="str">
        <f t="shared" si="19"/>
        <v xml:space="preserve"> </v>
      </c>
      <c r="N493" s="10">
        <f>IF($C$4="", SUMIFS('무신사 메타 광고'!$X:$X, '무신사 메타 광고'!$D:$D, $B493),SUMIFS('무신사 메타 광고'!$X:$X,'무신사 메타 광고'!I:I,$C$4,'무신사 메타 광고'!D:D,$B493))</f>
        <v>0</v>
      </c>
      <c r="O493" s="11">
        <f t="shared" si="14"/>
        <v>0</v>
      </c>
      <c r="R493" s="13"/>
      <c r="S493" s="31">
        <f>IF($S$4="", SUMIFS('무신사 메타 광고'!$L:$L, '무신사 메타 광고'!$C:$C, $R493),SUMIFS('무신사 메타 광고'!$L:$L,'무신사 메타 광고'!$I:$I,$S$4,'무신사 메타 광고'!$C:$C,$R493))</f>
        <v>0</v>
      </c>
      <c r="T493" s="31">
        <f>IF($S$4="", SUMIFS('무신사 메타 광고'!$V:$V, '무신사 메타 광고'!$C:$C, $R493),SUMIFS('무신사 메타 광고'!$V:$V,'무신사 메타 광고'!$I:$I,$S$4,'무신사 메타 광고'!$C:$C,$R493))</f>
        <v>0</v>
      </c>
      <c r="U493" s="11">
        <f t="shared" si="15"/>
        <v>0</v>
      </c>
      <c r="V493" s="12" t="str">
        <f t="shared" si="20"/>
        <v xml:space="preserve"> </v>
      </c>
      <c r="W493" s="32">
        <f>IF($S$4="", SUMIFS('무신사 메타 광고'!$K:$K, '무신사 메타 광고'!$C:$C, $R493),SUMIFS('무신사 메타 광고'!$K:$K,'무신사 메타 광고'!$I:$I,$S$4,'무신사 메타 광고'!$C:$C,$R493))</f>
        <v>0</v>
      </c>
      <c r="X493" s="32">
        <f>IF($S$4="", SUMIFS('무신사 메타 광고'!$N:$N, '무신사 메타 광고'!$C:$C, $R493),SUMIFS('무신사 메타 광고'!$N:$N,'무신사 메타 광고'!$I:$I,$S$4,'무신사 메타 광고'!$C:$C,$R493))</f>
        <v>0</v>
      </c>
      <c r="Y493" s="11">
        <f t="shared" si="16"/>
        <v>0</v>
      </c>
      <c r="Z493" s="12" t="str">
        <f t="shared" si="21"/>
        <v xml:space="preserve"> </v>
      </c>
      <c r="AB493" s="10">
        <f>IF($S$4="", SUMIFS('무신사 메타 광고'!$X:$X, '무신사 메타 광고'!$C:$C, $R493),SUMIFS('무신사 메타 광고'!$X:$X,'무신사 메타 광고'!$I:$I,$S$4,'무신사 메타 광고'!$C:$C,$R493))</f>
        <v>0</v>
      </c>
      <c r="AC493" s="11">
        <f t="shared" si="17"/>
        <v>0</v>
      </c>
    </row>
    <row r="494" spans="2:29">
      <c r="B494" s="9"/>
      <c r="C494" s="29">
        <f>IF($C$4="", SUMIFS('무신사 메타 광고'!$L:$L, '무신사 메타 광고'!$D:$D, $B494), SUMIFS('무신사 메타 광고'!$L:$L, '무신사 메타 광고'!$I:$I, $C$4, '무신사 메타 광고'!$D:$D, $B494))</f>
        <v>0</v>
      </c>
      <c r="D494" s="29">
        <f>IF($C$4="", SUMIFS('무신사 메타 광고'!$V:$V,#REF!, $B494), SUMIFS('무신사 메타 광고'!$V:$V,'무신사 메타 광고'!$I:$I,$C$4,'무신사 메타 광고'!$D:$D,$B494))</f>
        <v>0</v>
      </c>
      <c r="E494" s="11">
        <f t="shared" si="11"/>
        <v>0</v>
      </c>
      <c r="F494" s="12" t="str">
        <f t="shared" si="18"/>
        <v xml:space="preserve"> </v>
      </c>
      <c r="G494" s="30">
        <f>IF($C$4="", SUMIFS('무신사 메타 광고'!$K:$K, '무신사 메타 광고'!$D:$D, $B494), SUMIFS('무신사 메타 광고'!$K:$K,'무신사 메타 광고'!$I:$I,$C$4,'무신사 메타 광고'!D:D,$B494))</f>
        <v>0</v>
      </c>
      <c r="H494" s="30">
        <f>IF($C$4="", SUMIFS('무신사 메타 광고'!$Q:$Q, '무신사 메타 광고'!$D:$D, $B494), SUMIFS('무신사 메타 광고'!$Q:$Q,'무신사 메타 광고'!$I:$I,$C$4,'무신사 메타 광고'!D:D,$B494))</f>
        <v>0</v>
      </c>
      <c r="I494" s="30">
        <f>IF($C$4="", SUMIFS('무신사 메타 광고'!$U:$U, '무신사 메타 광고'!$D:$D, $B494), SUMIFS('무신사 메타 광고'!$U:$U,'무신사 메타 광고'!$I:$I,$C$4,'무신사 메타 광고'!D:D,$B494))</f>
        <v>0</v>
      </c>
      <c r="J494" s="11">
        <f t="shared" si="12"/>
        <v>0</v>
      </c>
      <c r="K494" s="11">
        <f t="shared" si="13"/>
        <v>0</v>
      </c>
      <c r="L494" s="12" t="str">
        <f t="shared" si="19"/>
        <v xml:space="preserve"> </v>
      </c>
      <c r="N494" s="10">
        <f>IF($C$4="", SUMIFS('무신사 메타 광고'!$X:$X, '무신사 메타 광고'!$D:$D, $B494),SUMIFS('무신사 메타 광고'!$X:$X,'무신사 메타 광고'!I:I,$C$4,'무신사 메타 광고'!D:D,$B494))</f>
        <v>0</v>
      </c>
      <c r="O494" s="11">
        <f t="shared" si="14"/>
        <v>0</v>
      </c>
      <c r="R494" s="13"/>
      <c r="S494" s="31">
        <f>IF($S$4="", SUMIFS('무신사 메타 광고'!$L:$L, '무신사 메타 광고'!$C:$C, $R494),SUMIFS('무신사 메타 광고'!$L:$L,'무신사 메타 광고'!$I:$I,$S$4,'무신사 메타 광고'!$C:$C,$R494))</f>
        <v>0</v>
      </c>
      <c r="T494" s="31">
        <f>IF($S$4="", SUMIFS('무신사 메타 광고'!$V:$V, '무신사 메타 광고'!$C:$C, $R494),SUMIFS('무신사 메타 광고'!$V:$V,'무신사 메타 광고'!$I:$I,$S$4,'무신사 메타 광고'!$C:$C,$R494))</f>
        <v>0</v>
      </c>
      <c r="U494" s="11">
        <f t="shared" si="15"/>
        <v>0</v>
      </c>
      <c r="V494" s="12" t="str">
        <f t="shared" si="20"/>
        <v xml:space="preserve"> </v>
      </c>
      <c r="W494" s="32">
        <f>IF($S$4="", SUMIFS('무신사 메타 광고'!$K:$K, '무신사 메타 광고'!$C:$C, $R494),SUMIFS('무신사 메타 광고'!$K:$K,'무신사 메타 광고'!$I:$I,$S$4,'무신사 메타 광고'!$C:$C,$R494))</f>
        <v>0</v>
      </c>
      <c r="X494" s="32">
        <f>IF($S$4="", SUMIFS('무신사 메타 광고'!$N:$N, '무신사 메타 광고'!$C:$C, $R494),SUMIFS('무신사 메타 광고'!$N:$N,'무신사 메타 광고'!$I:$I,$S$4,'무신사 메타 광고'!$C:$C,$R494))</f>
        <v>0</v>
      </c>
      <c r="Y494" s="11">
        <f t="shared" si="16"/>
        <v>0</v>
      </c>
      <c r="Z494" s="12" t="str">
        <f t="shared" si="21"/>
        <v xml:space="preserve"> </v>
      </c>
      <c r="AB494" s="10">
        <f>IF($S$4="", SUMIFS('무신사 메타 광고'!$X:$X, '무신사 메타 광고'!$C:$C, $R494),SUMIFS('무신사 메타 광고'!$X:$X,'무신사 메타 광고'!$I:$I,$S$4,'무신사 메타 광고'!$C:$C,$R494))</f>
        <v>0</v>
      </c>
      <c r="AC494" s="11">
        <f t="shared" si="17"/>
        <v>0</v>
      </c>
    </row>
    <row r="495" spans="2:29">
      <c r="B495" s="9"/>
      <c r="C495" s="29">
        <f>IF($C$4="", SUMIFS('무신사 메타 광고'!$L:$L, '무신사 메타 광고'!$D:$D, $B495), SUMIFS('무신사 메타 광고'!$L:$L, '무신사 메타 광고'!$I:$I, $C$4, '무신사 메타 광고'!$D:$D, $B495))</f>
        <v>0</v>
      </c>
      <c r="D495" s="29">
        <f>IF($C$4="", SUMIFS('무신사 메타 광고'!$V:$V,#REF!, $B495), SUMIFS('무신사 메타 광고'!$V:$V,'무신사 메타 광고'!$I:$I,$C$4,'무신사 메타 광고'!$D:$D,$B495))</f>
        <v>0</v>
      </c>
      <c r="E495" s="11">
        <f t="shared" si="11"/>
        <v>0</v>
      </c>
      <c r="F495" s="12" t="str">
        <f t="shared" si="18"/>
        <v xml:space="preserve"> </v>
      </c>
      <c r="G495" s="30">
        <f>IF($C$4="", SUMIFS('무신사 메타 광고'!$K:$K, '무신사 메타 광고'!$D:$D, $B495), SUMIFS('무신사 메타 광고'!$K:$K,'무신사 메타 광고'!$I:$I,$C$4,'무신사 메타 광고'!D:D,$B495))</f>
        <v>0</v>
      </c>
      <c r="H495" s="30">
        <f>IF($C$4="", SUMIFS('무신사 메타 광고'!$Q:$Q, '무신사 메타 광고'!$D:$D, $B495), SUMIFS('무신사 메타 광고'!$Q:$Q,'무신사 메타 광고'!$I:$I,$C$4,'무신사 메타 광고'!D:D,$B495))</f>
        <v>0</v>
      </c>
      <c r="I495" s="30">
        <f>IF($C$4="", SUMIFS('무신사 메타 광고'!$U:$U, '무신사 메타 광고'!$D:$D, $B495), SUMIFS('무신사 메타 광고'!$U:$U,'무신사 메타 광고'!$I:$I,$C$4,'무신사 메타 광고'!D:D,$B495))</f>
        <v>0</v>
      </c>
      <c r="J495" s="11">
        <f t="shared" si="12"/>
        <v>0</v>
      </c>
      <c r="K495" s="11">
        <f t="shared" si="13"/>
        <v>0</v>
      </c>
      <c r="L495" s="12" t="str">
        <f t="shared" si="19"/>
        <v xml:space="preserve"> </v>
      </c>
      <c r="N495" s="10">
        <f>IF($C$4="", SUMIFS('무신사 메타 광고'!$X:$X, '무신사 메타 광고'!$D:$D, $B495),SUMIFS('무신사 메타 광고'!$X:$X,'무신사 메타 광고'!I:I,$C$4,'무신사 메타 광고'!D:D,$B495))</f>
        <v>0</v>
      </c>
      <c r="O495" s="11">
        <f t="shared" si="14"/>
        <v>0</v>
      </c>
      <c r="R495" s="13"/>
      <c r="S495" s="31">
        <f>IF($S$4="", SUMIFS('무신사 메타 광고'!$L:$L, '무신사 메타 광고'!$C:$C, $R495),SUMIFS('무신사 메타 광고'!$L:$L,'무신사 메타 광고'!$I:$I,$S$4,'무신사 메타 광고'!$C:$C,$R495))</f>
        <v>0</v>
      </c>
      <c r="T495" s="31">
        <f>IF($S$4="", SUMIFS('무신사 메타 광고'!$V:$V, '무신사 메타 광고'!$C:$C, $R495),SUMIFS('무신사 메타 광고'!$V:$V,'무신사 메타 광고'!$I:$I,$S$4,'무신사 메타 광고'!$C:$C,$R495))</f>
        <v>0</v>
      </c>
      <c r="U495" s="11">
        <f t="shared" si="15"/>
        <v>0</v>
      </c>
      <c r="V495" s="12" t="str">
        <f t="shared" si="20"/>
        <v xml:space="preserve"> </v>
      </c>
      <c r="W495" s="32">
        <f>IF($S$4="", SUMIFS('무신사 메타 광고'!$K:$K, '무신사 메타 광고'!$C:$C, $R495),SUMIFS('무신사 메타 광고'!$K:$K,'무신사 메타 광고'!$I:$I,$S$4,'무신사 메타 광고'!$C:$C,$R495))</f>
        <v>0</v>
      </c>
      <c r="X495" s="32">
        <f>IF($S$4="", SUMIFS('무신사 메타 광고'!$N:$N, '무신사 메타 광고'!$C:$C, $R495),SUMIFS('무신사 메타 광고'!$N:$N,'무신사 메타 광고'!$I:$I,$S$4,'무신사 메타 광고'!$C:$C,$R495))</f>
        <v>0</v>
      </c>
      <c r="Y495" s="11">
        <f t="shared" si="16"/>
        <v>0</v>
      </c>
      <c r="Z495" s="12" t="str">
        <f t="shared" si="21"/>
        <v xml:space="preserve"> </v>
      </c>
      <c r="AB495" s="10">
        <f>IF($S$4="", SUMIFS('무신사 메타 광고'!$X:$X, '무신사 메타 광고'!$C:$C, $R495),SUMIFS('무신사 메타 광고'!$X:$X,'무신사 메타 광고'!$I:$I,$S$4,'무신사 메타 광고'!$C:$C,$R495))</f>
        <v>0</v>
      </c>
      <c r="AC495" s="11">
        <f t="shared" si="17"/>
        <v>0</v>
      </c>
    </row>
    <row r="496" spans="2:29">
      <c r="B496" s="9"/>
      <c r="C496" s="29">
        <f>IF($C$4="", SUMIFS('무신사 메타 광고'!$L:$L, '무신사 메타 광고'!$D:$D, $B496), SUMIFS('무신사 메타 광고'!$L:$L, '무신사 메타 광고'!$I:$I, $C$4, '무신사 메타 광고'!$D:$D, $B496))</f>
        <v>0</v>
      </c>
      <c r="D496" s="29">
        <f>IF($C$4="", SUMIFS('무신사 메타 광고'!$V:$V,#REF!, $B496), SUMIFS('무신사 메타 광고'!$V:$V,'무신사 메타 광고'!$I:$I,$C$4,'무신사 메타 광고'!$D:$D,$B496))</f>
        <v>0</v>
      </c>
      <c r="E496" s="11">
        <f t="shared" si="11"/>
        <v>0</v>
      </c>
      <c r="F496" s="12" t="str">
        <f t="shared" si="18"/>
        <v xml:space="preserve"> </v>
      </c>
      <c r="G496" s="30">
        <f>IF($C$4="", SUMIFS('무신사 메타 광고'!$K:$K, '무신사 메타 광고'!$D:$D, $B496), SUMIFS('무신사 메타 광고'!$K:$K,'무신사 메타 광고'!$I:$I,$C$4,'무신사 메타 광고'!D:D,$B496))</f>
        <v>0</v>
      </c>
      <c r="H496" s="30">
        <f>IF($C$4="", SUMIFS('무신사 메타 광고'!$Q:$Q, '무신사 메타 광고'!$D:$D, $B496), SUMIFS('무신사 메타 광고'!$Q:$Q,'무신사 메타 광고'!$I:$I,$C$4,'무신사 메타 광고'!D:D,$B496))</f>
        <v>0</v>
      </c>
      <c r="I496" s="30">
        <f>IF($C$4="", SUMIFS('무신사 메타 광고'!$U:$U, '무신사 메타 광고'!$D:$D, $B496), SUMIFS('무신사 메타 광고'!$U:$U,'무신사 메타 광고'!$I:$I,$C$4,'무신사 메타 광고'!D:D,$B496))</f>
        <v>0</v>
      </c>
      <c r="J496" s="11">
        <f t="shared" si="12"/>
        <v>0</v>
      </c>
      <c r="K496" s="11">
        <f t="shared" si="13"/>
        <v>0</v>
      </c>
      <c r="L496" s="12" t="str">
        <f t="shared" si="19"/>
        <v xml:space="preserve"> </v>
      </c>
      <c r="N496" s="10">
        <f>IF($C$4="", SUMIFS('무신사 메타 광고'!$X:$X, '무신사 메타 광고'!$D:$D, $B496),SUMIFS('무신사 메타 광고'!$X:$X,'무신사 메타 광고'!I:I,$C$4,'무신사 메타 광고'!D:D,$B496))</f>
        <v>0</v>
      </c>
      <c r="O496" s="11">
        <f t="shared" si="14"/>
        <v>0</v>
      </c>
      <c r="R496" s="13"/>
      <c r="S496" s="31">
        <f>IF($S$4="", SUMIFS('무신사 메타 광고'!$L:$L, '무신사 메타 광고'!$C:$C, $R496),SUMIFS('무신사 메타 광고'!$L:$L,'무신사 메타 광고'!$I:$I,$S$4,'무신사 메타 광고'!$C:$C,$R496))</f>
        <v>0</v>
      </c>
      <c r="T496" s="31">
        <f>IF($S$4="", SUMIFS('무신사 메타 광고'!$V:$V, '무신사 메타 광고'!$C:$C, $R496),SUMIFS('무신사 메타 광고'!$V:$V,'무신사 메타 광고'!$I:$I,$S$4,'무신사 메타 광고'!$C:$C,$R496))</f>
        <v>0</v>
      </c>
      <c r="U496" s="11">
        <f t="shared" si="15"/>
        <v>0</v>
      </c>
      <c r="V496" s="12" t="str">
        <f t="shared" si="20"/>
        <v xml:space="preserve"> </v>
      </c>
      <c r="W496" s="32">
        <f>IF($S$4="", SUMIFS('무신사 메타 광고'!$K:$K, '무신사 메타 광고'!$C:$C, $R496),SUMIFS('무신사 메타 광고'!$K:$K,'무신사 메타 광고'!$I:$I,$S$4,'무신사 메타 광고'!$C:$C,$R496))</f>
        <v>0</v>
      </c>
      <c r="X496" s="32">
        <f>IF($S$4="", SUMIFS('무신사 메타 광고'!$N:$N, '무신사 메타 광고'!$C:$C, $R496),SUMIFS('무신사 메타 광고'!$N:$N,'무신사 메타 광고'!$I:$I,$S$4,'무신사 메타 광고'!$C:$C,$R496))</f>
        <v>0</v>
      </c>
      <c r="Y496" s="11">
        <f t="shared" si="16"/>
        <v>0</v>
      </c>
      <c r="Z496" s="12" t="str">
        <f t="shared" si="21"/>
        <v xml:space="preserve"> </v>
      </c>
      <c r="AB496" s="10">
        <f>IF($S$4="", SUMIFS('무신사 메타 광고'!$X:$X, '무신사 메타 광고'!$C:$C, $R496),SUMIFS('무신사 메타 광고'!$X:$X,'무신사 메타 광고'!$I:$I,$S$4,'무신사 메타 광고'!$C:$C,$R496))</f>
        <v>0</v>
      </c>
      <c r="AC496" s="11">
        <f t="shared" si="17"/>
        <v>0</v>
      </c>
    </row>
    <row r="497" spans="2:29">
      <c r="B497" s="9"/>
      <c r="C497" s="29">
        <f>IF($C$4="", SUMIFS('무신사 메타 광고'!$L:$L, '무신사 메타 광고'!$D:$D, $B497), SUMIFS('무신사 메타 광고'!$L:$L, '무신사 메타 광고'!$I:$I, $C$4, '무신사 메타 광고'!$D:$D, $B497))</f>
        <v>0</v>
      </c>
      <c r="D497" s="29">
        <f>IF($C$4="", SUMIFS('무신사 메타 광고'!$V:$V,#REF!, $B497), SUMIFS('무신사 메타 광고'!$V:$V,'무신사 메타 광고'!$I:$I,$C$4,'무신사 메타 광고'!$D:$D,$B497))</f>
        <v>0</v>
      </c>
      <c r="E497" s="11">
        <f t="shared" si="11"/>
        <v>0</v>
      </c>
      <c r="F497" s="12" t="str">
        <f t="shared" si="18"/>
        <v xml:space="preserve"> </v>
      </c>
      <c r="G497" s="30">
        <f>IF($C$4="", SUMIFS('무신사 메타 광고'!$K:$K, '무신사 메타 광고'!$D:$D, $B497), SUMIFS('무신사 메타 광고'!$K:$K,'무신사 메타 광고'!$I:$I,$C$4,'무신사 메타 광고'!D:D,$B497))</f>
        <v>0</v>
      </c>
      <c r="H497" s="30">
        <f>IF($C$4="", SUMIFS('무신사 메타 광고'!$Q:$Q, '무신사 메타 광고'!$D:$D, $B497), SUMIFS('무신사 메타 광고'!$Q:$Q,'무신사 메타 광고'!$I:$I,$C$4,'무신사 메타 광고'!D:D,$B497))</f>
        <v>0</v>
      </c>
      <c r="I497" s="30">
        <f>IF($C$4="", SUMIFS('무신사 메타 광고'!$U:$U, '무신사 메타 광고'!$D:$D, $B497), SUMIFS('무신사 메타 광고'!$U:$U,'무신사 메타 광고'!$I:$I,$C$4,'무신사 메타 광고'!D:D,$B497))</f>
        <v>0</v>
      </c>
      <c r="J497" s="11">
        <f t="shared" si="12"/>
        <v>0</v>
      </c>
      <c r="K497" s="11">
        <f t="shared" si="13"/>
        <v>0</v>
      </c>
      <c r="L497" s="12" t="str">
        <f t="shared" si="19"/>
        <v xml:space="preserve"> </v>
      </c>
      <c r="N497" s="10">
        <f>IF($C$4="", SUMIFS('무신사 메타 광고'!$X:$X, '무신사 메타 광고'!$D:$D, $B497),SUMIFS('무신사 메타 광고'!$X:$X,'무신사 메타 광고'!I:I,$C$4,'무신사 메타 광고'!D:D,$B497))</f>
        <v>0</v>
      </c>
      <c r="O497" s="11">
        <f t="shared" si="14"/>
        <v>0</v>
      </c>
      <c r="R497" s="13"/>
      <c r="S497" s="31">
        <f>IF($S$4="", SUMIFS('무신사 메타 광고'!$L:$L, '무신사 메타 광고'!$C:$C, $R497),SUMIFS('무신사 메타 광고'!$L:$L,'무신사 메타 광고'!$I:$I,$S$4,'무신사 메타 광고'!$C:$C,$R497))</f>
        <v>0</v>
      </c>
      <c r="T497" s="31">
        <f>IF($S$4="", SUMIFS('무신사 메타 광고'!$V:$V, '무신사 메타 광고'!$C:$C, $R497),SUMIFS('무신사 메타 광고'!$V:$V,'무신사 메타 광고'!$I:$I,$S$4,'무신사 메타 광고'!$C:$C,$R497))</f>
        <v>0</v>
      </c>
      <c r="U497" s="11">
        <f t="shared" si="15"/>
        <v>0</v>
      </c>
      <c r="V497" s="12" t="str">
        <f t="shared" si="20"/>
        <v xml:space="preserve"> </v>
      </c>
      <c r="W497" s="32">
        <f>IF($S$4="", SUMIFS('무신사 메타 광고'!$K:$K, '무신사 메타 광고'!$C:$C, $R497),SUMIFS('무신사 메타 광고'!$K:$K,'무신사 메타 광고'!$I:$I,$S$4,'무신사 메타 광고'!$C:$C,$R497))</f>
        <v>0</v>
      </c>
      <c r="X497" s="32">
        <f>IF($S$4="", SUMIFS('무신사 메타 광고'!$N:$N, '무신사 메타 광고'!$C:$C, $R497),SUMIFS('무신사 메타 광고'!$N:$N,'무신사 메타 광고'!$I:$I,$S$4,'무신사 메타 광고'!$C:$C,$R497))</f>
        <v>0</v>
      </c>
      <c r="Y497" s="11">
        <f t="shared" si="16"/>
        <v>0</v>
      </c>
      <c r="Z497" s="12" t="str">
        <f t="shared" si="21"/>
        <v xml:space="preserve"> </v>
      </c>
      <c r="AB497" s="10">
        <f>IF($S$4="", SUMIFS('무신사 메타 광고'!$X:$X, '무신사 메타 광고'!$C:$C, $R497),SUMIFS('무신사 메타 광고'!$X:$X,'무신사 메타 광고'!$I:$I,$S$4,'무신사 메타 광고'!$C:$C,$R497))</f>
        <v>0</v>
      </c>
      <c r="AC497" s="11">
        <f t="shared" si="17"/>
        <v>0</v>
      </c>
    </row>
    <row r="498" spans="2:29">
      <c r="B498" s="9"/>
      <c r="C498" s="29">
        <f>IF($C$4="", SUMIFS('무신사 메타 광고'!$L:$L, '무신사 메타 광고'!$D:$D, $B498), SUMIFS('무신사 메타 광고'!$L:$L, '무신사 메타 광고'!$I:$I, $C$4, '무신사 메타 광고'!$D:$D, $B498))</f>
        <v>0</v>
      </c>
      <c r="D498" s="29">
        <f>IF($C$4="", SUMIFS('무신사 메타 광고'!$V:$V,#REF!, $B498), SUMIFS('무신사 메타 광고'!$V:$V,'무신사 메타 광고'!$I:$I,$C$4,'무신사 메타 광고'!$D:$D,$B498))</f>
        <v>0</v>
      </c>
      <c r="E498" s="11">
        <f t="shared" si="11"/>
        <v>0</v>
      </c>
      <c r="F498" s="12" t="str">
        <f t="shared" si="18"/>
        <v xml:space="preserve"> </v>
      </c>
      <c r="G498" s="30">
        <f>IF($C$4="", SUMIFS('무신사 메타 광고'!$K:$K, '무신사 메타 광고'!$D:$D, $B498), SUMIFS('무신사 메타 광고'!$K:$K,'무신사 메타 광고'!$I:$I,$C$4,'무신사 메타 광고'!D:D,$B498))</f>
        <v>0</v>
      </c>
      <c r="H498" s="30">
        <f>IF($C$4="", SUMIFS('무신사 메타 광고'!$Q:$Q, '무신사 메타 광고'!$D:$D, $B498), SUMIFS('무신사 메타 광고'!$Q:$Q,'무신사 메타 광고'!$I:$I,$C$4,'무신사 메타 광고'!D:D,$B498))</f>
        <v>0</v>
      </c>
      <c r="I498" s="30">
        <f>IF($C$4="", SUMIFS('무신사 메타 광고'!$U:$U, '무신사 메타 광고'!$D:$D, $B498), SUMIFS('무신사 메타 광고'!$U:$U,'무신사 메타 광고'!$I:$I,$C$4,'무신사 메타 광고'!D:D,$B498))</f>
        <v>0</v>
      </c>
      <c r="J498" s="11">
        <f t="shared" si="12"/>
        <v>0</v>
      </c>
      <c r="K498" s="11">
        <f t="shared" si="13"/>
        <v>0</v>
      </c>
      <c r="L498" s="12" t="str">
        <f t="shared" si="19"/>
        <v xml:space="preserve"> </v>
      </c>
      <c r="N498" s="10">
        <f>IF($C$4="", SUMIFS('무신사 메타 광고'!$X:$X, '무신사 메타 광고'!$D:$D, $B498),SUMIFS('무신사 메타 광고'!$X:$X,'무신사 메타 광고'!I:I,$C$4,'무신사 메타 광고'!D:D,$B498))</f>
        <v>0</v>
      </c>
      <c r="O498" s="11">
        <f t="shared" si="14"/>
        <v>0</v>
      </c>
      <c r="R498" s="13"/>
      <c r="S498" s="31">
        <f>IF($S$4="", SUMIFS('무신사 메타 광고'!$L:$L, '무신사 메타 광고'!$C:$C, $R498),SUMIFS('무신사 메타 광고'!$L:$L,'무신사 메타 광고'!$I:$I,$S$4,'무신사 메타 광고'!$C:$C,$R498))</f>
        <v>0</v>
      </c>
      <c r="T498" s="31">
        <f>IF($S$4="", SUMIFS('무신사 메타 광고'!$V:$V, '무신사 메타 광고'!$C:$C, $R498),SUMIFS('무신사 메타 광고'!$V:$V,'무신사 메타 광고'!$I:$I,$S$4,'무신사 메타 광고'!$C:$C,$R498))</f>
        <v>0</v>
      </c>
      <c r="U498" s="11">
        <f t="shared" si="15"/>
        <v>0</v>
      </c>
      <c r="V498" s="12" t="str">
        <f t="shared" si="20"/>
        <v xml:space="preserve"> </v>
      </c>
      <c r="W498" s="32">
        <f>IF($S$4="", SUMIFS('무신사 메타 광고'!$K:$K, '무신사 메타 광고'!$C:$C, $R498),SUMIFS('무신사 메타 광고'!$K:$K,'무신사 메타 광고'!$I:$I,$S$4,'무신사 메타 광고'!$C:$C,$R498))</f>
        <v>0</v>
      </c>
      <c r="X498" s="32">
        <f>IF($S$4="", SUMIFS('무신사 메타 광고'!$N:$N, '무신사 메타 광고'!$C:$C, $R498),SUMIFS('무신사 메타 광고'!$N:$N,'무신사 메타 광고'!$I:$I,$S$4,'무신사 메타 광고'!$C:$C,$R498))</f>
        <v>0</v>
      </c>
      <c r="Y498" s="11">
        <f t="shared" si="16"/>
        <v>0</v>
      </c>
      <c r="Z498" s="12" t="str">
        <f t="shared" si="21"/>
        <v xml:space="preserve"> </v>
      </c>
      <c r="AB498" s="10">
        <f>IF($S$4="", SUMIFS('무신사 메타 광고'!$X:$X, '무신사 메타 광고'!$C:$C, $R498),SUMIFS('무신사 메타 광고'!$X:$X,'무신사 메타 광고'!$I:$I,$S$4,'무신사 메타 광고'!$C:$C,$R498))</f>
        <v>0</v>
      </c>
      <c r="AC498" s="11">
        <f t="shared" si="17"/>
        <v>0</v>
      </c>
    </row>
    <row r="499" spans="2:29">
      <c r="B499" s="9"/>
      <c r="C499" s="29">
        <f>IF($C$4="", SUMIFS('무신사 메타 광고'!$L:$L, '무신사 메타 광고'!$D:$D, $B499), SUMIFS('무신사 메타 광고'!$L:$L, '무신사 메타 광고'!$I:$I, $C$4, '무신사 메타 광고'!$D:$D, $B499))</f>
        <v>0</v>
      </c>
      <c r="D499" s="29">
        <f>IF($C$4="", SUMIFS('무신사 메타 광고'!$V:$V,#REF!, $B499), SUMIFS('무신사 메타 광고'!$V:$V,'무신사 메타 광고'!$I:$I,$C$4,'무신사 메타 광고'!$D:$D,$B499))</f>
        <v>0</v>
      </c>
      <c r="E499" s="11">
        <f t="shared" si="11"/>
        <v>0</v>
      </c>
      <c r="F499" s="12" t="str">
        <f t="shared" si="18"/>
        <v xml:space="preserve"> </v>
      </c>
      <c r="G499" s="30">
        <f>IF($C$4="", SUMIFS('무신사 메타 광고'!$K:$K, '무신사 메타 광고'!$D:$D, $B499), SUMIFS('무신사 메타 광고'!$K:$K,'무신사 메타 광고'!$I:$I,$C$4,'무신사 메타 광고'!D:D,$B499))</f>
        <v>0</v>
      </c>
      <c r="H499" s="30">
        <f>IF($C$4="", SUMIFS('무신사 메타 광고'!$Q:$Q, '무신사 메타 광고'!$D:$D, $B499), SUMIFS('무신사 메타 광고'!$Q:$Q,'무신사 메타 광고'!$I:$I,$C$4,'무신사 메타 광고'!D:D,$B499))</f>
        <v>0</v>
      </c>
      <c r="I499" s="30">
        <f>IF($C$4="", SUMIFS('무신사 메타 광고'!$U:$U, '무신사 메타 광고'!$D:$D, $B499), SUMIFS('무신사 메타 광고'!$U:$U,'무신사 메타 광고'!$I:$I,$C$4,'무신사 메타 광고'!D:D,$B499))</f>
        <v>0</v>
      </c>
      <c r="J499" s="11">
        <f t="shared" si="12"/>
        <v>0</v>
      </c>
      <c r="K499" s="11">
        <f t="shared" si="13"/>
        <v>0</v>
      </c>
      <c r="L499" s="12" t="str">
        <f t="shared" si="19"/>
        <v xml:space="preserve"> </v>
      </c>
      <c r="N499" s="10">
        <f>IF($C$4="", SUMIFS('무신사 메타 광고'!$X:$X, '무신사 메타 광고'!$D:$D, $B499),SUMIFS('무신사 메타 광고'!$X:$X,'무신사 메타 광고'!I:I,$C$4,'무신사 메타 광고'!D:D,$B499))</f>
        <v>0</v>
      </c>
      <c r="O499" s="11">
        <f t="shared" si="14"/>
        <v>0</v>
      </c>
      <c r="R499" s="13"/>
      <c r="S499" s="31">
        <f>IF($S$4="", SUMIFS('무신사 메타 광고'!$L:$L, '무신사 메타 광고'!$C:$C, $R499),SUMIFS('무신사 메타 광고'!$L:$L,'무신사 메타 광고'!$I:$I,$S$4,'무신사 메타 광고'!$C:$C,$R499))</f>
        <v>0</v>
      </c>
      <c r="T499" s="31">
        <f>IF($S$4="", SUMIFS('무신사 메타 광고'!$V:$V, '무신사 메타 광고'!$C:$C, $R499),SUMIFS('무신사 메타 광고'!$V:$V,'무신사 메타 광고'!$I:$I,$S$4,'무신사 메타 광고'!$C:$C,$R499))</f>
        <v>0</v>
      </c>
      <c r="U499" s="11">
        <f t="shared" si="15"/>
        <v>0</v>
      </c>
      <c r="V499" s="12" t="str">
        <f t="shared" si="20"/>
        <v xml:space="preserve"> </v>
      </c>
      <c r="W499" s="32">
        <f>IF($S$4="", SUMIFS('무신사 메타 광고'!$K:$K, '무신사 메타 광고'!$C:$C, $R499),SUMIFS('무신사 메타 광고'!$K:$K,'무신사 메타 광고'!$I:$I,$S$4,'무신사 메타 광고'!$C:$C,$R499))</f>
        <v>0</v>
      </c>
      <c r="X499" s="32">
        <f>IF($S$4="", SUMIFS('무신사 메타 광고'!$N:$N, '무신사 메타 광고'!$C:$C, $R499),SUMIFS('무신사 메타 광고'!$N:$N,'무신사 메타 광고'!$I:$I,$S$4,'무신사 메타 광고'!$C:$C,$R499))</f>
        <v>0</v>
      </c>
      <c r="Y499" s="11">
        <f t="shared" si="16"/>
        <v>0</v>
      </c>
      <c r="Z499" s="12" t="str">
        <f t="shared" si="21"/>
        <v xml:space="preserve"> </v>
      </c>
      <c r="AB499" s="10">
        <f>IF($S$4="", SUMIFS('무신사 메타 광고'!$X:$X, '무신사 메타 광고'!$C:$C, $R499),SUMIFS('무신사 메타 광고'!$X:$X,'무신사 메타 광고'!$I:$I,$S$4,'무신사 메타 광고'!$C:$C,$R499))</f>
        <v>0</v>
      </c>
      <c r="AC499" s="11">
        <f t="shared" si="17"/>
        <v>0</v>
      </c>
    </row>
    <row r="500" spans="2:29">
      <c r="B500" s="9"/>
      <c r="C500" s="29">
        <f>IF($C$4="", SUMIFS('무신사 메타 광고'!$L:$L, '무신사 메타 광고'!$D:$D, $B500), SUMIFS('무신사 메타 광고'!$L:$L, '무신사 메타 광고'!$I:$I, $C$4, '무신사 메타 광고'!$D:$D, $B500))</f>
        <v>0</v>
      </c>
      <c r="D500" s="29">
        <f>IF($C$4="", SUMIFS('무신사 메타 광고'!$V:$V,#REF!, $B500), SUMIFS('무신사 메타 광고'!$V:$V,'무신사 메타 광고'!$I:$I,$C$4,'무신사 메타 광고'!$D:$D,$B500))</f>
        <v>0</v>
      </c>
      <c r="E500" s="11">
        <f t="shared" si="11"/>
        <v>0</v>
      </c>
      <c r="F500" s="12" t="str">
        <f t="shared" si="18"/>
        <v xml:space="preserve"> </v>
      </c>
      <c r="G500" s="30">
        <f>IF($C$4="", SUMIFS('무신사 메타 광고'!$K:$K, '무신사 메타 광고'!$D:$D, $B500), SUMIFS('무신사 메타 광고'!$K:$K,'무신사 메타 광고'!$I:$I,$C$4,'무신사 메타 광고'!D:D,$B500))</f>
        <v>0</v>
      </c>
      <c r="H500" s="30">
        <f>IF($C$4="", SUMIFS('무신사 메타 광고'!$Q:$Q, '무신사 메타 광고'!$D:$D, $B500), SUMIFS('무신사 메타 광고'!$Q:$Q,'무신사 메타 광고'!$I:$I,$C$4,'무신사 메타 광고'!D:D,$B500))</f>
        <v>0</v>
      </c>
      <c r="I500" s="30">
        <f>IF($C$4="", SUMIFS('무신사 메타 광고'!$U:$U, '무신사 메타 광고'!$D:$D, $B500), SUMIFS('무신사 메타 광고'!$U:$U,'무신사 메타 광고'!$I:$I,$C$4,'무신사 메타 광고'!D:D,$B500))</f>
        <v>0</v>
      </c>
      <c r="J500" s="11">
        <f t="shared" si="12"/>
        <v>0</v>
      </c>
      <c r="K500" s="11">
        <f t="shared" si="13"/>
        <v>0</v>
      </c>
      <c r="L500" s="12" t="str">
        <f t="shared" si="19"/>
        <v xml:space="preserve"> </v>
      </c>
      <c r="N500" s="10">
        <f>IF($C$4="", SUMIFS('무신사 메타 광고'!$X:$X, '무신사 메타 광고'!$D:$D, $B500),SUMIFS('무신사 메타 광고'!$X:$X,'무신사 메타 광고'!I:I,$C$4,'무신사 메타 광고'!D:D,$B500))</f>
        <v>0</v>
      </c>
      <c r="O500" s="11">
        <f t="shared" si="14"/>
        <v>0</v>
      </c>
      <c r="R500" s="13"/>
      <c r="S500" s="31">
        <f>IF($S$4="", SUMIFS('무신사 메타 광고'!$L:$L, '무신사 메타 광고'!$C:$C, $R500),SUMIFS('무신사 메타 광고'!$L:$L,'무신사 메타 광고'!$I:$I,$S$4,'무신사 메타 광고'!$C:$C,$R500))</f>
        <v>0</v>
      </c>
      <c r="T500" s="31">
        <f>IF($S$4="", SUMIFS('무신사 메타 광고'!$V:$V, '무신사 메타 광고'!$C:$C, $R500),SUMIFS('무신사 메타 광고'!$V:$V,'무신사 메타 광고'!$I:$I,$S$4,'무신사 메타 광고'!$C:$C,$R500))</f>
        <v>0</v>
      </c>
      <c r="U500" s="11">
        <f t="shared" si="15"/>
        <v>0</v>
      </c>
      <c r="V500" s="12" t="str">
        <f t="shared" si="20"/>
        <v xml:space="preserve"> </v>
      </c>
      <c r="W500" s="32">
        <f>IF($S$4="", SUMIFS('무신사 메타 광고'!$K:$K, '무신사 메타 광고'!$C:$C, $R500),SUMIFS('무신사 메타 광고'!$K:$K,'무신사 메타 광고'!$I:$I,$S$4,'무신사 메타 광고'!$C:$C,$R500))</f>
        <v>0</v>
      </c>
      <c r="X500" s="32">
        <f>IF($S$4="", SUMIFS('무신사 메타 광고'!$N:$N, '무신사 메타 광고'!$C:$C, $R500),SUMIFS('무신사 메타 광고'!$N:$N,'무신사 메타 광고'!$I:$I,$S$4,'무신사 메타 광고'!$C:$C,$R500))</f>
        <v>0</v>
      </c>
      <c r="Y500" s="11">
        <f t="shared" si="16"/>
        <v>0</v>
      </c>
      <c r="Z500" s="12" t="str">
        <f t="shared" si="21"/>
        <v xml:space="preserve"> </v>
      </c>
      <c r="AB500" s="10">
        <f>IF($S$4="", SUMIFS('무신사 메타 광고'!$X:$X, '무신사 메타 광고'!$C:$C, $R500),SUMIFS('무신사 메타 광고'!$X:$X,'무신사 메타 광고'!$I:$I,$S$4,'무신사 메타 광고'!$C:$C,$R500))</f>
        <v>0</v>
      </c>
      <c r="AC500" s="11">
        <f t="shared" si="17"/>
        <v>0</v>
      </c>
    </row>
    <row r="501" spans="2:29">
      <c r="B501" s="9"/>
      <c r="C501" s="29">
        <f>IF($C$4="", SUMIFS('무신사 메타 광고'!$L:$L, '무신사 메타 광고'!$D:$D, $B501), SUMIFS('무신사 메타 광고'!$L:$L, '무신사 메타 광고'!$I:$I, $C$4, '무신사 메타 광고'!$D:$D, $B501))</f>
        <v>0</v>
      </c>
      <c r="D501" s="29">
        <f>IF($C$4="", SUMIFS('무신사 메타 광고'!$V:$V,#REF!, $B501), SUMIFS('무신사 메타 광고'!$V:$V,'무신사 메타 광고'!$I:$I,$C$4,'무신사 메타 광고'!$D:$D,$B501))</f>
        <v>0</v>
      </c>
      <c r="E501" s="11">
        <f t="shared" si="11"/>
        <v>0</v>
      </c>
      <c r="F501" s="12" t="str">
        <f t="shared" si="18"/>
        <v xml:space="preserve"> </v>
      </c>
      <c r="G501" s="30">
        <f>IF($C$4="", SUMIFS('무신사 메타 광고'!$K:$K, '무신사 메타 광고'!$D:$D, $B501), SUMIFS('무신사 메타 광고'!$K:$K,'무신사 메타 광고'!$I:$I,$C$4,'무신사 메타 광고'!D:D,$B501))</f>
        <v>0</v>
      </c>
      <c r="H501" s="30">
        <f>IF($C$4="", SUMIFS('무신사 메타 광고'!$Q:$Q, '무신사 메타 광고'!$D:$D, $B501), SUMIFS('무신사 메타 광고'!$Q:$Q,'무신사 메타 광고'!$I:$I,$C$4,'무신사 메타 광고'!D:D,$B501))</f>
        <v>0</v>
      </c>
      <c r="I501" s="30">
        <f>IF($C$4="", SUMIFS('무신사 메타 광고'!$U:$U, '무신사 메타 광고'!$D:$D, $B501), SUMIFS('무신사 메타 광고'!$U:$U,'무신사 메타 광고'!$I:$I,$C$4,'무신사 메타 광고'!D:D,$B501))</f>
        <v>0</v>
      </c>
      <c r="J501" s="11">
        <f t="shared" si="12"/>
        <v>0</v>
      </c>
      <c r="K501" s="11">
        <f t="shared" si="13"/>
        <v>0</v>
      </c>
      <c r="L501" s="12" t="str">
        <f t="shared" si="19"/>
        <v xml:space="preserve"> </v>
      </c>
      <c r="N501" s="10">
        <f>IF($C$4="", SUMIFS('무신사 메타 광고'!$X:$X, '무신사 메타 광고'!$D:$D, $B501),SUMIFS('무신사 메타 광고'!$X:$X,'무신사 메타 광고'!I:I,$C$4,'무신사 메타 광고'!D:D,$B501))</f>
        <v>0</v>
      </c>
      <c r="O501" s="11">
        <f t="shared" si="14"/>
        <v>0</v>
      </c>
      <c r="R501" s="13"/>
      <c r="S501" s="31">
        <f>IF($S$4="", SUMIFS('무신사 메타 광고'!$L:$L, '무신사 메타 광고'!$C:$C, $R501),SUMIFS('무신사 메타 광고'!$L:$L,'무신사 메타 광고'!$I:$I,$S$4,'무신사 메타 광고'!$C:$C,$R501))</f>
        <v>0</v>
      </c>
      <c r="T501" s="31">
        <f>IF($S$4="", SUMIFS('무신사 메타 광고'!$V:$V, '무신사 메타 광고'!$C:$C, $R501),SUMIFS('무신사 메타 광고'!$V:$V,'무신사 메타 광고'!$I:$I,$S$4,'무신사 메타 광고'!$C:$C,$R501))</f>
        <v>0</v>
      </c>
      <c r="U501" s="11">
        <f t="shared" si="15"/>
        <v>0</v>
      </c>
      <c r="V501" s="12" t="str">
        <f t="shared" si="20"/>
        <v xml:space="preserve"> </v>
      </c>
      <c r="W501" s="32">
        <f>IF($S$4="", SUMIFS('무신사 메타 광고'!$K:$K, '무신사 메타 광고'!$C:$C, $R501),SUMIFS('무신사 메타 광고'!$K:$K,'무신사 메타 광고'!$I:$I,$S$4,'무신사 메타 광고'!$C:$C,$R501))</f>
        <v>0</v>
      </c>
      <c r="X501" s="32">
        <f>IF($S$4="", SUMIFS('무신사 메타 광고'!$N:$N, '무신사 메타 광고'!$C:$C, $R501),SUMIFS('무신사 메타 광고'!$N:$N,'무신사 메타 광고'!$I:$I,$S$4,'무신사 메타 광고'!$C:$C,$R501))</f>
        <v>0</v>
      </c>
      <c r="Y501" s="11">
        <f t="shared" si="16"/>
        <v>0</v>
      </c>
      <c r="Z501" s="12" t="str">
        <f t="shared" si="21"/>
        <v xml:space="preserve"> </v>
      </c>
      <c r="AB501" s="10">
        <f>IF($S$4="", SUMIFS('무신사 메타 광고'!$X:$X, '무신사 메타 광고'!$C:$C, $R501),SUMIFS('무신사 메타 광고'!$X:$X,'무신사 메타 광고'!$I:$I,$S$4,'무신사 메타 광고'!$C:$C,$R501))</f>
        <v>0</v>
      </c>
      <c r="AC501" s="11">
        <f t="shared" si="17"/>
        <v>0</v>
      </c>
    </row>
    <row r="502" spans="2:29">
      <c r="B502" s="9"/>
      <c r="C502" s="29">
        <f>IF($C$4="", SUMIFS('무신사 메타 광고'!$L:$L, '무신사 메타 광고'!$D:$D, $B502), SUMIFS('무신사 메타 광고'!$L:$L, '무신사 메타 광고'!$I:$I, $C$4, '무신사 메타 광고'!$D:$D, $B502))</f>
        <v>0</v>
      </c>
      <c r="D502" s="29">
        <f>IF($C$4="", SUMIFS('무신사 메타 광고'!$V:$V,#REF!, $B502), SUMIFS('무신사 메타 광고'!$V:$V,'무신사 메타 광고'!$I:$I,$C$4,'무신사 메타 광고'!$D:$D,$B502))</f>
        <v>0</v>
      </c>
      <c r="E502" s="11">
        <f t="shared" si="11"/>
        <v>0</v>
      </c>
      <c r="F502" s="12" t="str">
        <f t="shared" si="18"/>
        <v xml:space="preserve"> </v>
      </c>
      <c r="G502" s="30">
        <f>IF($C$4="", SUMIFS('무신사 메타 광고'!$K:$K, '무신사 메타 광고'!$D:$D, $B502), SUMIFS('무신사 메타 광고'!$K:$K,'무신사 메타 광고'!$I:$I,$C$4,'무신사 메타 광고'!D:D,$B502))</f>
        <v>0</v>
      </c>
      <c r="H502" s="30">
        <f>IF($C$4="", SUMIFS('무신사 메타 광고'!$Q:$Q, '무신사 메타 광고'!$D:$D, $B502), SUMIFS('무신사 메타 광고'!$Q:$Q,'무신사 메타 광고'!$I:$I,$C$4,'무신사 메타 광고'!D:D,$B502))</f>
        <v>0</v>
      </c>
      <c r="I502" s="30">
        <f>IF($C$4="", SUMIFS('무신사 메타 광고'!$U:$U, '무신사 메타 광고'!$D:$D, $B502), SUMIFS('무신사 메타 광고'!$U:$U,'무신사 메타 광고'!$I:$I,$C$4,'무신사 메타 광고'!D:D,$B502))</f>
        <v>0</v>
      </c>
      <c r="J502" s="11">
        <f t="shared" si="12"/>
        <v>0</v>
      </c>
      <c r="K502" s="11">
        <f t="shared" si="13"/>
        <v>0</v>
      </c>
      <c r="L502" s="12" t="str">
        <f t="shared" si="19"/>
        <v xml:space="preserve"> </v>
      </c>
      <c r="N502" s="10">
        <f>IF($C$4="", SUMIFS('무신사 메타 광고'!$X:$X, '무신사 메타 광고'!$D:$D, $B502),SUMIFS('무신사 메타 광고'!$X:$X,'무신사 메타 광고'!I:I,$C$4,'무신사 메타 광고'!D:D,$B502))</f>
        <v>0</v>
      </c>
      <c r="O502" s="11">
        <f t="shared" si="14"/>
        <v>0</v>
      </c>
      <c r="R502" s="13"/>
      <c r="S502" s="31">
        <f>IF($S$4="", SUMIFS('무신사 메타 광고'!$L:$L, '무신사 메타 광고'!$C:$C, $R502),SUMIFS('무신사 메타 광고'!$L:$L,'무신사 메타 광고'!$I:$I,$S$4,'무신사 메타 광고'!$C:$C,$R502))</f>
        <v>0</v>
      </c>
      <c r="T502" s="31">
        <f>IF($S$4="", SUMIFS('무신사 메타 광고'!$V:$V, '무신사 메타 광고'!$C:$C, $R502),SUMIFS('무신사 메타 광고'!$V:$V,'무신사 메타 광고'!$I:$I,$S$4,'무신사 메타 광고'!$C:$C,$R502))</f>
        <v>0</v>
      </c>
      <c r="U502" s="11">
        <f t="shared" si="15"/>
        <v>0</v>
      </c>
      <c r="V502" s="12" t="str">
        <f t="shared" si="20"/>
        <v xml:space="preserve"> </v>
      </c>
      <c r="W502" s="32">
        <f>IF($S$4="", SUMIFS('무신사 메타 광고'!$K:$K, '무신사 메타 광고'!$C:$C, $R502),SUMIFS('무신사 메타 광고'!$K:$K,'무신사 메타 광고'!$I:$I,$S$4,'무신사 메타 광고'!$C:$C,$R502))</f>
        <v>0</v>
      </c>
      <c r="X502" s="32">
        <f>IF($S$4="", SUMIFS('무신사 메타 광고'!$N:$N, '무신사 메타 광고'!$C:$C, $R502),SUMIFS('무신사 메타 광고'!$N:$N,'무신사 메타 광고'!$I:$I,$S$4,'무신사 메타 광고'!$C:$C,$R502))</f>
        <v>0</v>
      </c>
      <c r="Y502" s="11">
        <f t="shared" si="16"/>
        <v>0</v>
      </c>
      <c r="Z502" s="12" t="str">
        <f t="shared" si="21"/>
        <v xml:space="preserve"> </v>
      </c>
      <c r="AB502" s="10">
        <f>IF($S$4="", SUMIFS('무신사 메타 광고'!$X:$X, '무신사 메타 광고'!$C:$C, $R502),SUMIFS('무신사 메타 광고'!$X:$X,'무신사 메타 광고'!$I:$I,$S$4,'무신사 메타 광고'!$C:$C,$R502))</f>
        <v>0</v>
      </c>
      <c r="AC502" s="11">
        <f t="shared" si="17"/>
        <v>0</v>
      </c>
    </row>
    <row r="503" spans="2:29">
      <c r="B503" s="9"/>
      <c r="C503" s="29">
        <f>IF($C$4="", SUMIFS('무신사 메타 광고'!$L:$L, '무신사 메타 광고'!$D:$D, $B503), SUMIFS('무신사 메타 광고'!$L:$L, '무신사 메타 광고'!$I:$I, $C$4, '무신사 메타 광고'!$D:$D, $B503))</f>
        <v>0</v>
      </c>
      <c r="D503" s="29">
        <f>IF($C$4="", SUMIFS('무신사 메타 광고'!$V:$V,#REF!, $B503), SUMIFS('무신사 메타 광고'!$V:$V,'무신사 메타 광고'!$I:$I,$C$4,'무신사 메타 광고'!$D:$D,$B503))</f>
        <v>0</v>
      </c>
      <c r="E503" s="11">
        <f t="shared" si="11"/>
        <v>0</v>
      </c>
      <c r="F503" s="12" t="str">
        <f t="shared" si="18"/>
        <v xml:space="preserve"> </v>
      </c>
      <c r="G503" s="30">
        <f>IF($C$4="", SUMIFS('무신사 메타 광고'!$K:$K, '무신사 메타 광고'!$D:$D, $B503), SUMIFS('무신사 메타 광고'!$K:$K,'무신사 메타 광고'!$I:$I,$C$4,'무신사 메타 광고'!D:D,$B503))</f>
        <v>0</v>
      </c>
      <c r="H503" s="30">
        <f>IF($C$4="", SUMIFS('무신사 메타 광고'!$Q:$Q, '무신사 메타 광고'!$D:$D, $B503), SUMIFS('무신사 메타 광고'!$Q:$Q,'무신사 메타 광고'!$I:$I,$C$4,'무신사 메타 광고'!D:D,$B503))</f>
        <v>0</v>
      </c>
      <c r="I503" s="30">
        <f>IF($C$4="", SUMIFS('무신사 메타 광고'!$U:$U, '무신사 메타 광고'!$D:$D, $B503), SUMIFS('무신사 메타 광고'!$U:$U,'무신사 메타 광고'!$I:$I,$C$4,'무신사 메타 광고'!D:D,$B503))</f>
        <v>0</v>
      </c>
      <c r="J503" s="11">
        <f t="shared" si="12"/>
        <v>0</v>
      </c>
      <c r="K503" s="11">
        <f t="shared" si="13"/>
        <v>0</v>
      </c>
      <c r="L503" s="12" t="str">
        <f t="shared" si="19"/>
        <v xml:space="preserve"> </v>
      </c>
      <c r="N503" s="10">
        <f>IF($C$4="", SUMIFS('무신사 메타 광고'!$X:$X, '무신사 메타 광고'!$D:$D, $B503),SUMIFS('무신사 메타 광고'!$X:$X,'무신사 메타 광고'!I:I,$C$4,'무신사 메타 광고'!D:D,$B503))</f>
        <v>0</v>
      </c>
      <c r="O503" s="11">
        <f t="shared" si="14"/>
        <v>0</v>
      </c>
      <c r="R503" s="13"/>
      <c r="S503" s="31">
        <f>IF($S$4="", SUMIFS('무신사 메타 광고'!$L:$L, '무신사 메타 광고'!$C:$C, $R503),SUMIFS('무신사 메타 광고'!$L:$L,'무신사 메타 광고'!$I:$I,$S$4,'무신사 메타 광고'!$C:$C,$R503))</f>
        <v>0</v>
      </c>
      <c r="T503" s="31">
        <f>IF($S$4="", SUMIFS('무신사 메타 광고'!$V:$V, '무신사 메타 광고'!$C:$C, $R503),SUMIFS('무신사 메타 광고'!$V:$V,'무신사 메타 광고'!$I:$I,$S$4,'무신사 메타 광고'!$C:$C,$R503))</f>
        <v>0</v>
      </c>
      <c r="U503" s="11">
        <f t="shared" si="15"/>
        <v>0</v>
      </c>
      <c r="V503" s="12" t="str">
        <f t="shared" si="20"/>
        <v xml:space="preserve"> </v>
      </c>
      <c r="W503" s="32">
        <f>IF($S$4="", SUMIFS('무신사 메타 광고'!$K:$K, '무신사 메타 광고'!$C:$C, $R503),SUMIFS('무신사 메타 광고'!$K:$K,'무신사 메타 광고'!$I:$I,$S$4,'무신사 메타 광고'!$C:$C,$R503))</f>
        <v>0</v>
      </c>
      <c r="X503" s="32">
        <f>IF($S$4="", SUMIFS('무신사 메타 광고'!$N:$N, '무신사 메타 광고'!$C:$C, $R503),SUMIFS('무신사 메타 광고'!$N:$N,'무신사 메타 광고'!$I:$I,$S$4,'무신사 메타 광고'!$C:$C,$R503))</f>
        <v>0</v>
      </c>
      <c r="Y503" s="11">
        <f t="shared" si="16"/>
        <v>0</v>
      </c>
      <c r="Z503" s="12" t="str">
        <f t="shared" si="21"/>
        <v xml:space="preserve"> </v>
      </c>
      <c r="AB503" s="10">
        <f>IF($S$4="", SUMIFS('무신사 메타 광고'!$X:$X, '무신사 메타 광고'!$C:$C, $R503),SUMIFS('무신사 메타 광고'!$X:$X,'무신사 메타 광고'!$I:$I,$S$4,'무신사 메타 광고'!$C:$C,$R503))</f>
        <v>0</v>
      </c>
      <c r="AC503" s="11">
        <f t="shared" si="17"/>
        <v>0</v>
      </c>
    </row>
    <row r="504" spans="2:29">
      <c r="B504" s="9"/>
      <c r="C504" s="29">
        <f>IF($C$4="", SUMIFS('무신사 메타 광고'!$L:$L, '무신사 메타 광고'!$D:$D, $B504), SUMIFS('무신사 메타 광고'!$L:$L, '무신사 메타 광고'!$I:$I, $C$4, '무신사 메타 광고'!$D:$D, $B504))</f>
        <v>0</v>
      </c>
      <c r="D504" s="29">
        <f>IF($C$4="", SUMIFS('무신사 메타 광고'!$V:$V,#REF!, $B504), SUMIFS('무신사 메타 광고'!$V:$V,'무신사 메타 광고'!$I:$I,$C$4,'무신사 메타 광고'!$D:$D,$B504))</f>
        <v>0</v>
      </c>
      <c r="E504" s="11">
        <f t="shared" si="11"/>
        <v>0</v>
      </c>
      <c r="F504" s="12" t="str">
        <f t="shared" si="18"/>
        <v xml:space="preserve"> </v>
      </c>
      <c r="G504" s="30">
        <f>IF($C$4="", SUMIFS('무신사 메타 광고'!$K:$K, '무신사 메타 광고'!$D:$D, $B504), SUMIFS('무신사 메타 광고'!$K:$K,'무신사 메타 광고'!$I:$I,$C$4,'무신사 메타 광고'!D:D,$B504))</f>
        <v>0</v>
      </c>
      <c r="H504" s="30">
        <f>IF($C$4="", SUMIFS('무신사 메타 광고'!$Q:$Q, '무신사 메타 광고'!$D:$D, $B504), SUMIFS('무신사 메타 광고'!$Q:$Q,'무신사 메타 광고'!$I:$I,$C$4,'무신사 메타 광고'!D:D,$B504))</f>
        <v>0</v>
      </c>
      <c r="I504" s="30">
        <f>IF($C$4="", SUMIFS('무신사 메타 광고'!$U:$U, '무신사 메타 광고'!$D:$D, $B504), SUMIFS('무신사 메타 광고'!$U:$U,'무신사 메타 광고'!$I:$I,$C$4,'무신사 메타 광고'!D:D,$B504))</f>
        <v>0</v>
      </c>
      <c r="J504" s="11">
        <f t="shared" si="12"/>
        <v>0</v>
      </c>
      <c r="K504" s="11">
        <f t="shared" si="13"/>
        <v>0</v>
      </c>
      <c r="L504" s="12" t="str">
        <f t="shared" si="19"/>
        <v xml:space="preserve"> </v>
      </c>
      <c r="N504" s="10">
        <f>IF($C$4="", SUMIFS('무신사 메타 광고'!$X:$X, '무신사 메타 광고'!$D:$D, $B504),SUMIFS('무신사 메타 광고'!$X:$X,'무신사 메타 광고'!I:I,$C$4,'무신사 메타 광고'!D:D,$B504))</f>
        <v>0</v>
      </c>
      <c r="O504" s="11">
        <f t="shared" si="14"/>
        <v>0</v>
      </c>
      <c r="R504" s="13"/>
      <c r="S504" s="31">
        <f>IF($S$4="", SUMIFS('무신사 메타 광고'!$L:$L, '무신사 메타 광고'!$C:$C, $R504),SUMIFS('무신사 메타 광고'!$L:$L,'무신사 메타 광고'!$I:$I,$S$4,'무신사 메타 광고'!$C:$C,$R504))</f>
        <v>0</v>
      </c>
      <c r="T504" s="31">
        <f>IF($S$4="", SUMIFS('무신사 메타 광고'!$V:$V, '무신사 메타 광고'!$C:$C, $R504),SUMIFS('무신사 메타 광고'!$V:$V,'무신사 메타 광고'!$I:$I,$S$4,'무신사 메타 광고'!$C:$C,$R504))</f>
        <v>0</v>
      </c>
      <c r="U504" s="11">
        <f t="shared" si="15"/>
        <v>0</v>
      </c>
      <c r="V504" s="12" t="str">
        <f t="shared" si="20"/>
        <v xml:space="preserve"> </v>
      </c>
      <c r="W504" s="32">
        <f>IF($S$4="", SUMIFS('무신사 메타 광고'!$K:$K, '무신사 메타 광고'!$C:$C, $R504),SUMIFS('무신사 메타 광고'!$K:$K,'무신사 메타 광고'!$I:$I,$S$4,'무신사 메타 광고'!$C:$C,$R504))</f>
        <v>0</v>
      </c>
      <c r="X504" s="32">
        <f>IF($S$4="", SUMIFS('무신사 메타 광고'!$N:$N, '무신사 메타 광고'!$C:$C, $R504),SUMIFS('무신사 메타 광고'!$N:$N,'무신사 메타 광고'!$I:$I,$S$4,'무신사 메타 광고'!$C:$C,$R504))</f>
        <v>0</v>
      </c>
      <c r="Y504" s="11">
        <f t="shared" si="16"/>
        <v>0</v>
      </c>
      <c r="Z504" s="12" t="str">
        <f t="shared" si="21"/>
        <v xml:space="preserve"> </v>
      </c>
      <c r="AB504" s="10">
        <f>IF($S$4="", SUMIFS('무신사 메타 광고'!$X:$X, '무신사 메타 광고'!$C:$C, $R504),SUMIFS('무신사 메타 광고'!$X:$X,'무신사 메타 광고'!$I:$I,$S$4,'무신사 메타 광고'!$C:$C,$R504))</f>
        <v>0</v>
      </c>
      <c r="AC504" s="11">
        <f t="shared" si="17"/>
        <v>0</v>
      </c>
    </row>
    <row r="505" spans="2:29">
      <c r="B505" s="9"/>
      <c r="C505" s="29">
        <f>IF($C$4="", SUMIFS('무신사 메타 광고'!$L:$L, '무신사 메타 광고'!$D:$D, $B505), SUMIFS('무신사 메타 광고'!$L:$L, '무신사 메타 광고'!$I:$I, $C$4, '무신사 메타 광고'!$D:$D, $B505))</f>
        <v>0</v>
      </c>
      <c r="D505" s="29">
        <f>IF($C$4="", SUMIFS('무신사 메타 광고'!$V:$V,#REF!, $B505), SUMIFS('무신사 메타 광고'!$V:$V,'무신사 메타 광고'!$I:$I,$C$4,'무신사 메타 광고'!$D:$D,$B505))</f>
        <v>0</v>
      </c>
      <c r="E505" s="11">
        <f t="shared" si="11"/>
        <v>0</v>
      </c>
      <c r="F505" s="12" t="str">
        <f t="shared" si="18"/>
        <v xml:space="preserve"> </v>
      </c>
      <c r="G505" s="30">
        <f>IF($C$4="", SUMIFS('무신사 메타 광고'!$K:$K, '무신사 메타 광고'!$D:$D, $B505), SUMIFS('무신사 메타 광고'!$K:$K,'무신사 메타 광고'!$I:$I,$C$4,'무신사 메타 광고'!D:D,$B505))</f>
        <v>0</v>
      </c>
      <c r="H505" s="30">
        <f>IF($C$4="", SUMIFS('무신사 메타 광고'!$Q:$Q, '무신사 메타 광고'!$D:$D, $B505), SUMIFS('무신사 메타 광고'!$Q:$Q,'무신사 메타 광고'!$I:$I,$C$4,'무신사 메타 광고'!D:D,$B505))</f>
        <v>0</v>
      </c>
      <c r="I505" s="30">
        <f>IF($C$4="", SUMIFS('무신사 메타 광고'!$U:$U, '무신사 메타 광고'!$D:$D, $B505), SUMIFS('무신사 메타 광고'!$U:$U,'무신사 메타 광고'!$I:$I,$C$4,'무신사 메타 광고'!D:D,$B505))</f>
        <v>0</v>
      </c>
      <c r="J505" s="11">
        <f t="shared" si="12"/>
        <v>0</v>
      </c>
      <c r="K505" s="11">
        <f t="shared" si="13"/>
        <v>0</v>
      </c>
      <c r="L505" s="12" t="str">
        <f t="shared" si="19"/>
        <v xml:space="preserve"> </v>
      </c>
      <c r="N505" s="10">
        <f>IF($C$4="", SUMIFS('무신사 메타 광고'!$X:$X, '무신사 메타 광고'!$D:$D, $B505),SUMIFS('무신사 메타 광고'!$X:$X,'무신사 메타 광고'!I:I,$C$4,'무신사 메타 광고'!D:D,$B505))</f>
        <v>0</v>
      </c>
      <c r="O505" s="11">
        <f t="shared" si="14"/>
        <v>0</v>
      </c>
      <c r="R505" s="13"/>
      <c r="S505" s="31">
        <f>IF($S$4="", SUMIFS('무신사 메타 광고'!$L:$L, '무신사 메타 광고'!$C:$C, $R505),SUMIFS('무신사 메타 광고'!$L:$L,'무신사 메타 광고'!$I:$I,$S$4,'무신사 메타 광고'!$C:$C,$R505))</f>
        <v>0</v>
      </c>
      <c r="T505" s="31">
        <f>IF($S$4="", SUMIFS('무신사 메타 광고'!$V:$V, '무신사 메타 광고'!$C:$C, $R505),SUMIFS('무신사 메타 광고'!$V:$V,'무신사 메타 광고'!$I:$I,$S$4,'무신사 메타 광고'!$C:$C,$R505))</f>
        <v>0</v>
      </c>
      <c r="U505" s="11">
        <f t="shared" si="15"/>
        <v>0</v>
      </c>
      <c r="V505" s="12" t="str">
        <f t="shared" si="20"/>
        <v xml:space="preserve"> </v>
      </c>
      <c r="W505" s="32">
        <f>IF($S$4="", SUMIFS('무신사 메타 광고'!$K:$K, '무신사 메타 광고'!$C:$C, $R505),SUMIFS('무신사 메타 광고'!$K:$K,'무신사 메타 광고'!$I:$I,$S$4,'무신사 메타 광고'!$C:$C,$R505))</f>
        <v>0</v>
      </c>
      <c r="X505" s="32">
        <f>IF($S$4="", SUMIFS('무신사 메타 광고'!$N:$N, '무신사 메타 광고'!$C:$C, $R505),SUMIFS('무신사 메타 광고'!$N:$N,'무신사 메타 광고'!$I:$I,$S$4,'무신사 메타 광고'!$C:$C,$R505))</f>
        <v>0</v>
      </c>
      <c r="Y505" s="11">
        <f t="shared" si="16"/>
        <v>0</v>
      </c>
      <c r="Z505" s="12" t="str">
        <f t="shared" si="21"/>
        <v xml:space="preserve"> </v>
      </c>
      <c r="AB505" s="10">
        <f>IF($S$4="", SUMIFS('무신사 메타 광고'!$X:$X, '무신사 메타 광고'!$C:$C, $R505),SUMIFS('무신사 메타 광고'!$X:$X,'무신사 메타 광고'!$I:$I,$S$4,'무신사 메타 광고'!$C:$C,$R505))</f>
        <v>0</v>
      </c>
      <c r="AC505" s="11">
        <f t="shared" si="17"/>
        <v>0</v>
      </c>
    </row>
    <row r="506" spans="2:29">
      <c r="B506" s="9"/>
      <c r="C506" s="29">
        <f>IF($C$4="", SUMIFS('무신사 메타 광고'!$L:$L, '무신사 메타 광고'!$D:$D, $B506), SUMIFS('무신사 메타 광고'!$L:$L, '무신사 메타 광고'!$I:$I, $C$4, '무신사 메타 광고'!$D:$D, $B506))</f>
        <v>0</v>
      </c>
      <c r="D506" s="29">
        <f>IF($C$4="", SUMIFS('무신사 메타 광고'!$V:$V,#REF!, $B506), SUMIFS('무신사 메타 광고'!$V:$V,'무신사 메타 광고'!$I:$I,$C$4,'무신사 메타 광고'!$D:$D,$B506))</f>
        <v>0</v>
      </c>
      <c r="E506" s="11">
        <f t="shared" si="11"/>
        <v>0</v>
      </c>
      <c r="F506" s="12" t="str">
        <f t="shared" si="18"/>
        <v xml:space="preserve"> </v>
      </c>
      <c r="G506" s="30">
        <f>IF($C$4="", SUMIFS('무신사 메타 광고'!$K:$K, '무신사 메타 광고'!$D:$D, $B506), SUMIFS('무신사 메타 광고'!$K:$K,'무신사 메타 광고'!$I:$I,$C$4,'무신사 메타 광고'!D:D,$B506))</f>
        <v>0</v>
      </c>
      <c r="H506" s="30">
        <f>IF($C$4="", SUMIFS('무신사 메타 광고'!$Q:$Q, '무신사 메타 광고'!$D:$D, $B506), SUMIFS('무신사 메타 광고'!$Q:$Q,'무신사 메타 광고'!$I:$I,$C$4,'무신사 메타 광고'!D:D,$B506))</f>
        <v>0</v>
      </c>
      <c r="I506" s="30">
        <f>IF($C$4="", SUMIFS('무신사 메타 광고'!$U:$U, '무신사 메타 광고'!$D:$D, $B506), SUMIFS('무신사 메타 광고'!$U:$U,'무신사 메타 광고'!$I:$I,$C$4,'무신사 메타 광고'!D:D,$B506))</f>
        <v>0</v>
      </c>
      <c r="J506" s="11">
        <f t="shared" si="12"/>
        <v>0</v>
      </c>
      <c r="K506" s="11">
        <f t="shared" si="13"/>
        <v>0</v>
      </c>
      <c r="L506" s="12" t="str">
        <f t="shared" si="19"/>
        <v xml:space="preserve"> </v>
      </c>
      <c r="N506" s="10">
        <f>IF($C$4="", SUMIFS('무신사 메타 광고'!$X:$X, '무신사 메타 광고'!$D:$D, $B506),SUMIFS('무신사 메타 광고'!$X:$X,'무신사 메타 광고'!I:I,$C$4,'무신사 메타 광고'!D:D,$B506))</f>
        <v>0</v>
      </c>
      <c r="O506" s="11">
        <f t="shared" si="14"/>
        <v>0</v>
      </c>
      <c r="R506" s="13"/>
      <c r="S506" s="31">
        <f>IF($S$4="", SUMIFS('무신사 메타 광고'!$L:$L, '무신사 메타 광고'!$C:$C, $R506),SUMIFS('무신사 메타 광고'!$L:$L,'무신사 메타 광고'!$I:$I,$S$4,'무신사 메타 광고'!$C:$C,$R506))</f>
        <v>0</v>
      </c>
      <c r="T506" s="31">
        <f>IF($S$4="", SUMIFS('무신사 메타 광고'!$V:$V, '무신사 메타 광고'!$C:$C, $R506),SUMIFS('무신사 메타 광고'!$V:$V,'무신사 메타 광고'!$I:$I,$S$4,'무신사 메타 광고'!$C:$C,$R506))</f>
        <v>0</v>
      </c>
      <c r="U506" s="11">
        <f t="shared" si="15"/>
        <v>0</v>
      </c>
      <c r="V506" s="12" t="str">
        <f t="shared" si="20"/>
        <v xml:space="preserve"> </v>
      </c>
      <c r="W506" s="32">
        <f>IF($S$4="", SUMIFS('무신사 메타 광고'!$K:$K, '무신사 메타 광고'!$C:$C, $R506),SUMIFS('무신사 메타 광고'!$K:$K,'무신사 메타 광고'!$I:$I,$S$4,'무신사 메타 광고'!$C:$C,$R506))</f>
        <v>0</v>
      </c>
      <c r="X506" s="32">
        <f>IF($S$4="", SUMIFS('무신사 메타 광고'!$N:$N, '무신사 메타 광고'!$C:$C, $R506),SUMIFS('무신사 메타 광고'!$N:$N,'무신사 메타 광고'!$I:$I,$S$4,'무신사 메타 광고'!$C:$C,$R506))</f>
        <v>0</v>
      </c>
      <c r="Y506" s="11">
        <f t="shared" si="16"/>
        <v>0</v>
      </c>
      <c r="Z506" s="12" t="str">
        <f t="shared" si="21"/>
        <v xml:space="preserve"> </v>
      </c>
      <c r="AB506" s="10">
        <f>IF($S$4="", SUMIFS('무신사 메타 광고'!$X:$X, '무신사 메타 광고'!$C:$C, $R506),SUMIFS('무신사 메타 광고'!$X:$X,'무신사 메타 광고'!$I:$I,$S$4,'무신사 메타 광고'!$C:$C,$R506))</f>
        <v>0</v>
      </c>
      <c r="AC506" s="11">
        <f t="shared" si="17"/>
        <v>0</v>
      </c>
    </row>
    <row r="507" spans="2:29">
      <c r="B507" s="9"/>
      <c r="C507" s="29">
        <f>IF($C$4="", SUMIFS('무신사 메타 광고'!$L:$L, '무신사 메타 광고'!$D:$D, $B507), SUMIFS('무신사 메타 광고'!$L:$L, '무신사 메타 광고'!$I:$I, $C$4, '무신사 메타 광고'!$D:$D, $B507))</f>
        <v>0</v>
      </c>
      <c r="D507" s="29">
        <f>IF($C$4="", SUMIFS('무신사 메타 광고'!$V:$V,#REF!, $B507), SUMIFS('무신사 메타 광고'!$V:$V,'무신사 메타 광고'!$I:$I,$C$4,'무신사 메타 광고'!$D:$D,$B507))</f>
        <v>0</v>
      </c>
      <c r="E507" s="11">
        <f t="shared" si="11"/>
        <v>0</v>
      </c>
      <c r="F507" s="12" t="str">
        <f t="shared" si="18"/>
        <v xml:space="preserve"> </v>
      </c>
      <c r="G507" s="30">
        <f>IF($C$4="", SUMIFS('무신사 메타 광고'!$K:$K, '무신사 메타 광고'!$D:$D, $B507), SUMIFS('무신사 메타 광고'!$K:$K,'무신사 메타 광고'!$I:$I,$C$4,'무신사 메타 광고'!D:D,$B507))</f>
        <v>0</v>
      </c>
      <c r="H507" s="30">
        <f>IF($C$4="", SUMIFS('무신사 메타 광고'!$Q:$Q, '무신사 메타 광고'!$D:$D, $B507), SUMIFS('무신사 메타 광고'!$Q:$Q,'무신사 메타 광고'!$I:$I,$C$4,'무신사 메타 광고'!D:D,$B507))</f>
        <v>0</v>
      </c>
      <c r="I507" s="30">
        <f>IF($C$4="", SUMIFS('무신사 메타 광고'!$U:$U, '무신사 메타 광고'!$D:$D, $B507), SUMIFS('무신사 메타 광고'!$U:$U,'무신사 메타 광고'!$I:$I,$C$4,'무신사 메타 광고'!D:D,$B507))</f>
        <v>0</v>
      </c>
      <c r="J507" s="11">
        <f t="shared" si="12"/>
        <v>0</v>
      </c>
      <c r="K507" s="11">
        <f t="shared" si="13"/>
        <v>0</v>
      </c>
      <c r="L507" s="12" t="str">
        <f t="shared" si="19"/>
        <v xml:space="preserve"> </v>
      </c>
      <c r="N507" s="10">
        <f>IF($C$4="", SUMIFS('무신사 메타 광고'!$X:$X, '무신사 메타 광고'!$D:$D, $B507),SUMIFS('무신사 메타 광고'!$X:$X,'무신사 메타 광고'!I:I,$C$4,'무신사 메타 광고'!D:D,$B507))</f>
        <v>0</v>
      </c>
      <c r="O507" s="11">
        <f t="shared" si="14"/>
        <v>0</v>
      </c>
      <c r="R507" s="13"/>
      <c r="S507" s="31">
        <f>IF($S$4="", SUMIFS('무신사 메타 광고'!$L:$L, '무신사 메타 광고'!$C:$C, $R507),SUMIFS('무신사 메타 광고'!$L:$L,'무신사 메타 광고'!$I:$I,$S$4,'무신사 메타 광고'!$C:$C,$R507))</f>
        <v>0</v>
      </c>
      <c r="T507" s="31">
        <f>IF($S$4="", SUMIFS('무신사 메타 광고'!$V:$V, '무신사 메타 광고'!$C:$C, $R507),SUMIFS('무신사 메타 광고'!$V:$V,'무신사 메타 광고'!$I:$I,$S$4,'무신사 메타 광고'!$C:$C,$R507))</f>
        <v>0</v>
      </c>
      <c r="U507" s="11">
        <f t="shared" si="15"/>
        <v>0</v>
      </c>
      <c r="V507" s="12" t="str">
        <f t="shared" si="20"/>
        <v xml:space="preserve"> </v>
      </c>
      <c r="W507" s="32">
        <f>IF($S$4="", SUMIFS('무신사 메타 광고'!$K:$K, '무신사 메타 광고'!$C:$C, $R507),SUMIFS('무신사 메타 광고'!$K:$K,'무신사 메타 광고'!$I:$I,$S$4,'무신사 메타 광고'!$C:$C,$R507))</f>
        <v>0</v>
      </c>
      <c r="X507" s="32">
        <f>IF($S$4="", SUMIFS('무신사 메타 광고'!$N:$N, '무신사 메타 광고'!$C:$C, $R507),SUMIFS('무신사 메타 광고'!$N:$N,'무신사 메타 광고'!$I:$I,$S$4,'무신사 메타 광고'!$C:$C,$R507))</f>
        <v>0</v>
      </c>
      <c r="Y507" s="11">
        <f t="shared" si="16"/>
        <v>0</v>
      </c>
      <c r="Z507" s="12" t="str">
        <f t="shared" si="21"/>
        <v xml:space="preserve"> </v>
      </c>
      <c r="AB507" s="10">
        <f>IF($S$4="", SUMIFS('무신사 메타 광고'!$X:$X, '무신사 메타 광고'!$C:$C, $R507),SUMIFS('무신사 메타 광고'!$X:$X,'무신사 메타 광고'!$I:$I,$S$4,'무신사 메타 광고'!$C:$C,$R507))</f>
        <v>0</v>
      </c>
      <c r="AC507" s="11">
        <f t="shared" si="17"/>
        <v>0</v>
      </c>
    </row>
    <row r="508" spans="2:29">
      <c r="B508" s="9"/>
      <c r="C508" s="29">
        <f>IF($C$4="", SUMIFS('무신사 메타 광고'!$L:$L, '무신사 메타 광고'!$D:$D, $B508), SUMIFS('무신사 메타 광고'!$L:$L, '무신사 메타 광고'!$I:$I, $C$4, '무신사 메타 광고'!$D:$D, $B508))</f>
        <v>0</v>
      </c>
      <c r="D508" s="29">
        <f>IF($C$4="", SUMIFS('무신사 메타 광고'!$V:$V,#REF!, $B508), SUMIFS('무신사 메타 광고'!$V:$V,'무신사 메타 광고'!$I:$I,$C$4,'무신사 메타 광고'!$D:$D,$B508))</f>
        <v>0</v>
      </c>
      <c r="E508" s="11">
        <f t="shared" si="11"/>
        <v>0</v>
      </c>
      <c r="F508" s="12" t="str">
        <f t="shared" si="18"/>
        <v xml:space="preserve"> </v>
      </c>
      <c r="G508" s="30">
        <f>IF($C$4="", SUMIFS('무신사 메타 광고'!$K:$K, '무신사 메타 광고'!$D:$D, $B508), SUMIFS('무신사 메타 광고'!$K:$K,'무신사 메타 광고'!$I:$I,$C$4,'무신사 메타 광고'!D:D,$B508))</f>
        <v>0</v>
      </c>
      <c r="H508" s="30">
        <f>IF($C$4="", SUMIFS('무신사 메타 광고'!$Q:$Q, '무신사 메타 광고'!$D:$D, $B508), SUMIFS('무신사 메타 광고'!$Q:$Q,'무신사 메타 광고'!$I:$I,$C$4,'무신사 메타 광고'!D:D,$B508))</f>
        <v>0</v>
      </c>
      <c r="I508" s="30">
        <f>IF($C$4="", SUMIFS('무신사 메타 광고'!$U:$U, '무신사 메타 광고'!$D:$D, $B508), SUMIFS('무신사 메타 광고'!$U:$U,'무신사 메타 광고'!$I:$I,$C$4,'무신사 메타 광고'!D:D,$B508))</f>
        <v>0</v>
      </c>
      <c r="J508" s="11">
        <f t="shared" si="12"/>
        <v>0</v>
      </c>
      <c r="K508" s="11">
        <f t="shared" si="13"/>
        <v>0</v>
      </c>
      <c r="L508" s="12" t="str">
        <f t="shared" si="19"/>
        <v xml:space="preserve"> </v>
      </c>
      <c r="N508" s="10">
        <f>IF($C$4="", SUMIFS('무신사 메타 광고'!$X:$X, '무신사 메타 광고'!$D:$D, $B508),SUMIFS('무신사 메타 광고'!$X:$X,'무신사 메타 광고'!I:I,$C$4,'무신사 메타 광고'!D:D,$B508))</f>
        <v>0</v>
      </c>
      <c r="O508" s="11">
        <f t="shared" si="14"/>
        <v>0</v>
      </c>
      <c r="R508" s="13"/>
      <c r="S508" s="31">
        <f>IF($S$4="", SUMIFS('무신사 메타 광고'!$L:$L, '무신사 메타 광고'!$C:$C, $R508),SUMIFS('무신사 메타 광고'!$L:$L,'무신사 메타 광고'!$I:$I,$S$4,'무신사 메타 광고'!$C:$C,$R508))</f>
        <v>0</v>
      </c>
      <c r="T508" s="31">
        <f>IF($S$4="", SUMIFS('무신사 메타 광고'!$V:$V, '무신사 메타 광고'!$C:$C, $R508),SUMIFS('무신사 메타 광고'!$V:$V,'무신사 메타 광고'!$I:$I,$S$4,'무신사 메타 광고'!$C:$C,$R508))</f>
        <v>0</v>
      </c>
      <c r="U508" s="11">
        <f t="shared" si="15"/>
        <v>0</v>
      </c>
      <c r="V508" s="12" t="str">
        <f t="shared" si="20"/>
        <v xml:space="preserve"> </v>
      </c>
      <c r="W508" s="32">
        <f>IF($S$4="", SUMIFS('무신사 메타 광고'!$K:$K, '무신사 메타 광고'!$C:$C, $R508),SUMIFS('무신사 메타 광고'!$K:$K,'무신사 메타 광고'!$I:$I,$S$4,'무신사 메타 광고'!$C:$C,$R508))</f>
        <v>0</v>
      </c>
      <c r="X508" s="32">
        <f>IF($S$4="", SUMIFS('무신사 메타 광고'!$N:$N, '무신사 메타 광고'!$C:$C, $R508),SUMIFS('무신사 메타 광고'!$N:$N,'무신사 메타 광고'!$I:$I,$S$4,'무신사 메타 광고'!$C:$C,$R508))</f>
        <v>0</v>
      </c>
      <c r="Y508" s="11">
        <f t="shared" si="16"/>
        <v>0</v>
      </c>
      <c r="Z508" s="12" t="str">
        <f t="shared" si="21"/>
        <v xml:space="preserve"> </v>
      </c>
      <c r="AB508" s="10">
        <f>IF($S$4="", SUMIFS('무신사 메타 광고'!$X:$X, '무신사 메타 광고'!$C:$C, $R508),SUMIFS('무신사 메타 광고'!$X:$X,'무신사 메타 광고'!$I:$I,$S$4,'무신사 메타 광고'!$C:$C,$R508))</f>
        <v>0</v>
      </c>
      <c r="AC508" s="11">
        <f t="shared" si="17"/>
        <v>0</v>
      </c>
    </row>
    <row r="509" spans="2:29">
      <c r="B509" s="9"/>
      <c r="C509" s="29">
        <f>IF($C$4="", SUMIFS('무신사 메타 광고'!$L:$L, '무신사 메타 광고'!$D:$D, $B509), SUMIFS('무신사 메타 광고'!$L:$L, '무신사 메타 광고'!$I:$I, $C$4, '무신사 메타 광고'!$D:$D, $B509))</f>
        <v>0</v>
      </c>
      <c r="D509" s="29">
        <f>IF($C$4="", SUMIFS('무신사 메타 광고'!$V:$V,#REF!, $B509), SUMIFS('무신사 메타 광고'!$V:$V,'무신사 메타 광고'!$I:$I,$C$4,'무신사 메타 광고'!$D:$D,$B509))</f>
        <v>0</v>
      </c>
      <c r="E509" s="11">
        <f t="shared" si="11"/>
        <v>0</v>
      </c>
      <c r="F509" s="12" t="str">
        <f t="shared" si="18"/>
        <v xml:space="preserve"> </v>
      </c>
      <c r="G509" s="30">
        <f>IF($C$4="", SUMIFS('무신사 메타 광고'!$K:$K, '무신사 메타 광고'!$D:$D, $B509), SUMIFS('무신사 메타 광고'!$K:$K,'무신사 메타 광고'!$I:$I,$C$4,'무신사 메타 광고'!D:D,$B509))</f>
        <v>0</v>
      </c>
      <c r="H509" s="30">
        <f>IF($C$4="", SUMIFS('무신사 메타 광고'!$Q:$Q, '무신사 메타 광고'!$D:$D, $B509), SUMIFS('무신사 메타 광고'!$Q:$Q,'무신사 메타 광고'!$I:$I,$C$4,'무신사 메타 광고'!D:D,$B509))</f>
        <v>0</v>
      </c>
      <c r="I509" s="30">
        <f>IF($C$4="", SUMIFS('무신사 메타 광고'!$U:$U, '무신사 메타 광고'!$D:$D, $B509), SUMIFS('무신사 메타 광고'!$U:$U,'무신사 메타 광고'!$I:$I,$C$4,'무신사 메타 광고'!D:D,$B509))</f>
        <v>0</v>
      </c>
      <c r="J509" s="11">
        <f t="shared" si="12"/>
        <v>0</v>
      </c>
      <c r="K509" s="11">
        <f t="shared" si="13"/>
        <v>0</v>
      </c>
      <c r="L509" s="12" t="str">
        <f t="shared" si="19"/>
        <v xml:space="preserve"> </v>
      </c>
      <c r="N509" s="10">
        <f>IF($C$4="", SUMIFS('무신사 메타 광고'!$X:$X, '무신사 메타 광고'!$D:$D, $B509),SUMIFS('무신사 메타 광고'!$X:$X,'무신사 메타 광고'!I:I,$C$4,'무신사 메타 광고'!D:D,$B509))</f>
        <v>0</v>
      </c>
      <c r="O509" s="11">
        <f t="shared" si="14"/>
        <v>0</v>
      </c>
      <c r="R509" s="13"/>
      <c r="S509" s="31">
        <f>IF($S$4="", SUMIFS('무신사 메타 광고'!$L:$L, '무신사 메타 광고'!$C:$C, $R509),SUMIFS('무신사 메타 광고'!$L:$L,'무신사 메타 광고'!$I:$I,$S$4,'무신사 메타 광고'!$C:$C,$R509))</f>
        <v>0</v>
      </c>
      <c r="T509" s="31">
        <f>IF($S$4="", SUMIFS('무신사 메타 광고'!$V:$V, '무신사 메타 광고'!$C:$C, $R509),SUMIFS('무신사 메타 광고'!$V:$V,'무신사 메타 광고'!$I:$I,$S$4,'무신사 메타 광고'!$C:$C,$R509))</f>
        <v>0</v>
      </c>
      <c r="U509" s="11">
        <f t="shared" si="15"/>
        <v>0</v>
      </c>
      <c r="V509" s="12" t="str">
        <f t="shared" si="20"/>
        <v xml:space="preserve"> </v>
      </c>
      <c r="W509" s="32">
        <f>IF($S$4="", SUMIFS('무신사 메타 광고'!$K:$K, '무신사 메타 광고'!$C:$C, $R509),SUMIFS('무신사 메타 광고'!$K:$K,'무신사 메타 광고'!$I:$I,$S$4,'무신사 메타 광고'!$C:$C,$R509))</f>
        <v>0</v>
      </c>
      <c r="X509" s="32">
        <f>IF($S$4="", SUMIFS('무신사 메타 광고'!$N:$N, '무신사 메타 광고'!$C:$C, $R509),SUMIFS('무신사 메타 광고'!$N:$N,'무신사 메타 광고'!$I:$I,$S$4,'무신사 메타 광고'!$C:$C,$R509))</f>
        <v>0</v>
      </c>
      <c r="Y509" s="11">
        <f t="shared" si="16"/>
        <v>0</v>
      </c>
      <c r="Z509" s="12" t="str">
        <f t="shared" si="21"/>
        <v xml:space="preserve"> </v>
      </c>
      <c r="AB509" s="10">
        <f>IF($S$4="", SUMIFS('무신사 메타 광고'!$X:$X, '무신사 메타 광고'!$C:$C, $R509),SUMIFS('무신사 메타 광고'!$X:$X,'무신사 메타 광고'!$I:$I,$S$4,'무신사 메타 광고'!$C:$C,$R509))</f>
        <v>0</v>
      </c>
      <c r="AC509" s="11">
        <f t="shared" si="17"/>
        <v>0</v>
      </c>
    </row>
    <row r="510" spans="2:29">
      <c r="B510" s="9"/>
      <c r="C510" s="29">
        <f>IF($C$4="", SUMIFS('무신사 메타 광고'!$L:$L, '무신사 메타 광고'!$D:$D, $B510), SUMIFS('무신사 메타 광고'!$L:$L, '무신사 메타 광고'!$I:$I, $C$4, '무신사 메타 광고'!$D:$D, $B510))</f>
        <v>0</v>
      </c>
      <c r="D510" s="29">
        <f>IF($C$4="", SUMIFS('무신사 메타 광고'!$V:$V,#REF!, $B510), SUMIFS('무신사 메타 광고'!$V:$V,'무신사 메타 광고'!$I:$I,$C$4,'무신사 메타 광고'!$D:$D,$B510))</f>
        <v>0</v>
      </c>
      <c r="E510" s="11">
        <f t="shared" si="11"/>
        <v>0</v>
      </c>
      <c r="F510" s="12" t="str">
        <f t="shared" si="18"/>
        <v xml:space="preserve"> </v>
      </c>
      <c r="G510" s="30">
        <f>IF($C$4="", SUMIFS('무신사 메타 광고'!$K:$K, '무신사 메타 광고'!$D:$D, $B510), SUMIFS('무신사 메타 광고'!$K:$K,'무신사 메타 광고'!$I:$I,$C$4,'무신사 메타 광고'!D:D,$B510))</f>
        <v>0</v>
      </c>
      <c r="H510" s="30">
        <f>IF($C$4="", SUMIFS('무신사 메타 광고'!$Q:$Q, '무신사 메타 광고'!$D:$D, $B510), SUMIFS('무신사 메타 광고'!$Q:$Q,'무신사 메타 광고'!$I:$I,$C$4,'무신사 메타 광고'!D:D,$B510))</f>
        <v>0</v>
      </c>
      <c r="I510" s="30">
        <f>IF($C$4="", SUMIFS('무신사 메타 광고'!$U:$U, '무신사 메타 광고'!$D:$D, $B510), SUMIFS('무신사 메타 광고'!$U:$U,'무신사 메타 광고'!$I:$I,$C$4,'무신사 메타 광고'!D:D,$B510))</f>
        <v>0</v>
      </c>
      <c r="J510" s="11">
        <f t="shared" si="12"/>
        <v>0</v>
      </c>
      <c r="K510" s="11">
        <f t="shared" si="13"/>
        <v>0</v>
      </c>
      <c r="L510" s="12" t="str">
        <f t="shared" si="19"/>
        <v xml:space="preserve"> </v>
      </c>
      <c r="N510" s="10">
        <f>IF($C$4="", SUMIFS('무신사 메타 광고'!$X:$X, '무신사 메타 광고'!$D:$D, $B510),SUMIFS('무신사 메타 광고'!$X:$X,'무신사 메타 광고'!I:I,$C$4,'무신사 메타 광고'!D:D,$B510))</f>
        <v>0</v>
      </c>
      <c r="O510" s="11">
        <f t="shared" si="14"/>
        <v>0</v>
      </c>
      <c r="R510" s="13"/>
      <c r="S510" s="31">
        <f>IF($S$4="", SUMIFS('무신사 메타 광고'!$L:$L, '무신사 메타 광고'!$C:$C, $R510),SUMIFS('무신사 메타 광고'!$L:$L,'무신사 메타 광고'!$I:$I,$S$4,'무신사 메타 광고'!$C:$C,$R510))</f>
        <v>0</v>
      </c>
      <c r="T510" s="31">
        <f>IF($S$4="", SUMIFS('무신사 메타 광고'!$V:$V, '무신사 메타 광고'!$C:$C, $R510),SUMIFS('무신사 메타 광고'!$V:$V,'무신사 메타 광고'!$I:$I,$S$4,'무신사 메타 광고'!$C:$C,$R510))</f>
        <v>0</v>
      </c>
      <c r="U510" s="11">
        <f t="shared" si="15"/>
        <v>0</v>
      </c>
      <c r="V510" s="12" t="str">
        <f t="shared" si="20"/>
        <v xml:space="preserve"> </v>
      </c>
      <c r="W510" s="32">
        <f>IF($S$4="", SUMIFS('무신사 메타 광고'!$K:$K, '무신사 메타 광고'!$C:$C, $R510),SUMIFS('무신사 메타 광고'!$K:$K,'무신사 메타 광고'!$I:$I,$S$4,'무신사 메타 광고'!$C:$C,$R510))</f>
        <v>0</v>
      </c>
      <c r="X510" s="32">
        <f>IF($S$4="", SUMIFS('무신사 메타 광고'!$N:$N, '무신사 메타 광고'!$C:$C, $R510),SUMIFS('무신사 메타 광고'!$N:$N,'무신사 메타 광고'!$I:$I,$S$4,'무신사 메타 광고'!$C:$C,$R510))</f>
        <v>0</v>
      </c>
      <c r="Y510" s="11">
        <f t="shared" si="16"/>
        <v>0</v>
      </c>
      <c r="Z510" s="12" t="str">
        <f t="shared" si="21"/>
        <v xml:space="preserve"> </v>
      </c>
      <c r="AB510" s="10">
        <f>IF($S$4="", SUMIFS('무신사 메타 광고'!$X:$X, '무신사 메타 광고'!$C:$C, $R510),SUMIFS('무신사 메타 광고'!$X:$X,'무신사 메타 광고'!$I:$I,$S$4,'무신사 메타 광고'!$C:$C,$R510))</f>
        <v>0</v>
      </c>
      <c r="AC510" s="11">
        <f t="shared" si="17"/>
        <v>0</v>
      </c>
    </row>
    <row r="511" spans="2:29">
      <c r="B511" s="9"/>
      <c r="C511" s="29">
        <f>IF($C$4="", SUMIFS('무신사 메타 광고'!$L:$L, '무신사 메타 광고'!$D:$D, $B511), SUMIFS('무신사 메타 광고'!$L:$L, '무신사 메타 광고'!$I:$I, $C$4, '무신사 메타 광고'!$D:$D, $B511))</f>
        <v>0</v>
      </c>
      <c r="D511" s="29">
        <f>IF($C$4="", SUMIFS('무신사 메타 광고'!$V:$V,#REF!, $B511), SUMIFS('무신사 메타 광고'!$V:$V,'무신사 메타 광고'!$I:$I,$C$4,'무신사 메타 광고'!$D:$D,$B511))</f>
        <v>0</v>
      </c>
      <c r="E511" s="11">
        <f t="shared" si="11"/>
        <v>0</v>
      </c>
      <c r="F511" s="12" t="str">
        <f t="shared" si="18"/>
        <v xml:space="preserve"> </v>
      </c>
      <c r="G511" s="30">
        <f>IF($C$4="", SUMIFS('무신사 메타 광고'!$K:$K, '무신사 메타 광고'!$D:$D, $B511), SUMIFS('무신사 메타 광고'!$K:$K,'무신사 메타 광고'!$I:$I,$C$4,'무신사 메타 광고'!D:D,$B511))</f>
        <v>0</v>
      </c>
      <c r="H511" s="30">
        <f>IF($C$4="", SUMIFS('무신사 메타 광고'!$Q:$Q, '무신사 메타 광고'!$D:$D, $B511), SUMIFS('무신사 메타 광고'!$Q:$Q,'무신사 메타 광고'!$I:$I,$C$4,'무신사 메타 광고'!D:D,$B511))</f>
        <v>0</v>
      </c>
      <c r="I511" s="30">
        <f>IF($C$4="", SUMIFS('무신사 메타 광고'!$U:$U, '무신사 메타 광고'!$D:$D, $B511), SUMIFS('무신사 메타 광고'!$U:$U,'무신사 메타 광고'!$I:$I,$C$4,'무신사 메타 광고'!D:D,$B511))</f>
        <v>0</v>
      </c>
      <c r="J511" s="11">
        <f t="shared" si="12"/>
        <v>0</v>
      </c>
      <c r="K511" s="11">
        <f t="shared" si="13"/>
        <v>0</v>
      </c>
      <c r="L511" s="12" t="str">
        <f t="shared" si="19"/>
        <v xml:space="preserve"> </v>
      </c>
      <c r="N511" s="10">
        <f>IF($C$4="", SUMIFS('무신사 메타 광고'!$X:$X, '무신사 메타 광고'!$D:$D, $B511),SUMIFS('무신사 메타 광고'!$X:$X,'무신사 메타 광고'!I:I,$C$4,'무신사 메타 광고'!D:D,$B511))</f>
        <v>0</v>
      </c>
      <c r="O511" s="11">
        <f t="shared" si="14"/>
        <v>0</v>
      </c>
      <c r="R511" s="13"/>
      <c r="S511" s="31">
        <f>IF($S$4="", SUMIFS('무신사 메타 광고'!$L:$L, '무신사 메타 광고'!$C:$C, $R511),SUMIFS('무신사 메타 광고'!$L:$L,'무신사 메타 광고'!$I:$I,$S$4,'무신사 메타 광고'!$C:$C,$R511))</f>
        <v>0</v>
      </c>
      <c r="T511" s="31">
        <f>IF($S$4="", SUMIFS('무신사 메타 광고'!$V:$V, '무신사 메타 광고'!$C:$C, $R511),SUMIFS('무신사 메타 광고'!$V:$V,'무신사 메타 광고'!$I:$I,$S$4,'무신사 메타 광고'!$C:$C,$R511))</f>
        <v>0</v>
      </c>
      <c r="U511" s="11">
        <f t="shared" si="15"/>
        <v>0</v>
      </c>
      <c r="V511" s="12" t="str">
        <f t="shared" si="20"/>
        <v xml:space="preserve"> </v>
      </c>
      <c r="W511" s="32">
        <f>IF($S$4="", SUMIFS('무신사 메타 광고'!$K:$K, '무신사 메타 광고'!$C:$C, $R511),SUMIFS('무신사 메타 광고'!$K:$K,'무신사 메타 광고'!$I:$I,$S$4,'무신사 메타 광고'!$C:$C,$R511))</f>
        <v>0</v>
      </c>
      <c r="X511" s="32">
        <f>IF($S$4="", SUMIFS('무신사 메타 광고'!$N:$N, '무신사 메타 광고'!$C:$C, $R511),SUMIFS('무신사 메타 광고'!$N:$N,'무신사 메타 광고'!$I:$I,$S$4,'무신사 메타 광고'!$C:$C,$R511))</f>
        <v>0</v>
      </c>
      <c r="Y511" s="11">
        <f t="shared" si="16"/>
        <v>0</v>
      </c>
      <c r="Z511" s="12" t="str">
        <f t="shared" si="21"/>
        <v xml:space="preserve"> </v>
      </c>
      <c r="AB511" s="10">
        <f>IF($S$4="", SUMIFS('무신사 메타 광고'!$X:$X, '무신사 메타 광고'!$C:$C, $R511),SUMIFS('무신사 메타 광고'!$X:$X,'무신사 메타 광고'!$I:$I,$S$4,'무신사 메타 광고'!$C:$C,$R511))</f>
        <v>0</v>
      </c>
      <c r="AC511" s="11">
        <f t="shared" si="17"/>
        <v>0</v>
      </c>
    </row>
    <row r="512" spans="2:29">
      <c r="B512" s="9"/>
      <c r="C512" s="29">
        <f>IF($C$4="", SUMIFS('무신사 메타 광고'!$L:$L, '무신사 메타 광고'!$D:$D, $B512), SUMIFS('무신사 메타 광고'!$L:$L, '무신사 메타 광고'!$I:$I, $C$4, '무신사 메타 광고'!$D:$D, $B512))</f>
        <v>0</v>
      </c>
      <c r="D512" s="29">
        <f>IF($C$4="", SUMIFS('무신사 메타 광고'!$V:$V,#REF!, $B512), SUMIFS('무신사 메타 광고'!$V:$V,'무신사 메타 광고'!$I:$I,$C$4,'무신사 메타 광고'!$D:$D,$B512))</f>
        <v>0</v>
      </c>
      <c r="E512" s="11">
        <f t="shared" si="11"/>
        <v>0</v>
      </c>
      <c r="F512" s="12" t="str">
        <f t="shared" si="18"/>
        <v xml:space="preserve"> </v>
      </c>
      <c r="G512" s="30">
        <f>IF($C$4="", SUMIFS('무신사 메타 광고'!$K:$K, '무신사 메타 광고'!$D:$D, $B512), SUMIFS('무신사 메타 광고'!$K:$K,'무신사 메타 광고'!$I:$I,$C$4,'무신사 메타 광고'!D:D,$B512))</f>
        <v>0</v>
      </c>
      <c r="H512" s="30">
        <f>IF($C$4="", SUMIFS('무신사 메타 광고'!$Q:$Q, '무신사 메타 광고'!$D:$D, $B512), SUMIFS('무신사 메타 광고'!$Q:$Q,'무신사 메타 광고'!$I:$I,$C$4,'무신사 메타 광고'!D:D,$B512))</f>
        <v>0</v>
      </c>
      <c r="I512" s="30">
        <f>IF($C$4="", SUMIFS('무신사 메타 광고'!$U:$U, '무신사 메타 광고'!$D:$D, $B512), SUMIFS('무신사 메타 광고'!$U:$U,'무신사 메타 광고'!$I:$I,$C$4,'무신사 메타 광고'!D:D,$B512))</f>
        <v>0</v>
      </c>
      <c r="J512" s="11">
        <f t="shared" si="12"/>
        <v>0</v>
      </c>
      <c r="K512" s="11">
        <f t="shared" si="13"/>
        <v>0</v>
      </c>
      <c r="L512" s="12" t="str">
        <f t="shared" si="19"/>
        <v xml:space="preserve"> </v>
      </c>
      <c r="N512" s="10">
        <f>IF($C$4="", SUMIFS('무신사 메타 광고'!$X:$X, '무신사 메타 광고'!$D:$D, $B512),SUMIFS('무신사 메타 광고'!$X:$X,'무신사 메타 광고'!I:I,$C$4,'무신사 메타 광고'!D:D,$B512))</f>
        <v>0</v>
      </c>
      <c r="O512" s="11">
        <f t="shared" si="14"/>
        <v>0</v>
      </c>
      <c r="R512" s="13"/>
      <c r="S512" s="31">
        <f>IF($S$4="", SUMIFS('무신사 메타 광고'!$L:$L, '무신사 메타 광고'!$C:$C, $R512),SUMIFS('무신사 메타 광고'!$L:$L,'무신사 메타 광고'!$I:$I,$S$4,'무신사 메타 광고'!$C:$C,$R512))</f>
        <v>0</v>
      </c>
      <c r="T512" s="31">
        <f>IF($S$4="", SUMIFS('무신사 메타 광고'!$V:$V, '무신사 메타 광고'!$C:$C, $R512),SUMIFS('무신사 메타 광고'!$V:$V,'무신사 메타 광고'!$I:$I,$S$4,'무신사 메타 광고'!$C:$C,$R512))</f>
        <v>0</v>
      </c>
      <c r="U512" s="11">
        <f t="shared" si="15"/>
        <v>0</v>
      </c>
      <c r="V512" s="12" t="str">
        <f t="shared" si="20"/>
        <v xml:space="preserve"> </v>
      </c>
      <c r="W512" s="32">
        <f>IF($S$4="", SUMIFS('무신사 메타 광고'!$K:$K, '무신사 메타 광고'!$C:$C, $R512),SUMIFS('무신사 메타 광고'!$K:$K,'무신사 메타 광고'!$I:$I,$S$4,'무신사 메타 광고'!$C:$C,$R512))</f>
        <v>0</v>
      </c>
      <c r="X512" s="32">
        <f>IF($S$4="", SUMIFS('무신사 메타 광고'!$N:$N, '무신사 메타 광고'!$C:$C, $R512),SUMIFS('무신사 메타 광고'!$N:$N,'무신사 메타 광고'!$I:$I,$S$4,'무신사 메타 광고'!$C:$C,$R512))</f>
        <v>0</v>
      </c>
      <c r="Y512" s="11">
        <f t="shared" si="16"/>
        <v>0</v>
      </c>
      <c r="Z512" s="12" t="str">
        <f t="shared" si="21"/>
        <v xml:space="preserve"> </v>
      </c>
      <c r="AB512" s="10">
        <f>IF($S$4="", SUMIFS('무신사 메타 광고'!$X:$X, '무신사 메타 광고'!$C:$C, $R512),SUMIFS('무신사 메타 광고'!$X:$X,'무신사 메타 광고'!$I:$I,$S$4,'무신사 메타 광고'!$C:$C,$R512))</f>
        <v>0</v>
      </c>
      <c r="AC512" s="11">
        <f t="shared" si="17"/>
        <v>0</v>
      </c>
    </row>
    <row r="513" spans="2:29">
      <c r="B513" s="9"/>
      <c r="C513" s="29">
        <f>IF($C$4="", SUMIFS('무신사 메타 광고'!$L:$L, '무신사 메타 광고'!$D:$D, $B513), SUMIFS('무신사 메타 광고'!$L:$L, '무신사 메타 광고'!$I:$I, $C$4, '무신사 메타 광고'!$D:$D, $B513))</f>
        <v>0</v>
      </c>
      <c r="D513" s="29">
        <f>IF($C$4="", SUMIFS('무신사 메타 광고'!$V:$V,#REF!, $B513), SUMIFS('무신사 메타 광고'!$V:$V,'무신사 메타 광고'!$I:$I,$C$4,'무신사 메타 광고'!$D:$D,$B513))</f>
        <v>0</v>
      </c>
      <c r="E513" s="11">
        <f t="shared" si="11"/>
        <v>0</v>
      </c>
      <c r="F513" s="12" t="str">
        <f t="shared" si="18"/>
        <v xml:space="preserve"> </v>
      </c>
      <c r="G513" s="30">
        <f>IF($C$4="", SUMIFS('무신사 메타 광고'!$K:$K, '무신사 메타 광고'!$D:$D, $B513), SUMIFS('무신사 메타 광고'!$K:$K,'무신사 메타 광고'!$I:$I,$C$4,'무신사 메타 광고'!D:D,$B513))</f>
        <v>0</v>
      </c>
      <c r="H513" s="30">
        <f>IF($C$4="", SUMIFS('무신사 메타 광고'!$Q:$Q, '무신사 메타 광고'!$D:$D, $B513), SUMIFS('무신사 메타 광고'!$Q:$Q,'무신사 메타 광고'!$I:$I,$C$4,'무신사 메타 광고'!D:D,$B513))</f>
        <v>0</v>
      </c>
      <c r="I513" s="30">
        <f>IF($C$4="", SUMIFS('무신사 메타 광고'!$U:$U, '무신사 메타 광고'!$D:$D, $B513), SUMIFS('무신사 메타 광고'!$U:$U,'무신사 메타 광고'!$I:$I,$C$4,'무신사 메타 광고'!D:D,$B513))</f>
        <v>0</v>
      </c>
      <c r="J513" s="11">
        <f t="shared" si="12"/>
        <v>0</v>
      </c>
      <c r="K513" s="11">
        <f t="shared" si="13"/>
        <v>0</v>
      </c>
      <c r="L513" s="12" t="str">
        <f t="shared" si="19"/>
        <v xml:space="preserve"> </v>
      </c>
      <c r="N513" s="10">
        <f>IF($C$4="", SUMIFS('무신사 메타 광고'!$X:$X, '무신사 메타 광고'!$D:$D, $B513),SUMIFS('무신사 메타 광고'!$X:$X,'무신사 메타 광고'!I:I,$C$4,'무신사 메타 광고'!D:D,$B513))</f>
        <v>0</v>
      </c>
      <c r="O513" s="11">
        <f t="shared" si="14"/>
        <v>0</v>
      </c>
      <c r="R513" s="13"/>
      <c r="S513" s="31">
        <f>IF($S$4="", SUMIFS('무신사 메타 광고'!$L:$L, '무신사 메타 광고'!$C:$C, $R513),SUMIFS('무신사 메타 광고'!$L:$L,'무신사 메타 광고'!$I:$I,$S$4,'무신사 메타 광고'!$C:$C,$R513))</f>
        <v>0</v>
      </c>
      <c r="T513" s="31">
        <f>IF($S$4="", SUMIFS('무신사 메타 광고'!$V:$V, '무신사 메타 광고'!$C:$C, $R513),SUMIFS('무신사 메타 광고'!$V:$V,'무신사 메타 광고'!$I:$I,$S$4,'무신사 메타 광고'!$C:$C,$R513))</f>
        <v>0</v>
      </c>
      <c r="U513" s="11">
        <f t="shared" si="15"/>
        <v>0</v>
      </c>
      <c r="V513" s="12" t="str">
        <f t="shared" si="20"/>
        <v xml:space="preserve"> </v>
      </c>
      <c r="W513" s="32">
        <f>IF($S$4="", SUMIFS('무신사 메타 광고'!$K:$K, '무신사 메타 광고'!$C:$C, $R513),SUMIFS('무신사 메타 광고'!$K:$K,'무신사 메타 광고'!$I:$I,$S$4,'무신사 메타 광고'!$C:$C,$R513))</f>
        <v>0</v>
      </c>
      <c r="X513" s="32">
        <f>IF($S$4="", SUMIFS('무신사 메타 광고'!$N:$N, '무신사 메타 광고'!$C:$C, $R513),SUMIFS('무신사 메타 광고'!$N:$N,'무신사 메타 광고'!$I:$I,$S$4,'무신사 메타 광고'!$C:$C,$R513))</f>
        <v>0</v>
      </c>
      <c r="Y513" s="11">
        <f t="shared" si="16"/>
        <v>0</v>
      </c>
      <c r="Z513" s="12" t="str">
        <f t="shared" si="21"/>
        <v xml:space="preserve"> </v>
      </c>
      <c r="AB513" s="10">
        <f>IF($S$4="", SUMIFS('무신사 메타 광고'!$X:$X, '무신사 메타 광고'!$C:$C, $R513),SUMIFS('무신사 메타 광고'!$X:$X,'무신사 메타 광고'!$I:$I,$S$4,'무신사 메타 광고'!$C:$C,$R513))</f>
        <v>0</v>
      </c>
      <c r="AC513" s="11">
        <f t="shared" si="17"/>
        <v>0</v>
      </c>
    </row>
    <row r="514" spans="2:29">
      <c r="B514" s="9"/>
      <c r="C514" s="29">
        <f>IF($C$4="", SUMIFS('무신사 메타 광고'!$L:$L, '무신사 메타 광고'!$D:$D, $B514), SUMIFS('무신사 메타 광고'!$L:$L, '무신사 메타 광고'!$I:$I, $C$4, '무신사 메타 광고'!$D:$D, $B514))</f>
        <v>0</v>
      </c>
      <c r="D514" s="29">
        <f>IF($C$4="", SUMIFS('무신사 메타 광고'!$V:$V,#REF!, $B514), SUMIFS('무신사 메타 광고'!$V:$V,'무신사 메타 광고'!$I:$I,$C$4,'무신사 메타 광고'!$D:$D,$B514))</f>
        <v>0</v>
      </c>
      <c r="E514" s="11">
        <f t="shared" si="11"/>
        <v>0</v>
      </c>
      <c r="F514" s="12" t="str">
        <f t="shared" si="18"/>
        <v xml:space="preserve"> </v>
      </c>
      <c r="G514" s="30">
        <f>IF($C$4="", SUMIFS('무신사 메타 광고'!$K:$K, '무신사 메타 광고'!$D:$D, $B514), SUMIFS('무신사 메타 광고'!$K:$K,'무신사 메타 광고'!$I:$I,$C$4,'무신사 메타 광고'!D:D,$B514))</f>
        <v>0</v>
      </c>
      <c r="H514" s="30">
        <f>IF($C$4="", SUMIFS('무신사 메타 광고'!$Q:$Q, '무신사 메타 광고'!$D:$D, $B514), SUMIFS('무신사 메타 광고'!$Q:$Q,'무신사 메타 광고'!$I:$I,$C$4,'무신사 메타 광고'!D:D,$B514))</f>
        <v>0</v>
      </c>
      <c r="I514" s="30">
        <f>IF($C$4="", SUMIFS('무신사 메타 광고'!$U:$U, '무신사 메타 광고'!$D:$D, $B514), SUMIFS('무신사 메타 광고'!$U:$U,'무신사 메타 광고'!$I:$I,$C$4,'무신사 메타 광고'!D:D,$B514))</f>
        <v>0</v>
      </c>
      <c r="J514" s="11">
        <f t="shared" si="12"/>
        <v>0</v>
      </c>
      <c r="K514" s="11">
        <f t="shared" si="13"/>
        <v>0</v>
      </c>
      <c r="L514" s="12" t="str">
        <f t="shared" si="19"/>
        <v xml:space="preserve"> </v>
      </c>
      <c r="N514" s="10">
        <f>IF($C$4="", SUMIFS('무신사 메타 광고'!$X:$X, '무신사 메타 광고'!$D:$D, $B514),SUMIFS('무신사 메타 광고'!$X:$X,'무신사 메타 광고'!I:I,$C$4,'무신사 메타 광고'!D:D,$B514))</f>
        <v>0</v>
      </c>
      <c r="O514" s="11">
        <f t="shared" si="14"/>
        <v>0</v>
      </c>
      <c r="R514" s="13"/>
      <c r="S514" s="31">
        <f>IF($S$4="", SUMIFS('무신사 메타 광고'!$L:$L, '무신사 메타 광고'!$C:$C, $R514),SUMIFS('무신사 메타 광고'!$L:$L,'무신사 메타 광고'!$I:$I,$S$4,'무신사 메타 광고'!$C:$C,$R514))</f>
        <v>0</v>
      </c>
      <c r="T514" s="31">
        <f>IF($S$4="", SUMIFS('무신사 메타 광고'!$V:$V, '무신사 메타 광고'!$C:$C, $R514),SUMIFS('무신사 메타 광고'!$V:$V,'무신사 메타 광고'!$I:$I,$S$4,'무신사 메타 광고'!$C:$C,$R514))</f>
        <v>0</v>
      </c>
      <c r="U514" s="11">
        <f t="shared" si="15"/>
        <v>0</v>
      </c>
      <c r="V514" s="12" t="str">
        <f t="shared" si="20"/>
        <v xml:space="preserve"> </v>
      </c>
      <c r="W514" s="32">
        <f>IF($S$4="", SUMIFS('무신사 메타 광고'!$K:$K, '무신사 메타 광고'!$C:$C, $R514),SUMIFS('무신사 메타 광고'!$K:$K,'무신사 메타 광고'!$I:$I,$S$4,'무신사 메타 광고'!$C:$C,$R514))</f>
        <v>0</v>
      </c>
      <c r="X514" s="32">
        <f>IF($S$4="", SUMIFS('무신사 메타 광고'!$N:$N, '무신사 메타 광고'!$C:$C, $R514),SUMIFS('무신사 메타 광고'!$N:$N,'무신사 메타 광고'!$I:$I,$S$4,'무신사 메타 광고'!$C:$C,$R514))</f>
        <v>0</v>
      </c>
      <c r="Y514" s="11">
        <f t="shared" si="16"/>
        <v>0</v>
      </c>
      <c r="Z514" s="12" t="str">
        <f t="shared" si="21"/>
        <v xml:space="preserve"> </v>
      </c>
      <c r="AB514" s="10">
        <f>IF($S$4="", SUMIFS('무신사 메타 광고'!$X:$X, '무신사 메타 광고'!$C:$C, $R514),SUMIFS('무신사 메타 광고'!$X:$X,'무신사 메타 광고'!$I:$I,$S$4,'무신사 메타 광고'!$C:$C,$R514))</f>
        <v>0</v>
      </c>
      <c r="AC514" s="11">
        <f t="shared" si="17"/>
        <v>0</v>
      </c>
    </row>
    <row r="515" spans="2:29">
      <c r="B515" s="9"/>
      <c r="C515" s="29">
        <f>IF($C$4="", SUMIFS('무신사 메타 광고'!$L:$L, '무신사 메타 광고'!$D:$D, $B515), SUMIFS('무신사 메타 광고'!$L:$L, '무신사 메타 광고'!$I:$I, $C$4, '무신사 메타 광고'!$D:$D, $B515))</f>
        <v>0</v>
      </c>
      <c r="D515" s="29">
        <f>IF($C$4="", SUMIFS('무신사 메타 광고'!$V:$V,#REF!, $B515), SUMIFS('무신사 메타 광고'!$V:$V,'무신사 메타 광고'!$I:$I,$C$4,'무신사 메타 광고'!$D:$D,$B515))</f>
        <v>0</v>
      </c>
      <c r="E515" s="11">
        <f t="shared" si="11"/>
        <v>0</v>
      </c>
      <c r="F515" s="12" t="str">
        <f t="shared" si="18"/>
        <v xml:space="preserve"> </v>
      </c>
      <c r="G515" s="30">
        <f>IF($C$4="", SUMIFS('무신사 메타 광고'!$K:$K, '무신사 메타 광고'!$D:$D, $B515), SUMIFS('무신사 메타 광고'!$K:$K,'무신사 메타 광고'!$I:$I,$C$4,'무신사 메타 광고'!D:D,$B515))</f>
        <v>0</v>
      </c>
      <c r="H515" s="30">
        <f>IF($C$4="", SUMIFS('무신사 메타 광고'!$Q:$Q, '무신사 메타 광고'!$D:$D, $B515), SUMIFS('무신사 메타 광고'!$Q:$Q,'무신사 메타 광고'!$I:$I,$C$4,'무신사 메타 광고'!D:D,$B515))</f>
        <v>0</v>
      </c>
      <c r="I515" s="30">
        <f>IF($C$4="", SUMIFS('무신사 메타 광고'!$U:$U, '무신사 메타 광고'!$D:$D, $B515), SUMIFS('무신사 메타 광고'!$U:$U,'무신사 메타 광고'!$I:$I,$C$4,'무신사 메타 광고'!D:D,$B515))</f>
        <v>0</v>
      </c>
      <c r="J515" s="11">
        <f t="shared" si="12"/>
        <v>0</v>
      </c>
      <c r="K515" s="11">
        <f t="shared" si="13"/>
        <v>0</v>
      </c>
      <c r="L515" s="12" t="str">
        <f t="shared" si="19"/>
        <v xml:space="preserve"> </v>
      </c>
      <c r="N515" s="10">
        <f>IF($C$4="", SUMIFS('무신사 메타 광고'!$X:$X, '무신사 메타 광고'!$D:$D, $B515),SUMIFS('무신사 메타 광고'!$X:$X,'무신사 메타 광고'!I:I,$C$4,'무신사 메타 광고'!D:D,$B515))</f>
        <v>0</v>
      </c>
      <c r="O515" s="11">
        <f t="shared" si="14"/>
        <v>0</v>
      </c>
      <c r="R515" s="13"/>
      <c r="S515" s="31">
        <f>IF($S$4="", SUMIFS('무신사 메타 광고'!$L:$L, '무신사 메타 광고'!$C:$C, $R515),SUMIFS('무신사 메타 광고'!$L:$L,'무신사 메타 광고'!$I:$I,$S$4,'무신사 메타 광고'!$C:$C,$R515))</f>
        <v>0</v>
      </c>
      <c r="T515" s="31">
        <f>IF($S$4="", SUMIFS('무신사 메타 광고'!$V:$V, '무신사 메타 광고'!$C:$C, $R515),SUMIFS('무신사 메타 광고'!$V:$V,'무신사 메타 광고'!$I:$I,$S$4,'무신사 메타 광고'!$C:$C,$R515))</f>
        <v>0</v>
      </c>
      <c r="U515" s="11">
        <f t="shared" si="15"/>
        <v>0</v>
      </c>
      <c r="V515" s="12" t="str">
        <f t="shared" si="20"/>
        <v xml:space="preserve"> </v>
      </c>
      <c r="W515" s="32">
        <f>IF($S$4="", SUMIFS('무신사 메타 광고'!$K:$K, '무신사 메타 광고'!$C:$C, $R515),SUMIFS('무신사 메타 광고'!$K:$K,'무신사 메타 광고'!$I:$I,$S$4,'무신사 메타 광고'!$C:$C,$R515))</f>
        <v>0</v>
      </c>
      <c r="X515" s="32">
        <f>IF($S$4="", SUMIFS('무신사 메타 광고'!$N:$N, '무신사 메타 광고'!$C:$C, $R515),SUMIFS('무신사 메타 광고'!$N:$N,'무신사 메타 광고'!$I:$I,$S$4,'무신사 메타 광고'!$C:$C,$R515))</f>
        <v>0</v>
      </c>
      <c r="Y515" s="11">
        <f t="shared" si="16"/>
        <v>0</v>
      </c>
      <c r="Z515" s="12" t="str">
        <f t="shared" si="21"/>
        <v xml:space="preserve"> </v>
      </c>
      <c r="AB515" s="10">
        <f>IF($S$4="", SUMIFS('무신사 메타 광고'!$X:$X, '무신사 메타 광고'!$C:$C, $R515),SUMIFS('무신사 메타 광고'!$X:$X,'무신사 메타 광고'!$I:$I,$S$4,'무신사 메타 광고'!$C:$C,$R515))</f>
        <v>0</v>
      </c>
      <c r="AC515" s="11">
        <f t="shared" si="17"/>
        <v>0</v>
      </c>
    </row>
    <row r="516" spans="2:29">
      <c r="B516" s="9"/>
      <c r="C516" s="29">
        <f>IF($C$4="", SUMIFS('무신사 메타 광고'!$L:$L, '무신사 메타 광고'!$D:$D, $B516), SUMIFS('무신사 메타 광고'!$L:$L, '무신사 메타 광고'!$I:$I, $C$4, '무신사 메타 광고'!$D:$D, $B516))</f>
        <v>0</v>
      </c>
      <c r="D516" s="29">
        <f>IF($C$4="", SUMIFS('무신사 메타 광고'!$V:$V,#REF!, $B516), SUMIFS('무신사 메타 광고'!$V:$V,'무신사 메타 광고'!$I:$I,$C$4,'무신사 메타 광고'!$D:$D,$B516))</f>
        <v>0</v>
      </c>
      <c r="E516" s="11">
        <f t="shared" si="11"/>
        <v>0</v>
      </c>
      <c r="F516" s="12" t="str">
        <f t="shared" si="18"/>
        <v xml:space="preserve"> </v>
      </c>
      <c r="G516" s="30">
        <f>IF($C$4="", SUMIFS('무신사 메타 광고'!$K:$K, '무신사 메타 광고'!$D:$D, $B516), SUMIFS('무신사 메타 광고'!$K:$K,'무신사 메타 광고'!$I:$I,$C$4,'무신사 메타 광고'!D:D,$B516))</f>
        <v>0</v>
      </c>
      <c r="H516" s="30">
        <f>IF($C$4="", SUMIFS('무신사 메타 광고'!$Q:$Q, '무신사 메타 광고'!$D:$D, $B516), SUMIFS('무신사 메타 광고'!$Q:$Q,'무신사 메타 광고'!$I:$I,$C$4,'무신사 메타 광고'!D:D,$B516))</f>
        <v>0</v>
      </c>
      <c r="I516" s="30">
        <f>IF($C$4="", SUMIFS('무신사 메타 광고'!$U:$U, '무신사 메타 광고'!$D:$D, $B516), SUMIFS('무신사 메타 광고'!$U:$U,'무신사 메타 광고'!$I:$I,$C$4,'무신사 메타 광고'!D:D,$B516))</f>
        <v>0</v>
      </c>
      <c r="J516" s="11">
        <f t="shared" si="12"/>
        <v>0</v>
      </c>
      <c r="K516" s="11">
        <f t="shared" si="13"/>
        <v>0</v>
      </c>
      <c r="L516" s="12" t="str">
        <f t="shared" si="19"/>
        <v xml:space="preserve"> </v>
      </c>
      <c r="N516" s="10">
        <f>IF($C$4="", SUMIFS('무신사 메타 광고'!$X:$X, '무신사 메타 광고'!$D:$D, $B516),SUMIFS('무신사 메타 광고'!$X:$X,'무신사 메타 광고'!I:I,$C$4,'무신사 메타 광고'!D:D,$B516))</f>
        <v>0</v>
      </c>
      <c r="O516" s="11">
        <f t="shared" si="14"/>
        <v>0</v>
      </c>
      <c r="R516" s="13"/>
      <c r="S516" s="31">
        <f>IF($S$4="", SUMIFS('무신사 메타 광고'!$L:$L, '무신사 메타 광고'!$C:$C, $R516),SUMIFS('무신사 메타 광고'!$L:$L,'무신사 메타 광고'!$I:$I,$S$4,'무신사 메타 광고'!$C:$C,$R516))</f>
        <v>0</v>
      </c>
      <c r="T516" s="31">
        <f>IF($S$4="", SUMIFS('무신사 메타 광고'!$V:$V, '무신사 메타 광고'!$C:$C, $R516),SUMIFS('무신사 메타 광고'!$V:$V,'무신사 메타 광고'!$I:$I,$S$4,'무신사 메타 광고'!$C:$C,$R516))</f>
        <v>0</v>
      </c>
      <c r="U516" s="11">
        <f t="shared" si="15"/>
        <v>0</v>
      </c>
      <c r="V516" s="12" t="str">
        <f t="shared" si="20"/>
        <v xml:space="preserve"> </v>
      </c>
      <c r="W516" s="32">
        <f>IF($S$4="", SUMIFS('무신사 메타 광고'!$K:$K, '무신사 메타 광고'!$C:$C, $R516),SUMIFS('무신사 메타 광고'!$K:$K,'무신사 메타 광고'!$I:$I,$S$4,'무신사 메타 광고'!$C:$C,$R516))</f>
        <v>0</v>
      </c>
      <c r="X516" s="32">
        <f>IF($S$4="", SUMIFS('무신사 메타 광고'!$N:$N, '무신사 메타 광고'!$C:$C, $R516),SUMIFS('무신사 메타 광고'!$N:$N,'무신사 메타 광고'!$I:$I,$S$4,'무신사 메타 광고'!$C:$C,$R516))</f>
        <v>0</v>
      </c>
      <c r="Y516" s="11">
        <f t="shared" si="16"/>
        <v>0</v>
      </c>
      <c r="Z516" s="12" t="str">
        <f t="shared" si="21"/>
        <v xml:space="preserve"> </v>
      </c>
      <c r="AB516" s="10">
        <f>IF($S$4="", SUMIFS('무신사 메타 광고'!$X:$X, '무신사 메타 광고'!$C:$C, $R516),SUMIFS('무신사 메타 광고'!$X:$X,'무신사 메타 광고'!$I:$I,$S$4,'무신사 메타 광고'!$C:$C,$R516))</f>
        <v>0</v>
      </c>
      <c r="AC516" s="11">
        <f t="shared" si="17"/>
        <v>0</v>
      </c>
    </row>
    <row r="517" spans="2:29">
      <c r="B517" s="9"/>
      <c r="C517" s="29">
        <f>IF($C$4="", SUMIFS('무신사 메타 광고'!$L:$L, '무신사 메타 광고'!$D:$D, $B517), SUMIFS('무신사 메타 광고'!$L:$L, '무신사 메타 광고'!$I:$I, $C$4, '무신사 메타 광고'!$D:$D, $B517))</f>
        <v>0</v>
      </c>
      <c r="D517" s="29">
        <f>IF($C$4="", SUMIFS('무신사 메타 광고'!$V:$V,#REF!, $B517), SUMIFS('무신사 메타 광고'!$V:$V,'무신사 메타 광고'!$I:$I,$C$4,'무신사 메타 광고'!$D:$D,$B517))</f>
        <v>0</v>
      </c>
      <c r="E517" s="11">
        <f t="shared" ref="E517:E771" si="22">IFERROR(D517/C517,0)</f>
        <v>0</v>
      </c>
      <c r="F517" s="12" t="str">
        <f t="shared" si="18"/>
        <v xml:space="preserve"> </v>
      </c>
      <c r="G517" s="30">
        <f>IF($C$4="", SUMIFS('무신사 메타 광고'!$K:$K, '무신사 메타 광고'!$D:$D, $B517), SUMIFS('무신사 메타 광고'!$K:$K,'무신사 메타 광고'!$I:$I,$C$4,'무신사 메타 광고'!D:D,$B517))</f>
        <v>0</v>
      </c>
      <c r="H517" s="30">
        <f>IF($C$4="", SUMIFS('무신사 메타 광고'!$Q:$Q, '무신사 메타 광고'!$D:$D, $B517), SUMIFS('무신사 메타 광고'!$Q:$Q,'무신사 메타 광고'!$I:$I,$C$4,'무신사 메타 광고'!D:D,$B517))</f>
        <v>0</v>
      </c>
      <c r="I517" s="30">
        <f>IF($C$4="", SUMIFS('무신사 메타 광고'!$U:$U, '무신사 메타 광고'!$D:$D, $B517), SUMIFS('무신사 메타 광고'!$U:$U,'무신사 메타 광고'!$I:$I,$C$4,'무신사 메타 광고'!D:D,$B517))</f>
        <v>0</v>
      </c>
      <c r="J517" s="11">
        <f t="shared" ref="J517:J771" si="23">IFERROR( I517/H517,0 )</f>
        <v>0</v>
      </c>
      <c r="K517" s="11">
        <f t="shared" ref="K517:K771" si="24">IFERROR(H517/G517,0)</f>
        <v>0</v>
      </c>
      <c r="L517" s="12" t="str">
        <f t="shared" si="19"/>
        <v xml:space="preserve"> </v>
      </c>
      <c r="N517" s="10">
        <f>IF($C$4="", SUMIFS('무신사 메타 광고'!$X:$X, '무신사 메타 광고'!$D:$D, $B517),SUMIFS('무신사 메타 광고'!$X:$X,'무신사 메타 광고'!I:I,$C$4,'무신사 메타 광고'!D:D,$B517))</f>
        <v>0</v>
      </c>
      <c r="O517" s="11">
        <f t="shared" ref="O517:O771" si="25">IFERROR( N517/(N517+D517),0 )</f>
        <v>0</v>
      </c>
      <c r="R517" s="13"/>
      <c r="S517" s="31">
        <f>IF($S$4="", SUMIFS('무신사 메타 광고'!$L:$L, '무신사 메타 광고'!$C:$C, $R517),SUMIFS('무신사 메타 광고'!$L:$L,'무신사 메타 광고'!$I:$I,$S$4,'무신사 메타 광고'!$C:$C,$R517))</f>
        <v>0</v>
      </c>
      <c r="T517" s="31">
        <f>IF($S$4="", SUMIFS('무신사 메타 광고'!$V:$V, '무신사 메타 광고'!$C:$C, $R517),SUMIFS('무신사 메타 광고'!$V:$V,'무신사 메타 광고'!$I:$I,$S$4,'무신사 메타 광고'!$C:$C,$R517))</f>
        <v>0</v>
      </c>
      <c r="U517" s="11">
        <f t="shared" ref="U517:U771" si="26">IFERROR(T517/S517,0)</f>
        <v>0</v>
      </c>
      <c r="V517" s="12" t="str">
        <f t="shared" si="20"/>
        <v xml:space="preserve"> </v>
      </c>
      <c r="W517" s="32">
        <f>IF($S$4="", SUMIFS('무신사 메타 광고'!$K:$K, '무신사 메타 광고'!$C:$C, $R517),SUMIFS('무신사 메타 광고'!$K:$K,'무신사 메타 광고'!$I:$I,$S$4,'무신사 메타 광고'!$C:$C,$R517))</f>
        <v>0</v>
      </c>
      <c r="X517" s="32">
        <f>IF($S$4="", SUMIFS('무신사 메타 광고'!$N:$N, '무신사 메타 광고'!$C:$C, $R517),SUMIFS('무신사 메타 광고'!$N:$N,'무신사 메타 광고'!$I:$I,$S$4,'무신사 메타 광고'!$C:$C,$R517))</f>
        <v>0</v>
      </c>
      <c r="Y517" s="11">
        <f t="shared" ref="Y517:Y771" si="27">IFERROR(X517/W517,0)</f>
        <v>0</v>
      </c>
      <c r="Z517" s="12" t="str">
        <f t="shared" si="21"/>
        <v xml:space="preserve"> </v>
      </c>
      <c r="AB517" s="10">
        <f>IF($S$4="", SUMIFS('무신사 메타 광고'!$X:$X, '무신사 메타 광고'!$C:$C, $R517),SUMIFS('무신사 메타 광고'!$X:$X,'무신사 메타 광고'!$I:$I,$S$4,'무신사 메타 광고'!$C:$C,$R517))</f>
        <v>0</v>
      </c>
      <c r="AC517" s="11">
        <f t="shared" ref="AC517:AC771" si="28">IFERROR( AB517/(AB517+T517),0 )</f>
        <v>0</v>
      </c>
    </row>
    <row r="518" spans="2:29">
      <c r="B518" s="9"/>
      <c r="C518" s="29">
        <f>IF($C$4="", SUMIFS('무신사 메타 광고'!$L:$L, '무신사 메타 광고'!$D:$D, $B518), SUMIFS('무신사 메타 광고'!$L:$L, '무신사 메타 광고'!$I:$I, $C$4, '무신사 메타 광고'!$D:$D, $B518))</f>
        <v>0</v>
      </c>
      <c r="D518" s="29">
        <f>IF($C$4="", SUMIFS('무신사 메타 광고'!$V:$V,#REF!, $B518), SUMIFS('무신사 메타 광고'!$V:$V,'무신사 메타 광고'!$I:$I,$C$4,'무신사 메타 광고'!$D:$D,$B518))</f>
        <v>0</v>
      </c>
      <c r="E518" s="11">
        <f t="shared" si="22"/>
        <v>0</v>
      </c>
      <c r="F518" s="12" t="str">
        <f t="shared" ref="F518:F772" si="29">IF( IFERROR(IF(E517=0, 0, (E518 - E517) / E517), 0)=0," ",IFERROR(IF(E517=0, 0, (E518 - E517) / E517), 0))</f>
        <v xml:space="preserve"> </v>
      </c>
      <c r="G518" s="30">
        <f>IF($C$4="", SUMIFS('무신사 메타 광고'!$K:$K, '무신사 메타 광고'!$D:$D, $B518), SUMIFS('무신사 메타 광고'!$K:$K,'무신사 메타 광고'!$I:$I,$C$4,'무신사 메타 광고'!D:D,$B518))</f>
        <v>0</v>
      </c>
      <c r="H518" s="30">
        <f>IF($C$4="", SUMIFS('무신사 메타 광고'!$Q:$Q, '무신사 메타 광고'!$D:$D, $B518), SUMIFS('무신사 메타 광고'!$Q:$Q,'무신사 메타 광고'!$I:$I,$C$4,'무신사 메타 광고'!D:D,$B518))</f>
        <v>0</v>
      </c>
      <c r="I518" s="30">
        <f>IF($C$4="", SUMIFS('무신사 메타 광고'!$U:$U, '무신사 메타 광고'!$D:$D, $B518), SUMIFS('무신사 메타 광고'!$U:$U,'무신사 메타 광고'!$I:$I,$C$4,'무신사 메타 광고'!D:D,$B518))</f>
        <v>0</v>
      </c>
      <c r="J518" s="11">
        <f t="shared" si="23"/>
        <v>0</v>
      </c>
      <c r="K518" s="11">
        <f t="shared" si="24"/>
        <v>0</v>
      </c>
      <c r="L518" s="12" t="str">
        <f t="shared" ref="L518:L772" si="30">IF( IFERROR(IF(K517=0, 0, (K518 - K517) / K517), 0)=0," ",IFERROR(IF(K517=0, 0, (K518 - K517) / K517), 0))</f>
        <v xml:space="preserve"> </v>
      </c>
      <c r="N518" s="10">
        <f>IF($C$4="", SUMIFS('무신사 메타 광고'!$X:$X, '무신사 메타 광고'!$D:$D, $B518),SUMIFS('무신사 메타 광고'!$X:$X,'무신사 메타 광고'!I:I,$C$4,'무신사 메타 광고'!D:D,$B518))</f>
        <v>0</v>
      </c>
      <c r="O518" s="11">
        <f t="shared" si="25"/>
        <v>0</v>
      </c>
      <c r="R518" s="13"/>
      <c r="S518" s="31">
        <f>IF($S$4="", SUMIFS('무신사 메타 광고'!$L:$L, '무신사 메타 광고'!$C:$C, $R518),SUMIFS('무신사 메타 광고'!$L:$L,'무신사 메타 광고'!$I:$I,$S$4,'무신사 메타 광고'!$C:$C,$R518))</f>
        <v>0</v>
      </c>
      <c r="T518" s="31">
        <f>IF($S$4="", SUMIFS('무신사 메타 광고'!$V:$V, '무신사 메타 광고'!$C:$C, $R518),SUMIFS('무신사 메타 광고'!$V:$V,'무신사 메타 광고'!$I:$I,$S$4,'무신사 메타 광고'!$C:$C,$R518))</f>
        <v>0</v>
      </c>
      <c r="U518" s="11">
        <f t="shared" si="26"/>
        <v>0</v>
      </c>
      <c r="V518" s="12" t="str">
        <f t="shared" ref="V518:V772" si="31">IF( IFERROR(IF(U517=0, 0, (U518 - U517) / U517), 0)=0," ",IFERROR(IF(U517=0, 0, (U518 - U517) / U517), 0))</f>
        <v xml:space="preserve"> </v>
      </c>
      <c r="W518" s="32">
        <f>IF($S$4="", SUMIFS('무신사 메타 광고'!$K:$K, '무신사 메타 광고'!$C:$C, $R518),SUMIFS('무신사 메타 광고'!$K:$K,'무신사 메타 광고'!$I:$I,$S$4,'무신사 메타 광고'!$C:$C,$R518))</f>
        <v>0</v>
      </c>
      <c r="X518" s="32">
        <f>IF($S$4="", SUMIFS('무신사 메타 광고'!$N:$N, '무신사 메타 광고'!$C:$C, $R518),SUMIFS('무신사 메타 광고'!$N:$N,'무신사 메타 광고'!$I:$I,$S$4,'무신사 메타 광고'!$C:$C,$R518))</f>
        <v>0</v>
      </c>
      <c r="Y518" s="11">
        <f t="shared" si="27"/>
        <v>0</v>
      </c>
      <c r="Z518" s="12" t="str">
        <f t="shared" ref="Z518:Z772" si="32">IF( IFERROR(IF(Y517=0, 0, (Y518 - Y517) / Y517), 0)=0," ",IFERROR(IF(Y517=0, 0, (Y518 - Y517) / Y517), 0))</f>
        <v xml:space="preserve"> </v>
      </c>
      <c r="AB518" s="10">
        <f>IF($S$4="", SUMIFS('무신사 메타 광고'!$X:$X, '무신사 메타 광고'!$C:$C, $R518),SUMIFS('무신사 메타 광고'!$X:$X,'무신사 메타 광고'!$I:$I,$S$4,'무신사 메타 광고'!$C:$C,$R518))</f>
        <v>0</v>
      </c>
      <c r="AC518" s="11">
        <f t="shared" si="28"/>
        <v>0</v>
      </c>
    </row>
    <row r="519" spans="2:29">
      <c r="B519" s="9"/>
      <c r="C519" s="29">
        <f>IF($C$4="", SUMIFS('무신사 메타 광고'!$L:$L, '무신사 메타 광고'!$D:$D, $B519), SUMIFS('무신사 메타 광고'!$L:$L, '무신사 메타 광고'!$I:$I, $C$4, '무신사 메타 광고'!$D:$D, $B519))</f>
        <v>0</v>
      </c>
      <c r="D519" s="29">
        <f>IF($C$4="", SUMIFS('무신사 메타 광고'!$V:$V,#REF!, $B519), SUMIFS('무신사 메타 광고'!$V:$V,'무신사 메타 광고'!$I:$I,$C$4,'무신사 메타 광고'!$D:$D,$B519))</f>
        <v>0</v>
      </c>
      <c r="E519" s="11">
        <f t="shared" si="22"/>
        <v>0</v>
      </c>
      <c r="F519" s="12" t="str">
        <f t="shared" si="29"/>
        <v xml:space="preserve"> </v>
      </c>
      <c r="G519" s="30">
        <f>IF($C$4="", SUMIFS('무신사 메타 광고'!$K:$K, '무신사 메타 광고'!$D:$D, $B519), SUMIFS('무신사 메타 광고'!$K:$K,'무신사 메타 광고'!$I:$I,$C$4,'무신사 메타 광고'!D:D,$B519))</f>
        <v>0</v>
      </c>
      <c r="H519" s="30">
        <f>IF($C$4="", SUMIFS('무신사 메타 광고'!$Q:$Q, '무신사 메타 광고'!$D:$D, $B519), SUMIFS('무신사 메타 광고'!$Q:$Q,'무신사 메타 광고'!$I:$I,$C$4,'무신사 메타 광고'!D:D,$B519))</f>
        <v>0</v>
      </c>
      <c r="I519" s="30">
        <f>IF($C$4="", SUMIFS('무신사 메타 광고'!$U:$U, '무신사 메타 광고'!$D:$D, $B519), SUMIFS('무신사 메타 광고'!$U:$U,'무신사 메타 광고'!$I:$I,$C$4,'무신사 메타 광고'!D:D,$B519))</f>
        <v>0</v>
      </c>
      <c r="J519" s="11">
        <f t="shared" si="23"/>
        <v>0</v>
      </c>
      <c r="K519" s="11">
        <f t="shared" si="24"/>
        <v>0</v>
      </c>
      <c r="L519" s="12" t="str">
        <f t="shared" si="30"/>
        <v xml:space="preserve"> </v>
      </c>
      <c r="N519" s="10">
        <f>IF($C$4="", SUMIFS('무신사 메타 광고'!$X:$X, '무신사 메타 광고'!$D:$D, $B519),SUMIFS('무신사 메타 광고'!$X:$X,'무신사 메타 광고'!I:I,$C$4,'무신사 메타 광고'!D:D,$B519))</f>
        <v>0</v>
      </c>
      <c r="O519" s="11">
        <f t="shared" si="25"/>
        <v>0</v>
      </c>
      <c r="R519" s="13"/>
      <c r="S519" s="31">
        <f>IF($S$4="", SUMIFS('무신사 메타 광고'!$L:$L, '무신사 메타 광고'!$C:$C, $R519),SUMIFS('무신사 메타 광고'!$L:$L,'무신사 메타 광고'!$I:$I,$S$4,'무신사 메타 광고'!$C:$C,$R519))</f>
        <v>0</v>
      </c>
      <c r="T519" s="31">
        <f>IF($S$4="", SUMIFS('무신사 메타 광고'!$V:$V, '무신사 메타 광고'!$C:$C, $R519),SUMIFS('무신사 메타 광고'!$V:$V,'무신사 메타 광고'!$I:$I,$S$4,'무신사 메타 광고'!$C:$C,$R519))</f>
        <v>0</v>
      </c>
      <c r="U519" s="11">
        <f t="shared" si="26"/>
        <v>0</v>
      </c>
      <c r="V519" s="12" t="str">
        <f t="shared" si="31"/>
        <v xml:space="preserve"> </v>
      </c>
      <c r="W519" s="32">
        <f>IF($S$4="", SUMIFS('무신사 메타 광고'!$K:$K, '무신사 메타 광고'!$C:$C, $R519),SUMIFS('무신사 메타 광고'!$K:$K,'무신사 메타 광고'!$I:$I,$S$4,'무신사 메타 광고'!$C:$C,$R519))</f>
        <v>0</v>
      </c>
      <c r="X519" s="32">
        <f>IF($S$4="", SUMIFS('무신사 메타 광고'!$N:$N, '무신사 메타 광고'!$C:$C, $R519),SUMIFS('무신사 메타 광고'!$N:$N,'무신사 메타 광고'!$I:$I,$S$4,'무신사 메타 광고'!$C:$C,$R519))</f>
        <v>0</v>
      </c>
      <c r="Y519" s="11">
        <f t="shared" si="27"/>
        <v>0</v>
      </c>
      <c r="Z519" s="12" t="str">
        <f t="shared" si="32"/>
        <v xml:space="preserve"> </v>
      </c>
      <c r="AB519" s="10">
        <f>IF($S$4="", SUMIFS('무신사 메타 광고'!$X:$X, '무신사 메타 광고'!$C:$C, $R519),SUMIFS('무신사 메타 광고'!$X:$X,'무신사 메타 광고'!$I:$I,$S$4,'무신사 메타 광고'!$C:$C,$R519))</f>
        <v>0</v>
      </c>
      <c r="AC519" s="11">
        <f t="shared" si="28"/>
        <v>0</v>
      </c>
    </row>
    <row r="520" spans="2:29">
      <c r="B520" s="9"/>
      <c r="C520" s="29">
        <f>IF($C$4="", SUMIFS('무신사 메타 광고'!$L:$L, '무신사 메타 광고'!$D:$D, $B520), SUMIFS('무신사 메타 광고'!$L:$L, '무신사 메타 광고'!$I:$I, $C$4, '무신사 메타 광고'!$D:$D, $B520))</f>
        <v>0</v>
      </c>
      <c r="D520" s="29">
        <f>IF($C$4="", SUMIFS('무신사 메타 광고'!$V:$V,#REF!, $B520), SUMIFS('무신사 메타 광고'!$V:$V,'무신사 메타 광고'!$I:$I,$C$4,'무신사 메타 광고'!$D:$D,$B520))</f>
        <v>0</v>
      </c>
      <c r="E520" s="11">
        <f t="shared" si="22"/>
        <v>0</v>
      </c>
      <c r="F520" s="12" t="str">
        <f t="shared" si="29"/>
        <v xml:space="preserve"> </v>
      </c>
      <c r="G520" s="30">
        <f>IF($C$4="", SUMIFS('무신사 메타 광고'!$K:$K, '무신사 메타 광고'!$D:$D, $B520), SUMIFS('무신사 메타 광고'!$K:$K,'무신사 메타 광고'!$I:$I,$C$4,'무신사 메타 광고'!D:D,$B520))</f>
        <v>0</v>
      </c>
      <c r="H520" s="30">
        <f>IF($C$4="", SUMIFS('무신사 메타 광고'!$Q:$Q, '무신사 메타 광고'!$D:$D, $B520), SUMIFS('무신사 메타 광고'!$Q:$Q,'무신사 메타 광고'!$I:$I,$C$4,'무신사 메타 광고'!D:D,$B520))</f>
        <v>0</v>
      </c>
      <c r="I520" s="30">
        <f>IF($C$4="", SUMIFS('무신사 메타 광고'!$U:$U, '무신사 메타 광고'!$D:$D, $B520), SUMIFS('무신사 메타 광고'!$U:$U,'무신사 메타 광고'!$I:$I,$C$4,'무신사 메타 광고'!D:D,$B520))</f>
        <v>0</v>
      </c>
      <c r="J520" s="11">
        <f t="shared" si="23"/>
        <v>0</v>
      </c>
      <c r="K520" s="11">
        <f t="shared" si="24"/>
        <v>0</v>
      </c>
      <c r="L520" s="12" t="str">
        <f t="shared" si="30"/>
        <v xml:space="preserve"> </v>
      </c>
      <c r="N520" s="10">
        <f>IF($C$4="", SUMIFS('무신사 메타 광고'!$X:$X, '무신사 메타 광고'!$D:$D, $B520),SUMIFS('무신사 메타 광고'!$X:$X,'무신사 메타 광고'!I:I,$C$4,'무신사 메타 광고'!D:D,$B520))</f>
        <v>0</v>
      </c>
      <c r="O520" s="11">
        <f t="shared" si="25"/>
        <v>0</v>
      </c>
      <c r="R520" s="13"/>
      <c r="S520" s="31">
        <f>IF($S$4="", SUMIFS('무신사 메타 광고'!$L:$L, '무신사 메타 광고'!$C:$C, $R520),SUMIFS('무신사 메타 광고'!$L:$L,'무신사 메타 광고'!$I:$I,$S$4,'무신사 메타 광고'!$C:$C,$R520))</f>
        <v>0</v>
      </c>
      <c r="T520" s="31">
        <f>IF($S$4="", SUMIFS('무신사 메타 광고'!$V:$V, '무신사 메타 광고'!$C:$C, $R520),SUMIFS('무신사 메타 광고'!$V:$V,'무신사 메타 광고'!$I:$I,$S$4,'무신사 메타 광고'!$C:$C,$R520))</f>
        <v>0</v>
      </c>
      <c r="U520" s="11">
        <f t="shared" si="26"/>
        <v>0</v>
      </c>
      <c r="V520" s="12" t="str">
        <f t="shared" si="31"/>
        <v xml:space="preserve"> </v>
      </c>
      <c r="W520" s="32">
        <f>IF($S$4="", SUMIFS('무신사 메타 광고'!$K:$K, '무신사 메타 광고'!$C:$C, $R520),SUMIFS('무신사 메타 광고'!$K:$K,'무신사 메타 광고'!$I:$I,$S$4,'무신사 메타 광고'!$C:$C,$R520))</f>
        <v>0</v>
      </c>
      <c r="X520" s="32">
        <f>IF($S$4="", SUMIFS('무신사 메타 광고'!$N:$N, '무신사 메타 광고'!$C:$C, $R520),SUMIFS('무신사 메타 광고'!$N:$N,'무신사 메타 광고'!$I:$I,$S$4,'무신사 메타 광고'!$C:$C,$R520))</f>
        <v>0</v>
      </c>
      <c r="Y520" s="11">
        <f t="shared" si="27"/>
        <v>0</v>
      </c>
      <c r="Z520" s="12" t="str">
        <f t="shared" si="32"/>
        <v xml:space="preserve"> </v>
      </c>
      <c r="AB520" s="10">
        <f>IF($S$4="", SUMIFS('무신사 메타 광고'!$X:$X, '무신사 메타 광고'!$C:$C, $R520),SUMIFS('무신사 메타 광고'!$X:$X,'무신사 메타 광고'!$I:$I,$S$4,'무신사 메타 광고'!$C:$C,$R520))</f>
        <v>0</v>
      </c>
      <c r="AC520" s="11">
        <f t="shared" si="28"/>
        <v>0</v>
      </c>
    </row>
    <row r="521" spans="2:29">
      <c r="B521" s="9"/>
      <c r="C521" s="29">
        <f>IF($C$4="", SUMIFS('무신사 메타 광고'!$L:$L, '무신사 메타 광고'!$D:$D, $B521), SUMIFS('무신사 메타 광고'!$L:$L, '무신사 메타 광고'!$I:$I, $C$4, '무신사 메타 광고'!$D:$D, $B521))</f>
        <v>0</v>
      </c>
      <c r="D521" s="29">
        <f>IF($C$4="", SUMIFS('무신사 메타 광고'!$V:$V,#REF!, $B521), SUMIFS('무신사 메타 광고'!$V:$V,'무신사 메타 광고'!$I:$I,$C$4,'무신사 메타 광고'!$D:$D,$B521))</f>
        <v>0</v>
      </c>
      <c r="E521" s="11">
        <f t="shared" si="22"/>
        <v>0</v>
      </c>
      <c r="F521" s="12" t="str">
        <f t="shared" si="29"/>
        <v xml:space="preserve"> </v>
      </c>
      <c r="G521" s="30">
        <f>IF($C$4="", SUMIFS('무신사 메타 광고'!$K:$K, '무신사 메타 광고'!$D:$D, $B521), SUMIFS('무신사 메타 광고'!$K:$K,'무신사 메타 광고'!$I:$I,$C$4,'무신사 메타 광고'!D:D,$B521))</f>
        <v>0</v>
      </c>
      <c r="H521" s="30">
        <f>IF($C$4="", SUMIFS('무신사 메타 광고'!$Q:$Q, '무신사 메타 광고'!$D:$D, $B521), SUMIFS('무신사 메타 광고'!$Q:$Q,'무신사 메타 광고'!$I:$I,$C$4,'무신사 메타 광고'!D:D,$B521))</f>
        <v>0</v>
      </c>
      <c r="I521" s="30">
        <f>IF($C$4="", SUMIFS('무신사 메타 광고'!$U:$U, '무신사 메타 광고'!$D:$D, $B521), SUMIFS('무신사 메타 광고'!$U:$U,'무신사 메타 광고'!$I:$I,$C$4,'무신사 메타 광고'!D:D,$B521))</f>
        <v>0</v>
      </c>
      <c r="J521" s="11">
        <f t="shared" si="23"/>
        <v>0</v>
      </c>
      <c r="K521" s="11">
        <f t="shared" si="24"/>
        <v>0</v>
      </c>
      <c r="L521" s="12" t="str">
        <f t="shared" si="30"/>
        <v xml:space="preserve"> </v>
      </c>
      <c r="N521" s="10">
        <f>IF($C$4="", SUMIFS('무신사 메타 광고'!$X:$X, '무신사 메타 광고'!$D:$D, $B521),SUMIFS('무신사 메타 광고'!$X:$X,'무신사 메타 광고'!I:I,$C$4,'무신사 메타 광고'!D:D,$B521))</f>
        <v>0</v>
      </c>
      <c r="O521" s="11">
        <f t="shared" si="25"/>
        <v>0</v>
      </c>
      <c r="R521" s="13"/>
      <c r="S521" s="31">
        <f>IF($S$4="", SUMIFS('무신사 메타 광고'!$L:$L, '무신사 메타 광고'!$C:$C, $R521),SUMIFS('무신사 메타 광고'!$L:$L,'무신사 메타 광고'!$I:$I,$S$4,'무신사 메타 광고'!$C:$C,$R521))</f>
        <v>0</v>
      </c>
      <c r="T521" s="31">
        <f>IF($S$4="", SUMIFS('무신사 메타 광고'!$V:$V, '무신사 메타 광고'!$C:$C, $R521),SUMIFS('무신사 메타 광고'!$V:$V,'무신사 메타 광고'!$I:$I,$S$4,'무신사 메타 광고'!$C:$C,$R521))</f>
        <v>0</v>
      </c>
      <c r="U521" s="11">
        <f t="shared" si="26"/>
        <v>0</v>
      </c>
      <c r="V521" s="12" t="str">
        <f t="shared" si="31"/>
        <v xml:space="preserve"> </v>
      </c>
      <c r="W521" s="32">
        <f>IF($S$4="", SUMIFS('무신사 메타 광고'!$K:$K, '무신사 메타 광고'!$C:$C, $R521),SUMIFS('무신사 메타 광고'!$K:$K,'무신사 메타 광고'!$I:$I,$S$4,'무신사 메타 광고'!$C:$C,$R521))</f>
        <v>0</v>
      </c>
      <c r="X521" s="32">
        <f>IF($S$4="", SUMIFS('무신사 메타 광고'!$N:$N, '무신사 메타 광고'!$C:$C, $R521),SUMIFS('무신사 메타 광고'!$N:$N,'무신사 메타 광고'!$I:$I,$S$4,'무신사 메타 광고'!$C:$C,$R521))</f>
        <v>0</v>
      </c>
      <c r="Y521" s="11">
        <f t="shared" si="27"/>
        <v>0</v>
      </c>
      <c r="Z521" s="12" t="str">
        <f t="shared" si="32"/>
        <v xml:space="preserve"> </v>
      </c>
      <c r="AB521" s="10">
        <f>IF($S$4="", SUMIFS('무신사 메타 광고'!$X:$X, '무신사 메타 광고'!$C:$C, $R521),SUMIFS('무신사 메타 광고'!$X:$X,'무신사 메타 광고'!$I:$I,$S$4,'무신사 메타 광고'!$C:$C,$R521))</f>
        <v>0</v>
      </c>
      <c r="AC521" s="11">
        <f t="shared" si="28"/>
        <v>0</v>
      </c>
    </row>
    <row r="522" spans="2:29">
      <c r="B522" s="9"/>
      <c r="C522" s="29">
        <f>IF($C$4="", SUMIFS('무신사 메타 광고'!$L:$L, '무신사 메타 광고'!$D:$D, $B522), SUMIFS('무신사 메타 광고'!$L:$L, '무신사 메타 광고'!$I:$I, $C$4, '무신사 메타 광고'!$D:$D, $B522))</f>
        <v>0</v>
      </c>
      <c r="D522" s="29">
        <f>IF($C$4="", SUMIFS('무신사 메타 광고'!$V:$V,#REF!, $B522), SUMIFS('무신사 메타 광고'!$V:$V,'무신사 메타 광고'!$I:$I,$C$4,'무신사 메타 광고'!$D:$D,$B522))</f>
        <v>0</v>
      </c>
      <c r="E522" s="11">
        <f t="shared" si="22"/>
        <v>0</v>
      </c>
      <c r="F522" s="12" t="str">
        <f t="shared" si="29"/>
        <v xml:space="preserve"> </v>
      </c>
      <c r="G522" s="30">
        <f>IF($C$4="", SUMIFS('무신사 메타 광고'!$K:$K, '무신사 메타 광고'!$D:$D, $B522), SUMIFS('무신사 메타 광고'!$K:$K,'무신사 메타 광고'!$I:$I,$C$4,'무신사 메타 광고'!D:D,$B522))</f>
        <v>0</v>
      </c>
      <c r="H522" s="30">
        <f>IF($C$4="", SUMIFS('무신사 메타 광고'!$Q:$Q, '무신사 메타 광고'!$D:$D, $B522), SUMIFS('무신사 메타 광고'!$Q:$Q,'무신사 메타 광고'!$I:$I,$C$4,'무신사 메타 광고'!D:D,$B522))</f>
        <v>0</v>
      </c>
      <c r="I522" s="30">
        <f>IF($C$4="", SUMIFS('무신사 메타 광고'!$U:$U, '무신사 메타 광고'!$D:$D, $B522), SUMIFS('무신사 메타 광고'!$U:$U,'무신사 메타 광고'!$I:$I,$C$4,'무신사 메타 광고'!D:D,$B522))</f>
        <v>0</v>
      </c>
      <c r="J522" s="11">
        <f t="shared" si="23"/>
        <v>0</v>
      </c>
      <c r="K522" s="11">
        <f t="shared" si="24"/>
        <v>0</v>
      </c>
      <c r="L522" s="12" t="str">
        <f t="shared" si="30"/>
        <v xml:space="preserve"> </v>
      </c>
      <c r="N522" s="10">
        <f>IF($C$4="", SUMIFS('무신사 메타 광고'!$X:$X, '무신사 메타 광고'!$D:$D, $B522),SUMIFS('무신사 메타 광고'!$X:$X,'무신사 메타 광고'!I:I,$C$4,'무신사 메타 광고'!D:D,$B522))</f>
        <v>0</v>
      </c>
      <c r="O522" s="11">
        <f t="shared" si="25"/>
        <v>0</v>
      </c>
      <c r="R522" s="13"/>
      <c r="S522" s="31">
        <f>IF($S$4="", SUMIFS('무신사 메타 광고'!$L:$L, '무신사 메타 광고'!$C:$C, $R522),SUMIFS('무신사 메타 광고'!$L:$L,'무신사 메타 광고'!$I:$I,$S$4,'무신사 메타 광고'!$C:$C,$R522))</f>
        <v>0</v>
      </c>
      <c r="T522" s="31">
        <f>IF($S$4="", SUMIFS('무신사 메타 광고'!$V:$V, '무신사 메타 광고'!$C:$C, $R522),SUMIFS('무신사 메타 광고'!$V:$V,'무신사 메타 광고'!$I:$I,$S$4,'무신사 메타 광고'!$C:$C,$R522))</f>
        <v>0</v>
      </c>
      <c r="U522" s="11">
        <f t="shared" si="26"/>
        <v>0</v>
      </c>
      <c r="V522" s="12" t="str">
        <f t="shared" si="31"/>
        <v xml:space="preserve"> </v>
      </c>
      <c r="W522" s="32">
        <f>IF($S$4="", SUMIFS('무신사 메타 광고'!$K:$K, '무신사 메타 광고'!$C:$C, $R522),SUMIFS('무신사 메타 광고'!$K:$K,'무신사 메타 광고'!$I:$I,$S$4,'무신사 메타 광고'!$C:$C,$R522))</f>
        <v>0</v>
      </c>
      <c r="X522" s="32">
        <f>IF($S$4="", SUMIFS('무신사 메타 광고'!$N:$N, '무신사 메타 광고'!$C:$C, $R522),SUMIFS('무신사 메타 광고'!$N:$N,'무신사 메타 광고'!$I:$I,$S$4,'무신사 메타 광고'!$C:$C,$R522))</f>
        <v>0</v>
      </c>
      <c r="Y522" s="11">
        <f t="shared" si="27"/>
        <v>0</v>
      </c>
      <c r="Z522" s="12" t="str">
        <f t="shared" si="32"/>
        <v xml:space="preserve"> </v>
      </c>
      <c r="AB522" s="10">
        <f>IF($S$4="", SUMIFS('무신사 메타 광고'!$X:$X, '무신사 메타 광고'!$C:$C, $R522),SUMIFS('무신사 메타 광고'!$X:$X,'무신사 메타 광고'!$I:$I,$S$4,'무신사 메타 광고'!$C:$C,$R522))</f>
        <v>0</v>
      </c>
      <c r="AC522" s="11">
        <f t="shared" si="28"/>
        <v>0</v>
      </c>
    </row>
    <row r="523" spans="2:29">
      <c r="B523" s="9"/>
      <c r="C523" s="29">
        <f>IF($C$4="", SUMIFS('무신사 메타 광고'!$L:$L, '무신사 메타 광고'!$D:$D, $B523), SUMIFS('무신사 메타 광고'!$L:$L, '무신사 메타 광고'!$I:$I, $C$4, '무신사 메타 광고'!$D:$D, $B523))</f>
        <v>0</v>
      </c>
      <c r="D523" s="29">
        <f>IF($C$4="", SUMIFS('무신사 메타 광고'!$V:$V,#REF!, $B523), SUMIFS('무신사 메타 광고'!$V:$V,'무신사 메타 광고'!$I:$I,$C$4,'무신사 메타 광고'!$D:$D,$B523))</f>
        <v>0</v>
      </c>
      <c r="E523" s="11">
        <f t="shared" si="22"/>
        <v>0</v>
      </c>
      <c r="F523" s="12" t="str">
        <f t="shared" si="29"/>
        <v xml:space="preserve"> </v>
      </c>
      <c r="G523" s="30">
        <f>IF($C$4="", SUMIFS('무신사 메타 광고'!$K:$K, '무신사 메타 광고'!$D:$D, $B523), SUMIFS('무신사 메타 광고'!$K:$K,'무신사 메타 광고'!$I:$I,$C$4,'무신사 메타 광고'!D:D,$B523))</f>
        <v>0</v>
      </c>
      <c r="H523" s="30">
        <f>IF($C$4="", SUMIFS('무신사 메타 광고'!$Q:$Q, '무신사 메타 광고'!$D:$D, $B523), SUMIFS('무신사 메타 광고'!$Q:$Q,'무신사 메타 광고'!$I:$I,$C$4,'무신사 메타 광고'!D:D,$B523))</f>
        <v>0</v>
      </c>
      <c r="I523" s="30">
        <f>IF($C$4="", SUMIFS('무신사 메타 광고'!$U:$U, '무신사 메타 광고'!$D:$D, $B523), SUMIFS('무신사 메타 광고'!$U:$U,'무신사 메타 광고'!$I:$I,$C$4,'무신사 메타 광고'!D:D,$B523))</f>
        <v>0</v>
      </c>
      <c r="J523" s="11">
        <f t="shared" si="23"/>
        <v>0</v>
      </c>
      <c r="K523" s="11">
        <f t="shared" si="24"/>
        <v>0</v>
      </c>
      <c r="L523" s="12" t="str">
        <f t="shared" si="30"/>
        <v xml:space="preserve"> </v>
      </c>
      <c r="N523" s="10">
        <f>IF($C$4="", SUMIFS('무신사 메타 광고'!$X:$X, '무신사 메타 광고'!$D:$D, $B523),SUMIFS('무신사 메타 광고'!$X:$X,'무신사 메타 광고'!I:I,$C$4,'무신사 메타 광고'!D:D,$B523))</f>
        <v>0</v>
      </c>
      <c r="O523" s="11">
        <f t="shared" si="25"/>
        <v>0</v>
      </c>
      <c r="R523" s="13"/>
      <c r="S523" s="31">
        <f>IF($S$4="", SUMIFS('무신사 메타 광고'!$L:$L, '무신사 메타 광고'!$C:$C, $R523),SUMIFS('무신사 메타 광고'!$L:$L,'무신사 메타 광고'!$I:$I,$S$4,'무신사 메타 광고'!$C:$C,$R523))</f>
        <v>0</v>
      </c>
      <c r="T523" s="31">
        <f>IF($S$4="", SUMIFS('무신사 메타 광고'!$V:$V, '무신사 메타 광고'!$C:$C, $R523),SUMIFS('무신사 메타 광고'!$V:$V,'무신사 메타 광고'!$I:$I,$S$4,'무신사 메타 광고'!$C:$C,$R523))</f>
        <v>0</v>
      </c>
      <c r="U523" s="11">
        <f t="shared" si="26"/>
        <v>0</v>
      </c>
      <c r="V523" s="12" t="str">
        <f t="shared" si="31"/>
        <v xml:space="preserve"> </v>
      </c>
      <c r="W523" s="32">
        <f>IF($S$4="", SUMIFS('무신사 메타 광고'!$K:$K, '무신사 메타 광고'!$C:$C, $R523),SUMIFS('무신사 메타 광고'!$K:$K,'무신사 메타 광고'!$I:$I,$S$4,'무신사 메타 광고'!$C:$C,$R523))</f>
        <v>0</v>
      </c>
      <c r="X523" s="32">
        <f>IF($S$4="", SUMIFS('무신사 메타 광고'!$N:$N, '무신사 메타 광고'!$C:$C, $R523),SUMIFS('무신사 메타 광고'!$N:$N,'무신사 메타 광고'!$I:$I,$S$4,'무신사 메타 광고'!$C:$C,$R523))</f>
        <v>0</v>
      </c>
      <c r="Y523" s="11">
        <f t="shared" si="27"/>
        <v>0</v>
      </c>
      <c r="Z523" s="12" t="str">
        <f t="shared" si="32"/>
        <v xml:space="preserve"> </v>
      </c>
      <c r="AB523" s="10">
        <f>IF($S$4="", SUMIFS('무신사 메타 광고'!$X:$X, '무신사 메타 광고'!$C:$C, $R523),SUMIFS('무신사 메타 광고'!$X:$X,'무신사 메타 광고'!$I:$I,$S$4,'무신사 메타 광고'!$C:$C,$R523))</f>
        <v>0</v>
      </c>
      <c r="AC523" s="11">
        <f t="shared" si="28"/>
        <v>0</v>
      </c>
    </row>
    <row r="524" spans="2:29">
      <c r="B524" s="9"/>
      <c r="C524" s="29">
        <f>IF($C$4="", SUMIFS('무신사 메타 광고'!$L:$L, '무신사 메타 광고'!$D:$D, $B524), SUMIFS('무신사 메타 광고'!$L:$L, '무신사 메타 광고'!$I:$I, $C$4, '무신사 메타 광고'!$D:$D, $B524))</f>
        <v>0</v>
      </c>
      <c r="D524" s="29">
        <f>IF($C$4="", SUMIFS('무신사 메타 광고'!$V:$V,#REF!, $B524), SUMIFS('무신사 메타 광고'!$V:$V,'무신사 메타 광고'!$I:$I,$C$4,'무신사 메타 광고'!$D:$D,$B524))</f>
        <v>0</v>
      </c>
      <c r="E524" s="11">
        <f t="shared" si="22"/>
        <v>0</v>
      </c>
      <c r="F524" s="12" t="str">
        <f t="shared" si="29"/>
        <v xml:space="preserve"> </v>
      </c>
      <c r="G524" s="30">
        <f>IF($C$4="", SUMIFS('무신사 메타 광고'!$K:$K, '무신사 메타 광고'!$D:$D, $B524), SUMIFS('무신사 메타 광고'!$K:$K,'무신사 메타 광고'!$I:$I,$C$4,'무신사 메타 광고'!D:D,$B524))</f>
        <v>0</v>
      </c>
      <c r="H524" s="30">
        <f>IF($C$4="", SUMIFS('무신사 메타 광고'!$Q:$Q, '무신사 메타 광고'!$D:$D, $B524), SUMIFS('무신사 메타 광고'!$Q:$Q,'무신사 메타 광고'!$I:$I,$C$4,'무신사 메타 광고'!D:D,$B524))</f>
        <v>0</v>
      </c>
      <c r="I524" s="30">
        <f>IF($C$4="", SUMIFS('무신사 메타 광고'!$U:$U, '무신사 메타 광고'!$D:$D, $B524), SUMIFS('무신사 메타 광고'!$U:$U,'무신사 메타 광고'!$I:$I,$C$4,'무신사 메타 광고'!D:D,$B524))</f>
        <v>0</v>
      </c>
      <c r="J524" s="11">
        <f t="shared" si="23"/>
        <v>0</v>
      </c>
      <c r="K524" s="11">
        <f t="shared" si="24"/>
        <v>0</v>
      </c>
      <c r="L524" s="12" t="str">
        <f t="shared" si="30"/>
        <v xml:space="preserve"> </v>
      </c>
      <c r="N524" s="10">
        <f>IF($C$4="", SUMIFS('무신사 메타 광고'!$X:$X, '무신사 메타 광고'!$D:$D, $B524),SUMIFS('무신사 메타 광고'!$X:$X,'무신사 메타 광고'!I:I,$C$4,'무신사 메타 광고'!D:D,$B524))</f>
        <v>0</v>
      </c>
      <c r="O524" s="11">
        <f t="shared" si="25"/>
        <v>0</v>
      </c>
      <c r="R524" s="13"/>
      <c r="S524" s="31">
        <f>IF($S$4="", SUMIFS('무신사 메타 광고'!$L:$L, '무신사 메타 광고'!$C:$C, $R524),SUMIFS('무신사 메타 광고'!$L:$L,'무신사 메타 광고'!$I:$I,$S$4,'무신사 메타 광고'!$C:$C,$R524))</f>
        <v>0</v>
      </c>
      <c r="T524" s="31">
        <f>IF($S$4="", SUMIFS('무신사 메타 광고'!$V:$V, '무신사 메타 광고'!$C:$C, $R524),SUMIFS('무신사 메타 광고'!$V:$V,'무신사 메타 광고'!$I:$I,$S$4,'무신사 메타 광고'!$C:$C,$R524))</f>
        <v>0</v>
      </c>
      <c r="U524" s="11">
        <f t="shared" si="26"/>
        <v>0</v>
      </c>
      <c r="V524" s="12" t="str">
        <f t="shared" si="31"/>
        <v xml:space="preserve"> </v>
      </c>
      <c r="W524" s="32">
        <f>IF($S$4="", SUMIFS('무신사 메타 광고'!$K:$K, '무신사 메타 광고'!$C:$C, $R524),SUMIFS('무신사 메타 광고'!$K:$K,'무신사 메타 광고'!$I:$I,$S$4,'무신사 메타 광고'!$C:$C,$R524))</f>
        <v>0</v>
      </c>
      <c r="X524" s="32">
        <f>IF($S$4="", SUMIFS('무신사 메타 광고'!$N:$N, '무신사 메타 광고'!$C:$C, $R524),SUMIFS('무신사 메타 광고'!$N:$N,'무신사 메타 광고'!$I:$I,$S$4,'무신사 메타 광고'!$C:$C,$R524))</f>
        <v>0</v>
      </c>
      <c r="Y524" s="11">
        <f t="shared" si="27"/>
        <v>0</v>
      </c>
      <c r="Z524" s="12" t="str">
        <f t="shared" si="32"/>
        <v xml:space="preserve"> </v>
      </c>
      <c r="AB524" s="10">
        <f>IF($S$4="", SUMIFS('무신사 메타 광고'!$X:$X, '무신사 메타 광고'!$C:$C, $R524),SUMIFS('무신사 메타 광고'!$X:$X,'무신사 메타 광고'!$I:$I,$S$4,'무신사 메타 광고'!$C:$C,$R524))</f>
        <v>0</v>
      </c>
      <c r="AC524" s="11">
        <f t="shared" si="28"/>
        <v>0</v>
      </c>
    </row>
    <row r="525" spans="2:29">
      <c r="B525" s="9"/>
      <c r="C525" s="29">
        <f>IF($C$4="", SUMIFS('무신사 메타 광고'!$L:$L, '무신사 메타 광고'!$D:$D, $B525), SUMIFS('무신사 메타 광고'!$L:$L, '무신사 메타 광고'!$I:$I, $C$4, '무신사 메타 광고'!$D:$D, $B525))</f>
        <v>0</v>
      </c>
      <c r="D525" s="29">
        <f>IF($C$4="", SUMIFS('무신사 메타 광고'!$V:$V,#REF!, $B525), SUMIFS('무신사 메타 광고'!$V:$V,'무신사 메타 광고'!$I:$I,$C$4,'무신사 메타 광고'!$D:$D,$B525))</f>
        <v>0</v>
      </c>
      <c r="E525" s="11">
        <f t="shared" si="22"/>
        <v>0</v>
      </c>
      <c r="F525" s="12" t="str">
        <f t="shared" si="29"/>
        <v xml:space="preserve"> </v>
      </c>
      <c r="G525" s="30">
        <f>IF($C$4="", SUMIFS('무신사 메타 광고'!$K:$K, '무신사 메타 광고'!$D:$D, $B525), SUMIFS('무신사 메타 광고'!$K:$K,'무신사 메타 광고'!$I:$I,$C$4,'무신사 메타 광고'!D:D,$B525))</f>
        <v>0</v>
      </c>
      <c r="H525" s="30">
        <f>IF($C$4="", SUMIFS('무신사 메타 광고'!$Q:$Q, '무신사 메타 광고'!$D:$D, $B525), SUMIFS('무신사 메타 광고'!$Q:$Q,'무신사 메타 광고'!$I:$I,$C$4,'무신사 메타 광고'!D:D,$B525))</f>
        <v>0</v>
      </c>
      <c r="I525" s="30">
        <f>IF($C$4="", SUMIFS('무신사 메타 광고'!$U:$U, '무신사 메타 광고'!$D:$D, $B525), SUMIFS('무신사 메타 광고'!$U:$U,'무신사 메타 광고'!$I:$I,$C$4,'무신사 메타 광고'!D:D,$B525))</f>
        <v>0</v>
      </c>
      <c r="J525" s="11">
        <f t="shared" si="23"/>
        <v>0</v>
      </c>
      <c r="K525" s="11">
        <f t="shared" si="24"/>
        <v>0</v>
      </c>
      <c r="L525" s="12" t="str">
        <f t="shared" si="30"/>
        <v xml:space="preserve"> </v>
      </c>
      <c r="N525" s="10">
        <f>IF($C$4="", SUMIFS('무신사 메타 광고'!$X:$X, '무신사 메타 광고'!$D:$D, $B525),SUMIFS('무신사 메타 광고'!$X:$X,'무신사 메타 광고'!I:I,$C$4,'무신사 메타 광고'!D:D,$B525))</f>
        <v>0</v>
      </c>
      <c r="O525" s="11">
        <f t="shared" si="25"/>
        <v>0</v>
      </c>
      <c r="R525" s="13"/>
      <c r="S525" s="31">
        <f>IF($S$4="", SUMIFS('무신사 메타 광고'!$L:$L, '무신사 메타 광고'!$C:$C, $R525),SUMIFS('무신사 메타 광고'!$L:$L,'무신사 메타 광고'!$I:$I,$S$4,'무신사 메타 광고'!$C:$C,$R525))</f>
        <v>0</v>
      </c>
      <c r="T525" s="31">
        <f>IF($S$4="", SUMIFS('무신사 메타 광고'!$V:$V, '무신사 메타 광고'!$C:$C, $R525),SUMIFS('무신사 메타 광고'!$V:$V,'무신사 메타 광고'!$I:$I,$S$4,'무신사 메타 광고'!$C:$C,$R525))</f>
        <v>0</v>
      </c>
      <c r="U525" s="11">
        <f t="shared" si="26"/>
        <v>0</v>
      </c>
      <c r="V525" s="12" t="str">
        <f t="shared" si="31"/>
        <v xml:space="preserve"> </v>
      </c>
      <c r="W525" s="32">
        <f>IF($S$4="", SUMIFS('무신사 메타 광고'!$K:$K, '무신사 메타 광고'!$C:$C, $R525),SUMIFS('무신사 메타 광고'!$K:$K,'무신사 메타 광고'!$I:$I,$S$4,'무신사 메타 광고'!$C:$C,$R525))</f>
        <v>0</v>
      </c>
      <c r="X525" s="32">
        <f>IF($S$4="", SUMIFS('무신사 메타 광고'!$N:$N, '무신사 메타 광고'!$C:$C, $R525),SUMIFS('무신사 메타 광고'!$N:$N,'무신사 메타 광고'!$I:$I,$S$4,'무신사 메타 광고'!$C:$C,$R525))</f>
        <v>0</v>
      </c>
      <c r="Y525" s="11">
        <f t="shared" si="27"/>
        <v>0</v>
      </c>
      <c r="Z525" s="12" t="str">
        <f t="shared" si="32"/>
        <v xml:space="preserve"> </v>
      </c>
      <c r="AB525" s="10">
        <f>IF($S$4="", SUMIFS('무신사 메타 광고'!$X:$X, '무신사 메타 광고'!$C:$C, $R525),SUMIFS('무신사 메타 광고'!$X:$X,'무신사 메타 광고'!$I:$I,$S$4,'무신사 메타 광고'!$C:$C,$R525))</f>
        <v>0</v>
      </c>
      <c r="AC525" s="11">
        <f t="shared" si="28"/>
        <v>0</v>
      </c>
    </row>
    <row r="526" spans="2:29">
      <c r="B526" s="9"/>
      <c r="C526" s="29">
        <f>IF($C$4="", SUMIFS('무신사 메타 광고'!$L:$L, '무신사 메타 광고'!$D:$D, $B526), SUMIFS('무신사 메타 광고'!$L:$L, '무신사 메타 광고'!$I:$I, $C$4, '무신사 메타 광고'!$D:$D, $B526))</f>
        <v>0</v>
      </c>
      <c r="D526" s="29">
        <f>IF($C$4="", SUMIFS('무신사 메타 광고'!$V:$V,#REF!, $B526), SUMIFS('무신사 메타 광고'!$V:$V,'무신사 메타 광고'!$I:$I,$C$4,'무신사 메타 광고'!$D:$D,$B526))</f>
        <v>0</v>
      </c>
      <c r="E526" s="11">
        <f t="shared" si="22"/>
        <v>0</v>
      </c>
      <c r="F526" s="12" t="str">
        <f t="shared" si="29"/>
        <v xml:space="preserve"> </v>
      </c>
      <c r="G526" s="30">
        <f>IF($C$4="", SUMIFS('무신사 메타 광고'!$K:$K, '무신사 메타 광고'!$D:$D, $B526), SUMIFS('무신사 메타 광고'!$K:$K,'무신사 메타 광고'!$I:$I,$C$4,'무신사 메타 광고'!D:D,$B526))</f>
        <v>0</v>
      </c>
      <c r="H526" s="30">
        <f>IF($C$4="", SUMIFS('무신사 메타 광고'!$Q:$Q, '무신사 메타 광고'!$D:$D, $B526), SUMIFS('무신사 메타 광고'!$Q:$Q,'무신사 메타 광고'!$I:$I,$C$4,'무신사 메타 광고'!D:D,$B526))</f>
        <v>0</v>
      </c>
      <c r="I526" s="30">
        <f>IF($C$4="", SUMIFS('무신사 메타 광고'!$U:$U, '무신사 메타 광고'!$D:$D, $B526), SUMIFS('무신사 메타 광고'!$U:$U,'무신사 메타 광고'!$I:$I,$C$4,'무신사 메타 광고'!D:D,$B526))</f>
        <v>0</v>
      </c>
      <c r="J526" s="11">
        <f t="shared" si="23"/>
        <v>0</v>
      </c>
      <c r="K526" s="11">
        <f t="shared" si="24"/>
        <v>0</v>
      </c>
      <c r="L526" s="12" t="str">
        <f t="shared" si="30"/>
        <v xml:space="preserve"> </v>
      </c>
      <c r="N526" s="10">
        <f>IF($C$4="", SUMIFS('무신사 메타 광고'!$X:$X, '무신사 메타 광고'!$D:$D, $B526),SUMIFS('무신사 메타 광고'!$X:$X,'무신사 메타 광고'!I:I,$C$4,'무신사 메타 광고'!D:D,$B526))</f>
        <v>0</v>
      </c>
      <c r="O526" s="11">
        <f t="shared" si="25"/>
        <v>0</v>
      </c>
      <c r="R526" s="13"/>
      <c r="S526" s="31">
        <f>IF($S$4="", SUMIFS('무신사 메타 광고'!$L:$L, '무신사 메타 광고'!$C:$C, $R526),SUMIFS('무신사 메타 광고'!$L:$L,'무신사 메타 광고'!$I:$I,$S$4,'무신사 메타 광고'!$C:$C,$R526))</f>
        <v>0</v>
      </c>
      <c r="T526" s="31">
        <f>IF($S$4="", SUMIFS('무신사 메타 광고'!$V:$V, '무신사 메타 광고'!$C:$C, $R526),SUMIFS('무신사 메타 광고'!$V:$V,'무신사 메타 광고'!$I:$I,$S$4,'무신사 메타 광고'!$C:$C,$R526))</f>
        <v>0</v>
      </c>
      <c r="U526" s="11">
        <f t="shared" si="26"/>
        <v>0</v>
      </c>
      <c r="V526" s="12" t="str">
        <f t="shared" si="31"/>
        <v xml:space="preserve"> </v>
      </c>
      <c r="W526" s="32">
        <f>IF($S$4="", SUMIFS('무신사 메타 광고'!$K:$K, '무신사 메타 광고'!$C:$C, $R526),SUMIFS('무신사 메타 광고'!$K:$K,'무신사 메타 광고'!$I:$I,$S$4,'무신사 메타 광고'!$C:$C,$R526))</f>
        <v>0</v>
      </c>
      <c r="X526" s="32">
        <f>IF($S$4="", SUMIFS('무신사 메타 광고'!$N:$N, '무신사 메타 광고'!$C:$C, $R526),SUMIFS('무신사 메타 광고'!$N:$N,'무신사 메타 광고'!$I:$I,$S$4,'무신사 메타 광고'!$C:$C,$R526))</f>
        <v>0</v>
      </c>
      <c r="Y526" s="11">
        <f t="shared" si="27"/>
        <v>0</v>
      </c>
      <c r="Z526" s="12" t="str">
        <f t="shared" si="32"/>
        <v xml:space="preserve"> </v>
      </c>
      <c r="AB526" s="10">
        <f>IF($S$4="", SUMIFS('무신사 메타 광고'!$X:$X, '무신사 메타 광고'!$C:$C, $R526),SUMIFS('무신사 메타 광고'!$X:$X,'무신사 메타 광고'!$I:$I,$S$4,'무신사 메타 광고'!$C:$C,$R526))</f>
        <v>0</v>
      </c>
      <c r="AC526" s="11">
        <f t="shared" si="28"/>
        <v>0</v>
      </c>
    </row>
    <row r="527" spans="2:29">
      <c r="B527" s="9"/>
      <c r="C527" s="29">
        <f>IF($C$4="", SUMIFS('무신사 메타 광고'!$L:$L, '무신사 메타 광고'!$D:$D, $B527), SUMIFS('무신사 메타 광고'!$L:$L, '무신사 메타 광고'!$I:$I, $C$4, '무신사 메타 광고'!$D:$D, $B527))</f>
        <v>0</v>
      </c>
      <c r="D527" s="29">
        <f>IF($C$4="", SUMIFS('무신사 메타 광고'!$V:$V,#REF!, $B527), SUMIFS('무신사 메타 광고'!$V:$V,'무신사 메타 광고'!$I:$I,$C$4,'무신사 메타 광고'!$D:$D,$B527))</f>
        <v>0</v>
      </c>
      <c r="E527" s="11">
        <f t="shared" si="22"/>
        <v>0</v>
      </c>
      <c r="F527" s="12" t="str">
        <f t="shared" si="29"/>
        <v xml:space="preserve"> </v>
      </c>
      <c r="G527" s="30">
        <f>IF($C$4="", SUMIFS('무신사 메타 광고'!$K:$K, '무신사 메타 광고'!$D:$D, $B527), SUMIFS('무신사 메타 광고'!$K:$K,'무신사 메타 광고'!$I:$I,$C$4,'무신사 메타 광고'!D:D,$B527))</f>
        <v>0</v>
      </c>
      <c r="H527" s="30">
        <f>IF($C$4="", SUMIFS('무신사 메타 광고'!$Q:$Q, '무신사 메타 광고'!$D:$D, $B527), SUMIFS('무신사 메타 광고'!$Q:$Q,'무신사 메타 광고'!$I:$I,$C$4,'무신사 메타 광고'!D:D,$B527))</f>
        <v>0</v>
      </c>
      <c r="I527" s="30">
        <f>IF($C$4="", SUMIFS('무신사 메타 광고'!$U:$U, '무신사 메타 광고'!$D:$D, $B527), SUMIFS('무신사 메타 광고'!$U:$U,'무신사 메타 광고'!$I:$I,$C$4,'무신사 메타 광고'!D:D,$B527))</f>
        <v>0</v>
      </c>
      <c r="J527" s="11">
        <f t="shared" si="23"/>
        <v>0</v>
      </c>
      <c r="K527" s="11">
        <f t="shared" si="24"/>
        <v>0</v>
      </c>
      <c r="L527" s="12" t="str">
        <f t="shared" si="30"/>
        <v xml:space="preserve"> </v>
      </c>
      <c r="N527" s="10">
        <f>IF($C$4="", SUMIFS('무신사 메타 광고'!$X:$X, '무신사 메타 광고'!$D:$D, $B527),SUMIFS('무신사 메타 광고'!$X:$X,'무신사 메타 광고'!I:I,$C$4,'무신사 메타 광고'!D:D,$B527))</f>
        <v>0</v>
      </c>
      <c r="O527" s="11">
        <f t="shared" si="25"/>
        <v>0</v>
      </c>
      <c r="R527" s="13"/>
      <c r="S527" s="31">
        <f>IF($S$4="", SUMIFS('무신사 메타 광고'!$L:$L, '무신사 메타 광고'!$C:$C, $R527),SUMIFS('무신사 메타 광고'!$L:$L,'무신사 메타 광고'!$I:$I,$S$4,'무신사 메타 광고'!$C:$C,$R527))</f>
        <v>0</v>
      </c>
      <c r="T527" s="31">
        <f>IF($S$4="", SUMIFS('무신사 메타 광고'!$V:$V, '무신사 메타 광고'!$C:$C, $R527),SUMIFS('무신사 메타 광고'!$V:$V,'무신사 메타 광고'!$I:$I,$S$4,'무신사 메타 광고'!$C:$C,$R527))</f>
        <v>0</v>
      </c>
      <c r="U527" s="11">
        <f t="shared" si="26"/>
        <v>0</v>
      </c>
      <c r="V527" s="12" t="str">
        <f t="shared" si="31"/>
        <v xml:space="preserve"> </v>
      </c>
      <c r="W527" s="32">
        <f>IF($S$4="", SUMIFS('무신사 메타 광고'!$K:$K, '무신사 메타 광고'!$C:$C, $R527),SUMIFS('무신사 메타 광고'!$K:$K,'무신사 메타 광고'!$I:$I,$S$4,'무신사 메타 광고'!$C:$C,$R527))</f>
        <v>0</v>
      </c>
      <c r="X527" s="32">
        <f>IF($S$4="", SUMIFS('무신사 메타 광고'!$N:$N, '무신사 메타 광고'!$C:$C, $R527),SUMIFS('무신사 메타 광고'!$N:$N,'무신사 메타 광고'!$I:$I,$S$4,'무신사 메타 광고'!$C:$C,$R527))</f>
        <v>0</v>
      </c>
      <c r="Y527" s="11">
        <f t="shared" si="27"/>
        <v>0</v>
      </c>
      <c r="Z527" s="12" t="str">
        <f t="shared" si="32"/>
        <v xml:space="preserve"> </v>
      </c>
      <c r="AB527" s="10">
        <f>IF($S$4="", SUMIFS('무신사 메타 광고'!$X:$X, '무신사 메타 광고'!$C:$C, $R527),SUMIFS('무신사 메타 광고'!$X:$X,'무신사 메타 광고'!$I:$I,$S$4,'무신사 메타 광고'!$C:$C,$R527))</f>
        <v>0</v>
      </c>
      <c r="AC527" s="11">
        <f t="shared" si="28"/>
        <v>0</v>
      </c>
    </row>
    <row r="528" spans="2:29">
      <c r="B528" s="9"/>
      <c r="C528" s="29">
        <f>IF($C$4="", SUMIFS('무신사 메타 광고'!$L:$L, '무신사 메타 광고'!$D:$D, $B528), SUMIFS('무신사 메타 광고'!$L:$L, '무신사 메타 광고'!$I:$I, $C$4, '무신사 메타 광고'!$D:$D, $B528))</f>
        <v>0</v>
      </c>
      <c r="D528" s="29">
        <f>IF($C$4="", SUMIFS('무신사 메타 광고'!$V:$V,#REF!, $B528), SUMIFS('무신사 메타 광고'!$V:$V,'무신사 메타 광고'!$I:$I,$C$4,'무신사 메타 광고'!$D:$D,$B528))</f>
        <v>0</v>
      </c>
      <c r="E528" s="11">
        <f t="shared" si="22"/>
        <v>0</v>
      </c>
      <c r="F528" s="12" t="str">
        <f t="shared" si="29"/>
        <v xml:space="preserve"> </v>
      </c>
      <c r="G528" s="30">
        <f>IF($C$4="", SUMIFS('무신사 메타 광고'!$K:$K, '무신사 메타 광고'!$D:$D, $B528), SUMIFS('무신사 메타 광고'!$K:$K,'무신사 메타 광고'!$I:$I,$C$4,'무신사 메타 광고'!D:D,$B528))</f>
        <v>0</v>
      </c>
      <c r="H528" s="30">
        <f>IF($C$4="", SUMIFS('무신사 메타 광고'!$Q:$Q, '무신사 메타 광고'!$D:$D, $B528), SUMIFS('무신사 메타 광고'!$Q:$Q,'무신사 메타 광고'!$I:$I,$C$4,'무신사 메타 광고'!D:D,$B528))</f>
        <v>0</v>
      </c>
      <c r="I528" s="30">
        <f>IF($C$4="", SUMIFS('무신사 메타 광고'!$U:$U, '무신사 메타 광고'!$D:$D, $B528), SUMIFS('무신사 메타 광고'!$U:$U,'무신사 메타 광고'!$I:$I,$C$4,'무신사 메타 광고'!D:D,$B528))</f>
        <v>0</v>
      </c>
      <c r="J528" s="11">
        <f t="shared" si="23"/>
        <v>0</v>
      </c>
      <c r="K528" s="11">
        <f t="shared" si="24"/>
        <v>0</v>
      </c>
      <c r="L528" s="12" t="str">
        <f t="shared" si="30"/>
        <v xml:space="preserve"> </v>
      </c>
      <c r="N528" s="10">
        <f>IF($C$4="", SUMIFS('무신사 메타 광고'!$X:$X, '무신사 메타 광고'!$D:$D, $B528),SUMIFS('무신사 메타 광고'!$X:$X,'무신사 메타 광고'!I:I,$C$4,'무신사 메타 광고'!D:D,$B528))</f>
        <v>0</v>
      </c>
      <c r="O528" s="11">
        <f t="shared" si="25"/>
        <v>0</v>
      </c>
      <c r="R528" s="13"/>
      <c r="S528" s="31">
        <f>IF($S$4="", SUMIFS('무신사 메타 광고'!$L:$L, '무신사 메타 광고'!$C:$C, $R528),SUMIFS('무신사 메타 광고'!$L:$L,'무신사 메타 광고'!$I:$I,$S$4,'무신사 메타 광고'!$C:$C,$R528))</f>
        <v>0</v>
      </c>
      <c r="T528" s="31">
        <f>IF($S$4="", SUMIFS('무신사 메타 광고'!$V:$V, '무신사 메타 광고'!$C:$C, $R528),SUMIFS('무신사 메타 광고'!$V:$V,'무신사 메타 광고'!$I:$I,$S$4,'무신사 메타 광고'!$C:$C,$R528))</f>
        <v>0</v>
      </c>
      <c r="U528" s="11">
        <f t="shared" si="26"/>
        <v>0</v>
      </c>
      <c r="V528" s="12" t="str">
        <f t="shared" si="31"/>
        <v xml:space="preserve"> </v>
      </c>
      <c r="W528" s="32">
        <f>IF($S$4="", SUMIFS('무신사 메타 광고'!$K:$K, '무신사 메타 광고'!$C:$C, $R528),SUMIFS('무신사 메타 광고'!$K:$K,'무신사 메타 광고'!$I:$I,$S$4,'무신사 메타 광고'!$C:$C,$R528))</f>
        <v>0</v>
      </c>
      <c r="X528" s="32">
        <f>IF($S$4="", SUMIFS('무신사 메타 광고'!$N:$N, '무신사 메타 광고'!$C:$C, $R528),SUMIFS('무신사 메타 광고'!$N:$N,'무신사 메타 광고'!$I:$I,$S$4,'무신사 메타 광고'!$C:$C,$R528))</f>
        <v>0</v>
      </c>
      <c r="Y528" s="11">
        <f t="shared" si="27"/>
        <v>0</v>
      </c>
      <c r="Z528" s="12" t="str">
        <f t="shared" si="32"/>
        <v xml:space="preserve"> </v>
      </c>
      <c r="AB528" s="10">
        <f>IF($S$4="", SUMIFS('무신사 메타 광고'!$X:$X, '무신사 메타 광고'!$C:$C, $R528),SUMIFS('무신사 메타 광고'!$X:$X,'무신사 메타 광고'!$I:$I,$S$4,'무신사 메타 광고'!$C:$C,$R528))</f>
        <v>0</v>
      </c>
      <c r="AC528" s="11">
        <f t="shared" si="28"/>
        <v>0</v>
      </c>
    </row>
    <row r="529" spans="2:29">
      <c r="B529" s="9"/>
      <c r="C529" s="29">
        <f>IF($C$4="", SUMIFS('무신사 메타 광고'!$L:$L, '무신사 메타 광고'!$D:$D, $B529), SUMIFS('무신사 메타 광고'!$L:$L, '무신사 메타 광고'!$I:$I, $C$4, '무신사 메타 광고'!$D:$D, $B529))</f>
        <v>0</v>
      </c>
      <c r="D529" s="29">
        <f>IF($C$4="", SUMIFS('무신사 메타 광고'!$V:$V,#REF!, $B529), SUMIFS('무신사 메타 광고'!$V:$V,'무신사 메타 광고'!$I:$I,$C$4,'무신사 메타 광고'!$D:$D,$B529))</f>
        <v>0</v>
      </c>
      <c r="E529" s="11">
        <f t="shared" si="22"/>
        <v>0</v>
      </c>
      <c r="F529" s="12" t="str">
        <f t="shared" si="29"/>
        <v xml:space="preserve"> </v>
      </c>
      <c r="G529" s="30">
        <f>IF($C$4="", SUMIFS('무신사 메타 광고'!$K:$K, '무신사 메타 광고'!$D:$D, $B529), SUMIFS('무신사 메타 광고'!$K:$K,'무신사 메타 광고'!$I:$I,$C$4,'무신사 메타 광고'!D:D,$B529))</f>
        <v>0</v>
      </c>
      <c r="H529" s="30">
        <f>IF($C$4="", SUMIFS('무신사 메타 광고'!$Q:$Q, '무신사 메타 광고'!$D:$D, $B529), SUMIFS('무신사 메타 광고'!$Q:$Q,'무신사 메타 광고'!$I:$I,$C$4,'무신사 메타 광고'!D:D,$B529))</f>
        <v>0</v>
      </c>
      <c r="I529" s="30">
        <f>IF($C$4="", SUMIFS('무신사 메타 광고'!$U:$U, '무신사 메타 광고'!$D:$D, $B529), SUMIFS('무신사 메타 광고'!$U:$U,'무신사 메타 광고'!$I:$I,$C$4,'무신사 메타 광고'!D:D,$B529))</f>
        <v>0</v>
      </c>
      <c r="J529" s="11">
        <f t="shared" si="23"/>
        <v>0</v>
      </c>
      <c r="K529" s="11">
        <f t="shared" si="24"/>
        <v>0</v>
      </c>
      <c r="L529" s="12" t="str">
        <f t="shared" si="30"/>
        <v xml:space="preserve"> </v>
      </c>
      <c r="N529" s="10">
        <f>IF($C$4="", SUMIFS('무신사 메타 광고'!$X:$X, '무신사 메타 광고'!$D:$D, $B529),SUMIFS('무신사 메타 광고'!$X:$X,'무신사 메타 광고'!I:I,$C$4,'무신사 메타 광고'!D:D,$B529))</f>
        <v>0</v>
      </c>
      <c r="O529" s="11">
        <f t="shared" si="25"/>
        <v>0</v>
      </c>
      <c r="R529" s="13"/>
      <c r="S529" s="31">
        <f>IF($S$4="", SUMIFS('무신사 메타 광고'!$L:$L, '무신사 메타 광고'!$C:$C, $R529),SUMIFS('무신사 메타 광고'!$L:$L,'무신사 메타 광고'!$I:$I,$S$4,'무신사 메타 광고'!$C:$C,$R529))</f>
        <v>0</v>
      </c>
      <c r="T529" s="31">
        <f>IF($S$4="", SUMIFS('무신사 메타 광고'!$V:$V, '무신사 메타 광고'!$C:$C, $R529),SUMIFS('무신사 메타 광고'!$V:$V,'무신사 메타 광고'!$I:$I,$S$4,'무신사 메타 광고'!$C:$C,$R529))</f>
        <v>0</v>
      </c>
      <c r="U529" s="11">
        <f t="shared" si="26"/>
        <v>0</v>
      </c>
      <c r="V529" s="12" t="str">
        <f t="shared" si="31"/>
        <v xml:space="preserve"> </v>
      </c>
      <c r="W529" s="32">
        <f>IF($S$4="", SUMIFS('무신사 메타 광고'!$K:$K, '무신사 메타 광고'!$C:$C, $R529),SUMIFS('무신사 메타 광고'!$K:$K,'무신사 메타 광고'!$I:$I,$S$4,'무신사 메타 광고'!$C:$C,$R529))</f>
        <v>0</v>
      </c>
      <c r="X529" s="32">
        <f>IF($S$4="", SUMIFS('무신사 메타 광고'!$N:$N, '무신사 메타 광고'!$C:$C, $R529),SUMIFS('무신사 메타 광고'!$N:$N,'무신사 메타 광고'!$I:$I,$S$4,'무신사 메타 광고'!$C:$C,$R529))</f>
        <v>0</v>
      </c>
      <c r="Y529" s="11">
        <f t="shared" si="27"/>
        <v>0</v>
      </c>
      <c r="Z529" s="12" t="str">
        <f t="shared" si="32"/>
        <v xml:space="preserve"> </v>
      </c>
      <c r="AB529" s="10">
        <f>IF($S$4="", SUMIFS('무신사 메타 광고'!$X:$X, '무신사 메타 광고'!$C:$C, $R529),SUMIFS('무신사 메타 광고'!$X:$X,'무신사 메타 광고'!$I:$I,$S$4,'무신사 메타 광고'!$C:$C,$R529))</f>
        <v>0</v>
      </c>
      <c r="AC529" s="11">
        <f t="shared" si="28"/>
        <v>0</v>
      </c>
    </row>
    <row r="530" spans="2:29">
      <c r="B530" s="9"/>
      <c r="C530" s="29">
        <f>IF($C$4="", SUMIFS('무신사 메타 광고'!$L:$L, '무신사 메타 광고'!$D:$D, $B530), SUMIFS('무신사 메타 광고'!$L:$L, '무신사 메타 광고'!$I:$I, $C$4, '무신사 메타 광고'!$D:$D, $B530))</f>
        <v>0</v>
      </c>
      <c r="D530" s="29">
        <f>IF($C$4="", SUMIFS('무신사 메타 광고'!$V:$V,#REF!, $B530), SUMIFS('무신사 메타 광고'!$V:$V,'무신사 메타 광고'!$I:$I,$C$4,'무신사 메타 광고'!$D:$D,$B530))</f>
        <v>0</v>
      </c>
      <c r="E530" s="11">
        <f t="shared" si="22"/>
        <v>0</v>
      </c>
      <c r="F530" s="12" t="str">
        <f t="shared" si="29"/>
        <v xml:space="preserve"> </v>
      </c>
      <c r="G530" s="30">
        <f>IF($C$4="", SUMIFS('무신사 메타 광고'!$K:$K, '무신사 메타 광고'!$D:$D, $B530), SUMIFS('무신사 메타 광고'!$K:$K,'무신사 메타 광고'!$I:$I,$C$4,'무신사 메타 광고'!D:D,$B530))</f>
        <v>0</v>
      </c>
      <c r="H530" s="30">
        <f>IF($C$4="", SUMIFS('무신사 메타 광고'!$Q:$Q, '무신사 메타 광고'!$D:$D, $B530), SUMIFS('무신사 메타 광고'!$Q:$Q,'무신사 메타 광고'!$I:$I,$C$4,'무신사 메타 광고'!D:D,$B530))</f>
        <v>0</v>
      </c>
      <c r="I530" s="30">
        <f>IF($C$4="", SUMIFS('무신사 메타 광고'!$U:$U, '무신사 메타 광고'!$D:$D, $B530), SUMIFS('무신사 메타 광고'!$U:$U,'무신사 메타 광고'!$I:$I,$C$4,'무신사 메타 광고'!D:D,$B530))</f>
        <v>0</v>
      </c>
      <c r="J530" s="11">
        <f t="shared" si="23"/>
        <v>0</v>
      </c>
      <c r="K530" s="11">
        <f t="shared" si="24"/>
        <v>0</v>
      </c>
      <c r="L530" s="12" t="str">
        <f t="shared" si="30"/>
        <v xml:space="preserve"> </v>
      </c>
      <c r="N530" s="10">
        <f>IF($C$4="", SUMIFS('무신사 메타 광고'!$X:$X, '무신사 메타 광고'!$D:$D, $B530),SUMIFS('무신사 메타 광고'!$X:$X,'무신사 메타 광고'!I:I,$C$4,'무신사 메타 광고'!D:D,$B530))</f>
        <v>0</v>
      </c>
      <c r="O530" s="11">
        <f t="shared" si="25"/>
        <v>0</v>
      </c>
      <c r="R530" s="13"/>
      <c r="S530" s="31">
        <f>IF($S$4="", SUMIFS('무신사 메타 광고'!$L:$L, '무신사 메타 광고'!$C:$C, $R530),SUMIFS('무신사 메타 광고'!$L:$L,'무신사 메타 광고'!$I:$I,$S$4,'무신사 메타 광고'!$C:$C,$R530))</f>
        <v>0</v>
      </c>
      <c r="T530" s="31">
        <f>IF($S$4="", SUMIFS('무신사 메타 광고'!$V:$V, '무신사 메타 광고'!$C:$C, $R530),SUMIFS('무신사 메타 광고'!$V:$V,'무신사 메타 광고'!$I:$I,$S$4,'무신사 메타 광고'!$C:$C,$R530))</f>
        <v>0</v>
      </c>
      <c r="U530" s="11">
        <f t="shared" si="26"/>
        <v>0</v>
      </c>
      <c r="V530" s="12" t="str">
        <f t="shared" si="31"/>
        <v xml:space="preserve"> </v>
      </c>
      <c r="W530" s="32">
        <f>IF($S$4="", SUMIFS('무신사 메타 광고'!$K:$K, '무신사 메타 광고'!$C:$C, $R530),SUMIFS('무신사 메타 광고'!$K:$K,'무신사 메타 광고'!$I:$I,$S$4,'무신사 메타 광고'!$C:$C,$R530))</f>
        <v>0</v>
      </c>
      <c r="X530" s="32">
        <f>IF($S$4="", SUMIFS('무신사 메타 광고'!$N:$N, '무신사 메타 광고'!$C:$C, $R530),SUMIFS('무신사 메타 광고'!$N:$N,'무신사 메타 광고'!$I:$I,$S$4,'무신사 메타 광고'!$C:$C,$R530))</f>
        <v>0</v>
      </c>
      <c r="Y530" s="11">
        <f t="shared" si="27"/>
        <v>0</v>
      </c>
      <c r="Z530" s="12" t="str">
        <f t="shared" si="32"/>
        <v xml:space="preserve"> </v>
      </c>
      <c r="AB530" s="10">
        <f>IF($S$4="", SUMIFS('무신사 메타 광고'!$X:$X, '무신사 메타 광고'!$C:$C, $R530),SUMIFS('무신사 메타 광고'!$X:$X,'무신사 메타 광고'!$I:$I,$S$4,'무신사 메타 광고'!$C:$C,$R530))</f>
        <v>0</v>
      </c>
      <c r="AC530" s="11">
        <f t="shared" si="28"/>
        <v>0</v>
      </c>
    </row>
    <row r="531" spans="2:29">
      <c r="B531" s="9"/>
      <c r="C531" s="29">
        <f>IF($C$4="", SUMIFS('무신사 메타 광고'!$L:$L, '무신사 메타 광고'!$D:$D, $B531), SUMIFS('무신사 메타 광고'!$L:$L, '무신사 메타 광고'!$I:$I, $C$4, '무신사 메타 광고'!$D:$D, $B531))</f>
        <v>0</v>
      </c>
      <c r="D531" s="29">
        <f>IF($C$4="", SUMIFS('무신사 메타 광고'!$V:$V,#REF!, $B531), SUMIFS('무신사 메타 광고'!$V:$V,'무신사 메타 광고'!$I:$I,$C$4,'무신사 메타 광고'!$D:$D,$B531))</f>
        <v>0</v>
      </c>
      <c r="E531" s="11">
        <f t="shared" si="22"/>
        <v>0</v>
      </c>
      <c r="F531" s="12" t="str">
        <f t="shared" si="29"/>
        <v xml:space="preserve"> </v>
      </c>
      <c r="G531" s="30">
        <f>IF($C$4="", SUMIFS('무신사 메타 광고'!$K:$K, '무신사 메타 광고'!$D:$D, $B531), SUMIFS('무신사 메타 광고'!$K:$K,'무신사 메타 광고'!$I:$I,$C$4,'무신사 메타 광고'!D:D,$B531))</f>
        <v>0</v>
      </c>
      <c r="H531" s="30">
        <f>IF($C$4="", SUMIFS('무신사 메타 광고'!$Q:$Q, '무신사 메타 광고'!$D:$D, $B531), SUMIFS('무신사 메타 광고'!$Q:$Q,'무신사 메타 광고'!$I:$I,$C$4,'무신사 메타 광고'!D:D,$B531))</f>
        <v>0</v>
      </c>
      <c r="I531" s="30">
        <f>IF($C$4="", SUMIFS('무신사 메타 광고'!$U:$U, '무신사 메타 광고'!$D:$D, $B531), SUMIFS('무신사 메타 광고'!$U:$U,'무신사 메타 광고'!$I:$I,$C$4,'무신사 메타 광고'!D:D,$B531))</f>
        <v>0</v>
      </c>
      <c r="J531" s="11">
        <f t="shared" si="23"/>
        <v>0</v>
      </c>
      <c r="K531" s="11">
        <f t="shared" si="24"/>
        <v>0</v>
      </c>
      <c r="L531" s="12" t="str">
        <f t="shared" si="30"/>
        <v xml:space="preserve"> </v>
      </c>
      <c r="N531" s="10">
        <f>IF($C$4="", SUMIFS('무신사 메타 광고'!$X:$X, '무신사 메타 광고'!$D:$D, $B531),SUMIFS('무신사 메타 광고'!$X:$X,'무신사 메타 광고'!I:I,$C$4,'무신사 메타 광고'!D:D,$B531))</f>
        <v>0</v>
      </c>
      <c r="O531" s="11">
        <f t="shared" si="25"/>
        <v>0</v>
      </c>
      <c r="R531" s="13"/>
      <c r="S531" s="31">
        <f>IF($S$4="", SUMIFS('무신사 메타 광고'!$L:$L, '무신사 메타 광고'!$C:$C, $R531),SUMIFS('무신사 메타 광고'!$L:$L,'무신사 메타 광고'!$I:$I,$S$4,'무신사 메타 광고'!$C:$C,$R531))</f>
        <v>0</v>
      </c>
      <c r="T531" s="31">
        <f>IF($S$4="", SUMIFS('무신사 메타 광고'!$V:$V, '무신사 메타 광고'!$C:$C, $R531),SUMIFS('무신사 메타 광고'!$V:$V,'무신사 메타 광고'!$I:$I,$S$4,'무신사 메타 광고'!$C:$C,$R531))</f>
        <v>0</v>
      </c>
      <c r="U531" s="11">
        <f t="shared" si="26"/>
        <v>0</v>
      </c>
      <c r="V531" s="12" t="str">
        <f t="shared" si="31"/>
        <v xml:space="preserve"> </v>
      </c>
      <c r="W531" s="32">
        <f>IF($S$4="", SUMIFS('무신사 메타 광고'!$K:$K, '무신사 메타 광고'!$C:$C, $R531),SUMIFS('무신사 메타 광고'!$K:$K,'무신사 메타 광고'!$I:$I,$S$4,'무신사 메타 광고'!$C:$C,$R531))</f>
        <v>0</v>
      </c>
      <c r="X531" s="32">
        <f>IF($S$4="", SUMIFS('무신사 메타 광고'!$N:$N, '무신사 메타 광고'!$C:$C, $R531),SUMIFS('무신사 메타 광고'!$N:$N,'무신사 메타 광고'!$I:$I,$S$4,'무신사 메타 광고'!$C:$C,$R531))</f>
        <v>0</v>
      </c>
      <c r="Y531" s="11">
        <f t="shared" si="27"/>
        <v>0</v>
      </c>
      <c r="Z531" s="12" t="str">
        <f t="shared" si="32"/>
        <v xml:space="preserve"> </v>
      </c>
      <c r="AB531" s="10">
        <f>IF($S$4="", SUMIFS('무신사 메타 광고'!$X:$X, '무신사 메타 광고'!$C:$C, $R531),SUMIFS('무신사 메타 광고'!$X:$X,'무신사 메타 광고'!$I:$I,$S$4,'무신사 메타 광고'!$C:$C,$R531))</f>
        <v>0</v>
      </c>
      <c r="AC531" s="11">
        <f t="shared" si="28"/>
        <v>0</v>
      </c>
    </row>
    <row r="532" spans="2:29">
      <c r="B532" s="9"/>
      <c r="C532" s="29">
        <f>IF($C$4="", SUMIFS('무신사 메타 광고'!$L:$L, '무신사 메타 광고'!$D:$D, $B532), SUMIFS('무신사 메타 광고'!$L:$L, '무신사 메타 광고'!$I:$I, $C$4, '무신사 메타 광고'!$D:$D, $B532))</f>
        <v>0</v>
      </c>
      <c r="D532" s="29">
        <f>IF($C$4="", SUMIFS('무신사 메타 광고'!$V:$V,#REF!, $B532), SUMIFS('무신사 메타 광고'!$V:$V,'무신사 메타 광고'!$I:$I,$C$4,'무신사 메타 광고'!$D:$D,$B532))</f>
        <v>0</v>
      </c>
      <c r="E532" s="11">
        <f t="shared" si="22"/>
        <v>0</v>
      </c>
      <c r="F532" s="12" t="str">
        <f t="shared" si="29"/>
        <v xml:space="preserve"> </v>
      </c>
      <c r="G532" s="30">
        <f>IF($C$4="", SUMIFS('무신사 메타 광고'!$K:$K, '무신사 메타 광고'!$D:$D, $B532), SUMIFS('무신사 메타 광고'!$K:$K,'무신사 메타 광고'!$I:$I,$C$4,'무신사 메타 광고'!D:D,$B532))</f>
        <v>0</v>
      </c>
      <c r="H532" s="30">
        <f>IF($C$4="", SUMIFS('무신사 메타 광고'!$Q:$Q, '무신사 메타 광고'!$D:$D, $B532), SUMIFS('무신사 메타 광고'!$Q:$Q,'무신사 메타 광고'!$I:$I,$C$4,'무신사 메타 광고'!D:D,$B532))</f>
        <v>0</v>
      </c>
      <c r="I532" s="30">
        <f>IF($C$4="", SUMIFS('무신사 메타 광고'!$U:$U, '무신사 메타 광고'!$D:$D, $B532), SUMIFS('무신사 메타 광고'!$U:$U,'무신사 메타 광고'!$I:$I,$C$4,'무신사 메타 광고'!D:D,$B532))</f>
        <v>0</v>
      </c>
      <c r="J532" s="11">
        <f t="shared" si="23"/>
        <v>0</v>
      </c>
      <c r="K532" s="11">
        <f t="shared" si="24"/>
        <v>0</v>
      </c>
      <c r="L532" s="12" t="str">
        <f t="shared" si="30"/>
        <v xml:space="preserve"> </v>
      </c>
      <c r="N532" s="10">
        <f>IF($C$4="", SUMIFS('무신사 메타 광고'!$X:$X, '무신사 메타 광고'!$D:$D, $B532),SUMIFS('무신사 메타 광고'!$X:$X,'무신사 메타 광고'!I:I,$C$4,'무신사 메타 광고'!D:D,$B532))</f>
        <v>0</v>
      </c>
      <c r="O532" s="11">
        <f t="shared" si="25"/>
        <v>0</v>
      </c>
      <c r="R532" s="13"/>
      <c r="S532" s="31">
        <f>IF($S$4="", SUMIFS('무신사 메타 광고'!$L:$L, '무신사 메타 광고'!$C:$C, $R532),SUMIFS('무신사 메타 광고'!$L:$L,'무신사 메타 광고'!$I:$I,$S$4,'무신사 메타 광고'!$C:$C,$R532))</f>
        <v>0</v>
      </c>
      <c r="T532" s="31">
        <f>IF($S$4="", SUMIFS('무신사 메타 광고'!$V:$V, '무신사 메타 광고'!$C:$C, $R532),SUMIFS('무신사 메타 광고'!$V:$V,'무신사 메타 광고'!$I:$I,$S$4,'무신사 메타 광고'!$C:$C,$R532))</f>
        <v>0</v>
      </c>
      <c r="U532" s="11">
        <f t="shared" si="26"/>
        <v>0</v>
      </c>
      <c r="V532" s="12" t="str">
        <f t="shared" si="31"/>
        <v xml:space="preserve"> </v>
      </c>
      <c r="W532" s="32">
        <f>IF($S$4="", SUMIFS('무신사 메타 광고'!$K:$K, '무신사 메타 광고'!$C:$C, $R532),SUMIFS('무신사 메타 광고'!$K:$K,'무신사 메타 광고'!$I:$I,$S$4,'무신사 메타 광고'!$C:$C,$R532))</f>
        <v>0</v>
      </c>
      <c r="X532" s="32">
        <f>IF($S$4="", SUMIFS('무신사 메타 광고'!$N:$N, '무신사 메타 광고'!$C:$C, $R532),SUMIFS('무신사 메타 광고'!$N:$N,'무신사 메타 광고'!$I:$I,$S$4,'무신사 메타 광고'!$C:$C,$R532))</f>
        <v>0</v>
      </c>
      <c r="Y532" s="11">
        <f t="shared" si="27"/>
        <v>0</v>
      </c>
      <c r="Z532" s="12" t="str">
        <f t="shared" si="32"/>
        <v xml:space="preserve"> </v>
      </c>
      <c r="AB532" s="10">
        <f>IF($S$4="", SUMIFS('무신사 메타 광고'!$X:$X, '무신사 메타 광고'!$C:$C, $R532),SUMIFS('무신사 메타 광고'!$X:$X,'무신사 메타 광고'!$I:$I,$S$4,'무신사 메타 광고'!$C:$C,$R532))</f>
        <v>0</v>
      </c>
      <c r="AC532" s="11">
        <f t="shared" si="28"/>
        <v>0</v>
      </c>
    </row>
    <row r="533" spans="2:29">
      <c r="B533" s="9"/>
      <c r="C533" s="29">
        <f>IF($C$4="", SUMIFS('무신사 메타 광고'!$L:$L, '무신사 메타 광고'!$D:$D, $B533), SUMIFS('무신사 메타 광고'!$L:$L, '무신사 메타 광고'!$I:$I, $C$4, '무신사 메타 광고'!$D:$D, $B533))</f>
        <v>0</v>
      </c>
      <c r="D533" s="29">
        <f>IF($C$4="", SUMIFS('무신사 메타 광고'!$V:$V,#REF!, $B533), SUMIFS('무신사 메타 광고'!$V:$V,'무신사 메타 광고'!$I:$I,$C$4,'무신사 메타 광고'!$D:$D,$B533))</f>
        <v>0</v>
      </c>
      <c r="E533" s="11">
        <f t="shared" si="22"/>
        <v>0</v>
      </c>
      <c r="F533" s="12" t="str">
        <f t="shared" si="29"/>
        <v xml:space="preserve"> </v>
      </c>
      <c r="G533" s="30">
        <f>IF($C$4="", SUMIFS('무신사 메타 광고'!$K:$K, '무신사 메타 광고'!$D:$D, $B533), SUMIFS('무신사 메타 광고'!$K:$K,'무신사 메타 광고'!$I:$I,$C$4,'무신사 메타 광고'!D:D,$B533))</f>
        <v>0</v>
      </c>
      <c r="H533" s="30">
        <f>IF($C$4="", SUMIFS('무신사 메타 광고'!$Q:$Q, '무신사 메타 광고'!$D:$D, $B533), SUMIFS('무신사 메타 광고'!$Q:$Q,'무신사 메타 광고'!$I:$I,$C$4,'무신사 메타 광고'!D:D,$B533))</f>
        <v>0</v>
      </c>
      <c r="I533" s="30">
        <f>IF($C$4="", SUMIFS('무신사 메타 광고'!$U:$U, '무신사 메타 광고'!$D:$D, $B533), SUMIFS('무신사 메타 광고'!$U:$U,'무신사 메타 광고'!$I:$I,$C$4,'무신사 메타 광고'!D:D,$B533))</f>
        <v>0</v>
      </c>
      <c r="J533" s="11">
        <f t="shared" si="23"/>
        <v>0</v>
      </c>
      <c r="K533" s="11">
        <f t="shared" si="24"/>
        <v>0</v>
      </c>
      <c r="L533" s="12" t="str">
        <f t="shared" si="30"/>
        <v xml:space="preserve"> </v>
      </c>
      <c r="N533" s="10">
        <f>IF($C$4="", SUMIFS('무신사 메타 광고'!$X:$X, '무신사 메타 광고'!$D:$D, $B533),SUMIFS('무신사 메타 광고'!$X:$X,'무신사 메타 광고'!I:I,$C$4,'무신사 메타 광고'!D:D,$B533))</f>
        <v>0</v>
      </c>
      <c r="O533" s="11">
        <f t="shared" si="25"/>
        <v>0</v>
      </c>
      <c r="R533" s="13"/>
      <c r="S533" s="31">
        <f>IF($S$4="", SUMIFS('무신사 메타 광고'!$L:$L, '무신사 메타 광고'!$C:$C, $R533),SUMIFS('무신사 메타 광고'!$L:$L,'무신사 메타 광고'!$I:$I,$S$4,'무신사 메타 광고'!$C:$C,$R533))</f>
        <v>0</v>
      </c>
      <c r="T533" s="31">
        <f>IF($S$4="", SUMIFS('무신사 메타 광고'!$V:$V, '무신사 메타 광고'!$C:$C, $R533),SUMIFS('무신사 메타 광고'!$V:$V,'무신사 메타 광고'!$I:$I,$S$4,'무신사 메타 광고'!$C:$C,$R533))</f>
        <v>0</v>
      </c>
      <c r="U533" s="11">
        <f t="shared" si="26"/>
        <v>0</v>
      </c>
      <c r="V533" s="12" t="str">
        <f t="shared" si="31"/>
        <v xml:space="preserve"> </v>
      </c>
      <c r="W533" s="32">
        <f>IF($S$4="", SUMIFS('무신사 메타 광고'!$K:$K, '무신사 메타 광고'!$C:$C, $R533),SUMIFS('무신사 메타 광고'!$K:$K,'무신사 메타 광고'!$I:$I,$S$4,'무신사 메타 광고'!$C:$C,$R533))</f>
        <v>0</v>
      </c>
      <c r="X533" s="32">
        <f>IF($S$4="", SUMIFS('무신사 메타 광고'!$N:$N, '무신사 메타 광고'!$C:$C, $R533),SUMIFS('무신사 메타 광고'!$N:$N,'무신사 메타 광고'!$I:$I,$S$4,'무신사 메타 광고'!$C:$C,$R533))</f>
        <v>0</v>
      </c>
      <c r="Y533" s="11">
        <f t="shared" si="27"/>
        <v>0</v>
      </c>
      <c r="Z533" s="12" t="str">
        <f t="shared" si="32"/>
        <v xml:space="preserve"> </v>
      </c>
      <c r="AB533" s="10">
        <f>IF($S$4="", SUMIFS('무신사 메타 광고'!$X:$X, '무신사 메타 광고'!$C:$C, $R533),SUMIFS('무신사 메타 광고'!$X:$X,'무신사 메타 광고'!$I:$I,$S$4,'무신사 메타 광고'!$C:$C,$R533))</f>
        <v>0</v>
      </c>
      <c r="AC533" s="11">
        <f t="shared" si="28"/>
        <v>0</v>
      </c>
    </row>
    <row r="534" spans="2:29">
      <c r="B534" s="9"/>
      <c r="C534" s="29">
        <f>IF($C$4="", SUMIFS('무신사 메타 광고'!$L:$L, '무신사 메타 광고'!$D:$D, $B534), SUMIFS('무신사 메타 광고'!$L:$L, '무신사 메타 광고'!$I:$I, $C$4, '무신사 메타 광고'!$D:$D, $B534))</f>
        <v>0</v>
      </c>
      <c r="D534" s="29">
        <f>IF($C$4="", SUMIFS('무신사 메타 광고'!$V:$V,#REF!, $B534), SUMIFS('무신사 메타 광고'!$V:$V,'무신사 메타 광고'!$I:$I,$C$4,'무신사 메타 광고'!$D:$D,$B534))</f>
        <v>0</v>
      </c>
      <c r="E534" s="11">
        <f t="shared" si="22"/>
        <v>0</v>
      </c>
      <c r="F534" s="12" t="str">
        <f t="shared" si="29"/>
        <v xml:space="preserve"> </v>
      </c>
      <c r="G534" s="30">
        <f>IF($C$4="", SUMIFS('무신사 메타 광고'!$K:$K, '무신사 메타 광고'!$D:$D, $B534), SUMIFS('무신사 메타 광고'!$K:$K,'무신사 메타 광고'!$I:$I,$C$4,'무신사 메타 광고'!D:D,$B534))</f>
        <v>0</v>
      </c>
      <c r="H534" s="30">
        <f>IF($C$4="", SUMIFS('무신사 메타 광고'!$Q:$Q, '무신사 메타 광고'!$D:$D, $B534), SUMIFS('무신사 메타 광고'!$Q:$Q,'무신사 메타 광고'!$I:$I,$C$4,'무신사 메타 광고'!D:D,$B534))</f>
        <v>0</v>
      </c>
      <c r="I534" s="30">
        <f>IF($C$4="", SUMIFS('무신사 메타 광고'!$U:$U, '무신사 메타 광고'!$D:$D, $B534), SUMIFS('무신사 메타 광고'!$U:$U,'무신사 메타 광고'!$I:$I,$C$4,'무신사 메타 광고'!D:D,$B534))</f>
        <v>0</v>
      </c>
      <c r="J534" s="11">
        <f t="shared" si="23"/>
        <v>0</v>
      </c>
      <c r="K534" s="11">
        <f t="shared" si="24"/>
        <v>0</v>
      </c>
      <c r="L534" s="12" t="str">
        <f t="shared" si="30"/>
        <v xml:space="preserve"> </v>
      </c>
      <c r="N534" s="10">
        <f>IF($C$4="", SUMIFS('무신사 메타 광고'!$X:$X, '무신사 메타 광고'!$D:$D, $B534),SUMIFS('무신사 메타 광고'!$X:$X,'무신사 메타 광고'!I:I,$C$4,'무신사 메타 광고'!D:D,$B534))</f>
        <v>0</v>
      </c>
      <c r="O534" s="11">
        <f t="shared" si="25"/>
        <v>0</v>
      </c>
      <c r="R534" s="13"/>
      <c r="S534" s="31">
        <f>IF($S$4="", SUMIFS('무신사 메타 광고'!$L:$L, '무신사 메타 광고'!$C:$C, $R534),SUMIFS('무신사 메타 광고'!$L:$L,'무신사 메타 광고'!$I:$I,$S$4,'무신사 메타 광고'!$C:$C,$R534))</f>
        <v>0</v>
      </c>
      <c r="T534" s="31">
        <f>IF($S$4="", SUMIFS('무신사 메타 광고'!$V:$V, '무신사 메타 광고'!$C:$C, $R534),SUMIFS('무신사 메타 광고'!$V:$V,'무신사 메타 광고'!$I:$I,$S$4,'무신사 메타 광고'!$C:$C,$R534))</f>
        <v>0</v>
      </c>
      <c r="U534" s="11">
        <f t="shared" si="26"/>
        <v>0</v>
      </c>
      <c r="V534" s="12" t="str">
        <f t="shared" si="31"/>
        <v xml:space="preserve"> </v>
      </c>
      <c r="W534" s="32">
        <f>IF($S$4="", SUMIFS('무신사 메타 광고'!$K:$K, '무신사 메타 광고'!$C:$C, $R534),SUMIFS('무신사 메타 광고'!$K:$K,'무신사 메타 광고'!$I:$I,$S$4,'무신사 메타 광고'!$C:$C,$R534))</f>
        <v>0</v>
      </c>
      <c r="X534" s="32">
        <f>IF($S$4="", SUMIFS('무신사 메타 광고'!$N:$N, '무신사 메타 광고'!$C:$C, $R534),SUMIFS('무신사 메타 광고'!$N:$N,'무신사 메타 광고'!$I:$I,$S$4,'무신사 메타 광고'!$C:$C,$R534))</f>
        <v>0</v>
      </c>
      <c r="Y534" s="11">
        <f t="shared" si="27"/>
        <v>0</v>
      </c>
      <c r="Z534" s="12" t="str">
        <f t="shared" si="32"/>
        <v xml:space="preserve"> </v>
      </c>
      <c r="AB534" s="10">
        <f>IF($S$4="", SUMIFS('무신사 메타 광고'!$X:$X, '무신사 메타 광고'!$C:$C, $R534),SUMIFS('무신사 메타 광고'!$X:$X,'무신사 메타 광고'!$I:$I,$S$4,'무신사 메타 광고'!$C:$C,$R534))</f>
        <v>0</v>
      </c>
      <c r="AC534" s="11">
        <f t="shared" si="28"/>
        <v>0</v>
      </c>
    </row>
    <row r="535" spans="2:29">
      <c r="B535" s="9"/>
      <c r="C535" s="29">
        <f>IF($C$4="", SUMIFS('무신사 메타 광고'!$L:$L, '무신사 메타 광고'!$D:$D, $B535), SUMIFS('무신사 메타 광고'!$L:$L, '무신사 메타 광고'!$I:$I, $C$4, '무신사 메타 광고'!$D:$D, $B535))</f>
        <v>0</v>
      </c>
      <c r="D535" s="29">
        <f>IF($C$4="", SUMIFS('무신사 메타 광고'!$V:$V,#REF!, $B535), SUMIFS('무신사 메타 광고'!$V:$V,'무신사 메타 광고'!$I:$I,$C$4,'무신사 메타 광고'!$D:$D,$B535))</f>
        <v>0</v>
      </c>
      <c r="E535" s="11">
        <f t="shared" si="22"/>
        <v>0</v>
      </c>
      <c r="F535" s="12" t="str">
        <f t="shared" si="29"/>
        <v xml:space="preserve"> </v>
      </c>
      <c r="G535" s="30">
        <f>IF($C$4="", SUMIFS('무신사 메타 광고'!$K:$K, '무신사 메타 광고'!$D:$D, $B535), SUMIFS('무신사 메타 광고'!$K:$K,'무신사 메타 광고'!$I:$I,$C$4,'무신사 메타 광고'!D:D,$B535))</f>
        <v>0</v>
      </c>
      <c r="H535" s="30">
        <f>IF($C$4="", SUMIFS('무신사 메타 광고'!$Q:$Q, '무신사 메타 광고'!$D:$D, $B535), SUMIFS('무신사 메타 광고'!$Q:$Q,'무신사 메타 광고'!$I:$I,$C$4,'무신사 메타 광고'!D:D,$B535))</f>
        <v>0</v>
      </c>
      <c r="I535" s="30">
        <f>IF($C$4="", SUMIFS('무신사 메타 광고'!$U:$U, '무신사 메타 광고'!$D:$D, $B535), SUMIFS('무신사 메타 광고'!$U:$U,'무신사 메타 광고'!$I:$I,$C$4,'무신사 메타 광고'!D:D,$B535))</f>
        <v>0</v>
      </c>
      <c r="J535" s="11">
        <f t="shared" si="23"/>
        <v>0</v>
      </c>
      <c r="K535" s="11">
        <f t="shared" si="24"/>
        <v>0</v>
      </c>
      <c r="L535" s="12" t="str">
        <f t="shared" si="30"/>
        <v xml:space="preserve"> </v>
      </c>
      <c r="N535" s="10">
        <f>IF($C$4="", SUMIFS('무신사 메타 광고'!$X:$X, '무신사 메타 광고'!$D:$D, $B535),SUMIFS('무신사 메타 광고'!$X:$X,'무신사 메타 광고'!I:I,$C$4,'무신사 메타 광고'!D:D,$B535))</f>
        <v>0</v>
      </c>
      <c r="O535" s="11">
        <f t="shared" si="25"/>
        <v>0</v>
      </c>
      <c r="R535" s="13"/>
      <c r="S535" s="31">
        <f>IF($S$4="", SUMIFS('무신사 메타 광고'!$L:$L, '무신사 메타 광고'!$C:$C, $R535),SUMIFS('무신사 메타 광고'!$L:$L,'무신사 메타 광고'!$I:$I,$S$4,'무신사 메타 광고'!$C:$C,$R535))</f>
        <v>0</v>
      </c>
      <c r="T535" s="31">
        <f>IF($S$4="", SUMIFS('무신사 메타 광고'!$V:$V, '무신사 메타 광고'!$C:$C, $R535),SUMIFS('무신사 메타 광고'!$V:$V,'무신사 메타 광고'!$I:$I,$S$4,'무신사 메타 광고'!$C:$C,$R535))</f>
        <v>0</v>
      </c>
      <c r="U535" s="11">
        <f t="shared" si="26"/>
        <v>0</v>
      </c>
      <c r="V535" s="12" t="str">
        <f t="shared" si="31"/>
        <v xml:space="preserve"> </v>
      </c>
      <c r="W535" s="32">
        <f>IF($S$4="", SUMIFS('무신사 메타 광고'!$K:$K, '무신사 메타 광고'!$C:$C, $R535),SUMIFS('무신사 메타 광고'!$K:$K,'무신사 메타 광고'!$I:$I,$S$4,'무신사 메타 광고'!$C:$C,$R535))</f>
        <v>0</v>
      </c>
      <c r="X535" s="32">
        <f>IF($S$4="", SUMIFS('무신사 메타 광고'!$N:$N, '무신사 메타 광고'!$C:$C, $R535),SUMIFS('무신사 메타 광고'!$N:$N,'무신사 메타 광고'!$I:$I,$S$4,'무신사 메타 광고'!$C:$C,$R535))</f>
        <v>0</v>
      </c>
      <c r="Y535" s="11">
        <f t="shared" si="27"/>
        <v>0</v>
      </c>
      <c r="Z535" s="12" t="str">
        <f t="shared" si="32"/>
        <v xml:space="preserve"> </v>
      </c>
      <c r="AB535" s="10">
        <f>IF($S$4="", SUMIFS('무신사 메타 광고'!$X:$X, '무신사 메타 광고'!$C:$C, $R535),SUMIFS('무신사 메타 광고'!$X:$X,'무신사 메타 광고'!$I:$I,$S$4,'무신사 메타 광고'!$C:$C,$R535))</f>
        <v>0</v>
      </c>
      <c r="AC535" s="11">
        <f t="shared" si="28"/>
        <v>0</v>
      </c>
    </row>
    <row r="536" spans="2:29">
      <c r="B536" s="9"/>
      <c r="C536" s="29">
        <f>IF($C$4="", SUMIFS('무신사 메타 광고'!$L:$L, '무신사 메타 광고'!$D:$D, $B536), SUMIFS('무신사 메타 광고'!$L:$L, '무신사 메타 광고'!$I:$I, $C$4, '무신사 메타 광고'!$D:$D, $B536))</f>
        <v>0</v>
      </c>
      <c r="D536" s="29">
        <f>IF($C$4="", SUMIFS('무신사 메타 광고'!$V:$V,#REF!, $B536), SUMIFS('무신사 메타 광고'!$V:$V,'무신사 메타 광고'!$I:$I,$C$4,'무신사 메타 광고'!$D:$D,$B536))</f>
        <v>0</v>
      </c>
      <c r="E536" s="11">
        <f t="shared" si="22"/>
        <v>0</v>
      </c>
      <c r="F536" s="12" t="str">
        <f t="shared" si="29"/>
        <v xml:space="preserve"> </v>
      </c>
      <c r="G536" s="30">
        <f>IF($C$4="", SUMIFS('무신사 메타 광고'!$K:$K, '무신사 메타 광고'!$D:$D, $B536), SUMIFS('무신사 메타 광고'!$K:$K,'무신사 메타 광고'!$I:$I,$C$4,'무신사 메타 광고'!D:D,$B536))</f>
        <v>0</v>
      </c>
      <c r="H536" s="30">
        <f>IF($C$4="", SUMIFS('무신사 메타 광고'!$Q:$Q, '무신사 메타 광고'!$D:$D, $B536), SUMIFS('무신사 메타 광고'!$Q:$Q,'무신사 메타 광고'!$I:$I,$C$4,'무신사 메타 광고'!D:D,$B536))</f>
        <v>0</v>
      </c>
      <c r="I536" s="30">
        <f>IF($C$4="", SUMIFS('무신사 메타 광고'!$U:$U, '무신사 메타 광고'!$D:$D, $B536), SUMIFS('무신사 메타 광고'!$U:$U,'무신사 메타 광고'!$I:$I,$C$4,'무신사 메타 광고'!D:D,$B536))</f>
        <v>0</v>
      </c>
      <c r="J536" s="11">
        <f t="shared" si="23"/>
        <v>0</v>
      </c>
      <c r="K536" s="11">
        <f t="shared" si="24"/>
        <v>0</v>
      </c>
      <c r="L536" s="12" t="str">
        <f t="shared" si="30"/>
        <v xml:space="preserve"> </v>
      </c>
      <c r="N536" s="10">
        <f>IF($C$4="", SUMIFS('무신사 메타 광고'!$X:$X, '무신사 메타 광고'!$D:$D, $B536),SUMIFS('무신사 메타 광고'!$X:$X,'무신사 메타 광고'!I:I,$C$4,'무신사 메타 광고'!D:D,$B536))</f>
        <v>0</v>
      </c>
      <c r="O536" s="11">
        <f t="shared" si="25"/>
        <v>0</v>
      </c>
      <c r="R536" s="13"/>
      <c r="S536" s="31">
        <f>IF($S$4="", SUMIFS('무신사 메타 광고'!$L:$L, '무신사 메타 광고'!$C:$C, $R536),SUMIFS('무신사 메타 광고'!$L:$L,'무신사 메타 광고'!$I:$I,$S$4,'무신사 메타 광고'!$C:$C,$R536))</f>
        <v>0</v>
      </c>
      <c r="T536" s="31">
        <f>IF($S$4="", SUMIFS('무신사 메타 광고'!$V:$V, '무신사 메타 광고'!$C:$C, $R536),SUMIFS('무신사 메타 광고'!$V:$V,'무신사 메타 광고'!$I:$I,$S$4,'무신사 메타 광고'!$C:$C,$R536))</f>
        <v>0</v>
      </c>
      <c r="U536" s="11">
        <f t="shared" si="26"/>
        <v>0</v>
      </c>
      <c r="V536" s="12" t="str">
        <f t="shared" si="31"/>
        <v xml:space="preserve"> </v>
      </c>
      <c r="W536" s="32">
        <f>IF($S$4="", SUMIFS('무신사 메타 광고'!$K:$K, '무신사 메타 광고'!$C:$C, $R536),SUMIFS('무신사 메타 광고'!$K:$K,'무신사 메타 광고'!$I:$I,$S$4,'무신사 메타 광고'!$C:$C,$R536))</f>
        <v>0</v>
      </c>
      <c r="X536" s="32">
        <f>IF($S$4="", SUMIFS('무신사 메타 광고'!$N:$N, '무신사 메타 광고'!$C:$C, $R536),SUMIFS('무신사 메타 광고'!$N:$N,'무신사 메타 광고'!$I:$I,$S$4,'무신사 메타 광고'!$C:$C,$R536))</f>
        <v>0</v>
      </c>
      <c r="Y536" s="11">
        <f t="shared" si="27"/>
        <v>0</v>
      </c>
      <c r="Z536" s="12" t="str">
        <f t="shared" si="32"/>
        <v xml:space="preserve"> </v>
      </c>
      <c r="AB536" s="10">
        <f>IF($S$4="", SUMIFS('무신사 메타 광고'!$X:$X, '무신사 메타 광고'!$C:$C, $R536),SUMIFS('무신사 메타 광고'!$X:$X,'무신사 메타 광고'!$I:$I,$S$4,'무신사 메타 광고'!$C:$C,$R536))</f>
        <v>0</v>
      </c>
      <c r="AC536" s="11">
        <f t="shared" si="28"/>
        <v>0</v>
      </c>
    </row>
    <row r="537" spans="2:29">
      <c r="B537" s="9"/>
      <c r="C537" s="29">
        <f>IF($C$4="", SUMIFS('무신사 메타 광고'!$L:$L, '무신사 메타 광고'!$D:$D, $B537), SUMIFS('무신사 메타 광고'!$L:$L, '무신사 메타 광고'!$I:$I, $C$4, '무신사 메타 광고'!$D:$D, $B537))</f>
        <v>0</v>
      </c>
      <c r="D537" s="29">
        <f>IF($C$4="", SUMIFS('무신사 메타 광고'!$V:$V,#REF!, $B537), SUMIFS('무신사 메타 광고'!$V:$V,'무신사 메타 광고'!$I:$I,$C$4,'무신사 메타 광고'!$D:$D,$B537))</f>
        <v>0</v>
      </c>
      <c r="E537" s="11">
        <f t="shared" si="22"/>
        <v>0</v>
      </c>
      <c r="F537" s="12" t="str">
        <f t="shared" si="29"/>
        <v xml:space="preserve"> </v>
      </c>
      <c r="G537" s="30">
        <f>IF($C$4="", SUMIFS('무신사 메타 광고'!$K:$K, '무신사 메타 광고'!$D:$D, $B537), SUMIFS('무신사 메타 광고'!$K:$K,'무신사 메타 광고'!$I:$I,$C$4,'무신사 메타 광고'!D:D,$B537))</f>
        <v>0</v>
      </c>
      <c r="H537" s="30">
        <f>IF($C$4="", SUMIFS('무신사 메타 광고'!$Q:$Q, '무신사 메타 광고'!$D:$D, $B537), SUMIFS('무신사 메타 광고'!$Q:$Q,'무신사 메타 광고'!$I:$I,$C$4,'무신사 메타 광고'!D:D,$B537))</f>
        <v>0</v>
      </c>
      <c r="I537" s="30">
        <f>IF($C$4="", SUMIFS('무신사 메타 광고'!$U:$U, '무신사 메타 광고'!$D:$D, $B537), SUMIFS('무신사 메타 광고'!$U:$U,'무신사 메타 광고'!$I:$I,$C$4,'무신사 메타 광고'!D:D,$B537))</f>
        <v>0</v>
      </c>
      <c r="J537" s="11">
        <f t="shared" si="23"/>
        <v>0</v>
      </c>
      <c r="K537" s="11">
        <f t="shared" si="24"/>
        <v>0</v>
      </c>
      <c r="L537" s="12" t="str">
        <f t="shared" si="30"/>
        <v xml:space="preserve"> </v>
      </c>
      <c r="N537" s="10">
        <f>IF($C$4="", SUMIFS('무신사 메타 광고'!$X:$X, '무신사 메타 광고'!$D:$D, $B537),SUMIFS('무신사 메타 광고'!$X:$X,'무신사 메타 광고'!I:I,$C$4,'무신사 메타 광고'!D:D,$B537))</f>
        <v>0</v>
      </c>
      <c r="O537" s="11">
        <f t="shared" si="25"/>
        <v>0</v>
      </c>
      <c r="R537" s="13"/>
      <c r="S537" s="31">
        <f>IF($S$4="", SUMIFS('무신사 메타 광고'!$L:$L, '무신사 메타 광고'!$C:$C, $R537),SUMIFS('무신사 메타 광고'!$L:$L,'무신사 메타 광고'!$I:$I,$S$4,'무신사 메타 광고'!$C:$C,$R537))</f>
        <v>0</v>
      </c>
      <c r="T537" s="31">
        <f>IF($S$4="", SUMIFS('무신사 메타 광고'!$V:$V, '무신사 메타 광고'!$C:$C, $R537),SUMIFS('무신사 메타 광고'!$V:$V,'무신사 메타 광고'!$I:$I,$S$4,'무신사 메타 광고'!$C:$C,$R537))</f>
        <v>0</v>
      </c>
      <c r="U537" s="11">
        <f t="shared" si="26"/>
        <v>0</v>
      </c>
      <c r="V537" s="12" t="str">
        <f t="shared" si="31"/>
        <v xml:space="preserve"> </v>
      </c>
      <c r="W537" s="32">
        <f>IF($S$4="", SUMIFS('무신사 메타 광고'!$K:$K, '무신사 메타 광고'!$C:$C, $R537),SUMIFS('무신사 메타 광고'!$K:$K,'무신사 메타 광고'!$I:$I,$S$4,'무신사 메타 광고'!$C:$C,$R537))</f>
        <v>0</v>
      </c>
      <c r="X537" s="32">
        <f>IF($S$4="", SUMIFS('무신사 메타 광고'!$N:$N, '무신사 메타 광고'!$C:$C, $R537),SUMIFS('무신사 메타 광고'!$N:$N,'무신사 메타 광고'!$I:$I,$S$4,'무신사 메타 광고'!$C:$C,$R537))</f>
        <v>0</v>
      </c>
      <c r="Y537" s="11">
        <f t="shared" si="27"/>
        <v>0</v>
      </c>
      <c r="Z537" s="12" t="str">
        <f t="shared" si="32"/>
        <v xml:space="preserve"> </v>
      </c>
      <c r="AB537" s="10">
        <f>IF($S$4="", SUMIFS('무신사 메타 광고'!$X:$X, '무신사 메타 광고'!$C:$C, $R537),SUMIFS('무신사 메타 광고'!$X:$X,'무신사 메타 광고'!$I:$I,$S$4,'무신사 메타 광고'!$C:$C,$R537))</f>
        <v>0</v>
      </c>
      <c r="AC537" s="11">
        <f t="shared" si="28"/>
        <v>0</v>
      </c>
    </row>
    <row r="538" spans="2:29">
      <c r="B538" s="9"/>
      <c r="C538" s="29">
        <f>IF($C$4="", SUMIFS('무신사 메타 광고'!$L:$L, '무신사 메타 광고'!$D:$D, $B538), SUMIFS('무신사 메타 광고'!$L:$L, '무신사 메타 광고'!$I:$I, $C$4, '무신사 메타 광고'!$D:$D, $B538))</f>
        <v>0</v>
      </c>
      <c r="D538" s="29">
        <f>IF($C$4="", SUMIFS('무신사 메타 광고'!$V:$V,#REF!, $B538), SUMIFS('무신사 메타 광고'!$V:$V,'무신사 메타 광고'!$I:$I,$C$4,'무신사 메타 광고'!$D:$D,$B538))</f>
        <v>0</v>
      </c>
      <c r="E538" s="11">
        <f t="shared" si="22"/>
        <v>0</v>
      </c>
      <c r="F538" s="12" t="str">
        <f t="shared" si="29"/>
        <v xml:space="preserve"> </v>
      </c>
      <c r="G538" s="30">
        <f>IF($C$4="", SUMIFS('무신사 메타 광고'!$K:$K, '무신사 메타 광고'!$D:$D, $B538), SUMIFS('무신사 메타 광고'!$K:$K,'무신사 메타 광고'!$I:$I,$C$4,'무신사 메타 광고'!D:D,$B538))</f>
        <v>0</v>
      </c>
      <c r="H538" s="30">
        <f>IF($C$4="", SUMIFS('무신사 메타 광고'!$Q:$Q, '무신사 메타 광고'!$D:$D, $B538), SUMIFS('무신사 메타 광고'!$Q:$Q,'무신사 메타 광고'!$I:$I,$C$4,'무신사 메타 광고'!D:D,$B538))</f>
        <v>0</v>
      </c>
      <c r="I538" s="30">
        <f>IF($C$4="", SUMIFS('무신사 메타 광고'!$U:$U, '무신사 메타 광고'!$D:$D, $B538), SUMIFS('무신사 메타 광고'!$U:$U,'무신사 메타 광고'!$I:$I,$C$4,'무신사 메타 광고'!D:D,$B538))</f>
        <v>0</v>
      </c>
      <c r="J538" s="11">
        <f t="shared" si="23"/>
        <v>0</v>
      </c>
      <c r="K538" s="11">
        <f t="shared" si="24"/>
        <v>0</v>
      </c>
      <c r="L538" s="12" t="str">
        <f t="shared" si="30"/>
        <v xml:space="preserve"> </v>
      </c>
      <c r="N538" s="10">
        <f>IF($C$4="", SUMIFS('무신사 메타 광고'!$X:$X, '무신사 메타 광고'!$D:$D, $B538),SUMIFS('무신사 메타 광고'!$X:$X,'무신사 메타 광고'!I:I,$C$4,'무신사 메타 광고'!D:D,$B538))</f>
        <v>0</v>
      </c>
      <c r="O538" s="11">
        <f t="shared" si="25"/>
        <v>0</v>
      </c>
      <c r="R538" s="13"/>
      <c r="S538" s="31">
        <f>IF($S$4="", SUMIFS('무신사 메타 광고'!$L:$L, '무신사 메타 광고'!$C:$C, $R538),SUMIFS('무신사 메타 광고'!$L:$L,'무신사 메타 광고'!$I:$I,$S$4,'무신사 메타 광고'!$C:$C,$R538))</f>
        <v>0</v>
      </c>
      <c r="T538" s="31">
        <f>IF($S$4="", SUMIFS('무신사 메타 광고'!$V:$V, '무신사 메타 광고'!$C:$C, $R538),SUMIFS('무신사 메타 광고'!$V:$V,'무신사 메타 광고'!$I:$I,$S$4,'무신사 메타 광고'!$C:$C,$R538))</f>
        <v>0</v>
      </c>
      <c r="U538" s="11">
        <f t="shared" si="26"/>
        <v>0</v>
      </c>
      <c r="V538" s="12" t="str">
        <f t="shared" si="31"/>
        <v xml:space="preserve"> </v>
      </c>
      <c r="W538" s="32">
        <f>IF($S$4="", SUMIFS('무신사 메타 광고'!$K:$K, '무신사 메타 광고'!$C:$C, $R538),SUMIFS('무신사 메타 광고'!$K:$K,'무신사 메타 광고'!$I:$I,$S$4,'무신사 메타 광고'!$C:$C,$R538))</f>
        <v>0</v>
      </c>
      <c r="X538" s="32">
        <f>IF($S$4="", SUMIFS('무신사 메타 광고'!$N:$N, '무신사 메타 광고'!$C:$C, $R538),SUMIFS('무신사 메타 광고'!$N:$N,'무신사 메타 광고'!$I:$I,$S$4,'무신사 메타 광고'!$C:$C,$R538))</f>
        <v>0</v>
      </c>
      <c r="Y538" s="11">
        <f t="shared" si="27"/>
        <v>0</v>
      </c>
      <c r="Z538" s="12" t="str">
        <f t="shared" si="32"/>
        <v xml:space="preserve"> </v>
      </c>
      <c r="AB538" s="10">
        <f>IF($S$4="", SUMIFS('무신사 메타 광고'!$X:$X, '무신사 메타 광고'!$C:$C, $R538),SUMIFS('무신사 메타 광고'!$X:$X,'무신사 메타 광고'!$I:$I,$S$4,'무신사 메타 광고'!$C:$C,$R538))</f>
        <v>0</v>
      </c>
      <c r="AC538" s="11">
        <f t="shared" si="28"/>
        <v>0</v>
      </c>
    </row>
    <row r="539" spans="2:29">
      <c r="B539" s="9"/>
      <c r="C539" s="29">
        <f>IF($C$4="", SUMIFS('무신사 메타 광고'!$L:$L, '무신사 메타 광고'!$D:$D, $B539), SUMIFS('무신사 메타 광고'!$L:$L, '무신사 메타 광고'!$I:$I, $C$4, '무신사 메타 광고'!$D:$D, $B539))</f>
        <v>0</v>
      </c>
      <c r="D539" s="29">
        <f>IF($C$4="", SUMIFS('무신사 메타 광고'!$V:$V,#REF!, $B539), SUMIFS('무신사 메타 광고'!$V:$V,'무신사 메타 광고'!$I:$I,$C$4,'무신사 메타 광고'!$D:$D,$B539))</f>
        <v>0</v>
      </c>
      <c r="E539" s="11">
        <f t="shared" si="22"/>
        <v>0</v>
      </c>
      <c r="F539" s="12" t="str">
        <f t="shared" si="29"/>
        <v xml:space="preserve"> </v>
      </c>
      <c r="G539" s="30">
        <f>IF($C$4="", SUMIFS('무신사 메타 광고'!$K:$K, '무신사 메타 광고'!$D:$D, $B539), SUMIFS('무신사 메타 광고'!$K:$K,'무신사 메타 광고'!$I:$I,$C$4,'무신사 메타 광고'!D:D,$B539))</f>
        <v>0</v>
      </c>
      <c r="H539" s="30">
        <f>IF($C$4="", SUMIFS('무신사 메타 광고'!$Q:$Q, '무신사 메타 광고'!$D:$D, $B539), SUMIFS('무신사 메타 광고'!$Q:$Q,'무신사 메타 광고'!$I:$I,$C$4,'무신사 메타 광고'!D:D,$B539))</f>
        <v>0</v>
      </c>
      <c r="I539" s="30">
        <f>IF($C$4="", SUMIFS('무신사 메타 광고'!$U:$U, '무신사 메타 광고'!$D:$D, $B539), SUMIFS('무신사 메타 광고'!$U:$U,'무신사 메타 광고'!$I:$I,$C$4,'무신사 메타 광고'!D:D,$B539))</f>
        <v>0</v>
      </c>
      <c r="J539" s="11">
        <f t="shared" si="23"/>
        <v>0</v>
      </c>
      <c r="K539" s="11">
        <f t="shared" si="24"/>
        <v>0</v>
      </c>
      <c r="L539" s="12" t="str">
        <f t="shared" si="30"/>
        <v xml:space="preserve"> </v>
      </c>
      <c r="N539" s="10">
        <f>IF($C$4="", SUMIFS('무신사 메타 광고'!$X:$X, '무신사 메타 광고'!$D:$D, $B539),SUMIFS('무신사 메타 광고'!$X:$X,'무신사 메타 광고'!I:I,$C$4,'무신사 메타 광고'!D:D,$B539))</f>
        <v>0</v>
      </c>
      <c r="O539" s="11">
        <f t="shared" si="25"/>
        <v>0</v>
      </c>
      <c r="R539" s="13"/>
      <c r="S539" s="31">
        <f>IF($S$4="", SUMIFS('무신사 메타 광고'!$L:$L, '무신사 메타 광고'!$C:$C, $R539),SUMIFS('무신사 메타 광고'!$L:$L,'무신사 메타 광고'!$I:$I,$S$4,'무신사 메타 광고'!$C:$C,$R539))</f>
        <v>0</v>
      </c>
      <c r="T539" s="31">
        <f>IF($S$4="", SUMIFS('무신사 메타 광고'!$V:$V, '무신사 메타 광고'!$C:$C, $R539),SUMIFS('무신사 메타 광고'!$V:$V,'무신사 메타 광고'!$I:$I,$S$4,'무신사 메타 광고'!$C:$C,$R539))</f>
        <v>0</v>
      </c>
      <c r="U539" s="11">
        <f t="shared" si="26"/>
        <v>0</v>
      </c>
      <c r="V539" s="12" t="str">
        <f t="shared" si="31"/>
        <v xml:space="preserve"> </v>
      </c>
      <c r="W539" s="32">
        <f>IF($S$4="", SUMIFS('무신사 메타 광고'!$K:$K, '무신사 메타 광고'!$C:$C, $R539),SUMIFS('무신사 메타 광고'!$K:$K,'무신사 메타 광고'!$I:$I,$S$4,'무신사 메타 광고'!$C:$C,$R539))</f>
        <v>0</v>
      </c>
      <c r="X539" s="32">
        <f>IF($S$4="", SUMIFS('무신사 메타 광고'!$N:$N, '무신사 메타 광고'!$C:$C, $R539),SUMIFS('무신사 메타 광고'!$N:$N,'무신사 메타 광고'!$I:$I,$S$4,'무신사 메타 광고'!$C:$C,$R539))</f>
        <v>0</v>
      </c>
      <c r="Y539" s="11">
        <f t="shared" si="27"/>
        <v>0</v>
      </c>
      <c r="Z539" s="12" t="str">
        <f t="shared" si="32"/>
        <v xml:space="preserve"> </v>
      </c>
      <c r="AB539" s="10">
        <f>IF($S$4="", SUMIFS('무신사 메타 광고'!$X:$X, '무신사 메타 광고'!$C:$C, $R539),SUMIFS('무신사 메타 광고'!$X:$X,'무신사 메타 광고'!$I:$I,$S$4,'무신사 메타 광고'!$C:$C,$R539))</f>
        <v>0</v>
      </c>
      <c r="AC539" s="11">
        <f t="shared" si="28"/>
        <v>0</v>
      </c>
    </row>
    <row r="540" spans="2:29">
      <c r="B540" s="9"/>
      <c r="C540" s="29">
        <f>IF($C$4="", SUMIFS('무신사 메타 광고'!$L:$L, '무신사 메타 광고'!$D:$D, $B540), SUMIFS('무신사 메타 광고'!$L:$L, '무신사 메타 광고'!$I:$I, $C$4, '무신사 메타 광고'!$D:$D, $B540))</f>
        <v>0</v>
      </c>
      <c r="D540" s="29">
        <f>IF($C$4="", SUMIFS('무신사 메타 광고'!$V:$V,#REF!, $B540), SUMIFS('무신사 메타 광고'!$V:$V,'무신사 메타 광고'!$I:$I,$C$4,'무신사 메타 광고'!$D:$D,$B540))</f>
        <v>0</v>
      </c>
      <c r="E540" s="11">
        <f t="shared" si="22"/>
        <v>0</v>
      </c>
      <c r="F540" s="12" t="str">
        <f t="shared" si="29"/>
        <v xml:space="preserve"> </v>
      </c>
      <c r="G540" s="30">
        <f>IF($C$4="", SUMIFS('무신사 메타 광고'!$K:$K, '무신사 메타 광고'!$D:$D, $B540), SUMIFS('무신사 메타 광고'!$K:$K,'무신사 메타 광고'!$I:$I,$C$4,'무신사 메타 광고'!D:D,$B540))</f>
        <v>0</v>
      </c>
      <c r="H540" s="30">
        <f>IF($C$4="", SUMIFS('무신사 메타 광고'!$Q:$Q, '무신사 메타 광고'!$D:$D, $B540), SUMIFS('무신사 메타 광고'!$Q:$Q,'무신사 메타 광고'!$I:$I,$C$4,'무신사 메타 광고'!D:D,$B540))</f>
        <v>0</v>
      </c>
      <c r="I540" s="30">
        <f>IF($C$4="", SUMIFS('무신사 메타 광고'!$U:$U, '무신사 메타 광고'!$D:$D, $B540), SUMIFS('무신사 메타 광고'!$U:$U,'무신사 메타 광고'!$I:$I,$C$4,'무신사 메타 광고'!D:D,$B540))</f>
        <v>0</v>
      </c>
      <c r="J540" s="11">
        <f t="shared" si="23"/>
        <v>0</v>
      </c>
      <c r="K540" s="11">
        <f t="shared" si="24"/>
        <v>0</v>
      </c>
      <c r="L540" s="12" t="str">
        <f t="shared" si="30"/>
        <v xml:space="preserve"> </v>
      </c>
      <c r="N540" s="10">
        <f>IF($C$4="", SUMIFS('무신사 메타 광고'!$X:$X, '무신사 메타 광고'!$D:$D, $B540),SUMIFS('무신사 메타 광고'!$X:$X,'무신사 메타 광고'!I:I,$C$4,'무신사 메타 광고'!D:D,$B540))</f>
        <v>0</v>
      </c>
      <c r="O540" s="11">
        <f t="shared" si="25"/>
        <v>0</v>
      </c>
      <c r="R540" s="13"/>
      <c r="S540" s="31">
        <f>IF($S$4="", SUMIFS('무신사 메타 광고'!$L:$L, '무신사 메타 광고'!$C:$C, $R540),SUMIFS('무신사 메타 광고'!$L:$L,'무신사 메타 광고'!$I:$I,$S$4,'무신사 메타 광고'!$C:$C,$R540))</f>
        <v>0</v>
      </c>
      <c r="T540" s="31">
        <f>IF($S$4="", SUMIFS('무신사 메타 광고'!$V:$V, '무신사 메타 광고'!$C:$C, $R540),SUMIFS('무신사 메타 광고'!$V:$V,'무신사 메타 광고'!$I:$I,$S$4,'무신사 메타 광고'!$C:$C,$R540))</f>
        <v>0</v>
      </c>
      <c r="U540" s="11">
        <f t="shared" si="26"/>
        <v>0</v>
      </c>
      <c r="V540" s="12" t="str">
        <f t="shared" si="31"/>
        <v xml:space="preserve"> </v>
      </c>
      <c r="W540" s="32">
        <f>IF($S$4="", SUMIFS('무신사 메타 광고'!$K:$K, '무신사 메타 광고'!$C:$C, $R540),SUMIFS('무신사 메타 광고'!$K:$K,'무신사 메타 광고'!$I:$I,$S$4,'무신사 메타 광고'!$C:$C,$R540))</f>
        <v>0</v>
      </c>
      <c r="X540" s="32">
        <f>IF($S$4="", SUMIFS('무신사 메타 광고'!$N:$N, '무신사 메타 광고'!$C:$C, $R540),SUMIFS('무신사 메타 광고'!$N:$N,'무신사 메타 광고'!$I:$I,$S$4,'무신사 메타 광고'!$C:$C,$R540))</f>
        <v>0</v>
      </c>
      <c r="Y540" s="11">
        <f t="shared" si="27"/>
        <v>0</v>
      </c>
      <c r="Z540" s="12" t="str">
        <f t="shared" si="32"/>
        <v xml:space="preserve"> </v>
      </c>
      <c r="AB540" s="10">
        <f>IF($S$4="", SUMIFS('무신사 메타 광고'!$X:$X, '무신사 메타 광고'!$C:$C, $R540),SUMIFS('무신사 메타 광고'!$X:$X,'무신사 메타 광고'!$I:$I,$S$4,'무신사 메타 광고'!$C:$C,$R540))</f>
        <v>0</v>
      </c>
      <c r="AC540" s="11">
        <f t="shared" si="28"/>
        <v>0</v>
      </c>
    </row>
    <row r="541" spans="2:29">
      <c r="B541" s="9"/>
      <c r="C541" s="29">
        <f>IF($C$4="", SUMIFS('무신사 메타 광고'!$L:$L, '무신사 메타 광고'!$D:$D, $B541), SUMIFS('무신사 메타 광고'!$L:$L, '무신사 메타 광고'!$I:$I, $C$4, '무신사 메타 광고'!$D:$D, $B541))</f>
        <v>0</v>
      </c>
      <c r="D541" s="29">
        <f>IF($C$4="", SUMIFS('무신사 메타 광고'!$V:$V,#REF!, $B541), SUMIFS('무신사 메타 광고'!$V:$V,'무신사 메타 광고'!$I:$I,$C$4,'무신사 메타 광고'!$D:$D,$B541))</f>
        <v>0</v>
      </c>
      <c r="E541" s="11">
        <f t="shared" si="22"/>
        <v>0</v>
      </c>
      <c r="F541" s="12" t="str">
        <f t="shared" si="29"/>
        <v xml:space="preserve"> </v>
      </c>
      <c r="G541" s="30">
        <f>IF($C$4="", SUMIFS('무신사 메타 광고'!$K:$K, '무신사 메타 광고'!$D:$D, $B541), SUMIFS('무신사 메타 광고'!$K:$K,'무신사 메타 광고'!$I:$I,$C$4,'무신사 메타 광고'!D:D,$B541))</f>
        <v>0</v>
      </c>
      <c r="H541" s="30">
        <f>IF($C$4="", SUMIFS('무신사 메타 광고'!$Q:$Q, '무신사 메타 광고'!$D:$D, $B541), SUMIFS('무신사 메타 광고'!$Q:$Q,'무신사 메타 광고'!$I:$I,$C$4,'무신사 메타 광고'!D:D,$B541))</f>
        <v>0</v>
      </c>
      <c r="I541" s="30">
        <f>IF($C$4="", SUMIFS('무신사 메타 광고'!$U:$U, '무신사 메타 광고'!$D:$D, $B541), SUMIFS('무신사 메타 광고'!$U:$U,'무신사 메타 광고'!$I:$I,$C$4,'무신사 메타 광고'!D:D,$B541))</f>
        <v>0</v>
      </c>
      <c r="J541" s="11">
        <f t="shared" si="23"/>
        <v>0</v>
      </c>
      <c r="K541" s="11">
        <f t="shared" si="24"/>
        <v>0</v>
      </c>
      <c r="L541" s="12" t="str">
        <f t="shared" si="30"/>
        <v xml:space="preserve"> </v>
      </c>
      <c r="N541" s="10">
        <f>IF($C$4="", SUMIFS('무신사 메타 광고'!$X:$X, '무신사 메타 광고'!$D:$D, $B541),SUMIFS('무신사 메타 광고'!$X:$X,'무신사 메타 광고'!I:I,$C$4,'무신사 메타 광고'!D:D,$B541))</f>
        <v>0</v>
      </c>
      <c r="O541" s="11">
        <f t="shared" si="25"/>
        <v>0</v>
      </c>
      <c r="R541" s="13"/>
      <c r="S541" s="31">
        <f>IF($S$4="", SUMIFS('무신사 메타 광고'!$L:$L, '무신사 메타 광고'!$C:$C, $R541),SUMIFS('무신사 메타 광고'!$L:$L,'무신사 메타 광고'!$I:$I,$S$4,'무신사 메타 광고'!$C:$C,$R541))</f>
        <v>0</v>
      </c>
      <c r="T541" s="31">
        <f>IF($S$4="", SUMIFS('무신사 메타 광고'!$V:$V, '무신사 메타 광고'!$C:$C, $R541),SUMIFS('무신사 메타 광고'!$V:$V,'무신사 메타 광고'!$I:$I,$S$4,'무신사 메타 광고'!$C:$C,$R541))</f>
        <v>0</v>
      </c>
      <c r="U541" s="11">
        <f t="shared" si="26"/>
        <v>0</v>
      </c>
      <c r="V541" s="12" t="str">
        <f t="shared" si="31"/>
        <v xml:space="preserve"> </v>
      </c>
      <c r="W541" s="32">
        <f>IF($S$4="", SUMIFS('무신사 메타 광고'!$K:$K, '무신사 메타 광고'!$C:$C, $R541),SUMIFS('무신사 메타 광고'!$K:$K,'무신사 메타 광고'!$I:$I,$S$4,'무신사 메타 광고'!$C:$C,$R541))</f>
        <v>0</v>
      </c>
      <c r="X541" s="32">
        <f>IF($S$4="", SUMIFS('무신사 메타 광고'!$N:$N, '무신사 메타 광고'!$C:$C, $R541),SUMIFS('무신사 메타 광고'!$N:$N,'무신사 메타 광고'!$I:$I,$S$4,'무신사 메타 광고'!$C:$C,$R541))</f>
        <v>0</v>
      </c>
      <c r="Y541" s="11">
        <f t="shared" si="27"/>
        <v>0</v>
      </c>
      <c r="Z541" s="12" t="str">
        <f t="shared" si="32"/>
        <v xml:space="preserve"> </v>
      </c>
      <c r="AB541" s="10">
        <f>IF($S$4="", SUMIFS('무신사 메타 광고'!$X:$X, '무신사 메타 광고'!$C:$C, $R541),SUMIFS('무신사 메타 광고'!$X:$X,'무신사 메타 광고'!$I:$I,$S$4,'무신사 메타 광고'!$C:$C,$R541))</f>
        <v>0</v>
      </c>
      <c r="AC541" s="11">
        <f t="shared" si="28"/>
        <v>0</v>
      </c>
    </row>
    <row r="542" spans="2:29">
      <c r="B542" s="9"/>
      <c r="C542" s="29">
        <f>IF($C$4="", SUMIFS('무신사 메타 광고'!$L:$L, '무신사 메타 광고'!$D:$D, $B542), SUMIFS('무신사 메타 광고'!$L:$L, '무신사 메타 광고'!$I:$I, $C$4, '무신사 메타 광고'!$D:$D, $B542))</f>
        <v>0</v>
      </c>
      <c r="D542" s="29">
        <f>IF($C$4="", SUMIFS('무신사 메타 광고'!$V:$V,#REF!, $B542), SUMIFS('무신사 메타 광고'!$V:$V,'무신사 메타 광고'!$I:$I,$C$4,'무신사 메타 광고'!$D:$D,$B542))</f>
        <v>0</v>
      </c>
      <c r="E542" s="11">
        <f t="shared" si="22"/>
        <v>0</v>
      </c>
      <c r="F542" s="12" t="str">
        <f t="shared" si="29"/>
        <v xml:space="preserve"> </v>
      </c>
      <c r="G542" s="30">
        <f>IF($C$4="", SUMIFS('무신사 메타 광고'!$K:$K, '무신사 메타 광고'!$D:$D, $B542), SUMIFS('무신사 메타 광고'!$K:$K,'무신사 메타 광고'!$I:$I,$C$4,'무신사 메타 광고'!D:D,$B542))</f>
        <v>0</v>
      </c>
      <c r="H542" s="30">
        <f>IF($C$4="", SUMIFS('무신사 메타 광고'!$Q:$Q, '무신사 메타 광고'!$D:$D, $B542), SUMIFS('무신사 메타 광고'!$Q:$Q,'무신사 메타 광고'!$I:$I,$C$4,'무신사 메타 광고'!D:D,$B542))</f>
        <v>0</v>
      </c>
      <c r="I542" s="30">
        <f>IF($C$4="", SUMIFS('무신사 메타 광고'!$U:$U, '무신사 메타 광고'!$D:$D, $B542), SUMIFS('무신사 메타 광고'!$U:$U,'무신사 메타 광고'!$I:$I,$C$4,'무신사 메타 광고'!D:D,$B542))</f>
        <v>0</v>
      </c>
      <c r="J542" s="11">
        <f t="shared" si="23"/>
        <v>0</v>
      </c>
      <c r="K542" s="11">
        <f t="shared" si="24"/>
        <v>0</v>
      </c>
      <c r="L542" s="12" t="str">
        <f t="shared" si="30"/>
        <v xml:space="preserve"> </v>
      </c>
      <c r="N542" s="10">
        <f>IF($C$4="", SUMIFS('무신사 메타 광고'!$X:$X, '무신사 메타 광고'!$D:$D, $B542),SUMIFS('무신사 메타 광고'!$X:$X,'무신사 메타 광고'!I:I,$C$4,'무신사 메타 광고'!D:D,$B542))</f>
        <v>0</v>
      </c>
      <c r="O542" s="11">
        <f t="shared" si="25"/>
        <v>0</v>
      </c>
      <c r="R542" s="13"/>
      <c r="S542" s="31">
        <f>IF($S$4="", SUMIFS('무신사 메타 광고'!$L:$L, '무신사 메타 광고'!$C:$C, $R542),SUMIFS('무신사 메타 광고'!$L:$L,'무신사 메타 광고'!$I:$I,$S$4,'무신사 메타 광고'!$C:$C,$R542))</f>
        <v>0</v>
      </c>
      <c r="T542" s="31">
        <f>IF($S$4="", SUMIFS('무신사 메타 광고'!$V:$V, '무신사 메타 광고'!$C:$C, $R542),SUMIFS('무신사 메타 광고'!$V:$V,'무신사 메타 광고'!$I:$I,$S$4,'무신사 메타 광고'!$C:$C,$R542))</f>
        <v>0</v>
      </c>
      <c r="U542" s="11">
        <f t="shared" si="26"/>
        <v>0</v>
      </c>
      <c r="V542" s="12" t="str">
        <f t="shared" si="31"/>
        <v xml:space="preserve"> </v>
      </c>
      <c r="W542" s="32">
        <f>IF($S$4="", SUMIFS('무신사 메타 광고'!$K:$K, '무신사 메타 광고'!$C:$C, $R542),SUMIFS('무신사 메타 광고'!$K:$K,'무신사 메타 광고'!$I:$I,$S$4,'무신사 메타 광고'!$C:$C,$R542))</f>
        <v>0</v>
      </c>
      <c r="X542" s="32">
        <f>IF($S$4="", SUMIFS('무신사 메타 광고'!$N:$N, '무신사 메타 광고'!$C:$C, $R542),SUMIFS('무신사 메타 광고'!$N:$N,'무신사 메타 광고'!$I:$I,$S$4,'무신사 메타 광고'!$C:$C,$R542))</f>
        <v>0</v>
      </c>
      <c r="Y542" s="11">
        <f t="shared" si="27"/>
        <v>0</v>
      </c>
      <c r="Z542" s="12" t="str">
        <f t="shared" si="32"/>
        <v xml:space="preserve"> </v>
      </c>
      <c r="AB542" s="10">
        <f>IF($S$4="", SUMIFS('무신사 메타 광고'!$X:$X, '무신사 메타 광고'!$C:$C, $R542),SUMIFS('무신사 메타 광고'!$X:$X,'무신사 메타 광고'!$I:$I,$S$4,'무신사 메타 광고'!$C:$C,$R542))</f>
        <v>0</v>
      </c>
      <c r="AC542" s="11">
        <f t="shared" si="28"/>
        <v>0</v>
      </c>
    </row>
    <row r="543" spans="2:29">
      <c r="B543" s="9"/>
      <c r="C543" s="29">
        <f>IF($C$4="", SUMIFS('무신사 메타 광고'!$L:$L, '무신사 메타 광고'!$D:$D, $B543), SUMIFS('무신사 메타 광고'!$L:$L, '무신사 메타 광고'!$I:$I, $C$4, '무신사 메타 광고'!$D:$D, $B543))</f>
        <v>0</v>
      </c>
      <c r="D543" s="29">
        <f>IF($C$4="", SUMIFS('무신사 메타 광고'!$V:$V,#REF!, $B543), SUMIFS('무신사 메타 광고'!$V:$V,'무신사 메타 광고'!$I:$I,$C$4,'무신사 메타 광고'!$D:$D,$B543))</f>
        <v>0</v>
      </c>
      <c r="E543" s="11">
        <f t="shared" si="22"/>
        <v>0</v>
      </c>
      <c r="F543" s="12" t="str">
        <f t="shared" si="29"/>
        <v xml:space="preserve"> </v>
      </c>
      <c r="G543" s="30">
        <f>IF($C$4="", SUMIFS('무신사 메타 광고'!$K:$K, '무신사 메타 광고'!$D:$D, $B543), SUMIFS('무신사 메타 광고'!$K:$K,'무신사 메타 광고'!$I:$I,$C$4,'무신사 메타 광고'!D:D,$B543))</f>
        <v>0</v>
      </c>
      <c r="H543" s="30">
        <f>IF($C$4="", SUMIFS('무신사 메타 광고'!$Q:$Q, '무신사 메타 광고'!$D:$D, $B543), SUMIFS('무신사 메타 광고'!$Q:$Q,'무신사 메타 광고'!$I:$I,$C$4,'무신사 메타 광고'!D:D,$B543))</f>
        <v>0</v>
      </c>
      <c r="I543" s="30">
        <f>IF($C$4="", SUMIFS('무신사 메타 광고'!$U:$U, '무신사 메타 광고'!$D:$D, $B543), SUMIFS('무신사 메타 광고'!$U:$U,'무신사 메타 광고'!$I:$I,$C$4,'무신사 메타 광고'!D:D,$B543))</f>
        <v>0</v>
      </c>
      <c r="J543" s="11">
        <f t="shared" si="23"/>
        <v>0</v>
      </c>
      <c r="K543" s="11">
        <f t="shared" si="24"/>
        <v>0</v>
      </c>
      <c r="L543" s="12" t="str">
        <f t="shared" si="30"/>
        <v xml:space="preserve"> </v>
      </c>
      <c r="N543" s="10">
        <f>IF($C$4="", SUMIFS('무신사 메타 광고'!$X:$X, '무신사 메타 광고'!$D:$D, $B543),SUMIFS('무신사 메타 광고'!$X:$X,'무신사 메타 광고'!I:I,$C$4,'무신사 메타 광고'!D:D,$B543))</f>
        <v>0</v>
      </c>
      <c r="O543" s="11">
        <f t="shared" si="25"/>
        <v>0</v>
      </c>
      <c r="R543" s="13"/>
      <c r="S543" s="31">
        <f>IF($S$4="", SUMIFS('무신사 메타 광고'!$L:$L, '무신사 메타 광고'!$C:$C, $R543),SUMIFS('무신사 메타 광고'!$L:$L,'무신사 메타 광고'!$I:$I,$S$4,'무신사 메타 광고'!$C:$C,$R543))</f>
        <v>0</v>
      </c>
      <c r="T543" s="31">
        <f>IF($S$4="", SUMIFS('무신사 메타 광고'!$V:$V, '무신사 메타 광고'!$C:$C, $R543),SUMIFS('무신사 메타 광고'!$V:$V,'무신사 메타 광고'!$I:$I,$S$4,'무신사 메타 광고'!$C:$C,$R543))</f>
        <v>0</v>
      </c>
      <c r="U543" s="11">
        <f t="shared" si="26"/>
        <v>0</v>
      </c>
      <c r="V543" s="12" t="str">
        <f t="shared" si="31"/>
        <v xml:space="preserve"> </v>
      </c>
      <c r="W543" s="32">
        <f>IF($S$4="", SUMIFS('무신사 메타 광고'!$K:$K, '무신사 메타 광고'!$C:$C, $R543),SUMIFS('무신사 메타 광고'!$K:$K,'무신사 메타 광고'!$I:$I,$S$4,'무신사 메타 광고'!$C:$C,$R543))</f>
        <v>0</v>
      </c>
      <c r="X543" s="32">
        <f>IF($S$4="", SUMIFS('무신사 메타 광고'!$N:$N, '무신사 메타 광고'!$C:$C, $R543),SUMIFS('무신사 메타 광고'!$N:$N,'무신사 메타 광고'!$I:$I,$S$4,'무신사 메타 광고'!$C:$C,$R543))</f>
        <v>0</v>
      </c>
      <c r="Y543" s="11">
        <f t="shared" si="27"/>
        <v>0</v>
      </c>
      <c r="Z543" s="12" t="str">
        <f t="shared" si="32"/>
        <v xml:space="preserve"> </v>
      </c>
      <c r="AB543" s="10">
        <f>IF($S$4="", SUMIFS('무신사 메타 광고'!$X:$X, '무신사 메타 광고'!$C:$C, $R543),SUMIFS('무신사 메타 광고'!$X:$X,'무신사 메타 광고'!$I:$I,$S$4,'무신사 메타 광고'!$C:$C,$R543))</f>
        <v>0</v>
      </c>
      <c r="AC543" s="11">
        <f t="shared" si="28"/>
        <v>0</v>
      </c>
    </row>
    <row r="544" spans="2:29">
      <c r="B544" s="9"/>
      <c r="C544" s="29">
        <f>IF($C$4="", SUMIFS('무신사 메타 광고'!$L:$L, '무신사 메타 광고'!$D:$D, $B544), SUMIFS('무신사 메타 광고'!$L:$L, '무신사 메타 광고'!$I:$I, $C$4, '무신사 메타 광고'!$D:$D, $B544))</f>
        <v>0</v>
      </c>
      <c r="D544" s="29">
        <f>IF($C$4="", SUMIFS('무신사 메타 광고'!$V:$V,#REF!, $B544), SUMIFS('무신사 메타 광고'!$V:$V,'무신사 메타 광고'!$I:$I,$C$4,'무신사 메타 광고'!$D:$D,$B544))</f>
        <v>0</v>
      </c>
      <c r="E544" s="11">
        <f t="shared" si="22"/>
        <v>0</v>
      </c>
      <c r="F544" s="12" t="str">
        <f t="shared" si="29"/>
        <v xml:space="preserve"> </v>
      </c>
      <c r="G544" s="30">
        <f>IF($C$4="", SUMIFS('무신사 메타 광고'!$K:$K, '무신사 메타 광고'!$D:$D, $B544), SUMIFS('무신사 메타 광고'!$K:$K,'무신사 메타 광고'!$I:$I,$C$4,'무신사 메타 광고'!D:D,$B544))</f>
        <v>0</v>
      </c>
      <c r="H544" s="30">
        <f>IF($C$4="", SUMIFS('무신사 메타 광고'!$Q:$Q, '무신사 메타 광고'!$D:$D, $B544), SUMIFS('무신사 메타 광고'!$Q:$Q,'무신사 메타 광고'!$I:$I,$C$4,'무신사 메타 광고'!D:D,$B544))</f>
        <v>0</v>
      </c>
      <c r="I544" s="30">
        <f>IF($C$4="", SUMIFS('무신사 메타 광고'!$U:$U, '무신사 메타 광고'!$D:$D, $B544), SUMIFS('무신사 메타 광고'!$U:$U,'무신사 메타 광고'!$I:$I,$C$4,'무신사 메타 광고'!D:D,$B544))</f>
        <v>0</v>
      </c>
      <c r="J544" s="11">
        <f t="shared" si="23"/>
        <v>0</v>
      </c>
      <c r="K544" s="11">
        <f t="shared" si="24"/>
        <v>0</v>
      </c>
      <c r="L544" s="12" t="str">
        <f t="shared" si="30"/>
        <v xml:space="preserve"> </v>
      </c>
      <c r="N544" s="10">
        <f>IF($C$4="", SUMIFS('무신사 메타 광고'!$X:$X, '무신사 메타 광고'!$D:$D, $B544),SUMIFS('무신사 메타 광고'!$X:$X,'무신사 메타 광고'!I:I,$C$4,'무신사 메타 광고'!D:D,$B544))</f>
        <v>0</v>
      </c>
      <c r="O544" s="11">
        <f t="shared" si="25"/>
        <v>0</v>
      </c>
      <c r="R544" s="13"/>
      <c r="S544" s="31">
        <f>IF($S$4="", SUMIFS('무신사 메타 광고'!$L:$L, '무신사 메타 광고'!$C:$C, $R544),SUMIFS('무신사 메타 광고'!$L:$L,'무신사 메타 광고'!$I:$I,$S$4,'무신사 메타 광고'!$C:$C,$R544))</f>
        <v>0</v>
      </c>
      <c r="T544" s="31">
        <f>IF($S$4="", SUMIFS('무신사 메타 광고'!$V:$V, '무신사 메타 광고'!$C:$C, $R544),SUMIFS('무신사 메타 광고'!$V:$V,'무신사 메타 광고'!$I:$I,$S$4,'무신사 메타 광고'!$C:$C,$R544))</f>
        <v>0</v>
      </c>
      <c r="U544" s="11">
        <f t="shared" si="26"/>
        <v>0</v>
      </c>
      <c r="V544" s="12" t="str">
        <f t="shared" si="31"/>
        <v xml:space="preserve"> </v>
      </c>
      <c r="W544" s="32">
        <f>IF($S$4="", SUMIFS('무신사 메타 광고'!$K:$K, '무신사 메타 광고'!$C:$C, $R544),SUMIFS('무신사 메타 광고'!$K:$K,'무신사 메타 광고'!$I:$I,$S$4,'무신사 메타 광고'!$C:$C,$R544))</f>
        <v>0</v>
      </c>
      <c r="X544" s="32">
        <f>IF($S$4="", SUMIFS('무신사 메타 광고'!$N:$N, '무신사 메타 광고'!$C:$C, $R544),SUMIFS('무신사 메타 광고'!$N:$N,'무신사 메타 광고'!$I:$I,$S$4,'무신사 메타 광고'!$C:$C,$R544))</f>
        <v>0</v>
      </c>
      <c r="Y544" s="11">
        <f t="shared" si="27"/>
        <v>0</v>
      </c>
      <c r="Z544" s="12" t="str">
        <f t="shared" si="32"/>
        <v xml:space="preserve"> </v>
      </c>
      <c r="AB544" s="10">
        <f>IF($S$4="", SUMIFS('무신사 메타 광고'!$X:$X, '무신사 메타 광고'!$C:$C, $R544),SUMIFS('무신사 메타 광고'!$X:$X,'무신사 메타 광고'!$I:$I,$S$4,'무신사 메타 광고'!$C:$C,$R544))</f>
        <v>0</v>
      </c>
      <c r="AC544" s="11">
        <f t="shared" si="28"/>
        <v>0</v>
      </c>
    </row>
    <row r="545" spans="2:29">
      <c r="B545" s="9"/>
      <c r="C545" s="29">
        <f>IF($C$4="", SUMIFS('무신사 메타 광고'!$L:$L, '무신사 메타 광고'!$D:$D, $B545), SUMIFS('무신사 메타 광고'!$L:$L, '무신사 메타 광고'!$I:$I, $C$4, '무신사 메타 광고'!$D:$D, $B545))</f>
        <v>0</v>
      </c>
      <c r="D545" s="29">
        <f>IF($C$4="", SUMIFS('무신사 메타 광고'!$V:$V,#REF!, $B545), SUMIFS('무신사 메타 광고'!$V:$V,'무신사 메타 광고'!$I:$I,$C$4,'무신사 메타 광고'!$D:$D,$B545))</f>
        <v>0</v>
      </c>
      <c r="E545" s="11">
        <f t="shared" si="22"/>
        <v>0</v>
      </c>
      <c r="F545" s="12" t="str">
        <f t="shared" si="29"/>
        <v xml:space="preserve"> </v>
      </c>
      <c r="G545" s="30">
        <f>IF($C$4="", SUMIFS('무신사 메타 광고'!$K:$K, '무신사 메타 광고'!$D:$D, $B545), SUMIFS('무신사 메타 광고'!$K:$K,'무신사 메타 광고'!$I:$I,$C$4,'무신사 메타 광고'!D:D,$B545))</f>
        <v>0</v>
      </c>
      <c r="H545" s="30">
        <f>IF($C$4="", SUMIFS('무신사 메타 광고'!$Q:$Q, '무신사 메타 광고'!$D:$D, $B545), SUMIFS('무신사 메타 광고'!$Q:$Q,'무신사 메타 광고'!$I:$I,$C$4,'무신사 메타 광고'!D:D,$B545))</f>
        <v>0</v>
      </c>
      <c r="I545" s="30">
        <f>IF($C$4="", SUMIFS('무신사 메타 광고'!$U:$U, '무신사 메타 광고'!$D:$D, $B545), SUMIFS('무신사 메타 광고'!$U:$U,'무신사 메타 광고'!$I:$I,$C$4,'무신사 메타 광고'!D:D,$B545))</f>
        <v>0</v>
      </c>
      <c r="J545" s="11">
        <f t="shared" si="23"/>
        <v>0</v>
      </c>
      <c r="K545" s="11">
        <f t="shared" si="24"/>
        <v>0</v>
      </c>
      <c r="L545" s="12" t="str">
        <f t="shared" si="30"/>
        <v xml:space="preserve"> </v>
      </c>
      <c r="N545" s="10">
        <f>IF($C$4="", SUMIFS('무신사 메타 광고'!$X:$X, '무신사 메타 광고'!$D:$D, $B545),SUMIFS('무신사 메타 광고'!$X:$X,'무신사 메타 광고'!I:I,$C$4,'무신사 메타 광고'!D:D,$B545))</f>
        <v>0</v>
      </c>
      <c r="O545" s="11">
        <f t="shared" si="25"/>
        <v>0</v>
      </c>
      <c r="R545" s="13"/>
      <c r="S545" s="31">
        <f>IF($S$4="", SUMIFS('무신사 메타 광고'!$L:$L, '무신사 메타 광고'!$C:$C, $R545),SUMIFS('무신사 메타 광고'!$L:$L,'무신사 메타 광고'!$I:$I,$S$4,'무신사 메타 광고'!$C:$C,$R545))</f>
        <v>0</v>
      </c>
      <c r="T545" s="31">
        <f>IF($S$4="", SUMIFS('무신사 메타 광고'!$V:$V, '무신사 메타 광고'!$C:$C, $R545),SUMIFS('무신사 메타 광고'!$V:$V,'무신사 메타 광고'!$I:$I,$S$4,'무신사 메타 광고'!$C:$C,$R545))</f>
        <v>0</v>
      </c>
      <c r="U545" s="11">
        <f t="shared" si="26"/>
        <v>0</v>
      </c>
      <c r="V545" s="12" t="str">
        <f t="shared" si="31"/>
        <v xml:space="preserve"> </v>
      </c>
      <c r="W545" s="32">
        <f>IF($S$4="", SUMIFS('무신사 메타 광고'!$K:$K, '무신사 메타 광고'!$C:$C, $R545),SUMIFS('무신사 메타 광고'!$K:$K,'무신사 메타 광고'!$I:$I,$S$4,'무신사 메타 광고'!$C:$C,$R545))</f>
        <v>0</v>
      </c>
      <c r="X545" s="32">
        <f>IF($S$4="", SUMIFS('무신사 메타 광고'!$N:$N, '무신사 메타 광고'!$C:$C, $R545),SUMIFS('무신사 메타 광고'!$N:$N,'무신사 메타 광고'!$I:$I,$S$4,'무신사 메타 광고'!$C:$C,$R545))</f>
        <v>0</v>
      </c>
      <c r="Y545" s="11">
        <f t="shared" si="27"/>
        <v>0</v>
      </c>
      <c r="Z545" s="12" t="str">
        <f t="shared" si="32"/>
        <v xml:space="preserve"> </v>
      </c>
      <c r="AB545" s="10">
        <f>IF($S$4="", SUMIFS('무신사 메타 광고'!$X:$X, '무신사 메타 광고'!$C:$C, $R545),SUMIFS('무신사 메타 광고'!$X:$X,'무신사 메타 광고'!$I:$I,$S$4,'무신사 메타 광고'!$C:$C,$R545))</f>
        <v>0</v>
      </c>
      <c r="AC545" s="11">
        <f t="shared" si="28"/>
        <v>0</v>
      </c>
    </row>
    <row r="546" spans="2:29">
      <c r="B546" s="9"/>
      <c r="C546" s="29">
        <f>IF($C$4="", SUMIFS('무신사 메타 광고'!$L:$L, '무신사 메타 광고'!$D:$D, $B546), SUMIFS('무신사 메타 광고'!$L:$L, '무신사 메타 광고'!$I:$I, $C$4, '무신사 메타 광고'!$D:$D, $B546))</f>
        <v>0</v>
      </c>
      <c r="D546" s="29">
        <f>IF($C$4="", SUMIFS('무신사 메타 광고'!$V:$V,#REF!, $B546), SUMIFS('무신사 메타 광고'!$V:$V,'무신사 메타 광고'!$I:$I,$C$4,'무신사 메타 광고'!$D:$D,$B546))</f>
        <v>0</v>
      </c>
      <c r="E546" s="11">
        <f t="shared" si="22"/>
        <v>0</v>
      </c>
      <c r="F546" s="12" t="str">
        <f t="shared" si="29"/>
        <v xml:space="preserve"> </v>
      </c>
      <c r="G546" s="30">
        <f>IF($C$4="", SUMIFS('무신사 메타 광고'!$K:$K, '무신사 메타 광고'!$D:$D, $B546), SUMIFS('무신사 메타 광고'!$K:$K,'무신사 메타 광고'!$I:$I,$C$4,'무신사 메타 광고'!D:D,$B546))</f>
        <v>0</v>
      </c>
      <c r="H546" s="30">
        <f>IF($C$4="", SUMIFS('무신사 메타 광고'!$Q:$Q, '무신사 메타 광고'!$D:$D, $B546), SUMIFS('무신사 메타 광고'!$Q:$Q,'무신사 메타 광고'!$I:$I,$C$4,'무신사 메타 광고'!D:D,$B546))</f>
        <v>0</v>
      </c>
      <c r="I546" s="30">
        <f>IF($C$4="", SUMIFS('무신사 메타 광고'!$U:$U, '무신사 메타 광고'!$D:$D, $B546), SUMIFS('무신사 메타 광고'!$U:$U,'무신사 메타 광고'!$I:$I,$C$4,'무신사 메타 광고'!D:D,$B546))</f>
        <v>0</v>
      </c>
      <c r="J546" s="11">
        <f t="shared" si="23"/>
        <v>0</v>
      </c>
      <c r="K546" s="11">
        <f t="shared" si="24"/>
        <v>0</v>
      </c>
      <c r="L546" s="12" t="str">
        <f t="shared" si="30"/>
        <v xml:space="preserve"> </v>
      </c>
      <c r="N546" s="10">
        <f>IF($C$4="", SUMIFS('무신사 메타 광고'!$X:$X, '무신사 메타 광고'!$D:$D, $B546),SUMIFS('무신사 메타 광고'!$X:$X,'무신사 메타 광고'!I:I,$C$4,'무신사 메타 광고'!D:D,$B546))</f>
        <v>0</v>
      </c>
      <c r="O546" s="11">
        <f t="shared" si="25"/>
        <v>0</v>
      </c>
      <c r="R546" s="13"/>
      <c r="S546" s="31">
        <f>IF($S$4="", SUMIFS('무신사 메타 광고'!$L:$L, '무신사 메타 광고'!$C:$C, $R546),SUMIFS('무신사 메타 광고'!$L:$L,'무신사 메타 광고'!$I:$I,$S$4,'무신사 메타 광고'!$C:$C,$R546))</f>
        <v>0</v>
      </c>
      <c r="T546" s="31">
        <f>IF($S$4="", SUMIFS('무신사 메타 광고'!$V:$V, '무신사 메타 광고'!$C:$C, $R546),SUMIFS('무신사 메타 광고'!$V:$V,'무신사 메타 광고'!$I:$I,$S$4,'무신사 메타 광고'!$C:$C,$R546))</f>
        <v>0</v>
      </c>
      <c r="U546" s="11">
        <f t="shared" si="26"/>
        <v>0</v>
      </c>
      <c r="V546" s="12" t="str">
        <f t="shared" si="31"/>
        <v xml:space="preserve"> </v>
      </c>
      <c r="W546" s="32">
        <f>IF($S$4="", SUMIFS('무신사 메타 광고'!$K:$K, '무신사 메타 광고'!$C:$C, $R546),SUMIFS('무신사 메타 광고'!$K:$K,'무신사 메타 광고'!$I:$I,$S$4,'무신사 메타 광고'!$C:$C,$R546))</f>
        <v>0</v>
      </c>
      <c r="X546" s="32">
        <f>IF($S$4="", SUMIFS('무신사 메타 광고'!$N:$N, '무신사 메타 광고'!$C:$C, $R546),SUMIFS('무신사 메타 광고'!$N:$N,'무신사 메타 광고'!$I:$I,$S$4,'무신사 메타 광고'!$C:$C,$R546))</f>
        <v>0</v>
      </c>
      <c r="Y546" s="11">
        <f t="shared" si="27"/>
        <v>0</v>
      </c>
      <c r="Z546" s="12" t="str">
        <f t="shared" si="32"/>
        <v xml:space="preserve"> </v>
      </c>
      <c r="AB546" s="10">
        <f>IF($S$4="", SUMIFS('무신사 메타 광고'!$X:$X, '무신사 메타 광고'!$C:$C, $R546),SUMIFS('무신사 메타 광고'!$X:$X,'무신사 메타 광고'!$I:$I,$S$4,'무신사 메타 광고'!$C:$C,$R546))</f>
        <v>0</v>
      </c>
      <c r="AC546" s="11">
        <f t="shared" si="28"/>
        <v>0</v>
      </c>
    </row>
    <row r="547" spans="2:29">
      <c r="B547" s="9"/>
      <c r="C547" s="29">
        <f>IF($C$4="", SUMIFS('무신사 메타 광고'!$L:$L, '무신사 메타 광고'!$D:$D, $B547), SUMIFS('무신사 메타 광고'!$L:$L, '무신사 메타 광고'!$I:$I, $C$4, '무신사 메타 광고'!$D:$D, $B547))</f>
        <v>0</v>
      </c>
      <c r="D547" s="29">
        <f>IF($C$4="", SUMIFS('무신사 메타 광고'!$V:$V,#REF!, $B547), SUMIFS('무신사 메타 광고'!$V:$V,'무신사 메타 광고'!$I:$I,$C$4,'무신사 메타 광고'!$D:$D,$B547))</f>
        <v>0</v>
      </c>
      <c r="E547" s="11">
        <f t="shared" si="22"/>
        <v>0</v>
      </c>
      <c r="F547" s="12" t="str">
        <f t="shared" si="29"/>
        <v xml:space="preserve"> </v>
      </c>
      <c r="G547" s="30">
        <f>IF($C$4="", SUMIFS('무신사 메타 광고'!$K:$K, '무신사 메타 광고'!$D:$D, $B547), SUMIFS('무신사 메타 광고'!$K:$K,'무신사 메타 광고'!$I:$I,$C$4,'무신사 메타 광고'!D:D,$B547))</f>
        <v>0</v>
      </c>
      <c r="H547" s="30">
        <f>IF($C$4="", SUMIFS('무신사 메타 광고'!$Q:$Q, '무신사 메타 광고'!$D:$D, $B547), SUMIFS('무신사 메타 광고'!$Q:$Q,'무신사 메타 광고'!$I:$I,$C$4,'무신사 메타 광고'!D:D,$B547))</f>
        <v>0</v>
      </c>
      <c r="I547" s="30">
        <f>IF($C$4="", SUMIFS('무신사 메타 광고'!$U:$U, '무신사 메타 광고'!$D:$D, $B547), SUMIFS('무신사 메타 광고'!$U:$U,'무신사 메타 광고'!$I:$I,$C$4,'무신사 메타 광고'!D:D,$B547))</f>
        <v>0</v>
      </c>
      <c r="J547" s="11">
        <f t="shared" si="23"/>
        <v>0</v>
      </c>
      <c r="K547" s="11">
        <f t="shared" si="24"/>
        <v>0</v>
      </c>
      <c r="L547" s="12" t="str">
        <f t="shared" si="30"/>
        <v xml:space="preserve"> </v>
      </c>
      <c r="N547" s="10">
        <f>IF($C$4="", SUMIFS('무신사 메타 광고'!$X:$X, '무신사 메타 광고'!$D:$D, $B547),SUMIFS('무신사 메타 광고'!$X:$X,'무신사 메타 광고'!I:I,$C$4,'무신사 메타 광고'!D:D,$B547))</f>
        <v>0</v>
      </c>
      <c r="O547" s="11">
        <f t="shared" si="25"/>
        <v>0</v>
      </c>
      <c r="R547" s="13"/>
      <c r="S547" s="31">
        <f>IF($S$4="", SUMIFS('무신사 메타 광고'!$L:$L, '무신사 메타 광고'!$C:$C, $R547),SUMIFS('무신사 메타 광고'!$L:$L,'무신사 메타 광고'!$I:$I,$S$4,'무신사 메타 광고'!$C:$C,$R547))</f>
        <v>0</v>
      </c>
      <c r="T547" s="31">
        <f>IF($S$4="", SUMIFS('무신사 메타 광고'!$V:$V, '무신사 메타 광고'!$C:$C, $R547),SUMIFS('무신사 메타 광고'!$V:$V,'무신사 메타 광고'!$I:$I,$S$4,'무신사 메타 광고'!$C:$C,$R547))</f>
        <v>0</v>
      </c>
      <c r="U547" s="11">
        <f t="shared" si="26"/>
        <v>0</v>
      </c>
      <c r="V547" s="12" t="str">
        <f t="shared" si="31"/>
        <v xml:space="preserve"> </v>
      </c>
      <c r="W547" s="32">
        <f>IF($S$4="", SUMIFS('무신사 메타 광고'!$K:$K, '무신사 메타 광고'!$C:$C, $R547),SUMIFS('무신사 메타 광고'!$K:$K,'무신사 메타 광고'!$I:$I,$S$4,'무신사 메타 광고'!$C:$C,$R547))</f>
        <v>0</v>
      </c>
      <c r="X547" s="32">
        <f>IF($S$4="", SUMIFS('무신사 메타 광고'!$N:$N, '무신사 메타 광고'!$C:$C, $R547),SUMIFS('무신사 메타 광고'!$N:$N,'무신사 메타 광고'!$I:$I,$S$4,'무신사 메타 광고'!$C:$C,$R547))</f>
        <v>0</v>
      </c>
      <c r="Y547" s="11">
        <f t="shared" si="27"/>
        <v>0</v>
      </c>
      <c r="Z547" s="12" t="str">
        <f t="shared" si="32"/>
        <v xml:space="preserve"> </v>
      </c>
      <c r="AB547" s="10">
        <f>IF($S$4="", SUMIFS('무신사 메타 광고'!$X:$X, '무신사 메타 광고'!$C:$C, $R547),SUMIFS('무신사 메타 광고'!$X:$X,'무신사 메타 광고'!$I:$I,$S$4,'무신사 메타 광고'!$C:$C,$R547))</f>
        <v>0</v>
      </c>
      <c r="AC547" s="11">
        <f t="shared" si="28"/>
        <v>0</v>
      </c>
    </row>
    <row r="548" spans="2:29">
      <c r="B548" s="9"/>
      <c r="C548" s="29">
        <f>IF($C$4="", SUMIFS('무신사 메타 광고'!$L:$L, '무신사 메타 광고'!$D:$D, $B548), SUMIFS('무신사 메타 광고'!$L:$L, '무신사 메타 광고'!$I:$I, $C$4, '무신사 메타 광고'!$D:$D, $B548))</f>
        <v>0</v>
      </c>
      <c r="D548" s="29">
        <f>IF($C$4="", SUMIFS('무신사 메타 광고'!$V:$V,#REF!, $B548), SUMIFS('무신사 메타 광고'!$V:$V,'무신사 메타 광고'!$I:$I,$C$4,'무신사 메타 광고'!$D:$D,$B548))</f>
        <v>0</v>
      </c>
      <c r="E548" s="11">
        <f t="shared" si="22"/>
        <v>0</v>
      </c>
      <c r="F548" s="12" t="str">
        <f t="shared" si="29"/>
        <v xml:space="preserve"> </v>
      </c>
      <c r="G548" s="30">
        <f>IF($C$4="", SUMIFS('무신사 메타 광고'!$K:$K, '무신사 메타 광고'!$D:$D, $B548), SUMIFS('무신사 메타 광고'!$K:$K,'무신사 메타 광고'!$I:$I,$C$4,'무신사 메타 광고'!D:D,$B548))</f>
        <v>0</v>
      </c>
      <c r="H548" s="30">
        <f>IF($C$4="", SUMIFS('무신사 메타 광고'!$Q:$Q, '무신사 메타 광고'!$D:$D, $B548), SUMIFS('무신사 메타 광고'!$Q:$Q,'무신사 메타 광고'!$I:$I,$C$4,'무신사 메타 광고'!D:D,$B548))</f>
        <v>0</v>
      </c>
      <c r="I548" s="30">
        <f>IF($C$4="", SUMIFS('무신사 메타 광고'!$U:$U, '무신사 메타 광고'!$D:$D, $B548), SUMIFS('무신사 메타 광고'!$U:$U,'무신사 메타 광고'!$I:$I,$C$4,'무신사 메타 광고'!D:D,$B548))</f>
        <v>0</v>
      </c>
      <c r="J548" s="11">
        <f t="shared" si="23"/>
        <v>0</v>
      </c>
      <c r="K548" s="11">
        <f t="shared" si="24"/>
        <v>0</v>
      </c>
      <c r="L548" s="12" t="str">
        <f t="shared" si="30"/>
        <v xml:space="preserve"> </v>
      </c>
      <c r="N548" s="10">
        <f>IF($C$4="", SUMIFS('무신사 메타 광고'!$X:$X, '무신사 메타 광고'!$D:$D, $B548),SUMIFS('무신사 메타 광고'!$X:$X,'무신사 메타 광고'!I:I,$C$4,'무신사 메타 광고'!D:D,$B548))</f>
        <v>0</v>
      </c>
      <c r="O548" s="11">
        <f t="shared" si="25"/>
        <v>0</v>
      </c>
      <c r="R548" s="13"/>
      <c r="S548" s="31">
        <f>IF($S$4="", SUMIFS('무신사 메타 광고'!$L:$L, '무신사 메타 광고'!$C:$C, $R548),SUMIFS('무신사 메타 광고'!$L:$L,'무신사 메타 광고'!$I:$I,$S$4,'무신사 메타 광고'!$C:$C,$R548))</f>
        <v>0</v>
      </c>
      <c r="T548" s="31">
        <f>IF($S$4="", SUMIFS('무신사 메타 광고'!$V:$V, '무신사 메타 광고'!$C:$C, $R548),SUMIFS('무신사 메타 광고'!$V:$V,'무신사 메타 광고'!$I:$I,$S$4,'무신사 메타 광고'!$C:$C,$R548))</f>
        <v>0</v>
      </c>
      <c r="U548" s="11">
        <f t="shared" si="26"/>
        <v>0</v>
      </c>
      <c r="V548" s="12" t="str">
        <f t="shared" si="31"/>
        <v xml:space="preserve"> </v>
      </c>
      <c r="W548" s="32">
        <f>IF($S$4="", SUMIFS('무신사 메타 광고'!$K:$K, '무신사 메타 광고'!$C:$C, $R548),SUMIFS('무신사 메타 광고'!$K:$K,'무신사 메타 광고'!$I:$I,$S$4,'무신사 메타 광고'!$C:$C,$R548))</f>
        <v>0</v>
      </c>
      <c r="X548" s="32">
        <f>IF($S$4="", SUMIFS('무신사 메타 광고'!$N:$N, '무신사 메타 광고'!$C:$C, $R548),SUMIFS('무신사 메타 광고'!$N:$N,'무신사 메타 광고'!$I:$I,$S$4,'무신사 메타 광고'!$C:$C,$R548))</f>
        <v>0</v>
      </c>
      <c r="Y548" s="11">
        <f t="shared" si="27"/>
        <v>0</v>
      </c>
      <c r="Z548" s="12" t="str">
        <f t="shared" si="32"/>
        <v xml:space="preserve"> </v>
      </c>
      <c r="AB548" s="10">
        <f>IF($S$4="", SUMIFS('무신사 메타 광고'!$X:$X, '무신사 메타 광고'!$C:$C, $R548),SUMIFS('무신사 메타 광고'!$X:$X,'무신사 메타 광고'!$I:$I,$S$4,'무신사 메타 광고'!$C:$C,$R548))</f>
        <v>0</v>
      </c>
      <c r="AC548" s="11">
        <f t="shared" si="28"/>
        <v>0</v>
      </c>
    </row>
    <row r="549" spans="2:29">
      <c r="B549" s="9"/>
      <c r="C549" s="29">
        <f>IF($C$4="", SUMIFS('무신사 메타 광고'!$L:$L, '무신사 메타 광고'!$D:$D, $B549), SUMIFS('무신사 메타 광고'!$L:$L, '무신사 메타 광고'!$I:$I, $C$4, '무신사 메타 광고'!$D:$D, $B549))</f>
        <v>0</v>
      </c>
      <c r="D549" s="29">
        <f>IF($C$4="", SUMIFS('무신사 메타 광고'!$V:$V,#REF!, $B549), SUMIFS('무신사 메타 광고'!$V:$V,'무신사 메타 광고'!$I:$I,$C$4,'무신사 메타 광고'!$D:$D,$B549))</f>
        <v>0</v>
      </c>
      <c r="E549" s="11">
        <f t="shared" si="22"/>
        <v>0</v>
      </c>
      <c r="F549" s="12" t="str">
        <f t="shared" si="29"/>
        <v xml:space="preserve"> </v>
      </c>
      <c r="G549" s="30">
        <f>IF($C$4="", SUMIFS('무신사 메타 광고'!$K:$K, '무신사 메타 광고'!$D:$D, $B549), SUMIFS('무신사 메타 광고'!$K:$K,'무신사 메타 광고'!$I:$I,$C$4,'무신사 메타 광고'!D:D,$B549))</f>
        <v>0</v>
      </c>
      <c r="H549" s="30">
        <f>IF($C$4="", SUMIFS('무신사 메타 광고'!$Q:$Q, '무신사 메타 광고'!$D:$D, $B549), SUMIFS('무신사 메타 광고'!$Q:$Q,'무신사 메타 광고'!$I:$I,$C$4,'무신사 메타 광고'!D:D,$B549))</f>
        <v>0</v>
      </c>
      <c r="I549" s="30">
        <f>IF($C$4="", SUMIFS('무신사 메타 광고'!$U:$U, '무신사 메타 광고'!$D:$D, $B549), SUMIFS('무신사 메타 광고'!$U:$U,'무신사 메타 광고'!$I:$I,$C$4,'무신사 메타 광고'!D:D,$B549))</f>
        <v>0</v>
      </c>
      <c r="J549" s="11">
        <f t="shared" si="23"/>
        <v>0</v>
      </c>
      <c r="K549" s="11">
        <f t="shared" si="24"/>
        <v>0</v>
      </c>
      <c r="L549" s="12" t="str">
        <f t="shared" si="30"/>
        <v xml:space="preserve"> </v>
      </c>
      <c r="N549" s="10">
        <f>IF($C$4="", SUMIFS('무신사 메타 광고'!$X:$X, '무신사 메타 광고'!$D:$D, $B549),SUMIFS('무신사 메타 광고'!$X:$X,'무신사 메타 광고'!I:I,$C$4,'무신사 메타 광고'!D:D,$B549))</f>
        <v>0</v>
      </c>
      <c r="O549" s="11">
        <f t="shared" si="25"/>
        <v>0</v>
      </c>
      <c r="R549" s="13"/>
      <c r="S549" s="31">
        <f>IF($S$4="", SUMIFS('무신사 메타 광고'!$L:$L, '무신사 메타 광고'!$C:$C, $R549),SUMIFS('무신사 메타 광고'!$L:$L,'무신사 메타 광고'!$I:$I,$S$4,'무신사 메타 광고'!$C:$C,$R549))</f>
        <v>0</v>
      </c>
      <c r="T549" s="31">
        <f>IF($S$4="", SUMIFS('무신사 메타 광고'!$V:$V, '무신사 메타 광고'!$C:$C, $R549),SUMIFS('무신사 메타 광고'!$V:$V,'무신사 메타 광고'!$I:$I,$S$4,'무신사 메타 광고'!$C:$C,$R549))</f>
        <v>0</v>
      </c>
      <c r="U549" s="11">
        <f t="shared" si="26"/>
        <v>0</v>
      </c>
      <c r="V549" s="12" t="str">
        <f t="shared" si="31"/>
        <v xml:space="preserve"> </v>
      </c>
      <c r="W549" s="32">
        <f>IF($S$4="", SUMIFS('무신사 메타 광고'!$K:$K, '무신사 메타 광고'!$C:$C, $R549),SUMIFS('무신사 메타 광고'!$K:$K,'무신사 메타 광고'!$I:$I,$S$4,'무신사 메타 광고'!$C:$C,$R549))</f>
        <v>0</v>
      </c>
      <c r="X549" s="32">
        <f>IF($S$4="", SUMIFS('무신사 메타 광고'!$N:$N, '무신사 메타 광고'!$C:$C, $R549),SUMIFS('무신사 메타 광고'!$N:$N,'무신사 메타 광고'!$I:$I,$S$4,'무신사 메타 광고'!$C:$C,$R549))</f>
        <v>0</v>
      </c>
      <c r="Y549" s="11">
        <f t="shared" si="27"/>
        <v>0</v>
      </c>
      <c r="Z549" s="12" t="str">
        <f t="shared" si="32"/>
        <v xml:space="preserve"> </v>
      </c>
      <c r="AB549" s="10">
        <f>IF($S$4="", SUMIFS('무신사 메타 광고'!$X:$X, '무신사 메타 광고'!$C:$C, $R549),SUMIFS('무신사 메타 광고'!$X:$X,'무신사 메타 광고'!$I:$I,$S$4,'무신사 메타 광고'!$C:$C,$R549))</f>
        <v>0</v>
      </c>
      <c r="AC549" s="11">
        <f t="shared" si="28"/>
        <v>0</v>
      </c>
    </row>
    <row r="550" spans="2:29">
      <c r="B550" s="9"/>
      <c r="C550" s="29">
        <f>IF($C$4="", SUMIFS('무신사 메타 광고'!$L:$L, '무신사 메타 광고'!$D:$D, $B550), SUMIFS('무신사 메타 광고'!$L:$L, '무신사 메타 광고'!$I:$I, $C$4, '무신사 메타 광고'!$D:$D, $B550))</f>
        <v>0</v>
      </c>
      <c r="D550" s="29">
        <f>IF($C$4="", SUMIFS('무신사 메타 광고'!$V:$V,#REF!, $B550), SUMIFS('무신사 메타 광고'!$V:$V,'무신사 메타 광고'!$I:$I,$C$4,'무신사 메타 광고'!$D:$D,$B550))</f>
        <v>0</v>
      </c>
      <c r="E550" s="11">
        <f t="shared" si="22"/>
        <v>0</v>
      </c>
      <c r="F550" s="12" t="str">
        <f t="shared" si="29"/>
        <v xml:space="preserve"> </v>
      </c>
      <c r="G550" s="30">
        <f>IF($C$4="", SUMIFS('무신사 메타 광고'!$K:$K, '무신사 메타 광고'!$D:$D, $B550), SUMIFS('무신사 메타 광고'!$K:$K,'무신사 메타 광고'!$I:$I,$C$4,'무신사 메타 광고'!D:D,$B550))</f>
        <v>0</v>
      </c>
      <c r="H550" s="30">
        <f>IF($C$4="", SUMIFS('무신사 메타 광고'!$Q:$Q, '무신사 메타 광고'!$D:$D, $B550), SUMIFS('무신사 메타 광고'!$Q:$Q,'무신사 메타 광고'!$I:$I,$C$4,'무신사 메타 광고'!D:D,$B550))</f>
        <v>0</v>
      </c>
      <c r="I550" s="30">
        <f>IF($C$4="", SUMIFS('무신사 메타 광고'!$U:$U, '무신사 메타 광고'!$D:$D, $B550), SUMIFS('무신사 메타 광고'!$U:$U,'무신사 메타 광고'!$I:$I,$C$4,'무신사 메타 광고'!D:D,$B550))</f>
        <v>0</v>
      </c>
      <c r="J550" s="11">
        <f t="shared" si="23"/>
        <v>0</v>
      </c>
      <c r="K550" s="11">
        <f t="shared" si="24"/>
        <v>0</v>
      </c>
      <c r="L550" s="12" t="str">
        <f t="shared" si="30"/>
        <v xml:space="preserve"> </v>
      </c>
      <c r="N550" s="10">
        <f>IF($C$4="", SUMIFS('무신사 메타 광고'!$X:$X, '무신사 메타 광고'!$D:$D, $B550),SUMIFS('무신사 메타 광고'!$X:$X,'무신사 메타 광고'!I:I,$C$4,'무신사 메타 광고'!D:D,$B550))</f>
        <v>0</v>
      </c>
      <c r="O550" s="11">
        <f t="shared" si="25"/>
        <v>0</v>
      </c>
      <c r="R550" s="13"/>
      <c r="S550" s="31">
        <f>IF($S$4="", SUMIFS('무신사 메타 광고'!$L:$L, '무신사 메타 광고'!$C:$C, $R550),SUMIFS('무신사 메타 광고'!$L:$L,'무신사 메타 광고'!$I:$I,$S$4,'무신사 메타 광고'!$C:$C,$R550))</f>
        <v>0</v>
      </c>
      <c r="T550" s="31">
        <f>IF($S$4="", SUMIFS('무신사 메타 광고'!$V:$V, '무신사 메타 광고'!$C:$C, $R550),SUMIFS('무신사 메타 광고'!$V:$V,'무신사 메타 광고'!$I:$I,$S$4,'무신사 메타 광고'!$C:$C,$R550))</f>
        <v>0</v>
      </c>
      <c r="U550" s="11">
        <f t="shared" si="26"/>
        <v>0</v>
      </c>
      <c r="V550" s="12" t="str">
        <f t="shared" si="31"/>
        <v xml:space="preserve"> </v>
      </c>
      <c r="W550" s="32">
        <f>IF($S$4="", SUMIFS('무신사 메타 광고'!$K:$K, '무신사 메타 광고'!$C:$C, $R550),SUMIFS('무신사 메타 광고'!$K:$K,'무신사 메타 광고'!$I:$I,$S$4,'무신사 메타 광고'!$C:$C,$R550))</f>
        <v>0</v>
      </c>
      <c r="X550" s="32">
        <f>IF($S$4="", SUMIFS('무신사 메타 광고'!$N:$N, '무신사 메타 광고'!$C:$C, $R550),SUMIFS('무신사 메타 광고'!$N:$N,'무신사 메타 광고'!$I:$I,$S$4,'무신사 메타 광고'!$C:$C,$R550))</f>
        <v>0</v>
      </c>
      <c r="Y550" s="11">
        <f t="shared" si="27"/>
        <v>0</v>
      </c>
      <c r="Z550" s="12" t="str">
        <f t="shared" si="32"/>
        <v xml:space="preserve"> </v>
      </c>
      <c r="AB550" s="10">
        <f>IF($S$4="", SUMIFS('무신사 메타 광고'!$X:$X, '무신사 메타 광고'!$C:$C, $R550),SUMIFS('무신사 메타 광고'!$X:$X,'무신사 메타 광고'!$I:$I,$S$4,'무신사 메타 광고'!$C:$C,$R550))</f>
        <v>0</v>
      </c>
      <c r="AC550" s="11">
        <f t="shared" si="28"/>
        <v>0</v>
      </c>
    </row>
    <row r="551" spans="2:29">
      <c r="B551" s="9"/>
      <c r="C551" s="29">
        <f>IF($C$4="", SUMIFS('무신사 메타 광고'!$L:$L, '무신사 메타 광고'!$D:$D, $B551), SUMIFS('무신사 메타 광고'!$L:$L, '무신사 메타 광고'!$I:$I, $C$4, '무신사 메타 광고'!$D:$D, $B551))</f>
        <v>0</v>
      </c>
      <c r="D551" s="29">
        <f>IF($C$4="", SUMIFS('무신사 메타 광고'!$V:$V,#REF!, $B551), SUMIFS('무신사 메타 광고'!$V:$V,'무신사 메타 광고'!$I:$I,$C$4,'무신사 메타 광고'!$D:$D,$B551))</f>
        <v>0</v>
      </c>
      <c r="E551" s="11">
        <f t="shared" si="22"/>
        <v>0</v>
      </c>
      <c r="F551" s="12" t="str">
        <f t="shared" si="29"/>
        <v xml:space="preserve"> </v>
      </c>
      <c r="G551" s="30">
        <f>IF($C$4="", SUMIFS('무신사 메타 광고'!$K:$K, '무신사 메타 광고'!$D:$D, $B551), SUMIFS('무신사 메타 광고'!$K:$K,'무신사 메타 광고'!$I:$I,$C$4,'무신사 메타 광고'!D:D,$B551))</f>
        <v>0</v>
      </c>
      <c r="H551" s="30">
        <f>IF($C$4="", SUMIFS('무신사 메타 광고'!$Q:$Q, '무신사 메타 광고'!$D:$D, $B551), SUMIFS('무신사 메타 광고'!$Q:$Q,'무신사 메타 광고'!$I:$I,$C$4,'무신사 메타 광고'!D:D,$B551))</f>
        <v>0</v>
      </c>
      <c r="I551" s="30">
        <f>IF($C$4="", SUMIFS('무신사 메타 광고'!$U:$U, '무신사 메타 광고'!$D:$D, $B551), SUMIFS('무신사 메타 광고'!$U:$U,'무신사 메타 광고'!$I:$I,$C$4,'무신사 메타 광고'!D:D,$B551))</f>
        <v>0</v>
      </c>
      <c r="J551" s="11">
        <f t="shared" si="23"/>
        <v>0</v>
      </c>
      <c r="K551" s="11">
        <f t="shared" si="24"/>
        <v>0</v>
      </c>
      <c r="L551" s="12" t="str">
        <f t="shared" si="30"/>
        <v xml:space="preserve"> </v>
      </c>
      <c r="N551" s="10">
        <f>IF($C$4="", SUMIFS('무신사 메타 광고'!$X:$X, '무신사 메타 광고'!$D:$D, $B551),SUMIFS('무신사 메타 광고'!$X:$X,'무신사 메타 광고'!I:I,$C$4,'무신사 메타 광고'!D:D,$B551))</f>
        <v>0</v>
      </c>
      <c r="O551" s="11">
        <f t="shared" si="25"/>
        <v>0</v>
      </c>
      <c r="R551" s="13"/>
      <c r="S551" s="31">
        <f>IF($S$4="", SUMIFS('무신사 메타 광고'!$L:$L, '무신사 메타 광고'!$C:$C, $R551),SUMIFS('무신사 메타 광고'!$L:$L,'무신사 메타 광고'!$I:$I,$S$4,'무신사 메타 광고'!$C:$C,$R551))</f>
        <v>0</v>
      </c>
      <c r="T551" s="31">
        <f>IF($S$4="", SUMIFS('무신사 메타 광고'!$V:$V, '무신사 메타 광고'!$C:$C, $R551),SUMIFS('무신사 메타 광고'!$V:$V,'무신사 메타 광고'!$I:$I,$S$4,'무신사 메타 광고'!$C:$C,$R551))</f>
        <v>0</v>
      </c>
      <c r="U551" s="11">
        <f t="shared" si="26"/>
        <v>0</v>
      </c>
      <c r="V551" s="12" t="str">
        <f t="shared" si="31"/>
        <v xml:space="preserve"> </v>
      </c>
      <c r="W551" s="32">
        <f>IF($S$4="", SUMIFS('무신사 메타 광고'!$K:$K, '무신사 메타 광고'!$C:$C, $R551),SUMIFS('무신사 메타 광고'!$K:$K,'무신사 메타 광고'!$I:$I,$S$4,'무신사 메타 광고'!$C:$C,$R551))</f>
        <v>0</v>
      </c>
      <c r="X551" s="32">
        <f>IF($S$4="", SUMIFS('무신사 메타 광고'!$N:$N, '무신사 메타 광고'!$C:$C, $R551),SUMIFS('무신사 메타 광고'!$N:$N,'무신사 메타 광고'!$I:$I,$S$4,'무신사 메타 광고'!$C:$C,$R551))</f>
        <v>0</v>
      </c>
      <c r="Y551" s="11">
        <f t="shared" si="27"/>
        <v>0</v>
      </c>
      <c r="Z551" s="12" t="str">
        <f t="shared" si="32"/>
        <v xml:space="preserve"> </v>
      </c>
      <c r="AB551" s="10">
        <f>IF($S$4="", SUMIFS('무신사 메타 광고'!$X:$X, '무신사 메타 광고'!$C:$C, $R551),SUMIFS('무신사 메타 광고'!$X:$X,'무신사 메타 광고'!$I:$I,$S$4,'무신사 메타 광고'!$C:$C,$R551))</f>
        <v>0</v>
      </c>
      <c r="AC551" s="11">
        <f t="shared" si="28"/>
        <v>0</v>
      </c>
    </row>
    <row r="552" spans="2:29">
      <c r="B552" s="9"/>
      <c r="C552" s="29">
        <f>IF($C$4="", SUMIFS('무신사 메타 광고'!$L:$L, '무신사 메타 광고'!$D:$D, $B552), SUMIFS('무신사 메타 광고'!$L:$L, '무신사 메타 광고'!$I:$I, $C$4, '무신사 메타 광고'!$D:$D, $B552))</f>
        <v>0</v>
      </c>
      <c r="D552" s="29">
        <f>IF($C$4="", SUMIFS('무신사 메타 광고'!$V:$V,#REF!, $B552), SUMIFS('무신사 메타 광고'!$V:$V,'무신사 메타 광고'!$I:$I,$C$4,'무신사 메타 광고'!$D:$D,$B552))</f>
        <v>0</v>
      </c>
      <c r="E552" s="11">
        <f t="shared" si="22"/>
        <v>0</v>
      </c>
      <c r="F552" s="12" t="str">
        <f t="shared" si="29"/>
        <v xml:space="preserve"> </v>
      </c>
      <c r="G552" s="30">
        <f>IF($C$4="", SUMIFS('무신사 메타 광고'!$K:$K, '무신사 메타 광고'!$D:$D, $B552), SUMIFS('무신사 메타 광고'!$K:$K,'무신사 메타 광고'!$I:$I,$C$4,'무신사 메타 광고'!D:D,$B552))</f>
        <v>0</v>
      </c>
      <c r="H552" s="30">
        <f>IF($C$4="", SUMIFS('무신사 메타 광고'!$Q:$Q, '무신사 메타 광고'!$D:$D, $B552), SUMIFS('무신사 메타 광고'!$Q:$Q,'무신사 메타 광고'!$I:$I,$C$4,'무신사 메타 광고'!D:D,$B552))</f>
        <v>0</v>
      </c>
      <c r="I552" s="30">
        <f>IF($C$4="", SUMIFS('무신사 메타 광고'!$U:$U, '무신사 메타 광고'!$D:$D, $B552), SUMIFS('무신사 메타 광고'!$U:$U,'무신사 메타 광고'!$I:$I,$C$4,'무신사 메타 광고'!D:D,$B552))</f>
        <v>0</v>
      </c>
      <c r="J552" s="11">
        <f t="shared" si="23"/>
        <v>0</v>
      </c>
      <c r="K552" s="11">
        <f t="shared" si="24"/>
        <v>0</v>
      </c>
      <c r="L552" s="12" t="str">
        <f t="shared" si="30"/>
        <v xml:space="preserve"> </v>
      </c>
      <c r="N552" s="10">
        <f>IF($C$4="", SUMIFS('무신사 메타 광고'!$X:$X, '무신사 메타 광고'!$D:$D, $B552),SUMIFS('무신사 메타 광고'!$X:$X,'무신사 메타 광고'!I:I,$C$4,'무신사 메타 광고'!D:D,$B552))</f>
        <v>0</v>
      </c>
      <c r="O552" s="11">
        <f t="shared" si="25"/>
        <v>0</v>
      </c>
      <c r="R552" s="13"/>
      <c r="S552" s="31">
        <f>IF($S$4="", SUMIFS('무신사 메타 광고'!$L:$L, '무신사 메타 광고'!$C:$C, $R552),SUMIFS('무신사 메타 광고'!$L:$L,'무신사 메타 광고'!$I:$I,$S$4,'무신사 메타 광고'!$C:$C,$R552))</f>
        <v>0</v>
      </c>
      <c r="T552" s="31">
        <f>IF($S$4="", SUMIFS('무신사 메타 광고'!$V:$V, '무신사 메타 광고'!$C:$C, $R552),SUMIFS('무신사 메타 광고'!$V:$V,'무신사 메타 광고'!$I:$I,$S$4,'무신사 메타 광고'!$C:$C,$R552))</f>
        <v>0</v>
      </c>
      <c r="U552" s="11">
        <f t="shared" si="26"/>
        <v>0</v>
      </c>
      <c r="V552" s="12" t="str">
        <f t="shared" si="31"/>
        <v xml:space="preserve"> </v>
      </c>
      <c r="W552" s="32">
        <f>IF($S$4="", SUMIFS('무신사 메타 광고'!$K:$K, '무신사 메타 광고'!$C:$C, $R552),SUMIFS('무신사 메타 광고'!$K:$K,'무신사 메타 광고'!$I:$I,$S$4,'무신사 메타 광고'!$C:$C,$R552))</f>
        <v>0</v>
      </c>
      <c r="X552" s="32">
        <f>IF($S$4="", SUMIFS('무신사 메타 광고'!$N:$N, '무신사 메타 광고'!$C:$C, $R552),SUMIFS('무신사 메타 광고'!$N:$N,'무신사 메타 광고'!$I:$I,$S$4,'무신사 메타 광고'!$C:$C,$R552))</f>
        <v>0</v>
      </c>
      <c r="Y552" s="11">
        <f t="shared" si="27"/>
        <v>0</v>
      </c>
      <c r="Z552" s="12" t="str">
        <f t="shared" si="32"/>
        <v xml:space="preserve"> </v>
      </c>
      <c r="AB552" s="10">
        <f>IF($S$4="", SUMIFS('무신사 메타 광고'!$X:$X, '무신사 메타 광고'!$C:$C, $R552),SUMIFS('무신사 메타 광고'!$X:$X,'무신사 메타 광고'!$I:$I,$S$4,'무신사 메타 광고'!$C:$C,$R552))</f>
        <v>0</v>
      </c>
      <c r="AC552" s="11">
        <f t="shared" si="28"/>
        <v>0</v>
      </c>
    </row>
    <row r="553" spans="2:29">
      <c r="B553" s="9"/>
      <c r="C553" s="29">
        <f>IF($C$4="", SUMIFS('무신사 메타 광고'!$L:$L, '무신사 메타 광고'!$D:$D, $B553), SUMIFS('무신사 메타 광고'!$L:$L, '무신사 메타 광고'!$I:$I, $C$4, '무신사 메타 광고'!$D:$D, $B553))</f>
        <v>0</v>
      </c>
      <c r="D553" s="29">
        <f>IF($C$4="", SUMIFS('무신사 메타 광고'!$V:$V,#REF!, $B553), SUMIFS('무신사 메타 광고'!$V:$V,'무신사 메타 광고'!$I:$I,$C$4,'무신사 메타 광고'!$D:$D,$B553))</f>
        <v>0</v>
      </c>
      <c r="E553" s="11">
        <f t="shared" si="22"/>
        <v>0</v>
      </c>
      <c r="F553" s="12" t="str">
        <f t="shared" si="29"/>
        <v xml:space="preserve"> </v>
      </c>
      <c r="G553" s="30">
        <f>IF($C$4="", SUMIFS('무신사 메타 광고'!$K:$K, '무신사 메타 광고'!$D:$D, $B553), SUMIFS('무신사 메타 광고'!$K:$K,'무신사 메타 광고'!$I:$I,$C$4,'무신사 메타 광고'!D:D,$B553))</f>
        <v>0</v>
      </c>
      <c r="H553" s="30">
        <f>IF($C$4="", SUMIFS('무신사 메타 광고'!$Q:$Q, '무신사 메타 광고'!$D:$D, $B553), SUMIFS('무신사 메타 광고'!$Q:$Q,'무신사 메타 광고'!$I:$I,$C$4,'무신사 메타 광고'!D:D,$B553))</f>
        <v>0</v>
      </c>
      <c r="I553" s="30">
        <f>IF($C$4="", SUMIFS('무신사 메타 광고'!$U:$U, '무신사 메타 광고'!$D:$D, $B553), SUMIFS('무신사 메타 광고'!$U:$U,'무신사 메타 광고'!$I:$I,$C$4,'무신사 메타 광고'!D:D,$B553))</f>
        <v>0</v>
      </c>
      <c r="J553" s="11">
        <f t="shared" si="23"/>
        <v>0</v>
      </c>
      <c r="K553" s="11">
        <f t="shared" si="24"/>
        <v>0</v>
      </c>
      <c r="L553" s="12" t="str">
        <f t="shared" si="30"/>
        <v xml:space="preserve"> </v>
      </c>
      <c r="N553" s="10">
        <f>IF($C$4="", SUMIFS('무신사 메타 광고'!$X:$X, '무신사 메타 광고'!$D:$D, $B553),SUMIFS('무신사 메타 광고'!$X:$X,'무신사 메타 광고'!I:I,$C$4,'무신사 메타 광고'!D:D,$B553))</f>
        <v>0</v>
      </c>
      <c r="O553" s="11">
        <f t="shared" si="25"/>
        <v>0</v>
      </c>
      <c r="R553" s="13"/>
      <c r="S553" s="31">
        <f>IF($S$4="", SUMIFS('무신사 메타 광고'!$L:$L, '무신사 메타 광고'!$C:$C, $R553),SUMIFS('무신사 메타 광고'!$L:$L,'무신사 메타 광고'!$I:$I,$S$4,'무신사 메타 광고'!$C:$C,$R553))</f>
        <v>0</v>
      </c>
      <c r="T553" s="31">
        <f>IF($S$4="", SUMIFS('무신사 메타 광고'!$V:$V, '무신사 메타 광고'!$C:$C, $R553),SUMIFS('무신사 메타 광고'!$V:$V,'무신사 메타 광고'!$I:$I,$S$4,'무신사 메타 광고'!$C:$C,$R553))</f>
        <v>0</v>
      </c>
      <c r="U553" s="11">
        <f t="shared" si="26"/>
        <v>0</v>
      </c>
      <c r="V553" s="12" t="str">
        <f t="shared" si="31"/>
        <v xml:space="preserve"> </v>
      </c>
      <c r="W553" s="32">
        <f>IF($S$4="", SUMIFS('무신사 메타 광고'!$K:$K, '무신사 메타 광고'!$C:$C, $R553),SUMIFS('무신사 메타 광고'!$K:$K,'무신사 메타 광고'!$I:$I,$S$4,'무신사 메타 광고'!$C:$C,$R553))</f>
        <v>0</v>
      </c>
      <c r="X553" s="32">
        <f>IF($S$4="", SUMIFS('무신사 메타 광고'!$N:$N, '무신사 메타 광고'!$C:$C, $R553),SUMIFS('무신사 메타 광고'!$N:$N,'무신사 메타 광고'!$I:$I,$S$4,'무신사 메타 광고'!$C:$C,$R553))</f>
        <v>0</v>
      </c>
      <c r="Y553" s="11">
        <f t="shared" si="27"/>
        <v>0</v>
      </c>
      <c r="Z553" s="12" t="str">
        <f t="shared" si="32"/>
        <v xml:space="preserve"> </v>
      </c>
      <c r="AB553" s="10">
        <f>IF($S$4="", SUMIFS('무신사 메타 광고'!$X:$X, '무신사 메타 광고'!$C:$C, $R553),SUMIFS('무신사 메타 광고'!$X:$X,'무신사 메타 광고'!$I:$I,$S$4,'무신사 메타 광고'!$C:$C,$R553))</f>
        <v>0</v>
      </c>
      <c r="AC553" s="11">
        <f t="shared" si="28"/>
        <v>0</v>
      </c>
    </row>
    <row r="554" spans="2:29">
      <c r="B554" s="9"/>
      <c r="C554" s="29">
        <f>IF($C$4="", SUMIFS('무신사 메타 광고'!$L:$L, '무신사 메타 광고'!$D:$D, $B554), SUMIFS('무신사 메타 광고'!$L:$L, '무신사 메타 광고'!$I:$I, $C$4, '무신사 메타 광고'!$D:$D, $B554))</f>
        <v>0</v>
      </c>
      <c r="D554" s="29">
        <f>IF($C$4="", SUMIFS('무신사 메타 광고'!$V:$V,#REF!, $B554), SUMIFS('무신사 메타 광고'!$V:$V,'무신사 메타 광고'!$I:$I,$C$4,'무신사 메타 광고'!$D:$D,$B554))</f>
        <v>0</v>
      </c>
      <c r="E554" s="11">
        <f t="shared" si="22"/>
        <v>0</v>
      </c>
      <c r="F554" s="12" t="str">
        <f t="shared" si="29"/>
        <v xml:space="preserve"> </v>
      </c>
      <c r="G554" s="30">
        <f>IF($C$4="", SUMIFS('무신사 메타 광고'!$K:$K, '무신사 메타 광고'!$D:$D, $B554), SUMIFS('무신사 메타 광고'!$K:$K,'무신사 메타 광고'!$I:$I,$C$4,'무신사 메타 광고'!D:D,$B554))</f>
        <v>0</v>
      </c>
      <c r="H554" s="30">
        <f>IF($C$4="", SUMIFS('무신사 메타 광고'!$Q:$Q, '무신사 메타 광고'!$D:$D, $B554), SUMIFS('무신사 메타 광고'!$Q:$Q,'무신사 메타 광고'!$I:$I,$C$4,'무신사 메타 광고'!D:D,$B554))</f>
        <v>0</v>
      </c>
      <c r="I554" s="30">
        <f>IF($C$4="", SUMIFS('무신사 메타 광고'!$U:$U, '무신사 메타 광고'!$D:$D, $B554), SUMIFS('무신사 메타 광고'!$U:$U,'무신사 메타 광고'!$I:$I,$C$4,'무신사 메타 광고'!D:D,$B554))</f>
        <v>0</v>
      </c>
      <c r="J554" s="11">
        <f t="shared" si="23"/>
        <v>0</v>
      </c>
      <c r="K554" s="11">
        <f t="shared" si="24"/>
        <v>0</v>
      </c>
      <c r="L554" s="12" t="str">
        <f t="shared" si="30"/>
        <v xml:space="preserve"> </v>
      </c>
      <c r="N554" s="10">
        <f>IF($C$4="", SUMIFS('무신사 메타 광고'!$X:$X, '무신사 메타 광고'!$D:$D, $B554),SUMIFS('무신사 메타 광고'!$X:$X,'무신사 메타 광고'!I:I,$C$4,'무신사 메타 광고'!D:D,$B554))</f>
        <v>0</v>
      </c>
      <c r="O554" s="11">
        <f t="shared" si="25"/>
        <v>0</v>
      </c>
      <c r="R554" s="13"/>
      <c r="S554" s="31">
        <f>IF($S$4="", SUMIFS('무신사 메타 광고'!$L:$L, '무신사 메타 광고'!$C:$C, $R554),SUMIFS('무신사 메타 광고'!$L:$L,'무신사 메타 광고'!$I:$I,$S$4,'무신사 메타 광고'!$C:$C,$R554))</f>
        <v>0</v>
      </c>
      <c r="T554" s="31">
        <f>IF($S$4="", SUMIFS('무신사 메타 광고'!$V:$V, '무신사 메타 광고'!$C:$C, $R554),SUMIFS('무신사 메타 광고'!$V:$V,'무신사 메타 광고'!$I:$I,$S$4,'무신사 메타 광고'!$C:$C,$R554))</f>
        <v>0</v>
      </c>
      <c r="U554" s="11">
        <f t="shared" si="26"/>
        <v>0</v>
      </c>
      <c r="V554" s="12" t="str">
        <f t="shared" si="31"/>
        <v xml:space="preserve"> </v>
      </c>
      <c r="W554" s="32">
        <f>IF($S$4="", SUMIFS('무신사 메타 광고'!$K:$K, '무신사 메타 광고'!$C:$C, $R554),SUMIFS('무신사 메타 광고'!$K:$K,'무신사 메타 광고'!$I:$I,$S$4,'무신사 메타 광고'!$C:$C,$R554))</f>
        <v>0</v>
      </c>
      <c r="X554" s="32">
        <f>IF($S$4="", SUMIFS('무신사 메타 광고'!$N:$N, '무신사 메타 광고'!$C:$C, $R554),SUMIFS('무신사 메타 광고'!$N:$N,'무신사 메타 광고'!$I:$I,$S$4,'무신사 메타 광고'!$C:$C,$R554))</f>
        <v>0</v>
      </c>
      <c r="Y554" s="11">
        <f t="shared" si="27"/>
        <v>0</v>
      </c>
      <c r="Z554" s="12" t="str">
        <f t="shared" si="32"/>
        <v xml:space="preserve"> </v>
      </c>
      <c r="AB554" s="10">
        <f>IF($S$4="", SUMIFS('무신사 메타 광고'!$X:$X, '무신사 메타 광고'!$C:$C, $R554),SUMIFS('무신사 메타 광고'!$X:$X,'무신사 메타 광고'!$I:$I,$S$4,'무신사 메타 광고'!$C:$C,$R554))</f>
        <v>0</v>
      </c>
      <c r="AC554" s="11">
        <f t="shared" si="28"/>
        <v>0</v>
      </c>
    </row>
    <row r="555" spans="2:29">
      <c r="B555" s="9"/>
      <c r="C555" s="29">
        <f>IF($C$4="", SUMIFS('무신사 메타 광고'!$L:$L, '무신사 메타 광고'!$D:$D, $B555), SUMIFS('무신사 메타 광고'!$L:$L, '무신사 메타 광고'!$I:$I, $C$4, '무신사 메타 광고'!$D:$D, $B555))</f>
        <v>0</v>
      </c>
      <c r="D555" s="29">
        <f>IF($C$4="", SUMIFS('무신사 메타 광고'!$V:$V,#REF!, $B555), SUMIFS('무신사 메타 광고'!$V:$V,'무신사 메타 광고'!$I:$I,$C$4,'무신사 메타 광고'!$D:$D,$B555))</f>
        <v>0</v>
      </c>
      <c r="E555" s="11">
        <f t="shared" si="22"/>
        <v>0</v>
      </c>
      <c r="F555" s="12" t="str">
        <f t="shared" si="29"/>
        <v xml:space="preserve"> </v>
      </c>
      <c r="G555" s="30">
        <f>IF($C$4="", SUMIFS('무신사 메타 광고'!$K:$K, '무신사 메타 광고'!$D:$D, $B555), SUMIFS('무신사 메타 광고'!$K:$K,'무신사 메타 광고'!$I:$I,$C$4,'무신사 메타 광고'!D:D,$B555))</f>
        <v>0</v>
      </c>
      <c r="H555" s="30">
        <f>IF($C$4="", SUMIFS('무신사 메타 광고'!$Q:$Q, '무신사 메타 광고'!$D:$D, $B555), SUMIFS('무신사 메타 광고'!$Q:$Q,'무신사 메타 광고'!$I:$I,$C$4,'무신사 메타 광고'!D:D,$B555))</f>
        <v>0</v>
      </c>
      <c r="I555" s="30">
        <f>IF($C$4="", SUMIFS('무신사 메타 광고'!$U:$U, '무신사 메타 광고'!$D:$D, $B555), SUMIFS('무신사 메타 광고'!$U:$U,'무신사 메타 광고'!$I:$I,$C$4,'무신사 메타 광고'!D:D,$B555))</f>
        <v>0</v>
      </c>
      <c r="J555" s="11">
        <f t="shared" si="23"/>
        <v>0</v>
      </c>
      <c r="K555" s="11">
        <f t="shared" si="24"/>
        <v>0</v>
      </c>
      <c r="L555" s="12" t="str">
        <f t="shared" si="30"/>
        <v xml:space="preserve"> </v>
      </c>
      <c r="N555" s="10">
        <f>IF($C$4="", SUMIFS('무신사 메타 광고'!$X:$X, '무신사 메타 광고'!$D:$D, $B555),SUMIFS('무신사 메타 광고'!$X:$X,'무신사 메타 광고'!I:I,$C$4,'무신사 메타 광고'!D:D,$B555))</f>
        <v>0</v>
      </c>
      <c r="O555" s="11">
        <f t="shared" si="25"/>
        <v>0</v>
      </c>
      <c r="R555" s="13"/>
      <c r="S555" s="31">
        <f>IF($S$4="", SUMIFS('무신사 메타 광고'!$L:$L, '무신사 메타 광고'!$C:$C, $R555),SUMIFS('무신사 메타 광고'!$L:$L,'무신사 메타 광고'!$I:$I,$S$4,'무신사 메타 광고'!$C:$C,$R555))</f>
        <v>0</v>
      </c>
      <c r="T555" s="31">
        <f>IF($S$4="", SUMIFS('무신사 메타 광고'!$V:$V, '무신사 메타 광고'!$C:$C, $R555),SUMIFS('무신사 메타 광고'!$V:$V,'무신사 메타 광고'!$I:$I,$S$4,'무신사 메타 광고'!$C:$C,$R555))</f>
        <v>0</v>
      </c>
      <c r="U555" s="11">
        <f t="shared" si="26"/>
        <v>0</v>
      </c>
      <c r="V555" s="12" t="str">
        <f t="shared" si="31"/>
        <v xml:space="preserve"> </v>
      </c>
      <c r="W555" s="32">
        <f>IF($S$4="", SUMIFS('무신사 메타 광고'!$K:$K, '무신사 메타 광고'!$C:$C, $R555),SUMIFS('무신사 메타 광고'!$K:$K,'무신사 메타 광고'!$I:$I,$S$4,'무신사 메타 광고'!$C:$C,$R555))</f>
        <v>0</v>
      </c>
      <c r="X555" s="32">
        <f>IF($S$4="", SUMIFS('무신사 메타 광고'!$N:$N, '무신사 메타 광고'!$C:$C, $R555),SUMIFS('무신사 메타 광고'!$N:$N,'무신사 메타 광고'!$I:$I,$S$4,'무신사 메타 광고'!$C:$C,$R555))</f>
        <v>0</v>
      </c>
      <c r="Y555" s="11">
        <f t="shared" si="27"/>
        <v>0</v>
      </c>
      <c r="Z555" s="12" t="str">
        <f t="shared" si="32"/>
        <v xml:space="preserve"> </v>
      </c>
      <c r="AB555" s="10">
        <f>IF($S$4="", SUMIFS('무신사 메타 광고'!$X:$X, '무신사 메타 광고'!$C:$C, $R555),SUMIFS('무신사 메타 광고'!$X:$X,'무신사 메타 광고'!$I:$I,$S$4,'무신사 메타 광고'!$C:$C,$R555))</f>
        <v>0</v>
      </c>
      <c r="AC555" s="11">
        <f t="shared" si="28"/>
        <v>0</v>
      </c>
    </row>
    <row r="556" spans="2:29">
      <c r="B556" s="9"/>
      <c r="C556" s="29">
        <f>IF($C$4="", SUMIFS('무신사 메타 광고'!$L:$L, '무신사 메타 광고'!$D:$D, $B556), SUMIFS('무신사 메타 광고'!$L:$L, '무신사 메타 광고'!$I:$I, $C$4, '무신사 메타 광고'!$D:$D, $B556))</f>
        <v>0</v>
      </c>
      <c r="D556" s="29">
        <f>IF($C$4="", SUMIFS('무신사 메타 광고'!$V:$V,#REF!, $B556), SUMIFS('무신사 메타 광고'!$V:$V,'무신사 메타 광고'!$I:$I,$C$4,'무신사 메타 광고'!$D:$D,$B556))</f>
        <v>0</v>
      </c>
      <c r="E556" s="11">
        <f t="shared" si="22"/>
        <v>0</v>
      </c>
      <c r="F556" s="12" t="str">
        <f t="shared" si="29"/>
        <v xml:space="preserve"> </v>
      </c>
      <c r="G556" s="30">
        <f>IF($C$4="", SUMIFS('무신사 메타 광고'!$K:$K, '무신사 메타 광고'!$D:$D, $B556), SUMIFS('무신사 메타 광고'!$K:$K,'무신사 메타 광고'!$I:$I,$C$4,'무신사 메타 광고'!D:D,$B556))</f>
        <v>0</v>
      </c>
      <c r="H556" s="30">
        <f>IF($C$4="", SUMIFS('무신사 메타 광고'!$Q:$Q, '무신사 메타 광고'!$D:$D, $B556), SUMIFS('무신사 메타 광고'!$Q:$Q,'무신사 메타 광고'!$I:$I,$C$4,'무신사 메타 광고'!D:D,$B556))</f>
        <v>0</v>
      </c>
      <c r="I556" s="30">
        <f>IF($C$4="", SUMIFS('무신사 메타 광고'!$U:$U, '무신사 메타 광고'!$D:$D, $B556), SUMIFS('무신사 메타 광고'!$U:$U,'무신사 메타 광고'!$I:$I,$C$4,'무신사 메타 광고'!D:D,$B556))</f>
        <v>0</v>
      </c>
      <c r="J556" s="11">
        <f t="shared" si="23"/>
        <v>0</v>
      </c>
      <c r="K556" s="11">
        <f t="shared" si="24"/>
        <v>0</v>
      </c>
      <c r="L556" s="12" t="str">
        <f t="shared" si="30"/>
        <v xml:space="preserve"> </v>
      </c>
      <c r="N556" s="10">
        <f>IF($C$4="", SUMIFS('무신사 메타 광고'!$X:$X, '무신사 메타 광고'!$D:$D, $B556),SUMIFS('무신사 메타 광고'!$X:$X,'무신사 메타 광고'!I:I,$C$4,'무신사 메타 광고'!D:D,$B556))</f>
        <v>0</v>
      </c>
      <c r="O556" s="11">
        <f t="shared" si="25"/>
        <v>0</v>
      </c>
      <c r="R556" s="13"/>
      <c r="S556" s="31">
        <f>IF($S$4="", SUMIFS('무신사 메타 광고'!$L:$L, '무신사 메타 광고'!$C:$C, $R556),SUMIFS('무신사 메타 광고'!$L:$L,'무신사 메타 광고'!$I:$I,$S$4,'무신사 메타 광고'!$C:$C,$R556))</f>
        <v>0</v>
      </c>
      <c r="T556" s="31">
        <f>IF($S$4="", SUMIFS('무신사 메타 광고'!$V:$V, '무신사 메타 광고'!$C:$C, $R556),SUMIFS('무신사 메타 광고'!$V:$V,'무신사 메타 광고'!$I:$I,$S$4,'무신사 메타 광고'!$C:$C,$R556))</f>
        <v>0</v>
      </c>
      <c r="U556" s="11">
        <f t="shared" si="26"/>
        <v>0</v>
      </c>
      <c r="V556" s="12" t="str">
        <f t="shared" si="31"/>
        <v xml:space="preserve"> </v>
      </c>
      <c r="W556" s="32">
        <f>IF($S$4="", SUMIFS('무신사 메타 광고'!$K:$K, '무신사 메타 광고'!$C:$C, $R556),SUMIFS('무신사 메타 광고'!$K:$K,'무신사 메타 광고'!$I:$I,$S$4,'무신사 메타 광고'!$C:$C,$R556))</f>
        <v>0</v>
      </c>
      <c r="X556" s="32">
        <f>IF($S$4="", SUMIFS('무신사 메타 광고'!$N:$N, '무신사 메타 광고'!$C:$C, $R556),SUMIFS('무신사 메타 광고'!$N:$N,'무신사 메타 광고'!$I:$I,$S$4,'무신사 메타 광고'!$C:$C,$R556))</f>
        <v>0</v>
      </c>
      <c r="Y556" s="11">
        <f t="shared" si="27"/>
        <v>0</v>
      </c>
      <c r="Z556" s="12" t="str">
        <f t="shared" si="32"/>
        <v xml:space="preserve"> </v>
      </c>
      <c r="AB556" s="10">
        <f>IF($S$4="", SUMIFS('무신사 메타 광고'!$X:$X, '무신사 메타 광고'!$C:$C, $R556),SUMIFS('무신사 메타 광고'!$X:$X,'무신사 메타 광고'!$I:$I,$S$4,'무신사 메타 광고'!$C:$C,$R556))</f>
        <v>0</v>
      </c>
      <c r="AC556" s="11">
        <f t="shared" si="28"/>
        <v>0</v>
      </c>
    </row>
    <row r="557" spans="2:29">
      <c r="B557" s="9"/>
      <c r="C557" s="29">
        <f>IF($C$4="", SUMIFS('무신사 메타 광고'!$L:$L, '무신사 메타 광고'!$D:$D, $B557), SUMIFS('무신사 메타 광고'!$L:$L, '무신사 메타 광고'!$I:$I, $C$4, '무신사 메타 광고'!$D:$D, $B557))</f>
        <v>0</v>
      </c>
      <c r="D557" s="29">
        <f>IF($C$4="", SUMIFS('무신사 메타 광고'!$V:$V,#REF!, $B557), SUMIFS('무신사 메타 광고'!$V:$V,'무신사 메타 광고'!$I:$I,$C$4,'무신사 메타 광고'!$D:$D,$B557))</f>
        <v>0</v>
      </c>
      <c r="E557" s="11">
        <f t="shared" si="22"/>
        <v>0</v>
      </c>
      <c r="F557" s="12" t="str">
        <f t="shared" si="29"/>
        <v xml:space="preserve"> </v>
      </c>
      <c r="G557" s="30">
        <f>IF($C$4="", SUMIFS('무신사 메타 광고'!$K:$K, '무신사 메타 광고'!$D:$D, $B557), SUMIFS('무신사 메타 광고'!$K:$K,'무신사 메타 광고'!$I:$I,$C$4,'무신사 메타 광고'!D:D,$B557))</f>
        <v>0</v>
      </c>
      <c r="H557" s="30">
        <f>IF($C$4="", SUMIFS('무신사 메타 광고'!$Q:$Q, '무신사 메타 광고'!$D:$D, $B557), SUMIFS('무신사 메타 광고'!$Q:$Q,'무신사 메타 광고'!$I:$I,$C$4,'무신사 메타 광고'!D:D,$B557))</f>
        <v>0</v>
      </c>
      <c r="I557" s="30">
        <f>IF($C$4="", SUMIFS('무신사 메타 광고'!$U:$U, '무신사 메타 광고'!$D:$D, $B557), SUMIFS('무신사 메타 광고'!$U:$U,'무신사 메타 광고'!$I:$I,$C$4,'무신사 메타 광고'!D:D,$B557))</f>
        <v>0</v>
      </c>
      <c r="J557" s="11">
        <f t="shared" si="23"/>
        <v>0</v>
      </c>
      <c r="K557" s="11">
        <f t="shared" si="24"/>
        <v>0</v>
      </c>
      <c r="L557" s="12" t="str">
        <f t="shared" si="30"/>
        <v xml:space="preserve"> </v>
      </c>
      <c r="N557" s="10">
        <f>IF($C$4="", SUMIFS('무신사 메타 광고'!$X:$X, '무신사 메타 광고'!$D:$D, $B557),SUMIFS('무신사 메타 광고'!$X:$X,'무신사 메타 광고'!I:I,$C$4,'무신사 메타 광고'!D:D,$B557))</f>
        <v>0</v>
      </c>
      <c r="O557" s="11">
        <f t="shared" si="25"/>
        <v>0</v>
      </c>
      <c r="R557" s="13"/>
      <c r="S557" s="31">
        <f>IF($S$4="", SUMIFS('무신사 메타 광고'!$L:$L, '무신사 메타 광고'!$C:$C, $R557),SUMIFS('무신사 메타 광고'!$L:$L,'무신사 메타 광고'!$I:$I,$S$4,'무신사 메타 광고'!$C:$C,$R557))</f>
        <v>0</v>
      </c>
      <c r="T557" s="31">
        <f>IF($S$4="", SUMIFS('무신사 메타 광고'!$V:$V, '무신사 메타 광고'!$C:$C, $R557),SUMIFS('무신사 메타 광고'!$V:$V,'무신사 메타 광고'!$I:$I,$S$4,'무신사 메타 광고'!$C:$C,$R557))</f>
        <v>0</v>
      </c>
      <c r="U557" s="11">
        <f t="shared" si="26"/>
        <v>0</v>
      </c>
      <c r="V557" s="12" t="str">
        <f t="shared" si="31"/>
        <v xml:space="preserve"> </v>
      </c>
      <c r="W557" s="32">
        <f>IF($S$4="", SUMIFS('무신사 메타 광고'!$K:$K, '무신사 메타 광고'!$C:$C, $R557),SUMIFS('무신사 메타 광고'!$K:$K,'무신사 메타 광고'!$I:$I,$S$4,'무신사 메타 광고'!$C:$C,$R557))</f>
        <v>0</v>
      </c>
      <c r="X557" s="32">
        <f>IF($S$4="", SUMIFS('무신사 메타 광고'!$N:$N, '무신사 메타 광고'!$C:$C, $R557),SUMIFS('무신사 메타 광고'!$N:$N,'무신사 메타 광고'!$I:$I,$S$4,'무신사 메타 광고'!$C:$C,$R557))</f>
        <v>0</v>
      </c>
      <c r="Y557" s="11">
        <f t="shared" si="27"/>
        <v>0</v>
      </c>
      <c r="Z557" s="12" t="str">
        <f t="shared" si="32"/>
        <v xml:space="preserve"> </v>
      </c>
      <c r="AB557" s="10">
        <f>IF($S$4="", SUMIFS('무신사 메타 광고'!$X:$X, '무신사 메타 광고'!$C:$C, $R557),SUMIFS('무신사 메타 광고'!$X:$X,'무신사 메타 광고'!$I:$I,$S$4,'무신사 메타 광고'!$C:$C,$R557))</f>
        <v>0</v>
      </c>
      <c r="AC557" s="11">
        <f t="shared" si="28"/>
        <v>0</v>
      </c>
    </row>
    <row r="558" spans="2:29">
      <c r="B558" s="9"/>
      <c r="C558" s="29">
        <f>IF($C$4="", SUMIFS('무신사 메타 광고'!$L:$L, '무신사 메타 광고'!$D:$D, $B558), SUMIFS('무신사 메타 광고'!$L:$L, '무신사 메타 광고'!$I:$I, $C$4, '무신사 메타 광고'!$D:$D, $B558))</f>
        <v>0</v>
      </c>
      <c r="D558" s="29">
        <f>IF($C$4="", SUMIFS('무신사 메타 광고'!$V:$V,#REF!, $B558), SUMIFS('무신사 메타 광고'!$V:$V,'무신사 메타 광고'!$I:$I,$C$4,'무신사 메타 광고'!$D:$D,$B558))</f>
        <v>0</v>
      </c>
      <c r="E558" s="11">
        <f t="shared" si="22"/>
        <v>0</v>
      </c>
      <c r="F558" s="12" t="str">
        <f t="shared" si="29"/>
        <v xml:space="preserve"> </v>
      </c>
      <c r="G558" s="30">
        <f>IF($C$4="", SUMIFS('무신사 메타 광고'!$K:$K, '무신사 메타 광고'!$D:$D, $B558), SUMIFS('무신사 메타 광고'!$K:$K,'무신사 메타 광고'!$I:$I,$C$4,'무신사 메타 광고'!D:D,$B558))</f>
        <v>0</v>
      </c>
      <c r="H558" s="30">
        <f>IF($C$4="", SUMIFS('무신사 메타 광고'!$Q:$Q, '무신사 메타 광고'!$D:$D, $B558), SUMIFS('무신사 메타 광고'!$Q:$Q,'무신사 메타 광고'!$I:$I,$C$4,'무신사 메타 광고'!D:D,$B558))</f>
        <v>0</v>
      </c>
      <c r="I558" s="30">
        <f>IF($C$4="", SUMIFS('무신사 메타 광고'!$U:$U, '무신사 메타 광고'!$D:$D, $B558), SUMIFS('무신사 메타 광고'!$U:$U,'무신사 메타 광고'!$I:$I,$C$4,'무신사 메타 광고'!D:D,$B558))</f>
        <v>0</v>
      </c>
      <c r="J558" s="11">
        <f t="shared" si="23"/>
        <v>0</v>
      </c>
      <c r="K558" s="11">
        <f t="shared" si="24"/>
        <v>0</v>
      </c>
      <c r="L558" s="12" t="str">
        <f t="shared" si="30"/>
        <v xml:space="preserve"> </v>
      </c>
      <c r="N558" s="10">
        <f>IF($C$4="", SUMIFS('무신사 메타 광고'!$X:$X, '무신사 메타 광고'!$D:$D, $B558),SUMIFS('무신사 메타 광고'!$X:$X,'무신사 메타 광고'!I:I,$C$4,'무신사 메타 광고'!D:D,$B558))</f>
        <v>0</v>
      </c>
      <c r="O558" s="11">
        <f t="shared" si="25"/>
        <v>0</v>
      </c>
      <c r="R558" s="13"/>
      <c r="S558" s="31">
        <f>IF($S$4="", SUMIFS('무신사 메타 광고'!$L:$L, '무신사 메타 광고'!$C:$C, $R558),SUMIFS('무신사 메타 광고'!$L:$L,'무신사 메타 광고'!$I:$I,$S$4,'무신사 메타 광고'!$C:$C,$R558))</f>
        <v>0</v>
      </c>
      <c r="T558" s="31">
        <f>IF($S$4="", SUMIFS('무신사 메타 광고'!$V:$V, '무신사 메타 광고'!$C:$C, $R558),SUMIFS('무신사 메타 광고'!$V:$V,'무신사 메타 광고'!$I:$I,$S$4,'무신사 메타 광고'!$C:$C,$R558))</f>
        <v>0</v>
      </c>
      <c r="U558" s="11">
        <f t="shared" si="26"/>
        <v>0</v>
      </c>
      <c r="V558" s="12" t="str">
        <f t="shared" si="31"/>
        <v xml:space="preserve"> </v>
      </c>
      <c r="W558" s="32">
        <f>IF($S$4="", SUMIFS('무신사 메타 광고'!$K:$K, '무신사 메타 광고'!$C:$C, $R558),SUMIFS('무신사 메타 광고'!$K:$K,'무신사 메타 광고'!$I:$I,$S$4,'무신사 메타 광고'!$C:$C,$R558))</f>
        <v>0</v>
      </c>
      <c r="X558" s="32">
        <f>IF($S$4="", SUMIFS('무신사 메타 광고'!$N:$N, '무신사 메타 광고'!$C:$C, $R558),SUMIFS('무신사 메타 광고'!$N:$N,'무신사 메타 광고'!$I:$I,$S$4,'무신사 메타 광고'!$C:$C,$R558))</f>
        <v>0</v>
      </c>
      <c r="Y558" s="11">
        <f t="shared" si="27"/>
        <v>0</v>
      </c>
      <c r="Z558" s="12" t="str">
        <f t="shared" si="32"/>
        <v xml:space="preserve"> </v>
      </c>
      <c r="AB558" s="10">
        <f>IF($S$4="", SUMIFS('무신사 메타 광고'!$X:$X, '무신사 메타 광고'!$C:$C, $R558),SUMIFS('무신사 메타 광고'!$X:$X,'무신사 메타 광고'!$I:$I,$S$4,'무신사 메타 광고'!$C:$C,$R558))</f>
        <v>0</v>
      </c>
      <c r="AC558" s="11">
        <f t="shared" si="28"/>
        <v>0</v>
      </c>
    </row>
    <row r="559" spans="2:29">
      <c r="B559" s="9"/>
      <c r="C559" s="29">
        <f>IF($C$4="", SUMIFS('무신사 메타 광고'!$L:$L, '무신사 메타 광고'!$D:$D, $B559), SUMIFS('무신사 메타 광고'!$L:$L, '무신사 메타 광고'!$I:$I, $C$4, '무신사 메타 광고'!$D:$D, $B559))</f>
        <v>0</v>
      </c>
      <c r="D559" s="29">
        <f>IF($C$4="", SUMIFS('무신사 메타 광고'!$V:$V,#REF!, $B559), SUMIFS('무신사 메타 광고'!$V:$V,'무신사 메타 광고'!$I:$I,$C$4,'무신사 메타 광고'!$D:$D,$B559))</f>
        <v>0</v>
      </c>
      <c r="E559" s="11">
        <f t="shared" si="22"/>
        <v>0</v>
      </c>
      <c r="F559" s="12" t="str">
        <f t="shared" si="29"/>
        <v xml:space="preserve"> </v>
      </c>
      <c r="G559" s="30">
        <f>IF($C$4="", SUMIFS('무신사 메타 광고'!$K:$K, '무신사 메타 광고'!$D:$D, $B559), SUMIFS('무신사 메타 광고'!$K:$K,'무신사 메타 광고'!$I:$I,$C$4,'무신사 메타 광고'!D:D,$B559))</f>
        <v>0</v>
      </c>
      <c r="H559" s="30">
        <f>IF($C$4="", SUMIFS('무신사 메타 광고'!$Q:$Q, '무신사 메타 광고'!$D:$D, $B559), SUMIFS('무신사 메타 광고'!$Q:$Q,'무신사 메타 광고'!$I:$I,$C$4,'무신사 메타 광고'!D:D,$B559))</f>
        <v>0</v>
      </c>
      <c r="I559" s="30">
        <f>IF($C$4="", SUMIFS('무신사 메타 광고'!$U:$U, '무신사 메타 광고'!$D:$D, $B559), SUMIFS('무신사 메타 광고'!$U:$U,'무신사 메타 광고'!$I:$I,$C$4,'무신사 메타 광고'!D:D,$B559))</f>
        <v>0</v>
      </c>
      <c r="J559" s="11">
        <f t="shared" si="23"/>
        <v>0</v>
      </c>
      <c r="K559" s="11">
        <f t="shared" si="24"/>
        <v>0</v>
      </c>
      <c r="L559" s="12" t="str">
        <f t="shared" si="30"/>
        <v xml:space="preserve"> </v>
      </c>
      <c r="N559" s="10">
        <f>IF($C$4="", SUMIFS('무신사 메타 광고'!$X:$X, '무신사 메타 광고'!$D:$D, $B559),SUMIFS('무신사 메타 광고'!$X:$X,'무신사 메타 광고'!I:I,$C$4,'무신사 메타 광고'!D:D,$B559))</f>
        <v>0</v>
      </c>
      <c r="O559" s="11">
        <f t="shared" si="25"/>
        <v>0</v>
      </c>
      <c r="R559" s="13"/>
      <c r="S559" s="31">
        <f>IF($S$4="", SUMIFS('무신사 메타 광고'!$L:$L, '무신사 메타 광고'!$C:$C, $R559),SUMIFS('무신사 메타 광고'!$L:$L,'무신사 메타 광고'!$I:$I,$S$4,'무신사 메타 광고'!$C:$C,$R559))</f>
        <v>0</v>
      </c>
      <c r="T559" s="31">
        <f>IF($S$4="", SUMIFS('무신사 메타 광고'!$V:$V, '무신사 메타 광고'!$C:$C, $R559),SUMIFS('무신사 메타 광고'!$V:$V,'무신사 메타 광고'!$I:$I,$S$4,'무신사 메타 광고'!$C:$C,$R559))</f>
        <v>0</v>
      </c>
      <c r="U559" s="11">
        <f t="shared" si="26"/>
        <v>0</v>
      </c>
      <c r="V559" s="12" t="str">
        <f t="shared" si="31"/>
        <v xml:space="preserve"> </v>
      </c>
      <c r="W559" s="32">
        <f>IF($S$4="", SUMIFS('무신사 메타 광고'!$K:$K, '무신사 메타 광고'!$C:$C, $R559),SUMIFS('무신사 메타 광고'!$K:$K,'무신사 메타 광고'!$I:$I,$S$4,'무신사 메타 광고'!$C:$C,$R559))</f>
        <v>0</v>
      </c>
      <c r="X559" s="32">
        <f>IF($S$4="", SUMIFS('무신사 메타 광고'!$N:$N, '무신사 메타 광고'!$C:$C, $R559),SUMIFS('무신사 메타 광고'!$N:$N,'무신사 메타 광고'!$I:$I,$S$4,'무신사 메타 광고'!$C:$C,$R559))</f>
        <v>0</v>
      </c>
      <c r="Y559" s="11">
        <f t="shared" si="27"/>
        <v>0</v>
      </c>
      <c r="Z559" s="12" t="str">
        <f t="shared" si="32"/>
        <v xml:space="preserve"> </v>
      </c>
      <c r="AB559" s="10">
        <f>IF($S$4="", SUMIFS('무신사 메타 광고'!$X:$X, '무신사 메타 광고'!$C:$C, $R559),SUMIFS('무신사 메타 광고'!$X:$X,'무신사 메타 광고'!$I:$I,$S$4,'무신사 메타 광고'!$C:$C,$R559))</f>
        <v>0</v>
      </c>
      <c r="AC559" s="11">
        <f t="shared" si="28"/>
        <v>0</v>
      </c>
    </row>
    <row r="560" spans="2:29">
      <c r="B560" s="9"/>
      <c r="C560" s="29">
        <f>IF($C$4="", SUMIFS('무신사 메타 광고'!$L:$L, '무신사 메타 광고'!$D:$D, $B560), SUMIFS('무신사 메타 광고'!$L:$L, '무신사 메타 광고'!$I:$I, $C$4, '무신사 메타 광고'!$D:$D, $B560))</f>
        <v>0</v>
      </c>
      <c r="D560" s="29">
        <f>IF($C$4="", SUMIFS('무신사 메타 광고'!$V:$V,#REF!, $B560), SUMIFS('무신사 메타 광고'!$V:$V,'무신사 메타 광고'!$I:$I,$C$4,'무신사 메타 광고'!$D:$D,$B560))</f>
        <v>0</v>
      </c>
      <c r="E560" s="11">
        <f t="shared" si="22"/>
        <v>0</v>
      </c>
      <c r="F560" s="12" t="str">
        <f t="shared" si="29"/>
        <v xml:space="preserve"> </v>
      </c>
      <c r="G560" s="30">
        <f>IF($C$4="", SUMIFS('무신사 메타 광고'!$K:$K, '무신사 메타 광고'!$D:$D, $B560), SUMIFS('무신사 메타 광고'!$K:$K,'무신사 메타 광고'!$I:$I,$C$4,'무신사 메타 광고'!D:D,$B560))</f>
        <v>0</v>
      </c>
      <c r="H560" s="30">
        <f>IF($C$4="", SUMIFS('무신사 메타 광고'!$Q:$Q, '무신사 메타 광고'!$D:$D, $B560), SUMIFS('무신사 메타 광고'!$Q:$Q,'무신사 메타 광고'!$I:$I,$C$4,'무신사 메타 광고'!D:D,$B560))</f>
        <v>0</v>
      </c>
      <c r="I560" s="30">
        <f>IF($C$4="", SUMIFS('무신사 메타 광고'!$U:$U, '무신사 메타 광고'!$D:$D, $B560), SUMIFS('무신사 메타 광고'!$U:$U,'무신사 메타 광고'!$I:$I,$C$4,'무신사 메타 광고'!D:D,$B560))</f>
        <v>0</v>
      </c>
      <c r="J560" s="11">
        <f t="shared" si="23"/>
        <v>0</v>
      </c>
      <c r="K560" s="11">
        <f t="shared" si="24"/>
        <v>0</v>
      </c>
      <c r="L560" s="12" t="str">
        <f t="shared" si="30"/>
        <v xml:space="preserve"> </v>
      </c>
      <c r="N560" s="10">
        <f>IF($C$4="", SUMIFS('무신사 메타 광고'!$X:$X, '무신사 메타 광고'!$D:$D, $B560),SUMIFS('무신사 메타 광고'!$X:$X,'무신사 메타 광고'!I:I,$C$4,'무신사 메타 광고'!D:D,$B560))</f>
        <v>0</v>
      </c>
      <c r="O560" s="11">
        <f t="shared" si="25"/>
        <v>0</v>
      </c>
      <c r="R560" s="13"/>
      <c r="S560" s="31">
        <f>IF($S$4="", SUMIFS('무신사 메타 광고'!$L:$L, '무신사 메타 광고'!$C:$C, $R560),SUMIFS('무신사 메타 광고'!$L:$L,'무신사 메타 광고'!$I:$I,$S$4,'무신사 메타 광고'!$C:$C,$R560))</f>
        <v>0</v>
      </c>
      <c r="T560" s="31">
        <f>IF($S$4="", SUMIFS('무신사 메타 광고'!$V:$V, '무신사 메타 광고'!$C:$C, $R560),SUMIFS('무신사 메타 광고'!$V:$V,'무신사 메타 광고'!$I:$I,$S$4,'무신사 메타 광고'!$C:$C,$R560))</f>
        <v>0</v>
      </c>
      <c r="U560" s="11">
        <f t="shared" si="26"/>
        <v>0</v>
      </c>
      <c r="V560" s="12" t="str">
        <f t="shared" si="31"/>
        <v xml:space="preserve"> </v>
      </c>
      <c r="W560" s="32">
        <f>IF($S$4="", SUMIFS('무신사 메타 광고'!$K:$K, '무신사 메타 광고'!$C:$C, $R560),SUMIFS('무신사 메타 광고'!$K:$K,'무신사 메타 광고'!$I:$I,$S$4,'무신사 메타 광고'!$C:$C,$R560))</f>
        <v>0</v>
      </c>
      <c r="X560" s="32">
        <f>IF($S$4="", SUMIFS('무신사 메타 광고'!$N:$N, '무신사 메타 광고'!$C:$C, $R560),SUMIFS('무신사 메타 광고'!$N:$N,'무신사 메타 광고'!$I:$I,$S$4,'무신사 메타 광고'!$C:$C,$R560))</f>
        <v>0</v>
      </c>
      <c r="Y560" s="11">
        <f t="shared" si="27"/>
        <v>0</v>
      </c>
      <c r="Z560" s="12" t="str">
        <f t="shared" si="32"/>
        <v xml:space="preserve"> </v>
      </c>
      <c r="AB560" s="10">
        <f>IF($S$4="", SUMIFS('무신사 메타 광고'!$X:$X, '무신사 메타 광고'!$C:$C, $R560),SUMIFS('무신사 메타 광고'!$X:$X,'무신사 메타 광고'!$I:$I,$S$4,'무신사 메타 광고'!$C:$C,$R560))</f>
        <v>0</v>
      </c>
      <c r="AC560" s="11">
        <f t="shared" si="28"/>
        <v>0</v>
      </c>
    </row>
    <row r="561" spans="2:29">
      <c r="B561" s="9"/>
      <c r="C561" s="29">
        <f>IF($C$4="", SUMIFS('무신사 메타 광고'!$L:$L, '무신사 메타 광고'!$D:$D, $B561), SUMIFS('무신사 메타 광고'!$L:$L, '무신사 메타 광고'!$I:$I, $C$4, '무신사 메타 광고'!$D:$D, $B561))</f>
        <v>0</v>
      </c>
      <c r="D561" s="29">
        <f>IF($C$4="", SUMIFS('무신사 메타 광고'!$V:$V,#REF!, $B561), SUMIFS('무신사 메타 광고'!$V:$V,'무신사 메타 광고'!$I:$I,$C$4,'무신사 메타 광고'!$D:$D,$B561))</f>
        <v>0</v>
      </c>
      <c r="E561" s="11">
        <f t="shared" si="22"/>
        <v>0</v>
      </c>
      <c r="F561" s="12" t="str">
        <f t="shared" si="29"/>
        <v xml:space="preserve"> </v>
      </c>
      <c r="G561" s="30">
        <f>IF($C$4="", SUMIFS('무신사 메타 광고'!$K:$K, '무신사 메타 광고'!$D:$D, $B561), SUMIFS('무신사 메타 광고'!$K:$K,'무신사 메타 광고'!$I:$I,$C$4,'무신사 메타 광고'!D:D,$B561))</f>
        <v>0</v>
      </c>
      <c r="H561" s="30">
        <f>IF($C$4="", SUMIFS('무신사 메타 광고'!$Q:$Q, '무신사 메타 광고'!$D:$D, $B561), SUMIFS('무신사 메타 광고'!$Q:$Q,'무신사 메타 광고'!$I:$I,$C$4,'무신사 메타 광고'!D:D,$B561))</f>
        <v>0</v>
      </c>
      <c r="I561" s="30">
        <f>IF($C$4="", SUMIFS('무신사 메타 광고'!$U:$U, '무신사 메타 광고'!$D:$D, $B561), SUMIFS('무신사 메타 광고'!$U:$U,'무신사 메타 광고'!$I:$I,$C$4,'무신사 메타 광고'!D:D,$B561))</f>
        <v>0</v>
      </c>
      <c r="J561" s="11">
        <f t="shared" si="23"/>
        <v>0</v>
      </c>
      <c r="K561" s="11">
        <f t="shared" si="24"/>
        <v>0</v>
      </c>
      <c r="L561" s="12" t="str">
        <f t="shared" si="30"/>
        <v xml:space="preserve"> </v>
      </c>
      <c r="N561" s="10">
        <f>IF($C$4="", SUMIFS('무신사 메타 광고'!$X:$X, '무신사 메타 광고'!$D:$D, $B561),SUMIFS('무신사 메타 광고'!$X:$X,'무신사 메타 광고'!I:I,$C$4,'무신사 메타 광고'!D:D,$B561))</f>
        <v>0</v>
      </c>
      <c r="O561" s="11">
        <f t="shared" si="25"/>
        <v>0</v>
      </c>
      <c r="R561" s="13"/>
      <c r="S561" s="31">
        <f>IF($S$4="", SUMIFS('무신사 메타 광고'!$L:$L, '무신사 메타 광고'!$C:$C, $R561),SUMIFS('무신사 메타 광고'!$L:$L,'무신사 메타 광고'!$I:$I,$S$4,'무신사 메타 광고'!$C:$C,$R561))</f>
        <v>0</v>
      </c>
      <c r="T561" s="31">
        <f>IF($S$4="", SUMIFS('무신사 메타 광고'!$V:$V, '무신사 메타 광고'!$C:$C, $R561),SUMIFS('무신사 메타 광고'!$V:$V,'무신사 메타 광고'!$I:$I,$S$4,'무신사 메타 광고'!$C:$C,$R561))</f>
        <v>0</v>
      </c>
      <c r="U561" s="11">
        <f t="shared" si="26"/>
        <v>0</v>
      </c>
      <c r="V561" s="12" t="str">
        <f t="shared" si="31"/>
        <v xml:space="preserve"> </v>
      </c>
      <c r="W561" s="32">
        <f>IF($S$4="", SUMIFS('무신사 메타 광고'!$K:$K, '무신사 메타 광고'!$C:$C, $R561),SUMIFS('무신사 메타 광고'!$K:$K,'무신사 메타 광고'!$I:$I,$S$4,'무신사 메타 광고'!$C:$C,$R561))</f>
        <v>0</v>
      </c>
      <c r="X561" s="32">
        <f>IF($S$4="", SUMIFS('무신사 메타 광고'!$N:$N, '무신사 메타 광고'!$C:$C, $R561),SUMIFS('무신사 메타 광고'!$N:$N,'무신사 메타 광고'!$I:$I,$S$4,'무신사 메타 광고'!$C:$C,$R561))</f>
        <v>0</v>
      </c>
      <c r="Y561" s="11">
        <f t="shared" si="27"/>
        <v>0</v>
      </c>
      <c r="Z561" s="12" t="str">
        <f t="shared" si="32"/>
        <v xml:space="preserve"> </v>
      </c>
      <c r="AB561" s="10">
        <f>IF($S$4="", SUMIFS('무신사 메타 광고'!$X:$X, '무신사 메타 광고'!$C:$C, $R561),SUMIFS('무신사 메타 광고'!$X:$X,'무신사 메타 광고'!$I:$I,$S$4,'무신사 메타 광고'!$C:$C,$R561))</f>
        <v>0</v>
      </c>
      <c r="AC561" s="11">
        <f t="shared" si="28"/>
        <v>0</v>
      </c>
    </row>
    <row r="562" spans="2:29">
      <c r="B562" s="9"/>
      <c r="C562" s="29">
        <f>IF($C$4="", SUMIFS('무신사 메타 광고'!$L:$L, '무신사 메타 광고'!$D:$D, $B562), SUMIFS('무신사 메타 광고'!$L:$L, '무신사 메타 광고'!$I:$I, $C$4, '무신사 메타 광고'!$D:$D, $B562))</f>
        <v>0</v>
      </c>
      <c r="D562" s="29">
        <f>IF($C$4="", SUMIFS('무신사 메타 광고'!$V:$V,#REF!, $B562), SUMIFS('무신사 메타 광고'!$V:$V,'무신사 메타 광고'!$I:$I,$C$4,'무신사 메타 광고'!$D:$D,$B562))</f>
        <v>0</v>
      </c>
      <c r="E562" s="11">
        <f t="shared" si="22"/>
        <v>0</v>
      </c>
      <c r="F562" s="12" t="str">
        <f t="shared" si="29"/>
        <v xml:space="preserve"> </v>
      </c>
      <c r="G562" s="30">
        <f>IF($C$4="", SUMIFS('무신사 메타 광고'!$K:$K, '무신사 메타 광고'!$D:$D, $B562), SUMIFS('무신사 메타 광고'!$K:$K,'무신사 메타 광고'!$I:$I,$C$4,'무신사 메타 광고'!D:D,$B562))</f>
        <v>0</v>
      </c>
      <c r="H562" s="30">
        <f>IF($C$4="", SUMIFS('무신사 메타 광고'!$Q:$Q, '무신사 메타 광고'!$D:$D, $B562), SUMIFS('무신사 메타 광고'!$Q:$Q,'무신사 메타 광고'!$I:$I,$C$4,'무신사 메타 광고'!D:D,$B562))</f>
        <v>0</v>
      </c>
      <c r="I562" s="30">
        <f>IF($C$4="", SUMIFS('무신사 메타 광고'!$U:$U, '무신사 메타 광고'!$D:$D, $B562), SUMIFS('무신사 메타 광고'!$U:$U,'무신사 메타 광고'!$I:$I,$C$4,'무신사 메타 광고'!D:D,$B562))</f>
        <v>0</v>
      </c>
      <c r="J562" s="11">
        <f t="shared" si="23"/>
        <v>0</v>
      </c>
      <c r="K562" s="11">
        <f t="shared" si="24"/>
        <v>0</v>
      </c>
      <c r="L562" s="12" t="str">
        <f t="shared" si="30"/>
        <v xml:space="preserve"> </v>
      </c>
      <c r="N562" s="10">
        <f>IF($C$4="", SUMIFS('무신사 메타 광고'!$X:$X, '무신사 메타 광고'!$D:$D, $B562),SUMIFS('무신사 메타 광고'!$X:$X,'무신사 메타 광고'!I:I,$C$4,'무신사 메타 광고'!D:D,$B562))</f>
        <v>0</v>
      </c>
      <c r="O562" s="11">
        <f t="shared" si="25"/>
        <v>0</v>
      </c>
      <c r="R562" s="13"/>
      <c r="S562" s="31">
        <f>IF($S$4="", SUMIFS('무신사 메타 광고'!$L:$L, '무신사 메타 광고'!$C:$C, $R562),SUMIFS('무신사 메타 광고'!$L:$L,'무신사 메타 광고'!$I:$I,$S$4,'무신사 메타 광고'!$C:$C,$R562))</f>
        <v>0</v>
      </c>
      <c r="T562" s="31">
        <f>IF($S$4="", SUMIFS('무신사 메타 광고'!$V:$V, '무신사 메타 광고'!$C:$C, $R562),SUMIFS('무신사 메타 광고'!$V:$V,'무신사 메타 광고'!$I:$I,$S$4,'무신사 메타 광고'!$C:$C,$R562))</f>
        <v>0</v>
      </c>
      <c r="U562" s="11">
        <f t="shared" si="26"/>
        <v>0</v>
      </c>
      <c r="V562" s="12" t="str">
        <f t="shared" si="31"/>
        <v xml:space="preserve"> </v>
      </c>
      <c r="W562" s="32">
        <f>IF($S$4="", SUMIFS('무신사 메타 광고'!$K:$K, '무신사 메타 광고'!$C:$C, $R562),SUMIFS('무신사 메타 광고'!$K:$K,'무신사 메타 광고'!$I:$I,$S$4,'무신사 메타 광고'!$C:$C,$R562))</f>
        <v>0</v>
      </c>
      <c r="X562" s="32">
        <f>IF($S$4="", SUMIFS('무신사 메타 광고'!$N:$N, '무신사 메타 광고'!$C:$C, $R562),SUMIFS('무신사 메타 광고'!$N:$N,'무신사 메타 광고'!$I:$I,$S$4,'무신사 메타 광고'!$C:$C,$R562))</f>
        <v>0</v>
      </c>
      <c r="Y562" s="11">
        <f t="shared" si="27"/>
        <v>0</v>
      </c>
      <c r="Z562" s="12" t="str">
        <f t="shared" si="32"/>
        <v xml:space="preserve"> </v>
      </c>
      <c r="AB562" s="10">
        <f>IF($S$4="", SUMIFS('무신사 메타 광고'!$X:$X, '무신사 메타 광고'!$C:$C, $R562),SUMIFS('무신사 메타 광고'!$X:$X,'무신사 메타 광고'!$I:$I,$S$4,'무신사 메타 광고'!$C:$C,$R562))</f>
        <v>0</v>
      </c>
      <c r="AC562" s="11">
        <f t="shared" si="28"/>
        <v>0</v>
      </c>
    </row>
    <row r="563" spans="2:29">
      <c r="B563" s="9"/>
      <c r="C563" s="29">
        <f>IF($C$4="", SUMIFS('무신사 메타 광고'!$L:$L, '무신사 메타 광고'!$D:$D, $B563), SUMIFS('무신사 메타 광고'!$L:$L, '무신사 메타 광고'!$I:$I, $C$4, '무신사 메타 광고'!$D:$D, $B563))</f>
        <v>0</v>
      </c>
      <c r="D563" s="29">
        <f>IF($C$4="", SUMIFS('무신사 메타 광고'!$V:$V,#REF!, $B563), SUMIFS('무신사 메타 광고'!$V:$V,'무신사 메타 광고'!$I:$I,$C$4,'무신사 메타 광고'!$D:$D,$B563))</f>
        <v>0</v>
      </c>
      <c r="E563" s="11">
        <f t="shared" si="22"/>
        <v>0</v>
      </c>
      <c r="F563" s="12" t="str">
        <f t="shared" si="29"/>
        <v xml:space="preserve"> </v>
      </c>
      <c r="G563" s="30">
        <f>IF($C$4="", SUMIFS('무신사 메타 광고'!$K:$K, '무신사 메타 광고'!$D:$D, $B563), SUMIFS('무신사 메타 광고'!$K:$K,'무신사 메타 광고'!$I:$I,$C$4,'무신사 메타 광고'!D:D,$B563))</f>
        <v>0</v>
      </c>
      <c r="H563" s="30">
        <f>IF($C$4="", SUMIFS('무신사 메타 광고'!$Q:$Q, '무신사 메타 광고'!$D:$D, $B563), SUMIFS('무신사 메타 광고'!$Q:$Q,'무신사 메타 광고'!$I:$I,$C$4,'무신사 메타 광고'!D:D,$B563))</f>
        <v>0</v>
      </c>
      <c r="I563" s="30">
        <f>IF($C$4="", SUMIFS('무신사 메타 광고'!$U:$U, '무신사 메타 광고'!$D:$D, $B563), SUMIFS('무신사 메타 광고'!$U:$U,'무신사 메타 광고'!$I:$I,$C$4,'무신사 메타 광고'!D:D,$B563))</f>
        <v>0</v>
      </c>
      <c r="J563" s="11">
        <f t="shared" si="23"/>
        <v>0</v>
      </c>
      <c r="K563" s="11">
        <f t="shared" si="24"/>
        <v>0</v>
      </c>
      <c r="L563" s="12" t="str">
        <f t="shared" si="30"/>
        <v xml:space="preserve"> </v>
      </c>
      <c r="N563" s="10">
        <f>IF($C$4="", SUMIFS('무신사 메타 광고'!$X:$X, '무신사 메타 광고'!$D:$D, $B563),SUMIFS('무신사 메타 광고'!$X:$X,'무신사 메타 광고'!I:I,$C$4,'무신사 메타 광고'!D:D,$B563))</f>
        <v>0</v>
      </c>
      <c r="O563" s="11">
        <f t="shared" si="25"/>
        <v>0</v>
      </c>
      <c r="R563" s="13"/>
      <c r="S563" s="31">
        <f>IF($S$4="", SUMIFS('무신사 메타 광고'!$L:$L, '무신사 메타 광고'!$C:$C, $R563),SUMIFS('무신사 메타 광고'!$L:$L,'무신사 메타 광고'!$I:$I,$S$4,'무신사 메타 광고'!$C:$C,$R563))</f>
        <v>0</v>
      </c>
      <c r="T563" s="31">
        <f>IF($S$4="", SUMIFS('무신사 메타 광고'!$V:$V, '무신사 메타 광고'!$C:$C, $R563),SUMIFS('무신사 메타 광고'!$V:$V,'무신사 메타 광고'!$I:$I,$S$4,'무신사 메타 광고'!$C:$C,$R563))</f>
        <v>0</v>
      </c>
      <c r="U563" s="11">
        <f t="shared" si="26"/>
        <v>0</v>
      </c>
      <c r="V563" s="12" t="str">
        <f t="shared" si="31"/>
        <v xml:space="preserve"> </v>
      </c>
      <c r="W563" s="32">
        <f>IF($S$4="", SUMIFS('무신사 메타 광고'!$K:$K, '무신사 메타 광고'!$C:$C, $R563),SUMIFS('무신사 메타 광고'!$K:$K,'무신사 메타 광고'!$I:$I,$S$4,'무신사 메타 광고'!$C:$C,$R563))</f>
        <v>0</v>
      </c>
      <c r="X563" s="32">
        <f>IF($S$4="", SUMIFS('무신사 메타 광고'!$N:$N, '무신사 메타 광고'!$C:$C, $R563),SUMIFS('무신사 메타 광고'!$N:$N,'무신사 메타 광고'!$I:$I,$S$4,'무신사 메타 광고'!$C:$C,$R563))</f>
        <v>0</v>
      </c>
      <c r="Y563" s="11">
        <f t="shared" si="27"/>
        <v>0</v>
      </c>
      <c r="Z563" s="12" t="str">
        <f t="shared" si="32"/>
        <v xml:space="preserve"> </v>
      </c>
      <c r="AB563" s="10">
        <f>IF($S$4="", SUMIFS('무신사 메타 광고'!$X:$X, '무신사 메타 광고'!$C:$C, $R563),SUMIFS('무신사 메타 광고'!$X:$X,'무신사 메타 광고'!$I:$I,$S$4,'무신사 메타 광고'!$C:$C,$R563))</f>
        <v>0</v>
      </c>
      <c r="AC563" s="11">
        <f t="shared" si="28"/>
        <v>0</v>
      </c>
    </row>
    <row r="564" spans="2:29">
      <c r="B564" s="9"/>
      <c r="C564" s="29">
        <f>IF($C$4="", SUMIFS('무신사 메타 광고'!$L:$L, '무신사 메타 광고'!$D:$D, $B564), SUMIFS('무신사 메타 광고'!$L:$L, '무신사 메타 광고'!$I:$I, $C$4, '무신사 메타 광고'!$D:$D, $B564))</f>
        <v>0</v>
      </c>
      <c r="D564" s="29">
        <f>IF($C$4="", SUMIFS('무신사 메타 광고'!$V:$V,#REF!, $B564), SUMIFS('무신사 메타 광고'!$V:$V,'무신사 메타 광고'!$I:$I,$C$4,'무신사 메타 광고'!$D:$D,$B564))</f>
        <v>0</v>
      </c>
      <c r="E564" s="11">
        <f t="shared" si="22"/>
        <v>0</v>
      </c>
      <c r="F564" s="12" t="str">
        <f t="shared" si="29"/>
        <v xml:space="preserve"> </v>
      </c>
      <c r="G564" s="30">
        <f>IF($C$4="", SUMIFS('무신사 메타 광고'!$K:$K, '무신사 메타 광고'!$D:$D, $B564), SUMIFS('무신사 메타 광고'!$K:$K,'무신사 메타 광고'!$I:$I,$C$4,'무신사 메타 광고'!D:D,$B564))</f>
        <v>0</v>
      </c>
      <c r="H564" s="30">
        <f>IF($C$4="", SUMIFS('무신사 메타 광고'!$Q:$Q, '무신사 메타 광고'!$D:$D, $B564), SUMIFS('무신사 메타 광고'!$Q:$Q,'무신사 메타 광고'!$I:$I,$C$4,'무신사 메타 광고'!D:D,$B564))</f>
        <v>0</v>
      </c>
      <c r="I564" s="30">
        <f>IF($C$4="", SUMIFS('무신사 메타 광고'!$U:$U, '무신사 메타 광고'!$D:$D, $B564), SUMIFS('무신사 메타 광고'!$U:$U,'무신사 메타 광고'!$I:$I,$C$4,'무신사 메타 광고'!D:D,$B564))</f>
        <v>0</v>
      </c>
      <c r="J564" s="11">
        <f t="shared" si="23"/>
        <v>0</v>
      </c>
      <c r="K564" s="11">
        <f t="shared" si="24"/>
        <v>0</v>
      </c>
      <c r="L564" s="12" t="str">
        <f t="shared" si="30"/>
        <v xml:space="preserve"> </v>
      </c>
      <c r="N564" s="10">
        <f>IF($C$4="", SUMIFS('무신사 메타 광고'!$X:$X, '무신사 메타 광고'!$D:$D, $B564),SUMIFS('무신사 메타 광고'!$X:$X,'무신사 메타 광고'!I:I,$C$4,'무신사 메타 광고'!D:D,$B564))</f>
        <v>0</v>
      </c>
      <c r="O564" s="11">
        <f t="shared" si="25"/>
        <v>0</v>
      </c>
      <c r="R564" s="13"/>
      <c r="S564" s="31">
        <f>IF($S$4="", SUMIFS('무신사 메타 광고'!$L:$L, '무신사 메타 광고'!$C:$C, $R564),SUMIFS('무신사 메타 광고'!$L:$L,'무신사 메타 광고'!$I:$I,$S$4,'무신사 메타 광고'!$C:$C,$R564))</f>
        <v>0</v>
      </c>
      <c r="T564" s="31">
        <f>IF($S$4="", SUMIFS('무신사 메타 광고'!$V:$V, '무신사 메타 광고'!$C:$C, $R564),SUMIFS('무신사 메타 광고'!$V:$V,'무신사 메타 광고'!$I:$I,$S$4,'무신사 메타 광고'!$C:$C,$R564))</f>
        <v>0</v>
      </c>
      <c r="U564" s="11">
        <f t="shared" si="26"/>
        <v>0</v>
      </c>
      <c r="V564" s="12" t="str">
        <f t="shared" si="31"/>
        <v xml:space="preserve"> </v>
      </c>
      <c r="W564" s="32">
        <f>IF($S$4="", SUMIFS('무신사 메타 광고'!$K:$K, '무신사 메타 광고'!$C:$C, $R564),SUMIFS('무신사 메타 광고'!$K:$K,'무신사 메타 광고'!$I:$I,$S$4,'무신사 메타 광고'!$C:$C,$R564))</f>
        <v>0</v>
      </c>
      <c r="X564" s="32">
        <f>IF($S$4="", SUMIFS('무신사 메타 광고'!$N:$N, '무신사 메타 광고'!$C:$C, $R564),SUMIFS('무신사 메타 광고'!$N:$N,'무신사 메타 광고'!$I:$I,$S$4,'무신사 메타 광고'!$C:$C,$R564))</f>
        <v>0</v>
      </c>
      <c r="Y564" s="11">
        <f t="shared" si="27"/>
        <v>0</v>
      </c>
      <c r="Z564" s="12" t="str">
        <f t="shared" si="32"/>
        <v xml:space="preserve"> </v>
      </c>
      <c r="AB564" s="10">
        <f>IF($S$4="", SUMIFS('무신사 메타 광고'!$X:$X, '무신사 메타 광고'!$C:$C, $R564),SUMIFS('무신사 메타 광고'!$X:$X,'무신사 메타 광고'!$I:$I,$S$4,'무신사 메타 광고'!$C:$C,$R564))</f>
        <v>0</v>
      </c>
      <c r="AC564" s="11">
        <f t="shared" si="28"/>
        <v>0</v>
      </c>
    </row>
    <row r="565" spans="2:29">
      <c r="B565" s="9"/>
      <c r="C565" s="29">
        <f>IF($C$4="", SUMIFS('무신사 메타 광고'!$L:$L, '무신사 메타 광고'!$D:$D, $B565), SUMIFS('무신사 메타 광고'!$L:$L, '무신사 메타 광고'!$I:$I, $C$4, '무신사 메타 광고'!$D:$D, $B565))</f>
        <v>0</v>
      </c>
      <c r="D565" s="29">
        <f>IF($C$4="", SUMIFS('무신사 메타 광고'!$V:$V,#REF!, $B565), SUMIFS('무신사 메타 광고'!$V:$V,'무신사 메타 광고'!$I:$I,$C$4,'무신사 메타 광고'!$D:$D,$B565))</f>
        <v>0</v>
      </c>
      <c r="E565" s="11">
        <f t="shared" si="22"/>
        <v>0</v>
      </c>
      <c r="F565" s="12" t="str">
        <f t="shared" si="29"/>
        <v xml:space="preserve"> </v>
      </c>
      <c r="G565" s="30">
        <f>IF($C$4="", SUMIFS('무신사 메타 광고'!$K:$K, '무신사 메타 광고'!$D:$D, $B565), SUMIFS('무신사 메타 광고'!$K:$K,'무신사 메타 광고'!$I:$I,$C$4,'무신사 메타 광고'!D:D,$B565))</f>
        <v>0</v>
      </c>
      <c r="H565" s="30">
        <f>IF($C$4="", SUMIFS('무신사 메타 광고'!$Q:$Q, '무신사 메타 광고'!$D:$D, $B565), SUMIFS('무신사 메타 광고'!$Q:$Q,'무신사 메타 광고'!$I:$I,$C$4,'무신사 메타 광고'!D:D,$B565))</f>
        <v>0</v>
      </c>
      <c r="I565" s="30">
        <f>IF($C$4="", SUMIFS('무신사 메타 광고'!$U:$U, '무신사 메타 광고'!$D:$D, $B565), SUMIFS('무신사 메타 광고'!$U:$U,'무신사 메타 광고'!$I:$I,$C$4,'무신사 메타 광고'!D:D,$B565))</f>
        <v>0</v>
      </c>
      <c r="J565" s="11">
        <f t="shared" si="23"/>
        <v>0</v>
      </c>
      <c r="K565" s="11">
        <f t="shared" si="24"/>
        <v>0</v>
      </c>
      <c r="L565" s="12" t="str">
        <f t="shared" si="30"/>
        <v xml:space="preserve"> </v>
      </c>
      <c r="N565" s="10">
        <f>IF($C$4="", SUMIFS('무신사 메타 광고'!$X:$X, '무신사 메타 광고'!$D:$D, $B565),SUMIFS('무신사 메타 광고'!$X:$X,'무신사 메타 광고'!I:I,$C$4,'무신사 메타 광고'!D:D,$B565))</f>
        <v>0</v>
      </c>
      <c r="O565" s="11">
        <f t="shared" si="25"/>
        <v>0</v>
      </c>
      <c r="R565" s="13"/>
      <c r="S565" s="31">
        <f>IF($S$4="", SUMIFS('무신사 메타 광고'!$L:$L, '무신사 메타 광고'!$C:$C, $R565),SUMIFS('무신사 메타 광고'!$L:$L,'무신사 메타 광고'!$I:$I,$S$4,'무신사 메타 광고'!$C:$C,$R565))</f>
        <v>0</v>
      </c>
      <c r="T565" s="31">
        <f>IF($S$4="", SUMIFS('무신사 메타 광고'!$V:$V, '무신사 메타 광고'!$C:$C, $R565),SUMIFS('무신사 메타 광고'!$V:$V,'무신사 메타 광고'!$I:$I,$S$4,'무신사 메타 광고'!$C:$C,$R565))</f>
        <v>0</v>
      </c>
      <c r="U565" s="11">
        <f t="shared" si="26"/>
        <v>0</v>
      </c>
      <c r="V565" s="12" t="str">
        <f t="shared" si="31"/>
        <v xml:space="preserve"> </v>
      </c>
      <c r="W565" s="32">
        <f>IF($S$4="", SUMIFS('무신사 메타 광고'!$K:$K, '무신사 메타 광고'!$C:$C, $R565),SUMIFS('무신사 메타 광고'!$K:$K,'무신사 메타 광고'!$I:$I,$S$4,'무신사 메타 광고'!$C:$C,$R565))</f>
        <v>0</v>
      </c>
      <c r="X565" s="32">
        <f>IF($S$4="", SUMIFS('무신사 메타 광고'!$N:$N, '무신사 메타 광고'!$C:$C, $R565),SUMIFS('무신사 메타 광고'!$N:$N,'무신사 메타 광고'!$I:$I,$S$4,'무신사 메타 광고'!$C:$C,$R565))</f>
        <v>0</v>
      </c>
      <c r="Y565" s="11">
        <f t="shared" si="27"/>
        <v>0</v>
      </c>
      <c r="Z565" s="12" t="str">
        <f t="shared" si="32"/>
        <v xml:space="preserve"> </v>
      </c>
      <c r="AB565" s="10">
        <f>IF($S$4="", SUMIFS('무신사 메타 광고'!$X:$X, '무신사 메타 광고'!$C:$C, $R565),SUMIFS('무신사 메타 광고'!$X:$X,'무신사 메타 광고'!$I:$I,$S$4,'무신사 메타 광고'!$C:$C,$R565))</f>
        <v>0</v>
      </c>
      <c r="AC565" s="11">
        <f t="shared" si="28"/>
        <v>0</v>
      </c>
    </row>
    <row r="566" spans="2:29">
      <c r="B566" s="9"/>
      <c r="C566" s="29">
        <f>IF($C$4="", SUMIFS('무신사 메타 광고'!$L:$L, '무신사 메타 광고'!$D:$D, $B566), SUMIFS('무신사 메타 광고'!$L:$L, '무신사 메타 광고'!$I:$I, $C$4, '무신사 메타 광고'!$D:$D, $B566))</f>
        <v>0</v>
      </c>
      <c r="D566" s="29">
        <f>IF($C$4="", SUMIFS('무신사 메타 광고'!$V:$V,#REF!, $B566), SUMIFS('무신사 메타 광고'!$V:$V,'무신사 메타 광고'!$I:$I,$C$4,'무신사 메타 광고'!$D:$D,$B566))</f>
        <v>0</v>
      </c>
      <c r="E566" s="11">
        <f t="shared" si="22"/>
        <v>0</v>
      </c>
      <c r="F566" s="12" t="str">
        <f t="shared" si="29"/>
        <v xml:space="preserve"> </v>
      </c>
      <c r="G566" s="30">
        <f>IF($C$4="", SUMIFS('무신사 메타 광고'!$K:$K, '무신사 메타 광고'!$D:$D, $B566), SUMIFS('무신사 메타 광고'!$K:$K,'무신사 메타 광고'!$I:$I,$C$4,'무신사 메타 광고'!D:D,$B566))</f>
        <v>0</v>
      </c>
      <c r="H566" s="30">
        <f>IF($C$4="", SUMIFS('무신사 메타 광고'!$Q:$Q, '무신사 메타 광고'!$D:$D, $B566), SUMIFS('무신사 메타 광고'!$Q:$Q,'무신사 메타 광고'!$I:$I,$C$4,'무신사 메타 광고'!D:D,$B566))</f>
        <v>0</v>
      </c>
      <c r="I566" s="30">
        <f>IF($C$4="", SUMIFS('무신사 메타 광고'!$U:$U, '무신사 메타 광고'!$D:$D, $B566), SUMIFS('무신사 메타 광고'!$U:$U,'무신사 메타 광고'!$I:$I,$C$4,'무신사 메타 광고'!D:D,$B566))</f>
        <v>0</v>
      </c>
      <c r="J566" s="11">
        <f t="shared" si="23"/>
        <v>0</v>
      </c>
      <c r="K566" s="11">
        <f t="shared" si="24"/>
        <v>0</v>
      </c>
      <c r="L566" s="12" t="str">
        <f t="shared" si="30"/>
        <v xml:space="preserve"> </v>
      </c>
      <c r="N566" s="10">
        <f>IF($C$4="", SUMIFS('무신사 메타 광고'!$X:$X, '무신사 메타 광고'!$D:$D, $B566),SUMIFS('무신사 메타 광고'!$X:$X,'무신사 메타 광고'!I:I,$C$4,'무신사 메타 광고'!D:D,$B566))</f>
        <v>0</v>
      </c>
      <c r="O566" s="11">
        <f t="shared" si="25"/>
        <v>0</v>
      </c>
      <c r="R566" s="13"/>
      <c r="S566" s="31">
        <f>IF($S$4="", SUMIFS('무신사 메타 광고'!$L:$L, '무신사 메타 광고'!$C:$C, $R566),SUMIFS('무신사 메타 광고'!$L:$L,'무신사 메타 광고'!$I:$I,$S$4,'무신사 메타 광고'!$C:$C,$R566))</f>
        <v>0</v>
      </c>
      <c r="T566" s="31">
        <f>IF($S$4="", SUMIFS('무신사 메타 광고'!$V:$V, '무신사 메타 광고'!$C:$C, $R566),SUMIFS('무신사 메타 광고'!$V:$V,'무신사 메타 광고'!$I:$I,$S$4,'무신사 메타 광고'!$C:$C,$R566))</f>
        <v>0</v>
      </c>
      <c r="U566" s="11">
        <f t="shared" si="26"/>
        <v>0</v>
      </c>
      <c r="V566" s="12" t="str">
        <f t="shared" si="31"/>
        <v xml:space="preserve"> </v>
      </c>
      <c r="W566" s="32">
        <f>IF($S$4="", SUMIFS('무신사 메타 광고'!$K:$K, '무신사 메타 광고'!$C:$C, $R566),SUMIFS('무신사 메타 광고'!$K:$K,'무신사 메타 광고'!$I:$I,$S$4,'무신사 메타 광고'!$C:$C,$R566))</f>
        <v>0</v>
      </c>
      <c r="X566" s="32">
        <f>IF($S$4="", SUMIFS('무신사 메타 광고'!$N:$N, '무신사 메타 광고'!$C:$C, $R566),SUMIFS('무신사 메타 광고'!$N:$N,'무신사 메타 광고'!$I:$I,$S$4,'무신사 메타 광고'!$C:$C,$R566))</f>
        <v>0</v>
      </c>
      <c r="Y566" s="11">
        <f t="shared" si="27"/>
        <v>0</v>
      </c>
      <c r="Z566" s="12" t="str">
        <f t="shared" si="32"/>
        <v xml:space="preserve"> </v>
      </c>
      <c r="AB566" s="10">
        <f>IF($S$4="", SUMIFS('무신사 메타 광고'!$X:$X, '무신사 메타 광고'!$C:$C, $R566),SUMIFS('무신사 메타 광고'!$X:$X,'무신사 메타 광고'!$I:$I,$S$4,'무신사 메타 광고'!$C:$C,$R566))</f>
        <v>0</v>
      </c>
      <c r="AC566" s="11">
        <f t="shared" si="28"/>
        <v>0</v>
      </c>
    </row>
    <row r="567" spans="2:29">
      <c r="B567" s="9"/>
      <c r="C567" s="29">
        <f>IF($C$4="", SUMIFS('무신사 메타 광고'!$L:$L, '무신사 메타 광고'!$D:$D, $B567), SUMIFS('무신사 메타 광고'!$L:$L, '무신사 메타 광고'!$I:$I, $C$4, '무신사 메타 광고'!$D:$D, $B567))</f>
        <v>0</v>
      </c>
      <c r="D567" s="29">
        <f>IF($C$4="", SUMIFS('무신사 메타 광고'!$V:$V,#REF!, $B567), SUMIFS('무신사 메타 광고'!$V:$V,'무신사 메타 광고'!$I:$I,$C$4,'무신사 메타 광고'!$D:$D,$B567))</f>
        <v>0</v>
      </c>
      <c r="E567" s="11">
        <f t="shared" si="22"/>
        <v>0</v>
      </c>
      <c r="F567" s="12" t="str">
        <f t="shared" si="29"/>
        <v xml:space="preserve"> </v>
      </c>
      <c r="G567" s="30">
        <f>IF($C$4="", SUMIFS('무신사 메타 광고'!$K:$K, '무신사 메타 광고'!$D:$D, $B567), SUMIFS('무신사 메타 광고'!$K:$K,'무신사 메타 광고'!$I:$I,$C$4,'무신사 메타 광고'!D:D,$B567))</f>
        <v>0</v>
      </c>
      <c r="H567" s="30">
        <f>IF($C$4="", SUMIFS('무신사 메타 광고'!$Q:$Q, '무신사 메타 광고'!$D:$D, $B567), SUMIFS('무신사 메타 광고'!$Q:$Q,'무신사 메타 광고'!$I:$I,$C$4,'무신사 메타 광고'!D:D,$B567))</f>
        <v>0</v>
      </c>
      <c r="I567" s="30">
        <f>IF($C$4="", SUMIFS('무신사 메타 광고'!$U:$U, '무신사 메타 광고'!$D:$D, $B567), SUMIFS('무신사 메타 광고'!$U:$U,'무신사 메타 광고'!$I:$I,$C$4,'무신사 메타 광고'!D:D,$B567))</f>
        <v>0</v>
      </c>
      <c r="J567" s="11">
        <f t="shared" si="23"/>
        <v>0</v>
      </c>
      <c r="K567" s="11">
        <f t="shared" si="24"/>
        <v>0</v>
      </c>
      <c r="L567" s="12" t="str">
        <f t="shared" si="30"/>
        <v xml:space="preserve"> </v>
      </c>
      <c r="N567" s="10">
        <f>IF($C$4="", SUMIFS('무신사 메타 광고'!$X:$X, '무신사 메타 광고'!$D:$D, $B567),SUMIFS('무신사 메타 광고'!$X:$X,'무신사 메타 광고'!I:I,$C$4,'무신사 메타 광고'!D:D,$B567))</f>
        <v>0</v>
      </c>
      <c r="O567" s="11">
        <f t="shared" si="25"/>
        <v>0</v>
      </c>
      <c r="R567" s="13"/>
      <c r="S567" s="31">
        <f>IF($S$4="", SUMIFS('무신사 메타 광고'!$L:$L, '무신사 메타 광고'!$C:$C, $R567),SUMIFS('무신사 메타 광고'!$L:$L,'무신사 메타 광고'!$I:$I,$S$4,'무신사 메타 광고'!$C:$C,$R567))</f>
        <v>0</v>
      </c>
      <c r="T567" s="31">
        <f>IF($S$4="", SUMIFS('무신사 메타 광고'!$V:$V, '무신사 메타 광고'!$C:$C, $R567),SUMIFS('무신사 메타 광고'!$V:$V,'무신사 메타 광고'!$I:$I,$S$4,'무신사 메타 광고'!$C:$C,$R567))</f>
        <v>0</v>
      </c>
      <c r="U567" s="11">
        <f t="shared" si="26"/>
        <v>0</v>
      </c>
      <c r="V567" s="12" t="str">
        <f t="shared" si="31"/>
        <v xml:space="preserve"> </v>
      </c>
      <c r="W567" s="32">
        <f>IF($S$4="", SUMIFS('무신사 메타 광고'!$K:$K, '무신사 메타 광고'!$C:$C, $R567),SUMIFS('무신사 메타 광고'!$K:$K,'무신사 메타 광고'!$I:$I,$S$4,'무신사 메타 광고'!$C:$C,$R567))</f>
        <v>0</v>
      </c>
      <c r="X567" s="32">
        <f>IF($S$4="", SUMIFS('무신사 메타 광고'!$N:$N, '무신사 메타 광고'!$C:$C, $R567),SUMIFS('무신사 메타 광고'!$N:$N,'무신사 메타 광고'!$I:$I,$S$4,'무신사 메타 광고'!$C:$C,$R567))</f>
        <v>0</v>
      </c>
      <c r="Y567" s="11">
        <f t="shared" si="27"/>
        <v>0</v>
      </c>
      <c r="Z567" s="12" t="str">
        <f t="shared" si="32"/>
        <v xml:space="preserve"> </v>
      </c>
      <c r="AB567" s="10">
        <f>IF($S$4="", SUMIFS('무신사 메타 광고'!$X:$X, '무신사 메타 광고'!$C:$C, $R567),SUMIFS('무신사 메타 광고'!$X:$X,'무신사 메타 광고'!$I:$I,$S$4,'무신사 메타 광고'!$C:$C,$R567))</f>
        <v>0</v>
      </c>
      <c r="AC567" s="11">
        <f t="shared" si="28"/>
        <v>0</v>
      </c>
    </row>
    <row r="568" spans="2:29">
      <c r="B568" s="9"/>
      <c r="C568" s="29">
        <f>IF($C$4="", SUMIFS('무신사 메타 광고'!$L:$L, '무신사 메타 광고'!$D:$D, $B568), SUMIFS('무신사 메타 광고'!$L:$L, '무신사 메타 광고'!$I:$I, $C$4, '무신사 메타 광고'!$D:$D, $B568))</f>
        <v>0</v>
      </c>
      <c r="D568" s="29">
        <f>IF($C$4="", SUMIFS('무신사 메타 광고'!$V:$V,#REF!, $B568), SUMIFS('무신사 메타 광고'!$V:$V,'무신사 메타 광고'!$I:$I,$C$4,'무신사 메타 광고'!$D:$D,$B568))</f>
        <v>0</v>
      </c>
      <c r="E568" s="11">
        <f t="shared" si="22"/>
        <v>0</v>
      </c>
      <c r="F568" s="12" t="str">
        <f t="shared" si="29"/>
        <v xml:space="preserve"> </v>
      </c>
      <c r="G568" s="30">
        <f>IF($C$4="", SUMIFS('무신사 메타 광고'!$K:$K, '무신사 메타 광고'!$D:$D, $B568), SUMIFS('무신사 메타 광고'!$K:$K,'무신사 메타 광고'!$I:$I,$C$4,'무신사 메타 광고'!D:D,$B568))</f>
        <v>0</v>
      </c>
      <c r="H568" s="30">
        <f>IF($C$4="", SUMIFS('무신사 메타 광고'!$Q:$Q, '무신사 메타 광고'!$D:$D, $B568), SUMIFS('무신사 메타 광고'!$Q:$Q,'무신사 메타 광고'!$I:$I,$C$4,'무신사 메타 광고'!D:D,$B568))</f>
        <v>0</v>
      </c>
      <c r="I568" s="30">
        <f>IF($C$4="", SUMIFS('무신사 메타 광고'!$U:$U, '무신사 메타 광고'!$D:$D, $B568), SUMIFS('무신사 메타 광고'!$U:$U,'무신사 메타 광고'!$I:$I,$C$4,'무신사 메타 광고'!D:D,$B568))</f>
        <v>0</v>
      </c>
      <c r="J568" s="11">
        <f t="shared" si="23"/>
        <v>0</v>
      </c>
      <c r="K568" s="11">
        <f t="shared" si="24"/>
        <v>0</v>
      </c>
      <c r="L568" s="12" t="str">
        <f t="shared" si="30"/>
        <v xml:space="preserve"> </v>
      </c>
      <c r="N568" s="10">
        <f>IF($C$4="", SUMIFS('무신사 메타 광고'!$X:$X, '무신사 메타 광고'!$D:$D, $B568),SUMIFS('무신사 메타 광고'!$X:$X,'무신사 메타 광고'!I:I,$C$4,'무신사 메타 광고'!D:D,$B568))</f>
        <v>0</v>
      </c>
      <c r="O568" s="11">
        <f t="shared" si="25"/>
        <v>0</v>
      </c>
      <c r="R568" s="13"/>
      <c r="S568" s="31">
        <f>IF($S$4="", SUMIFS('무신사 메타 광고'!$L:$L, '무신사 메타 광고'!$C:$C, $R568),SUMIFS('무신사 메타 광고'!$L:$L,'무신사 메타 광고'!$I:$I,$S$4,'무신사 메타 광고'!$C:$C,$R568))</f>
        <v>0</v>
      </c>
      <c r="T568" s="31">
        <f>IF($S$4="", SUMIFS('무신사 메타 광고'!$V:$V, '무신사 메타 광고'!$C:$C, $R568),SUMIFS('무신사 메타 광고'!$V:$V,'무신사 메타 광고'!$I:$I,$S$4,'무신사 메타 광고'!$C:$C,$R568))</f>
        <v>0</v>
      </c>
      <c r="U568" s="11">
        <f t="shared" si="26"/>
        <v>0</v>
      </c>
      <c r="V568" s="12" t="str">
        <f t="shared" si="31"/>
        <v xml:space="preserve"> </v>
      </c>
      <c r="W568" s="32">
        <f>IF($S$4="", SUMIFS('무신사 메타 광고'!$K:$K, '무신사 메타 광고'!$C:$C, $R568),SUMIFS('무신사 메타 광고'!$K:$K,'무신사 메타 광고'!$I:$I,$S$4,'무신사 메타 광고'!$C:$C,$R568))</f>
        <v>0</v>
      </c>
      <c r="X568" s="32">
        <f>IF($S$4="", SUMIFS('무신사 메타 광고'!$N:$N, '무신사 메타 광고'!$C:$C, $R568),SUMIFS('무신사 메타 광고'!$N:$N,'무신사 메타 광고'!$I:$I,$S$4,'무신사 메타 광고'!$C:$C,$R568))</f>
        <v>0</v>
      </c>
      <c r="Y568" s="11">
        <f t="shared" si="27"/>
        <v>0</v>
      </c>
      <c r="Z568" s="12" t="str">
        <f t="shared" si="32"/>
        <v xml:space="preserve"> </v>
      </c>
      <c r="AB568" s="10">
        <f>IF($S$4="", SUMIFS('무신사 메타 광고'!$X:$X, '무신사 메타 광고'!$C:$C, $R568),SUMIFS('무신사 메타 광고'!$X:$X,'무신사 메타 광고'!$I:$I,$S$4,'무신사 메타 광고'!$C:$C,$R568))</f>
        <v>0</v>
      </c>
      <c r="AC568" s="11">
        <f t="shared" si="28"/>
        <v>0</v>
      </c>
    </row>
    <row r="569" spans="2:29">
      <c r="B569" s="9"/>
      <c r="C569" s="29">
        <f>IF($C$4="", SUMIFS('무신사 메타 광고'!$L:$L, '무신사 메타 광고'!$D:$D, $B569), SUMIFS('무신사 메타 광고'!$L:$L, '무신사 메타 광고'!$I:$I, $C$4, '무신사 메타 광고'!$D:$D, $B569))</f>
        <v>0</v>
      </c>
      <c r="D569" s="29">
        <f>IF($C$4="", SUMIFS('무신사 메타 광고'!$V:$V,#REF!, $B569), SUMIFS('무신사 메타 광고'!$V:$V,'무신사 메타 광고'!$I:$I,$C$4,'무신사 메타 광고'!$D:$D,$B569))</f>
        <v>0</v>
      </c>
      <c r="E569" s="11">
        <f t="shared" si="22"/>
        <v>0</v>
      </c>
      <c r="F569" s="12" t="str">
        <f t="shared" si="29"/>
        <v xml:space="preserve"> </v>
      </c>
      <c r="G569" s="30">
        <f>IF($C$4="", SUMIFS('무신사 메타 광고'!$K:$K, '무신사 메타 광고'!$D:$D, $B569), SUMIFS('무신사 메타 광고'!$K:$K,'무신사 메타 광고'!$I:$I,$C$4,'무신사 메타 광고'!D:D,$B569))</f>
        <v>0</v>
      </c>
      <c r="H569" s="30">
        <f>IF($C$4="", SUMIFS('무신사 메타 광고'!$Q:$Q, '무신사 메타 광고'!$D:$D, $B569), SUMIFS('무신사 메타 광고'!$Q:$Q,'무신사 메타 광고'!$I:$I,$C$4,'무신사 메타 광고'!D:D,$B569))</f>
        <v>0</v>
      </c>
      <c r="I569" s="30">
        <f>IF($C$4="", SUMIFS('무신사 메타 광고'!$U:$U, '무신사 메타 광고'!$D:$D, $B569), SUMIFS('무신사 메타 광고'!$U:$U,'무신사 메타 광고'!$I:$I,$C$4,'무신사 메타 광고'!D:D,$B569))</f>
        <v>0</v>
      </c>
      <c r="J569" s="11">
        <f t="shared" si="23"/>
        <v>0</v>
      </c>
      <c r="K569" s="11">
        <f t="shared" si="24"/>
        <v>0</v>
      </c>
      <c r="L569" s="12" t="str">
        <f t="shared" si="30"/>
        <v xml:space="preserve"> </v>
      </c>
      <c r="N569" s="10">
        <f>IF($C$4="", SUMIFS('무신사 메타 광고'!$X:$X, '무신사 메타 광고'!$D:$D, $B569),SUMIFS('무신사 메타 광고'!$X:$X,'무신사 메타 광고'!I:I,$C$4,'무신사 메타 광고'!D:D,$B569))</f>
        <v>0</v>
      </c>
      <c r="O569" s="11">
        <f t="shared" si="25"/>
        <v>0</v>
      </c>
      <c r="R569" s="13"/>
      <c r="S569" s="31">
        <f>IF($S$4="", SUMIFS('무신사 메타 광고'!$L:$L, '무신사 메타 광고'!$C:$C, $R569),SUMIFS('무신사 메타 광고'!$L:$L,'무신사 메타 광고'!$I:$I,$S$4,'무신사 메타 광고'!$C:$C,$R569))</f>
        <v>0</v>
      </c>
      <c r="T569" s="31">
        <f>IF($S$4="", SUMIFS('무신사 메타 광고'!$V:$V, '무신사 메타 광고'!$C:$C, $R569),SUMIFS('무신사 메타 광고'!$V:$V,'무신사 메타 광고'!$I:$I,$S$4,'무신사 메타 광고'!$C:$C,$R569))</f>
        <v>0</v>
      </c>
      <c r="U569" s="11">
        <f t="shared" si="26"/>
        <v>0</v>
      </c>
      <c r="V569" s="12" t="str">
        <f t="shared" si="31"/>
        <v xml:space="preserve"> </v>
      </c>
      <c r="W569" s="32">
        <f>IF($S$4="", SUMIFS('무신사 메타 광고'!$K:$K, '무신사 메타 광고'!$C:$C, $R569),SUMIFS('무신사 메타 광고'!$K:$K,'무신사 메타 광고'!$I:$I,$S$4,'무신사 메타 광고'!$C:$C,$R569))</f>
        <v>0</v>
      </c>
      <c r="X569" s="32">
        <f>IF($S$4="", SUMIFS('무신사 메타 광고'!$N:$N, '무신사 메타 광고'!$C:$C, $R569),SUMIFS('무신사 메타 광고'!$N:$N,'무신사 메타 광고'!$I:$I,$S$4,'무신사 메타 광고'!$C:$C,$R569))</f>
        <v>0</v>
      </c>
      <c r="Y569" s="11">
        <f t="shared" si="27"/>
        <v>0</v>
      </c>
      <c r="Z569" s="12" t="str">
        <f t="shared" si="32"/>
        <v xml:space="preserve"> </v>
      </c>
      <c r="AB569" s="10">
        <f>IF($S$4="", SUMIFS('무신사 메타 광고'!$X:$X, '무신사 메타 광고'!$C:$C, $R569),SUMIFS('무신사 메타 광고'!$X:$X,'무신사 메타 광고'!$I:$I,$S$4,'무신사 메타 광고'!$C:$C,$R569))</f>
        <v>0</v>
      </c>
      <c r="AC569" s="11">
        <f t="shared" si="28"/>
        <v>0</v>
      </c>
    </row>
    <row r="570" spans="2:29">
      <c r="B570" s="9"/>
      <c r="C570" s="29">
        <f>IF($C$4="", SUMIFS('무신사 메타 광고'!$L:$L, '무신사 메타 광고'!$D:$D, $B570), SUMIFS('무신사 메타 광고'!$L:$L, '무신사 메타 광고'!$I:$I, $C$4, '무신사 메타 광고'!$D:$D, $B570))</f>
        <v>0</v>
      </c>
      <c r="D570" s="29">
        <f>IF($C$4="", SUMIFS('무신사 메타 광고'!$V:$V,#REF!, $B570), SUMIFS('무신사 메타 광고'!$V:$V,'무신사 메타 광고'!$I:$I,$C$4,'무신사 메타 광고'!$D:$D,$B570))</f>
        <v>0</v>
      </c>
      <c r="E570" s="11">
        <f t="shared" si="22"/>
        <v>0</v>
      </c>
      <c r="F570" s="12" t="str">
        <f t="shared" si="29"/>
        <v xml:space="preserve"> </v>
      </c>
      <c r="G570" s="30">
        <f>IF($C$4="", SUMIFS('무신사 메타 광고'!$K:$K, '무신사 메타 광고'!$D:$D, $B570), SUMIFS('무신사 메타 광고'!$K:$K,'무신사 메타 광고'!$I:$I,$C$4,'무신사 메타 광고'!D:D,$B570))</f>
        <v>0</v>
      </c>
      <c r="H570" s="30">
        <f>IF($C$4="", SUMIFS('무신사 메타 광고'!$Q:$Q, '무신사 메타 광고'!$D:$D, $B570), SUMIFS('무신사 메타 광고'!$Q:$Q,'무신사 메타 광고'!$I:$I,$C$4,'무신사 메타 광고'!D:D,$B570))</f>
        <v>0</v>
      </c>
      <c r="I570" s="30">
        <f>IF($C$4="", SUMIFS('무신사 메타 광고'!$U:$U, '무신사 메타 광고'!$D:$D, $B570), SUMIFS('무신사 메타 광고'!$U:$U,'무신사 메타 광고'!$I:$I,$C$4,'무신사 메타 광고'!D:D,$B570))</f>
        <v>0</v>
      </c>
      <c r="J570" s="11">
        <f t="shared" si="23"/>
        <v>0</v>
      </c>
      <c r="K570" s="11">
        <f t="shared" si="24"/>
        <v>0</v>
      </c>
      <c r="L570" s="12" t="str">
        <f t="shared" si="30"/>
        <v xml:space="preserve"> </v>
      </c>
      <c r="N570" s="10">
        <f>IF($C$4="", SUMIFS('무신사 메타 광고'!$X:$X, '무신사 메타 광고'!$D:$D, $B570),SUMIFS('무신사 메타 광고'!$X:$X,'무신사 메타 광고'!I:I,$C$4,'무신사 메타 광고'!D:D,$B570))</f>
        <v>0</v>
      </c>
      <c r="O570" s="11">
        <f t="shared" si="25"/>
        <v>0</v>
      </c>
      <c r="R570" s="13"/>
      <c r="S570" s="31">
        <f>IF($S$4="", SUMIFS('무신사 메타 광고'!$L:$L, '무신사 메타 광고'!$C:$C, $R570),SUMIFS('무신사 메타 광고'!$L:$L,'무신사 메타 광고'!$I:$I,$S$4,'무신사 메타 광고'!$C:$C,$R570))</f>
        <v>0</v>
      </c>
      <c r="T570" s="31">
        <f>IF($S$4="", SUMIFS('무신사 메타 광고'!$V:$V, '무신사 메타 광고'!$C:$C, $R570),SUMIFS('무신사 메타 광고'!$V:$V,'무신사 메타 광고'!$I:$I,$S$4,'무신사 메타 광고'!$C:$C,$R570))</f>
        <v>0</v>
      </c>
      <c r="U570" s="11">
        <f t="shared" si="26"/>
        <v>0</v>
      </c>
      <c r="V570" s="12" t="str">
        <f t="shared" si="31"/>
        <v xml:space="preserve"> </v>
      </c>
      <c r="W570" s="32">
        <f>IF($S$4="", SUMIFS('무신사 메타 광고'!$K:$K, '무신사 메타 광고'!$C:$C, $R570),SUMIFS('무신사 메타 광고'!$K:$K,'무신사 메타 광고'!$I:$I,$S$4,'무신사 메타 광고'!$C:$C,$R570))</f>
        <v>0</v>
      </c>
      <c r="X570" s="32">
        <f>IF($S$4="", SUMIFS('무신사 메타 광고'!$N:$N, '무신사 메타 광고'!$C:$C, $R570),SUMIFS('무신사 메타 광고'!$N:$N,'무신사 메타 광고'!$I:$I,$S$4,'무신사 메타 광고'!$C:$C,$R570))</f>
        <v>0</v>
      </c>
      <c r="Y570" s="11">
        <f t="shared" si="27"/>
        <v>0</v>
      </c>
      <c r="Z570" s="12" t="str">
        <f t="shared" si="32"/>
        <v xml:space="preserve"> </v>
      </c>
      <c r="AB570" s="10">
        <f>IF($S$4="", SUMIFS('무신사 메타 광고'!$X:$X, '무신사 메타 광고'!$C:$C, $R570),SUMIFS('무신사 메타 광고'!$X:$X,'무신사 메타 광고'!$I:$I,$S$4,'무신사 메타 광고'!$C:$C,$R570))</f>
        <v>0</v>
      </c>
      <c r="AC570" s="11">
        <f t="shared" si="28"/>
        <v>0</v>
      </c>
    </row>
    <row r="571" spans="2:29">
      <c r="B571" s="9"/>
      <c r="C571" s="29">
        <f>IF($C$4="", SUMIFS('무신사 메타 광고'!$L:$L, '무신사 메타 광고'!$D:$D, $B571), SUMIFS('무신사 메타 광고'!$L:$L, '무신사 메타 광고'!$I:$I, $C$4, '무신사 메타 광고'!$D:$D, $B571))</f>
        <v>0</v>
      </c>
      <c r="D571" s="29">
        <f>IF($C$4="", SUMIFS('무신사 메타 광고'!$V:$V,#REF!, $B571), SUMIFS('무신사 메타 광고'!$V:$V,'무신사 메타 광고'!$I:$I,$C$4,'무신사 메타 광고'!$D:$D,$B571))</f>
        <v>0</v>
      </c>
      <c r="E571" s="11">
        <f t="shared" si="22"/>
        <v>0</v>
      </c>
      <c r="F571" s="12" t="str">
        <f t="shared" si="29"/>
        <v xml:space="preserve"> </v>
      </c>
      <c r="G571" s="30">
        <f>IF($C$4="", SUMIFS('무신사 메타 광고'!$K:$K, '무신사 메타 광고'!$D:$D, $B571), SUMIFS('무신사 메타 광고'!$K:$K,'무신사 메타 광고'!$I:$I,$C$4,'무신사 메타 광고'!D:D,$B571))</f>
        <v>0</v>
      </c>
      <c r="H571" s="30">
        <f>IF($C$4="", SUMIFS('무신사 메타 광고'!$Q:$Q, '무신사 메타 광고'!$D:$D, $B571), SUMIFS('무신사 메타 광고'!$Q:$Q,'무신사 메타 광고'!$I:$I,$C$4,'무신사 메타 광고'!D:D,$B571))</f>
        <v>0</v>
      </c>
      <c r="I571" s="30">
        <f>IF($C$4="", SUMIFS('무신사 메타 광고'!$U:$U, '무신사 메타 광고'!$D:$D, $B571), SUMIFS('무신사 메타 광고'!$U:$U,'무신사 메타 광고'!$I:$I,$C$4,'무신사 메타 광고'!D:D,$B571))</f>
        <v>0</v>
      </c>
      <c r="J571" s="11">
        <f t="shared" si="23"/>
        <v>0</v>
      </c>
      <c r="K571" s="11">
        <f t="shared" si="24"/>
        <v>0</v>
      </c>
      <c r="L571" s="12" t="str">
        <f t="shared" si="30"/>
        <v xml:space="preserve"> </v>
      </c>
      <c r="N571" s="10">
        <f>IF($C$4="", SUMIFS('무신사 메타 광고'!$X:$X, '무신사 메타 광고'!$D:$D, $B571),SUMIFS('무신사 메타 광고'!$X:$X,'무신사 메타 광고'!I:I,$C$4,'무신사 메타 광고'!D:D,$B571))</f>
        <v>0</v>
      </c>
      <c r="O571" s="11">
        <f t="shared" si="25"/>
        <v>0</v>
      </c>
      <c r="R571" s="13"/>
      <c r="S571" s="31">
        <f>IF($S$4="", SUMIFS('무신사 메타 광고'!$L:$L, '무신사 메타 광고'!$C:$C, $R571),SUMIFS('무신사 메타 광고'!$L:$L,'무신사 메타 광고'!$I:$I,$S$4,'무신사 메타 광고'!$C:$C,$R571))</f>
        <v>0</v>
      </c>
      <c r="T571" s="31">
        <f>IF($S$4="", SUMIFS('무신사 메타 광고'!$V:$V, '무신사 메타 광고'!$C:$C, $R571),SUMIFS('무신사 메타 광고'!$V:$V,'무신사 메타 광고'!$I:$I,$S$4,'무신사 메타 광고'!$C:$C,$R571))</f>
        <v>0</v>
      </c>
      <c r="U571" s="11">
        <f t="shared" si="26"/>
        <v>0</v>
      </c>
      <c r="V571" s="12" t="str">
        <f t="shared" si="31"/>
        <v xml:space="preserve"> </v>
      </c>
      <c r="W571" s="32">
        <f>IF($S$4="", SUMIFS('무신사 메타 광고'!$K:$K, '무신사 메타 광고'!$C:$C, $R571),SUMIFS('무신사 메타 광고'!$K:$K,'무신사 메타 광고'!$I:$I,$S$4,'무신사 메타 광고'!$C:$C,$R571))</f>
        <v>0</v>
      </c>
      <c r="X571" s="32">
        <f>IF($S$4="", SUMIFS('무신사 메타 광고'!$N:$N, '무신사 메타 광고'!$C:$C, $R571),SUMIFS('무신사 메타 광고'!$N:$N,'무신사 메타 광고'!$I:$I,$S$4,'무신사 메타 광고'!$C:$C,$R571))</f>
        <v>0</v>
      </c>
      <c r="Y571" s="11">
        <f t="shared" si="27"/>
        <v>0</v>
      </c>
      <c r="Z571" s="12" t="str">
        <f t="shared" si="32"/>
        <v xml:space="preserve"> </v>
      </c>
      <c r="AB571" s="10">
        <f>IF($S$4="", SUMIFS('무신사 메타 광고'!$X:$X, '무신사 메타 광고'!$C:$C, $R571),SUMIFS('무신사 메타 광고'!$X:$X,'무신사 메타 광고'!$I:$I,$S$4,'무신사 메타 광고'!$C:$C,$R571))</f>
        <v>0</v>
      </c>
      <c r="AC571" s="11">
        <f t="shared" si="28"/>
        <v>0</v>
      </c>
    </row>
    <row r="572" spans="2:29">
      <c r="B572" s="9"/>
      <c r="C572" s="29">
        <f>IF($C$4="", SUMIFS('무신사 메타 광고'!$L:$L, '무신사 메타 광고'!$D:$D, $B572), SUMIFS('무신사 메타 광고'!$L:$L, '무신사 메타 광고'!$I:$I, $C$4, '무신사 메타 광고'!$D:$D, $B572))</f>
        <v>0</v>
      </c>
      <c r="D572" s="29">
        <f>IF($C$4="", SUMIFS('무신사 메타 광고'!$V:$V,#REF!, $B572), SUMIFS('무신사 메타 광고'!$V:$V,'무신사 메타 광고'!$I:$I,$C$4,'무신사 메타 광고'!$D:$D,$B572))</f>
        <v>0</v>
      </c>
      <c r="E572" s="11">
        <f t="shared" si="22"/>
        <v>0</v>
      </c>
      <c r="F572" s="12" t="str">
        <f t="shared" si="29"/>
        <v xml:space="preserve"> </v>
      </c>
      <c r="G572" s="30">
        <f>IF($C$4="", SUMIFS('무신사 메타 광고'!$K:$K, '무신사 메타 광고'!$D:$D, $B572), SUMIFS('무신사 메타 광고'!$K:$K,'무신사 메타 광고'!$I:$I,$C$4,'무신사 메타 광고'!D:D,$B572))</f>
        <v>0</v>
      </c>
      <c r="H572" s="30">
        <f>IF($C$4="", SUMIFS('무신사 메타 광고'!$Q:$Q, '무신사 메타 광고'!$D:$D, $B572), SUMIFS('무신사 메타 광고'!$Q:$Q,'무신사 메타 광고'!$I:$I,$C$4,'무신사 메타 광고'!D:D,$B572))</f>
        <v>0</v>
      </c>
      <c r="I572" s="30">
        <f>IF($C$4="", SUMIFS('무신사 메타 광고'!$U:$U, '무신사 메타 광고'!$D:$D, $B572), SUMIFS('무신사 메타 광고'!$U:$U,'무신사 메타 광고'!$I:$I,$C$4,'무신사 메타 광고'!D:D,$B572))</f>
        <v>0</v>
      </c>
      <c r="J572" s="11">
        <f t="shared" si="23"/>
        <v>0</v>
      </c>
      <c r="K572" s="11">
        <f t="shared" si="24"/>
        <v>0</v>
      </c>
      <c r="L572" s="12" t="str">
        <f t="shared" si="30"/>
        <v xml:space="preserve"> </v>
      </c>
      <c r="N572" s="10">
        <f>IF($C$4="", SUMIFS('무신사 메타 광고'!$X:$X, '무신사 메타 광고'!$D:$D, $B572),SUMIFS('무신사 메타 광고'!$X:$X,'무신사 메타 광고'!I:I,$C$4,'무신사 메타 광고'!D:D,$B572))</f>
        <v>0</v>
      </c>
      <c r="O572" s="11">
        <f t="shared" si="25"/>
        <v>0</v>
      </c>
      <c r="R572" s="13"/>
      <c r="S572" s="31">
        <f>IF($S$4="", SUMIFS('무신사 메타 광고'!$L:$L, '무신사 메타 광고'!$C:$C, $R572),SUMIFS('무신사 메타 광고'!$L:$L,'무신사 메타 광고'!$I:$I,$S$4,'무신사 메타 광고'!$C:$C,$R572))</f>
        <v>0</v>
      </c>
      <c r="T572" s="31">
        <f>IF($S$4="", SUMIFS('무신사 메타 광고'!$V:$V, '무신사 메타 광고'!$C:$C, $R572),SUMIFS('무신사 메타 광고'!$V:$V,'무신사 메타 광고'!$I:$I,$S$4,'무신사 메타 광고'!$C:$C,$R572))</f>
        <v>0</v>
      </c>
      <c r="U572" s="11">
        <f t="shared" si="26"/>
        <v>0</v>
      </c>
      <c r="V572" s="12" t="str">
        <f t="shared" si="31"/>
        <v xml:space="preserve"> </v>
      </c>
      <c r="W572" s="32">
        <f>IF($S$4="", SUMIFS('무신사 메타 광고'!$K:$K, '무신사 메타 광고'!$C:$C, $R572),SUMIFS('무신사 메타 광고'!$K:$K,'무신사 메타 광고'!$I:$I,$S$4,'무신사 메타 광고'!$C:$C,$R572))</f>
        <v>0</v>
      </c>
      <c r="X572" s="32">
        <f>IF($S$4="", SUMIFS('무신사 메타 광고'!$N:$N, '무신사 메타 광고'!$C:$C, $R572),SUMIFS('무신사 메타 광고'!$N:$N,'무신사 메타 광고'!$I:$I,$S$4,'무신사 메타 광고'!$C:$C,$R572))</f>
        <v>0</v>
      </c>
      <c r="Y572" s="11">
        <f t="shared" si="27"/>
        <v>0</v>
      </c>
      <c r="Z572" s="12" t="str">
        <f t="shared" si="32"/>
        <v xml:space="preserve"> </v>
      </c>
      <c r="AB572" s="10">
        <f>IF($S$4="", SUMIFS('무신사 메타 광고'!$X:$X, '무신사 메타 광고'!$C:$C, $R572),SUMIFS('무신사 메타 광고'!$X:$X,'무신사 메타 광고'!$I:$I,$S$4,'무신사 메타 광고'!$C:$C,$R572))</f>
        <v>0</v>
      </c>
      <c r="AC572" s="11">
        <f t="shared" si="28"/>
        <v>0</v>
      </c>
    </row>
    <row r="573" spans="2:29">
      <c r="B573" s="9"/>
      <c r="C573" s="29">
        <f>IF($C$4="", SUMIFS('무신사 메타 광고'!$L:$L, '무신사 메타 광고'!$D:$D, $B573), SUMIFS('무신사 메타 광고'!$L:$L, '무신사 메타 광고'!$I:$I, $C$4, '무신사 메타 광고'!$D:$D, $B573))</f>
        <v>0</v>
      </c>
      <c r="D573" s="29">
        <f>IF($C$4="", SUMIFS('무신사 메타 광고'!$V:$V,#REF!, $B573), SUMIFS('무신사 메타 광고'!$V:$V,'무신사 메타 광고'!$I:$I,$C$4,'무신사 메타 광고'!$D:$D,$B573))</f>
        <v>0</v>
      </c>
      <c r="E573" s="11">
        <f t="shared" si="22"/>
        <v>0</v>
      </c>
      <c r="F573" s="12" t="str">
        <f t="shared" si="29"/>
        <v xml:space="preserve"> </v>
      </c>
      <c r="G573" s="30">
        <f>IF($C$4="", SUMIFS('무신사 메타 광고'!$K:$K, '무신사 메타 광고'!$D:$D, $B573), SUMIFS('무신사 메타 광고'!$K:$K,'무신사 메타 광고'!$I:$I,$C$4,'무신사 메타 광고'!D:D,$B573))</f>
        <v>0</v>
      </c>
      <c r="H573" s="30">
        <f>IF($C$4="", SUMIFS('무신사 메타 광고'!$Q:$Q, '무신사 메타 광고'!$D:$D, $B573), SUMIFS('무신사 메타 광고'!$Q:$Q,'무신사 메타 광고'!$I:$I,$C$4,'무신사 메타 광고'!D:D,$B573))</f>
        <v>0</v>
      </c>
      <c r="I573" s="30">
        <f>IF($C$4="", SUMIFS('무신사 메타 광고'!$U:$U, '무신사 메타 광고'!$D:$D, $B573), SUMIFS('무신사 메타 광고'!$U:$U,'무신사 메타 광고'!$I:$I,$C$4,'무신사 메타 광고'!D:D,$B573))</f>
        <v>0</v>
      </c>
      <c r="J573" s="11">
        <f t="shared" si="23"/>
        <v>0</v>
      </c>
      <c r="K573" s="11">
        <f t="shared" si="24"/>
        <v>0</v>
      </c>
      <c r="L573" s="12" t="str">
        <f t="shared" si="30"/>
        <v xml:space="preserve"> </v>
      </c>
      <c r="N573" s="10">
        <f>IF($C$4="", SUMIFS('무신사 메타 광고'!$X:$X, '무신사 메타 광고'!$D:$D, $B573),SUMIFS('무신사 메타 광고'!$X:$X,'무신사 메타 광고'!I:I,$C$4,'무신사 메타 광고'!D:D,$B573))</f>
        <v>0</v>
      </c>
      <c r="O573" s="11">
        <f t="shared" si="25"/>
        <v>0</v>
      </c>
      <c r="R573" s="13"/>
      <c r="S573" s="31">
        <f>IF($S$4="", SUMIFS('무신사 메타 광고'!$L:$L, '무신사 메타 광고'!$C:$C, $R573),SUMIFS('무신사 메타 광고'!$L:$L,'무신사 메타 광고'!$I:$I,$S$4,'무신사 메타 광고'!$C:$C,$R573))</f>
        <v>0</v>
      </c>
      <c r="T573" s="31">
        <f>IF($S$4="", SUMIFS('무신사 메타 광고'!$V:$V, '무신사 메타 광고'!$C:$C, $R573),SUMIFS('무신사 메타 광고'!$V:$V,'무신사 메타 광고'!$I:$I,$S$4,'무신사 메타 광고'!$C:$C,$R573))</f>
        <v>0</v>
      </c>
      <c r="U573" s="11">
        <f t="shared" si="26"/>
        <v>0</v>
      </c>
      <c r="V573" s="12" t="str">
        <f t="shared" si="31"/>
        <v xml:space="preserve"> </v>
      </c>
      <c r="W573" s="32">
        <f>IF($S$4="", SUMIFS('무신사 메타 광고'!$K:$K, '무신사 메타 광고'!$C:$C, $R573),SUMIFS('무신사 메타 광고'!$K:$K,'무신사 메타 광고'!$I:$I,$S$4,'무신사 메타 광고'!$C:$C,$R573))</f>
        <v>0</v>
      </c>
      <c r="X573" s="32">
        <f>IF($S$4="", SUMIFS('무신사 메타 광고'!$N:$N, '무신사 메타 광고'!$C:$C, $R573),SUMIFS('무신사 메타 광고'!$N:$N,'무신사 메타 광고'!$I:$I,$S$4,'무신사 메타 광고'!$C:$C,$R573))</f>
        <v>0</v>
      </c>
      <c r="Y573" s="11">
        <f t="shared" si="27"/>
        <v>0</v>
      </c>
      <c r="Z573" s="12" t="str">
        <f t="shared" si="32"/>
        <v xml:space="preserve"> </v>
      </c>
      <c r="AB573" s="10">
        <f>IF($S$4="", SUMIFS('무신사 메타 광고'!$X:$X, '무신사 메타 광고'!$C:$C, $R573),SUMIFS('무신사 메타 광고'!$X:$X,'무신사 메타 광고'!$I:$I,$S$4,'무신사 메타 광고'!$C:$C,$R573))</f>
        <v>0</v>
      </c>
      <c r="AC573" s="11">
        <f t="shared" si="28"/>
        <v>0</v>
      </c>
    </row>
    <row r="574" spans="2:29">
      <c r="B574" s="9"/>
      <c r="C574" s="29">
        <f>IF($C$4="", SUMIFS('무신사 메타 광고'!$L:$L, '무신사 메타 광고'!$D:$D, $B574), SUMIFS('무신사 메타 광고'!$L:$L, '무신사 메타 광고'!$I:$I, $C$4, '무신사 메타 광고'!$D:$D, $B574))</f>
        <v>0</v>
      </c>
      <c r="D574" s="29">
        <f>IF($C$4="", SUMIFS('무신사 메타 광고'!$V:$V,#REF!, $B574), SUMIFS('무신사 메타 광고'!$V:$V,'무신사 메타 광고'!$I:$I,$C$4,'무신사 메타 광고'!$D:$D,$B574))</f>
        <v>0</v>
      </c>
      <c r="E574" s="11">
        <f t="shared" si="22"/>
        <v>0</v>
      </c>
      <c r="F574" s="12" t="str">
        <f t="shared" si="29"/>
        <v xml:space="preserve"> </v>
      </c>
      <c r="G574" s="30">
        <f>IF($C$4="", SUMIFS('무신사 메타 광고'!$K:$K, '무신사 메타 광고'!$D:$D, $B574), SUMIFS('무신사 메타 광고'!$K:$K,'무신사 메타 광고'!$I:$I,$C$4,'무신사 메타 광고'!D:D,$B574))</f>
        <v>0</v>
      </c>
      <c r="H574" s="30">
        <f>IF($C$4="", SUMIFS('무신사 메타 광고'!$Q:$Q, '무신사 메타 광고'!$D:$D, $B574), SUMIFS('무신사 메타 광고'!$Q:$Q,'무신사 메타 광고'!$I:$I,$C$4,'무신사 메타 광고'!D:D,$B574))</f>
        <v>0</v>
      </c>
      <c r="I574" s="30">
        <f>IF($C$4="", SUMIFS('무신사 메타 광고'!$U:$U, '무신사 메타 광고'!$D:$D, $B574), SUMIFS('무신사 메타 광고'!$U:$U,'무신사 메타 광고'!$I:$I,$C$4,'무신사 메타 광고'!D:D,$B574))</f>
        <v>0</v>
      </c>
      <c r="J574" s="11">
        <f t="shared" si="23"/>
        <v>0</v>
      </c>
      <c r="K574" s="11">
        <f t="shared" si="24"/>
        <v>0</v>
      </c>
      <c r="L574" s="12" t="str">
        <f t="shared" si="30"/>
        <v xml:space="preserve"> </v>
      </c>
      <c r="N574" s="10">
        <f>IF($C$4="", SUMIFS('무신사 메타 광고'!$X:$X, '무신사 메타 광고'!$D:$D, $B574),SUMIFS('무신사 메타 광고'!$X:$X,'무신사 메타 광고'!I:I,$C$4,'무신사 메타 광고'!D:D,$B574))</f>
        <v>0</v>
      </c>
      <c r="O574" s="11">
        <f t="shared" si="25"/>
        <v>0</v>
      </c>
      <c r="R574" s="13"/>
      <c r="S574" s="31">
        <f>IF($S$4="", SUMIFS('무신사 메타 광고'!$L:$L, '무신사 메타 광고'!$C:$C, $R574),SUMIFS('무신사 메타 광고'!$L:$L,'무신사 메타 광고'!$I:$I,$S$4,'무신사 메타 광고'!$C:$C,$R574))</f>
        <v>0</v>
      </c>
      <c r="T574" s="31">
        <f>IF($S$4="", SUMIFS('무신사 메타 광고'!$V:$V, '무신사 메타 광고'!$C:$C, $R574),SUMIFS('무신사 메타 광고'!$V:$V,'무신사 메타 광고'!$I:$I,$S$4,'무신사 메타 광고'!$C:$C,$R574))</f>
        <v>0</v>
      </c>
      <c r="U574" s="11">
        <f t="shared" si="26"/>
        <v>0</v>
      </c>
      <c r="V574" s="12" t="str">
        <f t="shared" si="31"/>
        <v xml:space="preserve"> </v>
      </c>
      <c r="W574" s="32">
        <f>IF($S$4="", SUMIFS('무신사 메타 광고'!$K:$K, '무신사 메타 광고'!$C:$C, $R574),SUMIFS('무신사 메타 광고'!$K:$K,'무신사 메타 광고'!$I:$I,$S$4,'무신사 메타 광고'!$C:$C,$R574))</f>
        <v>0</v>
      </c>
      <c r="X574" s="32">
        <f>IF($S$4="", SUMIFS('무신사 메타 광고'!$N:$N, '무신사 메타 광고'!$C:$C, $R574),SUMIFS('무신사 메타 광고'!$N:$N,'무신사 메타 광고'!$I:$I,$S$4,'무신사 메타 광고'!$C:$C,$R574))</f>
        <v>0</v>
      </c>
      <c r="Y574" s="11">
        <f t="shared" si="27"/>
        <v>0</v>
      </c>
      <c r="Z574" s="12" t="str">
        <f t="shared" si="32"/>
        <v xml:space="preserve"> </v>
      </c>
      <c r="AB574" s="10">
        <f>IF($S$4="", SUMIFS('무신사 메타 광고'!$X:$X, '무신사 메타 광고'!$C:$C, $R574),SUMIFS('무신사 메타 광고'!$X:$X,'무신사 메타 광고'!$I:$I,$S$4,'무신사 메타 광고'!$C:$C,$R574))</f>
        <v>0</v>
      </c>
      <c r="AC574" s="11">
        <f t="shared" si="28"/>
        <v>0</v>
      </c>
    </row>
    <row r="575" spans="2:29">
      <c r="B575" s="9"/>
      <c r="C575" s="29">
        <f>IF($C$4="", SUMIFS('무신사 메타 광고'!$L:$L, '무신사 메타 광고'!$D:$D, $B575), SUMIFS('무신사 메타 광고'!$L:$L, '무신사 메타 광고'!$I:$I, $C$4, '무신사 메타 광고'!$D:$D, $B575))</f>
        <v>0</v>
      </c>
      <c r="D575" s="29">
        <f>IF($C$4="", SUMIFS('무신사 메타 광고'!$V:$V,#REF!, $B575), SUMIFS('무신사 메타 광고'!$V:$V,'무신사 메타 광고'!$I:$I,$C$4,'무신사 메타 광고'!$D:$D,$B575))</f>
        <v>0</v>
      </c>
      <c r="E575" s="11">
        <f t="shared" si="22"/>
        <v>0</v>
      </c>
      <c r="F575" s="12" t="str">
        <f t="shared" si="29"/>
        <v xml:space="preserve"> </v>
      </c>
      <c r="G575" s="30">
        <f>IF($C$4="", SUMIFS('무신사 메타 광고'!$K:$K, '무신사 메타 광고'!$D:$D, $B575), SUMIFS('무신사 메타 광고'!$K:$K,'무신사 메타 광고'!$I:$I,$C$4,'무신사 메타 광고'!D:D,$B575))</f>
        <v>0</v>
      </c>
      <c r="H575" s="30">
        <f>IF($C$4="", SUMIFS('무신사 메타 광고'!$Q:$Q, '무신사 메타 광고'!$D:$D, $B575), SUMIFS('무신사 메타 광고'!$Q:$Q,'무신사 메타 광고'!$I:$I,$C$4,'무신사 메타 광고'!D:D,$B575))</f>
        <v>0</v>
      </c>
      <c r="I575" s="30">
        <f>IF($C$4="", SUMIFS('무신사 메타 광고'!$U:$U, '무신사 메타 광고'!$D:$D, $B575), SUMIFS('무신사 메타 광고'!$U:$U,'무신사 메타 광고'!$I:$I,$C$4,'무신사 메타 광고'!D:D,$B575))</f>
        <v>0</v>
      </c>
      <c r="J575" s="11">
        <f t="shared" si="23"/>
        <v>0</v>
      </c>
      <c r="K575" s="11">
        <f t="shared" si="24"/>
        <v>0</v>
      </c>
      <c r="L575" s="12" t="str">
        <f t="shared" si="30"/>
        <v xml:space="preserve"> </v>
      </c>
      <c r="N575" s="10">
        <f>IF($C$4="", SUMIFS('무신사 메타 광고'!$X:$X, '무신사 메타 광고'!$D:$D, $B575),SUMIFS('무신사 메타 광고'!$X:$X,'무신사 메타 광고'!I:I,$C$4,'무신사 메타 광고'!D:D,$B575))</f>
        <v>0</v>
      </c>
      <c r="O575" s="11">
        <f t="shared" si="25"/>
        <v>0</v>
      </c>
      <c r="R575" s="13"/>
      <c r="S575" s="31">
        <f>IF($S$4="", SUMIFS('무신사 메타 광고'!$L:$L, '무신사 메타 광고'!$C:$C, $R575),SUMIFS('무신사 메타 광고'!$L:$L,'무신사 메타 광고'!$I:$I,$S$4,'무신사 메타 광고'!$C:$C,$R575))</f>
        <v>0</v>
      </c>
      <c r="T575" s="31">
        <f>IF($S$4="", SUMIFS('무신사 메타 광고'!$V:$V, '무신사 메타 광고'!$C:$C, $R575),SUMIFS('무신사 메타 광고'!$V:$V,'무신사 메타 광고'!$I:$I,$S$4,'무신사 메타 광고'!$C:$C,$R575))</f>
        <v>0</v>
      </c>
      <c r="U575" s="11">
        <f t="shared" si="26"/>
        <v>0</v>
      </c>
      <c r="V575" s="12" t="str">
        <f t="shared" si="31"/>
        <v xml:space="preserve"> </v>
      </c>
      <c r="W575" s="32">
        <f>IF($S$4="", SUMIFS('무신사 메타 광고'!$K:$K, '무신사 메타 광고'!$C:$C, $R575),SUMIFS('무신사 메타 광고'!$K:$K,'무신사 메타 광고'!$I:$I,$S$4,'무신사 메타 광고'!$C:$C,$R575))</f>
        <v>0</v>
      </c>
      <c r="X575" s="32">
        <f>IF($S$4="", SUMIFS('무신사 메타 광고'!$N:$N, '무신사 메타 광고'!$C:$C, $R575),SUMIFS('무신사 메타 광고'!$N:$N,'무신사 메타 광고'!$I:$I,$S$4,'무신사 메타 광고'!$C:$C,$R575))</f>
        <v>0</v>
      </c>
      <c r="Y575" s="11">
        <f t="shared" si="27"/>
        <v>0</v>
      </c>
      <c r="Z575" s="12" t="str">
        <f t="shared" si="32"/>
        <v xml:space="preserve"> </v>
      </c>
      <c r="AB575" s="10">
        <f>IF($S$4="", SUMIFS('무신사 메타 광고'!$X:$X, '무신사 메타 광고'!$C:$C, $R575),SUMIFS('무신사 메타 광고'!$X:$X,'무신사 메타 광고'!$I:$I,$S$4,'무신사 메타 광고'!$C:$C,$R575))</f>
        <v>0</v>
      </c>
      <c r="AC575" s="11">
        <f t="shared" si="28"/>
        <v>0</v>
      </c>
    </row>
    <row r="576" spans="2:29">
      <c r="B576" s="9"/>
      <c r="C576" s="29">
        <f>IF($C$4="", SUMIFS('무신사 메타 광고'!$L:$L, '무신사 메타 광고'!$D:$D, $B576), SUMIFS('무신사 메타 광고'!$L:$L, '무신사 메타 광고'!$I:$I, $C$4, '무신사 메타 광고'!$D:$D, $B576))</f>
        <v>0</v>
      </c>
      <c r="D576" s="29">
        <f>IF($C$4="", SUMIFS('무신사 메타 광고'!$V:$V,#REF!, $B576), SUMIFS('무신사 메타 광고'!$V:$V,'무신사 메타 광고'!$I:$I,$C$4,'무신사 메타 광고'!$D:$D,$B576))</f>
        <v>0</v>
      </c>
      <c r="E576" s="11">
        <f t="shared" si="22"/>
        <v>0</v>
      </c>
      <c r="F576" s="12" t="str">
        <f t="shared" si="29"/>
        <v xml:space="preserve"> </v>
      </c>
      <c r="G576" s="30">
        <f>IF($C$4="", SUMIFS('무신사 메타 광고'!$K:$K, '무신사 메타 광고'!$D:$D, $B576), SUMIFS('무신사 메타 광고'!$K:$K,'무신사 메타 광고'!$I:$I,$C$4,'무신사 메타 광고'!D:D,$B576))</f>
        <v>0</v>
      </c>
      <c r="H576" s="30">
        <f>IF($C$4="", SUMIFS('무신사 메타 광고'!$Q:$Q, '무신사 메타 광고'!$D:$D, $B576), SUMIFS('무신사 메타 광고'!$Q:$Q,'무신사 메타 광고'!$I:$I,$C$4,'무신사 메타 광고'!D:D,$B576))</f>
        <v>0</v>
      </c>
      <c r="I576" s="30">
        <f>IF($C$4="", SUMIFS('무신사 메타 광고'!$U:$U, '무신사 메타 광고'!$D:$D, $B576), SUMIFS('무신사 메타 광고'!$U:$U,'무신사 메타 광고'!$I:$I,$C$4,'무신사 메타 광고'!D:D,$B576))</f>
        <v>0</v>
      </c>
      <c r="J576" s="11">
        <f t="shared" si="23"/>
        <v>0</v>
      </c>
      <c r="K576" s="11">
        <f t="shared" si="24"/>
        <v>0</v>
      </c>
      <c r="L576" s="12" t="str">
        <f t="shared" si="30"/>
        <v xml:space="preserve"> </v>
      </c>
      <c r="N576" s="10">
        <f>IF($C$4="", SUMIFS('무신사 메타 광고'!$X:$X, '무신사 메타 광고'!$D:$D, $B576),SUMIFS('무신사 메타 광고'!$X:$X,'무신사 메타 광고'!I:I,$C$4,'무신사 메타 광고'!D:D,$B576))</f>
        <v>0</v>
      </c>
      <c r="O576" s="11">
        <f t="shared" si="25"/>
        <v>0</v>
      </c>
      <c r="R576" s="13"/>
      <c r="S576" s="31">
        <f>IF($S$4="", SUMIFS('무신사 메타 광고'!$L:$L, '무신사 메타 광고'!$C:$C, $R576),SUMIFS('무신사 메타 광고'!$L:$L,'무신사 메타 광고'!$I:$I,$S$4,'무신사 메타 광고'!$C:$C,$R576))</f>
        <v>0</v>
      </c>
      <c r="T576" s="31">
        <f>IF($S$4="", SUMIFS('무신사 메타 광고'!$V:$V, '무신사 메타 광고'!$C:$C, $R576),SUMIFS('무신사 메타 광고'!$V:$V,'무신사 메타 광고'!$I:$I,$S$4,'무신사 메타 광고'!$C:$C,$R576))</f>
        <v>0</v>
      </c>
      <c r="U576" s="11">
        <f t="shared" si="26"/>
        <v>0</v>
      </c>
      <c r="V576" s="12" t="str">
        <f t="shared" si="31"/>
        <v xml:space="preserve"> </v>
      </c>
      <c r="W576" s="32">
        <f>IF($S$4="", SUMIFS('무신사 메타 광고'!$K:$K, '무신사 메타 광고'!$C:$C, $R576),SUMIFS('무신사 메타 광고'!$K:$K,'무신사 메타 광고'!$I:$I,$S$4,'무신사 메타 광고'!$C:$C,$R576))</f>
        <v>0</v>
      </c>
      <c r="X576" s="32">
        <f>IF($S$4="", SUMIFS('무신사 메타 광고'!$N:$N, '무신사 메타 광고'!$C:$C, $R576),SUMIFS('무신사 메타 광고'!$N:$N,'무신사 메타 광고'!$I:$I,$S$4,'무신사 메타 광고'!$C:$C,$R576))</f>
        <v>0</v>
      </c>
      <c r="Y576" s="11">
        <f t="shared" si="27"/>
        <v>0</v>
      </c>
      <c r="Z576" s="12" t="str">
        <f t="shared" si="32"/>
        <v xml:space="preserve"> </v>
      </c>
      <c r="AB576" s="10">
        <f>IF($S$4="", SUMIFS('무신사 메타 광고'!$X:$X, '무신사 메타 광고'!$C:$C, $R576),SUMIFS('무신사 메타 광고'!$X:$X,'무신사 메타 광고'!$I:$I,$S$4,'무신사 메타 광고'!$C:$C,$R576))</f>
        <v>0</v>
      </c>
      <c r="AC576" s="11">
        <f t="shared" si="28"/>
        <v>0</v>
      </c>
    </row>
    <row r="577" spans="2:29">
      <c r="B577" s="9"/>
      <c r="C577" s="29">
        <f>IF($C$4="", SUMIFS('무신사 메타 광고'!$L:$L, '무신사 메타 광고'!$D:$D, $B577), SUMIFS('무신사 메타 광고'!$L:$L, '무신사 메타 광고'!$I:$I, $C$4, '무신사 메타 광고'!$D:$D, $B577))</f>
        <v>0</v>
      </c>
      <c r="D577" s="29">
        <f>IF($C$4="", SUMIFS('무신사 메타 광고'!$V:$V,#REF!, $B577), SUMIFS('무신사 메타 광고'!$V:$V,'무신사 메타 광고'!$I:$I,$C$4,'무신사 메타 광고'!$D:$D,$B577))</f>
        <v>0</v>
      </c>
      <c r="E577" s="11">
        <f t="shared" si="22"/>
        <v>0</v>
      </c>
      <c r="F577" s="12" t="str">
        <f t="shared" si="29"/>
        <v xml:space="preserve"> </v>
      </c>
      <c r="G577" s="30">
        <f>IF($C$4="", SUMIFS('무신사 메타 광고'!$K:$K, '무신사 메타 광고'!$D:$D, $B577), SUMIFS('무신사 메타 광고'!$K:$K,'무신사 메타 광고'!$I:$I,$C$4,'무신사 메타 광고'!D:D,$B577))</f>
        <v>0</v>
      </c>
      <c r="H577" s="30">
        <f>IF($C$4="", SUMIFS('무신사 메타 광고'!$Q:$Q, '무신사 메타 광고'!$D:$D, $B577), SUMIFS('무신사 메타 광고'!$Q:$Q,'무신사 메타 광고'!$I:$I,$C$4,'무신사 메타 광고'!D:D,$B577))</f>
        <v>0</v>
      </c>
      <c r="I577" s="30">
        <f>IF($C$4="", SUMIFS('무신사 메타 광고'!$U:$U, '무신사 메타 광고'!$D:$D, $B577), SUMIFS('무신사 메타 광고'!$U:$U,'무신사 메타 광고'!$I:$I,$C$4,'무신사 메타 광고'!D:D,$B577))</f>
        <v>0</v>
      </c>
      <c r="J577" s="11">
        <f t="shared" si="23"/>
        <v>0</v>
      </c>
      <c r="K577" s="11">
        <f t="shared" si="24"/>
        <v>0</v>
      </c>
      <c r="L577" s="12" t="str">
        <f t="shared" si="30"/>
        <v xml:space="preserve"> </v>
      </c>
      <c r="N577" s="10">
        <f>IF($C$4="", SUMIFS('무신사 메타 광고'!$X:$X, '무신사 메타 광고'!$D:$D, $B577),SUMIFS('무신사 메타 광고'!$X:$X,'무신사 메타 광고'!I:I,$C$4,'무신사 메타 광고'!D:D,$B577))</f>
        <v>0</v>
      </c>
      <c r="O577" s="11">
        <f t="shared" si="25"/>
        <v>0</v>
      </c>
      <c r="R577" s="13"/>
      <c r="S577" s="31">
        <f>IF($S$4="", SUMIFS('무신사 메타 광고'!$L:$L, '무신사 메타 광고'!$C:$C, $R577),SUMIFS('무신사 메타 광고'!$L:$L,'무신사 메타 광고'!$I:$I,$S$4,'무신사 메타 광고'!$C:$C,$R577))</f>
        <v>0</v>
      </c>
      <c r="T577" s="31">
        <f>IF($S$4="", SUMIFS('무신사 메타 광고'!$V:$V, '무신사 메타 광고'!$C:$C, $R577),SUMIFS('무신사 메타 광고'!$V:$V,'무신사 메타 광고'!$I:$I,$S$4,'무신사 메타 광고'!$C:$C,$R577))</f>
        <v>0</v>
      </c>
      <c r="U577" s="11">
        <f t="shared" si="26"/>
        <v>0</v>
      </c>
      <c r="V577" s="12" t="str">
        <f t="shared" si="31"/>
        <v xml:space="preserve"> </v>
      </c>
      <c r="W577" s="32">
        <f>IF($S$4="", SUMIFS('무신사 메타 광고'!$K:$K, '무신사 메타 광고'!$C:$C, $R577),SUMIFS('무신사 메타 광고'!$K:$K,'무신사 메타 광고'!$I:$I,$S$4,'무신사 메타 광고'!$C:$C,$R577))</f>
        <v>0</v>
      </c>
      <c r="X577" s="32">
        <f>IF($S$4="", SUMIFS('무신사 메타 광고'!$N:$N, '무신사 메타 광고'!$C:$C, $R577),SUMIFS('무신사 메타 광고'!$N:$N,'무신사 메타 광고'!$I:$I,$S$4,'무신사 메타 광고'!$C:$C,$R577))</f>
        <v>0</v>
      </c>
      <c r="Y577" s="11">
        <f t="shared" si="27"/>
        <v>0</v>
      </c>
      <c r="Z577" s="12" t="str">
        <f t="shared" si="32"/>
        <v xml:space="preserve"> </v>
      </c>
      <c r="AB577" s="10">
        <f>IF($S$4="", SUMIFS('무신사 메타 광고'!$X:$X, '무신사 메타 광고'!$C:$C, $R577),SUMIFS('무신사 메타 광고'!$X:$X,'무신사 메타 광고'!$I:$I,$S$4,'무신사 메타 광고'!$C:$C,$R577))</f>
        <v>0</v>
      </c>
      <c r="AC577" s="11">
        <f t="shared" si="28"/>
        <v>0</v>
      </c>
    </row>
    <row r="578" spans="2:29">
      <c r="B578" s="9"/>
      <c r="C578" s="29">
        <f>IF($C$4="", SUMIFS('무신사 메타 광고'!$L:$L, '무신사 메타 광고'!$D:$D, $B578), SUMIFS('무신사 메타 광고'!$L:$L, '무신사 메타 광고'!$I:$I, $C$4, '무신사 메타 광고'!$D:$D, $B578))</f>
        <v>0</v>
      </c>
      <c r="D578" s="29">
        <f>IF($C$4="", SUMIFS('무신사 메타 광고'!$V:$V,#REF!, $B578), SUMIFS('무신사 메타 광고'!$V:$V,'무신사 메타 광고'!$I:$I,$C$4,'무신사 메타 광고'!$D:$D,$B578))</f>
        <v>0</v>
      </c>
      <c r="E578" s="11">
        <f t="shared" si="22"/>
        <v>0</v>
      </c>
      <c r="F578" s="12" t="str">
        <f t="shared" si="29"/>
        <v xml:space="preserve"> </v>
      </c>
      <c r="G578" s="30">
        <f>IF($C$4="", SUMIFS('무신사 메타 광고'!$K:$K, '무신사 메타 광고'!$D:$D, $B578), SUMIFS('무신사 메타 광고'!$K:$K,'무신사 메타 광고'!$I:$I,$C$4,'무신사 메타 광고'!D:D,$B578))</f>
        <v>0</v>
      </c>
      <c r="H578" s="30">
        <f>IF($C$4="", SUMIFS('무신사 메타 광고'!$Q:$Q, '무신사 메타 광고'!$D:$D, $B578), SUMIFS('무신사 메타 광고'!$Q:$Q,'무신사 메타 광고'!$I:$I,$C$4,'무신사 메타 광고'!D:D,$B578))</f>
        <v>0</v>
      </c>
      <c r="I578" s="30">
        <f>IF($C$4="", SUMIFS('무신사 메타 광고'!$U:$U, '무신사 메타 광고'!$D:$D, $B578), SUMIFS('무신사 메타 광고'!$U:$U,'무신사 메타 광고'!$I:$I,$C$4,'무신사 메타 광고'!D:D,$B578))</f>
        <v>0</v>
      </c>
      <c r="J578" s="11">
        <f t="shared" si="23"/>
        <v>0</v>
      </c>
      <c r="K578" s="11">
        <f t="shared" si="24"/>
        <v>0</v>
      </c>
      <c r="L578" s="12" t="str">
        <f t="shared" si="30"/>
        <v xml:space="preserve"> </v>
      </c>
      <c r="N578" s="10">
        <f>IF($C$4="", SUMIFS('무신사 메타 광고'!$X:$X, '무신사 메타 광고'!$D:$D, $B578),SUMIFS('무신사 메타 광고'!$X:$X,'무신사 메타 광고'!I:I,$C$4,'무신사 메타 광고'!D:D,$B578))</f>
        <v>0</v>
      </c>
      <c r="O578" s="11">
        <f t="shared" si="25"/>
        <v>0</v>
      </c>
      <c r="R578" s="13"/>
      <c r="S578" s="31">
        <f>IF($S$4="", SUMIFS('무신사 메타 광고'!$L:$L, '무신사 메타 광고'!$C:$C, $R578),SUMIFS('무신사 메타 광고'!$L:$L,'무신사 메타 광고'!$I:$I,$S$4,'무신사 메타 광고'!$C:$C,$R578))</f>
        <v>0</v>
      </c>
      <c r="T578" s="31">
        <f>IF($S$4="", SUMIFS('무신사 메타 광고'!$V:$V, '무신사 메타 광고'!$C:$C, $R578),SUMIFS('무신사 메타 광고'!$V:$V,'무신사 메타 광고'!$I:$I,$S$4,'무신사 메타 광고'!$C:$C,$R578))</f>
        <v>0</v>
      </c>
      <c r="U578" s="11">
        <f t="shared" si="26"/>
        <v>0</v>
      </c>
      <c r="V578" s="12" t="str">
        <f t="shared" si="31"/>
        <v xml:space="preserve"> </v>
      </c>
      <c r="W578" s="32">
        <f>IF($S$4="", SUMIFS('무신사 메타 광고'!$K:$K, '무신사 메타 광고'!$C:$C, $R578),SUMIFS('무신사 메타 광고'!$K:$K,'무신사 메타 광고'!$I:$I,$S$4,'무신사 메타 광고'!$C:$C,$R578))</f>
        <v>0</v>
      </c>
      <c r="X578" s="32">
        <f>IF($S$4="", SUMIFS('무신사 메타 광고'!$N:$N, '무신사 메타 광고'!$C:$C, $R578),SUMIFS('무신사 메타 광고'!$N:$N,'무신사 메타 광고'!$I:$I,$S$4,'무신사 메타 광고'!$C:$C,$R578))</f>
        <v>0</v>
      </c>
      <c r="Y578" s="11">
        <f t="shared" si="27"/>
        <v>0</v>
      </c>
      <c r="Z578" s="12" t="str">
        <f t="shared" si="32"/>
        <v xml:space="preserve"> </v>
      </c>
      <c r="AB578" s="10">
        <f>IF($S$4="", SUMIFS('무신사 메타 광고'!$X:$X, '무신사 메타 광고'!$C:$C, $R578),SUMIFS('무신사 메타 광고'!$X:$X,'무신사 메타 광고'!$I:$I,$S$4,'무신사 메타 광고'!$C:$C,$R578))</f>
        <v>0</v>
      </c>
      <c r="AC578" s="11">
        <f t="shared" si="28"/>
        <v>0</v>
      </c>
    </row>
    <row r="579" spans="2:29">
      <c r="B579" s="9"/>
      <c r="C579" s="29">
        <f>IF($C$4="", SUMIFS('무신사 메타 광고'!$L:$L, '무신사 메타 광고'!$D:$D, $B579), SUMIFS('무신사 메타 광고'!$L:$L, '무신사 메타 광고'!$I:$I, $C$4, '무신사 메타 광고'!$D:$D, $B579))</f>
        <v>0</v>
      </c>
      <c r="D579" s="29">
        <f>IF($C$4="", SUMIFS('무신사 메타 광고'!$V:$V,#REF!, $B579), SUMIFS('무신사 메타 광고'!$V:$V,'무신사 메타 광고'!$I:$I,$C$4,'무신사 메타 광고'!$D:$D,$B579))</f>
        <v>0</v>
      </c>
      <c r="E579" s="11">
        <f t="shared" si="22"/>
        <v>0</v>
      </c>
      <c r="F579" s="12" t="str">
        <f t="shared" si="29"/>
        <v xml:space="preserve"> </v>
      </c>
      <c r="G579" s="30">
        <f>IF($C$4="", SUMIFS('무신사 메타 광고'!$K:$K, '무신사 메타 광고'!$D:$D, $B579), SUMIFS('무신사 메타 광고'!$K:$K,'무신사 메타 광고'!$I:$I,$C$4,'무신사 메타 광고'!D:D,$B579))</f>
        <v>0</v>
      </c>
      <c r="H579" s="30">
        <f>IF($C$4="", SUMIFS('무신사 메타 광고'!$Q:$Q, '무신사 메타 광고'!$D:$D, $B579), SUMIFS('무신사 메타 광고'!$Q:$Q,'무신사 메타 광고'!$I:$I,$C$4,'무신사 메타 광고'!D:D,$B579))</f>
        <v>0</v>
      </c>
      <c r="I579" s="30">
        <f>IF($C$4="", SUMIFS('무신사 메타 광고'!$U:$U, '무신사 메타 광고'!$D:$D, $B579), SUMIFS('무신사 메타 광고'!$U:$U,'무신사 메타 광고'!$I:$I,$C$4,'무신사 메타 광고'!D:D,$B579))</f>
        <v>0</v>
      </c>
      <c r="J579" s="11">
        <f t="shared" si="23"/>
        <v>0</v>
      </c>
      <c r="K579" s="11">
        <f t="shared" si="24"/>
        <v>0</v>
      </c>
      <c r="L579" s="12" t="str">
        <f t="shared" si="30"/>
        <v xml:space="preserve"> </v>
      </c>
      <c r="N579" s="10">
        <f>IF($C$4="", SUMIFS('무신사 메타 광고'!$X:$X, '무신사 메타 광고'!$D:$D, $B579),SUMIFS('무신사 메타 광고'!$X:$X,'무신사 메타 광고'!I:I,$C$4,'무신사 메타 광고'!D:D,$B579))</f>
        <v>0</v>
      </c>
      <c r="O579" s="11">
        <f t="shared" si="25"/>
        <v>0</v>
      </c>
      <c r="R579" s="13"/>
      <c r="S579" s="31">
        <f>IF($S$4="", SUMIFS('무신사 메타 광고'!$L:$L, '무신사 메타 광고'!$C:$C, $R579),SUMIFS('무신사 메타 광고'!$L:$L,'무신사 메타 광고'!$I:$I,$S$4,'무신사 메타 광고'!$C:$C,$R579))</f>
        <v>0</v>
      </c>
      <c r="T579" s="31">
        <f>IF($S$4="", SUMIFS('무신사 메타 광고'!$V:$V, '무신사 메타 광고'!$C:$C, $R579),SUMIFS('무신사 메타 광고'!$V:$V,'무신사 메타 광고'!$I:$I,$S$4,'무신사 메타 광고'!$C:$C,$R579))</f>
        <v>0</v>
      </c>
      <c r="U579" s="11">
        <f t="shared" si="26"/>
        <v>0</v>
      </c>
      <c r="V579" s="12" t="str">
        <f t="shared" si="31"/>
        <v xml:space="preserve"> </v>
      </c>
      <c r="W579" s="32">
        <f>IF($S$4="", SUMIFS('무신사 메타 광고'!$K:$K, '무신사 메타 광고'!$C:$C, $R579),SUMIFS('무신사 메타 광고'!$K:$K,'무신사 메타 광고'!$I:$I,$S$4,'무신사 메타 광고'!$C:$C,$R579))</f>
        <v>0</v>
      </c>
      <c r="X579" s="32">
        <f>IF($S$4="", SUMIFS('무신사 메타 광고'!$N:$N, '무신사 메타 광고'!$C:$C, $R579),SUMIFS('무신사 메타 광고'!$N:$N,'무신사 메타 광고'!$I:$I,$S$4,'무신사 메타 광고'!$C:$C,$R579))</f>
        <v>0</v>
      </c>
      <c r="Y579" s="11">
        <f t="shared" si="27"/>
        <v>0</v>
      </c>
      <c r="Z579" s="12" t="str">
        <f t="shared" si="32"/>
        <v xml:space="preserve"> </v>
      </c>
      <c r="AB579" s="10">
        <f>IF($S$4="", SUMIFS('무신사 메타 광고'!$X:$X, '무신사 메타 광고'!$C:$C, $R579),SUMIFS('무신사 메타 광고'!$X:$X,'무신사 메타 광고'!$I:$I,$S$4,'무신사 메타 광고'!$C:$C,$R579))</f>
        <v>0</v>
      </c>
      <c r="AC579" s="11">
        <f t="shared" si="28"/>
        <v>0</v>
      </c>
    </row>
    <row r="580" spans="2:29">
      <c r="B580" s="9"/>
      <c r="C580" s="29">
        <f>IF($C$4="", SUMIFS('무신사 메타 광고'!$L:$L, '무신사 메타 광고'!$D:$D, $B580), SUMIFS('무신사 메타 광고'!$L:$L, '무신사 메타 광고'!$I:$I, $C$4, '무신사 메타 광고'!$D:$D, $B580))</f>
        <v>0</v>
      </c>
      <c r="D580" s="29">
        <f>IF($C$4="", SUMIFS('무신사 메타 광고'!$V:$V,#REF!, $B580), SUMIFS('무신사 메타 광고'!$V:$V,'무신사 메타 광고'!$I:$I,$C$4,'무신사 메타 광고'!$D:$D,$B580))</f>
        <v>0</v>
      </c>
      <c r="E580" s="11">
        <f t="shared" si="22"/>
        <v>0</v>
      </c>
      <c r="F580" s="12" t="str">
        <f t="shared" si="29"/>
        <v xml:space="preserve"> </v>
      </c>
      <c r="G580" s="30">
        <f>IF($C$4="", SUMIFS('무신사 메타 광고'!$K:$K, '무신사 메타 광고'!$D:$D, $B580), SUMIFS('무신사 메타 광고'!$K:$K,'무신사 메타 광고'!$I:$I,$C$4,'무신사 메타 광고'!D:D,$B580))</f>
        <v>0</v>
      </c>
      <c r="H580" s="30">
        <f>IF($C$4="", SUMIFS('무신사 메타 광고'!$Q:$Q, '무신사 메타 광고'!$D:$D, $B580), SUMIFS('무신사 메타 광고'!$Q:$Q,'무신사 메타 광고'!$I:$I,$C$4,'무신사 메타 광고'!D:D,$B580))</f>
        <v>0</v>
      </c>
      <c r="I580" s="30">
        <f>IF($C$4="", SUMIFS('무신사 메타 광고'!$U:$U, '무신사 메타 광고'!$D:$D, $B580), SUMIFS('무신사 메타 광고'!$U:$U,'무신사 메타 광고'!$I:$I,$C$4,'무신사 메타 광고'!D:D,$B580))</f>
        <v>0</v>
      </c>
      <c r="J580" s="11">
        <f t="shared" si="23"/>
        <v>0</v>
      </c>
      <c r="K580" s="11">
        <f t="shared" si="24"/>
        <v>0</v>
      </c>
      <c r="L580" s="12" t="str">
        <f t="shared" si="30"/>
        <v xml:space="preserve"> </v>
      </c>
      <c r="N580" s="10">
        <f>IF($C$4="", SUMIFS('무신사 메타 광고'!$X:$X, '무신사 메타 광고'!$D:$D, $B580),SUMIFS('무신사 메타 광고'!$X:$X,'무신사 메타 광고'!I:I,$C$4,'무신사 메타 광고'!D:D,$B580))</f>
        <v>0</v>
      </c>
      <c r="O580" s="11">
        <f t="shared" si="25"/>
        <v>0</v>
      </c>
      <c r="R580" s="13"/>
      <c r="S580" s="31">
        <f>IF($S$4="", SUMIFS('무신사 메타 광고'!$L:$L, '무신사 메타 광고'!$C:$C, $R580),SUMIFS('무신사 메타 광고'!$L:$L,'무신사 메타 광고'!$I:$I,$S$4,'무신사 메타 광고'!$C:$C,$R580))</f>
        <v>0</v>
      </c>
      <c r="T580" s="31">
        <f>IF($S$4="", SUMIFS('무신사 메타 광고'!$V:$V, '무신사 메타 광고'!$C:$C, $R580),SUMIFS('무신사 메타 광고'!$V:$V,'무신사 메타 광고'!$I:$I,$S$4,'무신사 메타 광고'!$C:$C,$R580))</f>
        <v>0</v>
      </c>
      <c r="U580" s="11">
        <f t="shared" si="26"/>
        <v>0</v>
      </c>
      <c r="V580" s="12" t="str">
        <f t="shared" si="31"/>
        <v xml:space="preserve"> </v>
      </c>
      <c r="W580" s="32">
        <f>IF($S$4="", SUMIFS('무신사 메타 광고'!$K:$K, '무신사 메타 광고'!$C:$C, $R580),SUMIFS('무신사 메타 광고'!$K:$K,'무신사 메타 광고'!$I:$I,$S$4,'무신사 메타 광고'!$C:$C,$R580))</f>
        <v>0</v>
      </c>
      <c r="X580" s="32">
        <f>IF($S$4="", SUMIFS('무신사 메타 광고'!$N:$N, '무신사 메타 광고'!$C:$C, $R580),SUMIFS('무신사 메타 광고'!$N:$N,'무신사 메타 광고'!$I:$I,$S$4,'무신사 메타 광고'!$C:$C,$R580))</f>
        <v>0</v>
      </c>
      <c r="Y580" s="11">
        <f t="shared" si="27"/>
        <v>0</v>
      </c>
      <c r="Z580" s="12" t="str">
        <f t="shared" si="32"/>
        <v xml:space="preserve"> </v>
      </c>
      <c r="AB580" s="10">
        <f>IF($S$4="", SUMIFS('무신사 메타 광고'!$X:$X, '무신사 메타 광고'!$C:$C, $R580),SUMIFS('무신사 메타 광고'!$X:$X,'무신사 메타 광고'!$I:$I,$S$4,'무신사 메타 광고'!$C:$C,$R580))</f>
        <v>0</v>
      </c>
      <c r="AC580" s="11">
        <f t="shared" si="28"/>
        <v>0</v>
      </c>
    </row>
    <row r="581" spans="2:29">
      <c r="B581" s="9"/>
      <c r="C581" s="29">
        <f>IF($C$4="", SUMIFS('무신사 메타 광고'!$L:$L, '무신사 메타 광고'!$D:$D, $B581), SUMIFS('무신사 메타 광고'!$L:$L, '무신사 메타 광고'!$I:$I, $C$4, '무신사 메타 광고'!$D:$D, $B581))</f>
        <v>0</v>
      </c>
      <c r="D581" s="29">
        <f>IF($C$4="", SUMIFS('무신사 메타 광고'!$V:$V,#REF!, $B581), SUMIFS('무신사 메타 광고'!$V:$V,'무신사 메타 광고'!$I:$I,$C$4,'무신사 메타 광고'!$D:$D,$B581))</f>
        <v>0</v>
      </c>
      <c r="E581" s="11">
        <f t="shared" si="22"/>
        <v>0</v>
      </c>
      <c r="F581" s="12" t="str">
        <f t="shared" si="29"/>
        <v xml:space="preserve"> </v>
      </c>
      <c r="G581" s="30">
        <f>IF($C$4="", SUMIFS('무신사 메타 광고'!$K:$K, '무신사 메타 광고'!$D:$D, $B581), SUMIFS('무신사 메타 광고'!$K:$K,'무신사 메타 광고'!$I:$I,$C$4,'무신사 메타 광고'!D:D,$B581))</f>
        <v>0</v>
      </c>
      <c r="H581" s="30">
        <f>IF($C$4="", SUMIFS('무신사 메타 광고'!$Q:$Q, '무신사 메타 광고'!$D:$D, $B581), SUMIFS('무신사 메타 광고'!$Q:$Q,'무신사 메타 광고'!$I:$I,$C$4,'무신사 메타 광고'!D:D,$B581))</f>
        <v>0</v>
      </c>
      <c r="I581" s="30">
        <f>IF($C$4="", SUMIFS('무신사 메타 광고'!$U:$U, '무신사 메타 광고'!$D:$D, $B581), SUMIFS('무신사 메타 광고'!$U:$U,'무신사 메타 광고'!$I:$I,$C$4,'무신사 메타 광고'!D:D,$B581))</f>
        <v>0</v>
      </c>
      <c r="J581" s="11">
        <f t="shared" si="23"/>
        <v>0</v>
      </c>
      <c r="K581" s="11">
        <f t="shared" si="24"/>
        <v>0</v>
      </c>
      <c r="L581" s="12" t="str">
        <f t="shared" si="30"/>
        <v xml:space="preserve"> </v>
      </c>
      <c r="N581" s="10">
        <f>IF($C$4="", SUMIFS('무신사 메타 광고'!$X:$X, '무신사 메타 광고'!$D:$D, $B581),SUMIFS('무신사 메타 광고'!$X:$X,'무신사 메타 광고'!I:I,$C$4,'무신사 메타 광고'!D:D,$B581))</f>
        <v>0</v>
      </c>
      <c r="O581" s="11">
        <f t="shared" si="25"/>
        <v>0</v>
      </c>
      <c r="R581" s="13"/>
      <c r="S581" s="31">
        <f>IF($S$4="", SUMIFS('무신사 메타 광고'!$L:$L, '무신사 메타 광고'!$C:$C, $R581),SUMIFS('무신사 메타 광고'!$L:$L,'무신사 메타 광고'!$I:$I,$S$4,'무신사 메타 광고'!$C:$C,$R581))</f>
        <v>0</v>
      </c>
      <c r="T581" s="31">
        <f>IF($S$4="", SUMIFS('무신사 메타 광고'!$V:$V, '무신사 메타 광고'!$C:$C, $R581),SUMIFS('무신사 메타 광고'!$V:$V,'무신사 메타 광고'!$I:$I,$S$4,'무신사 메타 광고'!$C:$C,$R581))</f>
        <v>0</v>
      </c>
      <c r="U581" s="11">
        <f t="shared" si="26"/>
        <v>0</v>
      </c>
      <c r="V581" s="12" t="str">
        <f t="shared" si="31"/>
        <v xml:space="preserve"> </v>
      </c>
      <c r="W581" s="32">
        <f>IF($S$4="", SUMIFS('무신사 메타 광고'!$K:$K, '무신사 메타 광고'!$C:$C, $R581),SUMIFS('무신사 메타 광고'!$K:$K,'무신사 메타 광고'!$I:$I,$S$4,'무신사 메타 광고'!$C:$C,$R581))</f>
        <v>0</v>
      </c>
      <c r="X581" s="32">
        <f>IF($S$4="", SUMIFS('무신사 메타 광고'!$N:$N, '무신사 메타 광고'!$C:$C, $R581),SUMIFS('무신사 메타 광고'!$N:$N,'무신사 메타 광고'!$I:$I,$S$4,'무신사 메타 광고'!$C:$C,$R581))</f>
        <v>0</v>
      </c>
      <c r="Y581" s="11">
        <f t="shared" si="27"/>
        <v>0</v>
      </c>
      <c r="Z581" s="12" t="str">
        <f t="shared" si="32"/>
        <v xml:space="preserve"> </v>
      </c>
      <c r="AB581" s="10">
        <f>IF($S$4="", SUMIFS('무신사 메타 광고'!$X:$X, '무신사 메타 광고'!$C:$C, $R581),SUMIFS('무신사 메타 광고'!$X:$X,'무신사 메타 광고'!$I:$I,$S$4,'무신사 메타 광고'!$C:$C,$R581))</f>
        <v>0</v>
      </c>
      <c r="AC581" s="11">
        <f t="shared" si="28"/>
        <v>0</v>
      </c>
    </row>
    <row r="582" spans="2:29">
      <c r="B582" s="9"/>
      <c r="C582" s="29">
        <f>IF($C$4="", SUMIFS('무신사 메타 광고'!$L:$L, '무신사 메타 광고'!$D:$D, $B582), SUMIFS('무신사 메타 광고'!$L:$L, '무신사 메타 광고'!$I:$I, $C$4, '무신사 메타 광고'!$D:$D, $B582))</f>
        <v>0</v>
      </c>
      <c r="D582" s="29">
        <f>IF($C$4="", SUMIFS('무신사 메타 광고'!$V:$V,#REF!, $B582), SUMIFS('무신사 메타 광고'!$V:$V,'무신사 메타 광고'!$I:$I,$C$4,'무신사 메타 광고'!$D:$D,$B582))</f>
        <v>0</v>
      </c>
      <c r="E582" s="11">
        <f t="shared" si="22"/>
        <v>0</v>
      </c>
      <c r="F582" s="12" t="str">
        <f t="shared" si="29"/>
        <v xml:space="preserve"> </v>
      </c>
      <c r="G582" s="30">
        <f>IF($C$4="", SUMIFS('무신사 메타 광고'!$K:$K, '무신사 메타 광고'!$D:$D, $B582), SUMIFS('무신사 메타 광고'!$K:$K,'무신사 메타 광고'!$I:$I,$C$4,'무신사 메타 광고'!D:D,$B582))</f>
        <v>0</v>
      </c>
      <c r="H582" s="30">
        <f>IF($C$4="", SUMIFS('무신사 메타 광고'!$Q:$Q, '무신사 메타 광고'!$D:$D, $B582), SUMIFS('무신사 메타 광고'!$Q:$Q,'무신사 메타 광고'!$I:$I,$C$4,'무신사 메타 광고'!D:D,$B582))</f>
        <v>0</v>
      </c>
      <c r="I582" s="30">
        <f>IF($C$4="", SUMIFS('무신사 메타 광고'!$U:$U, '무신사 메타 광고'!$D:$D, $B582), SUMIFS('무신사 메타 광고'!$U:$U,'무신사 메타 광고'!$I:$I,$C$4,'무신사 메타 광고'!D:D,$B582))</f>
        <v>0</v>
      </c>
      <c r="J582" s="11">
        <f t="shared" si="23"/>
        <v>0</v>
      </c>
      <c r="K582" s="11">
        <f t="shared" si="24"/>
        <v>0</v>
      </c>
      <c r="L582" s="12" t="str">
        <f t="shared" si="30"/>
        <v xml:space="preserve"> </v>
      </c>
      <c r="N582" s="10">
        <f>IF($C$4="", SUMIFS('무신사 메타 광고'!$X:$X, '무신사 메타 광고'!$D:$D, $B582),SUMIFS('무신사 메타 광고'!$X:$X,'무신사 메타 광고'!I:I,$C$4,'무신사 메타 광고'!D:D,$B582))</f>
        <v>0</v>
      </c>
      <c r="O582" s="11">
        <f t="shared" si="25"/>
        <v>0</v>
      </c>
      <c r="R582" s="13"/>
      <c r="S582" s="31">
        <f>IF($S$4="", SUMIFS('무신사 메타 광고'!$L:$L, '무신사 메타 광고'!$C:$C, $R582),SUMIFS('무신사 메타 광고'!$L:$L,'무신사 메타 광고'!$I:$I,$S$4,'무신사 메타 광고'!$C:$C,$R582))</f>
        <v>0</v>
      </c>
      <c r="T582" s="31">
        <f>IF($S$4="", SUMIFS('무신사 메타 광고'!$V:$V, '무신사 메타 광고'!$C:$C, $R582),SUMIFS('무신사 메타 광고'!$V:$V,'무신사 메타 광고'!$I:$I,$S$4,'무신사 메타 광고'!$C:$C,$R582))</f>
        <v>0</v>
      </c>
      <c r="U582" s="11">
        <f t="shared" si="26"/>
        <v>0</v>
      </c>
      <c r="V582" s="12" t="str">
        <f t="shared" si="31"/>
        <v xml:space="preserve"> </v>
      </c>
      <c r="W582" s="32">
        <f>IF($S$4="", SUMIFS('무신사 메타 광고'!$K:$K, '무신사 메타 광고'!$C:$C, $R582),SUMIFS('무신사 메타 광고'!$K:$K,'무신사 메타 광고'!$I:$I,$S$4,'무신사 메타 광고'!$C:$C,$R582))</f>
        <v>0</v>
      </c>
      <c r="X582" s="32">
        <f>IF($S$4="", SUMIFS('무신사 메타 광고'!$N:$N, '무신사 메타 광고'!$C:$C, $R582),SUMIFS('무신사 메타 광고'!$N:$N,'무신사 메타 광고'!$I:$I,$S$4,'무신사 메타 광고'!$C:$C,$R582))</f>
        <v>0</v>
      </c>
      <c r="Y582" s="11">
        <f t="shared" si="27"/>
        <v>0</v>
      </c>
      <c r="Z582" s="12" t="str">
        <f t="shared" si="32"/>
        <v xml:space="preserve"> </v>
      </c>
      <c r="AB582" s="10">
        <f>IF($S$4="", SUMIFS('무신사 메타 광고'!$X:$X, '무신사 메타 광고'!$C:$C, $R582),SUMIFS('무신사 메타 광고'!$X:$X,'무신사 메타 광고'!$I:$I,$S$4,'무신사 메타 광고'!$C:$C,$R582))</f>
        <v>0</v>
      </c>
      <c r="AC582" s="11">
        <f t="shared" si="28"/>
        <v>0</v>
      </c>
    </row>
    <row r="583" spans="2:29">
      <c r="B583" s="9"/>
      <c r="C583" s="29">
        <f>IF($C$4="", SUMIFS('무신사 메타 광고'!$L:$L, '무신사 메타 광고'!$D:$D, $B583), SUMIFS('무신사 메타 광고'!$L:$L, '무신사 메타 광고'!$I:$I, $C$4, '무신사 메타 광고'!$D:$D, $B583))</f>
        <v>0</v>
      </c>
      <c r="D583" s="29">
        <f>IF($C$4="", SUMIFS('무신사 메타 광고'!$V:$V,#REF!, $B583), SUMIFS('무신사 메타 광고'!$V:$V,'무신사 메타 광고'!$I:$I,$C$4,'무신사 메타 광고'!$D:$D,$B583))</f>
        <v>0</v>
      </c>
      <c r="E583" s="11">
        <f t="shared" si="22"/>
        <v>0</v>
      </c>
      <c r="F583" s="12" t="str">
        <f t="shared" si="29"/>
        <v xml:space="preserve"> </v>
      </c>
      <c r="G583" s="30">
        <f>IF($C$4="", SUMIFS('무신사 메타 광고'!$K:$K, '무신사 메타 광고'!$D:$D, $B583), SUMIFS('무신사 메타 광고'!$K:$K,'무신사 메타 광고'!$I:$I,$C$4,'무신사 메타 광고'!D:D,$B583))</f>
        <v>0</v>
      </c>
      <c r="H583" s="30">
        <f>IF($C$4="", SUMIFS('무신사 메타 광고'!$Q:$Q, '무신사 메타 광고'!$D:$D, $B583), SUMIFS('무신사 메타 광고'!$Q:$Q,'무신사 메타 광고'!$I:$I,$C$4,'무신사 메타 광고'!D:D,$B583))</f>
        <v>0</v>
      </c>
      <c r="I583" s="30">
        <f>IF($C$4="", SUMIFS('무신사 메타 광고'!$U:$U, '무신사 메타 광고'!$D:$D, $B583), SUMIFS('무신사 메타 광고'!$U:$U,'무신사 메타 광고'!$I:$I,$C$4,'무신사 메타 광고'!D:D,$B583))</f>
        <v>0</v>
      </c>
      <c r="J583" s="11">
        <f t="shared" si="23"/>
        <v>0</v>
      </c>
      <c r="K583" s="11">
        <f t="shared" si="24"/>
        <v>0</v>
      </c>
      <c r="L583" s="12" t="str">
        <f t="shared" si="30"/>
        <v xml:space="preserve"> </v>
      </c>
      <c r="N583" s="10">
        <f>IF($C$4="", SUMIFS('무신사 메타 광고'!$X:$X, '무신사 메타 광고'!$D:$D, $B583),SUMIFS('무신사 메타 광고'!$X:$X,'무신사 메타 광고'!I:I,$C$4,'무신사 메타 광고'!D:D,$B583))</f>
        <v>0</v>
      </c>
      <c r="O583" s="11">
        <f t="shared" si="25"/>
        <v>0</v>
      </c>
      <c r="R583" s="13"/>
      <c r="S583" s="31">
        <f>IF($S$4="", SUMIFS('무신사 메타 광고'!$L:$L, '무신사 메타 광고'!$C:$C, $R583),SUMIFS('무신사 메타 광고'!$L:$L,'무신사 메타 광고'!$I:$I,$S$4,'무신사 메타 광고'!$C:$C,$R583))</f>
        <v>0</v>
      </c>
      <c r="T583" s="31">
        <f>IF($S$4="", SUMIFS('무신사 메타 광고'!$V:$V, '무신사 메타 광고'!$C:$C, $R583),SUMIFS('무신사 메타 광고'!$V:$V,'무신사 메타 광고'!$I:$I,$S$4,'무신사 메타 광고'!$C:$C,$R583))</f>
        <v>0</v>
      </c>
      <c r="U583" s="11">
        <f t="shared" si="26"/>
        <v>0</v>
      </c>
      <c r="V583" s="12" t="str">
        <f t="shared" si="31"/>
        <v xml:space="preserve"> </v>
      </c>
      <c r="W583" s="32">
        <f>IF($S$4="", SUMIFS('무신사 메타 광고'!$K:$K, '무신사 메타 광고'!$C:$C, $R583),SUMIFS('무신사 메타 광고'!$K:$K,'무신사 메타 광고'!$I:$I,$S$4,'무신사 메타 광고'!$C:$C,$R583))</f>
        <v>0</v>
      </c>
      <c r="X583" s="32">
        <f>IF($S$4="", SUMIFS('무신사 메타 광고'!$N:$N, '무신사 메타 광고'!$C:$C, $R583),SUMIFS('무신사 메타 광고'!$N:$N,'무신사 메타 광고'!$I:$I,$S$4,'무신사 메타 광고'!$C:$C,$R583))</f>
        <v>0</v>
      </c>
      <c r="Y583" s="11">
        <f t="shared" si="27"/>
        <v>0</v>
      </c>
      <c r="Z583" s="12" t="str">
        <f t="shared" si="32"/>
        <v xml:space="preserve"> </v>
      </c>
      <c r="AB583" s="10">
        <f>IF($S$4="", SUMIFS('무신사 메타 광고'!$X:$X, '무신사 메타 광고'!$C:$C, $R583),SUMIFS('무신사 메타 광고'!$X:$X,'무신사 메타 광고'!$I:$I,$S$4,'무신사 메타 광고'!$C:$C,$R583))</f>
        <v>0</v>
      </c>
      <c r="AC583" s="11">
        <f t="shared" si="28"/>
        <v>0</v>
      </c>
    </row>
    <row r="584" spans="2:29">
      <c r="B584" s="9"/>
      <c r="C584" s="29">
        <f>IF($C$4="", SUMIFS('무신사 메타 광고'!$L:$L, '무신사 메타 광고'!$D:$D, $B584), SUMIFS('무신사 메타 광고'!$L:$L, '무신사 메타 광고'!$I:$I, $C$4, '무신사 메타 광고'!$D:$D, $B584))</f>
        <v>0</v>
      </c>
      <c r="D584" s="29">
        <f>IF($C$4="", SUMIFS('무신사 메타 광고'!$V:$V,#REF!, $B584), SUMIFS('무신사 메타 광고'!$V:$V,'무신사 메타 광고'!$I:$I,$C$4,'무신사 메타 광고'!$D:$D,$B584))</f>
        <v>0</v>
      </c>
      <c r="E584" s="11">
        <f t="shared" si="22"/>
        <v>0</v>
      </c>
      <c r="F584" s="12" t="str">
        <f t="shared" si="29"/>
        <v xml:space="preserve"> </v>
      </c>
      <c r="G584" s="30">
        <f>IF($C$4="", SUMIFS('무신사 메타 광고'!$K:$K, '무신사 메타 광고'!$D:$D, $B584), SUMIFS('무신사 메타 광고'!$K:$K,'무신사 메타 광고'!$I:$I,$C$4,'무신사 메타 광고'!D:D,$B584))</f>
        <v>0</v>
      </c>
      <c r="H584" s="30">
        <f>IF($C$4="", SUMIFS('무신사 메타 광고'!$Q:$Q, '무신사 메타 광고'!$D:$D, $B584), SUMIFS('무신사 메타 광고'!$Q:$Q,'무신사 메타 광고'!$I:$I,$C$4,'무신사 메타 광고'!D:D,$B584))</f>
        <v>0</v>
      </c>
      <c r="I584" s="30">
        <f>IF($C$4="", SUMIFS('무신사 메타 광고'!$U:$U, '무신사 메타 광고'!$D:$D, $B584), SUMIFS('무신사 메타 광고'!$U:$U,'무신사 메타 광고'!$I:$I,$C$4,'무신사 메타 광고'!D:D,$B584))</f>
        <v>0</v>
      </c>
      <c r="J584" s="11">
        <f t="shared" si="23"/>
        <v>0</v>
      </c>
      <c r="K584" s="11">
        <f t="shared" si="24"/>
        <v>0</v>
      </c>
      <c r="L584" s="12" t="str">
        <f t="shared" si="30"/>
        <v xml:space="preserve"> </v>
      </c>
      <c r="N584" s="10">
        <f>IF($C$4="", SUMIFS('무신사 메타 광고'!$X:$X, '무신사 메타 광고'!$D:$D, $B584),SUMIFS('무신사 메타 광고'!$X:$X,'무신사 메타 광고'!I:I,$C$4,'무신사 메타 광고'!D:D,$B584))</f>
        <v>0</v>
      </c>
      <c r="O584" s="11">
        <f t="shared" si="25"/>
        <v>0</v>
      </c>
      <c r="R584" s="13"/>
      <c r="S584" s="31">
        <f>IF($S$4="", SUMIFS('무신사 메타 광고'!$L:$L, '무신사 메타 광고'!$C:$C, $R584),SUMIFS('무신사 메타 광고'!$L:$L,'무신사 메타 광고'!$I:$I,$S$4,'무신사 메타 광고'!$C:$C,$R584))</f>
        <v>0</v>
      </c>
      <c r="T584" s="31">
        <f>IF($S$4="", SUMIFS('무신사 메타 광고'!$V:$V, '무신사 메타 광고'!$C:$C, $R584),SUMIFS('무신사 메타 광고'!$V:$V,'무신사 메타 광고'!$I:$I,$S$4,'무신사 메타 광고'!$C:$C,$R584))</f>
        <v>0</v>
      </c>
      <c r="U584" s="11">
        <f t="shared" si="26"/>
        <v>0</v>
      </c>
      <c r="V584" s="12" t="str">
        <f t="shared" si="31"/>
        <v xml:space="preserve"> </v>
      </c>
      <c r="W584" s="32">
        <f>IF($S$4="", SUMIFS('무신사 메타 광고'!$K:$K, '무신사 메타 광고'!$C:$C, $R584),SUMIFS('무신사 메타 광고'!$K:$K,'무신사 메타 광고'!$I:$I,$S$4,'무신사 메타 광고'!$C:$C,$R584))</f>
        <v>0</v>
      </c>
      <c r="X584" s="32">
        <f>IF($S$4="", SUMIFS('무신사 메타 광고'!$N:$N, '무신사 메타 광고'!$C:$C, $R584),SUMIFS('무신사 메타 광고'!$N:$N,'무신사 메타 광고'!$I:$I,$S$4,'무신사 메타 광고'!$C:$C,$R584))</f>
        <v>0</v>
      </c>
      <c r="Y584" s="11">
        <f t="shared" si="27"/>
        <v>0</v>
      </c>
      <c r="Z584" s="12" t="str">
        <f t="shared" si="32"/>
        <v xml:space="preserve"> </v>
      </c>
      <c r="AB584" s="10">
        <f>IF($S$4="", SUMIFS('무신사 메타 광고'!$X:$X, '무신사 메타 광고'!$C:$C, $R584),SUMIFS('무신사 메타 광고'!$X:$X,'무신사 메타 광고'!$I:$I,$S$4,'무신사 메타 광고'!$C:$C,$R584))</f>
        <v>0</v>
      </c>
      <c r="AC584" s="11">
        <f t="shared" si="28"/>
        <v>0</v>
      </c>
    </row>
    <row r="585" spans="2:29">
      <c r="B585" s="9"/>
      <c r="C585" s="29">
        <f>IF($C$4="", SUMIFS('무신사 메타 광고'!$L:$L, '무신사 메타 광고'!$D:$D, $B585), SUMIFS('무신사 메타 광고'!$L:$L, '무신사 메타 광고'!$I:$I, $C$4, '무신사 메타 광고'!$D:$D, $B585))</f>
        <v>0</v>
      </c>
      <c r="D585" s="29">
        <f>IF($C$4="", SUMIFS('무신사 메타 광고'!$V:$V,#REF!, $B585), SUMIFS('무신사 메타 광고'!$V:$V,'무신사 메타 광고'!$I:$I,$C$4,'무신사 메타 광고'!$D:$D,$B585))</f>
        <v>0</v>
      </c>
      <c r="E585" s="11">
        <f t="shared" si="22"/>
        <v>0</v>
      </c>
      <c r="F585" s="12" t="str">
        <f t="shared" si="29"/>
        <v xml:space="preserve"> </v>
      </c>
      <c r="G585" s="30">
        <f>IF($C$4="", SUMIFS('무신사 메타 광고'!$K:$K, '무신사 메타 광고'!$D:$D, $B585), SUMIFS('무신사 메타 광고'!$K:$K,'무신사 메타 광고'!$I:$I,$C$4,'무신사 메타 광고'!D:D,$B585))</f>
        <v>0</v>
      </c>
      <c r="H585" s="30">
        <f>IF($C$4="", SUMIFS('무신사 메타 광고'!$Q:$Q, '무신사 메타 광고'!$D:$D, $B585), SUMIFS('무신사 메타 광고'!$Q:$Q,'무신사 메타 광고'!$I:$I,$C$4,'무신사 메타 광고'!D:D,$B585))</f>
        <v>0</v>
      </c>
      <c r="I585" s="30">
        <f>IF($C$4="", SUMIFS('무신사 메타 광고'!$U:$U, '무신사 메타 광고'!$D:$D, $B585), SUMIFS('무신사 메타 광고'!$U:$U,'무신사 메타 광고'!$I:$I,$C$4,'무신사 메타 광고'!D:D,$B585))</f>
        <v>0</v>
      </c>
      <c r="J585" s="11">
        <f t="shared" si="23"/>
        <v>0</v>
      </c>
      <c r="K585" s="11">
        <f t="shared" si="24"/>
        <v>0</v>
      </c>
      <c r="L585" s="12" t="str">
        <f t="shared" si="30"/>
        <v xml:space="preserve"> </v>
      </c>
      <c r="N585" s="10">
        <f>IF($C$4="", SUMIFS('무신사 메타 광고'!$X:$X, '무신사 메타 광고'!$D:$D, $B585),SUMIFS('무신사 메타 광고'!$X:$X,'무신사 메타 광고'!I:I,$C$4,'무신사 메타 광고'!D:D,$B585))</f>
        <v>0</v>
      </c>
      <c r="O585" s="11">
        <f t="shared" si="25"/>
        <v>0</v>
      </c>
      <c r="R585" s="13"/>
      <c r="S585" s="31">
        <f>IF($S$4="", SUMIFS('무신사 메타 광고'!$L:$L, '무신사 메타 광고'!$C:$C, $R585),SUMIFS('무신사 메타 광고'!$L:$L,'무신사 메타 광고'!$I:$I,$S$4,'무신사 메타 광고'!$C:$C,$R585))</f>
        <v>0</v>
      </c>
      <c r="T585" s="31">
        <f>IF($S$4="", SUMIFS('무신사 메타 광고'!$V:$V, '무신사 메타 광고'!$C:$C, $R585),SUMIFS('무신사 메타 광고'!$V:$V,'무신사 메타 광고'!$I:$I,$S$4,'무신사 메타 광고'!$C:$C,$R585))</f>
        <v>0</v>
      </c>
      <c r="U585" s="11">
        <f t="shared" si="26"/>
        <v>0</v>
      </c>
      <c r="V585" s="12" t="str">
        <f t="shared" si="31"/>
        <v xml:space="preserve"> </v>
      </c>
      <c r="W585" s="32">
        <f>IF($S$4="", SUMIFS('무신사 메타 광고'!$K:$K, '무신사 메타 광고'!$C:$C, $R585),SUMIFS('무신사 메타 광고'!$K:$K,'무신사 메타 광고'!$I:$I,$S$4,'무신사 메타 광고'!$C:$C,$R585))</f>
        <v>0</v>
      </c>
      <c r="X585" s="32">
        <f>IF($S$4="", SUMIFS('무신사 메타 광고'!$N:$N, '무신사 메타 광고'!$C:$C, $R585),SUMIFS('무신사 메타 광고'!$N:$N,'무신사 메타 광고'!$I:$I,$S$4,'무신사 메타 광고'!$C:$C,$R585))</f>
        <v>0</v>
      </c>
      <c r="Y585" s="11">
        <f t="shared" si="27"/>
        <v>0</v>
      </c>
      <c r="Z585" s="12" t="str">
        <f t="shared" si="32"/>
        <v xml:space="preserve"> </v>
      </c>
      <c r="AB585" s="10">
        <f>IF($S$4="", SUMIFS('무신사 메타 광고'!$X:$X, '무신사 메타 광고'!$C:$C, $R585),SUMIFS('무신사 메타 광고'!$X:$X,'무신사 메타 광고'!$I:$I,$S$4,'무신사 메타 광고'!$C:$C,$R585))</f>
        <v>0</v>
      </c>
      <c r="AC585" s="11">
        <f t="shared" si="28"/>
        <v>0</v>
      </c>
    </row>
    <row r="586" spans="2:29">
      <c r="B586" s="9"/>
      <c r="C586" s="29">
        <f>IF($C$4="", SUMIFS('무신사 메타 광고'!$L:$L, '무신사 메타 광고'!$D:$D, $B586), SUMIFS('무신사 메타 광고'!$L:$L, '무신사 메타 광고'!$I:$I, $C$4, '무신사 메타 광고'!$D:$D, $B586))</f>
        <v>0</v>
      </c>
      <c r="D586" s="29">
        <f>IF($C$4="", SUMIFS('무신사 메타 광고'!$V:$V,#REF!, $B586), SUMIFS('무신사 메타 광고'!$V:$V,'무신사 메타 광고'!$I:$I,$C$4,'무신사 메타 광고'!$D:$D,$B586))</f>
        <v>0</v>
      </c>
      <c r="E586" s="11">
        <f t="shared" si="22"/>
        <v>0</v>
      </c>
      <c r="F586" s="12" t="str">
        <f t="shared" si="29"/>
        <v xml:space="preserve"> </v>
      </c>
      <c r="G586" s="30">
        <f>IF($C$4="", SUMIFS('무신사 메타 광고'!$K:$K, '무신사 메타 광고'!$D:$D, $B586), SUMIFS('무신사 메타 광고'!$K:$K,'무신사 메타 광고'!$I:$I,$C$4,'무신사 메타 광고'!D:D,$B586))</f>
        <v>0</v>
      </c>
      <c r="H586" s="30">
        <f>IF($C$4="", SUMIFS('무신사 메타 광고'!$Q:$Q, '무신사 메타 광고'!$D:$D, $B586), SUMIFS('무신사 메타 광고'!$Q:$Q,'무신사 메타 광고'!$I:$I,$C$4,'무신사 메타 광고'!D:D,$B586))</f>
        <v>0</v>
      </c>
      <c r="I586" s="30">
        <f>IF($C$4="", SUMIFS('무신사 메타 광고'!$U:$U, '무신사 메타 광고'!$D:$D, $B586), SUMIFS('무신사 메타 광고'!$U:$U,'무신사 메타 광고'!$I:$I,$C$4,'무신사 메타 광고'!D:D,$B586))</f>
        <v>0</v>
      </c>
      <c r="J586" s="11">
        <f t="shared" si="23"/>
        <v>0</v>
      </c>
      <c r="K586" s="11">
        <f t="shared" si="24"/>
        <v>0</v>
      </c>
      <c r="L586" s="12" t="str">
        <f t="shared" si="30"/>
        <v xml:space="preserve"> </v>
      </c>
      <c r="N586" s="10">
        <f>IF($C$4="", SUMIFS('무신사 메타 광고'!$X:$X, '무신사 메타 광고'!$D:$D, $B586),SUMIFS('무신사 메타 광고'!$X:$X,'무신사 메타 광고'!I:I,$C$4,'무신사 메타 광고'!D:D,$B586))</f>
        <v>0</v>
      </c>
      <c r="O586" s="11">
        <f t="shared" si="25"/>
        <v>0</v>
      </c>
      <c r="R586" s="13"/>
      <c r="S586" s="31">
        <f>IF($S$4="", SUMIFS('무신사 메타 광고'!$L:$L, '무신사 메타 광고'!$C:$C, $R586),SUMIFS('무신사 메타 광고'!$L:$L,'무신사 메타 광고'!$I:$I,$S$4,'무신사 메타 광고'!$C:$C,$R586))</f>
        <v>0</v>
      </c>
      <c r="T586" s="31">
        <f>IF($S$4="", SUMIFS('무신사 메타 광고'!$V:$V, '무신사 메타 광고'!$C:$C, $R586),SUMIFS('무신사 메타 광고'!$V:$V,'무신사 메타 광고'!$I:$I,$S$4,'무신사 메타 광고'!$C:$C,$R586))</f>
        <v>0</v>
      </c>
      <c r="U586" s="11">
        <f t="shared" si="26"/>
        <v>0</v>
      </c>
      <c r="V586" s="12" t="str">
        <f t="shared" si="31"/>
        <v xml:space="preserve"> </v>
      </c>
      <c r="W586" s="32">
        <f>IF($S$4="", SUMIFS('무신사 메타 광고'!$K:$K, '무신사 메타 광고'!$C:$C, $R586),SUMIFS('무신사 메타 광고'!$K:$K,'무신사 메타 광고'!$I:$I,$S$4,'무신사 메타 광고'!$C:$C,$R586))</f>
        <v>0</v>
      </c>
      <c r="X586" s="32">
        <f>IF($S$4="", SUMIFS('무신사 메타 광고'!$N:$N, '무신사 메타 광고'!$C:$C, $R586),SUMIFS('무신사 메타 광고'!$N:$N,'무신사 메타 광고'!$I:$I,$S$4,'무신사 메타 광고'!$C:$C,$R586))</f>
        <v>0</v>
      </c>
      <c r="Y586" s="11">
        <f t="shared" si="27"/>
        <v>0</v>
      </c>
      <c r="Z586" s="12" t="str">
        <f t="shared" si="32"/>
        <v xml:space="preserve"> </v>
      </c>
      <c r="AB586" s="10">
        <f>IF($S$4="", SUMIFS('무신사 메타 광고'!$X:$X, '무신사 메타 광고'!$C:$C, $R586),SUMIFS('무신사 메타 광고'!$X:$X,'무신사 메타 광고'!$I:$I,$S$4,'무신사 메타 광고'!$C:$C,$R586))</f>
        <v>0</v>
      </c>
      <c r="AC586" s="11">
        <f t="shared" si="28"/>
        <v>0</v>
      </c>
    </row>
    <row r="587" spans="2:29">
      <c r="B587" s="9"/>
      <c r="C587" s="29">
        <f>IF($C$4="", SUMIFS('무신사 메타 광고'!$L:$L, '무신사 메타 광고'!$D:$D, $B587), SUMIFS('무신사 메타 광고'!$L:$L, '무신사 메타 광고'!$I:$I, $C$4, '무신사 메타 광고'!$D:$D, $B587))</f>
        <v>0</v>
      </c>
      <c r="D587" s="29">
        <f>IF($C$4="", SUMIFS('무신사 메타 광고'!$V:$V,#REF!, $B587), SUMIFS('무신사 메타 광고'!$V:$V,'무신사 메타 광고'!$I:$I,$C$4,'무신사 메타 광고'!$D:$D,$B587))</f>
        <v>0</v>
      </c>
      <c r="E587" s="11">
        <f t="shared" si="22"/>
        <v>0</v>
      </c>
      <c r="F587" s="12" t="str">
        <f t="shared" si="29"/>
        <v xml:space="preserve"> </v>
      </c>
      <c r="G587" s="30">
        <f>IF($C$4="", SUMIFS('무신사 메타 광고'!$K:$K, '무신사 메타 광고'!$D:$D, $B587), SUMIFS('무신사 메타 광고'!$K:$K,'무신사 메타 광고'!$I:$I,$C$4,'무신사 메타 광고'!D:D,$B587))</f>
        <v>0</v>
      </c>
      <c r="H587" s="30">
        <f>IF($C$4="", SUMIFS('무신사 메타 광고'!$Q:$Q, '무신사 메타 광고'!$D:$D, $B587), SUMIFS('무신사 메타 광고'!$Q:$Q,'무신사 메타 광고'!$I:$I,$C$4,'무신사 메타 광고'!D:D,$B587))</f>
        <v>0</v>
      </c>
      <c r="I587" s="30">
        <f>IF($C$4="", SUMIFS('무신사 메타 광고'!$U:$U, '무신사 메타 광고'!$D:$D, $B587), SUMIFS('무신사 메타 광고'!$U:$U,'무신사 메타 광고'!$I:$I,$C$4,'무신사 메타 광고'!D:D,$B587))</f>
        <v>0</v>
      </c>
      <c r="J587" s="11">
        <f t="shared" si="23"/>
        <v>0</v>
      </c>
      <c r="K587" s="11">
        <f t="shared" si="24"/>
        <v>0</v>
      </c>
      <c r="L587" s="12" t="str">
        <f t="shared" si="30"/>
        <v xml:space="preserve"> </v>
      </c>
      <c r="N587" s="10">
        <f>IF($C$4="", SUMIFS('무신사 메타 광고'!$X:$X, '무신사 메타 광고'!$D:$D, $B587),SUMIFS('무신사 메타 광고'!$X:$X,'무신사 메타 광고'!I:I,$C$4,'무신사 메타 광고'!D:D,$B587))</f>
        <v>0</v>
      </c>
      <c r="O587" s="11">
        <f t="shared" si="25"/>
        <v>0</v>
      </c>
      <c r="R587" s="13"/>
      <c r="S587" s="31">
        <f>IF($S$4="", SUMIFS('무신사 메타 광고'!$L:$L, '무신사 메타 광고'!$C:$C, $R587),SUMIFS('무신사 메타 광고'!$L:$L,'무신사 메타 광고'!$I:$I,$S$4,'무신사 메타 광고'!$C:$C,$R587))</f>
        <v>0</v>
      </c>
      <c r="T587" s="31">
        <f>IF($S$4="", SUMIFS('무신사 메타 광고'!$V:$V, '무신사 메타 광고'!$C:$C, $R587),SUMIFS('무신사 메타 광고'!$V:$V,'무신사 메타 광고'!$I:$I,$S$4,'무신사 메타 광고'!$C:$C,$R587))</f>
        <v>0</v>
      </c>
      <c r="U587" s="11">
        <f t="shared" si="26"/>
        <v>0</v>
      </c>
      <c r="V587" s="12" t="str">
        <f t="shared" si="31"/>
        <v xml:space="preserve"> </v>
      </c>
      <c r="W587" s="32">
        <f>IF($S$4="", SUMIFS('무신사 메타 광고'!$K:$K, '무신사 메타 광고'!$C:$C, $R587),SUMIFS('무신사 메타 광고'!$K:$K,'무신사 메타 광고'!$I:$I,$S$4,'무신사 메타 광고'!$C:$C,$R587))</f>
        <v>0</v>
      </c>
      <c r="X587" s="32">
        <f>IF($S$4="", SUMIFS('무신사 메타 광고'!$N:$N, '무신사 메타 광고'!$C:$C, $R587),SUMIFS('무신사 메타 광고'!$N:$N,'무신사 메타 광고'!$I:$I,$S$4,'무신사 메타 광고'!$C:$C,$R587))</f>
        <v>0</v>
      </c>
      <c r="Y587" s="11">
        <f t="shared" si="27"/>
        <v>0</v>
      </c>
      <c r="Z587" s="12" t="str">
        <f t="shared" si="32"/>
        <v xml:space="preserve"> </v>
      </c>
      <c r="AB587" s="10">
        <f>IF($S$4="", SUMIFS('무신사 메타 광고'!$X:$X, '무신사 메타 광고'!$C:$C, $R587),SUMIFS('무신사 메타 광고'!$X:$X,'무신사 메타 광고'!$I:$I,$S$4,'무신사 메타 광고'!$C:$C,$R587))</f>
        <v>0</v>
      </c>
      <c r="AC587" s="11">
        <f t="shared" si="28"/>
        <v>0</v>
      </c>
    </row>
    <row r="588" spans="2:29">
      <c r="B588" s="9"/>
      <c r="C588" s="29">
        <f>IF($C$4="", SUMIFS('무신사 메타 광고'!$L:$L, '무신사 메타 광고'!$D:$D, $B588), SUMIFS('무신사 메타 광고'!$L:$L, '무신사 메타 광고'!$I:$I, $C$4, '무신사 메타 광고'!$D:$D, $B588))</f>
        <v>0</v>
      </c>
      <c r="D588" s="29">
        <f>IF($C$4="", SUMIFS('무신사 메타 광고'!$V:$V,#REF!, $B588), SUMIFS('무신사 메타 광고'!$V:$V,'무신사 메타 광고'!$I:$I,$C$4,'무신사 메타 광고'!$D:$D,$B588))</f>
        <v>0</v>
      </c>
      <c r="E588" s="11">
        <f t="shared" si="22"/>
        <v>0</v>
      </c>
      <c r="F588" s="12" t="str">
        <f t="shared" si="29"/>
        <v xml:space="preserve"> </v>
      </c>
      <c r="G588" s="30">
        <f>IF($C$4="", SUMIFS('무신사 메타 광고'!$K:$K, '무신사 메타 광고'!$D:$D, $B588), SUMIFS('무신사 메타 광고'!$K:$K,'무신사 메타 광고'!$I:$I,$C$4,'무신사 메타 광고'!D:D,$B588))</f>
        <v>0</v>
      </c>
      <c r="H588" s="30">
        <f>IF($C$4="", SUMIFS('무신사 메타 광고'!$Q:$Q, '무신사 메타 광고'!$D:$D, $B588), SUMIFS('무신사 메타 광고'!$Q:$Q,'무신사 메타 광고'!$I:$I,$C$4,'무신사 메타 광고'!D:D,$B588))</f>
        <v>0</v>
      </c>
      <c r="I588" s="30">
        <f>IF($C$4="", SUMIFS('무신사 메타 광고'!$U:$U, '무신사 메타 광고'!$D:$D, $B588), SUMIFS('무신사 메타 광고'!$U:$U,'무신사 메타 광고'!$I:$I,$C$4,'무신사 메타 광고'!D:D,$B588))</f>
        <v>0</v>
      </c>
      <c r="J588" s="11">
        <f t="shared" si="23"/>
        <v>0</v>
      </c>
      <c r="K588" s="11">
        <f t="shared" si="24"/>
        <v>0</v>
      </c>
      <c r="L588" s="12" t="str">
        <f t="shared" si="30"/>
        <v xml:space="preserve"> </v>
      </c>
      <c r="N588" s="10">
        <f>IF($C$4="", SUMIFS('무신사 메타 광고'!$X:$X, '무신사 메타 광고'!$D:$D, $B588),SUMIFS('무신사 메타 광고'!$X:$X,'무신사 메타 광고'!I:I,$C$4,'무신사 메타 광고'!D:D,$B588))</f>
        <v>0</v>
      </c>
      <c r="O588" s="11">
        <f t="shared" si="25"/>
        <v>0</v>
      </c>
      <c r="R588" s="13"/>
      <c r="S588" s="31">
        <f>IF($S$4="", SUMIFS('무신사 메타 광고'!$L:$L, '무신사 메타 광고'!$C:$C, $R588),SUMIFS('무신사 메타 광고'!$L:$L,'무신사 메타 광고'!$I:$I,$S$4,'무신사 메타 광고'!$C:$C,$R588))</f>
        <v>0</v>
      </c>
      <c r="T588" s="31">
        <f>IF($S$4="", SUMIFS('무신사 메타 광고'!$V:$V, '무신사 메타 광고'!$C:$C, $R588),SUMIFS('무신사 메타 광고'!$V:$V,'무신사 메타 광고'!$I:$I,$S$4,'무신사 메타 광고'!$C:$C,$R588))</f>
        <v>0</v>
      </c>
      <c r="U588" s="11">
        <f t="shared" si="26"/>
        <v>0</v>
      </c>
      <c r="V588" s="12" t="str">
        <f t="shared" si="31"/>
        <v xml:space="preserve"> </v>
      </c>
      <c r="W588" s="32">
        <f>IF($S$4="", SUMIFS('무신사 메타 광고'!$K:$K, '무신사 메타 광고'!$C:$C, $R588),SUMIFS('무신사 메타 광고'!$K:$K,'무신사 메타 광고'!$I:$I,$S$4,'무신사 메타 광고'!$C:$C,$R588))</f>
        <v>0</v>
      </c>
      <c r="X588" s="32">
        <f>IF($S$4="", SUMIFS('무신사 메타 광고'!$N:$N, '무신사 메타 광고'!$C:$C, $R588),SUMIFS('무신사 메타 광고'!$N:$N,'무신사 메타 광고'!$I:$I,$S$4,'무신사 메타 광고'!$C:$C,$R588))</f>
        <v>0</v>
      </c>
      <c r="Y588" s="11">
        <f t="shared" si="27"/>
        <v>0</v>
      </c>
      <c r="Z588" s="12" t="str">
        <f t="shared" si="32"/>
        <v xml:space="preserve"> </v>
      </c>
      <c r="AB588" s="10">
        <f>IF($S$4="", SUMIFS('무신사 메타 광고'!$X:$X, '무신사 메타 광고'!$C:$C, $R588),SUMIFS('무신사 메타 광고'!$X:$X,'무신사 메타 광고'!$I:$I,$S$4,'무신사 메타 광고'!$C:$C,$R588))</f>
        <v>0</v>
      </c>
      <c r="AC588" s="11">
        <f t="shared" si="28"/>
        <v>0</v>
      </c>
    </row>
    <row r="589" spans="2:29">
      <c r="B589" s="9"/>
      <c r="C589" s="29">
        <f>IF($C$4="", SUMIFS('무신사 메타 광고'!$L:$L, '무신사 메타 광고'!$D:$D, $B589), SUMIFS('무신사 메타 광고'!$L:$L, '무신사 메타 광고'!$I:$I, $C$4, '무신사 메타 광고'!$D:$D, $B589))</f>
        <v>0</v>
      </c>
      <c r="D589" s="29">
        <f>IF($C$4="", SUMIFS('무신사 메타 광고'!$V:$V,#REF!, $B589), SUMIFS('무신사 메타 광고'!$V:$V,'무신사 메타 광고'!$I:$I,$C$4,'무신사 메타 광고'!$D:$D,$B589))</f>
        <v>0</v>
      </c>
      <c r="E589" s="11">
        <f t="shared" si="22"/>
        <v>0</v>
      </c>
      <c r="F589" s="12" t="str">
        <f t="shared" si="29"/>
        <v xml:space="preserve"> </v>
      </c>
      <c r="G589" s="30">
        <f>IF($C$4="", SUMIFS('무신사 메타 광고'!$K:$K, '무신사 메타 광고'!$D:$D, $B589), SUMIFS('무신사 메타 광고'!$K:$K,'무신사 메타 광고'!$I:$I,$C$4,'무신사 메타 광고'!D:D,$B589))</f>
        <v>0</v>
      </c>
      <c r="H589" s="30">
        <f>IF($C$4="", SUMIFS('무신사 메타 광고'!$Q:$Q, '무신사 메타 광고'!$D:$D, $B589), SUMIFS('무신사 메타 광고'!$Q:$Q,'무신사 메타 광고'!$I:$I,$C$4,'무신사 메타 광고'!D:D,$B589))</f>
        <v>0</v>
      </c>
      <c r="I589" s="30">
        <f>IF($C$4="", SUMIFS('무신사 메타 광고'!$U:$U, '무신사 메타 광고'!$D:$D, $B589), SUMIFS('무신사 메타 광고'!$U:$U,'무신사 메타 광고'!$I:$I,$C$4,'무신사 메타 광고'!D:D,$B589))</f>
        <v>0</v>
      </c>
      <c r="J589" s="11">
        <f t="shared" si="23"/>
        <v>0</v>
      </c>
      <c r="K589" s="11">
        <f t="shared" si="24"/>
        <v>0</v>
      </c>
      <c r="L589" s="12" t="str">
        <f t="shared" si="30"/>
        <v xml:space="preserve"> </v>
      </c>
      <c r="N589" s="10">
        <f>IF($C$4="", SUMIFS('무신사 메타 광고'!$X:$X, '무신사 메타 광고'!$D:$D, $B589),SUMIFS('무신사 메타 광고'!$X:$X,'무신사 메타 광고'!I:I,$C$4,'무신사 메타 광고'!D:D,$B589))</f>
        <v>0</v>
      </c>
      <c r="O589" s="11">
        <f t="shared" si="25"/>
        <v>0</v>
      </c>
      <c r="R589" s="13"/>
      <c r="S589" s="31">
        <f>IF($S$4="", SUMIFS('무신사 메타 광고'!$L:$L, '무신사 메타 광고'!$C:$C, $R589),SUMIFS('무신사 메타 광고'!$L:$L,'무신사 메타 광고'!$I:$I,$S$4,'무신사 메타 광고'!$C:$C,$R589))</f>
        <v>0</v>
      </c>
      <c r="T589" s="31">
        <f>IF($S$4="", SUMIFS('무신사 메타 광고'!$V:$V, '무신사 메타 광고'!$C:$C, $R589),SUMIFS('무신사 메타 광고'!$V:$V,'무신사 메타 광고'!$I:$I,$S$4,'무신사 메타 광고'!$C:$C,$R589))</f>
        <v>0</v>
      </c>
      <c r="U589" s="11">
        <f t="shared" si="26"/>
        <v>0</v>
      </c>
      <c r="V589" s="12" t="str">
        <f t="shared" si="31"/>
        <v xml:space="preserve"> </v>
      </c>
      <c r="W589" s="32">
        <f>IF($S$4="", SUMIFS('무신사 메타 광고'!$K:$K, '무신사 메타 광고'!$C:$C, $R589),SUMIFS('무신사 메타 광고'!$K:$K,'무신사 메타 광고'!$I:$I,$S$4,'무신사 메타 광고'!$C:$C,$R589))</f>
        <v>0</v>
      </c>
      <c r="X589" s="32">
        <f>IF($S$4="", SUMIFS('무신사 메타 광고'!$N:$N, '무신사 메타 광고'!$C:$C, $R589),SUMIFS('무신사 메타 광고'!$N:$N,'무신사 메타 광고'!$I:$I,$S$4,'무신사 메타 광고'!$C:$C,$R589))</f>
        <v>0</v>
      </c>
      <c r="Y589" s="11">
        <f t="shared" si="27"/>
        <v>0</v>
      </c>
      <c r="Z589" s="12" t="str">
        <f t="shared" si="32"/>
        <v xml:space="preserve"> </v>
      </c>
      <c r="AB589" s="10">
        <f>IF($S$4="", SUMIFS('무신사 메타 광고'!$X:$X, '무신사 메타 광고'!$C:$C, $R589),SUMIFS('무신사 메타 광고'!$X:$X,'무신사 메타 광고'!$I:$I,$S$4,'무신사 메타 광고'!$C:$C,$R589))</f>
        <v>0</v>
      </c>
      <c r="AC589" s="11">
        <f t="shared" si="28"/>
        <v>0</v>
      </c>
    </row>
    <row r="590" spans="2:29">
      <c r="B590" s="9"/>
      <c r="C590" s="29">
        <f>IF($C$4="", SUMIFS('무신사 메타 광고'!$L:$L, '무신사 메타 광고'!$D:$D, $B590), SUMIFS('무신사 메타 광고'!$L:$L, '무신사 메타 광고'!$I:$I, $C$4, '무신사 메타 광고'!$D:$D, $B590))</f>
        <v>0</v>
      </c>
      <c r="D590" s="29">
        <f>IF($C$4="", SUMIFS('무신사 메타 광고'!$V:$V,#REF!, $B590), SUMIFS('무신사 메타 광고'!$V:$V,'무신사 메타 광고'!$I:$I,$C$4,'무신사 메타 광고'!$D:$D,$B590))</f>
        <v>0</v>
      </c>
      <c r="E590" s="11">
        <f t="shared" si="22"/>
        <v>0</v>
      </c>
      <c r="F590" s="12" t="str">
        <f t="shared" si="29"/>
        <v xml:space="preserve"> </v>
      </c>
      <c r="G590" s="30">
        <f>IF($C$4="", SUMIFS('무신사 메타 광고'!$K:$K, '무신사 메타 광고'!$D:$D, $B590), SUMIFS('무신사 메타 광고'!$K:$K,'무신사 메타 광고'!$I:$I,$C$4,'무신사 메타 광고'!D:D,$B590))</f>
        <v>0</v>
      </c>
      <c r="H590" s="30">
        <f>IF($C$4="", SUMIFS('무신사 메타 광고'!$Q:$Q, '무신사 메타 광고'!$D:$D, $B590), SUMIFS('무신사 메타 광고'!$Q:$Q,'무신사 메타 광고'!$I:$I,$C$4,'무신사 메타 광고'!D:D,$B590))</f>
        <v>0</v>
      </c>
      <c r="I590" s="30">
        <f>IF($C$4="", SUMIFS('무신사 메타 광고'!$U:$U, '무신사 메타 광고'!$D:$D, $B590), SUMIFS('무신사 메타 광고'!$U:$U,'무신사 메타 광고'!$I:$I,$C$4,'무신사 메타 광고'!D:D,$B590))</f>
        <v>0</v>
      </c>
      <c r="J590" s="11">
        <f t="shared" si="23"/>
        <v>0</v>
      </c>
      <c r="K590" s="11">
        <f t="shared" si="24"/>
        <v>0</v>
      </c>
      <c r="L590" s="12" t="str">
        <f t="shared" si="30"/>
        <v xml:space="preserve"> </v>
      </c>
      <c r="N590" s="10">
        <f>IF($C$4="", SUMIFS('무신사 메타 광고'!$X:$X, '무신사 메타 광고'!$D:$D, $B590),SUMIFS('무신사 메타 광고'!$X:$X,'무신사 메타 광고'!I:I,$C$4,'무신사 메타 광고'!D:D,$B590))</f>
        <v>0</v>
      </c>
      <c r="O590" s="11">
        <f t="shared" si="25"/>
        <v>0</v>
      </c>
      <c r="R590" s="13"/>
      <c r="S590" s="31">
        <f>IF($S$4="", SUMIFS('무신사 메타 광고'!$L:$L, '무신사 메타 광고'!$C:$C, $R590),SUMIFS('무신사 메타 광고'!$L:$L,'무신사 메타 광고'!$I:$I,$S$4,'무신사 메타 광고'!$C:$C,$R590))</f>
        <v>0</v>
      </c>
      <c r="T590" s="31">
        <f>IF($S$4="", SUMIFS('무신사 메타 광고'!$V:$V, '무신사 메타 광고'!$C:$C, $R590),SUMIFS('무신사 메타 광고'!$V:$V,'무신사 메타 광고'!$I:$I,$S$4,'무신사 메타 광고'!$C:$C,$R590))</f>
        <v>0</v>
      </c>
      <c r="U590" s="11">
        <f t="shared" si="26"/>
        <v>0</v>
      </c>
      <c r="V590" s="12" t="str">
        <f t="shared" si="31"/>
        <v xml:space="preserve"> </v>
      </c>
      <c r="W590" s="32">
        <f>IF($S$4="", SUMIFS('무신사 메타 광고'!$K:$K, '무신사 메타 광고'!$C:$C, $R590),SUMIFS('무신사 메타 광고'!$K:$K,'무신사 메타 광고'!$I:$I,$S$4,'무신사 메타 광고'!$C:$C,$R590))</f>
        <v>0</v>
      </c>
      <c r="X590" s="32">
        <f>IF($S$4="", SUMIFS('무신사 메타 광고'!$N:$N, '무신사 메타 광고'!$C:$C, $R590),SUMIFS('무신사 메타 광고'!$N:$N,'무신사 메타 광고'!$I:$I,$S$4,'무신사 메타 광고'!$C:$C,$R590))</f>
        <v>0</v>
      </c>
      <c r="Y590" s="11">
        <f t="shared" si="27"/>
        <v>0</v>
      </c>
      <c r="Z590" s="12" t="str">
        <f t="shared" si="32"/>
        <v xml:space="preserve"> </v>
      </c>
      <c r="AB590" s="10">
        <f>IF($S$4="", SUMIFS('무신사 메타 광고'!$X:$X, '무신사 메타 광고'!$C:$C, $R590),SUMIFS('무신사 메타 광고'!$X:$X,'무신사 메타 광고'!$I:$I,$S$4,'무신사 메타 광고'!$C:$C,$R590))</f>
        <v>0</v>
      </c>
      <c r="AC590" s="11">
        <f t="shared" si="28"/>
        <v>0</v>
      </c>
    </row>
    <row r="591" spans="2:29">
      <c r="B591" s="9"/>
      <c r="C591" s="29">
        <f>IF($C$4="", SUMIFS('무신사 메타 광고'!$L:$L, '무신사 메타 광고'!$D:$D, $B591), SUMIFS('무신사 메타 광고'!$L:$L, '무신사 메타 광고'!$I:$I, $C$4, '무신사 메타 광고'!$D:$D, $B591))</f>
        <v>0</v>
      </c>
      <c r="D591" s="29">
        <f>IF($C$4="", SUMIFS('무신사 메타 광고'!$V:$V,#REF!, $B591), SUMIFS('무신사 메타 광고'!$V:$V,'무신사 메타 광고'!$I:$I,$C$4,'무신사 메타 광고'!$D:$D,$B591))</f>
        <v>0</v>
      </c>
      <c r="E591" s="11">
        <f t="shared" si="22"/>
        <v>0</v>
      </c>
      <c r="F591" s="12" t="str">
        <f t="shared" si="29"/>
        <v xml:space="preserve"> </v>
      </c>
      <c r="G591" s="30">
        <f>IF($C$4="", SUMIFS('무신사 메타 광고'!$K:$K, '무신사 메타 광고'!$D:$D, $B591), SUMIFS('무신사 메타 광고'!$K:$K,'무신사 메타 광고'!$I:$I,$C$4,'무신사 메타 광고'!D:D,$B591))</f>
        <v>0</v>
      </c>
      <c r="H591" s="30">
        <f>IF($C$4="", SUMIFS('무신사 메타 광고'!$Q:$Q, '무신사 메타 광고'!$D:$D, $B591), SUMIFS('무신사 메타 광고'!$Q:$Q,'무신사 메타 광고'!$I:$I,$C$4,'무신사 메타 광고'!D:D,$B591))</f>
        <v>0</v>
      </c>
      <c r="I591" s="30">
        <f>IF($C$4="", SUMIFS('무신사 메타 광고'!$U:$U, '무신사 메타 광고'!$D:$D, $B591), SUMIFS('무신사 메타 광고'!$U:$U,'무신사 메타 광고'!$I:$I,$C$4,'무신사 메타 광고'!D:D,$B591))</f>
        <v>0</v>
      </c>
      <c r="J591" s="11">
        <f t="shared" si="23"/>
        <v>0</v>
      </c>
      <c r="K591" s="11">
        <f t="shared" si="24"/>
        <v>0</v>
      </c>
      <c r="L591" s="12" t="str">
        <f t="shared" si="30"/>
        <v xml:space="preserve"> </v>
      </c>
      <c r="N591" s="10">
        <f>IF($C$4="", SUMIFS('무신사 메타 광고'!$X:$X, '무신사 메타 광고'!$D:$D, $B591),SUMIFS('무신사 메타 광고'!$X:$X,'무신사 메타 광고'!I:I,$C$4,'무신사 메타 광고'!D:D,$B591))</f>
        <v>0</v>
      </c>
      <c r="O591" s="11">
        <f t="shared" si="25"/>
        <v>0</v>
      </c>
      <c r="R591" s="13"/>
      <c r="S591" s="31">
        <f>IF($S$4="", SUMIFS('무신사 메타 광고'!$L:$L, '무신사 메타 광고'!$C:$C, $R591),SUMIFS('무신사 메타 광고'!$L:$L,'무신사 메타 광고'!$I:$I,$S$4,'무신사 메타 광고'!$C:$C,$R591))</f>
        <v>0</v>
      </c>
      <c r="T591" s="31">
        <f>IF($S$4="", SUMIFS('무신사 메타 광고'!$V:$V, '무신사 메타 광고'!$C:$C, $R591),SUMIFS('무신사 메타 광고'!$V:$V,'무신사 메타 광고'!$I:$I,$S$4,'무신사 메타 광고'!$C:$C,$R591))</f>
        <v>0</v>
      </c>
      <c r="U591" s="11">
        <f t="shared" si="26"/>
        <v>0</v>
      </c>
      <c r="V591" s="12" t="str">
        <f t="shared" si="31"/>
        <v xml:space="preserve"> </v>
      </c>
      <c r="W591" s="32">
        <f>IF($S$4="", SUMIFS('무신사 메타 광고'!$K:$K, '무신사 메타 광고'!$C:$C, $R591),SUMIFS('무신사 메타 광고'!$K:$K,'무신사 메타 광고'!$I:$I,$S$4,'무신사 메타 광고'!$C:$C,$R591))</f>
        <v>0</v>
      </c>
      <c r="X591" s="32">
        <f>IF($S$4="", SUMIFS('무신사 메타 광고'!$N:$N, '무신사 메타 광고'!$C:$C, $R591),SUMIFS('무신사 메타 광고'!$N:$N,'무신사 메타 광고'!$I:$I,$S$4,'무신사 메타 광고'!$C:$C,$R591))</f>
        <v>0</v>
      </c>
      <c r="Y591" s="11">
        <f t="shared" si="27"/>
        <v>0</v>
      </c>
      <c r="Z591" s="12" t="str">
        <f t="shared" si="32"/>
        <v xml:space="preserve"> </v>
      </c>
      <c r="AB591" s="10">
        <f>IF($S$4="", SUMIFS('무신사 메타 광고'!$X:$X, '무신사 메타 광고'!$C:$C, $R591),SUMIFS('무신사 메타 광고'!$X:$X,'무신사 메타 광고'!$I:$I,$S$4,'무신사 메타 광고'!$C:$C,$R591))</f>
        <v>0</v>
      </c>
      <c r="AC591" s="11">
        <f t="shared" si="28"/>
        <v>0</v>
      </c>
    </row>
    <row r="592" spans="2:29">
      <c r="B592" s="9"/>
      <c r="C592" s="29">
        <f>IF($C$4="", SUMIFS('무신사 메타 광고'!$L:$L, '무신사 메타 광고'!$D:$D, $B592), SUMIFS('무신사 메타 광고'!$L:$L, '무신사 메타 광고'!$I:$I, $C$4, '무신사 메타 광고'!$D:$D, $B592))</f>
        <v>0</v>
      </c>
      <c r="D592" s="29">
        <f>IF($C$4="", SUMIFS('무신사 메타 광고'!$V:$V,#REF!, $B592), SUMIFS('무신사 메타 광고'!$V:$V,'무신사 메타 광고'!$I:$I,$C$4,'무신사 메타 광고'!$D:$D,$B592))</f>
        <v>0</v>
      </c>
      <c r="E592" s="11">
        <f t="shared" si="22"/>
        <v>0</v>
      </c>
      <c r="F592" s="12" t="str">
        <f t="shared" si="29"/>
        <v xml:space="preserve"> </v>
      </c>
      <c r="G592" s="30">
        <f>IF($C$4="", SUMIFS('무신사 메타 광고'!$K:$K, '무신사 메타 광고'!$D:$D, $B592), SUMIFS('무신사 메타 광고'!$K:$K,'무신사 메타 광고'!$I:$I,$C$4,'무신사 메타 광고'!D:D,$B592))</f>
        <v>0</v>
      </c>
      <c r="H592" s="30">
        <f>IF($C$4="", SUMIFS('무신사 메타 광고'!$Q:$Q, '무신사 메타 광고'!$D:$D, $B592), SUMIFS('무신사 메타 광고'!$Q:$Q,'무신사 메타 광고'!$I:$I,$C$4,'무신사 메타 광고'!D:D,$B592))</f>
        <v>0</v>
      </c>
      <c r="I592" s="30">
        <f>IF($C$4="", SUMIFS('무신사 메타 광고'!$U:$U, '무신사 메타 광고'!$D:$D, $B592), SUMIFS('무신사 메타 광고'!$U:$U,'무신사 메타 광고'!$I:$I,$C$4,'무신사 메타 광고'!D:D,$B592))</f>
        <v>0</v>
      </c>
      <c r="J592" s="11">
        <f t="shared" si="23"/>
        <v>0</v>
      </c>
      <c r="K592" s="11">
        <f t="shared" si="24"/>
        <v>0</v>
      </c>
      <c r="L592" s="12" t="str">
        <f t="shared" si="30"/>
        <v xml:space="preserve"> </v>
      </c>
      <c r="N592" s="10">
        <f>IF($C$4="", SUMIFS('무신사 메타 광고'!$X:$X, '무신사 메타 광고'!$D:$D, $B592),SUMIFS('무신사 메타 광고'!$X:$X,'무신사 메타 광고'!I:I,$C$4,'무신사 메타 광고'!D:D,$B592))</f>
        <v>0</v>
      </c>
      <c r="O592" s="11">
        <f t="shared" si="25"/>
        <v>0</v>
      </c>
      <c r="R592" s="13"/>
      <c r="S592" s="31">
        <f>IF($S$4="", SUMIFS('무신사 메타 광고'!$L:$L, '무신사 메타 광고'!$C:$C, $R592),SUMIFS('무신사 메타 광고'!$L:$L,'무신사 메타 광고'!$I:$I,$S$4,'무신사 메타 광고'!$C:$C,$R592))</f>
        <v>0</v>
      </c>
      <c r="T592" s="31">
        <f>IF($S$4="", SUMIFS('무신사 메타 광고'!$V:$V, '무신사 메타 광고'!$C:$C, $R592),SUMIFS('무신사 메타 광고'!$V:$V,'무신사 메타 광고'!$I:$I,$S$4,'무신사 메타 광고'!$C:$C,$R592))</f>
        <v>0</v>
      </c>
      <c r="U592" s="11">
        <f t="shared" si="26"/>
        <v>0</v>
      </c>
      <c r="V592" s="12" t="str">
        <f t="shared" si="31"/>
        <v xml:space="preserve"> </v>
      </c>
      <c r="W592" s="32">
        <f>IF($S$4="", SUMIFS('무신사 메타 광고'!$K:$K, '무신사 메타 광고'!$C:$C, $R592),SUMIFS('무신사 메타 광고'!$K:$K,'무신사 메타 광고'!$I:$I,$S$4,'무신사 메타 광고'!$C:$C,$R592))</f>
        <v>0</v>
      </c>
      <c r="X592" s="32">
        <f>IF($S$4="", SUMIFS('무신사 메타 광고'!$N:$N, '무신사 메타 광고'!$C:$C, $R592),SUMIFS('무신사 메타 광고'!$N:$N,'무신사 메타 광고'!$I:$I,$S$4,'무신사 메타 광고'!$C:$C,$R592))</f>
        <v>0</v>
      </c>
      <c r="Y592" s="11">
        <f t="shared" si="27"/>
        <v>0</v>
      </c>
      <c r="Z592" s="12" t="str">
        <f t="shared" si="32"/>
        <v xml:space="preserve"> </v>
      </c>
      <c r="AB592" s="10">
        <f>IF($S$4="", SUMIFS('무신사 메타 광고'!$X:$X, '무신사 메타 광고'!$C:$C, $R592),SUMIFS('무신사 메타 광고'!$X:$X,'무신사 메타 광고'!$I:$I,$S$4,'무신사 메타 광고'!$C:$C,$R592))</f>
        <v>0</v>
      </c>
      <c r="AC592" s="11">
        <f t="shared" si="28"/>
        <v>0</v>
      </c>
    </row>
    <row r="593" spans="2:29">
      <c r="B593" s="9"/>
      <c r="C593" s="29">
        <f>IF($C$4="", SUMIFS('무신사 메타 광고'!$L:$L, '무신사 메타 광고'!$D:$D, $B593), SUMIFS('무신사 메타 광고'!$L:$L, '무신사 메타 광고'!$I:$I, $C$4, '무신사 메타 광고'!$D:$D, $B593))</f>
        <v>0</v>
      </c>
      <c r="D593" s="29">
        <f>IF($C$4="", SUMIFS('무신사 메타 광고'!$V:$V,#REF!, $B593), SUMIFS('무신사 메타 광고'!$V:$V,'무신사 메타 광고'!$I:$I,$C$4,'무신사 메타 광고'!$D:$D,$B593))</f>
        <v>0</v>
      </c>
      <c r="E593" s="11">
        <f t="shared" si="22"/>
        <v>0</v>
      </c>
      <c r="F593" s="12" t="str">
        <f t="shared" si="29"/>
        <v xml:space="preserve"> </v>
      </c>
      <c r="G593" s="30">
        <f>IF($C$4="", SUMIFS('무신사 메타 광고'!$K:$K, '무신사 메타 광고'!$D:$D, $B593), SUMIFS('무신사 메타 광고'!$K:$K,'무신사 메타 광고'!$I:$I,$C$4,'무신사 메타 광고'!D:D,$B593))</f>
        <v>0</v>
      </c>
      <c r="H593" s="30">
        <f>IF($C$4="", SUMIFS('무신사 메타 광고'!$Q:$Q, '무신사 메타 광고'!$D:$D, $B593), SUMIFS('무신사 메타 광고'!$Q:$Q,'무신사 메타 광고'!$I:$I,$C$4,'무신사 메타 광고'!D:D,$B593))</f>
        <v>0</v>
      </c>
      <c r="I593" s="30">
        <f>IF($C$4="", SUMIFS('무신사 메타 광고'!$U:$U, '무신사 메타 광고'!$D:$D, $B593), SUMIFS('무신사 메타 광고'!$U:$U,'무신사 메타 광고'!$I:$I,$C$4,'무신사 메타 광고'!D:D,$B593))</f>
        <v>0</v>
      </c>
      <c r="J593" s="11">
        <f t="shared" si="23"/>
        <v>0</v>
      </c>
      <c r="K593" s="11">
        <f t="shared" si="24"/>
        <v>0</v>
      </c>
      <c r="L593" s="12" t="str">
        <f t="shared" si="30"/>
        <v xml:space="preserve"> </v>
      </c>
      <c r="N593" s="10">
        <f>IF($C$4="", SUMIFS('무신사 메타 광고'!$X:$X, '무신사 메타 광고'!$D:$D, $B593),SUMIFS('무신사 메타 광고'!$X:$X,'무신사 메타 광고'!I:I,$C$4,'무신사 메타 광고'!D:D,$B593))</f>
        <v>0</v>
      </c>
      <c r="O593" s="11">
        <f t="shared" si="25"/>
        <v>0</v>
      </c>
      <c r="R593" s="13"/>
      <c r="S593" s="31">
        <f>IF($S$4="", SUMIFS('무신사 메타 광고'!$L:$L, '무신사 메타 광고'!$C:$C, $R593),SUMIFS('무신사 메타 광고'!$L:$L,'무신사 메타 광고'!$I:$I,$S$4,'무신사 메타 광고'!$C:$C,$R593))</f>
        <v>0</v>
      </c>
      <c r="T593" s="31">
        <f>IF($S$4="", SUMIFS('무신사 메타 광고'!$V:$V, '무신사 메타 광고'!$C:$C, $R593),SUMIFS('무신사 메타 광고'!$V:$V,'무신사 메타 광고'!$I:$I,$S$4,'무신사 메타 광고'!$C:$C,$R593))</f>
        <v>0</v>
      </c>
      <c r="U593" s="11">
        <f t="shared" si="26"/>
        <v>0</v>
      </c>
      <c r="V593" s="12" t="str">
        <f t="shared" si="31"/>
        <v xml:space="preserve"> </v>
      </c>
      <c r="W593" s="32">
        <f>IF($S$4="", SUMIFS('무신사 메타 광고'!$K:$K, '무신사 메타 광고'!$C:$C, $R593),SUMIFS('무신사 메타 광고'!$K:$K,'무신사 메타 광고'!$I:$I,$S$4,'무신사 메타 광고'!$C:$C,$R593))</f>
        <v>0</v>
      </c>
      <c r="X593" s="32">
        <f>IF($S$4="", SUMIFS('무신사 메타 광고'!$N:$N, '무신사 메타 광고'!$C:$C, $R593),SUMIFS('무신사 메타 광고'!$N:$N,'무신사 메타 광고'!$I:$I,$S$4,'무신사 메타 광고'!$C:$C,$R593))</f>
        <v>0</v>
      </c>
      <c r="Y593" s="11">
        <f t="shared" si="27"/>
        <v>0</v>
      </c>
      <c r="Z593" s="12" t="str">
        <f t="shared" si="32"/>
        <v xml:space="preserve"> </v>
      </c>
      <c r="AB593" s="10">
        <f>IF($S$4="", SUMIFS('무신사 메타 광고'!$X:$X, '무신사 메타 광고'!$C:$C, $R593),SUMIFS('무신사 메타 광고'!$X:$X,'무신사 메타 광고'!$I:$I,$S$4,'무신사 메타 광고'!$C:$C,$R593))</f>
        <v>0</v>
      </c>
      <c r="AC593" s="11">
        <f t="shared" si="28"/>
        <v>0</v>
      </c>
    </row>
    <row r="594" spans="2:29">
      <c r="B594" s="9"/>
      <c r="C594" s="29">
        <f>IF($C$4="", SUMIFS('무신사 메타 광고'!$L:$L, '무신사 메타 광고'!$D:$D, $B594), SUMIFS('무신사 메타 광고'!$L:$L, '무신사 메타 광고'!$I:$I, $C$4, '무신사 메타 광고'!$D:$D, $B594))</f>
        <v>0</v>
      </c>
      <c r="D594" s="29">
        <f>IF($C$4="", SUMIFS('무신사 메타 광고'!$V:$V,#REF!, $B594), SUMIFS('무신사 메타 광고'!$V:$V,'무신사 메타 광고'!$I:$I,$C$4,'무신사 메타 광고'!$D:$D,$B594))</f>
        <v>0</v>
      </c>
      <c r="E594" s="11">
        <f t="shared" si="22"/>
        <v>0</v>
      </c>
      <c r="F594" s="12" t="str">
        <f t="shared" si="29"/>
        <v xml:space="preserve"> </v>
      </c>
      <c r="G594" s="30">
        <f>IF($C$4="", SUMIFS('무신사 메타 광고'!$K:$K, '무신사 메타 광고'!$D:$D, $B594), SUMIFS('무신사 메타 광고'!$K:$K,'무신사 메타 광고'!$I:$I,$C$4,'무신사 메타 광고'!D:D,$B594))</f>
        <v>0</v>
      </c>
      <c r="H594" s="30">
        <f>IF($C$4="", SUMIFS('무신사 메타 광고'!$Q:$Q, '무신사 메타 광고'!$D:$D, $B594), SUMIFS('무신사 메타 광고'!$Q:$Q,'무신사 메타 광고'!$I:$I,$C$4,'무신사 메타 광고'!D:D,$B594))</f>
        <v>0</v>
      </c>
      <c r="I594" s="30">
        <f>IF($C$4="", SUMIFS('무신사 메타 광고'!$U:$U, '무신사 메타 광고'!$D:$D, $B594), SUMIFS('무신사 메타 광고'!$U:$U,'무신사 메타 광고'!$I:$I,$C$4,'무신사 메타 광고'!D:D,$B594))</f>
        <v>0</v>
      </c>
      <c r="J594" s="11">
        <f t="shared" si="23"/>
        <v>0</v>
      </c>
      <c r="K594" s="11">
        <f t="shared" si="24"/>
        <v>0</v>
      </c>
      <c r="L594" s="12" t="str">
        <f t="shared" si="30"/>
        <v xml:space="preserve"> </v>
      </c>
      <c r="N594" s="10">
        <f>IF($C$4="", SUMIFS('무신사 메타 광고'!$X:$X, '무신사 메타 광고'!$D:$D, $B594),SUMIFS('무신사 메타 광고'!$X:$X,'무신사 메타 광고'!I:I,$C$4,'무신사 메타 광고'!D:D,$B594))</f>
        <v>0</v>
      </c>
      <c r="O594" s="11">
        <f t="shared" si="25"/>
        <v>0</v>
      </c>
      <c r="R594" s="13"/>
      <c r="S594" s="31">
        <f>IF($S$4="", SUMIFS('무신사 메타 광고'!$L:$L, '무신사 메타 광고'!$C:$C, $R594),SUMIFS('무신사 메타 광고'!$L:$L,'무신사 메타 광고'!$I:$I,$S$4,'무신사 메타 광고'!$C:$C,$R594))</f>
        <v>0</v>
      </c>
      <c r="T594" s="31">
        <f>IF($S$4="", SUMIFS('무신사 메타 광고'!$V:$V, '무신사 메타 광고'!$C:$C, $R594),SUMIFS('무신사 메타 광고'!$V:$V,'무신사 메타 광고'!$I:$I,$S$4,'무신사 메타 광고'!$C:$C,$R594))</f>
        <v>0</v>
      </c>
      <c r="U594" s="11">
        <f t="shared" si="26"/>
        <v>0</v>
      </c>
      <c r="V594" s="12" t="str">
        <f t="shared" si="31"/>
        <v xml:space="preserve"> </v>
      </c>
      <c r="W594" s="32">
        <f>IF($S$4="", SUMIFS('무신사 메타 광고'!$K:$K, '무신사 메타 광고'!$C:$C, $R594),SUMIFS('무신사 메타 광고'!$K:$K,'무신사 메타 광고'!$I:$I,$S$4,'무신사 메타 광고'!$C:$C,$R594))</f>
        <v>0</v>
      </c>
      <c r="X594" s="32">
        <f>IF($S$4="", SUMIFS('무신사 메타 광고'!$N:$N, '무신사 메타 광고'!$C:$C, $R594),SUMIFS('무신사 메타 광고'!$N:$N,'무신사 메타 광고'!$I:$I,$S$4,'무신사 메타 광고'!$C:$C,$R594))</f>
        <v>0</v>
      </c>
      <c r="Y594" s="11">
        <f t="shared" si="27"/>
        <v>0</v>
      </c>
      <c r="Z594" s="12" t="str">
        <f t="shared" si="32"/>
        <v xml:space="preserve"> </v>
      </c>
      <c r="AB594" s="10">
        <f>IF($S$4="", SUMIFS('무신사 메타 광고'!$X:$X, '무신사 메타 광고'!$C:$C, $R594),SUMIFS('무신사 메타 광고'!$X:$X,'무신사 메타 광고'!$I:$I,$S$4,'무신사 메타 광고'!$C:$C,$R594))</f>
        <v>0</v>
      </c>
      <c r="AC594" s="11">
        <f t="shared" si="28"/>
        <v>0</v>
      </c>
    </row>
    <row r="595" spans="2:29">
      <c r="B595" s="9"/>
      <c r="C595" s="29">
        <f>IF($C$4="", SUMIFS('무신사 메타 광고'!$L:$L, '무신사 메타 광고'!$D:$D, $B595), SUMIFS('무신사 메타 광고'!$L:$L, '무신사 메타 광고'!$I:$I, $C$4, '무신사 메타 광고'!$D:$D, $B595))</f>
        <v>0</v>
      </c>
      <c r="D595" s="29">
        <f>IF($C$4="", SUMIFS('무신사 메타 광고'!$V:$V,#REF!, $B595), SUMIFS('무신사 메타 광고'!$V:$V,'무신사 메타 광고'!$I:$I,$C$4,'무신사 메타 광고'!$D:$D,$B595))</f>
        <v>0</v>
      </c>
      <c r="E595" s="11">
        <f t="shared" si="22"/>
        <v>0</v>
      </c>
      <c r="F595" s="12" t="str">
        <f t="shared" si="29"/>
        <v xml:space="preserve"> </v>
      </c>
      <c r="G595" s="30">
        <f>IF($C$4="", SUMIFS('무신사 메타 광고'!$K:$K, '무신사 메타 광고'!$D:$D, $B595), SUMIFS('무신사 메타 광고'!$K:$K,'무신사 메타 광고'!$I:$I,$C$4,'무신사 메타 광고'!D:D,$B595))</f>
        <v>0</v>
      </c>
      <c r="H595" s="30">
        <f>IF($C$4="", SUMIFS('무신사 메타 광고'!$Q:$Q, '무신사 메타 광고'!$D:$D, $B595), SUMIFS('무신사 메타 광고'!$Q:$Q,'무신사 메타 광고'!$I:$I,$C$4,'무신사 메타 광고'!D:D,$B595))</f>
        <v>0</v>
      </c>
      <c r="I595" s="30">
        <f>IF($C$4="", SUMIFS('무신사 메타 광고'!$U:$U, '무신사 메타 광고'!$D:$D, $B595), SUMIFS('무신사 메타 광고'!$U:$U,'무신사 메타 광고'!$I:$I,$C$4,'무신사 메타 광고'!D:D,$B595))</f>
        <v>0</v>
      </c>
      <c r="J595" s="11">
        <f t="shared" si="23"/>
        <v>0</v>
      </c>
      <c r="K595" s="11">
        <f t="shared" si="24"/>
        <v>0</v>
      </c>
      <c r="L595" s="12" t="str">
        <f t="shared" si="30"/>
        <v xml:space="preserve"> </v>
      </c>
      <c r="N595" s="10">
        <f>IF($C$4="", SUMIFS('무신사 메타 광고'!$X:$X, '무신사 메타 광고'!$D:$D, $B595),SUMIFS('무신사 메타 광고'!$X:$X,'무신사 메타 광고'!I:I,$C$4,'무신사 메타 광고'!D:D,$B595))</f>
        <v>0</v>
      </c>
      <c r="O595" s="11">
        <f t="shared" si="25"/>
        <v>0</v>
      </c>
      <c r="R595" s="13"/>
      <c r="S595" s="31">
        <f>IF($S$4="", SUMIFS('무신사 메타 광고'!$L:$L, '무신사 메타 광고'!$C:$C, $R595),SUMIFS('무신사 메타 광고'!$L:$L,'무신사 메타 광고'!$I:$I,$S$4,'무신사 메타 광고'!$C:$C,$R595))</f>
        <v>0</v>
      </c>
      <c r="T595" s="31">
        <f>IF($S$4="", SUMIFS('무신사 메타 광고'!$V:$V, '무신사 메타 광고'!$C:$C, $R595),SUMIFS('무신사 메타 광고'!$V:$V,'무신사 메타 광고'!$I:$I,$S$4,'무신사 메타 광고'!$C:$C,$R595))</f>
        <v>0</v>
      </c>
      <c r="U595" s="11">
        <f t="shared" si="26"/>
        <v>0</v>
      </c>
      <c r="V595" s="12" t="str">
        <f t="shared" si="31"/>
        <v xml:space="preserve"> </v>
      </c>
      <c r="W595" s="32">
        <f>IF($S$4="", SUMIFS('무신사 메타 광고'!$K:$K, '무신사 메타 광고'!$C:$C, $R595),SUMIFS('무신사 메타 광고'!$K:$K,'무신사 메타 광고'!$I:$I,$S$4,'무신사 메타 광고'!$C:$C,$R595))</f>
        <v>0</v>
      </c>
      <c r="X595" s="32">
        <f>IF($S$4="", SUMIFS('무신사 메타 광고'!$N:$N, '무신사 메타 광고'!$C:$C, $R595),SUMIFS('무신사 메타 광고'!$N:$N,'무신사 메타 광고'!$I:$I,$S$4,'무신사 메타 광고'!$C:$C,$R595))</f>
        <v>0</v>
      </c>
      <c r="Y595" s="11">
        <f t="shared" si="27"/>
        <v>0</v>
      </c>
      <c r="Z595" s="12" t="str">
        <f t="shared" si="32"/>
        <v xml:space="preserve"> </v>
      </c>
      <c r="AB595" s="10">
        <f>IF($S$4="", SUMIFS('무신사 메타 광고'!$X:$X, '무신사 메타 광고'!$C:$C, $R595),SUMIFS('무신사 메타 광고'!$X:$X,'무신사 메타 광고'!$I:$I,$S$4,'무신사 메타 광고'!$C:$C,$R595))</f>
        <v>0</v>
      </c>
      <c r="AC595" s="11">
        <f t="shared" si="28"/>
        <v>0</v>
      </c>
    </row>
    <row r="596" spans="2:29">
      <c r="B596" s="9"/>
      <c r="C596" s="29">
        <f>IF($C$4="", SUMIFS('무신사 메타 광고'!$L:$L, '무신사 메타 광고'!$D:$D, $B596), SUMIFS('무신사 메타 광고'!$L:$L, '무신사 메타 광고'!$I:$I, $C$4, '무신사 메타 광고'!$D:$D, $B596))</f>
        <v>0</v>
      </c>
      <c r="D596" s="29">
        <f>IF($C$4="", SUMIFS('무신사 메타 광고'!$V:$V,#REF!, $B596), SUMIFS('무신사 메타 광고'!$V:$V,'무신사 메타 광고'!$I:$I,$C$4,'무신사 메타 광고'!$D:$D,$B596))</f>
        <v>0</v>
      </c>
      <c r="E596" s="11">
        <f t="shared" si="22"/>
        <v>0</v>
      </c>
      <c r="F596" s="12" t="str">
        <f t="shared" si="29"/>
        <v xml:space="preserve"> </v>
      </c>
      <c r="G596" s="30">
        <f>IF($C$4="", SUMIFS('무신사 메타 광고'!$K:$K, '무신사 메타 광고'!$D:$D, $B596), SUMIFS('무신사 메타 광고'!$K:$K,'무신사 메타 광고'!$I:$I,$C$4,'무신사 메타 광고'!D:D,$B596))</f>
        <v>0</v>
      </c>
      <c r="H596" s="30">
        <f>IF($C$4="", SUMIFS('무신사 메타 광고'!$Q:$Q, '무신사 메타 광고'!$D:$D, $B596), SUMIFS('무신사 메타 광고'!$Q:$Q,'무신사 메타 광고'!$I:$I,$C$4,'무신사 메타 광고'!D:D,$B596))</f>
        <v>0</v>
      </c>
      <c r="I596" s="30">
        <f>IF($C$4="", SUMIFS('무신사 메타 광고'!$U:$U, '무신사 메타 광고'!$D:$D, $B596), SUMIFS('무신사 메타 광고'!$U:$U,'무신사 메타 광고'!$I:$I,$C$4,'무신사 메타 광고'!D:D,$B596))</f>
        <v>0</v>
      </c>
      <c r="J596" s="11">
        <f t="shared" si="23"/>
        <v>0</v>
      </c>
      <c r="K596" s="11">
        <f t="shared" si="24"/>
        <v>0</v>
      </c>
      <c r="L596" s="12" t="str">
        <f t="shared" si="30"/>
        <v xml:space="preserve"> </v>
      </c>
      <c r="N596" s="10">
        <f>IF($C$4="", SUMIFS('무신사 메타 광고'!$X:$X, '무신사 메타 광고'!$D:$D, $B596),SUMIFS('무신사 메타 광고'!$X:$X,'무신사 메타 광고'!I:I,$C$4,'무신사 메타 광고'!D:D,$B596))</f>
        <v>0</v>
      </c>
      <c r="O596" s="11">
        <f t="shared" si="25"/>
        <v>0</v>
      </c>
      <c r="R596" s="13"/>
      <c r="S596" s="31">
        <f>IF($S$4="", SUMIFS('무신사 메타 광고'!$L:$L, '무신사 메타 광고'!$C:$C, $R596),SUMIFS('무신사 메타 광고'!$L:$L,'무신사 메타 광고'!$I:$I,$S$4,'무신사 메타 광고'!$C:$C,$R596))</f>
        <v>0</v>
      </c>
      <c r="T596" s="31">
        <f>IF($S$4="", SUMIFS('무신사 메타 광고'!$V:$V, '무신사 메타 광고'!$C:$C, $R596),SUMIFS('무신사 메타 광고'!$V:$V,'무신사 메타 광고'!$I:$I,$S$4,'무신사 메타 광고'!$C:$C,$R596))</f>
        <v>0</v>
      </c>
      <c r="U596" s="11">
        <f t="shared" si="26"/>
        <v>0</v>
      </c>
      <c r="V596" s="12" t="str">
        <f t="shared" si="31"/>
        <v xml:space="preserve"> </v>
      </c>
      <c r="W596" s="32">
        <f>IF($S$4="", SUMIFS('무신사 메타 광고'!$K:$K, '무신사 메타 광고'!$C:$C, $R596),SUMIFS('무신사 메타 광고'!$K:$K,'무신사 메타 광고'!$I:$I,$S$4,'무신사 메타 광고'!$C:$C,$R596))</f>
        <v>0</v>
      </c>
      <c r="X596" s="32">
        <f>IF($S$4="", SUMIFS('무신사 메타 광고'!$N:$N, '무신사 메타 광고'!$C:$C, $R596),SUMIFS('무신사 메타 광고'!$N:$N,'무신사 메타 광고'!$I:$I,$S$4,'무신사 메타 광고'!$C:$C,$R596))</f>
        <v>0</v>
      </c>
      <c r="Y596" s="11">
        <f t="shared" si="27"/>
        <v>0</v>
      </c>
      <c r="Z596" s="12" t="str">
        <f t="shared" si="32"/>
        <v xml:space="preserve"> </v>
      </c>
      <c r="AB596" s="10">
        <f>IF($S$4="", SUMIFS('무신사 메타 광고'!$X:$X, '무신사 메타 광고'!$C:$C, $R596),SUMIFS('무신사 메타 광고'!$X:$X,'무신사 메타 광고'!$I:$I,$S$4,'무신사 메타 광고'!$C:$C,$R596))</f>
        <v>0</v>
      </c>
      <c r="AC596" s="11">
        <f t="shared" si="28"/>
        <v>0</v>
      </c>
    </row>
    <row r="597" spans="2:29">
      <c r="B597" s="9"/>
      <c r="C597" s="29">
        <f>IF($C$4="", SUMIFS('무신사 메타 광고'!$L:$L, '무신사 메타 광고'!$D:$D, $B597), SUMIFS('무신사 메타 광고'!$L:$L, '무신사 메타 광고'!$I:$I, $C$4, '무신사 메타 광고'!$D:$D, $B597))</f>
        <v>0</v>
      </c>
      <c r="D597" s="29">
        <f>IF($C$4="", SUMIFS('무신사 메타 광고'!$V:$V,#REF!, $B597), SUMIFS('무신사 메타 광고'!$V:$V,'무신사 메타 광고'!$I:$I,$C$4,'무신사 메타 광고'!$D:$D,$B597))</f>
        <v>0</v>
      </c>
      <c r="E597" s="11">
        <f t="shared" si="22"/>
        <v>0</v>
      </c>
      <c r="F597" s="12" t="str">
        <f t="shared" si="29"/>
        <v xml:space="preserve"> </v>
      </c>
      <c r="G597" s="30">
        <f>IF($C$4="", SUMIFS('무신사 메타 광고'!$K:$K, '무신사 메타 광고'!$D:$D, $B597), SUMIFS('무신사 메타 광고'!$K:$K,'무신사 메타 광고'!$I:$I,$C$4,'무신사 메타 광고'!D:D,$B597))</f>
        <v>0</v>
      </c>
      <c r="H597" s="30">
        <f>IF($C$4="", SUMIFS('무신사 메타 광고'!$Q:$Q, '무신사 메타 광고'!$D:$D, $B597), SUMIFS('무신사 메타 광고'!$Q:$Q,'무신사 메타 광고'!$I:$I,$C$4,'무신사 메타 광고'!D:D,$B597))</f>
        <v>0</v>
      </c>
      <c r="I597" s="30">
        <f>IF($C$4="", SUMIFS('무신사 메타 광고'!$U:$U, '무신사 메타 광고'!$D:$D, $B597), SUMIFS('무신사 메타 광고'!$U:$U,'무신사 메타 광고'!$I:$I,$C$4,'무신사 메타 광고'!D:D,$B597))</f>
        <v>0</v>
      </c>
      <c r="J597" s="11">
        <f t="shared" si="23"/>
        <v>0</v>
      </c>
      <c r="K597" s="11">
        <f t="shared" si="24"/>
        <v>0</v>
      </c>
      <c r="L597" s="12" t="str">
        <f t="shared" si="30"/>
        <v xml:space="preserve"> </v>
      </c>
      <c r="N597" s="10">
        <f>IF($C$4="", SUMIFS('무신사 메타 광고'!$X:$X, '무신사 메타 광고'!$D:$D, $B597),SUMIFS('무신사 메타 광고'!$X:$X,'무신사 메타 광고'!I:I,$C$4,'무신사 메타 광고'!D:D,$B597))</f>
        <v>0</v>
      </c>
      <c r="O597" s="11">
        <f t="shared" si="25"/>
        <v>0</v>
      </c>
      <c r="R597" s="13"/>
      <c r="S597" s="31">
        <f>IF($S$4="", SUMIFS('무신사 메타 광고'!$L:$L, '무신사 메타 광고'!$C:$C, $R597),SUMIFS('무신사 메타 광고'!$L:$L,'무신사 메타 광고'!$I:$I,$S$4,'무신사 메타 광고'!$C:$C,$R597))</f>
        <v>0</v>
      </c>
      <c r="T597" s="31">
        <f>IF($S$4="", SUMIFS('무신사 메타 광고'!$V:$V, '무신사 메타 광고'!$C:$C, $R597),SUMIFS('무신사 메타 광고'!$V:$V,'무신사 메타 광고'!$I:$I,$S$4,'무신사 메타 광고'!$C:$C,$R597))</f>
        <v>0</v>
      </c>
      <c r="U597" s="11">
        <f t="shared" si="26"/>
        <v>0</v>
      </c>
      <c r="V597" s="12" t="str">
        <f t="shared" si="31"/>
        <v xml:space="preserve"> </v>
      </c>
      <c r="W597" s="32">
        <f>IF($S$4="", SUMIFS('무신사 메타 광고'!$K:$K, '무신사 메타 광고'!$C:$C, $R597),SUMIFS('무신사 메타 광고'!$K:$K,'무신사 메타 광고'!$I:$I,$S$4,'무신사 메타 광고'!$C:$C,$R597))</f>
        <v>0</v>
      </c>
      <c r="X597" s="32">
        <f>IF($S$4="", SUMIFS('무신사 메타 광고'!$N:$N, '무신사 메타 광고'!$C:$C, $R597),SUMIFS('무신사 메타 광고'!$N:$N,'무신사 메타 광고'!$I:$I,$S$4,'무신사 메타 광고'!$C:$C,$R597))</f>
        <v>0</v>
      </c>
      <c r="Y597" s="11">
        <f t="shared" si="27"/>
        <v>0</v>
      </c>
      <c r="Z597" s="12" t="str">
        <f t="shared" si="32"/>
        <v xml:space="preserve"> </v>
      </c>
      <c r="AB597" s="10">
        <f>IF($S$4="", SUMIFS('무신사 메타 광고'!$X:$X, '무신사 메타 광고'!$C:$C, $R597),SUMIFS('무신사 메타 광고'!$X:$X,'무신사 메타 광고'!$I:$I,$S$4,'무신사 메타 광고'!$C:$C,$R597))</f>
        <v>0</v>
      </c>
      <c r="AC597" s="11">
        <f t="shared" si="28"/>
        <v>0</v>
      </c>
    </row>
    <row r="598" spans="2:29">
      <c r="B598" s="9"/>
      <c r="C598" s="29">
        <f>IF($C$4="", SUMIFS('무신사 메타 광고'!$L:$L, '무신사 메타 광고'!$D:$D, $B598), SUMIFS('무신사 메타 광고'!$L:$L, '무신사 메타 광고'!$I:$I, $C$4, '무신사 메타 광고'!$D:$D, $B598))</f>
        <v>0</v>
      </c>
      <c r="D598" s="29">
        <f>IF($C$4="", SUMIFS('무신사 메타 광고'!$V:$V,#REF!, $B598), SUMIFS('무신사 메타 광고'!$V:$V,'무신사 메타 광고'!$I:$I,$C$4,'무신사 메타 광고'!$D:$D,$B598))</f>
        <v>0</v>
      </c>
      <c r="E598" s="11">
        <f t="shared" si="22"/>
        <v>0</v>
      </c>
      <c r="F598" s="12" t="str">
        <f t="shared" si="29"/>
        <v xml:space="preserve"> </v>
      </c>
      <c r="G598" s="30">
        <f>IF($C$4="", SUMIFS('무신사 메타 광고'!$K:$K, '무신사 메타 광고'!$D:$D, $B598), SUMIFS('무신사 메타 광고'!$K:$K,'무신사 메타 광고'!$I:$I,$C$4,'무신사 메타 광고'!D:D,$B598))</f>
        <v>0</v>
      </c>
      <c r="H598" s="30">
        <f>IF($C$4="", SUMIFS('무신사 메타 광고'!$Q:$Q, '무신사 메타 광고'!$D:$D, $B598), SUMIFS('무신사 메타 광고'!$Q:$Q,'무신사 메타 광고'!$I:$I,$C$4,'무신사 메타 광고'!D:D,$B598))</f>
        <v>0</v>
      </c>
      <c r="I598" s="30">
        <f>IF($C$4="", SUMIFS('무신사 메타 광고'!$U:$U, '무신사 메타 광고'!$D:$D, $B598), SUMIFS('무신사 메타 광고'!$U:$U,'무신사 메타 광고'!$I:$I,$C$4,'무신사 메타 광고'!D:D,$B598))</f>
        <v>0</v>
      </c>
      <c r="J598" s="11">
        <f t="shared" si="23"/>
        <v>0</v>
      </c>
      <c r="K598" s="11">
        <f t="shared" si="24"/>
        <v>0</v>
      </c>
      <c r="L598" s="12" t="str">
        <f t="shared" si="30"/>
        <v xml:space="preserve"> </v>
      </c>
      <c r="N598" s="10">
        <f>IF($C$4="", SUMIFS('무신사 메타 광고'!$X:$X, '무신사 메타 광고'!$D:$D, $B598),SUMIFS('무신사 메타 광고'!$X:$X,'무신사 메타 광고'!I:I,$C$4,'무신사 메타 광고'!D:D,$B598))</f>
        <v>0</v>
      </c>
      <c r="O598" s="11">
        <f t="shared" si="25"/>
        <v>0</v>
      </c>
      <c r="R598" s="13"/>
      <c r="S598" s="31">
        <f>IF($S$4="", SUMIFS('무신사 메타 광고'!$L:$L, '무신사 메타 광고'!$C:$C, $R598),SUMIFS('무신사 메타 광고'!$L:$L,'무신사 메타 광고'!$I:$I,$S$4,'무신사 메타 광고'!$C:$C,$R598))</f>
        <v>0</v>
      </c>
      <c r="T598" s="31">
        <f>IF($S$4="", SUMIFS('무신사 메타 광고'!$V:$V, '무신사 메타 광고'!$C:$C, $R598),SUMIFS('무신사 메타 광고'!$V:$V,'무신사 메타 광고'!$I:$I,$S$4,'무신사 메타 광고'!$C:$C,$R598))</f>
        <v>0</v>
      </c>
      <c r="U598" s="11">
        <f t="shared" si="26"/>
        <v>0</v>
      </c>
      <c r="V598" s="12" t="str">
        <f t="shared" si="31"/>
        <v xml:space="preserve"> </v>
      </c>
      <c r="W598" s="32">
        <f>IF($S$4="", SUMIFS('무신사 메타 광고'!$K:$K, '무신사 메타 광고'!$C:$C, $R598),SUMIFS('무신사 메타 광고'!$K:$K,'무신사 메타 광고'!$I:$I,$S$4,'무신사 메타 광고'!$C:$C,$R598))</f>
        <v>0</v>
      </c>
      <c r="X598" s="32">
        <f>IF($S$4="", SUMIFS('무신사 메타 광고'!$N:$N, '무신사 메타 광고'!$C:$C, $R598),SUMIFS('무신사 메타 광고'!$N:$N,'무신사 메타 광고'!$I:$I,$S$4,'무신사 메타 광고'!$C:$C,$R598))</f>
        <v>0</v>
      </c>
      <c r="Y598" s="11">
        <f t="shared" si="27"/>
        <v>0</v>
      </c>
      <c r="Z598" s="12" t="str">
        <f t="shared" si="32"/>
        <v xml:space="preserve"> </v>
      </c>
      <c r="AB598" s="10">
        <f>IF($S$4="", SUMIFS('무신사 메타 광고'!$X:$X, '무신사 메타 광고'!$C:$C, $R598),SUMIFS('무신사 메타 광고'!$X:$X,'무신사 메타 광고'!$I:$I,$S$4,'무신사 메타 광고'!$C:$C,$R598))</f>
        <v>0</v>
      </c>
      <c r="AC598" s="11">
        <f t="shared" si="28"/>
        <v>0</v>
      </c>
    </row>
    <row r="599" spans="2:29">
      <c r="B599" s="9"/>
      <c r="C599" s="29">
        <f>IF($C$4="", SUMIFS('무신사 메타 광고'!$L:$L, '무신사 메타 광고'!$D:$D, $B599), SUMIFS('무신사 메타 광고'!$L:$L, '무신사 메타 광고'!$I:$I, $C$4, '무신사 메타 광고'!$D:$D, $B599))</f>
        <v>0</v>
      </c>
      <c r="D599" s="29">
        <f>IF($C$4="", SUMIFS('무신사 메타 광고'!$V:$V,#REF!, $B599), SUMIFS('무신사 메타 광고'!$V:$V,'무신사 메타 광고'!$I:$I,$C$4,'무신사 메타 광고'!$D:$D,$B599))</f>
        <v>0</v>
      </c>
      <c r="E599" s="11">
        <f t="shared" si="22"/>
        <v>0</v>
      </c>
      <c r="F599" s="12" t="str">
        <f t="shared" si="29"/>
        <v xml:space="preserve"> </v>
      </c>
      <c r="G599" s="30">
        <f>IF($C$4="", SUMIFS('무신사 메타 광고'!$K:$K, '무신사 메타 광고'!$D:$D, $B599), SUMIFS('무신사 메타 광고'!$K:$K,'무신사 메타 광고'!$I:$I,$C$4,'무신사 메타 광고'!D:D,$B599))</f>
        <v>0</v>
      </c>
      <c r="H599" s="30">
        <f>IF($C$4="", SUMIFS('무신사 메타 광고'!$Q:$Q, '무신사 메타 광고'!$D:$D, $B599), SUMIFS('무신사 메타 광고'!$Q:$Q,'무신사 메타 광고'!$I:$I,$C$4,'무신사 메타 광고'!D:D,$B599))</f>
        <v>0</v>
      </c>
      <c r="I599" s="30">
        <f>IF($C$4="", SUMIFS('무신사 메타 광고'!$U:$U, '무신사 메타 광고'!$D:$D, $B599), SUMIFS('무신사 메타 광고'!$U:$U,'무신사 메타 광고'!$I:$I,$C$4,'무신사 메타 광고'!D:D,$B599))</f>
        <v>0</v>
      </c>
      <c r="J599" s="11">
        <f t="shared" si="23"/>
        <v>0</v>
      </c>
      <c r="K599" s="11">
        <f t="shared" si="24"/>
        <v>0</v>
      </c>
      <c r="L599" s="12" t="str">
        <f t="shared" si="30"/>
        <v xml:space="preserve"> </v>
      </c>
      <c r="N599" s="10">
        <f>IF($C$4="", SUMIFS('무신사 메타 광고'!$X:$X, '무신사 메타 광고'!$D:$D, $B599),SUMIFS('무신사 메타 광고'!$X:$X,'무신사 메타 광고'!I:I,$C$4,'무신사 메타 광고'!D:D,$B599))</f>
        <v>0</v>
      </c>
      <c r="O599" s="11">
        <f t="shared" si="25"/>
        <v>0</v>
      </c>
      <c r="R599" s="13"/>
      <c r="S599" s="31">
        <f>IF($S$4="", SUMIFS('무신사 메타 광고'!$L:$L, '무신사 메타 광고'!$C:$C, $R599),SUMIFS('무신사 메타 광고'!$L:$L,'무신사 메타 광고'!$I:$I,$S$4,'무신사 메타 광고'!$C:$C,$R599))</f>
        <v>0</v>
      </c>
      <c r="T599" s="31">
        <f>IF($S$4="", SUMIFS('무신사 메타 광고'!$V:$V, '무신사 메타 광고'!$C:$C, $R599),SUMIFS('무신사 메타 광고'!$V:$V,'무신사 메타 광고'!$I:$I,$S$4,'무신사 메타 광고'!$C:$C,$R599))</f>
        <v>0</v>
      </c>
      <c r="U599" s="11">
        <f t="shared" si="26"/>
        <v>0</v>
      </c>
      <c r="V599" s="12" t="str">
        <f t="shared" si="31"/>
        <v xml:space="preserve"> </v>
      </c>
      <c r="W599" s="32">
        <f>IF($S$4="", SUMIFS('무신사 메타 광고'!$K:$K, '무신사 메타 광고'!$C:$C, $R599),SUMIFS('무신사 메타 광고'!$K:$K,'무신사 메타 광고'!$I:$I,$S$4,'무신사 메타 광고'!$C:$C,$R599))</f>
        <v>0</v>
      </c>
      <c r="X599" s="32">
        <f>IF($S$4="", SUMIFS('무신사 메타 광고'!$N:$N, '무신사 메타 광고'!$C:$C, $R599),SUMIFS('무신사 메타 광고'!$N:$N,'무신사 메타 광고'!$I:$I,$S$4,'무신사 메타 광고'!$C:$C,$R599))</f>
        <v>0</v>
      </c>
      <c r="Y599" s="11">
        <f t="shared" si="27"/>
        <v>0</v>
      </c>
      <c r="Z599" s="12" t="str">
        <f t="shared" si="32"/>
        <v xml:space="preserve"> </v>
      </c>
      <c r="AB599" s="10">
        <f>IF($S$4="", SUMIFS('무신사 메타 광고'!$X:$X, '무신사 메타 광고'!$C:$C, $R599),SUMIFS('무신사 메타 광고'!$X:$X,'무신사 메타 광고'!$I:$I,$S$4,'무신사 메타 광고'!$C:$C,$R599))</f>
        <v>0</v>
      </c>
      <c r="AC599" s="11">
        <f t="shared" si="28"/>
        <v>0</v>
      </c>
    </row>
    <row r="600" spans="2:29">
      <c r="B600" s="9"/>
      <c r="C600" s="29">
        <f>IF($C$4="", SUMIFS('무신사 메타 광고'!$L:$L, '무신사 메타 광고'!$D:$D, $B600), SUMIFS('무신사 메타 광고'!$L:$L, '무신사 메타 광고'!$I:$I, $C$4, '무신사 메타 광고'!$D:$D, $B600))</f>
        <v>0</v>
      </c>
      <c r="D600" s="29">
        <f>IF($C$4="", SUMIFS('무신사 메타 광고'!$V:$V,#REF!, $B600), SUMIFS('무신사 메타 광고'!$V:$V,'무신사 메타 광고'!$I:$I,$C$4,'무신사 메타 광고'!$D:$D,$B600))</f>
        <v>0</v>
      </c>
      <c r="E600" s="11">
        <f t="shared" si="22"/>
        <v>0</v>
      </c>
      <c r="F600" s="12" t="str">
        <f t="shared" si="29"/>
        <v xml:space="preserve"> </v>
      </c>
      <c r="G600" s="30">
        <f>IF($C$4="", SUMIFS('무신사 메타 광고'!$K:$K, '무신사 메타 광고'!$D:$D, $B600), SUMIFS('무신사 메타 광고'!$K:$K,'무신사 메타 광고'!$I:$I,$C$4,'무신사 메타 광고'!D:D,$B600))</f>
        <v>0</v>
      </c>
      <c r="H600" s="30">
        <f>IF($C$4="", SUMIFS('무신사 메타 광고'!$Q:$Q, '무신사 메타 광고'!$D:$D, $B600), SUMIFS('무신사 메타 광고'!$Q:$Q,'무신사 메타 광고'!$I:$I,$C$4,'무신사 메타 광고'!D:D,$B600))</f>
        <v>0</v>
      </c>
      <c r="I600" s="30">
        <f>IF($C$4="", SUMIFS('무신사 메타 광고'!$U:$U, '무신사 메타 광고'!$D:$D, $B600), SUMIFS('무신사 메타 광고'!$U:$U,'무신사 메타 광고'!$I:$I,$C$4,'무신사 메타 광고'!D:D,$B600))</f>
        <v>0</v>
      </c>
      <c r="J600" s="11">
        <f t="shared" si="23"/>
        <v>0</v>
      </c>
      <c r="K600" s="11">
        <f t="shared" si="24"/>
        <v>0</v>
      </c>
      <c r="L600" s="12" t="str">
        <f t="shared" si="30"/>
        <v xml:space="preserve"> </v>
      </c>
      <c r="N600" s="10">
        <f>IF($C$4="", SUMIFS('무신사 메타 광고'!$X:$X, '무신사 메타 광고'!$D:$D, $B600),SUMIFS('무신사 메타 광고'!$X:$X,'무신사 메타 광고'!I:I,$C$4,'무신사 메타 광고'!D:D,$B600))</f>
        <v>0</v>
      </c>
      <c r="O600" s="11">
        <f t="shared" si="25"/>
        <v>0</v>
      </c>
      <c r="R600" s="13"/>
      <c r="S600" s="31">
        <f>IF($S$4="", SUMIFS('무신사 메타 광고'!$L:$L, '무신사 메타 광고'!$C:$C, $R600),SUMIFS('무신사 메타 광고'!$L:$L,'무신사 메타 광고'!$I:$I,$S$4,'무신사 메타 광고'!$C:$C,$R600))</f>
        <v>0</v>
      </c>
      <c r="T600" s="31">
        <f>IF($S$4="", SUMIFS('무신사 메타 광고'!$V:$V, '무신사 메타 광고'!$C:$C, $R600),SUMIFS('무신사 메타 광고'!$V:$V,'무신사 메타 광고'!$I:$I,$S$4,'무신사 메타 광고'!$C:$C,$R600))</f>
        <v>0</v>
      </c>
      <c r="U600" s="11">
        <f t="shared" si="26"/>
        <v>0</v>
      </c>
      <c r="V600" s="12" t="str">
        <f t="shared" si="31"/>
        <v xml:space="preserve"> </v>
      </c>
      <c r="W600" s="32">
        <f>IF($S$4="", SUMIFS('무신사 메타 광고'!$K:$K, '무신사 메타 광고'!$C:$C, $R600),SUMIFS('무신사 메타 광고'!$K:$K,'무신사 메타 광고'!$I:$I,$S$4,'무신사 메타 광고'!$C:$C,$R600))</f>
        <v>0</v>
      </c>
      <c r="X600" s="32">
        <f>IF($S$4="", SUMIFS('무신사 메타 광고'!$N:$N, '무신사 메타 광고'!$C:$C, $R600),SUMIFS('무신사 메타 광고'!$N:$N,'무신사 메타 광고'!$I:$I,$S$4,'무신사 메타 광고'!$C:$C,$R600))</f>
        <v>0</v>
      </c>
      <c r="Y600" s="11">
        <f t="shared" si="27"/>
        <v>0</v>
      </c>
      <c r="Z600" s="12" t="str">
        <f t="shared" si="32"/>
        <v xml:space="preserve"> </v>
      </c>
      <c r="AB600" s="10">
        <f>IF($S$4="", SUMIFS('무신사 메타 광고'!$X:$X, '무신사 메타 광고'!$C:$C, $R600),SUMIFS('무신사 메타 광고'!$X:$X,'무신사 메타 광고'!$I:$I,$S$4,'무신사 메타 광고'!$C:$C,$R600))</f>
        <v>0</v>
      </c>
      <c r="AC600" s="11">
        <f t="shared" si="28"/>
        <v>0</v>
      </c>
    </row>
    <row r="601" spans="2:29">
      <c r="B601" s="9"/>
      <c r="C601" s="29">
        <f>IF($C$4="", SUMIFS('무신사 메타 광고'!$L:$L, '무신사 메타 광고'!$D:$D, $B601), SUMIFS('무신사 메타 광고'!$L:$L, '무신사 메타 광고'!$I:$I, $C$4, '무신사 메타 광고'!$D:$D, $B601))</f>
        <v>0</v>
      </c>
      <c r="D601" s="29">
        <f>IF($C$4="", SUMIFS('무신사 메타 광고'!$V:$V,#REF!, $B601), SUMIFS('무신사 메타 광고'!$V:$V,'무신사 메타 광고'!$I:$I,$C$4,'무신사 메타 광고'!$D:$D,$B601))</f>
        <v>0</v>
      </c>
      <c r="E601" s="11">
        <f t="shared" si="22"/>
        <v>0</v>
      </c>
      <c r="F601" s="12" t="str">
        <f t="shared" si="29"/>
        <v xml:space="preserve"> </v>
      </c>
      <c r="G601" s="30">
        <f>IF($C$4="", SUMIFS('무신사 메타 광고'!$K:$K, '무신사 메타 광고'!$D:$D, $B601), SUMIFS('무신사 메타 광고'!$K:$K,'무신사 메타 광고'!$I:$I,$C$4,'무신사 메타 광고'!D:D,$B601))</f>
        <v>0</v>
      </c>
      <c r="H601" s="30">
        <f>IF($C$4="", SUMIFS('무신사 메타 광고'!$Q:$Q, '무신사 메타 광고'!$D:$D, $B601), SUMIFS('무신사 메타 광고'!$Q:$Q,'무신사 메타 광고'!$I:$I,$C$4,'무신사 메타 광고'!D:D,$B601))</f>
        <v>0</v>
      </c>
      <c r="I601" s="30">
        <f>IF($C$4="", SUMIFS('무신사 메타 광고'!$U:$U, '무신사 메타 광고'!$D:$D, $B601), SUMIFS('무신사 메타 광고'!$U:$U,'무신사 메타 광고'!$I:$I,$C$4,'무신사 메타 광고'!D:D,$B601))</f>
        <v>0</v>
      </c>
      <c r="J601" s="11">
        <f t="shared" si="23"/>
        <v>0</v>
      </c>
      <c r="K601" s="11">
        <f t="shared" si="24"/>
        <v>0</v>
      </c>
      <c r="L601" s="12" t="str">
        <f t="shared" si="30"/>
        <v xml:space="preserve"> </v>
      </c>
      <c r="N601" s="10">
        <f>IF($C$4="", SUMIFS('무신사 메타 광고'!$X:$X, '무신사 메타 광고'!$D:$D, $B601),SUMIFS('무신사 메타 광고'!$X:$X,'무신사 메타 광고'!I:I,$C$4,'무신사 메타 광고'!D:D,$B601))</f>
        <v>0</v>
      </c>
      <c r="O601" s="11">
        <f t="shared" si="25"/>
        <v>0</v>
      </c>
      <c r="R601" s="13"/>
      <c r="S601" s="31">
        <f>IF($S$4="", SUMIFS('무신사 메타 광고'!$L:$L, '무신사 메타 광고'!$C:$C, $R601),SUMIFS('무신사 메타 광고'!$L:$L,'무신사 메타 광고'!$I:$I,$S$4,'무신사 메타 광고'!$C:$C,$R601))</f>
        <v>0</v>
      </c>
      <c r="T601" s="31">
        <f>IF($S$4="", SUMIFS('무신사 메타 광고'!$V:$V, '무신사 메타 광고'!$C:$C, $R601),SUMIFS('무신사 메타 광고'!$V:$V,'무신사 메타 광고'!$I:$I,$S$4,'무신사 메타 광고'!$C:$C,$R601))</f>
        <v>0</v>
      </c>
      <c r="U601" s="11">
        <f t="shared" si="26"/>
        <v>0</v>
      </c>
      <c r="V601" s="12" t="str">
        <f t="shared" si="31"/>
        <v xml:space="preserve"> </v>
      </c>
      <c r="W601" s="32">
        <f>IF($S$4="", SUMIFS('무신사 메타 광고'!$K:$K, '무신사 메타 광고'!$C:$C, $R601),SUMIFS('무신사 메타 광고'!$K:$K,'무신사 메타 광고'!$I:$I,$S$4,'무신사 메타 광고'!$C:$C,$R601))</f>
        <v>0</v>
      </c>
      <c r="X601" s="32">
        <f>IF($S$4="", SUMIFS('무신사 메타 광고'!$N:$N, '무신사 메타 광고'!$C:$C, $R601),SUMIFS('무신사 메타 광고'!$N:$N,'무신사 메타 광고'!$I:$I,$S$4,'무신사 메타 광고'!$C:$C,$R601))</f>
        <v>0</v>
      </c>
      <c r="Y601" s="11">
        <f t="shared" si="27"/>
        <v>0</v>
      </c>
      <c r="Z601" s="12" t="str">
        <f t="shared" si="32"/>
        <v xml:space="preserve"> </v>
      </c>
      <c r="AB601" s="10">
        <f>IF($S$4="", SUMIFS('무신사 메타 광고'!$X:$X, '무신사 메타 광고'!$C:$C, $R601),SUMIFS('무신사 메타 광고'!$X:$X,'무신사 메타 광고'!$I:$I,$S$4,'무신사 메타 광고'!$C:$C,$R601))</f>
        <v>0</v>
      </c>
      <c r="AC601" s="11">
        <f t="shared" si="28"/>
        <v>0</v>
      </c>
    </row>
    <row r="602" spans="2:29">
      <c r="B602" s="9"/>
      <c r="C602" s="29">
        <f>IF($C$4="", SUMIFS('무신사 메타 광고'!$L:$L, '무신사 메타 광고'!$D:$D, $B602), SUMIFS('무신사 메타 광고'!$L:$L, '무신사 메타 광고'!$I:$I, $C$4, '무신사 메타 광고'!$D:$D, $B602))</f>
        <v>0</v>
      </c>
      <c r="D602" s="29">
        <f>IF($C$4="", SUMIFS('무신사 메타 광고'!$V:$V,#REF!, $B602), SUMIFS('무신사 메타 광고'!$V:$V,'무신사 메타 광고'!$I:$I,$C$4,'무신사 메타 광고'!$D:$D,$B602))</f>
        <v>0</v>
      </c>
      <c r="E602" s="11">
        <f t="shared" si="22"/>
        <v>0</v>
      </c>
      <c r="F602" s="12" t="str">
        <f t="shared" si="29"/>
        <v xml:space="preserve"> </v>
      </c>
      <c r="G602" s="30">
        <f>IF($C$4="", SUMIFS('무신사 메타 광고'!$K:$K, '무신사 메타 광고'!$D:$D, $B602), SUMIFS('무신사 메타 광고'!$K:$K,'무신사 메타 광고'!$I:$I,$C$4,'무신사 메타 광고'!D:D,$B602))</f>
        <v>0</v>
      </c>
      <c r="H602" s="30">
        <f>IF($C$4="", SUMIFS('무신사 메타 광고'!$Q:$Q, '무신사 메타 광고'!$D:$D, $B602), SUMIFS('무신사 메타 광고'!$Q:$Q,'무신사 메타 광고'!$I:$I,$C$4,'무신사 메타 광고'!D:D,$B602))</f>
        <v>0</v>
      </c>
      <c r="I602" s="30">
        <f>IF($C$4="", SUMIFS('무신사 메타 광고'!$U:$U, '무신사 메타 광고'!$D:$D, $B602), SUMIFS('무신사 메타 광고'!$U:$U,'무신사 메타 광고'!$I:$I,$C$4,'무신사 메타 광고'!D:D,$B602))</f>
        <v>0</v>
      </c>
      <c r="J602" s="11">
        <f t="shared" si="23"/>
        <v>0</v>
      </c>
      <c r="K602" s="11">
        <f t="shared" si="24"/>
        <v>0</v>
      </c>
      <c r="L602" s="12" t="str">
        <f t="shared" si="30"/>
        <v xml:space="preserve"> </v>
      </c>
      <c r="N602" s="10">
        <f>IF($C$4="", SUMIFS('무신사 메타 광고'!$X:$X, '무신사 메타 광고'!$D:$D, $B602),SUMIFS('무신사 메타 광고'!$X:$X,'무신사 메타 광고'!I:I,$C$4,'무신사 메타 광고'!D:D,$B602))</f>
        <v>0</v>
      </c>
      <c r="O602" s="11">
        <f t="shared" si="25"/>
        <v>0</v>
      </c>
      <c r="R602" s="13"/>
      <c r="S602" s="31">
        <f>IF($S$4="", SUMIFS('무신사 메타 광고'!$L:$L, '무신사 메타 광고'!$C:$C, $R602),SUMIFS('무신사 메타 광고'!$L:$L,'무신사 메타 광고'!$I:$I,$S$4,'무신사 메타 광고'!$C:$C,$R602))</f>
        <v>0</v>
      </c>
      <c r="T602" s="31">
        <f>IF($S$4="", SUMIFS('무신사 메타 광고'!$V:$V, '무신사 메타 광고'!$C:$C, $R602),SUMIFS('무신사 메타 광고'!$V:$V,'무신사 메타 광고'!$I:$I,$S$4,'무신사 메타 광고'!$C:$C,$R602))</f>
        <v>0</v>
      </c>
      <c r="U602" s="11">
        <f t="shared" si="26"/>
        <v>0</v>
      </c>
      <c r="V602" s="12" t="str">
        <f t="shared" si="31"/>
        <v xml:space="preserve"> </v>
      </c>
      <c r="W602" s="32">
        <f>IF($S$4="", SUMIFS('무신사 메타 광고'!$K:$K, '무신사 메타 광고'!$C:$C, $R602),SUMIFS('무신사 메타 광고'!$K:$K,'무신사 메타 광고'!$I:$I,$S$4,'무신사 메타 광고'!$C:$C,$R602))</f>
        <v>0</v>
      </c>
      <c r="X602" s="32">
        <f>IF($S$4="", SUMIFS('무신사 메타 광고'!$N:$N, '무신사 메타 광고'!$C:$C, $R602),SUMIFS('무신사 메타 광고'!$N:$N,'무신사 메타 광고'!$I:$I,$S$4,'무신사 메타 광고'!$C:$C,$R602))</f>
        <v>0</v>
      </c>
      <c r="Y602" s="11">
        <f t="shared" si="27"/>
        <v>0</v>
      </c>
      <c r="Z602" s="12" t="str">
        <f t="shared" si="32"/>
        <v xml:space="preserve"> </v>
      </c>
      <c r="AB602" s="10">
        <f>IF($S$4="", SUMIFS('무신사 메타 광고'!$X:$X, '무신사 메타 광고'!$C:$C, $R602),SUMIFS('무신사 메타 광고'!$X:$X,'무신사 메타 광고'!$I:$I,$S$4,'무신사 메타 광고'!$C:$C,$R602))</f>
        <v>0</v>
      </c>
      <c r="AC602" s="11">
        <f t="shared" si="28"/>
        <v>0</v>
      </c>
    </row>
    <row r="603" spans="2:29">
      <c r="B603" s="9"/>
      <c r="C603" s="29">
        <f>IF($C$4="", SUMIFS('무신사 메타 광고'!$L:$L, '무신사 메타 광고'!$D:$D, $B603), SUMIFS('무신사 메타 광고'!$L:$L, '무신사 메타 광고'!$I:$I, $C$4, '무신사 메타 광고'!$D:$D, $B603))</f>
        <v>0</v>
      </c>
      <c r="D603" s="29">
        <f>IF($C$4="", SUMIFS('무신사 메타 광고'!$V:$V,#REF!, $B603), SUMIFS('무신사 메타 광고'!$V:$V,'무신사 메타 광고'!$I:$I,$C$4,'무신사 메타 광고'!$D:$D,$B603))</f>
        <v>0</v>
      </c>
      <c r="E603" s="11">
        <f t="shared" si="22"/>
        <v>0</v>
      </c>
      <c r="F603" s="12" t="str">
        <f t="shared" si="29"/>
        <v xml:space="preserve"> </v>
      </c>
      <c r="G603" s="30">
        <f>IF($C$4="", SUMIFS('무신사 메타 광고'!$K:$K, '무신사 메타 광고'!$D:$D, $B603), SUMIFS('무신사 메타 광고'!$K:$K,'무신사 메타 광고'!$I:$I,$C$4,'무신사 메타 광고'!D:D,$B603))</f>
        <v>0</v>
      </c>
      <c r="H603" s="30">
        <f>IF($C$4="", SUMIFS('무신사 메타 광고'!$Q:$Q, '무신사 메타 광고'!$D:$D, $B603), SUMIFS('무신사 메타 광고'!$Q:$Q,'무신사 메타 광고'!$I:$I,$C$4,'무신사 메타 광고'!D:D,$B603))</f>
        <v>0</v>
      </c>
      <c r="I603" s="30">
        <f>IF($C$4="", SUMIFS('무신사 메타 광고'!$U:$U, '무신사 메타 광고'!$D:$D, $B603), SUMIFS('무신사 메타 광고'!$U:$U,'무신사 메타 광고'!$I:$I,$C$4,'무신사 메타 광고'!D:D,$B603))</f>
        <v>0</v>
      </c>
      <c r="J603" s="11">
        <f t="shared" si="23"/>
        <v>0</v>
      </c>
      <c r="K603" s="11">
        <f t="shared" si="24"/>
        <v>0</v>
      </c>
      <c r="L603" s="12" t="str">
        <f t="shared" si="30"/>
        <v xml:space="preserve"> </v>
      </c>
      <c r="N603" s="10">
        <f>IF($C$4="", SUMIFS('무신사 메타 광고'!$X:$X, '무신사 메타 광고'!$D:$D, $B603),SUMIFS('무신사 메타 광고'!$X:$X,'무신사 메타 광고'!I:I,$C$4,'무신사 메타 광고'!D:D,$B603))</f>
        <v>0</v>
      </c>
      <c r="O603" s="11">
        <f t="shared" si="25"/>
        <v>0</v>
      </c>
      <c r="R603" s="13"/>
      <c r="S603" s="31">
        <f>IF($S$4="", SUMIFS('무신사 메타 광고'!$L:$L, '무신사 메타 광고'!$C:$C, $R603),SUMIFS('무신사 메타 광고'!$L:$L,'무신사 메타 광고'!$I:$I,$S$4,'무신사 메타 광고'!$C:$C,$R603))</f>
        <v>0</v>
      </c>
      <c r="T603" s="31">
        <f>IF($S$4="", SUMIFS('무신사 메타 광고'!$V:$V, '무신사 메타 광고'!$C:$C, $R603),SUMIFS('무신사 메타 광고'!$V:$V,'무신사 메타 광고'!$I:$I,$S$4,'무신사 메타 광고'!$C:$C,$R603))</f>
        <v>0</v>
      </c>
      <c r="U603" s="11">
        <f t="shared" si="26"/>
        <v>0</v>
      </c>
      <c r="V603" s="12" t="str">
        <f t="shared" si="31"/>
        <v xml:space="preserve"> </v>
      </c>
      <c r="W603" s="32">
        <f>IF($S$4="", SUMIFS('무신사 메타 광고'!$K:$K, '무신사 메타 광고'!$C:$C, $R603),SUMIFS('무신사 메타 광고'!$K:$K,'무신사 메타 광고'!$I:$I,$S$4,'무신사 메타 광고'!$C:$C,$R603))</f>
        <v>0</v>
      </c>
      <c r="X603" s="32">
        <f>IF($S$4="", SUMIFS('무신사 메타 광고'!$N:$N, '무신사 메타 광고'!$C:$C, $R603),SUMIFS('무신사 메타 광고'!$N:$N,'무신사 메타 광고'!$I:$I,$S$4,'무신사 메타 광고'!$C:$C,$R603))</f>
        <v>0</v>
      </c>
      <c r="Y603" s="11">
        <f t="shared" si="27"/>
        <v>0</v>
      </c>
      <c r="Z603" s="12" t="str">
        <f t="shared" si="32"/>
        <v xml:space="preserve"> </v>
      </c>
      <c r="AB603" s="10">
        <f>IF($S$4="", SUMIFS('무신사 메타 광고'!$X:$X, '무신사 메타 광고'!$C:$C, $R603),SUMIFS('무신사 메타 광고'!$X:$X,'무신사 메타 광고'!$I:$I,$S$4,'무신사 메타 광고'!$C:$C,$R603))</f>
        <v>0</v>
      </c>
      <c r="AC603" s="11">
        <f t="shared" si="28"/>
        <v>0</v>
      </c>
    </row>
    <row r="604" spans="2:29">
      <c r="B604" s="9"/>
      <c r="C604" s="29">
        <f>IF($C$4="", SUMIFS('무신사 메타 광고'!$L:$L, '무신사 메타 광고'!$D:$D, $B604), SUMIFS('무신사 메타 광고'!$L:$L, '무신사 메타 광고'!$I:$I, $C$4, '무신사 메타 광고'!$D:$D, $B604))</f>
        <v>0</v>
      </c>
      <c r="D604" s="29">
        <f>IF($C$4="", SUMIFS('무신사 메타 광고'!$V:$V,#REF!, $B604), SUMIFS('무신사 메타 광고'!$V:$V,'무신사 메타 광고'!$I:$I,$C$4,'무신사 메타 광고'!$D:$D,$B604))</f>
        <v>0</v>
      </c>
      <c r="E604" s="11">
        <f t="shared" si="22"/>
        <v>0</v>
      </c>
      <c r="F604" s="12" t="str">
        <f t="shared" si="29"/>
        <v xml:space="preserve"> </v>
      </c>
      <c r="G604" s="30">
        <f>IF($C$4="", SUMIFS('무신사 메타 광고'!$K:$K, '무신사 메타 광고'!$D:$D, $B604), SUMIFS('무신사 메타 광고'!$K:$K,'무신사 메타 광고'!$I:$I,$C$4,'무신사 메타 광고'!D:D,$B604))</f>
        <v>0</v>
      </c>
      <c r="H604" s="30">
        <f>IF($C$4="", SUMIFS('무신사 메타 광고'!$Q:$Q, '무신사 메타 광고'!$D:$D, $B604), SUMIFS('무신사 메타 광고'!$Q:$Q,'무신사 메타 광고'!$I:$I,$C$4,'무신사 메타 광고'!D:D,$B604))</f>
        <v>0</v>
      </c>
      <c r="I604" s="30">
        <f>IF($C$4="", SUMIFS('무신사 메타 광고'!$U:$U, '무신사 메타 광고'!$D:$D, $B604), SUMIFS('무신사 메타 광고'!$U:$U,'무신사 메타 광고'!$I:$I,$C$4,'무신사 메타 광고'!D:D,$B604))</f>
        <v>0</v>
      </c>
      <c r="J604" s="11">
        <f t="shared" si="23"/>
        <v>0</v>
      </c>
      <c r="K604" s="11">
        <f t="shared" si="24"/>
        <v>0</v>
      </c>
      <c r="L604" s="12" t="str">
        <f t="shared" si="30"/>
        <v xml:space="preserve"> </v>
      </c>
      <c r="N604" s="10">
        <f>IF($C$4="", SUMIFS('무신사 메타 광고'!$X:$X, '무신사 메타 광고'!$D:$D, $B604),SUMIFS('무신사 메타 광고'!$X:$X,'무신사 메타 광고'!I:I,$C$4,'무신사 메타 광고'!D:D,$B604))</f>
        <v>0</v>
      </c>
      <c r="O604" s="11">
        <f t="shared" si="25"/>
        <v>0</v>
      </c>
      <c r="R604" s="13"/>
      <c r="S604" s="31">
        <f>IF($S$4="", SUMIFS('무신사 메타 광고'!$L:$L, '무신사 메타 광고'!$C:$C, $R604),SUMIFS('무신사 메타 광고'!$L:$L,'무신사 메타 광고'!$I:$I,$S$4,'무신사 메타 광고'!$C:$C,$R604))</f>
        <v>0</v>
      </c>
      <c r="T604" s="31">
        <f>IF($S$4="", SUMIFS('무신사 메타 광고'!$V:$V, '무신사 메타 광고'!$C:$C, $R604),SUMIFS('무신사 메타 광고'!$V:$V,'무신사 메타 광고'!$I:$I,$S$4,'무신사 메타 광고'!$C:$C,$R604))</f>
        <v>0</v>
      </c>
      <c r="U604" s="11">
        <f t="shared" si="26"/>
        <v>0</v>
      </c>
      <c r="V604" s="12" t="str">
        <f t="shared" si="31"/>
        <v xml:space="preserve"> </v>
      </c>
      <c r="W604" s="32">
        <f>IF($S$4="", SUMIFS('무신사 메타 광고'!$K:$K, '무신사 메타 광고'!$C:$C, $R604),SUMIFS('무신사 메타 광고'!$K:$K,'무신사 메타 광고'!$I:$I,$S$4,'무신사 메타 광고'!$C:$C,$R604))</f>
        <v>0</v>
      </c>
      <c r="X604" s="32">
        <f>IF($S$4="", SUMIFS('무신사 메타 광고'!$N:$N, '무신사 메타 광고'!$C:$C, $R604),SUMIFS('무신사 메타 광고'!$N:$N,'무신사 메타 광고'!$I:$I,$S$4,'무신사 메타 광고'!$C:$C,$R604))</f>
        <v>0</v>
      </c>
      <c r="Y604" s="11">
        <f t="shared" si="27"/>
        <v>0</v>
      </c>
      <c r="Z604" s="12" t="str">
        <f t="shared" si="32"/>
        <v xml:space="preserve"> </v>
      </c>
      <c r="AB604" s="10">
        <f>IF($S$4="", SUMIFS('무신사 메타 광고'!$X:$X, '무신사 메타 광고'!$C:$C, $R604),SUMIFS('무신사 메타 광고'!$X:$X,'무신사 메타 광고'!$I:$I,$S$4,'무신사 메타 광고'!$C:$C,$R604))</f>
        <v>0</v>
      </c>
      <c r="AC604" s="11">
        <f t="shared" si="28"/>
        <v>0</v>
      </c>
    </row>
    <row r="605" spans="2:29">
      <c r="B605" s="9"/>
      <c r="C605" s="29">
        <f>IF($C$4="", SUMIFS('무신사 메타 광고'!$L:$L, '무신사 메타 광고'!$D:$D, $B605), SUMIFS('무신사 메타 광고'!$L:$L, '무신사 메타 광고'!$I:$I, $C$4, '무신사 메타 광고'!$D:$D, $B605))</f>
        <v>0</v>
      </c>
      <c r="D605" s="29">
        <f>IF($C$4="", SUMIFS('무신사 메타 광고'!$V:$V,#REF!, $B605), SUMIFS('무신사 메타 광고'!$V:$V,'무신사 메타 광고'!$I:$I,$C$4,'무신사 메타 광고'!$D:$D,$B605))</f>
        <v>0</v>
      </c>
      <c r="E605" s="11">
        <f t="shared" si="22"/>
        <v>0</v>
      </c>
      <c r="F605" s="12" t="str">
        <f t="shared" si="29"/>
        <v xml:space="preserve"> </v>
      </c>
      <c r="G605" s="30">
        <f>IF($C$4="", SUMIFS('무신사 메타 광고'!$K:$K, '무신사 메타 광고'!$D:$D, $B605), SUMIFS('무신사 메타 광고'!$K:$K,'무신사 메타 광고'!$I:$I,$C$4,'무신사 메타 광고'!D:D,$B605))</f>
        <v>0</v>
      </c>
      <c r="H605" s="30">
        <f>IF($C$4="", SUMIFS('무신사 메타 광고'!$Q:$Q, '무신사 메타 광고'!$D:$D, $B605), SUMIFS('무신사 메타 광고'!$Q:$Q,'무신사 메타 광고'!$I:$I,$C$4,'무신사 메타 광고'!D:D,$B605))</f>
        <v>0</v>
      </c>
      <c r="I605" s="30">
        <f>IF($C$4="", SUMIFS('무신사 메타 광고'!$U:$U, '무신사 메타 광고'!$D:$D, $B605), SUMIFS('무신사 메타 광고'!$U:$U,'무신사 메타 광고'!$I:$I,$C$4,'무신사 메타 광고'!D:D,$B605))</f>
        <v>0</v>
      </c>
      <c r="J605" s="11">
        <f t="shared" si="23"/>
        <v>0</v>
      </c>
      <c r="K605" s="11">
        <f t="shared" si="24"/>
        <v>0</v>
      </c>
      <c r="L605" s="12" t="str">
        <f t="shared" si="30"/>
        <v xml:space="preserve"> </v>
      </c>
      <c r="N605" s="10">
        <f>IF($C$4="", SUMIFS('무신사 메타 광고'!$X:$X, '무신사 메타 광고'!$D:$D, $B605),SUMIFS('무신사 메타 광고'!$X:$X,'무신사 메타 광고'!I:I,$C$4,'무신사 메타 광고'!D:D,$B605))</f>
        <v>0</v>
      </c>
      <c r="O605" s="11">
        <f t="shared" si="25"/>
        <v>0</v>
      </c>
      <c r="R605" s="13"/>
      <c r="S605" s="31">
        <f>IF($S$4="", SUMIFS('무신사 메타 광고'!$L:$L, '무신사 메타 광고'!$C:$C, $R605),SUMIFS('무신사 메타 광고'!$L:$L,'무신사 메타 광고'!$I:$I,$S$4,'무신사 메타 광고'!$C:$C,$R605))</f>
        <v>0</v>
      </c>
      <c r="T605" s="31">
        <f>IF($S$4="", SUMIFS('무신사 메타 광고'!$V:$V, '무신사 메타 광고'!$C:$C, $R605),SUMIFS('무신사 메타 광고'!$V:$V,'무신사 메타 광고'!$I:$I,$S$4,'무신사 메타 광고'!$C:$C,$R605))</f>
        <v>0</v>
      </c>
      <c r="U605" s="11">
        <f t="shared" si="26"/>
        <v>0</v>
      </c>
      <c r="V605" s="12" t="str">
        <f t="shared" si="31"/>
        <v xml:space="preserve"> </v>
      </c>
      <c r="W605" s="32">
        <f>IF($S$4="", SUMIFS('무신사 메타 광고'!$K:$K, '무신사 메타 광고'!$C:$C, $R605),SUMIFS('무신사 메타 광고'!$K:$K,'무신사 메타 광고'!$I:$I,$S$4,'무신사 메타 광고'!$C:$C,$R605))</f>
        <v>0</v>
      </c>
      <c r="X605" s="32">
        <f>IF($S$4="", SUMIFS('무신사 메타 광고'!$N:$N, '무신사 메타 광고'!$C:$C, $R605),SUMIFS('무신사 메타 광고'!$N:$N,'무신사 메타 광고'!$I:$I,$S$4,'무신사 메타 광고'!$C:$C,$R605))</f>
        <v>0</v>
      </c>
      <c r="Y605" s="11">
        <f t="shared" si="27"/>
        <v>0</v>
      </c>
      <c r="Z605" s="12" t="str">
        <f t="shared" si="32"/>
        <v xml:space="preserve"> </v>
      </c>
      <c r="AB605" s="10">
        <f>IF($S$4="", SUMIFS('무신사 메타 광고'!$X:$X, '무신사 메타 광고'!$C:$C, $R605),SUMIFS('무신사 메타 광고'!$X:$X,'무신사 메타 광고'!$I:$I,$S$4,'무신사 메타 광고'!$C:$C,$R605))</f>
        <v>0</v>
      </c>
      <c r="AC605" s="11">
        <f t="shared" si="28"/>
        <v>0</v>
      </c>
    </row>
    <row r="606" spans="2:29">
      <c r="B606" s="9"/>
      <c r="C606" s="29">
        <f>IF($C$4="", SUMIFS('무신사 메타 광고'!$L:$L, '무신사 메타 광고'!$D:$D, $B606), SUMIFS('무신사 메타 광고'!$L:$L, '무신사 메타 광고'!$I:$I, $C$4, '무신사 메타 광고'!$D:$D, $B606))</f>
        <v>0</v>
      </c>
      <c r="D606" s="29">
        <f>IF($C$4="", SUMIFS('무신사 메타 광고'!$V:$V,#REF!, $B606), SUMIFS('무신사 메타 광고'!$V:$V,'무신사 메타 광고'!$I:$I,$C$4,'무신사 메타 광고'!$D:$D,$B606))</f>
        <v>0</v>
      </c>
      <c r="E606" s="11">
        <f t="shared" si="22"/>
        <v>0</v>
      </c>
      <c r="F606" s="12" t="str">
        <f t="shared" si="29"/>
        <v xml:space="preserve"> </v>
      </c>
      <c r="G606" s="30">
        <f>IF($C$4="", SUMIFS('무신사 메타 광고'!$K:$K, '무신사 메타 광고'!$D:$D, $B606), SUMIFS('무신사 메타 광고'!$K:$K,'무신사 메타 광고'!$I:$I,$C$4,'무신사 메타 광고'!D:D,$B606))</f>
        <v>0</v>
      </c>
      <c r="H606" s="30">
        <f>IF($C$4="", SUMIFS('무신사 메타 광고'!$Q:$Q, '무신사 메타 광고'!$D:$D, $B606), SUMIFS('무신사 메타 광고'!$Q:$Q,'무신사 메타 광고'!$I:$I,$C$4,'무신사 메타 광고'!D:D,$B606))</f>
        <v>0</v>
      </c>
      <c r="I606" s="30">
        <f>IF($C$4="", SUMIFS('무신사 메타 광고'!$U:$U, '무신사 메타 광고'!$D:$D, $B606), SUMIFS('무신사 메타 광고'!$U:$U,'무신사 메타 광고'!$I:$I,$C$4,'무신사 메타 광고'!D:D,$B606))</f>
        <v>0</v>
      </c>
      <c r="J606" s="11">
        <f t="shared" si="23"/>
        <v>0</v>
      </c>
      <c r="K606" s="11">
        <f t="shared" si="24"/>
        <v>0</v>
      </c>
      <c r="L606" s="12" t="str">
        <f t="shared" si="30"/>
        <v xml:space="preserve"> </v>
      </c>
      <c r="N606" s="10">
        <f>IF($C$4="", SUMIFS('무신사 메타 광고'!$X:$X, '무신사 메타 광고'!$D:$D, $B606),SUMIFS('무신사 메타 광고'!$X:$X,'무신사 메타 광고'!I:I,$C$4,'무신사 메타 광고'!D:D,$B606))</f>
        <v>0</v>
      </c>
      <c r="O606" s="11">
        <f t="shared" si="25"/>
        <v>0</v>
      </c>
      <c r="R606" s="13"/>
      <c r="S606" s="31">
        <f>IF($S$4="", SUMIFS('무신사 메타 광고'!$L:$L, '무신사 메타 광고'!$C:$C, $R606),SUMIFS('무신사 메타 광고'!$L:$L,'무신사 메타 광고'!$I:$I,$S$4,'무신사 메타 광고'!$C:$C,$R606))</f>
        <v>0</v>
      </c>
      <c r="T606" s="31">
        <f>IF($S$4="", SUMIFS('무신사 메타 광고'!$V:$V, '무신사 메타 광고'!$C:$C, $R606),SUMIFS('무신사 메타 광고'!$V:$V,'무신사 메타 광고'!$I:$I,$S$4,'무신사 메타 광고'!$C:$C,$R606))</f>
        <v>0</v>
      </c>
      <c r="U606" s="11">
        <f t="shared" si="26"/>
        <v>0</v>
      </c>
      <c r="V606" s="12" t="str">
        <f t="shared" si="31"/>
        <v xml:space="preserve"> </v>
      </c>
      <c r="W606" s="32">
        <f>IF($S$4="", SUMIFS('무신사 메타 광고'!$K:$K, '무신사 메타 광고'!$C:$C, $R606),SUMIFS('무신사 메타 광고'!$K:$K,'무신사 메타 광고'!$I:$I,$S$4,'무신사 메타 광고'!$C:$C,$R606))</f>
        <v>0</v>
      </c>
      <c r="X606" s="32">
        <f>IF($S$4="", SUMIFS('무신사 메타 광고'!$N:$N, '무신사 메타 광고'!$C:$C, $R606),SUMIFS('무신사 메타 광고'!$N:$N,'무신사 메타 광고'!$I:$I,$S$4,'무신사 메타 광고'!$C:$C,$R606))</f>
        <v>0</v>
      </c>
      <c r="Y606" s="11">
        <f t="shared" si="27"/>
        <v>0</v>
      </c>
      <c r="Z606" s="12" t="str">
        <f t="shared" si="32"/>
        <v xml:space="preserve"> </v>
      </c>
      <c r="AB606" s="10">
        <f>IF($S$4="", SUMIFS('무신사 메타 광고'!$X:$X, '무신사 메타 광고'!$C:$C, $R606),SUMIFS('무신사 메타 광고'!$X:$X,'무신사 메타 광고'!$I:$I,$S$4,'무신사 메타 광고'!$C:$C,$R606))</f>
        <v>0</v>
      </c>
      <c r="AC606" s="11">
        <f t="shared" si="28"/>
        <v>0</v>
      </c>
    </row>
    <row r="607" spans="2:29">
      <c r="B607" s="9"/>
      <c r="C607" s="29">
        <f>IF($C$4="", SUMIFS('무신사 메타 광고'!$L:$L, '무신사 메타 광고'!$D:$D, $B607), SUMIFS('무신사 메타 광고'!$L:$L, '무신사 메타 광고'!$I:$I, $C$4, '무신사 메타 광고'!$D:$D, $B607))</f>
        <v>0</v>
      </c>
      <c r="D607" s="29">
        <f>IF($C$4="", SUMIFS('무신사 메타 광고'!$V:$V,#REF!, $B607), SUMIFS('무신사 메타 광고'!$V:$V,'무신사 메타 광고'!$I:$I,$C$4,'무신사 메타 광고'!$D:$D,$B607))</f>
        <v>0</v>
      </c>
      <c r="E607" s="11">
        <f t="shared" si="22"/>
        <v>0</v>
      </c>
      <c r="F607" s="12" t="str">
        <f t="shared" si="29"/>
        <v xml:space="preserve"> </v>
      </c>
      <c r="G607" s="30">
        <f>IF($C$4="", SUMIFS('무신사 메타 광고'!$K:$K, '무신사 메타 광고'!$D:$D, $B607), SUMIFS('무신사 메타 광고'!$K:$K,'무신사 메타 광고'!$I:$I,$C$4,'무신사 메타 광고'!D:D,$B607))</f>
        <v>0</v>
      </c>
      <c r="H607" s="30">
        <f>IF($C$4="", SUMIFS('무신사 메타 광고'!$Q:$Q, '무신사 메타 광고'!$D:$D, $B607), SUMIFS('무신사 메타 광고'!$Q:$Q,'무신사 메타 광고'!$I:$I,$C$4,'무신사 메타 광고'!D:D,$B607))</f>
        <v>0</v>
      </c>
      <c r="I607" s="30">
        <f>IF($C$4="", SUMIFS('무신사 메타 광고'!$U:$U, '무신사 메타 광고'!$D:$D, $B607), SUMIFS('무신사 메타 광고'!$U:$U,'무신사 메타 광고'!$I:$I,$C$4,'무신사 메타 광고'!D:D,$B607))</f>
        <v>0</v>
      </c>
      <c r="J607" s="11">
        <f t="shared" si="23"/>
        <v>0</v>
      </c>
      <c r="K607" s="11">
        <f t="shared" si="24"/>
        <v>0</v>
      </c>
      <c r="L607" s="12" t="str">
        <f t="shared" si="30"/>
        <v xml:space="preserve"> </v>
      </c>
      <c r="N607" s="10">
        <f>IF($C$4="", SUMIFS('무신사 메타 광고'!$X:$X, '무신사 메타 광고'!$D:$D, $B607),SUMIFS('무신사 메타 광고'!$X:$X,'무신사 메타 광고'!I:I,$C$4,'무신사 메타 광고'!D:D,$B607))</f>
        <v>0</v>
      </c>
      <c r="O607" s="11">
        <f t="shared" si="25"/>
        <v>0</v>
      </c>
      <c r="R607" s="13"/>
      <c r="S607" s="31">
        <f>IF($S$4="", SUMIFS('무신사 메타 광고'!$L:$L, '무신사 메타 광고'!$C:$C, $R607),SUMIFS('무신사 메타 광고'!$L:$L,'무신사 메타 광고'!$I:$I,$S$4,'무신사 메타 광고'!$C:$C,$R607))</f>
        <v>0</v>
      </c>
      <c r="T607" s="31">
        <f>IF($S$4="", SUMIFS('무신사 메타 광고'!$V:$V, '무신사 메타 광고'!$C:$C, $R607),SUMIFS('무신사 메타 광고'!$V:$V,'무신사 메타 광고'!$I:$I,$S$4,'무신사 메타 광고'!$C:$C,$R607))</f>
        <v>0</v>
      </c>
      <c r="U607" s="11">
        <f t="shared" si="26"/>
        <v>0</v>
      </c>
      <c r="V607" s="12" t="str">
        <f t="shared" si="31"/>
        <v xml:space="preserve"> </v>
      </c>
      <c r="W607" s="32">
        <f>IF($S$4="", SUMIFS('무신사 메타 광고'!$K:$K, '무신사 메타 광고'!$C:$C, $R607),SUMIFS('무신사 메타 광고'!$K:$K,'무신사 메타 광고'!$I:$I,$S$4,'무신사 메타 광고'!$C:$C,$R607))</f>
        <v>0</v>
      </c>
      <c r="X607" s="32">
        <f>IF($S$4="", SUMIFS('무신사 메타 광고'!$N:$N, '무신사 메타 광고'!$C:$C, $R607),SUMIFS('무신사 메타 광고'!$N:$N,'무신사 메타 광고'!$I:$I,$S$4,'무신사 메타 광고'!$C:$C,$R607))</f>
        <v>0</v>
      </c>
      <c r="Y607" s="11">
        <f t="shared" si="27"/>
        <v>0</v>
      </c>
      <c r="Z607" s="12" t="str">
        <f t="shared" si="32"/>
        <v xml:space="preserve"> </v>
      </c>
      <c r="AB607" s="10">
        <f>IF($S$4="", SUMIFS('무신사 메타 광고'!$X:$X, '무신사 메타 광고'!$C:$C, $R607),SUMIFS('무신사 메타 광고'!$X:$X,'무신사 메타 광고'!$I:$I,$S$4,'무신사 메타 광고'!$C:$C,$R607))</f>
        <v>0</v>
      </c>
      <c r="AC607" s="11">
        <f t="shared" si="28"/>
        <v>0</v>
      </c>
    </row>
    <row r="608" spans="2:29">
      <c r="B608" s="9"/>
      <c r="C608" s="29">
        <f>IF($C$4="", SUMIFS('무신사 메타 광고'!$L:$L, '무신사 메타 광고'!$D:$D, $B608), SUMIFS('무신사 메타 광고'!$L:$L, '무신사 메타 광고'!$I:$I, $C$4, '무신사 메타 광고'!$D:$D, $B608))</f>
        <v>0</v>
      </c>
      <c r="D608" s="29">
        <f>IF($C$4="", SUMIFS('무신사 메타 광고'!$V:$V,#REF!, $B608), SUMIFS('무신사 메타 광고'!$V:$V,'무신사 메타 광고'!$I:$I,$C$4,'무신사 메타 광고'!$D:$D,$B608))</f>
        <v>0</v>
      </c>
      <c r="E608" s="11">
        <f t="shared" si="22"/>
        <v>0</v>
      </c>
      <c r="F608" s="12" t="str">
        <f t="shared" si="29"/>
        <v xml:space="preserve"> </v>
      </c>
      <c r="G608" s="30">
        <f>IF($C$4="", SUMIFS('무신사 메타 광고'!$K:$K, '무신사 메타 광고'!$D:$D, $B608), SUMIFS('무신사 메타 광고'!$K:$K,'무신사 메타 광고'!$I:$I,$C$4,'무신사 메타 광고'!D:D,$B608))</f>
        <v>0</v>
      </c>
      <c r="H608" s="30">
        <f>IF($C$4="", SUMIFS('무신사 메타 광고'!$Q:$Q, '무신사 메타 광고'!$D:$D, $B608), SUMIFS('무신사 메타 광고'!$Q:$Q,'무신사 메타 광고'!$I:$I,$C$4,'무신사 메타 광고'!D:D,$B608))</f>
        <v>0</v>
      </c>
      <c r="I608" s="30">
        <f>IF($C$4="", SUMIFS('무신사 메타 광고'!$U:$U, '무신사 메타 광고'!$D:$D, $B608), SUMIFS('무신사 메타 광고'!$U:$U,'무신사 메타 광고'!$I:$I,$C$4,'무신사 메타 광고'!D:D,$B608))</f>
        <v>0</v>
      </c>
      <c r="J608" s="11">
        <f t="shared" si="23"/>
        <v>0</v>
      </c>
      <c r="K608" s="11">
        <f t="shared" si="24"/>
        <v>0</v>
      </c>
      <c r="L608" s="12" t="str">
        <f t="shared" si="30"/>
        <v xml:space="preserve"> </v>
      </c>
      <c r="N608" s="10">
        <f>IF($C$4="", SUMIFS('무신사 메타 광고'!$X:$X, '무신사 메타 광고'!$D:$D, $B608),SUMIFS('무신사 메타 광고'!$X:$X,'무신사 메타 광고'!I:I,$C$4,'무신사 메타 광고'!D:D,$B608))</f>
        <v>0</v>
      </c>
      <c r="O608" s="11">
        <f t="shared" si="25"/>
        <v>0</v>
      </c>
      <c r="R608" s="13"/>
      <c r="S608" s="31">
        <f>IF($S$4="", SUMIFS('무신사 메타 광고'!$L:$L, '무신사 메타 광고'!$C:$C, $R608),SUMIFS('무신사 메타 광고'!$L:$L,'무신사 메타 광고'!$I:$I,$S$4,'무신사 메타 광고'!$C:$C,$R608))</f>
        <v>0</v>
      </c>
      <c r="T608" s="31">
        <f>IF($S$4="", SUMIFS('무신사 메타 광고'!$V:$V, '무신사 메타 광고'!$C:$C, $R608),SUMIFS('무신사 메타 광고'!$V:$V,'무신사 메타 광고'!$I:$I,$S$4,'무신사 메타 광고'!$C:$C,$R608))</f>
        <v>0</v>
      </c>
      <c r="U608" s="11">
        <f t="shared" si="26"/>
        <v>0</v>
      </c>
      <c r="V608" s="12" t="str">
        <f t="shared" si="31"/>
        <v xml:space="preserve"> </v>
      </c>
      <c r="W608" s="32">
        <f>IF($S$4="", SUMIFS('무신사 메타 광고'!$K:$K, '무신사 메타 광고'!$C:$C, $R608),SUMIFS('무신사 메타 광고'!$K:$K,'무신사 메타 광고'!$I:$I,$S$4,'무신사 메타 광고'!$C:$C,$R608))</f>
        <v>0</v>
      </c>
      <c r="X608" s="32">
        <f>IF($S$4="", SUMIFS('무신사 메타 광고'!$N:$N, '무신사 메타 광고'!$C:$C, $R608),SUMIFS('무신사 메타 광고'!$N:$N,'무신사 메타 광고'!$I:$I,$S$4,'무신사 메타 광고'!$C:$C,$R608))</f>
        <v>0</v>
      </c>
      <c r="Y608" s="11">
        <f t="shared" si="27"/>
        <v>0</v>
      </c>
      <c r="Z608" s="12" t="str">
        <f t="shared" si="32"/>
        <v xml:space="preserve"> </v>
      </c>
      <c r="AB608" s="10">
        <f>IF($S$4="", SUMIFS('무신사 메타 광고'!$X:$X, '무신사 메타 광고'!$C:$C, $R608),SUMIFS('무신사 메타 광고'!$X:$X,'무신사 메타 광고'!$I:$I,$S$4,'무신사 메타 광고'!$C:$C,$R608))</f>
        <v>0</v>
      </c>
      <c r="AC608" s="11">
        <f t="shared" si="28"/>
        <v>0</v>
      </c>
    </row>
    <row r="609" spans="2:29">
      <c r="B609" s="9"/>
      <c r="C609" s="29">
        <f>IF($C$4="", SUMIFS('무신사 메타 광고'!$L:$L, '무신사 메타 광고'!$D:$D, $B609), SUMIFS('무신사 메타 광고'!$L:$L, '무신사 메타 광고'!$I:$I, $C$4, '무신사 메타 광고'!$D:$D, $B609))</f>
        <v>0</v>
      </c>
      <c r="D609" s="29">
        <f>IF($C$4="", SUMIFS('무신사 메타 광고'!$V:$V,#REF!, $B609), SUMIFS('무신사 메타 광고'!$V:$V,'무신사 메타 광고'!$I:$I,$C$4,'무신사 메타 광고'!$D:$D,$B609))</f>
        <v>0</v>
      </c>
      <c r="E609" s="11">
        <f t="shared" si="22"/>
        <v>0</v>
      </c>
      <c r="F609" s="12" t="str">
        <f t="shared" si="29"/>
        <v xml:space="preserve"> </v>
      </c>
      <c r="G609" s="30">
        <f>IF($C$4="", SUMIFS('무신사 메타 광고'!$K:$K, '무신사 메타 광고'!$D:$D, $B609), SUMIFS('무신사 메타 광고'!$K:$K,'무신사 메타 광고'!$I:$I,$C$4,'무신사 메타 광고'!D:D,$B609))</f>
        <v>0</v>
      </c>
      <c r="H609" s="30">
        <f>IF($C$4="", SUMIFS('무신사 메타 광고'!$Q:$Q, '무신사 메타 광고'!$D:$D, $B609), SUMIFS('무신사 메타 광고'!$Q:$Q,'무신사 메타 광고'!$I:$I,$C$4,'무신사 메타 광고'!D:D,$B609))</f>
        <v>0</v>
      </c>
      <c r="I609" s="30">
        <f>IF($C$4="", SUMIFS('무신사 메타 광고'!$U:$U, '무신사 메타 광고'!$D:$D, $B609), SUMIFS('무신사 메타 광고'!$U:$U,'무신사 메타 광고'!$I:$I,$C$4,'무신사 메타 광고'!D:D,$B609))</f>
        <v>0</v>
      </c>
      <c r="J609" s="11">
        <f t="shared" si="23"/>
        <v>0</v>
      </c>
      <c r="K609" s="11">
        <f t="shared" si="24"/>
        <v>0</v>
      </c>
      <c r="L609" s="12" t="str">
        <f t="shared" si="30"/>
        <v xml:space="preserve"> </v>
      </c>
      <c r="N609" s="10">
        <f>IF($C$4="", SUMIFS('무신사 메타 광고'!$X:$X, '무신사 메타 광고'!$D:$D, $B609),SUMIFS('무신사 메타 광고'!$X:$X,'무신사 메타 광고'!I:I,$C$4,'무신사 메타 광고'!D:D,$B609))</f>
        <v>0</v>
      </c>
      <c r="O609" s="11">
        <f t="shared" si="25"/>
        <v>0</v>
      </c>
      <c r="R609" s="13"/>
      <c r="S609" s="31">
        <f>IF($S$4="", SUMIFS('무신사 메타 광고'!$L:$L, '무신사 메타 광고'!$C:$C, $R609),SUMIFS('무신사 메타 광고'!$L:$L,'무신사 메타 광고'!$I:$I,$S$4,'무신사 메타 광고'!$C:$C,$R609))</f>
        <v>0</v>
      </c>
      <c r="T609" s="31">
        <f>IF($S$4="", SUMIFS('무신사 메타 광고'!$V:$V, '무신사 메타 광고'!$C:$C, $R609),SUMIFS('무신사 메타 광고'!$V:$V,'무신사 메타 광고'!$I:$I,$S$4,'무신사 메타 광고'!$C:$C,$R609))</f>
        <v>0</v>
      </c>
      <c r="U609" s="11">
        <f t="shared" si="26"/>
        <v>0</v>
      </c>
      <c r="V609" s="12" t="str">
        <f t="shared" si="31"/>
        <v xml:space="preserve"> </v>
      </c>
      <c r="W609" s="32">
        <f>IF($S$4="", SUMIFS('무신사 메타 광고'!$K:$K, '무신사 메타 광고'!$C:$C, $R609),SUMIFS('무신사 메타 광고'!$K:$K,'무신사 메타 광고'!$I:$I,$S$4,'무신사 메타 광고'!$C:$C,$R609))</f>
        <v>0</v>
      </c>
      <c r="X609" s="32">
        <f>IF($S$4="", SUMIFS('무신사 메타 광고'!$N:$N, '무신사 메타 광고'!$C:$C, $R609),SUMIFS('무신사 메타 광고'!$N:$N,'무신사 메타 광고'!$I:$I,$S$4,'무신사 메타 광고'!$C:$C,$R609))</f>
        <v>0</v>
      </c>
      <c r="Y609" s="11">
        <f t="shared" si="27"/>
        <v>0</v>
      </c>
      <c r="Z609" s="12" t="str">
        <f t="shared" si="32"/>
        <v xml:space="preserve"> </v>
      </c>
      <c r="AB609" s="10">
        <f>IF($S$4="", SUMIFS('무신사 메타 광고'!$X:$X, '무신사 메타 광고'!$C:$C, $R609),SUMIFS('무신사 메타 광고'!$X:$X,'무신사 메타 광고'!$I:$I,$S$4,'무신사 메타 광고'!$C:$C,$R609))</f>
        <v>0</v>
      </c>
      <c r="AC609" s="11">
        <f t="shared" si="28"/>
        <v>0</v>
      </c>
    </row>
    <row r="610" spans="2:29">
      <c r="B610" s="9"/>
      <c r="C610" s="29">
        <f>IF($C$4="", SUMIFS('무신사 메타 광고'!$L:$L, '무신사 메타 광고'!$D:$D, $B610), SUMIFS('무신사 메타 광고'!$L:$L, '무신사 메타 광고'!$I:$I, $C$4, '무신사 메타 광고'!$D:$D, $B610))</f>
        <v>0</v>
      </c>
      <c r="D610" s="29">
        <f>IF($C$4="", SUMIFS('무신사 메타 광고'!$V:$V,#REF!, $B610), SUMIFS('무신사 메타 광고'!$V:$V,'무신사 메타 광고'!$I:$I,$C$4,'무신사 메타 광고'!$D:$D,$B610))</f>
        <v>0</v>
      </c>
      <c r="E610" s="11">
        <f t="shared" si="22"/>
        <v>0</v>
      </c>
      <c r="F610" s="12" t="str">
        <f t="shared" si="29"/>
        <v xml:space="preserve"> </v>
      </c>
      <c r="G610" s="30">
        <f>IF($C$4="", SUMIFS('무신사 메타 광고'!$K:$K, '무신사 메타 광고'!$D:$D, $B610), SUMIFS('무신사 메타 광고'!$K:$K,'무신사 메타 광고'!$I:$I,$C$4,'무신사 메타 광고'!D:D,$B610))</f>
        <v>0</v>
      </c>
      <c r="H610" s="30">
        <f>IF($C$4="", SUMIFS('무신사 메타 광고'!$Q:$Q, '무신사 메타 광고'!$D:$D, $B610), SUMIFS('무신사 메타 광고'!$Q:$Q,'무신사 메타 광고'!$I:$I,$C$4,'무신사 메타 광고'!D:D,$B610))</f>
        <v>0</v>
      </c>
      <c r="I610" s="30">
        <f>IF($C$4="", SUMIFS('무신사 메타 광고'!$U:$U, '무신사 메타 광고'!$D:$D, $B610), SUMIFS('무신사 메타 광고'!$U:$U,'무신사 메타 광고'!$I:$I,$C$4,'무신사 메타 광고'!D:D,$B610))</f>
        <v>0</v>
      </c>
      <c r="J610" s="11">
        <f t="shared" si="23"/>
        <v>0</v>
      </c>
      <c r="K610" s="11">
        <f t="shared" si="24"/>
        <v>0</v>
      </c>
      <c r="L610" s="12" t="str">
        <f t="shared" si="30"/>
        <v xml:space="preserve"> </v>
      </c>
      <c r="N610" s="10">
        <f>IF($C$4="", SUMIFS('무신사 메타 광고'!$X:$X, '무신사 메타 광고'!$D:$D, $B610),SUMIFS('무신사 메타 광고'!$X:$X,'무신사 메타 광고'!I:I,$C$4,'무신사 메타 광고'!D:D,$B610))</f>
        <v>0</v>
      </c>
      <c r="O610" s="11">
        <f t="shared" si="25"/>
        <v>0</v>
      </c>
      <c r="R610" s="13"/>
      <c r="S610" s="31">
        <f>IF($S$4="", SUMIFS('무신사 메타 광고'!$L:$L, '무신사 메타 광고'!$C:$C, $R610),SUMIFS('무신사 메타 광고'!$L:$L,'무신사 메타 광고'!$I:$I,$S$4,'무신사 메타 광고'!$C:$C,$R610))</f>
        <v>0</v>
      </c>
      <c r="T610" s="31">
        <f>IF($S$4="", SUMIFS('무신사 메타 광고'!$V:$V, '무신사 메타 광고'!$C:$C, $R610),SUMIFS('무신사 메타 광고'!$V:$V,'무신사 메타 광고'!$I:$I,$S$4,'무신사 메타 광고'!$C:$C,$R610))</f>
        <v>0</v>
      </c>
      <c r="U610" s="11">
        <f t="shared" si="26"/>
        <v>0</v>
      </c>
      <c r="V610" s="12" t="str">
        <f t="shared" si="31"/>
        <v xml:space="preserve"> </v>
      </c>
      <c r="W610" s="32">
        <f>IF($S$4="", SUMIFS('무신사 메타 광고'!$K:$K, '무신사 메타 광고'!$C:$C, $R610),SUMIFS('무신사 메타 광고'!$K:$K,'무신사 메타 광고'!$I:$I,$S$4,'무신사 메타 광고'!$C:$C,$R610))</f>
        <v>0</v>
      </c>
      <c r="X610" s="32">
        <f>IF($S$4="", SUMIFS('무신사 메타 광고'!$N:$N, '무신사 메타 광고'!$C:$C, $R610),SUMIFS('무신사 메타 광고'!$N:$N,'무신사 메타 광고'!$I:$I,$S$4,'무신사 메타 광고'!$C:$C,$R610))</f>
        <v>0</v>
      </c>
      <c r="Y610" s="11">
        <f t="shared" si="27"/>
        <v>0</v>
      </c>
      <c r="Z610" s="12" t="str">
        <f t="shared" si="32"/>
        <v xml:space="preserve"> </v>
      </c>
      <c r="AB610" s="10">
        <f>IF($S$4="", SUMIFS('무신사 메타 광고'!$X:$X, '무신사 메타 광고'!$C:$C, $R610),SUMIFS('무신사 메타 광고'!$X:$X,'무신사 메타 광고'!$I:$I,$S$4,'무신사 메타 광고'!$C:$C,$R610))</f>
        <v>0</v>
      </c>
      <c r="AC610" s="11">
        <f t="shared" si="28"/>
        <v>0</v>
      </c>
    </row>
    <row r="611" spans="2:29">
      <c r="B611" s="9"/>
      <c r="C611" s="29">
        <f>IF($C$4="", SUMIFS('무신사 메타 광고'!$L:$L, '무신사 메타 광고'!$D:$D, $B611), SUMIFS('무신사 메타 광고'!$L:$L, '무신사 메타 광고'!$I:$I, $C$4, '무신사 메타 광고'!$D:$D, $B611))</f>
        <v>0</v>
      </c>
      <c r="D611" s="29">
        <f>IF($C$4="", SUMIFS('무신사 메타 광고'!$V:$V,#REF!, $B611), SUMIFS('무신사 메타 광고'!$V:$V,'무신사 메타 광고'!$I:$I,$C$4,'무신사 메타 광고'!$D:$D,$B611))</f>
        <v>0</v>
      </c>
      <c r="E611" s="11">
        <f t="shared" si="22"/>
        <v>0</v>
      </c>
      <c r="F611" s="12" t="str">
        <f t="shared" si="29"/>
        <v xml:space="preserve"> </v>
      </c>
      <c r="G611" s="30">
        <f>IF($C$4="", SUMIFS('무신사 메타 광고'!$K:$K, '무신사 메타 광고'!$D:$D, $B611), SUMIFS('무신사 메타 광고'!$K:$K,'무신사 메타 광고'!$I:$I,$C$4,'무신사 메타 광고'!D:D,$B611))</f>
        <v>0</v>
      </c>
      <c r="H611" s="30">
        <f>IF($C$4="", SUMIFS('무신사 메타 광고'!$Q:$Q, '무신사 메타 광고'!$D:$D, $B611), SUMIFS('무신사 메타 광고'!$Q:$Q,'무신사 메타 광고'!$I:$I,$C$4,'무신사 메타 광고'!D:D,$B611))</f>
        <v>0</v>
      </c>
      <c r="I611" s="30">
        <f>IF($C$4="", SUMIFS('무신사 메타 광고'!$U:$U, '무신사 메타 광고'!$D:$D, $B611), SUMIFS('무신사 메타 광고'!$U:$U,'무신사 메타 광고'!$I:$I,$C$4,'무신사 메타 광고'!D:D,$B611))</f>
        <v>0</v>
      </c>
      <c r="J611" s="11">
        <f t="shared" si="23"/>
        <v>0</v>
      </c>
      <c r="K611" s="11">
        <f t="shared" si="24"/>
        <v>0</v>
      </c>
      <c r="L611" s="12" t="str">
        <f t="shared" si="30"/>
        <v xml:space="preserve"> </v>
      </c>
      <c r="N611" s="10">
        <f>IF($C$4="", SUMIFS('무신사 메타 광고'!$X:$X, '무신사 메타 광고'!$D:$D, $B611),SUMIFS('무신사 메타 광고'!$X:$X,'무신사 메타 광고'!I:I,$C$4,'무신사 메타 광고'!D:D,$B611))</f>
        <v>0</v>
      </c>
      <c r="O611" s="11">
        <f t="shared" si="25"/>
        <v>0</v>
      </c>
      <c r="R611" s="13"/>
      <c r="S611" s="31">
        <f>IF($S$4="", SUMIFS('무신사 메타 광고'!$L:$L, '무신사 메타 광고'!$C:$C, $R611),SUMIFS('무신사 메타 광고'!$L:$L,'무신사 메타 광고'!$I:$I,$S$4,'무신사 메타 광고'!$C:$C,$R611))</f>
        <v>0</v>
      </c>
      <c r="T611" s="31">
        <f>IF($S$4="", SUMIFS('무신사 메타 광고'!$V:$V, '무신사 메타 광고'!$C:$C, $R611),SUMIFS('무신사 메타 광고'!$V:$V,'무신사 메타 광고'!$I:$I,$S$4,'무신사 메타 광고'!$C:$C,$R611))</f>
        <v>0</v>
      </c>
      <c r="U611" s="11">
        <f t="shared" si="26"/>
        <v>0</v>
      </c>
      <c r="V611" s="12" t="str">
        <f t="shared" si="31"/>
        <v xml:space="preserve"> </v>
      </c>
      <c r="W611" s="32">
        <f>IF($S$4="", SUMIFS('무신사 메타 광고'!$K:$K, '무신사 메타 광고'!$C:$C, $R611),SUMIFS('무신사 메타 광고'!$K:$K,'무신사 메타 광고'!$I:$I,$S$4,'무신사 메타 광고'!$C:$C,$R611))</f>
        <v>0</v>
      </c>
      <c r="X611" s="32">
        <f>IF($S$4="", SUMIFS('무신사 메타 광고'!$N:$N, '무신사 메타 광고'!$C:$C, $R611),SUMIFS('무신사 메타 광고'!$N:$N,'무신사 메타 광고'!$I:$I,$S$4,'무신사 메타 광고'!$C:$C,$R611))</f>
        <v>0</v>
      </c>
      <c r="Y611" s="11">
        <f t="shared" si="27"/>
        <v>0</v>
      </c>
      <c r="Z611" s="12" t="str">
        <f t="shared" si="32"/>
        <v xml:space="preserve"> </v>
      </c>
      <c r="AB611" s="10">
        <f>IF($S$4="", SUMIFS('무신사 메타 광고'!$X:$X, '무신사 메타 광고'!$C:$C, $R611),SUMIFS('무신사 메타 광고'!$X:$X,'무신사 메타 광고'!$I:$I,$S$4,'무신사 메타 광고'!$C:$C,$R611))</f>
        <v>0</v>
      </c>
      <c r="AC611" s="11">
        <f t="shared" si="28"/>
        <v>0</v>
      </c>
    </row>
    <row r="612" spans="2:29">
      <c r="B612" s="9"/>
      <c r="C612" s="29">
        <f>IF($C$4="", SUMIFS('무신사 메타 광고'!$L:$L, '무신사 메타 광고'!$D:$D, $B612), SUMIFS('무신사 메타 광고'!$L:$L, '무신사 메타 광고'!$I:$I, $C$4, '무신사 메타 광고'!$D:$D, $B612))</f>
        <v>0</v>
      </c>
      <c r="D612" s="29">
        <f>IF($C$4="", SUMIFS('무신사 메타 광고'!$V:$V,#REF!, $B612), SUMIFS('무신사 메타 광고'!$V:$V,'무신사 메타 광고'!$I:$I,$C$4,'무신사 메타 광고'!$D:$D,$B612))</f>
        <v>0</v>
      </c>
      <c r="E612" s="11">
        <f t="shared" si="22"/>
        <v>0</v>
      </c>
      <c r="F612" s="12" t="str">
        <f t="shared" si="29"/>
        <v xml:space="preserve"> </v>
      </c>
      <c r="G612" s="30">
        <f>IF($C$4="", SUMIFS('무신사 메타 광고'!$K:$K, '무신사 메타 광고'!$D:$D, $B612), SUMIFS('무신사 메타 광고'!$K:$K,'무신사 메타 광고'!$I:$I,$C$4,'무신사 메타 광고'!D:D,$B612))</f>
        <v>0</v>
      </c>
      <c r="H612" s="30">
        <f>IF($C$4="", SUMIFS('무신사 메타 광고'!$Q:$Q, '무신사 메타 광고'!$D:$D, $B612), SUMIFS('무신사 메타 광고'!$Q:$Q,'무신사 메타 광고'!$I:$I,$C$4,'무신사 메타 광고'!D:D,$B612))</f>
        <v>0</v>
      </c>
      <c r="I612" s="30">
        <f>IF($C$4="", SUMIFS('무신사 메타 광고'!$U:$U, '무신사 메타 광고'!$D:$D, $B612), SUMIFS('무신사 메타 광고'!$U:$U,'무신사 메타 광고'!$I:$I,$C$4,'무신사 메타 광고'!D:D,$B612))</f>
        <v>0</v>
      </c>
      <c r="J612" s="11">
        <f t="shared" si="23"/>
        <v>0</v>
      </c>
      <c r="K612" s="11">
        <f t="shared" si="24"/>
        <v>0</v>
      </c>
      <c r="L612" s="12" t="str">
        <f t="shared" si="30"/>
        <v xml:space="preserve"> </v>
      </c>
      <c r="N612" s="10">
        <f>IF($C$4="", SUMIFS('무신사 메타 광고'!$X:$X, '무신사 메타 광고'!$D:$D, $B612),SUMIFS('무신사 메타 광고'!$X:$X,'무신사 메타 광고'!I:I,$C$4,'무신사 메타 광고'!D:D,$B612))</f>
        <v>0</v>
      </c>
      <c r="O612" s="11">
        <f t="shared" si="25"/>
        <v>0</v>
      </c>
      <c r="R612" s="13"/>
      <c r="S612" s="31">
        <f>IF($S$4="", SUMIFS('무신사 메타 광고'!$L:$L, '무신사 메타 광고'!$C:$C, $R612),SUMIFS('무신사 메타 광고'!$L:$L,'무신사 메타 광고'!$I:$I,$S$4,'무신사 메타 광고'!$C:$C,$R612))</f>
        <v>0</v>
      </c>
      <c r="T612" s="31">
        <f>IF($S$4="", SUMIFS('무신사 메타 광고'!$V:$V, '무신사 메타 광고'!$C:$C, $R612),SUMIFS('무신사 메타 광고'!$V:$V,'무신사 메타 광고'!$I:$I,$S$4,'무신사 메타 광고'!$C:$C,$R612))</f>
        <v>0</v>
      </c>
      <c r="U612" s="11">
        <f t="shared" si="26"/>
        <v>0</v>
      </c>
      <c r="V612" s="12" t="str">
        <f t="shared" si="31"/>
        <v xml:space="preserve"> </v>
      </c>
      <c r="W612" s="32">
        <f>IF($S$4="", SUMIFS('무신사 메타 광고'!$K:$K, '무신사 메타 광고'!$C:$C, $R612),SUMIFS('무신사 메타 광고'!$K:$K,'무신사 메타 광고'!$I:$I,$S$4,'무신사 메타 광고'!$C:$C,$R612))</f>
        <v>0</v>
      </c>
      <c r="X612" s="32">
        <f>IF($S$4="", SUMIFS('무신사 메타 광고'!$N:$N, '무신사 메타 광고'!$C:$C, $R612),SUMIFS('무신사 메타 광고'!$N:$N,'무신사 메타 광고'!$I:$I,$S$4,'무신사 메타 광고'!$C:$C,$R612))</f>
        <v>0</v>
      </c>
      <c r="Y612" s="11">
        <f t="shared" si="27"/>
        <v>0</v>
      </c>
      <c r="Z612" s="12" t="str">
        <f t="shared" si="32"/>
        <v xml:space="preserve"> </v>
      </c>
      <c r="AB612" s="10">
        <f>IF($S$4="", SUMIFS('무신사 메타 광고'!$X:$X, '무신사 메타 광고'!$C:$C, $R612),SUMIFS('무신사 메타 광고'!$X:$X,'무신사 메타 광고'!$I:$I,$S$4,'무신사 메타 광고'!$C:$C,$R612))</f>
        <v>0</v>
      </c>
      <c r="AC612" s="11">
        <f t="shared" si="28"/>
        <v>0</v>
      </c>
    </row>
    <row r="613" spans="2:29">
      <c r="B613" s="9"/>
      <c r="C613" s="29">
        <f>IF($C$4="", SUMIFS('무신사 메타 광고'!$L:$L, '무신사 메타 광고'!$D:$D, $B613), SUMIFS('무신사 메타 광고'!$L:$L, '무신사 메타 광고'!$I:$I, $C$4, '무신사 메타 광고'!$D:$D, $B613))</f>
        <v>0</v>
      </c>
      <c r="D613" s="29">
        <f>IF($C$4="", SUMIFS('무신사 메타 광고'!$V:$V,#REF!, $B613), SUMIFS('무신사 메타 광고'!$V:$V,'무신사 메타 광고'!$I:$I,$C$4,'무신사 메타 광고'!$D:$D,$B613))</f>
        <v>0</v>
      </c>
      <c r="E613" s="11">
        <f t="shared" si="22"/>
        <v>0</v>
      </c>
      <c r="F613" s="12" t="str">
        <f t="shared" si="29"/>
        <v xml:space="preserve"> </v>
      </c>
      <c r="G613" s="30">
        <f>IF($C$4="", SUMIFS('무신사 메타 광고'!$K:$K, '무신사 메타 광고'!$D:$D, $B613), SUMIFS('무신사 메타 광고'!$K:$K,'무신사 메타 광고'!$I:$I,$C$4,'무신사 메타 광고'!D:D,$B613))</f>
        <v>0</v>
      </c>
      <c r="H613" s="30">
        <f>IF($C$4="", SUMIFS('무신사 메타 광고'!$Q:$Q, '무신사 메타 광고'!$D:$D, $B613), SUMIFS('무신사 메타 광고'!$Q:$Q,'무신사 메타 광고'!$I:$I,$C$4,'무신사 메타 광고'!D:D,$B613))</f>
        <v>0</v>
      </c>
      <c r="I613" s="30">
        <f>IF($C$4="", SUMIFS('무신사 메타 광고'!$U:$U, '무신사 메타 광고'!$D:$D, $B613), SUMIFS('무신사 메타 광고'!$U:$U,'무신사 메타 광고'!$I:$I,$C$4,'무신사 메타 광고'!D:D,$B613))</f>
        <v>0</v>
      </c>
      <c r="J613" s="11">
        <f t="shared" si="23"/>
        <v>0</v>
      </c>
      <c r="K613" s="11">
        <f t="shared" si="24"/>
        <v>0</v>
      </c>
      <c r="L613" s="12" t="str">
        <f t="shared" si="30"/>
        <v xml:space="preserve"> </v>
      </c>
      <c r="N613" s="10">
        <f>IF($C$4="", SUMIFS('무신사 메타 광고'!$X:$X, '무신사 메타 광고'!$D:$D, $B613),SUMIFS('무신사 메타 광고'!$X:$X,'무신사 메타 광고'!I:I,$C$4,'무신사 메타 광고'!D:D,$B613))</f>
        <v>0</v>
      </c>
      <c r="O613" s="11">
        <f t="shared" si="25"/>
        <v>0</v>
      </c>
      <c r="R613" s="13"/>
      <c r="S613" s="31">
        <f>IF($S$4="", SUMIFS('무신사 메타 광고'!$L:$L, '무신사 메타 광고'!$C:$C, $R613),SUMIFS('무신사 메타 광고'!$L:$L,'무신사 메타 광고'!$I:$I,$S$4,'무신사 메타 광고'!$C:$C,$R613))</f>
        <v>0</v>
      </c>
      <c r="T613" s="31">
        <f>IF($S$4="", SUMIFS('무신사 메타 광고'!$V:$V, '무신사 메타 광고'!$C:$C, $R613),SUMIFS('무신사 메타 광고'!$V:$V,'무신사 메타 광고'!$I:$I,$S$4,'무신사 메타 광고'!$C:$C,$R613))</f>
        <v>0</v>
      </c>
      <c r="U613" s="11">
        <f t="shared" si="26"/>
        <v>0</v>
      </c>
      <c r="V613" s="12" t="str">
        <f t="shared" si="31"/>
        <v xml:space="preserve"> </v>
      </c>
      <c r="W613" s="32">
        <f>IF($S$4="", SUMIFS('무신사 메타 광고'!$K:$K, '무신사 메타 광고'!$C:$C, $R613),SUMIFS('무신사 메타 광고'!$K:$K,'무신사 메타 광고'!$I:$I,$S$4,'무신사 메타 광고'!$C:$C,$R613))</f>
        <v>0</v>
      </c>
      <c r="X613" s="32">
        <f>IF($S$4="", SUMIFS('무신사 메타 광고'!$N:$N, '무신사 메타 광고'!$C:$C, $R613),SUMIFS('무신사 메타 광고'!$N:$N,'무신사 메타 광고'!$I:$I,$S$4,'무신사 메타 광고'!$C:$C,$R613))</f>
        <v>0</v>
      </c>
      <c r="Y613" s="11">
        <f t="shared" si="27"/>
        <v>0</v>
      </c>
      <c r="Z613" s="12" t="str">
        <f t="shared" si="32"/>
        <v xml:space="preserve"> </v>
      </c>
      <c r="AB613" s="10">
        <f>IF($S$4="", SUMIFS('무신사 메타 광고'!$X:$X, '무신사 메타 광고'!$C:$C, $R613),SUMIFS('무신사 메타 광고'!$X:$X,'무신사 메타 광고'!$I:$I,$S$4,'무신사 메타 광고'!$C:$C,$R613))</f>
        <v>0</v>
      </c>
      <c r="AC613" s="11">
        <f t="shared" si="28"/>
        <v>0</v>
      </c>
    </row>
    <row r="614" spans="2:29">
      <c r="B614" s="9"/>
      <c r="C614" s="29">
        <f>IF($C$4="", SUMIFS('무신사 메타 광고'!$L:$L, '무신사 메타 광고'!$D:$D, $B614), SUMIFS('무신사 메타 광고'!$L:$L, '무신사 메타 광고'!$I:$I, $C$4, '무신사 메타 광고'!$D:$D, $B614))</f>
        <v>0</v>
      </c>
      <c r="D614" s="29">
        <f>IF($C$4="", SUMIFS('무신사 메타 광고'!$V:$V,#REF!, $B614), SUMIFS('무신사 메타 광고'!$V:$V,'무신사 메타 광고'!$I:$I,$C$4,'무신사 메타 광고'!$D:$D,$B614))</f>
        <v>0</v>
      </c>
      <c r="E614" s="11">
        <f t="shared" si="22"/>
        <v>0</v>
      </c>
      <c r="F614" s="12" t="str">
        <f t="shared" si="29"/>
        <v xml:space="preserve"> </v>
      </c>
      <c r="G614" s="30">
        <f>IF($C$4="", SUMIFS('무신사 메타 광고'!$K:$K, '무신사 메타 광고'!$D:$D, $B614), SUMIFS('무신사 메타 광고'!$K:$K,'무신사 메타 광고'!$I:$I,$C$4,'무신사 메타 광고'!D:D,$B614))</f>
        <v>0</v>
      </c>
      <c r="H614" s="30">
        <f>IF($C$4="", SUMIFS('무신사 메타 광고'!$Q:$Q, '무신사 메타 광고'!$D:$D, $B614), SUMIFS('무신사 메타 광고'!$Q:$Q,'무신사 메타 광고'!$I:$I,$C$4,'무신사 메타 광고'!D:D,$B614))</f>
        <v>0</v>
      </c>
      <c r="I614" s="30">
        <f>IF($C$4="", SUMIFS('무신사 메타 광고'!$U:$U, '무신사 메타 광고'!$D:$D, $B614), SUMIFS('무신사 메타 광고'!$U:$U,'무신사 메타 광고'!$I:$I,$C$4,'무신사 메타 광고'!D:D,$B614))</f>
        <v>0</v>
      </c>
      <c r="J614" s="11">
        <f t="shared" si="23"/>
        <v>0</v>
      </c>
      <c r="K614" s="11">
        <f t="shared" si="24"/>
        <v>0</v>
      </c>
      <c r="L614" s="12" t="str">
        <f t="shared" si="30"/>
        <v xml:space="preserve"> </v>
      </c>
      <c r="N614" s="10">
        <f>IF($C$4="", SUMIFS('무신사 메타 광고'!$X:$X, '무신사 메타 광고'!$D:$D, $B614),SUMIFS('무신사 메타 광고'!$X:$X,'무신사 메타 광고'!I:I,$C$4,'무신사 메타 광고'!D:D,$B614))</f>
        <v>0</v>
      </c>
      <c r="O614" s="11">
        <f t="shared" si="25"/>
        <v>0</v>
      </c>
      <c r="R614" s="13"/>
      <c r="S614" s="31">
        <f>IF($S$4="", SUMIFS('무신사 메타 광고'!$L:$L, '무신사 메타 광고'!$C:$C, $R614),SUMIFS('무신사 메타 광고'!$L:$L,'무신사 메타 광고'!$I:$I,$S$4,'무신사 메타 광고'!$C:$C,$R614))</f>
        <v>0</v>
      </c>
      <c r="T614" s="31">
        <f>IF($S$4="", SUMIFS('무신사 메타 광고'!$V:$V, '무신사 메타 광고'!$C:$C, $R614),SUMIFS('무신사 메타 광고'!$V:$V,'무신사 메타 광고'!$I:$I,$S$4,'무신사 메타 광고'!$C:$C,$R614))</f>
        <v>0</v>
      </c>
      <c r="U614" s="11">
        <f t="shared" si="26"/>
        <v>0</v>
      </c>
      <c r="V614" s="12" t="str">
        <f t="shared" si="31"/>
        <v xml:space="preserve"> </v>
      </c>
      <c r="W614" s="32">
        <f>IF($S$4="", SUMIFS('무신사 메타 광고'!$K:$K, '무신사 메타 광고'!$C:$C, $R614),SUMIFS('무신사 메타 광고'!$K:$K,'무신사 메타 광고'!$I:$I,$S$4,'무신사 메타 광고'!$C:$C,$R614))</f>
        <v>0</v>
      </c>
      <c r="X614" s="32">
        <f>IF($S$4="", SUMIFS('무신사 메타 광고'!$N:$N, '무신사 메타 광고'!$C:$C, $R614),SUMIFS('무신사 메타 광고'!$N:$N,'무신사 메타 광고'!$I:$I,$S$4,'무신사 메타 광고'!$C:$C,$R614))</f>
        <v>0</v>
      </c>
      <c r="Y614" s="11">
        <f t="shared" si="27"/>
        <v>0</v>
      </c>
      <c r="Z614" s="12" t="str">
        <f t="shared" si="32"/>
        <v xml:space="preserve"> </v>
      </c>
      <c r="AB614" s="10">
        <f>IF($S$4="", SUMIFS('무신사 메타 광고'!$X:$X, '무신사 메타 광고'!$C:$C, $R614),SUMIFS('무신사 메타 광고'!$X:$X,'무신사 메타 광고'!$I:$I,$S$4,'무신사 메타 광고'!$C:$C,$R614))</f>
        <v>0</v>
      </c>
      <c r="AC614" s="11">
        <f t="shared" si="28"/>
        <v>0</v>
      </c>
    </row>
    <row r="615" spans="2:29">
      <c r="B615" s="9"/>
      <c r="C615" s="29">
        <f>IF($C$4="", SUMIFS('무신사 메타 광고'!$L:$L, '무신사 메타 광고'!$D:$D, $B615), SUMIFS('무신사 메타 광고'!$L:$L, '무신사 메타 광고'!$I:$I, $C$4, '무신사 메타 광고'!$D:$D, $B615))</f>
        <v>0</v>
      </c>
      <c r="D615" s="29">
        <f>IF($C$4="", SUMIFS('무신사 메타 광고'!$V:$V,#REF!, $B615), SUMIFS('무신사 메타 광고'!$V:$V,'무신사 메타 광고'!$I:$I,$C$4,'무신사 메타 광고'!$D:$D,$B615))</f>
        <v>0</v>
      </c>
      <c r="E615" s="11">
        <f t="shared" si="22"/>
        <v>0</v>
      </c>
      <c r="F615" s="12" t="str">
        <f t="shared" si="29"/>
        <v xml:space="preserve"> </v>
      </c>
      <c r="G615" s="30">
        <f>IF($C$4="", SUMIFS('무신사 메타 광고'!$K:$K, '무신사 메타 광고'!$D:$D, $B615), SUMIFS('무신사 메타 광고'!$K:$K,'무신사 메타 광고'!$I:$I,$C$4,'무신사 메타 광고'!D:D,$B615))</f>
        <v>0</v>
      </c>
      <c r="H615" s="30">
        <f>IF($C$4="", SUMIFS('무신사 메타 광고'!$Q:$Q, '무신사 메타 광고'!$D:$D, $B615), SUMIFS('무신사 메타 광고'!$Q:$Q,'무신사 메타 광고'!$I:$I,$C$4,'무신사 메타 광고'!D:D,$B615))</f>
        <v>0</v>
      </c>
      <c r="I615" s="30">
        <f>IF($C$4="", SUMIFS('무신사 메타 광고'!$U:$U, '무신사 메타 광고'!$D:$D, $B615), SUMIFS('무신사 메타 광고'!$U:$U,'무신사 메타 광고'!$I:$I,$C$4,'무신사 메타 광고'!D:D,$B615))</f>
        <v>0</v>
      </c>
      <c r="J615" s="11">
        <f t="shared" si="23"/>
        <v>0</v>
      </c>
      <c r="K615" s="11">
        <f t="shared" si="24"/>
        <v>0</v>
      </c>
      <c r="L615" s="12" t="str">
        <f t="shared" si="30"/>
        <v xml:space="preserve"> </v>
      </c>
      <c r="N615" s="10">
        <f>IF($C$4="", SUMIFS('무신사 메타 광고'!$X:$X, '무신사 메타 광고'!$D:$D, $B615),SUMIFS('무신사 메타 광고'!$X:$X,'무신사 메타 광고'!I:I,$C$4,'무신사 메타 광고'!D:D,$B615))</f>
        <v>0</v>
      </c>
      <c r="O615" s="11">
        <f t="shared" si="25"/>
        <v>0</v>
      </c>
      <c r="R615" s="13"/>
      <c r="S615" s="31">
        <f>IF($S$4="", SUMIFS('무신사 메타 광고'!$L:$L, '무신사 메타 광고'!$C:$C, $R615),SUMIFS('무신사 메타 광고'!$L:$L,'무신사 메타 광고'!$I:$I,$S$4,'무신사 메타 광고'!$C:$C,$R615))</f>
        <v>0</v>
      </c>
      <c r="T615" s="31">
        <f>IF($S$4="", SUMIFS('무신사 메타 광고'!$V:$V, '무신사 메타 광고'!$C:$C, $R615),SUMIFS('무신사 메타 광고'!$V:$V,'무신사 메타 광고'!$I:$I,$S$4,'무신사 메타 광고'!$C:$C,$R615))</f>
        <v>0</v>
      </c>
      <c r="U615" s="11">
        <f t="shared" si="26"/>
        <v>0</v>
      </c>
      <c r="V615" s="12" t="str">
        <f t="shared" si="31"/>
        <v xml:space="preserve"> </v>
      </c>
      <c r="W615" s="32">
        <f>IF($S$4="", SUMIFS('무신사 메타 광고'!$K:$K, '무신사 메타 광고'!$C:$C, $R615),SUMIFS('무신사 메타 광고'!$K:$K,'무신사 메타 광고'!$I:$I,$S$4,'무신사 메타 광고'!$C:$C,$R615))</f>
        <v>0</v>
      </c>
      <c r="X615" s="32">
        <f>IF($S$4="", SUMIFS('무신사 메타 광고'!$N:$N, '무신사 메타 광고'!$C:$C, $R615),SUMIFS('무신사 메타 광고'!$N:$N,'무신사 메타 광고'!$I:$I,$S$4,'무신사 메타 광고'!$C:$C,$R615))</f>
        <v>0</v>
      </c>
      <c r="Y615" s="11">
        <f t="shared" si="27"/>
        <v>0</v>
      </c>
      <c r="Z615" s="12" t="str">
        <f t="shared" si="32"/>
        <v xml:space="preserve"> </v>
      </c>
      <c r="AB615" s="10">
        <f>IF($S$4="", SUMIFS('무신사 메타 광고'!$X:$X, '무신사 메타 광고'!$C:$C, $R615),SUMIFS('무신사 메타 광고'!$X:$X,'무신사 메타 광고'!$I:$I,$S$4,'무신사 메타 광고'!$C:$C,$R615))</f>
        <v>0</v>
      </c>
      <c r="AC615" s="11">
        <f t="shared" si="28"/>
        <v>0</v>
      </c>
    </row>
    <row r="616" spans="2:29">
      <c r="B616" s="9"/>
      <c r="C616" s="29">
        <f>IF($C$4="", SUMIFS('무신사 메타 광고'!$L:$L, '무신사 메타 광고'!$D:$D, $B616), SUMIFS('무신사 메타 광고'!$L:$L, '무신사 메타 광고'!$I:$I, $C$4, '무신사 메타 광고'!$D:$D, $B616))</f>
        <v>0</v>
      </c>
      <c r="D616" s="29">
        <f>IF($C$4="", SUMIFS('무신사 메타 광고'!$V:$V,#REF!, $B616), SUMIFS('무신사 메타 광고'!$V:$V,'무신사 메타 광고'!$I:$I,$C$4,'무신사 메타 광고'!$D:$D,$B616))</f>
        <v>0</v>
      </c>
      <c r="E616" s="11">
        <f t="shared" si="22"/>
        <v>0</v>
      </c>
      <c r="F616" s="12" t="str">
        <f t="shared" si="29"/>
        <v xml:space="preserve"> </v>
      </c>
      <c r="G616" s="30">
        <f>IF($C$4="", SUMIFS('무신사 메타 광고'!$K:$K, '무신사 메타 광고'!$D:$D, $B616), SUMIFS('무신사 메타 광고'!$K:$K,'무신사 메타 광고'!$I:$I,$C$4,'무신사 메타 광고'!D:D,$B616))</f>
        <v>0</v>
      </c>
      <c r="H616" s="30">
        <f>IF($C$4="", SUMIFS('무신사 메타 광고'!$Q:$Q, '무신사 메타 광고'!$D:$D, $B616), SUMIFS('무신사 메타 광고'!$Q:$Q,'무신사 메타 광고'!$I:$I,$C$4,'무신사 메타 광고'!D:D,$B616))</f>
        <v>0</v>
      </c>
      <c r="I616" s="30">
        <f>IF($C$4="", SUMIFS('무신사 메타 광고'!$U:$U, '무신사 메타 광고'!$D:$D, $B616), SUMIFS('무신사 메타 광고'!$U:$U,'무신사 메타 광고'!$I:$I,$C$4,'무신사 메타 광고'!D:D,$B616))</f>
        <v>0</v>
      </c>
      <c r="J616" s="11">
        <f t="shared" si="23"/>
        <v>0</v>
      </c>
      <c r="K616" s="11">
        <f t="shared" si="24"/>
        <v>0</v>
      </c>
      <c r="L616" s="12" t="str">
        <f t="shared" si="30"/>
        <v xml:space="preserve"> </v>
      </c>
      <c r="N616" s="10">
        <f>IF($C$4="", SUMIFS('무신사 메타 광고'!$X:$X, '무신사 메타 광고'!$D:$D, $B616),SUMIFS('무신사 메타 광고'!$X:$X,'무신사 메타 광고'!I:I,$C$4,'무신사 메타 광고'!D:D,$B616))</f>
        <v>0</v>
      </c>
      <c r="O616" s="11">
        <f t="shared" si="25"/>
        <v>0</v>
      </c>
      <c r="R616" s="13"/>
      <c r="S616" s="31">
        <f>IF($S$4="", SUMIFS('무신사 메타 광고'!$L:$L, '무신사 메타 광고'!$C:$C, $R616),SUMIFS('무신사 메타 광고'!$L:$L,'무신사 메타 광고'!$I:$I,$S$4,'무신사 메타 광고'!$C:$C,$R616))</f>
        <v>0</v>
      </c>
      <c r="T616" s="31">
        <f>IF($S$4="", SUMIFS('무신사 메타 광고'!$V:$V, '무신사 메타 광고'!$C:$C, $R616),SUMIFS('무신사 메타 광고'!$V:$V,'무신사 메타 광고'!$I:$I,$S$4,'무신사 메타 광고'!$C:$C,$R616))</f>
        <v>0</v>
      </c>
      <c r="U616" s="11">
        <f t="shared" si="26"/>
        <v>0</v>
      </c>
      <c r="V616" s="12" t="str">
        <f t="shared" si="31"/>
        <v xml:space="preserve"> </v>
      </c>
      <c r="W616" s="32">
        <f>IF($S$4="", SUMIFS('무신사 메타 광고'!$K:$K, '무신사 메타 광고'!$C:$C, $R616),SUMIFS('무신사 메타 광고'!$K:$K,'무신사 메타 광고'!$I:$I,$S$4,'무신사 메타 광고'!$C:$C,$R616))</f>
        <v>0</v>
      </c>
      <c r="X616" s="32">
        <f>IF($S$4="", SUMIFS('무신사 메타 광고'!$N:$N, '무신사 메타 광고'!$C:$C, $R616),SUMIFS('무신사 메타 광고'!$N:$N,'무신사 메타 광고'!$I:$I,$S$4,'무신사 메타 광고'!$C:$C,$R616))</f>
        <v>0</v>
      </c>
      <c r="Y616" s="11">
        <f t="shared" si="27"/>
        <v>0</v>
      </c>
      <c r="Z616" s="12" t="str">
        <f t="shared" si="32"/>
        <v xml:space="preserve"> </v>
      </c>
      <c r="AB616" s="10">
        <f>IF($S$4="", SUMIFS('무신사 메타 광고'!$X:$X, '무신사 메타 광고'!$C:$C, $R616),SUMIFS('무신사 메타 광고'!$X:$X,'무신사 메타 광고'!$I:$I,$S$4,'무신사 메타 광고'!$C:$C,$R616))</f>
        <v>0</v>
      </c>
      <c r="AC616" s="11">
        <f t="shared" si="28"/>
        <v>0</v>
      </c>
    </row>
    <row r="617" spans="2:29">
      <c r="B617" s="9"/>
      <c r="C617" s="29">
        <f>IF($C$4="", SUMIFS('무신사 메타 광고'!$L:$L, '무신사 메타 광고'!$D:$D, $B617), SUMIFS('무신사 메타 광고'!$L:$L, '무신사 메타 광고'!$I:$I, $C$4, '무신사 메타 광고'!$D:$D, $B617))</f>
        <v>0</v>
      </c>
      <c r="D617" s="29">
        <f>IF($C$4="", SUMIFS('무신사 메타 광고'!$V:$V,#REF!, $B617), SUMIFS('무신사 메타 광고'!$V:$V,'무신사 메타 광고'!$I:$I,$C$4,'무신사 메타 광고'!$D:$D,$B617))</f>
        <v>0</v>
      </c>
      <c r="E617" s="11">
        <f t="shared" si="22"/>
        <v>0</v>
      </c>
      <c r="F617" s="12" t="str">
        <f t="shared" si="29"/>
        <v xml:space="preserve"> </v>
      </c>
      <c r="G617" s="30">
        <f>IF($C$4="", SUMIFS('무신사 메타 광고'!$K:$K, '무신사 메타 광고'!$D:$D, $B617), SUMIFS('무신사 메타 광고'!$K:$K,'무신사 메타 광고'!$I:$I,$C$4,'무신사 메타 광고'!D:D,$B617))</f>
        <v>0</v>
      </c>
      <c r="H617" s="30">
        <f>IF($C$4="", SUMIFS('무신사 메타 광고'!$Q:$Q, '무신사 메타 광고'!$D:$D, $B617), SUMIFS('무신사 메타 광고'!$Q:$Q,'무신사 메타 광고'!$I:$I,$C$4,'무신사 메타 광고'!D:D,$B617))</f>
        <v>0</v>
      </c>
      <c r="I617" s="30">
        <f>IF($C$4="", SUMIFS('무신사 메타 광고'!$U:$U, '무신사 메타 광고'!$D:$D, $B617), SUMIFS('무신사 메타 광고'!$U:$U,'무신사 메타 광고'!$I:$I,$C$4,'무신사 메타 광고'!D:D,$B617))</f>
        <v>0</v>
      </c>
      <c r="J617" s="11">
        <f t="shared" si="23"/>
        <v>0</v>
      </c>
      <c r="K617" s="11">
        <f t="shared" si="24"/>
        <v>0</v>
      </c>
      <c r="L617" s="12" t="str">
        <f t="shared" si="30"/>
        <v xml:space="preserve"> </v>
      </c>
      <c r="N617" s="10">
        <f>IF($C$4="", SUMIFS('무신사 메타 광고'!$X:$X, '무신사 메타 광고'!$D:$D, $B617),SUMIFS('무신사 메타 광고'!$X:$X,'무신사 메타 광고'!I:I,$C$4,'무신사 메타 광고'!D:D,$B617))</f>
        <v>0</v>
      </c>
      <c r="O617" s="11">
        <f t="shared" si="25"/>
        <v>0</v>
      </c>
      <c r="R617" s="13"/>
      <c r="S617" s="31">
        <f>IF($S$4="", SUMIFS('무신사 메타 광고'!$L:$L, '무신사 메타 광고'!$C:$C, $R617),SUMIFS('무신사 메타 광고'!$L:$L,'무신사 메타 광고'!$I:$I,$S$4,'무신사 메타 광고'!$C:$C,$R617))</f>
        <v>0</v>
      </c>
      <c r="T617" s="31">
        <f>IF($S$4="", SUMIFS('무신사 메타 광고'!$V:$V, '무신사 메타 광고'!$C:$C, $R617),SUMIFS('무신사 메타 광고'!$V:$V,'무신사 메타 광고'!$I:$I,$S$4,'무신사 메타 광고'!$C:$C,$R617))</f>
        <v>0</v>
      </c>
      <c r="U617" s="11">
        <f t="shared" si="26"/>
        <v>0</v>
      </c>
      <c r="V617" s="12" t="str">
        <f t="shared" si="31"/>
        <v xml:space="preserve"> </v>
      </c>
      <c r="W617" s="32">
        <f>IF($S$4="", SUMIFS('무신사 메타 광고'!$K:$K, '무신사 메타 광고'!$C:$C, $R617),SUMIFS('무신사 메타 광고'!$K:$K,'무신사 메타 광고'!$I:$I,$S$4,'무신사 메타 광고'!$C:$C,$R617))</f>
        <v>0</v>
      </c>
      <c r="X617" s="32">
        <f>IF($S$4="", SUMIFS('무신사 메타 광고'!$N:$N, '무신사 메타 광고'!$C:$C, $R617),SUMIFS('무신사 메타 광고'!$N:$N,'무신사 메타 광고'!$I:$I,$S$4,'무신사 메타 광고'!$C:$C,$R617))</f>
        <v>0</v>
      </c>
      <c r="Y617" s="11">
        <f t="shared" si="27"/>
        <v>0</v>
      </c>
      <c r="Z617" s="12" t="str">
        <f t="shared" si="32"/>
        <v xml:space="preserve"> </v>
      </c>
      <c r="AB617" s="10">
        <f>IF($S$4="", SUMIFS('무신사 메타 광고'!$X:$X, '무신사 메타 광고'!$C:$C, $R617),SUMIFS('무신사 메타 광고'!$X:$X,'무신사 메타 광고'!$I:$I,$S$4,'무신사 메타 광고'!$C:$C,$R617))</f>
        <v>0</v>
      </c>
      <c r="AC617" s="11">
        <f t="shared" si="28"/>
        <v>0</v>
      </c>
    </row>
    <row r="618" spans="2:29">
      <c r="B618" s="9"/>
      <c r="C618" s="29">
        <f>IF($C$4="", SUMIFS('무신사 메타 광고'!$L:$L, '무신사 메타 광고'!$D:$D, $B618), SUMIFS('무신사 메타 광고'!$L:$L, '무신사 메타 광고'!$I:$I, $C$4, '무신사 메타 광고'!$D:$D, $B618))</f>
        <v>0</v>
      </c>
      <c r="D618" s="29">
        <f>IF($C$4="", SUMIFS('무신사 메타 광고'!$V:$V,#REF!, $B618), SUMIFS('무신사 메타 광고'!$V:$V,'무신사 메타 광고'!$I:$I,$C$4,'무신사 메타 광고'!$D:$D,$B618))</f>
        <v>0</v>
      </c>
      <c r="E618" s="11">
        <f t="shared" si="22"/>
        <v>0</v>
      </c>
      <c r="F618" s="12" t="str">
        <f t="shared" si="29"/>
        <v xml:space="preserve"> </v>
      </c>
      <c r="G618" s="30">
        <f>IF($C$4="", SUMIFS('무신사 메타 광고'!$K:$K, '무신사 메타 광고'!$D:$D, $B618), SUMIFS('무신사 메타 광고'!$K:$K,'무신사 메타 광고'!$I:$I,$C$4,'무신사 메타 광고'!D:D,$B618))</f>
        <v>0</v>
      </c>
      <c r="H618" s="30">
        <f>IF($C$4="", SUMIFS('무신사 메타 광고'!$Q:$Q, '무신사 메타 광고'!$D:$D, $B618), SUMIFS('무신사 메타 광고'!$Q:$Q,'무신사 메타 광고'!$I:$I,$C$4,'무신사 메타 광고'!D:D,$B618))</f>
        <v>0</v>
      </c>
      <c r="I618" s="30">
        <f>IF($C$4="", SUMIFS('무신사 메타 광고'!$U:$U, '무신사 메타 광고'!$D:$D, $B618), SUMIFS('무신사 메타 광고'!$U:$U,'무신사 메타 광고'!$I:$I,$C$4,'무신사 메타 광고'!D:D,$B618))</f>
        <v>0</v>
      </c>
      <c r="J618" s="11">
        <f t="shared" si="23"/>
        <v>0</v>
      </c>
      <c r="K618" s="11">
        <f t="shared" si="24"/>
        <v>0</v>
      </c>
      <c r="L618" s="12" t="str">
        <f t="shared" si="30"/>
        <v xml:space="preserve"> </v>
      </c>
      <c r="N618" s="10">
        <f>IF($C$4="", SUMIFS('무신사 메타 광고'!$X:$X, '무신사 메타 광고'!$D:$D, $B618),SUMIFS('무신사 메타 광고'!$X:$X,'무신사 메타 광고'!I:I,$C$4,'무신사 메타 광고'!D:D,$B618))</f>
        <v>0</v>
      </c>
      <c r="O618" s="11">
        <f t="shared" si="25"/>
        <v>0</v>
      </c>
      <c r="R618" s="13"/>
      <c r="S618" s="31">
        <f>IF($S$4="", SUMIFS('무신사 메타 광고'!$L:$L, '무신사 메타 광고'!$C:$C, $R618),SUMIFS('무신사 메타 광고'!$L:$L,'무신사 메타 광고'!$I:$I,$S$4,'무신사 메타 광고'!$C:$C,$R618))</f>
        <v>0</v>
      </c>
      <c r="T618" s="31">
        <f>IF($S$4="", SUMIFS('무신사 메타 광고'!$V:$V, '무신사 메타 광고'!$C:$C, $R618),SUMIFS('무신사 메타 광고'!$V:$V,'무신사 메타 광고'!$I:$I,$S$4,'무신사 메타 광고'!$C:$C,$R618))</f>
        <v>0</v>
      </c>
      <c r="U618" s="11">
        <f t="shared" si="26"/>
        <v>0</v>
      </c>
      <c r="V618" s="12" t="str">
        <f t="shared" si="31"/>
        <v xml:space="preserve"> </v>
      </c>
      <c r="W618" s="32">
        <f>IF($S$4="", SUMIFS('무신사 메타 광고'!$K:$K, '무신사 메타 광고'!$C:$C, $R618),SUMIFS('무신사 메타 광고'!$K:$K,'무신사 메타 광고'!$I:$I,$S$4,'무신사 메타 광고'!$C:$C,$R618))</f>
        <v>0</v>
      </c>
      <c r="X618" s="32">
        <f>IF($S$4="", SUMIFS('무신사 메타 광고'!$N:$N, '무신사 메타 광고'!$C:$C, $R618),SUMIFS('무신사 메타 광고'!$N:$N,'무신사 메타 광고'!$I:$I,$S$4,'무신사 메타 광고'!$C:$C,$R618))</f>
        <v>0</v>
      </c>
      <c r="Y618" s="11">
        <f t="shared" si="27"/>
        <v>0</v>
      </c>
      <c r="Z618" s="12" t="str">
        <f t="shared" si="32"/>
        <v xml:space="preserve"> </v>
      </c>
      <c r="AB618" s="10">
        <f>IF($S$4="", SUMIFS('무신사 메타 광고'!$X:$X, '무신사 메타 광고'!$C:$C, $R618),SUMIFS('무신사 메타 광고'!$X:$X,'무신사 메타 광고'!$I:$I,$S$4,'무신사 메타 광고'!$C:$C,$R618))</f>
        <v>0</v>
      </c>
      <c r="AC618" s="11">
        <f t="shared" si="28"/>
        <v>0</v>
      </c>
    </row>
    <row r="619" spans="2:29">
      <c r="B619" s="9"/>
      <c r="C619" s="29">
        <f>IF($C$4="", SUMIFS('무신사 메타 광고'!$L:$L, '무신사 메타 광고'!$D:$D, $B619), SUMIFS('무신사 메타 광고'!$L:$L, '무신사 메타 광고'!$I:$I, $C$4, '무신사 메타 광고'!$D:$D, $B619))</f>
        <v>0</v>
      </c>
      <c r="D619" s="29">
        <f>IF($C$4="", SUMIFS('무신사 메타 광고'!$V:$V,#REF!, $B619), SUMIFS('무신사 메타 광고'!$V:$V,'무신사 메타 광고'!$I:$I,$C$4,'무신사 메타 광고'!$D:$D,$B619))</f>
        <v>0</v>
      </c>
      <c r="E619" s="11">
        <f t="shared" si="22"/>
        <v>0</v>
      </c>
      <c r="F619" s="12" t="str">
        <f t="shared" si="29"/>
        <v xml:space="preserve"> </v>
      </c>
      <c r="G619" s="30">
        <f>IF($C$4="", SUMIFS('무신사 메타 광고'!$K:$K, '무신사 메타 광고'!$D:$D, $B619), SUMIFS('무신사 메타 광고'!$K:$K,'무신사 메타 광고'!$I:$I,$C$4,'무신사 메타 광고'!D:D,$B619))</f>
        <v>0</v>
      </c>
      <c r="H619" s="30">
        <f>IF($C$4="", SUMIFS('무신사 메타 광고'!$Q:$Q, '무신사 메타 광고'!$D:$D, $B619), SUMIFS('무신사 메타 광고'!$Q:$Q,'무신사 메타 광고'!$I:$I,$C$4,'무신사 메타 광고'!D:D,$B619))</f>
        <v>0</v>
      </c>
      <c r="I619" s="30">
        <f>IF($C$4="", SUMIFS('무신사 메타 광고'!$U:$U, '무신사 메타 광고'!$D:$D, $B619), SUMIFS('무신사 메타 광고'!$U:$U,'무신사 메타 광고'!$I:$I,$C$4,'무신사 메타 광고'!D:D,$B619))</f>
        <v>0</v>
      </c>
      <c r="J619" s="11">
        <f t="shared" si="23"/>
        <v>0</v>
      </c>
      <c r="K619" s="11">
        <f t="shared" si="24"/>
        <v>0</v>
      </c>
      <c r="L619" s="12" t="str">
        <f t="shared" si="30"/>
        <v xml:space="preserve"> </v>
      </c>
      <c r="N619" s="10">
        <f>IF($C$4="", SUMIFS('무신사 메타 광고'!$X:$X, '무신사 메타 광고'!$D:$D, $B619),SUMIFS('무신사 메타 광고'!$X:$X,'무신사 메타 광고'!I:I,$C$4,'무신사 메타 광고'!D:D,$B619))</f>
        <v>0</v>
      </c>
      <c r="O619" s="11">
        <f t="shared" si="25"/>
        <v>0</v>
      </c>
      <c r="R619" s="13"/>
      <c r="S619" s="31">
        <f>IF($S$4="", SUMIFS('무신사 메타 광고'!$L:$L, '무신사 메타 광고'!$C:$C, $R619),SUMIFS('무신사 메타 광고'!$L:$L,'무신사 메타 광고'!$I:$I,$S$4,'무신사 메타 광고'!$C:$C,$R619))</f>
        <v>0</v>
      </c>
      <c r="T619" s="31">
        <f>IF($S$4="", SUMIFS('무신사 메타 광고'!$V:$V, '무신사 메타 광고'!$C:$C, $R619),SUMIFS('무신사 메타 광고'!$V:$V,'무신사 메타 광고'!$I:$I,$S$4,'무신사 메타 광고'!$C:$C,$R619))</f>
        <v>0</v>
      </c>
      <c r="U619" s="11">
        <f t="shared" si="26"/>
        <v>0</v>
      </c>
      <c r="V619" s="12" t="str">
        <f t="shared" si="31"/>
        <v xml:space="preserve"> </v>
      </c>
      <c r="W619" s="32">
        <f>IF($S$4="", SUMIFS('무신사 메타 광고'!$K:$K, '무신사 메타 광고'!$C:$C, $R619),SUMIFS('무신사 메타 광고'!$K:$K,'무신사 메타 광고'!$I:$I,$S$4,'무신사 메타 광고'!$C:$C,$R619))</f>
        <v>0</v>
      </c>
      <c r="X619" s="32">
        <f>IF($S$4="", SUMIFS('무신사 메타 광고'!$N:$N, '무신사 메타 광고'!$C:$C, $R619),SUMIFS('무신사 메타 광고'!$N:$N,'무신사 메타 광고'!$I:$I,$S$4,'무신사 메타 광고'!$C:$C,$R619))</f>
        <v>0</v>
      </c>
      <c r="Y619" s="11">
        <f t="shared" si="27"/>
        <v>0</v>
      </c>
      <c r="Z619" s="12" t="str">
        <f t="shared" si="32"/>
        <v xml:space="preserve"> </v>
      </c>
      <c r="AB619" s="10">
        <f>IF($S$4="", SUMIFS('무신사 메타 광고'!$X:$X, '무신사 메타 광고'!$C:$C, $R619),SUMIFS('무신사 메타 광고'!$X:$X,'무신사 메타 광고'!$I:$I,$S$4,'무신사 메타 광고'!$C:$C,$R619))</f>
        <v>0</v>
      </c>
      <c r="AC619" s="11">
        <f t="shared" si="28"/>
        <v>0</v>
      </c>
    </row>
    <row r="620" spans="2:29">
      <c r="B620" s="9"/>
      <c r="C620" s="29">
        <f>IF($C$4="", SUMIFS('무신사 메타 광고'!$L:$L, '무신사 메타 광고'!$D:$D, $B620), SUMIFS('무신사 메타 광고'!$L:$L, '무신사 메타 광고'!$I:$I, $C$4, '무신사 메타 광고'!$D:$D, $B620))</f>
        <v>0</v>
      </c>
      <c r="D620" s="29">
        <f>IF($C$4="", SUMIFS('무신사 메타 광고'!$V:$V,#REF!, $B620), SUMIFS('무신사 메타 광고'!$V:$V,'무신사 메타 광고'!$I:$I,$C$4,'무신사 메타 광고'!$D:$D,$B620))</f>
        <v>0</v>
      </c>
      <c r="E620" s="11">
        <f t="shared" si="22"/>
        <v>0</v>
      </c>
      <c r="F620" s="12" t="str">
        <f t="shared" si="29"/>
        <v xml:space="preserve"> </v>
      </c>
      <c r="G620" s="30">
        <f>IF($C$4="", SUMIFS('무신사 메타 광고'!$K:$K, '무신사 메타 광고'!$D:$D, $B620), SUMIFS('무신사 메타 광고'!$K:$K,'무신사 메타 광고'!$I:$I,$C$4,'무신사 메타 광고'!D:D,$B620))</f>
        <v>0</v>
      </c>
      <c r="H620" s="30">
        <f>IF($C$4="", SUMIFS('무신사 메타 광고'!$Q:$Q, '무신사 메타 광고'!$D:$D, $B620), SUMIFS('무신사 메타 광고'!$Q:$Q,'무신사 메타 광고'!$I:$I,$C$4,'무신사 메타 광고'!D:D,$B620))</f>
        <v>0</v>
      </c>
      <c r="I620" s="30">
        <f>IF($C$4="", SUMIFS('무신사 메타 광고'!$U:$U, '무신사 메타 광고'!$D:$D, $B620), SUMIFS('무신사 메타 광고'!$U:$U,'무신사 메타 광고'!$I:$I,$C$4,'무신사 메타 광고'!D:D,$B620))</f>
        <v>0</v>
      </c>
      <c r="J620" s="11">
        <f t="shared" si="23"/>
        <v>0</v>
      </c>
      <c r="K620" s="11">
        <f t="shared" si="24"/>
        <v>0</v>
      </c>
      <c r="L620" s="12" t="str">
        <f t="shared" si="30"/>
        <v xml:space="preserve"> </v>
      </c>
      <c r="N620" s="10">
        <f>IF($C$4="", SUMIFS('무신사 메타 광고'!$X:$X, '무신사 메타 광고'!$D:$D, $B620),SUMIFS('무신사 메타 광고'!$X:$X,'무신사 메타 광고'!I:I,$C$4,'무신사 메타 광고'!D:D,$B620))</f>
        <v>0</v>
      </c>
      <c r="O620" s="11">
        <f t="shared" si="25"/>
        <v>0</v>
      </c>
      <c r="R620" s="13"/>
      <c r="S620" s="31">
        <f>IF($S$4="", SUMIFS('무신사 메타 광고'!$L:$L, '무신사 메타 광고'!$C:$C, $R620),SUMIFS('무신사 메타 광고'!$L:$L,'무신사 메타 광고'!$I:$I,$S$4,'무신사 메타 광고'!$C:$C,$R620))</f>
        <v>0</v>
      </c>
      <c r="T620" s="31">
        <f>IF($S$4="", SUMIFS('무신사 메타 광고'!$V:$V, '무신사 메타 광고'!$C:$C, $R620),SUMIFS('무신사 메타 광고'!$V:$V,'무신사 메타 광고'!$I:$I,$S$4,'무신사 메타 광고'!$C:$C,$R620))</f>
        <v>0</v>
      </c>
      <c r="U620" s="11">
        <f t="shared" si="26"/>
        <v>0</v>
      </c>
      <c r="V620" s="12" t="str">
        <f t="shared" si="31"/>
        <v xml:space="preserve"> </v>
      </c>
      <c r="W620" s="32">
        <f>IF($S$4="", SUMIFS('무신사 메타 광고'!$K:$K, '무신사 메타 광고'!$C:$C, $R620),SUMIFS('무신사 메타 광고'!$K:$K,'무신사 메타 광고'!$I:$I,$S$4,'무신사 메타 광고'!$C:$C,$R620))</f>
        <v>0</v>
      </c>
      <c r="X620" s="32">
        <f>IF($S$4="", SUMIFS('무신사 메타 광고'!$N:$N, '무신사 메타 광고'!$C:$C, $R620),SUMIFS('무신사 메타 광고'!$N:$N,'무신사 메타 광고'!$I:$I,$S$4,'무신사 메타 광고'!$C:$C,$R620))</f>
        <v>0</v>
      </c>
      <c r="Y620" s="11">
        <f t="shared" si="27"/>
        <v>0</v>
      </c>
      <c r="Z620" s="12" t="str">
        <f t="shared" si="32"/>
        <v xml:space="preserve"> </v>
      </c>
      <c r="AB620" s="10">
        <f>IF($S$4="", SUMIFS('무신사 메타 광고'!$X:$X, '무신사 메타 광고'!$C:$C, $R620),SUMIFS('무신사 메타 광고'!$X:$X,'무신사 메타 광고'!$I:$I,$S$4,'무신사 메타 광고'!$C:$C,$R620))</f>
        <v>0</v>
      </c>
      <c r="AC620" s="11">
        <f t="shared" si="28"/>
        <v>0</v>
      </c>
    </row>
    <row r="621" spans="2:29">
      <c r="B621" s="9"/>
      <c r="C621" s="29">
        <f>IF($C$4="", SUMIFS('무신사 메타 광고'!$L:$L, '무신사 메타 광고'!$D:$D, $B621), SUMIFS('무신사 메타 광고'!$L:$L, '무신사 메타 광고'!$I:$I, $C$4, '무신사 메타 광고'!$D:$D, $B621))</f>
        <v>0</v>
      </c>
      <c r="D621" s="29">
        <f>IF($C$4="", SUMIFS('무신사 메타 광고'!$V:$V,#REF!, $B621), SUMIFS('무신사 메타 광고'!$V:$V,'무신사 메타 광고'!$I:$I,$C$4,'무신사 메타 광고'!$D:$D,$B621))</f>
        <v>0</v>
      </c>
      <c r="E621" s="11">
        <f t="shared" si="22"/>
        <v>0</v>
      </c>
      <c r="F621" s="12" t="str">
        <f t="shared" si="29"/>
        <v xml:space="preserve"> </v>
      </c>
      <c r="G621" s="30">
        <f>IF($C$4="", SUMIFS('무신사 메타 광고'!$K:$K, '무신사 메타 광고'!$D:$D, $B621), SUMIFS('무신사 메타 광고'!$K:$K,'무신사 메타 광고'!$I:$I,$C$4,'무신사 메타 광고'!D:D,$B621))</f>
        <v>0</v>
      </c>
      <c r="H621" s="30">
        <f>IF($C$4="", SUMIFS('무신사 메타 광고'!$Q:$Q, '무신사 메타 광고'!$D:$D, $B621), SUMIFS('무신사 메타 광고'!$Q:$Q,'무신사 메타 광고'!$I:$I,$C$4,'무신사 메타 광고'!D:D,$B621))</f>
        <v>0</v>
      </c>
      <c r="I621" s="30">
        <f>IF($C$4="", SUMIFS('무신사 메타 광고'!$U:$U, '무신사 메타 광고'!$D:$D, $B621), SUMIFS('무신사 메타 광고'!$U:$U,'무신사 메타 광고'!$I:$I,$C$4,'무신사 메타 광고'!D:D,$B621))</f>
        <v>0</v>
      </c>
      <c r="J621" s="11">
        <f t="shared" si="23"/>
        <v>0</v>
      </c>
      <c r="K621" s="11">
        <f t="shared" si="24"/>
        <v>0</v>
      </c>
      <c r="L621" s="12" t="str">
        <f t="shared" si="30"/>
        <v xml:space="preserve"> </v>
      </c>
      <c r="N621" s="10">
        <f>IF($C$4="", SUMIFS('무신사 메타 광고'!$X:$X, '무신사 메타 광고'!$D:$D, $B621),SUMIFS('무신사 메타 광고'!$X:$X,'무신사 메타 광고'!I:I,$C$4,'무신사 메타 광고'!D:D,$B621))</f>
        <v>0</v>
      </c>
      <c r="O621" s="11">
        <f t="shared" si="25"/>
        <v>0</v>
      </c>
      <c r="R621" s="13"/>
      <c r="S621" s="31">
        <f>IF($S$4="", SUMIFS('무신사 메타 광고'!$L:$L, '무신사 메타 광고'!$C:$C, $R621),SUMIFS('무신사 메타 광고'!$L:$L,'무신사 메타 광고'!$I:$I,$S$4,'무신사 메타 광고'!$C:$C,$R621))</f>
        <v>0</v>
      </c>
      <c r="T621" s="31">
        <f>IF($S$4="", SUMIFS('무신사 메타 광고'!$V:$V, '무신사 메타 광고'!$C:$C, $R621),SUMIFS('무신사 메타 광고'!$V:$V,'무신사 메타 광고'!$I:$I,$S$4,'무신사 메타 광고'!$C:$C,$R621))</f>
        <v>0</v>
      </c>
      <c r="U621" s="11">
        <f t="shared" si="26"/>
        <v>0</v>
      </c>
      <c r="V621" s="12" t="str">
        <f t="shared" si="31"/>
        <v xml:space="preserve"> </v>
      </c>
      <c r="W621" s="32">
        <f>IF($S$4="", SUMIFS('무신사 메타 광고'!$K:$K, '무신사 메타 광고'!$C:$C, $R621),SUMIFS('무신사 메타 광고'!$K:$K,'무신사 메타 광고'!$I:$I,$S$4,'무신사 메타 광고'!$C:$C,$R621))</f>
        <v>0</v>
      </c>
      <c r="X621" s="32">
        <f>IF($S$4="", SUMIFS('무신사 메타 광고'!$N:$N, '무신사 메타 광고'!$C:$C, $R621),SUMIFS('무신사 메타 광고'!$N:$N,'무신사 메타 광고'!$I:$I,$S$4,'무신사 메타 광고'!$C:$C,$R621))</f>
        <v>0</v>
      </c>
      <c r="Y621" s="11">
        <f t="shared" si="27"/>
        <v>0</v>
      </c>
      <c r="Z621" s="12" t="str">
        <f t="shared" si="32"/>
        <v xml:space="preserve"> </v>
      </c>
      <c r="AB621" s="10">
        <f>IF($S$4="", SUMIFS('무신사 메타 광고'!$X:$X, '무신사 메타 광고'!$C:$C, $R621),SUMIFS('무신사 메타 광고'!$X:$X,'무신사 메타 광고'!$I:$I,$S$4,'무신사 메타 광고'!$C:$C,$R621))</f>
        <v>0</v>
      </c>
      <c r="AC621" s="11">
        <f t="shared" si="28"/>
        <v>0</v>
      </c>
    </row>
    <row r="622" spans="2:29">
      <c r="B622" s="9"/>
      <c r="C622" s="29">
        <f>IF($C$4="", SUMIFS('무신사 메타 광고'!$L:$L, '무신사 메타 광고'!$D:$D, $B622), SUMIFS('무신사 메타 광고'!$L:$L, '무신사 메타 광고'!$I:$I, $C$4, '무신사 메타 광고'!$D:$D, $B622))</f>
        <v>0</v>
      </c>
      <c r="D622" s="29">
        <f>IF($C$4="", SUMIFS('무신사 메타 광고'!$V:$V,#REF!, $B622), SUMIFS('무신사 메타 광고'!$V:$V,'무신사 메타 광고'!$I:$I,$C$4,'무신사 메타 광고'!$D:$D,$B622))</f>
        <v>0</v>
      </c>
      <c r="E622" s="11">
        <f t="shared" si="22"/>
        <v>0</v>
      </c>
      <c r="F622" s="12" t="str">
        <f t="shared" si="29"/>
        <v xml:space="preserve"> </v>
      </c>
      <c r="G622" s="30">
        <f>IF($C$4="", SUMIFS('무신사 메타 광고'!$K:$K, '무신사 메타 광고'!$D:$D, $B622), SUMIFS('무신사 메타 광고'!$K:$K,'무신사 메타 광고'!$I:$I,$C$4,'무신사 메타 광고'!D:D,$B622))</f>
        <v>0</v>
      </c>
      <c r="H622" s="30">
        <f>IF($C$4="", SUMIFS('무신사 메타 광고'!$Q:$Q, '무신사 메타 광고'!$D:$D, $B622), SUMIFS('무신사 메타 광고'!$Q:$Q,'무신사 메타 광고'!$I:$I,$C$4,'무신사 메타 광고'!D:D,$B622))</f>
        <v>0</v>
      </c>
      <c r="I622" s="30">
        <f>IF($C$4="", SUMIFS('무신사 메타 광고'!$U:$U, '무신사 메타 광고'!$D:$D, $B622), SUMIFS('무신사 메타 광고'!$U:$U,'무신사 메타 광고'!$I:$I,$C$4,'무신사 메타 광고'!D:D,$B622))</f>
        <v>0</v>
      </c>
      <c r="J622" s="11">
        <f t="shared" si="23"/>
        <v>0</v>
      </c>
      <c r="K622" s="11">
        <f t="shared" si="24"/>
        <v>0</v>
      </c>
      <c r="L622" s="12" t="str">
        <f t="shared" si="30"/>
        <v xml:space="preserve"> </v>
      </c>
      <c r="N622" s="10">
        <f>IF($C$4="", SUMIFS('무신사 메타 광고'!$X:$X, '무신사 메타 광고'!$D:$D, $B622),SUMIFS('무신사 메타 광고'!$X:$X,'무신사 메타 광고'!I:I,$C$4,'무신사 메타 광고'!D:D,$B622))</f>
        <v>0</v>
      </c>
      <c r="O622" s="11">
        <f t="shared" si="25"/>
        <v>0</v>
      </c>
      <c r="R622" s="13"/>
      <c r="S622" s="31">
        <f>IF($S$4="", SUMIFS('무신사 메타 광고'!$L:$L, '무신사 메타 광고'!$C:$C, $R622),SUMIFS('무신사 메타 광고'!$L:$L,'무신사 메타 광고'!$I:$I,$S$4,'무신사 메타 광고'!$C:$C,$R622))</f>
        <v>0</v>
      </c>
      <c r="T622" s="31">
        <f>IF($S$4="", SUMIFS('무신사 메타 광고'!$V:$V, '무신사 메타 광고'!$C:$C, $R622),SUMIFS('무신사 메타 광고'!$V:$V,'무신사 메타 광고'!$I:$I,$S$4,'무신사 메타 광고'!$C:$C,$R622))</f>
        <v>0</v>
      </c>
      <c r="U622" s="11">
        <f t="shared" si="26"/>
        <v>0</v>
      </c>
      <c r="V622" s="12" t="str">
        <f t="shared" si="31"/>
        <v xml:space="preserve"> </v>
      </c>
      <c r="W622" s="32">
        <f>IF($S$4="", SUMIFS('무신사 메타 광고'!$K:$K, '무신사 메타 광고'!$C:$C, $R622),SUMIFS('무신사 메타 광고'!$K:$K,'무신사 메타 광고'!$I:$I,$S$4,'무신사 메타 광고'!$C:$C,$R622))</f>
        <v>0</v>
      </c>
      <c r="X622" s="32">
        <f>IF($S$4="", SUMIFS('무신사 메타 광고'!$N:$N, '무신사 메타 광고'!$C:$C, $R622),SUMIFS('무신사 메타 광고'!$N:$N,'무신사 메타 광고'!$I:$I,$S$4,'무신사 메타 광고'!$C:$C,$R622))</f>
        <v>0</v>
      </c>
      <c r="Y622" s="11">
        <f t="shared" si="27"/>
        <v>0</v>
      </c>
      <c r="Z622" s="12" t="str">
        <f t="shared" si="32"/>
        <v xml:space="preserve"> </v>
      </c>
      <c r="AB622" s="10">
        <f>IF($S$4="", SUMIFS('무신사 메타 광고'!$X:$X, '무신사 메타 광고'!$C:$C, $R622),SUMIFS('무신사 메타 광고'!$X:$X,'무신사 메타 광고'!$I:$I,$S$4,'무신사 메타 광고'!$C:$C,$R622))</f>
        <v>0</v>
      </c>
      <c r="AC622" s="11">
        <f t="shared" si="28"/>
        <v>0</v>
      </c>
    </row>
    <row r="623" spans="2:29">
      <c r="B623" s="9"/>
      <c r="C623" s="29">
        <f>IF($C$4="", SUMIFS('무신사 메타 광고'!$L:$L, '무신사 메타 광고'!$D:$D, $B623), SUMIFS('무신사 메타 광고'!$L:$L, '무신사 메타 광고'!$I:$I, $C$4, '무신사 메타 광고'!$D:$D, $B623))</f>
        <v>0</v>
      </c>
      <c r="D623" s="29">
        <f>IF($C$4="", SUMIFS('무신사 메타 광고'!$V:$V,#REF!, $B623), SUMIFS('무신사 메타 광고'!$V:$V,'무신사 메타 광고'!$I:$I,$C$4,'무신사 메타 광고'!$D:$D,$B623))</f>
        <v>0</v>
      </c>
      <c r="E623" s="11">
        <f t="shared" si="22"/>
        <v>0</v>
      </c>
      <c r="F623" s="12" t="str">
        <f t="shared" si="29"/>
        <v xml:space="preserve"> </v>
      </c>
      <c r="G623" s="30">
        <f>IF($C$4="", SUMIFS('무신사 메타 광고'!$K:$K, '무신사 메타 광고'!$D:$D, $B623), SUMIFS('무신사 메타 광고'!$K:$K,'무신사 메타 광고'!$I:$I,$C$4,'무신사 메타 광고'!D:D,$B623))</f>
        <v>0</v>
      </c>
      <c r="H623" s="30">
        <f>IF($C$4="", SUMIFS('무신사 메타 광고'!$Q:$Q, '무신사 메타 광고'!$D:$D, $B623), SUMIFS('무신사 메타 광고'!$Q:$Q,'무신사 메타 광고'!$I:$I,$C$4,'무신사 메타 광고'!D:D,$B623))</f>
        <v>0</v>
      </c>
      <c r="I623" s="30">
        <f>IF($C$4="", SUMIFS('무신사 메타 광고'!$U:$U, '무신사 메타 광고'!$D:$D, $B623), SUMIFS('무신사 메타 광고'!$U:$U,'무신사 메타 광고'!$I:$I,$C$4,'무신사 메타 광고'!D:D,$B623))</f>
        <v>0</v>
      </c>
      <c r="J623" s="11">
        <f t="shared" si="23"/>
        <v>0</v>
      </c>
      <c r="K623" s="11">
        <f t="shared" si="24"/>
        <v>0</v>
      </c>
      <c r="L623" s="12" t="str">
        <f t="shared" si="30"/>
        <v xml:space="preserve"> </v>
      </c>
      <c r="N623" s="10">
        <f>IF($C$4="", SUMIFS('무신사 메타 광고'!$X:$X, '무신사 메타 광고'!$D:$D, $B623),SUMIFS('무신사 메타 광고'!$X:$X,'무신사 메타 광고'!I:I,$C$4,'무신사 메타 광고'!D:D,$B623))</f>
        <v>0</v>
      </c>
      <c r="O623" s="11">
        <f t="shared" si="25"/>
        <v>0</v>
      </c>
      <c r="R623" s="13"/>
      <c r="S623" s="31">
        <f>IF($S$4="", SUMIFS('무신사 메타 광고'!$L:$L, '무신사 메타 광고'!$C:$C, $R623),SUMIFS('무신사 메타 광고'!$L:$L,'무신사 메타 광고'!$I:$I,$S$4,'무신사 메타 광고'!$C:$C,$R623))</f>
        <v>0</v>
      </c>
      <c r="T623" s="31">
        <f>IF($S$4="", SUMIFS('무신사 메타 광고'!$V:$V, '무신사 메타 광고'!$C:$C, $R623),SUMIFS('무신사 메타 광고'!$V:$V,'무신사 메타 광고'!$I:$I,$S$4,'무신사 메타 광고'!$C:$C,$R623))</f>
        <v>0</v>
      </c>
      <c r="U623" s="11">
        <f t="shared" si="26"/>
        <v>0</v>
      </c>
      <c r="V623" s="12" t="str">
        <f t="shared" si="31"/>
        <v xml:space="preserve"> </v>
      </c>
      <c r="W623" s="32">
        <f>IF($S$4="", SUMIFS('무신사 메타 광고'!$K:$K, '무신사 메타 광고'!$C:$C, $R623),SUMIFS('무신사 메타 광고'!$K:$K,'무신사 메타 광고'!$I:$I,$S$4,'무신사 메타 광고'!$C:$C,$R623))</f>
        <v>0</v>
      </c>
      <c r="X623" s="32">
        <f>IF($S$4="", SUMIFS('무신사 메타 광고'!$N:$N, '무신사 메타 광고'!$C:$C, $R623),SUMIFS('무신사 메타 광고'!$N:$N,'무신사 메타 광고'!$I:$I,$S$4,'무신사 메타 광고'!$C:$C,$R623))</f>
        <v>0</v>
      </c>
      <c r="Y623" s="11">
        <f t="shared" si="27"/>
        <v>0</v>
      </c>
      <c r="Z623" s="12" t="str">
        <f t="shared" si="32"/>
        <v xml:space="preserve"> </v>
      </c>
      <c r="AB623" s="10">
        <f>IF($S$4="", SUMIFS('무신사 메타 광고'!$X:$X, '무신사 메타 광고'!$C:$C, $R623),SUMIFS('무신사 메타 광고'!$X:$X,'무신사 메타 광고'!$I:$I,$S$4,'무신사 메타 광고'!$C:$C,$R623))</f>
        <v>0</v>
      </c>
      <c r="AC623" s="11">
        <f t="shared" si="28"/>
        <v>0</v>
      </c>
    </row>
    <row r="624" spans="2:29">
      <c r="B624" s="9"/>
      <c r="C624" s="29">
        <f>IF($C$4="", SUMIFS('무신사 메타 광고'!$L:$L, '무신사 메타 광고'!$D:$D, $B624), SUMIFS('무신사 메타 광고'!$L:$L, '무신사 메타 광고'!$I:$I, $C$4, '무신사 메타 광고'!$D:$D, $B624))</f>
        <v>0</v>
      </c>
      <c r="D624" s="29">
        <f>IF($C$4="", SUMIFS('무신사 메타 광고'!$V:$V,#REF!, $B624), SUMIFS('무신사 메타 광고'!$V:$V,'무신사 메타 광고'!$I:$I,$C$4,'무신사 메타 광고'!$D:$D,$B624))</f>
        <v>0</v>
      </c>
      <c r="E624" s="11">
        <f t="shared" si="22"/>
        <v>0</v>
      </c>
      <c r="F624" s="12" t="str">
        <f t="shared" si="29"/>
        <v xml:space="preserve"> </v>
      </c>
      <c r="G624" s="30">
        <f>IF($C$4="", SUMIFS('무신사 메타 광고'!$K:$K, '무신사 메타 광고'!$D:$D, $B624), SUMIFS('무신사 메타 광고'!$K:$K,'무신사 메타 광고'!$I:$I,$C$4,'무신사 메타 광고'!D:D,$B624))</f>
        <v>0</v>
      </c>
      <c r="H624" s="30">
        <f>IF($C$4="", SUMIFS('무신사 메타 광고'!$Q:$Q, '무신사 메타 광고'!$D:$D, $B624), SUMIFS('무신사 메타 광고'!$Q:$Q,'무신사 메타 광고'!$I:$I,$C$4,'무신사 메타 광고'!D:D,$B624))</f>
        <v>0</v>
      </c>
      <c r="I624" s="30">
        <f>IF($C$4="", SUMIFS('무신사 메타 광고'!$U:$U, '무신사 메타 광고'!$D:$D, $B624), SUMIFS('무신사 메타 광고'!$U:$U,'무신사 메타 광고'!$I:$I,$C$4,'무신사 메타 광고'!D:D,$B624))</f>
        <v>0</v>
      </c>
      <c r="J624" s="11">
        <f t="shared" si="23"/>
        <v>0</v>
      </c>
      <c r="K624" s="11">
        <f t="shared" si="24"/>
        <v>0</v>
      </c>
      <c r="L624" s="12" t="str">
        <f t="shared" si="30"/>
        <v xml:space="preserve"> </v>
      </c>
      <c r="N624" s="10">
        <f>IF($C$4="", SUMIFS('무신사 메타 광고'!$X:$X, '무신사 메타 광고'!$D:$D, $B624),SUMIFS('무신사 메타 광고'!$X:$X,'무신사 메타 광고'!I:I,$C$4,'무신사 메타 광고'!D:D,$B624))</f>
        <v>0</v>
      </c>
      <c r="O624" s="11">
        <f t="shared" si="25"/>
        <v>0</v>
      </c>
      <c r="R624" s="13"/>
      <c r="S624" s="31">
        <f>IF($S$4="", SUMIFS('무신사 메타 광고'!$L:$L, '무신사 메타 광고'!$C:$C, $R624),SUMIFS('무신사 메타 광고'!$L:$L,'무신사 메타 광고'!$I:$I,$S$4,'무신사 메타 광고'!$C:$C,$R624))</f>
        <v>0</v>
      </c>
      <c r="T624" s="31">
        <f>IF($S$4="", SUMIFS('무신사 메타 광고'!$V:$V, '무신사 메타 광고'!$C:$C, $R624),SUMIFS('무신사 메타 광고'!$V:$V,'무신사 메타 광고'!$I:$I,$S$4,'무신사 메타 광고'!$C:$C,$R624))</f>
        <v>0</v>
      </c>
      <c r="U624" s="11">
        <f t="shared" si="26"/>
        <v>0</v>
      </c>
      <c r="V624" s="12" t="str">
        <f t="shared" si="31"/>
        <v xml:space="preserve"> </v>
      </c>
      <c r="W624" s="32">
        <f>IF($S$4="", SUMIFS('무신사 메타 광고'!$K:$K, '무신사 메타 광고'!$C:$C, $R624),SUMIFS('무신사 메타 광고'!$K:$K,'무신사 메타 광고'!$I:$I,$S$4,'무신사 메타 광고'!$C:$C,$R624))</f>
        <v>0</v>
      </c>
      <c r="X624" s="32">
        <f>IF($S$4="", SUMIFS('무신사 메타 광고'!$N:$N, '무신사 메타 광고'!$C:$C, $R624),SUMIFS('무신사 메타 광고'!$N:$N,'무신사 메타 광고'!$I:$I,$S$4,'무신사 메타 광고'!$C:$C,$R624))</f>
        <v>0</v>
      </c>
      <c r="Y624" s="11">
        <f t="shared" si="27"/>
        <v>0</v>
      </c>
      <c r="Z624" s="12" t="str">
        <f t="shared" si="32"/>
        <v xml:space="preserve"> </v>
      </c>
      <c r="AB624" s="10">
        <f>IF($S$4="", SUMIFS('무신사 메타 광고'!$X:$X, '무신사 메타 광고'!$C:$C, $R624),SUMIFS('무신사 메타 광고'!$X:$X,'무신사 메타 광고'!$I:$I,$S$4,'무신사 메타 광고'!$C:$C,$R624))</f>
        <v>0</v>
      </c>
      <c r="AC624" s="11">
        <f t="shared" si="28"/>
        <v>0</v>
      </c>
    </row>
    <row r="625" spans="2:29">
      <c r="B625" s="9"/>
      <c r="C625" s="29">
        <f>IF($C$4="", SUMIFS('무신사 메타 광고'!$L:$L, '무신사 메타 광고'!$D:$D, $B625), SUMIFS('무신사 메타 광고'!$L:$L, '무신사 메타 광고'!$I:$I, $C$4, '무신사 메타 광고'!$D:$D, $B625))</f>
        <v>0</v>
      </c>
      <c r="D625" s="29">
        <f>IF($C$4="", SUMIFS('무신사 메타 광고'!$V:$V,#REF!, $B625), SUMIFS('무신사 메타 광고'!$V:$V,'무신사 메타 광고'!$I:$I,$C$4,'무신사 메타 광고'!$D:$D,$B625))</f>
        <v>0</v>
      </c>
      <c r="E625" s="11">
        <f t="shared" si="22"/>
        <v>0</v>
      </c>
      <c r="F625" s="12" t="str">
        <f t="shared" si="29"/>
        <v xml:space="preserve"> </v>
      </c>
      <c r="G625" s="30">
        <f>IF($C$4="", SUMIFS('무신사 메타 광고'!$K:$K, '무신사 메타 광고'!$D:$D, $B625), SUMIFS('무신사 메타 광고'!$K:$K,'무신사 메타 광고'!$I:$I,$C$4,'무신사 메타 광고'!D:D,$B625))</f>
        <v>0</v>
      </c>
      <c r="H625" s="30">
        <f>IF($C$4="", SUMIFS('무신사 메타 광고'!$Q:$Q, '무신사 메타 광고'!$D:$D, $B625), SUMIFS('무신사 메타 광고'!$Q:$Q,'무신사 메타 광고'!$I:$I,$C$4,'무신사 메타 광고'!D:D,$B625))</f>
        <v>0</v>
      </c>
      <c r="I625" s="30">
        <f>IF($C$4="", SUMIFS('무신사 메타 광고'!$U:$U, '무신사 메타 광고'!$D:$D, $B625), SUMIFS('무신사 메타 광고'!$U:$U,'무신사 메타 광고'!$I:$I,$C$4,'무신사 메타 광고'!D:D,$B625))</f>
        <v>0</v>
      </c>
      <c r="J625" s="11">
        <f t="shared" si="23"/>
        <v>0</v>
      </c>
      <c r="K625" s="11">
        <f t="shared" si="24"/>
        <v>0</v>
      </c>
      <c r="L625" s="12" t="str">
        <f t="shared" si="30"/>
        <v xml:space="preserve"> </v>
      </c>
      <c r="N625" s="10">
        <f>IF($C$4="", SUMIFS('무신사 메타 광고'!$X:$X, '무신사 메타 광고'!$D:$D, $B625),SUMIFS('무신사 메타 광고'!$X:$X,'무신사 메타 광고'!I:I,$C$4,'무신사 메타 광고'!D:D,$B625))</f>
        <v>0</v>
      </c>
      <c r="O625" s="11">
        <f t="shared" si="25"/>
        <v>0</v>
      </c>
      <c r="R625" s="13"/>
      <c r="S625" s="31">
        <f>IF($S$4="", SUMIFS('무신사 메타 광고'!$L:$L, '무신사 메타 광고'!$C:$C, $R625),SUMIFS('무신사 메타 광고'!$L:$L,'무신사 메타 광고'!$I:$I,$S$4,'무신사 메타 광고'!$C:$C,$R625))</f>
        <v>0</v>
      </c>
      <c r="T625" s="31">
        <f>IF($S$4="", SUMIFS('무신사 메타 광고'!$V:$V, '무신사 메타 광고'!$C:$C, $R625),SUMIFS('무신사 메타 광고'!$V:$V,'무신사 메타 광고'!$I:$I,$S$4,'무신사 메타 광고'!$C:$C,$R625))</f>
        <v>0</v>
      </c>
      <c r="U625" s="11">
        <f t="shared" si="26"/>
        <v>0</v>
      </c>
      <c r="V625" s="12" t="str">
        <f t="shared" si="31"/>
        <v xml:space="preserve"> </v>
      </c>
      <c r="W625" s="32">
        <f>IF($S$4="", SUMIFS('무신사 메타 광고'!$K:$K, '무신사 메타 광고'!$C:$C, $R625),SUMIFS('무신사 메타 광고'!$K:$K,'무신사 메타 광고'!$I:$I,$S$4,'무신사 메타 광고'!$C:$C,$R625))</f>
        <v>0</v>
      </c>
      <c r="X625" s="32">
        <f>IF($S$4="", SUMIFS('무신사 메타 광고'!$N:$N, '무신사 메타 광고'!$C:$C, $R625),SUMIFS('무신사 메타 광고'!$N:$N,'무신사 메타 광고'!$I:$I,$S$4,'무신사 메타 광고'!$C:$C,$R625))</f>
        <v>0</v>
      </c>
      <c r="Y625" s="11">
        <f t="shared" si="27"/>
        <v>0</v>
      </c>
      <c r="Z625" s="12" t="str">
        <f t="shared" si="32"/>
        <v xml:space="preserve"> </v>
      </c>
      <c r="AB625" s="10">
        <f>IF($S$4="", SUMIFS('무신사 메타 광고'!$X:$X, '무신사 메타 광고'!$C:$C, $R625),SUMIFS('무신사 메타 광고'!$X:$X,'무신사 메타 광고'!$I:$I,$S$4,'무신사 메타 광고'!$C:$C,$R625))</f>
        <v>0</v>
      </c>
      <c r="AC625" s="11">
        <f t="shared" si="28"/>
        <v>0</v>
      </c>
    </row>
    <row r="626" spans="2:29">
      <c r="B626" s="9"/>
      <c r="C626" s="29">
        <f>IF($C$4="", SUMIFS('무신사 메타 광고'!$L:$L, '무신사 메타 광고'!$D:$D, $B626), SUMIFS('무신사 메타 광고'!$L:$L, '무신사 메타 광고'!$I:$I, $C$4, '무신사 메타 광고'!$D:$D, $B626))</f>
        <v>0</v>
      </c>
      <c r="D626" s="29">
        <f>IF($C$4="", SUMIFS('무신사 메타 광고'!$V:$V,#REF!, $B626), SUMIFS('무신사 메타 광고'!$V:$V,'무신사 메타 광고'!$I:$I,$C$4,'무신사 메타 광고'!$D:$D,$B626))</f>
        <v>0</v>
      </c>
      <c r="E626" s="11">
        <f t="shared" si="22"/>
        <v>0</v>
      </c>
      <c r="F626" s="12" t="str">
        <f t="shared" si="29"/>
        <v xml:space="preserve"> </v>
      </c>
      <c r="G626" s="30">
        <f>IF($C$4="", SUMIFS('무신사 메타 광고'!$K:$K, '무신사 메타 광고'!$D:$D, $B626), SUMIFS('무신사 메타 광고'!$K:$K,'무신사 메타 광고'!$I:$I,$C$4,'무신사 메타 광고'!D:D,$B626))</f>
        <v>0</v>
      </c>
      <c r="H626" s="30">
        <f>IF($C$4="", SUMIFS('무신사 메타 광고'!$Q:$Q, '무신사 메타 광고'!$D:$D, $B626), SUMIFS('무신사 메타 광고'!$Q:$Q,'무신사 메타 광고'!$I:$I,$C$4,'무신사 메타 광고'!D:D,$B626))</f>
        <v>0</v>
      </c>
      <c r="I626" s="30">
        <f>IF($C$4="", SUMIFS('무신사 메타 광고'!$U:$U, '무신사 메타 광고'!$D:$D, $B626), SUMIFS('무신사 메타 광고'!$U:$U,'무신사 메타 광고'!$I:$I,$C$4,'무신사 메타 광고'!D:D,$B626))</f>
        <v>0</v>
      </c>
      <c r="J626" s="11">
        <f t="shared" si="23"/>
        <v>0</v>
      </c>
      <c r="K626" s="11">
        <f t="shared" si="24"/>
        <v>0</v>
      </c>
      <c r="L626" s="12" t="str">
        <f t="shared" si="30"/>
        <v xml:space="preserve"> </v>
      </c>
      <c r="N626" s="10">
        <f>IF($C$4="", SUMIFS('무신사 메타 광고'!$X:$X, '무신사 메타 광고'!$D:$D, $B626),SUMIFS('무신사 메타 광고'!$X:$X,'무신사 메타 광고'!I:I,$C$4,'무신사 메타 광고'!D:D,$B626))</f>
        <v>0</v>
      </c>
      <c r="O626" s="11">
        <f t="shared" si="25"/>
        <v>0</v>
      </c>
      <c r="R626" s="13"/>
      <c r="S626" s="31">
        <f>IF($S$4="", SUMIFS('무신사 메타 광고'!$L:$L, '무신사 메타 광고'!$C:$C, $R626),SUMIFS('무신사 메타 광고'!$L:$L,'무신사 메타 광고'!$I:$I,$S$4,'무신사 메타 광고'!$C:$C,$R626))</f>
        <v>0</v>
      </c>
      <c r="T626" s="31">
        <f>IF($S$4="", SUMIFS('무신사 메타 광고'!$V:$V, '무신사 메타 광고'!$C:$C, $R626),SUMIFS('무신사 메타 광고'!$V:$V,'무신사 메타 광고'!$I:$I,$S$4,'무신사 메타 광고'!$C:$C,$R626))</f>
        <v>0</v>
      </c>
      <c r="U626" s="11">
        <f t="shared" si="26"/>
        <v>0</v>
      </c>
      <c r="V626" s="12" t="str">
        <f t="shared" si="31"/>
        <v xml:space="preserve"> </v>
      </c>
      <c r="W626" s="32">
        <f>IF($S$4="", SUMIFS('무신사 메타 광고'!$K:$K, '무신사 메타 광고'!$C:$C, $R626),SUMIFS('무신사 메타 광고'!$K:$K,'무신사 메타 광고'!$I:$I,$S$4,'무신사 메타 광고'!$C:$C,$R626))</f>
        <v>0</v>
      </c>
      <c r="X626" s="32">
        <f>IF($S$4="", SUMIFS('무신사 메타 광고'!$N:$N, '무신사 메타 광고'!$C:$C, $R626),SUMIFS('무신사 메타 광고'!$N:$N,'무신사 메타 광고'!$I:$I,$S$4,'무신사 메타 광고'!$C:$C,$R626))</f>
        <v>0</v>
      </c>
      <c r="Y626" s="11">
        <f t="shared" si="27"/>
        <v>0</v>
      </c>
      <c r="Z626" s="12" t="str">
        <f t="shared" si="32"/>
        <v xml:space="preserve"> </v>
      </c>
      <c r="AB626" s="10">
        <f>IF($S$4="", SUMIFS('무신사 메타 광고'!$X:$X, '무신사 메타 광고'!$C:$C, $R626),SUMIFS('무신사 메타 광고'!$X:$X,'무신사 메타 광고'!$I:$I,$S$4,'무신사 메타 광고'!$C:$C,$R626))</f>
        <v>0</v>
      </c>
      <c r="AC626" s="11">
        <f t="shared" si="28"/>
        <v>0</v>
      </c>
    </row>
    <row r="627" spans="2:29">
      <c r="B627" s="9"/>
      <c r="C627" s="29">
        <f>IF($C$4="", SUMIFS('무신사 메타 광고'!$L:$L, '무신사 메타 광고'!$D:$D, $B627), SUMIFS('무신사 메타 광고'!$L:$L, '무신사 메타 광고'!$I:$I, $C$4, '무신사 메타 광고'!$D:$D, $B627))</f>
        <v>0</v>
      </c>
      <c r="D627" s="29">
        <f>IF($C$4="", SUMIFS('무신사 메타 광고'!$V:$V,#REF!, $B627), SUMIFS('무신사 메타 광고'!$V:$V,'무신사 메타 광고'!$I:$I,$C$4,'무신사 메타 광고'!$D:$D,$B627))</f>
        <v>0</v>
      </c>
      <c r="E627" s="11">
        <f t="shared" si="22"/>
        <v>0</v>
      </c>
      <c r="F627" s="12" t="str">
        <f t="shared" si="29"/>
        <v xml:space="preserve"> </v>
      </c>
      <c r="G627" s="30">
        <f>IF($C$4="", SUMIFS('무신사 메타 광고'!$K:$K, '무신사 메타 광고'!$D:$D, $B627), SUMIFS('무신사 메타 광고'!$K:$K,'무신사 메타 광고'!$I:$I,$C$4,'무신사 메타 광고'!D:D,$B627))</f>
        <v>0</v>
      </c>
      <c r="H627" s="30">
        <f>IF($C$4="", SUMIFS('무신사 메타 광고'!$Q:$Q, '무신사 메타 광고'!$D:$D, $B627), SUMIFS('무신사 메타 광고'!$Q:$Q,'무신사 메타 광고'!$I:$I,$C$4,'무신사 메타 광고'!D:D,$B627))</f>
        <v>0</v>
      </c>
      <c r="I627" s="30">
        <f>IF($C$4="", SUMIFS('무신사 메타 광고'!$U:$U, '무신사 메타 광고'!$D:$D, $B627), SUMIFS('무신사 메타 광고'!$U:$U,'무신사 메타 광고'!$I:$I,$C$4,'무신사 메타 광고'!D:D,$B627))</f>
        <v>0</v>
      </c>
      <c r="J627" s="11">
        <f t="shared" si="23"/>
        <v>0</v>
      </c>
      <c r="K627" s="11">
        <f t="shared" si="24"/>
        <v>0</v>
      </c>
      <c r="L627" s="12" t="str">
        <f t="shared" si="30"/>
        <v xml:space="preserve"> </v>
      </c>
      <c r="N627" s="10">
        <f>IF($C$4="", SUMIFS('무신사 메타 광고'!$X:$X, '무신사 메타 광고'!$D:$D, $B627),SUMIFS('무신사 메타 광고'!$X:$X,'무신사 메타 광고'!I:I,$C$4,'무신사 메타 광고'!D:D,$B627))</f>
        <v>0</v>
      </c>
      <c r="O627" s="11">
        <f t="shared" si="25"/>
        <v>0</v>
      </c>
      <c r="R627" s="13"/>
      <c r="S627" s="31">
        <f>IF($S$4="", SUMIFS('무신사 메타 광고'!$L:$L, '무신사 메타 광고'!$C:$C, $R627),SUMIFS('무신사 메타 광고'!$L:$L,'무신사 메타 광고'!$I:$I,$S$4,'무신사 메타 광고'!$C:$C,$R627))</f>
        <v>0</v>
      </c>
      <c r="T627" s="31">
        <f>IF($S$4="", SUMIFS('무신사 메타 광고'!$V:$V, '무신사 메타 광고'!$C:$C, $R627),SUMIFS('무신사 메타 광고'!$V:$V,'무신사 메타 광고'!$I:$I,$S$4,'무신사 메타 광고'!$C:$C,$R627))</f>
        <v>0</v>
      </c>
      <c r="U627" s="11">
        <f t="shared" si="26"/>
        <v>0</v>
      </c>
      <c r="V627" s="12" t="str">
        <f t="shared" si="31"/>
        <v xml:space="preserve"> </v>
      </c>
      <c r="W627" s="32">
        <f>IF($S$4="", SUMIFS('무신사 메타 광고'!$K:$K, '무신사 메타 광고'!$C:$C, $R627),SUMIFS('무신사 메타 광고'!$K:$K,'무신사 메타 광고'!$I:$I,$S$4,'무신사 메타 광고'!$C:$C,$R627))</f>
        <v>0</v>
      </c>
      <c r="X627" s="32">
        <f>IF($S$4="", SUMIFS('무신사 메타 광고'!$N:$N, '무신사 메타 광고'!$C:$C, $R627),SUMIFS('무신사 메타 광고'!$N:$N,'무신사 메타 광고'!$I:$I,$S$4,'무신사 메타 광고'!$C:$C,$R627))</f>
        <v>0</v>
      </c>
      <c r="Y627" s="11">
        <f t="shared" si="27"/>
        <v>0</v>
      </c>
      <c r="Z627" s="12" t="str">
        <f t="shared" si="32"/>
        <v xml:space="preserve"> </v>
      </c>
      <c r="AB627" s="10">
        <f>IF($S$4="", SUMIFS('무신사 메타 광고'!$X:$X, '무신사 메타 광고'!$C:$C, $R627),SUMIFS('무신사 메타 광고'!$X:$X,'무신사 메타 광고'!$I:$I,$S$4,'무신사 메타 광고'!$C:$C,$R627))</f>
        <v>0</v>
      </c>
      <c r="AC627" s="11">
        <f t="shared" si="28"/>
        <v>0</v>
      </c>
    </row>
    <row r="628" spans="2:29">
      <c r="B628" s="9"/>
      <c r="C628" s="29">
        <f>IF($C$4="", SUMIFS('무신사 메타 광고'!$L:$L, '무신사 메타 광고'!$D:$D, $B628), SUMIFS('무신사 메타 광고'!$L:$L, '무신사 메타 광고'!$I:$I, $C$4, '무신사 메타 광고'!$D:$D, $B628))</f>
        <v>0</v>
      </c>
      <c r="D628" s="29">
        <f>IF($C$4="", SUMIFS('무신사 메타 광고'!$V:$V,#REF!, $B628), SUMIFS('무신사 메타 광고'!$V:$V,'무신사 메타 광고'!$I:$I,$C$4,'무신사 메타 광고'!$D:$D,$B628))</f>
        <v>0</v>
      </c>
      <c r="E628" s="11">
        <f t="shared" si="22"/>
        <v>0</v>
      </c>
      <c r="F628" s="12" t="str">
        <f t="shared" si="29"/>
        <v xml:space="preserve"> </v>
      </c>
      <c r="G628" s="30">
        <f>IF($C$4="", SUMIFS('무신사 메타 광고'!$K:$K, '무신사 메타 광고'!$D:$D, $B628), SUMIFS('무신사 메타 광고'!$K:$K,'무신사 메타 광고'!$I:$I,$C$4,'무신사 메타 광고'!D:D,$B628))</f>
        <v>0</v>
      </c>
      <c r="H628" s="30">
        <f>IF($C$4="", SUMIFS('무신사 메타 광고'!$Q:$Q, '무신사 메타 광고'!$D:$D, $B628), SUMIFS('무신사 메타 광고'!$Q:$Q,'무신사 메타 광고'!$I:$I,$C$4,'무신사 메타 광고'!D:D,$B628))</f>
        <v>0</v>
      </c>
      <c r="I628" s="30">
        <f>IF($C$4="", SUMIFS('무신사 메타 광고'!$U:$U, '무신사 메타 광고'!$D:$D, $B628), SUMIFS('무신사 메타 광고'!$U:$U,'무신사 메타 광고'!$I:$I,$C$4,'무신사 메타 광고'!D:D,$B628))</f>
        <v>0</v>
      </c>
      <c r="J628" s="11">
        <f t="shared" si="23"/>
        <v>0</v>
      </c>
      <c r="K628" s="11">
        <f t="shared" si="24"/>
        <v>0</v>
      </c>
      <c r="L628" s="12" t="str">
        <f t="shared" si="30"/>
        <v xml:space="preserve"> </v>
      </c>
      <c r="N628" s="10">
        <f>IF($C$4="", SUMIFS('무신사 메타 광고'!$X:$X, '무신사 메타 광고'!$D:$D, $B628),SUMIFS('무신사 메타 광고'!$X:$X,'무신사 메타 광고'!I:I,$C$4,'무신사 메타 광고'!D:D,$B628))</f>
        <v>0</v>
      </c>
      <c r="O628" s="11">
        <f t="shared" si="25"/>
        <v>0</v>
      </c>
      <c r="R628" s="13"/>
      <c r="S628" s="31">
        <f>IF($S$4="", SUMIFS('무신사 메타 광고'!$L:$L, '무신사 메타 광고'!$C:$C, $R628),SUMIFS('무신사 메타 광고'!$L:$L,'무신사 메타 광고'!$I:$I,$S$4,'무신사 메타 광고'!$C:$C,$R628))</f>
        <v>0</v>
      </c>
      <c r="T628" s="31">
        <f>IF($S$4="", SUMIFS('무신사 메타 광고'!$V:$V, '무신사 메타 광고'!$C:$C, $R628),SUMIFS('무신사 메타 광고'!$V:$V,'무신사 메타 광고'!$I:$I,$S$4,'무신사 메타 광고'!$C:$C,$R628))</f>
        <v>0</v>
      </c>
      <c r="U628" s="11">
        <f t="shared" si="26"/>
        <v>0</v>
      </c>
      <c r="V628" s="12" t="str">
        <f t="shared" si="31"/>
        <v xml:space="preserve"> </v>
      </c>
      <c r="W628" s="32">
        <f>IF($S$4="", SUMIFS('무신사 메타 광고'!$K:$K, '무신사 메타 광고'!$C:$C, $R628),SUMIFS('무신사 메타 광고'!$K:$K,'무신사 메타 광고'!$I:$I,$S$4,'무신사 메타 광고'!$C:$C,$R628))</f>
        <v>0</v>
      </c>
      <c r="X628" s="32">
        <f>IF($S$4="", SUMIFS('무신사 메타 광고'!$N:$N, '무신사 메타 광고'!$C:$C, $R628),SUMIFS('무신사 메타 광고'!$N:$N,'무신사 메타 광고'!$I:$I,$S$4,'무신사 메타 광고'!$C:$C,$R628))</f>
        <v>0</v>
      </c>
      <c r="Y628" s="11">
        <f t="shared" si="27"/>
        <v>0</v>
      </c>
      <c r="Z628" s="12" t="str">
        <f t="shared" si="32"/>
        <v xml:space="preserve"> </v>
      </c>
      <c r="AB628" s="10">
        <f>IF($S$4="", SUMIFS('무신사 메타 광고'!$X:$X, '무신사 메타 광고'!$C:$C, $R628),SUMIFS('무신사 메타 광고'!$X:$X,'무신사 메타 광고'!$I:$I,$S$4,'무신사 메타 광고'!$C:$C,$R628))</f>
        <v>0</v>
      </c>
      <c r="AC628" s="11">
        <f t="shared" si="28"/>
        <v>0</v>
      </c>
    </row>
    <row r="629" spans="2:29">
      <c r="B629" s="9"/>
      <c r="C629" s="29">
        <f>IF($C$4="", SUMIFS('무신사 메타 광고'!$L:$L, '무신사 메타 광고'!$D:$D, $B629), SUMIFS('무신사 메타 광고'!$L:$L, '무신사 메타 광고'!$I:$I, $C$4, '무신사 메타 광고'!$D:$D, $B629))</f>
        <v>0</v>
      </c>
      <c r="D629" s="29">
        <f>IF($C$4="", SUMIFS('무신사 메타 광고'!$V:$V,#REF!, $B629), SUMIFS('무신사 메타 광고'!$V:$V,'무신사 메타 광고'!$I:$I,$C$4,'무신사 메타 광고'!$D:$D,$B629))</f>
        <v>0</v>
      </c>
      <c r="E629" s="11">
        <f t="shared" si="22"/>
        <v>0</v>
      </c>
      <c r="F629" s="12" t="str">
        <f t="shared" si="29"/>
        <v xml:space="preserve"> </v>
      </c>
      <c r="G629" s="30">
        <f>IF($C$4="", SUMIFS('무신사 메타 광고'!$K:$K, '무신사 메타 광고'!$D:$D, $B629), SUMIFS('무신사 메타 광고'!$K:$K,'무신사 메타 광고'!$I:$I,$C$4,'무신사 메타 광고'!D:D,$B629))</f>
        <v>0</v>
      </c>
      <c r="H629" s="30">
        <f>IF($C$4="", SUMIFS('무신사 메타 광고'!$Q:$Q, '무신사 메타 광고'!$D:$D, $B629), SUMIFS('무신사 메타 광고'!$Q:$Q,'무신사 메타 광고'!$I:$I,$C$4,'무신사 메타 광고'!D:D,$B629))</f>
        <v>0</v>
      </c>
      <c r="I629" s="30">
        <f>IF($C$4="", SUMIFS('무신사 메타 광고'!$U:$U, '무신사 메타 광고'!$D:$D, $B629), SUMIFS('무신사 메타 광고'!$U:$U,'무신사 메타 광고'!$I:$I,$C$4,'무신사 메타 광고'!D:D,$B629))</f>
        <v>0</v>
      </c>
      <c r="J629" s="11">
        <f t="shared" si="23"/>
        <v>0</v>
      </c>
      <c r="K629" s="11">
        <f t="shared" si="24"/>
        <v>0</v>
      </c>
      <c r="L629" s="12" t="str">
        <f t="shared" si="30"/>
        <v xml:space="preserve"> </v>
      </c>
      <c r="N629" s="10">
        <f>IF($C$4="", SUMIFS('무신사 메타 광고'!$X:$X, '무신사 메타 광고'!$D:$D, $B629),SUMIFS('무신사 메타 광고'!$X:$X,'무신사 메타 광고'!I:I,$C$4,'무신사 메타 광고'!D:D,$B629))</f>
        <v>0</v>
      </c>
      <c r="O629" s="11">
        <f t="shared" si="25"/>
        <v>0</v>
      </c>
      <c r="R629" s="13"/>
      <c r="S629" s="31">
        <f>IF($S$4="", SUMIFS('무신사 메타 광고'!$L:$L, '무신사 메타 광고'!$C:$C, $R629),SUMIFS('무신사 메타 광고'!$L:$L,'무신사 메타 광고'!$I:$I,$S$4,'무신사 메타 광고'!$C:$C,$R629))</f>
        <v>0</v>
      </c>
      <c r="T629" s="31">
        <f>IF($S$4="", SUMIFS('무신사 메타 광고'!$V:$V, '무신사 메타 광고'!$C:$C, $R629),SUMIFS('무신사 메타 광고'!$V:$V,'무신사 메타 광고'!$I:$I,$S$4,'무신사 메타 광고'!$C:$C,$R629))</f>
        <v>0</v>
      </c>
      <c r="U629" s="11">
        <f t="shared" si="26"/>
        <v>0</v>
      </c>
      <c r="V629" s="12" t="str">
        <f t="shared" si="31"/>
        <v xml:space="preserve"> </v>
      </c>
      <c r="W629" s="32">
        <f>IF($S$4="", SUMIFS('무신사 메타 광고'!$K:$K, '무신사 메타 광고'!$C:$C, $R629),SUMIFS('무신사 메타 광고'!$K:$K,'무신사 메타 광고'!$I:$I,$S$4,'무신사 메타 광고'!$C:$C,$R629))</f>
        <v>0</v>
      </c>
      <c r="X629" s="32">
        <f>IF($S$4="", SUMIFS('무신사 메타 광고'!$N:$N, '무신사 메타 광고'!$C:$C, $R629),SUMIFS('무신사 메타 광고'!$N:$N,'무신사 메타 광고'!$I:$I,$S$4,'무신사 메타 광고'!$C:$C,$R629))</f>
        <v>0</v>
      </c>
      <c r="Y629" s="11">
        <f t="shared" si="27"/>
        <v>0</v>
      </c>
      <c r="Z629" s="12" t="str">
        <f t="shared" si="32"/>
        <v xml:space="preserve"> </v>
      </c>
      <c r="AB629" s="10">
        <f>IF($S$4="", SUMIFS('무신사 메타 광고'!$X:$X, '무신사 메타 광고'!$C:$C, $R629),SUMIFS('무신사 메타 광고'!$X:$X,'무신사 메타 광고'!$I:$I,$S$4,'무신사 메타 광고'!$C:$C,$R629))</f>
        <v>0</v>
      </c>
      <c r="AC629" s="11">
        <f t="shared" si="28"/>
        <v>0</v>
      </c>
    </row>
    <row r="630" spans="2:29">
      <c r="B630" s="9"/>
      <c r="C630" s="29">
        <f>IF($C$4="", SUMIFS('무신사 메타 광고'!$L:$L, '무신사 메타 광고'!$D:$D, $B630), SUMIFS('무신사 메타 광고'!$L:$L, '무신사 메타 광고'!$I:$I, $C$4, '무신사 메타 광고'!$D:$D, $B630))</f>
        <v>0</v>
      </c>
      <c r="D630" s="29">
        <f>IF($C$4="", SUMIFS('무신사 메타 광고'!$V:$V,#REF!, $B630), SUMIFS('무신사 메타 광고'!$V:$V,'무신사 메타 광고'!$I:$I,$C$4,'무신사 메타 광고'!$D:$D,$B630))</f>
        <v>0</v>
      </c>
      <c r="E630" s="11">
        <f t="shared" si="22"/>
        <v>0</v>
      </c>
      <c r="F630" s="12" t="str">
        <f t="shared" si="29"/>
        <v xml:space="preserve"> </v>
      </c>
      <c r="G630" s="30">
        <f>IF($C$4="", SUMIFS('무신사 메타 광고'!$K:$K, '무신사 메타 광고'!$D:$D, $B630), SUMIFS('무신사 메타 광고'!$K:$K,'무신사 메타 광고'!$I:$I,$C$4,'무신사 메타 광고'!D:D,$B630))</f>
        <v>0</v>
      </c>
      <c r="H630" s="30">
        <f>IF($C$4="", SUMIFS('무신사 메타 광고'!$Q:$Q, '무신사 메타 광고'!$D:$D, $B630), SUMIFS('무신사 메타 광고'!$Q:$Q,'무신사 메타 광고'!$I:$I,$C$4,'무신사 메타 광고'!D:D,$B630))</f>
        <v>0</v>
      </c>
      <c r="I630" s="30">
        <f>IF($C$4="", SUMIFS('무신사 메타 광고'!$U:$U, '무신사 메타 광고'!$D:$D, $B630), SUMIFS('무신사 메타 광고'!$U:$U,'무신사 메타 광고'!$I:$I,$C$4,'무신사 메타 광고'!D:D,$B630))</f>
        <v>0</v>
      </c>
      <c r="J630" s="11">
        <f t="shared" si="23"/>
        <v>0</v>
      </c>
      <c r="K630" s="11">
        <f t="shared" si="24"/>
        <v>0</v>
      </c>
      <c r="L630" s="12" t="str">
        <f t="shared" si="30"/>
        <v xml:space="preserve"> </v>
      </c>
      <c r="N630" s="10">
        <f>IF($C$4="", SUMIFS('무신사 메타 광고'!$X:$X, '무신사 메타 광고'!$D:$D, $B630),SUMIFS('무신사 메타 광고'!$X:$X,'무신사 메타 광고'!I:I,$C$4,'무신사 메타 광고'!D:D,$B630))</f>
        <v>0</v>
      </c>
      <c r="O630" s="11">
        <f t="shared" si="25"/>
        <v>0</v>
      </c>
      <c r="R630" s="13"/>
      <c r="S630" s="31">
        <f>IF($S$4="", SUMIFS('무신사 메타 광고'!$L:$L, '무신사 메타 광고'!$C:$C, $R630),SUMIFS('무신사 메타 광고'!$L:$L,'무신사 메타 광고'!$I:$I,$S$4,'무신사 메타 광고'!$C:$C,$R630))</f>
        <v>0</v>
      </c>
      <c r="T630" s="31">
        <f>IF($S$4="", SUMIFS('무신사 메타 광고'!$V:$V, '무신사 메타 광고'!$C:$C, $R630),SUMIFS('무신사 메타 광고'!$V:$V,'무신사 메타 광고'!$I:$I,$S$4,'무신사 메타 광고'!$C:$C,$R630))</f>
        <v>0</v>
      </c>
      <c r="U630" s="11">
        <f t="shared" si="26"/>
        <v>0</v>
      </c>
      <c r="V630" s="12" t="str">
        <f t="shared" si="31"/>
        <v xml:space="preserve"> </v>
      </c>
      <c r="W630" s="32">
        <f>IF($S$4="", SUMIFS('무신사 메타 광고'!$K:$K, '무신사 메타 광고'!$C:$C, $R630),SUMIFS('무신사 메타 광고'!$K:$K,'무신사 메타 광고'!$I:$I,$S$4,'무신사 메타 광고'!$C:$C,$R630))</f>
        <v>0</v>
      </c>
      <c r="X630" s="32">
        <f>IF($S$4="", SUMIFS('무신사 메타 광고'!$N:$N, '무신사 메타 광고'!$C:$C, $R630),SUMIFS('무신사 메타 광고'!$N:$N,'무신사 메타 광고'!$I:$I,$S$4,'무신사 메타 광고'!$C:$C,$R630))</f>
        <v>0</v>
      </c>
      <c r="Y630" s="11">
        <f t="shared" si="27"/>
        <v>0</v>
      </c>
      <c r="Z630" s="12" t="str">
        <f t="shared" si="32"/>
        <v xml:space="preserve"> </v>
      </c>
      <c r="AB630" s="10">
        <f>IF($S$4="", SUMIFS('무신사 메타 광고'!$X:$X, '무신사 메타 광고'!$C:$C, $R630),SUMIFS('무신사 메타 광고'!$X:$X,'무신사 메타 광고'!$I:$I,$S$4,'무신사 메타 광고'!$C:$C,$R630))</f>
        <v>0</v>
      </c>
      <c r="AC630" s="11">
        <f t="shared" si="28"/>
        <v>0</v>
      </c>
    </row>
    <row r="631" spans="2:29">
      <c r="B631" s="9"/>
      <c r="C631" s="29">
        <f>IF($C$4="", SUMIFS('무신사 메타 광고'!$L:$L, '무신사 메타 광고'!$D:$D, $B631), SUMIFS('무신사 메타 광고'!$L:$L, '무신사 메타 광고'!$I:$I, $C$4, '무신사 메타 광고'!$D:$D, $B631))</f>
        <v>0</v>
      </c>
      <c r="D631" s="29">
        <f>IF($C$4="", SUMIFS('무신사 메타 광고'!$V:$V,#REF!, $B631), SUMIFS('무신사 메타 광고'!$V:$V,'무신사 메타 광고'!$I:$I,$C$4,'무신사 메타 광고'!$D:$D,$B631))</f>
        <v>0</v>
      </c>
      <c r="E631" s="11">
        <f t="shared" si="22"/>
        <v>0</v>
      </c>
      <c r="F631" s="12" t="str">
        <f t="shared" si="29"/>
        <v xml:space="preserve"> </v>
      </c>
      <c r="G631" s="30">
        <f>IF($C$4="", SUMIFS('무신사 메타 광고'!$K:$K, '무신사 메타 광고'!$D:$D, $B631), SUMIFS('무신사 메타 광고'!$K:$K,'무신사 메타 광고'!$I:$I,$C$4,'무신사 메타 광고'!D:D,$B631))</f>
        <v>0</v>
      </c>
      <c r="H631" s="30">
        <f>IF($C$4="", SUMIFS('무신사 메타 광고'!$Q:$Q, '무신사 메타 광고'!$D:$D, $B631), SUMIFS('무신사 메타 광고'!$Q:$Q,'무신사 메타 광고'!$I:$I,$C$4,'무신사 메타 광고'!D:D,$B631))</f>
        <v>0</v>
      </c>
      <c r="I631" s="30">
        <f>IF($C$4="", SUMIFS('무신사 메타 광고'!$U:$U, '무신사 메타 광고'!$D:$D, $B631), SUMIFS('무신사 메타 광고'!$U:$U,'무신사 메타 광고'!$I:$I,$C$4,'무신사 메타 광고'!D:D,$B631))</f>
        <v>0</v>
      </c>
      <c r="J631" s="11">
        <f t="shared" si="23"/>
        <v>0</v>
      </c>
      <c r="K631" s="11">
        <f t="shared" si="24"/>
        <v>0</v>
      </c>
      <c r="L631" s="12" t="str">
        <f t="shared" si="30"/>
        <v xml:space="preserve"> </v>
      </c>
      <c r="N631" s="10">
        <f>IF($C$4="", SUMIFS('무신사 메타 광고'!$X:$X, '무신사 메타 광고'!$D:$D, $B631),SUMIFS('무신사 메타 광고'!$X:$X,'무신사 메타 광고'!I:I,$C$4,'무신사 메타 광고'!D:D,$B631))</f>
        <v>0</v>
      </c>
      <c r="O631" s="11">
        <f t="shared" si="25"/>
        <v>0</v>
      </c>
      <c r="R631" s="13"/>
      <c r="S631" s="31">
        <f>IF($S$4="", SUMIFS('무신사 메타 광고'!$L:$L, '무신사 메타 광고'!$C:$C, $R631),SUMIFS('무신사 메타 광고'!$L:$L,'무신사 메타 광고'!$I:$I,$S$4,'무신사 메타 광고'!$C:$C,$R631))</f>
        <v>0</v>
      </c>
      <c r="T631" s="31">
        <f>IF($S$4="", SUMIFS('무신사 메타 광고'!$V:$V, '무신사 메타 광고'!$C:$C, $R631),SUMIFS('무신사 메타 광고'!$V:$V,'무신사 메타 광고'!$I:$I,$S$4,'무신사 메타 광고'!$C:$C,$R631))</f>
        <v>0</v>
      </c>
      <c r="U631" s="11">
        <f t="shared" si="26"/>
        <v>0</v>
      </c>
      <c r="V631" s="12" t="str">
        <f t="shared" si="31"/>
        <v xml:space="preserve"> </v>
      </c>
      <c r="W631" s="32">
        <f>IF($S$4="", SUMIFS('무신사 메타 광고'!$K:$K, '무신사 메타 광고'!$C:$C, $R631),SUMIFS('무신사 메타 광고'!$K:$K,'무신사 메타 광고'!$I:$I,$S$4,'무신사 메타 광고'!$C:$C,$R631))</f>
        <v>0</v>
      </c>
      <c r="X631" s="32">
        <f>IF($S$4="", SUMIFS('무신사 메타 광고'!$N:$N, '무신사 메타 광고'!$C:$C, $R631),SUMIFS('무신사 메타 광고'!$N:$N,'무신사 메타 광고'!$I:$I,$S$4,'무신사 메타 광고'!$C:$C,$R631))</f>
        <v>0</v>
      </c>
      <c r="Y631" s="11">
        <f t="shared" si="27"/>
        <v>0</v>
      </c>
      <c r="Z631" s="12" t="str">
        <f t="shared" si="32"/>
        <v xml:space="preserve"> </v>
      </c>
      <c r="AB631" s="10">
        <f>IF($S$4="", SUMIFS('무신사 메타 광고'!$X:$X, '무신사 메타 광고'!$C:$C, $R631),SUMIFS('무신사 메타 광고'!$X:$X,'무신사 메타 광고'!$I:$I,$S$4,'무신사 메타 광고'!$C:$C,$R631))</f>
        <v>0</v>
      </c>
      <c r="AC631" s="11">
        <f t="shared" si="28"/>
        <v>0</v>
      </c>
    </row>
    <row r="632" spans="2:29">
      <c r="B632" s="9"/>
      <c r="C632" s="29">
        <f>IF($C$4="", SUMIFS('무신사 메타 광고'!$L:$L, '무신사 메타 광고'!$D:$D, $B632), SUMIFS('무신사 메타 광고'!$L:$L, '무신사 메타 광고'!$I:$I, $C$4, '무신사 메타 광고'!$D:$D, $B632))</f>
        <v>0</v>
      </c>
      <c r="D632" s="29">
        <f>IF($C$4="", SUMIFS('무신사 메타 광고'!$V:$V,#REF!, $B632), SUMIFS('무신사 메타 광고'!$V:$V,'무신사 메타 광고'!$I:$I,$C$4,'무신사 메타 광고'!$D:$D,$B632))</f>
        <v>0</v>
      </c>
      <c r="E632" s="11">
        <f t="shared" si="22"/>
        <v>0</v>
      </c>
      <c r="F632" s="12" t="str">
        <f t="shared" si="29"/>
        <v xml:space="preserve"> </v>
      </c>
      <c r="G632" s="30">
        <f>IF($C$4="", SUMIFS('무신사 메타 광고'!$K:$K, '무신사 메타 광고'!$D:$D, $B632), SUMIFS('무신사 메타 광고'!$K:$K,'무신사 메타 광고'!$I:$I,$C$4,'무신사 메타 광고'!D:D,$B632))</f>
        <v>0</v>
      </c>
      <c r="H632" s="30">
        <f>IF($C$4="", SUMIFS('무신사 메타 광고'!$Q:$Q, '무신사 메타 광고'!$D:$D, $B632), SUMIFS('무신사 메타 광고'!$Q:$Q,'무신사 메타 광고'!$I:$I,$C$4,'무신사 메타 광고'!D:D,$B632))</f>
        <v>0</v>
      </c>
      <c r="I632" s="30">
        <f>IF($C$4="", SUMIFS('무신사 메타 광고'!$U:$U, '무신사 메타 광고'!$D:$D, $B632), SUMIFS('무신사 메타 광고'!$U:$U,'무신사 메타 광고'!$I:$I,$C$4,'무신사 메타 광고'!D:D,$B632))</f>
        <v>0</v>
      </c>
      <c r="J632" s="11">
        <f t="shared" si="23"/>
        <v>0</v>
      </c>
      <c r="K632" s="11">
        <f t="shared" si="24"/>
        <v>0</v>
      </c>
      <c r="L632" s="12" t="str">
        <f t="shared" si="30"/>
        <v xml:space="preserve"> </v>
      </c>
      <c r="N632" s="10">
        <f>IF($C$4="", SUMIFS('무신사 메타 광고'!$X:$X, '무신사 메타 광고'!$D:$D, $B632),SUMIFS('무신사 메타 광고'!$X:$X,'무신사 메타 광고'!I:I,$C$4,'무신사 메타 광고'!D:D,$B632))</f>
        <v>0</v>
      </c>
      <c r="O632" s="11">
        <f t="shared" si="25"/>
        <v>0</v>
      </c>
      <c r="R632" s="13"/>
      <c r="S632" s="31">
        <f>IF($S$4="", SUMIFS('무신사 메타 광고'!$L:$L, '무신사 메타 광고'!$C:$C, $R632),SUMIFS('무신사 메타 광고'!$L:$L,'무신사 메타 광고'!$I:$I,$S$4,'무신사 메타 광고'!$C:$C,$R632))</f>
        <v>0</v>
      </c>
      <c r="T632" s="31">
        <f>IF($S$4="", SUMIFS('무신사 메타 광고'!$V:$V, '무신사 메타 광고'!$C:$C, $R632),SUMIFS('무신사 메타 광고'!$V:$V,'무신사 메타 광고'!$I:$I,$S$4,'무신사 메타 광고'!$C:$C,$R632))</f>
        <v>0</v>
      </c>
      <c r="U632" s="11">
        <f t="shared" si="26"/>
        <v>0</v>
      </c>
      <c r="V632" s="12" t="str">
        <f t="shared" si="31"/>
        <v xml:space="preserve"> </v>
      </c>
      <c r="W632" s="32">
        <f>IF($S$4="", SUMIFS('무신사 메타 광고'!$K:$K, '무신사 메타 광고'!$C:$C, $R632),SUMIFS('무신사 메타 광고'!$K:$K,'무신사 메타 광고'!$I:$I,$S$4,'무신사 메타 광고'!$C:$C,$R632))</f>
        <v>0</v>
      </c>
      <c r="X632" s="32">
        <f>IF($S$4="", SUMIFS('무신사 메타 광고'!$N:$N, '무신사 메타 광고'!$C:$C, $R632),SUMIFS('무신사 메타 광고'!$N:$N,'무신사 메타 광고'!$I:$I,$S$4,'무신사 메타 광고'!$C:$C,$R632))</f>
        <v>0</v>
      </c>
      <c r="Y632" s="11">
        <f t="shared" si="27"/>
        <v>0</v>
      </c>
      <c r="Z632" s="12" t="str">
        <f t="shared" si="32"/>
        <v xml:space="preserve"> </v>
      </c>
      <c r="AB632" s="10">
        <f>IF($S$4="", SUMIFS('무신사 메타 광고'!$X:$X, '무신사 메타 광고'!$C:$C, $R632),SUMIFS('무신사 메타 광고'!$X:$X,'무신사 메타 광고'!$I:$I,$S$4,'무신사 메타 광고'!$C:$C,$R632))</f>
        <v>0</v>
      </c>
      <c r="AC632" s="11">
        <f t="shared" si="28"/>
        <v>0</v>
      </c>
    </row>
    <row r="633" spans="2:29">
      <c r="B633" s="9"/>
      <c r="C633" s="29">
        <f>IF($C$4="", SUMIFS('무신사 메타 광고'!$L:$L, '무신사 메타 광고'!$D:$D, $B633), SUMIFS('무신사 메타 광고'!$L:$L, '무신사 메타 광고'!$I:$I, $C$4, '무신사 메타 광고'!$D:$D, $B633))</f>
        <v>0</v>
      </c>
      <c r="D633" s="29">
        <f>IF($C$4="", SUMIFS('무신사 메타 광고'!$V:$V,#REF!, $B633), SUMIFS('무신사 메타 광고'!$V:$V,'무신사 메타 광고'!$I:$I,$C$4,'무신사 메타 광고'!$D:$D,$B633))</f>
        <v>0</v>
      </c>
      <c r="E633" s="11">
        <f t="shared" si="22"/>
        <v>0</v>
      </c>
      <c r="F633" s="12" t="str">
        <f t="shared" si="29"/>
        <v xml:space="preserve"> </v>
      </c>
      <c r="G633" s="30">
        <f>IF($C$4="", SUMIFS('무신사 메타 광고'!$K:$K, '무신사 메타 광고'!$D:$D, $B633), SUMIFS('무신사 메타 광고'!$K:$K,'무신사 메타 광고'!$I:$I,$C$4,'무신사 메타 광고'!D:D,$B633))</f>
        <v>0</v>
      </c>
      <c r="H633" s="30">
        <f>IF($C$4="", SUMIFS('무신사 메타 광고'!$Q:$Q, '무신사 메타 광고'!$D:$D, $B633), SUMIFS('무신사 메타 광고'!$Q:$Q,'무신사 메타 광고'!$I:$I,$C$4,'무신사 메타 광고'!D:D,$B633))</f>
        <v>0</v>
      </c>
      <c r="I633" s="30">
        <f>IF($C$4="", SUMIFS('무신사 메타 광고'!$U:$U, '무신사 메타 광고'!$D:$D, $B633), SUMIFS('무신사 메타 광고'!$U:$U,'무신사 메타 광고'!$I:$I,$C$4,'무신사 메타 광고'!D:D,$B633))</f>
        <v>0</v>
      </c>
      <c r="J633" s="11">
        <f t="shared" si="23"/>
        <v>0</v>
      </c>
      <c r="K633" s="11">
        <f t="shared" si="24"/>
        <v>0</v>
      </c>
      <c r="L633" s="12" t="str">
        <f t="shared" si="30"/>
        <v xml:space="preserve"> </v>
      </c>
      <c r="N633" s="10">
        <f>IF($C$4="", SUMIFS('무신사 메타 광고'!$X:$X, '무신사 메타 광고'!$D:$D, $B633),SUMIFS('무신사 메타 광고'!$X:$X,'무신사 메타 광고'!I:I,$C$4,'무신사 메타 광고'!D:D,$B633))</f>
        <v>0</v>
      </c>
      <c r="O633" s="11">
        <f t="shared" si="25"/>
        <v>0</v>
      </c>
      <c r="R633" s="13"/>
      <c r="S633" s="31">
        <f>IF($S$4="", SUMIFS('무신사 메타 광고'!$L:$L, '무신사 메타 광고'!$C:$C, $R633),SUMIFS('무신사 메타 광고'!$L:$L,'무신사 메타 광고'!$I:$I,$S$4,'무신사 메타 광고'!$C:$C,$R633))</f>
        <v>0</v>
      </c>
      <c r="T633" s="31">
        <f>IF($S$4="", SUMIFS('무신사 메타 광고'!$V:$V, '무신사 메타 광고'!$C:$C, $R633),SUMIFS('무신사 메타 광고'!$V:$V,'무신사 메타 광고'!$I:$I,$S$4,'무신사 메타 광고'!$C:$C,$R633))</f>
        <v>0</v>
      </c>
      <c r="U633" s="11">
        <f t="shared" si="26"/>
        <v>0</v>
      </c>
      <c r="V633" s="12" t="str">
        <f t="shared" si="31"/>
        <v xml:space="preserve"> </v>
      </c>
      <c r="W633" s="32">
        <f>IF($S$4="", SUMIFS('무신사 메타 광고'!$K:$K, '무신사 메타 광고'!$C:$C, $R633),SUMIFS('무신사 메타 광고'!$K:$K,'무신사 메타 광고'!$I:$I,$S$4,'무신사 메타 광고'!$C:$C,$R633))</f>
        <v>0</v>
      </c>
      <c r="X633" s="32">
        <f>IF($S$4="", SUMIFS('무신사 메타 광고'!$N:$N, '무신사 메타 광고'!$C:$C, $R633),SUMIFS('무신사 메타 광고'!$N:$N,'무신사 메타 광고'!$I:$I,$S$4,'무신사 메타 광고'!$C:$C,$R633))</f>
        <v>0</v>
      </c>
      <c r="Y633" s="11">
        <f t="shared" si="27"/>
        <v>0</v>
      </c>
      <c r="Z633" s="12" t="str">
        <f t="shared" si="32"/>
        <v xml:space="preserve"> </v>
      </c>
      <c r="AB633" s="10">
        <f>IF($S$4="", SUMIFS('무신사 메타 광고'!$X:$X, '무신사 메타 광고'!$C:$C, $R633),SUMIFS('무신사 메타 광고'!$X:$X,'무신사 메타 광고'!$I:$I,$S$4,'무신사 메타 광고'!$C:$C,$R633))</f>
        <v>0</v>
      </c>
      <c r="AC633" s="11">
        <f t="shared" si="28"/>
        <v>0</v>
      </c>
    </row>
    <row r="634" spans="2:29">
      <c r="B634" s="9"/>
      <c r="C634" s="29">
        <f>IF($C$4="", SUMIFS('무신사 메타 광고'!$L:$L, '무신사 메타 광고'!$D:$D, $B634), SUMIFS('무신사 메타 광고'!$L:$L, '무신사 메타 광고'!$I:$I, $C$4, '무신사 메타 광고'!$D:$D, $B634))</f>
        <v>0</v>
      </c>
      <c r="D634" s="29">
        <f>IF($C$4="", SUMIFS('무신사 메타 광고'!$V:$V,#REF!, $B634), SUMIFS('무신사 메타 광고'!$V:$V,'무신사 메타 광고'!$I:$I,$C$4,'무신사 메타 광고'!$D:$D,$B634))</f>
        <v>0</v>
      </c>
      <c r="E634" s="11">
        <f t="shared" si="22"/>
        <v>0</v>
      </c>
      <c r="F634" s="12" t="str">
        <f t="shared" si="29"/>
        <v xml:space="preserve"> </v>
      </c>
      <c r="G634" s="30">
        <f>IF($C$4="", SUMIFS('무신사 메타 광고'!$K:$K, '무신사 메타 광고'!$D:$D, $B634), SUMIFS('무신사 메타 광고'!$K:$K,'무신사 메타 광고'!$I:$I,$C$4,'무신사 메타 광고'!D:D,$B634))</f>
        <v>0</v>
      </c>
      <c r="H634" s="30">
        <f>IF($C$4="", SUMIFS('무신사 메타 광고'!$Q:$Q, '무신사 메타 광고'!$D:$D, $B634), SUMIFS('무신사 메타 광고'!$Q:$Q,'무신사 메타 광고'!$I:$I,$C$4,'무신사 메타 광고'!D:D,$B634))</f>
        <v>0</v>
      </c>
      <c r="I634" s="30">
        <f>IF($C$4="", SUMIFS('무신사 메타 광고'!$U:$U, '무신사 메타 광고'!$D:$D, $B634), SUMIFS('무신사 메타 광고'!$U:$U,'무신사 메타 광고'!$I:$I,$C$4,'무신사 메타 광고'!D:D,$B634))</f>
        <v>0</v>
      </c>
      <c r="J634" s="11">
        <f t="shared" si="23"/>
        <v>0</v>
      </c>
      <c r="K634" s="11">
        <f t="shared" si="24"/>
        <v>0</v>
      </c>
      <c r="L634" s="12" t="str">
        <f t="shared" si="30"/>
        <v xml:space="preserve"> </v>
      </c>
      <c r="N634" s="10">
        <f>IF($C$4="", SUMIFS('무신사 메타 광고'!$X:$X, '무신사 메타 광고'!$D:$D, $B634),SUMIFS('무신사 메타 광고'!$X:$X,'무신사 메타 광고'!I:I,$C$4,'무신사 메타 광고'!D:D,$B634))</f>
        <v>0</v>
      </c>
      <c r="O634" s="11">
        <f t="shared" si="25"/>
        <v>0</v>
      </c>
      <c r="R634" s="13"/>
      <c r="S634" s="31">
        <f>IF($S$4="", SUMIFS('무신사 메타 광고'!$L:$L, '무신사 메타 광고'!$C:$C, $R634),SUMIFS('무신사 메타 광고'!$L:$L,'무신사 메타 광고'!$I:$I,$S$4,'무신사 메타 광고'!$C:$C,$R634))</f>
        <v>0</v>
      </c>
      <c r="T634" s="31">
        <f>IF($S$4="", SUMIFS('무신사 메타 광고'!$V:$V, '무신사 메타 광고'!$C:$C, $R634),SUMIFS('무신사 메타 광고'!$V:$V,'무신사 메타 광고'!$I:$I,$S$4,'무신사 메타 광고'!$C:$C,$R634))</f>
        <v>0</v>
      </c>
      <c r="U634" s="11">
        <f t="shared" si="26"/>
        <v>0</v>
      </c>
      <c r="V634" s="12" t="str">
        <f t="shared" si="31"/>
        <v xml:space="preserve"> </v>
      </c>
      <c r="W634" s="32">
        <f>IF($S$4="", SUMIFS('무신사 메타 광고'!$K:$K, '무신사 메타 광고'!$C:$C, $R634),SUMIFS('무신사 메타 광고'!$K:$K,'무신사 메타 광고'!$I:$I,$S$4,'무신사 메타 광고'!$C:$C,$R634))</f>
        <v>0</v>
      </c>
      <c r="X634" s="32">
        <f>IF($S$4="", SUMIFS('무신사 메타 광고'!$N:$N, '무신사 메타 광고'!$C:$C, $R634),SUMIFS('무신사 메타 광고'!$N:$N,'무신사 메타 광고'!$I:$I,$S$4,'무신사 메타 광고'!$C:$C,$R634))</f>
        <v>0</v>
      </c>
      <c r="Y634" s="11">
        <f t="shared" si="27"/>
        <v>0</v>
      </c>
      <c r="Z634" s="12" t="str">
        <f t="shared" si="32"/>
        <v xml:space="preserve"> </v>
      </c>
      <c r="AB634" s="10">
        <f>IF($S$4="", SUMIFS('무신사 메타 광고'!$X:$X, '무신사 메타 광고'!$C:$C, $R634),SUMIFS('무신사 메타 광고'!$X:$X,'무신사 메타 광고'!$I:$I,$S$4,'무신사 메타 광고'!$C:$C,$R634))</f>
        <v>0</v>
      </c>
      <c r="AC634" s="11">
        <f t="shared" si="28"/>
        <v>0</v>
      </c>
    </row>
    <row r="635" spans="2:29">
      <c r="B635" s="9"/>
      <c r="C635" s="29">
        <f>IF($C$4="", SUMIFS('무신사 메타 광고'!$L:$L, '무신사 메타 광고'!$D:$D, $B635), SUMIFS('무신사 메타 광고'!$L:$L, '무신사 메타 광고'!$I:$I, $C$4, '무신사 메타 광고'!$D:$D, $B635))</f>
        <v>0</v>
      </c>
      <c r="D635" s="29">
        <f>IF($C$4="", SUMIFS('무신사 메타 광고'!$V:$V,#REF!, $B635), SUMIFS('무신사 메타 광고'!$V:$V,'무신사 메타 광고'!$I:$I,$C$4,'무신사 메타 광고'!$D:$D,$B635))</f>
        <v>0</v>
      </c>
      <c r="E635" s="11">
        <f t="shared" si="22"/>
        <v>0</v>
      </c>
      <c r="F635" s="12" t="str">
        <f t="shared" si="29"/>
        <v xml:space="preserve"> </v>
      </c>
      <c r="G635" s="30">
        <f>IF($C$4="", SUMIFS('무신사 메타 광고'!$K:$K, '무신사 메타 광고'!$D:$D, $B635), SUMIFS('무신사 메타 광고'!$K:$K,'무신사 메타 광고'!$I:$I,$C$4,'무신사 메타 광고'!D:D,$B635))</f>
        <v>0</v>
      </c>
      <c r="H635" s="30">
        <f>IF($C$4="", SUMIFS('무신사 메타 광고'!$Q:$Q, '무신사 메타 광고'!$D:$D, $B635), SUMIFS('무신사 메타 광고'!$Q:$Q,'무신사 메타 광고'!$I:$I,$C$4,'무신사 메타 광고'!D:D,$B635))</f>
        <v>0</v>
      </c>
      <c r="I635" s="30">
        <f>IF($C$4="", SUMIFS('무신사 메타 광고'!$U:$U, '무신사 메타 광고'!$D:$D, $B635), SUMIFS('무신사 메타 광고'!$U:$U,'무신사 메타 광고'!$I:$I,$C$4,'무신사 메타 광고'!D:D,$B635))</f>
        <v>0</v>
      </c>
      <c r="J635" s="11">
        <f t="shared" si="23"/>
        <v>0</v>
      </c>
      <c r="K635" s="11">
        <f t="shared" si="24"/>
        <v>0</v>
      </c>
      <c r="L635" s="12" t="str">
        <f t="shared" si="30"/>
        <v xml:space="preserve"> </v>
      </c>
      <c r="N635" s="10">
        <f>IF($C$4="", SUMIFS('무신사 메타 광고'!$X:$X, '무신사 메타 광고'!$D:$D, $B635),SUMIFS('무신사 메타 광고'!$X:$X,'무신사 메타 광고'!I:I,$C$4,'무신사 메타 광고'!D:D,$B635))</f>
        <v>0</v>
      </c>
      <c r="O635" s="11">
        <f t="shared" si="25"/>
        <v>0</v>
      </c>
      <c r="R635" s="13"/>
      <c r="S635" s="31">
        <f>IF($S$4="", SUMIFS('무신사 메타 광고'!$L:$L, '무신사 메타 광고'!$C:$C, $R635),SUMIFS('무신사 메타 광고'!$L:$L,'무신사 메타 광고'!$I:$I,$S$4,'무신사 메타 광고'!$C:$C,$R635))</f>
        <v>0</v>
      </c>
      <c r="T635" s="31">
        <f>IF($S$4="", SUMIFS('무신사 메타 광고'!$V:$V, '무신사 메타 광고'!$C:$C, $R635),SUMIFS('무신사 메타 광고'!$V:$V,'무신사 메타 광고'!$I:$I,$S$4,'무신사 메타 광고'!$C:$C,$R635))</f>
        <v>0</v>
      </c>
      <c r="U635" s="11">
        <f t="shared" si="26"/>
        <v>0</v>
      </c>
      <c r="V635" s="12" t="str">
        <f t="shared" si="31"/>
        <v xml:space="preserve"> </v>
      </c>
      <c r="W635" s="32">
        <f>IF($S$4="", SUMIFS('무신사 메타 광고'!$K:$K, '무신사 메타 광고'!$C:$C, $R635),SUMIFS('무신사 메타 광고'!$K:$K,'무신사 메타 광고'!$I:$I,$S$4,'무신사 메타 광고'!$C:$C,$R635))</f>
        <v>0</v>
      </c>
      <c r="X635" s="32">
        <f>IF($S$4="", SUMIFS('무신사 메타 광고'!$N:$N, '무신사 메타 광고'!$C:$C, $R635),SUMIFS('무신사 메타 광고'!$N:$N,'무신사 메타 광고'!$I:$I,$S$4,'무신사 메타 광고'!$C:$C,$R635))</f>
        <v>0</v>
      </c>
      <c r="Y635" s="11">
        <f t="shared" si="27"/>
        <v>0</v>
      </c>
      <c r="Z635" s="12" t="str">
        <f t="shared" si="32"/>
        <v xml:space="preserve"> </v>
      </c>
      <c r="AB635" s="10">
        <f>IF($S$4="", SUMIFS('무신사 메타 광고'!$X:$X, '무신사 메타 광고'!$C:$C, $R635),SUMIFS('무신사 메타 광고'!$X:$X,'무신사 메타 광고'!$I:$I,$S$4,'무신사 메타 광고'!$C:$C,$R635))</f>
        <v>0</v>
      </c>
      <c r="AC635" s="11">
        <f t="shared" si="28"/>
        <v>0</v>
      </c>
    </row>
    <row r="636" spans="2:29">
      <c r="B636" s="9"/>
      <c r="C636" s="29">
        <f>IF($C$4="", SUMIFS('무신사 메타 광고'!$L:$L, '무신사 메타 광고'!$D:$D, $B636), SUMIFS('무신사 메타 광고'!$L:$L, '무신사 메타 광고'!$I:$I, $C$4, '무신사 메타 광고'!$D:$D, $B636))</f>
        <v>0</v>
      </c>
      <c r="D636" s="29">
        <f>IF($C$4="", SUMIFS('무신사 메타 광고'!$V:$V,#REF!, $B636), SUMIFS('무신사 메타 광고'!$V:$V,'무신사 메타 광고'!$I:$I,$C$4,'무신사 메타 광고'!$D:$D,$B636))</f>
        <v>0</v>
      </c>
      <c r="E636" s="11">
        <f t="shared" si="22"/>
        <v>0</v>
      </c>
      <c r="F636" s="12" t="str">
        <f t="shared" si="29"/>
        <v xml:space="preserve"> </v>
      </c>
      <c r="G636" s="30">
        <f>IF($C$4="", SUMIFS('무신사 메타 광고'!$K:$K, '무신사 메타 광고'!$D:$D, $B636), SUMIFS('무신사 메타 광고'!$K:$K,'무신사 메타 광고'!$I:$I,$C$4,'무신사 메타 광고'!D:D,$B636))</f>
        <v>0</v>
      </c>
      <c r="H636" s="30">
        <f>IF($C$4="", SUMIFS('무신사 메타 광고'!$Q:$Q, '무신사 메타 광고'!$D:$D, $B636), SUMIFS('무신사 메타 광고'!$Q:$Q,'무신사 메타 광고'!$I:$I,$C$4,'무신사 메타 광고'!D:D,$B636))</f>
        <v>0</v>
      </c>
      <c r="I636" s="30">
        <f>IF($C$4="", SUMIFS('무신사 메타 광고'!$U:$U, '무신사 메타 광고'!$D:$D, $B636), SUMIFS('무신사 메타 광고'!$U:$U,'무신사 메타 광고'!$I:$I,$C$4,'무신사 메타 광고'!D:D,$B636))</f>
        <v>0</v>
      </c>
      <c r="J636" s="11">
        <f t="shared" si="23"/>
        <v>0</v>
      </c>
      <c r="K636" s="11">
        <f t="shared" si="24"/>
        <v>0</v>
      </c>
      <c r="L636" s="12" t="str">
        <f t="shared" si="30"/>
        <v xml:space="preserve"> </v>
      </c>
      <c r="N636" s="10">
        <f>IF($C$4="", SUMIFS('무신사 메타 광고'!$X:$X, '무신사 메타 광고'!$D:$D, $B636),SUMIFS('무신사 메타 광고'!$X:$X,'무신사 메타 광고'!I:I,$C$4,'무신사 메타 광고'!D:D,$B636))</f>
        <v>0</v>
      </c>
      <c r="O636" s="11">
        <f t="shared" si="25"/>
        <v>0</v>
      </c>
      <c r="R636" s="13"/>
      <c r="S636" s="31">
        <f>IF($S$4="", SUMIFS('무신사 메타 광고'!$L:$L, '무신사 메타 광고'!$C:$C, $R636),SUMIFS('무신사 메타 광고'!$L:$L,'무신사 메타 광고'!$I:$I,$S$4,'무신사 메타 광고'!$C:$C,$R636))</f>
        <v>0</v>
      </c>
      <c r="T636" s="31">
        <f>IF($S$4="", SUMIFS('무신사 메타 광고'!$V:$V, '무신사 메타 광고'!$C:$C, $R636),SUMIFS('무신사 메타 광고'!$V:$V,'무신사 메타 광고'!$I:$I,$S$4,'무신사 메타 광고'!$C:$C,$R636))</f>
        <v>0</v>
      </c>
      <c r="U636" s="11">
        <f t="shared" si="26"/>
        <v>0</v>
      </c>
      <c r="V636" s="12" t="str">
        <f t="shared" si="31"/>
        <v xml:space="preserve"> </v>
      </c>
      <c r="W636" s="32">
        <f>IF($S$4="", SUMIFS('무신사 메타 광고'!$K:$K, '무신사 메타 광고'!$C:$C, $R636),SUMIFS('무신사 메타 광고'!$K:$K,'무신사 메타 광고'!$I:$I,$S$4,'무신사 메타 광고'!$C:$C,$R636))</f>
        <v>0</v>
      </c>
      <c r="X636" s="32">
        <f>IF($S$4="", SUMIFS('무신사 메타 광고'!$N:$N, '무신사 메타 광고'!$C:$C, $R636),SUMIFS('무신사 메타 광고'!$N:$N,'무신사 메타 광고'!$I:$I,$S$4,'무신사 메타 광고'!$C:$C,$R636))</f>
        <v>0</v>
      </c>
      <c r="Y636" s="11">
        <f t="shared" si="27"/>
        <v>0</v>
      </c>
      <c r="Z636" s="12" t="str">
        <f t="shared" si="32"/>
        <v xml:space="preserve"> </v>
      </c>
      <c r="AB636" s="10">
        <f>IF($S$4="", SUMIFS('무신사 메타 광고'!$X:$X, '무신사 메타 광고'!$C:$C, $R636),SUMIFS('무신사 메타 광고'!$X:$X,'무신사 메타 광고'!$I:$I,$S$4,'무신사 메타 광고'!$C:$C,$R636))</f>
        <v>0</v>
      </c>
      <c r="AC636" s="11">
        <f t="shared" si="28"/>
        <v>0</v>
      </c>
    </row>
    <row r="637" spans="2:29">
      <c r="B637" s="9"/>
      <c r="C637" s="29">
        <f>IF($C$4="", SUMIFS('무신사 메타 광고'!$L:$L, '무신사 메타 광고'!$D:$D, $B637), SUMIFS('무신사 메타 광고'!$L:$L, '무신사 메타 광고'!$I:$I, $C$4, '무신사 메타 광고'!$D:$D, $B637))</f>
        <v>0</v>
      </c>
      <c r="D637" s="29">
        <f>IF($C$4="", SUMIFS('무신사 메타 광고'!$V:$V,#REF!, $B637), SUMIFS('무신사 메타 광고'!$V:$V,'무신사 메타 광고'!$I:$I,$C$4,'무신사 메타 광고'!$D:$D,$B637))</f>
        <v>0</v>
      </c>
      <c r="E637" s="11">
        <f t="shared" si="22"/>
        <v>0</v>
      </c>
      <c r="F637" s="12" t="str">
        <f t="shared" si="29"/>
        <v xml:space="preserve"> </v>
      </c>
      <c r="G637" s="30">
        <f>IF($C$4="", SUMIFS('무신사 메타 광고'!$K:$K, '무신사 메타 광고'!$D:$D, $B637), SUMIFS('무신사 메타 광고'!$K:$K,'무신사 메타 광고'!$I:$I,$C$4,'무신사 메타 광고'!D:D,$B637))</f>
        <v>0</v>
      </c>
      <c r="H637" s="30">
        <f>IF($C$4="", SUMIFS('무신사 메타 광고'!$Q:$Q, '무신사 메타 광고'!$D:$D, $B637), SUMIFS('무신사 메타 광고'!$Q:$Q,'무신사 메타 광고'!$I:$I,$C$4,'무신사 메타 광고'!D:D,$B637))</f>
        <v>0</v>
      </c>
      <c r="I637" s="30">
        <f>IF($C$4="", SUMIFS('무신사 메타 광고'!$U:$U, '무신사 메타 광고'!$D:$D, $B637), SUMIFS('무신사 메타 광고'!$U:$U,'무신사 메타 광고'!$I:$I,$C$4,'무신사 메타 광고'!D:D,$B637))</f>
        <v>0</v>
      </c>
      <c r="J637" s="11">
        <f t="shared" si="23"/>
        <v>0</v>
      </c>
      <c r="K637" s="11">
        <f t="shared" si="24"/>
        <v>0</v>
      </c>
      <c r="L637" s="12" t="str">
        <f t="shared" si="30"/>
        <v xml:space="preserve"> </v>
      </c>
      <c r="N637" s="10">
        <f>IF($C$4="", SUMIFS('무신사 메타 광고'!$X:$X, '무신사 메타 광고'!$D:$D, $B637),SUMIFS('무신사 메타 광고'!$X:$X,'무신사 메타 광고'!I:I,$C$4,'무신사 메타 광고'!D:D,$B637))</f>
        <v>0</v>
      </c>
      <c r="O637" s="11">
        <f t="shared" si="25"/>
        <v>0</v>
      </c>
      <c r="R637" s="13"/>
      <c r="S637" s="31">
        <f>IF($S$4="", SUMIFS('무신사 메타 광고'!$L:$L, '무신사 메타 광고'!$C:$C, $R637),SUMIFS('무신사 메타 광고'!$L:$L,'무신사 메타 광고'!$I:$I,$S$4,'무신사 메타 광고'!$C:$C,$R637))</f>
        <v>0</v>
      </c>
      <c r="T637" s="31">
        <f>IF($S$4="", SUMIFS('무신사 메타 광고'!$V:$V, '무신사 메타 광고'!$C:$C, $R637),SUMIFS('무신사 메타 광고'!$V:$V,'무신사 메타 광고'!$I:$I,$S$4,'무신사 메타 광고'!$C:$C,$R637))</f>
        <v>0</v>
      </c>
      <c r="U637" s="11">
        <f t="shared" si="26"/>
        <v>0</v>
      </c>
      <c r="V637" s="12" t="str">
        <f t="shared" si="31"/>
        <v xml:space="preserve"> </v>
      </c>
      <c r="W637" s="32">
        <f>IF($S$4="", SUMIFS('무신사 메타 광고'!$K:$K, '무신사 메타 광고'!$C:$C, $R637),SUMIFS('무신사 메타 광고'!$K:$K,'무신사 메타 광고'!$I:$I,$S$4,'무신사 메타 광고'!$C:$C,$R637))</f>
        <v>0</v>
      </c>
      <c r="X637" s="32">
        <f>IF($S$4="", SUMIFS('무신사 메타 광고'!$N:$N, '무신사 메타 광고'!$C:$C, $R637),SUMIFS('무신사 메타 광고'!$N:$N,'무신사 메타 광고'!$I:$I,$S$4,'무신사 메타 광고'!$C:$C,$R637))</f>
        <v>0</v>
      </c>
      <c r="Y637" s="11">
        <f t="shared" si="27"/>
        <v>0</v>
      </c>
      <c r="Z637" s="12" t="str">
        <f t="shared" si="32"/>
        <v xml:space="preserve"> </v>
      </c>
      <c r="AB637" s="10">
        <f>IF($S$4="", SUMIFS('무신사 메타 광고'!$X:$X, '무신사 메타 광고'!$C:$C, $R637),SUMIFS('무신사 메타 광고'!$X:$X,'무신사 메타 광고'!$I:$I,$S$4,'무신사 메타 광고'!$C:$C,$R637))</f>
        <v>0</v>
      </c>
      <c r="AC637" s="11">
        <f t="shared" si="28"/>
        <v>0</v>
      </c>
    </row>
    <row r="638" spans="2:29">
      <c r="B638" s="9"/>
      <c r="C638" s="29">
        <f>IF($C$4="", SUMIFS('무신사 메타 광고'!$L:$L, '무신사 메타 광고'!$D:$D, $B638), SUMIFS('무신사 메타 광고'!$L:$L, '무신사 메타 광고'!$I:$I, $C$4, '무신사 메타 광고'!$D:$D, $B638))</f>
        <v>0</v>
      </c>
      <c r="D638" s="29">
        <f>IF($C$4="", SUMIFS('무신사 메타 광고'!$V:$V,#REF!, $B638), SUMIFS('무신사 메타 광고'!$V:$V,'무신사 메타 광고'!$I:$I,$C$4,'무신사 메타 광고'!$D:$D,$B638))</f>
        <v>0</v>
      </c>
      <c r="E638" s="11">
        <f t="shared" si="22"/>
        <v>0</v>
      </c>
      <c r="F638" s="12" t="str">
        <f t="shared" si="29"/>
        <v xml:space="preserve"> </v>
      </c>
      <c r="G638" s="30">
        <f>IF($C$4="", SUMIFS('무신사 메타 광고'!$K:$K, '무신사 메타 광고'!$D:$D, $B638), SUMIFS('무신사 메타 광고'!$K:$K,'무신사 메타 광고'!$I:$I,$C$4,'무신사 메타 광고'!D:D,$B638))</f>
        <v>0</v>
      </c>
      <c r="H638" s="30">
        <f>IF($C$4="", SUMIFS('무신사 메타 광고'!$Q:$Q, '무신사 메타 광고'!$D:$D, $B638), SUMIFS('무신사 메타 광고'!$Q:$Q,'무신사 메타 광고'!$I:$I,$C$4,'무신사 메타 광고'!D:D,$B638))</f>
        <v>0</v>
      </c>
      <c r="I638" s="30">
        <f>IF($C$4="", SUMIFS('무신사 메타 광고'!$U:$U, '무신사 메타 광고'!$D:$D, $B638), SUMIFS('무신사 메타 광고'!$U:$U,'무신사 메타 광고'!$I:$I,$C$4,'무신사 메타 광고'!D:D,$B638))</f>
        <v>0</v>
      </c>
      <c r="J638" s="11">
        <f t="shared" si="23"/>
        <v>0</v>
      </c>
      <c r="K638" s="11">
        <f t="shared" si="24"/>
        <v>0</v>
      </c>
      <c r="L638" s="12" t="str">
        <f t="shared" si="30"/>
        <v xml:space="preserve"> </v>
      </c>
      <c r="N638" s="10">
        <f>IF($C$4="", SUMIFS('무신사 메타 광고'!$X:$X, '무신사 메타 광고'!$D:$D, $B638),SUMIFS('무신사 메타 광고'!$X:$X,'무신사 메타 광고'!I:I,$C$4,'무신사 메타 광고'!D:D,$B638))</f>
        <v>0</v>
      </c>
      <c r="O638" s="11">
        <f t="shared" si="25"/>
        <v>0</v>
      </c>
      <c r="R638" s="13"/>
      <c r="S638" s="31">
        <f>IF($S$4="", SUMIFS('무신사 메타 광고'!$L:$L, '무신사 메타 광고'!$C:$C, $R638),SUMIFS('무신사 메타 광고'!$L:$L,'무신사 메타 광고'!$I:$I,$S$4,'무신사 메타 광고'!$C:$C,$R638))</f>
        <v>0</v>
      </c>
      <c r="T638" s="31">
        <f>IF($S$4="", SUMIFS('무신사 메타 광고'!$V:$V, '무신사 메타 광고'!$C:$C, $R638),SUMIFS('무신사 메타 광고'!$V:$V,'무신사 메타 광고'!$I:$I,$S$4,'무신사 메타 광고'!$C:$C,$R638))</f>
        <v>0</v>
      </c>
      <c r="U638" s="11">
        <f t="shared" si="26"/>
        <v>0</v>
      </c>
      <c r="V638" s="12" t="str">
        <f t="shared" si="31"/>
        <v xml:space="preserve"> </v>
      </c>
      <c r="W638" s="32">
        <f>IF($S$4="", SUMIFS('무신사 메타 광고'!$K:$K, '무신사 메타 광고'!$C:$C, $R638),SUMIFS('무신사 메타 광고'!$K:$K,'무신사 메타 광고'!$I:$I,$S$4,'무신사 메타 광고'!$C:$C,$R638))</f>
        <v>0</v>
      </c>
      <c r="X638" s="32">
        <f>IF($S$4="", SUMIFS('무신사 메타 광고'!$N:$N, '무신사 메타 광고'!$C:$C, $R638),SUMIFS('무신사 메타 광고'!$N:$N,'무신사 메타 광고'!$I:$I,$S$4,'무신사 메타 광고'!$C:$C,$R638))</f>
        <v>0</v>
      </c>
      <c r="Y638" s="11">
        <f t="shared" si="27"/>
        <v>0</v>
      </c>
      <c r="Z638" s="12" t="str">
        <f t="shared" si="32"/>
        <v xml:space="preserve"> </v>
      </c>
      <c r="AB638" s="10">
        <f>IF($S$4="", SUMIFS('무신사 메타 광고'!$X:$X, '무신사 메타 광고'!$C:$C, $R638),SUMIFS('무신사 메타 광고'!$X:$X,'무신사 메타 광고'!$I:$I,$S$4,'무신사 메타 광고'!$C:$C,$R638))</f>
        <v>0</v>
      </c>
      <c r="AC638" s="11">
        <f t="shared" si="28"/>
        <v>0</v>
      </c>
    </row>
    <row r="639" spans="2:29">
      <c r="B639" s="9"/>
      <c r="C639" s="29">
        <f>IF($C$4="", SUMIFS('무신사 메타 광고'!$L:$L, '무신사 메타 광고'!$D:$D, $B639), SUMIFS('무신사 메타 광고'!$L:$L, '무신사 메타 광고'!$I:$I, $C$4, '무신사 메타 광고'!$D:$D, $B639))</f>
        <v>0</v>
      </c>
      <c r="D639" s="29">
        <f>IF($C$4="", SUMIFS('무신사 메타 광고'!$V:$V,#REF!, $B639), SUMIFS('무신사 메타 광고'!$V:$V,'무신사 메타 광고'!$I:$I,$C$4,'무신사 메타 광고'!$D:$D,$B639))</f>
        <v>0</v>
      </c>
      <c r="E639" s="11">
        <f t="shared" si="22"/>
        <v>0</v>
      </c>
      <c r="F639" s="12" t="str">
        <f t="shared" si="29"/>
        <v xml:space="preserve"> </v>
      </c>
      <c r="G639" s="30">
        <f>IF($C$4="", SUMIFS('무신사 메타 광고'!$K:$K, '무신사 메타 광고'!$D:$D, $B639), SUMIFS('무신사 메타 광고'!$K:$K,'무신사 메타 광고'!$I:$I,$C$4,'무신사 메타 광고'!D:D,$B639))</f>
        <v>0</v>
      </c>
      <c r="H639" s="30">
        <f>IF($C$4="", SUMIFS('무신사 메타 광고'!$Q:$Q, '무신사 메타 광고'!$D:$D, $B639), SUMIFS('무신사 메타 광고'!$Q:$Q,'무신사 메타 광고'!$I:$I,$C$4,'무신사 메타 광고'!D:D,$B639))</f>
        <v>0</v>
      </c>
      <c r="I639" s="30">
        <f>IF($C$4="", SUMIFS('무신사 메타 광고'!$U:$U, '무신사 메타 광고'!$D:$D, $B639), SUMIFS('무신사 메타 광고'!$U:$U,'무신사 메타 광고'!$I:$I,$C$4,'무신사 메타 광고'!D:D,$B639))</f>
        <v>0</v>
      </c>
      <c r="J639" s="11">
        <f t="shared" si="23"/>
        <v>0</v>
      </c>
      <c r="K639" s="11">
        <f t="shared" si="24"/>
        <v>0</v>
      </c>
      <c r="L639" s="12" t="str">
        <f t="shared" si="30"/>
        <v xml:space="preserve"> </v>
      </c>
      <c r="N639" s="10">
        <f>IF($C$4="", SUMIFS('무신사 메타 광고'!$X:$X, '무신사 메타 광고'!$D:$D, $B639),SUMIFS('무신사 메타 광고'!$X:$X,'무신사 메타 광고'!I:I,$C$4,'무신사 메타 광고'!D:D,$B639))</f>
        <v>0</v>
      </c>
      <c r="O639" s="11">
        <f t="shared" si="25"/>
        <v>0</v>
      </c>
      <c r="R639" s="13"/>
      <c r="S639" s="31">
        <f>IF($S$4="", SUMIFS('무신사 메타 광고'!$L:$L, '무신사 메타 광고'!$C:$C, $R639),SUMIFS('무신사 메타 광고'!$L:$L,'무신사 메타 광고'!$I:$I,$S$4,'무신사 메타 광고'!$C:$C,$R639))</f>
        <v>0</v>
      </c>
      <c r="T639" s="31">
        <f>IF($S$4="", SUMIFS('무신사 메타 광고'!$V:$V, '무신사 메타 광고'!$C:$C, $R639),SUMIFS('무신사 메타 광고'!$V:$V,'무신사 메타 광고'!$I:$I,$S$4,'무신사 메타 광고'!$C:$C,$R639))</f>
        <v>0</v>
      </c>
      <c r="U639" s="11">
        <f t="shared" si="26"/>
        <v>0</v>
      </c>
      <c r="V639" s="12" t="str">
        <f t="shared" si="31"/>
        <v xml:space="preserve"> </v>
      </c>
      <c r="W639" s="32">
        <f>IF($S$4="", SUMIFS('무신사 메타 광고'!$K:$K, '무신사 메타 광고'!$C:$C, $R639),SUMIFS('무신사 메타 광고'!$K:$K,'무신사 메타 광고'!$I:$I,$S$4,'무신사 메타 광고'!$C:$C,$R639))</f>
        <v>0</v>
      </c>
      <c r="X639" s="32">
        <f>IF($S$4="", SUMIFS('무신사 메타 광고'!$N:$N, '무신사 메타 광고'!$C:$C, $R639),SUMIFS('무신사 메타 광고'!$N:$N,'무신사 메타 광고'!$I:$I,$S$4,'무신사 메타 광고'!$C:$C,$R639))</f>
        <v>0</v>
      </c>
      <c r="Y639" s="11">
        <f t="shared" si="27"/>
        <v>0</v>
      </c>
      <c r="Z639" s="12" t="str">
        <f t="shared" si="32"/>
        <v xml:space="preserve"> </v>
      </c>
      <c r="AB639" s="10">
        <f>IF($S$4="", SUMIFS('무신사 메타 광고'!$X:$X, '무신사 메타 광고'!$C:$C, $R639),SUMIFS('무신사 메타 광고'!$X:$X,'무신사 메타 광고'!$I:$I,$S$4,'무신사 메타 광고'!$C:$C,$R639))</f>
        <v>0</v>
      </c>
      <c r="AC639" s="11">
        <f t="shared" si="28"/>
        <v>0</v>
      </c>
    </row>
    <row r="640" spans="2:29">
      <c r="B640" s="9"/>
      <c r="C640" s="29">
        <f>IF($C$4="", SUMIFS('무신사 메타 광고'!$L:$L, '무신사 메타 광고'!$D:$D, $B640), SUMIFS('무신사 메타 광고'!$L:$L, '무신사 메타 광고'!$I:$I, $C$4, '무신사 메타 광고'!$D:$D, $B640))</f>
        <v>0</v>
      </c>
      <c r="D640" s="29">
        <f>IF($C$4="", SUMIFS('무신사 메타 광고'!$V:$V,#REF!, $B640), SUMIFS('무신사 메타 광고'!$V:$V,'무신사 메타 광고'!$I:$I,$C$4,'무신사 메타 광고'!$D:$D,$B640))</f>
        <v>0</v>
      </c>
      <c r="E640" s="11">
        <f t="shared" si="22"/>
        <v>0</v>
      </c>
      <c r="F640" s="12" t="str">
        <f t="shared" si="29"/>
        <v xml:space="preserve"> </v>
      </c>
      <c r="G640" s="30">
        <f>IF($C$4="", SUMIFS('무신사 메타 광고'!$K:$K, '무신사 메타 광고'!$D:$D, $B640), SUMIFS('무신사 메타 광고'!$K:$K,'무신사 메타 광고'!$I:$I,$C$4,'무신사 메타 광고'!D:D,$B640))</f>
        <v>0</v>
      </c>
      <c r="H640" s="30">
        <f>IF($C$4="", SUMIFS('무신사 메타 광고'!$Q:$Q, '무신사 메타 광고'!$D:$D, $B640), SUMIFS('무신사 메타 광고'!$Q:$Q,'무신사 메타 광고'!$I:$I,$C$4,'무신사 메타 광고'!D:D,$B640))</f>
        <v>0</v>
      </c>
      <c r="I640" s="30">
        <f>IF($C$4="", SUMIFS('무신사 메타 광고'!$U:$U, '무신사 메타 광고'!$D:$D, $B640), SUMIFS('무신사 메타 광고'!$U:$U,'무신사 메타 광고'!$I:$I,$C$4,'무신사 메타 광고'!D:D,$B640))</f>
        <v>0</v>
      </c>
      <c r="J640" s="11">
        <f t="shared" si="23"/>
        <v>0</v>
      </c>
      <c r="K640" s="11">
        <f t="shared" si="24"/>
        <v>0</v>
      </c>
      <c r="L640" s="12" t="str">
        <f t="shared" si="30"/>
        <v xml:space="preserve"> </v>
      </c>
      <c r="N640" s="10">
        <f>IF($C$4="", SUMIFS('무신사 메타 광고'!$X:$X, '무신사 메타 광고'!$D:$D, $B640),SUMIFS('무신사 메타 광고'!$X:$X,'무신사 메타 광고'!I:I,$C$4,'무신사 메타 광고'!D:D,$B640))</f>
        <v>0</v>
      </c>
      <c r="O640" s="11">
        <f t="shared" si="25"/>
        <v>0</v>
      </c>
      <c r="R640" s="13"/>
      <c r="S640" s="31">
        <f>IF($S$4="", SUMIFS('무신사 메타 광고'!$L:$L, '무신사 메타 광고'!$C:$C, $R640),SUMIFS('무신사 메타 광고'!$L:$L,'무신사 메타 광고'!$I:$I,$S$4,'무신사 메타 광고'!$C:$C,$R640))</f>
        <v>0</v>
      </c>
      <c r="T640" s="31">
        <f>IF($S$4="", SUMIFS('무신사 메타 광고'!$V:$V, '무신사 메타 광고'!$C:$C, $R640),SUMIFS('무신사 메타 광고'!$V:$V,'무신사 메타 광고'!$I:$I,$S$4,'무신사 메타 광고'!$C:$C,$R640))</f>
        <v>0</v>
      </c>
      <c r="U640" s="11">
        <f t="shared" si="26"/>
        <v>0</v>
      </c>
      <c r="V640" s="12" t="str">
        <f t="shared" si="31"/>
        <v xml:space="preserve"> </v>
      </c>
      <c r="W640" s="32">
        <f>IF($S$4="", SUMIFS('무신사 메타 광고'!$K:$K, '무신사 메타 광고'!$C:$C, $R640),SUMIFS('무신사 메타 광고'!$K:$K,'무신사 메타 광고'!$I:$I,$S$4,'무신사 메타 광고'!$C:$C,$R640))</f>
        <v>0</v>
      </c>
      <c r="X640" s="32">
        <f>IF($S$4="", SUMIFS('무신사 메타 광고'!$N:$N, '무신사 메타 광고'!$C:$C, $R640),SUMIFS('무신사 메타 광고'!$N:$N,'무신사 메타 광고'!$I:$I,$S$4,'무신사 메타 광고'!$C:$C,$R640))</f>
        <v>0</v>
      </c>
      <c r="Y640" s="11">
        <f t="shared" si="27"/>
        <v>0</v>
      </c>
      <c r="Z640" s="12" t="str">
        <f t="shared" si="32"/>
        <v xml:space="preserve"> </v>
      </c>
      <c r="AB640" s="10">
        <f>IF($S$4="", SUMIFS('무신사 메타 광고'!$X:$X, '무신사 메타 광고'!$C:$C, $R640),SUMIFS('무신사 메타 광고'!$X:$X,'무신사 메타 광고'!$I:$I,$S$4,'무신사 메타 광고'!$C:$C,$R640))</f>
        <v>0</v>
      </c>
      <c r="AC640" s="11">
        <f t="shared" si="28"/>
        <v>0</v>
      </c>
    </row>
    <row r="641" spans="2:29">
      <c r="B641" s="9"/>
      <c r="C641" s="29">
        <f>IF($C$4="", SUMIFS('무신사 메타 광고'!$L:$L, '무신사 메타 광고'!$D:$D, $B641), SUMIFS('무신사 메타 광고'!$L:$L, '무신사 메타 광고'!$I:$I, $C$4, '무신사 메타 광고'!$D:$D, $B641))</f>
        <v>0</v>
      </c>
      <c r="D641" s="29">
        <f>IF($C$4="", SUMIFS('무신사 메타 광고'!$V:$V,#REF!, $B641), SUMIFS('무신사 메타 광고'!$V:$V,'무신사 메타 광고'!$I:$I,$C$4,'무신사 메타 광고'!$D:$D,$B641))</f>
        <v>0</v>
      </c>
      <c r="E641" s="11">
        <f t="shared" si="22"/>
        <v>0</v>
      </c>
      <c r="F641" s="12" t="str">
        <f t="shared" si="29"/>
        <v xml:space="preserve"> </v>
      </c>
      <c r="G641" s="30">
        <f>IF($C$4="", SUMIFS('무신사 메타 광고'!$K:$K, '무신사 메타 광고'!$D:$D, $B641), SUMIFS('무신사 메타 광고'!$K:$K,'무신사 메타 광고'!$I:$I,$C$4,'무신사 메타 광고'!D:D,$B641))</f>
        <v>0</v>
      </c>
      <c r="H641" s="30">
        <f>IF($C$4="", SUMIFS('무신사 메타 광고'!$Q:$Q, '무신사 메타 광고'!$D:$D, $B641), SUMIFS('무신사 메타 광고'!$Q:$Q,'무신사 메타 광고'!$I:$I,$C$4,'무신사 메타 광고'!D:D,$B641))</f>
        <v>0</v>
      </c>
      <c r="I641" s="30">
        <f>IF($C$4="", SUMIFS('무신사 메타 광고'!$U:$U, '무신사 메타 광고'!$D:$D, $B641), SUMIFS('무신사 메타 광고'!$U:$U,'무신사 메타 광고'!$I:$I,$C$4,'무신사 메타 광고'!D:D,$B641))</f>
        <v>0</v>
      </c>
      <c r="J641" s="11">
        <f t="shared" si="23"/>
        <v>0</v>
      </c>
      <c r="K641" s="11">
        <f t="shared" si="24"/>
        <v>0</v>
      </c>
      <c r="L641" s="12" t="str">
        <f t="shared" si="30"/>
        <v xml:space="preserve"> </v>
      </c>
      <c r="N641" s="10">
        <f>IF($C$4="", SUMIFS('무신사 메타 광고'!$X:$X, '무신사 메타 광고'!$D:$D, $B641),SUMIFS('무신사 메타 광고'!$X:$X,'무신사 메타 광고'!I:I,$C$4,'무신사 메타 광고'!D:D,$B641))</f>
        <v>0</v>
      </c>
      <c r="O641" s="11">
        <f t="shared" si="25"/>
        <v>0</v>
      </c>
      <c r="R641" s="13"/>
      <c r="S641" s="31">
        <f>IF($S$4="", SUMIFS('무신사 메타 광고'!$L:$L, '무신사 메타 광고'!$C:$C, $R641),SUMIFS('무신사 메타 광고'!$L:$L,'무신사 메타 광고'!$I:$I,$S$4,'무신사 메타 광고'!$C:$C,$R641))</f>
        <v>0</v>
      </c>
      <c r="T641" s="31">
        <f>IF($S$4="", SUMIFS('무신사 메타 광고'!$V:$V, '무신사 메타 광고'!$C:$C, $R641),SUMIFS('무신사 메타 광고'!$V:$V,'무신사 메타 광고'!$I:$I,$S$4,'무신사 메타 광고'!$C:$C,$R641))</f>
        <v>0</v>
      </c>
      <c r="U641" s="11">
        <f t="shared" si="26"/>
        <v>0</v>
      </c>
      <c r="V641" s="12" t="str">
        <f t="shared" si="31"/>
        <v xml:space="preserve"> </v>
      </c>
      <c r="W641" s="32">
        <f>IF($S$4="", SUMIFS('무신사 메타 광고'!$K:$K, '무신사 메타 광고'!$C:$C, $R641),SUMIFS('무신사 메타 광고'!$K:$K,'무신사 메타 광고'!$I:$I,$S$4,'무신사 메타 광고'!$C:$C,$R641))</f>
        <v>0</v>
      </c>
      <c r="X641" s="32">
        <f>IF($S$4="", SUMIFS('무신사 메타 광고'!$N:$N, '무신사 메타 광고'!$C:$C, $R641),SUMIFS('무신사 메타 광고'!$N:$N,'무신사 메타 광고'!$I:$I,$S$4,'무신사 메타 광고'!$C:$C,$R641))</f>
        <v>0</v>
      </c>
      <c r="Y641" s="11">
        <f t="shared" si="27"/>
        <v>0</v>
      </c>
      <c r="Z641" s="12" t="str">
        <f t="shared" si="32"/>
        <v xml:space="preserve"> </v>
      </c>
      <c r="AB641" s="10">
        <f>IF($S$4="", SUMIFS('무신사 메타 광고'!$X:$X, '무신사 메타 광고'!$C:$C, $R641),SUMIFS('무신사 메타 광고'!$X:$X,'무신사 메타 광고'!$I:$I,$S$4,'무신사 메타 광고'!$C:$C,$R641))</f>
        <v>0</v>
      </c>
      <c r="AC641" s="11">
        <f t="shared" si="28"/>
        <v>0</v>
      </c>
    </row>
    <row r="642" spans="2:29">
      <c r="B642" s="9"/>
      <c r="C642" s="29">
        <f>IF($C$4="", SUMIFS('무신사 메타 광고'!$L:$L, '무신사 메타 광고'!$D:$D, $B642), SUMIFS('무신사 메타 광고'!$L:$L, '무신사 메타 광고'!$I:$I, $C$4, '무신사 메타 광고'!$D:$D, $B642))</f>
        <v>0</v>
      </c>
      <c r="D642" s="29">
        <f>IF($C$4="", SUMIFS('무신사 메타 광고'!$V:$V,#REF!, $B642), SUMIFS('무신사 메타 광고'!$V:$V,'무신사 메타 광고'!$I:$I,$C$4,'무신사 메타 광고'!$D:$D,$B642))</f>
        <v>0</v>
      </c>
      <c r="E642" s="11">
        <f t="shared" si="22"/>
        <v>0</v>
      </c>
      <c r="F642" s="12" t="str">
        <f t="shared" si="29"/>
        <v xml:space="preserve"> </v>
      </c>
      <c r="G642" s="30">
        <f>IF($C$4="", SUMIFS('무신사 메타 광고'!$K:$K, '무신사 메타 광고'!$D:$D, $B642), SUMIFS('무신사 메타 광고'!$K:$K,'무신사 메타 광고'!$I:$I,$C$4,'무신사 메타 광고'!D:D,$B642))</f>
        <v>0</v>
      </c>
      <c r="H642" s="30">
        <f>IF($C$4="", SUMIFS('무신사 메타 광고'!$Q:$Q, '무신사 메타 광고'!$D:$D, $B642), SUMIFS('무신사 메타 광고'!$Q:$Q,'무신사 메타 광고'!$I:$I,$C$4,'무신사 메타 광고'!D:D,$B642))</f>
        <v>0</v>
      </c>
      <c r="I642" s="30">
        <f>IF($C$4="", SUMIFS('무신사 메타 광고'!$U:$U, '무신사 메타 광고'!$D:$D, $B642), SUMIFS('무신사 메타 광고'!$U:$U,'무신사 메타 광고'!$I:$I,$C$4,'무신사 메타 광고'!D:D,$B642))</f>
        <v>0</v>
      </c>
      <c r="J642" s="11">
        <f t="shared" si="23"/>
        <v>0</v>
      </c>
      <c r="K642" s="11">
        <f t="shared" si="24"/>
        <v>0</v>
      </c>
      <c r="L642" s="12" t="str">
        <f t="shared" si="30"/>
        <v xml:space="preserve"> </v>
      </c>
      <c r="N642" s="10">
        <f>IF($C$4="", SUMIFS('무신사 메타 광고'!$X:$X, '무신사 메타 광고'!$D:$D, $B642),SUMIFS('무신사 메타 광고'!$X:$X,'무신사 메타 광고'!I:I,$C$4,'무신사 메타 광고'!D:D,$B642))</f>
        <v>0</v>
      </c>
      <c r="O642" s="11">
        <f t="shared" si="25"/>
        <v>0</v>
      </c>
      <c r="R642" s="13"/>
      <c r="S642" s="31">
        <f>IF($S$4="", SUMIFS('무신사 메타 광고'!$L:$L, '무신사 메타 광고'!$C:$C, $R642),SUMIFS('무신사 메타 광고'!$L:$L,'무신사 메타 광고'!$I:$I,$S$4,'무신사 메타 광고'!$C:$C,$R642))</f>
        <v>0</v>
      </c>
      <c r="T642" s="31">
        <f>IF($S$4="", SUMIFS('무신사 메타 광고'!$V:$V, '무신사 메타 광고'!$C:$C, $R642),SUMIFS('무신사 메타 광고'!$V:$V,'무신사 메타 광고'!$I:$I,$S$4,'무신사 메타 광고'!$C:$C,$R642))</f>
        <v>0</v>
      </c>
      <c r="U642" s="11">
        <f t="shared" si="26"/>
        <v>0</v>
      </c>
      <c r="V642" s="12" t="str">
        <f t="shared" si="31"/>
        <v xml:space="preserve"> </v>
      </c>
      <c r="W642" s="32">
        <f>IF($S$4="", SUMIFS('무신사 메타 광고'!$K:$K, '무신사 메타 광고'!$C:$C, $R642),SUMIFS('무신사 메타 광고'!$K:$K,'무신사 메타 광고'!$I:$I,$S$4,'무신사 메타 광고'!$C:$C,$R642))</f>
        <v>0</v>
      </c>
      <c r="X642" s="32">
        <f>IF($S$4="", SUMIFS('무신사 메타 광고'!$N:$N, '무신사 메타 광고'!$C:$C, $R642),SUMIFS('무신사 메타 광고'!$N:$N,'무신사 메타 광고'!$I:$I,$S$4,'무신사 메타 광고'!$C:$C,$R642))</f>
        <v>0</v>
      </c>
      <c r="Y642" s="11">
        <f t="shared" si="27"/>
        <v>0</v>
      </c>
      <c r="Z642" s="12" t="str">
        <f t="shared" si="32"/>
        <v xml:space="preserve"> </v>
      </c>
      <c r="AB642" s="10">
        <f>IF($S$4="", SUMIFS('무신사 메타 광고'!$X:$X, '무신사 메타 광고'!$C:$C, $R642),SUMIFS('무신사 메타 광고'!$X:$X,'무신사 메타 광고'!$I:$I,$S$4,'무신사 메타 광고'!$C:$C,$R642))</f>
        <v>0</v>
      </c>
      <c r="AC642" s="11">
        <f t="shared" si="28"/>
        <v>0</v>
      </c>
    </row>
    <row r="643" spans="2:29">
      <c r="B643" s="9"/>
      <c r="C643" s="29">
        <f>IF($C$4="", SUMIFS('무신사 메타 광고'!$L:$L, '무신사 메타 광고'!$D:$D, $B643), SUMIFS('무신사 메타 광고'!$L:$L, '무신사 메타 광고'!$I:$I, $C$4, '무신사 메타 광고'!$D:$D, $B643))</f>
        <v>0</v>
      </c>
      <c r="D643" s="29">
        <f>IF($C$4="", SUMIFS('무신사 메타 광고'!$V:$V,#REF!, $B643), SUMIFS('무신사 메타 광고'!$V:$V,'무신사 메타 광고'!$I:$I,$C$4,'무신사 메타 광고'!$D:$D,$B643))</f>
        <v>0</v>
      </c>
      <c r="E643" s="11">
        <f t="shared" si="22"/>
        <v>0</v>
      </c>
      <c r="F643" s="12" t="str">
        <f t="shared" si="29"/>
        <v xml:space="preserve"> </v>
      </c>
      <c r="G643" s="30">
        <f>IF($C$4="", SUMIFS('무신사 메타 광고'!$K:$K, '무신사 메타 광고'!$D:$D, $B643), SUMIFS('무신사 메타 광고'!$K:$K,'무신사 메타 광고'!$I:$I,$C$4,'무신사 메타 광고'!D:D,$B643))</f>
        <v>0</v>
      </c>
      <c r="H643" s="30">
        <f>IF($C$4="", SUMIFS('무신사 메타 광고'!$Q:$Q, '무신사 메타 광고'!$D:$D, $B643), SUMIFS('무신사 메타 광고'!$Q:$Q,'무신사 메타 광고'!$I:$I,$C$4,'무신사 메타 광고'!D:D,$B643))</f>
        <v>0</v>
      </c>
      <c r="I643" s="30">
        <f>IF($C$4="", SUMIFS('무신사 메타 광고'!$U:$U, '무신사 메타 광고'!$D:$D, $B643), SUMIFS('무신사 메타 광고'!$U:$U,'무신사 메타 광고'!$I:$I,$C$4,'무신사 메타 광고'!D:D,$B643))</f>
        <v>0</v>
      </c>
      <c r="J643" s="11">
        <f t="shared" si="23"/>
        <v>0</v>
      </c>
      <c r="K643" s="11">
        <f t="shared" si="24"/>
        <v>0</v>
      </c>
      <c r="L643" s="12" t="str">
        <f t="shared" si="30"/>
        <v xml:space="preserve"> </v>
      </c>
      <c r="N643" s="10">
        <f>IF($C$4="", SUMIFS('무신사 메타 광고'!$X:$X, '무신사 메타 광고'!$D:$D, $B643),SUMIFS('무신사 메타 광고'!$X:$X,'무신사 메타 광고'!I:I,$C$4,'무신사 메타 광고'!D:D,$B643))</f>
        <v>0</v>
      </c>
      <c r="O643" s="11">
        <f t="shared" si="25"/>
        <v>0</v>
      </c>
      <c r="R643" s="13"/>
      <c r="S643" s="31">
        <f>IF($S$4="", SUMIFS('무신사 메타 광고'!$L:$L, '무신사 메타 광고'!$C:$C, $R643),SUMIFS('무신사 메타 광고'!$L:$L,'무신사 메타 광고'!$I:$I,$S$4,'무신사 메타 광고'!$C:$C,$R643))</f>
        <v>0</v>
      </c>
      <c r="T643" s="31">
        <f>IF($S$4="", SUMIFS('무신사 메타 광고'!$V:$V, '무신사 메타 광고'!$C:$C, $R643),SUMIFS('무신사 메타 광고'!$V:$V,'무신사 메타 광고'!$I:$I,$S$4,'무신사 메타 광고'!$C:$C,$R643))</f>
        <v>0</v>
      </c>
      <c r="U643" s="11">
        <f t="shared" si="26"/>
        <v>0</v>
      </c>
      <c r="V643" s="12" t="str">
        <f t="shared" si="31"/>
        <v xml:space="preserve"> </v>
      </c>
      <c r="W643" s="32">
        <f>IF($S$4="", SUMIFS('무신사 메타 광고'!$K:$K, '무신사 메타 광고'!$C:$C, $R643),SUMIFS('무신사 메타 광고'!$K:$K,'무신사 메타 광고'!$I:$I,$S$4,'무신사 메타 광고'!$C:$C,$R643))</f>
        <v>0</v>
      </c>
      <c r="X643" s="32">
        <f>IF($S$4="", SUMIFS('무신사 메타 광고'!$N:$N, '무신사 메타 광고'!$C:$C, $R643),SUMIFS('무신사 메타 광고'!$N:$N,'무신사 메타 광고'!$I:$I,$S$4,'무신사 메타 광고'!$C:$C,$R643))</f>
        <v>0</v>
      </c>
      <c r="Y643" s="11">
        <f t="shared" si="27"/>
        <v>0</v>
      </c>
      <c r="Z643" s="12" t="str">
        <f t="shared" si="32"/>
        <v xml:space="preserve"> </v>
      </c>
      <c r="AB643" s="10">
        <f>IF($S$4="", SUMIFS('무신사 메타 광고'!$X:$X, '무신사 메타 광고'!$C:$C, $R643),SUMIFS('무신사 메타 광고'!$X:$X,'무신사 메타 광고'!$I:$I,$S$4,'무신사 메타 광고'!$C:$C,$R643))</f>
        <v>0</v>
      </c>
      <c r="AC643" s="11">
        <f t="shared" si="28"/>
        <v>0</v>
      </c>
    </row>
    <row r="644" spans="2:29">
      <c r="B644" s="9"/>
      <c r="C644" s="29">
        <f>IF($C$4="", SUMIFS('무신사 메타 광고'!$L:$L, '무신사 메타 광고'!$D:$D, $B644), SUMIFS('무신사 메타 광고'!$L:$L, '무신사 메타 광고'!$I:$I, $C$4, '무신사 메타 광고'!$D:$D, $B644))</f>
        <v>0</v>
      </c>
      <c r="D644" s="29">
        <f>IF($C$4="", SUMIFS('무신사 메타 광고'!$V:$V,#REF!, $B644), SUMIFS('무신사 메타 광고'!$V:$V,'무신사 메타 광고'!$I:$I,$C$4,'무신사 메타 광고'!$D:$D,$B644))</f>
        <v>0</v>
      </c>
      <c r="E644" s="11">
        <f t="shared" si="22"/>
        <v>0</v>
      </c>
      <c r="F644" s="12" t="str">
        <f t="shared" si="29"/>
        <v xml:space="preserve"> </v>
      </c>
      <c r="G644" s="30">
        <f>IF($C$4="", SUMIFS('무신사 메타 광고'!$K:$K, '무신사 메타 광고'!$D:$D, $B644), SUMIFS('무신사 메타 광고'!$K:$K,'무신사 메타 광고'!$I:$I,$C$4,'무신사 메타 광고'!D:D,$B644))</f>
        <v>0</v>
      </c>
      <c r="H644" s="30">
        <f>IF($C$4="", SUMIFS('무신사 메타 광고'!$Q:$Q, '무신사 메타 광고'!$D:$D, $B644), SUMIFS('무신사 메타 광고'!$Q:$Q,'무신사 메타 광고'!$I:$I,$C$4,'무신사 메타 광고'!D:D,$B644))</f>
        <v>0</v>
      </c>
      <c r="I644" s="30">
        <f>IF($C$4="", SUMIFS('무신사 메타 광고'!$U:$U, '무신사 메타 광고'!$D:$D, $B644), SUMIFS('무신사 메타 광고'!$U:$U,'무신사 메타 광고'!$I:$I,$C$4,'무신사 메타 광고'!D:D,$B644))</f>
        <v>0</v>
      </c>
      <c r="J644" s="11">
        <f t="shared" si="23"/>
        <v>0</v>
      </c>
      <c r="K644" s="11">
        <f t="shared" si="24"/>
        <v>0</v>
      </c>
      <c r="L644" s="12" t="str">
        <f t="shared" si="30"/>
        <v xml:space="preserve"> </v>
      </c>
      <c r="N644" s="10">
        <f>IF($C$4="", SUMIFS('무신사 메타 광고'!$X:$X, '무신사 메타 광고'!$D:$D, $B644),SUMIFS('무신사 메타 광고'!$X:$X,'무신사 메타 광고'!I:I,$C$4,'무신사 메타 광고'!D:D,$B644))</f>
        <v>0</v>
      </c>
      <c r="O644" s="11">
        <f t="shared" si="25"/>
        <v>0</v>
      </c>
      <c r="R644" s="13"/>
      <c r="S644" s="31">
        <f>IF($S$4="", SUMIFS('무신사 메타 광고'!$L:$L, '무신사 메타 광고'!$C:$C, $R644),SUMIFS('무신사 메타 광고'!$L:$L,'무신사 메타 광고'!$I:$I,$S$4,'무신사 메타 광고'!$C:$C,$R644))</f>
        <v>0</v>
      </c>
      <c r="T644" s="31">
        <f>IF($S$4="", SUMIFS('무신사 메타 광고'!$V:$V, '무신사 메타 광고'!$C:$C, $R644),SUMIFS('무신사 메타 광고'!$V:$V,'무신사 메타 광고'!$I:$I,$S$4,'무신사 메타 광고'!$C:$C,$R644))</f>
        <v>0</v>
      </c>
      <c r="U644" s="11">
        <f t="shared" si="26"/>
        <v>0</v>
      </c>
      <c r="V644" s="12" t="str">
        <f t="shared" si="31"/>
        <v xml:space="preserve"> </v>
      </c>
      <c r="W644" s="32">
        <f>IF($S$4="", SUMIFS('무신사 메타 광고'!$K:$K, '무신사 메타 광고'!$C:$C, $R644),SUMIFS('무신사 메타 광고'!$K:$K,'무신사 메타 광고'!$I:$I,$S$4,'무신사 메타 광고'!$C:$C,$R644))</f>
        <v>0</v>
      </c>
      <c r="X644" s="32">
        <f>IF($S$4="", SUMIFS('무신사 메타 광고'!$N:$N, '무신사 메타 광고'!$C:$C, $R644),SUMIFS('무신사 메타 광고'!$N:$N,'무신사 메타 광고'!$I:$I,$S$4,'무신사 메타 광고'!$C:$C,$R644))</f>
        <v>0</v>
      </c>
      <c r="Y644" s="11">
        <f t="shared" si="27"/>
        <v>0</v>
      </c>
      <c r="Z644" s="12" t="str">
        <f t="shared" si="32"/>
        <v xml:space="preserve"> </v>
      </c>
      <c r="AB644" s="10">
        <f>IF($S$4="", SUMIFS('무신사 메타 광고'!$X:$X, '무신사 메타 광고'!$C:$C, $R644),SUMIFS('무신사 메타 광고'!$X:$X,'무신사 메타 광고'!$I:$I,$S$4,'무신사 메타 광고'!$C:$C,$R644))</f>
        <v>0</v>
      </c>
      <c r="AC644" s="11">
        <f t="shared" si="28"/>
        <v>0</v>
      </c>
    </row>
    <row r="645" spans="2:29">
      <c r="B645" s="9"/>
      <c r="C645" s="29">
        <f>IF($C$4="", SUMIFS('무신사 메타 광고'!$L:$L, '무신사 메타 광고'!$D:$D, $B645), SUMIFS('무신사 메타 광고'!$L:$L, '무신사 메타 광고'!$I:$I, $C$4, '무신사 메타 광고'!$D:$D, $B645))</f>
        <v>0</v>
      </c>
      <c r="D645" s="29">
        <f>IF($C$4="", SUMIFS('무신사 메타 광고'!$V:$V,#REF!, $B645), SUMIFS('무신사 메타 광고'!$V:$V,'무신사 메타 광고'!$I:$I,$C$4,'무신사 메타 광고'!$D:$D,$B645))</f>
        <v>0</v>
      </c>
      <c r="E645" s="11">
        <f t="shared" si="22"/>
        <v>0</v>
      </c>
      <c r="F645" s="12" t="str">
        <f t="shared" si="29"/>
        <v xml:space="preserve"> </v>
      </c>
      <c r="G645" s="30">
        <f>IF($C$4="", SUMIFS('무신사 메타 광고'!$K:$K, '무신사 메타 광고'!$D:$D, $B645), SUMIFS('무신사 메타 광고'!$K:$K,'무신사 메타 광고'!$I:$I,$C$4,'무신사 메타 광고'!D:D,$B645))</f>
        <v>0</v>
      </c>
      <c r="H645" s="30">
        <f>IF($C$4="", SUMIFS('무신사 메타 광고'!$Q:$Q, '무신사 메타 광고'!$D:$D, $B645), SUMIFS('무신사 메타 광고'!$Q:$Q,'무신사 메타 광고'!$I:$I,$C$4,'무신사 메타 광고'!D:D,$B645))</f>
        <v>0</v>
      </c>
      <c r="I645" s="30">
        <f>IF($C$4="", SUMIFS('무신사 메타 광고'!$U:$U, '무신사 메타 광고'!$D:$D, $B645), SUMIFS('무신사 메타 광고'!$U:$U,'무신사 메타 광고'!$I:$I,$C$4,'무신사 메타 광고'!D:D,$B645))</f>
        <v>0</v>
      </c>
      <c r="J645" s="11">
        <f t="shared" si="23"/>
        <v>0</v>
      </c>
      <c r="K645" s="11">
        <f t="shared" si="24"/>
        <v>0</v>
      </c>
      <c r="L645" s="12" t="str">
        <f t="shared" si="30"/>
        <v xml:space="preserve"> </v>
      </c>
      <c r="N645" s="10">
        <f>IF($C$4="", SUMIFS('무신사 메타 광고'!$X:$X, '무신사 메타 광고'!$D:$D, $B645),SUMIFS('무신사 메타 광고'!$X:$X,'무신사 메타 광고'!I:I,$C$4,'무신사 메타 광고'!D:D,$B645))</f>
        <v>0</v>
      </c>
      <c r="O645" s="11">
        <f t="shared" si="25"/>
        <v>0</v>
      </c>
      <c r="R645" s="13"/>
      <c r="S645" s="31">
        <f>IF($S$4="", SUMIFS('무신사 메타 광고'!$L:$L, '무신사 메타 광고'!$C:$C, $R645),SUMIFS('무신사 메타 광고'!$L:$L,'무신사 메타 광고'!$I:$I,$S$4,'무신사 메타 광고'!$C:$C,$R645))</f>
        <v>0</v>
      </c>
      <c r="T645" s="31">
        <f>IF($S$4="", SUMIFS('무신사 메타 광고'!$V:$V, '무신사 메타 광고'!$C:$C, $R645),SUMIFS('무신사 메타 광고'!$V:$V,'무신사 메타 광고'!$I:$I,$S$4,'무신사 메타 광고'!$C:$C,$R645))</f>
        <v>0</v>
      </c>
      <c r="U645" s="11">
        <f t="shared" si="26"/>
        <v>0</v>
      </c>
      <c r="V645" s="12" t="str">
        <f t="shared" si="31"/>
        <v xml:space="preserve"> </v>
      </c>
      <c r="W645" s="32">
        <f>IF($S$4="", SUMIFS('무신사 메타 광고'!$K:$K, '무신사 메타 광고'!$C:$C, $R645),SUMIFS('무신사 메타 광고'!$K:$K,'무신사 메타 광고'!$I:$I,$S$4,'무신사 메타 광고'!$C:$C,$R645))</f>
        <v>0</v>
      </c>
      <c r="X645" s="32">
        <f>IF($S$4="", SUMIFS('무신사 메타 광고'!$N:$N, '무신사 메타 광고'!$C:$C, $R645),SUMIFS('무신사 메타 광고'!$N:$N,'무신사 메타 광고'!$I:$I,$S$4,'무신사 메타 광고'!$C:$C,$R645))</f>
        <v>0</v>
      </c>
      <c r="Y645" s="11">
        <f t="shared" si="27"/>
        <v>0</v>
      </c>
      <c r="Z645" s="12" t="str">
        <f t="shared" si="32"/>
        <v xml:space="preserve"> </v>
      </c>
      <c r="AB645" s="10">
        <f>IF($S$4="", SUMIFS('무신사 메타 광고'!$X:$X, '무신사 메타 광고'!$C:$C, $R645),SUMIFS('무신사 메타 광고'!$X:$X,'무신사 메타 광고'!$I:$I,$S$4,'무신사 메타 광고'!$C:$C,$R645))</f>
        <v>0</v>
      </c>
      <c r="AC645" s="11">
        <f t="shared" si="28"/>
        <v>0</v>
      </c>
    </row>
    <row r="646" spans="2:29">
      <c r="B646" s="9"/>
      <c r="C646" s="29">
        <f>IF($C$4="", SUMIFS('무신사 메타 광고'!$L:$L, '무신사 메타 광고'!$D:$D, $B646), SUMIFS('무신사 메타 광고'!$L:$L, '무신사 메타 광고'!$I:$I, $C$4, '무신사 메타 광고'!$D:$D, $B646))</f>
        <v>0</v>
      </c>
      <c r="D646" s="29">
        <f>IF($C$4="", SUMIFS('무신사 메타 광고'!$V:$V,#REF!, $B646), SUMIFS('무신사 메타 광고'!$V:$V,'무신사 메타 광고'!$I:$I,$C$4,'무신사 메타 광고'!$D:$D,$B646))</f>
        <v>0</v>
      </c>
      <c r="E646" s="11">
        <f t="shared" si="22"/>
        <v>0</v>
      </c>
      <c r="F646" s="12" t="str">
        <f t="shared" si="29"/>
        <v xml:space="preserve"> </v>
      </c>
      <c r="G646" s="30">
        <f>IF($C$4="", SUMIFS('무신사 메타 광고'!$K:$K, '무신사 메타 광고'!$D:$D, $B646), SUMIFS('무신사 메타 광고'!$K:$K,'무신사 메타 광고'!$I:$I,$C$4,'무신사 메타 광고'!D:D,$B646))</f>
        <v>0</v>
      </c>
      <c r="H646" s="30">
        <f>IF($C$4="", SUMIFS('무신사 메타 광고'!$Q:$Q, '무신사 메타 광고'!$D:$D, $B646), SUMIFS('무신사 메타 광고'!$Q:$Q,'무신사 메타 광고'!$I:$I,$C$4,'무신사 메타 광고'!D:D,$B646))</f>
        <v>0</v>
      </c>
      <c r="I646" s="30">
        <f>IF($C$4="", SUMIFS('무신사 메타 광고'!$U:$U, '무신사 메타 광고'!$D:$D, $B646), SUMIFS('무신사 메타 광고'!$U:$U,'무신사 메타 광고'!$I:$I,$C$4,'무신사 메타 광고'!D:D,$B646))</f>
        <v>0</v>
      </c>
      <c r="J646" s="11">
        <f t="shared" si="23"/>
        <v>0</v>
      </c>
      <c r="K646" s="11">
        <f t="shared" si="24"/>
        <v>0</v>
      </c>
      <c r="L646" s="12" t="str">
        <f t="shared" si="30"/>
        <v xml:space="preserve"> </v>
      </c>
      <c r="N646" s="10">
        <f>IF($C$4="", SUMIFS('무신사 메타 광고'!$X:$X, '무신사 메타 광고'!$D:$D, $B646),SUMIFS('무신사 메타 광고'!$X:$X,'무신사 메타 광고'!I:I,$C$4,'무신사 메타 광고'!D:D,$B646))</f>
        <v>0</v>
      </c>
      <c r="O646" s="11">
        <f t="shared" si="25"/>
        <v>0</v>
      </c>
      <c r="R646" s="13"/>
      <c r="S646" s="31">
        <f>IF($S$4="", SUMIFS('무신사 메타 광고'!$L:$L, '무신사 메타 광고'!$C:$C, $R646),SUMIFS('무신사 메타 광고'!$L:$L,'무신사 메타 광고'!$I:$I,$S$4,'무신사 메타 광고'!$C:$C,$R646))</f>
        <v>0</v>
      </c>
      <c r="T646" s="31">
        <f>IF($S$4="", SUMIFS('무신사 메타 광고'!$V:$V, '무신사 메타 광고'!$C:$C, $R646),SUMIFS('무신사 메타 광고'!$V:$V,'무신사 메타 광고'!$I:$I,$S$4,'무신사 메타 광고'!$C:$C,$R646))</f>
        <v>0</v>
      </c>
      <c r="U646" s="11">
        <f t="shared" si="26"/>
        <v>0</v>
      </c>
      <c r="V646" s="12" t="str">
        <f t="shared" si="31"/>
        <v xml:space="preserve"> </v>
      </c>
      <c r="W646" s="32">
        <f>IF($S$4="", SUMIFS('무신사 메타 광고'!$K:$K, '무신사 메타 광고'!$C:$C, $R646),SUMIFS('무신사 메타 광고'!$K:$K,'무신사 메타 광고'!$I:$I,$S$4,'무신사 메타 광고'!$C:$C,$R646))</f>
        <v>0</v>
      </c>
      <c r="X646" s="32">
        <f>IF($S$4="", SUMIFS('무신사 메타 광고'!$N:$N, '무신사 메타 광고'!$C:$C, $R646),SUMIFS('무신사 메타 광고'!$N:$N,'무신사 메타 광고'!$I:$I,$S$4,'무신사 메타 광고'!$C:$C,$R646))</f>
        <v>0</v>
      </c>
      <c r="Y646" s="11">
        <f t="shared" si="27"/>
        <v>0</v>
      </c>
      <c r="Z646" s="12" t="str">
        <f t="shared" si="32"/>
        <v xml:space="preserve"> </v>
      </c>
      <c r="AB646" s="10">
        <f>IF($S$4="", SUMIFS('무신사 메타 광고'!$X:$X, '무신사 메타 광고'!$C:$C, $R646),SUMIFS('무신사 메타 광고'!$X:$X,'무신사 메타 광고'!$I:$I,$S$4,'무신사 메타 광고'!$C:$C,$R646))</f>
        <v>0</v>
      </c>
      <c r="AC646" s="11">
        <f t="shared" si="28"/>
        <v>0</v>
      </c>
    </row>
    <row r="647" spans="2:29">
      <c r="B647" s="9"/>
      <c r="C647" s="29">
        <f>IF($C$4="", SUMIFS('무신사 메타 광고'!$L:$L, '무신사 메타 광고'!$D:$D, $B647), SUMIFS('무신사 메타 광고'!$L:$L, '무신사 메타 광고'!$I:$I, $C$4, '무신사 메타 광고'!$D:$D, $B647))</f>
        <v>0</v>
      </c>
      <c r="D647" s="29">
        <f>IF($C$4="", SUMIFS('무신사 메타 광고'!$V:$V,#REF!, $B647), SUMIFS('무신사 메타 광고'!$V:$V,'무신사 메타 광고'!$I:$I,$C$4,'무신사 메타 광고'!$D:$D,$B647))</f>
        <v>0</v>
      </c>
      <c r="E647" s="11">
        <f t="shared" si="22"/>
        <v>0</v>
      </c>
      <c r="F647" s="12" t="str">
        <f t="shared" si="29"/>
        <v xml:space="preserve"> </v>
      </c>
      <c r="G647" s="30">
        <f>IF($C$4="", SUMIFS('무신사 메타 광고'!$K:$K, '무신사 메타 광고'!$D:$D, $B647), SUMIFS('무신사 메타 광고'!$K:$K,'무신사 메타 광고'!$I:$I,$C$4,'무신사 메타 광고'!D:D,$B647))</f>
        <v>0</v>
      </c>
      <c r="H647" s="30">
        <f>IF($C$4="", SUMIFS('무신사 메타 광고'!$Q:$Q, '무신사 메타 광고'!$D:$D, $B647), SUMIFS('무신사 메타 광고'!$Q:$Q,'무신사 메타 광고'!$I:$I,$C$4,'무신사 메타 광고'!D:D,$B647))</f>
        <v>0</v>
      </c>
      <c r="I647" s="30">
        <f>IF($C$4="", SUMIFS('무신사 메타 광고'!$U:$U, '무신사 메타 광고'!$D:$D, $B647), SUMIFS('무신사 메타 광고'!$U:$U,'무신사 메타 광고'!$I:$I,$C$4,'무신사 메타 광고'!D:D,$B647))</f>
        <v>0</v>
      </c>
      <c r="J647" s="11">
        <f t="shared" si="23"/>
        <v>0</v>
      </c>
      <c r="K647" s="11">
        <f t="shared" si="24"/>
        <v>0</v>
      </c>
      <c r="L647" s="12" t="str">
        <f t="shared" si="30"/>
        <v xml:space="preserve"> </v>
      </c>
      <c r="N647" s="10">
        <f>IF($C$4="", SUMIFS('무신사 메타 광고'!$X:$X, '무신사 메타 광고'!$D:$D, $B647),SUMIFS('무신사 메타 광고'!$X:$X,'무신사 메타 광고'!I:I,$C$4,'무신사 메타 광고'!D:D,$B647))</f>
        <v>0</v>
      </c>
      <c r="O647" s="11">
        <f t="shared" si="25"/>
        <v>0</v>
      </c>
      <c r="R647" s="13"/>
      <c r="S647" s="31">
        <f>IF($S$4="", SUMIFS('무신사 메타 광고'!$L:$L, '무신사 메타 광고'!$C:$C, $R647),SUMIFS('무신사 메타 광고'!$L:$L,'무신사 메타 광고'!$I:$I,$S$4,'무신사 메타 광고'!$C:$C,$R647))</f>
        <v>0</v>
      </c>
      <c r="T647" s="31">
        <f>IF($S$4="", SUMIFS('무신사 메타 광고'!$V:$V, '무신사 메타 광고'!$C:$C, $R647),SUMIFS('무신사 메타 광고'!$V:$V,'무신사 메타 광고'!$I:$I,$S$4,'무신사 메타 광고'!$C:$C,$R647))</f>
        <v>0</v>
      </c>
      <c r="U647" s="11">
        <f t="shared" si="26"/>
        <v>0</v>
      </c>
      <c r="V647" s="12" t="str">
        <f t="shared" si="31"/>
        <v xml:space="preserve"> </v>
      </c>
      <c r="W647" s="32">
        <f>IF($S$4="", SUMIFS('무신사 메타 광고'!$K:$K, '무신사 메타 광고'!$C:$C, $R647),SUMIFS('무신사 메타 광고'!$K:$K,'무신사 메타 광고'!$I:$I,$S$4,'무신사 메타 광고'!$C:$C,$R647))</f>
        <v>0</v>
      </c>
      <c r="X647" s="32">
        <f>IF($S$4="", SUMIFS('무신사 메타 광고'!$N:$N, '무신사 메타 광고'!$C:$C, $R647),SUMIFS('무신사 메타 광고'!$N:$N,'무신사 메타 광고'!$I:$I,$S$4,'무신사 메타 광고'!$C:$C,$R647))</f>
        <v>0</v>
      </c>
      <c r="Y647" s="11">
        <f t="shared" si="27"/>
        <v>0</v>
      </c>
      <c r="Z647" s="12" t="str">
        <f t="shared" si="32"/>
        <v xml:space="preserve"> </v>
      </c>
      <c r="AB647" s="10">
        <f>IF($S$4="", SUMIFS('무신사 메타 광고'!$X:$X, '무신사 메타 광고'!$C:$C, $R647),SUMIFS('무신사 메타 광고'!$X:$X,'무신사 메타 광고'!$I:$I,$S$4,'무신사 메타 광고'!$C:$C,$R647))</f>
        <v>0</v>
      </c>
      <c r="AC647" s="11">
        <f t="shared" si="28"/>
        <v>0</v>
      </c>
    </row>
    <row r="648" spans="2:29">
      <c r="B648" s="9"/>
      <c r="C648" s="29">
        <f>IF($C$4="", SUMIFS('무신사 메타 광고'!$L:$L, '무신사 메타 광고'!$D:$D, $B648), SUMIFS('무신사 메타 광고'!$L:$L, '무신사 메타 광고'!$I:$I, $C$4, '무신사 메타 광고'!$D:$D, $B648))</f>
        <v>0</v>
      </c>
      <c r="D648" s="29">
        <f>IF($C$4="", SUMIFS('무신사 메타 광고'!$V:$V,#REF!, $B648), SUMIFS('무신사 메타 광고'!$V:$V,'무신사 메타 광고'!$I:$I,$C$4,'무신사 메타 광고'!$D:$D,$B648))</f>
        <v>0</v>
      </c>
      <c r="E648" s="11">
        <f t="shared" si="22"/>
        <v>0</v>
      </c>
      <c r="F648" s="12" t="str">
        <f t="shared" si="29"/>
        <v xml:space="preserve"> </v>
      </c>
      <c r="G648" s="30">
        <f>IF($C$4="", SUMIFS('무신사 메타 광고'!$K:$K, '무신사 메타 광고'!$D:$D, $B648), SUMIFS('무신사 메타 광고'!$K:$K,'무신사 메타 광고'!$I:$I,$C$4,'무신사 메타 광고'!D:D,$B648))</f>
        <v>0</v>
      </c>
      <c r="H648" s="30">
        <f>IF($C$4="", SUMIFS('무신사 메타 광고'!$Q:$Q, '무신사 메타 광고'!$D:$D, $B648), SUMIFS('무신사 메타 광고'!$Q:$Q,'무신사 메타 광고'!$I:$I,$C$4,'무신사 메타 광고'!D:D,$B648))</f>
        <v>0</v>
      </c>
      <c r="I648" s="30">
        <f>IF($C$4="", SUMIFS('무신사 메타 광고'!$U:$U, '무신사 메타 광고'!$D:$D, $B648), SUMIFS('무신사 메타 광고'!$U:$U,'무신사 메타 광고'!$I:$I,$C$4,'무신사 메타 광고'!D:D,$B648))</f>
        <v>0</v>
      </c>
      <c r="J648" s="11">
        <f t="shared" si="23"/>
        <v>0</v>
      </c>
      <c r="K648" s="11">
        <f t="shared" si="24"/>
        <v>0</v>
      </c>
      <c r="L648" s="12" t="str">
        <f t="shared" si="30"/>
        <v xml:space="preserve"> </v>
      </c>
      <c r="N648" s="10">
        <f>IF($C$4="", SUMIFS('무신사 메타 광고'!$X:$X, '무신사 메타 광고'!$D:$D, $B648),SUMIFS('무신사 메타 광고'!$X:$X,'무신사 메타 광고'!I:I,$C$4,'무신사 메타 광고'!D:D,$B648))</f>
        <v>0</v>
      </c>
      <c r="O648" s="11">
        <f t="shared" si="25"/>
        <v>0</v>
      </c>
      <c r="R648" s="13"/>
      <c r="S648" s="31">
        <f>IF($S$4="", SUMIFS('무신사 메타 광고'!$L:$L, '무신사 메타 광고'!$C:$C, $R648),SUMIFS('무신사 메타 광고'!$L:$L,'무신사 메타 광고'!$I:$I,$S$4,'무신사 메타 광고'!$C:$C,$R648))</f>
        <v>0</v>
      </c>
      <c r="T648" s="31">
        <f>IF($S$4="", SUMIFS('무신사 메타 광고'!$V:$V, '무신사 메타 광고'!$C:$C, $R648),SUMIFS('무신사 메타 광고'!$V:$V,'무신사 메타 광고'!$I:$I,$S$4,'무신사 메타 광고'!$C:$C,$R648))</f>
        <v>0</v>
      </c>
      <c r="U648" s="11">
        <f t="shared" si="26"/>
        <v>0</v>
      </c>
      <c r="V648" s="12" t="str">
        <f t="shared" si="31"/>
        <v xml:space="preserve"> </v>
      </c>
      <c r="W648" s="32">
        <f>IF($S$4="", SUMIFS('무신사 메타 광고'!$K:$K, '무신사 메타 광고'!$C:$C, $R648),SUMIFS('무신사 메타 광고'!$K:$K,'무신사 메타 광고'!$I:$I,$S$4,'무신사 메타 광고'!$C:$C,$R648))</f>
        <v>0</v>
      </c>
      <c r="X648" s="32">
        <f>IF($S$4="", SUMIFS('무신사 메타 광고'!$N:$N, '무신사 메타 광고'!$C:$C, $R648),SUMIFS('무신사 메타 광고'!$N:$N,'무신사 메타 광고'!$I:$I,$S$4,'무신사 메타 광고'!$C:$C,$R648))</f>
        <v>0</v>
      </c>
      <c r="Y648" s="11">
        <f t="shared" si="27"/>
        <v>0</v>
      </c>
      <c r="Z648" s="12" t="str">
        <f t="shared" si="32"/>
        <v xml:space="preserve"> </v>
      </c>
      <c r="AB648" s="10">
        <f>IF($S$4="", SUMIFS('무신사 메타 광고'!$X:$X, '무신사 메타 광고'!$C:$C, $R648),SUMIFS('무신사 메타 광고'!$X:$X,'무신사 메타 광고'!$I:$I,$S$4,'무신사 메타 광고'!$C:$C,$R648))</f>
        <v>0</v>
      </c>
      <c r="AC648" s="11">
        <f t="shared" si="28"/>
        <v>0</v>
      </c>
    </row>
    <row r="649" spans="2:29">
      <c r="B649" s="9"/>
      <c r="C649" s="29">
        <f>IF($C$4="", SUMIFS('무신사 메타 광고'!$L:$L, '무신사 메타 광고'!$D:$D, $B649), SUMIFS('무신사 메타 광고'!$L:$L, '무신사 메타 광고'!$I:$I, $C$4, '무신사 메타 광고'!$D:$D, $B649))</f>
        <v>0</v>
      </c>
      <c r="D649" s="29">
        <f>IF($C$4="", SUMIFS('무신사 메타 광고'!$V:$V,#REF!, $B649), SUMIFS('무신사 메타 광고'!$V:$V,'무신사 메타 광고'!$I:$I,$C$4,'무신사 메타 광고'!$D:$D,$B649))</f>
        <v>0</v>
      </c>
      <c r="E649" s="11">
        <f t="shared" si="22"/>
        <v>0</v>
      </c>
      <c r="F649" s="12" t="str">
        <f t="shared" si="29"/>
        <v xml:space="preserve"> </v>
      </c>
      <c r="G649" s="30">
        <f>IF($C$4="", SUMIFS('무신사 메타 광고'!$K:$K, '무신사 메타 광고'!$D:$D, $B649), SUMIFS('무신사 메타 광고'!$K:$K,'무신사 메타 광고'!$I:$I,$C$4,'무신사 메타 광고'!D:D,$B649))</f>
        <v>0</v>
      </c>
      <c r="H649" s="30">
        <f>IF($C$4="", SUMIFS('무신사 메타 광고'!$Q:$Q, '무신사 메타 광고'!$D:$D, $B649), SUMIFS('무신사 메타 광고'!$Q:$Q,'무신사 메타 광고'!$I:$I,$C$4,'무신사 메타 광고'!D:D,$B649))</f>
        <v>0</v>
      </c>
      <c r="I649" s="30">
        <f>IF($C$4="", SUMIFS('무신사 메타 광고'!$U:$U, '무신사 메타 광고'!$D:$D, $B649), SUMIFS('무신사 메타 광고'!$U:$U,'무신사 메타 광고'!$I:$I,$C$4,'무신사 메타 광고'!D:D,$B649))</f>
        <v>0</v>
      </c>
      <c r="J649" s="11">
        <f t="shared" si="23"/>
        <v>0</v>
      </c>
      <c r="K649" s="11">
        <f t="shared" si="24"/>
        <v>0</v>
      </c>
      <c r="L649" s="12" t="str">
        <f t="shared" si="30"/>
        <v xml:space="preserve"> </v>
      </c>
      <c r="N649" s="10">
        <f>IF($C$4="", SUMIFS('무신사 메타 광고'!$X:$X, '무신사 메타 광고'!$D:$D, $B649),SUMIFS('무신사 메타 광고'!$X:$X,'무신사 메타 광고'!I:I,$C$4,'무신사 메타 광고'!D:D,$B649))</f>
        <v>0</v>
      </c>
      <c r="O649" s="11">
        <f t="shared" si="25"/>
        <v>0</v>
      </c>
      <c r="R649" s="13"/>
      <c r="S649" s="31">
        <f>IF($S$4="", SUMIFS('무신사 메타 광고'!$L:$L, '무신사 메타 광고'!$C:$C, $R649),SUMIFS('무신사 메타 광고'!$L:$L,'무신사 메타 광고'!$I:$I,$S$4,'무신사 메타 광고'!$C:$C,$R649))</f>
        <v>0</v>
      </c>
      <c r="T649" s="31">
        <f>IF($S$4="", SUMIFS('무신사 메타 광고'!$V:$V, '무신사 메타 광고'!$C:$C, $R649),SUMIFS('무신사 메타 광고'!$V:$V,'무신사 메타 광고'!$I:$I,$S$4,'무신사 메타 광고'!$C:$C,$R649))</f>
        <v>0</v>
      </c>
      <c r="U649" s="11">
        <f t="shared" si="26"/>
        <v>0</v>
      </c>
      <c r="V649" s="12" t="str">
        <f t="shared" si="31"/>
        <v xml:space="preserve"> </v>
      </c>
      <c r="W649" s="32">
        <f>IF($S$4="", SUMIFS('무신사 메타 광고'!$K:$K, '무신사 메타 광고'!$C:$C, $R649),SUMIFS('무신사 메타 광고'!$K:$K,'무신사 메타 광고'!$I:$I,$S$4,'무신사 메타 광고'!$C:$C,$R649))</f>
        <v>0</v>
      </c>
      <c r="X649" s="32">
        <f>IF($S$4="", SUMIFS('무신사 메타 광고'!$N:$N, '무신사 메타 광고'!$C:$C, $R649),SUMIFS('무신사 메타 광고'!$N:$N,'무신사 메타 광고'!$I:$I,$S$4,'무신사 메타 광고'!$C:$C,$R649))</f>
        <v>0</v>
      </c>
      <c r="Y649" s="11">
        <f t="shared" si="27"/>
        <v>0</v>
      </c>
      <c r="Z649" s="12" t="str">
        <f t="shared" si="32"/>
        <v xml:space="preserve"> </v>
      </c>
      <c r="AB649" s="10">
        <f>IF($S$4="", SUMIFS('무신사 메타 광고'!$X:$X, '무신사 메타 광고'!$C:$C, $R649),SUMIFS('무신사 메타 광고'!$X:$X,'무신사 메타 광고'!$I:$I,$S$4,'무신사 메타 광고'!$C:$C,$R649))</f>
        <v>0</v>
      </c>
      <c r="AC649" s="11">
        <f t="shared" si="28"/>
        <v>0</v>
      </c>
    </row>
    <row r="650" spans="2:29">
      <c r="B650" s="9"/>
      <c r="C650" s="29">
        <f>IF($C$4="", SUMIFS('무신사 메타 광고'!$L:$L, '무신사 메타 광고'!$D:$D, $B650), SUMIFS('무신사 메타 광고'!$L:$L, '무신사 메타 광고'!$I:$I, $C$4, '무신사 메타 광고'!$D:$D, $B650))</f>
        <v>0</v>
      </c>
      <c r="D650" s="29">
        <f>IF($C$4="", SUMIFS('무신사 메타 광고'!$V:$V,#REF!, $B650), SUMIFS('무신사 메타 광고'!$V:$V,'무신사 메타 광고'!$I:$I,$C$4,'무신사 메타 광고'!$D:$D,$B650))</f>
        <v>0</v>
      </c>
      <c r="E650" s="11">
        <f t="shared" si="22"/>
        <v>0</v>
      </c>
      <c r="F650" s="12" t="str">
        <f t="shared" si="29"/>
        <v xml:space="preserve"> </v>
      </c>
      <c r="G650" s="30">
        <f>IF($C$4="", SUMIFS('무신사 메타 광고'!$K:$K, '무신사 메타 광고'!$D:$D, $B650), SUMIFS('무신사 메타 광고'!$K:$K,'무신사 메타 광고'!$I:$I,$C$4,'무신사 메타 광고'!D:D,$B650))</f>
        <v>0</v>
      </c>
      <c r="H650" s="30">
        <f>IF($C$4="", SUMIFS('무신사 메타 광고'!$Q:$Q, '무신사 메타 광고'!$D:$D, $B650), SUMIFS('무신사 메타 광고'!$Q:$Q,'무신사 메타 광고'!$I:$I,$C$4,'무신사 메타 광고'!D:D,$B650))</f>
        <v>0</v>
      </c>
      <c r="I650" s="30">
        <f>IF($C$4="", SUMIFS('무신사 메타 광고'!$U:$U, '무신사 메타 광고'!$D:$D, $B650), SUMIFS('무신사 메타 광고'!$U:$U,'무신사 메타 광고'!$I:$I,$C$4,'무신사 메타 광고'!D:D,$B650))</f>
        <v>0</v>
      </c>
      <c r="J650" s="11">
        <f t="shared" si="23"/>
        <v>0</v>
      </c>
      <c r="K650" s="11">
        <f t="shared" si="24"/>
        <v>0</v>
      </c>
      <c r="L650" s="12" t="str">
        <f t="shared" si="30"/>
        <v xml:space="preserve"> </v>
      </c>
      <c r="N650" s="10">
        <f>IF($C$4="", SUMIFS('무신사 메타 광고'!$X:$X, '무신사 메타 광고'!$D:$D, $B650),SUMIFS('무신사 메타 광고'!$X:$X,'무신사 메타 광고'!I:I,$C$4,'무신사 메타 광고'!D:D,$B650))</f>
        <v>0</v>
      </c>
      <c r="O650" s="11">
        <f t="shared" si="25"/>
        <v>0</v>
      </c>
      <c r="R650" s="13"/>
      <c r="S650" s="31">
        <f>IF($S$4="", SUMIFS('무신사 메타 광고'!$L:$L, '무신사 메타 광고'!$C:$C, $R650),SUMIFS('무신사 메타 광고'!$L:$L,'무신사 메타 광고'!$I:$I,$S$4,'무신사 메타 광고'!$C:$C,$R650))</f>
        <v>0</v>
      </c>
      <c r="T650" s="31">
        <f>IF($S$4="", SUMIFS('무신사 메타 광고'!$V:$V, '무신사 메타 광고'!$C:$C, $R650),SUMIFS('무신사 메타 광고'!$V:$V,'무신사 메타 광고'!$I:$I,$S$4,'무신사 메타 광고'!$C:$C,$R650))</f>
        <v>0</v>
      </c>
      <c r="U650" s="11">
        <f t="shared" si="26"/>
        <v>0</v>
      </c>
      <c r="V650" s="12" t="str">
        <f t="shared" si="31"/>
        <v xml:space="preserve"> </v>
      </c>
      <c r="W650" s="32">
        <f>IF($S$4="", SUMIFS('무신사 메타 광고'!$K:$K, '무신사 메타 광고'!$C:$C, $R650),SUMIFS('무신사 메타 광고'!$K:$K,'무신사 메타 광고'!$I:$I,$S$4,'무신사 메타 광고'!$C:$C,$R650))</f>
        <v>0</v>
      </c>
      <c r="X650" s="32">
        <f>IF($S$4="", SUMIFS('무신사 메타 광고'!$N:$N, '무신사 메타 광고'!$C:$C, $R650),SUMIFS('무신사 메타 광고'!$N:$N,'무신사 메타 광고'!$I:$I,$S$4,'무신사 메타 광고'!$C:$C,$R650))</f>
        <v>0</v>
      </c>
      <c r="Y650" s="11">
        <f t="shared" si="27"/>
        <v>0</v>
      </c>
      <c r="Z650" s="12" t="str">
        <f t="shared" si="32"/>
        <v xml:space="preserve"> </v>
      </c>
      <c r="AB650" s="10">
        <f>IF($S$4="", SUMIFS('무신사 메타 광고'!$X:$X, '무신사 메타 광고'!$C:$C, $R650),SUMIFS('무신사 메타 광고'!$X:$X,'무신사 메타 광고'!$I:$I,$S$4,'무신사 메타 광고'!$C:$C,$R650))</f>
        <v>0</v>
      </c>
      <c r="AC650" s="11">
        <f t="shared" si="28"/>
        <v>0</v>
      </c>
    </row>
    <row r="651" spans="2:29">
      <c r="B651" s="9"/>
      <c r="C651" s="29">
        <f>IF($C$4="", SUMIFS('무신사 메타 광고'!$L:$L, '무신사 메타 광고'!$D:$D, $B651), SUMIFS('무신사 메타 광고'!$L:$L, '무신사 메타 광고'!$I:$I, $C$4, '무신사 메타 광고'!$D:$D, $B651))</f>
        <v>0</v>
      </c>
      <c r="D651" s="29">
        <f>IF($C$4="", SUMIFS('무신사 메타 광고'!$V:$V,#REF!, $B651), SUMIFS('무신사 메타 광고'!$V:$V,'무신사 메타 광고'!$I:$I,$C$4,'무신사 메타 광고'!$D:$D,$B651))</f>
        <v>0</v>
      </c>
      <c r="E651" s="11">
        <f t="shared" si="22"/>
        <v>0</v>
      </c>
      <c r="F651" s="12" t="str">
        <f t="shared" si="29"/>
        <v xml:space="preserve"> </v>
      </c>
      <c r="G651" s="30">
        <f>IF($C$4="", SUMIFS('무신사 메타 광고'!$K:$K, '무신사 메타 광고'!$D:$D, $B651), SUMIFS('무신사 메타 광고'!$K:$K,'무신사 메타 광고'!$I:$I,$C$4,'무신사 메타 광고'!D:D,$B651))</f>
        <v>0</v>
      </c>
      <c r="H651" s="30">
        <f>IF($C$4="", SUMIFS('무신사 메타 광고'!$Q:$Q, '무신사 메타 광고'!$D:$D, $B651), SUMIFS('무신사 메타 광고'!$Q:$Q,'무신사 메타 광고'!$I:$I,$C$4,'무신사 메타 광고'!D:D,$B651))</f>
        <v>0</v>
      </c>
      <c r="I651" s="30">
        <f>IF($C$4="", SUMIFS('무신사 메타 광고'!$U:$U, '무신사 메타 광고'!$D:$D, $B651), SUMIFS('무신사 메타 광고'!$U:$U,'무신사 메타 광고'!$I:$I,$C$4,'무신사 메타 광고'!D:D,$B651))</f>
        <v>0</v>
      </c>
      <c r="J651" s="11">
        <f t="shared" si="23"/>
        <v>0</v>
      </c>
      <c r="K651" s="11">
        <f t="shared" si="24"/>
        <v>0</v>
      </c>
      <c r="L651" s="12" t="str">
        <f t="shared" si="30"/>
        <v xml:space="preserve"> </v>
      </c>
      <c r="N651" s="10">
        <f>IF($C$4="", SUMIFS('무신사 메타 광고'!$X:$X, '무신사 메타 광고'!$D:$D, $B651),SUMIFS('무신사 메타 광고'!$X:$X,'무신사 메타 광고'!I:I,$C$4,'무신사 메타 광고'!D:D,$B651))</f>
        <v>0</v>
      </c>
      <c r="O651" s="11">
        <f t="shared" si="25"/>
        <v>0</v>
      </c>
      <c r="R651" s="13"/>
      <c r="S651" s="31">
        <f>IF($S$4="", SUMIFS('무신사 메타 광고'!$L:$L, '무신사 메타 광고'!$C:$C, $R651),SUMIFS('무신사 메타 광고'!$L:$L,'무신사 메타 광고'!$I:$I,$S$4,'무신사 메타 광고'!$C:$C,$R651))</f>
        <v>0</v>
      </c>
      <c r="T651" s="31">
        <f>IF($S$4="", SUMIFS('무신사 메타 광고'!$V:$V, '무신사 메타 광고'!$C:$C, $R651),SUMIFS('무신사 메타 광고'!$V:$V,'무신사 메타 광고'!$I:$I,$S$4,'무신사 메타 광고'!$C:$C,$R651))</f>
        <v>0</v>
      </c>
      <c r="U651" s="11">
        <f t="shared" si="26"/>
        <v>0</v>
      </c>
      <c r="V651" s="12" t="str">
        <f t="shared" si="31"/>
        <v xml:space="preserve"> </v>
      </c>
      <c r="W651" s="32">
        <f>IF($S$4="", SUMIFS('무신사 메타 광고'!$K:$K, '무신사 메타 광고'!$C:$C, $R651),SUMIFS('무신사 메타 광고'!$K:$K,'무신사 메타 광고'!$I:$I,$S$4,'무신사 메타 광고'!$C:$C,$R651))</f>
        <v>0</v>
      </c>
      <c r="X651" s="32">
        <f>IF($S$4="", SUMIFS('무신사 메타 광고'!$N:$N, '무신사 메타 광고'!$C:$C, $R651),SUMIFS('무신사 메타 광고'!$N:$N,'무신사 메타 광고'!$I:$I,$S$4,'무신사 메타 광고'!$C:$C,$R651))</f>
        <v>0</v>
      </c>
      <c r="Y651" s="11">
        <f t="shared" si="27"/>
        <v>0</v>
      </c>
      <c r="Z651" s="12" t="str">
        <f t="shared" si="32"/>
        <v xml:space="preserve"> </v>
      </c>
      <c r="AB651" s="10">
        <f>IF($S$4="", SUMIFS('무신사 메타 광고'!$X:$X, '무신사 메타 광고'!$C:$C, $R651),SUMIFS('무신사 메타 광고'!$X:$X,'무신사 메타 광고'!$I:$I,$S$4,'무신사 메타 광고'!$C:$C,$R651))</f>
        <v>0</v>
      </c>
      <c r="AC651" s="11">
        <f t="shared" si="28"/>
        <v>0</v>
      </c>
    </row>
    <row r="652" spans="2:29">
      <c r="B652" s="9"/>
      <c r="C652" s="29">
        <f>IF($C$4="", SUMIFS('무신사 메타 광고'!$L:$L, '무신사 메타 광고'!$D:$D, $B652), SUMIFS('무신사 메타 광고'!$L:$L, '무신사 메타 광고'!$I:$I, $C$4, '무신사 메타 광고'!$D:$D, $B652))</f>
        <v>0</v>
      </c>
      <c r="D652" s="29">
        <f>IF($C$4="", SUMIFS('무신사 메타 광고'!$V:$V,#REF!, $B652), SUMIFS('무신사 메타 광고'!$V:$V,'무신사 메타 광고'!$I:$I,$C$4,'무신사 메타 광고'!$D:$D,$B652))</f>
        <v>0</v>
      </c>
      <c r="E652" s="11">
        <f t="shared" si="22"/>
        <v>0</v>
      </c>
      <c r="F652" s="12" t="str">
        <f t="shared" si="29"/>
        <v xml:space="preserve"> </v>
      </c>
      <c r="G652" s="30">
        <f>IF($C$4="", SUMIFS('무신사 메타 광고'!$K:$K, '무신사 메타 광고'!$D:$D, $B652), SUMIFS('무신사 메타 광고'!$K:$K,'무신사 메타 광고'!$I:$I,$C$4,'무신사 메타 광고'!D:D,$B652))</f>
        <v>0</v>
      </c>
      <c r="H652" s="30">
        <f>IF($C$4="", SUMIFS('무신사 메타 광고'!$Q:$Q, '무신사 메타 광고'!$D:$D, $B652), SUMIFS('무신사 메타 광고'!$Q:$Q,'무신사 메타 광고'!$I:$I,$C$4,'무신사 메타 광고'!D:D,$B652))</f>
        <v>0</v>
      </c>
      <c r="I652" s="30">
        <f>IF($C$4="", SUMIFS('무신사 메타 광고'!$U:$U, '무신사 메타 광고'!$D:$D, $B652), SUMIFS('무신사 메타 광고'!$U:$U,'무신사 메타 광고'!$I:$I,$C$4,'무신사 메타 광고'!D:D,$B652))</f>
        <v>0</v>
      </c>
      <c r="J652" s="11">
        <f t="shared" si="23"/>
        <v>0</v>
      </c>
      <c r="K652" s="11">
        <f t="shared" si="24"/>
        <v>0</v>
      </c>
      <c r="L652" s="12" t="str">
        <f t="shared" si="30"/>
        <v xml:space="preserve"> </v>
      </c>
      <c r="N652" s="10">
        <f>IF($C$4="", SUMIFS('무신사 메타 광고'!$X:$X, '무신사 메타 광고'!$D:$D, $B652),SUMIFS('무신사 메타 광고'!$X:$X,'무신사 메타 광고'!I:I,$C$4,'무신사 메타 광고'!D:D,$B652))</f>
        <v>0</v>
      </c>
      <c r="O652" s="11">
        <f t="shared" si="25"/>
        <v>0</v>
      </c>
      <c r="R652" s="13"/>
      <c r="S652" s="31">
        <f>IF($S$4="", SUMIFS('무신사 메타 광고'!$L:$L, '무신사 메타 광고'!$C:$C, $R652),SUMIFS('무신사 메타 광고'!$L:$L,'무신사 메타 광고'!$I:$I,$S$4,'무신사 메타 광고'!$C:$C,$R652))</f>
        <v>0</v>
      </c>
      <c r="T652" s="31">
        <f>IF($S$4="", SUMIFS('무신사 메타 광고'!$V:$V, '무신사 메타 광고'!$C:$C, $R652),SUMIFS('무신사 메타 광고'!$V:$V,'무신사 메타 광고'!$I:$I,$S$4,'무신사 메타 광고'!$C:$C,$R652))</f>
        <v>0</v>
      </c>
      <c r="U652" s="11">
        <f t="shared" si="26"/>
        <v>0</v>
      </c>
      <c r="V652" s="12" t="str">
        <f t="shared" si="31"/>
        <v xml:space="preserve"> </v>
      </c>
      <c r="W652" s="32">
        <f>IF($S$4="", SUMIFS('무신사 메타 광고'!$K:$K, '무신사 메타 광고'!$C:$C, $R652),SUMIFS('무신사 메타 광고'!$K:$K,'무신사 메타 광고'!$I:$I,$S$4,'무신사 메타 광고'!$C:$C,$R652))</f>
        <v>0</v>
      </c>
      <c r="X652" s="32">
        <f>IF($S$4="", SUMIFS('무신사 메타 광고'!$N:$N, '무신사 메타 광고'!$C:$C, $R652),SUMIFS('무신사 메타 광고'!$N:$N,'무신사 메타 광고'!$I:$I,$S$4,'무신사 메타 광고'!$C:$C,$R652))</f>
        <v>0</v>
      </c>
      <c r="Y652" s="11">
        <f t="shared" si="27"/>
        <v>0</v>
      </c>
      <c r="Z652" s="12" t="str">
        <f t="shared" si="32"/>
        <v xml:space="preserve"> </v>
      </c>
      <c r="AB652" s="10">
        <f>IF($S$4="", SUMIFS('무신사 메타 광고'!$X:$X, '무신사 메타 광고'!$C:$C, $R652),SUMIFS('무신사 메타 광고'!$X:$X,'무신사 메타 광고'!$I:$I,$S$4,'무신사 메타 광고'!$C:$C,$R652))</f>
        <v>0</v>
      </c>
      <c r="AC652" s="11">
        <f t="shared" si="28"/>
        <v>0</v>
      </c>
    </row>
    <row r="653" spans="2:29">
      <c r="B653" s="9"/>
      <c r="C653" s="29">
        <f>IF($C$4="", SUMIFS('무신사 메타 광고'!$L:$L, '무신사 메타 광고'!$D:$D, $B653), SUMIFS('무신사 메타 광고'!$L:$L, '무신사 메타 광고'!$I:$I, $C$4, '무신사 메타 광고'!$D:$D, $B653))</f>
        <v>0</v>
      </c>
      <c r="D653" s="29">
        <f>IF($C$4="", SUMIFS('무신사 메타 광고'!$V:$V,#REF!, $B653), SUMIFS('무신사 메타 광고'!$V:$V,'무신사 메타 광고'!$I:$I,$C$4,'무신사 메타 광고'!$D:$D,$B653))</f>
        <v>0</v>
      </c>
      <c r="E653" s="11">
        <f t="shared" si="22"/>
        <v>0</v>
      </c>
      <c r="F653" s="12" t="str">
        <f t="shared" si="29"/>
        <v xml:space="preserve"> </v>
      </c>
      <c r="G653" s="30">
        <f>IF($C$4="", SUMIFS('무신사 메타 광고'!$K:$K, '무신사 메타 광고'!$D:$D, $B653), SUMIFS('무신사 메타 광고'!$K:$K,'무신사 메타 광고'!$I:$I,$C$4,'무신사 메타 광고'!D:D,$B653))</f>
        <v>0</v>
      </c>
      <c r="H653" s="30">
        <f>IF($C$4="", SUMIFS('무신사 메타 광고'!$Q:$Q, '무신사 메타 광고'!$D:$D, $B653), SUMIFS('무신사 메타 광고'!$Q:$Q,'무신사 메타 광고'!$I:$I,$C$4,'무신사 메타 광고'!D:D,$B653))</f>
        <v>0</v>
      </c>
      <c r="I653" s="30">
        <f>IF($C$4="", SUMIFS('무신사 메타 광고'!$U:$U, '무신사 메타 광고'!$D:$D, $B653), SUMIFS('무신사 메타 광고'!$U:$U,'무신사 메타 광고'!$I:$I,$C$4,'무신사 메타 광고'!D:D,$B653))</f>
        <v>0</v>
      </c>
      <c r="J653" s="11">
        <f t="shared" si="23"/>
        <v>0</v>
      </c>
      <c r="K653" s="11">
        <f t="shared" si="24"/>
        <v>0</v>
      </c>
      <c r="L653" s="12" t="str">
        <f t="shared" si="30"/>
        <v xml:space="preserve"> </v>
      </c>
      <c r="N653" s="10">
        <f>IF($C$4="", SUMIFS('무신사 메타 광고'!$X:$X, '무신사 메타 광고'!$D:$D, $B653),SUMIFS('무신사 메타 광고'!$X:$X,'무신사 메타 광고'!I:I,$C$4,'무신사 메타 광고'!D:D,$B653))</f>
        <v>0</v>
      </c>
      <c r="O653" s="11">
        <f t="shared" si="25"/>
        <v>0</v>
      </c>
      <c r="R653" s="13"/>
      <c r="S653" s="31">
        <f>IF($S$4="", SUMIFS('무신사 메타 광고'!$L:$L, '무신사 메타 광고'!$C:$C, $R653),SUMIFS('무신사 메타 광고'!$L:$L,'무신사 메타 광고'!$I:$I,$S$4,'무신사 메타 광고'!$C:$C,$R653))</f>
        <v>0</v>
      </c>
      <c r="T653" s="31">
        <f>IF($S$4="", SUMIFS('무신사 메타 광고'!$V:$V, '무신사 메타 광고'!$C:$C, $R653),SUMIFS('무신사 메타 광고'!$V:$V,'무신사 메타 광고'!$I:$I,$S$4,'무신사 메타 광고'!$C:$C,$R653))</f>
        <v>0</v>
      </c>
      <c r="U653" s="11">
        <f t="shared" si="26"/>
        <v>0</v>
      </c>
      <c r="V653" s="12" t="str">
        <f t="shared" si="31"/>
        <v xml:space="preserve"> </v>
      </c>
      <c r="W653" s="32">
        <f>IF($S$4="", SUMIFS('무신사 메타 광고'!$K:$K, '무신사 메타 광고'!$C:$C, $R653),SUMIFS('무신사 메타 광고'!$K:$K,'무신사 메타 광고'!$I:$I,$S$4,'무신사 메타 광고'!$C:$C,$R653))</f>
        <v>0</v>
      </c>
      <c r="X653" s="32">
        <f>IF($S$4="", SUMIFS('무신사 메타 광고'!$N:$N, '무신사 메타 광고'!$C:$C, $R653),SUMIFS('무신사 메타 광고'!$N:$N,'무신사 메타 광고'!$I:$I,$S$4,'무신사 메타 광고'!$C:$C,$R653))</f>
        <v>0</v>
      </c>
      <c r="Y653" s="11">
        <f t="shared" si="27"/>
        <v>0</v>
      </c>
      <c r="Z653" s="12" t="str">
        <f t="shared" si="32"/>
        <v xml:space="preserve"> </v>
      </c>
      <c r="AB653" s="10">
        <f>IF($S$4="", SUMIFS('무신사 메타 광고'!$X:$X, '무신사 메타 광고'!$C:$C, $R653),SUMIFS('무신사 메타 광고'!$X:$X,'무신사 메타 광고'!$I:$I,$S$4,'무신사 메타 광고'!$C:$C,$R653))</f>
        <v>0</v>
      </c>
      <c r="AC653" s="11">
        <f t="shared" si="28"/>
        <v>0</v>
      </c>
    </row>
    <row r="654" spans="2:29">
      <c r="B654" s="9"/>
      <c r="C654" s="29">
        <f>IF($C$4="", SUMIFS('무신사 메타 광고'!$L:$L, '무신사 메타 광고'!$D:$D, $B654), SUMIFS('무신사 메타 광고'!$L:$L, '무신사 메타 광고'!$I:$I, $C$4, '무신사 메타 광고'!$D:$D, $B654))</f>
        <v>0</v>
      </c>
      <c r="D654" s="29">
        <f>IF($C$4="", SUMIFS('무신사 메타 광고'!$V:$V,#REF!, $B654), SUMIFS('무신사 메타 광고'!$V:$V,'무신사 메타 광고'!$I:$I,$C$4,'무신사 메타 광고'!$D:$D,$B654))</f>
        <v>0</v>
      </c>
      <c r="E654" s="11">
        <f t="shared" si="22"/>
        <v>0</v>
      </c>
      <c r="F654" s="12" t="str">
        <f t="shared" si="29"/>
        <v xml:space="preserve"> </v>
      </c>
      <c r="G654" s="30">
        <f>IF($C$4="", SUMIFS('무신사 메타 광고'!$K:$K, '무신사 메타 광고'!$D:$D, $B654), SUMIFS('무신사 메타 광고'!$K:$K,'무신사 메타 광고'!$I:$I,$C$4,'무신사 메타 광고'!D:D,$B654))</f>
        <v>0</v>
      </c>
      <c r="H654" s="30">
        <f>IF($C$4="", SUMIFS('무신사 메타 광고'!$Q:$Q, '무신사 메타 광고'!$D:$D, $B654), SUMIFS('무신사 메타 광고'!$Q:$Q,'무신사 메타 광고'!$I:$I,$C$4,'무신사 메타 광고'!D:D,$B654))</f>
        <v>0</v>
      </c>
      <c r="I654" s="30">
        <f>IF($C$4="", SUMIFS('무신사 메타 광고'!$U:$U, '무신사 메타 광고'!$D:$D, $B654), SUMIFS('무신사 메타 광고'!$U:$U,'무신사 메타 광고'!$I:$I,$C$4,'무신사 메타 광고'!D:D,$B654))</f>
        <v>0</v>
      </c>
      <c r="J654" s="11">
        <f t="shared" si="23"/>
        <v>0</v>
      </c>
      <c r="K654" s="11">
        <f t="shared" si="24"/>
        <v>0</v>
      </c>
      <c r="L654" s="12" t="str">
        <f t="shared" si="30"/>
        <v xml:space="preserve"> </v>
      </c>
      <c r="N654" s="10">
        <f>IF($C$4="", SUMIFS('무신사 메타 광고'!$X:$X, '무신사 메타 광고'!$D:$D, $B654),SUMIFS('무신사 메타 광고'!$X:$X,'무신사 메타 광고'!I:I,$C$4,'무신사 메타 광고'!D:D,$B654))</f>
        <v>0</v>
      </c>
      <c r="O654" s="11">
        <f t="shared" si="25"/>
        <v>0</v>
      </c>
      <c r="R654" s="13"/>
      <c r="S654" s="31">
        <f>IF($S$4="", SUMIFS('무신사 메타 광고'!$L:$L, '무신사 메타 광고'!$C:$C, $R654),SUMIFS('무신사 메타 광고'!$L:$L,'무신사 메타 광고'!$I:$I,$S$4,'무신사 메타 광고'!$C:$C,$R654))</f>
        <v>0</v>
      </c>
      <c r="T654" s="31">
        <f>IF($S$4="", SUMIFS('무신사 메타 광고'!$V:$V, '무신사 메타 광고'!$C:$C, $R654),SUMIFS('무신사 메타 광고'!$V:$V,'무신사 메타 광고'!$I:$I,$S$4,'무신사 메타 광고'!$C:$C,$R654))</f>
        <v>0</v>
      </c>
      <c r="U654" s="11">
        <f t="shared" si="26"/>
        <v>0</v>
      </c>
      <c r="V654" s="12" t="str">
        <f t="shared" si="31"/>
        <v xml:space="preserve"> </v>
      </c>
      <c r="W654" s="32">
        <f>IF($S$4="", SUMIFS('무신사 메타 광고'!$K:$K, '무신사 메타 광고'!$C:$C, $R654),SUMIFS('무신사 메타 광고'!$K:$K,'무신사 메타 광고'!$I:$I,$S$4,'무신사 메타 광고'!$C:$C,$R654))</f>
        <v>0</v>
      </c>
      <c r="X654" s="32">
        <f>IF($S$4="", SUMIFS('무신사 메타 광고'!$N:$N, '무신사 메타 광고'!$C:$C, $R654),SUMIFS('무신사 메타 광고'!$N:$N,'무신사 메타 광고'!$I:$I,$S$4,'무신사 메타 광고'!$C:$C,$R654))</f>
        <v>0</v>
      </c>
      <c r="Y654" s="11">
        <f t="shared" si="27"/>
        <v>0</v>
      </c>
      <c r="Z654" s="12" t="str">
        <f t="shared" si="32"/>
        <v xml:space="preserve"> </v>
      </c>
      <c r="AB654" s="10">
        <f>IF($S$4="", SUMIFS('무신사 메타 광고'!$X:$X, '무신사 메타 광고'!$C:$C, $R654),SUMIFS('무신사 메타 광고'!$X:$X,'무신사 메타 광고'!$I:$I,$S$4,'무신사 메타 광고'!$C:$C,$R654))</f>
        <v>0</v>
      </c>
      <c r="AC654" s="11">
        <f t="shared" si="28"/>
        <v>0</v>
      </c>
    </row>
    <row r="655" spans="2:29">
      <c r="B655" s="9"/>
      <c r="C655" s="29">
        <f>IF($C$4="", SUMIFS('무신사 메타 광고'!$L:$L, '무신사 메타 광고'!$D:$D, $B655), SUMIFS('무신사 메타 광고'!$L:$L, '무신사 메타 광고'!$I:$I, $C$4, '무신사 메타 광고'!$D:$D, $B655))</f>
        <v>0</v>
      </c>
      <c r="D655" s="29">
        <f>IF($C$4="", SUMIFS('무신사 메타 광고'!$V:$V,#REF!, $B655), SUMIFS('무신사 메타 광고'!$V:$V,'무신사 메타 광고'!$I:$I,$C$4,'무신사 메타 광고'!$D:$D,$B655))</f>
        <v>0</v>
      </c>
      <c r="E655" s="11">
        <f t="shared" si="22"/>
        <v>0</v>
      </c>
      <c r="F655" s="12" t="str">
        <f t="shared" si="29"/>
        <v xml:space="preserve"> </v>
      </c>
      <c r="G655" s="30">
        <f>IF($C$4="", SUMIFS('무신사 메타 광고'!$K:$K, '무신사 메타 광고'!$D:$D, $B655), SUMIFS('무신사 메타 광고'!$K:$K,'무신사 메타 광고'!$I:$I,$C$4,'무신사 메타 광고'!D:D,$B655))</f>
        <v>0</v>
      </c>
      <c r="H655" s="30">
        <f>IF($C$4="", SUMIFS('무신사 메타 광고'!$Q:$Q, '무신사 메타 광고'!$D:$D, $B655), SUMIFS('무신사 메타 광고'!$Q:$Q,'무신사 메타 광고'!$I:$I,$C$4,'무신사 메타 광고'!D:D,$B655))</f>
        <v>0</v>
      </c>
      <c r="I655" s="30">
        <f>IF($C$4="", SUMIFS('무신사 메타 광고'!$U:$U, '무신사 메타 광고'!$D:$D, $B655), SUMIFS('무신사 메타 광고'!$U:$U,'무신사 메타 광고'!$I:$I,$C$4,'무신사 메타 광고'!D:D,$B655))</f>
        <v>0</v>
      </c>
      <c r="J655" s="11">
        <f t="shared" si="23"/>
        <v>0</v>
      </c>
      <c r="K655" s="11">
        <f t="shared" si="24"/>
        <v>0</v>
      </c>
      <c r="L655" s="12" t="str">
        <f t="shared" si="30"/>
        <v xml:space="preserve"> </v>
      </c>
      <c r="N655" s="10">
        <f>IF($C$4="", SUMIFS('무신사 메타 광고'!$X:$X, '무신사 메타 광고'!$D:$D, $B655),SUMIFS('무신사 메타 광고'!$X:$X,'무신사 메타 광고'!I:I,$C$4,'무신사 메타 광고'!D:D,$B655))</f>
        <v>0</v>
      </c>
      <c r="O655" s="11">
        <f t="shared" si="25"/>
        <v>0</v>
      </c>
      <c r="R655" s="13"/>
      <c r="S655" s="31">
        <f>IF($S$4="", SUMIFS('무신사 메타 광고'!$L:$L, '무신사 메타 광고'!$C:$C, $R655),SUMIFS('무신사 메타 광고'!$L:$L,'무신사 메타 광고'!$I:$I,$S$4,'무신사 메타 광고'!$C:$C,$R655))</f>
        <v>0</v>
      </c>
      <c r="T655" s="31">
        <f>IF($S$4="", SUMIFS('무신사 메타 광고'!$V:$V, '무신사 메타 광고'!$C:$C, $R655),SUMIFS('무신사 메타 광고'!$V:$V,'무신사 메타 광고'!$I:$I,$S$4,'무신사 메타 광고'!$C:$C,$R655))</f>
        <v>0</v>
      </c>
      <c r="U655" s="11">
        <f t="shared" si="26"/>
        <v>0</v>
      </c>
      <c r="V655" s="12" t="str">
        <f t="shared" si="31"/>
        <v xml:space="preserve"> </v>
      </c>
      <c r="W655" s="32">
        <f>IF($S$4="", SUMIFS('무신사 메타 광고'!$K:$K, '무신사 메타 광고'!$C:$C, $R655),SUMIFS('무신사 메타 광고'!$K:$K,'무신사 메타 광고'!$I:$I,$S$4,'무신사 메타 광고'!$C:$C,$R655))</f>
        <v>0</v>
      </c>
      <c r="X655" s="32">
        <f>IF($S$4="", SUMIFS('무신사 메타 광고'!$N:$N, '무신사 메타 광고'!$C:$C, $R655),SUMIFS('무신사 메타 광고'!$N:$N,'무신사 메타 광고'!$I:$I,$S$4,'무신사 메타 광고'!$C:$C,$R655))</f>
        <v>0</v>
      </c>
      <c r="Y655" s="11">
        <f t="shared" si="27"/>
        <v>0</v>
      </c>
      <c r="Z655" s="12" t="str">
        <f t="shared" si="32"/>
        <v xml:space="preserve"> </v>
      </c>
      <c r="AB655" s="10">
        <f>IF($S$4="", SUMIFS('무신사 메타 광고'!$X:$X, '무신사 메타 광고'!$C:$C, $R655),SUMIFS('무신사 메타 광고'!$X:$X,'무신사 메타 광고'!$I:$I,$S$4,'무신사 메타 광고'!$C:$C,$R655))</f>
        <v>0</v>
      </c>
      <c r="AC655" s="11">
        <f t="shared" si="28"/>
        <v>0</v>
      </c>
    </row>
    <row r="656" spans="2:29">
      <c r="B656" s="9"/>
      <c r="C656" s="29">
        <f>IF($C$4="", SUMIFS('무신사 메타 광고'!$L:$L, '무신사 메타 광고'!$D:$D, $B656), SUMIFS('무신사 메타 광고'!$L:$L, '무신사 메타 광고'!$I:$I, $C$4, '무신사 메타 광고'!$D:$D, $B656))</f>
        <v>0</v>
      </c>
      <c r="D656" s="29">
        <f>IF($C$4="", SUMIFS('무신사 메타 광고'!$V:$V,#REF!, $B656), SUMIFS('무신사 메타 광고'!$V:$V,'무신사 메타 광고'!$I:$I,$C$4,'무신사 메타 광고'!$D:$D,$B656))</f>
        <v>0</v>
      </c>
      <c r="E656" s="11">
        <f t="shared" si="22"/>
        <v>0</v>
      </c>
      <c r="F656" s="12" t="str">
        <f t="shared" si="29"/>
        <v xml:space="preserve"> </v>
      </c>
      <c r="G656" s="30">
        <f>IF($C$4="", SUMIFS('무신사 메타 광고'!$K:$K, '무신사 메타 광고'!$D:$D, $B656), SUMIFS('무신사 메타 광고'!$K:$K,'무신사 메타 광고'!$I:$I,$C$4,'무신사 메타 광고'!D:D,$B656))</f>
        <v>0</v>
      </c>
      <c r="H656" s="30">
        <f>IF($C$4="", SUMIFS('무신사 메타 광고'!$Q:$Q, '무신사 메타 광고'!$D:$D, $B656), SUMIFS('무신사 메타 광고'!$Q:$Q,'무신사 메타 광고'!$I:$I,$C$4,'무신사 메타 광고'!D:D,$B656))</f>
        <v>0</v>
      </c>
      <c r="I656" s="30">
        <f>IF($C$4="", SUMIFS('무신사 메타 광고'!$U:$U, '무신사 메타 광고'!$D:$D, $B656), SUMIFS('무신사 메타 광고'!$U:$U,'무신사 메타 광고'!$I:$I,$C$4,'무신사 메타 광고'!D:D,$B656))</f>
        <v>0</v>
      </c>
      <c r="J656" s="11">
        <f t="shared" si="23"/>
        <v>0</v>
      </c>
      <c r="K656" s="11">
        <f t="shared" si="24"/>
        <v>0</v>
      </c>
      <c r="L656" s="12" t="str">
        <f t="shared" si="30"/>
        <v xml:space="preserve"> </v>
      </c>
      <c r="N656" s="10">
        <f>IF($C$4="", SUMIFS('무신사 메타 광고'!$X:$X, '무신사 메타 광고'!$D:$D, $B656),SUMIFS('무신사 메타 광고'!$X:$X,'무신사 메타 광고'!I:I,$C$4,'무신사 메타 광고'!D:D,$B656))</f>
        <v>0</v>
      </c>
      <c r="O656" s="11">
        <f t="shared" si="25"/>
        <v>0</v>
      </c>
      <c r="R656" s="13"/>
      <c r="S656" s="31">
        <f>IF($S$4="", SUMIFS('무신사 메타 광고'!$L:$L, '무신사 메타 광고'!$C:$C, $R656),SUMIFS('무신사 메타 광고'!$L:$L,'무신사 메타 광고'!$I:$I,$S$4,'무신사 메타 광고'!$C:$C,$R656))</f>
        <v>0</v>
      </c>
      <c r="T656" s="31">
        <f>IF($S$4="", SUMIFS('무신사 메타 광고'!$V:$V, '무신사 메타 광고'!$C:$C, $R656),SUMIFS('무신사 메타 광고'!$V:$V,'무신사 메타 광고'!$I:$I,$S$4,'무신사 메타 광고'!$C:$C,$R656))</f>
        <v>0</v>
      </c>
      <c r="U656" s="11">
        <f t="shared" si="26"/>
        <v>0</v>
      </c>
      <c r="V656" s="12" t="str">
        <f t="shared" si="31"/>
        <v xml:space="preserve"> </v>
      </c>
      <c r="W656" s="32">
        <f>IF($S$4="", SUMIFS('무신사 메타 광고'!$K:$K, '무신사 메타 광고'!$C:$C, $R656),SUMIFS('무신사 메타 광고'!$K:$K,'무신사 메타 광고'!$I:$I,$S$4,'무신사 메타 광고'!$C:$C,$R656))</f>
        <v>0</v>
      </c>
      <c r="X656" s="32">
        <f>IF($S$4="", SUMIFS('무신사 메타 광고'!$N:$N, '무신사 메타 광고'!$C:$C, $R656),SUMIFS('무신사 메타 광고'!$N:$N,'무신사 메타 광고'!$I:$I,$S$4,'무신사 메타 광고'!$C:$C,$R656))</f>
        <v>0</v>
      </c>
      <c r="Y656" s="11">
        <f t="shared" si="27"/>
        <v>0</v>
      </c>
      <c r="Z656" s="12" t="str">
        <f t="shared" si="32"/>
        <v xml:space="preserve"> </v>
      </c>
      <c r="AB656" s="10">
        <f>IF($S$4="", SUMIFS('무신사 메타 광고'!$X:$X, '무신사 메타 광고'!$C:$C, $R656),SUMIFS('무신사 메타 광고'!$X:$X,'무신사 메타 광고'!$I:$I,$S$4,'무신사 메타 광고'!$C:$C,$R656))</f>
        <v>0</v>
      </c>
      <c r="AC656" s="11">
        <f t="shared" si="28"/>
        <v>0</v>
      </c>
    </row>
    <row r="657" spans="2:29">
      <c r="B657" s="9"/>
      <c r="C657" s="29">
        <f>IF($C$4="", SUMIFS('무신사 메타 광고'!$L:$L, '무신사 메타 광고'!$D:$D, $B657), SUMIFS('무신사 메타 광고'!$L:$L, '무신사 메타 광고'!$I:$I, $C$4, '무신사 메타 광고'!$D:$D, $B657))</f>
        <v>0</v>
      </c>
      <c r="D657" s="29">
        <f>IF($C$4="", SUMIFS('무신사 메타 광고'!$V:$V,#REF!, $B657), SUMIFS('무신사 메타 광고'!$V:$V,'무신사 메타 광고'!$I:$I,$C$4,'무신사 메타 광고'!$D:$D,$B657))</f>
        <v>0</v>
      </c>
      <c r="E657" s="11">
        <f t="shared" si="22"/>
        <v>0</v>
      </c>
      <c r="F657" s="12" t="str">
        <f t="shared" si="29"/>
        <v xml:space="preserve"> </v>
      </c>
      <c r="G657" s="30">
        <f>IF($C$4="", SUMIFS('무신사 메타 광고'!$K:$K, '무신사 메타 광고'!$D:$D, $B657), SUMIFS('무신사 메타 광고'!$K:$K,'무신사 메타 광고'!$I:$I,$C$4,'무신사 메타 광고'!D:D,$B657))</f>
        <v>0</v>
      </c>
      <c r="H657" s="30">
        <f>IF($C$4="", SUMIFS('무신사 메타 광고'!$Q:$Q, '무신사 메타 광고'!$D:$D, $B657), SUMIFS('무신사 메타 광고'!$Q:$Q,'무신사 메타 광고'!$I:$I,$C$4,'무신사 메타 광고'!D:D,$B657))</f>
        <v>0</v>
      </c>
      <c r="I657" s="30">
        <f>IF($C$4="", SUMIFS('무신사 메타 광고'!$U:$U, '무신사 메타 광고'!$D:$D, $B657), SUMIFS('무신사 메타 광고'!$U:$U,'무신사 메타 광고'!$I:$I,$C$4,'무신사 메타 광고'!D:D,$B657))</f>
        <v>0</v>
      </c>
      <c r="J657" s="11">
        <f t="shared" si="23"/>
        <v>0</v>
      </c>
      <c r="K657" s="11">
        <f t="shared" si="24"/>
        <v>0</v>
      </c>
      <c r="L657" s="12" t="str">
        <f t="shared" si="30"/>
        <v xml:space="preserve"> </v>
      </c>
      <c r="N657" s="10">
        <f>IF($C$4="", SUMIFS('무신사 메타 광고'!$X:$X, '무신사 메타 광고'!$D:$D, $B657),SUMIFS('무신사 메타 광고'!$X:$X,'무신사 메타 광고'!I:I,$C$4,'무신사 메타 광고'!D:D,$B657))</f>
        <v>0</v>
      </c>
      <c r="O657" s="11">
        <f t="shared" si="25"/>
        <v>0</v>
      </c>
      <c r="R657" s="13"/>
      <c r="S657" s="31">
        <f>IF($S$4="", SUMIFS('무신사 메타 광고'!$L:$L, '무신사 메타 광고'!$C:$C, $R657),SUMIFS('무신사 메타 광고'!$L:$L,'무신사 메타 광고'!$I:$I,$S$4,'무신사 메타 광고'!$C:$C,$R657))</f>
        <v>0</v>
      </c>
      <c r="T657" s="31">
        <f>IF($S$4="", SUMIFS('무신사 메타 광고'!$V:$V, '무신사 메타 광고'!$C:$C, $R657),SUMIFS('무신사 메타 광고'!$V:$V,'무신사 메타 광고'!$I:$I,$S$4,'무신사 메타 광고'!$C:$C,$R657))</f>
        <v>0</v>
      </c>
      <c r="U657" s="11">
        <f t="shared" si="26"/>
        <v>0</v>
      </c>
      <c r="V657" s="12" t="str">
        <f t="shared" si="31"/>
        <v xml:space="preserve"> </v>
      </c>
      <c r="W657" s="32">
        <f>IF($S$4="", SUMIFS('무신사 메타 광고'!$K:$K, '무신사 메타 광고'!$C:$C, $R657),SUMIFS('무신사 메타 광고'!$K:$K,'무신사 메타 광고'!$I:$I,$S$4,'무신사 메타 광고'!$C:$C,$R657))</f>
        <v>0</v>
      </c>
      <c r="X657" s="32">
        <f>IF($S$4="", SUMIFS('무신사 메타 광고'!$N:$N, '무신사 메타 광고'!$C:$C, $R657),SUMIFS('무신사 메타 광고'!$N:$N,'무신사 메타 광고'!$I:$I,$S$4,'무신사 메타 광고'!$C:$C,$R657))</f>
        <v>0</v>
      </c>
      <c r="Y657" s="11">
        <f t="shared" si="27"/>
        <v>0</v>
      </c>
      <c r="Z657" s="12" t="str">
        <f t="shared" si="32"/>
        <v xml:space="preserve"> </v>
      </c>
      <c r="AB657" s="10">
        <f>IF($S$4="", SUMIFS('무신사 메타 광고'!$X:$X, '무신사 메타 광고'!$C:$C, $R657),SUMIFS('무신사 메타 광고'!$X:$X,'무신사 메타 광고'!$I:$I,$S$4,'무신사 메타 광고'!$C:$C,$R657))</f>
        <v>0</v>
      </c>
      <c r="AC657" s="11">
        <f t="shared" si="28"/>
        <v>0</v>
      </c>
    </row>
    <row r="658" spans="2:29">
      <c r="B658" s="9"/>
      <c r="C658" s="29">
        <f>IF($C$4="", SUMIFS('무신사 메타 광고'!$L:$L, '무신사 메타 광고'!$D:$D, $B658), SUMIFS('무신사 메타 광고'!$L:$L, '무신사 메타 광고'!$I:$I, $C$4, '무신사 메타 광고'!$D:$D, $B658))</f>
        <v>0</v>
      </c>
      <c r="D658" s="29">
        <f>IF($C$4="", SUMIFS('무신사 메타 광고'!$V:$V,#REF!, $B658), SUMIFS('무신사 메타 광고'!$V:$V,'무신사 메타 광고'!$I:$I,$C$4,'무신사 메타 광고'!$D:$D,$B658))</f>
        <v>0</v>
      </c>
      <c r="E658" s="11">
        <f t="shared" si="22"/>
        <v>0</v>
      </c>
      <c r="F658" s="12" t="str">
        <f t="shared" si="29"/>
        <v xml:space="preserve"> </v>
      </c>
      <c r="G658" s="30">
        <f>IF($C$4="", SUMIFS('무신사 메타 광고'!$K:$K, '무신사 메타 광고'!$D:$D, $B658), SUMIFS('무신사 메타 광고'!$K:$K,'무신사 메타 광고'!$I:$I,$C$4,'무신사 메타 광고'!D:D,$B658))</f>
        <v>0</v>
      </c>
      <c r="H658" s="30">
        <f>IF($C$4="", SUMIFS('무신사 메타 광고'!$Q:$Q, '무신사 메타 광고'!$D:$D, $B658), SUMIFS('무신사 메타 광고'!$Q:$Q,'무신사 메타 광고'!$I:$I,$C$4,'무신사 메타 광고'!D:D,$B658))</f>
        <v>0</v>
      </c>
      <c r="I658" s="30">
        <f>IF($C$4="", SUMIFS('무신사 메타 광고'!$U:$U, '무신사 메타 광고'!$D:$D, $B658), SUMIFS('무신사 메타 광고'!$U:$U,'무신사 메타 광고'!$I:$I,$C$4,'무신사 메타 광고'!D:D,$B658))</f>
        <v>0</v>
      </c>
      <c r="J658" s="11">
        <f t="shared" si="23"/>
        <v>0</v>
      </c>
      <c r="K658" s="11">
        <f t="shared" si="24"/>
        <v>0</v>
      </c>
      <c r="L658" s="12" t="str">
        <f t="shared" si="30"/>
        <v xml:space="preserve"> </v>
      </c>
      <c r="N658" s="10">
        <f>IF($C$4="", SUMIFS('무신사 메타 광고'!$X:$X, '무신사 메타 광고'!$D:$D, $B658),SUMIFS('무신사 메타 광고'!$X:$X,'무신사 메타 광고'!I:I,$C$4,'무신사 메타 광고'!D:D,$B658))</f>
        <v>0</v>
      </c>
      <c r="O658" s="11">
        <f t="shared" si="25"/>
        <v>0</v>
      </c>
      <c r="R658" s="13"/>
      <c r="S658" s="31">
        <f>IF($S$4="", SUMIFS('무신사 메타 광고'!$L:$L, '무신사 메타 광고'!$C:$C, $R658),SUMIFS('무신사 메타 광고'!$L:$L,'무신사 메타 광고'!$I:$I,$S$4,'무신사 메타 광고'!$C:$C,$R658))</f>
        <v>0</v>
      </c>
      <c r="T658" s="31">
        <f>IF($S$4="", SUMIFS('무신사 메타 광고'!$V:$V, '무신사 메타 광고'!$C:$C, $R658),SUMIFS('무신사 메타 광고'!$V:$V,'무신사 메타 광고'!$I:$I,$S$4,'무신사 메타 광고'!$C:$C,$R658))</f>
        <v>0</v>
      </c>
      <c r="U658" s="11">
        <f t="shared" si="26"/>
        <v>0</v>
      </c>
      <c r="V658" s="12" t="str">
        <f t="shared" si="31"/>
        <v xml:space="preserve"> </v>
      </c>
      <c r="W658" s="32">
        <f>IF($S$4="", SUMIFS('무신사 메타 광고'!$K:$K, '무신사 메타 광고'!$C:$C, $R658),SUMIFS('무신사 메타 광고'!$K:$K,'무신사 메타 광고'!$I:$I,$S$4,'무신사 메타 광고'!$C:$C,$R658))</f>
        <v>0</v>
      </c>
      <c r="X658" s="32">
        <f>IF($S$4="", SUMIFS('무신사 메타 광고'!$N:$N, '무신사 메타 광고'!$C:$C, $R658),SUMIFS('무신사 메타 광고'!$N:$N,'무신사 메타 광고'!$I:$I,$S$4,'무신사 메타 광고'!$C:$C,$R658))</f>
        <v>0</v>
      </c>
      <c r="Y658" s="11">
        <f t="shared" si="27"/>
        <v>0</v>
      </c>
      <c r="Z658" s="12" t="str">
        <f t="shared" si="32"/>
        <v xml:space="preserve"> </v>
      </c>
      <c r="AB658" s="10">
        <f>IF($S$4="", SUMIFS('무신사 메타 광고'!$X:$X, '무신사 메타 광고'!$C:$C, $R658),SUMIFS('무신사 메타 광고'!$X:$X,'무신사 메타 광고'!$I:$I,$S$4,'무신사 메타 광고'!$C:$C,$R658))</f>
        <v>0</v>
      </c>
      <c r="AC658" s="11">
        <f t="shared" si="28"/>
        <v>0</v>
      </c>
    </row>
    <row r="659" spans="2:29">
      <c r="B659" s="9"/>
      <c r="C659" s="29">
        <f>IF($C$4="", SUMIFS('무신사 메타 광고'!$L:$L, '무신사 메타 광고'!$D:$D, $B659), SUMIFS('무신사 메타 광고'!$L:$L, '무신사 메타 광고'!$I:$I, $C$4, '무신사 메타 광고'!$D:$D, $B659))</f>
        <v>0</v>
      </c>
      <c r="D659" s="29">
        <f>IF($C$4="", SUMIFS('무신사 메타 광고'!$V:$V,#REF!, $B659), SUMIFS('무신사 메타 광고'!$V:$V,'무신사 메타 광고'!$I:$I,$C$4,'무신사 메타 광고'!$D:$D,$B659))</f>
        <v>0</v>
      </c>
      <c r="E659" s="11">
        <f t="shared" si="22"/>
        <v>0</v>
      </c>
      <c r="F659" s="12" t="str">
        <f t="shared" si="29"/>
        <v xml:space="preserve"> </v>
      </c>
      <c r="G659" s="30">
        <f>IF($C$4="", SUMIFS('무신사 메타 광고'!$K:$K, '무신사 메타 광고'!$D:$D, $B659), SUMIFS('무신사 메타 광고'!$K:$K,'무신사 메타 광고'!$I:$I,$C$4,'무신사 메타 광고'!D:D,$B659))</f>
        <v>0</v>
      </c>
      <c r="H659" s="30">
        <f>IF($C$4="", SUMIFS('무신사 메타 광고'!$Q:$Q, '무신사 메타 광고'!$D:$D, $B659), SUMIFS('무신사 메타 광고'!$Q:$Q,'무신사 메타 광고'!$I:$I,$C$4,'무신사 메타 광고'!D:D,$B659))</f>
        <v>0</v>
      </c>
      <c r="I659" s="30">
        <f>IF($C$4="", SUMIFS('무신사 메타 광고'!$U:$U, '무신사 메타 광고'!$D:$D, $B659), SUMIFS('무신사 메타 광고'!$U:$U,'무신사 메타 광고'!$I:$I,$C$4,'무신사 메타 광고'!D:D,$B659))</f>
        <v>0</v>
      </c>
      <c r="J659" s="11">
        <f t="shared" si="23"/>
        <v>0</v>
      </c>
      <c r="K659" s="11">
        <f t="shared" si="24"/>
        <v>0</v>
      </c>
      <c r="L659" s="12" t="str">
        <f t="shared" si="30"/>
        <v xml:space="preserve"> </v>
      </c>
      <c r="N659" s="10">
        <f>IF($C$4="", SUMIFS('무신사 메타 광고'!$X:$X, '무신사 메타 광고'!$D:$D, $B659),SUMIFS('무신사 메타 광고'!$X:$X,'무신사 메타 광고'!I:I,$C$4,'무신사 메타 광고'!D:D,$B659))</f>
        <v>0</v>
      </c>
      <c r="O659" s="11">
        <f t="shared" si="25"/>
        <v>0</v>
      </c>
      <c r="R659" s="13"/>
      <c r="S659" s="31">
        <f>IF($S$4="", SUMIFS('무신사 메타 광고'!$L:$L, '무신사 메타 광고'!$C:$C, $R659),SUMIFS('무신사 메타 광고'!$L:$L,'무신사 메타 광고'!$I:$I,$S$4,'무신사 메타 광고'!$C:$C,$R659))</f>
        <v>0</v>
      </c>
      <c r="T659" s="31">
        <f>IF($S$4="", SUMIFS('무신사 메타 광고'!$V:$V, '무신사 메타 광고'!$C:$C, $R659),SUMIFS('무신사 메타 광고'!$V:$V,'무신사 메타 광고'!$I:$I,$S$4,'무신사 메타 광고'!$C:$C,$R659))</f>
        <v>0</v>
      </c>
      <c r="U659" s="11">
        <f t="shared" si="26"/>
        <v>0</v>
      </c>
      <c r="V659" s="12" t="str">
        <f t="shared" si="31"/>
        <v xml:space="preserve"> </v>
      </c>
      <c r="W659" s="32">
        <f>IF($S$4="", SUMIFS('무신사 메타 광고'!$K:$K, '무신사 메타 광고'!$C:$C, $R659),SUMIFS('무신사 메타 광고'!$K:$K,'무신사 메타 광고'!$I:$I,$S$4,'무신사 메타 광고'!$C:$C,$R659))</f>
        <v>0</v>
      </c>
      <c r="X659" s="32">
        <f>IF($S$4="", SUMIFS('무신사 메타 광고'!$N:$N, '무신사 메타 광고'!$C:$C, $R659),SUMIFS('무신사 메타 광고'!$N:$N,'무신사 메타 광고'!$I:$I,$S$4,'무신사 메타 광고'!$C:$C,$R659))</f>
        <v>0</v>
      </c>
      <c r="Y659" s="11">
        <f t="shared" si="27"/>
        <v>0</v>
      </c>
      <c r="Z659" s="12" t="str">
        <f t="shared" si="32"/>
        <v xml:space="preserve"> </v>
      </c>
      <c r="AB659" s="10">
        <f>IF($S$4="", SUMIFS('무신사 메타 광고'!$X:$X, '무신사 메타 광고'!$C:$C, $R659),SUMIFS('무신사 메타 광고'!$X:$X,'무신사 메타 광고'!$I:$I,$S$4,'무신사 메타 광고'!$C:$C,$R659))</f>
        <v>0</v>
      </c>
      <c r="AC659" s="11">
        <f t="shared" si="28"/>
        <v>0</v>
      </c>
    </row>
    <row r="660" spans="2:29">
      <c r="B660" s="9"/>
      <c r="C660" s="29">
        <f>IF($C$4="", SUMIFS('무신사 메타 광고'!$L:$L, '무신사 메타 광고'!$D:$D, $B660), SUMIFS('무신사 메타 광고'!$L:$L, '무신사 메타 광고'!$I:$I, $C$4, '무신사 메타 광고'!$D:$D, $B660))</f>
        <v>0</v>
      </c>
      <c r="D660" s="29">
        <f>IF($C$4="", SUMIFS('무신사 메타 광고'!$V:$V,#REF!, $B660), SUMIFS('무신사 메타 광고'!$V:$V,'무신사 메타 광고'!$I:$I,$C$4,'무신사 메타 광고'!$D:$D,$B660))</f>
        <v>0</v>
      </c>
      <c r="E660" s="11">
        <f t="shared" si="22"/>
        <v>0</v>
      </c>
      <c r="F660" s="12" t="str">
        <f t="shared" si="29"/>
        <v xml:space="preserve"> </v>
      </c>
      <c r="G660" s="30">
        <f>IF($C$4="", SUMIFS('무신사 메타 광고'!$K:$K, '무신사 메타 광고'!$D:$D, $B660), SUMIFS('무신사 메타 광고'!$K:$K,'무신사 메타 광고'!$I:$I,$C$4,'무신사 메타 광고'!D:D,$B660))</f>
        <v>0</v>
      </c>
      <c r="H660" s="30">
        <f>IF($C$4="", SUMIFS('무신사 메타 광고'!$Q:$Q, '무신사 메타 광고'!$D:$D, $B660), SUMIFS('무신사 메타 광고'!$Q:$Q,'무신사 메타 광고'!$I:$I,$C$4,'무신사 메타 광고'!D:D,$B660))</f>
        <v>0</v>
      </c>
      <c r="I660" s="30">
        <f>IF($C$4="", SUMIFS('무신사 메타 광고'!$U:$U, '무신사 메타 광고'!$D:$D, $B660), SUMIFS('무신사 메타 광고'!$U:$U,'무신사 메타 광고'!$I:$I,$C$4,'무신사 메타 광고'!D:D,$B660))</f>
        <v>0</v>
      </c>
      <c r="J660" s="11">
        <f t="shared" si="23"/>
        <v>0</v>
      </c>
      <c r="K660" s="11">
        <f t="shared" si="24"/>
        <v>0</v>
      </c>
      <c r="L660" s="12" t="str">
        <f t="shared" si="30"/>
        <v xml:space="preserve"> </v>
      </c>
      <c r="N660" s="10">
        <f>IF($C$4="", SUMIFS('무신사 메타 광고'!$X:$X, '무신사 메타 광고'!$D:$D, $B660),SUMIFS('무신사 메타 광고'!$X:$X,'무신사 메타 광고'!I:I,$C$4,'무신사 메타 광고'!D:D,$B660))</f>
        <v>0</v>
      </c>
      <c r="O660" s="11">
        <f t="shared" si="25"/>
        <v>0</v>
      </c>
      <c r="R660" s="13"/>
      <c r="S660" s="31">
        <f>IF($S$4="", SUMIFS('무신사 메타 광고'!$L:$L, '무신사 메타 광고'!$C:$C, $R660),SUMIFS('무신사 메타 광고'!$L:$L,'무신사 메타 광고'!$I:$I,$S$4,'무신사 메타 광고'!$C:$C,$R660))</f>
        <v>0</v>
      </c>
      <c r="T660" s="31">
        <f>IF($S$4="", SUMIFS('무신사 메타 광고'!$V:$V, '무신사 메타 광고'!$C:$C, $R660),SUMIFS('무신사 메타 광고'!$V:$V,'무신사 메타 광고'!$I:$I,$S$4,'무신사 메타 광고'!$C:$C,$R660))</f>
        <v>0</v>
      </c>
      <c r="U660" s="11">
        <f t="shared" si="26"/>
        <v>0</v>
      </c>
      <c r="V660" s="12" t="str">
        <f t="shared" si="31"/>
        <v xml:space="preserve"> </v>
      </c>
      <c r="W660" s="32">
        <f>IF($S$4="", SUMIFS('무신사 메타 광고'!$K:$K, '무신사 메타 광고'!$C:$C, $R660),SUMIFS('무신사 메타 광고'!$K:$K,'무신사 메타 광고'!$I:$I,$S$4,'무신사 메타 광고'!$C:$C,$R660))</f>
        <v>0</v>
      </c>
      <c r="X660" s="32">
        <f>IF($S$4="", SUMIFS('무신사 메타 광고'!$N:$N, '무신사 메타 광고'!$C:$C, $R660),SUMIFS('무신사 메타 광고'!$N:$N,'무신사 메타 광고'!$I:$I,$S$4,'무신사 메타 광고'!$C:$C,$R660))</f>
        <v>0</v>
      </c>
      <c r="Y660" s="11">
        <f t="shared" si="27"/>
        <v>0</v>
      </c>
      <c r="Z660" s="12" t="str">
        <f t="shared" si="32"/>
        <v xml:space="preserve"> </v>
      </c>
      <c r="AB660" s="10">
        <f>IF($S$4="", SUMIFS('무신사 메타 광고'!$X:$X, '무신사 메타 광고'!$C:$C, $R660),SUMIFS('무신사 메타 광고'!$X:$X,'무신사 메타 광고'!$I:$I,$S$4,'무신사 메타 광고'!$C:$C,$R660))</f>
        <v>0</v>
      </c>
      <c r="AC660" s="11">
        <f t="shared" si="28"/>
        <v>0</v>
      </c>
    </row>
    <row r="661" spans="2:29">
      <c r="B661" s="9"/>
      <c r="C661" s="29">
        <f>IF($C$4="", SUMIFS('무신사 메타 광고'!$L:$L, '무신사 메타 광고'!$D:$D, $B661), SUMIFS('무신사 메타 광고'!$L:$L, '무신사 메타 광고'!$I:$I, $C$4, '무신사 메타 광고'!$D:$D, $B661))</f>
        <v>0</v>
      </c>
      <c r="D661" s="29">
        <f>IF($C$4="", SUMIFS('무신사 메타 광고'!$V:$V,#REF!, $B661), SUMIFS('무신사 메타 광고'!$V:$V,'무신사 메타 광고'!$I:$I,$C$4,'무신사 메타 광고'!$D:$D,$B661))</f>
        <v>0</v>
      </c>
      <c r="E661" s="11">
        <f t="shared" si="22"/>
        <v>0</v>
      </c>
      <c r="F661" s="12" t="str">
        <f t="shared" si="29"/>
        <v xml:space="preserve"> </v>
      </c>
      <c r="G661" s="30">
        <f>IF($C$4="", SUMIFS('무신사 메타 광고'!$K:$K, '무신사 메타 광고'!$D:$D, $B661), SUMIFS('무신사 메타 광고'!$K:$K,'무신사 메타 광고'!$I:$I,$C$4,'무신사 메타 광고'!D:D,$B661))</f>
        <v>0</v>
      </c>
      <c r="H661" s="30">
        <f>IF($C$4="", SUMIFS('무신사 메타 광고'!$Q:$Q, '무신사 메타 광고'!$D:$D, $B661), SUMIFS('무신사 메타 광고'!$Q:$Q,'무신사 메타 광고'!$I:$I,$C$4,'무신사 메타 광고'!D:D,$B661))</f>
        <v>0</v>
      </c>
      <c r="I661" s="30">
        <f>IF($C$4="", SUMIFS('무신사 메타 광고'!$U:$U, '무신사 메타 광고'!$D:$D, $B661), SUMIFS('무신사 메타 광고'!$U:$U,'무신사 메타 광고'!$I:$I,$C$4,'무신사 메타 광고'!D:D,$B661))</f>
        <v>0</v>
      </c>
      <c r="J661" s="11">
        <f t="shared" si="23"/>
        <v>0</v>
      </c>
      <c r="K661" s="11">
        <f t="shared" si="24"/>
        <v>0</v>
      </c>
      <c r="L661" s="12" t="str">
        <f t="shared" si="30"/>
        <v xml:space="preserve"> </v>
      </c>
      <c r="N661" s="10">
        <f>IF($C$4="", SUMIFS('무신사 메타 광고'!$X:$X, '무신사 메타 광고'!$D:$D, $B661),SUMIFS('무신사 메타 광고'!$X:$X,'무신사 메타 광고'!I:I,$C$4,'무신사 메타 광고'!D:D,$B661))</f>
        <v>0</v>
      </c>
      <c r="O661" s="11">
        <f t="shared" si="25"/>
        <v>0</v>
      </c>
      <c r="R661" s="13"/>
      <c r="S661" s="31">
        <f>IF($S$4="", SUMIFS('무신사 메타 광고'!$L:$L, '무신사 메타 광고'!$C:$C, $R661),SUMIFS('무신사 메타 광고'!$L:$L,'무신사 메타 광고'!$I:$I,$S$4,'무신사 메타 광고'!$C:$C,$R661))</f>
        <v>0</v>
      </c>
      <c r="T661" s="31">
        <f>IF($S$4="", SUMIFS('무신사 메타 광고'!$V:$V, '무신사 메타 광고'!$C:$C, $R661),SUMIFS('무신사 메타 광고'!$V:$V,'무신사 메타 광고'!$I:$I,$S$4,'무신사 메타 광고'!$C:$C,$R661))</f>
        <v>0</v>
      </c>
      <c r="U661" s="11">
        <f t="shared" si="26"/>
        <v>0</v>
      </c>
      <c r="V661" s="12" t="str">
        <f t="shared" si="31"/>
        <v xml:space="preserve"> </v>
      </c>
      <c r="W661" s="32">
        <f>IF($S$4="", SUMIFS('무신사 메타 광고'!$K:$K, '무신사 메타 광고'!$C:$C, $R661),SUMIFS('무신사 메타 광고'!$K:$K,'무신사 메타 광고'!$I:$I,$S$4,'무신사 메타 광고'!$C:$C,$R661))</f>
        <v>0</v>
      </c>
      <c r="X661" s="32">
        <f>IF($S$4="", SUMIFS('무신사 메타 광고'!$N:$N, '무신사 메타 광고'!$C:$C, $R661),SUMIFS('무신사 메타 광고'!$N:$N,'무신사 메타 광고'!$I:$I,$S$4,'무신사 메타 광고'!$C:$C,$R661))</f>
        <v>0</v>
      </c>
      <c r="Y661" s="11">
        <f t="shared" si="27"/>
        <v>0</v>
      </c>
      <c r="Z661" s="12" t="str">
        <f t="shared" si="32"/>
        <v xml:space="preserve"> </v>
      </c>
      <c r="AB661" s="10">
        <f>IF($S$4="", SUMIFS('무신사 메타 광고'!$X:$X, '무신사 메타 광고'!$C:$C, $R661),SUMIFS('무신사 메타 광고'!$X:$X,'무신사 메타 광고'!$I:$I,$S$4,'무신사 메타 광고'!$C:$C,$R661))</f>
        <v>0</v>
      </c>
      <c r="AC661" s="11">
        <f t="shared" si="28"/>
        <v>0</v>
      </c>
    </row>
    <row r="662" spans="2:29">
      <c r="B662" s="9"/>
      <c r="C662" s="29">
        <f>IF($C$4="", SUMIFS('무신사 메타 광고'!$L:$L, '무신사 메타 광고'!$D:$D, $B662), SUMIFS('무신사 메타 광고'!$L:$L, '무신사 메타 광고'!$I:$I, $C$4, '무신사 메타 광고'!$D:$D, $B662))</f>
        <v>0</v>
      </c>
      <c r="D662" s="29">
        <f>IF($C$4="", SUMIFS('무신사 메타 광고'!$V:$V,#REF!, $B662), SUMIFS('무신사 메타 광고'!$V:$V,'무신사 메타 광고'!$I:$I,$C$4,'무신사 메타 광고'!$D:$D,$B662))</f>
        <v>0</v>
      </c>
      <c r="E662" s="11">
        <f t="shared" si="22"/>
        <v>0</v>
      </c>
      <c r="F662" s="12" t="str">
        <f t="shared" si="29"/>
        <v xml:space="preserve"> </v>
      </c>
      <c r="G662" s="30">
        <f>IF($C$4="", SUMIFS('무신사 메타 광고'!$K:$K, '무신사 메타 광고'!$D:$D, $B662), SUMIFS('무신사 메타 광고'!$K:$K,'무신사 메타 광고'!$I:$I,$C$4,'무신사 메타 광고'!D:D,$B662))</f>
        <v>0</v>
      </c>
      <c r="H662" s="30">
        <f>IF($C$4="", SUMIFS('무신사 메타 광고'!$Q:$Q, '무신사 메타 광고'!$D:$D, $B662), SUMIFS('무신사 메타 광고'!$Q:$Q,'무신사 메타 광고'!$I:$I,$C$4,'무신사 메타 광고'!D:D,$B662))</f>
        <v>0</v>
      </c>
      <c r="I662" s="30">
        <f>IF($C$4="", SUMIFS('무신사 메타 광고'!$U:$U, '무신사 메타 광고'!$D:$D, $B662), SUMIFS('무신사 메타 광고'!$U:$U,'무신사 메타 광고'!$I:$I,$C$4,'무신사 메타 광고'!D:D,$B662))</f>
        <v>0</v>
      </c>
      <c r="J662" s="11">
        <f t="shared" si="23"/>
        <v>0</v>
      </c>
      <c r="K662" s="11">
        <f t="shared" si="24"/>
        <v>0</v>
      </c>
      <c r="L662" s="12" t="str">
        <f t="shared" si="30"/>
        <v xml:space="preserve"> </v>
      </c>
      <c r="N662" s="10">
        <f>IF($C$4="", SUMIFS('무신사 메타 광고'!$X:$X, '무신사 메타 광고'!$D:$D, $B662),SUMIFS('무신사 메타 광고'!$X:$X,'무신사 메타 광고'!I:I,$C$4,'무신사 메타 광고'!D:D,$B662))</f>
        <v>0</v>
      </c>
      <c r="O662" s="11">
        <f t="shared" si="25"/>
        <v>0</v>
      </c>
      <c r="R662" s="13"/>
      <c r="S662" s="31">
        <f>IF($S$4="", SUMIFS('무신사 메타 광고'!$L:$L, '무신사 메타 광고'!$C:$C, $R662),SUMIFS('무신사 메타 광고'!$L:$L,'무신사 메타 광고'!$I:$I,$S$4,'무신사 메타 광고'!$C:$C,$R662))</f>
        <v>0</v>
      </c>
      <c r="T662" s="31">
        <f>IF($S$4="", SUMIFS('무신사 메타 광고'!$V:$V, '무신사 메타 광고'!$C:$C, $R662),SUMIFS('무신사 메타 광고'!$V:$V,'무신사 메타 광고'!$I:$I,$S$4,'무신사 메타 광고'!$C:$C,$R662))</f>
        <v>0</v>
      </c>
      <c r="U662" s="11">
        <f t="shared" si="26"/>
        <v>0</v>
      </c>
      <c r="V662" s="12" t="str">
        <f t="shared" si="31"/>
        <v xml:space="preserve"> </v>
      </c>
      <c r="W662" s="32">
        <f>IF($S$4="", SUMIFS('무신사 메타 광고'!$K:$K, '무신사 메타 광고'!$C:$C, $R662),SUMIFS('무신사 메타 광고'!$K:$K,'무신사 메타 광고'!$I:$I,$S$4,'무신사 메타 광고'!$C:$C,$R662))</f>
        <v>0</v>
      </c>
      <c r="X662" s="32">
        <f>IF($S$4="", SUMIFS('무신사 메타 광고'!$N:$N, '무신사 메타 광고'!$C:$C, $R662),SUMIFS('무신사 메타 광고'!$N:$N,'무신사 메타 광고'!$I:$I,$S$4,'무신사 메타 광고'!$C:$C,$R662))</f>
        <v>0</v>
      </c>
      <c r="Y662" s="11">
        <f t="shared" si="27"/>
        <v>0</v>
      </c>
      <c r="Z662" s="12" t="str">
        <f t="shared" si="32"/>
        <v xml:space="preserve"> </v>
      </c>
      <c r="AB662" s="10">
        <f>IF($S$4="", SUMIFS('무신사 메타 광고'!$X:$X, '무신사 메타 광고'!$C:$C, $R662),SUMIFS('무신사 메타 광고'!$X:$X,'무신사 메타 광고'!$I:$I,$S$4,'무신사 메타 광고'!$C:$C,$R662))</f>
        <v>0</v>
      </c>
      <c r="AC662" s="11">
        <f t="shared" si="28"/>
        <v>0</v>
      </c>
    </row>
    <row r="663" spans="2:29">
      <c r="B663" s="9"/>
      <c r="C663" s="29">
        <f>IF($C$4="", SUMIFS('무신사 메타 광고'!$L:$L, '무신사 메타 광고'!$D:$D, $B663), SUMIFS('무신사 메타 광고'!$L:$L, '무신사 메타 광고'!$I:$I, $C$4, '무신사 메타 광고'!$D:$D, $B663))</f>
        <v>0</v>
      </c>
      <c r="D663" s="29">
        <f>IF($C$4="", SUMIFS('무신사 메타 광고'!$V:$V,#REF!, $B663), SUMIFS('무신사 메타 광고'!$V:$V,'무신사 메타 광고'!$I:$I,$C$4,'무신사 메타 광고'!$D:$D,$B663))</f>
        <v>0</v>
      </c>
      <c r="E663" s="11">
        <f t="shared" si="22"/>
        <v>0</v>
      </c>
      <c r="F663" s="12" t="str">
        <f t="shared" si="29"/>
        <v xml:space="preserve"> </v>
      </c>
      <c r="G663" s="30">
        <f>IF($C$4="", SUMIFS('무신사 메타 광고'!$K:$K, '무신사 메타 광고'!$D:$D, $B663), SUMIFS('무신사 메타 광고'!$K:$K,'무신사 메타 광고'!$I:$I,$C$4,'무신사 메타 광고'!D:D,$B663))</f>
        <v>0</v>
      </c>
      <c r="H663" s="30">
        <f>IF($C$4="", SUMIFS('무신사 메타 광고'!$Q:$Q, '무신사 메타 광고'!$D:$D, $B663), SUMIFS('무신사 메타 광고'!$Q:$Q,'무신사 메타 광고'!$I:$I,$C$4,'무신사 메타 광고'!D:D,$B663))</f>
        <v>0</v>
      </c>
      <c r="I663" s="30">
        <f>IF($C$4="", SUMIFS('무신사 메타 광고'!$U:$U, '무신사 메타 광고'!$D:$D, $B663), SUMIFS('무신사 메타 광고'!$U:$U,'무신사 메타 광고'!$I:$I,$C$4,'무신사 메타 광고'!D:D,$B663))</f>
        <v>0</v>
      </c>
      <c r="J663" s="11">
        <f t="shared" si="23"/>
        <v>0</v>
      </c>
      <c r="K663" s="11">
        <f t="shared" si="24"/>
        <v>0</v>
      </c>
      <c r="L663" s="12" t="str">
        <f t="shared" si="30"/>
        <v xml:space="preserve"> </v>
      </c>
      <c r="N663" s="10">
        <f>IF($C$4="", SUMIFS('무신사 메타 광고'!$X:$X, '무신사 메타 광고'!$D:$D, $B663),SUMIFS('무신사 메타 광고'!$X:$X,'무신사 메타 광고'!I:I,$C$4,'무신사 메타 광고'!D:D,$B663))</f>
        <v>0</v>
      </c>
      <c r="O663" s="11">
        <f t="shared" si="25"/>
        <v>0</v>
      </c>
      <c r="R663" s="13"/>
      <c r="S663" s="31">
        <f>IF($S$4="", SUMIFS('무신사 메타 광고'!$L:$L, '무신사 메타 광고'!$C:$C, $R663),SUMIFS('무신사 메타 광고'!$L:$L,'무신사 메타 광고'!$I:$I,$S$4,'무신사 메타 광고'!$C:$C,$R663))</f>
        <v>0</v>
      </c>
      <c r="T663" s="31">
        <f>IF($S$4="", SUMIFS('무신사 메타 광고'!$V:$V, '무신사 메타 광고'!$C:$C, $R663),SUMIFS('무신사 메타 광고'!$V:$V,'무신사 메타 광고'!$I:$I,$S$4,'무신사 메타 광고'!$C:$C,$R663))</f>
        <v>0</v>
      </c>
      <c r="U663" s="11">
        <f t="shared" si="26"/>
        <v>0</v>
      </c>
      <c r="V663" s="12" t="str">
        <f t="shared" si="31"/>
        <v xml:space="preserve"> </v>
      </c>
      <c r="W663" s="32">
        <f>IF($S$4="", SUMIFS('무신사 메타 광고'!$K:$K, '무신사 메타 광고'!$C:$C, $R663),SUMIFS('무신사 메타 광고'!$K:$K,'무신사 메타 광고'!$I:$I,$S$4,'무신사 메타 광고'!$C:$C,$R663))</f>
        <v>0</v>
      </c>
      <c r="X663" s="32">
        <f>IF($S$4="", SUMIFS('무신사 메타 광고'!$N:$N, '무신사 메타 광고'!$C:$C, $R663),SUMIFS('무신사 메타 광고'!$N:$N,'무신사 메타 광고'!$I:$I,$S$4,'무신사 메타 광고'!$C:$C,$R663))</f>
        <v>0</v>
      </c>
      <c r="Y663" s="11">
        <f t="shared" si="27"/>
        <v>0</v>
      </c>
      <c r="Z663" s="12" t="str">
        <f t="shared" si="32"/>
        <v xml:space="preserve"> </v>
      </c>
      <c r="AB663" s="10">
        <f>IF($S$4="", SUMIFS('무신사 메타 광고'!$X:$X, '무신사 메타 광고'!$C:$C, $R663),SUMIFS('무신사 메타 광고'!$X:$X,'무신사 메타 광고'!$I:$I,$S$4,'무신사 메타 광고'!$C:$C,$R663))</f>
        <v>0</v>
      </c>
      <c r="AC663" s="11">
        <f t="shared" si="28"/>
        <v>0</v>
      </c>
    </row>
    <row r="664" spans="2:29">
      <c r="B664" s="9"/>
      <c r="C664" s="29">
        <f>IF($C$4="", SUMIFS('무신사 메타 광고'!$L:$L, '무신사 메타 광고'!$D:$D, $B664), SUMIFS('무신사 메타 광고'!$L:$L, '무신사 메타 광고'!$I:$I, $C$4, '무신사 메타 광고'!$D:$D, $B664))</f>
        <v>0</v>
      </c>
      <c r="D664" s="29">
        <f>IF($C$4="", SUMIFS('무신사 메타 광고'!$V:$V,#REF!, $B664), SUMIFS('무신사 메타 광고'!$V:$V,'무신사 메타 광고'!$I:$I,$C$4,'무신사 메타 광고'!$D:$D,$B664))</f>
        <v>0</v>
      </c>
      <c r="E664" s="11">
        <f t="shared" si="22"/>
        <v>0</v>
      </c>
      <c r="F664" s="12" t="str">
        <f t="shared" si="29"/>
        <v xml:space="preserve"> </v>
      </c>
      <c r="G664" s="30">
        <f>IF($C$4="", SUMIFS('무신사 메타 광고'!$K:$K, '무신사 메타 광고'!$D:$D, $B664), SUMIFS('무신사 메타 광고'!$K:$K,'무신사 메타 광고'!$I:$I,$C$4,'무신사 메타 광고'!D:D,$B664))</f>
        <v>0</v>
      </c>
      <c r="H664" s="30">
        <f>IF($C$4="", SUMIFS('무신사 메타 광고'!$Q:$Q, '무신사 메타 광고'!$D:$D, $B664), SUMIFS('무신사 메타 광고'!$Q:$Q,'무신사 메타 광고'!$I:$I,$C$4,'무신사 메타 광고'!D:D,$B664))</f>
        <v>0</v>
      </c>
      <c r="I664" s="30">
        <f>IF($C$4="", SUMIFS('무신사 메타 광고'!$U:$U, '무신사 메타 광고'!$D:$D, $B664), SUMIFS('무신사 메타 광고'!$U:$U,'무신사 메타 광고'!$I:$I,$C$4,'무신사 메타 광고'!D:D,$B664))</f>
        <v>0</v>
      </c>
      <c r="J664" s="11">
        <f t="shared" si="23"/>
        <v>0</v>
      </c>
      <c r="K664" s="11">
        <f t="shared" si="24"/>
        <v>0</v>
      </c>
      <c r="L664" s="12" t="str">
        <f t="shared" si="30"/>
        <v xml:space="preserve"> </v>
      </c>
      <c r="N664" s="10">
        <f>IF($C$4="", SUMIFS('무신사 메타 광고'!$X:$X, '무신사 메타 광고'!$D:$D, $B664),SUMIFS('무신사 메타 광고'!$X:$X,'무신사 메타 광고'!I:I,$C$4,'무신사 메타 광고'!D:D,$B664))</f>
        <v>0</v>
      </c>
      <c r="O664" s="11">
        <f t="shared" si="25"/>
        <v>0</v>
      </c>
      <c r="R664" s="13"/>
      <c r="S664" s="31">
        <f>IF($S$4="", SUMIFS('무신사 메타 광고'!$L:$L, '무신사 메타 광고'!$C:$C, $R664),SUMIFS('무신사 메타 광고'!$L:$L,'무신사 메타 광고'!$I:$I,$S$4,'무신사 메타 광고'!$C:$C,$R664))</f>
        <v>0</v>
      </c>
      <c r="T664" s="31">
        <f>IF($S$4="", SUMIFS('무신사 메타 광고'!$V:$V, '무신사 메타 광고'!$C:$C, $R664),SUMIFS('무신사 메타 광고'!$V:$V,'무신사 메타 광고'!$I:$I,$S$4,'무신사 메타 광고'!$C:$C,$R664))</f>
        <v>0</v>
      </c>
      <c r="U664" s="11">
        <f t="shared" si="26"/>
        <v>0</v>
      </c>
      <c r="V664" s="12" t="str">
        <f t="shared" si="31"/>
        <v xml:space="preserve"> </v>
      </c>
      <c r="W664" s="32">
        <f>IF($S$4="", SUMIFS('무신사 메타 광고'!$K:$K, '무신사 메타 광고'!$C:$C, $R664),SUMIFS('무신사 메타 광고'!$K:$K,'무신사 메타 광고'!$I:$I,$S$4,'무신사 메타 광고'!$C:$C,$R664))</f>
        <v>0</v>
      </c>
      <c r="X664" s="32">
        <f>IF($S$4="", SUMIFS('무신사 메타 광고'!$N:$N, '무신사 메타 광고'!$C:$C, $R664),SUMIFS('무신사 메타 광고'!$N:$N,'무신사 메타 광고'!$I:$I,$S$4,'무신사 메타 광고'!$C:$C,$R664))</f>
        <v>0</v>
      </c>
      <c r="Y664" s="11">
        <f t="shared" si="27"/>
        <v>0</v>
      </c>
      <c r="Z664" s="12" t="str">
        <f t="shared" si="32"/>
        <v xml:space="preserve"> </v>
      </c>
      <c r="AB664" s="10">
        <f>IF($S$4="", SUMIFS('무신사 메타 광고'!$X:$X, '무신사 메타 광고'!$C:$C, $R664),SUMIFS('무신사 메타 광고'!$X:$X,'무신사 메타 광고'!$I:$I,$S$4,'무신사 메타 광고'!$C:$C,$R664))</f>
        <v>0</v>
      </c>
      <c r="AC664" s="11">
        <f t="shared" si="28"/>
        <v>0</v>
      </c>
    </row>
    <row r="665" spans="2:29">
      <c r="B665" s="9"/>
      <c r="C665" s="29">
        <f>IF($C$4="", SUMIFS('무신사 메타 광고'!$L:$L, '무신사 메타 광고'!$D:$D, $B665), SUMIFS('무신사 메타 광고'!$L:$L, '무신사 메타 광고'!$I:$I, $C$4, '무신사 메타 광고'!$D:$D, $B665))</f>
        <v>0</v>
      </c>
      <c r="D665" s="29">
        <f>IF($C$4="", SUMIFS('무신사 메타 광고'!$V:$V,#REF!, $B665), SUMIFS('무신사 메타 광고'!$V:$V,'무신사 메타 광고'!$I:$I,$C$4,'무신사 메타 광고'!$D:$D,$B665))</f>
        <v>0</v>
      </c>
      <c r="E665" s="11">
        <f t="shared" si="22"/>
        <v>0</v>
      </c>
      <c r="F665" s="12" t="str">
        <f t="shared" si="29"/>
        <v xml:space="preserve"> </v>
      </c>
      <c r="G665" s="30">
        <f>IF($C$4="", SUMIFS('무신사 메타 광고'!$K:$K, '무신사 메타 광고'!$D:$D, $B665), SUMIFS('무신사 메타 광고'!$K:$K,'무신사 메타 광고'!$I:$I,$C$4,'무신사 메타 광고'!D:D,$B665))</f>
        <v>0</v>
      </c>
      <c r="H665" s="30">
        <f>IF($C$4="", SUMIFS('무신사 메타 광고'!$Q:$Q, '무신사 메타 광고'!$D:$D, $B665), SUMIFS('무신사 메타 광고'!$Q:$Q,'무신사 메타 광고'!$I:$I,$C$4,'무신사 메타 광고'!D:D,$B665))</f>
        <v>0</v>
      </c>
      <c r="I665" s="30">
        <f>IF($C$4="", SUMIFS('무신사 메타 광고'!$U:$U, '무신사 메타 광고'!$D:$D, $B665), SUMIFS('무신사 메타 광고'!$U:$U,'무신사 메타 광고'!$I:$I,$C$4,'무신사 메타 광고'!D:D,$B665))</f>
        <v>0</v>
      </c>
      <c r="J665" s="11">
        <f t="shared" si="23"/>
        <v>0</v>
      </c>
      <c r="K665" s="11">
        <f t="shared" si="24"/>
        <v>0</v>
      </c>
      <c r="L665" s="12" t="str">
        <f t="shared" si="30"/>
        <v xml:space="preserve"> </v>
      </c>
      <c r="N665" s="10">
        <f>IF($C$4="", SUMIFS('무신사 메타 광고'!$X:$X, '무신사 메타 광고'!$D:$D, $B665),SUMIFS('무신사 메타 광고'!$X:$X,'무신사 메타 광고'!I:I,$C$4,'무신사 메타 광고'!D:D,$B665))</f>
        <v>0</v>
      </c>
      <c r="O665" s="11">
        <f t="shared" si="25"/>
        <v>0</v>
      </c>
      <c r="R665" s="13"/>
      <c r="S665" s="31">
        <f>IF($S$4="", SUMIFS('무신사 메타 광고'!$L:$L, '무신사 메타 광고'!$C:$C, $R665),SUMIFS('무신사 메타 광고'!$L:$L,'무신사 메타 광고'!$I:$I,$S$4,'무신사 메타 광고'!$C:$C,$R665))</f>
        <v>0</v>
      </c>
      <c r="T665" s="31">
        <f>IF($S$4="", SUMIFS('무신사 메타 광고'!$V:$V, '무신사 메타 광고'!$C:$C, $R665),SUMIFS('무신사 메타 광고'!$V:$V,'무신사 메타 광고'!$I:$I,$S$4,'무신사 메타 광고'!$C:$C,$R665))</f>
        <v>0</v>
      </c>
      <c r="U665" s="11">
        <f t="shared" si="26"/>
        <v>0</v>
      </c>
      <c r="V665" s="12" t="str">
        <f t="shared" si="31"/>
        <v xml:space="preserve"> </v>
      </c>
      <c r="W665" s="32">
        <f>IF($S$4="", SUMIFS('무신사 메타 광고'!$K:$K, '무신사 메타 광고'!$C:$C, $R665),SUMIFS('무신사 메타 광고'!$K:$K,'무신사 메타 광고'!$I:$I,$S$4,'무신사 메타 광고'!$C:$C,$R665))</f>
        <v>0</v>
      </c>
      <c r="X665" s="32">
        <f>IF($S$4="", SUMIFS('무신사 메타 광고'!$N:$N, '무신사 메타 광고'!$C:$C, $R665),SUMIFS('무신사 메타 광고'!$N:$N,'무신사 메타 광고'!$I:$I,$S$4,'무신사 메타 광고'!$C:$C,$R665))</f>
        <v>0</v>
      </c>
      <c r="Y665" s="11">
        <f t="shared" si="27"/>
        <v>0</v>
      </c>
      <c r="Z665" s="12" t="str">
        <f t="shared" si="32"/>
        <v xml:space="preserve"> </v>
      </c>
      <c r="AB665" s="10">
        <f>IF($S$4="", SUMIFS('무신사 메타 광고'!$X:$X, '무신사 메타 광고'!$C:$C, $R665),SUMIFS('무신사 메타 광고'!$X:$X,'무신사 메타 광고'!$I:$I,$S$4,'무신사 메타 광고'!$C:$C,$R665))</f>
        <v>0</v>
      </c>
      <c r="AC665" s="11">
        <f t="shared" si="28"/>
        <v>0</v>
      </c>
    </row>
    <row r="666" spans="2:29">
      <c r="B666" s="9"/>
      <c r="C666" s="29">
        <f>IF($C$4="", SUMIFS('무신사 메타 광고'!$L:$L, '무신사 메타 광고'!$D:$D, $B666), SUMIFS('무신사 메타 광고'!$L:$L, '무신사 메타 광고'!$I:$I, $C$4, '무신사 메타 광고'!$D:$D, $B666))</f>
        <v>0</v>
      </c>
      <c r="D666" s="29">
        <f>IF($C$4="", SUMIFS('무신사 메타 광고'!$V:$V,#REF!, $B666), SUMIFS('무신사 메타 광고'!$V:$V,'무신사 메타 광고'!$I:$I,$C$4,'무신사 메타 광고'!$D:$D,$B666))</f>
        <v>0</v>
      </c>
      <c r="E666" s="11">
        <f t="shared" si="22"/>
        <v>0</v>
      </c>
      <c r="F666" s="12" t="str">
        <f t="shared" si="29"/>
        <v xml:space="preserve"> </v>
      </c>
      <c r="G666" s="30">
        <f>IF($C$4="", SUMIFS('무신사 메타 광고'!$K:$K, '무신사 메타 광고'!$D:$D, $B666), SUMIFS('무신사 메타 광고'!$K:$K,'무신사 메타 광고'!$I:$I,$C$4,'무신사 메타 광고'!D:D,$B666))</f>
        <v>0</v>
      </c>
      <c r="H666" s="30">
        <f>IF($C$4="", SUMIFS('무신사 메타 광고'!$Q:$Q, '무신사 메타 광고'!$D:$D, $B666), SUMIFS('무신사 메타 광고'!$Q:$Q,'무신사 메타 광고'!$I:$I,$C$4,'무신사 메타 광고'!D:D,$B666))</f>
        <v>0</v>
      </c>
      <c r="I666" s="30">
        <f>IF($C$4="", SUMIFS('무신사 메타 광고'!$U:$U, '무신사 메타 광고'!$D:$D, $B666), SUMIFS('무신사 메타 광고'!$U:$U,'무신사 메타 광고'!$I:$I,$C$4,'무신사 메타 광고'!D:D,$B666))</f>
        <v>0</v>
      </c>
      <c r="J666" s="11">
        <f t="shared" si="23"/>
        <v>0</v>
      </c>
      <c r="K666" s="11">
        <f t="shared" si="24"/>
        <v>0</v>
      </c>
      <c r="L666" s="12" t="str">
        <f t="shared" si="30"/>
        <v xml:space="preserve"> </v>
      </c>
      <c r="N666" s="10">
        <f>IF($C$4="", SUMIFS('무신사 메타 광고'!$X:$X, '무신사 메타 광고'!$D:$D, $B666),SUMIFS('무신사 메타 광고'!$X:$X,'무신사 메타 광고'!I:I,$C$4,'무신사 메타 광고'!D:D,$B666))</f>
        <v>0</v>
      </c>
      <c r="O666" s="11">
        <f t="shared" si="25"/>
        <v>0</v>
      </c>
      <c r="R666" s="13"/>
      <c r="S666" s="31">
        <f>IF($S$4="", SUMIFS('무신사 메타 광고'!$L:$L, '무신사 메타 광고'!$C:$C, $R666),SUMIFS('무신사 메타 광고'!$L:$L,'무신사 메타 광고'!$I:$I,$S$4,'무신사 메타 광고'!$C:$C,$R666))</f>
        <v>0</v>
      </c>
      <c r="T666" s="31">
        <f>IF($S$4="", SUMIFS('무신사 메타 광고'!$V:$V, '무신사 메타 광고'!$C:$C, $R666),SUMIFS('무신사 메타 광고'!$V:$V,'무신사 메타 광고'!$I:$I,$S$4,'무신사 메타 광고'!$C:$C,$R666))</f>
        <v>0</v>
      </c>
      <c r="U666" s="11">
        <f t="shared" si="26"/>
        <v>0</v>
      </c>
      <c r="V666" s="12" t="str">
        <f t="shared" si="31"/>
        <v xml:space="preserve"> </v>
      </c>
      <c r="W666" s="32">
        <f>IF($S$4="", SUMIFS('무신사 메타 광고'!$K:$K, '무신사 메타 광고'!$C:$C, $R666),SUMIFS('무신사 메타 광고'!$K:$K,'무신사 메타 광고'!$I:$I,$S$4,'무신사 메타 광고'!$C:$C,$R666))</f>
        <v>0</v>
      </c>
      <c r="X666" s="32">
        <f>IF($S$4="", SUMIFS('무신사 메타 광고'!$N:$N, '무신사 메타 광고'!$C:$C, $R666),SUMIFS('무신사 메타 광고'!$N:$N,'무신사 메타 광고'!$I:$I,$S$4,'무신사 메타 광고'!$C:$C,$R666))</f>
        <v>0</v>
      </c>
      <c r="Y666" s="11">
        <f t="shared" si="27"/>
        <v>0</v>
      </c>
      <c r="Z666" s="12" t="str">
        <f t="shared" si="32"/>
        <v xml:space="preserve"> </v>
      </c>
      <c r="AB666" s="10">
        <f>IF($S$4="", SUMIFS('무신사 메타 광고'!$X:$X, '무신사 메타 광고'!$C:$C, $R666),SUMIFS('무신사 메타 광고'!$X:$X,'무신사 메타 광고'!$I:$I,$S$4,'무신사 메타 광고'!$C:$C,$R666))</f>
        <v>0</v>
      </c>
      <c r="AC666" s="11">
        <f t="shared" si="28"/>
        <v>0</v>
      </c>
    </row>
    <row r="667" spans="2:29">
      <c r="B667" s="9"/>
      <c r="C667" s="29">
        <f>IF($C$4="", SUMIFS('무신사 메타 광고'!$L:$L, '무신사 메타 광고'!$D:$D, $B667), SUMIFS('무신사 메타 광고'!$L:$L, '무신사 메타 광고'!$I:$I, $C$4, '무신사 메타 광고'!$D:$D, $B667))</f>
        <v>0</v>
      </c>
      <c r="D667" s="29">
        <f>IF($C$4="", SUMIFS('무신사 메타 광고'!$V:$V,#REF!, $B667), SUMIFS('무신사 메타 광고'!$V:$V,'무신사 메타 광고'!$I:$I,$C$4,'무신사 메타 광고'!$D:$D,$B667))</f>
        <v>0</v>
      </c>
      <c r="E667" s="11">
        <f t="shared" si="22"/>
        <v>0</v>
      </c>
      <c r="F667" s="12" t="str">
        <f t="shared" si="29"/>
        <v xml:space="preserve"> </v>
      </c>
      <c r="G667" s="30">
        <f>IF($C$4="", SUMIFS('무신사 메타 광고'!$K:$K, '무신사 메타 광고'!$D:$D, $B667), SUMIFS('무신사 메타 광고'!$K:$K,'무신사 메타 광고'!$I:$I,$C$4,'무신사 메타 광고'!D:D,$B667))</f>
        <v>0</v>
      </c>
      <c r="H667" s="30">
        <f>IF($C$4="", SUMIFS('무신사 메타 광고'!$Q:$Q, '무신사 메타 광고'!$D:$D, $B667), SUMIFS('무신사 메타 광고'!$Q:$Q,'무신사 메타 광고'!$I:$I,$C$4,'무신사 메타 광고'!D:D,$B667))</f>
        <v>0</v>
      </c>
      <c r="I667" s="30">
        <f>IF($C$4="", SUMIFS('무신사 메타 광고'!$U:$U, '무신사 메타 광고'!$D:$D, $B667), SUMIFS('무신사 메타 광고'!$U:$U,'무신사 메타 광고'!$I:$I,$C$4,'무신사 메타 광고'!D:D,$B667))</f>
        <v>0</v>
      </c>
      <c r="J667" s="11">
        <f t="shared" si="23"/>
        <v>0</v>
      </c>
      <c r="K667" s="11">
        <f t="shared" si="24"/>
        <v>0</v>
      </c>
      <c r="L667" s="12" t="str">
        <f t="shared" si="30"/>
        <v xml:space="preserve"> </v>
      </c>
      <c r="N667" s="10">
        <f>IF($C$4="", SUMIFS('무신사 메타 광고'!$X:$X, '무신사 메타 광고'!$D:$D, $B667),SUMIFS('무신사 메타 광고'!$X:$X,'무신사 메타 광고'!I:I,$C$4,'무신사 메타 광고'!D:D,$B667))</f>
        <v>0</v>
      </c>
      <c r="O667" s="11">
        <f t="shared" si="25"/>
        <v>0</v>
      </c>
      <c r="R667" s="13"/>
      <c r="S667" s="31">
        <f>IF($S$4="", SUMIFS('무신사 메타 광고'!$L:$L, '무신사 메타 광고'!$C:$C, $R667),SUMIFS('무신사 메타 광고'!$L:$L,'무신사 메타 광고'!$I:$I,$S$4,'무신사 메타 광고'!$C:$C,$R667))</f>
        <v>0</v>
      </c>
      <c r="T667" s="31">
        <f>IF($S$4="", SUMIFS('무신사 메타 광고'!$V:$V, '무신사 메타 광고'!$C:$C, $R667),SUMIFS('무신사 메타 광고'!$V:$V,'무신사 메타 광고'!$I:$I,$S$4,'무신사 메타 광고'!$C:$C,$R667))</f>
        <v>0</v>
      </c>
      <c r="U667" s="11">
        <f t="shared" si="26"/>
        <v>0</v>
      </c>
      <c r="V667" s="12" t="str">
        <f t="shared" si="31"/>
        <v xml:space="preserve"> </v>
      </c>
      <c r="W667" s="32">
        <f>IF($S$4="", SUMIFS('무신사 메타 광고'!$K:$K, '무신사 메타 광고'!$C:$C, $R667),SUMIFS('무신사 메타 광고'!$K:$K,'무신사 메타 광고'!$I:$I,$S$4,'무신사 메타 광고'!$C:$C,$R667))</f>
        <v>0</v>
      </c>
      <c r="X667" s="32">
        <f>IF($S$4="", SUMIFS('무신사 메타 광고'!$N:$N, '무신사 메타 광고'!$C:$C, $R667),SUMIFS('무신사 메타 광고'!$N:$N,'무신사 메타 광고'!$I:$I,$S$4,'무신사 메타 광고'!$C:$C,$R667))</f>
        <v>0</v>
      </c>
      <c r="Y667" s="11">
        <f t="shared" si="27"/>
        <v>0</v>
      </c>
      <c r="Z667" s="12" t="str">
        <f t="shared" si="32"/>
        <v xml:space="preserve"> </v>
      </c>
      <c r="AB667" s="10">
        <f>IF($S$4="", SUMIFS('무신사 메타 광고'!$X:$X, '무신사 메타 광고'!$C:$C, $R667),SUMIFS('무신사 메타 광고'!$X:$X,'무신사 메타 광고'!$I:$I,$S$4,'무신사 메타 광고'!$C:$C,$R667))</f>
        <v>0</v>
      </c>
      <c r="AC667" s="11">
        <f t="shared" si="28"/>
        <v>0</v>
      </c>
    </row>
    <row r="668" spans="2:29">
      <c r="B668" s="9"/>
      <c r="C668" s="29">
        <f>IF($C$4="", SUMIFS('무신사 메타 광고'!$L:$L, '무신사 메타 광고'!$D:$D, $B668), SUMIFS('무신사 메타 광고'!$L:$L, '무신사 메타 광고'!$I:$I, $C$4, '무신사 메타 광고'!$D:$D, $B668))</f>
        <v>0</v>
      </c>
      <c r="D668" s="29">
        <f>IF($C$4="", SUMIFS('무신사 메타 광고'!$V:$V,#REF!, $B668), SUMIFS('무신사 메타 광고'!$V:$V,'무신사 메타 광고'!$I:$I,$C$4,'무신사 메타 광고'!$D:$D,$B668))</f>
        <v>0</v>
      </c>
      <c r="E668" s="11">
        <f t="shared" si="22"/>
        <v>0</v>
      </c>
      <c r="F668" s="12" t="str">
        <f t="shared" si="29"/>
        <v xml:space="preserve"> </v>
      </c>
      <c r="G668" s="30">
        <f>IF($C$4="", SUMIFS('무신사 메타 광고'!$K:$K, '무신사 메타 광고'!$D:$D, $B668), SUMIFS('무신사 메타 광고'!$K:$K,'무신사 메타 광고'!$I:$I,$C$4,'무신사 메타 광고'!D:D,$B668))</f>
        <v>0</v>
      </c>
      <c r="H668" s="30">
        <f>IF($C$4="", SUMIFS('무신사 메타 광고'!$Q:$Q, '무신사 메타 광고'!$D:$D, $B668), SUMIFS('무신사 메타 광고'!$Q:$Q,'무신사 메타 광고'!$I:$I,$C$4,'무신사 메타 광고'!D:D,$B668))</f>
        <v>0</v>
      </c>
      <c r="I668" s="30">
        <f>IF($C$4="", SUMIFS('무신사 메타 광고'!$U:$U, '무신사 메타 광고'!$D:$D, $B668), SUMIFS('무신사 메타 광고'!$U:$U,'무신사 메타 광고'!$I:$I,$C$4,'무신사 메타 광고'!D:D,$B668))</f>
        <v>0</v>
      </c>
      <c r="J668" s="11">
        <f t="shared" si="23"/>
        <v>0</v>
      </c>
      <c r="K668" s="11">
        <f t="shared" si="24"/>
        <v>0</v>
      </c>
      <c r="L668" s="12" t="str">
        <f t="shared" si="30"/>
        <v xml:space="preserve"> </v>
      </c>
      <c r="N668" s="10">
        <f>IF($C$4="", SUMIFS('무신사 메타 광고'!$X:$X, '무신사 메타 광고'!$D:$D, $B668),SUMIFS('무신사 메타 광고'!$X:$X,'무신사 메타 광고'!I:I,$C$4,'무신사 메타 광고'!D:D,$B668))</f>
        <v>0</v>
      </c>
      <c r="O668" s="11">
        <f t="shared" si="25"/>
        <v>0</v>
      </c>
      <c r="R668" s="13"/>
      <c r="S668" s="31">
        <f>IF($S$4="", SUMIFS('무신사 메타 광고'!$L:$L, '무신사 메타 광고'!$C:$C, $R668),SUMIFS('무신사 메타 광고'!$L:$L,'무신사 메타 광고'!$I:$I,$S$4,'무신사 메타 광고'!$C:$C,$R668))</f>
        <v>0</v>
      </c>
      <c r="T668" s="31">
        <f>IF($S$4="", SUMIFS('무신사 메타 광고'!$V:$V, '무신사 메타 광고'!$C:$C, $R668),SUMIFS('무신사 메타 광고'!$V:$V,'무신사 메타 광고'!$I:$I,$S$4,'무신사 메타 광고'!$C:$C,$R668))</f>
        <v>0</v>
      </c>
      <c r="U668" s="11">
        <f t="shared" si="26"/>
        <v>0</v>
      </c>
      <c r="V668" s="12" t="str">
        <f t="shared" si="31"/>
        <v xml:space="preserve"> </v>
      </c>
      <c r="W668" s="32">
        <f>IF($S$4="", SUMIFS('무신사 메타 광고'!$K:$K, '무신사 메타 광고'!$C:$C, $R668),SUMIFS('무신사 메타 광고'!$K:$K,'무신사 메타 광고'!$I:$I,$S$4,'무신사 메타 광고'!$C:$C,$R668))</f>
        <v>0</v>
      </c>
      <c r="X668" s="32">
        <f>IF($S$4="", SUMIFS('무신사 메타 광고'!$N:$N, '무신사 메타 광고'!$C:$C, $R668),SUMIFS('무신사 메타 광고'!$N:$N,'무신사 메타 광고'!$I:$I,$S$4,'무신사 메타 광고'!$C:$C,$R668))</f>
        <v>0</v>
      </c>
      <c r="Y668" s="11">
        <f t="shared" si="27"/>
        <v>0</v>
      </c>
      <c r="Z668" s="12" t="str">
        <f t="shared" si="32"/>
        <v xml:space="preserve"> </v>
      </c>
      <c r="AB668" s="10">
        <f>IF($S$4="", SUMIFS('무신사 메타 광고'!$X:$X, '무신사 메타 광고'!$C:$C, $R668),SUMIFS('무신사 메타 광고'!$X:$X,'무신사 메타 광고'!$I:$I,$S$4,'무신사 메타 광고'!$C:$C,$R668))</f>
        <v>0</v>
      </c>
      <c r="AC668" s="11">
        <f t="shared" si="28"/>
        <v>0</v>
      </c>
    </row>
    <row r="669" spans="2:29">
      <c r="B669" s="9"/>
      <c r="C669" s="29">
        <f>IF($C$4="", SUMIFS('무신사 메타 광고'!$L:$L, '무신사 메타 광고'!$D:$D, $B669), SUMIFS('무신사 메타 광고'!$L:$L, '무신사 메타 광고'!$I:$I, $C$4, '무신사 메타 광고'!$D:$D, $B669))</f>
        <v>0</v>
      </c>
      <c r="D669" s="29">
        <f>IF($C$4="", SUMIFS('무신사 메타 광고'!$V:$V,#REF!, $B669), SUMIFS('무신사 메타 광고'!$V:$V,'무신사 메타 광고'!$I:$I,$C$4,'무신사 메타 광고'!$D:$D,$B669))</f>
        <v>0</v>
      </c>
      <c r="E669" s="11">
        <f t="shared" si="22"/>
        <v>0</v>
      </c>
      <c r="F669" s="12" t="str">
        <f t="shared" si="29"/>
        <v xml:space="preserve"> </v>
      </c>
      <c r="G669" s="30">
        <f>IF($C$4="", SUMIFS('무신사 메타 광고'!$K:$K, '무신사 메타 광고'!$D:$D, $B669), SUMIFS('무신사 메타 광고'!$K:$K,'무신사 메타 광고'!$I:$I,$C$4,'무신사 메타 광고'!D:D,$B669))</f>
        <v>0</v>
      </c>
      <c r="H669" s="30">
        <f>IF($C$4="", SUMIFS('무신사 메타 광고'!$Q:$Q, '무신사 메타 광고'!$D:$D, $B669), SUMIFS('무신사 메타 광고'!$Q:$Q,'무신사 메타 광고'!$I:$I,$C$4,'무신사 메타 광고'!D:D,$B669))</f>
        <v>0</v>
      </c>
      <c r="I669" s="30">
        <f>IF($C$4="", SUMIFS('무신사 메타 광고'!$U:$U, '무신사 메타 광고'!$D:$D, $B669), SUMIFS('무신사 메타 광고'!$U:$U,'무신사 메타 광고'!$I:$I,$C$4,'무신사 메타 광고'!D:D,$B669))</f>
        <v>0</v>
      </c>
      <c r="J669" s="11">
        <f t="shared" si="23"/>
        <v>0</v>
      </c>
      <c r="K669" s="11">
        <f t="shared" si="24"/>
        <v>0</v>
      </c>
      <c r="L669" s="12" t="str">
        <f t="shared" si="30"/>
        <v xml:space="preserve"> </v>
      </c>
      <c r="N669" s="10">
        <f>IF($C$4="", SUMIFS('무신사 메타 광고'!$X:$X, '무신사 메타 광고'!$D:$D, $B669),SUMIFS('무신사 메타 광고'!$X:$X,'무신사 메타 광고'!I:I,$C$4,'무신사 메타 광고'!D:D,$B669))</f>
        <v>0</v>
      </c>
      <c r="O669" s="11">
        <f t="shared" si="25"/>
        <v>0</v>
      </c>
      <c r="R669" s="13"/>
      <c r="S669" s="31">
        <f>IF($S$4="", SUMIFS('무신사 메타 광고'!$L:$L, '무신사 메타 광고'!$C:$C, $R669),SUMIFS('무신사 메타 광고'!$L:$L,'무신사 메타 광고'!$I:$I,$S$4,'무신사 메타 광고'!$C:$C,$R669))</f>
        <v>0</v>
      </c>
      <c r="T669" s="31">
        <f>IF($S$4="", SUMIFS('무신사 메타 광고'!$V:$V, '무신사 메타 광고'!$C:$C, $R669),SUMIFS('무신사 메타 광고'!$V:$V,'무신사 메타 광고'!$I:$I,$S$4,'무신사 메타 광고'!$C:$C,$R669))</f>
        <v>0</v>
      </c>
      <c r="U669" s="11">
        <f t="shared" si="26"/>
        <v>0</v>
      </c>
      <c r="V669" s="12" t="str">
        <f t="shared" si="31"/>
        <v xml:space="preserve"> </v>
      </c>
      <c r="W669" s="32">
        <f>IF($S$4="", SUMIFS('무신사 메타 광고'!$K:$K, '무신사 메타 광고'!$C:$C, $R669),SUMIFS('무신사 메타 광고'!$K:$K,'무신사 메타 광고'!$I:$I,$S$4,'무신사 메타 광고'!$C:$C,$R669))</f>
        <v>0</v>
      </c>
      <c r="X669" s="32">
        <f>IF($S$4="", SUMIFS('무신사 메타 광고'!$N:$N, '무신사 메타 광고'!$C:$C, $R669),SUMIFS('무신사 메타 광고'!$N:$N,'무신사 메타 광고'!$I:$I,$S$4,'무신사 메타 광고'!$C:$C,$R669))</f>
        <v>0</v>
      </c>
      <c r="Y669" s="11">
        <f t="shared" si="27"/>
        <v>0</v>
      </c>
      <c r="Z669" s="12" t="str">
        <f t="shared" si="32"/>
        <v xml:space="preserve"> </v>
      </c>
      <c r="AB669" s="10">
        <f>IF($S$4="", SUMIFS('무신사 메타 광고'!$X:$X, '무신사 메타 광고'!$C:$C, $R669),SUMIFS('무신사 메타 광고'!$X:$X,'무신사 메타 광고'!$I:$I,$S$4,'무신사 메타 광고'!$C:$C,$R669))</f>
        <v>0</v>
      </c>
      <c r="AC669" s="11">
        <f t="shared" si="28"/>
        <v>0</v>
      </c>
    </row>
    <row r="670" spans="2:29">
      <c r="B670" s="9"/>
      <c r="C670" s="29">
        <f>IF($C$4="", SUMIFS('무신사 메타 광고'!$L:$L, '무신사 메타 광고'!$D:$D, $B670), SUMIFS('무신사 메타 광고'!$L:$L, '무신사 메타 광고'!$I:$I, $C$4, '무신사 메타 광고'!$D:$D, $B670))</f>
        <v>0</v>
      </c>
      <c r="D670" s="29">
        <f>IF($C$4="", SUMIFS('무신사 메타 광고'!$V:$V,#REF!, $B670), SUMIFS('무신사 메타 광고'!$V:$V,'무신사 메타 광고'!$I:$I,$C$4,'무신사 메타 광고'!$D:$D,$B670))</f>
        <v>0</v>
      </c>
      <c r="E670" s="11">
        <f t="shared" si="22"/>
        <v>0</v>
      </c>
      <c r="F670" s="12" t="str">
        <f t="shared" si="29"/>
        <v xml:space="preserve"> </v>
      </c>
      <c r="G670" s="30">
        <f>IF($C$4="", SUMIFS('무신사 메타 광고'!$K:$K, '무신사 메타 광고'!$D:$D, $B670), SUMIFS('무신사 메타 광고'!$K:$K,'무신사 메타 광고'!$I:$I,$C$4,'무신사 메타 광고'!D:D,$B670))</f>
        <v>0</v>
      </c>
      <c r="H670" s="30">
        <f>IF($C$4="", SUMIFS('무신사 메타 광고'!$Q:$Q, '무신사 메타 광고'!$D:$D, $B670), SUMIFS('무신사 메타 광고'!$Q:$Q,'무신사 메타 광고'!$I:$I,$C$4,'무신사 메타 광고'!D:D,$B670))</f>
        <v>0</v>
      </c>
      <c r="I670" s="30">
        <f>IF($C$4="", SUMIFS('무신사 메타 광고'!$U:$U, '무신사 메타 광고'!$D:$D, $B670), SUMIFS('무신사 메타 광고'!$U:$U,'무신사 메타 광고'!$I:$I,$C$4,'무신사 메타 광고'!D:D,$B670))</f>
        <v>0</v>
      </c>
      <c r="J670" s="11">
        <f t="shared" si="23"/>
        <v>0</v>
      </c>
      <c r="K670" s="11">
        <f t="shared" si="24"/>
        <v>0</v>
      </c>
      <c r="L670" s="12" t="str">
        <f t="shared" si="30"/>
        <v xml:space="preserve"> </v>
      </c>
      <c r="N670" s="10">
        <f>IF($C$4="", SUMIFS('무신사 메타 광고'!$X:$X, '무신사 메타 광고'!$D:$D, $B670),SUMIFS('무신사 메타 광고'!$X:$X,'무신사 메타 광고'!I:I,$C$4,'무신사 메타 광고'!D:D,$B670))</f>
        <v>0</v>
      </c>
      <c r="O670" s="11">
        <f t="shared" si="25"/>
        <v>0</v>
      </c>
      <c r="R670" s="13"/>
      <c r="S670" s="31">
        <f>IF($S$4="", SUMIFS('무신사 메타 광고'!$L:$L, '무신사 메타 광고'!$C:$C, $R670),SUMIFS('무신사 메타 광고'!$L:$L,'무신사 메타 광고'!$I:$I,$S$4,'무신사 메타 광고'!$C:$C,$R670))</f>
        <v>0</v>
      </c>
      <c r="T670" s="31">
        <f>IF($S$4="", SUMIFS('무신사 메타 광고'!$V:$V, '무신사 메타 광고'!$C:$C, $R670),SUMIFS('무신사 메타 광고'!$V:$V,'무신사 메타 광고'!$I:$I,$S$4,'무신사 메타 광고'!$C:$C,$R670))</f>
        <v>0</v>
      </c>
      <c r="U670" s="11">
        <f t="shared" si="26"/>
        <v>0</v>
      </c>
      <c r="V670" s="12" t="str">
        <f t="shared" si="31"/>
        <v xml:space="preserve"> </v>
      </c>
      <c r="W670" s="32">
        <f>IF($S$4="", SUMIFS('무신사 메타 광고'!$K:$K, '무신사 메타 광고'!$C:$C, $R670),SUMIFS('무신사 메타 광고'!$K:$K,'무신사 메타 광고'!$I:$I,$S$4,'무신사 메타 광고'!$C:$C,$R670))</f>
        <v>0</v>
      </c>
      <c r="X670" s="32">
        <f>IF($S$4="", SUMIFS('무신사 메타 광고'!$N:$N, '무신사 메타 광고'!$C:$C, $R670),SUMIFS('무신사 메타 광고'!$N:$N,'무신사 메타 광고'!$I:$I,$S$4,'무신사 메타 광고'!$C:$C,$R670))</f>
        <v>0</v>
      </c>
      <c r="Y670" s="11">
        <f t="shared" si="27"/>
        <v>0</v>
      </c>
      <c r="Z670" s="12" t="str">
        <f t="shared" si="32"/>
        <v xml:space="preserve"> </v>
      </c>
      <c r="AB670" s="10">
        <f>IF($S$4="", SUMIFS('무신사 메타 광고'!$X:$X, '무신사 메타 광고'!$C:$C, $R670),SUMIFS('무신사 메타 광고'!$X:$X,'무신사 메타 광고'!$I:$I,$S$4,'무신사 메타 광고'!$C:$C,$R670))</f>
        <v>0</v>
      </c>
      <c r="AC670" s="11">
        <f t="shared" si="28"/>
        <v>0</v>
      </c>
    </row>
    <row r="671" spans="2:29">
      <c r="B671" s="9"/>
      <c r="C671" s="29">
        <f>IF($C$4="", SUMIFS('무신사 메타 광고'!$L:$L, '무신사 메타 광고'!$D:$D, $B671), SUMIFS('무신사 메타 광고'!$L:$L, '무신사 메타 광고'!$I:$I, $C$4, '무신사 메타 광고'!$D:$D, $B671))</f>
        <v>0</v>
      </c>
      <c r="D671" s="29">
        <f>IF($C$4="", SUMIFS('무신사 메타 광고'!$V:$V,#REF!, $B671), SUMIFS('무신사 메타 광고'!$V:$V,'무신사 메타 광고'!$I:$I,$C$4,'무신사 메타 광고'!$D:$D,$B671))</f>
        <v>0</v>
      </c>
      <c r="E671" s="11">
        <f t="shared" si="22"/>
        <v>0</v>
      </c>
      <c r="F671" s="12" t="str">
        <f t="shared" si="29"/>
        <v xml:space="preserve"> </v>
      </c>
      <c r="G671" s="30">
        <f>IF($C$4="", SUMIFS('무신사 메타 광고'!$K:$K, '무신사 메타 광고'!$D:$D, $B671), SUMIFS('무신사 메타 광고'!$K:$K,'무신사 메타 광고'!$I:$I,$C$4,'무신사 메타 광고'!D:D,$B671))</f>
        <v>0</v>
      </c>
      <c r="H671" s="30">
        <f>IF($C$4="", SUMIFS('무신사 메타 광고'!$Q:$Q, '무신사 메타 광고'!$D:$D, $B671), SUMIFS('무신사 메타 광고'!$Q:$Q,'무신사 메타 광고'!$I:$I,$C$4,'무신사 메타 광고'!D:D,$B671))</f>
        <v>0</v>
      </c>
      <c r="I671" s="30">
        <f>IF($C$4="", SUMIFS('무신사 메타 광고'!$U:$U, '무신사 메타 광고'!$D:$D, $B671), SUMIFS('무신사 메타 광고'!$U:$U,'무신사 메타 광고'!$I:$I,$C$4,'무신사 메타 광고'!D:D,$B671))</f>
        <v>0</v>
      </c>
      <c r="J671" s="11">
        <f t="shared" si="23"/>
        <v>0</v>
      </c>
      <c r="K671" s="11">
        <f t="shared" si="24"/>
        <v>0</v>
      </c>
      <c r="L671" s="12" t="str">
        <f t="shared" si="30"/>
        <v xml:space="preserve"> </v>
      </c>
      <c r="N671" s="10">
        <f>IF($C$4="", SUMIFS('무신사 메타 광고'!$X:$X, '무신사 메타 광고'!$D:$D, $B671),SUMIFS('무신사 메타 광고'!$X:$X,'무신사 메타 광고'!I:I,$C$4,'무신사 메타 광고'!D:D,$B671))</f>
        <v>0</v>
      </c>
      <c r="O671" s="11">
        <f t="shared" si="25"/>
        <v>0</v>
      </c>
      <c r="R671" s="13"/>
      <c r="S671" s="31">
        <f>IF($S$4="", SUMIFS('무신사 메타 광고'!$L:$L, '무신사 메타 광고'!$C:$C, $R671),SUMIFS('무신사 메타 광고'!$L:$L,'무신사 메타 광고'!$I:$I,$S$4,'무신사 메타 광고'!$C:$C,$R671))</f>
        <v>0</v>
      </c>
      <c r="T671" s="31">
        <f>IF($S$4="", SUMIFS('무신사 메타 광고'!$V:$V, '무신사 메타 광고'!$C:$C, $R671),SUMIFS('무신사 메타 광고'!$V:$V,'무신사 메타 광고'!$I:$I,$S$4,'무신사 메타 광고'!$C:$C,$R671))</f>
        <v>0</v>
      </c>
      <c r="U671" s="11">
        <f t="shared" si="26"/>
        <v>0</v>
      </c>
      <c r="V671" s="12" t="str">
        <f t="shared" si="31"/>
        <v xml:space="preserve"> </v>
      </c>
      <c r="W671" s="32">
        <f>IF($S$4="", SUMIFS('무신사 메타 광고'!$K:$K, '무신사 메타 광고'!$C:$C, $R671),SUMIFS('무신사 메타 광고'!$K:$K,'무신사 메타 광고'!$I:$I,$S$4,'무신사 메타 광고'!$C:$C,$R671))</f>
        <v>0</v>
      </c>
      <c r="X671" s="32">
        <f>IF($S$4="", SUMIFS('무신사 메타 광고'!$N:$N, '무신사 메타 광고'!$C:$C, $R671),SUMIFS('무신사 메타 광고'!$N:$N,'무신사 메타 광고'!$I:$I,$S$4,'무신사 메타 광고'!$C:$C,$R671))</f>
        <v>0</v>
      </c>
      <c r="Y671" s="11">
        <f t="shared" si="27"/>
        <v>0</v>
      </c>
      <c r="Z671" s="12" t="str">
        <f t="shared" si="32"/>
        <v xml:space="preserve"> </v>
      </c>
      <c r="AB671" s="10">
        <f>IF($S$4="", SUMIFS('무신사 메타 광고'!$X:$X, '무신사 메타 광고'!$C:$C, $R671),SUMIFS('무신사 메타 광고'!$X:$X,'무신사 메타 광고'!$I:$I,$S$4,'무신사 메타 광고'!$C:$C,$R671))</f>
        <v>0</v>
      </c>
      <c r="AC671" s="11">
        <f t="shared" si="28"/>
        <v>0</v>
      </c>
    </row>
    <row r="672" spans="2:29">
      <c r="B672" s="9"/>
      <c r="C672" s="29">
        <f>IF($C$4="", SUMIFS('무신사 메타 광고'!$L:$L, '무신사 메타 광고'!$D:$D, $B672), SUMIFS('무신사 메타 광고'!$L:$L, '무신사 메타 광고'!$I:$I, $C$4, '무신사 메타 광고'!$D:$D, $B672))</f>
        <v>0</v>
      </c>
      <c r="D672" s="29">
        <f>IF($C$4="", SUMIFS('무신사 메타 광고'!$V:$V,#REF!, $B672), SUMIFS('무신사 메타 광고'!$V:$V,'무신사 메타 광고'!$I:$I,$C$4,'무신사 메타 광고'!$D:$D,$B672))</f>
        <v>0</v>
      </c>
      <c r="E672" s="11">
        <f t="shared" si="22"/>
        <v>0</v>
      </c>
      <c r="F672" s="12" t="str">
        <f t="shared" si="29"/>
        <v xml:space="preserve"> </v>
      </c>
      <c r="G672" s="30">
        <f>IF($C$4="", SUMIFS('무신사 메타 광고'!$K:$K, '무신사 메타 광고'!$D:$D, $B672), SUMIFS('무신사 메타 광고'!$K:$K,'무신사 메타 광고'!$I:$I,$C$4,'무신사 메타 광고'!D:D,$B672))</f>
        <v>0</v>
      </c>
      <c r="H672" s="30">
        <f>IF($C$4="", SUMIFS('무신사 메타 광고'!$Q:$Q, '무신사 메타 광고'!$D:$D, $B672), SUMIFS('무신사 메타 광고'!$Q:$Q,'무신사 메타 광고'!$I:$I,$C$4,'무신사 메타 광고'!D:D,$B672))</f>
        <v>0</v>
      </c>
      <c r="I672" s="30">
        <f>IF($C$4="", SUMIFS('무신사 메타 광고'!$U:$U, '무신사 메타 광고'!$D:$D, $B672), SUMIFS('무신사 메타 광고'!$U:$U,'무신사 메타 광고'!$I:$I,$C$4,'무신사 메타 광고'!D:D,$B672))</f>
        <v>0</v>
      </c>
      <c r="J672" s="11">
        <f t="shared" si="23"/>
        <v>0</v>
      </c>
      <c r="K672" s="11">
        <f t="shared" si="24"/>
        <v>0</v>
      </c>
      <c r="L672" s="12" t="str">
        <f t="shared" si="30"/>
        <v xml:space="preserve"> </v>
      </c>
      <c r="N672" s="10">
        <f>IF($C$4="", SUMIFS('무신사 메타 광고'!$X:$X, '무신사 메타 광고'!$D:$D, $B672),SUMIFS('무신사 메타 광고'!$X:$X,'무신사 메타 광고'!I:I,$C$4,'무신사 메타 광고'!D:D,$B672))</f>
        <v>0</v>
      </c>
      <c r="O672" s="11">
        <f t="shared" si="25"/>
        <v>0</v>
      </c>
      <c r="R672" s="13"/>
      <c r="S672" s="31">
        <f>IF($S$4="", SUMIFS('무신사 메타 광고'!$L:$L, '무신사 메타 광고'!$C:$C, $R672),SUMIFS('무신사 메타 광고'!$L:$L,'무신사 메타 광고'!$I:$I,$S$4,'무신사 메타 광고'!$C:$C,$R672))</f>
        <v>0</v>
      </c>
      <c r="T672" s="31">
        <f>IF($S$4="", SUMIFS('무신사 메타 광고'!$V:$V, '무신사 메타 광고'!$C:$C, $R672),SUMIFS('무신사 메타 광고'!$V:$V,'무신사 메타 광고'!$I:$I,$S$4,'무신사 메타 광고'!$C:$C,$R672))</f>
        <v>0</v>
      </c>
      <c r="U672" s="11">
        <f t="shared" si="26"/>
        <v>0</v>
      </c>
      <c r="V672" s="12" t="str">
        <f t="shared" si="31"/>
        <v xml:space="preserve"> </v>
      </c>
      <c r="W672" s="32">
        <f>IF($S$4="", SUMIFS('무신사 메타 광고'!$K:$K, '무신사 메타 광고'!$C:$C, $R672),SUMIFS('무신사 메타 광고'!$K:$K,'무신사 메타 광고'!$I:$I,$S$4,'무신사 메타 광고'!$C:$C,$R672))</f>
        <v>0</v>
      </c>
      <c r="X672" s="32">
        <f>IF($S$4="", SUMIFS('무신사 메타 광고'!$N:$N, '무신사 메타 광고'!$C:$C, $R672),SUMIFS('무신사 메타 광고'!$N:$N,'무신사 메타 광고'!$I:$I,$S$4,'무신사 메타 광고'!$C:$C,$R672))</f>
        <v>0</v>
      </c>
      <c r="Y672" s="11">
        <f t="shared" si="27"/>
        <v>0</v>
      </c>
      <c r="Z672" s="12" t="str">
        <f t="shared" si="32"/>
        <v xml:space="preserve"> </v>
      </c>
      <c r="AB672" s="10">
        <f>IF($S$4="", SUMIFS('무신사 메타 광고'!$X:$X, '무신사 메타 광고'!$C:$C, $R672),SUMIFS('무신사 메타 광고'!$X:$X,'무신사 메타 광고'!$I:$I,$S$4,'무신사 메타 광고'!$C:$C,$R672))</f>
        <v>0</v>
      </c>
      <c r="AC672" s="11">
        <f t="shared" si="28"/>
        <v>0</v>
      </c>
    </row>
    <row r="673" spans="2:29">
      <c r="B673" s="9"/>
      <c r="C673" s="29">
        <f>IF($C$4="", SUMIFS('무신사 메타 광고'!$L:$L, '무신사 메타 광고'!$D:$D, $B673), SUMIFS('무신사 메타 광고'!$L:$L, '무신사 메타 광고'!$I:$I, $C$4, '무신사 메타 광고'!$D:$D, $B673))</f>
        <v>0</v>
      </c>
      <c r="D673" s="29">
        <f>IF($C$4="", SUMIFS('무신사 메타 광고'!$V:$V,#REF!, $B673), SUMIFS('무신사 메타 광고'!$V:$V,'무신사 메타 광고'!$I:$I,$C$4,'무신사 메타 광고'!$D:$D,$B673))</f>
        <v>0</v>
      </c>
      <c r="E673" s="11">
        <f t="shared" si="22"/>
        <v>0</v>
      </c>
      <c r="F673" s="12" t="str">
        <f t="shared" si="29"/>
        <v xml:space="preserve"> </v>
      </c>
      <c r="G673" s="30">
        <f>IF($C$4="", SUMIFS('무신사 메타 광고'!$K:$K, '무신사 메타 광고'!$D:$D, $B673), SUMIFS('무신사 메타 광고'!$K:$K,'무신사 메타 광고'!$I:$I,$C$4,'무신사 메타 광고'!D:D,$B673))</f>
        <v>0</v>
      </c>
      <c r="H673" s="30">
        <f>IF($C$4="", SUMIFS('무신사 메타 광고'!$Q:$Q, '무신사 메타 광고'!$D:$D, $B673), SUMIFS('무신사 메타 광고'!$Q:$Q,'무신사 메타 광고'!$I:$I,$C$4,'무신사 메타 광고'!D:D,$B673))</f>
        <v>0</v>
      </c>
      <c r="I673" s="30">
        <f>IF($C$4="", SUMIFS('무신사 메타 광고'!$U:$U, '무신사 메타 광고'!$D:$D, $B673), SUMIFS('무신사 메타 광고'!$U:$U,'무신사 메타 광고'!$I:$I,$C$4,'무신사 메타 광고'!D:D,$B673))</f>
        <v>0</v>
      </c>
      <c r="J673" s="11">
        <f t="shared" si="23"/>
        <v>0</v>
      </c>
      <c r="K673" s="11">
        <f t="shared" si="24"/>
        <v>0</v>
      </c>
      <c r="L673" s="12" t="str">
        <f t="shared" si="30"/>
        <v xml:space="preserve"> </v>
      </c>
      <c r="N673" s="10">
        <f>IF($C$4="", SUMIFS('무신사 메타 광고'!$X:$X, '무신사 메타 광고'!$D:$D, $B673),SUMIFS('무신사 메타 광고'!$X:$X,'무신사 메타 광고'!I:I,$C$4,'무신사 메타 광고'!D:D,$B673))</f>
        <v>0</v>
      </c>
      <c r="O673" s="11">
        <f t="shared" si="25"/>
        <v>0</v>
      </c>
      <c r="R673" s="13"/>
      <c r="S673" s="31">
        <f>IF($S$4="", SUMIFS('무신사 메타 광고'!$L:$L, '무신사 메타 광고'!$C:$C, $R673),SUMIFS('무신사 메타 광고'!$L:$L,'무신사 메타 광고'!$I:$I,$S$4,'무신사 메타 광고'!$C:$C,$R673))</f>
        <v>0</v>
      </c>
      <c r="T673" s="31">
        <f>IF($S$4="", SUMIFS('무신사 메타 광고'!$V:$V, '무신사 메타 광고'!$C:$C, $R673),SUMIFS('무신사 메타 광고'!$V:$V,'무신사 메타 광고'!$I:$I,$S$4,'무신사 메타 광고'!$C:$C,$R673))</f>
        <v>0</v>
      </c>
      <c r="U673" s="11">
        <f t="shared" si="26"/>
        <v>0</v>
      </c>
      <c r="V673" s="12" t="str">
        <f t="shared" si="31"/>
        <v xml:space="preserve"> </v>
      </c>
      <c r="W673" s="32">
        <f>IF($S$4="", SUMIFS('무신사 메타 광고'!$K:$K, '무신사 메타 광고'!$C:$C, $R673),SUMIFS('무신사 메타 광고'!$K:$K,'무신사 메타 광고'!$I:$I,$S$4,'무신사 메타 광고'!$C:$C,$R673))</f>
        <v>0</v>
      </c>
      <c r="X673" s="32">
        <f>IF($S$4="", SUMIFS('무신사 메타 광고'!$N:$N, '무신사 메타 광고'!$C:$C, $R673),SUMIFS('무신사 메타 광고'!$N:$N,'무신사 메타 광고'!$I:$I,$S$4,'무신사 메타 광고'!$C:$C,$R673))</f>
        <v>0</v>
      </c>
      <c r="Y673" s="11">
        <f t="shared" si="27"/>
        <v>0</v>
      </c>
      <c r="Z673" s="12" t="str">
        <f t="shared" si="32"/>
        <v xml:space="preserve"> </v>
      </c>
      <c r="AB673" s="10">
        <f>IF($S$4="", SUMIFS('무신사 메타 광고'!$X:$X, '무신사 메타 광고'!$C:$C, $R673),SUMIFS('무신사 메타 광고'!$X:$X,'무신사 메타 광고'!$I:$I,$S$4,'무신사 메타 광고'!$C:$C,$R673))</f>
        <v>0</v>
      </c>
      <c r="AC673" s="11">
        <f t="shared" si="28"/>
        <v>0</v>
      </c>
    </row>
    <row r="674" spans="2:29">
      <c r="B674" s="9"/>
      <c r="C674" s="29">
        <f>IF($C$4="", SUMIFS('무신사 메타 광고'!$L:$L, '무신사 메타 광고'!$D:$D, $B674), SUMIFS('무신사 메타 광고'!$L:$L, '무신사 메타 광고'!$I:$I, $C$4, '무신사 메타 광고'!$D:$D, $B674))</f>
        <v>0</v>
      </c>
      <c r="D674" s="29">
        <f>IF($C$4="", SUMIFS('무신사 메타 광고'!$V:$V,#REF!, $B674), SUMIFS('무신사 메타 광고'!$V:$V,'무신사 메타 광고'!$I:$I,$C$4,'무신사 메타 광고'!$D:$D,$B674))</f>
        <v>0</v>
      </c>
      <c r="E674" s="11">
        <f t="shared" si="22"/>
        <v>0</v>
      </c>
      <c r="F674" s="12" t="str">
        <f t="shared" si="29"/>
        <v xml:space="preserve"> </v>
      </c>
      <c r="G674" s="30">
        <f>IF($C$4="", SUMIFS('무신사 메타 광고'!$K:$K, '무신사 메타 광고'!$D:$D, $B674), SUMIFS('무신사 메타 광고'!$K:$K,'무신사 메타 광고'!$I:$I,$C$4,'무신사 메타 광고'!D:D,$B674))</f>
        <v>0</v>
      </c>
      <c r="H674" s="30">
        <f>IF($C$4="", SUMIFS('무신사 메타 광고'!$Q:$Q, '무신사 메타 광고'!$D:$D, $B674), SUMIFS('무신사 메타 광고'!$Q:$Q,'무신사 메타 광고'!$I:$I,$C$4,'무신사 메타 광고'!D:D,$B674))</f>
        <v>0</v>
      </c>
      <c r="I674" s="30">
        <f>IF($C$4="", SUMIFS('무신사 메타 광고'!$U:$U, '무신사 메타 광고'!$D:$D, $B674), SUMIFS('무신사 메타 광고'!$U:$U,'무신사 메타 광고'!$I:$I,$C$4,'무신사 메타 광고'!D:D,$B674))</f>
        <v>0</v>
      </c>
      <c r="J674" s="11">
        <f t="shared" si="23"/>
        <v>0</v>
      </c>
      <c r="K674" s="11">
        <f t="shared" si="24"/>
        <v>0</v>
      </c>
      <c r="L674" s="12" t="str">
        <f t="shared" si="30"/>
        <v xml:space="preserve"> </v>
      </c>
      <c r="N674" s="10">
        <f>IF($C$4="", SUMIFS('무신사 메타 광고'!$X:$X, '무신사 메타 광고'!$D:$D, $B674),SUMIFS('무신사 메타 광고'!$X:$X,'무신사 메타 광고'!I:I,$C$4,'무신사 메타 광고'!D:D,$B674))</f>
        <v>0</v>
      </c>
      <c r="O674" s="11">
        <f t="shared" si="25"/>
        <v>0</v>
      </c>
      <c r="R674" s="13"/>
      <c r="S674" s="31">
        <f>IF($S$4="", SUMIFS('무신사 메타 광고'!$L:$L, '무신사 메타 광고'!$C:$C, $R674),SUMIFS('무신사 메타 광고'!$L:$L,'무신사 메타 광고'!$I:$I,$S$4,'무신사 메타 광고'!$C:$C,$R674))</f>
        <v>0</v>
      </c>
      <c r="T674" s="31">
        <f>IF($S$4="", SUMIFS('무신사 메타 광고'!$V:$V, '무신사 메타 광고'!$C:$C, $R674),SUMIFS('무신사 메타 광고'!$V:$V,'무신사 메타 광고'!$I:$I,$S$4,'무신사 메타 광고'!$C:$C,$R674))</f>
        <v>0</v>
      </c>
      <c r="U674" s="11">
        <f t="shared" si="26"/>
        <v>0</v>
      </c>
      <c r="V674" s="12" t="str">
        <f t="shared" si="31"/>
        <v xml:space="preserve"> </v>
      </c>
      <c r="W674" s="32">
        <f>IF($S$4="", SUMIFS('무신사 메타 광고'!$K:$K, '무신사 메타 광고'!$C:$C, $R674),SUMIFS('무신사 메타 광고'!$K:$K,'무신사 메타 광고'!$I:$I,$S$4,'무신사 메타 광고'!$C:$C,$R674))</f>
        <v>0</v>
      </c>
      <c r="X674" s="32">
        <f>IF($S$4="", SUMIFS('무신사 메타 광고'!$N:$N, '무신사 메타 광고'!$C:$C, $R674),SUMIFS('무신사 메타 광고'!$N:$N,'무신사 메타 광고'!$I:$I,$S$4,'무신사 메타 광고'!$C:$C,$R674))</f>
        <v>0</v>
      </c>
      <c r="Y674" s="11">
        <f t="shared" si="27"/>
        <v>0</v>
      </c>
      <c r="Z674" s="12" t="str">
        <f t="shared" si="32"/>
        <v xml:space="preserve"> </v>
      </c>
      <c r="AB674" s="10">
        <f>IF($S$4="", SUMIFS('무신사 메타 광고'!$X:$X, '무신사 메타 광고'!$C:$C, $R674),SUMIFS('무신사 메타 광고'!$X:$X,'무신사 메타 광고'!$I:$I,$S$4,'무신사 메타 광고'!$C:$C,$R674))</f>
        <v>0</v>
      </c>
      <c r="AC674" s="11">
        <f t="shared" si="28"/>
        <v>0</v>
      </c>
    </row>
    <row r="675" spans="2:29">
      <c r="B675" s="9"/>
      <c r="C675" s="29">
        <f>IF($C$4="", SUMIFS('무신사 메타 광고'!$L:$L, '무신사 메타 광고'!$D:$D, $B675), SUMIFS('무신사 메타 광고'!$L:$L, '무신사 메타 광고'!$I:$I, $C$4, '무신사 메타 광고'!$D:$D, $B675))</f>
        <v>0</v>
      </c>
      <c r="D675" s="29">
        <f>IF($C$4="", SUMIFS('무신사 메타 광고'!$V:$V,#REF!, $B675), SUMIFS('무신사 메타 광고'!$V:$V,'무신사 메타 광고'!$I:$I,$C$4,'무신사 메타 광고'!$D:$D,$B675))</f>
        <v>0</v>
      </c>
      <c r="E675" s="11">
        <f t="shared" si="22"/>
        <v>0</v>
      </c>
      <c r="F675" s="12" t="str">
        <f t="shared" si="29"/>
        <v xml:space="preserve"> </v>
      </c>
      <c r="G675" s="30">
        <f>IF($C$4="", SUMIFS('무신사 메타 광고'!$K:$K, '무신사 메타 광고'!$D:$D, $B675), SUMIFS('무신사 메타 광고'!$K:$K,'무신사 메타 광고'!$I:$I,$C$4,'무신사 메타 광고'!D:D,$B675))</f>
        <v>0</v>
      </c>
      <c r="H675" s="30">
        <f>IF($C$4="", SUMIFS('무신사 메타 광고'!$Q:$Q, '무신사 메타 광고'!$D:$D, $B675), SUMIFS('무신사 메타 광고'!$Q:$Q,'무신사 메타 광고'!$I:$I,$C$4,'무신사 메타 광고'!D:D,$B675))</f>
        <v>0</v>
      </c>
      <c r="I675" s="30">
        <f>IF($C$4="", SUMIFS('무신사 메타 광고'!$U:$U, '무신사 메타 광고'!$D:$D, $B675), SUMIFS('무신사 메타 광고'!$U:$U,'무신사 메타 광고'!$I:$I,$C$4,'무신사 메타 광고'!D:D,$B675))</f>
        <v>0</v>
      </c>
      <c r="J675" s="11">
        <f t="shared" si="23"/>
        <v>0</v>
      </c>
      <c r="K675" s="11">
        <f t="shared" si="24"/>
        <v>0</v>
      </c>
      <c r="L675" s="12" t="str">
        <f t="shared" si="30"/>
        <v xml:space="preserve"> </v>
      </c>
      <c r="N675" s="10">
        <f>IF($C$4="", SUMIFS('무신사 메타 광고'!$X:$X, '무신사 메타 광고'!$D:$D, $B675),SUMIFS('무신사 메타 광고'!$X:$X,'무신사 메타 광고'!I:I,$C$4,'무신사 메타 광고'!D:D,$B675))</f>
        <v>0</v>
      </c>
      <c r="O675" s="11">
        <f t="shared" si="25"/>
        <v>0</v>
      </c>
      <c r="R675" s="13"/>
      <c r="S675" s="31">
        <f>IF($S$4="", SUMIFS('무신사 메타 광고'!$L:$L, '무신사 메타 광고'!$C:$C, $R675),SUMIFS('무신사 메타 광고'!$L:$L,'무신사 메타 광고'!$I:$I,$S$4,'무신사 메타 광고'!$C:$C,$R675))</f>
        <v>0</v>
      </c>
      <c r="T675" s="31">
        <f>IF($S$4="", SUMIFS('무신사 메타 광고'!$V:$V, '무신사 메타 광고'!$C:$C, $R675),SUMIFS('무신사 메타 광고'!$V:$V,'무신사 메타 광고'!$I:$I,$S$4,'무신사 메타 광고'!$C:$C,$R675))</f>
        <v>0</v>
      </c>
      <c r="U675" s="11">
        <f t="shared" si="26"/>
        <v>0</v>
      </c>
      <c r="V675" s="12" t="str">
        <f t="shared" si="31"/>
        <v xml:space="preserve"> </v>
      </c>
      <c r="W675" s="32">
        <f>IF($S$4="", SUMIFS('무신사 메타 광고'!$K:$K, '무신사 메타 광고'!$C:$C, $R675),SUMIFS('무신사 메타 광고'!$K:$K,'무신사 메타 광고'!$I:$I,$S$4,'무신사 메타 광고'!$C:$C,$R675))</f>
        <v>0</v>
      </c>
      <c r="X675" s="32">
        <f>IF($S$4="", SUMIFS('무신사 메타 광고'!$N:$N, '무신사 메타 광고'!$C:$C, $R675),SUMIFS('무신사 메타 광고'!$N:$N,'무신사 메타 광고'!$I:$I,$S$4,'무신사 메타 광고'!$C:$C,$R675))</f>
        <v>0</v>
      </c>
      <c r="Y675" s="11">
        <f t="shared" si="27"/>
        <v>0</v>
      </c>
      <c r="Z675" s="12" t="str">
        <f t="shared" si="32"/>
        <v xml:space="preserve"> </v>
      </c>
      <c r="AB675" s="10">
        <f>IF($S$4="", SUMIFS('무신사 메타 광고'!$X:$X, '무신사 메타 광고'!$C:$C, $R675),SUMIFS('무신사 메타 광고'!$X:$X,'무신사 메타 광고'!$I:$I,$S$4,'무신사 메타 광고'!$C:$C,$R675))</f>
        <v>0</v>
      </c>
      <c r="AC675" s="11">
        <f t="shared" si="28"/>
        <v>0</v>
      </c>
    </row>
    <row r="676" spans="2:29">
      <c r="B676" s="9"/>
      <c r="C676" s="29">
        <f>IF($C$4="", SUMIFS('무신사 메타 광고'!$L:$L, '무신사 메타 광고'!$D:$D, $B676), SUMIFS('무신사 메타 광고'!$L:$L, '무신사 메타 광고'!$I:$I, $C$4, '무신사 메타 광고'!$D:$D, $B676))</f>
        <v>0</v>
      </c>
      <c r="D676" s="29">
        <f>IF($C$4="", SUMIFS('무신사 메타 광고'!$V:$V,#REF!, $B676), SUMIFS('무신사 메타 광고'!$V:$V,'무신사 메타 광고'!$I:$I,$C$4,'무신사 메타 광고'!$D:$D,$B676))</f>
        <v>0</v>
      </c>
      <c r="E676" s="11">
        <f t="shared" si="22"/>
        <v>0</v>
      </c>
      <c r="F676" s="12" t="str">
        <f t="shared" si="29"/>
        <v xml:space="preserve"> </v>
      </c>
      <c r="G676" s="30">
        <f>IF($C$4="", SUMIFS('무신사 메타 광고'!$K:$K, '무신사 메타 광고'!$D:$D, $B676), SUMIFS('무신사 메타 광고'!$K:$K,'무신사 메타 광고'!$I:$I,$C$4,'무신사 메타 광고'!D:D,$B676))</f>
        <v>0</v>
      </c>
      <c r="H676" s="30">
        <f>IF($C$4="", SUMIFS('무신사 메타 광고'!$Q:$Q, '무신사 메타 광고'!$D:$D, $B676), SUMIFS('무신사 메타 광고'!$Q:$Q,'무신사 메타 광고'!$I:$I,$C$4,'무신사 메타 광고'!D:D,$B676))</f>
        <v>0</v>
      </c>
      <c r="I676" s="30">
        <f>IF($C$4="", SUMIFS('무신사 메타 광고'!$U:$U, '무신사 메타 광고'!$D:$D, $B676), SUMIFS('무신사 메타 광고'!$U:$U,'무신사 메타 광고'!$I:$I,$C$4,'무신사 메타 광고'!D:D,$B676))</f>
        <v>0</v>
      </c>
      <c r="J676" s="11">
        <f t="shared" si="23"/>
        <v>0</v>
      </c>
      <c r="K676" s="11">
        <f t="shared" si="24"/>
        <v>0</v>
      </c>
      <c r="L676" s="12" t="str">
        <f t="shared" si="30"/>
        <v xml:space="preserve"> </v>
      </c>
      <c r="N676" s="10">
        <f>IF($C$4="", SUMIFS('무신사 메타 광고'!$X:$X, '무신사 메타 광고'!$D:$D, $B676),SUMIFS('무신사 메타 광고'!$X:$X,'무신사 메타 광고'!I:I,$C$4,'무신사 메타 광고'!D:D,$B676))</f>
        <v>0</v>
      </c>
      <c r="O676" s="11">
        <f t="shared" si="25"/>
        <v>0</v>
      </c>
      <c r="R676" s="13"/>
      <c r="S676" s="31">
        <f>IF($S$4="", SUMIFS('무신사 메타 광고'!$L:$L, '무신사 메타 광고'!$C:$C, $R676),SUMIFS('무신사 메타 광고'!$L:$L,'무신사 메타 광고'!$I:$I,$S$4,'무신사 메타 광고'!$C:$C,$R676))</f>
        <v>0</v>
      </c>
      <c r="T676" s="31">
        <f>IF($S$4="", SUMIFS('무신사 메타 광고'!$V:$V, '무신사 메타 광고'!$C:$C, $R676),SUMIFS('무신사 메타 광고'!$V:$V,'무신사 메타 광고'!$I:$I,$S$4,'무신사 메타 광고'!$C:$C,$R676))</f>
        <v>0</v>
      </c>
      <c r="U676" s="11">
        <f t="shared" si="26"/>
        <v>0</v>
      </c>
      <c r="V676" s="12" t="str">
        <f t="shared" si="31"/>
        <v xml:space="preserve"> </v>
      </c>
      <c r="W676" s="32">
        <f>IF($S$4="", SUMIFS('무신사 메타 광고'!$K:$K, '무신사 메타 광고'!$C:$C, $R676),SUMIFS('무신사 메타 광고'!$K:$K,'무신사 메타 광고'!$I:$I,$S$4,'무신사 메타 광고'!$C:$C,$R676))</f>
        <v>0</v>
      </c>
      <c r="X676" s="32">
        <f>IF($S$4="", SUMIFS('무신사 메타 광고'!$N:$N, '무신사 메타 광고'!$C:$C, $R676),SUMIFS('무신사 메타 광고'!$N:$N,'무신사 메타 광고'!$I:$I,$S$4,'무신사 메타 광고'!$C:$C,$R676))</f>
        <v>0</v>
      </c>
      <c r="Y676" s="11">
        <f t="shared" si="27"/>
        <v>0</v>
      </c>
      <c r="Z676" s="12" t="str">
        <f t="shared" si="32"/>
        <v xml:space="preserve"> </v>
      </c>
      <c r="AB676" s="10">
        <f>IF($S$4="", SUMIFS('무신사 메타 광고'!$X:$X, '무신사 메타 광고'!$C:$C, $R676),SUMIFS('무신사 메타 광고'!$X:$X,'무신사 메타 광고'!$I:$I,$S$4,'무신사 메타 광고'!$C:$C,$R676))</f>
        <v>0</v>
      </c>
      <c r="AC676" s="11">
        <f t="shared" si="28"/>
        <v>0</v>
      </c>
    </row>
    <row r="677" spans="2:29">
      <c r="B677" s="9"/>
      <c r="C677" s="29">
        <f>IF($C$4="", SUMIFS('무신사 메타 광고'!$L:$L, '무신사 메타 광고'!$D:$D, $B677), SUMIFS('무신사 메타 광고'!$L:$L, '무신사 메타 광고'!$I:$I, $C$4, '무신사 메타 광고'!$D:$D, $B677))</f>
        <v>0</v>
      </c>
      <c r="D677" s="29">
        <f>IF($C$4="", SUMIFS('무신사 메타 광고'!$V:$V,#REF!, $B677), SUMIFS('무신사 메타 광고'!$V:$V,'무신사 메타 광고'!$I:$I,$C$4,'무신사 메타 광고'!$D:$D,$B677))</f>
        <v>0</v>
      </c>
      <c r="E677" s="11">
        <f t="shared" si="22"/>
        <v>0</v>
      </c>
      <c r="F677" s="12" t="str">
        <f t="shared" si="29"/>
        <v xml:space="preserve"> </v>
      </c>
      <c r="G677" s="30">
        <f>IF($C$4="", SUMIFS('무신사 메타 광고'!$K:$K, '무신사 메타 광고'!$D:$D, $B677), SUMIFS('무신사 메타 광고'!$K:$K,'무신사 메타 광고'!$I:$I,$C$4,'무신사 메타 광고'!D:D,$B677))</f>
        <v>0</v>
      </c>
      <c r="H677" s="30">
        <f>IF($C$4="", SUMIFS('무신사 메타 광고'!$Q:$Q, '무신사 메타 광고'!$D:$D, $B677), SUMIFS('무신사 메타 광고'!$Q:$Q,'무신사 메타 광고'!$I:$I,$C$4,'무신사 메타 광고'!D:D,$B677))</f>
        <v>0</v>
      </c>
      <c r="I677" s="30">
        <f>IF($C$4="", SUMIFS('무신사 메타 광고'!$U:$U, '무신사 메타 광고'!$D:$D, $B677), SUMIFS('무신사 메타 광고'!$U:$U,'무신사 메타 광고'!$I:$I,$C$4,'무신사 메타 광고'!D:D,$B677))</f>
        <v>0</v>
      </c>
      <c r="J677" s="11">
        <f t="shared" si="23"/>
        <v>0</v>
      </c>
      <c r="K677" s="11">
        <f t="shared" si="24"/>
        <v>0</v>
      </c>
      <c r="L677" s="12" t="str">
        <f t="shared" si="30"/>
        <v xml:space="preserve"> </v>
      </c>
      <c r="N677" s="10">
        <f>IF($C$4="", SUMIFS('무신사 메타 광고'!$X:$X, '무신사 메타 광고'!$D:$D, $B677),SUMIFS('무신사 메타 광고'!$X:$X,'무신사 메타 광고'!I:I,$C$4,'무신사 메타 광고'!D:D,$B677))</f>
        <v>0</v>
      </c>
      <c r="O677" s="11">
        <f t="shared" si="25"/>
        <v>0</v>
      </c>
      <c r="R677" s="13"/>
      <c r="S677" s="31">
        <f>IF($S$4="", SUMIFS('무신사 메타 광고'!$L:$L, '무신사 메타 광고'!$C:$C, $R677),SUMIFS('무신사 메타 광고'!$L:$L,'무신사 메타 광고'!$I:$I,$S$4,'무신사 메타 광고'!$C:$C,$R677))</f>
        <v>0</v>
      </c>
      <c r="T677" s="31">
        <f>IF($S$4="", SUMIFS('무신사 메타 광고'!$V:$V, '무신사 메타 광고'!$C:$C, $R677),SUMIFS('무신사 메타 광고'!$V:$V,'무신사 메타 광고'!$I:$I,$S$4,'무신사 메타 광고'!$C:$C,$R677))</f>
        <v>0</v>
      </c>
      <c r="U677" s="11">
        <f t="shared" si="26"/>
        <v>0</v>
      </c>
      <c r="V677" s="12" t="str">
        <f t="shared" si="31"/>
        <v xml:space="preserve"> </v>
      </c>
      <c r="W677" s="32">
        <f>IF($S$4="", SUMIFS('무신사 메타 광고'!$K:$K, '무신사 메타 광고'!$C:$C, $R677),SUMIFS('무신사 메타 광고'!$K:$K,'무신사 메타 광고'!$I:$I,$S$4,'무신사 메타 광고'!$C:$C,$R677))</f>
        <v>0</v>
      </c>
      <c r="X677" s="32">
        <f>IF($S$4="", SUMIFS('무신사 메타 광고'!$N:$N, '무신사 메타 광고'!$C:$C, $R677),SUMIFS('무신사 메타 광고'!$N:$N,'무신사 메타 광고'!$I:$I,$S$4,'무신사 메타 광고'!$C:$C,$R677))</f>
        <v>0</v>
      </c>
      <c r="Y677" s="11">
        <f t="shared" si="27"/>
        <v>0</v>
      </c>
      <c r="Z677" s="12" t="str">
        <f t="shared" si="32"/>
        <v xml:space="preserve"> </v>
      </c>
      <c r="AB677" s="10">
        <f>IF($S$4="", SUMIFS('무신사 메타 광고'!$X:$X, '무신사 메타 광고'!$C:$C, $R677),SUMIFS('무신사 메타 광고'!$X:$X,'무신사 메타 광고'!$I:$I,$S$4,'무신사 메타 광고'!$C:$C,$R677))</f>
        <v>0</v>
      </c>
      <c r="AC677" s="11">
        <f t="shared" si="28"/>
        <v>0</v>
      </c>
    </row>
    <row r="678" spans="2:29">
      <c r="B678" s="9"/>
      <c r="C678" s="29">
        <f>IF($C$4="", SUMIFS('무신사 메타 광고'!$L:$L, '무신사 메타 광고'!$D:$D, $B678), SUMIFS('무신사 메타 광고'!$L:$L, '무신사 메타 광고'!$I:$I, $C$4, '무신사 메타 광고'!$D:$D, $B678))</f>
        <v>0</v>
      </c>
      <c r="D678" s="29">
        <f>IF($C$4="", SUMIFS('무신사 메타 광고'!$V:$V,#REF!, $B678), SUMIFS('무신사 메타 광고'!$V:$V,'무신사 메타 광고'!$I:$I,$C$4,'무신사 메타 광고'!$D:$D,$B678))</f>
        <v>0</v>
      </c>
      <c r="E678" s="11">
        <f t="shared" si="22"/>
        <v>0</v>
      </c>
      <c r="F678" s="12" t="str">
        <f t="shared" si="29"/>
        <v xml:space="preserve"> </v>
      </c>
      <c r="G678" s="30">
        <f>IF($C$4="", SUMIFS('무신사 메타 광고'!$K:$K, '무신사 메타 광고'!$D:$D, $B678), SUMIFS('무신사 메타 광고'!$K:$K,'무신사 메타 광고'!$I:$I,$C$4,'무신사 메타 광고'!D:D,$B678))</f>
        <v>0</v>
      </c>
      <c r="H678" s="30">
        <f>IF($C$4="", SUMIFS('무신사 메타 광고'!$Q:$Q, '무신사 메타 광고'!$D:$D, $B678), SUMIFS('무신사 메타 광고'!$Q:$Q,'무신사 메타 광고'!$I:$I,$C$4,'무신사 메타 광고'!D:D,$B678))</f>
        <v>0</v>
      </c>
      <c r="I678" s="30">
        <f>IF($C$4="", SUMIFS('무신사 메타 광고'!$U:$U, '무신사 메타 광고'!$D:$D, $B678), SUMIFS('무신사 메타 광고'!$U:$U,'무신사 메타 광고'!$I:$I,$C$4,'무신사 메타 광고'!D:D,$B678))</f>
        <v>0</v>
      </c>
      <c r="J678" s="11">
        <f t="shared" si="23"/>
        <v>0</v>
      </c>
      <c r="K678" s="11">
        <f t="shared" si="24"/>
        <v>0</v>
      </c>
      <c r="L678" s="12" t="str">
        <f t="shared" si="30"/>
        <v xml:space="preserve"> </v>
      </c>
      <c r="N678" s="10">
        <f>IF($C$4="", SUMIFS('무신사 메타 광고'!$X:$X, '무신사 메타 광고'!$D:$D, $B678),SUMIFS('무신사 메타 광고'!$X:$X,'무신사 메타 광고'!I:I,$C$4,'무신사 메타 광고'!D:D,$B678))</f>
        <v>0</v>
      </c>
      <c r="O678" s="11">
        <f t="shared" si="25"/>
        <v>0</v>
      </c>
      <c r="R678" s="13"/>
      <c r="S678" s="31">
        <f>IF($S$4="", SUMIFS('무신사 메타 광고'!$L:$L, '무신사 메타 광고'!$C:$C, $R678),SUMIFS('무신사 메타 광고'!$L:$L,'무신사 메타 광고'!$I:$I,$S$4,'무신사 메타 광고'!$C:$C,$R678))</f>
        <v>0</v>
      </c>
      <c r="T678" s="31">
        <f>IF($S$4="", SUMIFS('무신사 메타 광고'!$V:$V, '무신사 메타 광고'!$C:$C, $R678),SUMIFS('무신사 메타 광고'!$V:$V,'무신사 메타 광고'!$I:$I,$S$4,'무신사 메타 광고'!$C:$C,$R678))</f>
        <v>0</v>
      </c>
      <c r="U678" s="11">
        <f t="shared" si="26"/>
        <v>0</v>
      </c>
      <c r="V678" s="12" t="str">
        <f t="shared" si="31"/>
        <v xml:space="preserve"> </v>
      </c>
      <c r="W678" s="32">
        <f>IF($S$4="", SUMIFS('무신사 메타 광고'!$K:$K, '무신사 메타 광고'!$C:$C, $R678),SUMIFS('무신사 메타 광고'!$K:$K,'무신사 메타 광고'!$I:$I,$S$4,'무신사 메타 광고'!$C:$C,$R678))</f>
        <v>0</v>
      </c>
      <c r="X678" s="32">
        <f>IF($S$4="", SUMIFS('무신사 메타 광고'!$N:$N, '무신사 메타 광고'!$C:$C, $R678),SUMIFS('무신사 메타 광고'!$N:$N,'무신사 메타 광고'!$I:$I,$S$4,'무신사 메타 광고'!$C:$C,$R678))</f>
        <v>0</v>
      </c>
      <c r="Y678" s="11">
        <f t="shared" si="27"/>
        <v>0</v>
      </c>
      <c r="Z678" s="12" t="str">
        <f t="shared" si="32"/>
        <v xml:space="preserve"> </v>
      </c>
      <c r="AB678" s="10">
        <f>IF($S$4="", SUMIFS('무신사 메타 광고'!$X:$X, '무신사 메타 광고'!$C:$C, $R678),SUMIFS('무신사 메타 광고'!$X:$X,'무신사 메타 광고'!$I:$I,$S$4,'무신사 메타 광고'!$C:$C,$R678))</f>
        <v>0</v>
      </c>
      <c r="AC678" s="11">
        <f t="shared" si="28"/>
        <v>0</v>
      </c>
    </row>
    <row r="679" spans="2:29">
      <c r="B679" s="9"/>
      <c r="C679" s="29">
        <f>IF($C$4="", SUMIFS('무신사 메타 광고'!$L:$L, '무신사 메타 광고'!$D:$D, $B679), SUMIFS('무신사 메타 광고'!$L:$L, '무신사 메타 광고'!$I:$I, $C$4, '무신사 메타 광고'!$D:$D, $B679))</f>
        <v>0</v>
      </c>
      <c r="D679" s="29">
        <f>IF($C$4="", SUMIFS('무신사 메타 광고'!$V:$V,#REF!, $B679), SUMIFS('무신사 메타 광고'!$V:$V,'무신사 메타 광고'!$I:$I,$C$4,'무신사 메타 광고'!$D:$D,$B679))</f>
        <v>0</v>
      </c>
      <c r="E679" s="11">
        <f t="shared" si="22"/>
        <v>0</v>
      </c>
      <c r="F679" s="12" t="str">
        <f t="shared" si="29"/>
        <v xml:space="preserve"> </v>
      </c>
      <c r="G679" s="30">
        <f>IF($C$4="", SUMIFS('무신사 메타 광고'!$K:$K, '무신사 메타 광고'!$D:$D, $B679), SUMIFS('무신사 메타 광고'!$K:$K,'무신사 메타 광고'!$I:$I,$C$4,'무신사 메타 광고'!D:D,$B679))</f>
        <v>0</v>
      </c>
      <c r="H679" s="30">
        <f>IF($C$4="", SUMIFS('무신사 메타 광고'!$Q:$Q, '무신사 메타 광고'!$D:$D, $B679), SUMIFS('무신사 메타 광고'!$Q:$Q,'무신사 메타 광고'!$I:$I,$C$4,'무신사 메타 광고'!D:D,$B679))</f>
        <v>0</v>
      </c>
      <c r="I679" s="30">
        <f>IF($C$4="", SUMIFS('무신사 메타 광고'!$U:$U, '무신사 메타 광고'!$D:$D, $B679), SUMIFS('무신사 메타 광고'!$U:$U,'무신사 메타 광고'!$I:$I,$C$4,'무신사 메타 광고'!D:D,$B679))</f>
        <v>0</v>
      </c>
      <c r="J679" s="11">
        <f t="shared" si="23"/>
        <v>0</v>
      </c>
      <c r="K679" s="11">
        <f t="shared" si="24"/>
        <v>0</v>
      </c>
      <c r="L679" s="12" t="str">
        <f t="shared" si="30"/>
        <v xml:space="preserve"> </v>
      </c>
      <c r="N679" s="10">
        <f>IF($C$4="", SUMIFS('무신사 메타 광고'!$X:$X, '무신사 메타 광고'!$D:$D, $B679),SUMIFS('무신사 메타 광고'!$X:$X,'무신사 메타 광고'!I:I,$C$4,'무신사 메타 광고'!D:D,$B679))</f>
        <v>0</v>
      </c>
      <c r="O679" s="11">
        <f t="shared" si="25"/>
        <v>0</v>
      </c>
      <c r="R679" s="13"/>
      <c r="S679" s="31">
        <f>IF($S$4="", SUMIFS('무신사 메타 광고'!$L:$L, '무신사 메타 광고'!$C:$C, $R679),SUMIFS('무신사 메타 광고'!$L:$L,'무신사 메타 광고'!$I:$I,$S$4,'무신사 메타 광고'!$C:$C,$R679))</f>
        <v>0</v>
      </c>
      <c r="T679" s="31">
        <f>IF($S$4="", SUMIFS('무신사 메타 광고'!$V:$V, '무신사 메타 광고'!$C:$C, $R679),SUMIFS('무신사 메타 광고'!$V:$V,'무신사 메타 광고'!$I:$I,$S$4,'무신사 메타 광고'!$C:$C,$R679))</f>
        <v>0</v>
      </c>
      <c r="U679" s="11">
        <f t="shared" si="26"/>
        <v>0</v>
      </c>
      <c r="V679" s="12" t="str">
        <f t="shared" si="31"/>
        <v xml:space="preserve"> </v>
      </c>
      <c r="W679" s="32">
        <f>IF($S$4="", SUMIFS('무신사 메타 광고'!$K:$K, '무신사 메타 광고'!$C:$C, $R679),SUMIFS('무신사 메타 광고'!$K:$K,'무신사 메타 광고'!$I:$I,$S$4,'무신사 메타 광고'!$C:$C,$R679))</f>
        <v>0</v>
      </c>
      <c r="X679" s="32">
        <f>IF($S$4="", SUMIFS('무신사 메타 광고'!$N:$N, '무신사 메타 광고'!$C:$C, $R679),SUMIFS('무신사 메타 광고'!$N:$N,'무신사 메타 광고'!$I:$I,$S$4,'무신사 메타 광고'!$C:$C,$R679))</f>
        <v>0</v>
      </c>
      <c r="Y679" s="11">
        <f t="shared" si="27"/>
        <v>0</v>
      </c>
      <c r="Z679" s="12" t="str">
        <f t="shared" si="32"/>
        <v xml:space="preserve"> </v>
      </c>
      <c r="AB679" s="10">
        <f>IF($S$4="", SUMIFS('무신사 메타 광고'!$X:$X, '무신사 메타 광고'!$C:$C, $R679),SUMIFS('무신사 메타 광고'!$X:$X,'무신사 메타 광고'!$I:$I,$S$4,'무신사 메타 광고'!$C:$C,$R679))</f>
        <v>0</v>
      </c>
      <c r="AC679" s="11">
        <f t="shared" si="28"/>
        <v>0</v>
      </c>
    </row>
    <row r="680" spans="2:29">
      <c r="B680" s="9"/>
      <c r="C680" s="29">
        <f>IF($C$4="", SUMIFS('무신사 메타 광고'!$L:$L, '무신사 메타 광고'!$D:$D, $B680), SUMIFS('무신사 메타 광고'!$L:$L, '무신사 메타 광고'!$I:$I, $C$4, '무신사 메타 광고'!$D:$D, $B680))</f>
        <v>0</v>
      </c>
      <c r="D680" s="29">
        <f>IF($C$4="", SUMIFS('무신사 메타 광고'!$V:$V,#REF!, $B680), SUMIFS('무신사 메타 광고'!$V:$V,'무신사 메타 광고'!$I:$I,$C$4,'무신사 메타 광고'!$D:$D,$B680))</f>
        <v>0</v>
      </c>
      <c r="E680" s="11">
        <f t="shared" si="22"/>
        <v>0</v>
      </c>
      <c r="F680" s="12" t="str">
        <f t="shared" si="29"/>
        <v xml:space="preserve"> </v>
      </c>
      <c r="G680" s="30">
        <f>IF($C$4="", SUMIFS('무신사 메타 광고'!$K:$K, '무신사 메타 광고'!$D:$D, $B680), SUMIFS('무신사 메타 광고'!$K:$K,'무신사 메타 광고'!$I:$I,$C$4,'무신사 메타 광고'!D:D,$B680))</f>
        <v>0</v>
      </c>
      <c r="H680" s="30">
        <f>IF($C$4="", SUMIFS('무신사 메타 광고'!$Q:$Q, '무신사 메타 광고'!$D:$D, $B680), SUMIFS('무신사 메타 광고'!$Q:$Q,'무신사 메타 광고'!$I:$I,$C$4,'무신사 메타 광고'!D:D,$B680))</f>
        <v>0</v>
      </c>
      <c r="I680" s="30">
        <f>IF($C$4="", SUMIFS('무신사 메타 광고'!$U:$U, '무신사 메타 광고'!$D:$D, $B680), SUMIFS('무신사 메타 광고'!$U:$U,'무신사 메타 광고'!$I:$I,$C$4,'무신사 메타 광고'!D:D,$B680))</f>
        <v>0</v>
      </c>
      <c r="J680" s="11">
        <f t="shared" si="23"/>
        <v>0</v>
      </c>
      <c r="K680" s="11">
        <f t="shared" si="24"/>
        <v>0</v>
      </c>
      <c r="L680" s="12" t="str">
        <f t="shared" si="30"/>
        <v xml:space="preserve"> </v>
      </c>
      <c r="N680" s="10">
        <f>IF($C$4="", SUMIFS('무신사 메타 광고'!$X:$X, '무신사 메타 광고'!$D:$D, $B680),SUMIFS('무신사 메타 광고'!$X:$X,'무신사 메타 광고'!I:I,$C$4,'무신사 메타 광고'!D:D,$B680))</f>
        <v>0</v>
      </c>
      <c r="O680" s="11">
        <f t="shared" si="25"/>
        <v>0</v>
      </c>
      <c r="R680" s="13"/>
      <c r="S680" s="31">
        <f>IF($S$4="", SUMIFS('무신사 메타 광고'!$L:$L, '무신사 메타 광고'!$C:$C, $R680),SUMIFS('무신사 메타 광고'!$L:$L,'무신사 메타 광고'!$I:$I,$S$4,'무신사 메타 광고'!$C:$C,$R680))</f>
        <v>0</v>
      </c>
      <c r="T680" s="31">
        <f>IF($S$4="", SUMIFS('무신사 메타 광고'!$V:$V, '무신사 메타 광고'!$C:$C, $R680),SUMIFS('무신사 메타 광고'!$V:$V,'무신사 메타 광고'!$I:$I,$S$4,'무신사 메타 광고'!$C:$C,$R680))</f>
        <v>0</v>
      </c>
      <c r="U680" s="11">
        <f t="shared" si="26"/>
        <v>0</v>
      </c>
      <c r="V680" s="12" t="str">
        <f t="shared" si="31"/>
        <v xml:space="preserve"> </v>
      </c>
      <c r="W680" s="32">
        <f>IF($S$4="", SUMIFS('무신사 메타 광고'!$K:$K, '무신사 메타 광고'!$C:$C, $R680),SUMIFS('무신사 메타 광고'!$K:$K,'무신사 메타 광고'!$I:$I,$S$4,'무신사 메타 광고'!$C:$C,$R680))</f>
        <v>0</v>
      </c>
      <c r="X680" s="32">
        <f>IF($S$4="", SUMIFS('무신사 메타 광고'!$N:$N, '무신사 메타 광고'!$C:$C, $R680),SUMIFS('무신사 메타 광고'!$N:$N,'무신사 메타 광고'!$I:$I,$S$4,'무신사 메타 광고'!$C:$C,$R680))</f>
        <v>0</v>
      </c>
      <c r="Y680" s="11">
        <f t="shared" si="27"/>
        <v>0</v>
      </c>
      <c r="Z680" s="12" t="str">
        <f t="shared" si="32"/>
        <v xml:space="preserve"> </v>
      </c>
      <c r="AB680" s="10">
        <f>IF($S$4="", SUMIFS('무신사 메타 광고'!$X:$X, '무신사 메타 광고'!$C:$C, $R680),SUMIFS('무신사 메타 광고'!$X:$X,'무신사 메타 광고'!$I:$I,$S$4,'무신사 메타 광고'!$C:$C,$R680))</f>
        <v>0</v>
      </c>
      <c r="AC680" s="11">
        <f t="shared" si="28"/>
        <v>0</v>
      </c>
    </row>
    <row r="681" spans="2:29">
      <c r="B681" s="9"/>
      <c r="C681" s="29">
        <f>IF($C$4="", SUMIFS('무신사 메타 광고'!$L:$L, '무신사 메타 광고'!$D:$D, $B681), SUMIFS('무신사 메타 광고'!$L:$L, '무신사 메타 광고'!$I:$I, $C$4, '무신사 메타 광고'!$D:$D, $B681))</f>
        <v>0</v>
      </c>
      <c r="D681" s="29">
        <f>IF($C$4="", SUMIFS('무신사 메타 광고'!$V:$V,#REF!, $B681), SUMIFS('무신사 메타 광고'!$V:$V,'무신사 메타 광고'!$I:$I,$C$4,'무신사 메타 광고'!$D:$D,$B681))</f>
        <v>0</v>
      </c>
      <c r="E681" s="11">
        <f t="shared" si="22"/>
        <v>0</v>
      </c>
      <c r="F681" s="12" t="str">
        <f t="shared" si="29"/>
        <v xml:space="preserve"> </v>
      </c>
      <c r="G681" s="30">
        <f>IF($C$4="", SUMIFS('무신사 메타 광고'!$K:$K, '무신사 메타 광고'!$D:$D, $B681), SUMIFS('무신사 메타 광고'!$K:$K,'무신사 메타 광고'!$I:$I,$C$4,'무신사 메타 광고'!D:D,$B681))</f>
        <v>0</v>
      </c>
      <c r="H681" s="30">
        <f>IF($C$4="", SUMIFS('무신사 메타 광고'!$Q:$Q, '무신사 메타 광고'!$D:$D, $B681), SUMIFS('무신사 메타 광고'!$Q:$Q,'무신사 메타 광고'!$I:$I,$C$4,'무신사 메타 광고'!D:D,$B681))</f>
        <v>0</v>
      </c>
      <c r="I681" s="30">
        <f>IF($C$4="", SUMIFS('무신사 메타 광고'!$U:$U, '무신사 메타 광고'!$D:$D, $B681), SUMIFS('무신사 메타 광고'!$U:$U,'무신사 메타 광고'!$I:$I,$C$4,'무신사 메타 광고'!D:D,$B681))</f>
        <v>0</v>
      </c>
      <c r="J681" s="11">
        <f t="shared" si="23"/>
        <v>0</v>
      </c>
      <c r="K681" s="11">
        <f t="shared" si="24"/>
        <v>0</v>
      </c>
      <c r="L681" s="12" t="str">
        <f t="shared" si="30"/>
        <v xml:space="preserve"> </v>
      </c>
      <c r="N681" s="10">
        <f>IF($C$4="", SUMIFS('무신사 메타 광고'!$X:$X, '무신사 메타 광고'!$D:$D, $B681),SUMIFS('무신사 메타 광고'!$X:$X,'무신사 메타 광고'!I:I,$C$4,'무신사 메타 광고'!D:D,$B681))</f>
        <v>0</v>
      </c>
      <c r="O681" s="11">
        <f t="shared" si="25"/>
        <v>0</v>
      </c>
      <c r="R681" s="13"/>
      <c r="S681" s="31">
        <f>IF($S$4="", SUMIFS('무신사 메타 광고'!$L:$L, '무신사 메타 광고'!$C:$C, $R681),SUMIFS('무신사 메타 광고'!$L:$L,'무신사 메타 광고'!$I:$I,$S$4,'무신사 메타 광고'!$C:$C,$R681))</f>
        <v>0</v>
      </c>
      <c r="T681" s="31">
        <f>IF($S$4="", SUMIFS('무신사 메타 광고'!$V:$V, '무신사 메타 광고'!$C:$C, $R681),SUMIFS('무신사 메타 광고'!$V:$V,'무신사 메타 광고'!$I:$I,$S$4,'무신사 메타 광고'!$C:$C,$R681))</f>
        <v>0</v>
      </c>
      <c r="U681" s="11">
        <f t="shared" si="26"/>
        <v>0</v>
      </c>
      <c r="V681" s="12" t="str">
        <f t="shared" si="31"/>
        <v xml:space="preserve"> </v>
      </c>
      <c r="W681" s="32">
        <f>IF($S$4="", SUMIFS('무신사 메타 광고'!$K:$K, '무신사 메타 광고'!$C:$C, $R681),SUMIFS('무신사 메타 광고'!$K:$K,'무신사 메타 광고'!$I:$I,$S$4,'무신사 메타 광고'!$C:$C,$R681))</f>
        <v>0</v>
      </c>
      <c r="X681" s="32">
        <f>IF($S$4="", SUMIFS('무신사 메타 광고'!$N:$N, '무신사 메타 광고'!$C:$C, $R681),SUMIFS('무신사 메타 광고'!$N:$N,'무신사 메타 광고'!$I:$I,$S$4,'무신사 메타 광고'!$C:$C,$R681))</f>
        <v>0</v>
      </c>
      <c r="Y681" s="11">
        <f t="shared" si="27"/>
        <v>0</v>
      </c>
      <c r="Z681" s="12" t="str">
        <f t="shared" si="32"/>
        <v xml:space="preserve"> </v>
      </c>
      <c r="AB681" s="10">
        <f>IF($S$4="", SUMIFS('무신사 메타 광고'!$X:$X, '무신사 메타 광고'!$C:$C, $R681),SUMIFS('무신사 메타 광고'!$X:$X,'무신사 메타 광고'!$I:$I,$S$4,'무신사 메타 광고'!$C:$C,$R681))</f>
        <v>0</v>
      </c>
      <c r="AC681" s="11">
        <f t="shared" si="28"/>
        <v>0</v>
      </c>
    </row>
    <row r="682" spans="2:29">
      <c r="B682" s="9"/>
      <c r="C682" s="29">
        <f>IF($C$4="", SUMIFS('무신사 메타 광고'!$L:$L, '무신사 메타 광고'!$D:$D, $B682), SUMIFS('무신사 메타 광고'!$L:$L, '무신사 메타 광고'!$I:$I, $C$4, '무신사 메타 광고'!$D:$D, $B682))</f>
        <v>0</v>
      </c>
      <c r="D682" s="29">
        <f>IF($C$4="", SUMIFS('무신사 메타 광고'!$V:$V,#REF!, $B682), SUMIFS('무신사 메타 광고'!$V:$V,'무신사 메타 광고'!$I:$I,$C$4,'무신사 메타 광고'!$D:$D,$B682))</f>
        <v>0</v>
      </c>
      <c r="E682" s="11">
        <f t="shared" si="22"/>
        <v>0</v>
      </c>
      <c r="F682" s="12" t="str">
        <f t="shared" si="29"/>
        <v xml:space="preserve"> </v>
      </c>
      <c r="G682" s="30">
        <f>IF($C$4="", SUMIFS('무신사 메타 광고'!$K:$K, '무신사 메타 광고'!$D:$D, $B682), SUMIFS('무신사 메타 광고'!$K:$K,'무신사 메타 광고'!$I:$I,$C$4,'무신사 메타 광고'!D:D,$B682))</f>
        <v>0</v>
      </c>
      <c r="H682" s="30">
        <f>IF($C$4="", SUMIFS('무신사 메타 광고'!$Q:$Q, '무신사 메타 광고'!$D:$D, $B682), SUMIFS('무신사 메타 광고'!$Q:$Q,'무신사 메타 광고'!$I:$I,$C$4,'무신사 메타 광고'!D:D,$B682))</f>
        <v>0</v>
      </c>
      <c r="I682" s="30">
        <f>IF($C$4="", SUMIFS('무신사 메타 광고'!$U:$U, '무신사 메타 광고'!$D:$D, $B682), SUMIFS('무신사 메타 광고'!$U:$U,'무신사 메타 광고'!$I:$I,$C$4,'무신사 메타 광고'!D:D,$B682))</f>
        <v>0</v>
      </c>
      <c r="J682" s="11">
        <f t="shared" si="23"/>
        <v>0</v>
      </c>
      <c r="K682" s="11">
        <f t="shared" si="24"/>
        <v>0</v>
      </c>
      <c r="L682" s="12" t="str">
        <f t="shared" si="30"/>
        <v xml:space="preserve"> </v>
      </c>
      <c r="N682" s="10">
        <f>IF($C$4="", SUMIFS('무신사 메타 광고'!$X:$X, '무신사 메타 광고'!$D:$D, $B682),SUMIFS('무신사 메타 광고'!$X:$X,'무신사 메타 광고'!I:I,$C$4,'무신사 메타 광고'!D:D,$B682))</f>
        <v>0</v>
      </c>
      <c r="O682" s="11">
        <f t="shared" si="25"/>
        <v>0</v>
      </c>
      <c r="R682" s="13"/>
      <c r="S682" s="31">
        <f>IF($S$4="", SUMIFS('무신사 메타 광고'!$L:$L, '무신사 메타 광고'!$C:$C, $R682),SUMIFS('무신사 메타 광고'!$L:$L,'무신사 메타 광고'!$I:$I,$S$4,'무신사 메타 광고'!$C:$C,$R682))</f>
        <v>0</v>
      </c>
      <c r="T682" s="31">
        <f>IF($S$4="", SUMIFS('무신사 메타 광고'!$V:$V, '무신사 메타 광고'!$C:$C, $R682),SUMIFS('무신사 메타 광고'!$V:$V,'무신사 메타 광고'!$I:$I,$S$4,'무신사 메타 광고'!$C:$C,$R682))</f>
        <v>0</v>
      </c>
      <c r="U682" s="11">
        <f t="shared" si="26"/>
        <v>0</v>
      </c>
      <c r="V682" s="12" t="str">
        <f t="shared" si="31"/>
        <v xml:space="preserve"> </v>
      </c>
      <c r="W682" s="32">
        <f>IF($S$4="", SUMIFS('무신사 메타 광고'!$K:$K, '무신사 메타 광고'!$C:$C, $R682),SUMIFS('무신사 메타 광고'!$K:$K,'무신사 메타 광고'!$I:$I,$S$4,'무신사 메타 광고'!$C:$C,$R682))</f>
        <v>0</v>
      </c>
      <c r="X682" s="32">
        <f>IF($S$4="", SUMIFS('무신사 메타 광고'!$N:$N, '무신사 메타 광고'!$C:$C, $R682),SUMIFS('무신사 메타 광고'!$N:$N,'무신사 메타 광고'!$I:$I,$S$4,'무신사 메타 광고'!$C:$C,$R682))</f>
        <v>0</v>
      </c>
      <c r="Y682" s="11">
        <f t="shared" si="27"/>
        <v>0</v>
      </c>
      <c r="Z682" s="12" t="str">
        <f t="shared" si="32"/>
        <v xml:space="preserve"> </v>
      </c>
      <c r="AB682" s="10">
        <f>IF($S$4="", SUMIFS('무신사 메타 광고'!$X:$X, '무신사 메타 광고'!$C:$C, $R682),SUMIFS('무신사 메타 광고'!$X:$X,'무신사 메타 광고'!$I:$I,$S$4,'무신사 메타 광고'!$C:$C,$R682))</f>
        <v>0</v>
      </c>
      <c r="AC682" s="11">
        <f t="shared" si="28"/>
        <v>0</v>
      </c>
    </row>
    <row r="683" spans="2:29">
      <c r="B683" s="9"/>
      <c r="C683" s="29">
        <f>IF($C$4="", SUMIFS('무신사 메타 광고'!$L:$L, '무신사 메타 광고'!$D:$D, $B683), SUMIFS('무신사 메타 광고'!$L:$L, '무신사 메타 광고'!$I:$I, $C$4, '무신사 메타 광고'!$D:$D, $B683))</f>
        <v>0</v>
      </c>
      <c r="D683" s="29">
        <f>IF($C$4="", SUMIFS('무신사 메타 광고'!$V:$V,#REF!, $B683), SUMIFS('무신사 메타 광고'!$V:$V,'무신사 메타 광고'!$I:$I,$C$4,'무신사 메타 광고'!$D:$D,$B683))</f>
        <v>0</v>
      </c>
      <c r="E683" s="11">
        <f t="shared" si="22"/>
        <v>0</v>
      </c>
      <c r="F683" s="12" t="str">
        <f t="shared" si="29"/>
        <v xml:space="preserve"> </v>
      </c>
      <c r="G683" s="30">
        <f>IF($C$4="", SUMIFS('무신사 메타 광고'!$K:$K, '무신사 메타 광고'!$D:$D, $B683), SUMIFS('무신사 메타 광고'!$K:$K,'무신사 메타 광고'!$I:$I,$C$4,'무신사 메타 광고'!D:D,$B683))</f>
        <v>0</v>
      </c>
      <c r="H683" s="30">
        <f>IF($C$4="", SUMIFS('무신사 메타 광고'!$Q:$Q, '무신사 메타 광고'!$D:$D, $B683), SUMIFS('무신사 메타 광고'!$Q:$Q,'무신사 메타 광고'!$I:$I,$C$4,'무신사 메타 광고'!D:D,$B683))</f>
        <v>0</v>
      </c>
      <c r="I683" s="30">
        <f>IF($C$4="", SUMIFS('무신사 메타 광고'!$U:$U, '무신사 메타 광고'!$D:$D, $B683), SUMIFS('무신사 메타 광고'!$U:$U,'무신사 메타 광고'!$I:$I,$C$4,'무신사 메타 광고'!D:D,$B683))</f>
        <v>0</v>
      </c>
      <c r="J683" s="11">
        <f t="shared" si="23"/>
        <v>0</v>
      </c>
      <c r="K683" s="11">
        <f t="shared" si="24"/>
        <v>0</v>
      </c>
      <c r="L683" s="12" t="str">
        <f t="shared" si="30"/>
        <v xml:space="preserve"> </v>
      </c>
      <c r="N683" s="10">
        <f>IF($C$4="", SUMIFS('무신사 메타 광고'!$X:$X, '무신사 메타 광고'!$D:$D, $B683),SUMIFS('무신사 메타 광고'!$X:$X,'무신사 메타 광고'!I:I,$C$4,'무신사 메타 광고'!D:D,$B683))</f>
        <v>0</v>
      </c>
      <c r="O683" s="11">
        <f t="shared" si="25"/>
        <v>0</v>
      </c>
      <c r="R683" s="13"/>
      <c r="S683" s="31">
        <f>IF($S$4="", SUMIFS('무신사 메타 광고'!$L:$L, '무신사 메타 광고'!$C:$C, $R683),SUMIFS('무신사 메타 광고'!$L:$L,'무신사 메타 광고'!$I:$I,$S$4,'무신사 메타 광고'!$C:$C,$R683))</f>
        <v>0</v>
      </c>
      <c r="T683" s="31">
        <f>IF($S$4="", SUMIFS('무신사 메타 광고'!$V:$V, '무신사 메타 광고'!$C:$C, $R683),SUMIFS('무신사 메타 광고'!$V:$V,'무신사 메타 광고'!$I:$I,$S$4,'무신사 메타 광고'!$C:$C,$R683))</f>
        <v>0</v>
      </c>
      <c r="U683" s="11">
        <f t="shared" si="26"/>
        <v>0</v>
      </c>
      <c r="V683" s="12" t="str">
        <f t="shared" si="31"/>
        <v xml:space="preserve"> </v>
      </c>
      <c r="W683" s="32">
        <f>IF($S$4="", SUMIFS('무신사 메타 광고'!$K:$K, '무신사 메타 광고'!$C:$C, $R683),SUMIFS('무신사 메타 광고'!$K:$K,'무신사 메타 광고'!$I:$I,$S$4,'무신사 메타 광고'!$C:$C,$R683))</f>
        <v>0</v>
      </c>
      <c r="X683" s="32">
        <f>IF($S$4="", SUMIFS('무신사 메타 광고'!$N:$N, '무신사 메타 광고'!$C:$C, $R683),SUMIFS('무신사 메타 광고'!$N:$N,'무신사 메타 광고'!$I:$I,$S$4,'무신사 메타 광고'!$C:$C,$R683))</f>
        <v>0</v>
      </c>
      <c r="Y683" s="11">
        <f t="shared" si="27"/>
        <v>0</v>
      </c>
      <c r="Z683" s="12" t="str">
        <f t="shared" si="32"/>
        <v xml:space="preserve"> </v>
      </c>
      <c r="AB683" s="10">
        <f>IF($S$4="", SUMIFS('무신사 메타 광고'!$X:$X, '무신사 메타 광고'!$C:$C, $R683),SUMIFS('무신사 메타 광고'!$X:$X,'무신사 메타 광고'!$I:$I,$S$4,'무신사 메타 광고'!$C:$C,$R683))</f>
        <v>0</v>
      </c>
      <c r="AC683" s="11">
        <f t="shared" si="28"/>
        <v>0</v>
      </c>
    </row>
    <row r="684" spans="2:29">
      <c r="B684" s="9"/>
      <c r="C684" s="29">
        <f>IF($C$4="", SUMIFS('무신사 메타 광고'!$L:$L, '무신사 메타 광고'!$D:$D, $B684), SUMIFS('무신사 메타 광고'!$L:$L, '무신사 메타 광고'!$I:$I, $C$4, '무신사 메타 광고'!$D:$D, $B684))</f>
        <v>0</v>
      </c>
      <c r="D684" s="29">
        <f>IF($C$4="", SUMIFS('무신사 메타 광고'!$V:$V,#REF!, $B684), SUMIFS('무신사 메타 광고'!$V:$V,'무신사 메타 광고'!$I:$I,$C$4,'무신사 메타 광고'!$D:$D,$B684))</f>
        <v>0</v>
      </c>
      <c r="E684" s="11">
        <f t="shared" si="22"/>
        <v>0</v>
      </c>
      <c r="F684" s="12" t="str">
        <f t="shared" si="29"/>
        <v xml:space="preserve"> </v>
      </c>
      <c r="G684" s="30">
        <f>IF($C$4="", SUMIFS('무신사 메타 광고'!$K:$K, '무신사 메타 광고'!$D:$D, $B684), SUMIFS('무신사 메타 광고'!$K:$K,'무신사 메타 광고'!$I:$I,$C$4,'무신사 메타 광고'!D:D,$B684))</f>
        <v>0</v>
      </c>
      <c r="H684" s="30">
        <f>IF($C$4="", SUMIFS('무신사 메타 광고'!$Q:$Q, '무신사 메타 광고'!$D:$D, $B684), SUMIFS('무신사 메타 광고'!$Q:$Q,'무신사 메타 광고'!$I:$I,$C$4,'무신사 메타 광고'!D:D,$B684))</f>
        <v>0</v>
      </c>
      <c r="I684" s="30">
        <f>IF($C$4="", SUMIFS('무신사 메타 광고'!$U:$U, '무신사 메타 광고'!$D:$D, $B684), SUMIFS('무신사 메타 광고'!$U:$U,'무신사 메타 광고'!$I:$I,$C$4,'무신사 메타 광고'!D:D,$B684))</f>
        <v>0</v>
      </c>
      <c r="J684" s="11">
        <f t="shared" si="23"/>
        <v>0</v>
      </c>
      <c r="K684" s="11">
        <f t="shared" si="24"/>
        <v>0</v>
      </c>
      <c r="L684" s="12" t="str">
        <f t="shared" si="30"/>
        <v xml:space="preserve"> </v>
      </c>
      <c r="N684" s="10">
        <f>IF($C$4="", SUMIFS('무신사 메타 광고'!$X:$X, '무신사 메타 광고'!$D:$D, $B684),SUMIFS('무신사 메타 광고'!$X:$X,'무신사 메타 광고'!I:I,$C$4,'무신사 메타 광고'!D:D,$B684))</f>
        <v>0</v>
      </c>
      <c r="O684" s="11">
        <f t="shared" si="25"/>
        <v>0</v>
      </c>
      <c r="R684" s="13"/>
      <c r="S684" s="31">
        <f>IF($S$4="", SUMIFS('무신사 메타 광고'!$L:$L, '무신사 메타 광고'!$C:$C, $R684),SUMIFS('무신사 메타 광고'!$L:$L,'무신사 메타 광고'!$I:$I,$S$4,'무신사 메타 광고'!$C:$C,$R684))</f>
        <v>0</v>
      </c>
      <c r="T684" s="31">
        <f>IF($S$4="", SUMIFS('무신사 메타 광고'!$V:$V, '무신사 메타 광고'!$C:$C, $R684),SUMIFS('무신사 메타 광고'!$V:$V,'무신사 메타 광고'!$I:$I,$S$4,'무신사 메타 광고'!$C:$C,$R684))</f>
        <v>0</v>
      </c>
      <c r="U684" s="11">
        <f t="shared" si="26"/>
        <v>0</v>
      </c>
      <c r="V684" s="12" t="str">
        <f t="shared" si="31"/>
        <v xml:space="preserve"> </v>
      </c>
      <c r="W684" s="32">
        <f>IF($S$4="", SUMIFS('무신사 메타 광고'!$K:$K, '무신사 메타 광고'!$C:$C, $R684),SUMIFS('무신사 메타 광고'!$K:$K,'무신사 메타 광고'!$I:$I,$S$4,'무신사 메타 광고'!$C:$C,$R684))</f>
        <v>0</v>
      </c>
      <c r="X684" s="32">
        <f>IF($S$4="", SUMIFS('무신사 메타 광고'!$N:$N, '무신사 메타 광고'!$C:$C, $R684),SUMIFS('무신사 메타 광고'!$N:$N,'무신사 메타 광고'!$I:$I,$S$4,'무신사 메타 광고'!$C:$C,$R684))</f>
        <v>0</v>
      </c>
      <c r="Y684" s="11">
        <f t="shared" si="27"/>
        <v>0</v>
      </c>
      <c r="Z684" s="12" t="str">
        <f t="shared" si="32"/>
        <v xml:space="preserve"> </v>
      </c>
      <c r="AB684" s="10">
        <f>IF($S$4="", SUMIFS('무신사 메타 광고'!$X:$X, '무신사 메타 광고'!$C:$C, $R684),SUMIFS('무신사 메타 광고'!$X:$X,'무신사 메타 광고'!$I:$I,$S$4,'무신사 메타 광고'!$C:$C,$R684))</f>
        <v>0</v>
      </c>
      <c r="AC684" s="11">
        <f t="shared" si="28"/>
        <v>0</v>
      </c>
    </row>
    <row r="685" spans="2:29">
      <c r="B685" s="9"/>
      <c r="C685" s="29">
        <f>IF($C$4="", SUMIFS('무신사 메타 광고'!$L:$L, '무신사 메타 광고'!$D:$D, $B685), SUMIFS('무신사 메타 광고'!$L:$L, '무신사 메타 광고'!$I:$I, $C$4, '무신사 메타 광고'!$D:$D, $B685))</f>
        <v>0</v>
      </c>
      <c r="D685" s="29">
        <f>IF($C$4="", SUMIFS('무신사 메타 광고'!$V:$V,#REF!, $B685), SUMIFS('무신사 메타 광고'!$V:$V,'무신사 메타 광고'!$I:$I,$C$4,'무신사 메타 광고'!$D:$D,$B685))</f>
        <v>0</v>
      </c>
      <c r="E685" s="11">
        <f t="shared" si="22"/>
        <v>0</v>
      </c>
      <c r="F685" s="12" t="str">
        <f t="shared" si="29"/>
        <v xml:space="preserve"> </v>
      </c>
      <c r="G685" s="30">
        <f>IF($C$4="", SUMIFS('무신사 메타 광고'!$K:$K, '무신사 메타 광고'!$D:$D, $B685), SUMIFS('무신사 메타 광고'!$K:$K,'무신사 메타 광고'!$I:$I,$C$4,'무신사 메타 광고'!D:D,$B685))</f>
        <v>0</v>
      </c>
      <c r="H685" s="30">
        <f>IF($C$4="", SUMIFS('무신사 메타 광고'!$Q:$Q, '무신사 메타 광고'!$D:$D, $B685), SUMIFS('무신사 메타 광고'!$Q:$Q,'무신사 메타 광고'!$I:$I,$C$4,'무신사 메타 광고'!D:D,$B685))</f>
        <v>0</v>
      </c>
      <c r="I685" s="30">
        <f>IF($C$4="", SUMIFS('무신사 메타 광고'!$U:$U, '무신사 메타 광고'!$D:$D, $B685), SUMIFS('무신사 메타 광고'!$U:$U,'무신사 메타 광고'!$I:$I,$C$4,'무신사 메타 광고'!D:D,$B685))</f>
        <v>0</v>
      </c>
      <c r="J685" s="11">
        <f t="shared" si="23"/>
        <v>0</v>
      </c>
      <c r="K685" s="11">
        <f t="shared" si="24"/>
        <v>0</v>
      </c>
      <c r="L685" s="12" t="str">
        <f t="shared" si="30"/>
        <v xml:space="preserve"> </v>
      </c>
      <c r="N685" s="10">
        <f>IF($C$4="", SUMIFS('무신사 메타 광고'!$X:$X, '무신사 메타 광고'!$D:$D, $B685),SUMIFS('무신사 메타 광고'!$X:$X,'무신사 메타 광고'!I:I,$C$4,'무신사 메타 광고'!D:D,$B685))</f>
        <v>0</v>
      </c>
      <c r="O685" s="11">
        <f t="shared" si="25"/>
        <v>0</v>
      </c>
      <c r="R685" s="13"/>
      <c r="S685" s="31">
        <f>IF($S$4="", SUMIFS('무신사 메타 광고'!$L:$L, '무신사 메타 광고'!$C:$C, $R685),SUMIFS('무신사 메타 광고'!$L:$L,'무신사 메타 광고'!$I:$I,$S$4,'무신사 메타 광고'!$C:$C,$R685))</f>
        <v>0</v>
      </c>
      <c r="T685" s="31">
        <f>IF($S$4="", SUMIFS('무신사 메타 광고'!$V:$V, '무신사 메타 광고'!$C:$C, $R685),SUMIFS('무신사 메타 광고'!$V:$V,'무신사 메타 광고'!$I:$I,$S$4,'무신사 메타 광고'!$C:$C,$R685))</f>
        <v>0</v>
      </c>
      <c r="U685" s="11">
        <f t="shared" si="26"/>
        <v>0</v>
      </c>
      <c r="V685" s="12" t="str">
        <f t="shared" si="31"/>
        <v xml:space="preserve"> </v>
      </c>
      <c r="W685" s="32">
        <f>IF($S$4="", SUMIFS('무신사 메타 광고'!$K:$K, '무신사 메타 광고'!$C:$C, $R685),SUMIFS('무신사 메타 광고'!$K:$K,'무신사 메타 광고'!$I:$I,$S$4,'무신사 메타 광고'!$C:$C,$R685))</f>
        <v>0</v>
      </c>
      <c r="X685" s="32">
        <f>IF($S$4="", SUMIFS('무신사 메타 광고'!$N:$N, '무신사 메타 광고'!$C:$C, $R685),SUMIFS('무신사 메타 광고'!$N:$N,'무신사 메타 광고'!$I:$I,$S$4,'무신사 메타 광고'!$C:$C,$R685))</f>
        <v>0</v>
      </c>
      <c r="Y685" s="11">
        <f t="shared" si="27"/>
        <v>0</v>
      </c>
      <c r="Z685" s="12" t="str">
        <f t="shared" si="32"/>
        <v xml:space="preserve"> </v>
      </c>
      <c r="AB685" s="10">
        <f>IF($S$4="", SUMIFS('무신사 메타 광고'!$X:$X, '무신사 메타 광고'!$C:$C, $R685),SUMIFS('무신사 메타 광고'!$X:$X,'무신사 메타 광고'!$I:$I,$S$4,'무신사 메타 광고'!$C:$C,$R685))</f>
        <v>0</v>
      </c>
      <c r="AC685" s="11">
        <f t="shared" si="28"/>
        <v>0</v>
      </c>
    </row>
    <row r="686" spans="2:29">
      <c r="B686" s="9"/>
      <c r="C686" s="29">
        <f>IF($C$4="", SUMIFS('무신사 메타 광고'!$L:$L, '무신사 메타 광고'!$D:$D, $B686), SUMIFS('무신사 메타 광고'!$L:$L, '무신사 메타 광고'!$I:$I, $C$4, '무신사 메타 광고'!$D:$D, $B686))</f>
        <v>0</v>
      </c>
      <c r="D686" s="29">
        <f>IF($C$4="", SUMIFS('무신사 메타 광고'!$V:$V,#REF!, $B686), SUMIFS('무신사 메타 광고'!$V:$V,'무신사 메타 광고'!$I:$I,$C$4,'무신사 메타 광고'!$D:$D,$B686))</f>
        <v>0</v>
      </c>
      <c r="E686" s="11">
        <f t="shared" si="22"/>
        <v>0</v>
      </c>
      <c r="F686" s="12" t="str">
        <f t="shared" si="29"/>
        <v xml:space="preserve"> </v>
      </c>
      <c r="G686" s="30">
        <f>IF($C$4="", SUMIFS('무신사 메타 광고'!$K:$K, '무신사 메타 광고'!$D:$D, $B686), SUMIFS('무신사 메타 광고'!$K:$K,'무신사 메타 광고'!$I:$I,$C$4,'무신사 메타 광고'!D:D,$B686))</f>
        <v>0</v>
      </c>
      <c r="H686" s="30">
        <f>IF($C$4="", SUMIFS('무신사 메타 광고'!$Q:$Q, '무신사 메타 광고'!$D:$D, $B686), SUMIFS('무신사 메타 광고'!$Q:$Q,'무신사 메타 광고'!$I:$I,$C$4,'무신사 메타 광고'!D:D,$B686))</f>
        <v>0</v>
      </c>
      <c r="I686" s="30">
        <f>IF($C$4="", SUMIFS('무신사 메타 광고'!$U:$U, '무신사 메타 광고'!$D:$D, $B686), SUMIFS('무신사 메타 광고'!$U:$U,'무신사 메타 광고'!$I:$I,$C$4,'무신사 메타 광고'!D:D,$B686))</f>
        <v>0</v>
      </c>
      <c r="J686" s="11">
        <f t="shared" si="23"/>
        <v>0</v>
      </c>
      <c r="K686" s="11">
        <f t="shared" si="24"/>
        <v>0</v>
      </c>
      <c r="L686" s="12" t="str">
        <f t="shared" si="30"/>
        <v xml:space="preserve"> </v>
      </c>
      <c r="N686" s="10">
        <f>IF($C$4="", SUMIFS('무신사 메타 광고'!$X:$X, '무신사 메타 광고'!$D:$D, $B686),SUMIFS('무신사 메타 광고'!$X:$X,'무신사 메타 광고'!I:I,$C$4,'무신사 메타 광고'!D:D,$B686))</f>
        <v>0</v>
      </c>
      <c r="O686" s="11">
        <f t="shared" si="25"/>
        <v>0</v>
      </c>
      <c r="R686" s="13"/>
      <c r="S686" s="31">
        <f>IF($S$4="", SUMIFS('무신사 메타 광고'!$L:$L, '무신사 메타 광고'!$C:$C, $R686),SUMIFS('무신사 메타 광고'!$L:$L,'무신사 메타 광고'!$I:$I,$S$4,'무신사 메타 광고'!$C:$C,$R686))</f>
        <v>0</v>
      </c>
      <c r="T686" s="31">
        <f>IF($S$4="", SUMIFS('무신사 메타 광고'!$V:$V, '무신사 메타 광고'!$C:$C, $R686),SUMIFS('무신사 메타 광고'!$V:$V,'무신사 메타 광고'!$I:$I,$S$4,'무신사 메타 광고'!$C:$C,$R686))</f>
        <v>0</v>
      </c>
      <c r="U686" s="11">
        <f t="shared" si="26"/>
        <v>0</v>
      </c>
      <c r="V686" s="12" t="str">
        <f t="shared" si="31"/>
        <v xml:space="preserve"> </v>
      </c>
      <c r="W686" s="32">
        <f>IF($S$4="", SUMIFS('무신사 메타 광고'!$K:$K, '무신사 메타 광고'!$C:$C, $R686),SUMIFS('무신사 메타 광고'!$K:$K,'무신사 메타 광고'!$I:$I,$S$4,'무신사 메타 광고'!$C:$C,$R686))</f>
        <v>0</v>
      </c>
      <c r="X686" s="32">
        <f>IF($S$4="", SUMIFS('무신사 메타 광고'!$N:$N, '무신사 메타 광고'!$C:$C, $R686),SUMIFS('무신사 메타 광고'!$N:$N,'무신사 메타 광고'!$I:$I,$S$4,'무신사 메타 광고'!$C:$C,$R686))</f>
        <v>0</v>
      </c>
      <c r="Y686" s="11">
        <f t="shared" si="27"/>
        <v>0</v>
      </c>
      <c r="Z686" s="12" t="str">
        <f t="shared" si="32"/>
        <v xml:space="preserve"> </v>
      </c>
      <c r="AB686" s="10">
        <f>IF($S$4="", SUMIFS('무신사 메타 광고'!$X:$X, '무신사 메타 광고'!$C:$C, $R686),SUMIFS('무신사 메타 광고'!$X:$X,'무신사 메타 광고'!$I:$I,$S$4,'무신사 메타 광고'!$C:$C,$R686))</f>
        <v>0</v>
      </c>
      <c r="AC686" s="11">
        <f t="shared" si="28"/>
        <v>0</v>
      </c>
    </row>
    <row r="687" spans="2:29">
      <c r="B687" s="9"/>
      <c r="C687" s="29">
        <f>IF($C$4="", SUMIFS('무신사 메타 광고'!$L:$L, '무신사 메타 광고'!$D:$D, $B687), SUMIFS('무신사 메타 광고'!$L:$L, '무신사 메타 광고'!$I:$I, $C$4, '무신사 메타 광고'!$D:$D, $B687))</f>
        <v>0</v>
      </c>
      <c r="D687" s="29">
        <f>IF($C$4="", SUMIFS('무신사 메타 광고'!$V:$V,#REF!, $B687), SUMIFS('무신사 메타 광고'!$V:$V,'무신사 메타 광고'!$I:$I,$C$4,'무신사 메타 광고'!$D:$D,$B687))</f>
        <v>0</v>
      </c>
      <c r="E687" s="11">
        <f t="shared" si="22"/>
        <v>0</v>
      </c>
      <c r="F687" s="12" t="str">
        <f t="shared" si="29"/>
        <v xml:space="preserve"> </v>
      </c>
      <c r="G687" s="30">
        <f>IF($C$4="", SUMIFS('무신사 메타 광고'!$K:$K, '무신사 메타 광고'!$D:$D, $B687), SUMIFS('무신사 메타 광고'!$K:$K,'무신사 메타 광고'!$I:$I,$C$4,'무신사 메타 광고'!D:D,$B687))</f>
        <v>0</v>
      </c>
      <c r="H687" s="30">
        <f>IF($C$4="", SUMIFS('무신사 메타 광고'!$Q:$Q, '무신사 메타 광고'!$D:$D, $B687), SUMIFS('무신사 메타 광고'!$Q:$Q,'무신사 메타 광고'!$I:$I,$C$4,'무신사 메타 광고'!D:D,$B687))</f>
        <v>0</v>
      </c>
      <c r="I687" s="30">
        <f>IF($C$4="", SUMIFS('무신사 메타 광고'!$U:$U, '무신사 메타 광고'!$D:$D, $B687), SUMIFS('무신사 메타 광고'!$U:$U,'무신사 메타 광고'!$I:$I,$C$4,'무신사 메타 광고'!D:D,$B687))</f>
        <v>0</v>
      </c>
      <c r="J687" s="11">
        <f t="shared" si="23"/>
        <v>0</v>
      </c>
      <c r="K687" s="11">
        <f t="shared" si="24"/>
        <v>0</v>
      </c>
      <c r="L687" s="12" t="str">
        <f t="shared" si="30"/>
        <v xml:space="preserve"> </v>
      </c>
      <c r="N687" s="10">
        <f>IF($C$4="", SUMIFS('무신사 메타 광고'!$X:$X, '무신사 메타 광고'!$D:$D, $B687),SUMIFS('무신사 메타 광고'!$X:$X,'무신사 메타 광고'!I:I,$C$4,'무신사 메타 광고'!D:D,$B687))</f>
        <v>0</v>
      </c>
      <c r="O687" s="11">
        <f t="shared" si="25"/>
        <v>0</v>
      </c>
      <c r="R687" s="13"/>
      <c r="S687" s="31">
        <f>IF($S$4="", SUMIFS('무신사 메타 광고'!$L:$L, '무신사 메타 광고'!$C:$C, $R687),SUMIFS('무신사 메타 광고'!$L:$L,'무신사 메타 광고'!$I:$I,$S$4,'무신사 메타 광고'!$C:$C,$R687))</f>
        <v>0</v>
      </c>
      <c r="T687" s="31">
        <f>IF($S$4="", SUMIFS('무신사 메타 광고'!$V:$V, '무신사 메타 광고'!$C:$C, $R687),SUMIFS('무신사 메타 광고'!$V:$V,'무신사 메타 광고'!$I:$I,$S$4,'무신사 메타 광고'!$C:$C,$R687))</f>
        <v>0</v>
      </c>
      <c r="U687" s="11">
        <f t="shared" si="26"/>
        <v>0</v>
      </c>
      <c r="V687" s="12" t="str">
        <f t="shared" si="31"/>
        <v xml:space="preserve"> </v>
      </c>
      <c r="W687" s="32">
        <f>IF($S$4="", SUMIFS('무신사 메타 광고'!$K:$K, '무신사 메타 광고'!$C:$C, $R687),SUMIFS('무신사 메타 광고'!$K:$K,'무신사 메타 광고'!$I:$I,$S$4,'무신사 메타 광고'!$C:$C,$R687))</f>
        <v>0</v>
      </c>
      <c r="X687" s="32">
        <f>IF($S$4="", SUMIFS('무신사 메타 광고'!$N:$N, '무신사 메타 광고'!$C:$C, $R687),SUMIFS('무신사 메타 광고'!$N:$N,'무신사 메타 광고'!$I:$I,$S$4,'무신사 메타 광고'!$C:$C,$R687))</f>
        <v>0</v>
      </c>
      <c r="Y687" s="11">
        <f t="shared" si="27"/>
        <v>0</v>
      </c>
      <c r="Z687" s="12" t="str">
        <f t="shared" si="32"/>
        <v xml:space="preserve"> </v>
      </c>
      <c r="AB687" s="10">
        <f>IF($S$4="", SUMIFS('무신사 메타 광고'!$X:$X, '무신사 메타 광고'!$C:$C, $R687),SUMIFS('무신사 메타 광고'!$X:$X,'무신사 메타 광고'!$I:$I,$S$4,'무신사 메타 광고'!$C:$C,$R687))</f>
        <v>0</v>
      </c>
      <c r="AC687" s="11">
        <f t="shared" si="28"/>
        <v>0</v>
      </c>
    </row>
    <row r="688" spans="2:29">
      <c r="B688" s="9"/>
      <c r="C688" s="29">
        <f>IF($C$4="", SUMIFS('무신사 메타 광고'!$L:$L, '무신사 메타 광고'!$D:$D, $B688), SUMIFS('무신사 메타 광고'!$L:$L, '무신사 메타 광고'!$I:$I, $C$4, '무신사 메타 광고'!$D:$D, $B688))</f>
        <v>0</v>
      </c>
      <c r="D688" s="29">
        <f>IF($C$4="", SUMIFS('무신사 메타 광고'!$V:$V,#REF!, $B688), SUMIFS('무신사 메타 광고'!$V:$V,'무신사 메타 광고'!$I:$I,$C$4,'무신사 메타 광고'!$D:$D,$B688))</f>
        <v>0</v>
      </c>
      <c r="E688" s="11">
        <f t="shared" si="22"/>
        <v>0</v>
      </c>
      <c r="F688" s="12" t="str">
        <f t="shared" si="29"/>
        <v xml:space="preserve"> </v>
      </c>
      <c r="G688" s="30">
        <f>IF($C$4="", SUMIFS('무신사 메타 광고'!$K:$K, '무신사 메타 광고'!$D:$D, $B688), SUMIFS('무신사 메타 광고'!$K:$K,'무신사 메타 광고'!$I:$I,$C$4,'무신사 메타 광고'!D:D,$B688))</f>
        <v>0</v>
      </c>
      <c r="H688" s="30">
        <f>IF($C$4="", SUMIFS('무신사 메타 광고'!$Q:$Q, '무신사 메타 광고'!$D:$D, $B688), SUMIFS('무신사 메타 광고'!$Q:$Q,'무신사 메타 광고'!$I:$I,$C$4,'무신사 메타 광고'!D:D,$B688))</f>
        <v>0</v>
      </c>
      <c r="I688" s="30">
        <f>IF($C$4="", SUMIFS('무신사 메타 광고'!$U:$U, '무신사 메타 광고'!$D:$D, $B688), SUMIFS('무신사 메타 광고'!$U:$U,'무신사 메타 광고'!$I:$I,$C$4,'무신사 메타 광고'!D:D,$B688))</f>
        <v>0</v>
      </c>
      <c r="J688" s="11">
        <f t="shared" si="23"/>
        <v>0</v>
      </c>
      <c r="K688" s="11">
        <f t="shared" si="24"/>
        <v>0</v>
      </c>
      <c r="L688" s="12" t="str">
        <f t="shared" si="30"/>
        <v xml:space="preserve"> </v>
      </c>
      <c r="N688" s="10">
        <f>IF($C$4="", SUMIFS('무신사 메타 광고'!$X:$X, '무신사 메타 광고'!$D:$D, $B688),SUMIFS('무신사 메타 광고'!$X:$X,'무신사 메타 광고'!I:I,$C$4,'무신사 메타 광고'!D:D,$B688))</f>
        <v>0</v>
      </c>
      <c r="O688" s="11">
        <f t="shared" si="25"/>
        <v>0</v>
      </c>
      <c r="R688" s="13"/>
      <c r="S688" s="31">
        <f>IF($S$4="", SUMIFS('무신사 메타 광고'!$L:$L, '무신사 메타 광고'!$C:$C, $R688),SUMIFS('무신사 메타 광고'!$L:$L,'무신사 메타 광고'!$I:$I,$S$4,'무신사 메타 광고'!$C:$C,$R688))</f>
        <v>0</v>
      </c>
      <c r="T688" s="31">
        <f>IF($S$4="", SUMIFS('무신사 메타 광고'!$V:$V, '무신사 메타 광고'!$C:$C, $R688),SUMIFS('무신사 메타 광고'!$V:$V,'무신사 메타 광고'!$I:$I,$S$4,'무신사 메타 광고'!$C:$C,$R688))</f>
        <v>0</v>
      </c>
      <c r="U688" s="11">
        <f t="shared" si="26"/>
        <v>0</v>
      </c>
      <c r="V688" s="12" t="str">
        <f t="shared" si="31"/>
        <v xml:space="preserve"> </v>
      </c>
      <c r="W688" s="32">
        <f>IF($S$4="", SUMIFS('무신사 메타 광고'!$K:$K, '무신사 메타 광고'!$C:$C, $R688),SUMIFS('무신사 메타 광고'!$K:$K,'무신사 메타 광고'!$I:$I,$S$4,'무신사 메타 광고'!$C:$C,$R688))</f>
        <v>0</v>
      </c>
      <c r="X688" s="32">
        <f>IF($S$4="", SUMIFS('무신사 메타 광고'!$N:$N, '무신사 메타 광고'!$C:$C, $R688),SUMIFS('무신사 메타 광고'!$N:$N,'무신사 메타 광고'!$I:$I,$S$4,'무신사 메타 광고'!$C:$C,$R688))</f>
        <v>0</v>
      </c>
      <c r="Y688" s="11">
        <f t="shared" si="27"/>
        <v>0</v>
      </c>
      <c r="Z688" s="12" t="str">
        <f t="shared" si="32"/>
        <v xml:space="preserve"> </v>
      </c>
      <c r="AB688" s="10">
        <f>IF($S$4="", SUMIFS('무신사 메타 광고'!$X:$X, '무신사 메타 광고'!$C:$C, $R688),SUMIFS('무신사 메타 광고'!$X:$X,'무신사 메타 광고'!$I:$I,$S$4,'무신사 메타 광고'!$C:$C,$R688))</f>
        <v>0</v>
      </c>
      <c r="AC688" s="11">
        <f t="shared" si="28"/>
        <v>0</v>
      </c>
    </row>
    <row r="689" spans="2:29">
      <c r="B689" s="9"/>
      <c r="C689" s="29">
        <f>IF($C$4="", SUMIFS('무신사 메타 광고'!$L:$L, '무신사 메타 광고'!$D:$D, $B689), SUMIFS('무신사 메타 광고'!$L:$L, '무신사 메타 광고'!$I:$I, $C$4, '무신사 메타 광고'!$D:$D, $B689))</f>
        <v>0</v>
      </c>
      <c r="D689" s="29">
        <f>IF($C$4="", SUMIFS('무신사 메타 광고'!$V:$V,#REF!, $B689), SUMIFS('무신사 메타 광고'!$V:$V,'무신사 메타 광고'!$I:$I,$C$4,'무신사 메타 광고'!$D:$D,$B689))</f>
        <v>0</v>
      </c>
      <c r="E689" s="11">
        <f t="shared" si="22"/>
        <v>0</v>
      </c>
      <c r="F689" s="12" t="str">
        <f t="shared" si="29"/>
        <v xml:space="preserve"> </v>
      </c>
      <c r="G689" s="30">
        <f>IF($C$4="", SUMIFS('무신사 메타 광고'!$K:$K, '무신사 메타 광고'!$D:$D, $B689), SUMIFS('무신사 메타 광고'!$K:$K,'무신사 메타 광고'!$I:$I,$C$4,'무신사 메타 광고'!D:D,$B689))</f>
        <v>0</v>
      </c>
      <c r="H689" s="30">
        <f>IF($C$4="", SUMIFS('무신사 메타 광고'!$Q:$Q, '무신사 메타 광고'!$D:$D, $B689), SUMIFS('무신사 메타 광고'!$Q:$Q,'무신사 메타 광고'!$I:$I,$C$4,'무신사 메타 광고'!D:D,$B689))</f>
        <v>0</v>
      </c>
      <c r="I689" s="30">
        <f>IF($C$4="", SUMIFS('무신사 메타 광고'!$U:$U, '무신사 메타 광고'!$D:$D, $B689), SUMIFS('무신사 메타 광고'!$U:$U,'무신사 메타 광고'!$I:$I,$C$4,'무신사 메타 광고'!D:D,$B689))</f>
        <v>0</v>
      </c>
      <c r="J689" s="11">
        <f t="shared" si="23"/>
        <v>0</v>
      </c>
      <c r="K689" s="11">
        <f t="shared" si="24"/>
        <v>0</v>
      </c>
      <c r="L689" s="12" t="str">
        <f t="shared" si="30"/>
        <v xml:space="preserve"> </v>
      </c>
      <c r="N689" s="10">
        <f>IF($C$4="", SUMIFS('무신사 메타 광고'!$X:$X, '무신사 메타 광고'!$D:$D, $B689),SUMIFS('무신사 메타 광고'!$X:$X,'무신사 메타 광고'!I:I,$C$4,'무신사 메타 광고'!D:D,$B689))</f>
        <v>0</v>
      </c>
      <c r="O689" s="11">
        <f t="shared" si="25"/>
        <v>0</v>
      </c>
      <c r="R689" s="13"/>
      <c r="S689" s="31">
        <f>IF($S$4="", SUMIFS('무신사 메타 광고'!$L:$L, '무신사 메타 광고'!$C:$C, $R689),SUMIFS('무신사 메타 광고'!$L:$L,'무신사 메타 광고'!$I:$I,$S$4,'무신사 메타 광고'!$C:$C,$R689))</f>
        <v>0</v>
      </c>
      <c r="T689" s="31">
        <f>IF($S$4="", SUMIFS('무신사 메타 광고'!$V:$V, '무신사 메타 광고'!$C:$C, $R689),SUMIFS('무신사 메타 광고'!$V:$V,'무신사 메타 광고'!$I:$I,$S$4,'무신사 메타 광고'!$C:$C,$R689))</f>
        <v>0</v>
      </c>
      <c r="U689" s="11">
        <f t="shared" si="26"/>
        <v>0</v>
      </c>
      <c r="V689" s="12" t="str">
        <f t="shared" si="31"/>
        <v xml:space="preserve"> </v>
      </c>
      <c r="W689" s="32">
        <f>IF($S$4="", SUMIFS('무신사 메타 광고'!$K:$K, '무신사 메타 광고'!$C:$C, $R689),SUMIFS('무신사 메타 광고'!$K:$K,'무신사 메타 광고'!$I:$I,$S$4,'무신사 메타 광고'!$C:$C,$R689))</f>
        <v>0</v>
      </c>
      <c r="X689" s="32">
        <f>IF($S$4="", SUMIFS('무신사 메타 광고'!$N:$N, '무신사 메타 광고'!$C:$C, $R689),SUMIFS('무신사 메타 광고'!$N:$N,'무신사 메타 광고'!$I:$I,$S$4,'무신사 메타 광고'!$C:$C,$R689))</f>
        <v>0</v>
      </c>
      <c r="Y689" s="11">
        <f t="shared" si="27"/>
        <v>0</v>
      </c>
      <c r="Z689" s="12" t="str">
        <f t="shared" si="32"/>
        <v xml:space="preserve"> </v>
      </c>
      <c r="AB689" s="10">
        <f>IF($S$4="", SUMIFS('무신사 메타 광고'!$X:$X, '무신사 메타 광고'!$C:$C, $R689),SUMIFS('무신사 메타 광고'!$X:$X,'무신사 메타 광고'!$I:$I,$S$4,'무신사 메타 광고'!$C:$C,$R689))</f>
        <v>0</v>
      </c>
      <c r="AC689" s="11">
        <f t="shared" si="28"/>
        <v>0</v>
      </c>
    </row>
    <row r="690" spans="2:29">
      <c r="B690" s="9"/>
      <c r="C690" s="29">
        <f>IF($C$4="", SUMIFS('무신사 메타 광고'!$L:$L, '무신사 메타 광고'!$D:$D, $B690), SUMIFS('무신사 메타 광고'!$L:$L, '무신사 메타 광고'!$I:$I, $C$4, '무신사 메타 광고'!$D:$D, $B690))</f>
        <v>0</v>
      </c>
      <c r="D690" s="29">
        <f>IF($C$4="", SUMIFS('무신사 메타 광고'!$V:$V,#REF!, $B690), SUMIFS('무신사 메타 광고'!$V:$V,'무신사 메타 광고'!$I:$I,$C$4,'무신사 메타 광고'!$D:$D,$B690))</f>
        <v>0</v>
      </c>
      <c r="E690" s="11">
        <f t="shared" si="22"/>
        <v>0</v>
      </c>
      <c r="F690" s="12" t="str">
        <f t="shared" si="29"/>
        <v xml:space="preserve"> </v>
      </c>
      <c r="G690" s="30">
        <f>IF($C$4="", SUMIFS('무신사 메타 광고'!$K:$K, '무신사 메타 광고'!$D:$D, $B690), SUMIFS('무신사 메타 광고'!$K:$K,'무신사 메타 광고'!$I:$I,$C$4,'무신사 메타 광고'!D:D,$B690))</f>
        <v>0</v>
      </c>
      <c r="H690" s="30">
        <f>IF($C$4="", SUMIFS('무신사 메타 광고'!$Q:$Q, '무신사 메타 광고'!$D:$D, $B690), SUMIFS('무신사 메타 광고'!$Q:$Q,'무신사 메타 광고'!$I:$I,$C$4,'무신사 메타 광고'!D:D,$B690))</f>
        <v>0</v>
      </c>
      <c r="I690" s="30">
        <f>IF($C$4="", SUMIFS('무신사 메타 광고'!$U:$U, '무신사 메타 광고'!$D:$D, $B690), SUMIFS('무신사 메타 광고'!$U:$U,'무신사 메타 광고'!$I:$I,$C$4,'무신사 메타 광고'!D:D,$B690))</f>
        <v>0</v>
      </c>
      <c r="J690" s="11">
        <f t="shared" si="23"/>
        <v>0</v>
      </c>
      <c r="K690" s="11">
        <f t="shared" si="24"/>
        <v>0</v>
      </c>
      <c r="L690" s="12" t="str">
        <f t="shared" si="30"/>
        <v xml:space="preserve"> </v>
      </c>
      <c r="N690" s="10">
        <f>IF($C$4="", SUMIFS('무신사 메타 광고'!$X:$X, '무신사 메타 광고'!$D:$D, $B690),SUMIFS('무신사 메타 광고'!$X:$X,'무신사 메타 광고'!I:I,$C$4,'무신사 메타 광고'!D:D,$B690))</f>
        <v>0</v>
      </c>
      <c r="O690" s="11">
        <f t="shared" si="25"/>
        <v>0</v>
      </c>
      <c r="R690" s="13"/>
      <c r="S690" s="31">
        <f>IF($S$4="", SUMIFS('무신사 메타 광고'!$L:$L, '무신사 메타 광고'!$C:$C, $R690),SUMIFS('무신사 메타 광고'!$L:$L,'무신사 메타 광고'!$I:$I,$S$4,'무신사 메타 광고'!$C:$C,$R690))</f>
        <v>0</v>
      </c>
      <c r="T690" s="31">
        <f>IF($S$4="", SUMIFS('무신사 메타 광고'!$V:$V, '무신사 메타 광고'!$C:$C, $R690),SUMIFS('무신사 메타 광고'!$V:$V,'무신사 메타 광고'!$I:$I,$S$4,'무신사 메타 광고'!$C:$C,$R690))</f>
        <v>0</v>
      </c>
      <c r="U690" s="11">
        <f t="shared" si="26"/>
        <v>0</v>
      </c>
      <c r="V690" s="12" t="str">
        <f t="shared" si="31"/>
        <v xml:space="preserve"> </v>
      </c>
      <c r="W690" s="32">
        <f>IF($S$4="", SUMIFS('무신사 메타 광고'!$K:$K, '무신사 메타 광고'!$C:$C, $R690),SUMIFS('무신사 메타 광고'!$K:$K,'무신사 메타 광고'!$I:$I,$S$4,'무신사 메타 광고'!$C:$C,$R690))</f>
        <v>0</v>
      </c>
      <c r="X690" s="32">
        <f>IF($S$4="", SUMIFS('무신사 메타 광고'!$N:$N, '무신사 메타 광고'!$C:$C, $R690),SUMIFS('무신사 메타 광고'!$N:$N,'무신사 메타 광고'!$I:$I,$S$4,'무신사 메타 광고'!$C:$C,$R690))</f>
        <v>0</v>
      </c>
      <c r="Y690" s="11">
        <f t="shared" si="27"/>
        <v>0</v>
      </c>
      <c r="Z690" s="12" t="str">
        <f t="shared" si="32"/>
        <v xml:space="preserve"> </v>
      </c>
      <c r="AB690" s="10">
        <f>IF($S$4="", SUMIFS('무신사 메타 광고'!$X:$X, '무신사 메타 광고'!$C:$C, $R690),SUMIFS('무신사 메타 광고'!$X:$X,'무신사 메타 광고'!$I:$I,$S$4,'무신사 메타 광고'!$C:$C,$R690))</f>
        <v>0</v>
      </c>
      <c r="AC690" s="11">
        <f t="shared" si="28"/>
        <v>0</v>
      </c>
    </row>
    <row r="691" spans="2:29">
      <c r="B691" s="9"/>
      <c r="C691" s="29">
        <f>IF($C$4="", SUMIFS('무신사 메타 광고'!$L:$L, '무신사 메타 광고'!$D:$D, $B691), SUMIFS('무신사 메타 광고'!$L:$L, '무신사 메타 광고'!$I:$I, $C$4, '무신사 메타 광고'!$D:$D, $B691))</f>
        <v>0</v>
      </c>
      <c r="D691" s="29">
        <f>IF($C$4="", SUMIFS('무신사 메타 광고'!$V:$V,#REF!, $B691), SUMIFS('무신사 메타 광고'!$V:$V,'무신사 메타 광고'!$I:$I,$C$4,'무신사 메타 광고'!$D:$D,$B691))</f>
        <v>0</v>
      </c>
      <c r="E691" s="11">
        <f t="shared" si="22"/>
        <v>0</v>
      </c>
      <c r="F691" s="12" t="str">
        <f t="shared" si="29"/>
        <v xml:space="preserve"> </v>
      </c>
      <c r="G691" s="30">
        <f>IF($C$4="", SUMIFS('무신사 메타 광고'!$K:$K, '무신사 메타 광고'!$D:$D, $B691), SUMIFS('무신사 메타 광고'!$K:$K,'무신사 메타 광고'!$I:$I,$C$4,'무신사 메타 광고'!D:D,$B691))</f>
        <v>0</v>
      </c>
      <c r="H691" s="30">
        <f>IF($C$4="", SUMIFS('무신사 메타 광고'!$Q:$Q, '무신사 메타 광고'!$D:$D, $B691), SUMIFS('무신사 메타 광고'!$Q:$Q,'무신사 메타 광고'!$I:$I,$C$4,'무신사 메타 광고'!D:D,$B691))</f>
        <v>0</v>
      </c>
      <c r="I691" s="30">
        <f>IF($C$4="", SUMIFS('무신사 메타 광고'!$U:$U, '무신사 메타 광고'!$D:$D, $B691), SUMIFS('무신사 메타 광고'!$U:$U,'무신사 메타 광고'!$I:$I,$C$4,'무신사 메타 광고'!D:D,$B691))</f>
        <v>0</v>
      </c>
      <c r="J691" s="11">
        <f t="shared" si="23"/>
        <v>0</v>
      </c>
      <c r="K691" s="11">
        <f t="shared" si="24"/>
        <v>0</v>
      </c>
      <c r="L691" s="12" t="str">
        <f t="shared" si="30"/>
        <v xml:space="preserve"> </v>
      </c>
      <c r="N691" s="10">
        <f>IF($C$4="", SUMIFS('무신사 메타 광고'!$X:$X, '무신사 메타 광고'!$D:$D, $B691),SUMIFS('무신사 메타 광고'!$X:$X,'무신사 메타 광고'!I:I,$C$4,'무신사 메타 광고'!D:D,$B691))</f>
        <v>0</v>
      </c>
      <c r="O691" s="11">
        <f t="shared" si="25"/>
        <v>0</v>
      </c>
      <c r="R691" s="13"/>
      <c r="S691" s="31">
        <f>IF($S$4="", SUMIFS('무신사 메타 광고'!$L:$L, '무신사 메타 광고'!$C:$C, $R691),SUMIFS('무신사 메타 광고'!$L:$L,'무신사 메타 광고'!$I:$I,$S$4,'무신사 메타 광고'!$C:$C,$R691))</f>
        <v>0</v>
      </c>
      <c r="T691" s="31">
        <f>IF($S$4="", SUMIFS('무신사 메타 광고'!$V:$V, '무신사 메타 광고'!$C:$C, $R691),SUMIFS('무신사 메타 광고'!$V:$V,'무신사 메타 광고'!$I:$I,$S$4,'무신사 메타 광고'!$C:$C,$R691))</f>
        <v>0</v>
      </c>
      <c r="U691" s="11">
        <f t="shared" si="26"/>
        <v>0</v>
      </c>
      <c r="V691" s="12" t="str">
        <f t="shared" si="31"/>
        <v xml:space="preserve"> </v>
      </c>
      <c r="W691" s="32">
        <f>IF($S$4="", SUMIFS('무신사 메타 광고'!$K:$K, '무신사 메타 광고'!$C:$C, $R691),SUMIFS('무신사 메타 광고'!$K:$K,'무신사 메타 광고'!$I:$I,$S$4,'무신사 메타 광고'!$C:$C,$R691))</f>
        <v>0</v>
      </c>
      <c r="X691" s="32">
        <f>IF($S$4="", SUMIFS('무신사 메타 광고'!$N:$N, '무신사 메타 광고'!$C:$C, $R691),SUMIFS('무신사 메타 광고'!$N:$N,'무신사 메타 광고'!$I:$I,$S$4,'무신사 메타 광고'!$C:$C,$R691))</f>
        <v>0</v>
      </c>
      <c r="Y691" s="11">
        <f t="shared" si="27"/>
        <v>0</v>
      </c>
      <c r="Z691" s="12" t="str">
        <f t="shared" si="32"/>
        <v xml:space="preserve"> </v>
      </c>
      <c r="AB691" s="10">
        <f>IF($S$4="", SUMIFS('무신사 메타 광고'!$X:$X, '무신사 메타 광고'!$C:$C, $R691),SUMIFS('무신사 메타 광고'!$X:$X,'무신사 메타 광고'!$I:$I,$S$4,'무신사 메타 광고'!$C:$C,$R691))</f>
        <v>0</v>
      </c>
      <c r="AC691" s="11">
        <f t="shared" si="28"/>
        <v>0</v>
      </c>
    </row>
    <row r="692" spans="2:29">
      <c r="B692" s="9"/>
      <c r="C692" s="29">
        <f>IF($C$4="", SUMIFS('무신사 메타 광고'!$L:$L, '무신사 메타 광고'!$D:$D, $B692), SUMIFS('무신사 메타 광고'!$L:$L, '무신사 메타 광고'!$I:$I, $C$4, '무신사 메타 광고'!$D:$D, $B692))</f>
        <v>0</v>
      </c>
      <c r="D692" s="29">
        <f>IF($C$4="", SUMIFS('무신사 메타 광고'!$V:$V,#REF!, $B692), SUMIFS('무신사 메타 광고'!$V:$V,'무신사 메타 광고'!$I:$I,$C$4,'무신사 메타 광고'!$D:$D,$B692))</f>
        <v>0</v>
      </c>
      <c r="E692" s="11">
        <f t="shared" si="22"/>
        <v>0</v>
      </c>
      <c r="F692" s="12" t="str">
        <f t="shared" si="29"/>
        <v xml:space="preserve"> </v>
      </c>
      <c r="G692" s="30">
        <f>IF($C$4="", SUMIFS('무신사 메타 광고'!$K:$K, '무신사 메타 광고'!$D:$D, $B692), SUMIFS('무신사 메타 광고'!$K:$K,'무신사 메타 광고'!$I:$I,$C$4,'무신사 메타 광고'!D:D,$B692))</f>
        <v>0</v>
      </c>
      <c r="H692" s="30">
        <f>IF($C$4="", SUMIFS('무신사 메타 광고'!$Q:$Q, '무신사 메타 광고'!$D:$D, $B692), SUMIFS('무신사 메타 광고'!$Q:$Q,'무신사 메타 광고'!$I:$I,$C$4,'무신사 메타 광고'!D:D,$B692))</f>
        <v>0</v>
      </c>
      <c r="I692" s="30">
        <f>IF($C$4="", SUMIFS('무신사 메타 광고'!$U:$U, '무신사 메타 광고'!$D:$D, $B692), SUMIFS('무신사 메타 광고'!$U:$U,'무신사 메타 광고'!$I:$I,$C$4,'무신사 메타 광고'!D:D,$B692))</f>
        <v>0</v>
      </c>
      <c r="J692" s="11">
        <f t="shared" si="23"/>
        <v>0</v>
      </c>
      <c r="K692" s="11">
        <f t="shared" si="24"/>
        <v>0</v>
      </c>
      <c r="L692" s="12" t="str">
        <f t="shared" si="30"/>
        <v xml:space="preserve"> </v>
      </c>
      <c r="N692" s="10">
        <f>IF($C$4="", SUMIFS('무신사 메타 광고'!$X:$X, '무신사 메타 광고'!$D:$D, $B692),SUMIFS('무신사 메타 광고'!$X:$X,'무신사 메타 광고'!I:I,$C$4,'무신사 메타 광고'!D:D,$B692))</f>
        <v>0</v>
      </c>
      <c r="O692" s="11">
        <f t="shared" si="25"/>
        <v>0</v>
      </c>
      <c r="R692" s="13"/>
      <c r="S692" s="31">
        <f>IF($S$4="", SUMIFS('무신사 메타 광고'!$L:$L, '무신사 메타 광고'!$C:$C, $R692),SUMIFS('무신사 메타 광고'!$L:$L,'무신사 메타 광고'!$I:$I,$S$4,'무신사 메타 광고'!$C:$C,$R692))</f>
        <v>0</v>
      </c>
      <c r="T692" s="31">
        <f>IF($S$4="", SUMIFS('무신사 메타 광고'!$V:$V, '무신사 메타 광고'!$C:$C, $R692),SUMIFS('무신사 메타 광고'!$V:$V,'무신사 메타 광고'!$I:$I,$S$4,'무신사 메타 광고'!$C:$C,$R692))</f>
        <v>0</v>
      </c>
      <c r="U692" s="11">
        <f t="shared" si="26"/>
        <v>0</v>
      </c>
      <c r="V692" s="12" t="str">
        <f t="shared" si="31"/>
        <v xml:space="preserve"> </v>
      </c>
      <c r="W692" s="32">
        <f>IF($S$4="", SUMIFS('무신사 메타 광고'!$K:$K, '무신사 메타 광고'!$C:$C, $R692),SUMIFS('무신사 메타 광고'!$K:$K,'무신사 메타 광고'!$I:$I,$S$4,'무신사 메타 광고'!$C:$C,$R692))</f>
        <v>0</v>
      </c>
      <c r="X692" s="32">
        <f>IF($S$4="", SUMIFS('무신사 메타 광고'!$N:$N, '무신사 메타 광고'!$C:$C, $R692),SUMIFS('무신사 메타 광고'!$N:$N,'무신사 메타 광고'!$I:$I,$S$4,'무신사 메타 광고'!$C:$C,$R692))</f>
        <v>0</v>
      </c>
      <c r="Y692" s="11">
        <f t="shared" si="27"/>
        <v>0</v>
      </c>
      <c r="Z692" s="12" t="str">
        <f t="shared" si="32"/>
        <v xml:space="preserve"> </v>
      </c>
      <c r="AB692" s="10">
        <f>IF($S$4="", SUMIFS('무신사 메타 광고'!$X:$X, '무신사 메타 광고'!$C:$C, $R692),SUMIFS('무신사 메타 광고'!$X:$X,'무신사 메타 광고'!$I:$I,$S$4,'무신사 메타 광고'!$C:$C,$R692))</f>
        <v>0</v>
      </c>
      <c r="AC692" s="11">
        <f t="shared" si="28"/>
        <v>0</v>
      </c>
    </row>
    <row r="693" spans="2:29">
      <c r="B693" s="9"/>
      <c r="C693" s="29">
        <f>IF($C$4="", SUMIFS('무신사 메타 광고'!$L:$L, '무신사 메타 광고'!$D:$D, $B693), SUMIFS('무신사 메타 광고'!$L:$L, '무신사 메타 광고'!$I:$I, $C$4, '무신사 메타 광고'!$D:$D, $B693))</f>
        <v>0</v>
      </c>
      <c r="D693" s="29">
        <f>IF($C$4="", SUMIFS('무신사 메타 광고'!$V:$V,#REF!, $B693), SUMIFS('무신사 메타 광고'!$V:$V,'무신사 메타 광고'!$I:$I,$C$4,'무신사 메타 광고'!$D:$D,$B693))</f>
        <v>0</v>
      </c>
      <c r="E693" s="11">
        <f t="shared" si="22"/>
        <v>0</v>
      </c>
      <c r="F693" s="12" t="str">
        <f t="shared" si="29"/>
        <v xml:space="preserve"> </v>
      </c>
      <c r="G693" s="30">
        <f>IF($C$4="", SUMIFS('무신사 메타 광고'!$K:$K, '무신사 메타 광고'!$D:$D, $B693), SUMIFS('무신사 메타 광고'!$K:$K,'무신사 메타 광고'!$I:$I,$C$4,'무신사 메타 광고'!D:D,$B693))</f>
        <v>0</v>
      </c>
      <c r="H693" s="30">
        <f>IF($C$4="", SUMIFS('무신사 메타 광고'!$Q:$Q, '무신사 메타 광고'!$D:$D, $B693), SUMIFS('무신사 메타 광고'!$Q:$Q,'무신사 메타 광고'!$I:$I,$C$4,'무신사 메타 광고'!D:D,$B693))</f>
        <v>0</v>
      </c>
      <c r="I693" s="30">
        <f>IF($C$4="", SUMIFS('무신사 메타 광고'!$U:$U, '무신사 메타 광고'!$D:$D, $B693), SUMIFS('무신사 메타 광고'!$U:$U,'무신사 메타 광고'!$I:$I,$C$4,'무신사 메타 광고'!D:D,$B693))</f>
        <v>0</v>
      </c>
      <c r="J693" s="11">
        <f t="shared" si="23"/>
        <v>0</v>
      </c>
      <c r="K693" s="11">
        <f t="shared" si="24"/>
        <v>0</v>
      </c>
      <c r="L693" s="12" t="str">
        <f t="shared" si="30"/>
        <v xml:space="preserve"> </v>
      </c>
      <c r="N693" s="10">
        <f>IF($C$4="", SUMIFS('무신사 메타 광고'!$X:$X, '무신사 메타 광고'!$D:$D, $B693),SUMIFS('무신사 메타 광고'!$X:$X,'무신사 메타 광고'!I:I,$C$4,'무신사 메타 광고'!D:D,$B693))</f>
        <v>0</v>
      </c>
      <c r="O693" s="11">
        <f t="shared" si="25"/>
        <v>0</v>
      </c>
      <c r="R693" s="13"/>
      <c r="S693" s="31">
        <f>IF($S$4="", SUMIFS('무신사 메타 광고'!$L:$L, '무신사 메타 광고'!$C:$C, $R693),SUMIFS('무신사 메타 광고'!$L:$L,'무신사 메타 광고'!$I:$I,$S$4,'무신사 메타 광고'!$C:$C,$R693))</f>
        <v>0</v>
      </c>
      <c r="T693" s="31">
        <f>IF($S$4="", SUMIFS('무신사 메타 광고'!$V:$V, '무신사 메타 광고'!$C:$C, $R693),SUMIFS('무신사 메타 광고'!$V:$V,'무신사 메타 광고'!$I:$I,$S$4,'무신사 메타 광고'!$C:$C,$R693))</f>
        <v>0</v>
      </c>
      <c r="U693" s="11">
        <f t="shared" si="26"/>
        <v>0</v>
      </c>
      <c r="V693" s="12" t="str">
        <f t="shared" si="31"/>
        <v xml:space="preserve"> </v>
      </c>
      <c r="W693" s="32">
        <f>IF($S$4="", SUMIFS('무신사 메타 광고'!$K:$K, '무신사 메타 광고'!$C:$C, $R693),SUMIFS('무신사 메타 광고'!$K:$K,'무신사 메타 광고'!$I:$I,$S$4,'무신사 메타 광고'!$C:$C,$R693))</f>
        <v>0</v>
      </c>
      <c r="X693" s="32">
        <f>IF($S$4="", SUMIFS('무신사 메타 광고'!$N:$N, '무신사 메타 광고'!$C:$C, $R693),SUMIFS('무신사 메타 광고'!$N:$N,'무신사 메타 광고'!$I:$I,$S$4,'무신사 메타 광고'!$C:$C,$R693))</f>
        <v>0</v>
      </c>
      <c r="Y693" s="11">
        <f t="shared" si="27"/>
        <v>0</v>
      </c>
      <c r="Z693" s="12" t="str">
        <f t="shared" si="32"/>
        <v xml:space="preserve"> </v>
      </c>
      <c r="AB693" s="10">
        <f>IF($S$4="", SUMIFS('무신사 메타 광고'!$X:$X, '무신사 메타 광고'!$C:$C, $R693),SUMIFS('무신사 메타 광고'!$X:$X,'무신사 메타 광고'!$I:$I,$S$4,'무신사 메타 광고'!$C:$C,$R693))</f>
        <v>0</v>
      </c>
      <c r="AC693" s="11">
        <f t="shared" si="28"/>
        <v>0</v>
      </c>
    </row>
    <row r="694" spans="2:29">
      <c r="B694" s="9"/>
      <c r="C694" s="29">
        <f>IF($C$4="", SUMIFS('무신사 메타 광고'!$L:$L, '무신사 메타 광고'!$D:$D, $B694), SUMIFS('무신사 메타 광고'!$L:$L, '무신사 메타 광고'!$I:$I, $C$4, '무신사 메타 광고'!$D:$D, $B694))</f>
        <v>0</v>
      </c>
      <c r="D694" s="29">
        <f>IF($C$4="", SUMIFS('무신사 메타 광고'!$V:$V,#REF!, $B694), SUMIFS('무신사 메타 광고'!$V:$V,'무신사 메타 광고'!$I:$I,$C$4,'무신사 메타 광고'!$D:$D,$B694))</f>
        <v>0</v>
      </c>
      <c r="E694" s="11">
        <f t="shared" si="22"/>
        <v>0</v>
      </c>
      <c r="F694" s="12" t="str">
        <f t="shared" si="29"/>
        <v xml:space="preserve"> </v>
      </c>
      <c r="G694" s="30">
        <f>IF($C$4="", SUMIFS('무신사 메타 광고'!$K:$K, '무신사 메타 광고'!$D:$D, $B694), SUMIFS('무신사 메타 광고'!$K:$K,'무신사 메타 광고'!$I:$I,$C$4,'무신사 메타 광고'!D:D,$B694))</f>
        <v>0</v>
      </c>
      <c r="H694" s="30">
        <f>IF($C$4="", SUMIFS('무신사 메타 광고'!$Q:$Q, '무신사 메타 광고'!$D:$D, $B694), SUMIFS('무신사 메타 광고'!$Q:$Q,'무신사 메타 광고'!$I:$I,$C$4,'무신사 메타 광고'!D:D,$B694))</f>
        <v>0</v>
      </c>
      <c r="I694" s="30">
        <f>IF($C$4="", SUMIFS('무신사 메타 광고'!$U:$U, '무신사 메타 광고'!$D:$D, $B694), SUMIFS('무신사 메타 광고'!$U:$U,'무신사 메타 광고'!$I:$I,$C$4,'무신사 메타 광고'!D:D,$B694))</f>
        <v>0</v>
      </c>
      <c r="J694" s="11">
        <f t="shared" si="23"/>
        <v>0</v>
      </c>
      <c r="K694" s="11">
        <f t="shared" si="24"/>
        <v>0</v>
      </c>
      <c r="L694" s="12" t="str">
        <f t="shared" si="30"/>
        <v xml:space="preserve"> </v>
      </c>
      <c r="N694" s="10">
        <f>IF($C$4="", SUMIFS('무신사 메타 광고'!$X:$X, '무신사 메타 광고'!$D:$D, $B694),SUMIFS('무신사 메타 광고'!$X:$X,'무신사 메타 광고'!I:I,$C$4,'무신사 메타 광고'!D:D,$B694))</f>
        <v>0</v>
      </c>
      <c r="O694" s="11">
        <f t="shared" si="25"/>
        <v>0</v>
      </c>
      <c r="R694" s="13"/>
      <c r="S694" s="31">
        <f>IF($S$4="", SUMIFS('무신사 메타 광고'!$L:$L, '무신사 메타 광고'!$C:$C, $R694),SUMIFS('무신사 메타 광고'!$L:$L,'무신사 메타 광고'!$I:$I,$S$4,'무신사 메타 광고'!$C:$C,$R694))</f>
        <v>0</v>
      </c>
      <c r="T694" s="31">
        <f>IF($S$4="", SUMIFS('무신사 메타 광고'!$V:$V, '무신사 메타 광고'!$C:$C, $R694),SUMIFS('무신사 메타 광고'!$V:$V,'무신사 메타 광고'!$I:$I,$S$4,'무신사 메타 광고'!$C:$C,$R694))</f>
        <v>0</v>
      </c>
      <c r="U694" s="11">
        <f t="shared" si="26"/>
        <v>0</v>
      </c>
      <c r="V694" s="12" t="str">
        <f t="shared" si="31"/>
        <v xml:space="preserve"> </v>
      </c>
      <c r="W694" s="32">
        <f>IF($S$4="", SUMIFS('무신사 메타 광고'!$K:$K, '무신사 메타 광고'!$C:$C, $R694),SUMIFS('무신사 메타 광고'!$K:$K,'무신사 메타 광고'!$I:$I,$S$4,'무신사 메타 광고'!$C:$C,$R694))</f>
        <v>0</v>
      </c>
      <c r="X694" s="32">
        <f>IF($S$4="", SUMIFS('무신사 메타 광고'!$N:$N, '무신사 메타 광고'!$C:$C, $R694),SUMIFS('무신사 메타 광고'!$N:$N,'무신사 메타 광고'!$I:$I,$S$4,'무신사 메타 광고'!$C:$C,$R694))</f>
        <v>0</v>
      </c>
      <c r="Y694" s="11">
        <f t="shared" si="27"/>
        <v>0</v>
      </c>
      <c r="Z694" s="12" t="str">
        <f t="shared" si="32"/>
        <v xml:space="preserve"> </v>
      </c>
      <c r="AB694" s="10">
        <f>IF($S$4="", SUMIFS('무신사 메타 광고'!$X:$X, '무신사 메타 광고'!$C:$C, $R694),SUMIFS('무신사 메타 광고'!$X:$X,'무신사 메타 광고'!$I:$I,$S$4,'무신사 메타 광고'!$C:$C,$R694))</f>
        <v>0</v>
      </c>
      <c r="AC694" s="11">
        <f t="shared" si="28"/>
        <v>0</v>
      </c>
    </row>
    <row r="695" spans="2:29">
      <c r="B695" s="9"/>
      <c r="C695" s="29">
        <f>IF($C$4="", SUMIFS('무신사 메타 광고'!$L:$L, '무신사 메타 광고'!$D:$D, $B695), SUMIFS('무신사 메타 광고'!$L:$L, '무신사 메타 광고'!$I:$I, $C$4, '무신사 메타 광고'!$D:$D, $B695))</f>
        <v>0</v>
      </c>
      <c r="D695" s="29">
        <f>IF($C$4="", SUMIFS('무신사 메타 광고'!$V:$V,#REF!, $B695), SUMIFS('무신사 메타 광고'!$V:$V,'무신사 메타 광고'!$I:$I,$C$4,'무신사 메타 광고'!$D:$D,$B695))</f>
        <v>0</v>
      </c>
      <c r="E695" s="11">
        <f t="shared" si="22"/>
        <v>0</v>
      </c>
      <c r="F695" s="12" t="str">
        <f t="shared" si="29"/>
        <v xml:space="preserve"> </v>
      </c>
      <c r="G695" s="30">
        <f>IF($C$4="", SUMIFS('무신사 메타 광고'!$K:$K, '무신사 메타 광고'!$D:$D, $B695), SUMIFS('무신사 메타 광고'!$K:$K,'무신사 메타 광고'!$I:$I,$C$4,'무신사 메타 광고'!D:D,$B695))</f>
        <v>0</v>
      </c>
      <c r="H695" s="30">
        <f>IF($C$4="", SUMIFS('무신사 메타 광고'!$Q:$Q, '무신사 메타 광고'!$D:$D, $B695), SUMIFS('무신사 메타 광고'!$Q:$Q,'무신사 메타 광고'!$I:$I,$C$4,'무신사 메타 광고'!D:D,$B695))</f>
        <v>0</v>
      </c>
      <c r="I695" s="30">
        <f>IF($C$4="", SUMIFS('무신사 메타 광고'!$U:$U, '무신사 메타 광고'!$D:$D, $B695), SUMIFS('무신사 메타 광고'!$U:$U,'무신사 메타 광고'!$I:$I,$C$4,'무신사 메타 광고'!D:D,$B695))</f>
        <v>0</v>
      </c>
      <c r="J695" s="11">
        <f t="shared" si="23"/>
        <v>0</v>
      </c>
      <c r="K695" s="11">
        <f t="shared" si="24"/>
        <v>0</v>
      </c>
      <c r="L695" s="12" t="str">
        <f t="shared" si="30"/>
        <v xml:space="preserve"> </v>
      </c>
      <c r="N695" s="10">
        <f>IF($C$4="", SUMIFS('무신사 메타 광고'!$X:$X, '무신사 메타 광고'!$D:$D, $B695),SUMIFS('무신사 메타 광고'!$X:$X,'무신사 메타 광고'!I:I,$C$4,'무신사 메타 광고'!D:D,$B695))</f>
        <v>0</v>
      </c>
      <c r="O695" s="11">
        <f t="shared" si="25"/>
        <v>0</v>
      </c>
      <c r="R695" s="13"/>
      <c r="S695" s="31">
        <f>IF($S$4="", SUMIFS('무신사 메타 광고'!$L:$L, '무신사 메타 광고'!$C:$C, $R695),SUMIFS('무신사 메타 광고'!$L:$L,'무신사 메타 광고'!$I:$I,$S$4,'무신사 메타 광고'!$C:$C,$R695))</f>
        <v>0</v>
      </c>
      <c r="T695" s="31">
        <f>IF($S$4="", SUMIFS('무신사 메타 광고'!$V:$V, '무신사 메타 광고'!$C:$C, $R695),SUMIFS('무신사 메타 광고'!$V:$V,'무신사 메타 광고'!$I:$I,$S$4,'무신사 메타 광고'!$C:$C,$R695))</f>
        <v>0</v>
      </c>
      <c r="U695" s="11">
        <f t="shared" si="26"/>
        <v>0</v>
      </c>
      <c r="V695" s="12" t="str">
        <f t="shared" si="31"/>
        <v xml:space="preserve"> </v>
      </c>
      <c r="W695" s="32">
        <f>IF($S$4="", SUMIFS('무신사 메타 광고'!$K:$K, '무신사 메타 광고'!$C:$C, $R695),SUMIFS('무신사 메타 광고'!$K:$K,'무신사 메타 광고'!$I:$I,$S$4,'무신사 메타 광고'!$C:$C,$R695))</f>
        <v>0</v>
      </c>
      <c r="X695" s="32">
        <f>IF($S$4="", SUMIFS('무신사 메타 광고'!$N:$N, '무신사 메타 광고'!$C:$C, $R695),SUMIFS('무신사 메타 광고'!$N:$N,'무신사 메타 광고'!$I:$I,$S$4,'무신사 메타 광고'!$C:$C,$R695))</f>
        <v>0</v>
      </c>
      <c r="Y695" s="11">
        <f t="shared" si="27"/>
        <v>0</v>
      </c>
      <c r="Z695" s="12" t="str">
        <f t="shared" si="32"/>
        <v xml:space="preserve"> </v>
      </c>
      <c r="AB695" s="10">
        <f>IF($S$4="", SUMIFS('무신사 메타 광고'!$X:$X, '무신사 메타 광고'!$C:$C, $R695),SUMIFS('무신사 메타 광고'!$X:$X,'무신사 메타 광고'!$I:$I,$S$4,'무신사 메타 광고'!$C:$C,$R695))</f>
        <v>0</v>
      </c>
      <c r="AC695" s="11">
        <f t="shared" si="28"/>
        <v>0</v>
      </c>
    </row>
    <row r="696" spans="2:29">
      <c r="B696" s="9"/>
      <c r="C696" s="29">
        <f>IF($C$4="", SUMIFS('무신사 메타 광고'!$L:$L, '무신사 메타 광고'!$D:$D, $B696), SUMIFS('무신사 메타 광고'!$L:$L, '무신사 메타 광고'!$I:$I, $C$4, '무신사 메타 광고'!$D:$D, $B696))</f>
        <v>0</v>
      </c>
      <c r="D696" s="29">
        <f>IF($C$4="", SUMIFS('무신사 메타 광고'!$V:$V,#REF!, $B696), SUMIFS('무신사 메타 광고'!$V:$V,'무신사 메타 광고'!$I:$I,$C$4,'무신사 메타 광고'!$D:$D,$B696))</f>
        <v>0</v>
      </c>
      <c r="E696" s="11">
        <f t="shared" si="22"/>
        <v>0</v>
      </c>
      <c r="F696" s="12" t="str">
        <f t="shared" si="29"/>
        <v xml:space="preserve"> </v>
      </c>
      <c r="G696" s="30">
        <f>IF($C$4="", SUMIFS('무신사 메타 광고'!$K:$K, '무신사 메타 광고'!$D:$D, $B696), SUMIFS('무신사 메타 광고'!$K:$K,'무신사 메타 광고'!$I:$I,$C$4,'무신사 메타 광고'!D:D,$B696))</f>
        <v>0</v>
      </c>
      <c r="H696" s="30">
        <f>IF($C$4="", SUMIFS('무신사 메타 광고'!$Q:$Q, '무신사 메타 광고'!$D:$D, $B696), SUMIFS('무신사 메타 광고'!$Q:$Q,'무신사 메타 광고'!$I:$I,$C$4,'무신사 메타 광고'!D:D,$B696))</f>
        <v>0</v>
      </c>
      <c r="I696" s="30">
        <f>IF($C$4="", SUMIFS('무신사 메타 광고'!$U:$U, '무신사 메타 광고'!$D:$D, $B696), SUMIFS('무신사 메타 광고'!$U:$U,'무신사 메타 광고'!$I:$I,$C$4,'무신사 메타 광고'!D:D,$B696))</f>
        <v>0</v>
      </c>
      <c r="J696" s="11">
        <f t="shared" si="23"/>
        <v>0</v>
      </c>
      <c r="K696" s="11">
        <f t="shared" si="24"/>
        <v>0</v>
      </c>
      <c r="L696" s="12" t="str">
        <f t="shared" si="30"/>
        <v xml:space="preserve"> </v>
      </c>
      <c r="N696" s="10">
        <f>IF($C$4="", SUMIFS('무신사 메타 광고'!$X:$X, '무신사 메타 광고'!$D:$D, $B696),SUMIFS('무신사 메타 광고'!$X:$X,'무신사 메타 광고'!I:I,$C$4,'무신사 메타 광고'!D:D,$B696))</f>
        <v>0</v>
      </c>
      <c r="O696" s="11">
        <f t="shared" si="25"/>
        <v>0</v>
      </c>
      <c r="R696" s="13"/>
      <c r="S696" s="31">
        <f>IF($S$4="", SUMIFS('무신사 메타 광고'!$L:$L, '무신사 메타 광고'!$C:$C, $R696),SUMIFS('무신사 메타 광고'!$L:$L,'무신사 메타 광고'!$I:$I,$S$4,'무신사 메타 광고'!$C:$C,$R696))</f>
        <v>0</v>
      </c>
      <c r="T696" s="31">
        <f>IF($S$4="", SUMIFS('무신사 메타 광고'!$V:$V, '무신사 메타 광고'!$C:$C, $R696),SUMIFS('무신사 메타 광고'!$V:$V,'무신사 메타 광고'!$I:$I,$S$4,'무신사 메타 광고'!$C:$C,$R696))</f>
        <v>0</v>
      </c>
      <c r="U696" s="11">
        <f t="shared" si="26"/>
        <v>0</v>
      </c>
      <c r="V696" s="12" t="str">
        <f t="shared" si="31"/>
        <v xml:space="preserve"> </v>
      </c>
      <c r="W696" s="32">
        <f>IF($S$4="", SUMIFS('무신사 메타 광고'!$K:$K, '무신사 메타 광고'!$C:$C, $R696),SUMIFS('무신사 메타 광고'!$K:$K,'무신사 메타 광고'!$I:$I,$S$4,'무신사 메타 광고'!$C:$C,$R696))</f>
        <v>0</v>
      </c>
      <c r="X696" s="32">
        <f>IF($S$4="", SUMIFS('무신사 메타 광고'!$N:$N, '무신사 메타 광고'!$C:$C, $R696),SUMIFS('무신사 메타 광고'!$N:$N,'무신사 메타 광고'!$I:$I,$S$4,'무신사 메타 광고'!$C:$C,$R696))</f>
        <v>0</v>
      </c>
      <c r="Y696" s="11">
        <f t="shared" si="27"/>
        <v>0</v>
      </c>
      <c r="Z696" s="12" t="str">
        <f t="shared" si="32"/>
        <v xml:space="preserve"> </v>
      </c>
      <c r="AB696" s="10">
        <f>IF($S$4="", SUMIFS('무신사 메타 광고'!$X:$X, '무신사 메타 광고'!$C:$C, $R696),SUMIFS('무신사 메타 광고'!$X:$X,'무신사 메타 광고'!$I:$I,$S$4,'무신사 메타 광고'!$C:$C,$R696))</f>
        <v>0</v>
      </c>
      <c r="AC696" s="11">
        <f t="shared" si="28"/>
        <v>0</v>
      </c>
    </row>
    <row r="697" spans="2:29">
      <c r="B697" s="9"/>
      <c r="C697" s="29">
        <f>IF($C$4="", SUMIFS('무신사 메타 광고'!$L:$L, '무신사 메타 광고'!$D:$D, $B697), SUMIFS('무신사 메타 광고'!$L:$L, '무신사 메타 광고'!$I:$I, $C$4, '무신사 메타 광고'!$D:$D, $B697))</f>
        <v>0</v>
      </c>
      <c r="D697" s="29">
        <f>IF($C$4="", SUMIFS('무신사 메타 광고'!$V:$V,#REF!, $B697), SUMIFS('무신사 메타 광고'!$V:$V,'무신사 메타 광고'!$I:$I,$C$4,'무신사 메타 광고'!$D:$D,$B697))</f>
        <v>0</v>
      </c>
      <c r="E697" s="11">
        <f t="shared" si="22"/>
        <v>0</v>
      </c>
      <c r="F697" s="12" t="str">
        <f t="shared" si="29"/>
        <v xml:space="preserve"> </v>
      </c>
      <c r="G697" s="30">
        <f>IF($C$4="", SUMIFS('무신사 메타 광고'!$K:$K, '무신사 메타 광고'!$D:$D, $B697), SUMIFS('무신사 메타 광고'!$K:$K,'무신사 메타 광고'!$I:$I,$C$4,'무신사 메타 광고'!D:D,$B697))</f>
        <v>0</v>
      </c>
      <c r="H697" s="30">
        <f>IF($C$4="", SUMIFS('무신사 메타 광고'!$Q:$Q, '무신사 메타 광고'!$D:$D, $B697), SUMIFS('무신사 메타 광고'!$Q:$Q,'무신사 메타 광고'!$I:$I,$C$4,'무신사 메타 광고'!D:D,$B697))</f>
        <v>0</v>
      </c>
      <c r="I697" s="30">
        <f>IF($C$4="", SUMIFS('무신사 메타 광고'!$U:$U, '무신사 메타 광고'!$D:$D, $B697), SUMIFS('무신사 메타 광고'!$U:$U,'무신사 메타 광고'!$I:$I,$C$4,'무신사 메타 광고'!D:D,$B697))</f>
        <v>0</v>
      </c>
      <c r="J697" s="11">
        <f t="shared" si="23"/>
        <v>0</v>
      </c>
      <c r="K697" s="11">
        <f t="shared" si="24"/>
        <v>0</v>
      </c>
      <c r="L697" s="12" t="str">
        <f t="shared" si="30"/>
        <v xml:space="preserve"> </v>
      </c>
      <c r="N697" s="10">
        <f>IF($C$4="", SUMIFS('무신사 메타 광고'!$X:$X, '무신사 메타 광고'!$D:$D, $B697),SUMIFS('무신사 메타 광고'!$X:$X,'무신사 메타 광고'!I:I,$C$4,'무신사 메타 광고'!D:D,$B697))</f>
        <v>0</v>
      </c>
      <c r="O697" s="11">
        <f t="shared" si="25"/>
        <v>0</v>
      </c>
      <c r="R697" s="13"/>
      <c r="S697" s="31">
        <f>IF($S$4="", SUMIFS('무신사 메타 광고'!$L:$L, '무신사 메타 광고'!$C:$C, $R697),SUMIFS('무신사 메타 광고'!$L:$L,'무신사 메타 광고'!$I:$I,$S$4,'무신사 메타 광고'!$C:$C,$R697))</f>
        <v>0</v>
      </c>
      <c r="T697" s="31">
        <f>IF($S$4="", SUMIFS('무신사 메타 광고'!$V:$V, '무신사 메타 광고'!$C:$C, $R697),SUMIFS('무신사 메타 광고'!$V:$V,'무신사 메타 광고'!$I:$I,$S$4,'무신사 메타 광고'!$C:$C,$R697))</f>
        <v>0</v>
      </c>
      <c r="U697" s="11">
        <f t="shared" si="26"/>
        <v>0</v>
      </c>
      <c r="V697" s="12" t="str">
        <f t="shared" si="31"/>
        <v xml:space="preserve"> </v>
      </c>
      <c r="W697" s="32">
        <f>IF($S$4="", SUMIFS('무신사 메타 광고'!$K:$K, '무신사 메타 광고'!$C:$C, $R697),SUMIFS('무신사 메타 광고'!$K:$K,'무신사 메타 광고'!$I:$I,$S$4,'무신사 메타 광고'!$C:$C,$R697))</f>
        <v>0</v>
      </c>
      <c r="X697" s="32">
        <f>IF($S$4="", SUMIFS('무신사 메타 광고'!$N:$N, '무신사 메타 광고'!$C:$C, $R697),SUMIFS('무신사 메타 광고'!$N:$N,'무신사 메타 광고'!$I:$I,$S$4,'무신사 메타 광고'!$C:$C,$R697))</f>
        <v>0</v>
      </c>
      <c r="Y697" s="11">
        <f t="shared" si="27"/>
        <v>0</v>
      </c>
      <c r="Z697" s="12" t="str">
        <f t="shared" si="32"/>
        <v xml:space="preserve"> </v>
      </c>
      <c r="AB697" s="10">
        <f>IF($S$4="", SUMIFS('무신사 메타 광고'!$X:$X, '무신사 메타 광고'!$C:$C, $R697),SUMIFS('무신사 메타 광고'!$X:$X,'무신사 메타 광고'!$I:$I,$S$4,'무신사 메타 광고'!$C:$C,$R697))</f>
        <v>0</v>
      </c>
      <c r="AC697" s="11">
        <f t="shared" si="28"/>
        <v>0</v>
      </c>
    </row>
    <row r="698" spans="2:29">
      <c r="B698" s="9"/>
      <c r="C698" s="29">
        <f>IF($C$4="", SUMIFS('무신사 메타 광고'!$L:$L, '무신사 메타 광고'!$D:$D, $B698), SUMIFS('무신사 메타 광고'!$L:$L, '무신사 메타 광고'!$I:$I, $C$4, '무신사 메타 광고'!$D:$D, $B698))</f>
        <v>0</v>
      </c>
      <c r="D698" s="29">
        <f>IF($C$4="", SUMIFS('무신사 메타 광고'!$V:$V,#REF!, $B698), SUMIFS('무신사 메타 광고'!$V:$V,'무신사 메타 광고'!$I:$I,$C$4,'무신사 메타 광고'!$D:$D,$B698))</f>
        <v>0</v>
      </c>
      <c r="E698" s="11">
        <f t="shared" si="22"/>
        <v>0</v>
      </c>
      <c r="F698" s="12" t="str">
        <f t="shared" si="29"/>
        <v xml:space="preserve"> </v>
      </c>
      <c r="G698" s="30">
        <f>IF($C$4="", SUMIFS('무신사 메타 광고'!$K:$K, '무신사 메타 광고'!$D:$D, $B698), SUMIFS('무신사 메타 광고'!$K:$K,'무신사 메타 광고'!$I:$I,$C$4,'무신사 메타 광고'!D:D,$B698))</f>
        <v>0</v>
      </c>
      <c r="H698" s="30">
        <f>IF($C$4="", SUMIFS('무신사 메타 광고'!$Q:$Q, '무신사 메타 광고'!$D:$D, $B698), SUMIFS('무신사 메타 광고'!$Q:$Q,'무신사 메타 광고'!$I:$I,$C$4,'무신사 메타 광고'!D:D,$B698))</f>
        <v>0</v>
      </c>
      <c r="I698" s="30">
        <f>IF($C$4="", SUMIFS('무신사 메타 광고'!$U:$U, '무신사 메타 광고'!$D:$D, $B698), SUMIFS('무신사 메타 광고'!$U:$U,'무신사 메타 광고'!$I:$I,$C$4,'무신사 메타 광고'!D:D,$B698))</f>
        <v>0</v>
      </c>
      <c r="J698" s="11">
        <f t="shared" si="23"/>
        <v>0</v>
      </c>
      <c r="K698" s="11">
        <f t="shared" si="24"/>
        <v>0</v>
      </c>
      <c r="L698" s="12" t="str">
        <f t="shared" si="30"/>
        <v xml:space="preserve"> </v>
      </c>
      <c r="N698" s="10">
        <f>IF($C$4="", SUMIFS('무신사 메타 광고'!$X:$X, '무신사 메타 광고'!$D:$D, $B698),SUMIFS('무신사 메타 광고'!$X:$X,'무신사 메타 광고'!I:I,$C$4,'무신사 메타 광고'!D:D,$B698))</f>
        <v>0</v>
      </c>
      <c r="O698" s="11">
        <f t="shared" si="25"/>
        <v>0</v>
      </c>
      <c r="R698" s="13"/>
      <c r="S698" s="31">
        <f>IF($S$4="", SUMIFS('무신사 메타 광고'!$L:$L, '무신사 메타 광고'!$C:$C, $R698),SUMIFS('무신사 메타 광고'!$L:$L,'무신사 메타 광고'!$I:$I,$S$4,'무신사 메타 광고'!$C:$C,$R698))</f>
        <v>0</v>
      </c>
      <c r="T698" s="31">
        <f>IF($S$4="", SUMIFS('무신사 메타 광고'!$V:$V, '무신사 메타 광고'!$C:$C, $R698),SUMIFS('무신사 메타 광고'!$V:$V,'무신사 메타 광고'!$I:$I,$S$4,'무신사 메타 광고'!$C:$C,$R698))</f>
        <v>0</v>
      </c>
      <c r="U698" s="11">
        <f t="shared" si="26"/>
        <v>0</v>
      </c>
      <c r="V698" s="12" t="str">
        <f t="shared" si="31"/>
        <v xml:space="preserve"> </v>
      </c>
      <c r="W698" s="32">
        <f>IF($S$4="", SUMIFS('무신사 메타 광고'!$K:$K, '무신사 메타 광고'!$C:$C, $R698),SUMIFS('무신사 메타 광고'!$K:$K,'무신사 메타 광고'!$I:$I,$S$4,'무신사 메타 광고'!$C:$C,$R698))</f>
        <v>0</v>
      </c>
      <c r="X698" s="32">
        <f>IF($S$4="", SUMIFS('무신사 메타 광고'!$N:$N, '무신사 메타 광고'!$C:$C, $R698),SUMIFS('무신사 메타 광고'!$N:$N,'무신사 메타 광고'!$I:$I,$S$4,'무신사 메타 광고'!$C:$C,$R698))</f>
        <v>0</v>
      </c>
      <c r="Y698" s="11">
        <f t="shared" si="27"/>
        <v>0</v>
      </c>
      <c r="Z698" s="12" t="str">
        <f t="shared" si="32"/>
        <v xml:space="preserve"> </v>
      </c>
      <c r="AB698" s="10">
        <f>IF($S$4="", SUMIFS('무신사 메타 광고'!$X:$X, '무신사 메타 광고'!$C:$C, $R698),SUMIFS('무신사 메타 광고'!$X:$X,'무신사 메타 광고'!$I:$I,$S$4,'무신사 메타 광고'!$C:$C,$R698))</f>
        <v>0</v>
      </c>
      <c r="AC698" s="11">
        <f t="shared" si="28"/>
        <v>0</v>
      </c>
    </row>
    <row r="699" spans="2:29">
      <c r="B699" s="9"/>
      <c r="C699" s="29">
        <f>IF($C$4="", SUMIFS('무신사 메타 광고'!$L:$L, '무신사 메타 광고'!$D:$D, $B699), SUMIFS('무신사 메타 광고'!$L:$L, '무신사 메타 광고'!$I:$I, $C$4, '무신사 메타 광고'!$D:$D, $B699))</f>
        <v>0</v>
      </c>
      <c r="D699" s="29">
        <f>IF($C$4="", SUMIFS('무신사 메타 광고'!$V:$V,#REF!, $B699), SUMIFS('무신사 메타 광고'!$V:$V,'무신사 메타 광고'!$I:$I,$C$4,'무신사 메타 광고'!$D:$D,$B699))</f>
        <v>0</v>
      </c>
      <c r="E699" s="11">
        <f t="shared" si="22"/>
        <v>0</v>
      </c>
      <c r="F699" s="12" t="str">
        <f t="shared" si="29"/>
        <v xml:space="preserve"> </v>
      </c>
      <c r="G699" s="30">
        <f>IF($C$4="", SUMIFS('무신사 메타 광고'!$K:$K, '무신사 메타 광고'!$D:$D, $B699), SUMIFS('무신사 메타 광고'!$K:$K,'무신사 메타 광고'!$I:$I,$C$4,'무신사 메타 광고'!D:D,$B699))</f>
        <v>0</v>
      </c>
      <c r="H699" s="30">
        <f>IF($C$4="", SUMIFS('무신사 메타 광고'!$Q:$Q, '무신사 메타 광고'!$D:$D, $B699), SUMIFS('무신사 메타 광고'!$Q:$Q,'무신사 메타 광고'!$I:$I,$C$4,'무신사 메타 광고'!D:D,$B699))</f>
        <v>0</v>
      </c>
      <c r="I699" s="30">
        <f>IF($C$4="", SUMIFS('무신사 메타 광고'!$U:$U, '무신사 메타 광고'!$D:$D, $B699), SUMIFS('무신사 메타 광고'!$U:$U,'무신사 메타 광고'!$I:$I,$C$4,'무신사 메타 광고'!D:D,$B699))</f>
        <v>0</v>
      </c>
      <c r="J699" s="11">
        <f t="shared" si="23"/>
        <v>0</v>
      </c>
      <c r="K699" s="11">
        <f t="shared" si="24"/>
        <v>0</v>
      </c>
      <c r="L699" s="12" t="str">
        <f t="shared" si="30"/>
        <v xml:space="preserve"> </v>
      </c>
      <c r="N699" s="10">
        <f>IF($C$4="", SUMIFS('무신사 메타 광고'!$X:$X, '무신사 메타 광고'!$D:$D, $B699),SUMIFS('무신사 메타 광고'!$X:$X,'무신사 메타 광고'!I:I,$C$4,'무신사 메타 광고'!D:D,$B699))</f>
        <v>0</v>
      </c>
      <c r="O699" s="11">
        <f t="shared" si="25"/>
        <v>0</v>
      </c>
      <c r="R699" s="13"/>
      <c r="S699" s="31">
        <f>IF($S$4="", SUMIFS('무신사 메타 광고'!$L:$L, '무신사 메타 광고'!$C:$C, $R699),SUMIFS('무신사 메타 광고'!$L:$L,'무신사 메타 광고'!$I:$I,$S$4,'무신사 메타 광고'!$C:$C,$R699))</f>
        <v>0</v>
      </c>
      <c r="T699" s="31">
        <f>IF($S$4="", SUMIFS('무신사 메타 광고'!$V:$V, '무신사 메타 광고'!$C:$C, $R699),SUMIFS('무신사 메타 광고'!$V:$V,'무신사 메타 광고'!$I:$I,$S$4,'무신사 메타 광고'!$C:$C,$R699))</f>
        <v>0</v>
      </c>
      <c r="U699" s="11">
        <f t="shared" si="26"/>
        <v>0</v>
      </c>
      <c r="V699" s="12" t="str">
        <f t="shared" si="31"/>
        <v xml:space="preserve"> </v>
      </c>
      <c r="W699" s="32">
        <f>IF($S$4="", SUMIFS('무신사 메타 광고'!$K:$K, '무신사 메타 광고'!$C:$C, $R699),SUMIFS('무신사 메타 광고'!$K:$K,'무신사 메타 광고'!$I:$I,$S$4,'무신사 메타 광고'!$C:$C,$R699))</f>
        <v>0</v>
      </c>
      <c r="X699" s="32">
        <f>IF($S$4="", SUMIFS('무신사 메타 광고'!$N:$N, '무신사 메타 광고'!$C:$C, $R699),SUMIFS('무신사 메타 광고'!$N:$N,'무신사 메타 광고'!$I:$I,$S$4,'무신사 메타 광고'!$C:$C,$R699))</f>
        <v>0</v>
      </c>
      <c r="Y699" s="11">
        <f t="shared" si="27"/>
        <v>0</v>
      </c>
      <c r="Z699" s="12" t="str">
        <f t="shared" si="32"/>
        <v xml:space="preserve"> </v>
      </c>
      <c r="AB699" s="10">
        <f>IF($S$4="", SUMIFS('무신사 메타 광고'!$X:$X, '무신사 메타 광고'!$C:$C, $R699),SUMIFS('무신사 메타 광고'!$X:$X,'무신사 메타 광고'!$I:$I,$S$4,'무신사 메타 광고'!$C:$C,$R699))</f>
        <v>0</v>
      </c>
      <c r="AC699" s="11">
        <f t="shared" si="28"/>
        <v>0</v>
      </c>
    </row>
    <row r="700" spans="2:29">
      <c r="B700" s="9"/>
      <c r="C700" s="29">
        <f>IF($C$4="", SUMIFS('무신사 메타 광고'!$L:$L, '무신사 메타 광고'!$D:$D, $B700), SUMIFS('무신사 메타 광고'!$L:$L, '무신사 메타 광고'!$I:$I, $C$4, '무신사 메타 광고'!$D:$D, $B700))</f>
        <v>0</v>
      </c>
      <c r="D700" s="29">
        <f>IF($C$4="", SUMIFS('무신사 메타 광고'!$V:$V,#REF!, $B700), SUMIFS('무신사 메타 광고'!$V:$V,'무신사 메타 광고'!$I:$I,$C$4,'무신사 메타 광고'!$D:$D,$B700))</f>
        <v>0</v>
      </c>
      <c r="E700" s="11">
        <f t="shared" si="22"/>
        <v>0</v>
      </c>
      <c r="F700" s="12" t="str">
        <f t="shared" si="29"/>
        <v xml:space="preserve"> </v>
      </c>
      <c r="G700" s="30">
        <f>IF($C$4="", SUMIFS('무신사 메타 광고'!$K:$K, '무신사 메타 광고'!$D:$D, $B700), SUMIFS('무신사 메타 광고'!$K:$K,'무신사 메타 광고'!$I:$I,$C$4,'무신사 메타 광고'!D:D,$B700))</f>
        <v>0</v>
      </c>
      <c r="H700" s="30">
        <f>IF($C$4="", SUMIFS('무신사 메타 광고'!$Q:$Q, '무신사 메타 광고'!$D:$D, $B700), SUMIFS('무신사 메타 광고'!$Q:$Q,'무신사 메타 광고'!$I:$I,$C$4,'무신사 메타 광고'!D:D,$B700))</f>
        <v>0</v>
      </c>
      <c r="I700" s="30">
        <f>IF($C$4="", SUMIFS('무신사 메타 광고'!$U:$U, '무신사 메타 광고'!$D:$D, $B700), SUMIFS('무신사 메타 광고'!$U:$U,'무신사 메타 광고'!$I:$I,$C$4,'무신사 메타 광고'!D:D,$B700))</f>
        <v>0</v>
      </c>
      <c r="J700" s="11">
        <f t="shared" si="23"/>
        <v>0</v>
      </c>
      <c r="K700" s="11">
        <f t="shared" si="24"/>
        <v>0</v>
      </c>
      <c r="L700" s="12" t="str">
        <f t="shared" si="30"/>
        <v xml:space="preserve"> </v>
      </c>
      <c r="N700" s="10">
        <f>IF($C$4="", SUMIFS('무신사 메타 광고'!$X:$X, '무신사 메타 광고'!$D:$D, $B700),SUMIFS('무신사 메타 광고'!$X:$X,'무신사 메타 광고'!I:I,$C$4,'무신사 메타 광고'!D:D,$B700))</f>
        <v>0</v>
      </c>
      <c r="O700" s="11">
        <f t="shared" si="25"/>
        <v>0</v>
      </c>
      <c r="R700" s="13"/>
      <c r="S700" s="31">
        <f>IF($S$4="", SUMIFS('무신사 메타 광고'!$L:$L, '무신사 메타 광고'!$C:$C, $R700),SUMIFS('무신사 메타 광고'!$L:$L,'무신사 메타 광고'!$I:$I,$S$4,'무신사 메타 광고'!$C:$C,$R700))</f>
        <v>0</v>
      </c>
      <c r="T700" s="31">
        <f>IF($S$4="", SUMIFS('무신사 메타 광고'!$V:$V, '무신사 메타 광고'!$C:$C, $R700),SUMIFS('무신사 메타 광고'!$V:$V,'무신사 메타 광고'!$I:$I,$S$4,'무신사 메타 광고'!$C:$C,$R700))</f>
        <v>0</v>
      </c>
      <c r="U700" s="11">
        <f t="shared" si="26"/>
        <v>0</v>
      </c>
      <c r="V700" s="12" t="str">
        <f t="shared" si="31"/>
        <v xml:space="preserve"> </v>
      </c>
      <c r="W700" s="32">
        <f>IF($S$4="", SUMIFS('무신사 메타 광고'!$K:$K, '무신사 메타 광고'!$C:$C, $R700),SUMIFS('무신사 메타 광고'!$K:$K,'무신사 메타 광고'!$I:$I,$S$4,'무신사 메타 광고'!$C:$C,$R700))</f>
        <v>0</v>
      </c>
      <c r="X700" s="32">
        <f>IF($S$4="", SUMIFS('무신사 메타 광고'!$N:$N, '무신사 메타 광고'!$C:$C, $R700),SUMIFS('무신사 메타 광고'!$N:$N,'무신사 메타 광고'!$I:$I,$S$4,'무신사 메타 광고'!$C:$C,$R700))</f>
        <v>0</v>
      </c>
      <c r="Y700" s="11">
        <f t="shared" si="27"/>
        <v>0</v>
      </c>
      <c r="Z700" s="12" t="str">
        <f t="shared" si="32"/>
        <v xml:space="preserve"> </v>
      </c>
      <c r="AB700" s="10">
        <f>IF($S$4="", SUMIFS('무신사 메타 광고'!$X:$X, '무신사 메타 광고'!$C:$C, $R700),SUMIFS('무신사 메타 광고'!$X:$X,'무신사 메타 광고'!$I:$I,$S$4,'무신사 메타 광고'!$C:$C,$R700))</f>
        <v>0</v>
      </c>
      <c r="AC700" s="11">
        <f t="shared" si="28"/>
        <v>0</v>
      </c>
    </row>
    <row r="701" spans="2:29">
      <c r="B701" s="9"/>
      <c r="C701" s="29">
        <f>IF($C$4="", SUMIFS('무신사 메타 광고'!$L:$L, '무신사 메타 광고'!$D:$D, $B701), SUMIFS('무신사 메타 광고'!$L:$L, '무신사 메타 광고'!$I:$I, $C$4, '무신사 메타 광고'!$D:$D, $B701))</f>
        <v>0</v>
      </c>
      <c r="D701" s="29">
        <f>IF($C$4="", SUMIFS('무신사 메타 광고'!$V:$V,#REF!, $B701), SUMIFS('무신사 메타 광고'!$V:$V,'무신사 메타 광고'!$I:$I,$C$4,'무신사 메타 광고'!$D:$D,$B701))</f>
        <v>0</v>
      </c>
      <c r="E701" s="11">
        <f t="shared" si="22"/>
        <v>0</v>
      </c>
      <c r="F701" s="12" t="str">
        <f t="shared" si="29"/>
        <v xml:space="preserve"> </v>
      </c>
      <c r="G701" s="30">
        <f>IF($C$4="", SUMIFS('무신사 메타 광고'!$K:$K, '무신사 메타 광고'!$D:$D, $B701), SUMIFS('무신사 메타 광고'!$K:$K,'무신사 메타 광고'!$I:$I,$C$4,'무신사 메타 광고'!D:D,$B701))</f>
        <v>0</v>
      </c>
      <c r="H701" s="30">
        <f>IF($C$4="", SUMIFS('무신사 메타 광고'!$Q:$Q, '무신사 메타 광고'!$D:$D, $B701), SUMIFS('무신사 메타 광고'!$Q:$Q,'무신사 메타 광고'!$I:$I,$C$4,'무신사 메타 광고'!D:D,$B701))</f>
        <v>0</v>
      </c>
      <c r="I701" s="30">
        <f>IF($C$4="", SUMIFS('무신사 메타 광고'!$U:$U, '무신사 메타 광고'!$D:$D, $B701), SUMIFS('무신사 메타 광고'!$U:$U,'무신사 메타 광고'!$I:$I,$C$4,'무신사 메타 광고'!D:D,$B701))</f>
        <v>0</v>
      </c>
      <c r="J701" s="11">
        <f t="shared" si="23"/>
        <v>0</v>
      </c>
      <c r="K701" s="11">
        <f t="shared" si="24"/>
        <v>0</v>
      </c>
      <c r="L701" s="12" t="str">
        <f t="shared" si="30"/>
        <v xml:space="preserve"> </v>
      </c>
      <c r="N701" s="10">
        <f>IF($C$4="", SUMIFS('무신사 메타 광고'!$X:$X, '무신사 메타 광고'!$D:$D, $B701),SUMIFS('무신사 메타 광고'!$X:$X,'무신사 메타 광고'!I:I,$C$4,'무신사 메타 광고'!D:D,$B701))</f>
        <v>0</v>
      </c>
      <c r="O701" s="11">
        <f t="shared" si="25"/>
        <v>0</v>
      </c>
      <c r="R701" s="13"/>
      <c r="S701" s="31">
        <f>IF($S$4="", SUMIFS('무신사 메타 광고'!$L:$L, '무신사 메타 광고'!$C:$C, $R701),SUMIFS('무신사 메타 광고'!$L:$L,'무신사 메타 광고'!$I:$I,$S$4,'무신사 메타 광고'!$C:$C,$R701))</f>
        <v>0</v>
      </c>
      <c r="T701" s="31">
        <f>IF($S$4="", SUMIFS('무신사 메타 광고'!$V:$V, '무신사 메타 광고'!$C:$C, $R701),SUMIFS('무신사 메타 광고'!$V:$V,'무신사 메타 광고'!$I:$I,$S$4,'무신사 메타 광고'!$C:$C,$R701))</f>
        <v>0</v>
      </c>
      <c r="U701" s="11">
        <f t="shared" si="26"/>
        <v>0</v>
      </c>
      <c r="V701" s="12" t="str">
        <f t="shared" si="31"/>
        <v xml:space="preserve"> </v>
      </c>
      <c r="W701" s="32">
        <f>IF($S$4="", SUMIFS('무신사 메타 광고'!$K:$K, '무신사 메타 광고'!$C:$C, $R701),SUMIFS('무신사 메타 광고'!$K:$K,'무신사 메타 광고'!$I:$I,$S$4,'무신사 메타 광고'!$C:$C,$R701))</f>
        <v>0</v>
      </c>
      <c r="X701" s="32">
        <f>IF($S$4="", SUMIFS('무신사 메타 광고'!$N:$N, '무신사 메타 광고'!$C:$C, $R701),SUMIFS('무신사 메타 광고'!$N:$N,'무신사 메타 광고'!$I:$I,$S$4,'무신사 메타 광고'!$C:$C,$R701))</f>
        <v>0</v>
      </c>
      <c r="Y701" s="11">
        <f t="shared" si="27"/>
        <v>0</v>
      </c>
      <c r="Z701" s="12" t="str">
        <f t="shared" si="32"/>
        <v xml:space="preserve"> </v>
      </c>
      <c r="AB701" s="10">
        <f>IF($S$4="", SUMIFS('무신사 메타 광고'!$X:$X, '무신사 메타 광고'!$C:$C, $R701),SUMIFS('무신사 메타 광고'!$X:$X,'무신사 메타 광고'!$I:$I,$S$4,'무신사 메타 광고'!$C:$C,$R701))</f>
        <v>0</v>
      </c>
      <c r="AC701" s="11">
        <f t="shared" si="28"/>
        <v>0</v>
      </c>
    </row>
    <row r="702" spans="2:29">
      <c r="B702" s="9"/>
      <c r="C702" s="29">
        <f>IF($C$4="", SUMIFS('무신사 메타 광고'!$L:$L, '무신사 메타 광고'!$D:$D, $B702), SUMIFS('무신사 메타 광고'!$L:$L, '무신사 메타 광고'!$I:$I, $C$4, '무신사 메타 광고'!$D:$D, $B702))</f>
        <v>0</v>
      </c>
      <c r="D702" s="29">
        <f>IF($C$4="", SUMIFS('무신사 메타 광고'!$V:$V,#REF!, $B702), SUMIFS('무신사 메타 광고'!$V:$V,'무신사 메타 광고'!$I:$I,$C$4,'무신사 메타 광고'!$D:$D,$B702))</f>
        <v>0</v>
      </c>
      <c r="E702" s="11">
        <f t="shared" si="22"/>
        <v>0</v>
      </c>
      <c r="F702" s="12" t="str">
        <f t="shared" si="29"/>
        <v xml:space="preserve"> </v>
      </c>
      <c r="G702" s="30">
        <f>IF($C$4="", SUMIFS('무신사 메타 광고'!$K:$K, '무신사 메타 광고'!$D:$D, $B702), SUMIFS('무신사 메타 광고'!$K:$K,'무신사 메타 광고'!$I:$I,$C$4,'무신사 메타 광고'!D:D,$B702))</f>
        <v>0</v>
      </c>
      <c r="H702" s="30">
        <f>IF($C$4="", SUMIFS('무신사 메타 광고'!$Q:$Q, '무신사 메타 광고'!$D:$D, $B702), SUMIFS('무신사 메타 광고'!$Q:$Q,'무신사 메타 광고'!$I:$I,$C$4,'무신사 메타 광고'!D:D,$B702))</f>
        <v>0</v>
      </c>
      <c r="I702" s="30">
        <f>IF($C$4="", SUMIFS('무신사 메타 광고'!$U:$U, '무신사 메타 광고'!$D:$D, $B702), SUMIFS('무신사 메타 광고'!$U:$U,'무신사 메타 광고'!$I:$I,$C$4,'무신사 메타 광고'!D:D,$B702))</f>
        <v>0</v>
      </c>
      <c r="J702" s="11">
        <f t="shared" si="23"/>
        <v>0</v>
      </c>
      <c r="K702" s="11">
        <f t="shared" si="24"/>
        <v>0</v>
      </c>
      <c r="L702" s="12" t="str">
        <f t="shared" si="30"/>
        <v xml:space="preserve"> </v>
      </c>
      <c r="N702" s="10">
        <f>IF($C$4="", SUMIFS('무신사 메타 광고'!$X:$X, '무신사 메타 광고'!$D:$D, $B702),SUMIFS('무신사 메타 광고'!$X:$X,'무신사 메타 광고'!I:I,$C$4,'무신사 메타 광고'!D:D,$B702))</f>
        <v>0</v>
      </c>
      <c r="O702" s="11">
        <f t="shared" si="25"/>
        <v>0</v>
      </c>
      <c r="R702" s="13"/>
      <c r="S702" s="31">
        <f>IF($S$4="", SUMIFS('무신사 메타 광고'!$L:$L, '무신사 메타 광고'!$C:$C, $R702),SUMIFS('무신사 메타 광고'!$L:$L,'무신사 메타 광고'!$I:$I,$S$4,'무신사 메타 광고'!$C:$C,$R702))</f>
        <v>0</v>
      </c>
      <c r="T702" s="31">
        <f>IF($S$4="", SUMIFS('무신사 메타 광고'!$V:$V, '무신사 메타 광고'!$C:$C, $R702),SUMIFS('무신사 메타 광고'!$V:$V,'무신사 메타 광고'!$I:$I,$S$4,'무신사 메타 광고'!$C:$C,$R702))</f>
        <v>0</v>
      </c>
      <c r="U702" s="11">
        <f t="shared" si="26"/>
        <v>0</v>
      </c>
      <c r="V702" s="12" t="str">
        <f t="shared" si="31"/>
        <v xml:space="preserve"> </v>
      </c>
      <c r="W702" s="32">
        <f>IF($S$4="", SUMIFS('무신사 메타 광고'!$K:$K, '무신사 메타 광고'!$C:$C, $R702),SUMIFS('무신사 메타 광고'!$K:$K,'무신사 메타 광고'!$I:$I,$S$4,'무신사 메타 광고'!$C:$C,$R702))</f>
        <v>0</v>
      </c>
      <c r="X702" s="32">
        <f>IF($S$4="", SUMIFS('무신사 메타 광고'!$N:$N, '무신사 메타 광고'!$C:$C, $R702),SUMIFS('무신사 메타 광고'!$N:$N,'무신사 메타 광고'!$I:$I,$S$4,'무신사 메타 광고'!$C:$C,$R702))</f>
        <v>0</v>
      </c>
      <c r="Y702" s="11">
        <f t="shared" si="27"/>
        <v>0</v>
      </c>
      <c r="Z702" s="12" t="str">
        <f t="shared" si="32"/>
        <v xml:space="preserve"> </v>
      </c>
      <c r="AB702" s="10">
        <f>IF($S$4="", SUMIFS('무신사 메타 광고'!$X:$X, '무신사 메타 광고'!$C:$C, $R702),SUMIFS('무신사 메타 광고'!$X:$X,'무신사 메타 광고'!$I:$I,$S$4,'무신사 메타 광고'!$C:$C,$R702))</f>
        <v>0</v>
      </c>
      <c r="AC702" s="11">
        <f t="shared" si="28"/>
        <v>0</v>
      </c>
    </row>
    <row r="703" spans="2:29">
      <c r="B703" s="9"/>
      <c r="C703" s="29">
        <f>IF($C$4="", SUMIFS('무신사 메타 광고'!$L:$L, '무신사 메타 광고'!$D:$D, $B703), SUMIFS('무신사 메타 광고'!$L:$L, '무신사 메타 광고'!$I:$I, $C$4, '무신사 메타 광고'!$D:$D, $B703))</f>
        <v>0</v>
      </c>
      <c r="D703" s="29">
        <f>IF($C$4="", SUMIFS('무신사 메타 광고'!$V:$V,#REF!, $B703), SUMIFS('무신사 메타 광고'!$V:$V,'무신사 메타 광고'!$I:$I,$C$4,'무신사 메타 광고'!$D:$D,$B703))</f>
        <v>0</v>
      </c>
      <c r="E703" s="11">
        <f t="shared" si="22"/>
        <v>0</v>
      </c>
      <c r="F703" s="12" t="str">
        <f t="shared" si="29"/>
        <v xml:space="preserve"> </v>
      </c>
      <c r="G703" s="30">
        <f>IF($C$4="", SUMIFS('무신사 메타 광고'!$K:$K, '무신사 메타 광고'!$D:$D, $B703), SUMIFS('무신사 메타 광고'!$K:$K,'무신사 메타 광고'!$I:$I,$C$4,'무신사 메타 광고'!D:D,$B703))</f>
        <v>0</v>
      </c>
      <c r="H703" s="30">
        <f>IF($C$4="", SUMIFS('무신사 메타 광고'!$Q:$Q, '무신사 메타 광고'!$D:$D, $B703), SUMIFS('무신사 메타 광고'!$Q:$Q,'무신사 메타 광고'!$I:$I,$C$4,'무신사 메타 광고'!D:D,$B703))</f>
        <v>0</v>
      </c>
      <c r="I703" s="30">
        <f>IF($C$4="", SUMIFS('무신사 메타 광고'!$U:$U, '무신사 메타 광고'!$D:$D, $B703), SUMIFS('무신사 메타 광고'!$U:$U,'무신사 메타 광고'!$I:$I,$C$4,'무신사 메타 광고'!D:D,$B703))</f>
        <v>0</v>
      </c>
      <c r="J703" s="11">
        <f t="shared" si="23"/>
        <v>0</v>
      </c>
      <c r="K703" s="11">
        <f t="shared" si="24"/>
        <v>0</v>
      </c>
      <c r="L703" s="12" t="str">
        <f t="shared" si="30"/>
        <v xml:space="preserve"> </v>
      </c>
      <c r="N703" s="10">
        <f>IF($C$4="", SUMIFS('무신사 메타 광고'!$X:$X, '무신사 메타 광고'!$D:$D, $B703),SUMIFS('무신사 메타 광고'!$X:$X,'무신사 메타 광고'!I:I,$C$4,'무신사 메타 광고'!D:D,$B703))</f>
        <v>0</v>
      </c>
      <c r="O703" s="11">
        <f t="shared" si="25"/>
        <v>0</v>
      </c>
      <c r="R703" s="13"/>
      <c r="S703" s="31">
        <f>IF($S$4="", SUMIFS('무신사 메타 광고'!$L:$L, '무신사 메타 광고'!$C:$C, $R703),SUMIFS('무신사 메타 광고'!$L:$L,'무신사 메타 광고'!$I:$I,$S$4,'무신사 메타 광고'!$C:$C,$R703))</f>
        <v>0</v>
      </c>
      <c r="T703" s="31">
        <f>IF($S$4="", SUMIFS('무신사 메타 광고'!$V:$V, '무신사 메타 광고'!$C:$C, $R703),SUMIFS('무신사 메타 광고'!$V:$V,'무신사 메타 광고'!$I:$I,$S$4,'무신사 메타 광고'!$C:$C,$R703))</f>
        <v>0</v>
      </c>
      <c r="U703" s="11">
        <f t="shared" si="26"/>
        <v>0</v>
      </c>
      <c r="V703" s="12" t="str">
        <f t="shared" si="31"/>
        <v xml:space="preserve"> </v>
      </c>
      <c r="W703" s="32">
        <f>IF($S$4="", SUMIFS('무신사 메타 광고'!$K:$K, '무신사 메타 광고'!$C:$C, $R703),SUMIFS('무신사 메타 광고'!$K:$K,'무신사 메타 광고'!$I:$I,$S$4,'무신사 메타 광고'!$C:$C,$R703))</f>
        <v>0</v>
      </c>
      <c r="X703" s="32">
        <f>IF($S$4="", SUMIFS('무신사 메타 광고'!$N:$N, '무신사 메타 광고'!$C:$C, $R703),SUMIFS('무신사 메타 광고'!$N:$N,'무신사 메타 광고'!$I:$I,$S$4,'무신사 메타 광고'!$C:$C,$R703))</f>
        <v>0</v>
      </c>
      <c r="Y703" s="11">
        <f t="shared" si="27"/>
        <v>0</v>
      </c>
      <c r="Z703" s="12" t="str">
        <f t="shared" si="32"/>
        <v xml:space="preserve"> </v>
      </c>
      <c r="AB703" s="10">
        <f>IF($S$4="", SUMIFS('무신사 메타 광고'!$X:$X, '무신사 메타 광고'!$C:$C, $R703),SUMIFS('무신사 메타 광고'!$X:$X,'무신사 메타 광고'!$I:$I,$S$4,'무신사 메타 광고'!$C:$C,$R703))</f>
        <v>0</v>
      </c>
      <c r="AC703" s="11">
        <f t="shared" si="28"/>
        <v>0</v>
      </c>
    </row>
    <row r="704" spans="2:29">
      <c r="B704" s="9"/>
      <c r="C704" s="29">
        <f>IF($C$4="", SUMIFS('무신사 메타 광고'!$L:$L, '무신사 메타 광고'!$D:$D, $B704), SUMIFS('무신사 메타 광고'!$L:$L, '무신사 메타 광고'!$I:$I, $C$4, '무신사 메타 광고'!$D:$D, $B704))</f>
        <v>0</v>
      </c>
      <c r="D704" s="29">
        <f>IF($C$4="", SUMIFS('무신사 메타 광고'!$V:$V,#REF!, $B704), SUMIFS('무신사 메타 광고'!$V:$V,'무신사 메타 광고'!$I:$I,$C$4,'무신사 메타 광고'!$D:$D,$B704))</f>
        <v>0</v>
      </c>
      <c r="E704" s="11">
        <f t="shared" si="22"/>
        <v>0</v>
      </c>
      <c r="F704" s="12" t="str">
        <f t="shared" si="29"/>
        <v xml:space="preserve"> </v>
      </c>
      <c r="G704" s="30">
        <f>IF($C$4="", SUMIFS('무신사 메타 광고'!$K:$K, '무신사 메타 광고'!$D:$D, $B704), SUMIFS('무신사 메타 광고'!$K:$K,'무신사 메타 광고'!$I:$I,$C$4,'무신사 메타 광고'!D:D,$B704))</f>
        <v>0</v>
      </c>
      <c r="H704" s="30">
        <f>IF($C$4="", SUMIFS('무신사 메타 광고'!$Q:$Q, '무신사 메타 광고'!$D:$D, $B704), SUMIFS('무신사 메타 광고'!$Q:$Q,'무신사 메타 광고'!$I:$I,$C$4,'무신사 메타 광고'!D:D,$B704))</f>
        <v>0</v>
      </c>
      <c r="I704" s="30">
        <f>IF($C$4="", SUMIFS('무신사 메타 광고'!$U:$U, '무신사 메타 광고'!$D:$D, $B704), SUMIFS('무신사 메타 광고'!$U:$U,'무신사 메타 광고'!$I:$I,$C$4,'무신사 메타 광고'!D:D,$B704))</f>
        <v>0</v>
      </c>
      <c r="J704" s="11">
        <f t="shared" si="23"/>
        <v>0</v>
      </c>
      <c r="K704" s="11">
        <f t="shared" si="24"/>
        <v>0</v>
      </c>
      <c r="L704" s="12" t="str">
        <f t="shared" si="30"/>
        <v xml:space="preserve"> </v>
      </c>
      <c r="N704" s="10">
        <f>IF($C$4="", SUMIFS('무신사 메타 광고'!$X:$X, '무신사 메타 광고'!$D:$D, $B704),SUMIFS('무신사 메타 광고'!$X:$X,'무신사 메타 광고'!I:I,$C$4,'무신사 메타 광고'!D:D,$B704))</f>
        <v>0</v>
      </c>
      <c r="O704" s="11">
        <f t="shared" si="25"/>
        <v>0</v>
      </c>
      <c r="R704" s="13"/>
      <c r="S704" s="31">
        <f>IF($S$4="", SUMIFS('무신사 메타 광고'!$L:$L, '무신사 메타 광고'!$C:$C, $R704),SUMIFS('무신사 메타 광고'!$L:$L,'무신사 메타 광고'!$I:$I,$S$4,'무신사 메타 광고'!$C:$C,$R704))</f>
        <v>0</v>
      </c>
      <c r="T704" s="31">
        <f>IF($S$4="", SUMIFS('무신사 메타 광고'!$V:$V, '무신사 메타 광고'!$C:$C, $R704),SUMIFS('무신사 메타 광고'!$V:$V,'무신사 메타 광고'!$I:$I,$S$4,'무신사 메타 광고'!$C:$C,$R704))</f>
        <v>0</v>
      </c>
      <c r="U704" s="11">
        <f t="shared" si="26"/>
        <v>0</v>
      </c>
      <c r="V704" s="12" t="str">
        <f t="shared" si="31"/>
        <v xml:space="preserve"> </v>
      </c>
      <c r="W704" s="32">
        <f>IF($S$4="", SUMIFS('무신사 메타 광고'!$K:$K, '무신사 메타 광고'!$C:$C, $R704),SUMIFS('무신사 메타 광고'!$K:$K,'무신사 메타 광고'!$I:$I,$S$4,'무신사 메타 광고'!$C:$C,$R704))</f>
        <v>0</v>
      </c>
      <c r="X704" s="32">
        <f>IF($S$4="", SUMIFS('무신사 메타 광고'!$N:$N, '무신사 메타 광고'!$C:$C, $R704),SUMIFS('무신사 메타 광고'!$N:$N,'무신사 메타 광고'!$I:$I,$S$4,'무신사 메타 광고'!$C:$C,$R704))</f>
        <v>0</v>
      </c>
      <c r="Y704" s="11">
        <f t="shared" si="27"/>
        <v>0</v>
      </c>
      <c r="Z704" s="12" t="str">
        <f t="shared" si="32"/>
        <v xml:space="preserve"> </v>
      </c>
      <c r="AB704" s="10">
        <f>IF($S$4="", SUMIFS('무신사 메타 광고'!$X:$X, '무신사 메타 광고'!$C:$C, $R704),SUMIFS('무신사 메타 광고'!$X:$X,'무신사 메타 광고'!$I:$I,$S$4,'무신사 메타 광고'!$C:$C,$R704))</f>
        <v>0</v>
      </c>
      <c r="AC704" s="11">
        <f t="shared" si="28"/>
        <v>0</v>
      </c>
    </row>
    <row r="705" spans="2:29">
      <c r="B705" s="9"/>
      <c r="C705" s="29">
        <f>IF($C$4="", SUMIFS('무신사 메타 광고'!$L:$L, '무신사 메타 광고'!$D:$D, $B705), SUMIFS('무신사 메타 광고'!$L:$L, '무신사 메타 광고'!$I:$I, $C$4, '무신사 메타 광고'!$D:$D, $B705))</f>
        <v>0</v>
      </c>
      <c r="D705" s="29">
        <f>IF($C$4="", SUMIFS('무신사 메타 광고'!$V:$V,#REF!, $B705), SUMIFS('무신사 메타 광고'!$V:$V,'무신사 메타 광고'!$I:$I,$C$4,'무신사 메타 광고'!$D:$D,$B705))</f>
        <v>0</v>
      </c>
      <c r="E705" s="11">
        <f t="shared" si="22"/>
        <v>0</v>
      </c>
      <c r="F705" s="12" t="str">
        <f t="shared" si="29"/>
        <v xml:space="preserve"> </v>
      </c>
      <c r="G705" s="30">
        <f>IF($C$4="", SUMIFS('무신사 메타 광고'!$K:$K, '무신사 메타 광고'!$D:$D, $B705), SUMIFS('무신사 메타 광고'!$K:$K,'무신사 메타 광고'!$I:$I,$C$4,'무신사 메타 광고'!D:D,$B705))</f>
        <v>0</v>
      </c>
      <c r="H705" s="30">
        <f>IF($C$4="", SUMIFS('무신사 메타 광고'!$Q:$Q, '무신사 메타 광고'!$D:$D, $B705), SUMIFS('무신사 메타 광고'!$Q:$Q,'무신사 메타 광고'!$I:$I,$C$4,'무신사 메타 광고'!D:D,$B705))</f>
        <v>0</v>
      </c>
      <c r="I705" s="30">
        <f>IF($C$4="", SUMIFS('무신사 메타 광고'!$U:$U, '무신사 메타 광고'!$D:$D, $B705), SUMIFS('무신사 메타 광고'!$U:$U,'무신사 메타 광고'!$I:$I,$C$4,'무신사 메타 광고'!D:D,$B705))</f>
        <v>0</v>
      </c>
      <c r="J705" s="11">
        <f t="shared" si="23"/>
        <v>0</v>
      </c>
      <c r="K705" s="11">
        <f t="shared" si="24"/>
        <v>0</v>
      </c>
      <c r="L705" s="12" t="str">
        <f t="shared" si="30"/>
        <v xml:space="preserve"> </v>
      </c>
      <c r="N705" s="10">
        <f>IF($C$4="", SUMIFS('무신사 메타 광고'!$X:$X, '무신사 메타 광고'!$D:$D, $B705),SUMIFS('무신사 메타 광고'!$X:$X,'무신사 메타 광고'!I:I,$C$4,'무신사 메타 광고'!D:D,$B705))</f>
        <v>0</v>
      </c>
      <c r="O705" s="11">
        <f t="shared" si="25"/>
        <v>0</v>
      </c>
      <c r="R705" s="13"/>
      <c r="S705" s="31">
        <f>IF($S$4="", SUMIFS('무신사 메타 광고'!$L:$L, '무신사 메타 광고'!$C:$C, $R705),SUMIFS('무신사 메타 광고'!$L:$L,'무신사 메타 광고'!$I:$I,$S$4,'무신사 메타 광고'!$C:$C,$R705))</f>
        <v>0</v>
      </c>
      <c r="T705" s="31">
        <f>IF($S$4="", SUMIFS('무신사 메타 광고'!$V:$V, '무신사 메타 광고'!$C:$C, $R705),SUMIFS('무신사 메타 광고'!$V:$V,'무신사 메타 광고'!$I:$I,$S$4,'무신사 메타 광고'!$C:$C,$R705))</f>
        <v>0</v>
      </c>
      <c r="U705" s="11">
        <f t="shared" si="26"/>
        <v>0</v>
      </c>
      <c r="V705" s="12" t="str">
        <f t="shared" si="31"/>
        <v xml:space="preserve"> </v>
      </c>
      <c r="W705" s="32">
        <f>IF($S$4="", SUMIFS('무신사 메타 광고'!$K:$K, '무신사 메타 광고'!$C:$C, $R705),SUMIFS('무신사 메타 광고'!$K:$K,'무신사 메타 광고'!$I:$I,$S$4,'무신사 메타 광고'!$C:$C,$R705))</f>
        <v>0</v>
      </c>
      <c r="X705" s="32">
        <f>IF($S$4="", SUMIFS('무신사 메타 광고'!$N:$N, '무신사 메타 광고'!$C:$C, $R705),SUMIFS('무신사 메타 광고'!$N:$N,'무신사 메타 광고'!$I:$I,$S$4,'무신사 메타 광고'!$C:$C,$R705))</f>
        <v>0</v>
      </c>
      <c r="Y705" s="11">
        <f t="shared" si="27"/>
        <v>0</v>
      </c>
      <c r="Z705" s="12" t="str">
        <f t="shared" si="32"/>
        <v xml:space="preserve"> </v>
      </c>
      <c r="AB705" s="10">
        <f>IF($S$4="", SUMIFS('무신사 메타 광고'!$X:$X, '무신사 메타 광고'!$C:$C, $R705),SUMIFS('무신사 메타 광고'!$X:$X,'무신사 메타 광고'!$I:$I,$S$4,'무신사 메타 광고'!$C:$C,$R705))</f>
        <v>0</v>
      </c>
      <c r="AC705" s="11">
        <f t="shared" si="28"/>
        <v>0</v>
      </c>
    </row>
    <row r="706" spans="2:29">
      <c r="B706" s="9"/>
      <c r="C706" s="29">
        <f>IF($C$4="", SUMIFS('무신사 메타 광고'!$L:$L, '무신사 메타 광고'!$D:$D, $B706), SUMIFS('무신사 메타 광고'!$L:$L, '무신사 메타 광고'!$I:$I, $C$4, '무신사 메타 광고'!$D:$D, $B706))</f>
        <v>0</v>
      </c>
      <c r="D706" s="29">
        <f>IF($C$4="", SUMIFS('무신사 메타 광고'!$V:$V,#REF!, $B706), SUMIFS('무신사 메타 광고'!$V:$V,'무신사 메타 광고'!$I:$I,$C$4,'무신사 메타 광고'!$D:$D,$B706))</f>
        <v>0</v>
      </c>
      <c r="E706" s="11">
        <f t="shared" si="22"/>
        <v>0</v>
      </c>
      <c r="F706" s="12" t="str">
        <f t="shared" si="29"/>
        <v xml:space="preserve"> </v>
      </c>
      <c r="G706" s="30">
        <f>IF($C$4="", SUMIFS('무신사 메타 광고'!$K:$K, '무신사 메타 광고'!$D:$D, $B706), SUMIFS('무신사 메타 광고'!$K:$K,'무신사 메타 광고'!$I:$I,$C$4,'무신사 메타 광고'!D:D,$B706))</f>
        <v>0</v>
      </c>
      <c r="H706" s="30">
        <f>IF($C$4="", SUMIFS('무신사 메타 광고'!$Q:$Q, '무신사 메타 광고'!$D:$D, $B706), SUMIFS('무신사 메타 광고'!$Q:$Q,'무신사 메타 광고'!$I:$I,$C$4,'무신사 메타 광고'!D:D,$B706))</f>
        <v>0</v>
      </c>
      <c r="I706" s="30">
        <f>IF($C$4="", SUMIFS('무신사 메타 광고'!$U:$U, '무신사 메타 광고'!$D:$D, $B706), SUMIFS('무신사 메타 광고'!$U:$U,'무신사 메타 광고'!$I:$I,$C$4,'무신사 메타 광고'!D:D,$B706))</f>
        <v>0</v>
      </c>
      <c r="J706" s="11">
        <f t="shared" si="23"/>
        <v>0</v>
      </c>
      <c r="K706" s="11">
        <f t="shared" si="24"/>
        <v>0</v>
      </c>
      <c r="L706" s="12" t="str">
        <f t="shared" si="30"/>
        <v xml:space="preserve"> </v>
      </c>
      <c r="N706" s="10">
        <f>IF($C$4="", SUMIFS('무신사 메타 광고'!$X:$X, '무신사 메타 광고'!$D:$D, $B706),SUMIFS('무신사 메타 광고'!$X:$X,'무신사 메타 광고'!I:I,$C$4,'무신사 메타 광고'!D:D,$B706))</f>
        <v>0</v>
      </c>
      <c r="O706" s="11">
        <f t="shared" si="25"/>
        <v>0</v>
      </c>
      <c r="R706" s="13"/>
      <c r="S706" s="31">
        <f>IF($S$4="", SUMIFS('무신사 메타 광고'!$L:$L, '무신사 메타 광고'!$C:$C, $R706),SUMIFS('무신사 메타 광고'!$L:$L,'무신사 메타 광고'!$I:$I,$S$4,'무신사 메타 광고'!$C:$C,$R706))</f>
        <v>0</v>
      </c>
      <c r="T706" s="31">
        <f>IF($S$4="", SUMIFS('무신사 메타 광고'!$V:$V, '무신사 메타 광고'!$C:$C, $R706),SUMIFS('무신사 메타 광고'!$V:$V,'무신사 메타 광고'!$I:$I,$S$4,'무신사 메타 광고'!$C:$C,$R706))</f>
        <v>0</v>
      </c>
      <c r="U706" s="11">
        <f t="shared" si="26"/>
        <v>0</v>
      </c>
      <c r="V706" s="12" t="str">
        <f t="shared" si="31"/>
        <v xml:space="preserve"> </v>
      </c>
      <c r="W706" s="32">
        <f>IF($S$4="", SUMIFS('무신사 메타 광고'!$K:$K, '무신사 메타 광고'!$C:$C, $R706),SUMIFS('무신사 메타 광고'!$K:$K,'무신사 메타 광고'!$I:$I,$S$4,'무신사 메타 광고'!$C:$C,$R706))</f>
        <v>0</v>
      </c>
      <c r="X706" s="32">
        <f>IF($S$4="", SUMIFS('무신사 메타 광고'!$N:$N, '무신사 메타 광고'!$C:$C, $R706),SUMIFS('무신사 메타 광고'!$N:$N,'무신사 메타 광고'!$I:$I,$S$4,'무신사 메타 광고'!$C:$C,$R706))</f>
        <v>0</v>
      </c>
      <c r="Y706" s="11">
        <f t="shared" si="27"/>
        <v>0</v>
      </c>
      <c r="Z706" s="12" t="str">
        <f t="shared" si="32"/>
        <v xml:space="preserve"> </v>
      </c>
      <c r="AB706" s="10">
        <f>IF($S$4="", SUMIFS('무신사 메타 광고'!$X:$X, '무신사 메타 광고'!$C:$C, $R706),SUMIFS('무신사 메타 광고'!$X:$X,'무신사 메타 광고'!$I:$I,$S$4,'무신사 메타 광고'!$C:$C,$R706))</f>
        <v>0</v>
      </c>
      <c r="AC706" s="11">
        <f t="shared" si="28"/>
        <v>0</v>
      </c>
    </row>
    <row r="707" spans="2:29">
      <c r="B707" s="9"/>
      <c r="C707" s="29">
        <f>IF($C$4="", SUMIFS('무신사 메타 광고'!$L:$L, '무신사 메타 광고'!$D:$D, $B707), SUMIFS('무신사 메타 광고'!$L:$L, '무신사 메타 광고'!$I:$I, $C$4, '무신사 메타 광고'!$D:$D, $B707))</f>
        <v>0</v>
      </c>
      <c r="D707" s="29">
        <f>IF($C$4="", SUMIFS('무신사 메타 광고'!$V:$V,#REF!, $B707), SUMIFS('무신사 메타 광고'!$V:$V,'무신사 메타 광고'!$I:$I,$C$4,'무신사 메타 광고'!$D:$D,$B707))</f>
        <v>0</v>
      </c>
      <c r="E707" s="11">
        <f t="shared" si="22"/>
        <v>0</v>
      </c>
      <c r="F707" s="12" t="str">
        <f t="shared" si="29"/>
        <v xml:space="preserve"> </v>
      </c>
      <c r="G707" s="30">
        <f>IF($C$4="", SUMIFS('무신사 메타 광고'!$K:$K, '무신사 메타 광고'!$D:$D, $B707), SUMIFS('무신사 메타 광고'!$K:$K,'무신사 메타 광고'!$I:$I,$C$4,'무신사 메타 광고'!D:D,$B707))</f>
        <v>0</v>
      </c>
      <c r="H707" s="30">
        <f>IF($C$4="", SUMIFS('무신사 메타 광고'!$Q:$Q, '무신사 메타 광고'!$D:$D, $B707), SUMIFS('무신사 메타 광고'!$Q:$Q,'무신사 메타 광고'!$I:$I,$C$4,'무신사 메타 광고'!D:D,$B707))</f>
        <v>0</v>
      </c>
      <c r="I707" s="30">
        <f>IF($C$4="", SUMIFS('무신사 메타 광고'!$U:$U, '무신사 메타 광고'!$D:$D, $B707), SUMIFS('무신사 메타 광고'!$U:$U,'무신사 메타 광고'!$I:$I,$C$4,'무신사 메타 광고'!D:D,$B707))</f>
        <v>0</v>
      </c>
      <c r="J707" s="11">
        <f t="shared" si="23"/>
        <v>0</v>
      </c>
      <c r="K707" s="11">
        <f t="shared" si="24"/>
        <v>0</v>
      </c>
      <c r="L707" s="12" t="str">
        <f t="shared" si="30"/>
        <v xml:space="preserve"> </v>
      </c>
      <c r="N707" s="10">
        <f>IF($C$4="", SUMIFS('무신사 메타 광고'!$X:$X, '무신사 메타 광고'!$D:$D, $B707),SUMIFS('무신사 메타 광고'!$X:$X,'무신사 메타 광고'!I:I,$C$4,'무신사 메타 광고'!D:D,$B707))</f>
        <v>0</v>
      </c>
      <c r="O707" s="11">
        <f t="shared" si="25"/>
        <v>0</v>
      </c>
      <c r="R707" s="13"/>
      <c r="S707" s="31">
        <f>IF($S$4="", SUMIFS('무신사 메타 광고'!$L:$L, '무신사 메타 광고'!$C:$C, $R707),SUMIFS('무신사 메타 광고'!$L:$L,'무신사 메타 광고'!$I:$I,$S$4,'무신사 메타 광고'!$C:$C,$R707))</f>
        <v>0</v>
      </c>
      <c r="T707" s="31">
        <f>IF($S$4="", SUMIFS('무신사 메타 광고'!$V:$V, '무신사 메타 광고'!$C:$C, $R707),SUMIFS('무신사 메타 광고'!$V:$V,'무신사 메타 광고'!$I:$I,$S$4,'무신사 메타 광고'!$C:$C,$R707))</f>
        <v>0</v>
      </c>
      <c r="U707" s="11">
        <f t="shared" si="26"/>
        <v>0</v>
      </c>
      <c r="V707" s="12" t="str">
        <f t="shared" si="31"/>
        <v xml:space="preserve"> </v>
      </c>
      <c r="W707" s="32">
        <f>IF($S$4="", SUMIFS('무신사 메타 광고'!$K:$K, '무신사 메타 광고'!$C:$C, $R707),SUMIFS('무신사 메타 광고'!$K:$K,'무신사 메타 광고'!$I:$I,$S$4,'무신사 메타 광고'!$C:$C,$R707))</f>
        <v>0</v>
      </c>
      <c r="X707" s="32">
        <f>IF($S$4="", SUMIFS('무신사 메타 광고'!$N:$N, '무신사 메타 광고'!$C:$C, $R707),SUMIFS('무신사 메타 광고'!$N:$N,'무신사 메타 광고'!$I:$I,$S$4,'무신사 메타 광고'!$C:$C,$R707))</f>
        <v>0</v>
      </c>
      <c r="Y707" s="11">
        <f t="shared" si="27"/>
        <v>0</v>
      </c>
      <c r="Z707" s="12" t="str">
        <f t="shared" si="32"/>
        <v xml:space="preserve"> </v>
      </c>
      <c r="AB707" s="10">
        <f>IF($S$4="", SUMIFS('무신사 메타 광고'!$X:$X, '무신사 메타 광고'!$C:$C, $R707),SUMIFS('무신사 메타 광고'!$X:$X,'무신사 메타 광고'!$I:$I,$S$4,'무신사 메타 광고'!$C:$C,$R707))</f>
        <v>0</v>
      </c>
      <c r="AC707" s="11">
        <f t="shared" si="28"/>
        <v>0</v>
      </c>
    </row>
    <row r="708" spans="2:29">
      <c r="B708" s="9"/>
      <c r="C708" s="29">
        <f>IF($C$4="", SUMIFS('무신사 메타 광고'!$L:$L, '무신사 메타 광고'!$D:$D, $B708), SUMIFS('무신사 메타 광고'!$L:$L, '무신사 메타 광고'!$I:$I, $C$4, '무신사 메타 광고'!$D:$D, $B708))</f>
        <v>0</v>
      </c>
      <c r="D708" s="29">
        <f>IF($C$4="", SUMIFS('무신사 메타 광고'!$V:$V,#REF!, $B708), SUMIFS('무신사 메타 광고'!$V:$V,'무신사 메타 광고'!$I:$I,$C$4,'무신사 메타 광고'!$D:$D,$B708))</f>
        <v>0</v>
      </c>
      <c r="E708" s="11">
        <f t="shared" si="22"/>
        <v>0</v>
      </c>
      <c r="F708" s="12" t="str">
        <f t="shared" si="29"/>
        <v xml:space="preserve"> </v>
      </c>
      <c r="G708" s="30">
        <f>IF($C$4="", SUMIFS('무신사 메타 광고'!$K:$K, '무신사 메타 광고'!$D:$D, $B708), SUMIFS('무신사 메타 광고'!$K:$K,'무신사 메타 광고'!$I:$I,$C$4,'무신사 메타 광고'!D:D,$B708))</f>
        <v>0</v>
      </c>
      <c r="H708" s="30">
        <f>IF($C$4="", SUMIFS('무신사 메타 광고'!$Q:$Q, '무신사 메타 광고'!$D:$D, $B708), SUMIFS('무신사 메타 광고'!$Q:$Q,'무신사 메타 광고'!$I:$I,$C$4,'무신사 메타 광고'!D:D,$B708))</f>
        <v>0</v>
      </c>
      <c r="I708" s="30">
        <f>IF($C$4="", SUMIFS('무신사 메타 광고'!$U:$U, '무신사 메타 광고'!$D:$D, $B708), SUMIFS('무신사 메타 광고'!$U:$U,'무신사 메타 광고'!$I:$I,$C$4,'무신사 메타 광고'!D:D,$B708))</f>
        <v>0</v>
      </c>
      <c r="J708" s="11">
        <f t="shared" si="23"/>
        <v>0</v>
      </c>
      <c r="K708" s="11">
        <f t="shared" si="24"/>
        <v>0</v>
      </c>
      <c r="L708" s="12" t="str">
        <f t="shared" si="30"/>
        <v xml:space="preserve"> </v>
      </c>
      <c r="N708" s="10">
        <f>IF($C$4="", SUMIFS('무신사 메타 광고'!$X:$X, '무신사 메타 광고'!$D:$D, $B708),SUMIFS('무신사 메타 광고'!$X:$X,'무신사 메타 광고'!I:I,$C$4,'무신사 메타 광고'!D:D,$B708))</f>
        <v>0</v>
      </c>
      <c r="O708" s="11">
        <f t="shared" si="25"/>
        <v>0</v>
      </c>
      <c r="R708" s="13"/>
      <c r="S708" s="31">
        <f>IF($S$4="", SUMIFS('무신사 메타 광고'!$L:$L, '무신사 메타 광고'!$C:$C, $R708),SUMIFS('무신사 메타 광고'!$L:$L,'무신사 메타 광고'!$I:$I,$S$4,'무신사 메타 광고'!$C:$C,$R708))</f>
        <v>0</v>
      </c>
      <c r="T708" s="31">
        <f>IF($S$4="", SUMIFS('무신사 메타 광고'!$V:$V, '무신사 메타 광고'!$C:$C, $R708),SUMIFS('무신사 메타 광고'!$V:$V,'무신사 메타 광고'!$I:$I,$S$4,'무신사 메타 광고'!$C:$C,$R708))</f>
        <v>0</v>
      </c>
      <c r="U708" s="11">
        <f t="shared" si="26"/>
        <v>0</v>
      </c>
      <c r="V708" s="12" t="str">
        <f t="shared" si="31"/>
        <v xml:space="preserve"> </v>
      </c>
      <c r="W708" s="32">
        <f>IF($S$4="", SUMIFS('무신사 메타 광고'!$K:$K, '무신사 메타 광고'!$C:$C, $R708),SUMIFS('무신사 메타 광고'!$K:$K,'무신사 메타 광고'!$I:$I,$S$4,'무신사 메타 광고'!$C:$C,$R708))</f>
        <v>0</v>
      </c>
      <c r="X708" s="32">
        <f>IF($S$4="", SUMIFS('무신사 메타 광고'!$N:$N, '무신사 메타 광고'!$C:$C, $R708),SUMIFS('무신사 메타 광고'!$N:$N,'무신사 메타 광고'!$I:$I,$S$4,'무신사 메타 광고'!$C:$C,$R708))</f>
        <v>0</v>
      </c>
      <c r="Y708" s="11">
        <f t="shared" si="27"/>
        <v>0</v>
      </c>
      <c r="Z708" s="12" t="str">
        <f t="shared" si="32"/>
        <v xml:space="preserve"> </v>
      </c>
      <c r="AB708" s="10">
        <f>IF($S$4="", SUMIFS('무신사 메타 광고'!$X:$X, '무신사 메타 광고'!$C:$C, $R708),SUMIFS('무신사 메타 광고'!$X:$X,'무신사 메타 광고'!$I:$I,$S$4,'무신사 메타 광고'!$C:$C,$R708))</f>
        <v>0</v>
      </c>
      <c r="AC708" s="11">
        <f t="shared" si="28"/>
        <v>0</v>
      </c>
    </row>
    <row r="709" spans="2:29">
      <c r="B709" s="9"/>
      <c r="C709" s="29">
        <f>IF($C$4="", SUMIFS('무신사 메타 광고'!$L:$L, '무신사 메타 광고'!$D:$D, $B709), SUMIFS('무신사 메타 광고'!$L:$L, '무신사 메타 광고'!$I:$I, $C$4, '무신사 메타 광고'!$D:$D, $B709))</f>
        <v>0</v>
      </c>
      <c r="D709" s="29">
        <f>IF($C$4="", SUMIFS('무신사 메타 광고'!$V:$V,#REF!, $B709), SUMIFS('무신사 메타 광고'!$V:$V,'무신사 메타 광고'!$I:$I,$C$4,'무신사 메타 광고'!$D:$D,$B709))</f>
        <v>0</v>
      </c>
      <c r="E709" s="11">
        <f t="shared" si="22"/>
        <v>0</v>
      </c>
      <c r="F709" s="12" t="str">
        <f t="shared" si="29"/>
        <v xml:space="preserve"> </v>
      </c>
      <c r="G709" s="30">
        <f>IF($C$4="", SUMIFS('무신사 메타 광고'!$K:$K, '무신사 메타 광고'!$D:$D, $B709), SUMIFS('무신사 메타 광고'!$K:$K,'무신사 메타 광고'!$I:$I,$C$4,'무신사 메타 광고'!D:D,$B709))</f>
        <v>0</v>
      </c>
      <c r="H709" s="30">
        <f>IF($C$4="", SUMIFS('무신사 메타 광고'!$Q:$Q, '무신사 메타 광고'!$D:$D, $B709), SUMIFS('무신사 메타 광고'!$Q:$Q,'무신사 메타 광고'!$I:$I,$C$4,'무신사 메타 광고'!D:D,$B709))</f>
        <v>0</v>
      </c>
      <c r="I709" s="30">
        <f>IF($C$4="", SUMIFS('무신사 메타 광고'!$U:$U, '무신사 메타 광고'!$D:$D, $B709), SUMIFS('무신사 메타 광고'!$U:$U,'무신사 메타 광고'!$I:$I,$C$4,'무신사 메타 광고'!D:D,$B709))</f>
        <v>0</v>
      </c>
      <c r="J709" s="11">
        <f t="shared" si="23"/>
        <v>0</v>
      </c>
      <c r="K709" s="11">
        <f t="shared" si="24"/>
        <v>0</v>
      </c>
      <c r="L709" s="12" t="str">
        <f t="shared" si="30"/>
        <v xml:space="preserve"> </v>
      </c>
      <c r="N709" s="10">
        <f>IF($C$4="", SUMIFS('무신사 메타 광고'!$X:$X, '무신사 메타 광고'!$D:$D, $B709),SUMIFS('무신사 메타 광고'!$X:$X,'무신사 메타 광고'!I:I,$C$4,'무신사 메타 광고'!D:D,$B709))</f>
        <v>0</v>
      </c>
      <c r="O709" s="11">
        <f t="shared" si="25"/>
        <v>0</v>
      </c>
      <c r="R709" s="13"/>
      <c r="S709" s="31">
        <f>IF($S$4="", SUMIFS('무신사 메타 광고'!$L:$L, '무신사 메타 광고'!$C:$C, $R709),SUMIFS('무신사 메타 광고'!$L:$L,'무신사 메타 광고'!$I:$I,$S$4,'무신사 메타 광고'!$C:$C,$R709))</f>
        <v>0</v>
      </c>
      <c r="T709" s="31">
        <f>IF($S$4="", SUMIFS('무신사 메타 광고'!$V:$V, '무신사 메타 광고'!$C:$C, $R709),SUMIFS('무신사 메타 광고'!$V:$V,'무신사 메타 광고'!$I:$I,$S$4,'무신사 메타 광고'!$C:$C,$R709))</f>
        <v>0</v>
      </c>
      <c r="U709" s="11">
        <f t="shared" si="26"/>
        <v>0</v>
      </c>
      <c r="V709" s="12" t="str">
        <f t="shared" si="31"/>
        <v xml:space="preserve"> </v>
      </c>
      <c r="W709" s="32">
        <f>IF($S$4="", SUMIFS('무신사 메타 광고'!$K:$K, '무신사 메타 광고'!$C:$C, $R709),SUMIFS('무신사 메타 광고'!$K:$K,'무신사 메타 광고'!$I:$I,$S$4,'무신사 메타 광고'!$C:$C,$R709))</f>
        <v>0</v>
      </c>
      <c r="X709" s="32">
        <f>IF($S$4="", SUMIFS('무신사 메타 광고'!$N:$N, '무신사 메타 광고'!$C:$C, $R709),SUMIFS('무신사 메타 광고'!$N:$N,'무신사 메타 광고'!$I:$I,$S$4,'무신사 메타 광고'!$C:$C,$R709))</f>
        <v>0</v>
      </c>
      <c r="Y709" s="11">
        <f t="shared" si="27"/>
        <v>0</v>
      </c>
      <c r="Z709" s="12" t="str">
        <f t="shared" si="32"/>
        <v xml:space="preserve"> </v>
      </c>
      <c r="AB709" s="10">
        <f>IF($S$4="", SUMIFS('무신사 메타 광고'!$X:$X, '무신사 메타 광고'!$C:$C, $R709),SUMIFS('무신사 메타 광고'!$X:$X,'무신사 메타 광고'!$I:$I,$S$4,'무신사 메타 광고'!$C:$C,$R709))</f>
        <v>0</v>
      </c>
      <c r="AC709" s="11">
        <f t="shared" si="28"/>
        <v>0</v>
      </c>
    </row>
    <row r="710" spans="2:29">
      <c r="B710" s="9"/>
      <c r="C710" s="29">
        <f>IF($C$4="", SUMIFS('무신사 메타 광고'!$L:$L, '무신사 메타 광고'!$D:$D, $B710), SUMIFS('무신사 메타 광고'!$L:$L, '무신사 메타 광고'!$I:$I, $C$4, '무신사 메타 광고'!$D:$D, $B710))</f>
        <v>0</v>
      </c>
      <c r="D710" s="29">
        <f>IF($C$4="", SUMIFS('무신사 메타 광고'!$V:$V,#REF!, $B710), SUMIFS('무신사 메타 광고'!$V:$V,'무신사 메타 광고'!$I:$I,$C$4,'무신사 메타 광고'!$D:$D,$B710))</f>
        <v>0</v>
      </c>
      <c r="E710" s="11">
        <f t="shared" si="22"/>
        <v>0</v>
      </c>
      <c r="F710" s="12" t="str">
        <f t="shared" si="29"/>
        <v xml:space="preserve"> </v>
      </c>
      <c r="G710" s="30">
        <f>IF($C$4="", SUMIFS('무신사 메타 광고'!$K:$K, '무신사 메타 광고'!$D:$D, $B710), SUMIFS('무신사 메타 광고'!$K:$K,'무신사 메타 광고'!$I:$I,$C$4,'무신사 메타 광고'!D:D,$B710))</f>
        <v>0</v>
      </c>
      <c r="H710" s="30">
        <f>IF($C$4="", SUMIFS('무신사 메타 광고'!$Q:$Q, '무신사 메타 광고'!$D:$D, $B710), SUMIFS('무신사 메타 광고'!$Q:$Q,'무신사 메타 광고'!$I:$I,$C$4,'무신사 메타 광고'!D:D,$B710))</f>
        <v>0</v>
      </c>
      <c r="I710" s="30">
        <f>IF($C$4="", SUMIFS('무신사 메타 광고'!$U:$U, '무신사 메타 광고'!$D:$D, $B710), SUMIFS('무신사 메타 광고'!$U:$U,'무신사 메타 광고'!$I:$I,$C$4,'무신사 메타 광고'!D:D,$B710))</f>
        <v>0</v>
      </c>
      <c r="J710" s="11">
        <f t="shared" si="23"/>
        <v>0</v>
      </c>
      <c r="K710" s="11">
        <f t="shared" si="24"/>
        <v>0</v>
      </c>
      <c r="L710" s="12" t="str">
        <f t="shared" si="30"/>
        <v xml:space="preserve"> </v>
      </c>
      <c r="N710" s="10">
        <f>IF($C$4="", SUMIFS('무신사 메타 광고'!$X:$X, '무신사 메타 광고'!$D:$D, $B710),SUMIFS('무신사 메타 광고'!$X:$X,'무신사 메타 광고'!I:I,$C$4,'무신사 메타 광고'!D:D,$B710))</f>
        <v>0</v>
      </c>
      <c r="O710" s="11">
        <f t="shared" si="25"/>
        <v>0</v>
      </c>
      <c r="R710" s="13"/>
      <c r="S710" s="31">
        <f>IF($S$4="", SUMIFS('무신사 메타 광고'!$L:$L, '무신사 메타 광고'!$C:$C, $R710),SUMIFS('무신사 메타 광고'!$L:$L,'무신사 메타 광고'!$I:$I,$S$4,'무신사 메타 광고'!$C:$C,$R710))</f>
        <v>0</v>
      </c>
      <c r="T710" s="31">
        <f>IF($S$4="", SUMIFS('무신사 메타 광고'!$V:$V, '무신사 메타 광고'!$C:$C, $R710),SUMIFS('무신사 메타 광고'!$V:$V,'무신사 메타 광고'!$I:$I,$S$4,'무신사 메타 광고'!$C:$C,$R710))</f>
        <v>0</v>
      </c>
      <c r="U710" s="11">
        <f t="shared" si="26"/>
        <v>0</v>
      </c>
      <c r="V710" s="12" t="str">
        <f t="shared" si="31"/>
        <v xml:space="preserve"> </v>
      </c>
      <c r="W710" s="32">
        <f>IF($S$4="", SUMIFS('무신사 메타 광고'!$K:$K, '무신사 메타 광고'!$C:$C, $R710),SUMIFS('무신사 메타 광고'!$K:$K,'무신사 메타 광고'!$I:$I,$S$4,'무신사 메타 광고'!$C:$C,$R710))</f>
        <v>0</v>
      </c>
      <c r="X710" s="32">
        <f>IF($S$4="", SUMIFS('무신사 메타 광고'!$N:$N, '무신사 메타 광고'!$C:$C, $R710),SUMIFS('무신사 메타 광고'!$N:$N,'무신사 메타 광고'!$I:$I,$S$4,'무신사 메타 광고'!$C:$C,$R710))</f>
        <v>0</v>
      </c>
      <c r="Y710" s="11">
        <f t="shared" si="27"/>
        <v>0</v>
      </c>
      <c r="Z710" s="12" t="str">
        <f t="shared" si="32"/>
        <v xml:space="preserve"> </v>
      </c>
      <c r="AB710" s="10">
        <f>IF($S$4="", SUMIFS('무신사 메타 광고'!$X:$X, '무신사 메타 광고'!$C:$C, $R710),SUMIFS('무신사 메타 광고'!$X:$X,'무신사 메타 광고'!$I:$I,$S$4,'무신사 메타 광고'!$C:$C,$R710))</f>
        <v>0</v>
      </c>
      <c r="AC710" s="11">
        <f t="shared" si="28"/>
        <v>0</v>
      </c>
    </row>
    <row r="711" spans="2:29">
      <c r="B711" s="9"/>
      <c r="C711" s="29">
        <f>IF($C$4="", SUMIFS('무신사 메타 광고'!$L:$L, '무신사 메타 광고'!$D:$D, $B711), SUMIFS('무신사 메타 광고'!$L:$L, '무신사 메타 광고'!$I:$I, $C$4, '무신사 메타 광고'!$D:$D, $B711))</f>
        <v>0</v>
      </c>
      <c r="D711" s="29">
        <f>IF($C$4="", SUMIFS('무신사 메타 광고'!$V:$V,#REF!, $B711), SUMIFS('무신사 메타 광고'!$V:$V,'무신사 메타 광고'!$I:$I,$C$4,'무신사 메타 광고'!$D:$D,$B711))</f>
        <v>0</v>
      </c>
      <c r="E711" s="11">
        <f t="shared" si="22"/>
        <v>0</v>
      </c>
      <c r="F711" s="12" t="str">
        <f t="shared" si="29"/>
        <v xml:space="preserve"> </v>
      </c>
      <c r="G711" s="30">
        <f>IF($C$4="", SUMIFS('무신사 메타 광고'!$K:$K, '무신사 메타 광고'!$D:$D, $B711), SUMIFS('무신사 메타 광고'!$K:$K,'무신사 메타 광고'!$I:$I,$C$4,'무신사 메타 광고'!D:D,$B711))</f>
        <v>0</v>
      </c>
      <c r="H711" s="30">
        <f>IF($C$4="", SUMIFS('무신사 메타 광고'!$Q:$Q, '무신사 메타 광고'!$D:$D, $B711), SUMIFS('무신사 메타 광고'!$Q:$Q,'무신사 메타 광고'!$I:$I,$C$4,'무신사 메타 광고'!D:D,$B711))</f>
        <v>0</v>
      </c>
      <c r="I711" s="30">
        <f>IF($C$4="", SUMIFS('무신사 메타 광고'!$U:$U, '무신사 메타 광고'!$D:$D, $B711), SUMIFS('무신사 메타 광고'!$U:$U,'무신사 메타 광고'!$I:$I,$C$4,'무신사 메타 광고'!D:D,$B711))</f>
        <v>0</v>
      </c>
      <c r="J711" s="11">
        <f t="shared" si="23"/>
        <v>0</v>
      </c>
      <c r="K711" s="11">
        <f t="shared" si="24"/>
        <v>0</v>
      </c>
      <c r="L711" s="12" t="str">
        <f t="shared" si="30"/>
        <v xml:space="preserve"> </v>
      </c>
      <c r="N711" s="10">
        <f>IF($C$4="", SUMIFS('무신사 메타 광고'!$X:$X, '무신사 메타 광고'!$D:$D, $B711),SUMIFS('무신사 메타 광고'!$X:$X,'무신사 메타 광고'!I:I,$C$4,'무신사 메타 광고'!D:D,$B711))</f>
        <v>0</v>
      </c>
      <c r="O711" s="11">
        <f t="shared" si="25"/>
        <v>0</v>
      </c>
      <c r="R711" s="13"/>
      <c r="S711" s="31">
        <f>IF($S$4="", SUMIFS('무신사 메타 광고'!$L:$L, '무신사 메타 광고'!$C:$C, $R711),SUMIFS('무신사 메타 광고'!$L:$L,'무신사 메타 광고'!$I:$I,$S$4,'무신사 메타 광고'!$C:$C,$R711))</f>
        <v>0</v>
      </c>
      <c r="T711" s="31">
        <f>IF($S$4="", SUMIFS('무신사 메타 광고'!$V:$V, '무신사 메타 광고'!$C:$C, $R711),SUMIFS('무신사 메타 광고'!$V:$V,'무신사 메타 광고'!$I:$I,$S$4,'무신사 메타 광고'!$C:$C,$R711))</f>
        <v>0</v>
      </c>
      <c r="U711" s="11">
        <f t="shared" si="26"/>
        <v>0</v>
      </c>
      <c r="V711" s="12" t="str">
        <f t="shared" si="31"/>
        <v xml:space="preserve"> </v>
      </c>
      <c r="W711" s="32">
        <f>IF($S$4="", SUMIFS('무신사 메타 광고'!$K:$K, '무신사 메타 광고'!$C:$C, $R711),SUMIFS('무신사 메타 광고'!$K:$K,'무신사 메타 광고'!$I:$I,$S$4,'무신사 메타 광고'!$C:$C,$R711))</f>
        <v>0</v>
      </c>
      <c r="X711" s="32">
        <f>IF($S$4="", SUMIFS('무신사 메타 광고'!$N:$N, '무신사 메타 광고'!$C:$C, $R711),SUMIFS('무신사 메타 광고'!$N:$N,'무신사 메타 광고'!$I:$I,$S$4,'무신사 메타 광고'!$C:$C,$R711))</f>
        <v>0</v>
      </c>
      <c r="Y711" s="11">
        <f t="shared" si="27"/>
        <v>0</v>
      </c>
      <c r="Z711" s="12" t="str">
        <f t="shared" si="32"/>
        <v xml:space="preserve"> </v>
      </c>
      <c r="AB711" s="10">
        <f>IF($S$4="", SUMIFS('무신사 메타 광고'!$X:$X, '무신사 메타 광고'!$C:$C, $R711),SUMIFS('무신사 메타 광고'!$X:$X,'무신사 메타 광고'!$I:$I,$S$4,'무신사 메타 광고'!$C:$C,$R711))</f>
        <v>0</v>
      </c>
      <c r="AC711" s="11">
        <f t="shared" si="28"/>
        <v>0</v>
      </c>
    </row>
    <row r="712" spans="2:29">
      <c r="B712" s="9"/>
      <c r="C712" s="29">
        <f>IF($C$4="", SUMIFS('무신사 메타 광고'!$L:$L, '무신사 메타 광고'!$D:$D, $B712), SUMIFS('무신사 메타 광고'!$L:$L, '무신사 메타 광고'!$I:$I, $C$4, '무신사 메타 광고'!$D:$D, $B712))</f>
        <v>0</v>
      </c>
      <c r="D712" s="29">
        <f>IF($C$4="", SUMIFS('무신사 메타 광고'!$V:$V,#REF!, $B712), SUMIFS('무신사 메타 광고'!$V:$V,'무신사 메타 광고'!$I:$I,$C$4,'무신사 메타 광고'!$D:$D,$B712))</f>
        <v>0</v>
      </c>
      <c r="E712" s="11">
        <f t="shared" si="22"/>
        <v>0</v>
      </c>
      <c r="F712" s="12" t="str">
        <f t="shared" si="29"/>
        <v xml:space="preserve"> </v>
      </c>
      <c r="G712" s="30">
        <f>IF($C$4="", SUMIFS('무신사 메타 광고'!$K:$K, '무신사 메타 광고'!$D:$D, $B712), SUMIFS('무신사 메타 광고'!$K:$K,'무신사 메타 광고'!$I:$I,$C$4,'무신사 메타 광고'!D:D,$B712))</f>
        <v>0</v>
      </c>
      <c r="H712" s="30">
        <f>IF($C$4="", SUMIFS('무신사 메타 광고'!$Q:$Q, '무신사 메타 광고'!$D:$D, $B712), SUMIFS('무신사 메타 광고'!$Q:$Q,'무신사 메타 광고'!$I:$I,$C$4,'무신사 메타 광고'!D:D,$B712))</f>
        <v>0</v>
      </c>
      <c r="I712" s="30">
        <f>IF($C$4="", SUMIFS('무신사 메타 광고'!$U:$U, '무신사 메타 광고'!$D:$D, $B712), SUMIFS('무신사 메타 광고'!$U:$U,'무신사 메타 광고'!$I:$I,$C$4,'무신사 메타 광고'!D:D,$B712))</f>
        <v>0</v>
      </c>
      <c r="J712" s="11">
        <f t="shared" si="23"/>
        <v>0</v>
      </c>
      <c r="K712" s="11">
        <f t="shared" si="24"/>
        <v>0</v>
      </c>
      <c r="L712" s="12" t="str">
        <f t="shared" si="30"/>
        <v xml:space="preserve"> </v>
      </c>
      <c r="N712" s="10">
        <f>IF($C$4="", SUMIFS('무신사 메타 광고'!$X:$X, '무신사 메타 광고'!$D:$D, $B712),SUMIFS('무신사 메타 광고'!$X:$X,'무신사 메타 광고'!I:I,$C$4,'무신사 메타 광고'!D:D,$B712))</f>
        <v>0</v>
      </c>
      <c r="O712" s="11">
        <f t="shared" si="25"/>
        <v>0</v>
      </c>
      <c r="R712" s="13"/>
      <c r="S712" s="31">
        <f>IF($S$4="", SUMIFS('무신사 메타 광고'!$L:$L, '무신사 메타 광고'!$C:$C, $R712),SUMIFS('무신사 메타 광고'!$L:$L,'무신사 메타 광고'!$I:$I,$S$4,'무신사 메타 광고'!$C:$C,$R712))</f>
        <v>0</v>
      </c>
      <c r="T712" s="31">
        <f>IF($S$4="", SUMIFS('무신사 메타 광고'!$V:$V, '무신사 메타 광고'!$C:$C, $R712),SUMIFS('무신사 메타 광고'!$V:$V,'무신사 메타 광고'!$I:$I,$S$4,'무신사 메타 광고'!$C:$C,$R712))</f>
        <v>0</v>
      </c>
      <c r="U712" s="11">
        <f t="shared" si="26"/>
        <v>0</v>
      </c>
      <c r="V712" s="12" t="str">
        <f t="shared" si="31"/>
        <v xml:space="preserve"> </v>
      </c>
      <c r="W712" s="32">
        <f>IF($S$4="", SUMIFS('무신사 메타 광고'!$K:$K, '무신사 메타 광고'!$C:$C, $R712),SUMIFS('무신사 메타 광고'!$K:$K,'무신사 메타 광고'!$I:$I,$S$4,'무신사 메타 광고'!$C:$C,$R712))</f>
        <v>0</v>
      </c>
      <c r="X712" s="32">
        <f>IF($S$4="", SUMIFS('무신사 메타 광고'!$N:$N, '무신사 메타 광고'!$C:$C, $R712),SUMIFS('무신사 메타 광고'!$N:$N,'무신사 메타 광고'!$I:$I,$S$4,'무신사 메타 광고'!$C:$C,$R712))</f>
        <v>0</v>
      </c>
      <c r="Y712" s="11">
        <f t="shared" si="27"/>
        <v>0</v>
      </c>
      <c r="Z712" s="12" t="str">
        <f t="shared" si="32"/>
        <v xml:space="preserve"> </v>
      </c>
      <c r="AB712" s="10">
        <f>IF($S$4="", SUMIFS('무신사 메타 광고'!$X:$X, '무신사 메타 광고'!$C:$C, $R712),SUMIFS('무신사 메타 광고'!$X:$X,'무신사 메타 광고'!$I:$I,$S$4,'무신사 메타 광고'!$C:$C,$R712))</f>
        <v>0</v>
      </c>
      <c r="AC712" s="11">
        <f t="shared" si="28"/>
        <v>0</v>
      </c>
    </row>
    <row r="713" spans="2:29">
      <c r="B713" s="9"/>
      <c r="C713" s="29">
        <f>IF($C$4="", SUMIFS('무신사 메타 광고'!$L:$L, '무신사 메타 광고'!$D:$D, $B713), SUMIFS('무신사 메타 광고'!$L:$L, '무신사 메타 광고'!$I:$I, $C$4, '무신사 메타 광고'!$D:$D, $B713))</f>
        <v>0</v>
      </c>
      <c r="D713" s="29">
        <f>IF($C$4="", SUMIFS('무신사 메타 광고'!$V:$V,#REF!, $B713), SUMIFS('무신사 메타 광고'!$V:$V,'무신사 메타 광고'!$I:$I,$C$4,'무신사 메타 광고'!$D:$D,$B713))</f>
        <v>0</v>
      </c>
      <c r="E713" s="11">
        <f t="shared" si="22"/>
        <v>0</v>
      </c>
      <c r="F713" s="12" t="str">
        <f t="shared" si="29"/>
        <v xml:space="preserve"> </v>
      </c>
      <c r="G713" s="30">
        <f>IF($C$4="", SUMIFS('무신사 메타 광고'!$K:$K, '무신사 메타 광고'!$D:$D, $B713), SUMIFS('무신사 메타 광고'!$K:$K,'무신사 메타 광고'!$I:$I,$C$4,'무신사 메타 광고'!D:D,$B713))</f>
        <v>0</v>
      </c>
      <c r="H713" s="30">
        <f>IF($C$4="", SUMIFS('무신사 메타 광고'!$Q:$Q, '무신사 메타 광고'!$D:$D, $B713), SUMIFS('무신사 메타 광고'!$Q:$Q,'무신사 메타 광고'!$I:$I,$C$4,'무신사 메타 광고'!D:D,$B713))</f>
        <v>0</v>
      </c>
      <c r="I713" s="30">
        <f>IF($C$4="", SUMIFS('무신사 메타 광고'!$U:$U, '무신사 메타 광고'!$D:$D, $B713), SUMIFS('무신사 메타 광고'!$U:$U,'무신사 메타 광고'!$I:$I,$C$4,'무신사 메타 광고'!D:D,$B713))</f>
        <v>0</v>
      </c>
      <c r="J713" s="11">
        <f t="shared" si="23"/>
        <v>0</v>
      </c>
      <c r="K713" s="11">
        <f t="shared" si="24"/>
        <v>0</v>
      </c>
      <c r="L713" s="12" t="str">
        <f t="shared" si="30"/>
        <v xml:space="preserve"> </v>
      </c>
      <c r="N713" s="10">
        <f>IF($C$4="", SUMIFS('무신사 메타 광고'!$X:$X, '무신사 메타 광고'!$D:$D, $B713),SUMIFS('무신사 메타 광고'!$X:$X,'무신사 메타 광고'!I:I,$C$4,'무신사 메타 광고'!D:D,$B713))</f>
        <v>0</v>
      </c>
      <c r="O713" s="11">
        <f t="shared" si="25"/>
        <v>0</v>
      </c>
      <c r="R713" s="13"/>
      <c r="S713" s="31">
        <f>IF($S$4="", SUMIFS('무신사 메타 광고'!$L:$L, '무신사 메타 광고'!$C:$C, $R713),SUMIFS('무신사 메타 광고'!$L:$L,'무신사 메타 광고'!$I:$I,$S$4,'무신사 메타 광고'!$C:$C,$R713))</f>
        <v>0</v>
      </c>
      <c r="T713" s="31">
        <f>IF($S$4="", SUMIFS('무신사 메타 광고'!$V:$V, '무신사 메타 광고'!$C:$C, $R713),SUMIFS('무신사 메타 광고'!$V:$V,'무신사 메타 광고'!$I:$I,$S$4,'무신사 메타 광고'!$C:$C,$R713))</f>
        <v>0</v>
      </c>
      <c r="U713" s="11">
        <f t="shared" si="26"/>
        <v>0</v>
      </c>
      <c r="V713" s="12" t="str">
        <f t="shared" si="31"/>
        <v xml:space="preserve"> </v>
      </c>
      <c r="W713" s="32">
        <f>IF($S$4="", SUMIFS('무신사 메타 광고'!$K:$K, '무신사 메타 광고'!$C:$C, $R713),SUMIFS('무신사 메타 광고'!$K:$K,'무신사 메타 광고'!$I:$I,$S$4,'무신사 메타 광고'!$C:$C,$R713))</f>
        <v>0</v>
      </c>
      <c r="X713" s="32">
        <f>IF($S$4="", SUMIFS('무신사 메타 광고'!$N:$N, '무신사 메타 광고'!$C:$C, $R713),SUMIFS('무신사 메타 광고'!$N:$N,'무신사 메타 광고'!$I:$I,$S$4,'무신사 메타 광고'!$C:$C,$R713))</f>
        <v>0</v>
      </c>
      <c r="Y713" s="11">
        <f t="shared" si="27"/>
        <v>0</v>
      </c>
      <c r="Z713" s="12" t="str">
        <f t="shared" si="32"/>
        <v xml:space="preserve"> </v>
      </c>
      <c r="AB713" s="10">
        <f>IF($S$4="", SUMIFS('무신사 메타 광고'!$X:$X, '무신사 메타 광고'!$C:$C, $R713),SUMIFS('무신사 메타 광고'!$X:$X,'무신사 메타 광고'!$I:$I,$S$4,'무신사 메타 광고'!$C:$C,$R713))</f>
        <v>0</v>
      </c>
      <c r="AC713" s="11">
        <f t="shared" si="28"/>
        <v>0</v>
      </c>
    </row>
    <row r="714" spans="2:29">
      <c r="B714" s="9"/>
      <c r="C714" s="29">
        <f>IF($C$4="", SUMIFS('무신사 메타 광고'!$L:$L, '무신사 메타 광고'!$D:$D, $B714), SUMIFS('무신사 메타 광고'!$L:$L, '무신사 메타 광고'!$I:$I, $C$4, '무신사 메타 광고'!$D:$D, $B714))</f>
        <v>0</v>
      </c>
      <c r="D714" s="29">
        <f>IF($C$4="", SUMIFS('무신사 메타 광고'!$V:$V,#REF!, $B714), SUMIFS('무신사 메타 광고'!$V:$V,'무신사 메타 광고'!$I:$I,$C$4,'무신사 메타 광고'!$D:$D,$B714))</f>
        <v>0</v>
      </c>
      <c r="E714" s="11">
        <f t="shared" si="22"/>
        <v>0</v>
      </c>
      <c r="F714" s="12" t="str">
        <f t="shared" si="29"/>
        <v xml:space="preserve"> </v>
      </c>
      <c r="G714" s="30">
        <f>IF($C$4="", SUMIFS('무신사 메타 광고'!$K:$K, '무신사 메타 광고'!$D:$D, $B714), SUMIFS('무신사 메타 광고'!$K:$K,'무신사 메타 광고'!$I:$I,$C$4,'무신사 메타 광고'!D:D,$B714))</f>
        <v>0</v>
      </c>
      <c r="H714" s="30">
        <f>IF($C$4="", SUMIFS('무신사 메타 광고'!$Q:$Q, '무신사 메타 광고'!$D:$D, $B714), SUMIFS('무신사 메타 광고'!$Q:$Q,'무신사 메타 광고'!$I:$I,$C$4,'무신사 메타 광고'!D:D,$B714))</f>
        <v>0</v>
      </c>
      <c r="I714" s="30">
        <f>IF($C$4="", SUMIFS('무신사 메타 광고'!$U:$U, '무신사 메타 광고'!$D:$D, $B714), SUMIFS('무신사 메타 광고'!$U:$U,'무신사 메타 광고'!$I:$I,$C$4,'무신사 메타 광고'!D:D,$B714))</f>
        <v>0</v>
      </c>
      <c r="J714" s="11">
        <f t="shared" si="23"/>
        <v>0</v>
      </c>
      <c r="K714" s="11">
        <f t="shared" si="24"/>
        <v>0</v>
      </c>
      <c r="L714" s="12" t="str">
        <f t="shared" si="30"/>
        <v xml:space="preserve"> </v>
      </c>
      <c r="N714" s="10">
        <f>IF($C$4="", SUMIFS('무신사 메타 광고'!$X:$X, '무신사 메타 광고'!$D:$D, $B714),SUMIFS('무신사 메타 광고'!$X:$X,'무신사 메타 광고'!I:I,$C$4,'무신사 메타 광고'!D:D,$B714))</f>
        <v>0</v>
      </c>
      <c r="O714" s="11">
        <f t="shared" si="25"/>
        <v>0</v>
      </c>
      <c r="R714" s="13"/>
      <c r="S714" s="31">
        <f>IF($S$4="", SUMIFS('무신사 메타 광고'!$L:$L, '무신사 메타 광고'!$C:$C, $R714),SUMIFS('무신사 메타 광고'!$L:$L,'무신사 메타 광고'!$I:$I,$S$4,'무신사 메타 광고'!$C:$C,$R714))</f>
        <v>0</v>
      </c>
      <c r="T714" s="31">
        <f>IF($S$4="", SUMIFS('무신사 메타 광고'!$V:$V, '무신사 메타 광고'!$C:$C, $R714),SUMIFS('무신사 메타 광고'!$V:$V,'무신사 메타 광고'!$I:$I,$S$4,'무신사 메타 광고'!$C:$C,$R714))</f>
        <v>0</v>
      </c>
      <c r="U714" s="11">
        <f t="shared" si="26"/>
        <v>0</v>
      </c>
      <c r="V714" s="12" t="str">
        <f t="shared" si="31"/>
        <v xml:space="preserve"> </v>
      </c>
      <c r="W714" s="32">
        <f>IF($S$4="", SUMIFS('무신사 메타 광고'!$K:$K, '무신사 메타 광고'!$C:$C, $R714),SUMIFS('무신사 메타 광고'!$K:$K,'무신사 메타 광고'!$I:$I,$S$4,'무신사 메타 광고'!$C:$C,$R714))</f>
        <v>0</v>
      </c>
      <c r="X714" s="32">
        <f>IF($S$4="", SUMIFS('무신사 메타 광고'!$N:$N, '무신사 메타 광고'!$C:$C, $R714),SUMIFS('무신사 메타 광고'!$N:$N,'무신사 메타 광고'!$I:$I,$S$4,'무신사 메타 광고'!$C:$C,$R714))</f>
        <v>0</v>
      </c>
      <c r="Y714" s="11">
        <f t="shared" si="27"/>
        <v>0</v>
      </c>
      <c r="Z714" s="12" t="str">
        <f t="shared" si="32"/>
        <v xml:space="preserve"> </v>
      </c>
      <c r="AB714" s="10">
        <f>IF($S$4="", SUMIFS('무신사 메타 광고'!$X:$X, '무신사 메타 광고'!$C:$C, $R714),SUMIFS('무신사 메타 광고'!$X:$X,'무신사 메타 광고'!$I:$I,$S$4,'무신사 메타 광고'!$C:$C,$R714))</f>
        <v>0</v>
      </c>
      <c r="AC714" s="11">
        <f t="shared" si="28"/>
        <v>0</v>
      </c>
    </row>
    <row r="715" spans="2:29">
      <c r="B715" s="9"/>
      <c r="C715" s="29">
        <f>IF($C$4="", SUMIFS('무신사 메타 광고'!$L:$L, '무신사 메타 광고'!$D:$D, $B715), SUMIFS('무신사 메타 광고'!$L:$L, '무신사 메타 광고'!$I:$I, $C$4, '무신사 메타 광고'!$D:$D, $B715))</f>
        <v>0</v>
      </c>
      <c r="D715" s="29">
        <f>IF($C$4="", SUMIFS('무신사 메타 광고'!$V:$V,#REF!, $B715), SUMIFS('무신사 메타 광고'!$V:$V,'무신사 메타 광고'!$I:$I,$C$4,'무신사 메타 광고'!$D:$D,$B715))</f>
        <v>0</v>
      </c>
      <c r="E715" s="11">
        <f t="shared" si="22"/>
        <v>0</v>
      </c>
      <c r="F715" s="12" t="str">
        <f t="shared" si="29"/>
        <v xml:space="preserve"> </v>
      </c>
      <c r="G715" s="30">
        <f>IF($C$4="", SUMIFS('무신사 메타 광고'!$K:$K, '무신사 메타 광고'!$D:$D, $B715), SUMIFS('무신사 메타 광고'!$K:$K,'무신사 메타 광고'!$I:$I,$C$4,'무신사 메타 광고'!D:D,$B715))</f>
        <v>0</v>
      </c>
      <c r="H715" s="30">
        <f>IF($C$4="", SUMIFS('무신사 메타 광고'!$Q:$Q, '무신사 메타 광고'!$D:$D, $B715), SUMIFS('무신사 메타 광고'!$Q:$Q,'무신사 메타 광고'!$I:$I,$C$4,'무신사 메타 광고'!D:D,$B715))</f>
        <v>0</v>
      </c>
      <c r="I715" s="30">
        <f>IF($C$4="", SUMIFS('무신사 메타 광고'!$U:$U, '무신사 메타 광고'!$D:$D, $B715), SUMIFS('무신사 메타 광고'!$U:$U,'무신사 메타 광고'!$I:$I,$C$4,'무신사 메타 광고'!D:D,$B715))</f>
        <v>0</v>
      </c>
      <c r="J715" s="11">
        <f t="shared" si="23"/>
        <v>0</v>
      </c>
      <c r="K715" s="11">
        <f t="shared" si="24"/>
        <v>0</v>
      </c>
      <c r="L715" s="12" t="str">
        <f t="shared" si="30"/>
        <v xml:space="preserve"> </v>
      </c>
      <c r="N715" s="10">
        <f>IF($C$4="", SUMIFS('무신사 메타 광고'!$X:$X, '무신사 메타 광고'!$D:$D, $B715),SUMIFS('무신사 메타 광고'!$X:$X,'무신사 메타 광고'!I:I,$C$4,'무신사 메타 광고'!D:D,$B715))</f>
        <v>0</v>
      </c>
      <c r="O715" s="11">
        <f t="shared" si="25"/>
        <v>0</v>
      </c>
      <c r="R715" s="13"/>
      <c r="S715" s="31">
        <f>IF($S$4="", SUMIFS('무신사 메타 광고'!$L:$L, '무신사 메타 광고'!$C:$C, $R715),SUMIFS('무신사 메타 광고'!$L:$L,'무신사 메타 광고'!$I:$I,$S$4,'무신사 메타 광고'!$C:$C,$R715))</f>
        <v>0</v>
      </c>
      <c r="T715" s="31">
        <f>IF($S$4="", SUMIFS('무신사 메타 광고'!$V:$V, '무신사 메타 광고'!$C:$C, $R715),SUMIFS('무신사 메타 광고'!$V:$V,'무신사 메타 광고'!$I:$I,$S$4,'무신사 메타 광고'!$C:$C,$R715))</f>
        <v>0</v>
      </c>
      <c r="U715" s="11">
        <f t="shared" si="26"/>
        <v>0</v>
      </c>
      <c r="V715" s="12" t="str">
        <f t="shared" si="31"/>
        <v xml:space="preserve"> </v>
      </c>
      <c r="W715" s="32">
        <f>IF($S$4="", SUMIFS('무신사 메타 광고'!$K:$K, '무신사 메타 광고'!$C:$C, $R715),SUMIFS('무신사 메타 광고'!$K:$K,'무신사 메타 광고'!$I:$I,$S$4,'무신사 메타 광고'!$C:$C,$R715))</f>
        <v>0</v>
      </c>
      <c r="X715" s="32">
        <f>IF($S$4="", SUMIFS('무신사 메타 광고'!$N:$N, '무신사 메타 광고'!$C:$C, $R715),SUMIFS('무신사 메타 광고'!$N:$N,'무신사 메타 광고'!$I:$I,$S$4,'무신사 메타 광고'!$C:$C,$R715))</f>
        <v>0</v>
      </c>
      <c r="Y715" s="11">
        <f t="shared" si="27"/>
        <v>0</v>
      </c>
      <c r="Z715" s="12" t="str">
        <f t="shared" si="32"/>
        <v xml:space="preserve"> </v>
      </c>
      <c r="AB715" s="10">
        <f>IF($S$4="", SUMIFS('무신사 메타 광고'!$X:$X, '무신사 메타 광고'!$C:$C, $R715),SUMIFS('무신사 메타 광고'!$X:$X,'무신사 메타 광고'!$I:$I,$S$4,'무신사 메타 광고'!$C:$C,$R715))</f>
        <v>0</v>
      </c>
      <c r="AC715" s="11">
        <f t="shared" si="28"/>
        <v>0</v>
      </c>
    </row>
    <row r="716" spans="2:29">
      <c r="B716" s="9"/>
      <c r="C716" s="29">
        <f>IF($C$4="", SUMIFS('무신사 메타 광고'!$L:$L, '무신사 메타 광고'!$D:$D, $B716), SUMIFS('무신사 메타 광고'!$L:$L, '무신사 메타 광고'!$I:$I, $C$4, '무신사 메타 광고'!$D:$D, $B716))</f>
        <v>0</v>
      </c>
      <c r="D716" s="29">
        <f>IF($C$4="", SUMIFS('무신사 메타 광고'!$V:$V,#REF!, $B716), SUMIFS('무신사 메타 광고'!$V:$V,'무신사 메타 광고'!$I:$I,$C$4,'무신사 메타 광고'!$D:$D,$B716))</f>
        <v>0</v>
      </c>
      <c r="E716" s="11">
        <f t="shared" si="22"/>
        <v>0</v>
      </c>
      <c r="F716" s="12" t="str">
        <f t="shared" si="29"/>
        <v xml:space="preserve"> </v>
      </c>
      <c r="G716" s="30">
        <f>IF($C$4="", SUMIFS('무신사 메타 광고'!$K:$K, '무신사 메타 광고'!$D:$D, $B716), SUMIFS('무신사 메타 광고'!$K:$K,'무신사 메타 광고'!$I:$I,$C$4,'무신사 메타 광고'!D:D,$B716))</f>
        <v>0</v>
      </c>
      <c r="H716" s="30">
        <f>IF($C$4="", SUMIFS('무신사 메타 광고'!$Q:$Q, '무신사 메타 광고'!$D:$D, $B716), SUMIFS('무신사 메타 광고'!$Q:$Q,'무신사 메타 광고'!$I:$I,$C$4,'무신사 메타 광고'!D:D,$B716))</f>
        <v>0</v>
      </c>
      <c r="I716" s="30">
        <f>IF($C$4="", SUMIFS('무신사 메타 광고'!$U:$U, '무신사 메타 광고'!$D:$D, $B716), SUMIFS('무신사 메타 광고'!$U:$U,'무신사 메타 광고'!$I:$I,$C$4,'무신사 메타 광고'!D:D,$B716))</f>
        <v>0</v>
      </c>
      <c r="J716" s="11">
        <f t="shared" si="23"/>
        <v>0</v>
      </c>
      <c r="K716" s="11">
        <f t="shared" si="24"/>
        <v>0</v>
      </c>
      <c r="L716" s="12" t="str">
        <f t="shared" si="30"/>
        <v xml:space="preserve"> </v>
      </c>
      <c r="N716" s="10">
        <f>IF($C$4="", SUMIFS('무신사 메타 광고'!$X:$X, '무신사 메타 광고'!$D:$D, $B716),SUMIFS('무신사 메타 광고'!$X:$X,'무신사 메타 광고'!I:I,$C$4,'무신사 메타 광고'!D:D,$B716))</f>
        <v>0</v>
      </c>
      <c r="O716" s="11">
        <f t="shared" si="25"/>
        <v>0</v>
      </c>
      <c r="R716" s="13"/>
      <c r="S716" s="31">
        <f>IF($S$4="", SUMIFS('무신사 메타 광고'!$L:$L, '무신사 메타 광고'!$C:$C, $R716),SUMIFS('무신사 메타 광고'!$L:$L,'무신사 메타 광고'!$I:$I,$S$4,'무신사 메타 광고'!$C:$C,$R716))</f>
        <v>0</v>
      </c>
      <c r="T716" s="31">
        <f>IF($S$4="", SUMIFS('무신사 메타 광고'!$V:$V, '무신사 메타 광고'!$C:$C, $R716),SUMIFS('무신사 메타 광고'!$V:$V,'무신사 메타 광고'!$I:$I,$S$4,'무신사 메타 광고'!$C:$C,$R716))</f>
        <v>0</v>
      </c>
      <c r="U716" s="11">
        <f t="shared" si="26"/>
        <v>0</v>
      </c>
      <c r="V716" s="12" t="str">
        <f t="shared" si="31"/>
        <v xml:space="preserve"> </v>
      </c>
      <c r="W716" s="32">
        <f>IF($S$4="", SUMIFS('무신사 메타 광고'!$K:$K, '무신사 메타 광고'!$C:$C, $R716),SUMIFS('무신사 메타 광고'!$K:$K,'무신사 메타 광고'!$I:$I,$S$4,'무신사 메타 광고'!$C:$C,$R716))</f>
        <v>0</v>
      </c>
      <c r="X716" s="32">
        <f>IF($S$4="", SUMIFS('무신사 메타 광고'!$N:$N, '무신사 메타 광고'!$C:$C, $R716),SUMIFS('무신사 메타 광고'!$N:$N,'무신사 메타 광고'!$I:$I,$S$4,'무신사 메타 광고'!$C:$C,$R716))</f>
        <v>0</v>
      </c>
      <c r="Y716" s="11">
        <f t="shared" si="27"/>
        <v>0</v>
      </c>
      <c r="Z716" s="12" t="str">
        <f t="shared" si="32"/>
        <v xml:space="preserve"> </v>
      </c>
      <c r="AB716" s="10">
        <f>IF($S$4="", SUMIFS('무신사 메타 광고'!$X:$X, '무신사 메타 광고'!$C:$C, $R716),SUMIFS('무신사 메타 광고'!$X:$X,'무신사 메타 광고'!$I:$I,$S$4,'무신사 메타 광고'!$C:$C,$R716))</f>
        <v>0</v>
      </c>
      <c r="AC716" s="11">
        <f t="shared" si="28"/>
        <v>0</v>
      </c>
    </row>
    <row r="717" spans="2:29">
      <c r="B717" s="9"/>
      <c r="C717" s="29">
        <f>IF($C$4="", SUMIFS('무신사 메타 광고'!$L:$L, '무신사 메타 광고'!$D:$D, $B717), SUMIFS('무신사 메타 광고'!$L:$L, '무신사 메타 광고'!$I:$I, $C$4, '무신사 메타 광고'!$D:$D, $B717))</f>
        <v>0</v>
      </c>
      <c r="D717" s="29">
        <f>IF($C$4="", SUMIFS('무신사 메타 광고'!$V:$V,#REF!, $B717), SUMIFS('무신사 메타 광고'!$V:$V,'무신사 메타 광고'!$I:$I,$C$4,'무신사 메타 광고'!$D:$D,$B717))</f>
        <v>0</v>
      </c>
      <c r="E717" s="11">
        <f t="shared" si="22"/>
        <v>0</v>
      </c>
      <c r="F717" s="12" t="str">
        <f t="shared" si="29"/>
        <v xml:space="preserve"> </v>
      </c>
      <c r="G717" s="30">
        <f>IF($C$4="", SUMIFS('무신사 메타 광고'!$K:$K, '무신사 메타 광고'!$D:$D, $B717), SUMIFS('무신사 메타 광고'!$K:$K,'무신사 메타 광고'!$I:$I,$C$4,'무신사 메타 광고'!D:D,$B717))</f>
        <v>0</v>
      </c>
      <c r="H717" s="30">
        <f>IF($C$4="", SUMIFS('무신사 메타 광고'!$Q:$Q, '무신사 메타 광고'!$D:$D, $B717), SUMIFS('무신사 메타 광고'!$Q:$Q,'무신사 메타 광고'!$I:$I,$C$4,'무신사 메타 광고'!D:D,$B717))</f>
        <v>0</v>
      </c>
      <c r="I717" s="30">
        <f>IF($C$4="", SUMIFS('무신사 메타 광고'!$U:$U, '무신사 메타 광고'!$D:$D, $B717), SUMIFS('무신사 메타 광고'!$U:$U,'무신사 메타 광고'!$I:$I,$C$4,'무신사 메타 광고'!D:D,$B717))</f>
        <v>0</v>
      </c>
      <c r="J717" s="11">
        <f t="shared" si="23"/>
        <v>0</v>
      </c>
      <c r="K717" s="11">
        <f t="shared" si="24"/>
        <v>0</v>
      </c>
      <c r="L717" s="12" t="str">
        <f t="shared" si="30"/>
        <v xml:space="preserve"> </v>
      </c>
      <c r="N717" s="10">
        <f>IF($C$4="", SUMIFS('무신사 메타 광고'!$X:$X, '무신사 메타 광고'!$D:$D, $B717),SUMIFS('무신사 메타 광고'!$X:$X,'무신사 메타 광고'!I:I,$C$4,'무신사 메타 광고'!D:D,$B717))</f>
        <v>0</v>
      </c>
      <c r="O717" s="11">
        <f t="shared" si="25"/>
        <v>0</v>
      </c>
      <c r="R717" s="13"/>
      <c r="S717" s="31">
        <f>IF($S$4="", SUMIFS('무신사 메타 광고'!$L:$L, '무신사 메타 광고'!$C:$C, $R717),SUMIFS('무신사 메타 광고'!$L:$L,'무신사 메타 광고'!$I:$I,$S$4,'무신사 메타 광고'!$C:$C,$R717))</f>
        <v>0</v>
      </c>
      <c r="T717" s="31">
        <f>IF($S$4="", SUMIFS('무신사 메타 광고'!$V:$V, '무신사 메타 광고'!$C:$C, $R717),SUMIFS('무신사 메타 광고'!$V:$V,'무신사 메타 광고'!$I:$I,$S$4,'무신사 메타 광고'!$C:$C,$R717))</f>
        <v>0</v>
      </c>
      <c r="U717" s="11">
        <f t="shared" si="26"/>
        <v>0</v>
      </c>
      <c r="V717" s="12" t="str">
        <f t="shared" si="31"/>
        <v xml:space="preserve"> </v>
      </c>
      <c r="W717" s="32">
        <f>IF($S$4="", SUMIFS('무신사 메타 광고'!$K:$K, '무신사 메타 광고'!$C:$C, $R717),SUMIFS('무신사 메타 광고'!$K:$K,'무신사 메타 광고'!$I:$I,$S$4,'무신사 메타 광고'!$C:$C,$R717))</f>
        <v>0</v>
      </c>
      <c r="X717" s="32">
        <f>IF($S$4="", SUMIFS('무신사 메타 광고'!$N:$N, '무신사 메타 광고'!$C:$C, $R717),SUMIFS('무신사 메타 광고'!$N:$N,'무신사 메타 광고'!$I:$I,$S$4,'무신사 메타 광고'!$C:$C,$R717))</f>
        <v>0</v>
      </c>
      <c r="Y717" s="11">
        <f t="shared" si="27"/>
        <v>0</v>
      </c>
      <c r="Z717" s="12" t="str">
        <f t="shared" si="32"/>
        <v xml:space="preserve"> </v>
      </c>
      <c r="AB717" s="10">
        <f>IF($S$4="", SUMIFS('무신사 메타 광고'!$X:$X, '무신사 메타 광고'!$C:$C, $R717),SUMIFS('무신사 메타 광고'!$X:$X,'무신사 메타 광고'!$I:$I,$S$4,'무신사 메타 광고'!$C:$C,$R717))</f>
        <v>0</v>
      </c>
      <c r="AC717" s="11">
        <f t="shared" si="28"/>
        <v>0</v>
      </c>
    </row>
    <row r="718" spans="2:29">
      <c r="B718" s="9"/>
      <c r="C718" s="29">
        <f>IF($C$4="", SUMIFS('무신사 메타 광고'!$L:$L, '무신사 메타 광고'!$D:$D, $B718), SUMIFS('무신사 메타 광고'!$L:$L, '무신사 메타 광고'!$I:$I, $C$4, '무신사 메타 광고'!$D:$D, $B718))</f>
        <v>0</v>
      </c>
      <c r="D718" s="29">
        <f>IF($C$4="", SUMIFS('무신사 메타 광고'!$V:$V,#REF!, $B718), SUMIFS('무신사 메타 광고'!$V:$V,'무신사 메타 광고'!$I:$I,$C$4,'무신사 메타 광고'!$D:$D,$B718))</f>
        <v>0</v>
      </c>
      <c r="E718" s="11">
        <f t="shared" si="22"/>
        <v>0</v>
      </c>
      <c r="F718" s="12" t="str">
        <f t="shared" si="29"/>
        <v xml:space="preserve"> </v>
      </c>
      <c r="G718" s="30">
        <f>IF($C$4="", SUMIFS('무신사 메타 광고'!$K:$K, '무신사 메타 광고'!$D:$D, $B718), SUMIFS('무신사 메타 광고'!$K:$K,'무신사 메타 광고'!$I:$I,$C$4,'무신사 메타 광고'!D:D,$B718))</f>
        <v>0</v>
      </c>
      <c r="H718" s="30">
        <f>IF($C$4="", SUMIFS('무신사 메타 광고'!$Q:$Q, '무신사 메타 광고'!$D:$D, $B718), SUMIFS('무신사 메타 광고'!$Q:$Q,'무신사 메타 광고'!$I:$I,$C$4,'무신사 메타 광고'!D:D,$B718))</f>
        <v>0</v>
      </c>
      <c r="I718" s="30">
        <f>IF($C$4="", SUMIFS('무신사 메타 광고'!$U:$U, '무신사 메타 광고'!$D:$D, $B718), SUMIFS('무신사 메타 광고'!$U:$U,'무신사 메타 광고'!$I:$I,$C$4,'무신사 메타 광고'!D:D,$B718))</f>
        <v>0</v>
      </c>
      <c r="J718" s="11">
        <f t="shared" si="23"/>
        <v>0</v>
      </c>
      <c r="K718" s="11">
        <f t="shared" si="24"/>
        <v>0</v>
      </c>
      <c r="L718" s="12" t="str">
        <f t="shared" si="30"/>
        <v xml:space="preserve"> </v>
      </c>
      <c r="N718" s="10">
        <f>IF($C$4="", SUMIFS('무신사 메타 광고'!$X:$X, '무신사 메타 광고'!$D:$D, $B718),SUMIFS('무신사 메타 광고'!$X:$X,'무신사 메타 광고'!I:I,$C$4,'무신사 메타 광고'!D:D,$B718))</f>
        <v>0</v>
      </c>
      <c r="O718" s="11">
        <f t="shared" si="25"/>
        <v>0</v>
      </c>
      <c r="R718" s="13"/>
      <c r="S718" s="31">
        <f>IF($S$4="", SUMIFS('무신사 메타 광고'!$L:$L, '무신사 메타 광고'!$C:$C, $R718),SUMIFS('무신사 메타 광고'!$L:$L,'무신사 메타 광고'!$I:$I,$S$4,'무신사 메타 광고'!$C:$C,$R718))</f>
        <v>0</v>
      </c>
      <c r="T718" s="31">
        <f>IF($S$4="", SUMIFS('무신사 메타 광고'!$V:$V, '무신사 메타 광고'!$C:$C, $R718),SUMIFS('무신사 메타 광고'!$V:$V,'무신사 메타 광고'!$I:$I,$S$4,'무신사 메타 광고'!$C:$C,$R718))</f>
        <v>0</v>
      </c>
      <c r="U718" s="11">
        <f t="shared" si="26"/>
        <v>0</v>
      </c>
      <c r="V718" s="12" t="str">
        <f t="shared" si="31"/>
        <v xml:space="preserve"> </v>
      </c>
      <c r="W718" s="32">
        <f>IF($S$4="", SUMIFS('무신사 메타 광고'!$K:$K, '무신사 메타 광고'!$C:$C, $R718),SUMIFS('무신사 메타 광고'!$K:$K,'무신사 메타 광고'!$I:$I,$S$4,'무신사 메타 광고'!$C:$C,$R718))</f>
        <v>0</v>
      </c>
      <c r="X718" s="32">
        <f>IF($S$4="", SUMIFS('무신사 메타 광고'!$N:$N, '무신사 메타 광고'!$C:$C, $R718),SUMIFS('무신사 메타 광고'!$N:$N,'무신사 메타 광고'!$I:$I,$S$4,'무신사 메타 광고'!$C:$C,$R718))</f>
        <v>0</v>
      </c>
      <c r="Y718" s="11">
        <f t="shared" si="27"/>
        <v>0</v>
      </c>
      <c r="Z718" s="12" t="str">
        <f t="shared" si="32"/>
        <v xml:space="preserve"> </v>
      </c>
      <c r="AB718" s="10">
        <f>IF($S$4="", SUMIFS('무신사 메타 광고'!$X:$X, '무신사 메타 광고'!$C:$C, $R718),SUMIFS('무신사 메타 광고'!$X:$X,'무신사 메타 광고'!$I:$I,$S$4,'무신사 메타 광고'!$C:$C,$R718))</f>
        <v>0</v>
      </c>
      <c r="AC718" s="11">
        <f t="shared" si="28"/>
        <v>0</v>
      </c>
    </row>
    <row r="719" spans="2:29">
      <c r="B719" s="9"/>
      <c r="C719" s="29">
        <f>IF($C$4="", SUMIFS('무신사 메타 광고'!$L:$L, '무신사 메타 광고'!$D:$D, $B719), SUMIFS('무신사 메타 광고'!$L:$L, '무신사 메타 광고'!$I:$I, $C$4, '무신사 메타 광고'!$D:$D, $B719))</f>
        <v>0</v>
      </c>
      <c r="D719" s="29">
        <f>IF($C$4="", SUMIFS('무신사 메타 광고'!$V:$V,#REF!, $B719), SUMIFS('무신사 메타 광고'!$V:$V,'무신사 메타 광고'!$I:$I,$C$4,'무신사 메타 광고'!$D:$D,$B719))</f>
        <v>0</v>
      </c>
      <c r="E719" s="11">
        <f t="shared" si="22"/>
        <v>0</v>
      </c>
      <c r="F719" s="12" t="str">
        <f t="shared" si="29"/>
        <v xml:space="preserve"> </v>
      </c>
      <c r="G719" s="30">
        <f>IF($C$4="", SUMIFS('무신사 메타 광고'!$K:$K, '무신사 메타 광고'!$D:$D, $B719), SUMIFS('무신사 메타 광고'!$K:$K,'무신사 메타 광고'!$I:$I,$C$4,'무신사 메타 광고'!D:D,$B719))</f>
        <v>0</v>
      </c>
      <c r="H719" s="30">
        <f>IF($C$4="", SUMIFS('무신사 메타 광고'!$Q:$Q, '무신사 메타 광고'!$D:$D, $B719), SUMIFS('무신사 메타 광고'!$Q:$Q,'무신사 메타 광고'!$I:$I,$C$4,'무신사 메타 광고'!D:D,$B719))</f>
        <v>0</v>
      </c>
      <c r="I719" s="30">
        <f>IF($C$4="", SUMIFS('무신사 메타 광고'!$U:$U, '무신사 메타 광고'!$D:$D, $B719), SUMIFS('무신사 메타 광고'!$U:$U,'무신사 메타 광고'!$I:$I,$C$4,'무신사 메타 광고'!D:D,$B719))</f>
        <v>0</v>
      </c>
      <c r="J719" s="11">
        <f t="shared" si="23"/>
        <v>0</v>
      </c>
      <c r="K719" s="11">
        <f t="shared" si="24"/>
        <v>0</v>
      </c>
      <c r="L719" s="12" t="str">
        <f t="shared" si="30"/>
        <v xml:space="preserve"> </v>
      </c>
      <c r="N719" s="10">
        <f>IF($C$4="", SUMIFS('무신사 메타 광고'!$X:$X, '무신사 메타 광고'!$D:$D, $B719),SUMIFS('무신사 메타 광고'!$X:$X,'무신사 메타 광고'!I:I,$C$4,'무신사 메타 광고'!D:D,$B719))</f>
        <v>0</v>
      </c>
      <c r="O719" s="11">
        <f t="shared" si="25"/>
        <v>0</v>
      </c>
      <c r="R719" s="13"/>
      <c r="S719" s="31">
        <f>IF($S$4="", SUMIFS('무신사 메타 광고'!$L:$L, '무신사 메타 광고'!$C:$C, $R719),SUMIFS('무신사 메타 광고'!$L:$L,'무신사 메타 광고'!$I:$I,$S$4,'무신사 메타 광고'!$C:$C,$R719))</f>
        <v>0</v>
      </c>
      <c r="T719" s="31">
        <f>IF($S$4="", SUMIFS('무신사 메타 광고'!$V:$V, '무신사 메타 광고'!$C:$C, $R719),SUMIFS('무신사 메타 광고'!$V:$V,'무신사 메타 광고'!$I:$I,$S$4,'무신사 메타 광고'!$C:$C,$R719))</f>
        <v>0</v>
      </c>
      <c r="U719" s="11">
        <f t="shared" si="26"/>
        <v>0</v>
      </c>
      <c r="V719" s="12" t="str">
        <f t="shared" si="31"/>
        <v xml:space="preserve"> </v>
      </c>
      <c r="W719" s="32">
        <f>IF($S$4="", SUMIFS('무신사 메타 광고'!$K:$K, '무신사 메타 광고'!$C:$C, $R719),SUMIFS('무신사 메타 광고'!$K:$K,'무신사 메타 광고'!$I:$I,$S$4,'무신사 메타 광고'!$C:$C,$R719))</f>
        <v>0</v>
      </c>
      <c r="X719" s="32">
        <f>IF($S$4="", SUMIFS('무신사 메타 광고'!$N:$N, '무신사 메타 광고'!$C:$C, $R719),SUMIFS('무신사 메타 광고'!$N:$N,'무신사 메타 광고'!$I:$I,$S$4,'무신사 메타 광고'!$C:$C,$R719))</f>
        <v>0</v>
      </c>
      <c r="Y719" s="11">
        <f t="shared" si="27"/>
        <v>0</v>
      </c>
      <c r="Z719" s="12" t="str">
        <f t="shared" si="32"/>
        <v xml:space="preserve"> </v>
      </c>
      <c r="AB719" s="10">
        <f>IF($S$4="", SUMIFS('무신사 메타 광고'!$X:$X, '무신사 메타 광고'!$C:$C, $R719),SUMIFS('무신사 메타 광고'!$X:$X,'무신사 메타 광고'!$I:$I,$S$4,'무신사 메타 광고'!$C:$C,$R719))</f>
        <v>0</v>
      </c>
      <c r="AC719" s="11">
        <f t="shared" si="28"/>
        <v>0</v>
      </c>
    </row>
    <row r="720" spans="2:29">
      <c r="B720" s="9"/>
      <c r="C720" s="29">
        <f>IF($C$4="", SUMIFS('무신사 메타 광고'!$L:$L, '무신사 메타 광고'!$D:$D, $B720), SUMIFS('무신사 메타 광고'!$L:$L, '무신사 메타 광고'!$I:$I, $C$4, '무신사 메타 광고'!$D:$D, $B720))</f>
        <v>0</v>
      </c>
      <c r="D720" s="29">
        <f>IF($C$4="", SUMIFS('무신사 메타 광고'!$V:$V,#REF!, $B720), SUMIFS('무신사 메타 광고'!$V:$V,'무신사 메타 광고'!$I:$I,$C$4,'무신사 메타 광고'!$D:$D,$B720))</f>
        <v>0</v>
      </c>
      <c r="E720" s="11">
        <f t="shared" si="22"/>
        <v>0</v>
      </c>
      <c r="F720" s="12" t="str">
        <f t="shared" si="29"/>
        <v xml:space="preserve"> </v>
      </c>
      <c r="G720" s="30">
        <f>IF($C$4="", SUMIFS('무신사 메타 광고'!$K:$K, '무신사 메타 광고'!$D:$D, $B720), SUMIFS('무신사 메타 광고'!$K:$K,'무신사 메타 광고'!$I:$I,$C$4,'무신사 메타 광고'!D:D,$B720))</f>
        <v>0</v>
      </c>
      <c r="H720" s="30">
        <f>IF($C$4="", SUMIFS('무신사 메타 광고'!$Q:$Q, '무신사 메타 광고'!$D:$D, $B720), SUMIFS('무신사 메타 광고'!$Q:$Q,'무신사 메타 광고'!$I:$I,$C$4,'무신사 메타 광고'!D:D,$B720))</f>
        <v>0</v>
      </c>
      <c r="I720" s="30">
        <f>IF($C$4="", SUMIFS('무신사 메타 광고'!$U:$U, '무신사 메타 광고'!$D:$D, $B720), SUMIFS('무신사 메타 광고'!$U:$U,'무신사 메타 광고'!$I:$I,$C$4,'무신사 메타 광고'!D:D,$B720))</f>
        <v>0</v>
      </c>
      <c r="J720" s="11">
        <f t="shared" si="23"/>
        <v>0</v>
      </c>
      <c r="K720" s="11">
        <f t="shared" si="24"/>
        <v>0</v>
      </c>
      <c r="L720" s="12" t="str">
        <f t="shared" si="30"/>
        <v xml:space="preserve"> </v>
      </c>
      <c r="N720" s="10">
        <f>IF($C$4="", SUMIFS('무신사 메타 광고'!$X:$X, '무신사 메타 광고'!$D:$D, $B720),SUMIFS('무신사 메타 광고'!$X:$X,'무신사 메타 광고'!I:I,$C$4,'무신사 메타 광고'!D:D,$B720))</f>
        <v>0</v>
      </c>
      <c r="O720" s="11">
        <f t="shared" si="25"/>
        <v>0</v>
      </c>
      <c r="R720" s="13"/>
      <c r="S720" s="31">
        <f>IF($S$4="", SUMIFS('무신사 메타 광고'!$L:$L, '무신사 메타 광고'!$C:$C, $R720),SUMIFS('무신사 메타 광고'!$L:$L,'무신사 메타 광고'!$I:$I,$S$4,'무신사 메타 광고'!$C:$C,$R720))</f>
        <v>0</v>
      </c>
      <c r="T720" s="31">
        <f>IF($S$4="", SUMIFS('무신사 메타 광고'!$V:$V, '무신사 메타 광고'!$C:$C, $R720),SUMIFS('무신사 메타 광고'!$V:$V,'무신사 메타 광고'!$I:$I,$S$4,'무신사 메타 광고'!$C:$C,$R720))</f>
        <v>0</v>
      </c>
      <c r="U720" s="11">
        <f t="shared" si="26"/>
        <v>0</v>
      </c>
      <c r="V720" s="12" t="str">
        <f t="shared" si="31"/>
        <v xml:space="preserve"> </v>
      </c>
      <c r="W720" s="32">
        <f>IF($S$4="", SUMIFS('무신사 메타 광고'!$K:$K, '무신사 메타 광고'!$C:$C, $R720),SUMIFS('무신사 메타 광고'!$K:$K,'무신사 메타 광고'!$I:$I,$S$4,'무신사 메타 광고'!$C:$C,$R720))</f>
        <v>0</v>
      </c>
      <c r="X720" s="32">
        <f>IF($S$4="", SUMIFS('무신사 메타 광고'!$N:$N, '무신사 메타 광고'!$C:$C, $R720),SUMIFS('무신사 메타 광고'!$N:$N,'무신사 메타 광고'!$I:$I,$S$4,'무신사 메타 광고'!$C:$C,$R720))</f>
        <v>0</v>
      </c>
      <c r="Y720" s="11">
        <f t="shared" si="27"/>
        <v>0</v>
      </c>
      <c r="Z720" s="12" t="str">
        <f t="shared" si="32"/>
        <v xml:space="preserve"> </v>
      </c>
      <c r="AB720" s="10">
        <f>IF($S$4="", SUMIFS('무신사 메타 광고'!$X:$X, '무신사 메타 광고'!$C:$C, $R720),SUMIFS('무신사 메타 광고'!$X:$X,'무신사 메타 광고'!$I:$I,$S$4,'무신사 메타 광고'!$C:$C,$R720))</f>
        <v>0</v>
      </c>
      <c r="AC720" s="11">
        <f t="shared" si="28"/>
        <v>0</v>
      </c>
    </row>
    <row r="721" spans="2:29">
      <c r="B721" s="9"/>
      <c r="C721" s="29">
        <f>IF($C$4="", SUMIFS('무신사 메타 광고'!$L:$L, '무신사 메타 광고'!$D:$D, $B721), SUMIFS('무신사 메타 광고'!$L:$L, '무신사 메타 광고'!$I:$I, $C$4, '무신사 메타 광고'!$D:$D, $B721))</f>
        <v>0</v>
      </c>
      <c r="D721" s="29">
        <f>IF($C$4="", SUMIFS('무신사 메타 광고'!$V:$V,#REF!, $B721), SUMIFS('무신사 메타 광고'!$V:$V,'무신사 메타 광고'!$I:$I,$C$4,'무신사 메타 광고'!$D:$D,$B721))</f>
        <v>0</v>
      </c>
      <c r="E721" s="11">
        <f t="shared" si="22"/>
        <v>0</v>
      </c>
      <c r="F721" s="12" t="str">
        <f t="shared" si="29"/>
        <v xml:space="preserve"> </v>
      </c>
      <c r="G721" s="30">
        <f>IF($C$4="", SUMIFS('무신사 메타 광고'!$K:$K, '무신사 메타 광고'!$D:$D, $B721), SUMIFS('무신사 메타 광고'!$K:$K,'무신사 메타 광고'!$I:$I,$C$4,'무신사 메타 광고'!D:D,$B721))</f>
        <v>0</v>
      </c>
      <c r="H721" s="30">
        <f>IF($C$4="", SUMIFS('무신사 메타 광고'!$Q:$Q, '무신사 메타 광고'!$D:$D, $B721), SUMIFS('무신사 메타 광고'!$Q:$Q,'무신사 메타 광고'!$I:$I,$C$4,'무신사 메타 광고'!D:D,$B721))</f>
        <v>0</v>
      </c>
      <c r="I721" s="30">
        <f>IF($C$4="", SUMIFS('무신사 메타 광고'!$U:$U, '무신사 메타 광고'!$D:$D, $B721), SUMIFS('무신사 메타 광고'!$U:$U,'무신사 메타 광고'!$I:$I,$C$4,'무신사 메타 광고'!D:D,$B721))</f>
        <v>0</v>
      </c>
      <c r="J721" s="11">
        <f t="shared" si="23"/>
        <v>0</v>
      </c>
      <c r="K721" s="11">
        <f t="shared" si="24"/>
        <v>0</v>
      </c>
      <c r="L721" s="12" t="str">
        <f t="shared" si="30"/>
        <v xml:space="preserve"> </v>
      </c>
      <c r="N721" s="10">
        <f>IF($C$4="", SUMIFS('무신사 메타 광고'!$X:$X, '무신사 메타 광고'!$D:$D, $B721),SUMIFS('무신사 메타 광고'!$X:$X,'무신사 메타 광고'!I:I,$C$4,'무신사 메타 광고'!D:D,$B721))</f>
        <v>0</v>
      </c>
      <c r="O721" s="11">
        <f t="shared" si="25"/>
        <v>0</v>
      </c>
      <c r="R721" s="13"/>
      <c r="S721" s="31">
        <f>IF($S$4="", SUMIFS('무신사 메타 광고'!$L:$L, '무신사 메타 광고'!$C:$C, $R721),SUMIFS('무신사 메타 광고'!$L:$L,'무신사 메타 광고'!$I:$I,$S$4,'무신사 메타 광고'!$C:$C,$R721))</f>
        <v>0</v>
      </c>
      <c r="T721" s="31">
        <f>IF($S$4="", SUMIFS('무신사 메타 광고'!$V:$V, '무신사 메타 광고'!$C:$C, $R721),SUMIFS('무신사 메타 광고'!$V:$V,'무신사 메타 광고'!$I:$I,$S$4,'무신사 메타 광고'!$C:$C,$R721))</f>
        <v>0</v>
      </c>
      <c r="U721" s="11">
        <f t="shared" si="26"/>
        <v>0</v>
      </c>
      <c r="V721" s="12" t="str">
        <f t="shared" si="31"/>
        <v xml:space="preserve"> </v>
      </c>
      <c r="W721" s="32">
        <f>IF($S$4="", SUMIFS('무신사 메타 광고'!$K:$K, '무신사 메타 광고'!$C:$C, $R721),SUMIFS('무신사 메타 광고'!$K:$K,'무신사 메타 광고'!$I:$I,$S$4,'무신사 메타 광고'!$C:$C,$R721))</f>
        <v>0</v>
      </c>
      <c r="X721" s="32">
        <f>IF($S$4="", SUMIFS('무신사 메타 광고'!$N:$N, '무신사 메타 광고'!$C:$C, $R721),SUMIFS('무신사 메타 광고'!$N:$N,'무신사 메타 광고'!$I:$I,$S$4,'무신사 메타 광고'!$C:$C,$R721))</f>
        <v>0</v>
      </c>
      <c r="Y721" s="11">
        <f t="shared" si="27"/>
        <v>0</v>
      </c>
      <c r="Z721" s="12" t="str">
        <f t="shared" si="32"/>
        <v xml:space="preserve"> </v>
      </c>
      <c r="AB721" s="10">
        <f>IF($S$4="", SUMIFS('무신사 메타 광고'!$X:$X, '무신사 메타 광고'!$C:$C, $R721),SUMIFS('무신사 메타 광고'!$X:$X,'무신사 메타 광고'!$I:$I,$S$4,'무신사 메타 광고'!$C:$C,$R721))</f>
        <v>0</v>
      </c>
      <c r="AC721" s="11">
        <f t="shared" si="28"/>
        <v>0</v>
      </c>
    </row>
    <row r="722" spans="2:29">
      <c r="B722" s="9"/>
      <c r="C722" s="29">
        <f>IF($C$4="", SUMIFS('무신사 메타 광고'!$L:$L, '무신사 메타 광고'!$D:$D, $B722), SUMIFS('무신사 메타 광고'!$L:$L, '무신사 메타 광고'!$I:$I, $C$4, '무신사 메타 광고'!$D:$D, $B722))</f>
        <v>0</v>
      </c>
      <c r="D722" s="29">
        <f>IF($C$4="", SUMIFS('무신사 메타 광고'!$V:$V,#REF!, $B722), SUMIFS('무신사 메타 광고'!$V:$V,'무신사 메타 광고'!$I:$I,$C$4,'무신사 메타 광고'!$D:$D,$B722))</f>
        <v>0</v>
      </c>
      <c r="E722" s="11">
        <f t="shared" si="22"/>
        <v>0</v>
      </c>
      <c r="F722" s="12" t="str">
        <f t="shared" si="29"/>
        <v xml:space="preserve"> </v>
      </c>
      <c r="G722" s="30">
        <f>IF($C$4="", SUMIFS('무신사 메타 광고'!$K:$K, '무신사 메타 광고'!$D:$D, $B722), SUMIFS('무신사 메타 광고'!$K:$K,'무신사 메타 광고'!$I:$I,$C$4,'무신사 메타 광고'!D:D,$B722))</f>
        <v>0</v>
      </c>
      <c r="H722" s="30">
        <f>IF($C$4="", SUMIFS('무신사 메타 광고'!$Q:$Q, '무신사 메타 광고'!$D:$D, $B722), SUMIFS('무신사 메타 광고'!$Q:$Q,'무신사 메타 광고'!$I:$I,$C$4,'무신사 메타 광고'!D:D,$B722))</f>
        <v>0</v>
      </c>
      <c r="I722" s="30">
        <f>IF($C$4="", SUMIFS('무신사 메타 광고'!$U:$U, '무신사 메타 광고'!$D:$D, $B722), SUMIFS('무신사 메타 광고'!$U:$U,'무신사 메타 광고'!$I:$I,$C$4,'무신사 메타 광고'!D:D,$B722))</f>
        <v>0</v>
      </c>
      <c r="J722" s="11">
        <f t="shared" si="23"/>
        <v>0</v>
      </c>
      <c r="K722" s="11">
        <f t="shared" si="24"/>
        <v>0</v>
      </c>
      <c r="L722" s="12" t="str">
        <f t="shared" si="30"/>
        <v xml:space="preserve"> </v>
      </c>
      <c r="N722" s="10">
        <f>IF($C$4="", SUMIFS('무신사 메타 광고'!$X:$X, '무신사 메타 광고'!$D:$D, $B722),SUMIFS('무신사 메타 광고'!$X:$X,'무신사 메타 광고'!I:I,$C$4,'무신사 메타 광고'!D:D,$B722))</f>
        <v>0</v>
      </c>
      <c r="O722" s="11">
        <f t="shared" si="25"/>
        <v>0</v>
      </c>
      <c r="R722" s="13"/>
      <c r="S722" s="31">
        <f>IF($S$4="", SUMIFS('무신사 메타 광고'!$L:$L, '무신사 메타 광고'!$C:$C, $R722),SUMIFS('무신사 메타 광고'!$L:$L,'무신사 메타 광고'!$I:$I,$S$4,'무신사 메타 광고'!$C:$C,$R722))</f>
        <v>0</v>
      </c>
      <c r="T722" s="31">
        <f>IF($S$4="", SUMIFS('무신사 메타 광고'!$V:$V, '무신사 메타 광고'!$C:$C, $R722),SUMIFS('무신사 메타 광고'!$V:$V,'무신사 메타 광고'!$I:$I,$S$4,'무신사 메타 광고'!$C:$C,$R722))</f>
        <v>0</v>
      </c>
      <c r="U722" s="11">
        <f t="shared" si="26"/>
        <v>0</v>
      </c>
      <c r="V722" s="12" t="str">
        <f t="shared" si="31"/>
        <v xml:space="preserve"> </v>
      </c>
      <c r="W722" s="32">
        <f>IF($S$4="", SUMIFS('무신사 메타 광고'!$K:$K, '무신사 메타 광고'!$C:$C, $R722),SUMIFS('무신사 메타 광고'!$K:$K,'무신사 메타 광고'!$I:$I,$S$4,'무신사 메타 광고'!$C:$C,$R722))</f>
        <v>0</v>
      </c>
      <c r="X722" s="32">
        <f>IF($S$4="", SUMIFS('무신사 메타 광고'!$N:$N, '무신사 메타 광고'!$C:$C, $R722),SUMIFS('무신사 메타 광고'!$N:$N,'무신사 메타 광고'!$I:$I,$S$4,'무신사 메타 광고'!$C:$C,$R722))</f>
        <v>0</v>
      </c>
      <c r="Y722" s="11">
        <f t="shared" si="27"/>
        <v>0</v>
      </c>
      <c r="Z722" s="12" t="str">
        <f t="shared" si="32"/>
        <v xml:space="preserve"> </v>
      </c>
      <c r="AB722" s="10">
        <f>IF($S$4="", SUMIFS('무신사 메타 광고'!$X:$X, '무신사 메타 광고'!$C:$C, $R722),SUMIFS('무신사 메타 광고'!$X:$X,'무신사 메타 광고'!$I:$I,$S$4,'무신사 메타 광고'!$C:$C,$R722))</f>
        <v>0</v>
      </c>
      <c r="AC722" s="11">
        <f t="shared" si="28"/>
        <v>0</v>
      </c>
    </row>
    <row r="723" spans="2:29">
      <c r="B723" s="9"/>
      <c r="C723" s="29">
        <f>IF($C$4="", SUMIFS('무신사 메타 광고'!$L:$L, '무신사 메타 광고'!$D:$D, $B723), SUMIFS('무신사 메타 광고'!$L:$L, '무신사 메타 광고'!$I:$I, $C$4, '무신사 메타 광고'!$D:$D, $B723))</f>
        <v>0</v>
      </c>
      <c r="D723" s="29">
        <f>IF($C$4="", SUMIFS('무신사 메타 광고'!$V:$V,#REF!, $B723), SUMIFS('무신사 메타 광고'!$V:$V,'무신사 메타 광고'!$I:$I,$C$4,'무신사 메타 광고'!$D:$D,$B723))</f>
        <v>0</v>
      </c>
      <c r="E723" s="11">
        <f t="shared" si="22"/>
        <v>0</v>
      </c>
      <c r="F723" s="12" t="str">
        <f t="shared" si="29"/>
        <v xml:space="preserve"> </v>
      </c>
      <c r="G723" s="30">
        <f>IF($C$4="", SUMIFS('무신사 메타 광고'!$K:$K, '무신사 메타 광고'!$D:$D, $B723), SUMIFS('무신사 메타 광고'!$K:$K,'무신사 메타 광고'!$I:$I,$C$4,'무신사 메타 광고'!D:D,$B723))</f>
        <v>0</v>
      </c>
      <c r="H723" s="30">
        <f>IF($C$4="", SUMIFS('무신사 메타 광고'!$Q:$Q, '무신사 메타 광고'!$D:$D, $B723), SUMIFS('무신사 메타 광고'!$Q:$Q,'무신사 메타 광고'!$I:$I,$C$4,'무신사 메타 광고'!D:D,$B723))</f>
        <v>0</v>
      </c>
      <c r="I723" s="30">
        <f>IF($C$4="", SUMIFS('무신사 메타 광고'!$U:$U, '무신사 메타 광고'!$D:$D, $B723), SUMIFS('무신사 메타 광고'!$U:$U,'무신사 메타 광고'!$I:$I,$C$4,'무신사 메타 광고'!D:D,$B723))</f>
        <v>0</v>
      </c>
      <c r="J723" s="11">
        <f t="shared" si="23"/>
        <v>0</v>
      </c>
      <c r="K723" s="11">
        <f t="shared" si="24"/>
        <v>0</v>
      </c>
      <c r="L723" s="12" t="str">
        <f t="shared" si="30"/>
        <v xml:space="preserve"> </v>
      </c>
      <c r="N723" s="10">
        <f>IF($C$4="", SUMIFS('무신사 메타 광고'!$X:$X, '무신사 메타 광고'!$D:$D, $B723),SUMIFS('무신사 메타 광고'!$X:$X,'무신사 메타 광고'!I:I,$C$4,'무신사 메타 광고'!D:D,$B723))</f>
        <v>0</v>
      </c>
      <c r="O723" s="11">
        <f t="shared" si="25"/>
        <v>0</v>
      </c>
      <c r="R723" s="13"/>
      <c r="S723" s="31">
        <f>IF($S$4="", SUMIFS('무신사 메타 광고'!$L:$L, '무신사 메타 광고'!$C:$C, $R723),SUMIFS('무신사 메타 광고'!$L:$L,'무신사 메타 광고'!$I:$I,$S$4,'무신사 메타 광고'!$C:$C,$R723))</f>
        <v>0</v>
      </c>
      <c r="T723" s="31">
        <f>IF($S$4="", SUMIFS('무신사 메타 광고'!$V:$V, '무신사 메타 광고'!$C:$C, $R723),SUMIFS('무신사 메타 광고'!$V:$V,'무신사 메타 광고'!$I:$I,$S$4,'무신사 메타 광고'!$C:$C,$R723))</f>
        <v>0</v>
      </c>
      <c r="U723" s="11">
        <f t="shared" si="26"/>
        <v>0</v>
      </c>
      <c r="V723" s="12" t="str">
        <f t="shared" si="31"/>
        <v xml:space="preserve"> </v>
      </c>
      <c r="W723" s="32">
        <f>IF($S$4="", SUMIFS('무신사 메타 광고'!$K:$K, '무신사 메타 광고'!$C:$C, $R723),SUMIFS('무신사 메타 광고'!$K:$K,'무신사 메타 광고'!$I:$I,$S$4,'무신사 메타 광고'!$C:$C,$R723))</f>
        <v>0</v>
      </c>
      <c r="X723" s="32">
        <f>IF($S$4="", SUMIFS('무신사 메타 광고'!$N:$N, '무신사 메타 광고'!$C:$C, $R723),SUMIFS('무신사 메타 광고'!$N:$N,'무신사 메타 광고'!$I:$I,$S$4,'무신사 메타 광고'!$C:$C,$R723))</f>
        <v>0</v>
      </c>
      <c r="Y723" s="11">
        <f t="shared" si="27"/>
        <v>0</v>
      </c>
      <c r="Z723" s="12" t="str">
        <f t="shared" si="32"/>
        <v xml:space="preserve"> </v>
      </c>
      <c r="AB723" s="10">
        <f>IF($S$4="", SUMIFS('무신사 메타 광고'!$X:$X, '무신사 메타 광고'!$C:$C, $R723),SUMIFS('무신사 메타 광고'!$X:$X,'무신사 메타 광고'!$I:$I,$S$4,'무신사 메타 광고'!$C:$C,$R723))</f>
        <v>0</v>
      </c>
      <c r="AC723" s="11">
        <f t="shared" si="28"/>
        <v>0</v>
      </c>
    </row>
    <row r="724" spans="2:29">
      <c r="B724" s="9"/>
      <c r="C724" s="29">
        <f>IF($C$4="", SUMIFS('무신사 메타 광고'!$L:$L, '무신사 메타 광고'!$D:$D, $B724), SUMIFS('무신사 메타 광고'!$L:$L, '무신사 메타 광고'!$I:$I, $C$4, '무신사 메타 광고'!$D:$D, $B724))</f>
        <v>0</v>
      </c>
      <c r="D724" s="29">
        <f>IF($C$4="", SUMIFS('무신사 메타 광고'!$V:$V,#REF!, $B724), SUMIFS('무신사 메타 광고'!$V:$V,'무신사 메타 광고'!$I:$I,$C$4,'무신사 메타 광고'!$D:$D,$B724))</f>
        <v>0</v>
      </c>
      <c r="E724" s="11">
        <f t="shared" si="22"/>
        <v>0</v>
      </c>
      <c r="F724" s="12" t="str">
        <f t="shared" si="29"/>
        <v xml:space="preserve"> </v>
      </c>
      <c r="G724" s="30">
        <f>IF($C$4="", SUMIFS('무신사 메타 광고'!$K:$K, '무신사 메타 광고'!$D:$D, $B724), SUMIFS('무신사 메타 광고'!$K:$K,'무신사 메타 광고'!$I:$I,$C$4,'무신사 메타 광고'!D:D,$B724))</f>
        <v>0</v>
      </c>
      <c r="H724" s="30">
        <f>IF($C$4="", SUMIFS('무신사 메타 광고'!$Q:$Q, '무신사 메타 광고'!$D:$D, $B724), SUMIFS('무신사 메타 광고'!$Q:$Q,'무신사 메타 광고'!$I:$I,$C$4,'무신사 메타 광고'!D:D,$B724))</f>
        <v>0</v>
      </c>
      <c r="I724" s="30">
        <f>IF($C$4="", SUMIFS('무신사 메타 광고'!$U:$U, '무신사 메타 광고'!$D:$D, $B724), SUMIFS('무신사 메타 광고'!$U:$U,'무신사 메타 광고'!$I:$I,$C$4,'무신사 메타 광고'!D:D,$B724))</f>
        <v>0</v>
      </c>
      <c r="J724" s="11">
        <f t="shared" si="23"/>
        <v>0</v>
      </c>
      <c r="K724" s="11">
        <f t="shared" si="24"/>
        <v>0</v>
      </c>
      <c r="L724" s="12" t="str">
        <f t="shared" si="30"/>
        <v xml:space="preserve"> </v>
      </c>
      <c r="N724" s="10">
        <f>IF($C$4="", SUMIFS('무신사 메타 광고'!$X:$X, '무신사 메타 광고'!$D:$D, $B724),SUMIFS('무신사 메타 광고'!$X:$X,'무신사 메타 광고'!I:I,$C$4,'무신사 메타 광고'!D:D,$B724))</f>
        <v>0</v>
      </c>
      <c r="O724" s="11">
        <f t="shared" si="25"/>
        <v>0</v>
      </c>
      <c r="R724" s="13"/>
      <c r="S724" s="31">
        <f>IF($S$4="", SUMIFS('무신사 메타 광고'!$L:$L, '무신사 메타 광고'!$C:$C, $R724),SUMIFS('무신사 메타 광고'!$L:$L,'무신사 메타 광고'!$I:$I,$S$4,'무신사 메타 광고'!$C:$C,$R724))</f>
        <v>0</v>
      </c>
      <c r="T724" s="31">
        <f>IF($S$4="", SUMIFS('무신사 메타 광고'!$V:$V, '무신사 메타 광고'!$C:$C, $R724),SUMIFS('무신사 메타 광고'!$V:$V,'무신사 메타 광고'!$I:$I,$S$4,'무신사 메타 광고'!$C:$C,$R724))</f>
        <v>0</v>
      </c>
      <c r="U724" s="11">
        <f t="shared" si="26"/>
        <v>0</v>
      </c>
      <c r="V724" s="12" t="str">
        <f t="shared" si="31"/>
        <v xml:space="preserve"> </v>
      </c>
      <c r="W724" s="32">
        <f>IF($S$4="", SUMIFS('무신사 메타 광고'!$K:$K, '무신사 메타 광고'!$C:$C, $R724),SUMIFS('무신사 메타 광고'!$K:$K,'무신사 메타 광고'!$I:$I,$S$4,'무신사 메타 광고'!$C:$C,$R724))</f>
        <v>0</v>
      </c>
      <c r="X724" s="32">
        <f>IF($S$4="", SUMIFS('무신사 메타 광고'!$N:$N, '무신사 메타 광고'!$C:$C, $R724),SUMIFS('무신사 메타 광고'!$N:$N,'무신사 메타 광고'!$I:$I,$S$4,'무신사 메타 광고'!$C:$C,$R724))</f>
        <v>0</v>
      </c>
      <c r="Y724" s="11">
        <f t="shared" si="27"/>
        <v>0</v>
      </c>
      <c r="Z724" s="12" t="str">
        <f t="shared" si="32"/>
        <v xml:space="preserve"> </v>
      </c>
      <c r="AB724" s="10">
        <f>IF($S$4="", SUMIFS('무신사 메타 광고'!$X:$X, '무신사 메타 광고'!$C:$C, $R724),SUMIFS('무신사 메타 광고'!$X:$X,'무신사 메타 광고'!$I:$I,$S$4,'무신사 메타 광고'!$C:$C,$R724))</f>
        <v>0</v>
      </c>
      <c r="AC724" s="11">
        <f t="shared" si="28"/>
        <v>0</v>
      </c>
    </row>
    <row r="725" spans="2:29">
      <c r="B725" s="9"/>
      <c r="C725" s="29">
        <f>IF($C$4="", SUMIFS('무신사 메타 광고'!$L:$L, '무신사 메타 광고'!$D:$D, $B725), SUMIFS('무신사 메타 광고'!$L:$L, '무신사 메타 광고'!$I:$I, $C$4, '무신사 메타 광고'!$D:$D, $B725))</f>
        <v>0</v>
      </c>
      <c r="D725" s="29">
        <f>IF($C$4="", SUMIFS('무신사 메타 광고'!$V:$V,#REF!, $B725), SUMIFS('무신사 메타 광고'!$V:$V,'무신사 메타 광고'!$I:$I,$C$4,'무신사 메타 광고'!$D:$D,$B725))</f>
        <v>0</v>
      </c>
      <c r="E725" s="11">
        <f t="shared" si="22"/>
        <v>0</v>
      </c>
      <c r="F725" s="12" t="str">
        <f t="shared" si="29"/>
        <v xml:space="preserve"> </v>
      </c>
      <c r="G725" s="30">
        <f>IF($C$4="", SUMIFS('무신사 메타 광고'!$K:$K, '무신사 메타 광고'!$D:$D, $B725), SUMIFS('무신사 메타 광고'!$K:$K,'무신사 메타 광고'!$I:$I,$C$4,'무신사 메타 광고'!D:D,$B725))</f>
        <v>0</v>
      </c>
      <c r="H725" s="30">
        <f>IF($C$4="", SUMIFS('무신사 메타 광고'!$Q:$Q, '무신사 메타 광고'!$D:$D, $B725), SUMIFS('무신사 메타 광고'!$Q:$Q,'무신사 메타 광고'!$I:$I,$C$4,'무신사 메타 광고'!D:D,$B725))</f>
        <v>0</v>
      </c>
      <c r="I725" s="30">
        <f>IF($C$4="", SUMIFS('무신사 메타 광고'!$U:$U, '무신사 메타 광고'!$D:$D, $B725), SUMIFS('무신사 메타 광고'!$U:$U,'무신사 메타 광고'!$I:$I,$C$4,'무신사 메타 광고'!D:D,$B725))</f>
        <v>0</v>
      </c>
      <c r="J725" s="11">
        <f t="shared" si="23"/>
        <v>0</v>
      </c>
      <c r="K725" s="11">
        <f t="shared" si="24"/>
        <v>0</v>
      </c>
      <c r="L725" s="12" t="str">
        <f t="shared" si="30"/>
        <v xml:space="preserve"> </v>
      </c>
      <c r="N725" s="10">
        <f>IF($C$4="", SUMIFS('무신사 메타 광고'!$X:$X, '무신사 메타 광고'!$D:$D, $B725),SUMIFS('무신사 메타 광고'!$X:$X,'무신사 메타 광고'!I:I,$C$4,'무신사 메타 광고'!D:D,$B725))</f>
        <v>0</v>
      </c>
      <c r="O725" s="11">
        <f t="shared" si="25"/>
        <v>0</v>
      </c>
      <c r="R725" s="13"/>
      <c r="S725" s="31">
        <f>IF($S$4="", SUMIFS('무신사 메타 광고'!$L:$L, '무신사 메타 광고'!$C:$C, $R725),SUMIFS('무신사 메타 광고'!$L:$L,'무신사 메타 광고'!$I:$I,$S$4,'무신사 메타 광고'!$C:$C,$R725))</f>
        <v>0</v>
      </c>
      <c r="T725" s="31">
        <f>IF($S$4="", SUMIFS('무신사 메타 광고'!$V:$V, '무신사 메타 광고'!$C:$C, $R725),SUMIFS('무신사 메타 광고'!$V:$V,'무신사 메타 광고'!$I:$I,$S$4,'무신사 메타 광고'!$C:$C,$R725))</f>
        <v>0</v>
      </c>
      <c r="U725" s="11">
        <f t="shared" si="26"/>
        <v>0</v>
      </c>
      <c r="V725" s="12" t="str">
        <f t="shared" si="31"/>
        <v xml:space="preserve"> </v>
      </c>
      <c r="W725" s="32">
        <f>IF($S$4="", SUMIFS('무신사 메타 광고'!$K:$K, '무신사 메타 광고'!$C:$C, $R725),SUMIFS('무신사 메타 광고'!$K:$K,'무신사 메타 광고'!$I:$I,$S$4,'무신사 메타 광고'!$C:$C,$R725))</f>
        <v>0</v>
      </c>
      <c r="X725" s="32">
        <f>IF($S$4="", SUMIFS('무신사 메타 광고'!$N:$N, '무신사 메타 광고'!$C:$C, $R725),SUMIFS('무신사 메타 광고'!$N:$N,'무신사 메타 광고'!$I:$I,$S$4,'무신사 메타 광고'!$C:$C,$R725))</f>
        <v>0</v>
      </c>
      <c r="Y725" s="11">
        <f t="shared" si="27"/>
        <v>0</v>
      </c>
      <c r="Z725" s="12" t="str">
        <f t="shared" si="32"/>
        <v xml:space="preserve"> </v>
      </c>
      <c r="AB725" s="10">
        <f>IF($S$4="", SUMIFS('무신사 메타 광고'!$X:$X, '무신사 메타 광고'!$C:$C, $R725),SUMIFS('무신사 메타 광고'!$X:$X,'무신사 메타 광고'!$I:$I,$S$4,'무신사 메타 광고'!$C:$C,$R725))</f>
        <v>0</v>
      </c>
      <c r="AC725" s="11">
        <f t="shared" si="28"/>
        <v>0</v>
      </c>
    </row>
    <row r="726" spans="2:29">
      <c r="B726" s="9"/>
      <c r="C726" s="29">
        <f>IF($C$4="", SUMIFS('무신사 메타 광고'!$L:$L, '무신사 메타 광고'!$D:$D, $B726), SUMIFS('무신사 메타 광고'!$L:$L, '무신사 메타 광고'!$I:$I, $C$4, '무신사 메타 광고'!$D:$D, $B726))</f>
        <v>0</v>
      </c>
      <c r="D726" s="29">
        <f>IF($C$4="", SUMIFS('무신사 메타 광고'!$V:$V,#REF!, $B726), SUMIFS('무신사 메타 광고'!$V:$V,'무신사 메타 광고'!$I:$I,$C$4,'무신사 메타 광고'!$D:$D,$B726))</f>
        <v>0</v>
      </c>
      <c r="E726" s="11">
        <f t="shared" si="22"/>
        <v>0</v>
      </c>
      <c r="F726" s="12" t="str">
        <f t="shared" si="29"/>
        <v xml:space="preserve"> </v>
      </c>
      <c r="G726" s="30">
        <f>IF($C$4="", SUMIFS('무신사 메타 광고'!$K:$K, '무신사 메타 광고'!$D:$D, $B726), SUMIFS('무신사 메타 광고'!$K:$K,'무신사 메타 광고'!$I:$I,$C$4,'무신사 메타 광고'!D:D,$B726))</f>
        <v>0</v>
      </c>
      <c r="H726" s="30">
        <f>IF($C$4="", SUMIFS('무신사 메타 광고'!$Q:$Q, '무신사 메타 광고'!$D:$D, $B726), SUMIFS('무신사 메타 광고'!$Q:$Q,'무신사 메타 광고'!$I:$I,$C$4,'무신사 메타 광고'!D:D,$B726))</f>
        <v>0</v>
      </c>
      <c r="I726" s="30">
        <f>IF($C$4="", SUMIFS('무신사 메타 광고'!$U:$U, '무신사 메타 광고'!$D:$D, $B726), SUMIFS('무신사 메타 광고'!$U:$U,'무신사 메타 광고'!$I:$I,$C$4,'무신사 메타 광고'!D:D,$B726))</f>
        <v>0</v>
      </c>
      <c r="J726" s="11">
        <f t="shared" si="23"/>
        <v>0</v>
      </c>
      <c r="K726" s="11">
        <f t="shared" si="24"/>
        <v>0</v>
      </c>
      <c r="L726" s="12" t="str">
        <f t="shared" si="30"/>
        <v xml:space="preserve"> </v>
      </c>
      <c r="N726" s="10">
        <f>IF($C$4="", SUMIFS('무신사 메타 광고'!$X:$X, '무신사 메타 광고'!$D:$D, $B726),SUMIFS('무신사 메타 광고'!$X:$X,'무신사 메타 광고'!I:I,$C$4,'무신사 메타 광고'!D:D,$B726))</f>
        <v>0</v>
      </c>
      <c r="O726" s="11">
        <f t="shared" si="25"/>
        <v>0</v>
      </c>
      <c r="R726" s="13"/>
      <c r="S726" s="31">
        <f>IF($S$4="", SUMIFS('무신사 메타 광고'!$L:$L, '무신사 메타 광고'!$C:$C, $R726),SUMIFS('무신사 메타 광고'!$L:$L,'무신사 메타 광고'!$I:$I,$S$4,'무신사 메타 광고'!$C:$C,$R726))</f>
        <v>0</v>
      </c>
      <c r="T726" s="31">
        <f>IF($S$4="", SUMIFS('무신사 메타 광고'!$V:$V, '무신사 메타 광고'!$C:$C, $R726),SUMIFS('무신사 메타 광고'!$V:$V,'무신사 메타 광고'!$I:$I,$S$4,'무신사 메타 광고'!$C:$C,$R726))</f>
        <v>0</v>
      </c>
      <c r="U726" s="11">
        <f t="shared" si="26"/>
        <v>0</v>
      </c>
      <c r="V726" s="12" t="str">
        <f t="shared" si="31"/>
        <v xml:space="preserve"> </v>
      </c>
      <c r="W726" s="32">
        <f>IF($S$4="", SUMIFS('무신사 메타 광고'!$K:$K, '무신사 메타 광고'!$C:$C, $R726),SUMIFS('무신사 메타 광고'!$K:$K,'무신사 메타 광고'!$I:$I,$S$4,'무신사 메타 광고'!$C:$C,$R726))</f>
        <v>0</v>
      </c>
      <c r="X726" s="32">
        <f>IF($S$4="", SUMIFS('무신사 메타 광고'!$N:$N, '무신사 메타 광고'!$C:$C, $R726),SUMIFS('무신사 메타 광고'!$N:$N,'무신사 메타 광고'!$I:$I,$S$4,'무신사 메타 광고'!$C:$C,$R726))</f>
        <v>0</v>
      </c>
      <c r="Y726" s="11">
        <f t="shared" si="27"/>
        <v>0</v>
      </c>
      <c r="Z726" s="12" t="str">
        <f t="shared" si="32"/>
        <v xml:space="preserve"> </v>
      </c>
      <c r="AB726" s="10">
        <f>IF($S$4="", SUMIFS('무신사 메타 광고'!$X:$X, '무신사 메타 광고'!$C:$C, $R726),SUMIFS('무신사 메타 광고'!$X:$X,'무신사 메타 광고'!$I:$I,$S$4,'무신사 메타 광고'!$C:$C,$R726))</f>
        <v>0</v>
      </c>
      <c r="AC726" s="11">
        <f t="shared" si="28"/>
        <v>0</v>
      </c>
    </row>
    <row r="727" spans="2:29">
      <c r="B727" s="9"/>
      <c r="C727" s="29">
        <f>IF($C$4="", SUMIFS('무신사 메타 광고'!$L:$L, '무신사 메타 광고'!$D:$D, $B727), SUMIFS('무신사 메타 광고'!$L:$L, '무신사 메타 광고'!$I:$I, $C$4, '무신사 메타 광고'!$D:$D, $B727))</f>
        <v>0</v>
      </c>
      <c r="D727" s="29">
        <f>IF($C$4="", SUMIFS('무신사 메타 광고'!$V:$V,#REF!, $B727), SUMIFS('무신사 메타 광고'!$V:$V,'무신사 메타 광고'!$I:$I,$C$4,'무신사 메타 광고'!$D:$D,$B727))</f>
        <v>0</v>
      </c>
      <c r="E727" s="11">
        <f t="shared" si="22"/>
        <v>0</v>
      </c>
      <c r="F727" s="12" t="str">
        <f t="shared" si="29"/>
        <v xml:space="preserve"> </v>
      </c>
      <c r="G727" s="30">
        <f>IF($C$4="", SUMIFS('무신사 메타 광고'!$K:$K, '무신사 메타 광고'!$D:$D, $B727), SUMIFS('무신사 메타 광고'!$K:$K,'무신사 메타 광고'!$I:$I,$C$4,'무신사 메타 광고'!D:D,$B727))</f>
        <v>0</v>
      </c>
      <c r="H727" s="30">
        <f>IF($C$4="", SUMIFS('무신사 메타 광고'!$Q:$Q, '무신사 메타 광고'!$D:$D, $B727), SUMIFS('무신사 메타 광고'!$Q:$Q,'무신사 메타 광고'!$I:$I,$C$4,'무신사 메타 광고'!D:D,$B727))</f>
        <v>0</v>
      </c>
      <c r="I727" s="30">
        <f>IF($C$4="", SUMIFS('무신사 메타 광고'!$U:$U, '무신사 메타 광고'!$D:$D, $B727), SUMIFS('무신사 메타 광고'!$U:$U,'무신사 메타 광고'!$I:$I,$C$4,'무신사 메타 광고'!D:D,$B727))</f>
        <v>0</v>
      </c>
      <c r="J727" s="11">
        <f t="shared" si="23"/>
        <v>0</v>
      </c>
      <c r="K727" s="11">
        <f t="shared" si="24"/>
        <v>0</v>
      </c>
      <c r="L727" s="12" t="str">
        <f t="shared" si="30"/>
        <v xml:space="preserve"> </v>
      </c>
      <c r="N727" s="10">
        <f>IF($C$4="", SUMIFS('무신사 메타 광고'!$X:$X, '무신사 메타 광고'!$D:$D, $B727),SUMIFS('무신사 메타 광고'!$X:$X,'무신사 메타 광고'!I:I,$C$4,'무신사 메타 광고'!D:D,$B727))</f>
        <v>0</v>
      </c>
      <c r="O727" s="11">
        <f t="shared" si="25"/>
        <v>0</v>
      </c>
      <c r="R727" s="13"/>
      <c r="S727" s="31">
        <f>IF($S$4="", SUMIFS('무신사 메타 광고'!$L:$L, '무신사 메타 광고'!$C:$C, $R727),SUMIFS('무신사 메타 광고'!$L:$L,'무신사 메타 광고'!$I:$I,$S$4,'무신사 메타 광고'!$C:$C,$R727))</f>
        <v>0</v>
      </c>
      <c r="T727" s="31">
        <f>IF($S$4="", SUMIFS('무신사 메타 광고'!$V:$V, '무신사 메타 광고'!$C:$C, $R727),SUMIFS('무신사 메타 광고'!$V:$V,'무신사 메타 광고'!$I:$I,$S$4,'무신사 메타 광고'!$C:$C,$R727))</f>
        <v>0</v>
      </c>
      <c r="U727" s="11">
        <f t="shared" si="26"/>
        <v>0</v>
      </c>
      <c r="V727" s="12" t="str">
        <f t="shared" si="31"/>
        <v xml:space="preserve"> </v>
      </c>
      <c r="W727" s="32">
        <f>IF($S$4="", SUMIFS('무신사 메타 광고'!$K:$K, '무신사 메타 광고'!$C:$C, $R727),SUMIFS('무신사 메타 광고'!$K:$K,'무신사 메타 광고'!$I:$I,$S$4,'무신사 메타 광고'!$C:$C,$R727))</f>
        <v>0</v>
      </c>
      <c r="X727" s="32">
        <f>IF($S$4="", SUMIFS('무신사 메타 광고'!$N:$N, '무신사 메타 광고'!$C:$C, $R727),SUMIFS('무신사 메타 광고'!$N:$N,'무신사 메타 광고'!$I:$I,$S$4,'무신사 메타 광고'!$C:$C,$R727))</f>
        <v>0</v>
      </c>
      <c r="Y727" s="11">
        <f t="shared" si="27"/>
        <v>0</v>
      </c>
      <c r="Z727" s="12" t="str">
        <f t="shared" si="32"/>
        <v xml:space="preserve"> </v>
      </c>
      <c r="AB727" s="10">
        <f>IF($S$4="", SUMIFS('무신사 메타 광고'!$X:$X, '무신사 메타 광고'!$C:$C, $R727),SUMIFS('무신사 메타 광고'!$X:$X,'무신사 메타 광고'!$I:$I,$S$4,'무신사 메타 광고'!$C:$C,$R727))</f>
        <v>0</v>
      </c>
      <c r="AC727" s="11">
        <f t="shared" si="28"/>
        <v>0</v>
      </c>
    </row>
    <row r="728" spans="2:29">
      <c r="B728" s="9"/>
      <c r="C728" s="29">
        <f>IF($C$4="", SUMIFS('무신사 메타 광고'!$L:$L, '무신사 메타 광고'!$D:$D, $B728), SUMIFS('무신사 메타 광고'!$L:$L, '무신사 메타 광고'!$I:$I, $C$4, '무신사 메타 광고'!$D:$D, $B728))</f>
        <v>0</v>
      </c>
      <c r="D728" s="29">
        <f>IF($C$4="", SUMIFS('무신사 메타 광고'!$V:$V,#REF!, $B728), SUMIFS('무신사 메타 광고'!$V:$V,'무신사 메타 광고'!$I:$I,$C$4,'무신사 메타 광고'!$D:$D,$B728))</f>
        <v>0</v>
      </c>
      <c r="E728" s="11">
        <f t="shared" si="22"/>
        <v>0</v>
      </c>
      <c r="F728" s="12" t="str">
        <f t="shared" si="29"/>
        <v xml:space="preserve"> </v>
      </c>
      <c r="G728" s="30">
        <f>IF($C$4="", SUMIFS('무신사 메타 광고'!$K:$K, '무신사 메타 광고'!$D:$D, $B728), SUMIFS('무신사 메타 광고'!$K:$K,'무신사 메타 광고'!$I:$I,$C$4,'무신사 메타 광고'!D:D,$B728))</f>
        <v>0</v>
      </c>
      <c r="H728" s="30">
        <f>IF($C$4="", SUMIFS('무신사 메타 광고'!$Q:$Q, '무신사 메타 광고'!$D:$D, $B728), SUMIFS('무신사 메타 광고'!$Q:$Q,'무신사 메타 광고'!$I:$I,$C$4,'무신사 메타 광고'!D:D,$B728))</f>
        <v>0</v>
      </c>
      <c r="I728" s="30">
        <f>IF($C$4="", SUMIFS('무신사 메타 광고'!$U:$U, '무신사 메타 광고'!$D:$D, $B728), SUMIFS('무신사 메타 광고'!$U:$U,'무신사 메타 광고'!$I:$I,$C$4,'무신사 메타 광고'!D:D,$B728))</f>
        <v>0</v>
      </c>
      <c r="J728" s="11">
        <f t="shared" si="23"/>
        <v>0</v>
      </c>
      <c r="K728" s="11">
        <f t="shared" si="24"/>
        <v>0</v>
      </c>
      <c r="L728" s="12" t="str">
        <f t="shared" si="30"/>
        <v xml:space="preserve"> </v>
      </c>
      <c r="N728" s="10">
        <f>IF($C$4="", SUMIFS('무신사 메타 광고'!$X:$X, '무신사 메타 광고'!$D:$D, $B728),SUMIFS('무신사 메타 광고'!$X:$X,'무신사 메타 광고'!I:I,$C$4,'무신사 메타 광고'!D:D,$B728))</f>
        <v>0</v>
      </c>
      <c r="O728" s="11">
        <f t="shared" si="25"/>
        <v>0</v>
      </c>
      <c r="R728" s="13"/>
      <c r="S728" s="31">
        <f>IF($S$4="", SUMIFS('무신사 메타 광고'!$L:$L, '무신사 메타 광고'!$C:$C, $R728),SUMIFS('무신사 메타 광고'!$L:$L,'무신사 메타 광고'!$I:$I,$S$4,'무신사 메타 광고'!$C:$C,$R728))</f>
        <v>0</v>
      </c>
      <c r="T728" s="31">
        <f>IF($S$4="", SUMIFS('무신사 메타 광고'!$V:$V, '무신사 메타 광고'!$C:$C, $R728),SUMIFS('무신사 메타 광고'!$V:$V,'무신사 메타 광고'!$I:$I,$S$4,'무신사 메타 광고'!$C:$C,$R728))</f>
        <v>0</v>
      </c>
      <c r="U728" s="11">
        <f t="shared" si="26"/>
        <v>0</v>
      </c>
      <c r="V728" s="12" t="str">
        <f t="shared" si="31"/>
        <v xml:space="preserve"> </v>
      </c>
      <c r="W728" s="32">
        <f>IF($S$4="", SUMIFS('무신사 메타 광고'!$K:$K, '무신사 메타 광고'!$C:$C, $R728),SUMIFS('무신사 메타 광고'!$K:$K,'무신사 메타 광고'!$I:$I,$S$4,'무신사 메타 광고'!$C:$C,$R728))</f>
        <v>0</v>
      </c>
      <c r="X728" s="32">
        <f>IF($S$4="", SUMIFS('무신사 메타 광고'!$N:$N, '무신사 메타 광고'!$C:$C, $R728),SUMIFS('무신사 메타 광고'!$N:$N,'무신사 메타 광고'!$I:$I,$S$4,'무신사 메타 광고'!$C:$C,$R728))</f>
        <v>0</v>
      </c>
      <c r="Y728" s="11">
        <f t="shared" si="27"/>
        <v>0</v>
      </c>
      <c r="Z728" s="12" t="str">
        <f t="shared" si="32"/>
        <v xml:space="preserve"> </v>
      </c>
      <c r="AB728" s="10">
        <f>IF($S$4="", SUMIFS('무신사 메타 광고'!$X:$X, '무신사 메타 광고'!$C:$C, $R728),SUMIFS('무신사 메타 광고'!$X:$X,'무신사 메타 광고'!$I:$I,$S$4,'무신사 메타 광고'!$C:$C,$R728))</f>
        <v>0</v>
      </c>
      <c r="AC728" s="11">
        <f t="shared" si="28"/>
        <v>0</v>
      </c>
    </row>
    <row r="729" spans="2:29">
      <c r="B729" s="9"/>
      <c r="C729" s="29">
        <f>IF($C$4="", SUMIFS('무신사 메타 광고'!$L:$L, '무신사 메타 광고'!$D:$D, $B729), SUMIFS('무신사 메타 광고'!$L:$L, '무신사 메타 광고'!$I:$I, $C$4, '무신사 메타 광고'!$D:$D, $B729))</f>
        <v>0</v>
      </c>
      <c r="D729" s="29">
        <f>IF($C$4="", SUMIFS('무신사 메타 광고'!$V:$V,#REF!, $B729), SUMIFS('무신사 메타 광고'!$V:$V,'무신사 메타 광고'!$I:$I,$C$4,'무신사 메타 광고'!$D:$D,$B729))</f>
        <v>0</v>
      </c>
      <c r="E729" s="11">
        <f t="shared" si="22"/>
        <v>0</v>
      </c>
      <c r="F729" s="12" t="str">
        <f t="shared" si="29"/>
        <v xml:space="preserve"> </v>
      </c>
      <c r="G729" s="30">
        <f>IF($C$4="", SUMIFS('무신사 메타 광고'!$K:$K, '무신사 메타 광고'!$D:$D, $B729), SUMIFS('무신사 메타 광고'!$K:$K,'무신사 메타 광고'!$I:$I,$C$4,'무신사 메타 광고'!D:D,$B729))</f>
        <v>0</v>
      </c>
      <c r="H729" s="30">
        <f>IF($C$4="", SUMIFS('무신사 메타 광고'!$Q:$Q, '무신사 메타 광고'!$D:$D, $B729), SUMIFS('무신사 메타 광고'!$Q:$Q,'무신사 메타 광고'!$I:$I,$C$4,'무신사 메타 광고'!D:D,$B729))</f>
        <v>0</v>
      </c>
      <c r="I729" s="30">
        <f>IF($C$4="", SUMIFS('무신사 메타 광고'!$U:$U, '무신사 메타 광고'!$D:$D, $B729), SUMIFS('무신사 메타 광고'!$U:$U,'무신사 메타 광고'!$I:$I,$C$4,'무신사 메타 광고'!D:D,$B729))</f>
        <v>0</v>
      </c>
      <c r="J729" s="11">
        <f t="shared" si="23"/>
        <v>0</v>
      </c>
      <c r="K729" s="11">
        <f t="shared" si="24"/>
        <v>0</v>
      </c>
      <c r="L729" s="12" t="str">
        <f t="shared" si="30"/>
        <v xml:space="preserve"> </v>
      </c>
      <c r="N729" s="10">
        <f>IF($C$4="", SUMIFS('무신사 메타 광고'!$X:$X, '무신사 메타 광고'!$D:$D, $B729),SUMIFS('무신사 메타 광고'!$X:$X,'무신사 메타 광고'!I:I,$C$4,'무신사 메타 광고'!D:D,$B729))</f>
        <v>0</v>
      </c>
      <c r="O729" s="11">
        <f t="shared" si="25"/>
        <v>0</v>
      </c>
      <c r="R729" s="13"/>
      <c r="S729" s="31">
        <f>IF($S$4="", SUMIFS('무신사 메타 광고'!$L:$L, '무신사 메타 광고'!$C:$C, $R729),SUMIFS('무신사 메타 광고'!$L:$L,'무신사 메타 광고'!$I:$I,$S$4,'무신사 메타 광고'!$C:$C,$R729))</f>
        <v>0</v>
      </c>
      <c r="T729" s="31">
        <f>IF($S$4="", SUMIFS('무신사 메타 광고'!$V:$V, '무신사 메타 광고'!$C:$C, $R729),SUMIFS('무신사 메타 광고'!$V:$V,'무신사 메타 광고'!$I:$I,$S$4,'무신사 메타 광고'!$C:$C,$R729))</f>
        <v>0</v>
      </c>
      <c r="U729" s="11">
        <f t="shared" si="26"/>
        <v>0</v>
      </c>
      <c r="V729" s="12" t="str">
        <f t="shared" si="31"/>
        <v xml:space="preserve"> </v>
      </c>
      <c r="W729" s="32">
        <f>IF($S$4="", SUMIFS('무신사 메타 광고'!$K:$K, '무신사 메타 광고'!$C:$C, $R729),SUMIFS('무신사 메타 광고'!$K:$K,'무신사 메타 광고'!$I:$I,$S$4,'무신사 메타 광고'!$C:$C,$R729))</f>
        <v>0</v>
      </c>
      <c r="X729" s="32">
        <f>IF($S$4="", SUMIFS('무신사 메타 광고'!$N:$N, '무신사 메타 광고'!$C:$C, $R729),SUMIFS('무신사 메타 광고'!$N:$N,'무신사 메타 광고'!$I:$I,$S$4,'무신사 메타 광고'!$C:$C,$R729))</f>
        <v>0</v>
      </c>
      <c r="Y729" s="11">
        <f t="shared" si="27"/>
        <v>0</v>
      </c>
      <c r="Z729" s="12" t="str">
        <f t="shared" si="32"/>
        <v xml:space="preserve"> </v>
      </c>
      <c r="AB729" s="10">
        <f>IF($S$4="", SUMIFS('무신사 메타 광고'!$X:$X, '무신사 메타 광고'!$C:$C, $R729),SUMIFS('무신사 메타 광고'!$X:$X,'무신사 메타 광고'!$I:$I,$S$4,'무신사 메타 광고'!$C:$C,$R729))</f>
        <v>0</v>
      </c>
      <c r="AC729" s="11">
        <f t="shared" si="28"/>
        <v>0</v>
      </c>
    </row>
    <row r="730" spans="2:29">
      <c r="B730" s="9"/>
      <c r="C730" s="29">
        <f>IF($C$4="", SUMIFS('무신사 메타 광고'!$L:$L, '무신사 메타 광고'!$D:$D, $B730), SUMIFS('무신사 메타 광고'!$L:$L, '무신사 메타 광고'!$I:$I, $C$4, '무신사 메타 광고'!$D:$D, $B730))</f>
        <v>0</v>
      </c>
      <c r="D730" s="29">
        <f>IF($C$4="", SUMIFS('무신사 메타 광고'!$V:$V,#REF!, $B730), SUMIFS('무신사 메타 광고'!$V:$V,'무신사 메타 광고'!$I:$I,$C$4,'무신사 메타 광고'!$D:$D,$B730))</f>
        <v>0</v>
      </c>
      <c r="E730" s="11">
        <f t="shared" si="22"/>
        <v>0</v>
      </c>
      <c r="F730" s="12" t="str">
        <f t="shared" si="29"/>
        <v xml:space="preserve"> </v>
      </c>
      <c r="G730" s="30">
        <f>IF($C$4="", SUMIFS('무신사 메타 광고'!$K:$K, '무신사 메타 광고'!$D:$D, $B730), SUMIFS('무신사 메타 광고'!$K:$K,'무신사 메타 광고'!$I:$I,$C$4,'무신사 메타 광고'!D:D,$B730))</f>
        <v>0</v>
      </c>
      <c r="H730" s="30">
        <f>IF($C$4="", SUMIFS('무신사 메타 광고'!$Q:$Q, '무신사 메타 광고'!$D:$D, $B730), SUMIFS('무신사 메타 광고'!$Q:$Q,'무신사 메타 광고'!$I:$I,$C$4,'무신사 메타 광고'!D:D,$B730))</f>
        <v>0</v>
      </c>
      <c r="I730" s="30">
        <f>IF($C$4="", SUMIFS('무신사 메타 광고'!$U:$U, '무신사 메타 광고'!$D:$D, $B730), SUMIFS('무신사 메타 광고'!$U:$U,'무신사 메타 광고'!$I:$I,$C$4,'무신사 메타 광고'!D:D,$B730))</f>
        <v>0</v>
      </c>
      <c r="J730" s="11">
        <f t="shared" si="23"/>
        <v>0</v>
      </c>
      <c r="K730" s="11">
        <f t="shared" si="24"/>
        <v>0</v>
      </c>
      <c r="L730" s="12" t="str">
        <f t="shared" si="30"/>
        <v xml:space="preserve"> </v>
      </c>
      <c r="N730" s="10">
        <f>IF($C$4="", SUMIFS('무신사 메타 광고'!$X:$X, '무신사 메타 광고'!$D:$D, $B730),SUMIFS('무신사 메타 광고'!$X:$X,'무신사 메타 광고'!I:I,$C$4,'무신사 메타 광고'!D:D,$B730))</f>
        <v>0</v>
      </c>
      <c r="O730" s="11">
        <f t="shared" si="25"/>
        <v>0</v>
      </c>
      <c r="R730" s="13"/>
      <c r="S730" s="31">
        <f>IF($S$4="", SUMIFS('무신사 메타 광고'!$L:$L, '무신사 메타 광고'!$C:$C, $R730),SUMIFS('무신사 메타 광고'!$L:$L,'무신사 메타 광고'!$I:$I,$S$4,'무신사 메타 광고'!$C:$C,$R730))</f>
        <v>0</v>
      </c>
      <c r="T730" s="31">
        <f>IF($S$4="", SUMIFS('무신사 메타 광고'!$V:$V, '무신사 메타 광고'!$C:$C, $R730),SUMIFS('무신사 메타 광고'!$V:$V,'무신사 메타 광고'!$I:$I,$S$4,'무신사 메타 광고'!$C:$C,$R730))</f>
        <v>0</v>
      </c>
      <c r="U730" s="11">
        <f t="shared" si="26"/>
        <v>0</v>
      </c>
      <c r="V730" s="12" t="str">
        <f t="shared" si="31"/>
        <v xml:space="preserve"> </v>
      </c>
      <c r="W730" s="32">
        <f>IF($S$4="", SUMIFS('무신사 메타 광고'!$K:$K, '무신사 메타 광고'!$C:$C, $R730),SUMIFS('무신사 메타 광고'!$K:$K,'무신사 메타 광고'!$I:$I,$S$4,'무신사 메타 광고'!$C:$C,$R730))</f>
        <v>0</v>
      </c>
      <c r="X730" s="32">
        <f>IF($S$4="", SUMIFS('무신사 메타 광고'!$N:$N, '무신사 메타 광고'!$C:$C, $R730),SUMIFS('무신사 메타 광고'!$N:$N,'무신사 메타 광고'!$I:$I,$S$4,'무신사 메타 광고'!$C:$C,$R730))</f>
        <v>0</v>
      </c>
      <c r="Y730" s="11">
        <f t="shared" si="27"/>
        <v>0</v>
      </c>
      <c r="Z730" s="12" t="str">
        <f t="shared" si="32"/>
        <v xml:space="preserve"> </v>
      </c>
      <c r="AB730" s="10">
        <f>IF($S$4="", SUMIFS('무신사 메타 광고'!$X:$X, '무신사 메타 광고'!$C:$C, $R730),SUMIFS('무신사 메타 광고'!$X:$X,'무신사 메타 광고'!$I:$I,$S$4,'무신사 메타 광고'!$C:$C,$R730))</f>
        <v>0</v>
      </c>
      <c r="AC730" s="11">
        <f t="shared" si="28"/>
        <v>0</v>
      </c>
    </row>
    <row r="731" spans="2:29">
      <c r="B731" s="9"/>
      <c r="C731" s="29">
        <f>IF($C$4="", SUMIFS('무신사 메타 광고'!$L:$L, '무신사 메타 광고'!$D:$D, $B731), SUMIFS('무신사 메타 광고'!$L:$L, '무신사 메타 광고'!$I:$I, $C$4, '무신사 메타 광고'!$D:$D, $B731))</f>
        <v>0</v>
      </c>
      <c r="D731" s="29">
        <f>IF($C$4="", SUMIFS('무신사 메타 광고'!$V:$V,#REF!, $B731), SUMIFS('무신사 메타 광고'!$V:$V,'무신사 메타 광고'!$I:$I,$C$4,'무신사 메타 광고'!$D:$D,$B731))</f>
        <v>0</v>
      </c>
      <c r="E731" s="11">
        <f t="shared" si="22"/>
        <v>0</v>
      </c>
      <c r="F731" s="12" t="str">
        <f t="shared" si="29"/>
        <v xml:space="preserve"> </v>
      </c>
      <c r="G731" s="30">
        <f>IF($C$4="", SUMIFS('무신사 메타 광고'!$K:$K, '무신사 메타 광고'!$D:$D, $B731), SUMIFS('무신사 메타 광고'!$K:$K,'무신사 메타 광고'!$I:$I,$C$4,'무신사 메타 광고'!D:D,$B731))</f>
        <v>0</v>
      </c>
      <c r="H731" s="30">
        <f>IF($C$4="", SUMIFS('무신사 메타 광고'!$Q:$Q, '무신사 메타 광고'!$D:$D, $B731), SUMIFS('무신사 메타 광고'!$Q:$Q,'무신사 메타 광고'!$I:$I,$C$4,'무신사 메타 광고'!D:D,$B731))</f>
        <v>0</v>
      </c>
      <c r="I731" s="30">
        <f>IF($C$4="", SUMIFS('무신사 메타 광고'!$U:$U, '무신사 메타 광고'!$D:$D, $B731), SUMIFS('무신사 메타 광고'!$U:$U,'무신사 메타 광고'!$I:$I,$C$4,'무신사 메타 광고'!D:D,$B731))</f>
        <v>0</v>
      </c>
      <c r="J731" s="11">
        <f t="shared" si="23"/>
        <v>0</v>
      </c>
      <c r="K731" s="11">
        <f t="shared" si="24"/>
        <v>0</v>
      </c>
      <c r="L731" s="12" t="str">
        <f t="shared" si="30"/>
        <v xml:space="preserve"> </v>
      </c>
      <c r="N731" s="10">
        <f>IF($C$4="", SUMIFS('무신사 메타 광고'!$X:$X, '무신사 메타 광고'!$D:$D, $B731),SUMIFS('무신사 메타 광고'!$X:$X,'무신사 메타 광고'!I:I,$C$4,'무신사 메타 광고'!D:D,$B731))</f>
        <v>0</v>
      </c>
      <c r="O731" s="11">
        <f t="shared" si="25"/>
        <v>0</v>
      </c>
      <c r="R731" s="13"/>
      <c r="S731" s="31">
        <f>IF($S$4="", SUMIFS('무신사 메타 광고'!$L:$L, '무신사 메타 광고'!$C:$C, $R731),SUMIFS('무신사 메타 광고'!$L:$L,'무신사 메타 광고'!$I:$I,$S$4,'무신사 메타 광고'!$C:$C,$R731))</f>
        <v>0</v>
      </c>
      <c r="T731" s="31">
        <f>IF($S$4="", SUMIFS('무신사 메타 광고'!$V:$V, '무신사 메타 광고'!$C:$C, $R731),SUMIFS('무신사 메타 광고'!$V:$V,'무신사 메타 광고'!$I:$I,$S$4,'무신사 메타 광고'!$C:$C,$R731))</f>
        <v>0</v>
      </c>
      <c r="U731" s="11">
        <f t="shared" si="26"/>
        <v>0</v>
      </c>
      <c r="V731" s="12" t="str">
        <f t="shared" si="31"/>
        <v xml:space="preserve"> </v>
      </c>
      <c r="W731" s="32">
        <f>IF($S$4="", SUMIFS('무신사 메타 광고'!$K:$K, '무신사 메타 광고'!$C:$C, $R731),SUMIFS('무신사 메타 광고'!$K:$K,'무신사 메타 광고'!$I:$I,$S$4,'무신사 메타 광고'!$C:$C,$R731))</f>
        <v>0</v>
      </c>
      <c r="X731" s="32">
        <f>IF($S$4="", SUMIFS('무신사 메타 광고'!$N:$N, '무신사 메타 광고'!$C:$C, $R731),SUMIFS('무신사 메타 광고'!$N:$N,'무신사 메타 광고'!$I:$I,$S$4,'무신사 메타 광고'!$C:$C,$R731))</f>
        <v>0</v>
      </c>
      <c r="Y731" s="11">
        <f t="shared" si="27"/>
        <v>0</v>
      </c>
      <c r="Z731" s="12" t="str">
        <f t="shared" si="32"/>
        <v xml:space="preserve"> </v>
      </c>
      <c r="AB731" s="10">
        <f>IF($S$4="", SUMIFS('무신사 메타 광고'!$X:$X, '무신사 메타 광고'!$C:$C, $R731),SUMIFS('무신사 메타 광고'!$X:$X,'무신사 메타 광고'!$I:$I,$S$4,'무신사 메타 광고'!$C:$C,$R731))</f>
        <v>0</v>
      </c>
      <c r="AC731" s="11">
        <f t="shared" si="28"/>
        <v>0</v>
      </c>
    </row>
    <row r="732" spans="2:29">
      <c r="B732" s="9"/>
      <c r="C732" s="29">
        <f>IF($C$4="", SUMIFS('무신사 메타 광고'!$L:$L, '무신사 메타 광고'!$D:$D, $B732), SUMIFS('무신사 메타 광고'!$L:$L, '무신사 메타 광고'!$I:$I, $C$4, '무신사 메타 광고'!$D:$D, $B732))</f>
        <v>0</v>
      </c>
      <c r="D732" s="29">
        <f>IF($C$4="", SUMIFS('무신사 메타 광고'!$V:$V,#REF!, $B732), SUMIFS('무신사 메타 광고'!$V:$V,'무신사 메타 광고'!$I:$I,$C$4,'무신사 메타 광고'!$D:$D,$B732))</f>
        <v>0</v>
      </c>
      <c r="E732" s="11">
        <f t="shared" si="22"/>
        <v>0</v>
      </c>
      <c r="F732" s="12" t="str">
        <f t="shared" si="29"/>
        <v xml:space="preserve"> </v>
      </c>
      <c r="G732" s="30">
        <f>IF($C$4="", SUMIFS('무신사 메타 광고'!$K:$K, '무신사 메타 광고'!$D:$D, $B732), SUMIFS('무신사 메타 광고'!$K:$K,'무신사 메타 광고'!$I:$I,$C$4,'무신사 메타 광고'!D:D,$B732))</f>
        <v>0</v>
      </c>
      <c r="H732" s="30">
        <f>IF($C$4="", SUMIFS('무신사 메타 광고'!$Q:$Q, '무신사 메타 광고'!$D:$D, $B732), SUMIFS('무신사 메타 광고'!$Q:$Q,'무신사 메타 광고'!$I:$I,$C$4,'무신사 메타 광고'!D:D,$B732))</f>
        <v>0</v>
      </c>
      <c r="I732" s="30">
        <f>IF($C$4="", SUMIFS('무신사 메타 광고'!$U:$U, '무신사 메타 광고'!$D:$D, $B732), SUMIFS('무신사 메타 광고'!$U:$U,'무신사 메타 광고'!$I:$I,$C$4,'무신사 메타 광고'!D:D,$B732))</f>
        <v>0</v>
      </c>
      <c r="J732" s="11">
        <f t="shared" si="23"/>
        <v>0</v>
      </c>
      <c r="K732" s="11">
        <f t="shared" si="24"/>
        <v>0</v>
      </c>
      <c r="L732" s="12" t="str">
        <f t="shared" si="30"/>
        <v xml:space="preserve"> </v>
      </c>
      <c r="N732" s="10">
        <f>IF($C$4="", SUMIFS('무신사 메타 광고'!$X:$X, '무신사 메타 광고'!$D:$D, $B732),SUMIFS('무신사 메타 광고'!$X:$X,'무신사 메타 광고'!I:I,$C$4,'무신사 메타 광고'!D:D,$B732))</f>
        <v>0</v>
      </c>
      <c r="O732" s="11">
        <f t="shared" si="25"/>
        <v>0</v>
      </c>
      <c r="R732" s="13"/>
      <c r="S732" s="31">
        <f>IF($S$4="", SUMIFS('무신사 메타 광고'!$L:$L, '무신사 메타 광고'!$C:$C, $R732),SUMIFS('무신사 메타 광고'!$L:$L,'무신사 메타 광고'!$I:$I,$S$4,'무신사 메타 광고'!$C:$C,$R732))</f>
        <v>0</v>
      </c>
      <c r="T732" s="31">
        <f>IF($S$4="", SUMIFS('무신사 메타 광고'!$V:$V, '무신사 메타 광고'!$C:$C, $R732),SUMIFS('무신사 메타 광고'!$V:$V,'무신사 메타 광고'!$I:$I,$S$4,'무신사 메타 광고'!$C:$C,$R732))</f>
        <v>0</v>
      </c>
      <c r="U732" s="11">
        <f t="shared" si="26"/>
        <v>0</v>
      </c>
      <c r="V732" s="12" t="str">
        <f t="shared" si="31"/>
        <v xml:space="preserve"> </v>
      </c>
      <c r="W732" s="32">
        <f>IF($S$4="", SUMIFS('무신사 메타 광고'!$K:$K, '무신사 메타 광고'!$C:$C, $R732),SUMIFS('무신사 메타 광고'!$K:$K,'무신사 메타 광고'!$I:$I,$S$4,'무신사 메타 광고'!$C:$C,$R732))</f>
        <v>0</v>
      </c>
      <c r="X732" s="32">
        <f>IF($S$4="", SUMIFS('무신사 메타 광고'!$N:$N, '무신사 메타 광고'!$C:$C, $R732),SUMIFS('무신사 메타 광고'!$N:$N,'무신사 메타 광고'!$I:$I,$S$4,'무신사 메타 광고'!$C:$C,$R732))</f>
        <v>0</v>
      </c>
      <c r="Y732" s="11">
        <f t="shared" si="27"/>
        <v>0</v>
      </c>
      <c r="Z732" s="12" t="str">
        <f t="shared" si="32"/>
        <v xml:space="preserve"> </v>
      </c>
      <c r="AB732" s="10">
        <f>IF($S$4="", SUMIFS('무신사 메타 광고'!$X:$X, '무신사 메타 광고'!$C:$C, $R732),SUMIFS('무신사 메타 광고'!$X:$X,'무신사 메타 광고'!$I:$I,$S$4,'무신사 메타 광고'!$C:$C,$R732))</f>
        <v>0</v>
      </c>
      <c r="AC732" s="11">
        <f t="shared" si="28"/>
        <v>0</v>
      </c>
    </row>
    <row r="733" spans="2:29">
      <c r="B733" s="9"/>
      <c r="C733" s="29">
        <f>IF($C$4="", SUMIFS('무신사 메타 광고'!$L:$L, '무신사 메타 광고'!$D:$D, $B733), SUMIFS('무신사 메타 광고'!$L:$L, '무신사 메타 광고'!$I:$I, $C$4, '무신사 메타 광고'!$D:$D, $B733))</f>
        <v>0</v>
      </c>
      <c r="D733" s="29">
        <f>IF($C$4="", SUMIFS('무신사 메타 광고'!$V:$V,#REF!, $B733), SUMIFS('무신사 메타 광고'!$V:$V,'무신사 메타 광고'!$I:$I,$C$4,'무신사 메타 광고'!$D:$D,$B733))</f>
        <v>0</v>
      </c>
      <c r="E733" s="11">
        <f t="shared" si="22"/>
        <v>0</v>
      </c>
      <c r="F733" s="12" t="str">
        <f t="shared" si="29"/>
        <v xml:space="preserve"> </v>
      </c>
      <c r="G733" s="30">
        <f>IF($C$4="", SUMIFS('무신사 메타 광고'!$K:$K, '무신사 메타 광고'!$D:$D, $B733), SUMIFS('무신사 메타 광고'!$K:$K,'무신사 메타 광고'!$I:$I,$C$4,'무신사 메타 광고'!D:D,$B733))</f>
        <v>0</v>
      </c>
      <c r="H733" s="30">
        <f>IF($C$4="", SUMIFS('무신사 메타 광고'!$Q:$Q, '무신사 메타 광고'!$D:$D, $B733), SUMIFS('무신사 메타 광고'!$Q:$Q,'무신사 메타 광고'!$I:$I,$C$4,'무신사 메타 광고'!D:D,$B733))</f>
        <v>0</v>
      </c>
      <c r="I733" s="30">
        <f>IF($C$4="", SUMIFS('무신사 메타 광고'!$U:$U, '무신사 메타 광고'!$D:$D, $B733), SUMIFS('무신사 메타 광고'!$U:$U,'무신사 메타 광고'!$I:$I,$C$4,'무신사 메타 광고'!D:D,$B733))</f>
        <v>0</v>
      </c>
      <c r="J733" s="11">
        <f t="shared" si="23"/>
        <v>0</v>
      </c>
      <c r="K733" s="11">
        <f t="shared" si="24"/>
        <v>0</v>
      </c>
      <c r="L733" s="12" t="str">
        <f t="shared" si="30"/>
        <v xml:space="preserve"> </v>
      </c>
      <c r="N733" s="10">
        <f>IF($C$4="", SUMIFS('무신사 메타 광고'!$X:$X, '무신사 메타 광고'!$D:$D, $B733),SUMIFS('무신사 메타 광고'!$X:$X,'무신사 메타 광고'!I:I,$C$4,'무신사 메타 광고'!D:D,$B733))</f>
        <v>0</v>
      </c>
      <c r="O733" s="11">
        <f t="shared" si="25"/>
        <v>0</v>
      </c>
      <c r="R733" s="13"/>
      <c r="S733" s="31">
        <f>IF($S$4="", SUMIFS('무신사 메타 광고'!$L:$L, '무신사 메타 광고'!$C:$C, $R733),SUMIFS('무신사 메타 광고'!$L:$L,'무신사 메타 광고'!$I:$I,$S$4,'무신사 메타 광고'!$C:$C,$R733))</f>
        <v>0</v>
      </c>
      <c r="T733" s="31">
        <f>IF($S$4="", SUMIFS('무신사 메타 광고'!$V:$V, '무신사 메타 광고'!$C:$C, $R733),SUMIFS('무신사 메타 광고'!$V:$V,'무신사 메타 광고'!$I:$I,$S$4,'무신사 메타 광고'!$C:$C,$R733))</f>
        <v>0</v>
      </c>
      <c r="U733" s="11">
        <f t="shared" si="26"/>
        <v>0</v>
      </c>
      <c r="V733" s="12" t="str">
        <f t="shared" si="31"/>
        <v xml:space="preserve"> </v>
      </c>
      <c r="W733" s="32">
        <f>IF($S$4="", SUMIFS('무신사 메타 광고'!$K:$K, '무신사 메타 광고'!$C:$C, $R733),SUMIFS('무신사 메타 광고'!$K:$K,'무신사 메타 광고'!$I:$I,$S$4,'무신사 메타 광고'!$C:$C,$R733))</f>
        <v>0</v>
      </c>
      <c r="X733" s="32">
        <f>IF($S$4="", SUMIFS('무신사 메타 광고'!$N:$N, '무신사 메타 광고'!$C:$C, $R733),SUMIFS('무신사 메타 광고'!$N:$N,'무신사 메타 광고'!$I:$I,$S$4,'무신사 메타 광고'!$C:$C,$R733))</f>
        <v>0</v>
      </c>
      <c r="Y733" s="11">
        <f t="shared" si="27"/>
        <v>0</v>
      </c>
      <c r="Z733" s="12" t="str">
        <f t="shared" si="32"/>
        <v xml:space="preserve"> </v>
      </c>
      <c r="AB733" s="10">
        <f>IF($S$4="", SUMIFS('무신사 메타 광고'!$X:$X, '무신사 메타 광고'!$C:$C, $R733),SUMIFS('무신사 메타 광고'!$X:$X,'무신사 메타 광고'!$I:$I,$S$4,'무신사 메타 광고'!$C:$C,$R733))</f>
        <v>0</v>
      </c>
      <c r="AC733" s="11">
        <f t="shared" si="28"/>
        <v>0</v>
      </c>
    </row>
    <row r="734" spans="2:29">
      <c r="B734" s="9"/>
      <c r="C734" s="29">
        <f>IF($C$4="", SUMIFS('무신사 메타 광고'!$L:$L, '무신사 메타 광고'!$D:$D, $B734), SUMIFS('무신사 메타 광고'!$L:$L, '무신사 메타 광고'!$I:$I, $C$4, '무신사 메타 광고'!$D:$D, $B734))</f>
        <v>0</v>
      </c>
      <c r="D734" s="29">
        <f>IF($C$4="", SUMIFS('무신사 메타 광고'!$V:$V,#REF!, $B734), SUMIFS('무신사 메타 광고'!$V:$V,'무신사 메타 광고'!$I:$I,$C$4,'무신사 메타 광고'!$D:$D,$B734))</f>
        <v>0</v>
      </c>
      <c r="E734" s="11">
        <f t="shared" si="22"/>
        <v>0</v>
      </c>
      <c r="F734" s="12" t="str">
        <f t="shared" si="29"/>
        <v xml:space="preserve"> </v>
      </c>
      <c r="G734" s="30">
        <f>IF($C$4="", SUMIFS('무신사 메타 광고'!$K:$K, '무신사 메타 광고'!$D:$D, $B734), SUMIFS('무신사 메타 광고'!$K:$K,'무신사 메타 광고'!$I:$I,$C$4,'무신사 메타 광고'!D:D,$B734))</f>
        <v>0</v>
      </c>
      <c r="H734" s="30">
        <f>IF($C$4="", SUMIFS('무신사 메타 광고'!$Q:$Q, '무신사 메타 광고'!$D:$D, $B734), SUMIFS('무신사 메타 광고'!$Q:$Q,'무신사 메타 광고'!$I:$I,$C$4,'무신사 메타 광고'!D:D,$B734))</f>
        <v>0</v>
      </c>
      <c r="I734" s="30">
        <f>IF($C$4="", SUMIFS('무신사 메타 광고'!$U:$U, '무신사 메타 광고'!$D:$D, $B734), SUMIFS('무신사 메타 광고'!$U:$U,'무신사 메타 광고'!$I:$I,$C$4,'무신사 메타 광고'!D:D,$B734))</f>
        <v>0</v>
      </c>
      <c r="J734" s="11">
        <f t="shared" si="23"/>
        <v>0</v>
      </c>
      <c r="K734" s="11">
        <f t="shared" si="24"/>
        <v>0</v>
      </c>
      <c r="L734" s="12" t="str">
        <f t="shared" si="30"/>
        <v xml:space="preserve"> </v>
      </c>
      <c r="N734" s="10">
        <f>IF($C$4="", SUMIFS('무신사 메타 광고'!$X:$X, '무신사 메타 광고'!$D:$D, $B734),SUMIFS('무신사 메타 광고'!$X:$X,'무신사 메타 광고'!I:I,$C$4,'무신사 메타 광고'!D:D,$B734))</f>
        <v>0</v>
      </c>
      <c r="O734" s="11">
        <f t="shared" si="25"/>
        <v>0</v>
      </c>
      <c r="R734" s="13"/>
      <c r="S734" s="31">
        <f>IF($S$4="", SUMIFS('무신사 메타 광고'!$L:$L, '무신사 메타 광고'!$C:$C, $R734),SUMIFS('무신사 메타 광고'!$L:$L,'무신사 메타 광고'!$I:$I,$S$4,'무신사 메타 광고'!$C:$C,$R734))</f>
        <v>0</v>
      </c>
      <c r="T734" s="31">
        <f>IF($S$4="", SUMIFS('무신사 메타 광고'!$V:$V, '무신사 메타 광고'!$C:$C, $R734),SUMIFS('무신사 메타 광고'!$V:$V,'무신사 메타 광고'!$I:$I,$S$4,'무신사 메타 광고'!$C:$C,$R734))</f>
        <v>0</v>
      </c>
      <c r="U734" s="11">
        <f t="shared" si="26"/>
        <v>0</v>
      </c>
      <c r="V734" s="12" t="str">
        <f t="shared" si="31"/>
        <v xml:space="preserve"> </v>
      </c>
      <c r="W734" s="32">
        <f>IF($S$4="", SUMIFS('무신사 메타 광고'!$K:$K, '무신사 메타 광고'!$C:$C, $R734),SUMIFS('무신사 메타 광고'!$K:$K,'무신사 메타 광고'!$I:$I,$S$4,'무신사 메타 광고'!$C:$C,$R734))</f>
        <v>0</v>
      </c>
      <c r="X734" s="32">
        <f>IF($S$4="", SUMIFS('무신사 메타 광고'!$N:$N, '무신사 메타 광고'!$C:$C, $R734),SUMIFS('무신사 메타 광고'!$N:$N,'무신사 메타 광고'!$I:$I,$S$4,'무신사 메타 광고'!$C:$C,$R734))</f>
        <v>0</v>
      </c>
      <c r="Y734" s="11">
        <f t="shared" si="27"/>
        <v>0</v>
      </c>
      <c r="Z734" s="12" t="str">
        <f t="shared" si="32"/>
        <v xml:space="preserve"> </v>
      </c>
      <c r="AB734" s="10">
        <f>IF($S$4="", SUMIFS('무신사 메타 광고'!$X:$X, '무신사 메타 광고'!$C:$C, $R734),SUMIFS('무신사 메타 광고'!$X:$X,'무신사 메타 광고'!$I:$I,$S$4,'무신사 메타 광고'!$C:$C,$R734))</f>
        <v>0</v>
      </c>
      <c r="AC734" s="11">
        <f t="shared" si="28"/>
        <v>0</v>
      </c>
    </row>
    <row r="735" spans="2:29">
      <c r="B735" s="9"/>
      <c r="C735" s="29">
        <f>IF($C$4="", SUMIFS('무신사 메타 광고'!$L:$L, '무신사 메타 광고'!$D:$D, $B735), SUMIFS('무신사 메타 광고'!$L:$L, '무신사 메타 광고'!$I:$I, $C$4, '무신사 메타 광고'!$D:$D, $B735))</f>
        <v>0</v>
      </c>
      <c r="D735" s="29">
        <f>IF($C$4="", SUMIFS('무신사 메타 광고'!$V:$V,#REF!, $B735), SUMIFS('무신사 메타 광고'!$V:$V,'무신사 메타 광고'!$I:$I,$C$4,'무신사 메타 광고'!$D:$D,$B735))</f>
        <v>0</v>
      </c>
      <c r="E735" s="11">
        <f t="shared" si="22"/>
        <v>0</v>
      </c>
      <c r="F735" s="12" t="str">
        <f t="shared" si="29"/>
        <v xml:space="preserve"> </v>
      </c>
      <c r="G735" s="30">
        <f>IF($C$4="", SUMIFS('무신사 메타 광고'!$K:$K, '무신사 메타 광고'!$D:$D, $B735), SUMIFS('무신사 메타 광고'!$K:$K,'무신사 메타 광고'!$I:$I,$C$4,'무신사 메타 광고'!D:D,$B735))</f>
        <v>0</v>
      </c>
      <c r="H735" s="30">
        <f>IF($C$4="", SUMIFS('무신사 메타 광고'!$Q:$Q, '무신사 메타 광고'!$D:$D, $B735), SUMIFS('무신사 메타 광고'!$Q:$Q,'무신사 메타 광고'!$I:$I,$C$4,'무신사 메타 광고'!D:D,$B735))</f>
        <v>0</v>
      </c>
      <c r="I735" s="30">
        <f>IF($C$4="", SUMIFS('무신사 메타 광고'!$U:$U, '무신사 메타 광고'!$D:$D, $B735), SUMIFS('무신사 메타 광고'!$U:$U,'무신사 메타 광고'!$I:$I,$C$4,'무신사 메타 광고'!D:D,$B735))</f>
        <v>0</v>
      </c>
      <c r="J735" s="11">
        <f t="shared" si="23"/>
        <v>0</v>
      </c>
      <c r="K735" s="11">
        <f t="shared" si="24"/>
        <v>0</v>
      </c>
      <c r="L735" s="12" t="str">
        <f t="shared" si="30"/>
        <v xml:space="preserve"> </v>
      </c>
      <c r="N735" s="10">
        <f>IF($C$4="", SUMIFS('무신사 메타 광고'!$X:$X, '무신사 메타 광고'!$D:$D, $B735),SUMIFS('무신사 메타 광고'!$X:$X,'무신사 메타 광고'!I:I,$C$4,'무신사 메타 광고'!D:D,$B735))</f>
        <v>0</v>
      </c>
      <c r="O735" s="11">
        <f t="shared" si="25"/>
        <v>0</v>
      </c>
      <c r="R735" s="13"/>
      <c r="S735" s="31">
        <f>IF($S$4="", SUMIFS('무신사 메타 광고'!$L:$L, '무신사 메타 광고'!$C:$C, $R735),SUMIFS('무신사 메타 광고'!$L:$L,'무신사 메타 광고'!$I:$I,$S$4,'무신사 메타 광고'!$C:$C,$R735))</f>
        <v>0</v>
      </c>
      <c r="T735" s="31">
        <f>IF($S$4="", SUMIFS('무신사 메타 광고'!$V:$V, '무신사 메타 광고'!$C:$C, $R735),SUMIFS('무신사 메타 광고'!$V:$V,'무신사 메타 광고'!$I:$I,$S$4,'무신사 메타 광고'!$C:$C,$R735))</f>
        <v>0</v>
      </c>
      <c r="U735" s="11">
        <f t="shared" si="26"/>
        <v>0</v>
      </c>
      <c r="V735" s="12" t="str">
        <f t="shared" si="31"/>
        <v xml:space="preserve"> </v>
      </c>
      <c r="W735" s="32">
        <f>IF($S$4="", SUMIFS('무신사 메타 광고'!$K:$K, '무신사 메타 광고'!$C:$C, $R735),SUMIFS('무신사 메타 광고'!$K:$K,'무신사 메타 광고'!$I:$I,$S$4,'무신사 메타 광고'!$C:$C,$R735))</f>
        <v>0</v>
      </c>
      <c r="X735" s="32">
        <f>IF($S$4="", SUMIFS('무신사 메타 광고'!$N:$N, '무신사 메타 광고'!$C:$C, $R735),SUMIFS('무신사 메타 광고'!$N:$N,'무신사 메타 광고'!$I:$I,$S$4,'무신사 메타 광고'!$C:$C,$R735))</f>
        <v>0</v>
      </c>
      <c r="Y735" s="11">
        <f t="shared" si="27"/>
        <v>0</v>
      </c>
      <c r="Z735" s="12" t="str">
        <f t="shared" si="32"/>
        <v xml:space="preserve"> </v>
      </c>
      <c r="AB735" s="10">
        <f>IF($S$4="", SUMIFS('무신사 메타 광고'!$X:$X, '무신사 메타 광고'!$C:$C, $R735),SUMIFS('무신사 메타 광고'!$X:$X,'무신사 메타 광고'!$I:$I,$S$4,'무신사 메타 광고'!$C:$C,$R735))</f>
        <v>0</v>
      </c>
      <c r="AC735" s="11">
        <f t="shared" si="28"/>
        <v>0</v>
      </c>
    </row>
    <row r="736" spans="2:29">
      <c r="B736" s="9"/>
      <c r="C736" s="29">
        <f>IF($C$4="", SUMIFS('무신사 메타 광고'!$L:$L, '무신사 메타 광고'!$D:$D, $B736), SUMIFS('무신사 메타 광고'!$L:$L, '무신사 메타 광고'!$I:$I, $C$4, '무신사 메타 광고'!$D:$D, $B736))</f>
        <v>0</v>
      </c>
      <c r="D736" s="29">
        <f>IF($C$4="", SUMIFS('무신사 메타 광고'!$V:$V,#REF!, $B736), SUMIFS('무신사 메타 광고'!$V:$V,'무신사 메타 광고'!$I:$I,$C$4,'무신사 메타 광고'!$D:$D,$B736))</f>
        <v>0</v>
      </c>
      <c r="E736" s="11">
        <f t="shared" si="22"/>
        <v>0</v>
      </c>
      <c r="F736" s="12" t="str">
        <f t="shared" si="29"/>
        <v xml:space="preserve"> </v>
      </c>
      <c r="G736" s="30">
        <f>IF($C$4="", SUMIFS('무신사 메타 광고'!$K:$K, '무신사 메타 광고'!$D:$D, $B736), SUMIFS('무신사 메타 광고'!$K:$K,'무신사 메타 광고'!$I:$I,$C$4,'무신사 메타 광고'!D:D,$B736))</f>
        <v>0</v>
      </c>
      <c r="H736" s="30">
        <f>IF($C$4="", SUMIFS('무신사 메타 광고'!$Q:$Q, '무신사 메타 광고'!$D:$D, $B736), SUMIFS('무신사 메타 광고'!$Q:$Q,'무신사 메타 광고'!$I:$I,$C$4,'무신사 메타 광고'!D:D,$B736))</f>
        <v>0</v>
      </c>
      <c r="I736" s="30">
        <f>IF($C$4="", SUMIFS('무신사 메타 광고'!$U:$U, '무신사 메타 광고'!$D:$D, $B736), SUMIFS('무신사 메타 광고'!$U:$U,'무신사 메타 광고'!$I:$I,$C$4,'무신사 메타 광고'!D:D,$B736))</f>
        <v>0</v>
      </c>
      <c r="J736" s="11">
        <f t="shared" si="23"/>
        <v>0</v>
      </c>
      <c r="K736" s="11">
        <f t="shared" si="24"/>
        <v>0</v>
      </c>
      <c r="L736" s="12" t="str">
        <f t="shared" si="30"/>
        <v xml:space="preserve"> </v>
      </c>
      <c r="N736" s="10">
        <f>IF($C$4="", SUMIFS('무신사 메타 광고'!$X:$X, '무신사 메타 광고'!$D:$D, $B736),SUMIFS('무신사 메타 광고'!$X:$X,'무신사 메타 광고'!I:I,$C$4,'무신사 메타 광고'!D:D,$B736))</f>
        <v>0</v>
      </c>
      <c r="O736" s="11">
        <f t="shared" si="25"/>
        <v>0</v>
      </c>
      <c r="R736" s="13"/>
      <c r="S736" s="31">
        <f>IF($S$4="", SUMIFS('무신사 메타 광고'!$L:$L, '무신사 메타 광고'!$C:$C, $R736),SUMIFS('무신사 메타 광고'!$L:$L,'무신사 메타 광고'!$I:$I,$S$4,'무신사 메타 광고'!$C:$C,$R736))</f>
        <v>0</v>
      </c>
      <c r="T736" s="31">
        <f>IF($S$4="", SUMIFS('무신사 메타 광고'!$V:$V, '무신사 메타 광고'!$C:$C, $R736),SUMIFS('무신사 메타 광고'!$V:$V,'무신사 메타 광고'!$I:$I,$S$4,'무신사 메타 광고'!$C:$C,$R736))</f>
        <v>0</v>
      </c>
      <c r="U736" s="11">
        <f t="shared" si="26"/>
        <v>0</v>
      </c>
      <c r="V736" s="12" t="str">
        <f t="shared" si="31"/>
        <v xml:space="preserve"> </v>
      </c>
      <c r="W736" s="32">
        <f>IF($S$4="", SUMIFS('무신사 메타 광고'!$K:$K, '무신사 메타 광고'!$C:$C, $R736),SUMIFS('무신사 메타 광고'!$K:$K,'무신사 메타 광고'!$I:$I,$S$4,'무신사 메타 광고'!$C:$C,$R736))</f>
        <v>0</v>
      </c>
      <c r="X736" s="32">
        <f>IF($S$4="", SUMIFS('무신사 메타 광고'!$N:$N, '무신사 메타 광고'!$C:$C, $R736),SUMIFS('무신사 메타 광고'!$N:$N,'무신사 메타 광고'!$I:$I,$S$4,'무신사 메타 광고'!$C:$C,$R736))</f>
        <v>0</v>
      </c>
      <c r="Y736" s="11">
        <f t="shared" si="27"/>
        <v>0</v>
      </c>
      <c r="Z736" s="12" t="str">
        <f t="shared" si="32"/>
        <v xml:space="preserve"> </v>
      </c>
      <c r="AB736" s="10">
        <f>IF($S$4="", SUMIFS('무신사 메타 광고'!$X:$X, '무신사 메타 광고'!$C:$C, $R736),SUMIFS('무신사 메타 광고'!$X:$X,'무신사 메타 광고'!$I:$I,$S$4,'무신사 메타 광고'!$C:$C,$R736))</f>
        <v>0</v>
      </c>
      <c r="AC736" s="11">
        <f t="shared" si="28"/>
        <v>0</v>
      </c>
    </row>
    <row r="737" spans="2:29">
      <c r="B737" s="9"/>
      <c r="C737" s="29">
        <f>IF($C$4="", SUMIFS('무신사 메타 광고'!$L:$L, '무신사 메타 광고'!$D:$D, $B737), SUMIFS('무신사 메타 광고'!$L:$L, '무신사 메타 광고'!$I:$I, $C$4, '무신사 메타 광고'!$D:$D, $B737))</f>
        <v>0</v>
      </c>
      <c r="D737" s="29">
        <f>IF($C$4="", SUMIFS('무신사 메타 광고'!$V:$V,#REF!, $B737), SUMIFS('무신사 메타 광고'!$V:$V,'무신사 메타 광고'!$I:$I,$C$4,'무신사 메타 광고'!$D:$D,$B737))</f>
        <v>0</v>
      </c>
      <c r="E737" s="11">
        <f t="shared" si="22"/>
        <v>0</v>
      </c>
      <c r="F737" s="12" t="str">
        <f t="shared" si="29"/>
        <v xml:space="preserve"> </v>
      </c>
      <c r="G737" s="30">
        <f>IF($C$4="", SUMIFS('무신사 메타 광고'!$K:$K, '무신사 메타 광고'!$D:$D, $B737), SUMIFS('무신사 메타 광고'!$K:$K,'무신사 메타 광고'!$I:$I,$C$4,'무신사 메타 광고'!D:D,$B737))</f>
        <v>0</v>
      </c>
      <c r="H737" s="30">
        <f>IF($C$4="", SUMIFS('무신사 메타 광고'!$Q:$Q, '무신사 메타 광고'!$D:$D, $B737), SUMIFS('무신사 메타 광고'!$Q:$Q,'무신사 메타 광고'!$I:$I,$C$4,'무신사 메타 광고'!D:D,$B737))</f>
        <v>0</v>
      </c>
      <c r="I737" s="30">
        <f>IF($C$4="", SUMIFS('무신사 메타 광고'!$U:$U, '무신사 메타 광고'!$D:$D, $B737), SUMIFS('무신사 메타 광고'!$U:$U,'무신사 메타 광고'!$I:$I,$C$4,'무신사 메타 광고'!D:D,$B737))</f>
        <v>0</v>
      </c>
      <c r="J737" s="11">
        <f t="shared" si="23"/>
        <v>0</v>
      </c>
      <c r="K737" s="11">
        <f t="shared" si="24"/>
        <v>0</v>
      </c>
      <c r="L737" s="12" t="str">
        <f t="shared" si="30"/>
        <v xml:space="preserve"> </v>
      </c>
      <c r="N737" s="10">
        <f>IF($C$4="", SUMIFS('무신사 메타 광고'!$X:$X, '무신사 메타 광고'!$D:$D, $B737),SUMIFS('무신사 메타 광고'!$X:$X,'무신사 메타 광고'!I:I,$C$4,'무신사 메타 광고'!D:D,$B737))</f>
        <v>0</v>
      </c>
      <c r="O737" s="11">
        <f t="shared" si="25"/>
        <v>0</v>
      </c>
      <c r="R737" s="13"/>
      <c r="S737" s="31">
        <f>IF($S$4="", SUMIFS('무신사 메타 광고'!$L:$L, '무신사 메타 광고'!$C:$C, $R737),SUMIFS('무신사 메타 광고'!$L:$L,'무신사 메타 광고'!$I:$I,$S$4,'무신사 메타 광고'!$C:$C,$R737))</f>
        <v>0</v>
      </c>
      <c r="T737" s="31">
        <f>IF($S$4="", SUMIFS('무신사 메타 광고'!$V:$V, '무신사 메타 광고'!$C:$C, $R737),SUMIFS('무신사 메타 광고'!$V:$V,'무신사 메타 광고'!$I:$I,$S$4,'무신사 메타 광고'!$C:$C,$R737))</f>
        <v>0</v>
      </c>
      <c r="U737" s="11">
        <f t="shared" si="26"/>
        <v>0</v>
      </c>
      <c r="V737" s="12" t="str">
        <f t="shared" si="31"/>
        <v xml:space="preserve"> </v>
      </c>
      <c r="W737" s="32">
        <f>IF($S$4="", SUMIFS('무신사 메타 광고'!$K:$K, '무신사 메타 광고'!$C:$C, $R737),SUMIFS('무신사 메타 광고'!$K:$K,'무신사 메타 광고'!$I:$I,$S$4,'무신사 메타 광고'!$C:$C,$R737))</f>
        <v>0</v>
      </c>
      <c r="X737" s="32">
        <f>IF($S$4="", SUMIFS('무신사 메타 광고'!$N:$N, '무신사 메타 광고'!$C:$C, $R737),SUMIFS('무신사 메타 광고'!$N:$N,'무신사 메타 광고'!$I:$I,$S$4,'무신사 메타 광고'!$C:$C,$R737))</f>
        <v>0</v>
      </c>
      <c r="Y737" s="11">
        <f t="shared" si="27"/>
        <v>0</v>
      </c>
      <c r="Z737" s="12" t="str">
        <f t="shared" si="32"/>
        <v xml:space="preserve"> </v>
      </c>
      <c r="AB737" s="10">
        <f>IF($S$4="", SUMIFS('무신사 메타 광고'!$X:$X, '무신사 메타 광고'!$C:$C, $R737),SUMIFS('무신사 메타 광고'!$X:$X,'무신사 메타 광고'!$I:$I,$S$4,'무신사 메타 광고'!$C:$C,$R737))</f>
        <v>0</v>
      </c>
      <c r="AC737" s="11">
        <f t="shared" si="28"/>
        <v>0</v>
      </c>
    </row>
    <row r="738" spans="2:29">
      <c r="B738" s="9"/>
      <c r="C738" s="29">
        <f>IF($C$4="", SUMIFS('무신사 메타 광고'!$L:$L, '무신사 메타 광고'!$D:$D, $B738), SUMIFS('무신사 메타 광고'!$L:$L, '무신사 메타 광고'!$I:$I, $C$4, '무신사 메타 광고'!$D:$D, $B738))</f>
        <v>0</v>
      </c>
      <c r="D738" s="29">
        <f>IF($C$4="", SUMIFS('무신사 메타 광고'!$V:$V,#REF!, $B738), SUMIFS('무신사 메타 광고'!$V:$V,'무신사 메타 광고'!$I:$I,$C$4,'무신사 메타 광고'!$D:$D,$B738))</f>
        <v>0</v>
      </c>
      <c r="E738" s="11">
        <f t="shared" si="22"/>
        <v>0</v>
      </c>
      <c r="F738" s="12" t="str">
        <f t="shared" si="29"/>
        <v xml:space="preserve"> </v>
      </c>
      <c r="G738" s="30">
        <f>IF($C$4="", SUMIFS('무신사 메타 광고'!$K:$K, '무신사 메타 광고'!$D:$D, $B738), SUMIFS('무신사 메타 광고'!$K:$K,'무신사 메타 광고'!$I:$I,$C$4,'무신사 메타 광고'!D:D,$B738))</f>
        <v>0</v>
      </c>
      <c r="H738" s="30">
        <f>IF($C$4="", SUMIFS('무신사 메타 광고'!$Q:$Q, '무신사 메타 광고'!$D:$D, $B738), SUMIFS('무신사 메타 광고'!$Q:$Q,'무신사 메타 광고'!$I:$I,$C$4,'무신사 메타 광고'!D:D,$B738))</f>
        <v>0</v>
      </c>
      <c r="I738" s="30">
        <f>IF($C$4="", SUMIFS('무신사 메타 광고'!$U:$U, '무신사 메타 광고'!$D:$D, $B738), SUMIFS('무신사 메타 광고'!$U:$U,'무신사 메타 광고'!$I:$I,$C$4,'무신사 메타 광고'!D:D,$B738))</f>
        <v>0</v>
      </c>
      <c r="J738" s="11">
        <f t="shared" si="23"/>
        <v>0</v>
      </c>
      <c r="K738" s="11">
        <f t="shared" si="24"/>
        <v>0</v>
      </c>
      <c r="L738" s="12" t="str">
        <f t="shared" si="30"/>
        <v xml:space="preserve"> </v>
      </c>
      <c r="N738" s="10">
        <f>IF($C$4="", SUMIFS('무신사 메타 광고'!$X:$X, '무신사 메타 광고'!$D:$D, $B738),SUMIFS('무신사 메타 광고'!$X:$X,'무신사 메타 광고'!I:I,$C$4,'무신사 메타 광고'!D:D,$B738))</f>
        <v>0</v>
      </c>
      <c r="O738" s="11">
        <f t="shared" si="25"/>
        <v>0</v>
      </c>
      <c r="R738" s="13"/>
      <c r="S738" s="31">
        <f>IF($S$4="", SUMIFS('무신사 메타 광고'!$L:$L, '무신사 메타 광고'!$C:$C, $R738),SUMIFS('무신사 메타 광고'!$L:$L,'무신사 메타 광고'!$I:$I,$S$4,'무신사 메타 광고'!$C:$C,$R738))</f>
        <v>0</v>
      </c>
      <c r="T738" s="31">
        <f>IF($S$4="", SUMIFS('무신사 메타 광고'!$V:$V, '무신사 메타 광고'!$C:$C, $R738),SUMIFS('무신사 메타 광고'!$V:$V,'무신사 메타 광고'!$I:$I,$S$4,'무신사 메타 광고'!$C:$C,$R738))</f>
        <v>0</v>
      </c>
      <c r="U738" s="11">
        <f t="shared" si="26"/>
        <v>0</v>
      </c>
      <c r="V738" s="12" t="str">
        <f t="shared" si="31"/>
        <v xml:space="preserve"> </v>
      </c>
      <c r="W738" s="32">
        <f>IF($S$4="", SUMIFS('무신사 메타 광고'!$K:$K, '무신사 메타 광고'!$C:$C, $R738),SUMIFS('무신사 메타 광고'!$K:$K,'무신사 메타 광고'!$I:$I,$S$4,'무신사 메타 광고'!$C:$C,$R738))</f>
        <v>0</v>
      </c>
      <c r="X738" s="32">
        <f>IF($S$4="", SUMIFS('무신사 메타 광고'!$N:$N, '무신사 메타 광고'!$C:$C, $R738),SUMIFS('무신사 메타 광고'!$N:$N,'무신사 메타 광고'!$I:$I,$S$4,'무신사 메타 광고'!$C:$C,$R738))</f>
        <v>0</v>
      </c>
      <c r="Y738" s="11">
        <f t="shared" si="27"/>
        <v>0</v>
      </c>
      <c r="Z738" s="12" t="str">
        <f t="shared" si="32"/>
        <v xml:space="preserve"> </v>
      </c>
      <c r="AB738" s="10">
        <f>IF($S$4="", SUMIFS('무신사 메타 광고'!$X:$X, '무신사 메타 광고'!$C:$C, $R738),SUMIFS('무신사 메타 광고'!$X:$X,'무신사 메타 광고'!$I:$I,$S$4,'무신사 메타 광고'!$C:$C,$R738))</f>
        <v>0</v>
      </c>
      <c r="AC738" s="11">
        <f t="shared" si="28"/>
        <v>0</v>
      </c>
    </row>
    <row r="739" spans="2:29">
      <c r="B739" s="9"/>
      <c r="C739" s="29">
        <f>IF($C$4="", SUMIFS('무신사 메타 광고'!$L:$L, '무신사 메타 광고'!$D:$D, $B739), SUMIFS('무신사 메타 광고'!$L:$L, '무신사 메타 광고'!$I:$I, $C$4, '무신사 메타 광고'!$D:$D, $B739))</f>
        <v>0</v>
      </c>
      <c r="D739" s="29">
        <f>IF($C$4="", SUMIFS('무신사 메타 광고'!$V:$V,#REF!, $B739), SUMIFS('무신사 메타 광고'!$V:$V,'무신사 메타 광고'!$I:$I,$C$4,'무신사 메타 광고'!$D:$D,$B739))</f>
        <v>0</v>
      </c>
      <c r="E739" s="11">
        <f t="shared" si="22"/>
        <v>0</v>
      </c>
      <c r="F739" s="12" t="str">
        <f t="shared" si="29"/>
        <v xml:space="preserve"> </v>
      </c>
      <c r="G739" s="30">
        <f>IF($C$4="", SUMIFS('무신사 메타 광고'!$K:$K, '무신사 메타 광고'!$D:$D, $B739), SUMIFS('무신사 메타 광고'!$K:$K,'무신사 메타 광고'!$I:$I,$C$4,'무신사 메타 광고'!D:D,$B739))</f>
        <v>0</v>
      </c>
      <c r="H739" s="30">
        <f>IF($C$4="", SUMIFS('무신사 메타 광고'!$Q:$Q, '무신사 메타 광고'!$D:$D, $B739), SUMIFS('무신사 메타 광고'!$Q:$Q,'무신사 메타 광고'!$I:$I,$C$4,'무신사 메타 광고'!D:D,$B739))</f>
        <v>0</v>
      </c>
      <c r="I739" s="30">
        <f>IF($C$4="", SUMIFS('무신사 메타 광고'!$U:$U, '무신사 메타 광고'!$D:$D, $B739), SUMIFS('무신사 메타 광고'!$U:$U,'무신사 메타 광고'!$I:$I,$C$4,'무신사 메타 광고'!D:D,$B739))</f>
        <v>0</v>
      </c>
      <c r="J739" s="11">
        <f t="shared" si="23"/>
        <v>0</v>
      </c>
      <c r="K739" s="11">
        <f t="shared" si="24"/>
        <v>0</v>
      </c>
      <c r="L739" s="12" t="str">
        <f t="shared" si="30"/>
        <v xml:space="preserve"> </v>
      </c>
      <c r="N739" s="10">
        <f>IF($C$4="", SUMIFS('무신사 메타 광고'!$X:$X, '무신사 메타 광고'!$D:$D, $B739),SUMIFS('무신사 메타 광고'!$X:$X,'무신사 메타 광고'!I:I,$C$4,'무신사 메타 광고'!D:D,$B739))</f>
        <v>0</v>
      </c>
      <c r="O739" s="11">
        <f t="shared" si="25"/>
        <v>0</v>
      </c>
      <c r="R739" s="13"/>
      <c r="S739" s="31">
        <f>IF($S$4="", SUMIFS('무신사 메타 광고'!$L:$L, '무신사 메타 광고'!$C:$C, $R739),SUMIFS('무신사 메타 광고'!$L:$L,'무신사 메타 광고'!$I:$I,$S$4,'무신사 메타 광고'!$C:$C,$R739))</f>
        <v>0</v>
      </c>
      <c r="T739" s="31">
        <f>IF($S$4="", SUMIFS('무신사 메타 광고'!$V:$V, '무신사 메타 광고'!$C:$C, $R739),SUMIFS('무신사 메타 광고'!$V:$V,'무신사 메타 광고'!$I:$I,$S$4,'무신사 메타 광고'!$C:$C,$R739))</f>
        <v>0</v>
      </c>
      <c r="U739" s="11">
        <f t="shared" si="26"/>
        <v>0</v>
      </c>
      <c r="V739" s="12" t="str">
        <f t="shared" si="31"/>
        <v xml:space="preserve"> </v>
      </c>
      <c r="W739" s="32">
        <f>IF($S$4="", SUMIFS('무신사 메타 광고'!$K:$K, '무신사 메타 광고'!$C:$C, $R739),SUMIFS('무신사 메타 광고'!$K:$K,'무신사 메타 광고'!$I:$I,$S$4,'무신사 메타 광고'!$C:$C,$R739))</f>
        <v>0</v>
      </c>
      <c r="X739" s="32">
        <f>IF($S$4="", SUMIFS('무신사 메타 광고'!$N:$N, '무신사 메타 광고'!$C:$C, $R739),SUMIFS('무신사 메타 광고'!$N:$N,'무신사 메타 광고'!$I:$I,$S$4,'무신사 메타 광고'!$C:$C,$R739))</f>
        <v>0</v>
      </c>
      <c r="Y739" s="11">
        <f t="shared" si="27"/>
        <v>0</v>
      </c>
      <c r="Z739" s="12" t="str">
        <f t="shared" si="32"/>
        <v xml:space="preserve"> </v>
      </c>
      <c r="AB739" s="10">
        <f>IF($S$4="", SUMIFS('무신사 메타 광고'!$X:$X, '무신사 메타 광고'!$C:$C, $R739),SUMIFS('무신사 메타 광고'!$X:$X,'무신사 메타 광고'!$I:$I,$S$4,'무신사 메타 광고'!$C:$C,$R739))</f>
        <v>0</v>
      </c>
      <c r="AC739" s="11">
        <f t="shared" si="28"/>
        <v>0</v>
      </c>
    </row>
    <row r="740" spans="2:29">
      <c r="B740" s="9"/>
      <c r="C740" s="29">
        <f>IF($C$4="", SUMIFS('무신사 메타 광고'!$L:$L, '무신사 메타 광고'!$D:$D, $B740), SUMIFS('무신사 메타 광고'!$L:$L, '무신사 메타 광고'!$I:$I, $C$4, '무신사 메타 광고'!$D:$D, $B740))</f>
        <v>0</v>
      </c>
      <c r="D740" s="29">
        <f>IF($C$4="", SUMIFS('무신사 메타 광고'!$V:$V,#REF!, $B740), SUMIFS('무신사 메타 광고'!$V:$V,'무신사 메타 광고'!$I:$I,$C$4,'무신사 메타 광고'!$D:$D,$B740))</f>
        <v>0</v>
      </c>
      <c r="E740" s="11">
        <f t="shared" si="22"/>
        <v>0</v>
      </c>
      <c r="F740" s="12" t="str">
        <f t="shared" si="29"/>
        <v xml:space="preserve"> </v>
      </c>
      <c r="G740" s="30">
        <f>IF($C$4="", SUMIFS('무신사 메타 광고'!$K:$K, '무신사 메타 광고'!$D:$D, $B740), SUMIFS('무신사 메타 광고'!$K:$K,'무신사 메타 광고'!$I:$I,$C$4,'무신사 메타 광고'!D:D,$B740))</f>
        <v>0</v>
      </c>
      <c r="H740" s="30">
        <f>IF($C$4="", SUMIFS('무신사 메타 광고'!$Q:$Q, '무신사 메타 광고'!$D:$D, $B740), SUMIFS('무신사 메타 광고'!$Q:$Q,'무신사 메타 광고'!$I:$I,$C$4,'무신사 메타 광고'!D:D,$B740))</f>
        <v>0</v>
      </c>
      <c r="I740" s="30">
        <f>IF($C$4="", SUMIFS('무신사 메타 광고'!$U:$U, '무신사 메타 광고'!$D:$D, $B740), SUMIFS('무신사 메타 광고'!$U:$U,'무신사 메타 광고'!$I:$I,$C$4,'무신사 메타 광고'!D:D,$B740))</f>
        <v>0</v>
      </c>
      <c r="J740" s="11">
        <f t="shared" si="23"/>
        <v>0</v>
      </c>
      <c r="K740" s="11">
        <f t="shared" si="24"/>
        <v>0</v>
      </c>
      <c r="L740" s="12" t="str">
        <f t="shared" si="30"/>
        <v xml:space="preserve"> </v>
      </c>
      <c r="N740" s="10">
        <f>IF($C$4="", SUMIFS('무신사 메타 광고'!$X:$X, '무신사 메타 광고'!$D:$D, $B740),SUMIFS('무신사 메타 광고'!$X:$X,'무신사 메타 광고'!I:I,$C$4,'무신사 메타 광고'!D:D,$B740))</f>
        <v>0</v>
      </c>
      <c r="O740" s="11">
        <f t="shared" si="25"/>
        <v>0</v>
      </c>
      <c r="R740" s="13"/>
      <c r="S740" s="31">
        <f>IF($S$4="", SUMIFS('무신사 메타 광고'!$L:$L, '무신사 메타 광고'!$C:$C, $R740),SUMIFS('무신사 메타 광고'!$L:$L,'무신사 메타 광고'!$I:$I,$S$4,'무신사 메타 광고'!$C:$C,$R740))</f>
        <v>0</v>
      </c>
      <c r="T740" s="31">
        <f>IF($S$4="", SUMIFS('무신사 메타 광고'!$V:$V, '무신사 메타 광고'!$C:$C, $R740),SUMIFS('무신사 메타 광고'!$V:$V,'무신사 메타 광고'!$I:$I,$S$4,'무신사 메타 광고'!$C:$C,$R740))</f>
        <v>0</v>
      </c>
      <c r="U740" s="11">
        <f t="shared" si="26"/>
        <v>0</v>
      </c>
      <c r="V740" s="12" t="str">
        <f t="shared" si="31"/>
        <v xml:space="preserve"> </v>
      </c>
      <c r="W740" s="32">
        <f>IF($S$4="", SUMIFS('무신사 메타 광고'!$K:$K, '무신사 메타 광고'!$C:$C, $R740),SUMIFS('무신사 메타 광고'!$K:$K,'무신사 메타 광고'!$I:$I,$S$4,'무신사 메타 광고'!$C:$C,$R740))</f>
        <v>0</v>
      </c>
      <c r="X740" s="32">
        <f>IF($S$4="", SUMIFS('무신사 메타 광고'!$N:$N, '무신사 메타 광고'!$C:$C, $R740),SUMIFS('무신사 메타 광고'!$N:$N,'무신사 메타 광고'!$I:$I,$S$4,'무신사 메타 광고'!$C:$C,$R740))</f>
        <v>0</v>
      </c>
      <c r="Y740" s="11">
        <f t="shared" si="27"/>
        <v>0</v>
      </c>
      <c r="Z740" s="12" t="str">
        <f t="shared" si="32"/>
        <v xml:space="preserve"> </v>
      </c>
      <c r="AB740" s="10">
        <f>IF($S$4="", SUMIFS('무신사 메타 광고'!$X:$X, '무신사 메타 광고'!$C:$C, $R740),SUMIFS('무신사 메타 광고'!$X:$X,'무신사 메타 광고'!$I:$I,$S$4,'무신사 메타 광고'!$C:$C,$R740))</f>
        <v>0</v>
      </c>
      <c r="AC740" s="11">
        <f t="shared" si="28"/>
        <v>0</v>
      </c>
    </row>
    <row r="741" spans="2:29">
      <c r="B741" s="9"/>
      <c r="C741" s="29">
        <f>IF($C$4="", SUMIFS('무신사 메타 광고'!$L:$L, '무신사 메타 광고'!$D:$D, $B741), SUMIFS('무신사 메타 광고'!$L:$L, '무신사 메타 광고'!$I:$I, $C$4, '무신사 메타 광고'!$D:$D, $B741))</f>
        <v>0</v>
      </c>
      <c r="D741" s="29">
        <f>IF($C$4="", SUMIFS('무신사 메타 광고'!$V:$V,#REF!, $B741), SUMIFS('무신사 메타 광고'!$V:$V,'무신사 메타 광고'!$I:$I,$C$4,'무신사 메타 광고'!$D:$D,$B741))</f>
        <v>0</v>
      </c>
      <c r="E741" s="11">
        <f t="shared" si="22"/>
        <v>0</v>
      </c>
      <c r="F741" s="12" t="str">
        <f t="shared" si="29"/>
        <v xml:space="preserve"> </v>
      </c>
      <c r="G741" s="30">
        <f>IF($C$4="", SUMIFS('무신사 메타 광고'!$K:$K, '무신사 메타 광고'!$D:$D, $B741), SUMIFS('무신사 메타 광고'!$K:$K,'무신사 메타 광고'!$I:$I,$C$4,'무신사 메타 광고'!D:D,$B741))</f>
        <v>0</v>
      </c>
      <c r="H741" s="30">
        <f>IF($C$4="", SUMIFS('무신사 메타 광고'!$Q:$Q, '무신사 메타 광고'!$D:$D, $B741), SUMIFS('무신사 메타 광고'!$Q:$Q,'무신사 메타 광고'!$I:$I,$C$4,'무신사 메타 광고'!D:D,$B741))</f>
        <v>0</v>
      </c>
      <c r="I741" s="30">
        <f>IF($C$4="", SUMIFS('무신사 메타 광고'!$U:$U, '무신사 메타 광고'!$D:$D, $B741), SUMIFS('무신사 메타 광고'!$U:$U,'무신사 메타 광고'!$I:$I,$C$4,'무신사 메타 광고'!D:D,$B741))</f>
        <v>0</v>
      </c>
      <c r="J741" s="11">
        <f t="shared" si="23"/>
        <v>0</v>
      </c>
      <c r="K741" s="11">
        <f t="shared" si="24"/>
        <v>0</v>
      </c>
      <c r="L741" s="12" t="str">
        <f t="shared" si="30"/>
        <v xml:space="preserve"> </v>
      </c>
      <c r="N741" s="10">
        <f>IF($C$4="", SUMIFS('무신사 메타 광고'!$X:$X, '무신사 메타 광고'!$D:$D, $B741),SUMIFS('무신사 메타 광고'!$X:$X,'무신사 메타 광고'!I:I,$C$4,'무신사 메타 광고'!D:D,$B741))</f>
        <v>0</v>
      </c>
      <c r="O741" s="11">
        <f t="shared" si="25"/>
        <v>0</v>
      </c>
      <c r="R741" s="13"/>
      <c r="S741" s="31">
        <f>IF($S$4="", SUMIFS('무신사 메타 광고'!$L:$L, '무신사 메타 광고'!$C:$C, $R741),SUMIFS('무신사 메타 광고'!$L:$L,'무신사 메타 광고'!$I:$I,$S$4,'무신사 메타 광고'!$C:$C,$R741))</f>
        <v>0</v>
      </c>
      <c r="T741" s="31">
        <f>IF($S$4="", SUMIFS('무신사 메타 광고'!$V:$V, '무신사 메타 광고'!$C:$C, $R741),SUMIFS('무신사 메타 광고'!$V:$V,'무신사 메타 광고'!$I:$I,$S$4,'무신사 메타 광고'!$C:$C,$R741))</f>
        <v>0</v>
      </c>
      <c r="U741" s="11">
        <f t="shared" si="26"/>
        <v>0</v>
      </c>
      <c r="V741" s="12" t="str">
        <f t="shared" si="31"/>
        <v xml:space="preserve"> </v>
      </c>
      <c r="W741" s="32">
        <f>IF($S$4="", SUMIFS('무신사 메타 광고'!$K:$K, '무신사 메타 광고'!$C:$C, $R741),SUMIFS('무신사 메타 광고'!$K:$K,'무신사 메타 광고'!$I:$I,$S$4,'무신사 메타 광고'!$C:$C,$R741))</f>
        <v>0</v>
      </c>
      <c r="X741" s="32">
        <f>IF($S$4="", SUMIFS('무신사 메타 광고'!$N:$N, '무신사 메타 광고'!$C:$C, $R741),SUMIFS('무신사 메타 광고'!$N:$N,'무신사 메타 광고'!$I:$I,$S$4,'무신사 메타 광고'!$C:$C,$R741))</f>
        <v>0</v>
      </c>
      <c r="Y741" s="11">
        <f t="shared" si="27"/>
        <v>0</v>
      </c>
      <c r="Z741" s="12" t="str">
        <f t="shared" si="32"/>
        <v xml:space="preserve"> </v>
      </c>
      <c r="AB741" s="10">
        <f>IF($S$4="", SUMIFS('무신사 메타 광고'!$X:$X, '무신사 메타 광고'!$C:$C, $R741),SUMIFS('무신사 메타 광고'!$X:$X,'무신사 메타 광고'!$I:$I,$S$4,'무신사 메타 광고'!$C:$C,$R741))</f>
        <v>0</v>
      </c>
      <c r="AC741" s="11">
        <f t="shared" si="28"/>
        <v>0</v>
      </c>
    </row>
    <row r="742" spans="2:29">
      <c r="B742" s="9"/>
      <c r="C742" s="29">
        <f>IF($C$4="", SUMIFS('무신사 메타 광고'!$L:$L, '무신사 메타 광고'!$D:$D, $B742), SUMIFS('무신사 메타 광고'!$L:$L, '무신사 메타 광고'!$I:$I, $C$4, '무신사 메타 광고'!$D:$D, $B742))</f>
        <v>0</v>
      </c>
      <c r="D742" s="29">
        <f>IF($C$4="", SUMIFS('무신사 메타 광고'!$V:$V,#REF!, $B742), SUMIFS('무신사 메타 광고'!$V:$V,'무신사 메타 광고'!$I:$I,$C$4,'무신사 메타 광고'!$D:$D,$B742))</f>
        <v>0</v>
      </c>
      <c r="E742" s="11">
        <f t="shared" si="22"/>
        <v>0</v>
      </c>
      <c r="F742" s="12" t="str">
        <f t="shared" si="29"/>
        <v xml:space="preserve"> </v>
      </c>
      <c r="G742" s="30">
        <f>IF($C$4="", SUMIFS('무신사 메타 광고'!$K:$K, '무신사 메타 광고'!$D:$D, $B742), SUMIFS('무신사 메타 광고'!$K:$K,'무신사 메타 광고'!$I:$I,$C$4,'무신사 메타 광고'!D:D,$B742))</f>
        <v>0</v>
      </c>
      <c r="H742" s="30">
        <f>IF($C$4="", SUMIFS('무신사 메타 광고'!$Q:$Q, '무신사 메타 광고'!$D:$D, $B742), SUMIFS('무신사 메타 광고'!$Q:$Q,'무신사 메타 광고'!$I:$I,$C$4,'무신사 메타 광고'!D:D,$B742))</f>
        <v>0</v>
      </c>
      <c r="I742" s="30">
        <f>IF($C$4="", SUMIFS('무신사 메타 광고'!$U:$U, '무신사 메타 광고'!$D:$D, $B742), SUMIFS('무신사 메타 광고'!$U:$U,'무신사 메타 광고'!$I:$I,$C$4,'무신사 메타 광고'!D:D,$B742))</f>
        <v>0</v>
      </c>
      <c r="J742" s="11">
        <f t="shared" si="23"/>
        <v>0</v>
      </c>
      <c r="K742" s="11">
        <f t="shared" si="24"/>
        <v>0</v>
      </c>
      <c r="L742" s="12" t="str">
        <f t="shared" si="30"/>
        <v xml:space="preserve"> </v>
      </c>
      <c r="N742" s="10">
        <f>IF($C$4="", SUMIFS('무신사 메타 광고'!$X:$X, '무신사 메타 광고'!$D:$D, $B742),SUMIFS('무신사 메타 광고'!$X:$X,'무신사 메타 광고'!I:I,$C$4,'무신사 메타 광고'!D:D,$B742))</f>
        <v>0</v>
      </c>
      <c r="O742" s="11">
        <f t="shared" si="25"/>
        <v>0</v>
      </c>
      <c r="R742" s="13"/>
      <c r="S742" s="31">
        <f>IF($S$4="", SUMIFS('무신사 메타 광고'!$L:$L, '무신사 메타 광고'!$C:$C, $R742),SUMIFS('무신사 메타 광고'!$L:$L,'무신사 메타 광고'!$I:$I,$S$4,'무신사 메타 광고'!$C:$C,$R742))</f>
        <v>0</v>
      </c>
      <c r="T742" s="31">
        <f>IF($S$4="", SUMIFS('무신사 메타 광고'!$V:$V, '무신사 메타 광고'!$C:$C, $R742),SUMIFS('무신사 메타 광고'!$V:$V,'무신사 메타 광고'!$I:$I,$S$4,'무신사 메타 광고'!$C:$C,$R742))</f>
        <v>0</v>
      </c>
      <c r="U742" s="11">
        <f t="shared" si="26"/>
        <v>0</v>
      </c>
      <c r="V742" s="12" t="str">
        <f t="shared" si="31"/>
        <v xml:space="preserve"> </v>
      </c>
      <c r="W742" s="32">
        <f>IF($S$4="", SUMIFS('무신사 메타 광고'!$K:$K, '무신사 메타 광고'!$C:$C, $R742),SUMIFS('무신사 메타 광고'!$K:$K,'무신사 메타 광고'!$I:$I,$S$4,'무신사 메타 광고'!$C:$C,$R742))</f>
        <v>0</v>
      </c>
      <c r="X742" s="32">
        <f>IF($S$4="", SUMIFS('무신사 메타 광고'!$N:$N, '무신사 메타 광고'!$C:$C, $R742),SUMIFS('무신사 메타 광고'!$N:$N,'무신사 메타 광고'!$I:$I,$S$4,'무신사 메타 광고'!$C:$C,$R742))</f>
        <v>0</v>
      </c>
      <c r="Y742" s="11">
        <f t="shared" si="27"/>
        <v>0</v>
      </c>
      <c r="Z742" s="12" t="str">
        <f t="shared" si="32"/>
        <v xml:space="preserve"> </v>
      </c>
      <c r="AB742" s="10">
        <f>IF($S$4="", SUMIFS('무신사 메타 광고'!$X:$X, '무신사 메타 광고'!$C:$C, $R742),SUMIFS('무신사 메타 광고'!$X:$X,'무신사 메타 광고'!$I:$I,$S$4,'무신사 메타 광고'!$C:$C,$R742))</f>
        <v>0</v>
      </c>
      <c r="AC742" s="11">
        <f t="shared" si="28"/>
        <v>0</v>
      </c>
    </row>
    <row r="743" spans="2:29">
      <c r="B743" s="9"/>
      <c r="C743" s="29">
        <f>IF($C$4="", SUMIFS('무신사 메타 광고'!$L:$L, '무신사 메타 광고'!$D:$D, $B743), SUMIFS('무신사 메타 광고'!$L:$L, '무신사 메타 광고'!$I:$I, $C$4, '무신사 메타 광고'!$D:$D, $B743))</f>
        <v>0</v>
      </c>
      <c r="D743" s="29">
        <f>IF($C$4="", SUMIFS('무신사 메타 광고'!$V:$V,#REF!, $B743), SUMIFS('무신사 메타 광고'!$V:$V,'무신사 메타 광고'!$I:$I,$C$4,'무신사 메타 광고'!$D:$D,$B743))</f>
        <v>0</v>
      </c>
      <c r="E743" s="11">
        <f t="shared" si="22"/>
        <v>0</v>
      </c>
      <c r="F743" s="12" t="str">
        <f t="shared" si="29"/>
        <v xml:space="preserve"> </v>
      </c>
      <c r="G743" s="30">
        <f>IF($C$4="", SUMIFS('무신사 메타 광고'!$K:$K, '무신사 메타 광고'!$D:$D, $B743), SUMIFS('무신사 메타 광고'!$K:$K,'무신사 메타 광고'!$I:$I,$C$4,'무신사 메타 광고'!D:D,$B743))</f>
        <v>0</v>
      </c>
      <c r="H743" s="30">
        <f>IF($C$4="", SUMIFS('무신사 메타 광고'!$Q:$Q, '무신사 메타 광고'!$D:$D, $B743), SUMIFS('무신사 메타 광고'!$Q:$Q,'무신사 메타 광고'!$I:$I,$C$4,'무신사 메타 광고'!D:D,$B743))</f>
        <v>0</v>
      </c>
      <c r="I743" s="30">
        <f>IF($C$4="", SUMIFS('무신사 메타 광고'!$U:$U, '무신사 메타 광고'!$D:$D, $B743), SUMIFS('무신사 메타 광고'!$U:$U,'무신사 메타 광고'!$I:$I,$C$4,'무신사 메타 광고'!D:D,$B743))</f>
        <v>0</v>
      </c>
      <c r="J743" s="11">
        <f t="shared" si="23"/>
        <v>0</v>
      </c>
      <c r="K743" s="11">
        <f t="shared" si="24"/>
        <v>0</v>
      </c>
      <c r="L743" s="12" t="str">
        <f t="shared" si="30"/>
        <v xml:space="preserve"> </v>
      </c>
      <c r="N743" s="10">
        <f>IF($C$4="", SUMIFS('무신사 메타 광고'!$X:$X, '무신사 메타 광고'!$D:$D, $B743),SUMIFS('무신사 메타 광고'!$X:$X,'무신사 메타 광고'!I:I,$C$4,'무신사 메타 광고'!D:D,$B743))</f>
        <v>0</v>
      </c>
      <c r="O743" s="11">
        <f t="shared" si="25"/>
        <v>0</v>
      </c>
      <c r="R743" s="13"/>
      <c r="S743" s="31">
        <f>IF($S$4="", SUMIFS('무신사 메타 광고'!$L:$L, '무신사 메타 광고'!$C:$C, $R743),SUMIFS('무신사 메타 광고'!$L:$L,'무신사 메타 광고'!$I:$I,$S$4,'무신사 메타 광고'!$C:$C,$R743))</f>
        <v>0</v>
      </c>
      <c r="T743" s="31">
        <f>IF($S$4="", SUMIFS('무신사 메타 광고'!$V:$V, '무신사 메타 광고'!$C:$C, $R743),SUMIFS('무신사 메타 광고'!$V:$V,'무신사 메타 광고'!$I:$I,$S$4,'무신사 메타 광고'!$C:$C,$R743))</f>
        <v>0</v>
      </c>
      <c r="U743" s="11">
        <f t="shared" si="26"/>
        <v>0</v>
      </c>
      <c r="V743" s="12" t="str">
        <f t="shared" si="31"/>
        <v xml:space="preserve"> </v>
      </c>
      <c r="W743" s="32">
        <f>IF($S$4="", SUMIFS('무신사 메타 광고'!$K:$K, '무신사 메타 광고'!$C:$C, $R743),SUMIFS('무신사 메타 광고'!$K:$K,'무신사 메타 광고'!$I:$I,$S$4,'무신사 메타 광고'!$C:$C,$R743))</f>
        <v>0</v>
      </c>
      <c r="X743" s="32">
        <f>IF($S$4="", SUMIFS('무신사 메타 광고'!$N:$N, '무신사 메타 광고'!$C:$C, $R743),SUMIFS('무신사 메타 광고'!$N:$N,'무신사 메타 광고'!$I:$I,$S$4,'무신사 메타 광고'!$C:$C,$R743))</f>
        <v>0</v>
      </c>
      <c r="Y743" s="11">
        <f t="shared" si="27"/>
        <v>0</v>
      </c>
      <c r="Z743" s="12" t="str">
        <f t="shared" si="32"/>
        <v xml:space="preserve"> </v>
      </c>
      <c r="AB743" s="10">
        <f>IF($S$4="", SUMIFS('무신사 메타 광고'!$X:$X, '무신사 메타 광고'!$C:$C, $R743),SUMIFS('무신사 메타 광고'!$X:$X,'무신사 메타 광고'!$I:$I,$S$4,'무신사 메타 광고'!$C:$C,$R743))</f>
        <v>0</v>
      </c>
      <c r="AC743" s="11">
        <f t="shared" si="28"/>
        <v>0</v>
      </c>
    </row>
    <row r="744" spans="2:29">
      <c r="B744" s="9"/>
      <c r="C744" s="29">
        <f>IF($C$4="", SUMIFS('무신사 메타 광고'!$L:$L, '무신사 메타 광고'!$D:$D, $B744), SUMIFS('무신사 메타 광고'!$L:$L, '무신사 메타 광고'!$I:$I, $C$4, '무신사 메타 광고'!$D:$D, $B744))</f>
        <v>0</v>
      </c>
      <c r="D744" s="29">
        <f>IF($C$4="", SUMIFS('무신사 메타 광고'!$V:$V,#REF!, $B744), SUMIFS('무신사 메타 광고'!$V:$V,'무신사 메타 광고'!$I:$I,$C$4,'무신사 메타 광고'!$D:$D,$B744))</f>
        <v>0</v>
      </c>
      <c r="E744" s="11">
        <f t="shared" si="22"/>
        <v>0</v>
      </c>
      <c r="F744" s="12" t="str">
        <f t="shared" si="29"/>
        <v xml:space="preserve"> </v>
      </c>
      <c r="G744" s="30">
        <f>IF($C$4="", SUMIFS('무신사 메타 광고'!$K:$K, '무신사 메타 광고'!$D:$D, $B744), SUMIFS('무신사 메타 광고'!$K:$K,'무신사 메타 광고'!$I:$I,$C$4,'무신사 메타 광고'!D:D,$B744))</f>
        <v>0</v>
      </c>
      <c r="H744" s="30">
        <f>IF($C$4="", SUMIFS('무신사 메타 광고'!$Q:$Q, '무신사 메타 광고'!$D:$D, $B744), SUMIFS('무신사 메타 광고'!$Q:$Q,'무신사 메타 광고'!$I:$I,$C$4,'무신사 메타 광고'!D:D,$B744))</f>
        <v>0</v>
      </c>
      <c r="I744" s="30">
        <f>IF($C$4="", SUMIFS('무신사 메타 광고'!$U:$U, '무신사 메타 광고'!$D:$D, $B744), SUMIFS('무신사 메타 광고'!$U:$U,'무신사 메타 광고'!$I:$I,$C$4,'무신사 메타 광고'!D:D,$B744))</f>
        <v>0</v>
      </c>
      <c r="J744" s="11">
        <f t="shared" si="23"/>
        <v>0</v>
      </c>
      <c r="K744" s="11">
        <f t="shared" si="24"/>
        <v>0</v>
      </c>
      <c r="L744" s="12" t="str">
        <f t="shared" si="30"/>
        <v xml:space="preserve"> </v>
      </c>
      <c r="N744" s="10">
        <f>IF($C$4="", SUMIFS('무신사 메타 광고'!$X:$X, '무신사 메타 광고'!$D:$D, $B744),SUMIFS('무신사 메타 광고'!$X:$X,'무신사 메타 광고'!I:I,$C$4,'무신사 메타 광고'!D:D,$B744))</f>
        <v>0</v>
      </c>
      <c r="O744" s="11">
        <f t="shared" si="25"/>
        <v>0</v>
      </c>
      <c r="R744" s="13"/>
      <c r="S744" s="31">
        <f>IF($S$4="", SUMIFS('무신사 메타 광고'!$L:$L, '무신사 메타 광고'!$C:$C, $R744),SUMIFS('무신사 메타 광고'!$L:$L,'무신사 메타 광고'!$I:$I,$S$4,'무신사 메타 광고'!$C:$C,$R744))</f>
        <v>0</v>
      </c>
      <c r="T744" s="31">
        <f>IF($S$4="", SUMIFS('무신사 메타 광고'!$V:$V, '무신사 메타 광고'!$C:$C, $R744),SUMIFS('무신사 메타 광고'!$V:$V,'무신사 메타 광고'!$I:$I,$S$4,'무신사 메타 광고'!$C:$C,$R744))</f>
        <v>0</v>
      </c>
      <c r="U744" s="11">
        <f t="shared" si="26"/>
        <v>0</v>
      </c>
      <c r="V744" s="12" t="str">
        <f t="shared" si="31"/>
        <v xml:space="preserve"> </v>
      </c>
      <c r="W744" s="32">
        <f>IF($S$4="", SUMIFS('무신사 메타 광고'!$K:$K, '무신사 메타 광고'!$C:$C, $R744),SUMIFS('무신사 메타 광고'!$K:$K,'무신사 메타 광고'!$I:$I,$S$4,'무신사 메타 광고'!$C:$C,$R744))</f>
        <v>0</v>
      </c>
      <c r="X744" s="32">
        <f>IF($S$4="", SUMIFS('무신사 메타 광고'!$N:$N, '무신사 메타 광고'!$C:$C, $R744),SUMIFS('무신사 메타 광고'!$N:$N,'무신사 메타 광고'!$I:$I,$S$4,'무신사 메타 광고'!$C:$C,$R744))</f>
        <v>0</v>
      </c>
      <c r="Y744" s="11">
        <f t="shared" si="27"/>
        <v>0</v>
      </c>
      <c r="Z744" s="12" t="str">
        <f t="shared" si="32"/>
        <v xml:space="preserve"> </v>
      </c>
      <c r="AB744" s="10">
        <f>IF($S$4="", SUMIFS('무신사 메타 광고'!$X:$X, '무신사 메타 광고'!$C:$C, $R744),SUMIFS('무신사 메타 광고'!$X:$X,'무신사 메타 광고'!$I:$I,$S$4,'무신사 메타 광고'!$C:$C,$R744))</f>
        <v>0</v>
      </c>
      <c r="AC744" s="11">
        <f t="shared" si="28"/>
        <v>0</v>
      </c>
    </row>
    <row r="745" spans="2:29">
      <c r="B745" s="9"/>
      <c r="C745" s="29">
        <f>IF($C$4="", SUMIFS('무신사 메타 광고'!$L:$L, '무신사 메타 광고'!$D:$D, $B745), SUMIFS('무신사 메타 광고'!$L:$L, '무신사 메타 광고'!$I:$I, $C$4, '무신사 메타 광고'!$D:$D, $B745))</f>
        <v>0</v>
      </c>
      <c r="D745" s="29">
        <f>IF($C$4="", SUMIFS('무신사 메타 광고'!$V:$V,#REF!, $B745), SUMIFS('무신사 메타 광고'!$V:$V,'무신사 메타 광고'!$I:$I,$C$4,'무신사 메타 광고'!$D:$D,$B745))</f>
        <v>0</v>
      </c>
      <c r="E745" s="11">
        <f t="shared" si="22"/>
        <v>0</v>
      </c>
      <c r="F745" s="12" t="str">
        <f t="shared" si="29"/>
        <v xml:space="preserve"> </v>
      </c>
      <c r="G745" s="30">
        <f>IF($C$4="", SUMIFS('무신사 메타 광고'!$K:$K, '무신사 메타 광고'!$D:$D, $B745), SUMIFS('무신사 메타 광고'!$K:$K,'무신사 메타 광고'!$I:$I,$C$4,'무신사 메타 광고'!D:D,$B745))</f>
        <v>0</v>
      </c>
      <c r="H745" s="30">
        <f>IF($C$4="", SUMIFS('무신사 메타 광고'!$Q:$Q, '무신사 메타 광고'!$D:$D, $B745), SUMIFS('무신사 메타 광고'!$Q:$Q,'무신사 메타 광고'!$I:$I,$C$4,'무신사 메타 광고'!D:D,$B745))</f>
        <v>0</v>
      </c>
      <c r="I745" s="30">
        <f>IF($C$4="", SUMIFS('무신사 메타 광고'!$U:$U, '무신사 메타 광고'!$D:$D, $B745), SUMIFS('무신사 메타 광고'!$U:$U,'무신사 메타 광고'!$I:$I,$C$4,'무신사 메타 광고'!D:D,$B745))</f>
        <v>0</v>
      </c>
      <c r="J745" s="11">
        <f t="shared" si="23"/>
        <v>0</v>
      </c>
      <c r="K745" s="11">
        <f t="shared" si="24"/>
        <v>0</v>
      </c>
      <c r="L745" s="12" t="str">
        <f t="shared" si="30"/>
        <v xml:space="preserve"> </v>
      </c>
      <c r="N745" s="10">
        <f>IF($C$4="", SUMIFS('무신사 메타 광고'!$X:$X, '무신사 메타 광고'!$D:$D, $B745),SUMIFS('무신사 메타 광고'!$X:$X,'무신사 메타 광고'!I:I,$C$4,'무신사 메타 광고'!D:D,$B745))</f>
        <v>0</v>
      </c>
      <c r="O745" s="11">
        <f t="shared" si="25"/>
        <v>0</v>
      </c>
      <c r="R745" s="13"/>
      <c r="S745" s="31">
        <f>IF($S$4="", SUMIFS('무신사 메타 광고'!$L:$L, '무신사 메타 광고'!$C:$C, $R745),SUMIFS('무신사 메타 광고'!$L:$L,'무신사 메타 광고'!$I:$I,$S$4,'무신사 메타 광고'!$C:$C,$R745))</f>
        <v>0</v>
      </c>
      <c r="T745" s="31">
        <f>IF($S$4="", SUMIFS('무신사 메타 광고'!$V:$V, '무신사 메타 광고'!$C:$C, $R745),SUMIFS('무신사 메타 광고'!$V:$V,'무신사 메타 광고'!$I:$I,$S$4,'무신사 메타 광고'!$C:$C,$R745))</f>
        <v>0</v>
      </c>
      <c r="U745" s="11">
        <f t="shared" si="26"/>
        <v>0</v>
      </c>
      <c r="V745" s="12" t="str">
        <f t="shared" si="31"/>
        <v xml:space="preserve"> </v>
      </c>
      <c r="W745" s="32">
        <f>IF($S$4="", SUMIFS('무신사 메타 광고'!$K:$K, '무신사 메타 광고'!$C:$C, $R745),SUMIFS('무신사 메타 광고'!$K:$K,'무신사 메타 광고'!$I:$I,$S$4,'무신사 메타 광고'!$C:$C,$R745))</f>
        <v>0</v>
      </c>
      <c r="X745" s="32">
        <f>IF($S$4="", SUMIFS('무신사 메타 광고'!$N:$N, '무신사 메타 광고'!$C:$C, $R745),SUMIFS('무신사 메타 광고'!$N:$N,'무신사 메타 광고'!$I:$I,$S$4,'무신사 메타 광고'!$C:$C,$R745))</f>
        <v>0</v>
      </c>
      <c r="Y745" s="11">
        <f t="shared" si="27"/>
        <v>0</v>
      </c>
      <c r="Z745" s="12" t="str">
        <f t="shared" si="32"/>
        <v xml:space="preserve"> </v>
      </c>
      <c r="AB745" s="10">
        <f>IF($S$4="", SUMIFS('무신사 메타 광고'!$X:$X, '무신사 메타 광고'!$C:$C, $R745),SUMIFS('무신사 메타 광고'!$X:$X,'무신사 메타 광고'!$I:$I,$S$4,'무신사 메타 광고'!$C:$C,$R745))</f>
        <v>0</v>
      </c>
      <c r="AC745" s="11">
        <f t="shared" si="28"/>
        <v>0</v>
      </c>
    </row>
    <row r="746" spans="2:29">
      <c r="B746" s="9"/>
      <c r="C746" s="29">
        <f>IF($C$4="", SUMIFS('무신사 메타 광고'!$L:$L, '무신사 메타 광고'!$D:$D, $B746), SUMIFS('무신사 메타 광고'!$L:$L, '무신사 메타 광고'!$I:$I, $C$4, '무신사 메타 광고'!$D:$D, $B746))</f>
        <v>0</v>
      </c>
      <c r="D746" s="29">
        <f>IF($C$4="", SUMIFS('무신사 메타 광고'!$V:$V,#REF!, $B746), SUMIFS('무신사 메타 광고'!$V:$V,'무신사 메타 광고'!$I:$I,$C$4,'무신사 메타 광고'!$D:$D,$B746))</f>
        <v>0</v>
      </c>
      <c r="E746" s="11">
        <f t="shared" si="22"/>
        <v>0</v>
      </c>
      <c r="F746" s="12" t="str">
        <f t="shared" si="29"/>
        <v xml:space="preserve"> </v>
      </c>
      <c r="G746" s="30">
        <f>IF($C$4="", SUMIFS('무신사 메타 광고'!$K:$K, '무신사 메타 광고'!$D:$D, $B746), SUMIFS('무신사 메타 광고'!$K:$K,'무신사 메타 광고'!$I:$I,$C$4,'무신사 메타 광고'!D:D,$B746))</f>
        <v>0</v>
      </c>
      <c r="H746" s="30">
        <f>IF($C$4="", SUMIFS('무신사 메타 광고'!$Q:$Q, '무신사 메타 광고'!$D:$D, $B746), SUMIFS('무신사 메타 광고'!$Q:$Q,'무신사 메타 광고'!$I:$I,$C$4,'무신사 메타 광고'!D:D,$B746))</f>
        <v>0</v>
      </c>
      <c r="I746" s="30">
        <f>IF($C$4="", SUMIFS('무신사 메타 광고'!$U:$U, '무신사 메타 광고'!$D:$D, $B746), SUMIFS('무신사 메타 광고'!$U:$U,'무신사 메타 광고'!$I:$I,$C$4,'무신사 메타 광고'!D:D,$B746))</f>
        <v>0</v>
      </c>
      <c r="J746" s="11">
        <f t="shared" si="23"/>
        <v>0</v>
      </c>
      <c r="K746" s="11">
        <f t="shared" si="24"/>
        <v>0</v>
      </c>
      <c r="L746" s="12" t="str">
        <f t="shared" si="30"/>
        <v xml:space="preserve"> </v>
      </c>
      <c r="N746" s="10">
        <f>IF($C$4="", SUMIFS('무신사 메타 광고'!$X:$X, '무신사 메타 광고'!$D:$D, $B746),SUMIFS('무신사 메타 광고'!$X:$X,'무신사 메타 광고'!I:I,$C$4,'무신사 메타 광고'!D:D,$B746))</f>
        <v>0</v>
      </c>
      <c r="O746" s="11">
        <f t="shared" si="25"/>
        <v>0</v>
      </c>
      <c r="R746" s="13"/>
      <c r="S746" s="31">
        <f>IF($S$4="", SUMIFS('무신사 메타 광고'!$L:$L, '무신사 메타 광고'!$C:$C, $R746),SUMIFS('무신사 메타 광고'!$L:$L,'무신사 메타 광고'!$I:$I,$S$4,'무신사 메타 광고'!$C:$C,$R746))</f>
        <v>0</v>
      </c>
      <c r="T746" s="31">
        <f>IF($S$4="", SUMIFS('무신사 메타 광고'!$V:$V, '무신사 메타 광고'!$C:$C, $R746),SUMIFS('무신사 메타 광고'!$V:$V,'무신사 메타 광고'!$I:$I,$S$4,'무신사 메타 광고'!$C:$C,$R746))</f>
        <v>0</v>
      </c>
      <c r="U746" s="11">
        <f t="shared" si="26"/>
        <v>0</v>
      </c>
      <c r="V746" s="12" t="str">
        <f t="shared" si="31"/>
        <v xml:space="preserve"> </v>
      </c>
      <c r="W746" s="32">
        <f>IF($S$4="", SUMIFS('무신사 메타 광고'!$K:$K, '무신사 메타 광고'!$C:$C, $R746),SUMIFS('무신사 메타 광고'!$K:$K,'무신사 메타 광고'!$I:$I,$S$4,'무신사 메타 광고'!$C:$C,$R746))</f>
        <v>0</v>
      </c>
      <c r="X746" s="32">
        <f>IF($S$4="", SUMIFS('무신사 메타 광고'!$N:$N, '무신사 메타 광고'!$C:$C, $R746),SUMIFS('무신사 메타 광고'!$N:$N,'무신사 메타 광고'!$I:$I,$S$4,'무신사 메타 광고'!$C:$C,$R746))</f>
        <v>0</v>
      </c>
      <c r="Y746" s="11">
        <f t="shared" si="27"/>
        <v>0</v>
      </c>
      <c r="Z746" s="12" t="str">
        <f t="shared" si="32"/>
        <v xml:space="preserve"> </v>
      </c>
      <c r="AB746" s="10">
        <f>IF($S$4="", SUMIFS('무신사 메타 광고'!$X:$X, '무신사 메타 광고'!$C:$C, $R746),SUMIFS('무신사 메타 광고'!$X:$X,'무신사 메타 광고'!$I:$I,$S$4,'무신사 메타 광고'!$C:$C,$R746))</f>
        <v>0</v>
      </c>
      <c r="AC746" s="11">
        <f t="shared" si="28"/>
        <v>0</v>
      </c>
    </row>
    <row r="747" spans="2:29">
      <c r="B747" s="9"/>
      <c r="C747" s="29">
        <f>IF($C$4="", SUMIFS('무신사 메타 광고'!$L:$L, '무신사 메타 광고'!$D:$D, $B747), SUMIFS('무신사 메타 광고'!$L:$L, '무신사 메타 광고'!$I:$I, $C$4, '무신사 메타 광고'!$D:$D, $B747))</f>
        <v>0</v>
      </c>
      <c r="D747" s="29">
        <f>IF($C$4="", SUMIFS('무신사 메타 광고'!$V:$V,#REF!, $B747), SUMIFS('무신사 메타 광고'!$V:$V,'무신사 메타 광고'!$I:$I,$C$4,'무신사 메타 광고'!$D:$D,$B747))</f>
        <v>0</v>
      </c>
      <c r="E747" s="11">
        <f t="shared" si="22"/>
        <v>0</v>
      </c>
      <c r="F747" s="12" t="str">
        <f t="shared" si="29"/>
        <v xml:space="preserve"> </v>
      </c>
      <c r="G747" s="30">
        <f>IF($C$4="", SUMIFS('무신사 메타 광고'!$K:$K, '무신사 메타 광고'!$D:$D, $B747), SUMIFS('무신사 메타 광고'!$K:$K,'무신사 메타 광고'!$I:$I,$C$4,'무신사 메타 광고'!D:D,$B747))</f>
        <v>0</v>
      </c>
      <c r="H747" s="30">
        <f>IF($C$4="", SUMIFS('무신사 메타 광고'!$Q:$Q, '무신사 메타 광고'!$D:$D, $B747), SUMIFS('무신사 메타 광고'!$Q:$Q,'무신사 메타 광고'!$I:$I,$C$4,'무신사 메타 광고'!D:D,$B747))</f>
        <v>0</v>
      </c>
      <c r="I747" s="30">
        <f>IF($C$4="", SUMIFS('무신사 메타 광고'!$U:$U, '무신사 메타 광고'!$D:$D, $B747), SUMIFS('무신사 메타 광고'!$U:$U,'무신사 메타 광고'!$I:$I,$C$4,'무신사 메타 광고'!D:D,$B747))</f>
        <v>0</v>
      </c>
      <c r="J747" s="11">
        <f t="shared" si="23"/>
        <v>0</v>
      </c>
      <c r="K747" s="11">
        <f t="shared" si="24"/>
        <v>0</v>
      </c>
      <c r="L747" s="12" t="str">
        <f t="shared" si="30"/>
        <v xml:space="preserve"> </v>
      </c>
      <c r="N747" s="10">
        <f>IF($C$4="", SUMIFS('무신사 메타 광고'!$X:$X, '무신사 메타 광고'!$D:$D, $B747),SUMIFS('무신사 메타 광고'!$X:$X,'무신사 메타 광고'!I:I,$C$4,'무신사 메타 광고'!D:D,$B747))</f>
        <v>0</v>
      </c>
      <c r="O747" s="11">
        <f t="shared" si="25"/>
        <v>0</v>
      </c>
      <c r="R747" s="13"/>
      <c r="S747" s="31">
        <f>IF($S$4="", SUMIFS('무신사 메타 광고'!$L:$L, '무신사 메타 광고'!$C:$C, $R747),SUMIFS('무신사 메타 광고'!$L:$L,'무신사 메타 광고'!$I:$I,$S$4,'무신사 메타 광고'!$C:$C,$R747))</f>
        <v>0</v>
      </c>
      <c r="T747" s="31">
        <f>IF($S$4="", SUMIFS('무신사 메타 광고'!$V:$V, '무신사 메타 광고'!$C:$C, $R747),SUMIFS('무신사 메타 광고'!$V:$V,'무신사 메타 광고'!$I:$I,$S$4,'무신사 메타 광고'!$C:$C,$R747))</f>
        <v>0</v>
      </c>
      <c r="U747" s="11">
        <f t="shared" si="26"/>
        <v>0</v>
      </c>
      <c r="V747" s="12" t="str">
        <f t="shared" si="31"/>
        <v xml:space="preserve"> </v>
      </c>
      <c r="W747" s="32">
        <f>IF($S$4="", SUMIFS('무신사 메타 광고'!$K:$K, '무신사 메타 광고'!$C:$C, $R747),SUMIFS('무신사 메타 광고'!$K:$K,'무신사 메타 광고'!$I:$I,$S$4,'무신사 메타 광고'!$C:$C,$R747))</f>
        <v>0</v>
      </c>
      <c r="X747" s="32">
        <f>IF($S$4="", SUMIFS('무신사 메타 광고'!$N:$N, '무신사 메타 광고'!$C:$C, $R747),SUMIFS('무신사 메타 광고'!$N:$N,'무신사 메타 광고'!$I:$I,$S$4,'무신사 메타 광고'!$C:$C,$R747))</f>
        <v>0</v>
      </c>
      <c r="Y747" s="11">
        <f t="shared" si="27"/>
        <v>0</v>
      </c>
      <c r="Z747" s="12" t="str">
        <f t="shared" si="32"/>
        <v xml:space="preserve"> </v>
      </c>
      <c r="AB747" s="10">
        <f>IF($S$4="", SUMIFS('무신사 메타 광고'!$X:$X, '무신사 메타 광고'!$C:$C, $R747),SUMIFS('무신사 메타 광고'!$X:$X,'무신사 메타 광고'!$I:$I,$S$4,'무신사 메타 광고'!$C:$C,$R747))</f>
        <v>0</v>
      </c>
      <c r="AC747" s="11">
        <f t="shared" si="28"/>
        <v>0</v>
      </c>
    </row>
    <row r="748" spans="2:29">
      <c r="B748" s="9"/>
      <c r="C748" s="29">
        <f>IF($C$4="", SUMIFS('무신사 메타 광고'!$L:$L, '무신사 메타 광고'!$D:$D, $B748), SUMIFS('무신사 메타 광고'!$L:$L, '무신사 메타 광고'!$I:$I, $C$4, '무신사 메타 광고'!$D:$D, $B748))</f>
        <v>0</v>
      </c>
      <c r="D748" s="29">
        <f>IF($C$4="", SUMIFS('무신사 메타 광고'!$V:$V,#REF!, $B748), SUMIFS('무신사 메타 광고'!$V:$V,'무신사 메타 광고'!$I:$I,$C$4,'무신사 메타 광고'!$D:$D,$B748))</f>
        <v>0</v>
      </c>
      <c r="E748" s="11">
        <f t="shared" si="22"/>
        <v>0</v>
      </c>
      <c r="F748" s="12" t="str">
        <f t="shared" si="29"/>
        <v xml:space="preserve"> </v>
      </c>
      <c r="G748" s="30">
        <f>IF($C$4="", SUMIFS('무신사 메타 광고'!$K:$K, '무신사 메타 광고'!$D:$D, $B748), SUMIFS('무신사 메타 광고'!$K:$K,'무신사 메타 광고'!$I:$I,$C$4,'무신사 메타 광고'!D:D,$B748))</f>
        <v>0</v>
      </c>
      <c r="H748" s="30">
        <f>IF($C$4="", SUMIFS('무신사 메타 광고'!$Q:$Q, '무신사 메타 광고'!$D:$D, $B748), SUMIFS('무신사 메타 광고'!$Q:$Q,'무신사 메타 광고'!$I:$I,$C$4,'무신사 메타 광고'!D:D,$B748))</f>
        <v>0</v>
      </c>
      <c r="I748" s="30">
        <f>IF($C$4="", SUMIFS('무신사 메타 광고'!$U:$U, '무신사 메타 광고'!$D:$D, $B748), SUMIFS('무신사 메타 광고'!$U:$U,'무신사 메타 광고'!$I:$I,$C$4,'무신사 메타 광고'!D:D,$B748))</f>
        <v>0</v>
      </c>
      <c r="J748" s="11">
        <f t="shared" si="23"/>
        <v>0</v>
      </c>
      <c r="K748" s="11">
        <f t="shared" si="24"/>
        <v>0</v>
      </c>
      <c r="L748" s="12" t="str">
        <f t="shared" si="30"/>
        <v xml:space="preserve"> </v>
      </c>
      <c r="N748" s="10">
        <f>IF($C$4="", SUMIFS('무신사 메타 광고'!$X:$X, '무신사 메타 광고'!$D:$D, $B748),SUMIFS('무신사 메타 광고'!$X:$X,'무신사 메타 광고'!I:I,$C$4,'무신사 메타 광고'!D:D,$B748))</f>
        <v>0</v>
      </c>
      <c r="O748" s="11">
        <f t="shared" si="25"/>
        <v>0</v>
      </c>
      <c r="R748" s="13"/>
      <c r="S748" s="31">
        <f>IF($S$4="", SUMIFS('무신사 메타 광고'!$L:$L, '무신사 메타 광고'!$C:$C, $R748),SUMIFS('무신사 메타 광고'!$L:$L,'무신사 메타 광고'!$I:$I,$S$4,'무신사 메타 광고'!$C:$C,$R748))</f>
        <v>0</v>
      </c>
      <c r="T748" s="31">
        <f>IF($S$4="", SUMIFS('무신사 메타 광고'!$V:$V, '무신사 메타 광고'!$C:$C, $R748),SUMIFS('무신사 메타 광고'!$V:$V,'무신사 메타 광고'!$I:$I,$S$4,'무신사 메타 광고'!$C:$C,$R748))</f>
        <v>0</v>
      </c>
      <c r="U748" s="11">
        <f t="shared" si="26"/>
        <v>0</v>
      </c>
      <c r="V748" s="12" t="str">
        <f t="shared" si="31"/>
        <v xml:space="preserve"> </v>
      </c>
      <c r="W748" s="32">
        <f>IF($S$4="", SUMIFS('무신사 메타 광고'!$K:$K, '무신사 메타 광고'!$C:$C, $R748),SUMIFS('무신사 메타 광고'!$K:$K,'무신사 메타 광고'!$I:$I,$S$4,'무신사 메타 광고'!$C:$C,$R748))</f>
        <v>0</v>
      </c>
      <c r="X748" s="32">
        <f>IF($S$4="", SUMIFS('무신사 메타 광고'!$N:$N, '무신사 메타 광고'!$C:$C, $R748),SUMIFS('무신사 메타 광고'!$N:$N,'무신사 메타 광고'!$I:$I,$S$4,'무신사 메타 광고'!$C:$C,$R748))</f>
        <v>0</v>
      </c>
      <c r="Y748" s="11">
        <f t="shared" si="27"/>
        <v>0</v>
      </c>
      <c r="Z748" s="12" t="str">
        <f t="shared" si="32"/>
        <v xml:space="preserve"> </v>
      </c>
      <c r="AB748" s="10">
        <f>IF($S$4="", SUMIFS('무신사 메타 광고'!$X:$X, '무신사 메타 광고'!$C:$C, $R748),SUMIFS('무신사 메타 광고'!$X:$X,'무신사 메타 광고'!$I:$I,$S$4,'무신사 메타 광고'!$C:$C,$R748))</f>
        <v>0</v>
      </c>
      <c r="AC748" s="11">
        <f t="shared" si="28"/>
        <v>0</v>
      </c>
    </row>
    <row r="749" spans="2:29">
      <c r="B749" s="9"/>
      <c r="C749" s="29">
        <f>IF($C$4="", SUMIFS('무신사 메타 광고'!$L:$L, '무신사 메타 광고'!$D:$D, $B749), SUMIFS('무신사 메타 광고'!$L:$L, '무신사 메타 광고'!$I:$I, $C$4, '무신사 메타 광고'!$D:$D, $B749))</f>
        <v>0</v>
      </c>
      <c r="D749" s="29">
        <f>IF($C$4="", SUMIFS('무신사 메타 광고'!$V:$V,#REF!, $B749), SUMIFS('무신사 메타 광고'!$V:$V,'무신사 메타 광고'!$I:$I,$C$4,'무신사 메타 광고'!$D:$D,$B749))</f>
        <v>0</v>
      </c>
      <c r="E749" s="11">
        <f t="shared" si="22"/>
        <v>0</v>
      </c>
      <c r="F749" s="12" t="str">
        <f t="shared" si="29"/>
        <v xml:space="preserve"> </v>
      </c>
      <c r="G749" s="30">
        <f>IF($C$4="", SUMIFS('무신사 메타 광고'!$K:$K, '무신사 메타 광고'!$D:$D, $B749), SUMIFS('무신사 메타 광고'!$K:$K,'무신사 메타 광고'!$I:$I,$C$4,'무신사 메타 광고'!D:D,$B749))</f>
        <v>0</v>
      </c>
      <c r="H749" s="30">
        <f>IF($C$4="", SUMIFS('무신사 메타 광고'!$Q:$Q, '무신사 메타 광고'!$D:$D, $B749), SUMIFS('무신사 메타 광고'!$Q:$Q,'무신사 메타 광고'!$I:$I,$C$4,'무신사 메타 광고'!D:D,$B749))</f>
        <v>0</v>
      </c>
      <c r="I749" s="30">
        <f>IF($C$4="", SUMIFS('무신사 메타 광고'!$U:$U, '무신사 메타 광고'!$D:$D, $B749), SUMIFS('무신사 메타 광고'!$U:$U,'무신사 메타 광고'!$I:$I,$C$4,'무신사 메타 광고'!D:D,$B749))</f>
        <v>0</v>
      </c>
      <c r="J749" s="11">
        <f t="shared" si="23"/>
        <v>0</v>
      </c>
      <c r="K749" s="11">
        <f t="shared" si="24"/>
        <v>0</v>
      </c>
      <c r="L749" s="12" t="str">
        <f t="shared" si="30"/>
        <v xml:space="preserve"> </v>
      </c>
      <c r="N749" s="10">
        <f>IF($C$4="", SUMIFS('무신사 메타 광고'!$X:$X, '무신사 메타 광고'!$D:$D, $B749),SUMIFS('무신사 메타 광고'!$X:$X,'무신사 메타 광고'!I:I,$C$4,'무신사 메타 광고'!D:D,$B749))</f>
        <v>0</v>
      </c>
      <c r="O749" s="11">
        <f t="shared" si="25"/>
        <v>0</v>
      </c>
      <c r="R749" s="13"/>
      <c r="S749" s="31">
        <f>IF($S$4="", SUMIFS('무신사 메타 광고'!$L:$L, '무신사 메타 광고'!$C:$C, $R749),SUMIFS('무신사 메타 광고'!$L:$L,'무신사 메타 광고'!$I:$I,$S$4,'무신사 메타 광고'!$C:$C,$R749))</f>
        <v>0</v>
      </c>
      <c r="T749" s="31">
        <f>IF($S$4="", SUMIFS('무신사 메타 광고'!$V:$V, '무신사 메타 광고'!$C:$C, $R749),SUMIFS('무신사 메타 광고'!$V:$V,'무신사 메타 광고'!$I:$I,$S$4,'무신사 메타 광고'!$C:$C,$R749))</f>
        <v>0</v>
      </c>
      <c r="U749" s="11">
        <f t="shared" si="26"/>
        <v>0</v>
      </c>
      <c r="V749" s="12" t="str">
        <f t="shared" si="31"/>
        <v xml:space="preserve"> </v>
      </c>
      <c r="W749" s="32">
        <f>IF($S$4="", SUMIFS('무신사 메타 광고'!$K:$K, '무신사 메타 광고'!$C:$C, $R749),SUMIFS('무신사 메타 광고'!$K:$K,'무신사 메타 광고'!$I:$I,$S$4,'무신사 메타 광고'!$C:$C,$R749))</f>
        <v>0</v>
      </c>
      <c r="X749" s="32">
        <f>IF($S$4="", SUMIFS('무신사 메타 광고'!$N:$N, '무신사 메타 광고'!$C:$C, $R749),SUMIFS('무신사 메타 광고'!$N:$N,'무신사 메타 광고'!$I:$I,$S$4,'무신사 메타 광고'!$C:$C,$R749))</f>
        <v>0</v>
      </c>
      <c r="Y749" s="11">
        <f t="shared" si="27"/>
        <v>0</v>
      </c>
      <c r="Z749" s="12" t="str">
        <f t="shared" si="32"/>
        <v xml:space="preserve"> </v>
      </c>
      <c r="AB749" s="10">
        <f>IF($S$4="", SUMIFS('무신사 메타 광고'!$X:$X, '무신사 메타 광고'!$C:$C, $R749),SUMIFS('무신사 메타 광고'!$X:$X,'무신사 메타 광고'!$I:$I,$S$4,'무신사 메타 광고'!$C:$C,$R749))</f>
        <v>0</v>
      </c>
      <c r="AC749" s="11">
        <f t="shared" si="28"/>
        <v>0</v>
      </c>
    </row>
    <row r="750" spans="2:29">
      <c r="B750" s="9"/>
      <c r="C750" s="29">
        <f>IF($C$4="", SUMIFS('무신사 메타 광고'!$L:$L, '무신사 메타 광고'!$D:$D, $B750), SUMIFS('무신사 메타 광고'!$L:$L, '무신사 메타 광고'!$I:$I, $C$4, '무신사 메타 광고'!$D:$D, $B750))</f>
        <v>0</v>
      </c>
      <c r="D750" s="29">
        <f>IF($C$4="", SUMIFS('무신사 메타 광고'!$V:$V,#REF!, $B750), SUMIFS('무신사 메타 광고'!$V:$V,'무신사 메타 광고'!$I:$I,$C$4,'무신사 메타 광고'!$D:$D,$B750))</f>
        <v>0</v>
      </c>
      <c r="E750" s="11">
        <f t="shared" si="22"/>
        <v>0</v>
      </c>
      <c r="F750" s="12" t="str">
        <f t="shared" si="29"/>
        <v xml:space="preserve"> </v>
      </c>
      <c r="G750" s="30">
        <f>IF($C$4="", SUMIFS('무신사 메타 광고'!$K:$K, '무신사 메타 광고'!$D:$D, $B750), SUMIFS('무신사 메타 광고'!$K:$K,'무신사 메타 광고'!$I:$I,$C$4,'무신사 메타 광고'!D:D,$B750))</f>
        <v>0</v>
      </c>
      <c r="H750" s="30">
        <f>IF($C$4="", SUMIFS('무신사 메타 광고'!$Q:$Q, '무신사 메타 광고'!$D:$D, $B750), SUMIFS('무신사 메타 광고'!$Q:$Q,'무신사 메타 광고'!$I:$I,$C$4,'무신사 메타 광고'!D:D,$B750))</f>
        <v>0</v>
      </c>
      <c r="I750" s="30">
        <f>IF($C$4="", SUMIFS('무신사 메타 광고'!$U:$U, '무신사 메타 광고'!$D:$D, $B750), SUMIFS('무신사 메타 광고'!$U:$U,'무신사 메타 광고'!$I:$I,$C$4,'무신사 메타 광고'!D:D,$B750))</f>
        <v>0</v>
      </c>
      <c r="J750" s="11">
        <f t="shared" si="23"/>
        <v>0</v>
      </c>
      <c r="K750" s="11">
        <f t="shared" si="24"/>
        <v>0</v>
      </c>
      <c r="L750" s="12" t="str">
        <f t="shared" si="30"/>
        <v xml:space="preserve"> </v>
      </c>
      <c r="N750" s="10">
        <f>IF($C$4="", SUMIFS('무신사 메타 광고'!$X:$X, '무신사 메타 광고'!$D:$D, $B750),SUMIFS('무신사 메타 광고'!$X:$X,'무신사 메타 광고'!I:I,$C$4,'무신사 메타 광고'!D:D,$B750))</f>
        <v>0</v>
      </c>
      <c r="O750" s="11">
        <f t="shared" si="25"/>
        <v>0</v>
      </c>
      <c r="R750" s="13"/>
      <c r="S750" s="31">
        <f>IF($S$4="", SUMIFS('무신사 메타 광고'!$L:$L, '무신사 메타 광고'!$C:$C, $R750),SUMIFS('무신사 메타 광고'!$L:$L,'무신사 메타 광고'!$I:$I,$S$4,'무신사 메타 광고'!$C:$C,$R750))</f>
        <v>0</v>
      </c>
      <c r="T750" s="31">
        <f>IF($S$4="", SUMIFS('무신사 메타 광고'!$V:$V, '무신사 메타 광고'!$C:$C, $R750),SUMIFS('무신사 메타 광고'!$V:$V,'무신사 메타 광고'!$I:$I,$S$4,'무신사 메타 광고'!$C:$C,$R750))</f>
        <v>0</v>
      </c>
      <c r="U750" s="11">
        <f t="shared" si="26"/>
        <v>0</v>
      </c>
      <c r="V750" s="12" t="str">
        <f t="shared" si="31"/>
        <v xml:space="preserve"> </v>
      </c>
      <c r="W750" s="32">
        <f>IF($S$4="", SUMIFS('무신사 메타 광고'!$K:$K, '무신사 메타 광고'!$C:$C, $R750),SUMIFS('무신사 메타 광고'!$K:$K,'무신사 메타 광고'!$I:$I,$S$4,'무신사 메타 광고'!$C:$C,$R750))</f>
        <v>0</v>
      </c>
      <c r="X750" s="32">
        <f>IF($S$4="", SUMIFS('무신사 메타 광고'!$N:$N, '무신사 메타 광고'!$C:$C, $R750),SUMIFS('무신사 메타 광고'!$N:$N,'무신사 메타 광고'!$I:$I,$S$4,'무신사 메타 광고'!$C:$C,$R750))</f>
        <v>0</v>
      </c>
      <c r="Y750" s="11">
        <f t="shared" si="27"/>
        <v>0</v>
      </c>
      <c r="Z750" s="12" t="str">
        <f t="shared" si="32"/>
        <v xml:space="preserve"> </v>
      </c>
      <c r="AB750" s="10">
        <f>IF($S$4="", SUMIFS('무신사 메타 광고'!$X:$X, '무신사 메타 광고'!$C:$C, $R750),SUMIFS('무신사 메타 광고'!$X:$X,'무신사 메타 광고'!$I:$I,$S$4,'무신사 메타 광고'!$C:$C,$R750))</f>
        <v>0</v>
      </c>
      <c r="AC750" s="11">
        <f t="shared" si="28"/>
        <v>0</v>
      </c>
    </row>
    <row r="751" spans="2:29">
      <c r="B751" s="9"/>
      <c r="C751" s="29">
        <f>IF($C$4="", SUMIFS('무신사 메타 광고'!$L:$L, '무신사 메타 광고'!$D:$D, $B751), SUMIFS('무신사 메타 광고'!$L:$L, '무신사 메타 광고'!$I:$I, $C$4, '무신사 메타 광고'!$D:$D, $B751))</f>
        <v>0</v>
      </c>
      <c r="D751" s="29">
        <f>IF($C$4="", SUMIFS('무신사 메타 광고'!$V:$V,#REF!, $B751), SUMIFS('무신사 메타 광고'!$V:$V,'무신사 메타 광고'!$I:$I,$C$4,'무신사 메타 광고'!$D:$D,$B751))</f>
        <v>0</v>
      </c>
      <c r="E751" s="11">
        <f t="shared" si="22"/>
        <v>0</v>
      </c>
      <c r="F751" s="12" t="str">
        <f t="shared" si="29"/>
        <v xml:space="preserve"> </v>
      </c>
      <c r="G751" s="30">
        <f>IF($C$4="", SUMIFS('무신사 메타 광고'!$K:$K, '무신사 메타 광고'!$D:$D, $B751), SUMIFS('무신사 메타 광고'!$K:$K,'무신사 메타 광고'!$I:$I,$C$4,'무신사 메타 광고'!D:D,$B751))</f>
        <v>0</v>
      </c>
      <c r="H751" s="30">
        <f>IF($C$4="", SUMIFS('무신사 메타 광고'!$Q:$Q, '무신사 메타 광고'!$D:$D, $B751), SUMIFS('무신사 메타 광고'!$Q:$Q,'무신사 메타 광고'!$I:$I,$C$4,'무신사 메타 광고'!D:D,$B751))</f>
        <v>0</v>
      </c>
      <c r="I751" s="30">
        <f>IF($C$4="", SUMIFS('무신사 메타 광고'!$U:$U, '무신사 메타 광고'!$D:$D, $B751), SUMIFS('무신사 메타 광고'!$U:$U,'무신사 메타 광고'!$I:$I,$C$4,'무신사 메타 광고'!D:D,$B751))</f>
        <v>0</v>
      </c>
      <c r="J751" s="11">
        <f t="shared" si="23"/>
        <v>0</v>
      </c>
      <c r="K751" s="11">
        <f t="shared" si="24"/>
        <v>0</v>
      </c>
      <c r="L751" s="12" t="str">
        <f t="shared" si="30"/>
        <v xml:space="preserve"> </v>
      </c>
      <c r="N751" s="10">
        <f>IF($C$4="", SUMIFS('무신사 메타 광고'!$X:$X, '무신사 메타 광고'!$D:$D, $B751),SUMIFS('무신사 메타 광고'!$X:$X,'무신사 메타 광고'!I:I,$C$4,'무신사 메타 광고'!D:D,$B751))</f>
        <v>0</v>
      </c>
      <c r="O751" s="11">
        <f t="shared" si="25"/>
        <v>0</v>
      </c>
      <c r="R751" s="13"/>
      <c r="S751" s="31">
        <f>IF($S$4="", SUMIFS('무신사 메타 광고'!$L:$L, '무신사 메타 광고'!$C:$C, $R751),SUMIFS('무신사 메타 광고'!$L:$L,'무신사 메타 광고'!$I:$I,$S$4,'무신사 메타 광고'!$C:$C,$R751))</f>
        <v>0</v>
      </c>
      <c r="T751" s="31">
        <f>IF($S$4="", SUMIFS('무신사 메타 광고'!$V:$V, '무신사 메타 광고'!$C:$C, $R751),SUMIFS('무신사 메타 광고'!$V:$V,'무신사 메타 광고'!$I:$I,$S$4,'무신사 메타 광고'!$C:$C,$R751))</f>
        <v>0</v>
      </c>
      <c r="U751" s="11">
        <f t="shared" si="26"/>
        <v>0</v>
      </c>
      <c r="V751" s="12" t="str">
        <f t="shared" si="31"/>
        <v xml:space="preserve"> </v>
      </c>
      <c r="W751" s="32">
        <f>IF($S$4="", SUMIFS('무신사 메타 광고'!$K:$K, '무신사 메타 광고'!$C:$C, $R751),SUMIFS('무신사 메타 광고'!$K:$K,'무신사 메타 광고'!$I:$I,$S$4,'무신사 메타 광고'!$C:$C,$R751))</f>
        <v>0</v>
      </c>
      <c r="X751" s="32">
        <f>IF($S$4="", SUMIFS('무신사 메타 광고'!$N:$N, '무신사 메타 광고'!$C:$C, $R751),SUMIFS('무신사 메타 광고'!$N:$N,'무신사 메타 광고'!$I:$I,$S$4,'무신사 메타 광고'!$C:$C,$R751))</f>
        <v>0</v>
      </c>
      <c r="Y751" s="11">
        <f t="shared" si="27"/>
        <v>0</v>
      </c>
      <c r="Z751" s="12" t="str">
        <f t="shared" si="32"/>
        <v xml:space="preserve"> </v>
      </c>
      <c r="AB751" s="10">
        <f>IF($S$4="", SUMIFS('무신사 메타 광고'!$X:$X, '무신사 메타 광고'!$C:$C, $R751),SUMIFS('무신사 메타 광고'!$X:$X,'무신사 메타 광고'!$I:$I,$S$4,'무신사 메타 광고'!$C:$C,$R751))</f>
        <v>0</v>
      </c>
      <c r="AC751" s="11">
        <f t="shared" si="28"/>
        <v>0</v>
      </c>
    </row>
    <row r="752" spans="2:29">
      <c r="B752" s="9"/>
      <c r="C752" s="29">
        <f>IF($C$4="", SUMIFS('무신사 메타 광고'!$L:$L, '무신사 메타 광고'!$D:$D, $B752), SUMIFS('무신사 메타 광고'!$L:$L, '무신사 메타 광고'!$I:$I, $C$4, '무신사 메타 광고'!$D:$D, $B752))</f>
        <v>0</v>
      </c>
      <c r="D752" s="29">
        <f>IF($C$4="", SUMIFS('무신사 메타 광고'!$V:$V,#REF!, $B752), SUMIFS('무신사 메타 광고'!$V:$V,'무신사 메타 광고'!$I:$I,$C$4,'무신사 메타 광고'!$D:$D,$B752))</f>
        <v>0</v>
      </c>
      <c r="E752" s="11">
        <f t="shared" si="22"/>
        <v>0</v>
      </c>
      <c r="F752" s="12" t="str">
        <f t="shared" si="29"/>
        <v xml:space="preserve"> </v>
      </c>
      <c r="G752" s="30">
        <f>IF($C$4="", SUMIFS('무신사 메타 광고'!$K:$K, '무신사 메타 광고'!$D:$D, $B752), SUMIFS('무신사 메타 광고'!$K:$K,'무신사 메타 광고'!$I:$I,$C$4,'무신사 메타 광고'!D:D,$B752))</f>
        <v>0</v>
      </c>
      <c r="H752" s="30">
        <f>IF($C$4="", SUMIFS('무신사 메타 광고'!$Q:$Q, '무신사 메타 광고'!$D:$D, $B752), SUMIFS('무신사 메타 광고'!$Q:$Q,'무신사 메타 광고'!$I:$I,$C$4,'무신사 메타 광고'!D:D,$B752))</f>
        <v>0</v>
      </c>
      <c r="I752" s="30">
        <f>IF($C$4="", SUMIFS('무신사 메타 광고'!$U:$U, '무신사 메타 광고'!$D:$D, $B752), SUMIFS('무신사 메타 광고'!$U:$U,'무신사 메타 광고'!$I:$I,$C$4,'무신사 메타 광고'!D:D,$B752))</f>
        <v>0</v>
      </c>
      <c r="J752" s="11">
        <f t="shared" si="23"/>
        <v>0</v>
      </c>
      <c r="K752" s="11">
        <f t="shared" si="24"/>
        <v>0</v>
      </c>
      <c r="L752" s="12" t="str">
        <f t="shared" si="30"/>
        <v xml:space="preserve"> </v>
      </c>
      <c r="N752" s="10">
        <f>IF($C$4="", SUMIFS('무신사 메타 광고'!$X:$X, '무신사 메타 광고'!$D:$D, $B752),SUMIFS('무신사 메타 광고'!$X:$X,'무신사 메타 광고'!I:I,$C$4,'무신사 메타 광고'!D:D,$B752))</f>
        <v>0</v>
      </c>
      <c r="O752" s="11">
        <f t="shared" si="25"/>
        <v>0</v>
      </c>
      <c r="R752" s="13"/>
      <c r="S752" s="31">
        <f>IF($S$4="", SUMIFS('무신사 메타 광고'!$L:$L, '무신사 메타 광고'!$C:$C, $R752),SUMIFS('무신사 메타 광고'!$L:$L,'무신사 메타 광고'!$I:$I,$S$4,'무신사 메타 광고'!$C:$C,$R752))</f>
        <v>0</v>
      </c>
      <c r="T752" s="31">
        <f>IF($S$4="", SUMIFS('무신사 메타 광고'!$V:$V, '무신사 메타 광고'!$C:$C, $R752),SUMIFS('무신사 메타 광고'!$V:$V,'무신사 메타 광고'!$I:$I,$S$4,'무신사 메타 광고'!$C:$C,$R752))</f>
        <v>0</v>
      </c>
      <c r="U752" s="11">
        <f t="shared" si="26"/>
        <v>0</v>
      </c>
      <c r="V752" s="12" t="str">
        <f t="shared" si="31"/>
        <v xml:space="preserve"> </v>
      </c>
      <c r="W752" s="32">
        <f>IF($S$4="", SUMIFS('무신사 메타 광고'!$K:$K, '무신사 메타 광고'!$C:$C, $R752),SUMIFS('무신사 메타 광고'!$K:$K,'무신사 메타 광고'!$I:$I,$S$4,'무신사 메타 광고'!$C:$C,$R752))</f>
        <v>0</v>
      </c>
      <c r="X752" s="32">
        <f>IF($S$4="", SUMIFS('무신사 메타 광고'!$N:$N, '무신사 메타 광고'!$C:$C, $R752),SUMIFS('무신사 메타 광고'!$N:$N,'무신사 메타 광고'!$I:$I,$S$4,'무신사 메타 광고'!$C:$C,$R752))</f>
        <v>0</v>
      </c>
      <c r="Y752" s="11">
        <f t="shared" si="27"/>
        <v>0</v>
      </c>
      <c r="Z752" s="12" t="str">
        <f t="shared" si="32"/>
        <v xml:space="preserve"> </v>
      </c>
      <c r="AB752" s="10">
        <f>IF($S$4="", SUMIFS('무신사 메타 광고'!$X:$X, '무신사 메타 광고'!$C:$C, $R752),SUMIFS('무신사 메타 광고'!$X:$X,'무신사 메타 광고'!$I:$I,$S$4,'무신사 메타 광고'!$C:$C,$R752))</f>
        <v>0</v>
      </c>
      <c r="AC752" s="11">
        <f t="shared" si="28"/>
        <v>0</v>
      </c>
    </row>
    <row r="753" spans="2:29">
      <c r="B753" s="9"/>
      <c r="C753" s="29">
        <f>IF($C$4="", SUMIFS('무신사 메타 광고'!$L:$L, '무신사 메타 광고'!$D:$D, $B753), SUMIFS('무신사 메타 광고'!$L:$L, '무신사 메타 광고'!$I:$I, $C$4, '무신사 메타 광고'!$D:$D, $B753))</f>
        <v>0</v>
      </c>
      <c r="D753" s="29">
        <f>IF($C$4="", SUMIFS('무신사 메타 광고'!$V:$V,#REF!, $B753), SUMIFS('무신사 메타 광고'!$V:$V,'무신사 메타 광고'!$I:$I,$C$4,'무신사 메타 광고'!$D:$D,$B753))</f>
        <v>0</v>
      </c>
      <c r="E753" s="11">
        <f t="shared" si="22"/>
        <v>0</v>
      </c>
      <c r="F753" s="12" t="str">
        <f t="shared" si="29"/>
        <v xml:space="preserve"> </v>
      </c>
      <c r="G753" s="30">
        <f>IF($C$4="", SUMIFS('무신사 메타 광고'!$K:$K, '무신사 메타 광고'!$D:$D, $B753), SUMIFS('무신사 메타 광고'!$K:$K,'무신사 메타 광고'!$I:$I,$C$4,'무신사 메타 광고'!D:D,$B753))</f>
        <v>0</v>
      </c>
      <c r="H753" s="30">
        <f>IF($C$4="", SUMIFS('무신사 메타 광고'!$Q:$Q, '무신사 메타 광고'!$D:$D, $B753), SUMIFS('무신사 메타 광고'!$Q:$Q,'무신사 메타 광고'!$I:$I,$C$4,'무신사 메타 광고'!D:D,$B753))</f>
        <v>0</v>
      </c>
      <c r="I753" s="30">
        <f>IF($C$4="", SUMIFS('무신사 메타 광고'!$U:$U, '무신사 메타 광고'!$D:$D, $B753), SUMIFS('무신사 메타 광고'!$U:$U,'무신사 메타 광고'!$I:$I,$C$4,'무신사 메타 광고'!D:D,$B753))</f>
        <v>0</v>
      </c>
      <c r="J753" s="11">
        <f t="shared" si="23"/>
        <v>0</v>
      </c>
      <c r="K753" s="11">
        <f t="shared" si="24"/>
        <v>0</v>
      </c>
      <c r="L753" s="12" t="str">
        <f t="shared" si="30"/>
        <v xml:space="preserve"> </v>
      </c>
      <c r="N753" s="10">
        <f>IF($C$4="", SUMIFS('무신사 메타 광고'!$X:$X, '무신사 메타 광고'!$D:$D, $B753),SUMIFS('무신사 메타 광고'!$X:$X,'무신사 메타 광고'!I:I,$C$4,'무신사 메타 광고'!D:D,$B753))</f>
        <v>0</v>
      </c>
      <c r="O753" s="11">
        <f t="shared" si="25"/>
        <v>0</v>
      </c>
      <c r="R753" s="13"/>
      <c r="S753" s="31">
        <f>IF($S$4="", SUMIFS('무신사 메타 광고'!$L:$L, '무신사 메타 광고'!$C:$C, $R753),SUMIFS('무신사 메타 광고'!$L:$L,'무신사 메타 광고'!$I:$I,$S$4,'무신사 메타 광고'!$C:$C,$R753))</f>
        <v>0</v>
      </c>
      <c r="T753" s="31">
        <f>IF($S$4="", SUMIFS('무신사 메타 광고'!$V:$V, '무신사 메타 광고'!$C:$C, $R753),SUMIFS('무신사 메타 광고'!$V:$V,'무신사 메타 광고'!$I:$I,$S$4,'무신사 메타 광고'!$C:$C,$R753))</f>
        <v>0</v>
      </c>
      <c r="U753" s="11">
        <f t="shared" si="26"/>
        <v>0</v>
      </c>
      <c r="V753" s="12" t="str">
        <f t="shared" si="31"/>
        <v xml:space="preserve"> </v>
      </c>
      <c r="W753" s="32">
        <f>IF($S$4="", SUMIFS('무신사 메타 광고'!$K:$K, '무신사 메타 광고'!$C:$C, $R753),SUMIFS('무신사 메타 광고'!$K:$K,'무신사 메타 광고'!$I:$I,$S$4,'무신사 메타 광고'!$C:$C,$R753))</f>
        <v>0</v>
      </c>
      <c r="X753" s="32">
        <f>IF($S$4="", SUMIFS('무신사 메타 광고'!$N:$N, '무신사 메타 광고'!$C:$C, $R753),SUMIFS('무신사 메타 광고'!$N:$N,'무신사 메타 광고'!$I:$I,$S$4,'무신사 메타 광고'!$C:$C,$R753))</f>
        <v>0</v>
      </c>
      <c r="Y753" s="11">
        <f t="shared" si="27"/>
        <v>0</v>
      </c>
      <c r="Z753" s="12" t="str">
        <f t="shared" si="32"/>
        <v xml:space="preserve"> </v>
      </c>
      <c r="AB753" s="10">
        <f>IF($S$4="", SUMIFS('무신사 메타 광고'!$X:$X, '무신사 메타 광고'!$C:$C, $R753),SUMIFS('무신사 메타 광고'!$X:$X,'무신사 메타 광고'!$I:$I,$S$4,'무신사 메타 광고'!$C:$C,$R753))</f>
        <v>0</v>
      </c>
      <c r="AC753" s="11">
        <f t="shared" si="28"/>
        <v>0</v>
      </c>
    </row>
    <row r="754" spans="2:29">
      <c r="B754" s="9"/>
      <c r="C754" s="29">
        <f>IF($C$4="", SUMIFS('무신사 메타 광고'!$L:$L, '무신사 메타 광고'!$D:$D, $B754), SUMIFS('무신사 메타 광고'!$L:$L, '무신사 메타 광고'!$I:$I, $C$4, '무신사 메타 광고'!$D:$D, $B754))</f>
        <v>0</v>
      </c>
      <c r="D754" s="29">
        <f>IF($C$4="", SUMIFS('무신사 메타 광고'!$V:$V,#REF!, $B754), SUMIFS('무신사 메타 광고'!$V:$V,'무신사 메타 광고'!$I:$I,$C$4,'무신사 메타 광고'!$D:$D,$B754))</f>
        <v>0</v>
      </c>
      <c r="E754" s="11">
        <f t="shared" si="22"/>
        <v>0</v>
      </c>
      <c r="F754" s="12" t="str">
        <f t="shared" si="29"/>
        <v xml:space="preserve"> </v>
      </c>
      <c r="G754" s="30">
        <f>IF($C$4="", SUMIFS('무신사 메타 광고'!$K:$K, '무신사 메타 광고'!$D:$D, $B754), SUMIFS('무신사 메타 광고'!$K:$K,'무신사 메타 광고'!$I:$I,$C$4,'무신사 메타 광고'!D:D,$B754))</f>
        <v>0</v>
      </c>
      <c r="H754" s="30">
        <f>IF($C$4="", SUMIFS('무신사 메타 광고'!$Q:$Q, '무신사 메타 광고'!$D:$D, $B754), SUMIFS('무신사 메타 광고'!$Q:$Q,'무신사 메타 광고'!$I:$I,$C$4,'무신사 메타 광고'!D:D,$B754))</f>
        <v>0</v>
      </c>
      <c r="I754" s="30">
        <f>IF($C$4="", SUMIFS('무신사 메타 광고'!$U:$U, '무신사 메타 광고'!$D:$D, $B754), SUMIFS('무신사 메타 광고'!$U:$U,'무신사 메타 광고'!$I:$I,$C$4,'무신사 메타 광고'!D:D,$B754))</f>
        <v>0</v>
      </c>
      <c r="J754" s="11">
        <f t="shared" si="23"/>
        <v>0</v>
      </c>
      <c r="K754" s="11">
        <f t="shared" si="24"/>
        <v>0</v>
      </c>
      <c r="L754" s="12" t="str">
        <f t="shared" si="30"/>
        <v xml:space="preserve"> </v>
      </c>
      <c r="N754" s="10">
        <f>IF($C$4="", SUMIFS('무신사 메타 광고'!$X:$X, '무신사 메타 광고'!$D:$D, $B754),SUMIFS('무신사 메타 광고'!$X:$X,'무신사 메타 광고'!I:I,$C$4,'무신사 메타 광고'!D:D,$B754))</f>
        <v>0</v>
      </c>
      <c r="O754" s="11">
        <f t="shared" si="25"/>
        <v>0</v>
      </c>
      <c r="R754" s="13"/>
      <c r="S754" s="31">
        <f>IF($S$4="", SUMIFS('무신사 메타 광고'!$L:$L, '무신사 메타 광고'!$C:$C, $R754),SUMIFS('무신사 메타 광고'!$L:$L,'무신사 메타 광고'!$I:$I,$S$4,'무신사 메타 광고'!$C:$C,$R754))</f>
        <v>0</v>
      </c>
      <c r="T754" s="31">
        <f>IF($S$4="", SUMIFS('무신사 메타 광고'!$V:$V, '무신사 메타 광고'!$C:$C, $R754),SUMIFS('무신사 메타 광고'!$V:$V,'무신사 메타 광고'!$I:$I,$S$4,'무신사 메타 광고'!$C:$C,$R754))</f>
        <v>0</v>
      </c>
      <c r="U754" s="11">
        <f t="shared" si="26"/>
        <v>0</v>
      </c>
      <c r="V754" s="12" t="str">
        <f t="shared" si="31"/>
        <v xml:space="preserve"> </v>
      </c>
      <c r="W754" s="32">
        <f>IF($S$4="", SUMIFS('무신사 메타 광고'!$K:$K, '무신사 메타 광고'!$C:$C, $R754),SUMIFS('무신사 메타 광고'!$K:$K,'무신사 메타 광고'!$I:$I,$S$4,'무신사 메타 광고'!$C:$C,$R754))</f>
        <v>0</v>
      </c>
      <c r="X754" s="32">
        <f>IF($S$4="", SUMIFS('무신사 메타 광고'!$N:$N, '무신사 메타 광고'!$C:$C, $R754),SUMIFS('무신사 메타 광고'!$N:$N,'무신사 메타 광고'!$I:$I,$S$4,'무신사 메타 광고'!$C:$C,$R754))</f>
        <v>0</v>
      </c>
      <c r="Y754" s="11">
        <f t="shared" si="27"/>
        <v>0</v>
      </c>
      <c r="Z754" s="12" t="str">
        <f t="shared" si="32"/>
        <v xml:space="preserve"> </v>
      </c>
      <c r="AB754" s="10">
        <f>IF($S$4="", SUMIFS('무신사 메타 광고'!$X:$X, '무신사 메타 광고'!$C:$C, $R754),SUMIFS('무신사 메타 광고'!$X:$X,'무신사 메타 광고'!$I:$I,$S$4,'무신사 메타 광고'!$C:$C,$R754))</f>
        <v>0</v>
      </c>
      <c r="AC754" s="11">
        <f t="shared" si="28"/>
        <v>0</v>
      </c>
    </row>
    <row r="755" spans="2:29">
      <c r="B755" s="9"/>
      <c r="C755" s="29">
        <f>IF($C$4="", SUMIFS('무신사 메타 광고'!$L:$L, '무신사 메타 광고'!$D:$D, $B755), SUMIFS('무신사 메타 광고'!$L:$L, '무신사 메타 광고'!$I:$I, $C$4, '무신사 메타 광고'!$D:$D, $B755))</f>
        <v>0</v>
      </c>
      <c r="D755" s="29">
        <f>IF($C$4="", SUMIFS('무신사 메타 광고'!$V:$V,#REF!, $B755), SUMIFS('무신사 메타 광고'!$V:$V,'무신사 메타 광고'!$I:$I,$C$4,'무신사 메타 광고'!$D:$D,$B755))</f>
        <v>0</v>
      </c>
      <c r="E755" s="11">
        <f t="shared" si="22"/>
        <v>0</v>
      </c>
      <c r="F755" s="12" t="str">
        <f t="shared" si="29"/>
        <v xml:space="preserve"> </v>
      </c>
      <c r="G755" s="30">
        <f>IF($C$4="", SUMIFS('무신사 메타 광고'!$K:$K, '무신사 메타 광고'!$D:$D, $B755), SUMIFS('무신사 메타 광고'!$K:$K,'무신사 메타 광고'!$I:$I,$C$4,'무신사 메타 광고'!D:D,$B755))</f>
        <v>0</v>
      </c>
      <c r="H755" s="30">
        <f>IF($C$4="", SUMIFS('무신사 메타 광고'!$Q:$Q, '무신사 메타 광고'!$D:$D, $B755), SUMIFS('무신사 메타 광고'!$Q:$Q,'무신사 메타 광고'!$I:$I,$C$4,'무신사 메타 광고'!D:D,$B755))</f>
        <v>0</v>
      </c>
      <c r="I755" s="30">
        <f>IF($C$4="", SUMIFS('무신사 메타 광고'!$U:$U, '무신사 메타 광고'!$D:$D, $B755), SUMIFS('무신사 메타 광고'!$U:$U,'무신사 메타 광고'!$I:$I,$C$4,'무신사 메타 광고'!D:D,$B755))</f>
        <v>0</v>
      </c>
      <c r="J755" s="11">
        <f t="shared" si="23"/>
        <v>0</v>
      </c>
      <c r="K755" s="11">
        <f t="shared" si="24"/>
        <v>0</v>
      </c>
      <c r="L755" s="12" t="str">
        <f t="shared" si="30"/>
        <v xml:space="preserve"> </v>
      </c>
      <c r="N755" s="10">
        <f>IF($C$4="", SUMIFS('무신사 메타 광고'!$X:$X, '무신사 메타 광고'!$D:$D, $B755),SUMIFS('무신사 메타 광고'!$X:$X,'무신사 메타 광고'!I:I,$C$4,'무신사 메타 광고'!D:D,$B755))</f>
        <v>0</v>
      </c>
      <c r="O755" s="11">
        <f t="shared" si="25"/>
        <v>0</v>
      </c>
      <c r="R755" s="13"/>
      <c r="S755" s="31">
        <f>IF($S$4="", SUMIFS('무신사 메타 광고'!$L:$L, '무신사 메타 광고'!$C:$C, $R755),SUMIFS('무신사 메타 광고'!$L:$L,'무신사 메타 광고'!$I:$I,$S$4,'무신사 메타 광고'!$C:$C,$R755))</f>
        <v>0</v>
      </c>
      <c r="T755" s="31">
        <f>IF($S$4="", SUMIFS('무신사 메타 광고'!$V:$V, '무신사 메타 광고'!$C:$C, $R755),SUMIFS('무신사 메타 광고'!$V:$V,'무신사 메타 광고'!$I:$I,$S$4,'무신사 메타 광고'!$C:$C,$R755))</f>
        <v>0</v>
      </c>
      <c r="U755" s="11">
        <f t="shared" si="26"/>
        <v>0</v>
      </c>
      <c r="V755" s="12" t="str">
        <f t="shared" si="31"/>
        <v xml:space="preserve"> </v>
      </c>
      <c r="W755" s="32">
        <f>IF($S$4="", SUMIFS('무신사 메타 광고'!$K:$K, '무신사 메타 광고'!$C:$C, $R755),SUMIFS('무신사 메타 광고'!$K:$K,'무신사 메타 광고'!$I:$I,$S$4,'무신사 메타 광고'!$C:$C,$R755))</f>
        <v>0</v>
      </c>
      <c r="X755" s="32">
        <f>IF($S$4="", SUMIFS('무신사 메타 광고'!$N:$N, '무신사 메타 광고'!$C:$C, $R755),SUMIFS('무신사 메타 광고'!$N:$N,'무신사 메타 광고'!$I:$I,$S$4,'무신사 메타 광고'!$C:$C,$R755))</f>
        <v>0</v>
      </c>
      <c r="Y755" s="11">
        <f t="shared" si="27"/>
        <v>0</v>
      </c>
      <c r="Z755" s="12" t="str">
        <f t="shared" si="32"/>
        <v xml:space="preserve"> </v>
      </c>
      <c r="AB755" s="10">
        <f>IF($S$4="", SUMIFS('무신사 메타 광고'!$X:$X, '무신사 메타 광고'!$C:$C, $R755),SUMIFS('무신사 메타 광고'!$X:$X,'무신사 메타 광고'!$I:$I,$S$4,'무신사 메타 광고'!$C:$C,$R755))</f>
        <v>0</v>
      </c>
      <c r="AC755" s="11">
        <f t="shared" si="28"/>
        <v>0</v>
      </c>
    </row>
    <row r="756" spans="2:29">
      <c r="B756" s="9"/>
      <c r="C756" s="29">
        <f>IF($C$4="", SUMIFS('무신사 메타 광고'!$L:$L, '무신사 메타 광고'!$D:$D, $B756), SUMIFS('무신사 메타 광고'!$L:$L, '무신사 메타 광고'!$I:$I, $C$4, '무신사 메타 광고'!$D:$D, $B756))</f>
        <v>0</v>
      </c>
      <c r="D756" s="29">
        <f>IF($C$4="", SUMIFS('무신사 메타 광고'!$V:$V,#REF!, $B756), SUMIFS('무신사 메타 광고'!$V:$V,'무신사 메타 광고'!$I:$I,$C$4,'무신사 메타 광고'!$D:$D,$B756))</f>
        <v>0</v>
      </c>
      <c r="E756" s="11">
        <f t="shared" si="22"/>
        <v>0</v>
      </c>
      <c r="F756" s="12" t="str">
        <f t="shared" si="29"/>
        <v xml:space="preserve"> </v>
      </c>
      <c r="G756" s="30">
        <f>IF($C$4="", SUMIFS('무신사 메타 광고'!$K:$K, '무신사 메타 광고'!$D:$D, $B756), SUMIFS('무신사 메타 광고'!$K:$K,'무신사 메타 광고'!$I:$I,$C$4,'무신사 메타 광고'!D:D,$B756))</f>
        <v>0</v>
      </c>
      <c r="H756" s="30">
        <f>IF($C$4="", SUMIFS('무신사 메타 광고'!$Q:$Q, '무신사 메타 광고'!$D:$D, $B756), SUMIFS('무신사 메타 광고'!$Q:$Q,'무신사 메타 광고'!$I:$I,$C$4,'무신사 메타 광고'!D:D,$B756))</f>
        <v>0</v>
      </c>
      <c r="I756" s="30">
        <f>IF($C$4="", SUMIFS('무신사 메타 광고'!$U:$U, '무신사 메타 광고'!$D:$D, $B756), SUMIFS('무신사 메타 광고'!$U:$U,'무신사 메타 광고'!$I:$I,$C$4,'무신사 메타 광고'!D:D,$B756))</f>
        <v>0</v>
      </c>
      <c r="J756" s="11">
        <f t="shared" si="23"/>
        <v>0</v>
      </c>
      <c r="K756" s="11">
        <f t="shared" si="24"/>
        <v>0</v>
      </c>
      <c r="L756" s="12" t="str">
        <f t="shared" si="30"/>
        <v xml:space="preserve"> </v>
      </c>
      <c r="N756" s="10">
        <f>IF($C$4="", SUMIFS('무신사 메타 광고'!$X:$X, '무신사 메타 광고'!$D:$D, $B756),SUMIFS('무신사 메타 광고'!$X:$X,'무신사 메타 광고'!I:I,$C$4,'무신사 메타 광고'!D:D,$B756))</f>
        <v>0</v>
      </c>
      <c r="O756" s="11">
        <f t="shared" si="25"/>
        <v>0</v>
      </c>
      <c r="R756" s="13"/>
      <c r="S756" s="31">
        <f>IF($S$4="", SUMIFS('무신사 메타 광고'!$L:$L, '무신사 메타 광고'!$C:$C, $R756),SUMIFS('무신사 메타 광고'!$L:$L,'무신사 메타 광고'!$I:$I,$S$4,'무신사 메타 광고'!$C:$C,$R756))</f>
        <v>0</v>
      </c>
      <c r="T756" s="31">
        <f>IF($S$4="", SUMIFS('무신사 메타 광고'!$V:$V, '무신사 메타 광고'!$C:$C, $R756),SUMIFS('무신사 메타 광고'!$V:$V,'무신사 메타 광고'!$I:$I,$S$4,'무신사 메타 광고'!$C:$C,$R756))</f>
        <v>0</v>
      </c>
      <c r="U756" s="11">
        <f t="shared" si="26"/>
        <v>0</v>
      </c>
      <c r="V756" s="12" t="str">
        <f t="shared" si="31"/>
        <v xml:space="preserve"> </v>
      </c>
      <c r="W756" s="32">
        <f>IF($S$4="", SUMIFS('무신사 메타 광고'!$K:$K, '무신사 메타 광고'!$C:$C, $R756),SUMIFS('무신사 메타 광고'!$K:$K,'무신사 메타 광고'!$I:$I,$S$4,'무신사 메타 광고'!$C:$C,$R756))</f>
        <v>0</v>
      </c>
      <c r="X756" s="32">
        <f>IF($S$4="", SUMIFS('무신사 메타 광고'!$N:$N, '무신사 메타 광고'!$C:$C, $R756),SUMIFS('무신사 메타 광고'!$N:$N,'무신사 메타 광고'!$I:$I,$S$4,'무신사 메타 광고'!$C:$C,$R756))</f>
        <v>0</v>
      </c>
      <c r="Y756" s="11">
        <f t="shared" si="27"/>
        <v>0</v>
      </c>
      <c r="Z756" s="12" t="str">
        <f t="shared" si="32"/>
        <v xml:space="preserve"> </v>
      </c>
      <c r="AB756" s="10">
        <f>IF($S$4="", SUMIFS('무신사 메타 광고'!$X:$X, '무신사 메타 광고'!$C:$C, $R756),SUMIFS('무신사 메타 광고'!$X:$X,'무신사 메타 광고'!$I:$I,$S$4,'무신사 메타 광고'!$C:$C,$R756))</f>
        <v>0</v>
      </c>
      <c r="AC756" s="11">
        <f t="shared" si="28"/>
        <v>0</v>
      </c>
    </row>
    <row r="757" spans="2:29">
      <c r="B757" s="9"/>
      <c r="C757" s="29">
        <f>IF($C$4="", SUMIFS('무신사 메타 광고'!$L:$L, '무신사 메타 광고'!$D:$D, $B757), SUMIFS('무신사 메타 광고'!$L:$L, '무신사 메타 광고'!$I:$I, $C$4, '무신사 메타 광고'!$D:$D, $B757))</f>
        <v>0</v>
      </c>
      <c r="D757" s="29">
        <f>IF($C$4="", SUMIFS('무신사 메타 광고'!$V:$V,#REF!, $B757), SUMIFS('무신사 메타 광고'!$V:$V,'무신사 메타 광고'!$I:$I,$C$4,'무신사 메타 광고'!$D:$D,$B757))</f>
        <v>0</v>
      </c>
      <c r="E757" s="11">
        <f t="shared" si="22"/>
        <v>0</v>
      </c>
      <c r="F757" s="12" t="str">
        <f t="shared" si="29"/>
        <v xml:space="preserve"> </v>
      </c>
      <c r="G757" s="30">
        <f>IF($C$4="", SUMIFS('무신사 메타 광고'!$K:$K, '무신사 메타 광고'!$D:$D, $B757), SUMIFS('무신사 메타 광고'!$K:$K,'무신사 메타 광고'!$I:$I,$C$4,'무신사 메타 광고'!D:D,$B757))</f>
        <v>0</v>
      </c>
      <c r="H757" s="30">
        <f>IF($C$4="", SUMIFS('무신사 메타 광고'!$Q:$Q, '무신사 메타 광고'!$D:$D, $B757), SUMIFS('무신사 메타 광고'!$Q:$Q,'무신사 메타 광고'!$I:$I,$C$4,'무신사 메타 광고'!D:D,$B757))</f>
        <v>0</v>
      </c>
      <c r="I757" s="30">
        <f>IF($C$4="", SUMIFS('무신사 메타 광고'!$U:$U, '무신사 메타 광고'!$D:$D, $B757), SUMIFS('무신사 메타 광고'!$U:$U,'무신사 메타 광고'!$I:$I,$C$4,'무신사 메타 광고'!D:D,$B757))</f>
        <v>0</v>
      </c>
      <c r="J757" s="11">
        <f t="shared" si="23"/>
        <v>0</v>
      </c>
      <c r="K757" s="11">
        <f t="shared" si="24"/>
        <v>0</v>
      </c>
      <c r="L757" s="12" t="str">
        <f t="shared" si="30"/>
        <v xml:space="preserve"> </v>
      </c>
      <c r="N757" s="10">
        <f>IF($C$4="", SUMIFS('무신사 메타 광고'!$X:$X, '무신사 메타 광고'!$D:$D, $B757),SUMIFS('무신사 메타 광고'!$X:$X,'무신사 메타 광고'!I:I,$C$4,'무신사 메타 광고'!D:D,$B757))</f>
        <v>0</v>
      </c>
      <c r="O757" s="11">
        <f t="shared" si="25"/>
        <v>0</v>
      </c>
      <c r="R757" s="13"/>
      <c r="S757" s="31">
        <f>IF($S$4="", SUMIFS('무신사 메타 광고'!$L:$L, '무신사 메타 광고'!$C:$C, $R757),SUMIFS('무신사 메타 광고'!$L:$L,'무신사 메타 광고'!$I:$I,$S$4,'무신사 메타 광고'!$C:$C,$R757))</f>
        <v>0</v>
      </c>
      <c r="T757" s="31">
        <f>IF($S$4="", SUMIFS('무신사 메타 광고'!$V:$V, '무신사 메타 광고'!$C:$C, $R757),SUMIFS('무신사 메타 광고'!$V:$V,'무신사 메타 광고'!$I:$I,$S$4,'무신사 메타 광고'!$C:$C,$R757))</f>
        <v>0</v>
      </c>
      <c r="U757" s="11">
        <f t="shared" si="26"/>
        <v>0</v>
      </c>
      <c r="V757" s="12" t="str">
        <f t="shared" si="31"/>
        <v xml:space="preserve"> </v>
      </c>
      <c r="W757" s="32">
        <f>IF($S$4="", SUMIFS('무신사 메타 광고'!$K:$K, '무신사 메타 광고'!$C:$C, $R757),SUMIFS('무신사 메타 광고'!$K:$K,'무신사 메타 광고'!$I:$I,$S$4,'무신사 메타 광고'!$C:$C,$R757))</f>
        <v>0</v>
      </c>
      <c r="X757" s="32">
        <f>IF($S$4="", SUMIFS('무신사 메타 광고'!$N:$N, '무신사 메타 광고'!$C:$C, $R757),SUMIFS('무신사 메타 광고'!$N:$N,'무신사 메타 광고'!$I:$I,$S$4,'무신사 메타 광고'!$C:$C,$R757))</f>
        <v>0</v>
      </c>
      <c r="Y757" s="11">
        <f t="shared" si="27"/>
        <v>0</v>
      </c>
      <c r="Z757" s="12" t="str">
        <f t="shared" si="32"/>
        <v xml:space="preserve"> </v>
      </c>
      <c r="AB757" s="10">
        <f>IF($S$4="", SUMIFS('무신사 메타 광고'!$X:$X, '무신사 메타 광고'!$C:$C, $R757),SUMIFS('무신사 메타 광고'!$X:$X,'무신사 메타 광고'!$I:$I,$S$4,'무신사 메타 광고'!$C:$C,$R757))</f>
        <v>0</v>
      </c>
      <c r="AC757" s="11">
        <f t="shared" si="28"/>
        <v>0</v>
      </c>
    </row>
    <row r="758" spans="2:29">
      <c r="B758" s="9"/>
      <c r="C758" s="29">
        <f>IF($C$4="", SUMIFS('무신사 메타 광고'!$L:$L, '무신사 메타 광고'!$D:$D, $B758), SUMIFS('무신사 메타 광고'!$L:$L, '무신사 메타 광고'!$I:$I, $C$4, '무신사 메타 광고'!$D:$D, $B758))</f>
        <v>0</v>
      </c>
      <c r="D758" s="29">
        <f>IF($C$4="", SUMIFS('무신사 메타 광고'!$V:$V,#REF!, $B758), SUMIFS('무신사 메타 광고'!$V:$V,'무신사 메타 광고'!$I:$I,$C$4,'무신사 메타 광고'!$D:$D,$B758))</f>
        <v>0</v>
      </c>
      <c r="E758" s="11">
        <f t="shared" si="22"/>
        <v>0</v>
      </c>
      <c r="F758" s="12" t="str">
        <f t="shared" si="29"/>
        <v xml:space="preserve"> </v>
      </c>
      <c r="G758" s="30">
        <f>IF($C$4="", SUMIFS('무신사 메타 광고'!$K:$K, '무신사 메타 광고'!$D:$D, $B758), SUMIFS('무신사 메타 광고'!$K:$K,'무신사 메타 광고'!$I:$I,$C$4,'무신사 메타 광고'!D:D,$B758))</f>
        <v>0</v>
      </c>
      <c r="H758" s="30">
        <f>IF($C$4="", SUMIFS('무신사 메타 광고'!$Q:$Q, '무신사 메타 광고'!$D:$D, $B758), SUMIFS('무신사 메타 광고'!$Q:$Q,'무신사 메타 광고'!$I:$I,$C$4,'무신사 메타 광고'!D:D,$B758))</f>
        <v>0</v>
      </c>
      <c r="I758" s="30">
        <f>IF($C$4="", SUMIFS('무신사 메타 광고'!$U:$U, '무신사 메타 광고'!$D:$D, $B758), SUMIFS('무신사 메타 광고'!$U:$U,'무신사 메타 광고'!$I:$I,$C$4,'무신사 메타 광고'!D:D,$B758))</f>
        <v>0</v>
      </c>
      <c r="J758" s="11">
        <f t="shared" si="23"/>
        <v>0</v>
      </c>
      <c r="K758" s="11">
        <f t="shared" si="24"/>
        <v>0</v>
      </c>
      <c r="L758" s="12" t="str">
        <f t="shared" si="30"/>
        <v xml:space="preserve"> </v>
      </c>
      <c r="N758" s="10">
        <f>IF($C$4="", SUMIFS('무신사 메타 광고'!$X:$X, '무신사 메타 광고'!$D:$D, $B758),SUMIFS('무신사 메타 광고'!$X:$X,'무신사 메타 광고'!I:I,$C$4,'무신사 메타 광고'!D:D,$B758))</f>
        <v>0</v>
      </c>
      <c r="O758" s="11">
        <f t="shared" si="25"/>
        <v>0</v>
      </c>
      <c r="R758" s="13"/>
      <c r="S758" s="31">
        <f>IF($S$4="", SUMIFS('무신사 메타 광고'!$L:$L, '무신사 메타 광고'!$C:$C, $R758),SUMIFS('무신사 메타 광고'!$L:$L,'무신사 메타 광고'!$I:$I,$S$4,'무신사 메타 광고'!$C:$C,$R758))</f>
        <v>0</v>
      </c>
      <c r="T758" s="31">
        <f>IF($S$4="", SUMIFS('무신사 메타 광고'!$V:$V, '무신사 메타 광고'!$C:$C, $R758),SUMIFS('무신사 메타 광고'!$V:$V,'무신사 메타 광고'!$I:$I,$S$4,'무신사 메타 광고'!$C:$C,$R758))</f>
        <v>0</v>
      </c>
      <c r="U758" s="11">
        <f t="shared" si="26"/>
        <v>0</v>
      </c>
      <c r="V758" s="12" t="str">
        <f t="shared" si="31"/>
        <v xml:space="preserve"> </v>
      </c>
      <c r="W758" s="32">
        <f>IF($S$4="", SUMIFS('무신사 메타 광고'!$K:$K, '무신사 메타 광고'!$C:$C, $R758),SUMIFS('무신사 메타 광고'!$K:$K,'무신사 메타 광고'!$I:$I,$S$4,'무신사 메타 광고'!$C:$C,$R758))</f>
        <v>0</v>
      </c>
      <c r="X758" s="32">
        <f>IF($S$4="", SUMIFS('무신사 메타 광고'!$N:$N, '무신사 메타 광고'!$C:$C, $R758),SUMIFS('무신사 메타 광고'!$N:$N,'무신사 메타 광고'!$I:$I,$S$4,'무신사 메타 광고'!$C:$C,$R758))</f>
        <v>0</v>
      </c>
      <c r="Y758" s="11">
        <f t="shared" si="27"/>
        <v>0</v>
      </c>
      <c r="Z758" s="12" t="str">
        <f t="shared" si="32"/>
        <v xml:space="preserve"> </v>
      </c>
      <c r="AB758" s="10">
        <f>IF($S$4="", SUMIFS('무신사 메타 광고'!$X:$X, '무신사 메타 광고'!$C:$C, $R758),SUMIFS('무신사 메타 광고'!$X:$X,'무신사 메타 광고'!$I:$I,$S$4,'무신사 메타 광고'!$C:$C,$R758))</f>
        <v>0</v>
      </c>
      <c r="AC758" s="11">
        <f t="shared" si="28"/>
        <v>0</v>
      </c>
    </row>
    <row r="759" spans="2:29">
      <c r="B759" s="9"/>
      <c r="C759" s="29">
        <f>IF($C$4="", SUMIFS('무신사 메타 광고'!$L:$L, '무신사 메타 광고'!$D:$D, $B759), SUMIFS('무신사 메타 광고'!$L:$L, '무신사 메타 광고'!$I:$I, $C$4, '무신사 메타 광고'!$D:$D, $B759))</f>
        <v>0</v>
      </c>
      <c r="D759" s="29">
        <f>IF($C$4="", SUMIFS('무신사 메타 광고'!$V:$V,#REF!, $B759), SUMIFS('무신사 메타 광고'!$V:$V,'무신사 메타 광고'!$I:$I,$C$4,'무신사 메타 광고'!$D:$D,$B759))</f>
        <v>0</v>
      </c>
      <c r="E759" s="11">
        <f t="shared" si="22"/>
        <v>0</v>
      </c>
      <c r="F759" s="12" t="str">
        <f t="shared" si="29"/>
        <v xml:space="preserve"> </v>
      </c>
      <c r="G759" s="30">
        <f>IF($C$4="", SUMIFS('무신사 메타 광고'!$K:$K, '무신사 메타 광고'!$D:$D, $B759), SUMIFS('무신사 메타 광고'!$K:$K,'무신사 메타 광고'!$I:$I,$C$4,'무신사 메타 광고'!D:D,$B759))</f>
        <v>0</v>
      </c>
      <c r="H759" s="30">
        <f>IF($C$4="", SUMIFS('무신사 메타 광고'!$Q:$Q, '무신사 메타 광고'!$D:$D, $B759), SUMIFS('무신사 메타 광고'!$Q:$Q,'무신사 메타 광고'!$I:$I,$C$4,'무신사 메타 광고'!D:D,$B759))</f>
        <v>0</v>
      </c>
      <c r="I759" s="30">
        <f>IF($C$4="", SUMIFS('무신사 메타 광고'!$U:$U, '무신사 메타 광고'!$D:$D, $B759), SUMIFS('무신사 메타 광고'!$U:$U,'무신사 메타 광고'!$I:$I,$C$4,'무신사 메타 광고'!D:D,$B759))</f>
        <v>0</v>
      </c>
      <c r="J759" s="11">
        <f t="shared" si="23"/>
        <v>0</v>
      </c>
      <c r="K759" s="11">
        <f t="shared" si="24"/>
        <v>0</v>
      </c>
      <c r="L759" s="12" t="str">
        <f t="shared" si="30"/>
        <v xml:space="preserve"> </v>
      </c>
      <c r="N759" s="10">
        <f>IF($C$4="", SUMIFS('무신사 메타 광고'!$X:$X, '무신사 메타 광고'!$D:$D, $B759),SUMIFS('무신사 메타 광고'!$X:$X,'무신사 메타 광고'!I:I,$C$4,'무신사 메타 광고'!D:D,$B759))</f>
        <v>0</v>
      </c>
      <c r="O759" s="11">
        <f t="shared" si="25"/>
        <v>0</v>
      </c>
      <c r="R759" s="13"/>
      <c r="S759" s="31">
        <f>IF($S$4="", SUMIFS('무신사 메타 광고'!$L:$L, '무신사 메타 광고'!$C:$C, $R759),SUMIFS('무신사 메타 광고'!$L:$L,'무신사 메타 광고'!$I:$I,$S$4,'무신사 메타 광고'!$C:$C,$R759))</f>
        <v>0</v>
      </c>
      <c r="T759" s="31">
        <f>IF($S$4="", SUMIFS('무신사 메타 광고'!$V:$V, '무신사 메타 광고'!$C:$C, $R759),SUMIFS('무신사 메타 광고'!$V:$V,'무신사 메타 광고'!$I:$I,$S$4,'무신사 메타 광고'!$C:$C,$R759))</f>
        <v>0</v>
      </c>
      <c r="U759" s="11">
        <f t="shared" si="26"/>
        <v>0</v>
      </c>
      <c r="V759" s="12" t="str">
        <f t="shared" si="31"/>
        <v xml:space="preserve"> </v>
      </c>
      <c r="W759" s="32">
        <f>IF($S$4="", SUMIFS('무신사 메타 광고'!$K:$K, '무신사 메타 광고'!$C:$C, $R759),SUMIFS('무신사 메타 광고'!$K:$K,'무신사 메타 광고'!$I:$I,$S$4,'무신사 메타 광고'!$C:$C,$R759))</f>
        <v>0</v>
      </c>
      <c r="X759" s="32">
        <f>IF($S$4="", SUMIFS('무신사 메타 광고'!$N:$N, '무신사 메타 광고'!$C:$C, $R759),SUMIFS('무신사 메타 광고'!$N:$N,'무신사 메타 광고'!$I:$I,$S$4,'무신사 메타 광고'!$C:$C,$R759))</f>
        <v>0</v>
      </c>
      <c r="Y759" s="11">
        <f t="shared" si="27"/>
        <v>0</v>
      </c>
      <c r="Z759" s="12" t="str">
        <f t="shared" si="32"/>
        <v xml:space="preserve"> </v>
      </c>
      <c r="AB759" s="10">
        <f>IF($S$4="", SUMIFS('무신사 메타 광고'!$X:$X, '무신사 메타 광고'!$C:$C, $R759),SUMIFS('무신사 메타 광고'!$X:$X,'무신사 메타 광고'!$I:$I,$S$4,'무신사 메타 광고'!$C:$C,$R759))</f>
        <v>0</v>
      </c>
      <c r="AC759" s="11">
        <f t="shared" si="28"/>
        <v>0</v>
      </c>
    </row>
    <row r="760" spans="2:29">
      <c r="B760" s="9"/>
      <c r="C760" s="29">
        <f>IF($C$4="", SUMIFS('무신사 메타 광고'!$L:$L, '무신사 메타 광고'!$D:$D, $B760), SUMIFS('무신사 메타 광고'!$L:$L, '무신사 메타 광고'!$I:$I, $C$4, '무신사 메타 광고'!$D:$D, $B760))</f>
        <v>0</v>
      </c>
      <c r="D760" s="29">
        <f>IF($C$4="", SUMIFS('무신사 메타 광고'!$V:$V,#REF!, $B760), SUMIFS('무신사 메타 광고'!$V:$V,'무신사 메타 광고'!$I:$I,$C$4,'무신사 메타 광고'!$D:$D,$B760))</f>
        <v>0</v>
      </c>
      <c r="E760" s="11">
        <f t="shared" si="22"/>
        <v>0</v>
      </c>
      <c r="F760" s="12" t="str">
        <f t="shared" si="29"/>
        <v xml:space="preserve"> </v>
      </c>
      <c r="G760" s="30">
        <f>IF($C$4="", SUMIFS('무신사 메타 광고'!$K:$K, '무신사 메타 광고'!$D:$D, $B760), SUMIFS('무신사 메타 광고'!$K:$K,'무신사 메타 광고'!$I:$I,$C$4,'무신사 메타 광고'!D:D,$B760))</f>
        <v>0</v>
      </c>
      <c r="H760" s="30">
        <f>IF($C$4="", SUMIFS('무신사 메타 광고'!$Q:$Q, '무신사 메타 광고'!$D:$D, $B760), SUMIFS('무신사 메타 광고'!$Q:$Q,'무신사 메타 광고'!$I:$I,$C$4,'무신사 메타 광고'!D:D,$B760))</f>
        <v>0</v>
      </c>
      <c r="I760" s="30">
        <f>IF($C$4="", SUMIFS('무신사 메타 광고'!$U:$U, '무신사 메타 광고'!$D:$D, $B760), SUMIFS('무신사 메타 광고'!$U:$U,'무신사 메타 광고'!$I:$I,$C$4,'무신사 메타 광고'!D:D,$B760))</f>
        <v>0</v>
      </c>
      <c r="J760" s="11">
        <f t="shared" si="23"/>
        <v>0</v>
      </c>
      <c r="K760" s="11">
        <f t="shared" si="24"/>
        <v>0</v>
      </c>
      <c r="L760" s="12" t="str">
        <f t="shared" si="30"/>
        <v xml:space="preserve"> </v>
      </c>
      <c r="N760" s="10">
        <f>IF($C$4="", SUMIFS('무신사 메타 광고'!$X:$X, '무신사 메타 광고'!$D:$D, $B760),SUMIFS('무신사 메타 광고'!$X:$X,'무신사 메타 광고'!I:I,$C$4,'무신사 메타 광고'!D:D,$B760))</f>
        <v>0</v>
      </c>
      <c r="O760" s="11">
        <f t="shared" si="25"/>
        <v>0</v>
      </c>
      <c r="R760" s="13"/>
      <c r="S760" s="31">
        <f>IF($S$4="", SUMIFS('무신사 메타 광고'!$L:$L, '무신사 메타 광고'!$C:$C, $R760),SUMIFS('무신사 메타 광고'!$L:$L,'무신사 메타 광고'!$I:$I,$S$4,'무신사 메타 광고'!$C:$C,$R760))</f>
        <v>0</v>
      </c>
      <c r="T760" s="31">
        <f>IF($S$4="", SUMIFS('무신사 메타 광고'!$V:$V, '무신사 메타 광고'!$C:$C, $R760),SUMIFS('무신사 메타 광고'!$V:$V,'무신사 메타 광고'!$I:$I,$S$4,'무신사 메타 광고'!$C:$C,$R760))</f>
        <v>0</v>
      </c>
      <c r="U760" s="11">
        <f t="shared" si="26"/>
        <v>0</v>
      </c>
      <c r="V760" s="12" t="str">
        <f t="shared" si="31"/>
        <v xml:space="preserve"> </v>
      </c>
      <c r="W760" s="32">
        <f>IF($S$4="", SUMIFS('무신사 메타 광고'!$K:$K, '무신사 메타 광고'!$C:$C, $R760),SUMIFS('무신사 메타 광고'!$K:$K,'무신사 메타 광고'!$I:$I,$S$4,'무신사 메타 광고'!$C:$C,$R760))</f>
        <v>0</v>
      </c>
      <c r="X760" s="32">
        <f>IF($S$4="", SUMIFS('무신사 메타 광고'!$N:$N, '무신사 메타 광고'!$C:$C, $R760),SUMIFS('무신사 메타 광고'!$N:$N,'무신사 메타 광고'!$I:$I,$S$4,'무신사 메타 광고'!$C:$C,$R760))</f>
        <v>0</v>
      </c>
      <c r="Y760" s="11">
        <f t="shared" si="27"/>
        <v>0</v>
      </c>
      <c r="Z760" s="12" t="str">
        <f t="shared" si="32"/>
        <v xml:space="preserve"> </v>
      </c>
      <c r="AB760" s="10">
        <f>IF($S$4="", SUMIFS('무신사 메타 광고'!$X:$X, '무신사 메타 광고'!$C:$C, $R760),SUMIFS('무신사 메타 광고'!$X:$X,'무신사 메타 광고'!$I:$I,$S$4,'무신사 메타 광고'!$C:$C,$R760))</f>
        <v>0</v>
      </c>
      <c r="AC760" s="11">
        <f t="shared" si="28"/>
        <v>0</v>
      </c>
    </row>
    <row r="761" spans="2:29">
      <c r="B761" s="9"/>
      <c r="C761" s="29">
        <f>IF($C$4="", SUMIFS('무신사 메타 광고'!$L:$L, '무신사 메타 광고'!$D:$D, $B761), SUMIFS('무신사 메타 광고'!$L:$L, '무신사 메타 광고'!$I:$I, $C$4, '무신사 메타 광고'!$D:$D, $B761))</f>
        <v>0</v>
      </c>
      <c r="D761" s="29">
        <f>IF($C$4="", SUMIFS('무신사 메타 광고'!$V:$V,#REF!, $B761), SUMIFS('무신사 메타 광고'!$V:$V,'무신사 메타 광고'!$I:$I,$C$4,'무신사 메타 광고'!$D:$D,$B761))</f>
        <v>0</v>
      </c>
      <c r="E761" s="11">
        <f t="shared" si="22"/>
        <v>0</v>
      </c>
      <c r="F761" s="12" t="str">
        <f t="shared" si="29"/>
        <v xml:space="preserve"> </v>
      </c>
      <c r="G761" s="30">
        <f>IF($C$4="", SUMIFS('무신사 메타 광고'!$K:$K, '무신사 메타 광고'!$D:$D, $B761), SUMIFS('무신사 메타 광고'!$K:$K,'무신사 메타 광고'!$I:$I,$C$4,'무신사 메타 광고'!D:D,$B761))</f>
        <v>0</v>
      </c>
      <c r="H761" s="30">
        <f>IF($C$4="", SUMIFS('무신사 메타 광고'!$Q:$Q, '무신사 메타 광고'!$D:$D, $B761), SUMIFS('무신사 메타 광고'!$Q:$Q,'무신사 메타 광고'!$I:$I,$C$4,'무신사 메타 광고'!D:D,$B761))</f>
        <v>0</v>
      </c>
      <c r="I761" s="30">
        <f>IF($C$4="", SUMIFS('무신사 메타 광고'!$U:$U, '무신사 메타 광고'!$D:$D, $B761), SUMIFS('무신사 메타 광고'!$U:$U,'무신사 메타 광고'!$I:$I,$C$4,'무신사 메타 광고'!D:D,$B761))</f>
        <v>0</v>
      </c>
      <c r="J761" s="11">
        <f t="shared" si="23"/>
        <v>0</v>
      </c>
      <c r="K761" s="11">
        <f t="shared" si="24"/>
        <v>0</v>
      </c>
      <c r="L761" s="12" t="str">
        <f t="shared" si="30"/>
        <v xml:space="preserve"> </v>
      </c>
      <c r="N761" s="10">
        <f>IF($C$4="", SUMIFS('무신사 메타 광고'!$X:$X, '무신사 메타 광고'!$D:$D, $B761),SUMIFS('무신사 메타 광고'!$X:$X,'무신사 메타 광고'!I:I,$C$4,'무신사 메타 광고'!D:D,$B761))</f>
        <v>0</v>
      </c>
      <c r="O761" s="11">
        <f t="shared" si="25"/>
        <v>0</v>
      </c>
      <c r="R761" s="13"/>
      <c r="S761" s="31">
        <f>IF($S$4="", SUMIFS('무신사 메타 광고'!$L:$L, '무신사 메타 광고'!$C:$C, $R761),SUMIFS('무신사 메타 광고'!$L:$L,'무신사 메타 광고'!$I:$I,$S$4,'무신사 메타 광고'!$C:$C,$R761))</f>
        <v>0</v>
      </c>
      <c r="T761" s="31">
        <f>IF($S$4="", SUMIFS('무신사 메타 광고'!$V:$V, '무신사 메타 광고'!$C:$C, $R761),SUMIFS('무신사 메타 광고'!$V:$V,'무신사 메타 광고'!$I:$I,$S$4,'무신사 메타 광고'!$C:$C,$R761))</f>
        <v>0</v>
      </c>
      <c r="U761" s="11">
        <f t="shared" si="26"/>
        <v>0</v>
      </c>
      <c r="V761" s="12" t="str">
        <f t="shared" si="31"/>
        <v xml:space="preserve"> </v>
      </c>
      <c r="W761" s="32">
        <f>IF($S$4="", SUMIFS('무신사 메타 광고'!$K:$K, '무신사 메타 광고'!$C:$C, $R761),SUMIFS('무신사 메타 광고'!$K:$K,'무신사 메타 광고'!$I:$I,$S$4,'무신사 메타 광고'!$C:$C,$R761))</f>
        <v>0</v>
      </c>
      <c r="X761" s="32">
        <f>IF($S$4="", SUMIFS('무신사 메타 광고'!$N:$N, '무신사 메타 광고'!$C:$C, $R761),SUMIFS('무신사 메타 광고'!$N:$N,'무신사 메타 광고'!$I:$I,$S$4,'무신사 메타 광고'!$C:$C,$R761))</f>
        <v>0</v>
      </c>
      <c r="Y761" s="11">
        <f t="shared" si="27"/>
        <v>0</v>
      </c>
      <c r="Z761" s="12" t="str">
        <f t="shared" si="32"/>
        <v xml:space="preserve"> </v>
      </c>
      <c r="AB761" s="10">
        <f>IF($S$4="", SUMIFS('무신사 메타 광고'!$X:$X, '무신사 메타 광고'!$C:$C, $R761),SUMIFS('무신사 메타 광고'!$X:$X,'무신사 메타 광고'!$I:$I,$S$4,'무신사 메타 광고'!$C:$C,$R761))</f>
        <v>0</v>
      </c>
      <c r="AC761" s="11">
        <f t="shared" si="28"/>
        <v>0</v>
      </c>
    </row>
    <row r="762" spans="2:29">
      <c r="B762" s="9"/>
      <c r="C762" s="29">
        <f>IF($C$4="", SUMIFS('무신사 메타 광고'!$L:$L, '무신사 메타 광고'!$D:$D, $B762), SUMIFS('무신사 메타 광고'!$L:$L, '무신사 메타 광고'!$I:$I, $C$4, '무신사 메타 광고'!$D:$D, $B762))</f>
        <v>0</v>
      </c>
      <c r="D762" s="29">
        <f>IF($C$4="", SUMIFS('무신사 메타 광고'!$V:$V,#REF!, $B762), SUMIFS('무신사 메타 광고'!$V:$V,'무신사 메타 광고'!$I:$I,$C$4,'무신사 메타 광고'!$D:$D,$B762))</f>
        <v>0</v>
      </c>
      <c r="E762" s="11">
        <f t="shared" si="22"/>
        <v>0</v>
      </c>
      <c r="F762" s="12" t="str">
        <f t="shared" si="29"/>
        <v xml:space="preserve"> </v>
      </c>
      <c r="G762" s="30">
        <f>IF($C$4="", SUMIFS('무신사 메타 광고'!$K:$K, '무신사 메타 광고'!$D:$D, $B762), SUMIFS('무신사 메타 광고'!$K:$K,'무신사 메타 광고'!$I:$I,$C$4,'무신사 메타 광고'!D:D,$B762))</f>
        <v>0</v>
      </c>
      <c r="H762" s="30">
        <f>IF($C$4="", SUMIFS('무신사 메타 광고'!$Q:$Q, '무신사 메타 광고'!$D:$D, $B762), SUMIFS('무신사 메타 광고'!$Q:$Q,'무신사 메타 광고'!$I:$I,$C$4,'무신사 메타 광고'!D:D,$B762))</f>
        <v>0</v>
      </c>
      <c r="I762" s="30">
        <f>IF($C$4="", SUMIFS('무신사 메타 광고'!$U:$U, '무신사 메타 광고'!$D:$D, $B762), SUMIFS('무신사 메타 광고'!$U:$U,'무신사 메타 광고'!$I:$I,$C$4,'무신사 메타 광고'!D:D,$B762))</f>
        <v>0</v>
      </c>
      <c r="J762" s="11">
        <f t="shared" si="23"/>
        <v>0</v>
      </c>
      <c r="K762" s="11">
        <f t="shared" si="24"/>
        <v>0</v>
      </c>
      <c r="L762" s="12" t="str">
        <f t="shared" si="30"/>
        <v xml:space="preserve"> </v>
      </c>
      <c r="N762" s="10">
        <f>IF($C$4="", SUMIFS('무신사 메타 광고'!$X:$X, '무신사 메타 광고'!$D:$D, $B762),SUMIFS('무신사 메타 광고'!$X:$X,'무신사 메타 광고'!I:I,$C$4,'무신사 메타 광고'!D:D,$B762))</f>
        <v>0</v>
      </c>
      <c r="O762" s="11">
        <f t="shared" si="25"/>
        <v>0</v>
      </c>
      <c r="R762" s="13"/>
      <c r="S762" s="31">
        <f>IF($S$4="", SUMIFS('무신사 메타 광고'!$L:$L, '무신사 메타 광고'!$C:$C, $R762),SUMIFS('무신사 메타 광고'!$L:$L,'무신사 메타 광고'!$I:$I,$S$4,'무신사 메타 광고'!$C:$C,$R762))</f>
        <v>0</v>
      </c>
      <c r="T762" s="31">
        <f>IF($S$4="", SUMIFS('무신사 메타 광고'!$V:$V, '무신사 메타 광고'!$C:$C, $R762),SUMIFS('무신사 메타 광고'!$V:$V,'무신사 메타 광고'!$I:$I,$S$4,'무신사 메타 광고'!$C:$C,$R762))</f>
        <v>0</v>
      </c>
      <c r="U762" s="11">
        <f t="shared" si="26"/>
        <v>0</v>
      </c>
      <c r="V762" s="12" t="str">
        <f t="shared" si="31"/>
        <v xml:space="preserve"> </v>
      </c>
      <c r="W762" s="32">
        <f>IF($S$4="", SUMIFS('무신사 메타 광고'!$K:$K, '무신사 메타 광고'!$C:$C, $R762),SUMIFS('무신사 메타 광고'!$K:$K,'무신사 메타 광고'!$I:$I,$S$4,'무신사 메타 광고'!$C:$C,$R762))</f>
        <v>0</v>
      </c>
      <c r="X762" s="32">
        <f>IF($S$4="", SUMIFS('무신사 메타 광고'!$N:$N, '무신사 메타 광고'!$C:$C, $R762),SUMIFS('무신사 메타 광고'!$N:$N,'무신사 메타 광고'!$I:$I,$S$4,'무신사 메타 광고'!$C:$C,$R762))</f>
        <v>0</v>
      </c>
      <c r="Y762" s="11">
        <f t="shared" si="27"/>
        <v>0</v>
      </c>
      <c r="Z762" s="12" t="str">
        <f t="shared" si="32"/>
        <v xml:space="preserve"> </v>
      </c>
      <c r="AB762" s="10">
        <f>IF($S$4="", SUMIFS('무신사 메타 광고'!$X:$X, '무신사 메타 광고'!$C:$C, $R762),SUMIFS('무신사 메타 광고'!$X:$X,'무신사 메타 광고'!$I:$I,$S$4,'무신사 메타 광고'!$C:$C,$R762))</f>
        <v>0</v>
      </c>
      <c r="AC762" s="11">
        <f t="shared" si="28"/>
        <v>0</v>
      </c>
    </row>
    <row r="763" spans="2:29">
      <c r="B763" s="9"/>
      <c r="C763" s="29">
        <f>IF($C$4="", SUMIFS('무신사 메타 광고'!$L:$L, '무신사 메타 광고'!$D:$D, $B763), SUMIFS('무신사 메타 광고'!$L:$L, '무신사 메타 광고'!$I:$I, $C$4, '무신사 메타 광고'!$D:$D, $B763))</f>
        <v>0</v>
      </c>
      <c r="D763" s="29">
        <f>IF($C$4="", SUMIFS('무신사 메타 광고'!$V:$V,#REF!, $B763), SUMIFS('무신사 메타 광고'!$V:$V,'무신사 메타 광고'!$I:$I,$C$4,'무신사 메타 광고'!$D:$D,$B763))</f>
        <v>0</v>
      </c>
      <c r="E763" s="11">
        <f t="shared" si="22"/>
        <v>0</v>
      </c>
      <c r="F763" s="12" t="str">
        <f t="shared" si="29"/>
        <v xml:space="preserve"> </v>
      </c>
      <c r="G763" s="30">
        <f>IF($C$4="", SUMIFS('무신사 메타 광고'!$K:$K, '무신사 메타 광고'!$D:$D, $B763), SUMIFS('무신사 메타 광고'!$K:$K,'무신사 메타 광고'!$I:$I,$C$4,'무신사 메타 광고'!D:D,$B763))</f>
        <v>0</v>
      </c>
      <c r="H763" s="30">
        <f>IF($C$4="", SUMIFS('무신사 메타 광고'!$Q:$Q, '무신사 메타 광고'!$D:$D, $B763), SUMIFS('무신사 메타 광고'!$Q:$Q,'무신사 메타 광고'!$I:$I,$C$4,'무신사 메타 광고'!D:D,$B763))</f>
        <v>0</v>
      </c>
      <c r="I763" s="30">
        <f>IF($C$4="", SUMIFS('무신사 메타 광고'!$U:$U, '무신사 메타 광고'!$D:$D, $B763), SUMIFS('무신사 메타 광고'!$U:$U,'무신사 메타 광고'!$I:$I,$C$4,'무신사 메타 광고'!D:D,$B763))</f>
        <v>0</v>
      </c>
      <c r="J763" s="11">
        <f t="shared" si="23"/>
        <v>0</v>
      </c>
      <c r="K763" s="11">
        <f t="shared" si="24"/>
        <v>0</v>
      </c>
      <c r="L763" s="12" t="str">
        <f t="shared" si="30"/>
        <v xml:space="preserve"> </v>
      </c>
      <c r="N763" s="10">
        <f>IF($C$4="", SUMIFS('무신사 메타 광고'!$X:$X, '무신사 메타 광고'!$D:$D, $B763),SUMIFS('무신사 메타 광고'!$X:$X,'무신사 메타 광고'!I:I,$C$4,'무신사 메타 광고'!D:D,$B763))</f>
        <v>0</v>
      </c>
      <c r="O763" s="11">
        <f t="shared" si="25"/>
        <v>0</v>
      </c>
      <c r="R763" s="13"/>
      <c r="S763" s="31">
        <f>IF($S$4="", SUMIFS('무신사 메타 광고'!$L:$L, '무신사 메타 광고'!$C:$C, $R763),SUMIFS('무신사 메타 광고'!$L:$L,'무신사 메타 광고'!$I:$I,$S$4,'무신사 메타 광고'!$C:$C,$R763))</f>
        <v>0</v>
      </c>
      <c r="T763" s="31">
        <f>IF($S$4="", SUMIFS('무신사 메타 광고'!$V:$V, '무신사 메타 광고'!$C:$C, $R763),SUMIFS('무신사 메타 광고'!$V:$V,'무신사 메타 광고'!$I:$I,$S$4,'무신사 메타 광고'!$C:$C,$R763))</f>
        <v>0</v>
      </c>
      <c r="U763" s="11">
        <f t="shared" si="26"/>
        <v>0</v>
      </c>
      <c r="V763" s="12" t="str">
        <f t="shared" si="31"/>
        <v xml:space="preserve"> </v>
      </c>
      <c r="W763" s="32">
        <f>IF($S$4="", SUMIFS('무신사 메타 광고'!$K:$K, '무신사 메타 광고'!$C:$C, $R763),SUMIFS('무신사 메타 광고'!$K:$K,'무신사 메타 광고'!$I:$I,$S$4,'무신사 메타 광고'!$C:$C,$R763))</f>
        <v>0</v>
      </c>
      <c r="X763" s="32">
        <f>IF($S$4="", SUMIFS('무신사 메타 광고'!$N:$N, '무신사 메타 광고'!$C:$C, $R763),SUMIFS('무신사 메타 광고'!$N:$N,'무신사 메타 광고'!$I:$I,$S$4,'무신사 메타 광고'!$C:$C,$R763))</f>
        <v>0</v>
      </c>
      <c r="Y763" s="11">
        <f t="shared" si="27"/>
        <v>0</v>
      </c>
      <c r="Z763" s="12" t="str">
        <f t="shared" si="32"/>
        <v xml:space="preserve"> </v>
      </c>
      <c r="AB763" s="10">
        <f>IF($S$4="", SUMIFS('무신사 메타 광고'!$X:$X, '무신사 메타 광고'!$C:$C, $R763),SUMIFS('무신사 메타 광고'!$X:$X,'무신사 메타 광고'!$I:$I,$S$4,'무신사 메타 광고'!$C:$C,$R763))</f>
        <v>0</v>
      </c>
      <c r="AC763" s="11">
        <f t="shared" si="28"/>
        <v>0</v>
      </c>
    </row>
    <row r="764" spans="2:29">
      <c r="B764" s="9"/>
      <c r="C764" s="29">
        <f>IF($C$4="", SUMIFS('무신사 메타 광고'!$L:$L, '무신사 메타 광고'!$D:$D, $B764), SUMIFS('무신사 메타 광고'!$L:$L, '무신사 메타 광고'!$I:$I, $C$4, '무신사 메타 광고'!$D:$D, $B764))</f>
        <v>0</v>
      </c>
      <c r="D764" s="29">
        <f>IF($C$4="", SUMIFS('무신사 메타 광고'!$V:$V,#REF!, $B764), SUMIFS('무신사 메타 광고'!$V:$V,'무신사 메타 광고'!$I:$I,$C$4,'무신사 메타 광고'!$D:$D,$B764))</f>
        <v>0</v>
      </c>
      <c r="E764" s="11">
        <f t="shared" si="22"/>
        <v>0</v>
      </c>
      <c r="F764" s="12" t="str">
        <f t="shared" si="29"/>
        <v xml:space="preserve"> </v>
      </c>
      <c r="G764" s="30">
        <f>IF($C$4="", SUMIFS('무신사 메타 광고'!$K:$K, '무신사 메타 광고'!$D:$D, $B764), SUMIFS('무신사 메타 광고'!$K:$K,'무신사 메타 광고'!$I:$I,$C$4,'무신사 메타 광고'!D:D,$B764))</f>
        <v>0</v>
      </c>
      <c r="H764" s="30">
        <f>IF($C$4="", SUMIFS('무신사 메타 광고'!$Q:$Q, '무신사 메타 광고'!$D:$D, $B764), SUMIFS('무신사 메타 광고'!$Q:$Q,'무신사 메타 광고'!$I:$I,$C$4,'무신사 메타 광고'!D:D,$B764))</f>
        <v>0</v>
      </c>
      <c r="I764" s="30">
        <f>IF($C$4="", SUMIFS('무신사 메타 광고'!$U:$U, '무신사 메타 광고'!$D:$D, $B764), SUMIFS('무신사 메타 광고'!$U:$U,'무신사 메타 광고'!$I:$I,$C$4,'무신사 메타 광고'!D:D,$B764))</f>
        <v>0</v>
      </c>
      <c r="J764" s="11">
        <f t="shared" si="23"/>
        <v>0</v>
      </c>
      <c r="K764" s="11">
        <f t="shared" si="24"/>
        <v>0</v>
      </c>
      <c r="L764" s="12" t="str">
        <f t="shared" si="30"/>
        <v xml:space="preserve"> </v>
      </c>
      <c r="N764" s="10">
        <f>IF($C$4="", SUMIFS('무신사 메타 광고'!$X:$X, '무신사 메타 광고'!$D:$D, $B764),SUMIFS('무신사 메타 광고'!$X:$X,'무신사 메타 광고'!I:I,$C$4,'무신사 메타 광고'!D:D,$B764))</f>
        <v>0</v>
      </c>
      <c r="O764" s="11">
        <f t="shared" si="25"/>
        <v>0</v>
      </c>
      <c r="R764" s="13"/>
      <c r="S764" s="31">
        <f>IF($S$4="", SUMIFS('무신사 메타 광고'!$L:$L, '무신사 메타 광고'!$C:$C, $R764),SUMIFS('무신사 메타 광고'!$L:$L,'무신사 메타 광고'!$I:$I,$S$4,'무신사 메타 광고'!$C:$C,$R764))</f>
        <v>0</v>
      </c>
      <c r="T764" s="31">
        <f>IF($S$4="", SUMIFS('무신사 메타 광고'!$V:$V, '무신사 메타 광고'!$C:$C, $R764),SUMIFS('무신사 메타 광고'!$V:$V,'무신사 메타 광고'!$I:$I,$S$4,'무신사 메타 광고'!$C:$C,$R764))</f>
        <v>0</v>
      </c>
      <c r="U764" s="11">
        <f t="shared" si="26"/>
        <v>0</v>
      </c>
      <c r="V764" s="12" t="str">
        <f t="shared" si="31"/>
        <v xml:space="preserve"> </v>
      </c>
      <c r="W764" s="32">
        <f>IF($S$4="", SUMIFS('무신사 메타 광고'!$K:$K, '무신사 메타 광고'!$C:$C, $R764),SUMIFS('무신사 메타 광고'!$K:$K,'무신사 메타 광고'!$I:$I,$S$4,'무신사 메타 광고'!$C:$C,$R764))</f>
        <v>0</v>
      </c>
      <c r="X764" s="32">
        <f>IF($S$4="", SUMIFS('무신사 메타 광고'!$N:$N, '무신사 메타 광고'!$C:$C, $R764),SUMIFS('무신사 메타 광고'!$N:$N,'무신사 메타 광고'!$I:$I,$S$4,'무신사 메타 광고'!$C:$C,$R764))</f>
        <v>0</v>
      </c>
      <c r="Y764" s="11">
        <f t="shared" si="27"/>
        <v>0</v>
      </c>
      <c r="Z764" s="12" t="str">
        <f t="shared" si="32"/>
        <v xml:space="preserve"> </v>
      </c>
      <c r="AB764" s="10">
        <f>IF($S$4="", SUMIFS('무신사 메타 광고'!$X:$X, '무신사 메타 광고'!$C:$C, $R764),SUMIFS('무신사 메타 광고'!$X:$X,'무신사 메타 광고'!$I:$I,$S$4,'무신사 메타 광고'!$C:$C,$R764))</f>
        <v>0</v>
      </c>
      <c r="AC764" s="11">
        <f t="shared" si="28"/>
        <v>0</v>
      </c>
    </row>
    <row r="765" spans="2:29">
      <c r="B765" s="9"/>
      <c r="C765" s="29">
        <f>IF($C$4="", SUMIFS('무신사 메타 광고'!$L:$L, '무신사 메타 광고'!$D:$D, $B765), SUMIFS('무신사 메타 광고'!$L:$L, '무신사 메타 광고'!$I:$I, $C$4, '무신사 메타 광고'!$D:$D, $B765))</f>
        <v>0</v>
      </c>
      <c r="D765" s="29">
        <f>IF($C$4="", SUMIFS('무신사 메타 광고'!$V:$V,#REF!, $B765), SUMIFS('무신사 메타 광고'!$V:$V,'무신사 메타 광고'!$I:$I,$C$4,'무신사 메타 광고'!$D:$D,$B765))</f>
        <v>0</v>
      </c>
      <c r="E765" s="11">
        <f t="shared" si="22"/>
        <v>0</v>
      </c>
      <c r="F765" s="12" t="str">
        <f t="shared" si="29"/>
        <v xml:space="preserve"> </v>
      </c>
      <c r="G765" s="30">
        <f>IF($C$4="", SUMIFS('무신사 메타 광고'!$K:$K, '무신사 메타 광고'!$D:$D, $B765), SUMIFS('무신사 메타 광고'!$K:$K,'무신사 메타 광고'!$I:$I,$C$4,'무신사 메타 광고'!D:D,$B765))</f>
        <v>0</v>
      </c>
      <c r="H765" s="30">
        <f>IF($C$4="", SUMIFS('무신사 메타 광고'!$Q:$Q, '무신사 메타 광고'!$D:$D, $B765), SUMIFS('무신사 메타 광고'!$Q:$Q,'무신사 메타 광고'!$I:$I,$C$4,'무신사 메타 광고'!D:D,$B765))</f>
        <v>0</v>
      </c>
      <c r="I765" s="30">
        <f>IF($C$4="", SUMIFS('무신사 메타 광고'!$U:$U, '무신사 메타 광고'!$D:$D, $B765), SUMIFS('무신사 메타 광고'!$U:$U,'무신사 메타 광고'!$I:$I,$C$4,'무신사 메타 광고'!D:D,$B765))</f>
        <v>0</v>
      </c>
      <c r="J765" s="11">
        <f t="shared" si="23"/>
        <v>0</v>
      </c>
      <c r="K765" s="11">
        <f t="shared" si="24"/>
        <v>0</v>
      </c>
      <c r="L765" s="12" t="str">
        <f t="shared" si="30"/>
        <v xml:space="preserve"> </v>
      </c>
      <c r="N765" s="10">
        <f>IF($C$4="", SUMIFS('무신사 메타 광고'!$X:$X, '무신사 메타 광고'!$D:$D, $B765),SUMIFS('무신사 메타 광고'!$X:$X,'무신사 메타 광고'!I:I,$C$4,'무신사 메타 광고'!D:D,$B765))</f>
        <v>0</v>
      </c>
      <c r="O765" s="11">
        <f t="shared" si="25"/>
        <v>0</v>
      </c>
      <c r="R765" s="13"/>
      <c r="S765" s="31">
        <f>IF($S$4="", SUMIFS('무신사 메타 광고'!$L:$L, '무신사 메타 광고'!$C:$C, $R765),SUMIFS('무신사 메타 광고'!$L:$L,'무신사 메타 광고'!$I:$I,$S$4,'무신사 메타 광고'!$C:$C,$R765))</f>
        <v>0</v>
      </c>
      <c r="T765" s="31">
        <f>IF($S$4="", SUMIFS('무신사 메타 광고'!$V:$V, '무신사 메타 광고'!$C:$C, $R765),SUMIFS('무신사 메타 광고'!$V:$V,'무신사 메타 광고'!$I:$I,$S$4,'무신사 메타 광고'!$C:$C,$R765))</f>
        <v>0</v>
      </c>
      <c r="U765" s="11">
        <f t="shared" si="26"/>
        <v>0</v>
      </c>
      <c r="V765" s="12" t="str">
        <f t="shared" si="31"/>
        <v xml:space="preserve"> </v>
      </c>
      <c r="W765" s="32">
        <f>IF($S$4="", SUMIFS('무신사 메타 광고'!$K:$K, '무신사 메타 광고'!$C:$C, $R765),SUMIFS('무신사 메타 광고'!$K:$K,'무신사 메타 광고'!$I:$I,$S$4,'무신사 메타 광고'!$C:$C,$R765))</f>
        <v>0</v>
      </c>
      <c r="X765" s="32">
        <f>IF($S$4="", SUMIFS('무신사 메타 광고'!$N:$N, '무신사 메타 광고'!$C:$C, $R765),SUMIFS('무신사 메타 광고'!$N:$N,'무신사 메타 광고'!$I:$I,$S$4,'무신사 메타 광고'!$C:$C,$R765))</f>
        <v>0</v>
      </c>
      <c r="Y765" s="11">
        <f t="shared" si="27"/>
        <v>0</v>
      </c>
      <c r="Z765" s="12" t="str">
        <f t="shared" si="32"/>
        <v xml:space="preserve"> </v>
      </c>
      <c r="AB765" s="10">
        <f>IF($S$4="", SUMIFS('무신사 메타 광고'!$X:$X, '무신사 메타 광고'!$C:$C, $R765),SUMIFS('무신사 메타 광고'!$X:$X,'무신사 메타 광고'!$I:$I,$S$4,'무신사 메타 광고'!$C:$C,$R765))</f>
        <v>0</v>
      </c>
      <c r="AC765" s="11">
        <f t="shared" si="28"/>
        <v>0</v>
      </c>
    </row>
    <row r="766" spans="2:29">
      <c r="B766" s="9"/>
      <c r="C766" s="29">
        <f>IF($C$4="", SUMIFS('무신사 메타 광고'!$L:$L, '무신사 메타 광고'!$D:$D, $B766), SUMIFS('무신사 메타 광고'!$L:$L, '무신사 메타 광고'!$I:$I, $C$4, '무신사 메타 광고'!$D:$D, $B766))</f>
        <v>0</v>
      </c>
      <c r="D766" s="29">
        <f>IF($C$4="", SUMIFS('무신사 메타 광고'!$V:$V,#REF!, $B766), SUMIFS('무신사 메타 광고'!$V:$V,'무신사 메타 광고'!$I:$I,$C$4,'무신사 메타 광고'!$D:$D,$B766))</f>
        <v>0</v>
      </c>
      <c r="E766" s="11">
        <f t="shared" si="22"/>
        <v>0</v>
      </c>
      <c r="F766" s="12" t="str">
        <f t="shared" si="29"/>
        <v xml:space="preserve"> </v>
      </c>
      <c r="G766" s="30">
        <f>IF($C$4="", SUMIFS('무신사 메타 광고'!$K:$K, '무신사 메타 광고'!$D:$D, $B766), SUMIFS('무신사 메타 광고'!$K:$K,'무신사 메타 광고'!$I:$I,$C$4,'무신사 메타 광고'!D:D,$B766))</f>
        <v>0</v>
      </c>
      <c r="H766" s="30">
        <f>IF($C$4="", SUMIFS('무신사 메타 광고'!$Q:$Q, '무신사 메타 광고'!$D:$D, $B766), SUMIFS('무신사 메타 광고'!$Q:$Q,'무신사 메타 광고'!$I:$I,$C$4,'무신사 메타 광고'!D:D,$B766))</f>
        <v>0</v>
      </c>
      <c r="I766" s="30">
        <f>IF($C$4="", SUMIFS('무신사 메타 광고'!$U:$U, '무신사 메타 광고'!$D:$D, $B766), SUMIFS('무신사 메타 광고'!$U:$U,'무신사 메타 광고'!$I:$I,$C$4,'무신사 메타 광고'!D:D,$B766))</f>
        <v>0</v>
      </c>
      <c r="J766" s="11">
        <f t="shared" si="23"/>
        <v>0</v>
      </c>
      <c r="K766" s="11">
        <f t="shared" si="24"/>
        <v>0</v>
      </c>
      <c r="L766" s="12" t="str">
        <f t="shared" si="30"/>
        <v xml:space="preserve"> </v>
      </c>
      <c r="N766" s="10">
        <f>IF($C$4="", SUMIFS('무신사 메타 광고'!$X:$X, '무신사 메타 광고'!$D:$D, $B766),SUMIFS('무신사 메타 광고'!$X:$X,'무신사 메타 광고'!I:I,$C$4,'무신사 메타 광고'!D:D,$B766))</f>
        <v>0</v>
      </c>
      <c r="O766" s="11">
        <f t="shared" si="25"/>
        <v>0</v>
      </c>
      <c r="R766" s="13"/>
      <c r="S766" s="31">
        <f>IF($S$4="", SUMIFS('무신사 메타 광고'!$L:$L, '무신사 메타 광고'!$C:$C, $R766),SUMIFS('무신사 메타 광고'!$L:$L,'무신사 메타 광고'!$I:$I,$S$4,'무신사 메타 광고'!$C:$C,$R766))</f>
        <v>0</v>
      </c>
      <c r="T766" s="31">
        <f>IF($S$4="", SUMIFS('무신사 메타 광고'!$V:$V, '무신사 메타 광고'!$C:$C, $R766),SUMIFS('무신사 메타 광고'!$V:$V,'무신사 메타 광고'!$I:$I,$S$4,'무신사 메타 광고'!$C:$C,$R766))</f>
        <v>0</v>
      </c>
      <c r="U766" s="11">
        <f t="shared" si="26"/>
        <v>0</v>
      </c>
      <c r="V766" s="12" t="str">
        <f t="shared" si="31"/>
        <v xml:space="preserve"> </v>
      </c>
      <c r="W766" s="32">
        <f>IF($S$4="", SUMIFS('무신사 메타 광고'!$K:$K, '무신사 메타 광고'!$C:$C, $R766),SUMIFS('무신사 메타 광고'!$K:$K,'무신사 메타 광고'!$I:$I,$S$4,'무신사 메타 광고'!$C:$C,$R766))</f>
        <v>0</v>
      </c>
      <c r="X766" s="32">
        <f>IF($S$4="", SUMIFS('무신사 메타 광고'!$N:$N, '무신사 메타 광고'!$C:$C, $R766),SUMIFS('무신사 메타 광고'!$N:$N,'무신사 메타 광고'!$I:$I,$S$4,'무신사 메타 광고'!$C:$C,$R766))</f>
        <v>0</v>
      </c>
      <c r="Y766" s="11">
        <f t="shared" si="27"/>
        <v>0</v>
      </c>
      <c r="Z766" s="12" t="str">
        <f t="shared" si="32"/>
        <v xml:space="preserve"> </v>
      </c>
      <c r="AB766" s="10">
        <f>IF($S$4="", SUMIFS('무신사 메타 광고'!$X:$X, '무신사 메타 광고'!$C:$C, $R766),SUMIFS('무신사 메타 광고'!$X:$X,'무신사 메타 광고'!$I:$I,$S$4,'무신사 메타 광고'!$C:$C,$R766))</f>
        <v>0</v>
      </c>
      <c r="AC766" s="11">
        <f t="shared" si="28"/>
        <v>0</v>
      </c>
    </row>
    <row r="767" spans="2:29">
      <c r="B767" s="9"/>
      <c r="C767" s="29">
        <f>IF($C$4="", SUMIFS('무신사 메타 광고'!$L:$L, '무신사 메타 광고'!$D:$D, $B767), SUMIFS('무신사 메타 광고'!$L:$L, '무신사 메타 광고'!$I:$I, $C$4, '무신사 메타 광고'!$D:$D, $B767))</f>
        <v>0</v>
      </c>
      <c r="D767" s="29">
        <f>IF($C$4="", SUMIFS('무신사 메타 광고'!$V:$V,#REF!, $B767), SUMIFS('무신사 메타 광고'!$V:$V,'무신사 메타 광고'!$I:$I,$C$4,'무신사 메타 광고'!$D:$D,$B767))</f>
        <v>0</v>
      </c>
      <c r="E767" s="11">
        <f t="shared" si="22"/>
        <v>0</v>
      </c>
      <c r="F767" s="12" t="str">
        <f t="shared" si="29"/>
        <v xml:space="preserve"> </v>
      </c>
      <c r="G767" s="30">
        <f>IF($C$4="", SUMIFS('무신사 메타 광고'!$K:$K, '무신사 메타 광고'!$D:$D, $B767), SUMIFS('무신사 메타 광고'!$K:$K,'무신사 메타 광고'!$I:$I,$C$4,'무신사 메타 광고'!D:D,$B767))</f>
        <v>0</v>
      </c>
      <c r="H767" s="30">
        <f>IF($C$4="", SUMIFS('무신사 메타 광고'!$Q:$Q, '무신사 메타 광고'!$D:$D, $B767), SUMIFS('무신사 메타 광고'!$Q:$Q,'무신사 메타 광고'!$I:$I,$C$4,'무신사 메타 광고'!D:D,$B767))</f>
        <v>0</v>
      </c>
      <c r="I767" s="30">
        <f>IF($C$4="", SUMIFS('무신사 메타 광고'!$U:$U, '무신사 메타 광고'!$D:$D, $B767), SUMIFS('무신사 메타 광고'!$U:$U,'무신사 메타 광고'!$I:$I,$C$4,'무신사 메타 광고'!D:D,$B767))</f>
        <v>0</v>
      </c>
      <c r="J767" s="11">
        <f t="shared" si="23"/>
        <v>0</v>
      </c>
      <c r="K767" s="11">
        <f t="shared" si="24"/>
        <v>0</v>
      </c>
      <c r="L767" s="12" t="str">
        <f t="shared" si="30"/>
        <v xml:space="preserve"> </v>
      </c>
      <c r="N767" s="10">
        <f>IF($C$4="", SUMIFS('무신사 메타 광고'!$X:$X, '무신사 메타 광고'!$D:$D, $B767),SUMIFS('무신사 메타 광고'!$X:$X,'무신사 메타 광고'!I:I,$C$4,'무신사 메타 광고'!D:D,$B767))</f>
        <v>0</v>
      </c>
      <c r="O767" s="11">
        <f t="shared" si="25"/>
        <v>0</v>
      </c>
      <c r="R767" s="13"/>
      <c r="S767" s="31">
        <f>IF($S$4="", SUMIFS('무신사 메타 광고'!$L:$L, '무신사 메타 광고'!$C:$C, $R767),SUMIFS('무신사 메타 광고'!$L:$L,'무신사 메타 광고'!$I:$I,$S$4,'무신사 메타 광고'!$C:$C,$R767))</f>
        <v>0</v>
      </c>
      <c r="T767" s="31">
        <f>IF($S$4="", SUMIFS('무신사 메타 광고'!$V:$V, '무신사 메타 광고'!$C:$C, $R767),SUMIFS('무신사 메타 광고'!$V:$V,'무신사 메타 광고'!$I:$I,$S$4,'무신사 메타 광고'!$C:$C,$R767))</f>
        <v>0</v>
      </c>
      <c r="U767" s="11">
        <f t="shared" si="26"/>
        <v>0</v>
      </c>
      <c r="V767" s="12" t="str">
        <f t="shared" si="31"/>
        <v xml:space="preserve"> </v>
      </c>
      <c r="W767" s="32">
        <f>IF($S$4="", SUMIFS('무신사 메타 광고'!$K:$K, '무신사 메타 광고'!$C:$C, $R767),SUMIFS('무신사 메타 광고'!$K:$K,'무신사 메타 광고'!$I:$I,$S$4,'무신사 메타 광고'!$C:$C,$R767))</f>
        <v>0</v>
      </c>
      <c r="X767" s="32">
        <f>IF($S$4="", SUMIFS('무신사 메타 광고'!$N:$N, '무신사 메타 광고'!$C:$C, $R767),SUMIFS('무신사 메타 광고'!$N:$N,'무신사 메타 광고'!$I:$I,$S$4,'무신사 메타 광고'!$C:$C,$R767))</f>
        <v>0</v>
      </c>
      <c r="Y767" s="11">
        <f t="shared" si="27"/>
        <v>0</v>
      </c>
      <c r="Z767" s="12" t="str">
        <f t="shared" si="32"/>
        <v xml:space="preserve"> </v>
      </c>
      <c r="AB767" s="10">
        <f>IF($S$4="", SUMIFS('무신사 메타 광고'!$X:$X, '무신사 메타 광고'!$C:$C, $R767),SUMIFS('무신사 메타 광고'!$X:$X,'무신사 메타 광고'!$I:$I,$S$4,'무신사 메타 광고'!$C:$C,$R767))</f>
        <v>0</v>
      </c>
      <c r="AC767" s="11">
        <f t="shared" si="28"/>
        <v>0</v>
      </c>
    </row>
    <row r="768" spans="2:29">
      <c r="B768" s="9"/>
      <c r="C768" s="29">
        <f>IF($C$4="", SUMIFS('무신사 메타 광고'!$L:$L, '무신사 메타 광고'!$D:$D, $B768), SUMIFS('무신사 메타 광고'!$L:$L, '무신사 메타 광고'!$I:$I, $C$4, '무신사 메타 광고'!$D:$D, $B768))</f>
        <v>0</v>
      </c>
      <c r="D768" s="29">
        <f>IF($C$4="", SUMIFS('무신사 메타 광고'!$V:$V,#REF!, $B768), SUMIFS('무신사 메타 광고'!$V:$V,'무신사 메타 광고'!$I:$I,$C$4,'무신사 메타 광고'!$D:$D,$B768))</f>
        <v>0</v>
      </c>
      <c r="E768" s="11">
        <f t="shared" si="22"/>
        <v>0</v>
      </c>
      <c r="F768" s="12" t="str">
        <f t="shared" si="29"/>
        <v xml:space="preserve"> </v>
      </c>
      <c r="G768" s="30">
        <f>IF($C$4="", SUMIFS('무신사 메타 광고'!$K:$K, '무신사 메타 광고'!$D:$D, $B768), SUMIFS('무신사 메타 광고'!$K:$K,'무신사 메타 광고'!$I:$I,$C$4,'무신사 메타 광고'!D:D,$B768))</f>
        <v>0</v>
      </c>
      <c r="H768" s="30">
        <f>IF($C$4="", SUMIFS('무신사 메타 광고'!$Q:$Q, '무신사 메타 광고'!$D:$D, $B768), SUMIFS('무신사 메타 광고'!$Q:$Q,'무신사 메타 광고'!$I:$I,$C$4,'무신사 메타 광고'!D:D,$B768))</f>
        <v>0</v>
      </c>
      <c r="I768" s="30">
        <f>IF($C$4="", SUMIFS('무신사 메타 광고'!$U:$U, '무신사 메타 광고'!$D:$D, $B768), SUMIFS('무신사 메타 광고'!$U:$U,'무신사 메타 광고'!$I:$I,$C$4,'무신사 메타 광고'!D:D,$B768))</f>
        <v>0</v>
      </c>
      <c r="J768" s="11">
        <f t="shared" si="23"/>
        <v>0</v>
      </c>
      <c r="K768" s="11">
        <f t="shared" si="24"/>
        <v>0</v>
      </c>
      <c r="L768" s="12" t="str">
        <f t="shared" si="30"/>
        <v xml:space="preserve"> </v>
      </c>
      <c r="N768" s="10">
        <f>IF($C$4="", SUMIFS('무신사 메타 광고'!$X:$X, '무신사 메타 광고'!$D:$D, $B768),SUMIFS('무신사 메타 광고'!$X:$X,'무신사 메타 광고'!I:I,$C$4,'무신사 메타 광고'!D:D,$B768))</f>
        <v>0</v>
      </c>
      <c r="O768" s="11">
        <f t="shared" si="25"/>
        <v>0</v>
      </c>
      <c r="R768" s="13"/>
      <c r="S768" s="31">
        <f>IF($S$4="", SUMIFS('무신사 메타 광고'!$L:$L, '무신사 메타 광고'!$C:$C, $R768),SUMIFS('무신사 메타 광고'!$L:$L,'무신사 메타 광고'!$I:$I,$S$4,'무신사 메타 광고'!$C:$C,$R768))</f>
        <v>0</v>
      </c>
      <c r="T768" s="31">
        <f>IF($S$4="", SUMIFS('무신사 메타 광고'!$V:$V, '무신사 메타 광고'!$C:$C, $R768),SUMIFS('무신사 메타 광고'!$V:$V,'무신사 메타 광고'!$I:$I,$S$4,'무신사 메타 광고'!$C:$C,$R768))</f>
        <v>0</v>
      </c>
      <c r="U768" s="11">
        <f t="shared" si="26"/>
        <v>0</v>
      </c>
      <c r="V768" s="12" t="str">
        <f t="shared" si="31"/>
        <v xml:space="preserve"> </v>
      </c>
      <c r="W768" s="32">
        <f>IF($S$4="", SUMIFS('무신사 메타 광고'!$K:$K, '무신사 메타 광고'!$C:$C, $R768),SUMIFS('무신사 메타 광고'!$K:$K,'무신사 메타 광고'!$I:$I,$S$4,'무신사 메타 광고'!$C:$C,$R768))</f>
        <v>0</v>
      </c>
      <c r="X768" s="32">
        <f>IF($S$4="", SUMIFS('무신사 메타 광고'!$N:$N, '무신사 메타 광고'!$C:$C, $R768),SUMIFS('무신사 메타 광고'!$N:$N,'무신사 메타 광고'!$I:$I,$S$4,'무신사 메타 광고'!$C:$C,$R768))</f>
        <v>0</v>
      </c>
      <c r="Y768" s="11">
        <f t="shared" si="27"/>
        <v>0</v>
      </c>
      <c r="Z768" s="12" t="str">
        <f t="shared" si="32"/>
        <v xml:space="preserve"> </v>
      </c>
      <c r="AB768" s="10">
        <f>IF($S$4="", SUMIFS('무신사 메타 광고'!$X:$X, '무신사 메타 광고'!$C:$C, $R768),SUMIFS('무신사 메타 광고'!$X:$X,'무신사 메타 광고'!$I:$I,$S$4,'무신사 메타 광고'!$C:$C,$R768))</f>
        <v>0</v>
      </c>
      <c r="AC768" s="11">
        <f t="shared" si="28"/>
        <v>0</v>
      </c>
    </row>
    <row r="769" spans="2:29">
      <c r="B769" s="9"/>
      <c r="C769" s="29">
        <f>IF($C$4="", SUMIFS('무신사 메타 광고'!$L:$L, '무신사 메타 광고'!$D:$D, $B769), SUMIFS('무신사 메타 광고'!$L:$L, '무신사 메타 광고'!$I:$I, $C$4, '무신사 메타 광고'!$D:$D, $B769))</f>
        <v>0</v>
      </c>
      <c r="D769" s="29">
        <f>IF($C$4="", SUMIFS('무신사 메타 광고'!$V:$V,#REF!, $B769), SUMIFS('무신사 메타 광고'!$V:$V,'무신사 메타 광고'!$I:$I,$C$4,'무신사 메타 광고'!$D:$D,$B769))</f>
        <v>0</v>
      </c>
      <c r="E769" s="11">
        <f t="shared" si="22"/>
        <v>0</v>
      </c>
      <c r="F769" s="12" t="str">
        <f t="shared" si="29"/>
        <v xml:space="preserve"> </v>
      </c>
      <c r="G769" s="30">
        <f>IF($C$4="", SUMIFS('무신사 메타 광고'!$K:$K, '무신사 메타 광고'!$D:$D, $B769), SUMIFS('무신사 메타 광고'!$K:$K,'무신사 메타 광고'!$I:$I,$C$4,'무신사 메타 광고'!D:D,$B769))</f>
        <v>0</v>
      </c>
      <c r="H769" s="30">
        <f>IF($C$4="", SUMIFS('무신사 메타 광고'!$Q:$Q, '무신사 메타 광고'!$D:$D, $B769), SUMIFS('무신사 메타 광고'!$Q:$Q,'무신사 메타 광고'!$I:$I,$C$4,'무신사 메타 광고'!D:D,$B769))</f>
        <v>0</v>
      </c>
      <c r="I769" s="30">
        <f>IF($C$4="", SUMIFS('무신사 메타 광고'!$U:$U, '무신사 메타 광고'!$D:$D, $B769), SUMIFS('무신사 메타 광고'!$U:$U,'무신사 메타 광고'!$I:$I,$C$4,'무신사 메타 광고'!D:D,$B769))</f>
        <v>0</v>
      </c>
      <c r="J769" s="11">
        <f t="shared" si="23"/>
        <v>0</v>
      </c>
      <c r="K769" s="11">
        <f t="shared" si="24"/>
        <v>0</v>
      </c>
      <c r="L769" s="12" t="str">
        <f t="shared" si="30"/>
        <v xml:space="preserve"> </v>
      </c>
      <c r="N769" s="10">
        <f>IF($C$4="", SUMIFS('무신사 메타 광고'!$X:$X, '무신사 메타 광고'!$D:$D, $B769),SUMIFS('무신사 메타 광고'!$X:$X,'무신사 메타 광고'!I:I,$C$4,'무신사 메타 광고'!D:D,$B769))</f>
        <v>0</v>
      </c>
      <c r="O769" s="11">
        <f t="shared" si="25"/>
        <v>0</v>
      </c>
      <c r="R769" s="13"/>
      <c r="S769" s="31">
        <f>IF($S$4="", SUMIFS('무신사 메타 광고'!$L:$L, '무신사 메타 광고'!$C:$C, $R769),SUMIFS('무신사 메타 광고'!$L:$L,'무신사 메타 광고'!$I:$I,$S$4,'무신사 메타 광고'!$C:$C,$R769))</f>
        <v>0</v>
      </c>
      <c r="T769" s="31">
        <f>IF($S$4="", SUMIFS('무신사 메타 광고'!$V:$V, '무신사 메타 광고'!$C:$C, $R769),SUMIFS('무신사 메타 광고'!$V:$V,'무신사 메타 광고'!$I:$I,$S$4,'무신사 메타 광고'!$C:$C,$R769))</f>
        <v>0</v>
      </c>
      <c r="U769" s="11">
        <f t="shared" si="26"/>
        <v>0</v>
      </c>
      <c r="V769" s="12" t="str">
        <f t="shared" si="31"/>
        <v xml:space="preserve"> </v>
      </c>
      <c r="W769" s="32">
        <f>IF($S$4="", SUMIFS('무신사 메타 광고'!$K:$K, '무신사 메타 광고'!$C:$C, $R769),SUMIFS('무신사 메타 광고'!$K:$K,'무신사 메타 광고'!$I:$I,$S$4,'무신사 메타 광고'!$C:$C,$R769))</f>
        <v>0</v>
      </c>
      <c r="X769" s="32">
        <f>IF($S$4="", SUMIFS('무신사 메타 광고'!$N:$N, '무신사 메타 광고'!$C:$C, $R769),SUMIFS('무신사 메타 광고'!$N:$N,'무신사 메타 광고'!$I:$I,$S$4,'무신사 메타 광고'!$C:$C,$R769))</f>
        <v>0</v>
      </c>
      <c r="Y769" s="11">
        <f t="shared" si="27"/>
        <v>0</v>
      </c>
      <c r="Z769" s="12" t="str">
        <f t="shared" si="32"/>
        <v xml:space="preserve"> </v>
      </c>
      <c r="AB769" s="10">
        <f>IF($S$4="", SUMIFS('무신사 메타 광고'!$X:$X, '무신사 메타 광고'!$C:$C, $R769),SUMIFS('무신사 메타 광고'!$X:$X,'무신사 메타 광고'!$I:$I,$S$4,'무신사 메타 광고'!$C:$C,$R769))</f>
        <v>0</v>
      </c>
      <c r="AC769" s="11">
        <f t="shared" si="28"/>
        <v>0</v>
      </c>
    </row>
    <row r="770" spans="2:29">
      <c r="B770" s="9"/>
      <c r="C770" s="29">
        <f>IF($C$4="", SUMIFS('무신사 메타 광고'!$L:$L, '무신사 메타 광고'!$D:$D, $B770), SUMIFS('무신사 메타 광고'!$L:$L, '무신사 메타 광고'!$I:$I, $C$4, '무신사 메타 광고'!$D:$D, $B770))</f>
        <v>0</v>
      </c>
      <c r="D770" s="29">
        <f>IF($C$4="", SUMIFS('무신사 메타 광고'!$V:$V,#REF!, $B770), SUMIFS('무신사 메타 광고'!$V:$V,'무신사 메타 광고'!$I:$I,$C$4,'무신사 메타 광고'!$D:$D,$B770))</f>
        <v>0</v>
      </c>
      <c r="E770" s="11">
        <f t="shared" si="22"/>
        <v>0</v>
      </c>
      <c r="F770" s="12" t="str">
        <f t="shared" si="29"/>
        <v xml:space="preserve"> </v>
      </c>
      <c r="G770" s="30">
        <f>IF($C$4="", SUMIFS('무신사 메타 광고'!$K:$K, '무신사 메타 광고'!$D:$D, $B770), SUMIFS('무신사 메타 광고'!$K:$K,'무신사 메타 광고'!$I:$I,$C$4,'무신사 메타 광고'!D:D,$B770))</f>
        <v>0</v>
      </c>
      <c r="H770" s="30">
        <f>IF($C$4="", SUMIFS('무신사 메타 광고'!$Q:$Q, '무신사 메타 광고'!$D:$D, $B770), SUMIFS('무신사 메타 광고'!$Q:$Q,'무신사 메타 광고'!$I:$I,$C$4,'무신사 메타 광고'!D:D,$B770))</f>
        <v>0</v>
      </c>
      <c r="I770" s="30">
        <f>IF($C$4="", SUMIFS('무신사 메타 광고'!$U:$U, '무신사 메타 광고'!$D:$D, $B770), SUMIFS('무신사 메타 광고'!$U:$U,'무신사 메타 광고'!$I:$I,$C$4,'무신사 메타 광고'!D:D,$B770))</f>
        <v>0</v>
      </c>
      <c r="J770" s="11">
        <f t="shared" si="23"/>
        <v>0</v>
      </c>
      <c r="K770" s="11">
        <f t="shared" si="24"/>
        <v>0</v>
      </c>
      <c r="L770" s="12" t="str">
        <f t="shared" si="30"/>
        <v xml:space="preserve"> </v>
      </c>
      <c r="N770" s="10">
        <f>IF($C$4="", SUMIFS('무신사 메타 광고'!$X:$X, '무신사 메타 광고'!$D:$D, $B770),SUMIFS('무신사 메타 광고'!$X:$X,'무신사 메타 광고'!I:I,$C$4,'무신사 메타 광고'!D:D,$B770))</f>
        <v>0</v>
      </c>
      <c r="O770" s="11">
        <f t="shared" si="25"/>
        <v>0</v>
      </c>
      <c r="R770" s="13"/>
      <c r="S770" s="31">
        <f>IF($S$4="", SUMIFS('무신사 메타 광고'!$L:$L, '무신사 메타 광고'!$C:$C, $R770),SUMIFS('무신사 메타 광고'!$L:$L,'무신사 메타 광고'!$I:$I,$S$4,'무신사 메타 광고'!$C:$C,$R770))</f>
        <v>0</v>
      </c>
      <c r="T770" s="31">
        <f>IF($S$4="", SUMIFS('무신사 메타 광고'!$V:$V, '무신사 메타 광고'!$C:$C, $R770),SUMIFS('무신사 메타 광고'!$V:$V,'무신사 메타 광고'!$I:$I,$S$4,'무신사 메타 광고'!$C:$C,$R770))</f>
        <v>0</v>
      </c>
      <c r="U770" s="11">
        <f t="shared" si="26"/>
        <v>0</v>
      </c>
      <c r="V770" s="12" t="str">
        <f t="shared" si="31"/>
        <v xml:space="preserve"> </v>
      </c>
      <c r="W770" s="32">
        <f>IF($S$4="", SUMIFS('무신사 메타 광고'!$K:$K, '무신사 메타 광고'!$C:$C, $R770),SUMIFS('무신사 메타 광고'!$K:$K,'무신사 메타 광고'!$I:$I,$S$4,'무신사 메타 광고'!$C:$C,$R770))</f>
        <v>0</v>
      </c>
      <c r="X770" s="32">
        <f>IF($S$4="", SUMIFS('무신사 메타 광고'!$N:$N, '무신사 메타 광고'!$C:$C, $R770),SUMIFS('무신사 메타 광고'!$N:$N,'무신사 메타 광고'!$I:$I,$S$4,'무신사 메타 광고'!$C:$C,$R770))</f>
        <v>0</v>
      </c>
      <c r="Y770" s="11">
        <f t="shared" si="27"/>
        <v>0</v>
      </c>
      <c r="Z770" s="12" t="str">
        <f t="shared" si="32"/>
        <v xml:space="preserve"> </v>
      </c>
      <c r="AB770" s="10">
        <f>IF($S$4="", SUMIFS('무신사 메타 광고'!$X:$X, '무신사 메타 광고'!$C:$C, $R770),SUMIFS('무신사 메타 광고'!$X:$X,'무신사 메타 광고'!$I:$I,$S$4,'무신사 메타 광고'!$C:$C,$R770))</f>
        <v>0</v>
      </c>
      <c r="AC770" s="11">
        <f t="shared" si="28"/>
        <v>0</v>
      </c>
    </row>
    <row r="771" spans="2:29">
      <c r="B771" s="9"/>
      <c r="C771" s="29">
        <f>IF($C$4="", SUMIFS('무신사 메타 광고'!$L:$L, '무신사 메타 광고'!$D:$D, $B771), SUMIFS('무신사 메타 광고'!$L:$L, '무신사 메타 광고'!$I:$I, $C$4, '무신사 메타 광고'!$D:$D, $B771))</f>
        <v>0</v>
      </c>
      <c r="D771" s="29">
        <f>IF($C$4="", SUMIFS('무신사 메타 광고'!$V:$V,#REF!, $B771), SUMIFS('무신사 메타 광고'!$V:$V,'무신사 메타 광고'!$I:$I,$C$4,'무신사 메타 광고'!$D:$D,$B771))</f>
        <v>0</v>
      </c>
      <c r="E771" s="11">
        <f t="shared" si="22"/>
        <v>0</v>
      </c>
      <c r="F771" s="12" t="str">
        <f t="shared" si="29"/>
        <v xml:space="preserve"> </v>
      </c>
      <c r="G771" s="30">
        <f>IF($C$4="", SUMIFS('무신사 메타 광고'!$K:$K, '무신사 메타 광고'!$D:$D, $B771), SUMIFS('무신사 메타 광고'!$K:$K,'무신사 메타 광고'!$I:$I,$C$4,'무신사 메타 광고'!D:D,$B771))</f>
        <v>0</v>
      </c>
      <c r="H771" s="30">
        <f>IF($C$4="", SUMIFS('무신사 메타 광고'!$Q:$Q, '무신사 메타 광고'!$D:$D, $B771), SUMIFS('무신사 메타 광고'!$Q:$Q,'무신사 메타 광고'!$I:$I,$C$4,'무신사 메타 광고'!D:D,$B771))</f>
        <v>0</v>
      </c>
      <c r="I771" s="30">
        <f>IF($C$4="", SUMIFS('무신사 메타 광고'!$U:$U, '무신사 메타 광고'!$D:$D, $B771), SUMIFS('무신사 메타 광고'!$U:$U,'무신사 메타 광고'!$I:$I,$C$4,'무신사 메타 광고'!D:D,$B771))</f>
        <v>0</v>
      </c>
      <c r="J771" s="11">
        <f t="shared" si="23"/>
        <v>0</v>
      </c>
      <c r="K771" s="11">
        <f t="shared" si="24"/>
        <v>0</v>
      </c>
      <c r="L771" s="12" t="str">
        <f t="shared" si="30"/>
        <v xml:space="preserve"> </v>
      </c>
      <c r="N771" s="10">
        <f>IF($C$4="", SUMIFS('무신사 메타 광고'!$X:$X, '무신사 메타 광고'!$D:$D, $B771),SUMIFS('무신사 메타 광고'!$X:$X,'무신사 메타 광고'!I:I,$C$4,'무신사 메타 광고'!D:D,$B771))</f>
        <v>0</v>
      </c>
      <c r="O771" s="11">
        <f t="shared" si="25"/>
        <v>0</v>
      </c>
      <c r="R771" s="13"/>
      <c r="S771" s="31">
        <f>IF($S$4="", SUMIFS('무신사 메타 광고'!$L:$L, '무신사 메타 광고'!$C:$C, $R771),SUMIFS('무신사 메타 광고'!$L:$L,'무신사 메타 광고'!$I:$I,$S$4,'무신사 메타 광고'!$C:$C,$R771))</f>
        <v>0</v>
      </c>
      <c r="T771" s="31">
        <f>IF($S$4="", SUMIFS('무신사 메타 광고'!$V:$V, '무신사 메타 광고'!$C:$C, $R771),SUMIFS('무신사 메타 광고'!$V:$V,'무신사 메타 광고'!$I:$I,$S$4,'무신사 메타 광고'!$C:$C,$R771))</f>
        <v>0</v>
      </c>
      <c r="U771" s="11">
        <f t="shared" si="26"/>
        <v>0</v>
      </c>
      <c r="V771" s="12" t="str">
        <f t="shared" si="31"/>
        <v xml:space="preserve"> </v>
      </c>
      <c r="W771" s="32">
        <f>IF($S$4="", SUMIFS('무신사 메타 광고'!$K:$K, '무신사 메타 광고'!$C:$C, $R771),SUMIFS('무신사 메타 광고'!$K:$K,'무신사 메타 광고'!$I:$I,$S$4,'무신사 메타 광고'!$C:$C,$R771))</f>
        <v>0</v>
      </c>
      <c r="X771" s="32">
        <f>IF($S$4="", SUMIFS('무신사 메타 광고'!$N:$N, '무신사 메타 광고'!$C:$C, $R771),SUMIFS('무신사 메타 광고'!$N:$N,'무신사 메타 광고'!$I:$I,$S$4,'무신사 메타 광고'!$C:$C,$R771))</f>
        <v>0</v>
      </c>
      <c r="Y771" s="11">
        <f t="shared" si="27"/>
        <v>0</v>
      </c>
      <c r="Z771" s="12" t="str">
        <f t="shared" si="32"/>
        <v xml:space="preserve"> </v>
      </c>
      <c r="AB771" s="10">
        <f>IF($S$4="", SUMIFS('무신사 메타 광고'!$X:$X, '무신사 메타 광고'!$C:$C, $R771),SUMIFS('무신사 메타 광고'!$X:$X,'무신사 메타 광고'!$I:$I,$S$4,'무신사 메타 광고'!$C:$C,$R771))</f>
        <v>0</v>
      </c>
      <c r="AC771" s="11">
        <f t="shared" si="28"/>
        <v>0</v>
      </c>
    </row>
    <row r="772" spans="2:29">
      <c r="B772" s="9"/>
      <c r="C772" s="29">
        <f>IF($C$4="", SUMIFS('무신사 메타 광고'!$L:$L, '무신사 메타 광고'!$D:$D, $B772), SUMIFS('무신사 메타 광고'!$L:$L, '무신사 메타 광고'!$I:$I, $C$4, '무신사 메타 광고'!$D:$D, $B772))</f>
        <v>0</v>
      </c>
      <c r="D772" s="29">
        <f>IF($C$4="", SUMIFS('무신사 메타 광고'!$V:$V,#REF!, $B772), SUMIFS('무신사 메타 광고'!$V:$V,'무신사 메타 광고'!$I:$I,$C$4,'무신사 메타 광고'!$D:$D,$B772))</f>
        <v>0</v>
      </c>
      <c r="E772" s="11">
        <f t="shared" ref="E772:E978" si="33">IFERROR(D772/C772,0)</f>
        <v>0</v>
      </c>
      <c r="F772" s="12" t="str">
        <f t="shared" si="29"/>
        <v xml:space="preserve"> </v>
      </c>
      <c r="G772" s="30">
        <f>IF($C$4="", SUMIFS('무신사 메타 광고'!$K:$K, '무신사 메타 광고'!$D:$D, $B772), SUMIFS('무신사 메타 광고'!$K:$K,'무신사 메타 광고'!$I:$I,$C$4,'무신사 메타 광고'!D:D,$B772))</f>
        <v>0</v>
      </c>
      <c r="H772" s="30">
        <f>IF($C$4="", SUMIFS('무신사 메타 광고'!$Q:$Q, '무신사 메타 광고'!$D:$D, $B772), SUMIFS('무신사 메타 광고'!$Q:$Q,'무신사 메타 광고'!$I:$I,$C$4,'무신사 메타 광고'!D:D,$B772))</f>
        <v>0</v>
      </c>
      <c r="I772" s="30">
        <f>IF($C$4="", SUMIFS('무신사 메타 광고'!$U:$U, '무신사 메타 광고'!$D:$D, $B772), SUMIFS('무신사 메타 광고'!$U:$U,'무신사 메타 광고'!$I:$I,$C$4,'무신사 메타 광고'!D:D,$B772))</f>
        <v>0</v>
      </c>
      <c r="J772" s="11">
        <f t="shared" ref="J772:J978" si="34">IFERROR( I772/H772,0 )</f>
        <v>0</v>
      </c>
      <c r="K772" s="11">
        <f t="shared" ref="K772:K978" si="35">IFERROR(H772/G772,0)</f>
        <v>0</v>
      </c>
      <c r="L772" s="12" t="str">
        <f t="shared" si="30"/>
        <v xml:space="preserve"> </v>
      </c>
      <c r="N772" s="10">
        <f>IF($C$4="", SUMIFS('무신사 메타 광고'!$X:$X, '무신사 메타 광고'!$D:$D, $B772),SUMIFS('무신사 메타 광고'!$X:$X,'무신사 메타 광고'!I:I,$C$4,'무신사 메타 광고'!D:D,$B772))</f>
        <v>0</v>
      </c>
      <c r="O772" s="11">
        <f t="shared" ref="O772:O978" si="36">IFERROR( N772/(N772+D772),0 )</f>
        <v>0</v>
      </c>
      <c r="R772" s="13"/>
      <c r="S772" s="31">
        <f>IF($S$4="", SUMIFS('무신사 메타 광고'!$L:$L, '무신사 메타 광고'!$C:$C, $R772),SUMIFS('무신사 메타 광고'!$L:$L,'무신사 메타 광고'!$I:$I,$S$4,'무신사 메타 광고'!$C:$C,$R772))</f>
        <v>0</v>
      </c>
      <c r="T772" s="31">
        <f>IF($S$4="", SUMIFS('무신사 메타 광고'!$V:$V, '무신사 메타 광고'!$C:$C, $R772),SUMIFS('무신사 메타 광고'!$V:$V,'무신사 메타 광고'!$I:$I,$S$4,'무신사 메타 광고'!$C:$C,$R772))</f>
        <v>0</v>
      </c>
      <c r="U772" s="11">
        <f t="shared" ref="U772:U978" si="37">IFERROR(T772/S772,0)</f>
        <v>0</v>
      </c>
      <c r="V772" s="12" t="str">
        <f t="shared" si="31"/>
        <v xml:space="preserve"> </v>
      </c>
      <c r="W772" s="32">
        <f>IF($S$4="", SUMIFS('무신사 메타 광고'!$K:$K, '무신사 메타 광고'!$C:$C, $R772),SUMIFS('무신사 메타 광고'!$K:$K,'무신사 메타 광고'!$I:$I,$S$4,'무신사 메타 광고'!$C:$C,$R772))</f>
        <v>0</v>
      </c>
      <c r="X772" s="32">
        <f>IF($S$4="", SUMIFS('무신사 메타 광고'!$N:$N, '무신사 메타 광고'!$C:$C, $R772),SUMIFS('무신사 메타 광고'!$N:$N,'무신사 메타 광고'!$I:$I,$S$4,'무신사 메타 광고'!$C:$C,$R772))</f>
        <v>0</v>
      </c>
      <c r="Y772" s="11">
        <f t="shared" ref="Y772:Y978" si="38">IFERROR(X772/W772,0)</f>
        <v>0</v>
      </c>
      <c r="Z772" s="12" t="str">
        <f t="shared" si="32"/>
        <v xml:space="preserve"> </v>
      </c>
      <c r="AB772" s="10">
        <f>IF($S$4="", SUMIFS('무신사 메타 광고'!$X:$X, '무신사 메타 광고'!$C:$C, $R772),SUMIFS('무신사 메타 광고'!$X:$X,'무신사 메타 광고'!$I:$I,$S$4,'무신사 메타 광고'!$C:$C,$R772))</f>
        <v>0</v>
      </c>
      <c r="AC772" s="11">
        <f t="shared" ref="AC772:AC978" si="39">IFERROR( AB772/(AB772+T772),0 )</f>
        <v>0</v>
      </c>
    </row>
    <row r="773" spans="2:29">
      <c r="B773" s="9"/>
      <c r="C773" s="29">
        <f>IF($C$4="", SUMIFS('무신사 메타 광고'!$L:$L, '무신사 메타 광고'!$D:$D, $B773), SUMIFS('무신사 메타 광고'!$L:$L, '무신사 메타 광고'!$I:$I, $C$4, '무신사 메타 광고'!$D:$D, $B773))</f>
        <v>0</v>
      </c>
      <c r="D773" s="29">
        <f>IF($C$4="", SUMIFS('무신사 메타 광고'!$V:$V,#REF!, $B773), SUMIFS('무신사 메타 광고'!$V:$V,'무신사 메타 광고'!$I:$I,$C$4,'무신사 메타 광고'!$D:$D,$B773))</f>
        <v>0</v>
      </c>
      <c r="E773" s="11">
        <f t="shared" si="33"/>
        <v>0</v>
      </c>
      <c r="F773" s="12" t="str">
        <f t="shared" ref="F773:F978" si="40">IF( IFERROR(IF(E772=0, 0, (E773 - E772) / E772), 0)=0," ",IFERROR(IF(E772=0, 0, (E773 - E772) / E772), 0))</f>
        <v xml:space="preserve"> </v>
      </c>
      <c r="G773" s="30">
        <f>IF($C$4="", SUMIFS('무신사 메타 광고'!$K:$K, '무신사 메타 광고'!$D:$D, $B773), SUMIFS('무신사 메타 광고'!$K:$K,'무신사 메타 광고'!$I:$I,$C$4,'무신사 메타 광고'!D:D,$B773))</f>
        <v>0</v>
      </c>
      <c r="H773" s="30">
        <f>IF($C$4="", SUMIFS('무신사 메타 광고'!$Q:$Q, '무신사 메타 광고'!$D:$D, $B773), SUMIFS('무신사 메타 광고'!$Q:$Q,'무신사 메타 광고'!$I:$I,$C$4,'무신사 메타 광고'!D:D,$B773))</f>
        <v>0</v>
      </c>
      <c r="I773" s="30">
        <f>IF($C$4="", SUMIFS('무신사 메타 광고'!$U:$U, '무신사 메타 광고'!$D:$D, $B773), SUMIFS('무신사 메타 광고'!$U:$U,'무신사 메타 광고'!$I:$I,$C$4,'무신사 메타 광고'!D:D,$B773))</f>
        <v>0</v>
      </c>
      <c r="J773" s="11">
        <f t="shared" si="34"/>
        <v>0</v>
      </c>
      <c r="K773" s="11">
        <f t="shared" si="35"/>
        <v>0</v>
      </c>
      <c r="L773" s="12" t="str">
        <f t="shared" ref="L773:L978" si="41">IF( IFERROR(IF(K772=0, 0, (K773 - K772) / K772), 0)=0," ",IFERROR(IF(K772=0, 0, (K773 - K772) / K772), 0))</f>
        <v xml:space="preserve"> </v>
      </c>
      <c r="N773" s="10">
        <f>IF($C$4="", SUMIFS('무신사 메타 광고'!$X:$X, '무신사 메타 광고'!$D:$D, $B773),SUMIFS('무신사 메타 광고'!$X:$X,'무신사 메타 광고'!I:I,$C$4,'무신사 메타 광고'!D:D,$B773))</f>
        <v>0</v>
      </c>
      <c r="O773" s="11">
        <f t="shared" si="36"/>
        <v>0</v>
      </c>
      <c r="R773" s="13"/>
      <c r="S773" s="31">
        <f>IF($S$4="", SUMIFS('무신사 메타 광고'!$L:$L, '무신사 메타 광고'!$C:$C, $R773),SUMIFS('무신사 메타 광고'!$L:$L,'무신사 메타 광고'!$I:$I,$S$4,'무신사 메타 광고'!$C:$C,$R773))</f>
        <v>0</v>
      </c>
      <c r="T773" s="31">
        <f>IF($S$4="", SUMIFS('무신사 메타 광고'!$V:$V, '무신사 메타 광고'!$C:$C, $R773),SUMIFS('무신사 메타 광고'!$V:$V,'무신사 메타 광고'!$I:$I,$S$4,'무신사 메타 광고'!$C:$C,$R773))</f>
        <v>0</v>
      </c>
      <c r="U773" s="11">
        <f t="shared" si="37"/>
        <v>0</v>
      </c>
      <c r="V773" s="12" t="str">
        <f t="shared" ref="V773:V978" si="42">IF( IFERROR(IF(U772=0, 0, (U773 - U772) / U772), 0)=0," ",IFERROR(IF(U772=0, 0, (U773 - U772) / U772), 0))</f>
        <v xml:space="preserve"> </v>
      </c>
      <c r="W773" s="32">
        <f>IF($S$4="", SUMIFS('무신사 메타 광고'!$K:$K, '무신사 메타 광고'!$C:$C, $R773),SUMIFS('무신사 메타 광고'!$K:$K,'무신사 메타 광고'!$I:$I,$S$4,'무신사 메타 광고'!$C:$C,$R773))</f>
        <v>0</v>
      </c>
      <c r="X773" s="32">
        <f>IF($S$4="", SUMIFS('무신사 메타 광고'!$N:$N, '무신사 메타 광고'!$C:$C, $R773),SUMIFS('무신사 메타 광고'!$N:$N,'무신사 메타 광고'!$I:$I,$S$4,'무신사 메타 광고'!$C:$C,$R773))</f>
        <v>0</v>
      </c>
      <c r="Y773" s="11">
        <f t="shared" si="38"/>
        <v>0</v>
      </c>
      <c r="Z773" s="12" t="str">
        <f t="shared" ref="Z773:Z978" si="43">IF( IFERROR(IF(Y772=0, 0, (Y773 - Y772) / Y772), 0)=0," ",IFERROR(IF(Y772=0, 0, (Y773 - Y772) / Y772), 0))</f>
        <v xml:space="preserve"> </v>
      </c>
      <c r="AB773" s="10">
        <f>IF($S$4="", SUMIFS('무신사 메타 광고'!$X:$X, '무신사 메타 광고'!$C:$C, $R773),SUMIFS('무신사 메타 광고'!$X:$X,'무신사 메타 광고'!$I:$I,$S$4,'무신사 메타 광고'!$C:$C,$R773))</f>
        <v>0</v>
      </c>
      <c r="AC773" s="11">
        <f t="shared" si="39"/>
        <v>0</v>
      </c>
    </row>
    <row r="774" spans="2:29">
      <c r="B774" s="9"/>
      <c r="C774" s="29">
        <f>IF($C$4="", SUMIFS('무신사 메타 광고'!$L:$L, '무신사 메타 광고'!$D:$D, $B774), SUMIFS('무신사 메타 광고'!$L:$L, '무신사 메타 광고'!$I:$I, $C$4, '무신사 메타 광고'!$D:$D, $B774))</f>
        <v>0</v>
      </c>
      <c r="D774" s="29">
        <f>IF($C$4="", SUMIFS('무신사 메타 광고'!$V:$V,#REF!, $B774), SUMIFS('무신사 메타 광고'!$V:$V,'무신사 메타 광고'!$I:$I,$C$4,'무신사 메타 광고'!$D:$D,$B774))</f>
        <v>0</v>
      </c>
      <c r="E774" s="11">
        <f t="shared" si="33"/>
        <v>0</v>
      </c>
      <c r="F774" s="12" t="str">
        <f t="shared" si="40"/>
        <v xml:space="preserve"> </v>
      </c>
      <c r="G774" s="30">
        <f>IF($C$4="", SUMIFS('무신사 메타 광고'!$K:$K, '무신사 메타 광고'!$D:$D, $B774), SUMIFS('무신사 메타 광고'!$K:$K,'무신사 메타 광고'!$I:$I,$C$4,'무신사 메타 광고'!D:D,$B774))</f>
        <v>0</v>
      </c>
      <c r="H774" s="30">
        <f>IF($C$4="", SUMIFS('무신사 메타 광고'!$Q:$Q, '무신사 메타 광고'!$D:$D, $B774), SUMIFS('무신사 메타 광고'!$Q:$Q,'무신사 메타 광고'!$I:$I,$C$4,'무신사 메타 광고'!D:D,$B774))</f>
        <v>0</v>
      </c>
      <c r="I774" s="30">
        <f>IF($C$4="", SUMIFS('무신사 메타 광고'!$U:$U, '무신사 메타 광고'!$D:$D, $B774), SUMIFS('무신사 메타 광고'!$U:$U,'무신사 메타 광고'!$I:$I,$C$4,'무신사 메타 광고'!D:D,$B774))</f>
        <v>0</v>
      </c>
      <c r="J774" s="11">
        <f t="shared" si="34"/>
        <v>0</v>
      </c>
      <c r="K774" s="11">
        <f t="shared" si="35"/>
        <v>0</v>
      </c>
      <c r="L774" s="12" t="str">
        <f t="shared" si="41"/>
        <v xml:space="preserve"> </v>
      </c>
      <c r="N774" s="10">
        <f>IF($C$4="", SUMIFS('무신사 메타 광고'!$X:$X, '무신사 메타 광고'!$D:$D, $B774),SUMIFS('무신사 메타 광고'!$X:$X,'무신사 메타 광고'!I:I,$C$4,'무신사 메타 광고'!D:D,$B774))</f>
        <v>0</v>
      </c>
      <c r="O774" s="11">
        <f t="shared" si="36"/>
        <v>0</v>
      </c>
      <c r="R774" s="13"/>
      <c r="S774" s="31">
        <f>IF($S$4="", SUMIFS('무신사 메타 광고'!$L:$L, '무신사 메타 광고'!$C:$C, $R774),SUMIFS('무신사 메타 광고'!$L:$L,'무신사 메타 광고'!$I:$I,$S$4,'무신사 메타 광고'!$C:$C,$R774))</f>
        <v>0</v>
      </c>
      <c r="T774" s="31">
        <f>IF($S$4="", SUMIFS('무신사 메타 광고'!$V:$V, '무신사 메타 광고'!$C:$C, $R774),SUMIFS('무신사 메타 광고'!$V:$V,'무신사 메타 광고'!$I:$I,$S$4,'무신사 메타 광고'!$C:$C,$R774))</f>
        <v>0</v>
      </c>
      <c r="U774" s="11">
        <f t="shared" si="37"/>
        <v>0</v>
      </c>
      <c r="V774" s="12" t="str">
        <f t="shared" si="42"/>
        <v xml:space="preserve"> </v>
      </c>
      <c r="W774" s="32">
        <f>IF($S$4="", SUMIFS('무신사 메타 광고'!$K:$K, '무신사 메타 광고'!$C:$C, $R774),SUMIFS('무신사 메타 광고'!$K:$K,'무신사 메타 광고'!$I:$I,$S$4,'무신사 메타 광고'!$C:$C,$R774))</f>
        <v>0</v>
      </c>
      <c r="X774" s="32">
        <f>IF($S$4="", SUMIFS('무신사 메타 광고'!$N:$N, '무신사 메타 광고'!$C:$C, $R774),SUMIFS('무신사 메타 광고'!$N:$N,'무신사 메타 광고'!$I:$I,$S$4,'무신사 메타 광고'!$C:$C,$R774))</f>
        <v>0</v>
      </c>
      <c r="Y774" s="11">
        <f t="shared" si="38"/>
        <v>0</v>
      </c>
      <c r="Z774" s="12" t="str">
        <f t="shared" si="43"/>
        <v xml:space="preserve"> </v>
      </c>
      <c r="AB774" s="10">
        <f>IF($S$4="", SUMIFS('무신사 메타 광고'!$X:$X, '무신사 메타 광고'!$C:$C, $R774),SUMIFS('무신사 메타 광고'!$X:$X,'무신사 메타 광고'!$I:$I,$S$4,'무신사 메타 광고'!$C:$C,$R774))</f>
        <v>0</v>
      </c>
      <c r="AC774" s="11">
        <f t="shared" si="39"/>
        <v>0</v>
      </c>
    </row>
    <row r="775" spans="2:29">
      <c r="B775" s="9"/>
      <c r="C775" s="29">
        <f>IF($C$4="", SUMIFS('무신사 메타 광고'!$L:$L, '무신사 메타 광고'!$D:$D, $B775), SUMIFS('무신사 메타 광고'!$L:$L, '무신사 메타 광고'!$I:$I, $C$4, '무신사 메타 광고'!$D:$D, $B775))</f>
        <v>0</v>
      </c>
      <c r="D775" s="29">
        <f>IF($C$4="", SUMIFS('무신사 메타 광고'!$V:$V,#REF!, $B775), SUMIFS('무신사 메타 광고'!$V:$V,'무신사 메타 광고'!$I:$I,$C$4,'무신사 메타 광고'!$D:$D,$B775))</f>
        <v>0</v>
      </c>
      <c r="E775" s="11">
        <f t="shared" si="33"/>
        <v>0</v>
      </c>
      <c r="F775" s="12" t="str">
        <f t="shared" si="40"/>
        <v xml:space="preserve"> </v>
      </c>
      <c r="G775" s="30">
        <f>IF($C$4="", SUMIFS('무신사 메타 광고'!$K:$K, '무신사 메타 광고'!$D:$D, $B775), SUMIFS('무신사 메타 광고'!$K:$K,'무신사 메타 광고'!$I:$I,$C$4,'무신사 메타 광고'!D:D,$B775))</f>
        <v>0</v>
      </c>
      <c r="H775" s="30">
        <f>IF($C$4="", SUMIFS('무신사 메타 광고'!$Q:$Q, '무신사 메타 광고'!$D:$D, $B775), SUMIFS('무신사 메타 광고'!$Q:$Q,'무신사 메타 광고'!$I:$I,$C$4,'무신사 메타 광고'!D:D,$B775))</f>
        <v>0</v>
      </c>
      <c r="I775" s="30">
        <f>IF($C$4="", SUMIFS('무신사 메타 광고'!$U:$U, '무신사 메타 광고'!$D:$D, $B775), SUMIFS('무신사 메타 광고'!$U:$U,'무신사 메타 광고'!$I:$I,$C$4,'무신사 메타 광고'!D:D,$B775))</f>
        <v>0</v>
      </c>
      <c r="J775" s="11">
        <f t="shared" si="34"/>
        <v>0</v>
      </c>
      <c r="K775" s="11">
        <f t="shared" si="35"/>
        <v>0</v>
      </c>
      <c r="L775" s="12" t="str">
        <f t="shared" si="41"/>
        <v xml:space="preserve"> </v>
      </c>
      <c r="N775" s="10">
        <f>IF($C$4="", SUMIFS('무신사 메타 광고'!$X:$X, '무신사 메타 광고'!$D:$D, $B775),SUMIFS('무신사 메타 광고'!$X:$X,'무신사 메타 광고'!I:I,$C$4,'무신사 메타 광고'!D:D,$B775))</f>
        <v>0</v>
      </c>
      <c r="O775" s="11">
        <f t="shared" si="36"/>
        <v>0</v>
      </c>
      <c r="R775" s="13"/>
      <c r="S775" s="31">
        <f>IF($S$4="", SUMIFS('무신사 메타 광고'!$L:$L, '무신사 메타 광고'!$C:$C, $R775),SUMIFS('무신사 메타 광고'!$L:$L,'무신사 메타 광고'!$I:$I,$S$4,'무신사 메타 광고'!$C:$C,$R775))</f>
        <v>0</v>
      </c>
      <c r="T775" s="31">
        <f>IF($S$4="", SUMIFS('무신사 메타 광고'!$V:$V, '무신사 메타 광고'!$C:$C, $R775),SUMIFS('무신사 메타 광고'!$V:$V,'무신사 메타 광고'!$I:$I,$S$4,'무신사 메타 광고'!$C:$C,$R775))</f>
        <v>0</v>
      </c>
      <c r="U775" s="11">
        <f t="shared" si="37"/>
        <v>0</v>
      </c>
      <c r="V775" s="12" t="str">
        <f t="shared" si="42"/>
        <v xml:space="preserve"> </v>
      </c>
      <c r="W775" s="32">
        <f>IF($S$4="", SUMIFS('무신사 메타 광고'!$K:$K, '무신사 메타 광고'!$C:$C, $R775),SUMIFS('무신사 메타 광고'!$K:$K,'무신사 메타 광고'!$I:$I,$S$4,'무신사 메타 광고'!$C:$C,$R775))</f>
        <v>0</v>
      </c>
      <c r="X775" s="32">
        <f>IF($S$4="", SUMIFS('무신사 메타 광고'!$N:$N, '무신사 메타 광고'!$C:$C, $R775),SUMIFS('무신사 메타 광고'!$N:$N,'무신사 메타 광고'!$I:$I,$S$4,'무신사 메타 광고'!$C:$C,$R775))</f>
        <v>0</v>
      </c>
      <c r="Y775" s="11">
        <f t="shared" si="38"/>
        <v>0</v>
      </c>
      <c r="Z775" s="12" t="str">
        <f t="shared" si="43"/>
        <v xml:space="preserve"> </v>
      </c>
      <c r="AB775" s="10">
        <f>IF($S$4="", SUMIFS('무신사 메타 광고'!$X:$X, '무신사 메타 광고'!$C:$C, $R775),SUMIFS('무신사 메타 광고'!$X:$X,'무신사 메타 광고'!$I:$I,$S$4,'무신사 메타 광고'!$C:$C,$R775))</f>
        <v>0</v>
      </c>
      <c r="AC775" s="11">
        <f t="shared" si="39"/>
        <v>0</v>
      </c>
    </row>
    <row r="776" spans="2:29">
      <c r="B776" s="9"/>
      <c r="C776" s="29">
        <f>IF($C$4="", SUMIFS('무신사 메타 광고'!$L:$L, '무신사 메타 광고'!$D:$D, $B776), SUMIFS('무신사 메타 광고'!$L:$L, '무신사 메타 광고'!$I:$I, $C$4, '무신사 메타 광고'!$D:$D, $B776))</f>
        <v>0</v>
      </c>
      <c r="D776" s="29">
        <f>IF($C$4="", SUMIFS('무신사 메타 광고'!$V:$V,#REF!, $B776), SUMIFS('무신사 메타 광고'!$V:$V,'무신사 메타 광고'!$I:$I,$C$4,'무신사 메타 광고'!$D:$D,$B776))</f>
        <v>0</v>
      </c>
      <c r="E776" s="11">
        <f t="shared" si="33"/>
        <v>0</v>
      </c>
      <c r="F776" s="12" t="str">
        <f t="shared" si="40"/>
        <v xml:space="preserve"> </v>
      </c>
      <c r="G776" s="30">
        <f>IF($C$4="", SUMIFS('무신사 메타 광고'!$K:$K, '무신사 메타 광고'!$D:$D, $B776), SUMIFS('무신사 메타 광고'!$K:$K,'무신사 메타 광고'!$I:$I,$C$4,'무신사 메타 광고'!D:D,$B776))</f>
        <v>0</v>
      </c>
      <c r="H776" s="30">
        <f>IF($C$4="", SUMIFS('무신사 메타 광고'!$Q:$Q, '무신사 메타 광고'!$D:$D, $B776), SUMIFS('무신사 메타 광고'!$Q:$Q,'무신사 메타 광고'!$I:$I,$C$4,'무신사 메타 광고'!D:D,$B776))</f>
        <v>0</v>
      </c>
      <c r="I776" s="30">
        <f>IF($C$4="", SUMIFS('무신사 메타 광고'!$U:$U, '무신사 메타 광고'!$D:$D, $B776), SUMIFS('무신사 메타 광고'!$U:$U,'무신사 메타 광고'!$I:$I,$C$4,'무신사 메타 광고'!D:D,$B776))</f>
        <v>0</v>
      </c>
      <c r="J776" s="11">
        <f t="shared" si="34"/>
        <v>0</v>
      </c>
      <c r="K776" s="11">
        <f t="shared" si="35"/>
        <v>0</v>
      </c>
      <c r="L776" s="12" t="str">
        <f t="shared" si="41"/>
        <v xml:space="preserve"> </v>
      </c>
      <c r="N776" s="10">
        <f>IF($C$4="", SUMIFS('무신사 메타 광고'!$X:$X, '무신사 메타 광고'!$D:$D, $B776),SUMIFS('무신사 메타 광고'!$X:$X,'무신사 메타 광고'!I:I,$C$4,'무신사 메타 광고'!D:D,$B776))</f>
        <v>0</v>
      </c>
      <c r="O776" s="11">
        <f t="shared" si="36"/>
        <v>0</v>
      </c>
      <c r="R776" s="13"/>
      <c r="S776" s="31">
        <f>IF($S$4="", SUMIFS('무신사 메타 광고'!$L:$L, '무신사 메타 광고'!$C:$C, $R776),SUMIFS('무신사 메타 광고'!$L:$L,'무신사 메타 광고'!$I:$I,$S$4,'무신사 메타 광고'!$C:$C,$R776))</f>
        <v>0</v>
      </c>
      <c r="T776" s="31">
        <f>IF($S$4="", SUMIFS('무신사 메타 광고'!$V:$V, '무신사 메타 광고'!$C:$C, $R776),SUMIFS('무신사 메타 광고'!$V:$V,'무신사 메타 광고'!$I:$I,$S$4,'무신사 메타 광고'!$C:$C,$R776))</f>
        <v>0</v>
      </c>
      <c r="U776" s="11">
        <f t="shared" si="37"/>
        <v>0</v>
      </c>
      <c r="V776" s="12" t="str">
        <f t="shared" si="42"/>
        <v xml:space="preserve"> </v>
      </c>
      <c r="W776" s="32">
        <f>IF($S$4="", SUMIFS('무신사 메타 광고'!$K:$K, '무신사 메타 광고'!$C:$C, $R776),SUMIFS('무신사 메타 광고'!$K:$K,'무신사 메타 광고'!$I:$I,$S$4,'무신사 메타 광고'!$C:$C,$R776))</f>
        <v>0</v>
      </c>
      <c r="X776" s="32">
        <f>IF($S$4="", SUMIFS('무신사 메타 광고'!$N:$N, '무신사 메타 광고'!$C:$C, $R776),SUMIFS('무신사 메타 광고'!$N:$N,'무신사 메타 광고'!$I:$I,$S$4,'무신사 메타 광고'!$C:$C,$R776))</f>
        <v>0</v>
      </c>
      <c r="Y776" s="11">
        <f t="shared" si="38"/>
        <v>0</v>
      </c>
      <c r="Z776" s="12" t="str">
        <f t="shared" si="43"/>
        <v xml:space="preserve"> </v>
      </c>
      <c r="AB776" s="10">
        <f>IF($S$4="", SUMIFS('무신사 메타 광고'!$X:$X, '무신사 메타 광고'!$C:$C, $R776),SUMIFS('무신사 메타 광고'!$X:$X,'무신사 메타 광고'!$I:$I,$S$4,'무신사 메타 광고'!$C:$C,$R776))</f>
        <v>0</v>
      </c>
      <c r="AC776" s="11">
        <f t="shared" si="39"/>
        <v>0</v>
      </c>
    </row>
    <row r="777" spans="2:29">
      <c r="B777" s="9"/>
      <c r="C777" s="29">
        <f>IF($C$4="", SUMIFS('무신사 메타 광고'!$L:$L, '무신사 메타 광고'!$D:$D, $B777), SUMIFS('무신사 메타 광고'!$L:$L, '무신사 메타 광고'!$I:$I, $C$4, '무신사 메타 광고'!$D:$D, $B777))</f>
        <v>0</v>
      </c>
      <c r="D777" s="29">
        <f>IF($C$4="", SUMIFS('무신사 메타 광고'!$V:$V,#REF!, $B777), SUMIFS('무신사 메타 광고'!$V:$V,'무신사 메타 광고'!$I:$I,$C$4,'무신사 메타 광고'!$D:$D,$B777))</f>
        <v>0</v>
      </c>
      <c r="E777" s="11">
        <f t="shared" si="33"/>
        <v>0</v>
      </c>
      <c r="F777" s="12" t="str">
        <f t="shared" si="40"/>
        <v xml:space="preserve"> </v>
      </c>
      <c r="G777" s="30">
        <f>IF($C$4="", SUMIFS('무신사 메타 광고'!$K:$K, '무신사 메타 광고'!$D:$D, $B777), SUMIFS('무신사 메타 광고'!$K:$K,'무신사 메타 광고'!$I:$I,$C$4,'무신사 메타 광고'!D:D,$B777))</f>
        <v>0</v>
      </c>
      <c r="H777" s="30">
        <f>IF($C$4="", SUMIFS('무신사 메타 광고'!$Q:$Q, '무신사 메타 광고'!$D:$D, $B777), SUMIFS('무신사 메타 광고'!$Q:$Q,'무신사 메타 광고'!$I:$I,$C$4,'무신사 메타 광고'!D:D,$B777))</f>
        <v>0</v>
      </c>
      <c r="I777" s="30">
        <f>IF($C$4="", SUMIFS('무신사 메타 광고'!$U:$U, '무신사 메타 광고'!$D:$D, $B777), SUMIFS('무신사 메타 광고'!$U:$U,'무신사 메타 광고'!$I:$I,$C$4,'무신사 메타 광고'!D:D,$B777))</f>
        <v>0</v>
      </c>
      <c r="J777" s="11">
        <f t="shared" si="34"/>
        <v>0</v>
      </c>
      <c r="K777" s="11">
        <f t="shared" si="35"/>
        <v>0</v>
      </c>
      <c r="L777" s="12" t="str">
        <f t="shared" si="41"/>
        <v xml:space="preserve"> </v>
      </c>
      <c r="N777" s="10">
        <f>IF($C$4="", SUMIFS('무신사 메타 광고'!$X:$X, '무신사 메타 광고'!$D:$D, $B777),SUMIFS('무신사 메타 광고'!$X:$X,'무신사 메타 광고'!I:I,$C$4,'무신사 메타 광고'!D:D,$B777))</f>
        <v>0</v>
      </c>
      <c r="O777" s="11">
        <f t="shared" si="36"/>
        <v>0</v>
      </c>
      <c r="R777" s="13"/>
      <c r="S777" s="31">
        <f>IF($S$4="", SUMIFS('무신사 메타 광고'!$L:$L, '무신사 메타 광고'!$C:$C, $R777),SUMIFS('무신사 메타 광고'!$L:$L,'무신사 메타 광고'!$I:$I,$S$4,'무신사 메타 광고'!$C:$C,$R777))</f>
        <v>0</v>
      </c>
      <c r="T777" s="31">
        <f>IF($S$4="", SUMIFS('무신사 메타 광고'!$V:$V, '무신사 메타 광고'!$C:$C, $R777),SUMIFS('무신사 메타 광고'!$V:$V,'무신사 메타 광고'!$I:$I,$S$4,'무신사 메타 광고'!$C:$C,$R777))</f>
        <v>0</v>
      </c>
      <c r="U777" s="11">
        <f t="shared" si="37"/>
        <v>0</v>
      </c>
      <c r="V777" s="12" t="str">
        <f t="shared" si="42"/>
        <v xml:space="preserve"> </v>
      </c>
      <c r="W777" s="32">
        <f>IF($S$4="", SUMIFS('무신사 메타 광고'!$K:$K, '무신사 메타 광고'!$C:$C, $R777),SUMIFS('무신사 메타 광고'!$K:$K,'무신사 메타 광고'!$I:$I,$S$4,'무신사 메타 광고'!$C:$C,$R777))</f>
        <v>0</v>
      </c>
      <c r="X777" s="32">
        <f>IF($S$4="", SUMIFS('무신사 메타 광고'!$N:$N, '무신사 메타 광고'!$C:$C, $R777),SUMIFS('무신사 메타 광고'!$N:$N,'무신사 메타 광고'!$I:$I,$S$4,'무신사 메타 광고'!$C:$C,$R777))</f>
        <v>0</v>
      </c>
      <c r="Y777" s="11">
        <f t="shared" si="38"/>
        <v>0</v>
      </c>
      <c r="Z777" s="12" t="str">
        <f t="shared" si="43"/>
        <v xml:space="preserve"> </v>
      </c>
      <c r="AB777" s="10">
        <f>IF($S$4="", SUMIFS('무신사 메타 광고'!$X:$X, '무신사 메타 광고'!$C:$C, $R777),SUMIFS('무신사 메타 광고'!$X:$X,'무신사 메타 광고'!$I:$I,$S$4,'무신사 메타 광고'!$C:$C,$R777))</f>
        <v>0</v>
      </c>
      <c r="AC777" s="11">
        <f t="shared" si="39"/>
        <v>0</v>
      </c>
    </row>
    <row r="778" spans="2:29">
      <c r="B778" s="9"/>
      <c r="C778" s="29">
        <f>IF($C$4="", SUMIFS('무신사 메타 광고'!$L:$L, '무신사 메타 광고'!$D:$D, $B778), SUMIFS('무신사 메타 광고'!$L:$L, '무신사 메타 광고'!$I:$I, $C$4, '무신사 메타 광고'!$D:$D, $B778))</f>
        <v>0</v>
      </c>
      <c r="D778" s="29">
        <f>IF($C$4="", SUMIFS('무신사 메타 광고'!$V:$V,#REF!, $B778), SUMIFS('무신사 메타 광고'!$V:$V,'무신사 메타 광고'!$I:$I,$C$4,'무신사 메타 광고'!$D:$D,$B778))</f>
        <v>0</v>
      </c>
      <c r="E778" s="11">
        <f t="shared" si="33"/>
        <v>0</v>
      </c>
      <c r="F778" s="12" t="str">
        <f t="shared" si="40"/>
        <v xml:space="preserve"> </v>
      </c>
      <c r="G778" s="30">
        <f>IF($C$4="", SUMIFS('무신사 메타 광고'!$K:$K, '무신사 메타 광고'!$D:$D, $B778), SUMIFS('무신사 메타 광고'!$K:$K,'무신사 메타 광고'!$I:$I,$C$4,'무신사 메타 광고'!D:D,$B778))</f>
        <v>0</v>
      </c>
      <c r="H778" s="30">
        <f>IF($C$4="", SUMIFS('무신사 메타 광고'!$Q:$Q, '무신사 메타 광고'!$D:$D, $B778), SUMIFS('무신사 메타 광고'!$Q:$Q,'무신사 메타 광고'!$I:$I,$C$4,'무신사 메타 광고'!D:D,$B778))</f>
        <v>0</v>
      </c>
      <c r="I778" s="30">
        <f>IF($C$4="", SUMIFS('무신사 메타 광고'!$U:$U, '무신사 메타 광고'!$D:$D, $B778), SUMIFS('무신사 메타 광고'!$U:$U,'무신사 메타 광고'!$I:$I,$C$4,'무신사 메타 광고'!D:D,$B778))</f>
        <v>0</v>
      </c>
      <c r="J778" s="11">
        <f t="shared" si="34"/>
        <v>0</v>
      </c>
      <c r="K778" s="11">
        <f t="shared" si="35"/>
        <v>0</v>
      </c>
      <c r="L778" s="12" t="str">
        <f t="shared" si="41"/>
        <v xml:space="preserve"> </v>
      </c>
      <c r="N778" s="10">
        <f>IF($C$4="", SUMIFS('무신사 메타 광고'!$X:$X, '무신사 메타 광고'!$D:$D, $B778),SUMIFS('무신사 메타 광고'!$X:$X,'무신사 메타 광고'!I:I,$C$4,'무신사 메타 광고'!D:D,$B778))</f>
        <v>0</v>
      </c>
      <c r="O778" s="11">
        <f t="shared" si="36"/>
        <v>0</v>
      </c>
      <c r="R778" s="13"/>
      <c r="S778" s="31">
        <f>IF($S$4="", SUMIFS('무신사 메타 광고'!$L:$L, '무신사 메타 광고'!$C:$C, $R778),SUMIFS('무신사 메타 광고'!$L:$L,'무신사 메타 광고'!$I:$I,$S$4,'무신사 메타 광고'!$C:$C,$R778))</f>
        <v>0</v>
      </c>
      <c r="T778" s="31">
        <f>IF($S$4="", SUMIFS('무신사 메타 광고'!$V:$V, '무신사 메타 광고'!$C:$C, $R778),SUMIFS('무신사 메타 광고'!$V:$V,'무신사 메타 광고'!$I:$I,$S$4,'무신사 메타 광고'!$C:$C,$R778))</f>
        <v>0</v>
      </c>
      <c r="U778" s="11">
        <f t="shared" si="37"/>
        <v>0</v>
      </c>
      <c r="V778" s="12" t="str">
        <f t="shared" si="42"/>
        <v xml:space="preserve"> </v>
      </c>
      <c r="W778" s="32">
        <f>IF($S$4="", SUMIFS('무신사 메타 광고'!$K:$K, '무신사 메타 광고'!$C:$C, $R778),SUMIFS('무신사 메타 광고'!$K:$K,'무신사 메타 광고'!$I:$I,$S$4,'무신사 메타 광고'!$C:$C,$R778))</f>
        <v>0</v>
      </c>
      <c r="X778" s="32">
        <f>IF($S$4="", SUMIFS('무신사 메타 광고'!$N:$N, '무신사 메타 광고'!$C:$C, $R778),SUMIFS('무신사 메타 광고'!$N:$N,'무신사 메타 광고'!$I:$I,$S$4,'무신사 메타 광고'!$C:$C,$R778))</f>
        <v>0</v>
      </c>
      <c r="Y778" s="11">
        <f t="shared" si="38"/>
        <v>0</v>
      </c>
      <c r="Z778" s="12" t="str">
        <f t="shared" si="43"/>
        <v xml:space="preserve"> </v>
      </c>
      <c r="AB778" s="10">
        <f>IF($S$4="", SUMIFS('무신사 메타 광고'!$X:$X, '무신사 메타 광고'!$C:$C, $R778),SUMIFS('무신사 메타 광고'!$X:$X,'무신사 메타 광고'!$I:$I,$S$4,'무신사 메타 광고'!$C:$C,$R778))</f>
        <v>0</v>
      </c>
      <c r="AC778" s="11">
        <f t="shared" si="39"/>
        <v>0</v>
      </c>
    </row>
    <row r="779" spans="2:29">
      <c r="B779" s="9"/>
      <c r="C779" s="29">
        <f>IF($C$4="", SUMIFS('무신사 메타 광고'!$L:$L, '무신사 메타 광고'!$D:$D, $B779), SUMIFS('무신사 메타 광고'!$L:$L, '무신사 메타 광고'!$I:$I, $C$4, '무신사 메타 광고'!$D:$D, $B779))</f>
        <v>0</v>
      </c>
      <c r="D779" s="29">
        <f>IF($C$4="", SUMIFS('무신사 메타 광고'!$V:$V,#REF!, $B779), SUMIFS('무신사 메타 광고'!$V:$V,'무신사 메타 광고'!$I:$I,$C$4,'무신사 메타 광고'!$D:$D,$B779))</f>
        <v>0</v>
      </c>
      <c r="E779" s="11">
        <f t="shared" si="33"/>
        <v>0</v>
      </c>
      <c r="F779" s="12" t="str">
        <f t="shared" si="40"/>
        <v xml:space="preserve"> </v>
      </c>
      <c r="G779" s="30">
        <f>IF($C$4="", SUMIFS('무신사 메타 광고'!$K:$K, '무신사 메타 광고'!$D:$D, $B779), SUMIFS('무신사 메타 광고'!$K:$K,'무신사 메타 광고'!$I:$I,$C$4,'무신사 메타 광고'!D:D,$B779))</f>
        <v>0</v>
      </c>
      <c r="H779" s="30">
        <f>IF($C$4="", SUMIFS('무신사 메타 광고'!$Q:$Q, '무신사 메타 광고'!$D:$D, $B779), SUMIFS('무신사 메타 광고'!$Q:$Q,'무신사 메타 광고'!$I:$I,$C$4,'무신사 메타 광고'!D:D,$B779))</f>
        <v>0</v>
      </c>
      <c r="I779" s="30">
        <f>IF($C$4="", SUMIFS('무신사 메타 광고'!$U:$U, '무신사 메타 광고'!$D:$D, $B779), SUMIFS('무신사 메타 광고'!$U:$U,'무신사 메타 광고'!$I:$I,$C$4,'무신사 메타 광고'!D:D,$B779))</f>
        <v>0</v>
      </c>
      <c r="J779" s="11">
        <f t="shared" si="34"/>
        <v>0</v>
      </c>
      <c r="K779" s="11">
        <f t="shared" si="35"/>
        <v>0</v>
      </c>
      <c r="L779" s="12" t="str">
        <f t="shared" si="41"/>
        <v xml:space="preserve"> </v>
      </c>
      <c r="N779" s="10">
        <f>IF($C$4="", SUMIFS('무신사 메타 광고'!$X:$X, '무신사 메타 광고'!$D:$D, $B779),SUMIFS('무신사 메타 광고'!$X:$X,'무신사 메타 광고'!I:I,$C$4,'무신사 메타 광고'!D:D,$B779))</f>
        <v>0</v>
      </c>
      <c r="O779" s="11">
        <f t="shared" si="36"/>
        <v>0</v>
      </c>
      <c r="R779" s="13"/>
      <c r="S779" s="31">
        <f>IF($S$4="", SUMIFS('무신사 메타 광고'!$L:$L, '무신사 메타 광고'!$C:$C, $R779),SUMIFS('무신사 메타 광고'!$L:$L,'무신사 메타 광고'!$I:$I,$S$4,'무신사 메타 광고'!$C:$C,$R779))</f>
        <v>0</v>
      </c>
      <c r="T779" s="31">
        <f>IF($S$4="", SUMIFS('무신사 메타 광고'!$V:$V, '무신사 메타 광고'!$C:$C, $R779),SUMIFS('무신사 메타 광고'!$V:$V,'무신사 메타 광고'!$I:$I,$S$4,'무신사 메타 광고'!$C:$C,$R779))</f>
        <v>0</v>
      </c>
      <c r="U779" s="11">
        <f t="shared" si="37"/>
        <v>0</v>
      </c>
      <c r="V779" s="12" t="str">
        <f t="shared" si="42"/>
        <v xml:space="preserve"> </v>
      </c>
      <c r="W779" s="32">
        <f>IF($S$4="", SUMIFS('무신사 메타 광고'!$K:$K, '무신사 메타 광고'!$C:$C, $R779),SUMIFS('무신사 메타 광고'!$K:$K,'무신사 메타 광고'!$I:$I,$S$4,'무신사 메타 광고'!$C:$C,$R779))</f>
        <v>0</v>
      </c>
      <c r="X779" s="32">
        <f>IF($S$4="", SUMIFS('무신사 메타 광고'!$N:$N, '무신사 메타 광고'!$C:$C, $R779),SUMIFS('무신사 메타 광고'!$N:$N,'무신사 메타 광고'!$I:$I,$S$4,'무신사 메타 광고'!$C:$C,$R779))</f>
        <v>0</v>
      </c>
      <c r="Y779" s="11">
        <f t="shared" si="38"/>
        <v>0</v>
      </c>
      <c r="Z779" s="12" t="str">
        <f t="shared" si="43"/>
        <v xml:space="preserve"> </v>
      </c>
      <c r="AB779" s="10">
        <f>IF($S$4="", SUMIFS('무신사 메타 광고'!$X:$X, '무신사 메타 광고'!$C:$C, $R779),SUMIFS('무신사 메타 광고'!$X:$X,'무신사 메타 광고'!$I:$I,$S$4,'무신사 메타 광고'!$C:$C,$R779))</f>
        <v>0</v>
      </c>
      <c r="AC779" s="11">
        <f t="shared" si="39"/>
        <v>0</v>
      </c>
    </row>
    <row r="780" spans="2:29">
      <c r="B780" s="9"/>
      <c r="C780" s="29">
        <f>IF($C$4="", SUMIFS('무신사 메타 광고'!$L:$L, '무신사 메타 광고'!$D:$D, $B780), SUMIFS('무신사 메타 광고'!$L:$L, '무신사 메타 광고'!$I:$I, $C$4, '무신사 메타 광고'!$D:$D, $B780))</f>
        <v>0</v>
      </c>
      <c r="D780" s="29">
        <f>IF($C$4="", SUMIFS('무신사 메타 광고'!$V:$V,#REF!, $B780), SUMIFS('무신사 메타 광고'!$V:$V,'무신사 메타 광고'!$I:$I,$C$4,'무신사 메타 광고'!$D:$D,$B780))</f>
        <v>0</v>
      </c>
      <c r="E780" s="11">
        <f t="shared" si="33"/>
        <v>0</v>
      </c>
      <c r="F780" s="12" t="str">
        <f t="shared" si="40"/>
        <v xml:space="preserve"> </v>
      </c>
      <c r="G780" s="30">
        <f>IF($C$4="", SUMIFS('무신사 메타 광고'!$K:$K, '무신사 메타 광고'!$D:$D, $B780), SUMIFS('무신사 메타 광고'!$K:$K,'무신사 메타 광고'!$I:$I,$C$4,'무신사 메타 광고'!D:D,$B780))</f>
        <v>0</v>
      </c>
      <c r="H780" s="30">
        <f>IF($C$4="", SUMIFS('무신사 메타 광고'!$Q:$Q, '무신사 메타 광고'!$D:$D, $B780), SUMIFS('무신사 메타 광고'!$Q:$Q,'무신사 메타 광고'!$I:$I,$C$4,'무신사 메타 광고'!D:D,$B780))</f>
        <v>0</v>
      </c>
      <c r="I780" s="30">
        <f>IF($C$4="", SUMIFS('무신사 메타 광고'!$U:$U, '무신사 메타 광고'!$D:$D, $B780), SUMIFS('무신사 메타 광고'!$U:$U,'무신사 메타 광고'!$I:$I,$C$4,'무신사 메타 광고'!D:D,$B780))</f>
        <v>0</v>
      </c>
      <c r="J780" s="11">
        <f t="shared" si="34"/>
        <v>0</v>
      </c>
      <c r="K780" s="11">
        <f t="shared" si="35"/>
        <v>0</v>
      </c>
      <c r="L780" s="12" t="str">
        <f t="shared" si="41"/>
        <v xml:space="preserve"> </v>
      </c>
      <c r="N780" s="10">
        <f>IF($C$4="", SUMIFS('무신사 메타 광고'!$X:$X, '무신사 메타 광고'!$D:$D, $B780),SUMIFS('무신사 메타 광고'!$X:$X,'무신사 메타 광고'!I:I,$C$4,'무신사 메타 광고'!D:D,$B780))</f>
        <v>0</v>
      </c>
      <c r="O780" s="11">
        <f t="shared" si="36"/>
        <v>0</v>
      </c>
      <c r="R780" s="13"/>
      <c r="S780" s="31">
        <f>IF($S$4="", SUMIFS('무신사 메타 광고'!$L:$L, '무신사 메타 광고'!$C:$C, $R780),SUMIFS('무신사 메타 광고'!$L:$L,'무신사 메타 광고'!$I:$I,$S$4,'무신사 메타 광고'!$C:$C,$R780))</f>
        <v>0</v>
      </c>
      <c r="T780" s="31">
        <f>IF($S$4="", SUMIFS('무신사 메타 광고'!$V:$V, '무신사 메타 광고'!$C:$C, $R780),SUMIFS('무신사 메타 광고'!$V:$V,'무신사 메타 광고'!$I:$I,$S$4,'무신사 메타 광고'!$C:$C,$R780))</f>
        <v>0</v>
      </c>
      <c r="U780" s="11">
        <f t="shared" si="37"/>
        <v>0</v>
      </c>
      <c r="V780" s="12" t="str">
        <f t="shared" si="42"/>
        <v xml:space="preserve"> </v>
      </c>
      <c r="W780" s="32">
        <f>IF($S$4="", SUMIFS('무신사 메타 광고'!$K:$K, '무신사 메타 광고'!$C:$C, $R780),SUMIFS('무신사 메타 광고'!$K:$K,'무신사 메타 광고'!$I:$I,$S$4,'무신사 메타 광고'!$C:$C,$R780))</f>
        <v>0</v>
      </c>
      <c r="X780" s="32">
        <f>IF($S$4="", SUMIFS('무신사 메타 광고'!$N:$N, '무신사 메타 광고'!$C:$C, $R780),SUMIFS('무신사 메타 광고'!$N:$N,'무신사 메타 광고'!$I:$I,$S$4,'무신사 메타 광고'!$C:$C,$R780))</f>
        <v>0</v>
      </c>
      <c r="Y780" s="11">
        <f t="shared" si="38"/>
        <v>0</v>
      </c>
      <c r="Z780" s="12" t="str">
        <f t="shared" si="43"/>
        <v xml:space="preserve"> </v>
      </c>
      <c r="AB780" s="10">
        <f>IF($S$4="", SUMIFS('무신사 메타 광고'!$X:$X, '무신사 메타 광고'!$C:$C, $R780),SUMIFS('무신사 메타 광고'!$X:$X,'무신사 메타 광고'!$I:$I,$S$4,'무신사 메타 광고'!$C:$C,$R780))</f>
        <v>0</v>
      </c>
      <c r="AC780" s="11">
        <f t="shared" si="39"/>
        <v>0</v>
      </c>
    </row>
    <row r="781" spans="2:29">
      <c r="B781" s="9"/>
      <c r="C781" s="29">
        <f>IF($C$4="", SUMIFS('무신사 메타 광고'!$L:$L, '무신사 메타 광고'!$D:$D, $B781), SUMIFS('무신사 메타 광고'!$L:$L, '무신사 메타 광고'!$I:$I, $C$4, '무신사 메타 광고'!$D:$D, $B781))</f>
        <v>0</v>
      </c>
      <c r="D781" s="29">
        <f>IF($C$4="", SUMIFS('무신사 메타 광고'!$V:$V,#REF!, $B781), SUMIFS('무신사 메타 광고'!$V:$V,'무신사 메타 광고'!$I:$I,$C$4,'무신사 메타 광고'!$D:$D,$B781))</f>
        <v>0</v>
      </c>
      <c r="E781" s="11">
        <f t="shared" si="33"/>
        <v>0</v>
      </c>
      <c r="F781" s="12" t="str">
        <f t="shared" si="40"/>
        <v xml:space="preserve"> </v>
      </c>
      <c r="G781" s="30">
        <f>IF($C$4="", SUMIFS('무신사 메타 광고'!$K:$K, '무신사 메타 광고'!$D:$D, $B781), SUMIFS('무신사 메타 광고'!$K:$K,'무신사 메타 광고'!$I:$I,$C$4,'무신사 메타 광고'!D:D,$B781))</f>
        <v>0</v>
      </c>
      <c r="H781" s="30">
        <f>IF($C$4="", SUMIFS('무신사 메타 광고'!$Q:$Q, '무신사 메타 광고'!$D:$D, $B781), SUMIFS('무신사 메타 광고'!$Q:$Q,'무신사 메타 광고'!$I:$I,$C$4,'무신사 메타 광고'!D:D,$B781))</f>
        <v>0</v>
      </c>
      <c r="I781" s="30">
        <f>IF($C$4="", SUMIFS('무신사 메타 광고'!$U:$U, '무신사 메타 광고'!$D:$D, $B781), SUMIFS('무신사 메타 광고'!$U:$U,'무신사 메타 광고'!$I:$I,$C$4,'무신사 메타 광고'!D:D,$B781))</f>
        <v>0</v>
      </c>
      <c r="J781" s="11">
        <f t="shared" si="34"/>
        <v>0</v>
      </c>
      <c r="K781" s="11">
        <f t="shared" si="35"/>
        <v>0</v>
      </c>
      <c r="L781" s="12" t="str">
        <f t="shared" si="41"/>
        <v xml:space="preserve"> </v>
      </c>
      <c r="N781" s="10">
        <f>IF($C$4="", SUMIFS('무신사 메타 광고'!$X:$X, '무신사 메타 광고'!$D:$D, $B781),SUMIFS('무신사 메타 광고'!$X:$X,'무신사 메타 광고'!I:I,$C$4,'무신사 메타 광고'!D:D,$B781))</f>
        <v>0</v>
      </c>
      <c r="O781" s="11">
        <f t="shared" si="36"/>
        <v>0</v>
      </c>
      <c r="R781" s="13"/>
      <c r="S781" s="31">
        <f>IF($S$4="", SUMIFS('무신사 메타 광고'!$L:$L, '무신사 메타 광고'!$C:$C, $R781),SUMIFS('무신사 메타 광고'!$L:$L,'무신사 메타 광고'!$I:$I,$S$4,'무신사 메타 광고'!$C:$C,$R781))</f>
        <v>0</v>
      </c>
      <c r="T781" s="31">
        <f>IF($S$4="", SUMIFS('무신사 메타 광고'!$V:$V, '무신사 메타 광고'!$C:$C, $R781),SUMIFS('무신사 메타 광고'!$V:$V,'무신사 메타 광고'!$I:$I,$S$4,'무신사 메타 광고'!$C:$C,$R781))</f>
        <v>0</v>
      </c>
      <c r="U781" s="11">
        <f t="shared" si="37"/>
        <v>0</v>
      </c>
      <c r="V781" s="12" t="str">
        <f t="shared" si="42"/>
        <v xml:space="preserve"> </v>
      </c>
      <c r="W781" s="32">
        <f>IF($S$4="", SUMIFS('무신사 메타 광고'!$K:$K, '무신사 메타 광고'!$C:$C, $R781),SUMIFS('무신사 메타 광고'!$K:$K,'무신사 메타 광고'!$I:$I,$S$4,'무신사 메타 광고'!$C:$C,$R781))</f>
        <v>0</v>
      </c>
      <c r="X781" s="32">
        <f>IF($S$4="", SUMIFS('무신사 메타 광고'!$N:$N, '무신사 메타 광고'!$C:$C, $R781),SUMIFS('무신사 메타 광고'!$N:$N,'무신사 메타 광고'!$I:$I,$S$4,'무신사 메타 광고'!$C:$C,$R781))</f>
        <v>0</v>
      </c>
      <c r="Y781" s="11">
        <f t="shared" si="38"/>
        <v>0</v>
      </c>
      <c r="Z781" s="12" t="str">
        <f t="shared" si="43"/>
        <v xml:space="preserve"> </v>
      </c>
      <c r="AB781" s="10">
        <f>IF($S$4="", SUMIFS('무신사 메타 광고'!$X:$X, '무신사 메타 광고'!$C:$C, $R781),SUMIFS('무신사 메타 광고'!$X:$X,'무신사 메타 광고'!$I:$I,$S$4,'무신사 메타 광고'!$C:$C,$R781))</f>
        <v>0</v>
      </c>
      <c r="AC781" s="11">
        <f t="shared" si="39"/>
        <v>0</v>
      </c>
    </row>
    <row r="782" spans="2:29">
      <c r="B782" s="9"/>
      <c r="C782" s="29">
        <f>IF($C$4="", SUMIFS('무신사 메타 광고'!$L:$L, '무신사 메타 광고'!$D:$D, $B782), SUMIFS('무신사 메타 광고'!$L:$L, '무신사 메타 광고'!$I:$I, $C$4, '무신사 메타 광고'!$D:$D, $B782))</f>
        <v>0</v>
      </c>
      <c r="D782" s="29">
        <f>IF($C$4="", SUMIFS('무신사 메타 광고'!$V:$V,#REF!, $B782), SUMIFS('무신사 메타 광고'!$V:$V,'무신사 메타 광고'!$I:$I,$C$4,'무신사 메타 광고'!$D:$D,$B782))</f>
        <v>0</v>
      </c>
      <c r="E782" s="11">
        <f t="shared" si="33"/>
        <v>0</v>
      </c>
      <c r="F782" s="12" t="str">
        <f t="shared" si="40"/>
        <v xml:space="preserve"> </v>
      </c>
      <c r="G782" s="30">
        <f>IF($C$4="", SUMIFS('무신사 메타 광고'!$K:$K, '무신사 메타 광고'!$D:$D, $B782), SUMIFS('무신사 메타 광고'!$K:$K,'무신사 메타 광고'!$I:$I,$C$4,'무신사 메타 광고'!D:D,$B782))</f>
        <v>0</v>
      </c>
      <c r="H782" s="30">
        <f>IF($C$4="", SUMIFS('무신사 메타 광고'!$Q:$Q, '무신사 메타 광고'!$D:$D, $B782), SUMIFS('무신사 메타 광고'!$Q:$Q,'무신사 메타 광고'!$I:$I,$C$4,'무신사 메타 광고'!D:D,$B782))</f>
        <v>0</v>
      </c>
      <c r="I782" s="30">
        <f>IF($C$4="", SUMIFS('무신사 메타 광고'!$U:$U, '무신사 메타 광고'!$D:$D, $B782), SUMIFS('무신사 메타 광고'!$U:$U,'무신사 메타 광고'!$I:$I,$C$4,'무신사 메타 광고'!D:D,$B782))</f>
        <v>0</v>
      </c>
      <c r="J782" s="11">
        <f t="shared" si="34"/>
        <v>0</v>
      </c>
      <c r="K782" s="11">
        <f t="shared" si="35"/>
        <v>0</v>
      </c>
      <c r="L782" s="12" t="str">
        <f t="shared" si="41"/>
        <v xml:space="preserve"> </v>
      </c>
      <c r="N782" s="10">
        <f>IF($C$4="", SUMIFS('무신사 메타 광고'!$X:$X, '무신사 메타 광고'!$D:$D, $B782),SUMIFS('무신사 메타 광고'!$X:$X,'무신사 메타 광고'!I:I,$C$4,'무신사 메타 광고'!D:D,$B782))</f>
        <v>0</v>
      </c>
      <c r="O782" s="11">
        <f t="shared" si="36"/>
        <v>0</v>
      </c>
      <c r="R782" s="13"/>
      <c r="S782" s="31">
        <f>IF($S$4="", SUMIFS('무신사 메타 광고'!$L:$L, '무신사 메타 광고'!$C:$C, $R782),SUMIFS('무신사 메타 광고'!$L:$L,'무신사 메타 광고'!$I:$I,$S$4,'무신사 메타 광고'!$C:$C,$R782))</f>
        <v>0</v>
      </c>
      <c r="T782" s="31">
        <f>IF($S$4="", SUMIFS('무신사 메타 광고'!$V:$V, '무신사 메타 광고'!$C:$C, $R782),SUMIFS('무신사 메타 광고'!$V:$V,'무신사 메타 광고'!$I:$I,$S$4,'무신사 메타 광고'!$C:$C,$R782))</f>
        <v>0</v>
      </c>
      <c r="U782" s="11">
        <f t="shared" si="37"/>
        <v>0</v>
      </c>
      <c r="V782" s="12" t="str">
        <f t="shared" si="42"/>
        <v xml:space="preserve"> </v>
      </c>
      <c r="W782" s="32">
        <f>IF($S$4="", SUMIFS('무신사 메타 광고'!$K:$K, '무신사 메타 광고'!$C:$C, $R782),SUMIFS('무신사 메타 광고'!$K:$K,'무신사 메타 광고'!$I:$I,$S$4,'무신사 메타 광고'!$C:$C,$R782))</f>
        <v>0</v>
      </c>
      <c r="X782" s="32">
        <f>IF($S$4="", SUMIFS('무신사 메타 광고'!$N:$N, '무신사 메타 광고'!$C:$C, $R782),SUMIFS('무신사 메타 광고'!$N:$N,'무신사 메타 광고'!$I:$I,$S$4,'무신사 메타 광고'!$C:$C,$R782))</f>
        <v>0</v>
      </c>
      <c r="Y782" s="11">
        <f t="shared" si="38"/>
        <v>0</v>
      </c>
      <c r="Z782" s="12" t="str">
        <f t="shared" si="43"/>
        <v xml:space="preserve"> </v>
      </c>
      <c r="AB782" s="10">
        <f>IF($S$4="", SUMIFS('무신사 메타 광고'!$X:$X, '무신사 메타 광고'!$C:$C, $R782),SUMIFS('무신사 메타 광고'!$X:$X,'무신사 메타 광고'!$I:$I,$S$4,'무신사 메타 광고'!$C:$C,$R782))</f>
        <v>0</v>
      </c>
      <c r="AC782" s="11">
        <f t="shared" si="39"/>
        <v>0</v>
      </c>
    </row>
    <row r="783" spans="2:29">
      <c r="B783" s="9"/>
      <c r="C783" s="29">
        <f>IF($C$4="", SUMIFS('무신사 메타 광고'!$L:$L, '무신사 메타 광고'!$D:$D, $B783), SUMIFS('무신사 메타 광고'!$L:$L, '무신사 메타 광고'!$I:$I, $C$4, '무신사 메타 광고'!$D:$D, $B783))</f>
        <v>0</v>
      </c>
      <c r="D783" s="29">
        <f>IF($C$4="", SUMIFS('무신사 메타 광고'!$V:$V,#REF!, $B783), SUMIFS('무신사 메타 광고'!$V:$V,'무신사 메타 광고'!$I:$I,$C$4,'무신사 메타 광고'!$D:$D,$B783))</f>
        <v>0</v>
      </c>
      <c r="E783" s="11">
        <f t="shared" si="33"/>
        <v>0</v>
      </c>
      <c r="F783" s="12" t="str">
        <f t="shared" si="40"/>
        <v xml:space="preserve"> </v>
      </c>
      <c r="G783" s="30">
        <f>IF($C$4="", SUMIFS('무신사 메타 광고'!$K:$K, '무신사 메타 광고'!$D:$D, $B783), SUMIFS('무신사 메타 광고'!$K:$K,'무신사 메타 광고'!$I:$I,$C$4,'무신사 메타 광고'!D:D,$B783))</f>
        <v>0</v>
      </c>
      <c r="H783" s="30">
        <f>IF($C$4="", SUMIFS('무신사 메타 광고'!$Q:$Q, '무신사 메타 광고'!$D:$D, $B783), SUMIFS('무신사 메타 광고'!$Q:$Q,'무신사 메타 광고'!$I:$I,$C$4,'무신사 메타 광고'!D:D,$B783))</f>
        <v>0</v>
      </c>
      <c r="I783" s="30">
        <f>IF($C$4="", SUMIFS('무신사 메타 광고'!$U:$U, '무신사 메타 광고'!$D:$D, $B783), SUMIFS('무신사 메타 광고'!$U:$U,'무신사 메타 광고'!$I:$I,$C$4,'무신사 메타 광고'!D:D,$B783))</f>
        <v>0</v>
      </c>
      <c r="J783" s="11">
        <f t="shared" si="34"/>
        <v>0</v>
      </c>
      <c r="K783" s="11">
        <f t="shared" si="35"/>
        <v>0</v>
      </c>
      <c r="L783" s="12" t="str">
        <f t="shared" si="41"/>
        <v xml:space="preserve"> </v>
      </c>
      <c r="N783" s="10">
        <f>IF($C$4="", SUMIFS('무신사 메타 광고'!$X:$X, '무신사 메타 광고'!$D:$D, $B783),SUMIFS('무신사 메타 광고'!$X:$X,'무신사 메타 광고'!I:I,$C$4,'무신사 메타 광고'!D:D,$B783))</f>
        <v>0</v>
      </c>
      <c r="O783" s="11">
        <f t="shared" si="36"/>
        <v>0</v>
      </c>
      <c r="R783" s="13"/>
      <c r="S783" s="31">
        <f>IF($S$4="", SUMIFS('무신사 메타 광고'!$L:$L, '무신사 메타 광고'!$C:$C, $R783),SUMIFS('무신사 메타 광고'!$L:$L,'무신사 메타 광고'!$I:$I,$S$4,'무신사 메타 광고'!$C:$C,$R783))</f>
        <v>0</v>
      </c>
      <c r="T783" s="31">
        <f>IF($S$4="", SUMIFS('무신사 메타 광고'!$V:$V, '무신사 메타 광고'!$C:$C, $R783),SUMIFS('무신사 메타 광고'!$V:$V,'무신사 메타 광고'!$I:$I,$S$4,'무신사 메타 광고'!$C:$C,$R783))</f>
        <v>0</v>
      </c>
      <c r="U783" s="11">
        <f t="shared" si="37"/>
        <v>0</v>
      </c>
      <c r="V783" s="12" t="str">
        <f t="shared" si="42"/>
        <v xml:space="preserve"> </v>
      </c>
      <c r="W783" s="32">
        <f>IF($S$4="", SUMIFS('무신사 메타 광고'!$K:$K, '무신사 메타 광고'!$C:$C, $R783),SUMIFS('무신사 메타 광고'!$K:$K,'무신사 메타 광고'!$I:$I,$S$4,'무신사 메타 광고'!$C:$C,$R783))</f>
        <v>0</v>
      </c>
      <c r="X783" s="32">
        <f>IF($S$4="", SUMIFS('무신사 메타 광고'!$N:$N, '무신사 메타 광고'!$C:$C, $R783),SUMIFS('무신사 메타 광고'!$N:$N,'무신사 메타 광고'!$I:$I,$S$4,'무신사 메타 광고'!$C:$C,$R783))</f>
        <v>0</v>
      </c>
      <c r="Y783" s="11">
        <f t="shared" si="38"/>
        <v>0</v>
      </c>
      <c r="Z783" s="12" t="str">
        <f t="shared" si="43"/>
        <v xml:space="preserve"> </v>
      </c>
      <c r="AB783" s="10">
        <f>IF($S$4="", SUMIFS('무신사 메타 광고'!$X:$X, '무신사 메타 광고'!$C:$C, $R783),SUMIFS('무신사 메타 광고'!$X:$X,'무신사 메타 광고'!$I:$I,$S$4,'무신사 메타 광고'!$C:$C,$R783))</f>
        <v>0</v>
      </c>
      <c r="AC783" s="11">
        <f t="shared" si="39"/>
        <v>0</v>
      </c>
    </row>
    <row r="784" spans="2:29">
      <c r="B784" s="9"/>
      <c r="C784" s="29">
        <f>IF($C$4="", SUMIFS('무신사 메타 광고'!$L:$L, '무신사 메타 광고'!$D:$D, $B784), SUMIFS('무신사 메타 광고'!$L:$L, '무신사 메타 광고'!$I:$I, $C$4, '무신사 메타 광고'!$D:$D, $B784))</f>
        <v>0</v>
      </c>
      <c r="D784" s="29">
        <f>IF($C$4="", SUMIFS('무신사 메타 광고'!$V:$V,#REF!, $B784), SUMIFS('무신사 메타 광고'!$V:$V,'무신사 메타 광고'!$I:$I,$C$4,'무신사 메타 광고'!$D:$D,$B784))</f>
        <v>0</v>
      </c>
      <c r="E784" s="11">
        <f t="shared" si="33"/>
        <v>0</v>
      </c>
      <c r="F784" s="12" t="str">
        <f t="shared" si="40"/>
        <v xml:space="preserve"> </v>
      </c>
      <c r="G784" s="30">
        <f>IF($C$4="", SUMIFS('무신사 메타 광고'!$K:$K, '무신사 메타 광고'!$D:$D, $B784), SUMIFS('무신사 메타 광고'!$K:$K,'무신사 메타 광고'!$I:$I,$C$4,'무신사 메타 광고'!D:D,$B784))</f>
        <v>0</v>
      </c>
      <c r="H784" s="30">
        <f>IF($C$4="", SUMIFS('무신사 메타 광고'!$Q:$Q, '무신사 메타 광고'!$D:$D, $B784), SUMIFS('무신사 메타 광고'!$Q:$Q,'무신사 메타 광고'!$I:$I,$C$4,'무신사 메타 광고'!D:D,$B784))</f>
        <v>0</v>
      </c>
      <c r="I784" s="30">
        <f>IF($C$4="", SUMIFS('무신사 메타 광고'!$U:$U, '무신사 메타 광고'!$D:$D, $B784), SUMIFS('무신사 메타 광고'!$U:$U,'무신사 메타 광고'!$I:$I,$C$4,'무신사 메타 광고'!D:D,$B784))</f>
        <v>0</v>
      </c>
      <c r="J784" s="11">
        <f t="shared" si="34"/>
        <v>0</v>
      </c>
      <c r="K784" s="11">
        <f t="shared" si="35"/>
        <v>0</v>
      </c>
      <c r="L784" s="12" t="str">
        <f t="shared" si="41"/>
        <v xml:space="preserve"> </v>
      </c>
      <c r="N784" s="10">
        <f>IF($C$4="", SUMIFS('무신사 메타 광고'!$X:$X, '무신사 메타 광고'!$D:$D, $B784),SUMIFS('무신사 메타 광고'!$X:$X,'무신사 메타 광고'!I:I,$C$4,'무신사 메타 광고'!D:D,$B784))</f>
        <v>0</v>
      </c>
      <c r="O784" s="11">
        <f t="shared" si="36"/>
        <v>0</v>
      </c>
      <c r="R784" s="13"/>
      <c r="S784" s="31">
        <f>IF($S$4="", SUMIFS('무신사 메타 광고'!$L:$L, '무신사 메타 광고'!$C:$C, $R784),SUMIFS('무신사 메타 광고'!$L:$L,'무신사 메타 광고'!$I:$I,$S$4,'무신사 메타 광고'!$C:$C,$R784))</f>
        <v>0</v>
      </c>
      <c r="T784" s="31">
        <f>IF($S$4="", SUMIFS('무신사 메타 광고'!$V:$V, '무신사 메타 광고'!$C:$C, $R784),SUMIFS('무신사 메타 광고'!$V:$V,'무신사 메타 광고'!$I:$I,$S$4,'무신사 메타 광고'!$C:$C,$R784))</f>
        <v>0</v>
      </c>
      <c r="U784" s="11">
        <f t="shared" si="37"/>
        <v>0</v>
      </c>
      <c r="V784" s="12" t="str">
        <f t="shared" si="42"/>
        <v xml:space="preserve"> </v>
      </c>
      <c r="W784" s="32">
        <f>IF($S$4="", SUMIFS('무신사 메타 광고'!$K:$K, '무신사 메타 광고'!$C:$C, $R784),SUMIFS('무신사 메타 광고'!$K:$K,'무신사 메타 광고'!$I:$I,$S$4,'무신사 메타 광고'!$C:$C,$R784))</f>
        <v>0</v>
      </c>
      <c r="X784" s="32">
        <f>IF($S$4="", SUMIFS('무신사 메타 광고'!$N:$N, '무신사 메타 광고'!$C:$C, $R784),SUMIFS('무신사 메타 광고'!$N:$N,'무신사 메타 광고'!$I:$I,$S$4,'무신사 메타 광고'!$C:$C,$R784))</f>
        <v>0</v>
      </c>
      <c r="Y784" s="11">
        <f t="shared" si="38"/>
        <v>0</v>
      </c>
      <c r="Z784" s="12" t="str">
        <f t="shared" si="43"/>
        <v xml:space="preserve"> </v>
      </c>
      <c r="AB784" s="10">
        <f>IF($S$4="", SUMIFS('무신사 메타 광고'!$X:$X, '무신사 메타 광고'!$C:$C, $R784),SUMIFS('무신사 메타 광고'!$X:$X,'무신사 메타 광고'!$I:$I,$S$4,'무신사 메타 광고'!$C:$C,$R784))</f>
        <v>0</v>
      </c>
      <c r="AC784" s="11">
        <f t="shared" si="39"/>
        <v>0</v>
      </c>
    </row>
    <row r="785" spans="2:29">
      <c r="B785" s="9"/>
      <c r="C785" s="29">
        <f>IF($C$4="", SUMIFS('무신사 메타 광고'!$L:$L, '무신사 메타 광고'!$D:$D, $B785), SUMIFS('무신사 메타 광고'!$L:$L, '무신사 메타 광고'!$I:$I, $C$4, '무신사 메타 광고'!$D:$D, $B785))</f>
        <v>0</v>
      </c>
      <c r="D785" s="29">
        <f>IF($C$4="", SUMIFS('무신사 메타 광고'!$V:$V,#REF!, $B785), SUMIFS('무신사 메타 광고'!$V:$V,'무신사 메타 광고'!$I:$I,$C$4,'무신사 메타 광고'!$D:$D,$B785))</f>
        <v>0</v>
      </c>
      <c r="E785" s="11">
        <f t="shared" si="33"/>
        <v>0</v>
      </c>
      <c r="F785" s="12" t="str">
        <f t="shared" si="40"/>
        <v xml:space="preserve"> </v>
      </c>
      <c r="G785" s="30">
        <f>IF($C$4="", SUMIFS('무신사 메타 광고'!$K:$K, '무신사 메타 광고'!$D:$D, $B785), SUMIFS('무신사 메타 광고'!$K:$K,'무신사 메타 광고'!$I:$I,$C$4,'무신사 메타 광고'!D:D,$B785))</f>
        <v>0</v>
      </c>
      <c r="H785" s="30">
        <f>IF($C$4="", SUMIFS('무신사 메타 광고'!$Q:$Q, '무신사 메타 광고'!$D:$D, $B785), SUMIFS('무신사 메타 광고'!$Q:$Q,'무신사 메타 광고'!$I:$I,$C$4,'무신사 메타 광고'!D:D,$B785))</f>
        <v>0</v>
      </c>
      <c r="I785" s="30">
        <f>IF($C$4="", SUMIFS('무신사 메타 광고'!$U:$U, '무신사 메타 광고'!$D:$D, $B785), SUMIFS('무신사 메타 광고'!$U:$U,'무신사 메타 광고'!$I:$I,$C$4,'무신사 메타 광고'!D:D,$B785))</f>
        <v>0</v>
      </c>
      <c r="J785" s="11">
        <f t="shared" si="34"/>
        <v>0</v>
      </c>
      <c r="K785" s="11">
        <f t="shared" si="35"/>
        <v>0</v>
      </c>
      <c r="L785" s="12" t="str">
        <f t="shared" si="41"/>
        <v xml:space="preserve"> </v>
      </c>
      <c r="N785" s="10">
        <f>IF($C$4="", SUMIFS('무신사 메타 광고'!$X:$X, '무신사 메타 광고'!$D:$D, $B785),SUMIFS('무신사 메타 광고'!$X:$X,'무신사 메타 광고'!I:I,$C$4,'무신사 메타 광고'!D:D,$B785))</f>
        <v>0</v>
      </c>
      <c r="O785" s="11">
        <f t="shared" si="36"/>
        <v>0</v>
      </c>
      <c r="R785" s="13"/>
      <c r="S785" s="31">
        <f>IF($S$4="", SUMIFS('무신사 메타 광고'!$L:$L, '무신사 메타 광고'!$C:$C, $R785),SUMIFS('무신사 메타 광고'!$L:$L,'무신사 메타 광고'!$I:$I,$S$4,'무신사 메타 광고'!$C:$C,$R785))</f>
        <v>0</v>
      </c>
      <c r="T785" s="31">
        <f>IF($S$4="", SUMIFS('무신사 메타 광고'!$V:$V, '무신사 메타 광고'!$C:$C, $R785),SUMIFS('무신사 메타 광고'!$V:$V,'무신사 메타 광고'!$I:$I,$S$4,'무신사 메타 광고'!$C:$C,$R785))</f>
        <v>0</v>
      </c>
      <c r="U785" s="11">
        <f t="shared" si="37"/>
        <v>0</v>
      </c>
      <c r="V785" s="12" t="str">
        <f t="shared" si="42"/>
        <v xml:space="preserve"> </v>
      </c>
      <c r="W785" s="32">
        <f>IF($S$4="", SUMIFS('무신사 메타 광고'!$K:$K, '무신사 메타 광고'!$C:$C, $R785),SUMIFS('무신사 메타 광고'!$K:$K,'무신사 메타 광고'!$I:$I,$S$4,'무신사 메타 광고'!$C:$C,$R785))</f>
        <v>0</v>
      </c>
      <c r="X785" s="32">
        <f>IF($S$4="", SUMIFS('무신사 메타 광고'!$N:$N, '무신사 메타 광고'!$C:$C, $R785),SUMIFS('무신사 메타 광고'!$N:$N,'무신사 메타 광고'!$I:$I,$S$4,'무신사 메타 광고'!$C:$C,$R785))</f>
        <v>0</v>
      </c>
      <c r="Y785" s="11">
        <f t="shared" si="38"/>
        <v>0</v>
      </c>
      <c r="Z785" s="12" t="str">
        <f t="shared" si="43"/>
        <v xml:space="preserve"> </v>
      </c>
      <c r="AB785" s="10">
        <f>IF($S$4="", SUMIFS('무신사 메타 광고'!$X:$X, '무신사 메타 광고'!$C:$C, $R785),SUMIFS('무신사 메타 광고'!$X:$X,'무신사 메타 광고'!$I:$I,$S$4,'무신사 메타 광고'!$C:$C,$R785))</f>
        <v>0</v>
      </c>
      <c r="AC785" s="11">
        <f t="shared" si="39"/>
        <v>0</v>
      </c>
    </row>
    <row r="786" spans="2:29">
      <c r="B786" s="9"/>
      <c r="C786" s="29">
        <f>IF($C$4="", SUMIFS('무신사 메타 광고'!$L:$L, '무신사 메타 광고'!$D:$D, $B786), SUMIFS('무신사 메타 광고'!$L:$L, '무신사 메타 광고'!$I:$I, $C$4, '무신사 메타 광고'!$D:$D, $B786))</f>
        <v>0</v>
      </c>
      <c r="D786" s="29">
        <f>IF($C$4="", SUMIFS('무신사 메타 광고'!$V:$V,#REF!, $B786), SUMIFS('무신사 메타 광고'!$V:$V,'무신사 메타 광고'!$I:$I,$C$4,'무신사 메타 광고'!$D:$D,$B786))</f>
        <v>0</v>
      </c>
      <c r="E786" s="11">
        <f t="shared" si="33"/>
        <v>0</v>
      </c>
      <c r="F786" s="12" t="str">
        <f t="shared" si="40"/>
        <v xml:space="preserve"> </v>
      </c>
      <c r="G786" s="30">
        <f>IF($C$4="", SUMIFS('무신사 메타 광고'!$K:$K, '무신사 메타 광고'!$D:$D, $B786), SUMIFS('무신사 메타 광고'!$K:$K,'무신사 메타 광고'!$I:$I,$C$4,'무신사 메타 광고'!D:D,$B786))</f>
        <v>0</v>
      </c>
      <c r="H786" s="30">
        <f>IF($C$4="", SUMIFS('무신사 메타 광고'!$Q:$Q, '무신사 메타 광고'!$D:$D, $B786), SUMIFS('무신사 메타 광고'!$Q:$Q,'무신사 메타 광고'!$I:$I,$C$4,'무신사 메타 광고'!D:D,$B786))</f>
        <v>0</v>
      </c>
      <c r="I786" s="30">
        <f>IF($C$4="", SUMIFS('무신사 메타 광고'!$U:$U, '무신사 메타 광고'!$D:$D, $B786), SUMIFS('무신사 메타 광고'!$U:$U,'무신사 메타 광고'!$I:$I,$C$4,'무신사 메타 광고'!D:D,$B786))</f>
        <v>0</v>
      </c>
      <c r="J786" s="11">
        <f t="shared" si="34"/>
        <v>0</v>
      </c>
      <c r="K786" s="11">
        <f t="shared" si="35"/>
        <v>0</v>
      </c>
      <c r="L786" s="12" t="str">
        <f t="shared" si="41"/>
        <v xml:space="preserve"> </v>
      </c>
      <c r="N786" s="10">
        <f>IF($C$4="", SUMIFS('무신사 메타 광고'!$X:$X, '무신사 메타 광고'!$D:$D, $B786),SUMIFS('무신사 메타 광고'!$X:$X,'무신사 메타 광고'!I:I,$C$4,'무신사 메타 광고'!D:D,$B786))</f>
        <v>0</v>
      </c>
      <c r="O786" s="11">
        <f t="shared" si="36"/>
        <v>0</v>
      </c>
      <c r="R786" s="13"/>
      <c r="S786" s="31">
        <f>IF($S$4="", SUMIFS('무신사 메타 광고'!$L:$L, '무신사 메타 광고'!$C:$C, $R786),SUMIFS('무신사 메타 광고'!$L:$L,'무신사 메타 광고'!$I:$I,$S$4,'무신사 메타 광고'!$C:$C,$R786))</f>
        <v>0</v>
      </c>
      <c r="T786" s="31">
        <f>IF($S$4="", SUMIFS('무신사 메타 광고'!$V:$V, '무신사 메타 광고'!$C:$C, $R786),SUMIFS('무신사 메타 광고'!$V:$V,'무신사 메타 광고'!$I:$I,$S$4,'무신사 메타 광고'!$C:$C,$R786))</f>
        <v>0</v>
      </c>
      <c r="U786" s="11">
        <f t="shared" si="37"/>
        <v>0</v>
      </c>
      <c r="V786" s="12" t="str">
        <f t="shared" si="42"/>
        <v xml:space="preserve"> </v>
      </c>
      <c r="W786" s="32">
        <f>IF($S$4="", SUMIFS('무신사 메타 광고'!$K:$K, '무신사 메타 광고'!$C:$C, $R786),SUMIFS('무신사 메타 광고'!$K:$K,'무신사 메타 광고'!$I:$I,$S$4,'무신사 메타 광고'!$C:$C,$R786))</f>
        <v>0</v>
      </c>
      <c r="X786" s="32">
        <f>IF($S$4="", SUMIFS('무신사 메타 광고'!$N:$N, '무신사 메타 광고'!$C:$C, $R786),SUMIFS('무신사 메타 광고'!$N:$N,'무신사 메타 광고'!$I:$I,$S$4,'무신사 메타 광고'!$C:$C,$R786))</f>
        <v>0</v>
      </c>
      <c r="Y786" s="11">
        <f t="shared" si="38"/>
        <v>0</v>
      </c>
      <c r="Z786" s="12" t="str">
        <f t="shared" si="43"/>
        <v xml:space="preserve"> </v>
      </c>
      <c r="AB786" s="10">
        <f>IF($S$4="", SUMIFS('무신사 메타 광고'!$X:$X, '무신사 메타 광고'!$C:$C, $R786),SUMIFS('무신사 메타 광고'!$X:$X,'무신사 메타 광고'!$I:$I,$S$4,'무신사 메타 광고'!$C:$C,$R786))</f>
        <v>0</v>
      </c>
      <c r="AC786" s="11">
        <f t="shared" si="39"/>
        <v>0</v>
      </c>
    </row>
    <row r="787" spans="2:29">
      <c r="B787" s="9"/>
      <c r="C787" s="29">
        <f>IF($C$4="", SUMIFS('무신사 메타 광고'!$L:$L, '무신사 메타 광고'!$D:$D, $B787), SUMIFS('무신사 메타 광고'!$L:$L, '무신사 메타 광고'!$I:$I, $C$4, '무신사 메타 광고'!$D:$D, $B787))</f>
        <v>0</v>
      </c>
      <c r="D787" s="29">
        <f>IF($C$4="", SUMIFS('무신사 메타 광고'!$V:$V,#REF!, $B787), SUMIFS('무신사 메타 광고'!$V:$V,'무신사 메타 광고'!$I:$I,$C$4,'무신사 메타 광고'!$D:$D,$B787))</f>
        <v>0</v>
      </c>
      <c r="E787" s="11">
        <f t="shared" si="33"/>
        <v>0</v>
      </c>
      <c r="F787" s="12" t="str">
        <f t="shared" si="40"/>
        <v xml:space="preserve"> </v>
      </c>
      <c r="G787" s="30">
        <f>IF($C$4="", SUMIFS('무신사 메타 광고'!$K:$K, '무신사 메타 광고'!$D:$D, $B787), SUMIFS('무신사 메타 광고'!$K:$K,'무신사 메타 광고'!$I:$I,$C$4,'무신사 메타 광고'!D:D,$B787))</f>
        <v>0</v>
      </c>
      <c r="H787" s="30">
        <f>IF($C$4="", SUMIFS('무신사 메타 광고'!$Q:$Q, '무신사 메타 광고'!$D:$D, $B787), SUMIFS('무신사 메타 광고'!$Q:$Q,'무신사 메타 광고'!$I:$I,$C$4,'무신사 메타 광고'!D:D,$B787))</f>
        <v>0</v>
      </c>
      <c r="I787" s="30">
        <f>IF($C$4="", SUMIFS('무신사 메타 광고'!$U:$U, '무신사 메타 광고'!$D:$D, $B787), SUMIFS('무신사 메타 광고'!$U:$U,'무신사 메타 광고'!$I:$I,$C$4,'무신사 메타 광고'!D:D,$B787))</f>
        <v>0</v>
      </c>
      <c r="J787" s="11">
        <f t="shared" si="34"/>
        <v>0</v>
      </c>
      <c r="K787" s="11">
        <f t="shared" si="35"/>
        <v>0</v>
      </c>
      <c r="L787" s="12" t="str">
        <f t="shared" si="41"/>
        <v xml:space="preserve"> </v>
      </c>
      <c r="N787" s="10">
        <f>IF($C$4="", SUMIFS('무신사 메타 광고'!$X:$X, '무신사 메타 광고'!$D:$D, $B787),SUMIFS('무신사 메타 광고'!$X:$X,'무신사 메타 광고'!I:I,$C$4,'무신사 메타 광고'!D:D,$B787))</f>
        <v>0</v>
      </c>
      <c r="O787" s="11">
        <f t="shared" si="36"/>
        <v>0</v>
      </c>
      <c r="R787" s="13"/>
      <c r="S787" s="31">
        <f>IF($S$4="", SUMIFS('무신사 메타 광고'!$L:$L, '무신사 메타 광고'!$C:$C, $R787),SUMIFS('무신사 메타 광고'!$L:$L,'무신사 메타 광고'!$I:$I,$S$4,'무신사 메타 광고'!$C:$C,$R787))</f>
        <v>0</v>
      </c>
      <c r="T787" s="31">
        <f>IF($S$4="", SUMIFS('무신사 메타 광고'!$V:$V, '무신사 메타 광고'!$C:$C, $R787),SUMIFS('무신사 메타 광고'!$V:$V,'무신사 메타 광고'!$I:$I,$S$4,'무신사 메타 광고'!$C:$C,$R787))</f>
        <v>0</v>
      </c>
      <c r="U787" s="11">
        <f t="shared" si="37"/>
        <v>0</v>
      </c>
      <c r="V787" s="12" t="str">
        <f t="shared" si="42"/>
        <v xml:space="preserve"> </v>
      </c>
      <c r="W787" s="32">
        <f>IF($S$4="", SUMIFS('무신사 메타 광고'!$K:$K, '무신사 메타 광고'!$C:$C, $R787),SUMIFS('무신사 메타 광고'!$K:$K,'무신사 메타 광고'!$I:$I,$S$4,'무신사 메타 광고'!$C:$C,$R787))</f>
        <v>0</v>
      </c>
      <c r="X787" s="32">
        <f>IF($S$4="", SUMIFS('무신사 메타 광고'!$N:$N, '무신사 메타 광고'!$C:$C, $R787),SUMIFS('무신사 메타 광고'!$N:$N,'무신사 메타 광고'!$I:$I,$S$4,'무신사 메타 광고'!$C:$C,$R787))</f>
        <v>0</v>
      </c>
      <c r="Y787" s="11">
        <f t="shared" si="38"/>
        <v>0</v>
      </c>
      <c r="Z787" s="12" t="str">
        <f t="shared" si="43"/>
        <v xml:space="preserve"> </v>
      </c>
      <c r="AB787" s="10">
        <f>IF($S$4="", SUMIFS('무신사 메타 광고'!$X:$X, '무신사 메타 광고'!$C:$C, $R787),SUMIFS('무신사 메타 광고'!$X:$X,'무신사 메타 광고'!$I:$I,$S$4,'무신사 메타 광고'!$C:$C,$R787))</f>
        <v>0</v>
      </c>
      <c r="AC787" s="11">
        <f t="shared" si="39"/>
        <v>0</v>
      </c>
    </row>
    <row r="788" spans="2:29">
      <c r="B788" s="9"/>
      <c r="C788" s="29">
        <f>IF($C$4="", SUMIFS('무신사 메타 광고'!$L:$L, '무신사 메타 광고'!$D:$D, $B788), SUMIFS('무신사 메타 광고'!$L:$L, '무신사 메타 광고'!$I:$I, $C$4, '무신사 메타 광고'!$D:$D, $B788))</f>
        <v>0</v>
      </c>
      <c r="D788" s="29">
        <f>IF($C$4="", SUMIFS('무신사 메타 광고'!$V:$V,#REF!, $B788), SUMIFS('무신사 메타 광고'!$V:$V,'무신사 메타 광고'!$I:$I,$C$4,'무신사 메타 광고'!$D:$D,$B788))</f>
        <v>0</v>
      </c>
      <c r="E788" s="11">
        <f t="shared" si="33"/>
        <v>0</v>
      </c>
      <c r="F788" s="12" t="str">
        <f t="shared" si="40"/>
        <v xml:space="preserve"> </v>
      </c>
      <c r="G788" s="30">
        <f>IF($C$4="", SUMIFS('무신사 메타 광고'!$K:$K, '무신사 메타 광고'!$D:$D, $B788), SUMIFS('무신사 메타 광고'!$K:$K,'무신사 메타 광고'!$I:$I,$C$4,'무신사 메타 광고'!D:D,$B788))</f>
        <v>0</v>
      </c>
      <c r="H788" s="30">
        <f>IF($C$4="", SUMIFS('무신사 메타 광고'!$Q:$Q, '무신사 메타 광고'!$D:$D, $B788), SUMIFS('무신사 메타 광고'!$Q:$Q,'무신사 메타 광고'!$I:$I,$C$4,'무신사 메타 광고'!D:D,$B788))</f>
        <v>0</v>
      </c>
      <c r="I788" s="30">
        <f>IF($C$4="", SUMIFS('무신사 메타 광고'!$U:$U, '무신사 메타 광고'!$D:$D, $B788), SUMIFS('무신사 메타 광고'!$U:$U,'무신사 메타 광고'!$I:$I,$C$4,'무신사 메타 광고'!D:D,$B788))</f>
        <v>0</v>
      </c>
      <c r="J788" s="11">
        <f t="shared" si="34"/>
        <v>0</v>
      </c>
      <c r="K788" s="11">
        <f t="shared" si="35"/>
        <v>0</v>
      </c>
      <c r="L788" s="12" t="str">
        <f t="shared" si="41"/>
        <v xml:space="preserve"> </v>
      </c>
      <c r="N788" s="10">
        <f>IF($C$4="", SUMIFS('무신사 메타 광고'!$X:$X, '무신사 메타 광고'!$D:$D, $B788),SUMIFS('무신사 메타 광고'!$X:$X,'무신사 메타 광고'!I:I,$C$4,'무신사 메타 광고'!D:D,$B788))</f>
        <v>0</v>
      </c>
      <c r="O788" s="11">
        <f t="shared" si="36"/>
        <v>0</v>
      </c>
      <c r="R788" s="13"/>
      <c r="S788" s="31">
        <f>IF($S$4="", SUMIFS('무신사 메타 광고'!$L:$L, '무신사 메타 광고'!$C:$C, $R788),SUMIFS('무신사 메타 광고'!$L:$L,'무신사 메타 광고'!$I:$I,$S$4,'무신사 메타 광고'!$C:$C,$R788))</f>
        <v>0</v>
      </c>
      <c r="T788" s="31">
        <f>IF($S$4="", SUMIFS('무신사 메타 광고'!$V:$V, '무신사 메타 광고'!$C:$C, $R788),SUMIFS('무신사 메타 광고'!$V:$V,'무신사 메타 광고'!$I:$I,$S$4,'무신사 메타 광고'!$C:$C,$R788))</f>
        <v>0</v>
      </c>
      <c r="U788" s="11">
        <f t="shared" si="37"/>
        <v>0</v>
      </c>
      <c r="V788" s="12" t="str">
        <f t="shared" si="42"/>
        <v xml:space="preserve"> </v>
      </c>
      <c r="W788" s="32">
        <f>IF($S$4="", SUMIFS('무신사 메타 광고'!$K:$K, '무신사 메타 광고'!$C:$C, $R788),SUMIFS('무신사 메타 광고'!$K:$K,'무신사 메타 광고'!$I:$I,$S$4,'무신사 메타 광고'!$C:$C,$R788))</f>
        <v>0</v>
      </c>
      <c r="X788" s="32">
        <f>IF($S$4="", SUMIFS('무신사 메타 광고'!$N:$N, '무신사 메타 광고'!$C:$C, $R788),SUMIFS('무신사 메타 광고'!$N:$N,'무신사 메타 광고'!$I:$I,$S$4,'무신사 메타 광고'!$C:$C,$R788))</f>
        <v>0</v>
      </c>
      <c r="Y788" s="11">
        <f t="shared" si="38"/>
        <v>0</v>
      </c>
      <c r="Z788" s="12" t="str">
        <f t="shared" si="43"/>
        <v xml:space="preserve"> </v>
      </c>
      <c r="AB788" s="10">
        <f>IF($S$4="", SUMIFS('무신사 메타 광고'!$X:$X, '무신사 메타 광고'!$C:$C, $R788),SUMIFS('무신사 메타 광고'!$X:$X,'무신사 메타 광고'!$I:$I,$S$4,'무신사 메타 광고'!$C:$C,$R788))</f>
        <v>0</v>
      </c>
      <c r="AC788" s="11">
        <f t="shared" si="39"/>
        <v>0</v>
      </c>
    </row>
    <row r="789" spans="2:29">
      <c r="B789" s="9"/>
      <c r="C789" s="29">
        <f>IF($C$4="", SUMIFS('무신사 메타 광고'!$L:$L, '무신사 메타 광고'!$D:$D, $B789), SUMIFS('무신사 메타 광고'!$L:$L, '무신사 메타 광고'!$I:$I, $C$4, '무신사 메타 광고'!$D:$D, $B789))</f>
        <v>0</v>
      </c>
      <c r="D789" s="29">
        <f>IF($C$4="", SUMIFS('무신사 메타 광고'!$V:$V,#REF!, $B789), SUMIFS('무신사 메타 광고'!$V:$V,'무신사 메타 광고'!$I:$I,$C$4,'무신사 메타 광고'!$D:$D,$B789))</f>
        <v>0</v>
      </c>
      <c r="E789" s="11">
        <f t="shared" si="33"/>
        <v>0</v>
      </c>
      <c r="F789" s="12" t="str">
        <f t="shared" si="40"/>
        <v xml:space="preserve"> </v>
      </c>
      <c r="G789" s="30">
        <f>IF($C$4="", SUMIFS('무신사 메타 광고'!$K:$K, '무신사 메타 광고'!$D:$D, $B789), SUMIFS('무신사 메타 광고'!$K:$K,'무신사 메타 광고'!$I:$I,$C$4,'무신사 메타 광고'!D:D,$B789))</f>
        <v>0</v>
      </c>
      <c r="H789" s="30">
        <f>IF($C$4="", SUMIFS('무신사 메타 광고'!$Q:$Q, '무신사 메타 광고'!$D:$D, $B789), SUMIFS('무신사 메타 광고'!$Q:$Q,'무신사 메타 광고'!$I:$I,$C$4,'무신사 메타 광고'!D:D,$B789))</f>
        <v>0</v>
      </c>
      <c r="I789" s="30">
        <f>IF($C$4="", SUMIFS('무신사 메타 광고'!$U:$U, '무신사 메타 광고'!$D:$D, $B789), SUMIFS('무신사 메타 광고'!$U:$U,'무신사 메타 광고'!$I:$I,$C$4,'무신사 메타 광고'!D:D,$B789))</f>
        <v>0</v>
      </c>
      <c r="J789" s="11">
        <f t="shared" si="34"/>
        <v>0</v>
      </c>
      <c r="K789" s="11">
        <f t="shared" si="35"/>
        <v>0</v>
      </c>
      <c r="L789" s="12" t="str">
        <f t="shared" si="41"/>
        <v xml:space="preserve"> </v>
      </c>
      <c r="N789" s="10">
        <f>IF($C$4="", SUMIFS('무신사 메타 광고'!$X:$X, '무신사 메타 광고'!$D:$D, $B789),SUMIFS('무신사 메타 광고'!$X:$X,'무신사 메타 광고'!I:I,$C$4,'무신사 메타 광고'!D:D,$B789))</f>
        <v>0</v>
      </c>
      <c r="O789" s="11">
        <f t="shared" si="36"/>
        <v>0</v>
      </c>
      <c r="R789" s="13"/>
      <c r="S789" s="31">
        <f>IF($S$4="", SUMIFS('무신사 메타 광고'!$L:$L, '무신사 메타 광고'!$C:$C, $R789),SUMIFS('무신사 메타 광고'!$L:$L,'무신사 메타 광고'!$I:$I,$S$4,'무신사 메타 광고'!$C:$C,$R789))</f>
        <v>0</v>
      </c>
      <c r="T789" s="31">
        <f>IF($S$4="", SUMIFS('무신사 메타 광고'!$V:$V, '무신사 메타 광고'!$C:$C, $R789),SUMIFS('무신사 메타 광고'!$V:$V,'무신사 메타 광고'!$I:$I,$S$4,'무신사 메타 광고'!$C:$C,$R789))</f>
        <v>0</v>
      </c>
      <c r="U789" s="11">
        <f t="shared" si="37"/>
        <v>0</v>
      </c>
      <c r="V789" s="12" t="str">
        <f t="shared" si="42"/>
        <v xml:space="preserve"> </v>
      </c>
      <c r="W789" s="32">
        <f>IF($S$4="", SUMIFS('무신사 메타 광고'!$K:$K, '무신사 메타 광고'!$C:$C, $R789),SUMIFS('무신사 메타 광고'!$K:$K,'무신사 메타 광고'!$I:$I,$S$4,'무신사 메타 광고'!$C:$C,$R789))</f>
        <v>0</v>
      </c>
      <c r="X789" s="32">
        <f>IF($S$4="", SUMIFS('무신사 메타 광고'!$N:$N, '무신사 메타 광고'!$C:$C, $R789),SUMIFS('무신사 메타 광고'!$N:$N,'무신사 메타 광고'!$I:$I,$S$4,'무신사 메타 광고'!$C:$C,$R789))</f>
        <v>0</v>
      </c>
      <c r="Y789" s="11">
        <f t="shared" si="38"/>
        <v>0</v>
      </c>
      <c r="Z789" s="12" t="str">
        <f t="shared" si="43"/>
        <v xml:space="preserve"> </v>
      </c>
      <c r="AB789" s="10">
        <f>IF($S$4="", SUMIFS('무신사 메타 광고'!$X:$X, '무신사 메타 광고'!$C:$C, $R789),SUMIFS('무신사 메타 광고'!$X:$X,'무신사 메타 광고'!$I:$I,$S$4,'무신사 메타 광고'!$C:$C,$R789))</f>
        <v>0</v>
      </c>
      <c r="AC789" s="11">
        <f t="shared" si="39"/>
        <v>0</v>
      </c>
    </row>
    <row r="790" spans="2:29">
      <c r="B790" s="9"/>
      <c r="C790" s="29">
        <f>IF($C$4="", SUMIFS('무신사 메타 광고'!$L:$L, '무신사 메타 광고'!$D:$D, $B790), SUMIFS('무신사 메타 광고'!$L:$L, '무신사 메타 광고'!$I:$I, $C$4, '무신사 메타 광고'!$D:$D, $B790))</f>
        <v>0</v>
      </c>
      <c r="D790" s="29">
        <f>IF($C$4="", SUMIFS('무신사 메타 광고'!$V:$V,#REF!, $B790), SUMIFS('무신사 메타 광고'!$V:$V,'무신사 메타 광고'!$I:$I,$C$4,'무신사 메타 광고'!$D:$D,$B790))</f>
        <v>0</v>
      </c>
      <c r="E790" s="11">
        <f t="shared" si="33"/>
        <v>0</v>
      </c>
      <c r="F790" s="12" t="str">
        <f t="shared" si="40"/>
        <v xml:space="preserve"> </v>
      </c>
      <c r="G790" s="30">
        <f>IF($C$4="", SUMIFS('무신사 메타 광고'!$K:$K, '무신사 메타 광고'!$D:$D, $B790), SUMIFS('무신사 메타 광고'!$K:$K,'무신사 메타 광고'!$I:$I,$C$4,'무신사 메타 광고'!D:D,$B790))</f>
        <v>0</v>
      </c>
      <c r="H790" s="30">
        <f>IF($C$4="", SUMIFS('무신사 메타 광고'!$Q:$Q, '무신사 메타 광고'!$D:$D, $B790), SUMIFS('무신사 메타 광고'!$Q:$Q,'무신사 메타 광고'!$I:$I,$C$4,'무신사 메타 광고'!D:D,$B790))</f>
        <v>0</v>
      </c>
      <c r="I790" s="30">
        <f>IF($C$4="", SUMIFS('무신사 메타 광고'!$U:$U, '무신사 메타 광고'!$D:$D, $B790), SUMIFS('무신사 메타 광고'!$U:$U,'무신사 메타 광고'!$I:$I,$C$4,'무신사 메타 광고'!D:D,$B790))</f>
        <v>0</v>
      </c>
      <c r="J790" s="11">
        <f t="shared" si="34"/>
        <v>0</v>
      </c>
      <c r="K790" s="11">
        <f t="shared" si="35"/>
        <v>0</v>
      </c>
      <c r="L790" s="12" t="str">
        <f t="shared" si="41"/>
        <v xml:space="preserve"> </v>
      </c>
      <c r="N790" s="10">
        <f>IF($C$4="", SUMIFS('무신사 메타 광고'!$X:$X, '무신사 메타 광고'!$D:$D, $B790),SUMIFS('무신사 메타 광고'!$X:$X,'무신사 메타 광고'!I:I,$C$4,'무신사 메타 광고'!D:D,$B790))</f>
        <v>0</v>
      </c>
      <c r="O790" s="11">
        <f t="shared" si="36"/>
        <v>0</v>
      </c>
      <c r="R790" s="13"/>
      <c r="S790" s="31">
        <f>IF($S$4="", SUMIFS('무신사 메타 광고'!$L:$L, '무신사 메타 광고'!$C:$C, $R790),SUMIFS('무신사 메타 광고'!$L:$L,'무신사 메타 광고'!$I:$I,$S$4,'무신사 메타 광고'!$C:$C,$R790))</f>
        <v>0</v>
      </c>
      <c r="T790" s="31">
        <f>IF($S$4="", SUMIFS('무신사 메타 광고'!$V:$V, '무신사 메타 광고'!$C:$C, $R790),SUMIFS('무신사 메타 광고'!$V:$V,'무신사 메타 광고'!$I:$I,$S$4,'무신사 메타 광고'!$C:$C,$R790))</f>
        <v>0</v>
      </c>
      <c r="U790" s="11">
        <f t="shared" si="37"/>
        <v>0</v>
      </c>
      <c r="V790" s="12" t="str">
        <f t="shared" si="42"/>
        <v xml:space="preserve"> </v>
      </c>
      <c r="W790" s="32">
        <f>IF($S$4="", SUMIFS('무신사 메타 광고'!$K:$K, '무신사 메타 광고'!$C:$C, $R790),SUMIFS('무신사 메타 광고'!$K:$K,'무신사 메타 광고'!$I:$I,$S$4,'무신사 메타 광고'!$C:$C,$R790))</f>
        <v>0</v>
      </c>
      <c r="X790" s="32">
        <f>IF($S$4="", SUMIFS('무신사 메타 광고'!$N:$N, '무신사 메타 광고'!$C:$C, $R790),SUMIFS('무신사 메타 광고'!$N:$N,'무신사 메타 광고'!$I:$I,$S$4,'무신사 메타 광고'!$C:$C,$R790))</f>
        <v>0</v>
      </c>
      <c r="Y790" s="11">
        <f t="shared" si="38"/>
        <v>0</v>
      </c>
      <c r="Z790" s="12" t="str">
        <f t="shared" si="43"/>
        <v xml:space="preserve"> </v>
      </c>
      <c r="AB790" s="10">
        <f>IF($S$4="", SUMIFS('무신사 메타 광고'!$X:$X, '무신사 메타 광고'!$C:$C, $R790),SUMIFS('무신사 메타 광고'!$X:$X,'무신사 메타 광고'!$I:$I,$S$4,'무신사 메타 광고'!$C:$C,$R790))</f>
        <v>0</v>
      </c>
      <c r="AC790" s="11">
        <f t="shared" si="39"/>
        <v>0</v>
      </c>
    </row>
    <row r="791" spans="2:29">
      <c r="B791" s="9"/>
      <c r="C791" s="29">
        <f>IF($C$4="", SUMIFS('무신사 메타 광고'!$L:$L, '무신사 메타 광고'!$D:$D, $B791), SUMIFS('무신사 메타 광고'!$L:$L, '무신사 메타 광고'!$I:$I, $C$4, '무신사 메타 광고'!$D:$D, $B791))</f>
        <v>0</v>
      </c>
      <c r="D791" s="29">
        <f>IF($C$4="", SUMIFS('무신사 메타 광고'!$V:$V,#REF!, $B791), SUMIFS('무신사 메타 광고'!$V:$V,'무신사 메타 광고'!$I:$I,$C$4,'무신사 메타 광고'!$D:$D,$B791))</f>
        <v>0</v>
      </c>
      <c r="E791" s="11">
        <f t="shared" si="33"/>
        <v>0</v>
      </c>
      <c r="F791" s="12" t="str">
        <f t="shared" si="40"/>
        <v xml:space="preserve"> </v>
      </c>
      <c r="G791" s="30">
        <f>IF($C$4="", SUMIFS('무신사 메타 광고'!$K:$K, '무신사 메타 광고'!$D:$D, $B791), SUMIFS('무신사 메타 광고'!$K:$K,'무신사 메타 광고'!$I:$I,$C$4,'무신사 메타 광고'!D:D,$B791))</f>
        <v>0</v>
      </c>
      <c r="H791" s="30">
        <f>IF($C$4="", SUMIFS('무신사 메타 광고'!$Q:$Q, '무신사 메타 광고'!$D:$D, $B791), SUMIFS('무신사 메타 광고'!$Q:$Q,'무신사 메타 광고'!$I:$I,$C$4,'무신사 메타 광고'!D:D,$B791))</f>
        <v>0</v>
      </c>
      <c r="I791" s="30">
        <f>IF($C$4="", SUMIFS('무신사 메타 광고'!$U:$U, '무신사 메타 광고'!$D:$D, $B791), SUMIFS('무신사 메타 광고'!$U:$U,'무신사 메타 광고'!$I:$I,$C$4,'무신사 메타 광고'!D:D,$B791))</f>
        <v>0</v>
      </c>
      <c r="J791" s="11">
        <f t="shared" si="34"/>
        <v>0</v>
      </c>
      <c r="K791" s="11">
        <f t="shared" si="35"/>
        <v>0</v>
      </c>
      <c r="L791" s="12" t="str">
        <f t="shared" si="41"/>
        <v xml:space="preserve"> </v>
      </c>
      <c r="N791" s="10">
        <f>IF($C$4="", SUMIFS('무신사 메타 광고'!$X:$X, '무신사 메타 광고'!$D:$D, $B791),SUMIFS('무신사 메타 광고'!$X:$X,'무신사 메타 광고'!I:I,$C$4,'무신사 메타 광고'!D:D,$B791))</f>
        <v>0</v>
      </c>
      <c r="O791" s="11">
        <f t="shared" si="36"/>
        <v>0</v>
      </c>
      <c r="R791" s="13"/>
      <c r="S791" s="31">
        <f>IF($S$4="", SUMIFS('무신사 메타 광고'!$L:$L, '무신사 메타 광고'!$C:$C, $R791),SUMIFS('무신사 메타 광고'!$L:$L,'무신사 메타 광고'!$I:$I,$S$4,'무신사 메타 광고'!$C:$C,$R791))</f>
        <v>0</v>
      </c>
      <c r="T791" s="31">
        <f>IF($S$4="", SUMIFS('무신사 메타 광고'!$V:$V, '무신사 메타 광고'!$C:$C, $R791),SUMIFS('무신사 메타 광고'!$V:$V,'무신사 메타 광고'!$I:$I,$S$4,'무신사 메타 광고'!$C:$C,$R791))</f>
        <v>0</v>
      </c>
      <c r="U791" s="11">
        <f t="shared" si="37"/>
        <v>0</v>
      </c>
      <c r="V791" s="12" t="str">
        <f t="shared" si="42"/>
        <v xml:space="preserve"> </v>
      </c>
      <c r="W791" s="32">
        <f>IF($S$4="", SUMIFS('무신사 메타 광고'!$K:$K, '무신사 메타 광고'!$C:$C, $R791),SUMIFS('무신사 메타 광고'!$K:$K,'무신사 메타 광고'!$I:$I,$S$4,'무신사 메타 광고'!$C:$C,$R791))</f>
        <v>0</v>
      </c>
      <c r="X791" s="32">
        <f>IF($S$4="", SUMIFS('무신사 메타 광고'!$N:$N, '무신사 메타 광고'!$C:$C, $R791),SUMIFS('무신사 메타 광고'!$N:$N,'무신사 메타 광고'!$I:$I,$S$4,'무신사 메타 광고'!$C:$C,$R791))</f>
        <v>0</v>
      </c>
      <c r="Y791" s="11">
        <f t="shared" si="38"/>
        <v>0</v>
      </c>
      <c r="Z791" s="12" t="str">
        <f t="shared" si="43"/>
        <v xml:space="preserve"> </v>
      </c>
      <c r="AB791" s="10">
        <f>IF($S$4="", SUMIFS('무신사 메타 광고'!$X:$X, '무신사 메타 광고'!$C:$C, $R791),SUMIFS('무신사 메타 광고'!$X:$X,'무신사 메타 광고'!$I:$I,$S$4,'무신사 메타 광고'!$C:$C,$R791))</f>
        <v>0</v>
      </c>
      <c r="AC791" s="11">
        <f t="shared" si="39"/>
        <v>0</v>
      </c>
    </row>
    <row r="792" spans="2:29">
      <c r="B792" s="9"/>
      <c r="C792" s="29">
        <f>IF($C$4="", SUMIFS('무신사 메타 광고'!$L:$L, '무신사 메타 광고'!$D:$D, $B792), SUMIFS('무신사 메타 광고'!$L:$L, '무신사 메타 광고'!$I:$I, $C$4, '무신사 메타 광고'!$D:$D, $B792))</f>
        <v>0</v>
      </c>
      <c r="D792" s="29">
        <f>IF($C$4="", SUMIFS('무신사 메타 광고'!$V:$V,#REF!, $B792), SUMIFS('무신사 메타 광고'!$V:$V,'무신사 메타 광고'!$I:$I,$C$4,'무신사 메타 광고'!$D:$D,$B792))</f>
        <v>0</v>
      </c>
      <c r="E792" s="11">
        <f t="shared" si="33"/>
        <v>0</v>
      </c>
      <c r="F792" s="12" t="str">
        <f t="shared" si="40"/>
        <v xml:space="preserve"> </v>
      </c>
      <c r="G792" s="30">
        <f>IF($C$4="", SUMIFS('무신사 메타 광고'!$K:$K, '무신사 메타 광고'!$D:$D, $B792), SUMIFS('무신사 메타 광고'!$K:$K,'무신사 메타 광고'!$I:$I,$C$4,'무신사 메타 광고'!D:D,$B792))</f>
        <v>0</v>
      </c>
      <c r="H792" s="30">
        <f>IF($C$4="", SUMIFS('무신사 메타 광고'!$Q:$Q, '무신사 메타 광고'!$D:$D, $B792), SUMIFS('무신사 메타 광고'!$Q:$Q,'무신사 메타 광고'!$I:$I,$C$4,'무신사 메타 광고'!D:D,$B792))</f>
        <v>0</v>
      </c>
      <c r="I792" s="30">
        <f>IF($C$4="", SUMIFS('무신사 메타 광고'!$U:$U, '무신사 메타 광고'!$D:$D, $B792), SUMIFS('무신사 메타 광고'!$U:$U,'무신사 메타 광고'!$I:$I,$C$4,'무신사 메타 광고'!D:D,$B792))</f>
        <v>0</v>
      </c>
      <c r="J792" s="11">
        <f t="shared" si="34"/>
        <v>0</v>
      </c>
      <c r="K792" s="11">
        <f t="shared" si="35"/>
        <v>0</v>
      </c>
      <c r="L792" s="12" t="str">
        <f t="shared" si="41"/>
        <v xml:space="preserve"> </v>
      </c>
      <c r="N792" s="10">
        <f>IF($C$4="", SUMIFS('무신사 메타 광고'!$X:$X, '무신사 메타 광고'!$D:$D, $B792),SUMIFS('무신사 메타 광고'!$X:$X,'무신사 메타 광고'!I:I,$C$4,'무신사 메타 광고'!D:D,$B792))</f>
        <v>0</v>
      </c>
      <c r="O792" s="11">
        <f t="shared" si="36"/>
        <v>0</v>
      </c>
      <c r="R792" s="13"/>
      <c r="S792" s="31">
        <f>IF($S$4="", SUMIFS('무신사 메타 광고'!$L:$L, '무신사 메타 광고'!$C:$C, $R792),SUMIFS('무신사 메타 광고'!$L:$L,'무신사 메타 광고'!$I:$I,$S$4,'무신사 메타 광고'!$C:$C,$R792))</f>
        <v>0</v>
      </c>
      <c r="T792" s="31">
        <f>IF($S$4="", SUMIFS('무신사 메타 광고'!$V:$V, '무신사 메타 광고'!$C:$C, $R792),SUMIFS('무신사 메타 광고'!$V:$V,'무신사 메타 광고'!$I:$I,$S$4,'무신사 메타 광고'!$C:$C,$R792))</f>
        <v>0</v>
      </c>
      <c r="U792" s="11">
        <f t="shared" si="37"/>
        <v>0</v>
      </c>
      <c r="V792" s="12" t="str">
        <f t="shared" si="42"/>
        <v xml:space="preserve"> </v>
      </c>
      <c r="W792" s="32">
        <f>IF($S$4="", SUMIFS('무신사 메타 광고'!$K:$K, '무신사 메타 광고'!$C:$C, $R792),SUMIFS('무신사 메타 광고'!$K:$K,'무신사 메타 광고'!$I:$I,$S$4,'무신사 메타 광고'!$C:$C,$R792))</f>
        <v>0</v>
      </c>
      <c r="X792" s="32">
        <f>IF($S$4="", SUMIFS('무신사 메타 광고'!$N:$N, '무신사 메타 광고'!$C:$C, $R792),SUMIFS('무신사 메타 광고'!$N:$N,'무신사 메타 광고'!$I:$I,$S$4,'무신사 메타 광고'!$C:$C,$R792))</f>
        <v>0</v>
      </c>
      <c r="Y792" s="11">
        <f t="shared" si="38"/>
        <v>0</v>
      </c>
      <c r="Z792" s="12" t="str">
        <f t="shared" si="43"/>
        <v xml:space="preserve"> </v>
      </c>
      <c r="AB792" s="10">
        <f>IF($S$4="", SUMIFS('무신사 메타 광고'!$X:$X, '무신사 메타 광고'!$C:$C, $R792),SUMIFS('무신사 메타 광고'!$X:$X,'무신사 메타 광고'!$I:$I,$S$4,'무신사 메타 광고'!$C:$C,$R792))</f>
        <v>0</v>
      </c>
      <c r="AC792" s="11">
        <f t="shared" si="39"/>
        <v>0</v>
      </c>
    </row>
    <row r="793" spans="2:29">
      <c r="B793" s="9"/>
      <c r="C793" s="29">
        <f>IF($C$4="", SUMIFS('무신사 메타 광고'!$L:$L, '무신사 메타 광고'!$D:$D, $B793), SUMIFS('무신사 메타 광고'!$L:$L, '무신사 메타 광고'!$I:$I, $C$4, '무신사 메타 광고'!$D:$D, $B793))</f>
        <v>0</v>
      </c>
      <c r="D793" s="29">
        <f>IF($C$4="", SUMIFS('무신사 메타 광고'!$V:$V,#REF!, $B793), SUMIFS('무신사 메타 광고'!$V:$V,'무신사 메타 광고'!$I:$I,$C$4,'무신사 메타 광고'!$D:$D,$B793))</f>
        <v>0</v>
      </c>
      <c r="E793" s="11">
        <f t="shared" si="33"/>
        <v>0</v>
      </c>
      <c r="F793" s="12" t="str">
        <f t="shared" si="40"/>
        <v xml:space="preserve"> </v>
      </c>
      <c r="G793" s="30">
        <f>IF($C$4="", SUMIFS('무신사 메타 광고'!$K:$K, '무신사 메타 광고'!$D:$D, $B793), SUMIFS('무신사 메타 광고'!$K:$K,'무신사 메타 광고'!$I:$I,$C$4,'무신사 메타 광고'!D:D,$B793))</f>
        <v>0</v>
      </c>
      <c r="H793" s="30">
        <f>IF($C$4="", SUMIFS('무신사 메타 광고'!$Q:$Q, '무신사 메타 광고'!$D:$D, $B793), SUMIFS('무신사 메타 광고'!$Q:$Q,'무신사 메타 광고'!$I:$I,$C$4,'무신사 메타 광고'!D:D,$B793))</f>
        <v>0</v>
      </c>
      <c r="I793" s="30">
        <f>IF($C$4="", SUMIFS('무신사 메타 광고'!$U:$U, '무신사 메타 광고'!$D:$D, $B793), SUMIFS('무신사 메타 광고'!$U:$U,'무신사 메타 광고'!$I:$I,$C$4,'무신사 메타 광고'!D:D,$B793))</f>
        <v>0</v>
      </c>
      <c r="J793" s="11">
        <f t="shared" si="34"/>
        <v>0</v>
      </c>
      <c r="K793" s="11">
        <f t="shared" si="35"/>
        <v>0</v>
      </c>
      <c r="L793" s="12" t="str">
        <f t="shared" si="41"/>
        <v xml:space="preserve"> </v>
      </c>
      <c r="N793" s="10">
        <f>IF($C$4="", SUMIFS('무신사 메타 광고'!$X:$X, '무신사 메타 광고'!$D:$D, $B793),SUMIFS('무신사 메타 광고'!$X:$X,'무신사 메타 광고'!I:I,$C$4,'무신사 메타 광고'!D:D,$B793))</f>
        <v>0</v>
      </c>
      <c r="O793" s="11">
        <f t="shared" si="36"/>
        <v>0</v>
      </c>
      <c r="R793" s="13"/>
      <c r="S793" s="31">
        <f>IF($S$4="", SUMIFS('무신사 메타 광고'!$L:$L, '무신사 메타 광고'!$C:$C, $R793),SUMIFS('무신사 메타 광고'!$L:$L,'무신사 메타 광고'!$I:$I,$S$4,'무신사 메타 광고'!$C:$C,$R793))</f>
        <v>0</v>
      </c>
      <c r="T793" s="31">
        <f>IF($S$4="", SUMIFS('무신사 메타 광고'!$V:$V, '무신사 메타 광고'!$C:$C, $R793),SUMIFS('무신사 메타 광고'!$V:$V,'무신사 메타 광고'!$I:$I,$S$4,'무신사 메타 광고'!$C:$C,$R793))</f>
        <v>0</v>
      </c>
      <c r="U793" s="11">
        <f t="shared" si="37"/>
        <v>0</v>
      </c>
      <c r="V793" s="12" t="str">
        <f t="shared" si="42"/>
        <v xml:space="preserve"> </v>
      </c>
      <c r="W793" s="32">
        <f>IF($S$4="", SUMIFS('무신사 메타 광고'!$K:$K, '무신사 메타 광고'!$C:$C, $R793),SUMIFS('무신사 메타 광고'!$K:$K,'무신사 메타 광고'!$I:$I,$S$4,'무신사 메타 광고'!$C:$C,$R793))</f>
        <v>0</v>
      </c>
      <c r="X793" s="32">
        <f>IF($S$4="", SUMIFS('무신사 메타 광고'!$N:$N, '무신사 메타 광고'!$C:$C, $R793),SUMIFS('무신사 메타 광고'!$N:$N,'무신사 메타 광고'!$I:$I,$S$4,'무신사 메타 광고'!$C:$C,$R793))</f>
        <v>0</v>
      </c>
      <c r="Y793" s="11">
        <f t="shared" si="38"/>
        <v>0</v>
      </c>
      <c r="Z793" s="12" t="str">
        <f t="shared" si="43"/>
        <v xml:space="preserve"> </v>
      </c>
      <c r="AB793" s="10">
        <f>IF($S$4="", SUMIFS('무신사 메타 광고'!$X:$X, '무신사 메타 광고'!$C:$C, $R793),SUMIFS('무신사 메타 광고'!$X:$X,'무신사 메타 광고'!$I:$I,$S$4,'무신사 메타 광고'!$C:$C,$R793))</f>
        <v>0</v>
      </c>
      <c r="AC793" s="11">
        <f t="shared" si="39"/>
        <v>0</v>
      </c>
    </row>
    <row r="794" spans="2:29">
      <c r="B794" s="9"/>
      <c r="C794" s="29">
        <f>IF($C$4="", SUMIFS('무신사 메타 광고'!$L:$L, '무신사 메타 광고'!$D:$D, $B794), SUMIFS('무신사 메타 광고'!$L:$L, '무신사 메타 광고'!$I:$I, $C$4, '무신사 메타 광고'!$D:$D, $B794))</f>
        <v>0</v>
      </c>
      <c r="D794" s="29">
        <f>IF($C$4="", SUMIFS('무신사 메타 광고'!$V:$V,#REF!, $B794), SUMIFS('무신사 메타 광고'!$V:$V,'무신사 메타 광고'!$I:$I,$C$4,'무신사 메타 광고'!$D:$D,$B794))</f>
        <v>0</v>
      </c>
      <c r="E794" s="11">
        <f t="shared" si="33"/>
        <v>0</v>
      </c>
      <c r="F794" s="12" t="str">
        <f t="shared" si="40"/>
        <v xml:space="preserve"> </v>
      </c>
      <c r="G794" s="30">
        <f>IF($C$4="", SUMIFS('무신사 메타 광고'!$K:$K, '무신사 메타 광고'!$D:$D, $B794), SUMIFS('무신사 메타 광고'!$K:$K,'무신사 메타 광고'!$I:$I,$C$4,'무신사 메타 광고'!D:D,$B794))</f>
        <v>0</v>
      </c>
      <c r="H794" s="30">
        <f>IF($C$4="", SUMIFS('무신사 메타 광고'!$Q:$Q, '무신사 메타 광고'!$D:$D, $B794), SUMIFS('무신사 메타 광고'!$Q:$Q,'무신사 메타 광고'!$I:$I,$C$4,'무신사 메타 광고'!D:D,$B794))</f>
        <v>0</v>
      </c>
      <c r="I794" s="30">
        <f>IF($C$4="", SUMIFS('무신사 메타 광고'!$U:$U, '무신사 메타 광고'!$D:$D, $B794), SUMIFS('무신사 메타 광고'!$U:$U,'무신사 메타 광고'!$I:$I,$C$4,'무신사 메타 광고'!D:D,$B794))</f>
        <v>0</v>
      </c>
      <c r="J794" s="11">
        <f t="shared" si="34"/>
        <v>0</v>
      </c>
      <c r="K794" s="11">
        <f t="shared" si="35"/>
        <v>0</v>
      </c>
      <c r="L794" s="12" t="str">
        <f t="shared" si="41"/>
        <v xml:space="preserve"> </v>
      </c>
      <c r="N794" s="10">
        <f>IF($C$4="", SUMIFS('무신사 메타 광고'!$X:$X, '무신사 메타 광고'!$D:$D, $B794),SUMIFS('무신사 메타 광고'!$X:$X,'무신사 메타 광고'!I:I,$C$4,'무신사 메타 광고'!D:D,$B794))</f>
        <v>0</v>
      </c>
      <c r="O794" s="11">
        <f t="shared" si="36"/>
        <v>0</v>
      </c>
      <c r="R794" s="13"/>
      <c r="S794" s="31">
        <f>IF($S$4="", SUMIFS('무신사 메타 광고'!$L:$L, '무신사 메타 광고'!$C:$C, $R794),SUMIFS('무신사 메타 광고'!$L:$L,'무신사 메타 광고'!$I:$I,$S$4,'무신사 메타 광고'!$C:$C,$R794))</f>
        <v>0</v>
      </c>
      <c r="T794" s="31">
        <f>IF($S$4="", SUMIFS('무신사 메타 광고'!$V:$V, '무신사 메타 광고'!$C:$C, $R794),SUMIFS('무신사 메타 광고'!$V:$V,'무신사 메타 광고'!$I:$I,$S$4,'무신사 메타 광고'!$C:$C,$R794))</f>
        <v>0</v>
      </c>
      <c r="U794" s="11">
        <f t="shared" si="37"/>
        <v>0</v>
      </c>
      <c r="V794" s="12" t="str">
        <f t="shared" si="42"/>
        <v xml:space="preserve"> </v>
      </c>
      <c r="W794" s="32">
        <f>IF($S$4="", SUMIFS('무신사 메타 광고'!$K:$K, '무신사 메타 광고'!$C:$C, $R794),SUMIFS('무신사 메타 광고'!$K:$K,'무신사 메타 광고'!$I:$I,$S$4,'무신사 메타 광고'!$C:$C,$R794))</f>
        <v>0</v>
      </c>
      <c r="X794" s="32">
        <f>IF($S$4="", SUMIFS('무신사 메타 광고'!$N:$N, '무신사 메타 광고'!$C:$C, $R794),SUMIFS('무신사 메타 광고'!$N:$N,'무신사 메타 광고'!$I:$I,$S$4,'무신사 메타 광고'!$C:$C,$R794))</f>
        <v>0</v>
      </c>
      <c r="Y794" s="11">
        <f t="shared" si="38"/>
        <v>0</v>
      </c>
      <c r="Z794" s="12" t="str">
        <f t="shared" si="43"/>
        <v xml:space="preserve"> </v>
      </c>
      <c r="AB794" s="10">
        <f>IF($S$4="", SUMIFS('무신사 메타 광고'!$X:$X, '무신사 메타 광고'!$C:$C, $R794),SUMIFS('무신사 메타 광고'!$X:$X,'무신사 메타 광고'!$I:$I,$S$4,'무신사 메타 광고'!$C:$C,$R794))</f>
        <v>0</v>
      </c>
      <c r="AC794" s="11">
        <f t="shared" si="39"/>
        <v>0</v>
      </c>
    </row>
    <row r="795" spans="2:29">
      <c r="B795" s="9"/>
      <c r="C795" s="29">
        <f>IF($C$4="", SUMIFS('무신사 메타 광고'!$L:$L, '무신사 메타 광고'!$D:$D, $B795), SUMIFS('무신사 메타 광고'!$L:$L, '무신사 메타 광고'!$I:$I, $C$4, '무신사 메타 광고'!$D:$D, $B795))</f>
        <v>0</v>
      </c>
      <c r="D795" s="29">
        <f>IF($C$4="", SUMIFS('무신사 메타 광고'!$V:$V,#REF!, $B795), SUMIFS('무신사 메타 광고'!$V:$V,'무신사 메타 광고'!$I:$I,$C$4,'무신사 메타 광고'!$D:$D,$B795))</f>
        <v>0</v>
      </c>
      <c r="E795" s="11">
        <f t="shared" si="33"/>
        <v>0</v>
      </c>
      <c r="F795" s="12" t="str">
        <f t="shared" si="40"/>
        <v xml:space="preserve"> </v>
      </c>
      <c r="G795" s="30">
        <f>IF($C$4="", SUMIFS('무신사 메타 광고'!$K:$K, '무신사 메타 광고'!$D:$D, $B795), SUMIFS('무신사 메타 광고'!$K:$K,'무신사 메타 광고'!$I:$I,$C$4,'무신사 메타 광고'!D:D,$B795))</f>
        <v>0</v>
      </c>
      <c r="H795" s="30">
        <f>IF($C$4="", SUMIFS('무신사 메타 광고'!$Q:$Q, '무신사 메타 광고'!$D:$D, $B795), SUMIFS('무신사 메타 광고'!$Q:$Q,'무신사 메타 광고'!$I:$I,$C$4,'무신사 메타 광고'!D:D,$B795))</f>
        <v>0</v>
      </c>
      <c r="I795" s="30">
        <f>IF($C$4="", SUMIFS('무신사 메타 광고'!$U:$U, '무신사 메타 광고'!$D:$D, $B795), SUMIFS('무신사 메타 광고'!$U:$U,'무신사 메타 광고'!$I:$I,$C$4,'무신사 메타 광고'!D:D,$B795))</f>
        <v>0</v>
      </c>
      <c r="J795" s="11">
        <f t="shared" si="34"/>
        <v>0</v>
      </c>
      <c r="K795" s="11">
        <f t="shared" si="35"/>
        <v>0</v>
      </c>
      <c r="L795" s="12" t="str">
        <f t="shared" si="41"/>
        <v xml:space="preserve"> </v>
      </c>
      <c r="N795" s="10">
        <f>IF($C$4="", SUMIFS('무신사 메타 광고'!$X:$X, '무신사 메타 광고'!$D:$D, $B795),SUMIFS('무신사 메타 광고'!$X:$X,'무신사 메타 광고'!I:I,$C$4,'무신사 메타 광고'!D:D,$B795))</f>
        <v>0</v>
      </c>
      <c r="O795" s="11">
        <f t="shared" si="36"/>
        <v>0</v>
      </c>
      <c r="R795" s="13"/>
      <c r="S795" s="31">
        <f>IF($S$4="", SUMIFS('무신사 메타 광고'!$L:$L, '무신사 메타 광고'!$C:$C, $R795),SUMIFS('무신사 메타 광고'!$L:$L,'무신사 메타 광고'!$I:$I,$S$4,'무신사 메타 광고'!$C:$C,$R795))</f>
        <v>0</v>
      </c>
      <c r="T795" s="31">
        <f>IF($S$4="", SUMIFS('무신사 메타 광고'!$V:$V, '무신사 메타 광고'!$C:$C, $R795),SUMIFS('무신사 메타 광고'!$V:$V,'무신사 메타 광고'!$I:$I,$S$4,'무신사 메타 광고'!$C:$C,$R795))</f>
        <v>0</v>
      </c>
      <c r="U795" s="11">
        <f t="shared" si="37"/>
        <v>0</v>
      </c>
      <c r="V795" s="12" t="str">
        <f t="shared" si="42"/>
        <v xml:space="preserve"> </v>
      </c>
      <c r="W795" s="32">
        <f>IF($S$4="", SUMIFS('무신사 메타 광고'!$K:$K, '무신사 메타 광고'!$C:$C, $R795),SUMIFS('무신사 메타 광고'!$K:$K,'무신사 메타 광고'!$I:$I,$S$4,'무신사 메타 광고'!$C:$C,$R795))</f>
        <v>0</v>
      </c>
      <c r="X795" s="32">
        <f>IF($S$4="", SUMIFS('무신사 메타 광고'!$N:$N, '무신사 메타 광고'!$C:$C, $R795),SUMIFS('무신사 메타 광고'!$N:$N,'무신사 메타 광고'!$I:$I,$S$4,'무신사 메타 광고'!$C:$C,$R795))</f>
        <v>0</v>
      </c>
      <c r="Y795" s="11">
        <f t="shared" si="38"/>
        <v>0</v>
      </c>
      <c r="Z795" s="12" t="str">
        <f t="shared" si="43"/>
        <v xml:space="preserve"> </v>
      </c>
      <c r="AB795" s="10">
        <f>IF($S$4="", SUMIFS('무신사 메타 광고'!$X:$X, '무신사 메타 광고'!$C:$C, $R795),SUMIFS('무신사 메타 광고'!$X:$X,'무신사 메타 광고'!$I:$I,$S$4,'무신사 메타 광고'!$C:$C,$R795))</f>
        <v>0</v>
      </c>
      <c r="AC795" s="11">
        <f t="shared" si="39"/>
        <v>0</v>
      </c>
    </row>
    <row r="796" spans="2:29">
      <c r="B796" s="9"/>
      <c r="C796" s="29">
        <f>IF($C$4="", SUMIFS('무신사 메타 광고'!$L:$L, '무신사 메타 광고'!$D:$D, $B796), SUMIFS('무신사 메타 광고'!$L:$L, '무신사 메타 광고'!$I:$I, $C$4, '무신사 메타 광고'!$D:$D, $B796))</f>
        <v>0</v>
      </c>
      <c r="D796" s="29">
        <f>IF($C$4="", SUMIFS('무신사 메타 광고'!$V:$V,#REF!, $B796), SUMIFS('무신사 메타 광고'!$V:$V,'무신사 메타 광고'!$I:$I,$C$4,'무신사 메타 광고'!$D:$D,$B796))</f>
        <v>0</v>
      </c>
      <c r="E796" s="11">
        <f t="shared" si="33"/>
        <v>0</v>
      </c>
      <c r="F796" s="12" t="str">
        <f t="shared" si="40"/>
        <v xml:space="preserve"> </v>
      </c>
      <c r="G796" s="30">
        <f>IF($C$4="", SUMIFS('무신사 메타 광고'!$K:$K, '무신사 메타 광고'!$D:$D, $B796), SUMIFS('무신사 메타 광고'!$K:$K,'무신사 메타 광고'!$I:$I,$C$4,'무신사 메타 광고'!D:D,$B796))</f>
        <v>0</v>
      </c>
      <c r="H796" s="30">
        <f>IF($C$4="", SUMIFS('무신사 메타 광고'!$Q:$Q, '무신사 메타 광고'!$D:$D, $B796), SUMIFS('무신사 메타 광고'!$Q:$Q,'무신사 메타 광고'!$I:$I,$C$4,'무신사 메타 광고'!D:D,$B796))</f>
        <v>0</v>
      </c>
      <c r="I796" s="30">
        <f>IF($C$4="", SUMIFS('무신사 메타 광고'!$U:$U, '무신사 메타 광고'!$D:$D, $B796), SUMIFS('무신사 메타 광고'!$U:$U,'무신사 메타 광고'!$I:$I,$C$4,'무신사 메타 광고'!D:D,$B796))</f>
        <v>0</v>
      </c>
      <c r="J796" s="11">
        <f t="shared" si="34"/>
        <v>0</v>
      </c>
      <c r="K796" s="11">
        <f t="shared" si="35"/>
        <v>0</v>
      </c>
      <c r="L796" s="12" t="str">
        <f t="shared" si="41"/>
        <v xml:space="preserve"> </v>
      </c>
      <c r="N796" s="10">
        <f>IF($C$4="", SUMIFS('무신사 메타 광고'!$X:$X, '무신사 메타 광고'!$D:$D, $B796),SUMIFS('무신사 메타 광고'!$X:$X,'무신사 메타 광고'!I:I,$C$4,'무신사 메타 광고'!D:D,$B796))</f>
        <v>0</v>
      </c>
      <c r="O796" s="11">
        <f t="shared" si="36"/>
        <v>0</v>
      </c>
      <c r="R796" s="13"/>
      <c r="S796" s="31">
        <f>IF($S$4="", SUMIFS('무신사 메타 광고'!$L:$L, '무신사 메타 광고'!$C:$C, $R796),SUMIFS('무신사 메타 광고'!$L:$L,'무신사 메타 광고'!$I:$I,$S$4,'무신사 메타 광고'!$C:$C,$R796))</f>
        <v>0</v>
      </c>
      <c r="T796" s="31">
        <f>IF($S$4="", SUMIFS('무신사 메타 광고'!$V:$V, '무신사 메타 광고'!$C:$C, $R796),SUMIFS('무신사 메타 광고'!$V:$V,'무신사 메타 광고'!$I:$I,$S$4,'무신사 메타 광고'!$C:$C,$R796))</f>
        <v>0</v>
      </c>
      <c r="U796" s="11">
        <f t="shared" si="37"/>
        <v>0</v>
      </c>
      <c r="V796" s="12" t="str">
        <f t="shared" si="42"/>
        <v xml:space="preserve"> </v>
      </c>
      <c r="W796" s="32">
        <f>IF($S$4="", SUMIFS('무신사 메타 광고'!$K:$K, '무신사 메타 광고'!$C:$C, $R796),SUMIFS('무신사 메타 광고'!$K:$K,'무신사 메타 광고'!$I:$I,$S$4,'무신사 메타 광고'!$C:$C,$R796))</f>
        <v>0</v>
      </c>
      <c r="X796" s="32">
        <f>IF($S$4="", SUMIFS('무신사 메타 광고'!$N:$N, '무신사 메타 광고'!$C:$C, $R796),SUMIFS('무신사 메타 광고'!$N:$N,'무신사 메타 광고'!$I:$I,$S$4,'무신사 메타 광고'!$C:$C,$R796))</f>
        <v>0</v>
      </c>
      <c r="Y796" s="11">
        <f t="shared" si="38"/>
        <v>0</v>
      </c>
      <c r="Z796" s="12" t="str">
        <f t="shared" si="43"/>
        <v xml:space="preserve"> </v>
      </c>
      <c r="AB796" s="10">
        <f>IF($S$4="", SUMIFS('무신사 메타 광고'!$X:$X, '무신사 메타 광고'!$C:$C, $R796),SUMIFS('무신사 메타 광고'!$X:$X,'무신사 메타 광고'!$I:$I,$S$4,'무신사 메타 광고'!$C:$C,$R796))</f>
        <v>0</v>
      </c>
      <c r="AC796" s="11">
        <f t="shared" si="39"/>
        <v>0</v>
      </c>
    </row>
    <row r="797" spans="2:29">
      <c r="B797" s="9"/>
      <c r="C797" s="29">
        <f>IF($C$4="", SUMIFS('무신사 메타 광고'!$L:$L, '무신사 메타 광고'!$D:$D, $B797), SUMIFS('무신사 메타 광고'!$L:$L, '무신사 메타 광고'!$I:$I, $C$4, '무신사 메타 광고'!$D:$D, $B797))</f>
        <v>0</v>
      </c>
      <c r="D797" s="29">
        <f>IF($C$4="", SUMIFS('무신사 메타 광고'!$V:$V,#REF!, $B797), SUMIFS('무신사 메타 광고'!$V:$V,'무신사 메타 광고'!$I:$I,$C$4,'무신사 메타 광고'!$D:$D,$B797))</f>
        <v>0</v>
      </c>
      <c r="E797" s="11">
        <f t="shared" si="33"/>
        <v>0</v>
      </c>
      <c r="F797" s="12" t="str">
        <f t="shared" si="40"/>
        <v xml:space="preserve"> </v>
      </c>
      <c r="G797" s="30">
        <f>IF($C$4="", SUMIFS('무신사 메타 광고'!$K:$K, '무신사 메타 광고'!$D:$D, $B797), SUMIFS('무신사 메타 광고'!$K:$K,'무신사 메타 광고'!$I:$I,$C$4,'무신사 메타 광고'!D:D,$B797))</f>
        <v>0</v>
      </c>
      <c r="H797" s="30">
        <f>IF($C$4="", SUMIFS('무신사 메타 광고'!$Q:$Q, '무신사 메타 광고'!$D:$D, $B797), SUMIFS('무신사 메타 광고'!$Q:$Q,'무신사 메타 광고'!$I:$I,$C$4,'무신사 메타 광고'!D:D,$B797))</f>
        <v>0</v>
      </c>
      <c r="I797" s="30">
        <f>IF($C$4="", SUMIFS('무신사 메타 광고'!$U:$U, '무신사 메타 광고'!$D:$D, $B797), SUMIFS('무신사 메타 광고'!$U:$U,'무신사 메타 광고'!$I:$I,$C$4,'무신사 메타 광고'!D:D,$B797))</f>
        <v>0</v>
      </c>
      <c r="J797" s="11">
        <f t="shared" si="34"/>
        <v>0</v>
      </c>
      <c r="K797" s="11">
        <f t="shared" si="35"/>
        <v>0</v>
      </c>
      <c r="L797" s="12" t="str">
        <f t="shared" si="41"/>
        <v xml:space="preserve"> </v>
      </c>
      <c r="N797" s="10">
        <f>IF($C$4="", SUMIFS('무신사 메타 광고'!$X:$X, '무신사 메타 광고'!$D:$D, $B797),SUMIFS('무신사 메타 광고'!$X:$X,'무신사 메타 광고'!I:I,$C$4,'무신사 메타 광고'!D:D,$B797))</f>
        <v>0</v>
      </c>
      <c r="O797" s="11">
        <f t="shared" si="36"/>
        <v>0</v>
      </c>
      <c r="R797" s="13"/>
      <c r="S797" s="31">
        <f>IF($S$4="", SUMIFS('무신사 메타 광고'!$L:$L, '무신사 메타 광고'!$C:$C, $R797),SUMIFS('무신사 메타 광고'!$L:$L,'무신사 메타 광고'!$I:$I,$S$4,'무신사 메타 광고'!$C:$C,$R797))</f>
        <v>0</v>
      </c>
      <c r="T797" s="31">
        <f>IF($S$4="", SUMIFS('무신사 메타 광고'!$V:$V, '무신사 메타 광고'!$C:$C, $R797),SUMIFS('무신사 메타 광고'!$V:$V,'무신사 메타 광고'!$I:$I,$S$4,'무신사 메타 광고'!$C:$C,$R797))</f>
        <v>0</v>
      </c>
      <c r="U797" s="11">
        <f t="shared" si="37"/>
        <v>0</v>
      </c>
      <c r="V797" s="12" t="str">
        <f t="shared" si="42"/>
        <v xml:space="preserve"> </v>
      </c>
      <c r="W797" s="32">
        <f>IF($S$4="", SUMIFS('무신사 메타 광고'!$K:$K, '무신사 메타 광고'!$C:$C, $R797),SUMIFS('무신사 메타 광고'!$K:$K,'무신사 메타 광고'!$I:$I,$S$4,'무신사 메타 광고'!$C:$C,$R797))</f>
        <v>0</v>
      </c>
      <c r="X797" s="32">
        <f>IF($S$4="", SUMIFS('무신사 메타 광고'!$N:$N, '무신사 메타 광고'!$C:$C, $R797),SUMIFS('무신사 메타 광고'!$N:$N,'무신사 메타 광고'!$I:$I,$S$4,'무신사 메타 광고'!$C:$C,$R797))</f>
        <v>0</v>
      </c>
      <c r="Y797" s="11">
        <f t="shared" si="38"/>
        <v>0</v>
      </c>
      <c r="Z797" s="12" t="str">
        <f t="shared" si="43"/>
        <v xml:space="preserve"> </v>
      </c>
      <c r="AB797" s="10">
        <f>IF($S$4="", SUMIFS('무신사 메타 광고'!$X:$X, '무신사 메타 광고'!$C:$C, $R797),SUMIFS('무신사 메타 광고'!$X:$X,'무신사 메타 광고'!$I:$I,$S$4,'무신사 메타 광고'!$C:$C,$R797))</f>
        <v>0</v>
      </c>
      <c r="AC797" s="11">
        <f t="shared" si="39"/>
        <v>0</v>
      </c>
    </row>
    <row r="798" spans="2:29">
      <c r="B798" s="9"/>
      <c r="C798" s="29">
        <f>IF($C$4="", SUMIFS('무신사 메타 광고'!$L:$L, '무신사 메타 광고'!$D:$D, $B798), SUMIFS('무신사 메타 광고'!$L:$L, '무신사 메타 광고'!$I:$I, $C$4, '무신사 메타 광고'!$D:$D, $B798))</f>
        <v>0</v>
      </c>
      <c r="D798" s="29">
        <f>IF($C$4="", SUMIFS('무신사 메타 광고'!$V:$V,#REF!, $B798), SUMIFS('무신사 메타 광고'!$V:$V,'무신사 메타 광고'!$I:$I,$C$4,'무신사 메타 광고'!$D:$D,$B798))</f>
        <v>0</v>
      </c>
      <c r="E798" s="11">
        <f t="shared" si="33"/>
        <v>0</v>
      </c>
      <c r="F798" s="12" t="str">
        <f t="shared" si="40"/>
        <v xml:space="preserve"> </v>
      </c>
      <c r="G798" s="30">
        <f>IF($C$4="", SUMIFS('무신사 메타 광고'!$K:$K, '무신사 메타 광고'!$D:$D, $B798), SUMIFS('무신사 메타 광고'!$K:$K,'무신사 메타 광고'!$I:$I,$C$4,'무신사 메타 광고'!D:D,$B798))</f>
        <v>0</v>
      </c>
      <c r="H798" s="30">
        <f>IF($C$4="", SUMIFS('무신사 메타 광고'!$Q:$Q, '무신사 메타 광고'!$D:$D, $B798), SUMIFS('무신사 메타 광고'!$Q:$Q,'무신사 메타 광고'!$I:$I,$C$4,'무신사 메타 광고'!D:D,$B798))</f>
        <v>0</v>
      </c>
      <c r="I798" s="30">
        <f>IF($C$4="", SUMIFS('무신사 메타 광고'!$U:$U, '무신사 메타 광고'!$D:$D, $B798), SUMIFS('무신사 메타 광고'!$U:$U,'무신사 메타 광고'!$I:$I,$C$4,'무신사 메타 광고'!D:D,$B798))</f>
        <v>0</v>
      </c>
      <c r="J798" s="11">
        <f t="shared" si="34"/>
        <v>0</v>
      </c>
      <c r="K798" s="11">
        <f t="shared" si="35"/>
        <v>0</v>
      </c>
      <c r="L798" s="12" t="str">
        <f t="shared" si="41"/>
        <v xml:space="preserve"> </v>
      </c>
      <c r="N798" s="10">
        <f>IF($C$4="", SUMIFS('무신사 메타 광고'!$X:$X, '무신사 메타 광고'!$D:$D, $B798),SUMIFS('무신사 메타 광고'!$X:$X,'무신사 메타 광고'!I:I,$C$4,'무신사 메타 광고'!D:D,$B798))</f>
        <v>0</v>
      </c>
      <c r="O798" s="11">
        <f t="shared" si="36"/>
        <v>0</v>
      </c>
      <c r="R798" s="13"/>
      <c r="S798" s="31">
        <f>IF($S$4="", SUMIFS('무신사 메타 광고'!$L:$L, '무신사 메타 광고'!$C:$C, $R798),SUMIFS('무신사 메타 광고'!$L:$L,'무신사 메타 광고'!$I:$I,$S$4,'무신사 메타 광고'!$C:$C,$R798))</f>
        <v>0</v>
      </c>
      <c r="T798" s="31">
        <f>IF($S$4="", SUMIFS('무신사 메타 광고'!$V:$V, '무신사 메타 광고'!$C:$C, $R798),SUMIFS('무신사 메타 광고'!$V:$V,'무신사 메타 광고'!$I:$I,$S$4,'무신사 메타 광고'!$C:$C,$R798))</f>
        <v>0</v>
      </c>
      <c r="U798" s="11">
        <f t="shared" si="37"/>
        <v>0</v>
      </c>
      <c r="V798" s="12" t="str">
        <f t="shared" si="42"/>
        <v xml:space="preserve"> </v>
      </c>
      <c r="W798" s="32">
        <f>IF($S$4="", SUMIFS('무신사 메타 광고'!$K:$K, '무신사 메타 광고'!$C:$C, $R798),SUMIFS('무신사 메타 광고'!$K:$K,'무신사 메타 광고'!$I:$I,$S$4,'무신사 메타 광고'!$C:$C,$R798))</f>
        <v>0</v>
      </c>
      <c r="X798" s="32">
        <f>IF($S$4="", SUMIFS('무신사 메타 광고'!$N:$N, '무신사 메타 광고'!$C:$C, $R798),SUMIFS('무신사 메타 광고'!$N:$N,'무신사 메타 광고'!$I:$I,$S$4,'무신사 메타 광고'!$C:$C,$R798))</f>
        <v>0</v>
      </c>
      <c r="Y798" s="11">
        <f t="shared" si="38"/>
        <v>0</v>
      </c>
      <c r="Z798" s="12" t="str">
        <f t="shared" si="43"/>
        <v xml:space="preserve"> </v>
      </c>
      <c r="AB798" s="10">
        <f>IF($S$4="", SUMIFS('무신사 메타 광고'!$X:$X, '무신사 메타 광고'!$C:$C, $R798),SUMIFS('무신사 메타 광고'!$X:$X,'무신사 메타 광고'!$I:$I,$S$4,'무신사 메타 광고'!$C:$C,$R798))</f>
        <v>0</v>
      </c>
      <c r="AC798" s="11">
        <f t="shared" si="39"/>
        <v>0</v>
      </c>
    </row>
    <row r="799" spans="2:29">
      <c r="B799" s="9"/>
      <c r="C799" s="29">
        <f>IF($C$4="", SUMIFS('무신사 메타 광고'!$L:$L, '무신사 메타 광고'!$D:$D, $B799), SUMIFS('무신사 메타 광고'!$L:$L, '무신사 메타 광고'!$I:$I, $C$4, '무신사 메타 광고'!$D:$D, $B799))</f>
        <v>0</v>
      </c>
      <c r="D799" s="29">
        <f>IF($C$4="", SUMIFS('무신사 메타 광고'!$V:$V,#REF!, $B799), SUMIFS('무신사 메타 광고'!$V:$V,'무신사 메타 광고'!$I:$I,$C$4,'무신사 메타 광고'!$D:$D,$B799))</f>
        <v>0</v>
      </c>
      <c r="E799" s="11">
        <f t="shared" si="33"/>
        <v>0</v>
      </c>
      <c r="F799" s="12" t="str">
        <f t="shared" si="40"/>
        <v xml:space="preserve"> </v>
      </c>
      <c r="G799" s="30">
        <f>IF($C$4="", SUMIFS('무신사 메타 광고'!$K:$K, '무신사 메타 광고'!$D:$D, $B799), SUMIFS('무신사 메타 광고'!$K:$K,'무신사 메타 광고'!$I:$I,$C$4,'무신사 메타 광고'!D:D,$B799))</f>
        <v>0</v>
      </c>
      <c r="H799" s="30">
        <f>IF($C$4="", SUMIFS('무신사 메타 광고'!$Q:$Q, '무신사 메타 광고'!$D:$D, $B799), SUMIFS('무신사 메타 광고'!$Q:$Q,'무신사 메타 광고'!$I:$I,$C$4,'무신사 메타 광고'!D:D,$B799))</f>
        <v>0</v>
      </c>
      <c r="I799" s="30">
        <f>IF($C$4="", SUMIFS('무신사 메타 광고'!$U:$U, '무신사 메타 광고'!$D:$D, $B799), SUMIFS('무신사 메타 광고'!$U:$U,'무신사 메타 광고'!$I:$I,$C$4,'무신사 메타 광고'!D:D,$B799))</f>
        <v>0</v>
      </c>
      <c r="J799" s="11">
        <f t="shared" si="34"/>
        <v>0</v>
      </c>
      <c r="K799" s="11">
        <f t="shared" si="35"/>
        <v>0</v>
      </c>
      <c r="L799" s="12" t="str">
        <f t="shared" si="41"/>
        <v xml:space="preserve"> </v>
      </c>
      <c r="N799" s="10">
        <f>IF($C$4="", SUMIFS('무신사 메타 광고'!$X:$X, '무신사 메타 광고'!$D:$D, $B799),SUMIFS('무신사 메타 광고'!$X:$X,'무신사 메타 광고'!I:I,$C$4,'무신사 메타 광고'!D:D,$B799))</f>
        <v>0</v>
      </c>
      <c r="O799" s="11">
        <f t="shared" si="36"/>
        <v>0</v>
      </c>
      <c r="R799" s="13"/>
      <c r="S799" s="31">
        <f>IF($S$4="", SUMIFS('무신사 메타 광고'!$L:$L, '무신사 메타 광고'!$C:$C, $R799),SUMIFS('무신사 메타 광고'!$L:$L,'무신사 메타 광고'!$I:$I,$S$4,'무신사 메타 광고'!$C:$C,$R799))</f>
        <v>0</v>
      </c>
      <c r="T799" s="31">
        <f>IF($S$4="", SUMIFS('무신사 메타 광고'!$V:$V, '무신사 메타 광고'!$C:$C, $R799),SUMIFS('무신사 메타 광고'!$V:$V,'무신사 메타 광고'!$I:$I,$S$4,'무신사 메타 광고'!$C:$C,$R799))</f>
        <v>0</v>
      </c>
      <c r="U799" s="11">
        <f t="shared" si="37"/>
        <v>0</v>
      </c>
      <c r="V799" s="12" t="str">
        <f t="shared" si="42"/>
        <v xml:space="preserve"> </v>
      </c>
      <c r="W799" s="32">
        <f>IF($S$4="", SUMIFS('무신사 메타 광고'!$K:$K, '무신사 메타 광고'!$C:$C, $R799),SUMIFS('무신사 메타 광고'!$K:$K,'무신사 메타 광고'!$I:$I,$S$4,'무신사 메타 광고'!$C:$C,$R799))</f>
        <v>0</v>
      </c>
      <c r="X799" s="32">
        <f>IF($S$4="", SUMIFS('무신사 메타 광고'!$N:$N, '무신사 메타 광고'!$C:$C, $R799),SUMIFS('무신사 메타 광고'!$N:$N,'무신사 메타 광고'!$I:$I,$S$4,'무신사 메타 광고'!$C:$C,$R799))</f>
        <v>0</v>
      </c>
      <c r="Y799" s="11">
        <f t="shared" si="38"/>
        <v>0</v>
      </c>
      <c r="Z799" s="12" t="str">
        <f t="shared" si="43"/>
        <v xml:space="preserve"> </v>
      </c>
      <c r="AB799" s="10">
        <f>IF($S$4="", SUMIFS('무신사 메타 광고'!$X:$X, '무신사 메타 광고'!$C:$C, $R799),SUMIFS('무신사 메타 광고'!$X:$X,'무신사 메타 광고'!$I:$I,$S$4,'무신사 메타 광고'!$C:$C,$R799))</f>
        <v>0</v>
      </c>
      <c r="AC799" s="11">
        <f t="shared" si="39"/>
        <v>0</v>
      </c>
    </row>
    <row r="800" spans="2:29">
      <c r="B800" s="9"/>
      <c r="C800" s="29">
        <f>IF($C$4="", SUMIFS('무신사 메타 광고'!$L:$L, '무신사 메타 광고'!$D:$D, $B800), SUMIFS('무신사 메타 광고'!$L:$L, '무신사 메타 광고'!$I:$I, $C$4, '무신사 메타 광고'!$D:$D, $B800))</f>
        <v>0</v>
      </c>
      <c r="D800" s="29">
        <f>IF($C$4="", SUMIFS('무신사 메타 광고'!$V:$V,#REF!, $B800), SUMIFS('무신사 메타 광고'!$V:$V,'무신사 메타 광고'!$I:$I,$C$4,'무신사 메타 광고'!$D:$D,$B800))</f>
        <v>0</v>
      </c>
      <c r="E800" s="11">
        <f t="shared" si="33"/>
        <v>0</v>
      </c>
      <c r="F800" s="12" t="str">
        <f t="shared" si="40"/>
        <v xml:space="preserve"> </v>
      </c>
      <c r="G800" s="30">
        <f>IF($C$4="", SUMIFS('무신사 메타 광고'!$K:$K, '무신사 메타 광고'!$D:$D, $B800), SUMIFS('무신사 메타 광고'!$K:$K,'무신사 메타 광고'!$I:$I,$C$4,'무신사 메타 광고'!D:D,$B800))</f>
        <v>0</v>
      </c>
      <c r="H800" s="30">
        <f>IF($C$4="", SUMIFS('무신사 메타 광고'!$Q:$Q, '무신사 메타 광고'!$D:$D, $B800), SUMIFS('무신사 메타 광고'!$Q:$Q,'무신사 메타 광고'!$I:$I,$C$4,'무신사 메타 광고'!D:D,$B800))</f>
        <v>0</v>
      </c>
      <c r="I800" s="30">
        <f>IF($C$4="", SUMIFS('무신사 메타 광고'!$U:$U, '무신사 메타 광고'!$D:$D, $B800), SUMIFS('무신사 메타 광고'!$U:$U,'무신사 메타 광고'!$I:$I,$C$4,'무신사 메타 광고'!D:D,$B800))</f>
        <v>0</v>
      </c>
      <c r="J800" s="11">
        <f t="shared" si="34"/>
        <v>0</v>
      </c>
      <c r="K800" s="11">
        <f t="shared" si="35"/>
        <v>0</v>
      </c>
      <c r="L800" s="12" t="str">
        <f t="shared" si="41"/>
        <v xml:space="preserve"> </v>
      </c>
      <c r="N800" s="10">
        <f>IF($C$4="", SUMIFS('무신사 메타 광고'!$X:$X, '무신사 메타 광고'!$D:$D, $B800),SUMIFS('무신사 메타 광고'!$X:$X,'무신사 메타 광고'!I:I,$C$4,'무신사 메타 광고'!D:D,$B800))</f>
        <v>0</v>
      </c>
      <c r="O800" s="11">
        <f t="shared" si="36"/>
        <v>0</v>
      </c>
      <c r="R800" s="13"/>
      <c r="S800" s="31">
        <f>IF($S$4="", SUMIFS('무신사 메타 광고'!$L:$L, '무신사 메타 광고'!$C:$C, $R800),SUMIFS('무신사 메타 광고'!$L:$L,'무신사 메타 광고'!$I:$I,$S$4,'무신사 메타 광고'!$C:$C,$R800))</f>
        <v>0</v>
      </c>
      <c r="T800" s="31">
        <f>IF($S$4="", SUMIFS('무신사 메타 광고'!$V:$V, '무신사 메타 광고'!$C:$C, $R800),SUMIFS('무신사 메타 광고'!$V:$V,'무신사 메타 광고'!$I:$I,$S$4,'무신사 메타 광고'!$C:$C,$R800))</f>
        <v>0</v>
      </c>
      <c r="U800" s="11">
        <f t="shared" si="37"/>
        <v>0</v>
      </c>
      <c r="V800" s="12" t="str">
        <f t="shared" si="42"/>
        <v xml:space="preserve"> </v>
      </c>
      <c r="W800" s="32">
        <f>IF($S$4="", SUMIFS('무신사 메타 광고'!$K:$K, '무신사 메타 광고'!$C:$C, $R800),SUMIFS('무신사 메타 광고'!$K:$K,'무신사 메타 광고'!$I:$I,$S$4,'무신사 메타 광고'!$C:$C,$R800))</f>
        <v>0</v>
      </c>
      <c r="X800" s="32">
        <f>IF($S$4="", SUMIFS('무신사 메타 광고'!$N:$N, '무신사 메타 광고'!$C:$C, $R800),SUMIFS('무신사 메타 광고'!$N:$N,'무신사 메타 광고'!$I:$I,$S$4,'무신사 메타 광고'!$C:$C,$R800))</f>
        <v>0</v>
      </c>
      <c r="Y800" s="11">
        <f t="shared" si="38"/>
        <v>0</v>
      </c>
      <c r="Z800" s="12" t="str">
        <f t="shared" si="43"/>
        <v xml:space="preserve"> </v>
      </c>
      <c r="AB800" s="10">
        <f>IF($S$4="", SUMIFS('무신사 메타 광고'!$X:$X, '무신사 메타 광고'!$C:$C, $R800),SUMIFS('무신사 메타 광고'!$X:$X,'무신사 메타 광고'!$I:$I,$S$4,'무신사 메타 광고'!$C:$C,$R800))</f>
        <v>0</v>
      </c>
      <c r="AC800" s="11">
        <f t="shared" si="39"/>
        <v>0</v>
      </c>
    </row>
    <row r="801" spans="2:29">
      <c r="B801" s="9"/>
      <c r="C801" s="29">
        <f>IF($C$4="", SUMIFS('무신사 메타 광고'!$L:$L, '무신사 메타 광고'!$D:$D, $B801), SUMIFS('무신사 메타 광고'!$L:$L, '무신사 메타 광고'!$I:$I, $C$4, '무신사 메타 광고'!$D:$D, $B801))</f>
        <v>0</v>
      </c>
      <c r="D801" s="29">
        <f>IF($C$4="", SUMIFS('무신사 메타 광고'!$V:$V,#REF!, $B801), SUMIFS('무신사 메타 광고'!$V:$V,'무신사 메타 광고'!$I:$I,$C$4,'무신사 메타 광고'!$D:$D,$B801))</f>
        <v>0</v>
      </c>
      <c r="E801" s="11">
        <f t="shared" si="33"/>
        <v>0</v>
      </c>
      <c r="F801" s="12" t="str">
        <f t="shared" si="40"/>
        <v xml:space="preserve"> </v>
      </c>
      <c r="G801" s="30">
        <f>IF($C$4="", SUMIFS('무신사 메타 광고'!$K:$K, '무신사 메타 광고'!$D:$D, $B801), SUMIFS('무신사 메타 광고'!$K:$K,'무신사 메타 광고'!$I:$I,$C$4,'무신사 메타 광고'!D:D,$B801))</f>
        <v>0</v>
      </c>
      <c r="H801" s="30">
        <f>IF($C$4="", SUMIFS('무신사 메타 광고'!$Q:$Q, '무신사 메타 광고'!$D:$D, $B801), SUMIFS('무신사 메타 광고'!$Q:$Q,'무신사 메타 광고'!$I:$I,$C$4,'무신사 메타 광고'!D:D,$B801))</f>
        <v>0</v>
      </c>
      <c r="I801" s="30">
        <f>IF($C$4="", SUMIFS('무신사 메타 광고'!$U:$U, '무신사 메타 광고'!$D:$D, $B801), SUMIFS('무신사 메타 광고'!$U:$U,'무신사 메타 광고'!$I:$I,$C$4,'무신사 메타 광고'!D:D,$B801))</f>
        <v>0</v>
      </c>
      <c r="J801" s="11">
        <f t="shared" si="34"/>
        <v>0</v>
      </c>
      <c r="K801" s="11">
        <f t="shared" si="35"/>
        <v>0</v>
      </c>
      <c r="L801" s="12" t="str">
        <f t="shared" si="41"/>
        <v xml:space="preserve"> </v>
      </c>
      <c r="N801" s="10">
        <f>IF($C$4="", SUMIFS('무신사 메타 광고'!$X:$X, '무신사 메타 광고'!$D:$D, $B801),SUMIFS('무신사 메타 광고'!$X:$X,'무신사 메타 광고'!I:I,$C$4,'무신사 메타 광고'!D:D,$B801))</f>
        <v>0</v>
      </c>
      <c r="O801" s="11">
        <f t="shared" si="36"/>
        <v>0</v>
      </c>
      <c r="R801" s="13"/>
      <c r="S801" s="31">
        <f>IF($S$4="", SUMIFS('무신사 메타 광고'!$L:$L, '무신사 메타 광고'!$C:$C, $R801),SUMIFS('무신사 메타 광고'!$L:$L,'무신사 메타 광고'!$I:$I,$S$4,'무신사 메타 광고'!$C:$C,$R801))</f>
        <v>0</v>
      </c>
      <c r="T801" s="31">
        <f>IF($S$4="", SUMIFS('무신사 메타 광고'!$V:$V, '무신사 메타 광고'!$C:$C, $R801),SUMIFS('무신사 메타 광고'!$V:$V,'무신사 메타 광고'!$I:$I,$S$4,'무신사 메타 광고'!$C:$C,$R801))</f>
        <v>0</v>
      </c>
      <c r="U801" s="11">
        <f t="shared" si="37"/>
        <v>0</v>
      </c>
      <c r="V801" s="12" t="str">
        <f t="shared" si="42"/>
        <v xml:space="preserve"> </v>
      </c>
      <c r="W801" s="32">
        <f>IF($S$4="", SUMIFS('무신사 메타 광고'!$K:$K, '무신사 메타 광고'!$C:$C, $R801),SUMIFS('무신사 메타 광고'!$K:$K,'무신사 메타 광고'!$I:$I,$S$4,'무신사 메타 광고'!$C:$C,$R801))</f>
        <v>0</v>
      </c>
      <c r="X801" s="32">
        <f>IF($S$4="", SUMIFS('무신사 메타 광고'!$N:$N, '무신사 메타 광고'!$C:$C, $R801),SUMIFS('무신사 메타 광고'!$N:$N,'무신사 메타 광고'!$I:$I,$S$4,'무신사 메타 광고'!$C:$C,$R801))</f>
        <v>0</v>
      </c>
      <c r="Y801" s="11">
        <f t="shared" si="38"/>
        <v>0</v>
      </c>
      <c r="Z801" s="12" t="str">
        <f t="shared" si="43"/>
        <v xml:space="preserve"> </v>
      </c>
      <c r="AB801" s="10">
        <f>IF($S$4="", SUMIFS('무신사 메타 광고'!$X:$X, '무신사 메타 광고'!$C:$C, $R801),SUMIFS('무신사 메타 광고'!$X:$X,'무신사 메타 광고'!$I:$I,$S$4,'무신사 메타 광고'!$C:$C,$R801))</f>
        <v>0</v>
      </c>
      <c r="AC801" s="11">
        <f t="shared" si="39"/>
        <v>0</v>
      </c>
    </row>
    <row r="802" spans="2:29">
      <c r="B802" s="9"/>
      <c r="C802" s="29">
        <f>IF($C$4="", SUMIFS('무신사 메타 광고'!$L:$L, '무신사 메타 광고'!$D:$D, $B802), SUMIFS('무신사 메타 광고'!$L:$L, '무신사 메타 광고'!$I:$I, $C$4, '무신사 메타 광고'!$D:$D, $B802))</f>
        <v>0</v>
      </c>
      <c r="D802" s="29">
        <f>IF($C$4="", SUMIFS('무신사 메타 광고'!$V:$V,#REF!, $B802), SUMIFS('무신사 메타 광고'!$V:$V,'무신사 메타 광고'!$I:$I,$C$4,'무신사 메타 광고'!$D:$D,$B802))</f>
        <v>0</v>
      </c>
      <c r="E802" s="11">
        <f t="shared" si="33"/>
        <v>0</v>
      </c>
      <c r="F802" s="12" t="str">
        <f t="shared" si="40"/>
        <v xml:space="preserve"> </v>
      </c>
      <c r="G802" s="30">
        <f>IF($C$4="", SUMIFS('무신사 메타 광고'!$K:$K, '무신사 메타 광고'!$D:$D, $B802), SUMIFS('무신사 메타 광고'!$K:$K,'무신사 메타 광고'!$I:$I,$C$4,'무신사 메타 광고'!D:D,$B802))</f>
        <v>0</v>
      </c>
      <c r="H802" s="30">
        <f>IF($C$4="", SUMIFS('무신사 메타 광고'!$Q:$Q, '무신사 메타 광고'!$D:$D, $B802), SUMIFS('무신사 메타 광고'!$Q:$Q,'무신사 메타 광고'!$I:$I,$C$4,'무신사 메타 광고'!D:D,$B802))</f>
        <v>0</v>
      </c>
      <c r="I802" s="30">
        <f>IF($C$4="", SUMIFS('무신사 메타 광고'!$U:$U, '무신사 메타 광고'!$D:$D, $B802), SUMIFS('무신사 메타 광고'!$U:$U,'무신사 메타 광고'!$I:$I,$C$4,'무신사 메타 광고'!D:D,$B802))</f>
        <v>0</v>
      </c>
      <c r="J802" s="11">
        <f t="shared" si="34"/>
        <v>0</v>
      </c>
      <c r="K802" s="11">
        <f t="shared" si="35"/>
        <v>0</v>
      </c>
      <c r="L802" s="12" t="str">
        <f t="shared" si="41"/>
        <v xml:space="preserve"> </v>
      </c>
      <c r="N802" s="10">
        <f>IF($C$4="", SUMIFS('무신사 메타 광고'!$X:$X, '무신사 메타 광고'!$D:$D, $B802),SUMIFS('무신사 메타 광고'!$X:$X,'무신사 메타 광고'!I:I,$C$4,'무신사 메타 광고'!D:D,$B802))</f>
        <v>0</v>
      </c>
      <c r="O802" s="11">
        <f t="shared" si="36"/>
        <v>0</v>
      </c>
      <c r="R802" s="13"/>
      <c r="S802" s="31">
        <f>IF($S$4="", SUMIFS('무신사 메타 광고'!$L:$L, '무신사 메타 광고'!$C:$C, $R802),SUMIFS('무신사 메타 광고'!$L:$L,'무신사 메타 광고'!$I:$I,$S$4,'무신사 메타 광고'!$C:$C,$R802))</f>
        <v>0</v>
      </c>
      <c r="T802" s="31">
        <f>IF($S$4="", SUMIFS('무신사 메타 광고'!$V:$V, '무신사 메타 광고'!$C:$C, $R802),SUMIFS('무신사 메타 광고'!$V:$V,'무신사 메타 광고'!$I:$I,$S$4,'무신사 메타 광고'!$C:$C,$R802))</f>
        <v>0</v>
      </c>
      <c r="U802" s="11">
        <f t="shared" si="37"/>
        <v>0</v>
      </c>
      <c r="V802" s="12" t="str">
        <f t="shared" si="42"/>
        <v xml:space="preserve"> </v>
      </c>
      <c r="W802" s="32">
        <f>IF($S$4="", SUMIFS('무신사 메타 광고'!$K:$K, '무신사 메타 광고'!$C:$C, $R802),SUMIFS('무신사 메타 광고'!$K:$K,'무신사 메타 광고'!$I:$I,$S$4,'무신사 메타 광고'!$C:$C,$R802))</f>
        <v>0</v>
      </c>
      <c r="X802" s="32">
        <f>IF($S$4="", SUMIFS('무신사 메타 광고'!$N:$N, '무신사 메타 광고'!$C:$C, $R802),SUMIFS('무신사 메타 광고'!$N:$N,'무신사 메타 광고'!$I:$I,$S$4,'무신사 메타 광고'!$C:$C,$R802))</f>
        <v>0</v>
      </c>
      <c r="Y802" s="11">
        <f t="shared" si="38"/>
        <v>0</v>
      </c>
      <c r="Z802" s="12" t="str">
        <f t="shared" si="43"/>
        <v xml:space="preserve"> </v>
      </c>
      <c r="AB802" s="10">
        <f>IF($S$4="", SUMIFS('무신사 메타 광고'!$X:$X, '무신사 메타 광고'!$C:$C, $R802),SUMIFS('무신사 메타 광고'!$X:$X,'무신사 메타 광고'!$I:$I,$S$4,'무신사 메타 광고'!$C:$C,$R802))</f>
        <v>0</v>
      </c>
      <c r="AC802" s="11">
        <f t="shared" si="39"/>
        <v>0</v>
      </c>
    </row>
    <row r="803" spans="2:29">
      <c r="B803" s="9"/>
      <c r="C803" s="29">
        <f>IF($C$4="", SUMIFS('무신사 메타 광고'!$L:$L, '무신사 메타 광고'!$D:$D, $B803), SUMIFS('무신사 메타 광고'!$L:$L, '무신사 메타 광고'!$I:$I, $C$4, '무신사 메타 광고'!$D:$D, $B803))</f>
        <v>0</v>
      </c>
      <c r="D803" s="29">
        <f>IF($C$4="", SUMIFS('무신사 메타 광고'!$V:$V,#REF!, $B803), SUMIFS('무신사 메타 광고'!$V:$V,'무신사 메타 광고'!$I:$I,$C$4,'무신사 메타 광고'!$D:$D,$B803))</f>
        <v>0</v>
      </c>
      <c r="E803" s="11">
        <f t="shared" si="33"/>
        <v>0</v>
      </c>
      <c r="F803" s="12" t="str">
        <f t="shared" si="40"/>
        <v xml:space="preserve"> </v>
      </c>
      <c r="G803" s="30">
        <f>IF($C$4="", SUMIFS('무신사 메타 광고'!$K:$K, '무신사 메타 광고'!$D:$D, $B803), SUMIFS('무신사 메타 광고'!$K:$K,'무신사 메타 광고'!$I:$I,$C$4,'무신사 메타 광고'!D:D,$B803))</f>
        <v>0</v>
      </c>
      <c r="H803" s="30">
        <f>IF($C$4="", SUMIFS('무신사 메타 광고'!$Q:$Q, '무신사 메타 광고'!$D:$D, $B803), SUMIFS('무신사 메타 광고'!$Q:$Q,'무신사 메타 광고'!$I:$I,$C$4,'무신사 메타 광고'!D:D,$B803))</f>
        <v>0</v>
      </c>
      <c r="I803" s="30">
        <f>IF($C$4="", SUMIFS('무신사 메타 광고'!$U:$U, '무신사 메타 광고'!$D:$D, $B803), SUMIFS('무신사 메타 광고'!$U:$U,'무신사 메타 광고'!$I:$I,$C$4,'무신사 메타 광고'!D:D,$B803))</f>
        <v>0</v>
      </c>
      <c r="J803" s="11">
        <f t="shared" si="34"/>
        <v>0</v>
      </c>
      <c r="K803" s="11">
        <f t="shared" si="35"/>
        <v>0</v>
      </c>
      <c r="L803" s="12" t="str">
        <f t="shared" si="41"/>
        <v xml:space="preserve"> </v>
      </c>
      <c r="N803" s="10">
        <f>IF($C$4="", SUMIFS('무신사 메타 광고'!$X:$X, '무신사 메타 광고'!$D:$D, $B803),SUMIFS('무신사 메타 광고'!$X:$X,'무신사 메타 광고'!I:I,$C$4,'무신사 메타 광고'!D:D,$B803))</f>
        <v>0</v>
      </c>
      <c r="O803" s="11">
        <f t="shared" si="36"/>
        <v>0</v>
      </c>
      <c r="R803" s="13"/>
      <c r="S803" s="31">
        <f>IF($S$4="", SUMIFS('무신사 메타 광고'!$L:$L, '무신사 메타 광고'!$C:$C, $R803),SUMIFS('무신사 메타 광고'!$L:$L,'무신사 메타 광고'!$I:$I,$S$4,'무신사 메타 광고'!$C:$C,$R803))</f>
        <v>0</v>
      </c>
      <c r="T803" s="31">
        <f>IF($S$4="", SUMIFS('무신사 메타 광고'!$V:$V, '무신사 메타 광고'!$C:$C, $R803),SUMIFS('무신사 메타 광고'!$V:$V,'무신사 메타 광고'!$I:$I,$S$4,'무신사 메타 광고'!$C:$C,$R803))</f>
        <v>0</v>
      </c>
      <c r="U803" s="11">
        <f t="shared" si="37"/>
        <v>0</v>
      </c>
      <c r="V803" s="12" t="str">
        <f t="shared" si="42"/>
        <v xml:space="preserve"> </v>
      </c>
      <c r="W803" s="32">
        <f>IF($S$4="", SUMIFS('무신사 메타 광고'!$K:$K, '무신사 메타 광고'!$C:$C, $R803),SUMIFS('무신사 메타 광고'!$K:$K,'무신사 메타 광고'!$I:$I,$S$4,'무신사 메타 광고'!$C:$C,$R803))</f>
        <v>0</v>
      </c>
      <c r="X803" s="32">
        <f>IF($S$4="", SUMIFS('무신사 메타 광고'!$N:$N, '무신사 메타 광고'!$C:$C, $R803),SUMIFS('무신사 메타 광고'!$N:$N,'무신사 메타 광고'!$I:$I,$S$4,'무신사 메타 광고'!$C:$C,$R803))</f>
        <v>0</v>
      </c>
      <c r="Y803" s="11">
        <f t="shared" si="38"/>
        <v>0</v>
      </c>
      <c r="Z803" s="12" t="str">
        <f t="shared" si="43"/>
        <v xml:space="preserve"> </v>
      </c>
      <c r="AB803" s="10">
        <f>IF($S$4="", SUMIFS('무신사 메타 광고'!$X:$X, '무신사 메타 광고'!$C:$C, $R803),SUMIFS('무신사 메타 광고'!$X:$X,'무신사 메타 광고'!$I:$I,$S$4,'무신사 메타 광고'!$C:$C,$R803))</f>
        <v>0</v>
      </c>
      <c r="AC803" s="11">
        <f t="shared" si="39"/>
        <v>0</v>
      </c>
    </row>
    <row r="804" spans="2:29">
      <c r="B804" s="9"/>
      <c r="C804" s="29">
        <f>IF($C$4="", SUMIFS('무신사 메타 광고'!$L:$L, '무신사 메타 광고'!$D:$D, $B804), SUMIFS('무신사 메타 광고'!$L:$L, '무신사 메타 광고'!$I:$I, $C$4, '무신사 메타 광고'!$D:$D, $B804))</f>
        <v>0</v>
      </c>
      <c r="D804" s="29">
        <f>IF($C$4="", SUMIFS('무신사 메타 광고'!$V:$V,#REF!, $B804), SUMIFS('무신사 메타 광고'!$V:$V,'무신사 메타 광고'!$I:$I,$C$4,'무신사 메타 광고'!$D:$D,$B804))</f>
        <v>0</v>
      </c>
      <c r="E804" s="11">
        <f t="shared" si="33"/>
        <v>0</v>
      </c>
      <c r="F804" s="12" t="str">
        <f t="shared" si="40"/>
        <v xml:space="preserve"> </v>
      </c>
      <c r="G804" s="30">
        <f>IF($C$4="", SUMIFS('무신사 메타 광고'!$K:$K, '무신사 메타 광고'!$D:$D, $B804), SUMIFS('무신사 메타 광고'!$K:$K,'무신사 메타 광고'!$I:$I,$C$4,'무신사 메타 광고'!D:D,$B804))</f>
        <v>0</v>
      </c>
      <c r="H804" s="30">
        <f>IF($C$4="", SUMIFS('무신사 메타 광고'!$Q:$Q, '무신사 메타 광고'!$D:$D, $B804), SUMIFS('무신사 메타 광고'!$Q:$Q,'무신사 메타 광고'!$I:$I,$C$4,'무신사 메타 광고'!D:D,$B804))</f>
        <v>0</v>
      </c>
      <c r="I804" s="30">
        <f>IF($C$4="", SUMIFS('무신사 메타 광고'!$U:$U, '무신사 메타 광고'!$D:$D, $B804), SUMIFS('무신사 메타 광고'!$U:$U,'무신사 메타 광고'!$I:$I,$C$4,'무신사 메타 광고'!D:D,$B804))</f>
        <v>0</v>
      </c>
      <c r="J804" s="11">
        <f t="shared" si="34"/>
        <v>0</v>
      </c>
      <c r="K804" s="11">
        <f t="shared" si="35"/>
        <v>0</v>
      </c>
      <c r="L804" s="12" t="str">
        <f t="shared" si="41"/>
        <v xml:space="preserve"> </v>
      </c>
      <c r="N804" s="10">
        <f>IF($C$4="", SUMIFS('무신사 메타 광고'!$X:$X, '무신사 메타 광고'!$D:$D, $B804),SUMIFS('무신사 메타 광고'!$X:$X,'무신사 메타 광고'!I:I,$C$4,'무신사 메타 광고'!D:D,$B804))</f>
        <v>0</v>
      </c>
      <c r="O804" s="11">
        <f t="shared" si="36"/>
        <v>0</v>
      </c>
      <c r="R804" s="13"/>
      <c r="S804" s="31">
        <f>IF($S$4="", SUMIFS('무신사 메타 광고'!$L:$L, '무신사 메타 광고'!$C:$C, $R804),SUMIFS('무신사 메타 광고'!$L:$L,'무신사 메타 광고'!$I:$I,$S$4,'무신사 메타 광고'!$C:$C,$R804))</f>
        <v>0</v>
      </c>
      <c r="T804" s="31">
        <f>IF($S$4="", SUMIFS('무신사 메타 광고'!$V:$V, '무신사 메타 광고'!$C:$C, $R804),SUMIFS('무신사 메타 광고'!$V:$V,'무신사 메타 광고'!$I:$I,$S$4,'무신사 메타 광고'!$C:$C,$R804))</f>
        <v>0</v>
      </c>
      <c r="U804" s="11">
        <f t="shared" si="37"/>
        <v>0</v>
      </c>
      <c r="V804" s="12" t="str">
        <f t="shared" si="42"/>
        <v xml:space="preserve"> </v>
      </c>
      <c r="W804" s="32">
        <f>IF($S$4="", SUMIFS('무신사 메타 광고'!$K:$K, '무신사 메타 광고'!$C:$C, $R804),SUMIFS('무신사 메타 광고'!$K:$K,'무신사 메타 광고'!$I:$I,$S$4,'무신사 메타 광고'!$C:$C,$R804))</f>
        <v>0</v>
      </c>
      <c r="X804" s="32">
        <f>IF($S$4="", SUMIFS('무신사 메타 광고'!$N:$N, '무신사 메타 광고'!$C:$C, $R804),SUMIFS('무신사 메타 광고'!$N:$N,'무신사 메타 광고'!$I:$I,$S$4,'무신사 메타 광고'!$C:$C,$R804))</f>
        <v>0</v>
      </c>
      <c r="Y804" s="11">
        <f t="shared" si="38"/>
        <v>0</v>
      </c>
      <c r="Z804" s="12" t="str">
        <f t="shared" si="43"/>
        <v xml:space="preserve"> </v>
      </c>
      <c r="AB804" s="10">
        <f>IF($S$4="", SUMIFS('무신사 메타 광고'!$X:$X, '무신사 메타 광고'!$C:$C, $R804),SUMIFS('무신사 메타 광고'!$X:$X,'무신사 메타 광고'!$I:$I,$S$4,'무신사 메타 광고'!$C:$C,$R804))</f>
        <v>0</v>
      </c>
      <c r="AC804" s="11">
        <f t="shared" si="39"/>
        <v>0</v>
      </c>
    </row>
    <row r="805" spans="2:29">
      <c r="B805" s="9"/>
      <c r="C805" s="29">
        <f>IF($C$4="", SUMIFS('무신사 메타 광고'!$L:$L, '무신사 메타 광고'!$D:$D, $B805), SUMIFS('무신사 메타 광고'!$L:$L, '무신사 메타 광고'!$I:$I, $C$4, '무신사 메타 광고'!$D:$D, $B805))</f>
        <v>0</v>
      </c>
      <c r="D805" s="29">
        <f>IF($C$4="", SUMIFS('무신사 메타 광고'!$V:$V,#REF!, $B805), SUMIFS('무신사 메타 광고'!$V:$V,'무신사 메타 광고'!$I:$I,$C$4,'무신사 메타 광고'!$D:$D,$B805))</f>
        <v>0</v>
      </c>
      <c r="E805" s="11">
        <f t="shared" si="33"/>
        <v>0</v>
      </c>
      <c r="F805" s="12" t="str">
        <f t="shared" si="40"/>
        <v xml:space="preserve"> </v>
      </c>
      <c r="G805" s="30">
        <f>IF($C$4="", SUMIFS('무신사 메타 광고'!$K:$K, '무신사 메타 광고'!$D:$D, $B805), SUMIFS('무신사 메타 광고'!$K:$K,'무신사 메타 광고'!$I:$I,$C$4,'무신사 메타 광고'!D:D,$B805))</f>
        <v>0</v>
      </c>
      <c r="H805" s="30">
        <f>IF($C$4="", SUMIFS('무신사 메타 광고'!$Q:$Q, '무신사 메타 광고'!$D:$D, $B805), SUMIFS('무신사 메타 광고'!$Q:$Q,'무신사 메타 광고'!$I:$I,$C$4,'무신사 메타 광고'!D:D,$B805))</f>
        <v>0</v>
      </c>
      <c r="I805" s="30">
        <f>IF($C$4="", SUMIFS('무신사 메타 광고'!$U:$U, '무신사 메타 광고'!$D:$D, $B805), SUMIFS('무신사 메타 광고'!$U:$U,'무신사 메타 광고'!$I:$I,$C$4,'무신사 메타 광고'!D:D,$B805))</f>
        <v>0</v>
      </c>
      <c r="J805" s="11">
        <f t="shared" si="34"/>
        <v>0</v>
      </c>
      <c r="K805" s="11">
        <f t="shared" si="35"/>
        <v>0</v>
      </c>
      <c r="L805" s="12" t="str">
        <f t="shared" si="41"/>
        <v xml:space="preserve"> </v>
      </c>
      <c r="N805" s="10">
        <f>IF($C$4="", SUMIFS('무신사 메타 광고'!$X:$X, '무신사 메타 광고'!$D:$D, $B805),SUMIFS('무신사 메타 광고'!$X:$X,'무신사 메타 광고'!I:I,$C$4,'무신사 메타 광고'!D:D,$B805))</f>
        <v>0</v>
      </c>
      <c r="O805" s="11">
        <f t="shared" si="36"/>
        <v>0</v>
      </c>
      <c r="R805" s="13"/>
      <c r="S805" s="31">
        <f>IF($S$4="", SUMIFS('무신사 메타 광고'!$L:$L, '무신사 메타 광고'!$C:$C, $R805),SUMIFS('무신사 메타 광고'!$L:$L,'무신사 메타 광고'!$I:$I,$S$4,'무신사 메타 광고'!$C:$C,$R805))</f>
        <v>0</v>
      </c>
      <c r="T805" s="31">
        <f>IF($S$4="", SUMIFS('무신사 메타 광고'!$V:$V, '무신사 메타 광고'!$C:$C, $R805),SUMIFS('무신사 메타 광고'!$V:$V,'무신사 메타 광고'!$I:$I,$S$4,'무신사 메타 광고'!$C:$C,$R805))</f>
        <v>0</v>
      </c>
      <c r="U805" s="11">
        <f t="shared" si="37"/>
        <v>0</v>
      </c>
      <c r="V805" s="12" t="str">
        <f t="shared" si="42"/>
        <v xml:space="preserve"> </v>
      </c>
      <c r="W805" s="32">
        <f>IF($S$4="", SUMIFS('무신사 메타 광고'!$K:$K, '무신사 메타 광고'!$C:$C, $R805),SUMIFS('무신사 메타 광고'!$K:$K,'무신사 메타 광고'!$I:$I,$S$4,'무신사 메타 광고'!$C:$C,$R805))</f>
        <v>0</v>
      </c>
      <c r="X805" s="32">
        <f>IF($S$4="", SUMIFS('무신사 메타 광고'!$N:$N, '무신사 메타 광고'!$C:$C, $R805),SUMIFS('무신사 메타 광고'!$N:$N,'무신사 메타 광고'!$I:$I,$S$4,'무신사 메타 광고'!$C:$C,$R805))</f>
        <v>0</v>
      </c>
      <c r="Y805" s="11">
        <f t="shared" si="38"/>
        <v>0</v>
      </c>
      <c r="Z805" s="12" t="str">
        <f t="shared" si="43"/>
        <v xml:space="preserve"> </v>
      </c>
      <c r="AB805" s="10">
        <f>IF($S$4="", SUMIFS('무신사 메타 광고'!$X:$X, '무신사 메타 광고'!$C:$C, $R805),SUMIFS('무신사 메타 광고'!$X:$X,'무신사 메타 광고'!$I:$I,$S$4,'무신사 메타 광고'!$C:$C,$R805))</f>
        <v>0</v>
      </c>
      <c r="AC805" s="11">
        <f t="shared" si="39"/>
        <v>0</v>
      </c>
    </row>
    <row r="806" spans="2:29">
      <c r="B806" s="9"/>
      <c r="C806" s="29">
        <f>IF($C$4="", SUMIFS('무신사 메타 광고'!$L:$L, '무신사 메타 광고'!$D:$D, $B806), SUMIFS('무신사 메타 광고'!$L:$L, '무신사 메타 광고'!$I:$I, $C$4, '무신사 메타 광고'!$D:$D, $B806))</f>
        <v>0</v>
      </c>
      <c r="D806" s="29">
        <f>IF($C$4="", SUMIFS('무신사 메타 광고'!$V:$V,#REF!, $B806), SUMIFS('무신사 메타 광고'!$V:$V,'무신사 메타 광고'!$I:$I,$C$4,'무신사 메타 광고'!$D:$D,$B806))</f>
        <v>0</v>
      </c>
      <c r="E806" s="11">
        <f t="shared" si="33"/>
        <v>0</v>
      </c>
      <c r="F806" s="12" t="str">
        <f t="shared" si="40"/>
        <v xml:space="preserve"> </v>
      </c>
      <c r="G806" s="30">
        <f>IF($C$4="", SUMIFS('무신사 메타 광고'!$K:$K, '무신사 메타 광고'!$D:$D, $B806), SUMIFS('무신사 메타 광고'!$K:$K,'무신사 메타 광고'!$I:$I,$C$4,'무신사 메타 광고'!D:D,$B806))</f>
        <v>0</v>
      </c>
      <c r="H806" s="30">
        <f>IF($C$4="", SUMIFS('무신사 메타 광고'!$Q:$Q, '무신사 메타 광고'!$D:$D, $B806), SUMIFS('무신사 메타 광고'!$Q:$Q,'무신사 메타 광고'!$I:$I,$C$4,'무신사 메타 광고'!D:D,$B806))</f>
        <v>0</v>
      </c>
      <c r="I806" s="30">
        <f>IF($C$4="", SUMIFS('무신사 메타 광고'!$U:$U, '무신사 메타 광고'!$D:$D, $B806), SUMIFS('무신사 메타 광고'!$U:$U,'무신사 메타 광고'!$I:$I,$C$4,'무신사 메타 광고'!D:D,$B806))</f>
        <v>0</v>
      </c>
      <c r="J806" s="11">
        <f t="shared" si="34"/>
        <v>0</v>
      </c>
      <c r="K806" s="11">
        <f t="shared" si="35"/>
        <v>0</v>
      </c>
      <c r="L806" s="12" t="str">
        <f t="shared" si="41"/>
        <v xml:space="preserve"> </v>
      </c>
      <c r="N806" s="10">
        <f>IF($C$4="", SUMIFS('무신사 메타 광고'!$X:$X, '무신사 메타 광고'!$D:$D, $B806),SUMIFS('무신사 메타 광고'!$X:$X,'무신사 메타 광고'!I:I,$C$4,'무신사 메타 광고'!D:D,$B806))</f>
        <v>0</v>
      </c>
      <c r="O806" s="11">
        <f t="shared" si="36"/>
        <v>0</v>
      </c>
      <c r="R806" s="13"/>
      <c r="S806" s="31">
        <f>IF($S$4="", SUMIFS('무신사 메타 광고'!$L:$L, '무신사 메타 광고'!$C:$C, $R806),SUMIFS('무신사 메타 광고'!$L:$L,'무신사 메타 광고'!$I:$I,$S$4,'무신사 메타 광고'!$C:$C,$R806))</f>
        <v>0</v>
      </c>
      <c r="T806" s="31">
        <f>IF($S$4="", SUMIFS('무신사 메타 광고'!$V:$V, '무신사 메타 광고'!$C:$C, $R806),SUMIFS('무신사 메타 광고'!$V:$V,'무신사 메타 광고'!$I:$I,$S$4,'무신사 메타 광고'!$C:$C,$R806))</f>
        <v>0</v>
      </c>
      <c r="U806" s="11">
        <f t="shared" si="37"/>
        <v>0</v>
      </c>
      <c r="V806" s="12" t="str">
        <f t="shared" si="42"/>
        <v xml:space="preserve"> </v>
      </c>
      <c r="W806" s="32">
        <f>IF($S$4="", SUMIFS('무신사 메타 광고'!$K:$K, '무신사 메타 광고'!$C:$C, $R806),SUMIFS('무신사 메타 광고'!$K:$K,'무신사 메타 광고'!$I:$I,$S$4,'무신사 메타 광고'!$C:$C,$R806))</f>
        <v>0</v>
      </c>
      <c r="X806" s="32">
        <f>IF($S$4="", SUMIFS('무신사 메타 광고'!$N:$N, '무신사 메타 광고'!$C:$C, $R806),SUMIFS('무신사 메타 광고'!$N:$N,'무신사 메타 광고'!$I:$I,$S$4,'무신사 메타 광고'!$C:$C,$R806))</f>
        <v>0</v>
      </c>
      <c r="Y806" s="11">
        <f t="shared" si="38"/>
        <v>0</v>
      </c>
      <c r="Z806" s="12" t="str">
        <f t="shared" si="43"/>
        <v xml:space="preserve"> </v>
      </c>
      <c r="AB806" s="10">
        <f>IF($S$4="", SUMIFS('무신사 메타 광고'!$X:$X, '무신사 메타 광고'!$C:$C, $R806),SUMIFS('무신사 메타 광고'!$X:$X,'무신사 메타 광고'!$I:$I,$S$4,'무신사 메타 광고'!$C:$C,$R806))</f>
        <v>0</v>
      </c>
      <c r="AC806" s="11">
        <f t="shared" si="39"/>
        <v>0</v>
      </c>
    </row>
    <row r="807" spans="2:29">
      <c r="B807" s="9"/>
      <c r="C807" s="29">
        <f>IF($C$4="", SUMIFS('무신사 메타 광고'!$L:$L, '무신사 메타 광고'!$D:$D, $B807), SUMIFS('무신사 메타 광고'!$L:$L, '무신사 메타 광고'!$I:$I, $C$4, '무신사 메타 광고'!$D:$D, $B807))</f>
        <v>0</v>
      </c>
      <c r="D807" s="29">
        <f>IF($C$4="", SUMIFS('무신사 메타 광고'!$V:$V,#REF!, $B807), SUMIFS('무신사 메타 광고'!$V:$V,'무신사 메타 광고'!$I:$I,$C$4,'무신사 메타 광고'!$D:$D,$B807))</f>
        <v>0</v>
      </c>
      <c r="E807" s="11">
        <f t="shared" si="33"/>
        <v>0</v>
      </c>
      <c r="F807" s="12" t="str">
        <f t="shared" si="40"/>
        <v xml:space="preserve"> </v>
      </c>
      <c r="G807" s="30">
        <f>IF($C$4="", SUMIFS('무신사 메타 광고'!$K:$K, '무신사 메타 광고'!$D:$D, $B807), SUMIFS('무신사 메타 광고'!$K:$K,'무신사 메타 광고'!$I:$I,$C$4,'무신사 메타 광고'!D:D,$B807))</f>
        <v>0</v>
      </c>
      <c r="H807" s="30">
        <f>IF($C$4="", SUMIFS('무신사 메타 광고'!$Q:$Q, '무신사 메타 광고'!$D:$D, $B807), SUMIFS('무신사 메타 광고'!$Q:$Q,'무신사 메타 광고'!$I:$I,$C$4,'무신사 메타 광고'!D:D,$B807))</f>
        <v>0</v>
      </c>
      <c r="I807" s="30">
        <f>IF($C$4="", SUMIFS('무신사 메타 광고'!$U:$U, '무신사 메타 광고'!$D:$D, $B807), SUMIFS('무신사 메타 광고'!$U:$U,'무신사 메타 광고'!$I:$I,$C$4,'무신사 메타 광고'!D:D,$B807))</f>
        <v>0</v>
      </c>
      <c r="J807" s="11">
        <f t="shared" si="34"/>
        <v>0</v>
      </c>
      <c r="K807" s="11">
        <f t="shared" si="35"/>
        <v>0</v>
      </c>
      <c r="L807" s="12" t="str">
        <f t="shared" si="41"/>
        <v xml:space="preserve"> </v>
      </c>
      <c r="N807" s="10">
        <f>IF($C$4="", SUMIFS('무신사 메타 광고'!$X:$X, '무신사 메타 광고'!$D:$D, $B807),SUMIFS('무신사 메타 광고'!$X:$X,'무신사 메타 광고'!I:I,$C$4,'무신사 메타 광고'!D:D,$B807))</f>
        <v>0</v>
      </c>
      <c r="O807" s="11">
        <f t="shared" si="36"/>
        <v>0</v>
      </c>
      <c r="R807" s="13"/>
      <c r="S807" s="31">
        <f>IF($S$4="", SUMIFS('무신사 메타 광고'!$L:$L, '무신사 메타 광고'!$C:$C, $R807),SUMIFS('무신사 메타 광고'!$L:$L,'무신사 메타 광고'!$I:$I,$S$4,'무신사 메타 광고'!$C:$C,$R807))</f>
        <v>0</v>
      </c>
      <c r="T807" s="31">
        <f>IF($S$4="", SUMIFS('무신사 메타 광고'!$V:$V, '무신사 메타 광고'!$C:$C, $R807),SUMIFS('무신사 메타 광고'!$V:$V,'무신사 메타 광고'!$I:$I,$S$4,'무신사 메타 광고'!$C:$C,$R807))</f>
        <v>0</v>
      </c>
      <c r="U807" s="11">
        <f t="shared" si="37"/>
        <v>0</v>
      </c>
      <c r="V807" s="12" t="str">
        <f t="shared" si="42"/>
        <v xml:space="preserve"> </v>
      </c>
      <c r="W807" s="32">
        <f>IF($S$4="", SUMIFS('무신사 메타 광고'!$K:$K, '무신사 메타 광고'!$C:$C, $R807),SUMIFS('무신사 메타 광고'!$K:$K,'무신사 메타 광고'!$I:$I,$S$4,'무신사 메타 광고'!$C:$C,$R807))</f>
        <v>0</v>
      </c>
      <c r="X807" s="32">
        <f>IF($S$4="", SUMIFS('무신사 메타 광고'!$N:$N, '무신사 메타 광고'!$C:$C, $R807),SUMIFS('무신사 메타 광고'!$N:$N,'무신사 메타 광고'!$I:$I,$S$4,'무신사 메타 광고'!$C:$C,$R807))</f>
        <v>0</v>
      </c>
      <c r="Y807" s="11">
        <f t="shared" si="38"/>
        <v>0</v>
      </c>
      <c r="Z807" s="12" t="str">
        <f t="shared" si="43"/>
        <v xml:space="preserve"> </v>
      </c>
      <c r="AB807" s="10">
        <f>IF($S$4="", SUMIFS('무신사 메타 광고'!$X:$X, '무신사 메타 광고'!$C:$C, $R807),SUMIFS('무신사 메타 광고'!$X:$X,'무신사 메타 광고'!$I:$I,$S$4,'무신사 메타 광고'!$C:$C,$R807))</f>
        <v>0</v>
      </c>
      <c r="AC807" s="11">
        <f t="shared" si="39"/>
        <v>0</v>
      </c>
    </row>
    <row r="808" spans="2:29">
      <c r="B808" s="9"/>
      <c r="C808" s="29">
        <f>IF($C$4="", SUMIFS('무신사 메타 광고'!$L:$L, '무신사 메타 광고'!$D:$D, $B808), SUMIFS('무신사 메타 광고'!$L:$L, '무신사 메타 광고'!$I:$I, $C$4, '무신사 메타 광고'!$D:$D, $B808))</f>
        <v>0</v>
      </c>
      <c r="D808" s="29">
        <f>IF($C$4="", SUMIFS('무신사 메타 광고'!$V:$V,#REF!, $B808), SUMIFS('무신사 메타 광고'!$V:$V,'무신사 메타 광고'!$I:$I,$C$4,'무신사 메타 광고'!$D:$D,$B808))</f>
        <v>0</v>
      </c>
      <c r="E808" s="11">
        <f t="shared" si="33"/>
        <v>0</v>
      </c>
      <c r="F808" s="12" t="str">
        <f t="shared" si="40"/>
        <v xml:space="preserve"> </v>
      </c>
      <c r="G808" s="30">
        <f>IF($C$4="", SUMIFS('무신사 메타 광고'!$K:$K, '무신사 메타 광고'!$D:$D, $B808), SUMIFS('무신사 메타 광고'!$K:$K,'무신사 메타 광고'!$I:$I,$C$4,'무신사 메타 광고'!D:D,$B808))</f>
        <v>0</v>
      </c>
      <c r="H808" s="30">
        <f>IF($C$4="", SUMIFS('무신사 메타 광고'!$Q:$Q, '무신사 메타 광고'!$D:$D, $B808), SUMIFS('무신사 메타 광고'!$Q:$Q,'무신사 메타 광고'!$I:$I,$C$4,'무신사 메타 광고'!D:D,$B808))</f>
        <v>0</v>
      </c>
      <c r="I808" s="30">
        <f>IF($C$4="", SUMIFS('무신사 메타 광고'!$U:$U, '무신사 메타 광고'!$D:$D, $B808), SUMIFS('무신사 메타 광고'!$U:$U,'무신사 메타 광고'!$I:$I,$C$4,'무신사 메타 광고'!D:D,$B808))</f>
        <v>0</v>
      </c>
      <c r="J808" s="11">
        <f t="shared" si="34"/>
        <v>0</v>
      </c>
      <c r="K808" s="11">
        <f t="shared" si="35"/>
        <v>0</v>
      </c>
      <c r="L808" s="12" t="str">
        <f t="shared" si="41"/>
        <v xml:space="preserve"> </v>
      </c>
      <c r="N808" s="10">
        <f>IF($C$4="", SUMIFS('무신사 메타 광고'!$X:$X, '무신사 메타 광고'!$D:$D, $B808),SUMIFS('무신사 메타 광고'!$X:$X,'무신사 메타 광고'!I:I,$C$4,'무신사 메타 광고'!D:D,$B808))</f>
        <v>0</v>
      </c>
      <c r="O808" s="11">
        <f t="shared" si="36"/>
        <v>0</v>
      </c>
      <c r="R808" s="13"/>
      <c r="S808" s="31">
        <f>IF($S$4="", SUMIFS('무신사 메타 광고'!$L:$L, '무신사 메타 광고'!$C:$C, $R808),SUMIFS('무신사 메타 광고'!$L:$L,'무신사 메타 광고'!$I:$I,$S$4,'무신사 메타 광고'!$C:$C,$R808))</f>
        <v>0</v>
      </c>
      <c r="T808" s="31">
        <f>IF($S$4="", SUMIFS('무신사 메타 광고'!$V:$V, '무신사 메타 광고'!$C:$C, $R808),SUMIFS('무신사 메타 광고'!$V:$V,'무신사 메타 광고'!$I:$I,$S$4,'무신사 메타 광고'!$C:$C,$R808))</f>
        <v>0</v>
      </c>
      <c r="U808" s="11">
        <f t="shared" si="37"/>
        <v>0</v>
      </c>
      <c r="V808" s="12" t="str">
        <f t="shared" si="42"/>
        <v xml:space="preserve"> </v>
      </c>
      <c r="W808" s="32">
        <f>IF($S$4="", SUMIFS('무신사 메타 광고'!$K:$K, '무신사 메타 광고'!$C:$C, $R808),SUMIFS('무신사 메타 광고'!$K:$K,'무신사 메타 광고'!$I:$I,$S$4,'무신사 메타 광고'!$C:$C,$R808))</f>
        <v>0</v>
      </c>
      <c r="X808" s="32">
        <f>IF($S$4="", SUMIFS('무신사 메타 광고'!$N:$N, '무신사 메타 광고'!$C:$C, $R808),SUMIFS('무신사 메타 광고'!$N:$N,'무신사 메타 광고'!$I:$I,$S$4,'무신사 메타 광고'!$C:$C,$R808))</f>
        <v>0</v>
      </c>
      <c r="Y808" s="11">
        <f t="shared" si="38"/>
        <v>0</v>
      </c>
      <c r="Z808" s="12" t="str">
        <f t="shared" si="43"/>
        <v xml:space="preserve"> </v>
      </c>
      <c r="AB808" s="10">
        <f>IF($S$4="", SUMIFS('무신사 메타 광고'!$X:$X, '무신사 메타 광고'!$C:$C, $R808),SUMIFS('무신사 메타 광고'!$X:$X,'무신사 메타 광고'!$I:$I,$S$4,'무신사 메타 광고'!$C:$C,$R808))</f>
        <v>0</v>
      </c>
      <c r="AC808" s="11">
        <f t="shared" si="39"/>
        <v>0</v>
      </c>
    </row>
    <row r="809" spans="2:29">
      <c r="B809" s="9"/>
      <c r="C809" s="29">
        <f>IF($C$4="", SUMIFS('무신사 메타 광고'!$L:$L, '무신사 메타 광고'!$D:$D, $B809), SUMIFS('무신사 메타 광고'!$L:$L, '무신사 메타 광고'!$I:$I, $C$4, '무신사 메타 광고'!$D:$D, $B809))</f>
        <v>0</v>
      </c>
      <c r="D809" s="29">
        <f>IF($C$4="", SUMIFS('무신사 메타 광고'!$V:$V,#REF!, $B809), SUMIFS('무신사 메타 광고'!$V:$V,'무신사 메타 광고'!$I:$I,$C$4,'무신사 메타 광고'!$D:$D,$B809))</f>
        <v>0</v>
      </c>
      <c r="E809" s="11">
        <f t="shared" si="33"/>
        <v>0</v>
      </c>
      <c r="F809" s="12" t="str">
        <f t="shared" si="40"/>
        <v xml:space="preserve"> </v>
      </c>
      <c r="G809" s="30">
        <f>IF($C$4="", SUMIFS('무신사 메타 광고'!$K:$K, '무신사 메타 광고'!$D:$D, $B809), SUMIFS('무신사 메타 광고'!$K:$K,'무신사 메타 광고'!$I:$I,$C$4,'무신사 메타 광고'!D:D,$B809))</f>
        <v>0</v>
      </c>
      <c r="H809" s="30">
        <f>IF($C$4="", SUMIFS('무신사 메타 광고'!$Q:$Q, '무신사 메타 광고'!$D:$D, $B809), SUMIFS('무신사 메타 광고'!$Q:$Q,'무신사 메타 광고'!$I:$I,$C$4,'무신사 메타 광고'!D:D,$B809))</f>
        <v>0</v>
      </c>
      <c r="I809" s="30">
        <f>IF($C$4="", SUMIFS('무신사 메타 광고'!$U:$U, '무신사 메타 광고'!$D:$D, $B809), SUMIFS('무신사 메타 광고'!$U:$U,'무신사 메타 광고'!$I:$I,$C$4,'무신사 메타 광고'!D:D,$B809))</f>
        <v>0</v>
      </c>
      <c r="J809" s="11">
        <f t="shared" si="34"/>
        <v>0</v>
      </c>
      <c r="K809" s="11">
        <f t="shared" si="35"/>
        <v>0</v>
      </c>
      <c r="L809" s="12" t="str">
        <f t="shared" si="41"/>
        <v xml:space="preserve"> </v>
      </c>
      <c r="N809" s="10">
        <f>IF($C$4="", SUMIFS('무신사 메타 광고'!$X:$X, '무신사 메타 광고'!$D:$D, $B809),SUMIFS('무신사 메타 광고'!$X:$X,'무신사 메타 광고'!I:I,$C$4,'무신사 메타 광고'!D:D,$B809))</f>
        <v>0</v>
      </c>
      <c r="O809" s="11">
        <f t="shared" si="36"/>
        <v>0</v>
      </c>
      <c r="R809" s="13"/>
      <c r="S809" s="31">
        <f>IF($S$4="", SUMIFS('무신사 메타 광고'!$L:$L, '무신사 메타 광고'!$C:$C, $R809),SUMIFS('무신사 메타 광고'!$L:$L,'무신사 메타 광고'!$I:$I,$S$4,'무신사 메타 광고'!$C:$C,$R809))</f>
        <v>0</v>
      </c>
      <c r="T809" s="31">
        <f>IF($S$4="", SUMIFS('무신사 메타 광고'!$V:$V, '무신사 메타 광고'!$C:$C, $R809),SUMIFS('무신사 메타 광고'!$V:$V,'무신사 메타 광고'!$I:$I,$S$4,'무신사 메타 광고'!$C:$C,$R809))</f>
        <v>0</v>
      </c>
      <c r="U809" s="11">
        <f t="shared" si="37"/>
        <v>0</v>
      </c>
      <c r="V809" s="12" t="str">
        <f t="shared" si="42"/>
        <v xml:space="preserve"> </v>
      </c>
      <c r="W809" s="32">
        <f>IF($S$4="", SUMIFS('무신사 메타 광고'!$K:$K, '무신사 메타 광고'!$C:$C, $R809),SUMIFS('무신사 메타 광고'!$K:$K,'무신사 메타 광고'!$I:$I,$S$4,'무신사 메타 광고'!$C:$C,$R809))</f>
        <v>0</v>
      </c>
      <c r="X809" s="32">
        <f>IF($S$4="", SUMIFS('무신사 메타 광고'!$N:$N, '무신사 메타 광고'!$C:$C, $R809),SUMIFS('무신사 메타 광고'!$N:$N,'무신사 메타 광고'!$I:$I,$S$4,'무신사 메타 광고'!$C:$C,$R809))</f>
        <v>0</v>
      </c>
      <c r="Y809" s="11">
        <f t="shared" si="38"/>
        <v>0</v>
      </c>
      <c r="Z809" s="12" t="str">
        <f t="shared" si="43"/>
        <v xml:space="preserve"> </v>
      </c>
      <c r="AB809" s="10">
        <f>IF($S$4="", SUMIFS('무신사 메타 광고'!$X:$X, '무신사 메타 광고'!$C:$C, $R809),SUMIFS('무신사 메타 광고'!$X:$X,'무신사 메타 광고'!$I:$I,$S$4,'무신사 메타 광고'!$C:$C,$R809))</f>
        <v>0</v>
      </c>
      <c r="AC809" s="11">
        <f t="shared" si="39"/>
        <v>0</v>
      </c>
    </row>
    <row r="810" spans="2:29">
      <c r="B810" s="9"/>
      <c r="C810" s="29">
        <f>IF($C$4="", SUMIFS('무신사 메타 광고'!$L:$L, '무신사 메타 광고'!$D:$D, $B810), SUMIFS('무신사 메타 광고'!$L:$L, '무신사 메타 광고'!$I:$I, $C$4, '무신사 메타 광고'!$D:$D, $B810))</f>
        <v>0</v>
      </c>
      <c r="D810" s="29">
        <f>IF($C$4="", SUMIFS('무신사 메타 광고'!$V:$V,#REF!, $B810), SUMIFS('무신사 메타 광고'!$V:$V,'무신사 메타 광고'!$I:$I,$C$4,'무신사 메타 광고'!$D:$D,$B810))</f>
        <v>0</v>
      </c>
      <c r="E810" s="11">
        <f t="shared" si="33"/>
        <v>0</v>
      </c>
      <c r="F810" s="12" t="str">
        <f t="shared" si="40"/>
        <v xml:space="preserve"> </v>
      </c>
      <c r="G810" s="30">
        <f>IF($C$4="", SUMIFS('무신사 메타 광고'!$K:$K, '무신사 메타 광고'!$D:$D, $B810), SUMIFS('무신사 메타 광고'!$K:$K,'무신사 메타 광고'!$I:$I,$C$4,'무신사 메타 광고'!D:D,$B810))</f>
        <v>0</v>
      </c>
      <c r="H810" s="30">
        <f>IF($C$4="", SUMIFS('무신사 메타 광고'!$Q:$Q, '무신사 메타 광고'!$D:$D, $B810), SUMIFS('무신사 메타 광고'!$Q:$Q,'무신사 메타 광고'!$I:$I,$C$4,'무신사 메타 광고'!D:D,$B810))</f>
        <v>0</v>
      </c>
      <c r="I810" s="30">
        <f>IF($C$4="", SUMIFS('무신사 메타 광고'!$U:$U, '무신사 메타 광고'!$D:$D, $B810), SUMIFS('무신사 메타 광고'!$U:$U,'무신사 메타 광고'!$I:$I,$C$4,'무신사 메타 광고'!D:D,$B810))</f>
        <v>0</v>
      </c>
      <c r="J810" s="11">
        <f t="shared" si="34"/>
        <v>0</v>
      </c>
      <c r="K810" s="11">
        <f t="shared" si="35"/>
        <v>0</v>
      </c>
      <c r="L810" s="12" t="str">
        <f t="shared" si="41"/>
        <v xml:space="preserve"> </v>
      </c>
      <c r="N810" s="10">
        <f>IF($C$4="", SUMIFS('무신사 메타 광고'!$X:$X, '무신사 메타 광고'!$D:$D, $B810),SUMIFS('무신사 메타 광고'!$X:$X,'무신사 메타 광고'!I:I,$C$4,'무신사 메타 광고'!D:D,$B810))</f>
        <v>0</v>
      </c>
      <c r="O810" s="11">
        <f t="shared" si="36"/>
        <v>0</v>
      </c>
      <c r="R810" s="13"/>
      <c r="S810" s="31">
        <f>IF($S$4="", SUMIFS('무신사 메타 광고'!$L:$L, '무신사 메타 광고'!$C:$C, $R810),SUMIFS('무신사 메타 광고'!$L:$L,'무신사 메타 광고'!$I:$I,$S$4,'무신사 메타 광고'!$C:$C,$R810))</f>
        <v>0</v>
      </c>
      <c r="T810" s="31">
        <f>IF($S$4="", SUMIFS('무신사 메타 광고'!$V:$V, '무신사 메타 광고'!$C:$C, $R810),SUMIFS('무신사 메타 광고'!$V:$V,'무신사 메타 광고'!$I:$I,$S$4,'무신사 메타 광고'!$C:$C,$R810))</f>
        <v>0</v>
      </c>
      <c r="U810" s="11">
        <f t="shared" si="37"/>
        <v>0</v>
      </c>
      <c r="V810" s="12" t="str">
        <f t="shared" si="42"/>
        <v xml:space="preserve"> </v>
      </c>
      <c r="W810" s="32">
        <f>IF($S$4="", SUMIFS('무신사 메타 광고'!$K:$K, '무신사 메타 광고'!$C:$C, $R810),SUMIFS('무신사 메타 광고'!$K:$K,'무신사 메타 광고'!$I:$I,$S$4,'무신사 메타 광고'!$C:$C,$R810))</f>
        <v>0</v>
      </c>
      <c r="X810" s="32">
        <f>IF($S$4="", SUMIFS('무신사 메타 광고'!$N:$N, '무신사 메타 광고'!$C:$C, $R810),SUMIFS('무신사 메타 광고'!$N:$N,'무신사 메타 광고'!$I:$I,$S$4,'무신사 메타 광고'!$C:$C,$R810))</f>
        <v>0</v>
      </c>
      <c r="Y810" s="11">
        <f t="shared" si="38"/>
        <v>0</v>
      </c>
      <c r="Z810" s="12" t="str">
        <f t="shared" si="43"/>
        <v xml:space="preserve"> </v>
      </c>
      <c r="AB810" s="10">
        <f>IF($S$4="", SUMIFS('무신사 메타 광고'!$X:$X, '무신사 메타 광고'!$C:$C, $R810),SUMIFS('무신사 메타 광고'!$X:$X,'무신사 메타 광고'!$I:$I,$S$4,'무신사 메타 광고'!$C:$C,$R810))</f>
        <v>0</v>
      </c>
      <c r="AC810" s="11">
        <f t="shared" si="39"/>
        <v>0</v>
      </c>
    </row>
    <row r="811" spans="2:29">
      <c r="B811" s="9"/>
      <c r="C811" s="29">
        <f>IF($C$4="", SUMIFS('무신사 메타 광고'!$L:$L, '무신사 메타 광고'!$D:$D, $B811), SUMIFS('무신사 메타 광고'!$L:$L, '무신사 메타 광고'!$I:$I, $C$4, '무신사 메타 광고'!$D:$D, $B811))</f>
        <v>0</v>
      </c>
      <c r="D811" s="29">
        <f>IF($C$4="", SUMIFS('무신사 메타 광고'!$V:$V,#REF!, $B811), SUMIFS('무신사 메타 광고'!$V:$V,'무신사 메타 광고'!$I:$I,$C$4,'무신사 메타 광고'!$D:$D,$B811))</f>
        <v>0</v>
      </c>
      <c r="E811" s="11">
        <f t="shared" si="33"/>
        <v>0</v>
      </c>
      <c r="F811" s="12" t="str">
        <f t="shared" si="40"/>
        <v xml:space="preserve"> </v>
      </c>
      <c r="G811" s="30">
        <f>IF($C$4="", SUMIFS('무신사 메타 광고'!$K:$K, '무신사 메타 광고'!$D:$D, $B811), SUMIFS('무신사 메타 광고'!$K:$K,'무신사 메타 광고'!$I:$I,$C$4,'무신사 메타 광고'!D:D,$B811))</f>
        <v>0</v>
      </c>
      <c r="H811" s="30">
        <f>IF($C$4="", SUMIFS('무신사 메타 광고'!$Q:$Q, '무신사 메타 광고'!$D:$D, $B811), SUMIFS('무신사 메타 광고'!$Q:$Q,'무신사 메타 광고'!$I:$I,$C$4,'무신사 메타 광고'!D:D,$B811))</f>
        <v>0</v>
      </c>
      <c r="I811" s="30">
        <f>IF($C$4="", SUMIFS('무신사 메타 광고'!$U:$U, '무신사 메타 광고'!$D:$D, $B811), SUMIFS('무신사 메타 광고'!$U:$U,'무신사 메타 광고'!$I:$I,$C$4,'무신사 메타 광고'!D:D,$B811))</f>
        <v>0</v>
      </c>
      <c r="J811" s="11">
        <f t="shared" si="34"/>
        <v>0</v>
      </c>
      <c r="K811" s="11">
        <f t="shared" si="35"/>
        <v>0</v>
      </c>
      <c r="L811" s="12" t="str">
        <f t="shared" si="41"/>
        <v xml:space="preserve"> </v>
      </c>
      <c r="N811" s="10">
        <f>IF($C$4="", SUMIFS('무신사 메타 광고'!$X:$X, '무신사 메타 광고'!$D:$D, $B811),SUMIFS('무신사 메타 광고'!$X:$X,'무신사 메타 광고'!I:I,$C$4,'무신사 메타 광고'!D:D,$B811))</f>
        <v>0</v>
      </c>
      <c r="O811" s="11">
        <f t="shared" si="36"/>
        <v>0</v>
      </c>
      <c r="R811" s="13"/>
      <c r="S811" s="31">
        <f>IF($S$4="", SUMIFS('무신사 메타 광고'!$L:$L, '무신사 메타 광고'!$C:$C, $R811),SUMIFS('무신사 메타 광고'!$L:$L,'무신사 메타 광고'!$I:$I,$S$4,'무신사 메타 광고'!$C:$C,$R811))</f>
        <v>0</v>
      </c>
      <c r="T811" s="31">
        <f>IF($S$4="", SUMIFS('무신사 메타 광고'!$V:$V, '무신사 메타 광고'!$C:$C, $R811),SUMIFS('무신사 메타 광고'!$V:$V,'무신사 메타 광고'!$I:$I,$S$4,'무신사 메타 광고'!$C:$C,$R811))</f>
        <v>0</v>
      </c>
      <c r="U811" s="11">
        <f t="shared" si="37"/>
        <v>0</v>
      </c>
      <c r="V811" s="12" t="str">
        <f t="shared" si="42"/>
        <v xml:space="preserve"> </v>
      </c>
      <c r="W811" s="32">
        <f>IF($S$4="", SUMIFS('무신사 메타 광고'!$K:$K, '무신사 메타 광고'!$C:$C, $R811),SUMIFS('무신사 메타 광고'!$K:$K,'무신사 메타 광고'!$I:$I,$S$4,'무신사 메타 광고'!$C:$C,$R811))</f>
        <v>0</v>
      </c>
      <c r="X811" s="32">
        <f>IF($S$4="", SUMIFS('무신사 메타 광고'!$N:$N, '무신사 메타 광고'!$C:$C, $R811),SUMIFS('무신사 메타 광고'!$N:$N,'무신사 메타 광고'!$I:$I,$S$4,'무신사 메타 광고'!$C:$C,$R811))</f>
        <v>0</v>
      </c>
      <c r="Y811" s="11">
        <f t="shared" si="38"/>
        <v>0</v>
      </c>
      <c r="Z811" s="12" t="str">
        <f t="shared" si="43"/>
        <v xml:space="preserve"> </v>
      </c>
      <c r="AB811" s="10">
        <f>IF($S$4="", SUMIFS('무신사 메타 광고'!$X:$X, '무신사 메타 광고'!$C:$C, $R811),SUMIFS('무신사 메타 광고'!$X:$X,'무신사 메타 광고'!$I:$I,$S$4,'무신사 메타 광고'!$C:$C,$R811))</f>
        <v>0</v>
      </c>
      <c r="AC811" s="11">
        <f t="shared" si="39"/>
        <v>0</v>
      </c>
    </row>
    <row r="812" spans="2:29">
      <c r="B812" s="9"/>
      <c r="C812" s="29">
        <f>IF($C$4="", SUMIFS('무신사 메타 광고'!$L:$L, '무신사 메타 광고'!$D:$D, $B812), SUMIFS('무신사 메타 광고'!$L:$L, '무신사 메타 광고'!$I:$I, $C$4, '무신사 메타 광고'!$D:$D, $B812))</f>
        <v>0</v>
      </c>
      <c r="D812" s="29">
        <f>IF($C$4="", SUMIFS('무신사 메타 광고'!$V:$V,#REF!, $B812), SUMIFS('무신사 메타 광고'!$V:$V,'무신사 메타 광고'!$I:$I,$C$4,'무신사 메타 광고'!$D:$D,$B812))</f>
        <v>0</v>
      </c>
      <c r="E812" s="11">
        <f t="shared" si="33"/>
        <v>0</v>
      </c>
      <c r="F812" s="12" t="str">
        <f t="shared" si="40"/>
        <v xml:space="preserve"> </v>
      </c>
      <c r="G812" s="30">
        <f>IF($C$4="", SUMIFS('무신사 메타 광고'!$K:$K, '무신사 메타 광고'!$D:$D, $B812), SUMIFS('무신사 메타 광고'!$K:$K,'무신사 메타 광고'!$I:$I,$C$4,'무신사 메타 광고'!D:D,$B812))</f>
        <v>0</v>
      </c>
      <c r="H812" s="30">
        <f>IF($C$4="", SUMIFS('무신사 메타 광고'!$Q:$Q, '무신사 메타 광고'!$D:$D, $B812), SUMIFS('무신사 메타 광고'!$Q:$Q,'무신사 메타 광고'!$I:$I,$C$4,'무신사 메타 광고'!D:D,$B812))</f>
        <v>0</v>
      </c>
      <c r="I812" s="30">
        <f>IF($C$4="", SUMIFS('무신사 메타 광고'!$U:$U, '무신사 메타 광고'!$D:$D, $B812), SUMIFS('무신사 메타 광고'!$U:$U,'무신사 메타 광고'!$I:$I,$C$4,'무신사 메타 광고'!D:D,$B812))</f>
        <v>0</v>
      </c>
      <c r="J812" s="11">
        <f t="shared" si="34"/>
        <v>0</v>
      </c>
      <c r="K812" s="11">
        <f t="shared" si="35"/>
        <v>0</v>
      </c>
      <c r="L812" s="12" t="str">
        <f t="shared" si="41"/>
        <v xml:space="preserve"> </v>
      </c>
      <c r="N812" s="10">
        <f>IF($C$4="", SUMIFS('무신사 메타 광고'!$X:$X, '무신사 메타 광고'!$D:$D, $B812),SUMIFS('무신사 메타 광고'!$X:$X,'무신사 메타 광고'!I:I,$C$4,'무신사 메타 광고'!D:D,$B812))</f>
        <v>0</v>
      </c>
      <c r="O812" s="11">
        <f t="shared" si="36"/>
        <v>0</v>
      </c>
      <c r="R812" s="13"/>
      <c r="S812" s="31">
        <f>IF($S$4="", SUMIFS('무신사 메타 광고'!$L:$L, '무신사 메타 광고'!$C:$C, $R812),SUMIFS('무신사 메타 광고'!$L:$L,'무신사 메타 광고'!$I:$I,$S$4,'무신사 메타 광고'!$C:$C,$R812))</f>
        <v>0</v>
      </c>
      <c r="T812" s="31">
        <f>IF($S$4="", SUMIFS('무신사 메타 광고'!$V:$V, '무신사 메타 광고'!$C:$C, $R812),SUMIFS('무신사 메타 광고'!$V:$V,'무신사 메타 광고'!$I:$I,$S$4,'무신사 메타 광고'!$C:$C,$R812))</f>
        <v>0</v>
      </c>
      <c r="U812" s="11">
        <f t="shared" si="37"/>
        <v>0</v>
      </c>
      <c r="V812" s="12" t="str">
        <f t="shared" si="42"/>
        <v xml:space="preserve"> </v>
      </c>
      <c r="W812" s="32">
        <f>IF($S$4="", SUMIFS('무신사 메타 광고'!$K:$K, '무신사 메타 광고'!$C:$C, $R812),SUMIFS('무신사 메타 광고'!$K:$K,'무신사 메타 광고'!$I:$I,$S$4,'무신사 메타 광고'!$C:$C,$R812))</f>
        <v>0</v>
      </c>
      <c r="X812" s="32">
        <f>IF($S$4="", SUMIFS('무신사 메타 광고'!$N:$N, '무신사 메타 광고'!$C:$C, $R812),SUMIFS('무신사 메타 광고'!$N:$N,'무신사 메타 광고'!$I:$I,$S$4,'무신사 메타 광고'!$C:$C,$R812))</f>
        <v>0</v>
      </c>
      <c r="Y812" s="11">
        <f t="shared" si="38"/>
        <v>0</v>
      </c>
      <c r="Z812" s="12" t="str">
        <f t="shared" si="43"/>
        <v xml:space="preserve"> </v>
      </c>
      <c r="AB812" s="10">
        <f>IF($S$4="", SUMIFS('무신사 메타 광고'!$X:$X, '무신사 메타 광고'!$C:$C, $R812),SUMIFS('무신사 메타 광고'!$X:$X,'무신사 메타 광고'!$I:$I,$S$4,'무신사 메타 광고'!$C:$C,$R812))</f>
        <v>0</v>
      </c>
      <c r="AC812" s="11">
        <f t="shared" si="39"/>
        <v>0</v>
      </c>
    </row>
    <row r="813" spans="2:29">
      <c r="B813" s="9"/>
      <c r="C813" s="29">
        <f>IF($C$4="", SUMIFS('무신사 메타 광고'!$L:$L, '무신사 메타 광고'!$D:$D, $B813), SUMIFS('무신사 메타 광고'!$L:$L, '무신사 메타 광고'!$I:$I, $C$4, '무신사 메타 광고'!$D:$D, $B813))</f>
        <v>0</v>
      </c>
      <c r="D813" s="29">
        <f>IF($C$4="", SUMIFS('무신사 메타 광고'!$V:$V,#REF!, $B813), SUMIFS('무신사 메타 광고'!$V:$V,'무신사 메타 광고'!$I:$I,$C$4,'무신사 메타 광고'!$D:$D,$B813))</f>
        <v>0</v>
      </c>
      <c r="E813" s="11">
        <f t="shared" si="33"/>
        <v>0</v>
      </c>
      <c r="F813" s="12" t="str">
        <f t="shared" si="40"/>
        <v xml:space="preserve"> </v>
      </c>
      <c r="G813" s="30">
        <f>IF($C$4="", SUMIFS('무신사 메타 광고'!$K:$K, '무신사 메타 광고'!$D:$D, $B813), SUMIFS('무신사 메타 광고'!$K:$K,'무신사 메타 광고'!$I:$I,$C$4,'무신사 메타 광고'!D:D,$B813))</f>
        <v>0</v>
      </c>
      <c r="H813" s="30">
        <f>IF($C$4="", SUMIFS('무신사 메타 광고'!$Q:$Q, '무신사 메타 광고'!$D:$D, $B813), SUMIFS('무신사 메타 광고'!$Q:$Q,'무신사 메타 광고'!$I:$I,$C$4,'무신사 메타 광고'!D:D,$B813))</f>
        <v>0</v>
      </c>
      <c r="I813" s="30">
        <f>IF($C$4="", SUMIFS('무신사 메타 광고'!$U:$U, '무신사 메타 광고'!$D:$D, $B813), SUMIFS('무신사 메타 광고'!$U:$U,'무신사 메타 광고'!$I:$I,$C$4,'무신사 메타 광고'!D:D,$B813))</f>
        <v>0</v>
      </c>
      <c r="J813" s="11">
        <f t="shared" si="34"/>
        <v>0</v>
      </c>
      <c r="K813" s="11">
        <f t="shared" si="35"/>
        <v>0</v>
      </c>
      <c r="L813" s="12" t="str">
        <f t="shared" si="41"/>
        <v xml:space="preserve"> </v>
      </c>
      <c r="N813" s="10">
        <f>IF($C$4="", SUMIFS('무신사 메타 광고'!$X:$X, '무신사 메타 광고'!$D:$D, $B813),SUMIFS('무신사 메타 광고'!$X:$X,'무신사 메타 광고'!I:I,$C$4,'무신사 메타 광고'!D:D,$B813))</f>
        <v>0</v>
      </c>
      <c r="O813" s="11">
        <f t="shared" si="36"/>
        <v>0</v>
      </c>
      <c r="R813" s="13"/>
      <c r="S813" s="31">
        <f>IF($S$4="", SUMIFS('무신사 메타 광고'!$L:$L, '무신사 메타 광고'!$C:$C, $R813),SUMIFS('무신사 메타 광고'!$L:$L,'무신사 메타 광고'!$I:$I,$S$4,'무신사 메타 광고'!$C:$C,$R813))</f>
        <v>0</v>
      </c>
      <c r="T813" s="31">
        <f>IF($S$4="", SUMIFS('무신사 메타 광고'!$V:$V, '무신사 메타 광고'!$C:$C, $R813),SUMIFS('무신사 메타 광고'!$V:$V,'무신사 메타 광고'!$I:$I,$S$4,'무신사 메타 광고'!$C:$C,$R813))</f>
        <v>0</v>
      </c>
      <c r="U813" s="11">
        <f t="shared" si="37"/>
        <v>0</v>
      </c>
      <c r="V813" s="12" t="str">
        <f t="shared" si="42"/>
        <v xml:space="preserve"> </v>
      </c>
      <c r="W813" s="32">
        <f>IF($S$4="", SUMIFS('무신사 메타 광고'!$K:$K, '무신사 메타 광고'!$C:$C, $R813),SUMIFS('무신사 메타 광고'!$K:$K,'무신사 메타 광고'!$I:$I,$S$4,'무신사 메타 광고'!$C:$C,$R813))</f>
        <v>0</v>
      </c>
      <c r="X813" s="32">
        <f>IF($S$4="", SUMIFS('무신사 메타 광고'!$N:$N, '무신사 메타 광고'!$C:$C, $R813),SUMIFS('무신사 메타 광고'!$N:$N,'무신사 메타 광고'!$I:$I,$S$4,'무신사 메타 광고'!$C:$C,$R813))</f>
        <v>0</v>
      </c>
      <c r="Y813" s="11">
        <f t="shared" si="38"/>
        <v>0</v>
      </c>
      <c r="Z813" s="12" t="str">
        <f t="shared" si="43"/>
        <v xml:space="preserve"> </v>
      </c>
      <c r="AB813" s="10">
        <f>IF($S$4="", SUMIFS('무신사 메타 광고'!$X:$X, '무신사 메타 광고'!$C:$C, $R813),SUMIFS('무신사 메타 광고'!$X:$X,'무신사 메타 광고'!$I:$I,$S$4,'무신사 메타 광고'!$C:$C,$R813))</f>
        <v>0</v>
      </c>
      <c r="AC813" s="11">
        <f t="shared" si="39"/>
        <v>0</v>
      </c>
    </row>
    <row r="814" spans="2:29">
      <c r="B814" s="9"/>
      <c r="C814" s="29">
        <f>IF($C$4="", SUMIFS('무신사 메타 광고'!$L:$L, '무신사 메타 광고'!$D:$D, $B814), SUMIFS('무신사 메타 광고'!$L:$L, '무신사 메타 광고'!$I:$I, $C$4, '무신사 메타 광고'!$D:$D, $B814))</f>
        <v>0</v>
      </c>
      <c r="D814" s="29">
        <f>IF($C$4="", SUMIFS('무신사 메타 광고'!$V:$V,#REF!, $B814), SUMIFS('무신사 메타 광고'!$V:$V,'무신사 메타 광고'!$I:$I,$C$4,'무신사 메타 광고'!$D:$D,$B814))</f>
        <v>0</v>
      </c>
      <c r="E814" s="11">
        <f t="shared" si="33"/>
        <v>0</v>
      </c>
      <c r="F814" s="12" t="str">
        <f t="shared" si="40"/>
        <v xml:space="preserve"> </v>
      </c>
      <c r="G814" s="30">
        <f>IF($C$4="", SUMIFS('무신사 메타 광고'!$K:$K, '무신사 메타 광고'!$D:$D, $B814), SUMIFS('무신사 메타 광고'!$K:$K,'무신사 메타 광고'!$I:$I,$C$4,'무신사 메타 광고'!D:D,$B814))</f>
        <v>0</v>
      </c>
      <c r="H814" s="30">
        <f>IF($C$4="", SUMIFS('무신사 메타 광고'!$Q:$Q, '무신사 메타 광고'!$D:$D, $B814), SUMIFS('무신사 메타 광고'!$Q:$Q,'무신사 메타 광고'!$I:$I,$C$4,'무신사 메타 광고'!D:D,$B814))</f>
        <v>0</v>
      </c>
      <c r="I814" s="30">
        <f>IF($C$4="", SUMIFS('무신사 메타 광고'!$U:$U, '무신사 메타 광고'!$D:$D, $B814), SUMIFS('무신사 메타 광고'!$U:$U,'무신사 메타 광고'!$I:$I,$C$4,'무신사 메타 광고'!D:D,$B814))</f>
        <v>0</v>
      </c>
      <c r="J814" s="11">
        <f t="shared" si="34"/>
        <v>0</v>
      </c>
      <c r="K814" s="11">
        <f t="shared" si="35"/>
        <v>0</v>
      </c>
      <c r="L814" s="12" t="str">
        <f t="shared" si="41"/>
        <v xml:space="preserve"> </v>
      </c>
      <c r="N814" s="10">
        <f>IF($C$4="", SUMIFS('무신사 메타 광고'!$X:$X, '무신사 메타 광고'!$D:$D, $B814),SUMIFS('무신사 메타 광고'!$X:$X,'무신사 메타 광고'!I:I,$C$4,'무신사 메타 광고'!D:D,$B814))</f>
        <v>0</v>
      </c>
      <c r="O814" s="11">
        <f t="shared" si="36"/>
        <v>0</v>
      </c>
      <c r="R814" s="13"/>
      <c r="S814" s="31">
        <f>IF($S$4="", SUMIFS('무신사 메타 광고'!$L:$L, '무신사 메타 광고'!$C:$C, $R814),SUMIFS('무신사 메타 광고'!$L:$L,'무신사 메타 광고'!$I:$I,$S$4,'무신사 메타 광고'!$C:$C,$R814))</f>
        <v>0</v>
      </c>
      <c r="T814" s="31">
        <f>IF($S$4="", SUMIFS('무신사 메타 광고'!$V:$V, '무신사 메타 광고'!$C:$C, $R814),SUMIFS('무신사 메타 광고'!$V:$V,'무신사 메타 광고'!$I:$I,$S$4,'무신사 메타 광고'!$C:$C,$R814))</f>
        <v>0</v>
      </c>
      <c r="U814" s="11">
        <f t="shared" si="37"/>
        <v>0</v>
      </c>
      <c r="V814" s="12" t="str">
        <f t="shared" si="42"/>
        <v xml:space="preserve"> </v>
      </c>
      <c r="W814" s="32">
        <f>IF($S$4="", SUMIFS('무신사 메타 광고'!$K:$K, '무신사 메타 광고'!$C:$C, $R814),SUMIFS('무신사 메타 광고'!$K:$K,'무신사 메타 광고'!$I:$I,$S$4,'무신사 메타 광고'!$C:$C,$R814))</f>
        <v>0</v>
      </c>
      <c r="X814" s="32">
        <f>IF($S$4="", SUMIFS('무신사 메타 광고'!$N:$N, '무신사 메타 광고'!$C:$C, $R814),SUMIFS('무신사 메타 광고'!$N:$N,'무신사 메타 광고'!$I:$I,$S$4,'무신사 메타 광고'!$C:$C,$R814))</f>
        <v>0</v>
      </c>
      <c r="Y814" s="11">
        <f t="shared" si="38"/>
        <v>0</v>
      </c>
      <c r="Z814" s="12" t="str">
        <f t="shared" si="43"/>
        <v xml:space="preserve"> </v>
      </c>
      <c r="AB814" s="10">
        <f>IF($S$4="", SUMIFS('무신사 메타 광고'!$X:$X, '무신사 메타 광고'!$C:$C, $R814),SUMIFS('무신사 메타 광고'!$X:$X,'무신사 메타 광고'!$I:$I,$S$4,'무신사 메타 광고'!$C:$C,$R814))</f>
        <v>0</v>
      </c>
      <c r="AC814" s="11">
        <f t="shared" si="39"/>
        <v>0</v>
      </c>
    </row>
    <row r="815" spans="2:29">
      <c r="B815" s="9"/>
      <c r="C815" s="29">
        <f>IF($C$4="", SUMIFS('무신사 메타 광고'!$L:$L, '무신사 메타 광고'!$D:$D, $B815), SUMIFS('무신사 메타 광고'!$L:$L, '무신사 메타 광고'!$I:$I, $C$4, '무신사 메타 광고'!$D:$D, $B815))</f>
        <v>0</v>
      </c>
      <c r="D815" s="29">
        <f>IF($C$4="", SUMIFS('무신사 메타 광고'!$V:$V,#REF!, $B815), SUMIFS('무신사 메타 광고'!$V:$V,'무신사 메타 광고'!$I:$I,$C$4,'무신사 메타 광고'!$D:$D,$B815))</f>
        <v>0</v>
      </c>
      <c r="E815" s="11">
        <f t="shared" si="33"/>
        <v>0</v>
      </c>
      <c r="F815" s="12" t="str">
        <f t="shared" si="40"/>
        <v xml:space="preserve"> </v>
      </c>
      <c r="G815" s="30">
        <f>IF($C$4="", SUMIFS('무신사 메타 광고'!$K:$K, '무신사 메타 광고'!$D:$D, $B815), SUMIFS('무신사 메타 광고'!$K:$K,'무신사 메타 광고'!$I:$I,$C$4,'무신사 메타 광고'!D:D,$B815))</f>
        <v>0</v>
      </c>
      <c r="H815" s="30">
        <f>IF($C$4="", SUMIFS('무신사 메타 광고'!$Q:$Q, '무신사 메타 광고'!$D:$D, $B815), SUMIFS('무신사 메타 광고'!$Q:$Q,'무신사 메타 광고'!$I:$I,$C$4,'무신사 메타 광고'!D:D,$B815))</f>
        <v>0</v>
      </c>
      <c r="I815" s="30">
        <f>IF($C$4="", SUMIFS('무신사 메타 광고'!$U:$U, '무신사 메타 광고'!$D:$D, $B815), SUMIFS('무신사 메타 광고'!$U:$U,'무신사 메타 광고'!$I:$I,$C$4,'무신사 메타 광고'!D:D,$B815))</f>
        <v>0</v>
      </c>
      <c r="J815" s="11">
        <f t="shared" si="34"/>
        <v>0</v>
      </c>
      <c r="K815" s="11">
        <f t="shared" si="35"/>
        <v>0</v>
      </c>
      <c r="L815" s="12" t="str">
        <f t="shared" si="41"/>
        <v xml:space="preserve"> </v>
      </c>
      <c r="N815" s="10">
        <f>IF($C$4="", SUMIFS('무신사 메타 광고'!$X:$X, '무신사 메타 광고'!$D:$D, $B815),SUMIFS('무신사 메타 광고'!$X:$X,'무신사 메타 광고'!I:I,$C$4,'무신사 메타 광고'!D:D,$B815))</f>
        <v>0</v>
      </c>
      <c r="O815" s="11">
        <f t="shared" si="36"/>
        <v>0</v>
      </c>
      <c r="R815" s="13"/>
      <c r="S815" s="31">
        <f>IF($S$4="", SUMIFS('무신사 메타 광고'!$L:$L, '무신사 메타 광고'!$C:$C, $R815),SUMIFS('무신사 메타 광고'!$L:$L,'무신사 메타 광고'!$I:$I,$S$4,'무신사 메타 광고'!$C:$C,$R815))</f>
        <v>0</v>
      </c>
      <c r="T815" s="31">
        <f>IF($S$4="", SUMIFS('무신사 메타 광고'!$V:$V, '무신사 메타 광고'!$C:$C, $R815),SUMIFS('무신사 메타 광고'!$V:$V,'무신사 메타 광고'!$I:$I,$S$4,'무신사 메타 광고'!$C:$C,$R815))</f>
        <v>0</v>
      </c>
      <c r="U815" s="11">
        <f t="shared" si="37"/>
        <v>0</v>
      </c>
      <c r="V815" s="12" t="str">
        <f t="shared" si="42"/>
        <v xml:space="preserve"> </v>
      </c>
      <c r="W815" s="32">
        <f>IF($S$4="", SUMIFS('무신사 메타 광고'!$K:$K, '무신사 메타 광고'!$C:$C, $R815),SUMIFS('무신사 메타 광고'!$K:$K,'무신사 메타 광고'!$I:$I,$S$4,'무신사 메타 광고'!$C:$C,$R815))</f>
        <v>0</v>
      </c>
      <c r="X815" s="32">
        <f>IF($S$4="", SUMIFS('무신사 메타 광고'!$N:$N, '무신사 메타 광고'!$C:$C, $R815),SUMIFS('무신사 메타 광고'!$N:$N,'무신사 메타 광고'!$I:$I,$S$4,'무신사 메타 광고'!$C:$C,$R815))</f>
        <v>0</v>
      </c>
      <c r="Y815" s="11">
        <f t="shared" si="38"/>
        <v>0</v>
      </c>
      <c r="Z815" s="12" t="str">
        <f t="shared" si="43"/>
        <v xml:space="preserve"> </v>
      </c>
      <c r="AB815" s="10">
        <f>IF($S$4="", SUMIFS('무신사 메타 광고'!$X:$X, '무신사 메타 광고'!$C:$C, $R815),SUMIFS('무신사 메타 광고'!$X:$X,'무신사 메타 광고'!$I:$I,$S$4,'무신사 메타 광고'!$C:$C,$R815))</f>
        <v>0</v>
      </c>
      <c r="AC815" s="11">
        <f t="shared" si="39"/>
        <v>0</v>
      </c>
    </row>
    <row r="816" spans="2:29">
      <c r="B816" s="9"/>
      <c r="C816" s="29">
        <f>IF($C$4="", SUMIFS('무신사 메타 광고'!$L:$L, '무신사 메타 광고'!$D:$D, $B816), SUMIFS('무신사 메타 광고'!$L:$L, '무신사 메타 광고'!$I:$I, $C$4, '무신사 메타 광고'!$D:$D, $B816))</f>
        <v>0</v>
      </c>
      <c r="D816" s="29">
        <f>IF($C$4="", SUMIFS('무신사 메타 광고'!$V:$V,#REF!, $B816), SUMIFS('무신사 메타 광고'!$V:$V,'무신사 메타 광고'!$I:$I,$C$4,'무신사 메타 광고'!$D:$D,$B816))</f>
        <v>0</v>
      </c>
      <c r="E816" s="11">
        <f t="shared" si="33"/>
        <v>0</v>
      </c>
      <c r="F816" s="12" t="str">
        <f t="shared" si="40"/>
        <v xml:space="preserve"> </v>
      </c>
      <c r="G816" s="30">
        <f>IF($C$4="", SUMIFS('무신사 메타 광고'!$K:$K, '무신사 메타 광고'!$D:$D, $B816), SUMIFS('무신사 메타 광고'!$K:$K,'무신사 메타 광고'!$I:$I,$C$4,'무신사 메타 광고'!D:D,$B816))</f>
        <v>0</v>
      </c>
      <c r="H816" s="30">
        <f>IF($C$4="", SUMIFS('무신사 메타 광고'!$Q:$Q, '무신사 메타 광고'!$D:$D, $B816), SUMIFS('무신사 메타 광고'!$Q:$Q,'무신사 메타 광고'!$I:$I,$C$4,'무신사 메타 광고'!D:D,$B816))</f>
        <v>0</v>
      </c>
      <c r="I816" s="30">
        <f>IF($C$4="", SUMIFS('무신사 메타 광고'!$U:$U, '무신사 메타 광고'!$D:$D, $B816), SUMIFS('무신사 메타 광고'!$U:$U,'무신사 메타 광고'!$I:$I,$C$4,'무신사 메타 광고'!D:D,$B816))</f>
        <v>0</v>
      </c>
      <c r="J816" s="11">
        <f t="shared" si="34"/>
        <v>0</v>
      </c>
      <c r="K816" s="11">
        <f t="shared" si="35"/>
        <v>0</v>
      </c>
      <c r="L816" s="12" t="str">
        <f t="shared" si="41"/>
        <v xml:space="preserve"> </v>
      </c>
      <c r="N816" s="10">
        <f>IF($C$4="", SUMIFS('무신사 메타 광고'!$X:$X, '무신사 메타 광고'!$D:$D, $B816),SUMIFS('무신사 메타 광고'!$X:$X,'무신사 메타 광고'!I:I,$C$4,'무신사 메타 광고'!D:D,$B816))</f>
        <v>0</v>
      </c>
      <c r="O816" s="11">
        <f t="shared" si="36"/>
        <v>0</v>
      </c>
      <c r="R816" s="13"/>
      <c r="S816" s="31">
        <f>IF($S$4="", SUMIFS('무신사 메타 광고'!$L:$L, '무신사 메타 광고'!$C:$C, $R816),SUMIFS('무신사 메타 광고'!$L:$L,'무신사 메타 광고'!$I:$I,$S$4,'무신사 메타 광고'!$C:$C,$R816))</f>
        <v>0</v>
      </c>
      <c r="T816" s="31">
        <f>IF($S$4="", SUMIFS('무신사 메타 광고'!$V:$V, '무신사 메타 광고'!$C:$C, $R816),SUMIFS('무신사 메타 광고'!$V:$V,'무신사 메타 광고'!$I:$I,$S$4,'무신사 메타 광고'!$C:$C,$R816))</f>
        <v>0</v>
      </c>
      <c r="U816" s="11">
        <f t="shared" si="37"/>
        <v>0</v>
      </c>
      <c r="V816" s="12" t="str">
        <f t="shared" si="42"/>
        <v xml:space="preserve"> </v>
      </c>
      <c r="W816" s="32">
        <f>IF($S$4="", SUMIFS('무신사 메타 광고'!$K:$K, '무신사 메타 광고'!$C:$C, $R816),SUMIFS('무신사 메타 광고'!$K:$K,'무신사 메타 광고'!$I:$I,$S$4,'무신사 메타 광고'!$C:$C,$R816))</f>
        <v>0</v>
      </c>
      <c r="X816" s="32">
        <f>IF($S$4="", SUMIFS('무신사 메타 광고'!$N:$N, '무신사 메타 광고'!$C:$C, $R816),SUMIFS('무신사 메타 광고'!$N:$N,'무신사 메타 광고'!$I:$I,$S$4,'무신사 메타 광고'!$C:$C,$R816))</f>
        <v>0</v>
      </c>
      <c r="Y816" s="11">
        <f t="shared" si="38"/>
        <v>0</v>
      </c>
      <c r="Z816" s="12" t="str">
        <f t="shared" si="43"/>
        <v xml:space="preserve"> </v>
      </c>
      <c r="AB816" s="10">
        <f>IF($S$4="", SUMIFS('무신사 메타 광고'!$X:$X, '무신사 메타 광고'!$C:$C, $R816),SUMIFS('무신사 메타 광고'!$X:$X,'무신사 메타 광고'!$I:$I,$S$4,'무신사 메타 광고'!$C:$C,$R816))</f>
        <v>0</v>
      </c>
      <c r="AC816" s="11">
        <f t="shared" si="39"/>
        <v>0</v>
      </c>
    </row>
    <row r="817" spans="2:29">
      <c r="B817" s="9"/>
      <c r="C817" s="29">
        <f>IF($C$4="", SUMIFS('무신사 메타 광고'!$L:$L, '무신사 메타 광고'!$D:$D, $B817), SUMIFS('무신사 메타 광고'!$L:$L, '무신사 메타 광고'!$I:$I, $C$4, '무신사 메타 광고'!$D:$D, $B817))</f>
        <v>0</v>
      </c>
      <c r="D817" s="29">
        <f>IF($C$4="", SUMIFS('무신사 메타 광고'!$V:$V,#REF!, $B817), SUMIFS('무신사 메타 광고'!$V:$V,'무신사 메타 광고'!$I:$I,$C$4,'무신사 메타 광고'!$D:$D,$B817))</f>
        <v>0</v>
      </c>
      <c r="E817" s="11">
        <f t="shared" si="33"/>
        <v>0</v>
      </c>
      <c r="F817" s="12" t="str">
        <f t="shared" si="40"/>
        <v xml:space="preserve"> </v>
      </c>
      <c r="G817" s="30">
        <f>IF($C$4="", SUMIFS('무신사 메타 광고'!$K:$K, '무신사 메타 광고'!$D:$D, $B817), SUMIFS('무신사 메타 광고'!$K:$K,'무신사 메타 광고'!$I:$I,$C$4,'무신사 메타 광고'!D:D,$B817))</f>
        <v>0</v>
      </c>
      <c r="H817" s="30">
        <f>IF($C$4="", SUMIFS('무신사 메타 광고'!$Q:$Q, '무신사 메타 광고'!$D:$D, $B817), SUMIFS('무신사 메타 광고'!$Q:$Q,'무신사 메타 광고'!$I:$I,$C$4,'무신사 메타 광고'!D:D,$B817))</f>
        <v>0</v>
      </c>
      <c r="I817" s="30">
        <f>IF($C$4="", SUMIFS('무신사 메타 광고'!$U:$U, '무신사 메타 광고'!$D:$D, $B817), SUMIFS('무신사 메타 광고'!$U:$U,'무신사 메타 광고'!$I:$I,$C$4,'무신사 메타 광고'!D:D,$B817))</f>
        <v>0</v>
      </c>
      <c r="J817" s="11">
        <f t="shared" si="34"/>
        <v>0</v>
      </c>
      <c r="K817" s="11">
        <f t="shared" si="35"/>
        <v>0</v>
      </c>
      <c r="L817" s="12" t="str">
        <f t="shared" si="41"/>
        <v xml:space="preserve"> </v>
      </c>
      <c r="N817" s="10">
        <f>IF($C$4="", SUMIFS('무신사 메타 광고'!$X:$X, '무신사 메타 광고'!$D:$D, $B817),SUMIFS('무신사 메타 광고'!$X:$X,'무신사 메타 광고'!I:I,$C$4,'무신사 메타 광고'!D:D,$B817))</f>
        <v>0</v>
      </c>
      <c r="O817" s="11">
        <f t="shared" si="36"/>
        <v>0</v>
      </c>
      <c r="R817" s="13"/>
      <c r="S817" s="31">
        <f>IF($S$4="", SUMIFS('무신사 메타 광고'!$L:$L, '무신사 메타 광고'!$C:$C, $R817),SUMIFS('무신사 메타 광고'!$L:$L,'무신사 메타 광고'!$I:$I,$S$4,'무신사 메타 광고'!$C:$C,$R817))</f>
        <v>0</v>
      </c>
      <c r="T817" s="31">
        <f>IF($S$4="", SUMIFS('무신사 메타 광고'!$V:$V, '무신사 메타 광고'!$C:$C, $R817),SUMIFS('무신사 메타 광고'!$V:$V,'무신사 메타 광고'!$I:$I,$S$4,'무신사 메타 광고'!$C:$C,$R817))</f>
        <v>0</v>
      </c>
      <c r="U817" s="11">
        <f t="shared" si="37"/>
        <v>0</v>
      </c>
      <c r="V817" s="12" t="str">
        <f t="shared" si="42"/>
        <v xml:space="preserve"> </v>
      </c>
      <c r="W817" s="32">
        <f>IF($S$4="", SUMIFS('무신사 메타 광고'!$K:$K, '무신사 메타 광고'!$C:$C, $R817),SUMIFS('무신사 메타 광고'!$K:$K,'무신사 메타 광고'!$I:$I,$S$4,'무신사 메타 광고'!$C:$C,$R817))</f>
        <v>0</v>
      </c>
      <c r="X817" s="32">
        <f>IF($S$4="", SUMIFS('무신사 메타 광고'!$N:$N, '무신사 메타 광고'!$C:$C, $R817),SUMIFS('무신사 메타 광고'!$N:$N,'무신사 메타 광고'!$I:$I,$S$4,'무신사 메타 광고'!$C:$C,$R817))</f>
        <v>0</v>
      </c>
      <c r="Y817" s="11">
        <f t="shared" si="38"/>
        <v>0</v>
      </c>
      <c r="Z817" s="12" t="str">
        <f t="shared" si="43"/>
        <v xml:space="preserve"> </v>
      </c>
      <c r="AB817" s="10">
        <f>IF($S$4="", SUMIFS('무신사 메타 광고'!$X:$X, '무신사 메타 광고'!$C:$C, $R817),SUMIFS('무신사 메타 광고'!$X:$X,'무신사 메타 광고'!$I:$I,$S$4,'무신사 메타 광고'!$C:$C,$R817))</f>
        <v>0</v>
      </c>
      <c r="AC817" s="11">
        <f t="shared" si="39"/>
        <v>0</v>
      </c>
    </row>
    <row r="818" spans="2:29">
      <c r="B818" s="9"/>
      <c r="C818" s="29">
        <f>IF($C$4="", SUMIFS('무신사 메타 광고'!$L:$L, '무신사 메타 광고'!$D:$D, $B818), SUMIFS('무신사 메타 광고'!$L:$L, '무신사 메타 광고'!$I:$I, $C$4, '무신사 메타 광고'!$D:$D, $B818))</f>
        <v>0</v>
      </c>
      <c r="D818" s="29">
        <f>IF($C$4="", SUMIFS('무신사 메타 광고'!$V:$V,#REF!, $B818), SUMIFS('무신사 메타 광고'!$V:$V,'무신사 메타 광고'!$I:$I,$C$4,'무신사 메타 광고'!$D:$D,$B818))</f>
        <v>0</v>
      </c>
      <c r="E818" s="11">
        <f t="shared" si="33"/>
        <v>0</v>
      </c>
      <c r="F818" s="12" t="str">
        <f t="shared" si="40"/>
        <v xml:space="preserve"> </v>
      </c>
      <c r="G818" s="30">
        <f>IF($C$4="", SUMIFS('무신사 메타 광고'!$K:$K, '무신사 메타 광고'!$D:$D, $B818), SUMIFS('무신사 메타 광고'!$K:$K,'무신사 메타 광고'!$I:$I,$C$4,'무신사 메타 광고'!D:D,$B818))</f>
        <v>0</v>
      </c>
      <c r="H818" s="30">
        <f>IF($C$4="", SUMIFS('무신사 메타 광고'!$Q:$Q, '무신사 메타 광고'!$D:$D, $B818), SUMIFS('무신사 메타 광고'!$Q:$Q,'무신사 메타 광고'!$I:$I,$C$4,'무신사 메타 광고'!D:D,$B818))</f>
        <v>0</v>
      </c>
      <c r="I818" s="30">
        <f>IF($C$4="", SUMIFS('무신사 메타 광고'!$U:$U, '무신사 메타 광고'!$D:$D, $B818), SUMIFS('무신사 메타 광고'!$U:$U,'무신사 메타 광고'!$I:$I,$C$4,'무신사 메타 광고'!D:D,$B818))</f>
        <v>0</v>
      </c>
      <c r="J818" s="11">
        <f t="shared" si="34"/>
        <v>0</v>
      </c>
      <c r="K818" s="11">
        <f t="shared" si="35"/>
        <v>0</v>
      </c>
      <c r="L818" s="12" t="str">
        <f t="shared" si="41"/>
        <v xml:space="preserve"> </v>
      </c>
      <c r="N818" s="10">
        <f>IF($C$4="", SUMIFS('무신사 메타 광고'!$X:$X, '무신사 메타 광고'!$D:$D, $B818),SUMIFS('무신사 메타 광고'!$X:$X,'무신사 메타 광고'!I:I,$C$4,'무신사 메타 광고'!D:D,$B818))</f>
        <v>0</v>
      </c>
      <c r="O818" s="11">
        <f t="shared" si="36"/>
        <v>0</v>
      </c>
      <c r="R818" s="13"/>
      <c r="S818" s="31">
        <f>IF($S$4="", SUMIFS('무신사 메타 광고'!$L:$L, '무신사 메타 광고'!$C:$C, $R818),SUMIFS('무신사 메타 광고'!$L:$L,'무신사 메타 광고'!$I:$I,$S$4,'무신사 메타 광고'!$C:$C,$R818))</f>
        <v>0</v>
      </c>
      <c r="T818" s="31">
        <f>IF($S$4="", SUMIFS('무신사 메타 광고'!$V:$V, '무신사 메타 광고'!$C:$C, $R818),SUMIFS('무신사 메타 광고'!$V:$V,'무신사 메타 광고'!$I:$I,$S$4,'무신사 메타 광고'!$C:$C,$R818))</f>
        <v>0</v>
      </c>
      <c r="U818" s="11">
        <f t="shared" si="37"/>
        <v>0</v>
      </c>
      <c r="V818" s="12" t="str">
        <f t="shared" si="42"/>
        <v xml:space="preserve"> </v>
      </c>
      <c r="W818" s="32">
        <f>IF($S$4="", SUMIFS('무신사 메타 광고'!$K:$K, '무신사 메타 광고'!$C:$C, $R818),SUMIFS('무신사 메타 광고'!$K:$K,'무신사 메타 광고'!$I:$I,$S$4,'무신사 메타 광고'!$C:$C,$R818))</f>
        <v>0</v>
      </c>
      <c r="X818" s="32">
        <f>IF($S$4="", SUMIFS('무신사 메타 광고'!$N:$N, '무신사 메타 광고'!$C:$C, $R818),SUMIFS('무신사 메타 광고'!$N:$N,'무신사 메타 광고'!$I:$I,$S$4,'무신사 메타 광고'!$C:$C,$R818))</f>
        <v>0</v>
      </c>
      <c r="Y818" s="11">
        <f t="shared" si="38"/>
        <v>0</v>
      </c>
      <c r="Z818" s="12" t="str">
        <f t="shared" si="43"/>
        <v xml:space="preserve"> </v>
      </c>
      <c r="AB818" s="10">
        <f>IF($S$4="", SUMIFS('무신사 메타 광고'!$X:$X, '무신사 메타 광고'!$C:$C, $R818),SUMIFS('무신사 메타 광고'!$X:$X,'무신사 메타 광고'!$I:$I,$S$4,'무신사 메타 광고'!$C:$C,$R818))</f>
        <v>0</v>
      </c>
      <c r="AC818" s="11">
        <f t="shared" si="39"/>
        <v>0</v>
      </c>
    </row>
    <row r="819" spans="2:29">
      <c r="B819" s="9"/>
      <c r="C819" s="29">
        <f>IF($C$4="", SUMIFS('무신사 메타 광고'!$L:$L, '무신사 메타 광고'!$D:$D, $B819), SUMIFS('무신사 메타 광고'!$L:$L, '무신사 메타 광고'!$I:$I, $C$4, '무신사 메타 광고'!$D:$D, $B819))</f>
        <v>0</v>
      </c>
      <c r="D819" s="29">
        <f>IF($C$4="", SUMIFS('무신사 메타 광고'!$V:$V,#REF!, $B819), SUMIFS('무신사 메타 광고'!$V:$V,'무신사 메타 광고'!$I:$I,$C$4,'무신사 메타 광고'!$D:$D,$B819))</f>
        <v>0</v>
      </c>
      <c r="E819" s="11">
        <f t="shared" si="33"/>
        <v>0</v>
      </c>
      <c r="F819" s="12" t="str">
        <f t="shared" si="40"/>
        <v xml:space="preserve"> </v>
      </c>
      <c r="G819" s="30">
        <f>IF($C$4="", SUMIFS('무신사 메타 광고'!$K:$K, '무신사 메타 광고'!$D:$D, $B819), SUMIFS('무신사 메타 광고'!$K:$K,'무신사 메타 광고'!$I:$I,$C$4,'무신사 메타 광고'!D:D,$B819))</f>
        <v>0</v>
      </c>
      <c r="H819" s="30">
        <f>IF($C$4="", SUMIFS('무신사 메타 광고'!$Q:$Q, '무신사 메타 광고'!$D:$D, $B819), SUMIFS('무신사 메타 광고'!$Q:$Q,'무신사 메타 광고'!$I:$I,$C$4,'무신사 메타 광고'!D:D,$B819))</f>
        <v>0</v>
      </c>
      <c r="I819" s="30">
        <f>IF($C$4="", SUMIFS('무신사 메타 광고'!$U:$U, '무신사 메타 광고'!$D:$D, $B819), SUMIFS('무신사 메타 광고'!$U:$U,'무신사 메타 광고'!$I:$I,$C$4,'무신사 메타 광고'!D:D,$B819))</f>
        <v>0</v>
      </c>
      <c r="J819" s="11">
        <f t="shared" si="34"/>
        <v>0</v>
      </c>
      <c r="K819" s="11">
        <f t="shared" si="35"/>
        <v>0</v>
      </c>
      <c r="L819" s="12" t="str">
        <f t="shared" si="41"/>
        <v xml:space="preserve"> </v>
      </c>
      <c r="N819" s="10">
        <f>IF($C$4="", SUMIFS('무신사 메타 광고'!$X:$X, '무신사 메타 광고'!$D:$D, $B819),SUMIFS('무신사 메타 광고'!$X:$X,'무신사 메타 광고'!I:I,$C$4,'무신사 메타 광고'!D:D,$B819))</f>
        <v>0</v>
      </c>
      <c r="O819" s="11">
        <f t="shared" si="36"/>
        <v>0</v>
      </c>
      <c r="R819" s="13"/>
      <c r="S819" s="31">
        <f>IF($S$4="", SUMIFS('무신사 메타 광고'!$L:$L, '무신사 메타 광고'!$C:$C, $R819),SUMIFS('무신사 메타 광고'!$L:$L,'무신사 메타 광고'!$I:$I,$S$4,'무신사 메타 광고'!$C:$C,$R819))</f>
        <v>0</v>
      </c>
      <c r="T819" s="31">
        <f>IF($S$4="", SUMIFS('무신사 메타 광고'!$V:$V, '무신사 메타 광고'!$C:$C, $R819),SUMIFS('무신사 메타 광고'!$V:$V,'무신사 메타 광고'!$I:$I,$S$4,'무신사 메타 광고'!$C:$C,$R819))</f>
        <v>0</v>
      </c>
      <c r="U819" s="11">
        <f t="shared" si="37"/>
        <v>0</v>
      </c>
      <c r="V819" s="12" t="str">
        <f t="shared" si="42"/>
        <v xml:space="preserve"> </v>
      </c>
      <c r="W819" s="32">
        <f>IF($S$4="", SUMIFS('무신사 메타 광고'!$K:$K, '무신사 메타 광고'!$C:$C, $R819),SUMIFS('무신사 메타 광고'!$K:$K,'무신사 메타 광고'!$I:$I,$S$4,'무신사 메타 광고'!$C:$C,$R819))</f>
        <v>0</v>
      </c>
      <c r="X819" s="32">
        <f>IF($S$4="", SUMIFS('무신사 메타 광고'!$N:$N, '무신사 메타 광고'!$C:$C, $R819),SUMIFS('무신사 메타 광고'!$N:$N,'무신사 메타 광고'!$I:$I,$S$4,'무신사 메타 광고'!$C:$C,$R819))</f>
        <v>0</v>
      </c>
      <c r="Y819" s="11">
        <f t="shared" si="38"/>
        <v>0</v>
      </c>
      <c r="Z819" s="12" t="str">
        <f t="shared" si="43"/>
        <v xml:space="preserve"> </v>
      </c>
      <c r="AB819" s="10">
        <f>IF($S$4="", SUMIFS('무신사 메타 광고'!$X:$X, '무신사 메타 광고'!$C:$C, $R819),SUMIFS('무신사 메타 광고'!$X:$X,'무신사 메타 광고'!$I:$I,$S$4,'무신사 메타 광고'!$C:$C,$R819))</f>
        <v>0</v>
      </c>
      <c r="AC819" s="11">
        <f t="shared" si="39"/>
        <v>0</v>
      </c>
    </row>
    <row r="820" spans="2:29">
      <c r="B820" s="9"/>
      <c r="C820" s="29">
        <f>IF($C$4="", SUMIFS('무신사 메타 광고'!$L:$L, '무신사 메타 광고'!$D:$D, $B820), SUMIFS('무신사 메타 광고'!$L:$L, '무신사 메타 광고'!$I:$I, $C$4, '무신사 메타 광고'!$D:$D, $B820))</f>
        <v>0</v>
      </c>
      <c r="D820" s="29">
        <f>IF($C$4="", SUMIFS('무신사 메타 광고'!$V:$V,#REF!, $B820), SUMIFS('무신사 메타 광고'!$V:$V,'무신사 메타 광고'!$I:$I,$C$4,'무신사 메타 광고'!$D:$D,$B820))</f>
        <v>0</v>
      </c>
      <c r="E820" s="11">
        <f t="shared" si="33"/>
        <v>0</v>
      </c>
      <c r="F820" s="12" t="str">
        <f t="shared" si="40"/>
        <v xml:space="preserve"> </v>
      </c>
      <c r="G820" s="30">
        <f>IF($C$4="", SUMIFS('무신사 메타 광고'!$K:$K, '무신사 메타 광고'!$D:$D, $B820), SUMIFS('무신사 메타 광고'!$K:$K,'무신사 메타 광고'!$I:$I,$C$4,'무신사 메타 광고'!D:D,$B820))</f>
        <v>0</v>
      </c>
      <c r="H820" s="30">
        <f>IF($C$4="", SUMIFS('무신사 메타 광고'!$Q:$Q, '무신사 메타 광고'!$D:$D, $B820), SUMIFS('무신사 메타 광고'!$Q:$Q,'무신사 메타 광고'!$I:$I,$C$4,'무신사 메타 광고'!D:D,$B820))</f>
        <v>0</v>
      </c>
      <c r="I820" s="30">
        <f>IF($C$4="", SUMIFS('무신사 메타 광고'!$U:$U, '무신사 메타 광고'!$D:$D, $B820), SUMIFS('무신사 메타 광고'!$U:$U,'무신사 메타 광고'!$I:$I,$C$4,'무신사 메타 광고'!D:D,$B820))</f>
        <v>0</v>
      </c>
      <c r="J820" s="11">
        <f t="shared" si="34"/>
        <v>0</v>
      </c>
      <c r="K820" s="11">
        <f t="shared" si="35"/>
        <v>0</v>
      </c>
      <c r="L820" s="12" t="str">
        <f t="shared" si="41"/>
        <v xml:space="preserve"> </v>
      </c>
      <c r="N820" s="10">
        <f>IF($C$4="", SUMIFS('무신사 메타 광고'!$X:$X, '무신사 메타 광고'!$D:$D, $B820),SUMIFS('무신사 메타 광고'!$X:$X,'무신사 메타 광고'!I:I,$C$4,'무신사 메타 광고'!D:D,$B820))</f>
        <v>0</v>
      </c>
      <c r="O820" s="11">
        <f t="shared" si="36"/>
        <v>0</v>
      </c>
      <c r="R820" s="13"/>
      <c r="S820" s="31">
        <f>IF($S$4="", SUMIFS('무신사 메타 광고'!$L:$L, '무신사 메타 광고'!$C:$C, $R820),SUMIFS('무신사 메타 광고'!$L:$L,'무신사 메타 광고'!$I:$I,$S$4,'무신사 메타 광고'!$C:$C,$R820))</f>
        <v>0</v>
      </c>
      <c r="T820" s="31">
        <f>IF($S$4="", SUMIFS('무신사 메타 광고'!$V:$V, '무신사 메타 광고'!$C:$C, $R820),SUMIFS('무신사 메타 광고'!$V:$V,'무신사 메타 광고'!$I:$I,$S$4,'무신사 메타 광고'!$C:$C,$R820))</f>
        <v>0</v>
      </c>
      <c r="U820" s="11">
        <f t="shared" si="37"/>
        <v>0</v>
      </c>
      <c r="V820" s="12" t="str">
        <f t="shared" si="42"/>
        <v xml:space="preserve"> </v>
      </c>
      <c r="W820" s="32">
        <f>IF($S$4="", SUMIFS('무신사 메타 광고'!$K:$K, '무신사 메타 광고'!$C:$C, $R820),SUMIFS('무신사 메타 광고'!$K:$K,'무신사 메타 광고'!$I:$I,$S$4,'무신사 메타 광고'!$C:$C,$R820))</f>
        <v>0</v>
      </c>
      <c r="X820" s="32">
        <f>IF($S$4="", SUMIFS('무신사 메타 광고'!$N:$N, '무신사 메타 광고'!$C:$C, $R820),SUMIFS('무신사 메타 광고'!$N:$N,'무신사 메타 광고'!$I:$I,$S$4,'무신사 메타 광고'!$C:$C,$R820))</f>
        <v>0</v>
      </c>
      <c r="Y820" s="11">
        <f t="shared" si="38"/>
        <v>0</v>
      </c>
      <c r="Z820" s="12" t="str">
        <f t="shared" si="43"/>
        <v xml:space="preserve"> </v>
      </c>
      <c r="AB820" s="10">
        <f>IF($S$4="", SUMIFS('무신사 메타 광고'!$X:$X, '무신사 메타 광고'!$C:$C, $R820),SUMIFS('무신사 메타 광고'!$X:$X,'무신사 메타 광고'!$I:$I,$S$4,'무신사 메타 광고'!$C:$C,$R820))</f>
        <v>0</v>
      </c>
      <c r="AC820" s="11">
        <f t="shared" si="39"/>
        <v>0</v>
      </c>
    </row>
    <row r="821" spans="2:29">
      <c r="B821" s="9"/>
      <c r="C821" s="29">
        <f>IF($C$4="", SUMIFS('무신사 메타 광고'!$L:$L, '무신사 메타 광고'!$D:$D, $B821), SUMIFS('무신사 메타 광고'!$L:$L, '무신사 메타 광고'!$I:$I, $C$4, '무신사 메타 광고'!$D:$D, $B821))</f>
        <v>0</v>
      </c>
      <c r="D821" s="29">
        <f>IF($C$4="", SUMIFS('무신사 메타 광고'!$V:$V,#REF!, $B821), SUMIFS('무신사 메타 광고'!$V:$V,'무신사 메타 광고'!$I:$I,$C$4,'무신사 메타 광고'!$D:$D,$B821))</f>
        <v>0</v>
      </c>
      <c r="E821" s="11">
        <f t="shared" si="33"/>
        <v>0</v>
      </c>
      <c r="F821" s="12" t="str">
        <f t="shared" si="40"/>
        <v xml:space="preserve"> </v>
      </c>
      <c r="G821" s="30">
        <f>IF($C$4="", SUMIFS('무신사 메타 광고'!$K:$K, '무신사 메타 광고'!$D:$D, $B821), SUMIFS('무신사 메타 광고'!$K:$K,'무신사 메타 광고'!$I:$I,$C$4,'무신사 메타 광고'!D:D,$B821))</f>
        <v>0</v>
      </c>
      <c r="H821" s="30">
        <f>IF($C$4="", SUMIFS('무신사 메타 광고'!$Q:$Q, '무신사 메타 광고'!$D:$D, $B821), SUMIFS('무신사 메타 광고'!$Q:$Q,'무신사 메타 광고'!$I:$I,$C$4,'무신사 메타 광고'!D:D,$B821))</f>
        <v>0</v>
      </c>
      <c r="I821" s="30">
        <f>IF($C$4="", SUMIFS('무신사 메타 광고'!$U:$U, '무신사 메타 광고'!$D:$D, $B821), SUMIFS('무신사 메타 광고'!$U:$U,'무신사 메타 광고'!$I:$I,$C$4,'무신사 메타 광고'!D:D,$B821))</f>
        <v>0</v>
      </c>
      <c r="J821" s="11">
        <f t="shared" si="34"/>
        <v>0</v>
      </c>
      <c r="K821" s="11">
        <f t="shared" si="35"/>
        <v>0</v>
      </c>
      <c r="L821" s="12" t="str">
        <f t="shared" si="41"/>
        <v xml:space="preserve"> </v>
      </c>
      <c r="N821" s="10">
        <f>IF($C$4="", SUMIFS('무신사 메타 광고'!$X:$X, '무신사 메타 광고'!$D:$D, $B821),SUMIFS('무신사 메타 광고'!$X:$X,'무신사 메타 광고'!I:I,$C$4,'무신사 메타 광고'!D:D,$B821))</f>
        <v>0</v>
      </c>
      <c r="O821" s="11">
        <f t="shared" si="36"/>
        <v>0</v>
      </c>
      <c r="R821" s="13"/>
      <c r="S821" s="31">
        <f>IF($S$4="", SUMIFS('무신사 메타 광고'!$L:$L, '무신사 메타 광고'!$C:$C, $R821),SUMIFS('무신사 메타 광고'!$L:$L,'무신사 메타 광고'!$I:$I,$S$4,'무신사 메타 광고'!$C:$C,$R821))</f>
        <v>0</v>
      </c>
      <c r="T821" s="31">
        <f>IF($S$4="", SUMIFS('무신사 메타 광고'!$V:$V, '무신사 메타 광고'!$C:$C, $R821),SUMIFS('무신사 메타 광고'!$V:$V,'무신사 메타 광고'!$I:$I,$S$4,'무신사 메타 광고'!$C:$C,$R821))</f>
        <v>0</v>
      </c>
      <c r="U821" s="11">
        <f t="shared" si="37"/>
        <v>0</v>
      </c>
      <c r="V821" s="12" t="str">
        <f t="shared" si="42"/>
        <v xml:space="preserve"> </v>
      </c>
      <c r="W821" s="32">
        <f>IF($S$4="", SUMIFS('무신사 메타 광고'!$K:$K, '무신사 메타 광고'!$C:$C, $R821),SUMIFS('무신사 메타 광고'!$K:$K,'무신사 메타 광고'!$I:$I,$S$4,'무신사 메타 광고'!$C:$C,$R821))</f>
        <v>0</v>
      </c>
      <c r="X821" s="32">
        <f>IF($S$4="", SUMIFS('무신사 메타 광고'!$N:$N, '무신사 메타 광고'!$C:$C, $R821),SUMIFS('무신사 메타 광고'!$N:$N,'무신사 메타 광고'!$I:$I,$S$4,'무신사 메타 광고'!$C:$C,$R821))</f>
        <v>0</v>
      </c>
      <c r="Y821" s="11">
        <f t="shared" si="38"/>
        <v>0</v>
      </c>
      <c r="Z821" s="12" t="str">
        <f t="shared" si="43"/>
        <v xml:space="preserve"> </v>
      </c>
      <c r="AB821" s="10">
        <f>IF($S$4="", SUMIFS('무신사 메타 광고'!$X:$X, '무신사 메타 광고'!$C:$C, $R821),SUMIFS('무신사 메타 광고'!$X:$X,'무신사 메타 광고'!$I:$I,$S$4,'무신사 메타 광고'!$C:$C,$R821))</f>
        <v>0</v>
      </c>
      <c r="AC821" s="11">
        <f t="shared" si="39"/>
        <v>0</v>
      </c>
    </row>
    <row r="822" spans="2:29">
      <c r="B822" s="9"/>
      <c r="C822" s="29">
        <f>IF($C$4="", SUMIFS('무신사 메타 광고'!$L:$L, '무신사 메타 광고'!$D:$D, $B822), SUMIFS('무신사 메타 광고'!$L:$L, '무신사 메타 광고'!$I:$I, $C$4, '무신사 메타 광고'!$D:$D, $B822))</f>
        <v>0</v>
      </c>
      <c r="D822" s="29">
        <f>IF($C$4="", SUMIFS('무신사 메타 광고'!$V:$V,#REF!, $B822), SUMIFS('무신사 메타 광고'!$V:$V,'무신사 메타 광고'!$I:$I,$C$4,'무신사 메타 광고'!$D:$D,$B822))</f>
        <v>0</v>
      </c>
      <c r="E822" s="11">
        <f t="shared" si="33"/>
        <v>0</v>
      </c>
      <c r="F822" s="12" t="str">
        <f t="shared" si="40"/>
        <v xml:space="preserve"> </v>
      </c>
      <c r="G822" s="30">
        <f>IF($C$4="", SUMIFS('무신사 메타 광고'!$K:$K, '무신사 메타 광고'!$D:$D, $B822), SUMIFS('무신사 메타 광고'!$K:$K,'무신사 메타 광고'!$I:$I,$C$4,'무신사 메타 광고'!D:D,$B822))</f>
        <v>0</v>
      </c>
      <c r="H822" s="30">
        <f>IF($C$4="", SUMIFS('무신사 메타 광고'!$Q:$Q, '무신사 메타 광고'!$D:$D, $B822), SUMIFS('무신사 메타 광고'!$Q:$Q,'무신사 메타 광고'!$I:$I,$C$4,'무신사 메타 광고'!D:D,$B822))</f>
        <v>0</v>
      </c>
      <c r="I822" s="30">
        <f>IF($C$4="", SUMIFS('무신사 메타 광고'!$U:$U, '무신사 메타 광고'!$D:$D, $B822), SUMIFS('무신사 메타 광고'!$U:$U,'무신사 메타 광고'!$I:$I,$C$4,'무신사 메타 광고'!D:D,$B822))</f>
        <v>0</v>
      </c>
      <c r="J822" s="11">
        <f t="shared" si="34"/>
        <v>0</v>
      </c>
      <c r="K822" s="11">
        <f t="shared" si="35"/>
        <v>0</v>
      </c>
      <c r="L822" s="12" t="str">
        <f t="shared" si="41"/>
        <v xml:space="preserve"> </v>
      </c>
      <c r="N822" s="10">
        <f>IF($C$4="", SUMIFS('무신사 메타 광고'!$X:$X, '무신사 메타 광고'!$D:$D, $B822),SUMIFS('무신사 메타 광고'!$X:$X,'무신사 메타 광고'!I:I,$C$4,'무신사 메타 광고'!D:D,$B822))</f>
        <v>0</v>
      </c>
      <c r="O822" s="11">
        <f t="shared" si="36"/>
        <v>0</v>
      </c>
      <c r="R822" s="13"/>
      <c r="S822" s="31">
        <f>IF($S$4="", SUMIFS('무신사 메타 광고'!$L:$L, '무신사 메타 광고'!$C:$C, $R822),SUMIFS('무신사 메타 광고'!$L:$L,'무신사 메타 광고'!$I:$I,$S$4,'무신사 메타 광고'!$C:$C,$R822))</f>
        <v>0</v>
      </c>
      <c r="T822" s="31">
        <f>IF($S$4="", SUMIFS('무신사 메타 광고'!$V:$V, '무신사 메타 광고'!$C:$C, $R822),SUMIFS('무신사 메타 광고'!$V:$V,'무신사 메타 광고'!$I:$I,$S$4,'무신사 메타 광고'!$C:$C,$R822))</f>
        <v>0</v>
      </c>
      <c r="U822" s="11">
        <f t="shared" si="37"/>
        <v>0</v>
      </c>
      <c r="V822" s="12" t="str">
        <f t="shared" si="42"/>
        <v xml:space="preserve"> </v>
      </c>
      <c r="W822" s="32">
        <f>IF($S$4="", SUMIFS('무신사 메타 광고'!$K:$K, '무신사 메타 광고'!$C:$C, $R822),SUMIFS('무신사 메타 광고'!$K:$K,'무신사 메타 광고'!$I:$I,$S$4,'무신사 메타 광고'!$C:$C,$R822))</f>
        <v>0</v>
      </c>
      <c r="X822" s="32">
        <f>IF($S$4="", SUMIFS('무신사 메타 광고'!$N:$N, '무신사 메타 광고'!$C:$C, $R822),SUMIFS('무신사 메타 광고'!$N:$N,'무신사 메타 광고'!$I:$I,$S$4,'무신사 메타 광고'!$C:$C,$R822))</f>
        <v>0</v>
      </c>
      <c r="Y822" s="11">
        <f t="shared" si="38"/>
        <v>0</v>
      </c>
      <c r="Z822" s="12" t="str">
        <f t="shared" si="43"/>
        <v xml:space="preserve"> </v>
      </c>
      <c r="AB822" s="10">
        <f>IF($S$4="", SUMIFS('무신사 메타 광고'!$X:$X, '무신사 메타 광고'!$C:$C, $R822),SUMIFS('무신사 메타 광고'!$X:$X,'무신사 메타 광고'!$I:$I,$S$4,'무신사 메타 광고'!$C:$C,$R822))</f>
        <v>0</v>
      </c>
      <c r="AC822" s="11">
        <f t="shared" si="39"/>
        <v>0</v>
      </c>
    </row>
    <row r="823" spans="2:29">
      <c r="B823" s="9"/>
      <c r="C823" s="29">
        <f>IF($C$4="", SUMIFS('무신사 메타 광고'!$L:$L, '무신사 메타 광고'!$D:$D, $B823), SUMIFS('무신사 메타 광고'!$L:$L, '무신사 메타 광고'!$I:$I, $C$4, '무신사 메타 광고'!$D:$D, $B823))</f>
        <v>0</v>
      </c>
      <c r="D823" s="29">
        <f>IF($C$4="", SUMIFS('무신사 메타 광고'!$V:$V,#REF!, $B823), SUMIFS('무신사 메타 광고'!$V:$V,'무신사 메타 광고'!$I:$I,$C$4,'무신사 메타 광고'!$D:$D,$B823))</f>
        <v>0</v>
      </c>
      <c r="E823" s="11">
        <f t="shared" si="33"/>
        <v>0</v>
      </c>
      <c r="F823" s="12" t="str">
        <f t="shared" si="40"/>
        <v xml:space="preserve"> </v>
      </c>
      <c r="G823" s="30">
        <f>IF($C$4="", SUMIFS('무신사 메타 광고'!$K:$K, '무신사 메타 광고'!$D:$D, $B823), SUMIFS('무신사 메타 광고'!$K:$K,'무신사 메타 광고'!$I:$I,$C$4,'무신사 메타 광고'!D:D,$B823))</f>
        <v>0</v>
      </c>
      <c r="H823" s="30">
        <f>IF($C$4="", SUMIFS('무신사 메타 광고'!$Q:$Q, '무신사 메타 광고'!$D:$D, $B823), SUMIFS('무신사 메타 광고'!$Q:$Q,'무신사 메타 광고'!$I:$I,$C$4,'무신사 메타 광고'!D:D,$B823))</f>
        <v>0</v>
      </c>
      <c r="I823" s="30">
        <f>IF($C$4="", SUMIFS('무신사 메타 광고'!$U:$U, '무신사 메타 광고'!$D:$D, $B823), SUMIFS('무신사 메타 광고'!$U:$U,'무신사 메타 광고'!$I:$I,$C$4,'무신사 메타 광고'!D:D,$B823))</f>
        <v>0</v>
      </c>
      <c r="J823" s="11">
        <f t="shared" si="34"/>
        <v>0</v>
      </c>
      <c r="K823" s="11">
        <f t="shared" si="35"/>
        <v>0</v>
      </c>
      <c r="L823" s="12" t="str">
        <f t="shared" si="41"/>
        <v xml:space="preserve"> </v>
      </c>
      <c r="N823" s="10">
        <f>IF($C$4="", SUMIFS('무신사 메타 광고'!$X:$X, '무신사 메타 광고'!$D:$D, $B823),SUMIFS('무신사 메타 광고'!$X:$X,'무신사 메타 광고'!I:I,$C$4,'무신사 메타 광고'!D:D,$B823))</f>
        <v>0</v>
      </c>
      <c r="O823" s="11">
        <f t="shared" si="36"/>
        <v>0</v>
      </c>
      <c r="R823" s="13"/>
      <c r="S823" s="31">
        <f>IF($S$4="", SUMIFS('무신사 메타 광고'!$L:$L, '무신사 메타 광고'!$C:$C, $R823),SUMIFS('무신사 메타 광고'!$L:$L,'무신사 메타 광고'!$I:$I,$S$4,'무신사 메타 광고'!$C:$C,$R823))</f>
        <v>0</v>
      </c>
      <c r="T823" s="31">
        <f>IF($S$4="", SUMIFS('무신사 메타 광고'!$V:$V, '무신사 메타 광고'!$C:$C, $R823),SUMIFS('무신사 메타 광고'!$V:$V,'무신사 메타 광고'!$I:$I,$S$4,'무신사 메타 광고'!$C:$C,$R823))</f>
        <v>0</v>
      </c>
      <c r="U823" s="11">
        <f t="shared" si="37"/>
        <v>0</v>
      </c>
      <c r="V823" s="12" t="str">
        <f t="shared" si="42"/>
        <v xml:space="preserve"> </v>
      </c>
      <c r="W823" s="32">
        <f>IF($S$4="", SUMIFS('무신사 메타 광고'!$K:$K, '무신사 메타 광고'!$C:$C, $R823),SUMIFS('무신사 메타 광고'!$K:$K,'무신사 메타 광고'!$I:$I,$S$4,'무신사 메타 광고'!$C:$C,$R823))</f>
        <v>0</v>
      </c>
      <c r="X823" s="32">
        <f>IF($S$4="", SUMIFS('무신사 메타 광고'!$N:$N, '무신사 메타 광고'!$C:$C, $R823),SUMIFS('무신사 메타 광고'!$N:$N,'무신사 메타 광고'!$I:$I,$S$4,'무신사 메타 광고'!$C:$C,$R823))</f>
        <v>0</v>
      </c>
      <c r="Y823" s="11">
        <f t="shared" si="38"/>
        <v>0</v>
      </c>
      <c r="Z823" s="12" t="str">
        <f t="shared" si="43"/>
        <v xml:space="preserve"> </v>
      </c>
      <c r="AB823" s="10">
        <f>IF($S$4="", SUMIFS('무신사 메타 광고'!$X:$X, '무신사 메타 광고'!$C:$C, $R823),SUMIFS('무신사 메타 광고'!$X:$X,'무신사 메타 광고'!$I:$I,$S$4,'무신사 메타 광고'!$C:$C,$R823))</f>
        <v>0</v>
      </c>
      <c r="AC823" s="11">
        <f t="shared" si="39"/>
        <v>0</v>
      </c>
    </row>
    <row r="824" spans="2:29">
      <c r="B824" s="9"/>
      <c r="C824" s="29">
        <f>IF($C$4="", SUMIFS('무신사 메타 광고'!$L:$L, '무신사 메타 광고'!$D:$D, $B824), SUMIFS('무신사 메타 광고'!$L:$L, '무신사 메타 광고'!$I:$I, $C$4, '무신사 메타 광고'!$D:$D, $B824))</f>
        <v>0</v>
      </c>
      <c r="D824" s="29">
        <f>IF($C$4="", SUMIFS('무신사 메타 광고'!$V:$V,#REF!, $B824), SUMIFS('무신사 메타 광고'!$V:$V,'무신사 메타 광고'!$I:$I,$C$4,'무신사 메타 광고'!$D:$D,$B824))</f>
        <v>0</v>
      </c>
      <c r="E824" s="11">
        <f t="shared" si="33"/>
        <v>0</v>
      </c>
      <c r="F824" s="12" t="str">
        <f t="shared" si="40"/>
        <v xml:space="preserve"> </v>
      </c>
      <c r="G824" s="30">
        <f>IF($C$4="", SUMIFS('무신사 메타 광고'!$K:$K, '무신사 메타 광고'!$D:$D, $B824), SUMIFS('무신사 메타 광고'!$K:$K,'무신사 메타 광고'!$I:$I,$C$4,'무신사 메타 광고'!D:D,$B824))</f>
        <v>0</v>
      </c>
      <c r="H824" s="30">
        <f>IF($C$4="", SUMIFS('무신사 메타 광고'!$Q:$Q, '무신사 메타 광고'!$D:$D, $B824), SUMIFS('무신사 메타 광고'!$Q:$Q,'무신사 메타 광고'!$I:$I,$C$4,'무신사 메타 광고'!D:D,$B824))</f>
        <v>0</v>
      </c>
      <c r="I824" s="30">
        <f>IF($C$4="", SUMIFS('무신사 메타 광고'!$U:$U, '무신사 메타 광고'!$D:$D, $B824), SUMIFS('무신사 메타 광고'!$U:$U,'무신사 메타 광고'!$I:$I,$C$4,'무신사 메타 광고'!D:D,$B824))</f>
        <v>0</v>
      </c>
      <c r="J824" s="11">
        <f t="shared" si="34"/>
        <v>0</v>
      </c>
      <c r="K824" s="11">
        <f t="shared" si="35"/>
        <v>0</v>
      </c>
      <c r="L824" s="12" t="str">
        <f t="shared" si="41"/>
        <v xml:space="preserve"> </v>
      </c>
      <c r="N824" s="10">
        <f>IF($C$4="", SUMIFS('무신사 메타 광고'!$X:$X, '무신사 메타 광고'!$D:$D, $B824),SUMIFS('무신사 메타 광고'!$X:$X,'무신사 메타 광고'!I:I,$C$4,'무신사 메타 광고'!D:D,$B824))</f>
        <v>0</v>
      </c>
      <c r="O824" s="11">
        <f t="shared" si="36"/>
        <v>0</v>
      </c>
      <c r="R824" s="13"/>
      <c r="S824" s="31">
        <f>IF($S$4="", SUMIFS('무신사 메타 광고'!$L:$L, '무신사 메타 광고'!$C:$C, $R824),SUMIFS('무신사 메타 광고'!$L:$L,'무신사 메타 광고'!$I:$I,$S$4,'무신사 메타 광고'!$C:$C,$R824))</f>
        <v>0</v>
      </c>
      <c r="T824" s="31">
        <f>IF($S$4="", SUMIFS('무신사 메타 광고'!$V:$V, '무신사 메타 광고'!$C:$C, $R824),SUMIFS('무신사 메타 광고'!$V:$V,'무신사 메타 광고'!$I:$I,$S$4,'무신사 메타 광고'!$C:$C,$R824))</f>
        <v>0</v>
      </c>
      <c r="U824" s="11">
        <f t="shared" si="37"/>
        <v>0</v>
      </c>
      <c r="V824" s="12" t="str">
        <f t="shared" si="42"/>
        <v xml:space="preserve"> </v>
      </c>
      <c r="W824" s="32">
        <f>IF($S$4="", SUMIFS('무신사 메타 광고'!$K:$K, '무신사 메타 광고'!$C:$C, $R824),SUMIFS('무신사 메타 광고'!$K:$K,'무신사 메타 광고'!$I:$I,$S$4,'무신사 메타 광고'!$C:$C,$R824))</f>
        <v>0</v>
      </c>
      <c r="X824" s="32">
        <f>IF($S$4="", SUMIFS('무신사 메타 광고'!$N:$N, '무신사 메타 광고'!$C:$C, $R824),SUMIFS('무신사 메타 광고'!$N:$N,'무신사 메타 광고'!$I:$I,$S$4,'무신사 메타 광고'!$C:$C,$R824))</f>
        <v>0</v>
      </c>
      <c r="Y824" s="11">
        <f t="shared" si="38"/>
        <v>0</v>
      </c>
      <c r="Z824" s="12" t="str">
        <f t="shared" si="43"/>
        <v xml:space="preserve"> </v>
      </c>
      <c r="AB824" s="10">
        <f>IF($S$4="", SUMIFS('무신사 메타 광고'!$X:$X, '무신사 메타 광고'!$C:$C, $R824),SUMIFS('무신사 메타 광고'!$X:$X,'무신사 메타 광고'!$I:$I,$S$4,'무신사 메타 광고'!$C:$C,$R824))</f>
        <v>0</v>
      </c>
      <c r="AC824" s="11">
        <f t="shared" si="39"/>
        <v>0</v>
      </c>
    </row>
    <row r="825" spans="2:29">
      <c r="B825" s="9"/>
      <c r="C825" s="29">
        <f>IF($C$4="", SUMIFS('무신사 메타 광고'!$L:$L, '무신사 메타 광고'!$D:$D, $B825), SUMIFS('무신사 메타 광고'!$L:$L, '무신사 메타 광고'!$I:$I, $C$4, '무신사 메타 광고'!$D:$D, $B825))</f>
        <v>0</v>
      </c>
      <c r="D825" s="29">
        <f>IF($C$4="", SUMIFS('무신사 메타 광고'!$V:$V,#REF!, $B825), SUMIFS('무신사 메타 광고'!$V:$V,'무신사 메타 광고'!$I:$I,$C$4,'무신사 메타 광고'!$D:$D,$B825))</f>
        <v>0</v>
      </c>
      <c r="E825" s="11">
        <f t="shared" si="33"/>
        <v>0</v>
      </c>
      <c r="F825" s="12" t="str">
        <f t="shared" si="40"/>
        <v xml:space="preserve"> </v>
      </c>
      <c r="G825" s="30">
        <f>IF($C$4="", SUMIFS('무신사 메타 광고'!$K:$K, '무신사 메타 광고'!$D:$D, $B825), SUMIFS('무신사 메타 광고'!$K:$K,'무신사 메타 광고'!$I:$I,$C$4,'무신사 메타 광고'!D:D,$B825))</f>
        <v>0</v>
      </c>
      <c r="H825" s="30">
        <f>IF($C$4="", SUMIFS('무신사 메타 광고'!$Q:$Q, '무신사 메타 광고'!$D:$D, $B825), SUMIFS('무신사 메타 광고'!$Q:$Q,'무신사 메타 광고'!$I:$I,$C$4,'무신사 메타 광고'!D:D,$B825))</f>
        <v>0</v>
      </c>
      <c r="I825" s="30">
        <f>IF($C$4="", SUMIFS('무신사 메타 광고'!$U:$U, '무신사 메타 광고'!$D:$D, $B825), SUMIFS('무신사 메타 광고'!$U:$U,'무신사 메타 광고'!$I:$I,$C$4,'무신사 메타 광고'!D:D,$B825))</f>
        <v>0</v>
      </c>
      <c r="J825" s="11">
        <f t="shared" si="34"/>
        <v>0</v>
      </c>
      <c r="K825" s="11">
        <f t="shared" si="35"/>
        <v>0</v>
      </c>
      <c r="L825" s="12" t="str">
        <f t="shared" si="41"/>
        <v xml:space="preserve"> </v>
      </c>
      <c r="N825" s="10">
        <f>IF($C$4="", SUMIFS('무신사 메타 광고'!$X:$X, '무신사 메타 광고'!$D:$D, $B825),SUMIFS('무신사 메타 광고'!$X:$X,'무신사 메타 광고'!I:I,$C$4,'무신사 메타 광고'!D:D,$B825))</f>
        <v>0</v>
      </c>
      <c r="O825" s="11">
        <f t="shared" si="36"/>
        <v>0</v>
      </c>
      <c r="R825" s="13"/>
      <c r="S825" s="31">
        <f>IF($S$4="", SUMIFS('무신사 메타 광고'!$L:$L, '무신사 메타 광고'!$C:$C, $R825),SUMIFS('무신사 메타 광고'!$L:$L,'무신사 메타 광고'!$I:$I,$S$4,'무신사 메타 광고'!$C:$C,$R825))</f>
        <v>0</v>
      </c>
      <c r="T825" s="31">
        <f>IF($S$4="", SUMIFS('무신사 메타 광고'!$V:$V, '무신사 메타 광고'!$C:$C, $R825),SUMIFS('무신사 메타 광고'!$V:$V,'무신사 메타 광고'!$I:$I,$S$4,'무신사 메타 광고'!$C:$C,$R825))</f>
        <v>0</v>
      </c>
      <c r="U825" s="11">
        <f t="shared" si="37"/>
        <v>0</v>
      </c>
      <c r="V825" s="12" t="str">
        <f t="shared" si="42"/>
        <v xml:space="preserve"> </v>
      </c>
      <c r="W825" s="32">
        <f>IF($S$4="", SUMIFS('무신사 메타 광고'!$K:$K, '무신사 메타 광고'!$C:$C, $R825),SUMIFS('무신사 메타 광고'!$K:$K,'무신사 메타 광고'!$I:$I,$S$4,'무신사 메타 광고'!$C:$C,$R825))</f>
        <v>0</v>
      </c>
      <c r="X825" s="32">
        <f>IF($S$4="", SUMIFS('무신사 메타 광고'!$N:$N, '무신사 메타 광고'!$C:$C, $R825),SUMIFS('무신사 메타 광고'!$N:$N,'무신사 메타 광고'!$I:$I,$S$4,'무신사 메타 광고'!$C:$C,$R825))</f>
        <v>0</v>
      </c>
      <c r="Y825" s="11">
        <f t="shared" si="38"/>
        <v>0</v>
      </c>
      <c r="Z825" s="12" t="str">
        <f t="shared" si="43"/>
        <v xml:space="preserve"> </v>
      </c>
      <c r="AB825" s="10">
        <f>IF($S$4="", SUMIFS('무신사 메타 광고'!$X:$X, '무신사 메타 광고'!$C:$C, $R825),SUMIFS('무신사 메타 광고'!$X:$X,'무신사 메타 광고'!$I:$I,$S$4,'무신사 메타 광고'!$C:$C,$R825))</f>
        <v>0</v>
      </c>
      <c r="AC825" s="11">
        <f t="shared" si="39"/>
        <v>0</v>
      </c>
    </row>
    <row r="826" spans="2:29">
      <c r="B826" s="9"/>
      <c r="C826" s="29">
        <f>IF($C$4="", SUMIFS('무신사 메타 광고'!$L:$L, '무신사 메타 광고'!$D:$D, $B826), SUMIFS('무신사 메타 광고'!$L:$L, '무신사 메타 광고'!$I:$I, $C$4, '무신사 메타 광고'!$D:$D, $B826))</f>
        <v>0</v>
      </c>
      <c r="D826" s="29">
        <f>IF($C$4="", SUMIFS('무신사 메타 광고'!$V:$V,#REF!, $B826), SUMIFS('무신사 메타 광고'!$V:$V,'무신사 메타 광고'!$I:$I,$C$4,'무신사 메타 광고'!$D:$D,$B826))</f>
        <v>0</v>
      </c>
      <c r="E826" s="11">
        <f t="shared" si="33"/>
        <v>0</v>
      </c>
      <c r="F826" s="12" t="str">
        <f t="shared" si="40"/>
        <v xml:space="preserve"> </v>
      </c>
      <c r="G826" s="30">
        <f>IF($C$4="", SUMIFS('무신사 메타 광고'!$K:$K, '무신사 메타 광고'!$D:$D, $B826), SUMIFS('무신사 메타 광고'!$K:$K,'무신사 메타 광고'!$I:$I,$C$4,'무신사 메타 광고'!D:D,$B826))</f>
        <v>0</v>
      </c>
      <c r="H826" s="30">
        <f>IF($C$4="", SUMIFS('무신사 메타 광고'!$Q:$Q, '무신사 메타 광고'!$D:$D, $B826), SUMIFS('무신사 메타 광고'!$Q:$Q,'무신사 메타 광고'!$I:$I,$C$4,'무신사 메타 광고'!D:D,$B826))</f>
        <v>0</v>
      </c>
      <c r="I826" s="30">
        <f>IF($C$4="", SUMIFS('무신사 메타 광고'!$U:$U, '무신사 메타 광고'!$D:$D, $B826), SUMIFS('무신사 메타 광고'!$U:$U,'무신사 메타 광고'!$I:$I,$C$4,'무신사 메타 광고'!D:D,$B826))</f>
        <v>0</v>
      </c>
      <c r="J826" s="11">
        <f t="shared" si="34"/>
        <v>0</v>
      </c>
      <c r="K826" s="11">
        <f t="shared" si="35"/>
        <v>0</v>
      </c>
      <c r="L826" s="12" t="str">
        <f t="shared" si="41"/>
        <v xml:space="preserve"> </v>
      </c>
      <c r="N826" s="10">
        <f>IF($C$4="", SUMIFS('무신사 메타 광고'!$X:$X, '무신사 메타 광고'!$D:$D, $B826),SUMIFS('무신사 메타 광고'!$X:$X,'무신사 메타 광고'!I:I,$C$4,'무신사 메타 광고'!D:D,$B826))</f>
        <v>0</v>
      </c>
      <c r="O826" s="11">
        <f t="shared" si="36"/>
        <v>0</v>
      </c>
      <c r="R826" s="13"/>
      <c r="S826" s="31">
        <f>IF($S$4="", SUMIFS('무신사 메타 광고'!$L:$L, '무신사 메타 광고'!$C:$C, $R826),SUMIFS('무신사 메타 광고'!$L:$L,'무신사 메타 광고'!$I:$I,$S$4,'무신사 메타 광고'!$C:$C,$R826))</f>
        <v>0</v>
      </c>
      <c r="T826" s="31">
        <f>IF($S$4="", SUMIFS('무신사 메타 광고'!$V:$V, '무신사 메타 광고'!$C:$C, $R826),SUMIFS('무신사 메타 광고'!$V:$V,'무신사 메타 광고'!$I:$I,$S$4,'무신사 메타 광고'!$C:$C,$R826))</f>
        <v>0</v>
      </c>
      <c r="U826" s="11">
        <f t="shared" si="37"/>
        <v>0</v>
      </c>
      <c r="V826" s="12" t="str">
        <f t="shared" si="42"/>
        <v xml:space="preserve"> </v>
      </c>
      <c r="W826" s="32">
        <f>IF($S$4="", SUMIFS('무신사 메타 광고'!$K:$K, '무신사 메타 광고'!$C:$C, $R826),SUMIFS('무신사 메타 광고'!$K:$K,'무신사 메타 광고'!$I:$I,$S$4,'무신사 메타 광고'!$C:$C,$R826))</f>
        <v>0</v>
      </c>
      <c r="X826" s="32">
        <f>IF($S$4="", SUMIFS('무신사 메타 광고'!$N:$N, '무신사 메타 광고'!$C:$C, $R826),SUMIFS('무신사 메타 광고'!$N:$N,'무신사 메타 광고'!$I:$I,$S$4,'무신사 메타 광고'!$C:$C,$R826))</f>
        <v>0</v>
      </c>
      <c r="Y826" s="11">
        <f t="shared" si="38"/>
        <v>0</v>
      </c>
      <c r="Z826" s="12" t="str">
        <f t="shared" si="43"/>
        <v xml:space="preserve"> </v>
      </c>
      <c r="AB826" s="10">
        <f>IF($S$4="", SUMIFS('무신사 메타 광고'!$X:$X, '무신사 메타 광고'!$C:$C, $R826),SUMIFS('무신사 메타 광고'!$X:$X,'무신사 메타 광고'!$I:$I,$S$4,'무신사 메타 광고'!$C:$C,$R826))</f>
        <v>0</v>
      </c>
      <c r="AC826" s="11">
        <f t="shared" si="39"/>
        <v>0</v>
      </c>
    </row>
    <row r="827" spans="2:29">
      <c r="B827" s="9"/>
      <c r="C827" s="29">
        <f>IF($C$4="", SUMIFS('무신사 메타 광고'!$L:$L, '무신사 메타 광고'!$D:$D, $B827), SUMIFS('무신사 메타 광고'!$L:$L, '무신사 메타 광고'!$I:$I, $C$4, '무신사 메타 광고'!$D:$D, $B827))</f>
        <v>0</v>
      </c>
      <c r="D827" s="29">
        <f>IF($C$4="", SUMIFS('무신사 메타 광고'!$V:$V,#REF!, $B827), SUMIFS('무신사 메타 광고'!$V:$V,'무신사 메타 광고'!$I:$I,$C$4,'무신사 메타 광고'!$D:$D,$B827))</f>
        <v>0</v>
      </c>
      <c r="E827" s="11">
        <f t="shared" si="33"/>
        <v>0</v>
      </c>
      <c r="F827" s="12" t="str">
        <f t="shared" si="40"/>
        <v xml:space="preserve"> </v>
      </c>
      <c r="G827" s="30">
        <f>IF($C$4="", SUMIFS('무신사 메타 광고'!$K:$K, '무신사 메타 광고'!$D:$D, $B827), SUMIFS('무신사 메타 광고'!$K:$K,'무신사 메타 광고'!$I:$I,$C$4,'무신사 메타 광고'!D:D,$B827))</f>
        <v>0</v>
      </c>
      <c r="H827" s="30">
        <f>IF($C$4="", SUMIFS('무신사 메타 광고'!$Q:$Q, '무신사 메타 광고'!$D:$D, $B827), SUMIFS('무신사 메타 광고'!$Q:$Q,'무신사 메타 광고'!$I:$I,$C$4,'무신사 메타 광고'!D:D,$B827))</f>
        <v>0</v>
      </c>
      <c r="I827" s="30">
        <f>IF($C$4="", SUMIFS('무신사 메타 광고'!$U:$U, '무신사 메타 광고'!$D:$D, $B827), SUMIFS('무신사 메타 광고'!$U:$U,'무신사 메타 광고'!$I:$I,$C$4,'무신사 메타 광고'!D:D,$B827))</f>
        <v>0</v>
      </c>
      <c r="J827" s="11">
        <f t="shared" si="34"/>
        <v>0</v>
      </c>
      <c r="K827" s="11">
        <f t="shared" si="35"/>
        <v>0</v>
      </c>
      <c r="L827" s="12" t="str">
        <f t="shared" si="41"/>
        <v xml:space="preserve"> </v>
      </c>
      <c r="N827" s="10">
        <f>IF($C$4="", SUMIFS('무신사 메타 광고'!$X:$X, '무신사 메타 광고'!$D:$D, $B827),SUMIFS('무신사 메타 광고'!$X:$X,'무신사 메타 광고'!I:I,$C$4,'무신사 메타 광고'!D:D,$B827))</f>
        <v>0</v>
      </c>
      <c r="O827" s="11">
        <f t="shared" si="36"/>
        <v>0</v>
      </c>
      <c r="R827" s="13"/>
      <c r="S827" s="31">
        <f>IF($S$4="", SUMIFS('무신사 메타 광고'!$L:$L, '무신사 메타 광고'!$C:$C, $R827),SUMIFS('무신사 메타 광고'!$L:$L,'무신사 메타 광고'!$I:$I,$S$4,'무신사 메타 광고'!$C:$C,$R827))</f>
        <v>0</v>
      </c>
      <c r="T827" s="31">
        <f>IF($S$4="", SUMIFS('무신사 메타 광고'!$V:$V, '무신사 메타 광고'!$C:$C, $R827),SUMIFS('무신사 메타 광고'!$V:$V,'무신사 메타 광고'!$I:$I,$S$4,'무신사 메타 광고'!$C:$C,$R827))</f>
        <v>0</v>
      </c>
      <c r="U827" s="11">
        <f t="shared" si="37"/>
        <v>0</v>
      </c>
      <c r="V827" s="12" t="str">
        <f t="shared" si="42"/>
        <v xml:space="preserve"> </v>
      </c>
      <c r="W827" s="32">
        <f>IF($S$4="", SUMIFS('무신사 메타 광고'!$K:$K, '무신사 메타 광고'!$C:$C, $R827),SUMIFS('무신사 메타 광고'!$K:$K,'무신사 메타 광고'!$I:$I,$S$4,'무신사 메타 광고'!$C:$C,$R827))</f>
        <v>0</v>
      </c>
      <c r="X827" s="32">
        <f>IF($S$4="", SUMIFS('무신사 메타 광고'!$N:$N, '무신사 메타 광고'!$C:$C, $R827),SUMIFS('무신사 메타 광고'!$N:$N,'무신사 메타 광고'!$I:$I,$S$4,'무신사 메타 광고'!$C:$C,$R827))</f>
        <v>0</v>
      </c>
      <c r="Y827" s="11">
        <f t="shared" si="38"/>
        <v>0</v>
      </c>
      <c r="Z827" s="12" t="str">
        <f t="shared" si="43"/>
        <v xml:space="preserve"> </v>
      </c>
      <c r="AB827" s="10">
        <f>IF($S$4="", SUMIFS('무신사 메타 광고'!$X:$X, '무신사 메타 광고'!$C:$C, $R827),SUMIFS('무신사 메타 광고'!$X:$X,'무신사 메타 광고'!$I:$I,$S$4,'무신사 메타 광고'!$C:$C,$R827))</f>
        <v>0</v>
      </c>
      <c r="AC827" s="11">
        <f t="shared" si="39"/>
        <v>0</v>
      </c>
    </row>
    <row r="828" spans="2:29">
      <c r="B828" s="9"/>
      <c r="C828" s="29">
        <f>IF($C$4="", SUMIFS('무신사 메타 광고'!$L:$L, '무신사 메타 광고'!$D:$D, $B828), SUMIFS('무신사 메타 광고'!$L:$L, '무신사 메타 광고'!$I:$I, $C$4, '무신사 메타 광고'!$D:$D, $B828))</f>
        <v>0</v>
      </c>
      <c r="D828" s="29">
        <f>IF($C$4="", SUMIFS('무신사 메타 광고'!$V:$V,#REF!, $B828), SUMIFS('무신사 메타 광고'!$V:$V,'무신사 메타 광고'!$I:$I,$C$4,'무신사 메타 광고'!$D:$D,$B828))</f>
        <v>0</v>
      </c>
      <c r="E828" s="11">
        <f t="shared" si="33"/>
        <v>0</v>
      </c>
      <c r="F828" s="12" t="str">
        <f t="shared" si="40"/>
        <v xml:space="preserve"> </v>
      </c>
      <c r="G828" s="30">
        <f>IF($C$4="", SUMIFS('무신사 메타 광고'!$K:$K, '무신사 메타 광고'!$D:$D, $B828), SUMIFS('무신사 메타 광고'!$K:$K,'무신사 메타 광고'!$I:$I,$C$4,'무신사 메타 광고'!D:D,$B828))</f>
        <v>0</v>
      </c>
      <c r="H828" s="30">
        <f>IF($C$4="", SUMIFS('무신사 메타 광고'!$Q:$Q, '무신사 메타 광고'!$D:$D, $B828), SUMIFS('무신사 메타 광고'!$Q:$Q,'무신사 메타 광고'!$I:$I,$C$4,'무신사 메타 광고'!D:D,$B828))</f>
        <v>0</v>
      </c>
      <c r="I828" s="30">
        <f>IF($C$4="", SUMIFS('무신사 메타 광고'!$U:$U, '무신사 메타 광고'!$D:$D, $B828), SUMIFS('무신사 메타 광고'!$U:$U,'무신사 메타 광고'!$I:$I,$C$4,'무신사 메타 광고'!D:D,$B828))</f>
        <v>0</v>
      </c>
      <c r="J828" s="11">
        <f t="shared" si="34"/>
        <v>0</v>
      </c>
      <c r="K828" s="11">
        <f t="shared" si="35"/>
        <v>0</v>
      </c>
      <c r="L828" s="12" t="str">
        <f t="shared" si="41"/>
        <v xml:space="preserve"> </v>
      </c>
      <c r="N828" s="10">
        <f>IF($C$4="", SUMIFS('무신사 메타 광고'!$X:$X, '무신사 메타 광고'!$D:$D, $B828),SUMIFS('무신사 메타 광고'!$X:$X,'무신사 메타 광고'!I:I,$C$4,'무신사 메타 광고'!D:D,$B828))</f>
        <v>0</v>
      </c>
      <c r="O828" s="11">
        <f t="shared" si="36"/>
        <v>0</v>
      </c>
      <c r="R828" s="13"/>
      <c r="S828" s="31">
        <f>IF($S$4="", SUMIFS('무신사 메타 광고'!$L:$L, '무신사 메타 광고'!$C:$C, $R828),SUMIFS('무신사 메타 광고'!$L:$L,'무신사 메타 광고'!$I:$I,$S$4,'무신사 메타 광고'!$C:$C,$R828))</f>
        <v>0</v>
      </c>
      <c r="T828" s="31">
        <f>IF($S$4="", SUMIFS('무신사 메타 광고'!$V:$V, '무신사 메타 광고'!$C:$C, $R828),SUMIFS('무신사 메타 광고'!$V:$V,'무신사 메타 광고'!$I:$I,$S$4,'무신사 메타 광고'!$C:$C,$R828))</f>
        <v>0</v>
      </c>
      <c r="U828" s="11">
        <f t="shared" si="37"/>
        <v>0</v>
      </c>
      <c r="V828" s="12" t="str">
        <f t="shared" si="42"/>
        <v xml:space="preserve"> </v>
      </c>
      <c r="W828" s="32">
        <f>IF($S$4="", SUMIFS('무신사 메타 광고'!$K:$K, '무신사 메타 광고'!$C:$C, $R828),SUMIFS('무신사 메타 광고'!$K:$K,'무신사 메타 광고'!$I:$I,$S$4,'무신사 메타 광고'!$C:$C,$R828))</f>
        <v>0</v>
      </c>
      <c r="X828" s="32">
        <f>IF($S$4="", SUMIFS('무신사 메타 광고'!$N:$N, '무신사 메타 광고'!$C:$C, $R828),SUMIFS('무신사 메타 광고'!$N:$N,'무신사 메타 광고'!$I:$I,$S$4,'무신사 메타 광고'!$C:$C,$R828))</f>
        <v>0</v>
      </c>
      <c r="Y828" s="11">
        <f t="shared" si="38"/>
        <v>0</v>
      </c>
      <c r="Z828" s="12" t="str">
        <f t="shared" si="43"/>
        <v xml:space="preserve"> </v>
      </c>
      <c r="AB828" s="10">
        <f>IF($S$4="", SUMIFS('무신사 메타 광고'!$X:$X, '무신사 메타 광고'!$C:$C, $R828),SUMIFS('무신사 메타 광고'!$X:$X,'무신사 메타 광고'!$I:$I,$S$4,'무신사 메타 광고'!$C:$C,$R828))</f>
        <v>0</v>
      </c>
      <c r="AC828" s="11">
        <f t="shared" si="39"/>
        <v>0</v>
      </c>
    </row>
    <row r="829" spans="2:29">
      <c r="B829" s="9"/>
      <c r="C829" s="29">
        <f>IF($C$4="", SUMIFS('무신사 메타 광고'!$L:$L, '무신사 메타 광고'!$D:$D, $B829), SUMIFS('무신사 메타 광고'!$L:$L, '무신사 메타 광고'!$I:$I, $C$4, '무신사 메타 광고'!$D:$D, $B829))</f>
        <v>0</v>
      </c>
      <c r="D829" s="29">
        <f>IF($C$4="", SUMIFS('무신사 메타 광고'!$V:$V,#REF!, $B829), SUMIFS('무신사 메타 광고'!$V:$V,'무신사 메타 광고'!$I:$I,$C$4,'무신사 메타 광고'!$D:$D,$B829))</f>
        <v>0</v>
      </c>
      <c r="E829" s="11">
        <f t="shared" si="33"/>
        <v>0</v>
      </c>
      <c r="F829" s="12" t="str">
        <f t="shared" si="40"/>
        <v xml:space="preserve"> </v>
      </c>
      <c r="G829" s="30">
        <f>IF($C$4="", SUMIFS('무신사 메타 광고'!$K:$K, '무신사 메타 광고'!$D:$D, $B829), SUMIFS('무신사 메타 광고'!$K:$K,'무신사 메타 광고'!$I:$I,$C$4,'무신사 메타 광고'!D:D,$B829))</f>
        <v>0</v>
      </c>
      <c r="H829" s="30">
        <f>IF($C$4="", SUMIFS('무신사 메타 광고'!$Q:$Q, '무신사 메타 광고'!$D:$D, $B829), SUMIFS('무신사 메타 광고'!$Q:$Q,'무신사 메타 광고'!$I:$I,$C$4,'무신사 메타 광고'!D:D,$B829))</f>
        <v>0</v>
      </c>
      <c r="I829" s="30">
        <f>IF($C$4="", SUMIFS('무신사 메타 광고'!$U:$U, '무신사 메타 광고'!$D:$D, $B829), SUMIFS('무신사 메타 광고'!$U:$U,'무신사 메타 광고'!$I:$I,$C$4,'무신사 메타 광고'!D:D,$B829))</f>
        <v>0</v>
      </c>
      <c r="J829" s="11">
        <f t="shared" si="34"/>
        <v>0</v>
      </c>
      <c r="K829" s="11">
        <f t="shared" si="35"/>
        <v>0</v>
      </c>
      <c r="L829" s="12" t="str">
        <f t="shared" si="41"/>
        <v xml:space="preserve"> </v>
      </c>
      <c r="N829" s="10">
        <f>IF($C$4="", SUMIFS('무신사 메타 광고'!$X:$X, '무신사 메타 광고'!$D:$D, $B829),SUMIFS('무신사 메타 광고'!$X:$X,'무신사 메타 광고'!I:I,$C$4,'무신사 메타 광고'!D:D,$B829))</f>
        <v>0</v>
      </c>
      <c r="O829" s="11">
        <f t="shared" si="36"/>
        <v>0</v>
      </c>
      <c r="R829" s="13"/>
      <c r="S829" s="31">
        <f>IF($S$4="", SUMIFS('무신사 메타 광고'!$L:$L, '무신사 메타 광고'!$C:$C, $R829),SUMIFS('무신사 메타 광고'!$L:$L,'무신사 메타 광고'!$I:$I,$S$4,'무신사 메타 광고'!$C:$C,$R829))</f>
        <v>0</v>
      </c>
      <c r="T829" s="31">
        <f>IF($S$4="", SUMIFS('무신사 메타 광고'!$V:$V, '무신사 메타 광고'!$C:$C, $R829),SUMIFS('무신사 메타 광고'!$V:$V,'무신사 메타 광고'!$I:$I,$S$4,'무신사 메타 광고'!$C:$C,$R829))</f>
        <v>0</v>
      </c>
      <c r="U829" s="11">
        <f t="shared" si="37"/>
        <v>0</v>
      </c>
      <c r="V829" s="12" t="str">
        <f t="shared" si="42"/>
        <v xml:space="preserve"> </v>
      </c>
      <c r="W829" s="32">
        <f>IF($S$4="", SUMIFS('무신사 메타 광고'!$K:$K, '무신사 메타 광고'!$C:$C, $R829),SUMIFS('무신사 메타 광고'!$K:$K,'무신사 메타 광고'!$I:$I,$S$4,'무신사 메타 광고'!$C:$C,$R829))</f>
        <v>0</v>
      </c>
      <c r="X829" s="32">
        <f>IF($S$4="", SUMIFS('무신사 메타 광고'!$N:$N, '무신사 메타 광고'!$C:$C, $R829),SUMIFS('무신사 메타 광고'!$N:$N,'무신사 메타 광고'!$I:$I,$S$4,'무신사 메타 광고'!$C:$C,$R829))</f>
        <v>0</v>
      </c>
      <c r="Y829" s="11">
        <f t="shared" si="38"/>
        <v>0</v>
      </c>
      <c r="Z829" s="12" t="str">
        <f t="shared" si="43"/>
        <v xml:space="preserve"> </v>
      </c>
      <c r="AB829" s="10">
        <f>IF($S$4="", SUMIFS('무신사 메타 광고'!$X:$X, '무신사 메타 광고'!$C:$C, $R829),SUMIFS('무신사 메타 광고'!$X:$X,'무신사 메타 광고'!$I:$I,$S$4,'무신사 메타 광고'!$C:$C,$R829))</f>
        <v>0</v>
      </c>
      <c r="AC829" s="11">
        <f t="shared" si="39"/>
        <v>0</v>
      </c>
    </row>
    <row r="830" spans="2:29">
      <c r="B830" s="9"/>
      <c r="C830" s="29">
        <f>IF($C$4="", SUMIFS('무신사 메타 광고'!$L:$L, '무신사 메타 광고'!$D:$D, $B830), SUMIFS('무신사 메타 광고'!$L:$L, '무신사 메타 광고'!$I:$I, $C$4, '무신사 메타 광고'!$D:$D, $B830))</f>
        <v>0</v>
      </c>
      <c r="D830" s="29">
        <f>IF($C$4="", SUMIFS('무신사 메타 광고'!$V:$V,#REF!, $B830), SUMIFS('무신사 메타 광고'!$V:$V,'무신사 메타 광고'!$I:$I,$C$4,'무신사 메타 광고'!$D:$D,$B830))</f>
        <v>0</v>
      </c>
      <c r="E830" s="11">
        <f t="shared" si="33"/>
        <v>0</v>
      </c>
      <c r="F830" s="12" t="str">
        <f t="shared" si="40"/>
        <v xml:space="preserve"> </v>
      </c>
      <c r="G830" s="30">
        <f>IF($C$4="", SUMIFS('무신사 메타 광고'!$K:$K, '무신사 메타 광고'!$D:$D, $B830), SUMIFS('무신사 메타 광고'!$K:$K,'무신사 메타 광고'!$I:$I,$C$4,'무신사 메타 광고'!D:D,$B830))</f>
        <v>0</v>
      </c>
      <c r="H830" s="30">
        <f>IF($C$4="", SUMIFS('무신사 메타 광고'!$Q:$Q, '무신사 메타 광고'!$D:$D, $B830), SUMIFS('무신사 메타 광고'!$Q:$Q,'무신사 메타 광고'!$I:$I,$C$4,'무신사 메타 광고'!D:D,$B830))</f>
        <v>0</v>
      </c>
      <c r="I830" s="30">
        <f>IF($C$4="", SUMIFS('무신사 메타 광고'!$U:$U, '무신사 메타 광고'!$D:$D, $B830), SUMIFS('무신사 메타 광고'!$U:$U,'무신사 메타 광고'!$I:$I,$C$4,'무신사 메타 광고'!D:D,$B830))</f>
        <v>0</v>
      </c>
      <c r="J830" s="11">
        <f t="shared" si="34"/>
        <v>0</v>
      </c>
      <c r="K830" s="11">
        <f t="shared" si="35"/>
        <v>0</v>
      </c>
      <c r="L830" s="12" t="str">
        <f t="shared" si="41"/>
        <v xml:space="preserve"> </v>
      </c>
      <c r="N830" s="10">
        <f>IF($C$4="", SUMIFS('무신사 메타 광고'!$X:$X, '무신사 메타 광고'!$D:$D, $B830),SUMIFS('무신사 메타 광고'!$X:$X,'무신사 메타 광고'!I:I,$C$4,'무신사 메타 광고'!D:D,$B830))</f>
        <v>0</v>
      </c>
      <c r="O830" s="11">
        <f t="shared" si="36"/>
        <v>0</v>
      </c>
      <c r="R830" s="13"/>
      <c r="S830" s="31">
        <f>IF($S$4="", SUMIFS('무신사 메타 광고'!$L:$L, '무신사 메타 광고'!$C:$C, $R830),SUMIFS('무신사 메타 광고'!$L:$L,'무신사 메타 광고'!$I:$I,$S$4,'무신사 메타 광고'!$C:$C,$R830))</f>
        <v>0</v>
      </c>
      <c r="T830" s="31">
        <f>IF($S$4="", SUMIFS('무신사 메타 광고'!$V:$V, '무신사 메타 광고'!$C:$C, $R830),SUMIFS('무신사 메타 광고'!$V:$V,'무신사 메타 광고'!$I:$I,$S$4,'무신사 메타 광고'!$C:$C,$R830))</f>
        <v>0</v>
      </c>
      <c r="U830" s="11">
        <f t="shared" si="37"/>
        <v>0</v>
      </c>
      <c r="V830" s="12" t="str">
        <f t="shared" si="42"/>
        <v xml:space="preserve"> </v>
      </c>
      <c r="W830" s="32">
        <f>IF($S$4="", SUMIFS('무신사 메타 광고'!$K:$K, '무신사 메타 광고'!$C:$C, $R830),SUMIFS('무신사 메타 광고'!$K:$K,'무신사 메타 광고'!$I:$I,$S$4,'무신사 메타 광고'!$C:$C,$R830))</f>
        <v>0</v>
      </c>
      <c r="X830" s="32">
        <f>IF($S$4="", SUMIFS('무신사 메타 광고'!$N:$N, '무신사 메타 광고'!$C:$C, $R830),SUMIFS('무신사 메타 광고'!$N:$N,'무신사 메타 광고'!$I:$I,$S$4,'무신사 메타 광고'!$C:$C,$R830))</f>
        <v>0</v>
      </c>
      <c r="Y830" s="11">
        <f t="shared" si="38"/>
        <v>0</v>
      </c>
      <c r="Z830" s="12" t="str">
        <f t="shared" si="43"/>
        <v xml:space="preserve"> </v>
      </c>
      <c r="AB830" s="10">
        <f>IF($S$4="", SUMIFS('무신사 메타 광고'!$X:$X, '무신사 메타 광고'!$C:$C, $R830),SUMIFS('무신사 메타 광고'!$X:$X,'무신사 메타 광고'!$I:$I,$S$4,'무신사 메타 광고'!$C:$C,$R830))</f>
        <v>0</v>
      </c>
      <c r="AC830" s="11">
        <f t="shared" si="39"/>
        <v>0</v>
      </c>
    </row>
    <row r="831" spans="2:29">
      <c r="B831" s="9"/>
      <c r="C831" s="29">
        <f>IF($C$4="", SUMIFS('무신사 메타 광고'!$L:$L, '무신사 메타 광고'!$D:$D, $B831), SUMIFS('무신사 메타 광고'!$L:$L, '무신사 메타 광고'!$I:$I, $C$4, '무신사 메타 광고'!$D:$D, $B831))</f>
        <v>0</v>
      </c>
      <c r="D831" s="29">
        <f>IF($C$4="", SUMIFS('무신사 메타 광고'!$V:$V,#REF!, $B831), SUMIFS('무신사 메타 광고'!$V:$V,'무신사 메타 광고'!$I:$I,$C$4,'무신사 메타 광고'!$D:$D,$B831))</f>
        <v>0</v>
      </c>
      <c r="E831" s="11">
        <f t="shared" si="33"/>
        <v>0</v>
      </c>
      <c r="F831" s="12" t="str">
        <f t="shared" si="40"/>
        <v xml:space="preserve"> </v>
      </c>
      <c r="G831" s="30">
        <f>IF($C$4="", SUMIFS('무신사 메타 광고'!$K:$K, '무신사 메타 광고'!$D:$D, $B831), SUMIFS('무신사 메타 광고'!$K:$K,'무신사 메타 광고'!$I:$I,$C$4,'무신사 메타 광고'!D:D,$B831))</f>
        <v>0</v>
      </c>
      <c r="H831" s="30">
        <f>IF($C$4="", SUMIFS('무신사 메타 광고'!$Q:$Q, '무신사 메타 광고'!$D:$D, $B831), SUMIFS('무신사 메타 광고'!$Q:$Q,'무신사 메타 광고'!$I:$I,$C$4,'무신사 메타 광고'!D:D,$B831))</f>
        <v>0</v>
      </c>
      <c r="I831" s="30">
        <f>IF($C$4="", SUMIFS('무신사 메타 광고'!$U:$U, '무신사 메타 광고'!$D:$D, $B831), SUMIFS('무신사 메타 광고'!$U:$U,'무신사 메타 광고'!$I:$I,$C$4,'무신사 메타 광고'!D:D,$B831))</f>
        <v>0</v>
      </c>
      <c r="J831" s="11">
        <f t="shared" si="34"/>
        <v>0</v>
      </c>
      <c r="K831" s="11">
        <f t="shared" si="35"/>
        <v>0</v>
      </c>
      <c r="L831" s="12" t="str">
        <f t="shared" si="41"/>
        <v xml:space="preserve"> </v>
      </c>
      <c r="N831" s="10">
        <f>IF($C$4="", SUMIFS('무신사 메타 광고'!$X:$X, '무신사 메타 광고'!$D:$D, $B831),SUMIFS('무신사 메타 광고'!$X:$X,'무신사 메타 광고'!I:I,$C$4,'무신사 메타 광고'!D:D,$B831))</f>
        <v>0</v>
      </c>
      <c r="O831" s="11">
        <f t="shared" si="36"/>
        <v>0</v>
      </c>
      <c r="R831" s="13"/>
      <c r="S831" s="31">
        <f>IF($S$4="", SUMIFS('무신사 메타 광고'!$L:$L, '무신사 메타 광고'!$C:$C, $R831),SUMIFS('무신사 메타 광고'!$L:$L,'무신사 메타 광고'!$I:$I,$S$4,'무신사 메타 광고'!$C:$C,$R831))</f>
        <v>0</v>
      </c>
      <c r="T831" s="31">
        <f>IF($S$4="", SUMIFS('무신사 메타 광고'!$V:$V, '무신사 메타 광고'!$C:$C, $R831),SUMIFS('무신사 메타 광고'!$V:$V,'무신사 메타 광고'!$I:$I,$S$4,'무신사 메타 광고'!$C:$C,$R831))</f>
        <v>0</v>
      </c>
      <c r="U831" s="11">
        <f t="shared" si="37"/>
        <v>0</v>
      </c>
      <c r="V831" s="12" t="str">
        <f t="shared" si="42"/>
        <v xml:space="preserve"> </v>
      </c>
      <c r="W831" s="32">
        <f>IF($S$4="", SUMIFS('무신사 메타 광고'!$K:$K, '무신사 메타 광고'!$C:$C, $R831),SUMIFS('무신사 메타 광고'!$K:$K,'무신사 메타 광고'!$I:$I,$S$4,'무신사 메타 광고'!$C:$C,$R831))</f>
        <v>0</v>
      </c>
      <c r="X831" s="32">
        <f>IF($S$4="", SUMIFS('무신사 메타 광고'!$N:$N, '무신사 메타 광고'!$C:$C, $R831),SUMIFS('무신사 메타 광고'!$N:$N,'무신사 메타 광고'!$I:$I,$S$4,'무신사 메타 광고'!$C:$C,$R831))</f>
        <v>0</v>
      </c>
      <c r="Y831" s="11">
        <f t="shared" si="38"/>
        <v>0</v>
      </c>
      <c r="Z831" s="12" t="str">
        <f t="shared" si="43"/>
        <v xml:space="preserve"> </v>
      </c>
      <c r="AB831" s="10">
        <f>IF($S$4="", SUMIFS('무신사 메타 광고'!$X:$X, '무신사 메타 광고'!$C:$C, $R831),SUMIFS('무신사 메타 광고'!$X:$X,'무신사 메타 광고'!$I:$I,$S$4,'무신사 메타 광고'!$C:$C,$R831))</f>
        <v>0</v>
      </c>
      <c r="AC831" s="11">
        <f t="shared" si="39"/>
        <v>0</v>
      </c>
    </row>
    <row r="832" spans="2:29">
      <c r="B832" s="9"/>
      <c r="C832" s="29">
        <f>IF($C$4="", SUMIFS('무신사 메타 광고'!$L:$L, '무신사 메타 광고'!$D:$D, $B832), SUMIFS('무신사 메타 광고'!$L:$L, '무신사 메타 광고'!$I:$I, $C$4, '무신사 메타 광고'!$D:$D, $B832))</f>
        <v>0</v>
      </c>
      <c r="D832" s="29">
        <f>IF($C$4="", SUMIFS('무신사 메타 광고'!$V:$V,#REF!, $B832), SUMIFS('무신사 메타 광고'!$V:$V,'무신사 메타 광고'!$I:$I,$C$4,'무신사 메타 광고'!$D:$D,$B832))</f>
        <v>0</v>
      </c>
      <c r="E832" s="11">
        <f t="shared" si="33"/>
        <v>0</v>
      </c>
      <c r="F832" s="12" t="str">
        <f t="shared" si="40"/>
        <v xml:space="preserve"> </v>
      </c>
      <c r="G832" s="30">
        <f>IF($C$4="", SUMIFS('무신사 메타 광고'!$K:$K, '무신사 메타 광고'!$D:$D, $B832), SUMIFS('무신사 메타 광고'!$K:$K,'무신사 메타 광고'!$I:$I,$C$4,'무신사 메타 광고'!D:D,$B832))</f>
        <v>0</v>
      </c>
      <c r="H832" s="30">
        <f>IF($C$4="", SUMIFS('무신사 메타 광고'!$Q:$Q, '무신사 메타 광고'!$D:$D, $B832), SUMIFS('무신사 메타 광고'!$Q:$Q,'무신사 메타 광고'!$I:$I,$C$4,'무신사 메타 광고'!D:D,$B832))</f>
        <v>0</v>
      </c>
      <c r="I832" s="30">
        <f>IF($C$4="", SUMIFS('무신사 메타 광고'!$U:$U, '무신사 메타 광고'!$D:$D, $B832), SUMIFS('무신사 메타 광고'!$U:$U,'무신사 메타 광고'!$I:$I,$C$4,'무신사 메타 광고'!D:D,$B832))</f>
        <v>0</v>
      </c>
      <c r="J832" s="11">
        <f t="shared" si="34"/>
        <v>0</v>
      </c>
      <c r="K832" s="11">
        <f t="shared" si="35"/>
        <v>0</v>
      </c>
      <c r="L832" s="12" t="str">
        <f t="shared" si="41"/>
        <v xml:space="preserve"> </v>
      </c>
      <c r="N832" s="10">
        <f>IF($C$4="", SUMIFS('무신사 메타 광고'!$X:$X, '무신사 메타 광고'!$D:$D, $B832),SUMIFS('무신사 메타 광고'!$X:$X,'무신사 메타 광고'!I:I,$C$4,'무신사 메타 광고'!D:D,$B832))</f>
        <v>0</v>
      </c>
      <c r="O832" s="11">
        <f t="shared" si="36"/>
        <v>0</v>
      </c>
      <c r="R832" s="13"/>
      <c r="S832" s="31">
        <f>IF($S$4="", SUMIFS('무신사 메타 광고'!$L:$L, '무신사 메타 광고'!$C:$C, $R832),SUMIFS('무신사 메타 광고'!$L:$L,'무신사 메타 광고'!$I:$I,$S$4,'무신사 메타 광고'!$C:$C,$R832))</f>
        <v>0</v>
      </c>
      <c r="T832" s="31">
        <f>IF($S$4="", SUMIFS('무신사 메타 광고'!$V:$V, '무신사 메타 광고'!$C:$C, $R832),SUMIFS('무신사 메타 광고'!$V:$V,'무신사 메타 광고'!$I:$I,$S$4,'무신사 메타 광고'!$C:$C,$R832))</f>
        <v>0</v>
      </c>
      <c r="U832" s="11">
        <f t="shared" si="37"/>
        <v>0</v>
      </c>
      <c r="V832" s="12" t="str">
        <f t="shared" si="42"/>
        <v xml:space="preserve"> </v>
      </c>
      <c r="W832" s="32">
        <f>IF($S$4="", SUMIFS('무신사 메타 광고'!$K:$K, '무신사 메타 광고'!$C:$C, $R832),SUMIFS('무신사 메타 광고'!$K:$K,'무신사 메타 광고'!$I:$I,$S$4,'무신사 메타 광고'!$C:$C,$R832))</f>
        <v>0</v>
      </c>
      <c r="X832" s="32">
        <f>IF($S$4="", SUMIFS('무신사 메타 광고'!$N:$N, '무신사 메타 광고'!$C:$C, $R832),SUMIFS('무신사 메타 광고'!$N:$N,'무신사 메타 광고'!$I:$I,$S$4,'무신사 메타 광고'!$C:$C,$R832))</f>
        <v>0</v>
      </c>
      <c r="Y832" s="11">
        <f t="shared" si="38"/>
        <v>0</v>
      </c>
      <c r="Z832" s="12" t="str">
        <f t="shared" si="43"/>
        <v xml:space="preserve"> </v>
      </c>
      <c r="AB832" s="10">
        <f>IF($S$4="", SUMIFS('무신사 메타 광고'!$X:$X, '무신사 메타 광고'!$C:$C, $R832),SUMIFS('무신사 메타 광고'!$X:$X,'무신사 메타 광고'!$I:$I,$S$4,'무신사 메타 광고'!$C:$C,$R832))</f>
        <v>0</v>
      </c>
      <c r="AC832" s="11">
        <f t="shared" si="39"/>
        <v>0</v>
      </c>
    </row>
    <row r="833" spans="2:29">
      <c r="B833" s="9"/>
      <c r="C833" s="29">
        <f>IF($C$4="", SUMIFS('무신사 메타 광고'!$L:$L, '무신사 메타 광고'!$D:$D, $B833), SUMIFS('무신사 메타 광고'!$L:$L, '무신사 메타 광고'!$I:$I, $C$4, '무신사 메타 광고'!$D:$D, $B833))</f>
        <v>0</v>
      </c>
      <c r="D833" s="29">
        <f>IF($C$4="", SUMIFS('무신사 메타 광고'!$V:$V,#REF!, $B833), SUMIFS('무신사 메타 광고'!$V:$V,'무신사 메타 광고'!$I:$I,$C$4,'무신사 메타 광고'!$D:$D,$B833))</f>
        <v>0</v>
      </c>
      <c r="E833" s="11">
        <f t="shared" si="33"/>
        <v>0</v>
      </c>
      <c r="F833" s="12" t="str">
        <f t="shared" si="40"/>
        <v xml:space="preserve"> </v>
      </c>
      <c r="G833" s="30">
        <f>IF($C$4="", SUMIFS('무신사 메타 광고'!$K:$K, '무신사 메타 광고'!$D:$D, $B833), SUMIFS('무신사 메타 광고'!$K:$K,'무신사 메타 광고'!$I:$I,$C$4,'무신사 메타 광고'!D:D,$B833))</f>
        <v>0</v>
      </c>
      <c r="H833" s="30">
        <f>IF($C$4="", SUMIFS('무신사 메타 광고'!$Q:$Q, '무신사 메타 광고'!$D:$D, $B833), SUMIFS('무신사 메타 광고'!$Q:$Q,'무신사 메타 광고'!$I:$I,$C$4,'무신사 메타 광고'!D:D,$B833))</f>
        <v>0</v>
      </c>
      <c r="I833" s="30">
        <f>IF($C$4="", SUMIFS('무신사 메타 광고'!$U:$U, '무신사 메타 광고'!$D:$D, $B833), SUMIFS('무신사 메타 광고'!$U:$U,'무신사 메타 광고'!$I:$I,$C$4,'무신사 메타 광고'!D:D,$B833))</f>
        <v>0</v>
      </c>
      <c r="J833" s="11">
        <f t="shared" si="34"/>
        <v>0</v>
      </c>
      <c r="K833" s="11">
        <f t="shared" si="35"/>
        <v>0</v>
      </c>
      <c r="L833" s="12" t="str">
        <f t="shared" si="41"/>
        <v xml:space="preserve"> </v>
      </c>
      <c r="N833" s="10">
        <f>IF($C$4="", SUMIFS('무신사 메타 광고'!$X:$X, '무신사 메타 광고'!$D:$D, $B833),SUMIFS('무신사 메타 광고'!$X:$X,'무신사 메타 광고'!I:I,$C$4,'무신사 메타 광고'!D:D,$B833))</f>
        <v>0</v>
      </c>
      <c r="O833" s="11">
        <f t="shared" si="36"/>
        <v>0</v>
      </c>
      <c r="R833" s="13"/>
      <c r="S833" s="31">
        <f>IF($S$4="", SUMIFS('무신사 메타 광고'!$L:$L, '무신사 메타 광고'!$C:$C, $R833),SUMIFS('무신사 메타 광고'!$L:$L,'무신사 메타 광고'!$I:$I,$S$4,'무신사 메타 광고'!$C:$C,$R833))</f>
        <v>0</v>
      </c>
      <c r="T833" s="31">
        <f>IF($S$4="", SUMIFS('무신사 메타 광고'!$V:$V, '무신사 메타 광고'!$C:$C, $R833),SUMIFS('무신사 메타 광고'!$V:$V,'무신사 메타 광고'!$I:$I,$S$4,'무신사 메타 광고'!$C:$C,$R833))</f>
        <v>0</v>
      </c>
      <c r="U833" s="11">
        <f t="shared" si="37"/>
        <v>0</v>
      </c>
      <c r="V833" s="12" t="str">
        <f t="shared" si="42"/>
        <v xml:space="preserve"> </v>
      </c>
      <c r="W833" s="32">
        <f>IF($S$4="", SUMIFS('무신사 메타 광고'!$K:$K, '무신사 메타 광고'!$C:$C, $R833),SUMIFS('무신사 메타 광고'!$K:$K,'무신사 메타 광고'!$I:$I,$S$4,'무신사 메타 광고'!$C:$C,$R833))</f>
        <v>0</v>
      </c>
      <c r="X833" s="32">
        <f>IF($S$4="", SUMIFS('무신사 메타 광고'!$N:$N, '무신사 메타 광고'!$C:$C, $R833),SUMIFS('무신사 메타 광고'!$N:$N,'무신사 메타 광고'!$I:$I,$S$4,'무신사 메타 광고'!$C:$C,$R833))</f>
        <v>0</v>
      </c>
      <c r="Y833" s="11">
        <f t="shared" si="38"/>
        <v>0</v>
      </c>
      <c r="Z833" s="12" t="str">
        <f t="shared" si="43"/>
        <v xml:space="preserve"> </v>
      </c>
      <c r="AB833" s="10">
        <f>IF($S$4="", SUMIFS('무신사 메타 광고'!$X:$X, '무신사 메타 광고'!$C:$C, $R833),SUMIFS('무신사 메타 광고'!$X:$X,'무신사 메타 광고'!$I:$I,$S$4,'무신사 메타 광고'!$C:$C,$R833))</f>
        <v>0</v>
      </c>
      <c r="AC833" s="11">
        <f t="shared" si="39"/>
        <v>0</v>
      </c>
    </row>
    <row r="834" spans="2:29">
      <c r="B834" s="9"/>
      <c r="C834" s="29">
        <f>IF($C$4="", SUMIFS('무신사 메타 광고'!$L:$L, '무신사 메타 광고'!$D:$D, $B834), SUMIFS('무신사 메타 광고'!$L:$L, '무신사 메타 광고'!$I:$I, $C$4, '무신사 메타 광고'!$D:$D, $B834))</f>
        <v>0</v>
      </c>
      <c r="D834" s="29">
        <f>IF($C$4="", SUMIFS('무신사 메타 광고'!$V:$V,#REF!, $B834), SUMIFS('무신사 메타 광고'!$V:$V,'무신사 메타 광고'!$I:$I,$C$4,'무신사 메타 광고'!$D:$D,$B834))</f>
        <v>0</v>
      </c>
      <c r="E834" s="11">
        <f t="shared" si="33"/>
        <v>0</v>
      </c>
      <c r="F834" s="12" t="str">
        <f t="shared" si="40"/>
        <v xml:space="preserve"> </v>
      </c>
      <c r="G834" s="30">
        <f>IF($C$4="", SUMIFS('무신사 메타 광고'!$K:$K, '무신사 메타 광고'!$D:$D, $B834), SUMIFS('무신사 메타 광고'!$K:$K,'무신사 메타 광고'!$I:$I,$C$4,'무신사 메타 광고'!D:D,$B834))</f>
        <v>0</v>
      </c>
      <c r="H834" s="30">
        <f>IF($C$4="", SUMIFS('무신사 메타 광고'!$Q:$Q, '무신사 메타 광고'!$D:$D, $B834), SUMIFS('무신사 메타 광고'!$Q:$Q,'무신사 메타 광고'!$I:$I,$C$4,'무신사 메타 광고'!D:D,$B834))</f>
        <v>0</v>
      </c>
      <c r="I834" s="30">
        <f>IF($C$4="", SUMIFS('무신사 메타 광고'!$U:$U, '무신사 메타 광고'!$D:$D, $B834), SUMIFS('무신사 메타 광고'!$U:$U,'무신사 메타 광고'!$I:$I,$C$4,'무신사 메타 광고'!D:D,$B834))</f>
        <v>0</v>
      </c>
      <c r="J834" s="11">
        <f t="shared" si="34"/>
        <v>0</v>
      </c>
      <c r="K834" s="11">
        <f t="shared" si="35"/>
        <v>0</v>
      </c>
      <c r="L834" s="12" t="str">
        <f t="shared" si="41"/>
        <v xml:space="preserve"> </v>
      </c>
      <c r="N834" s="10">
        <f>IF($C$4="", SUMIFS('무신사 메타 광고'!$X:$X, '무신사 메타 광고'!$D:$D, $B834),SUMIFS('무신사 메타 광고'!$X:$X,'무신사 메타 광고'!I:I,$C$4,'무신사 메타 광고'!D:D,$B834))</f>
        <v>0</v>
      </c>
      <c r="O834" s="11">
        <f t="shared" si="36"/>
        <v>0</v>
      </c>
      <c r="R834" s="13"/>
      <c r="S834" s="31">
        <f>IF($S$4="", SUMIFS('무신사 메타 광고'!$L:$L, '무신사 메타 광고'!$C:$C, $R834),SUMIFS('무신사 메타 광고'!$L:$L,'무신사 메타 광고'!$I:$I,$S$4,'무신사 메타 광고'!$C:$C,$R834))</f>
        <v>0</v>
      </c>
      <c r="T834" s="31">
        <f>IF($S$4="", SUMIFS('무신사 메타 광고'!$V:$V, '무신사 메타 광고'!$C:$C, $R834),SUMIFS('무신사 메타 광고'!$V:$V,'무신사 메타 광고'!$I:$I,$S$4,'무신사 메타 광고'!$C:$C,$R834))</f>
        <v>0</v>
      </c>
      <c r="U834" s="11">
        <f t="shared" si="37"/>
        <v>0</v>
      </c>
      <c r="V834" s="12" t="str">
        <f t="shared" si="42"/>
        <v xml:space="preserve"> </v>
      </c>
      <c r="W834" s="32">
        <f>IF($S$4="", SUMIFS('무신사 메타 광고'!$K:$K, '무신사 메타 광고'!$C:$C, $R834),SUMIFS('무신사 메타 광고'!$K:$K,'무신사 메타 광고'!$I:$I,$S$4,'무신사 메타 광고'!$C:$C,$R834))</f>
        <v>0</v>
      </c>
      <c r="X834" s="32">
        <f>IF($S$4="", SUMIFS('무신사 메타 광고'!$N:$N, '무신사 메타 광고'!$C:$C, $R834),SUMIFS('무신사 메타 광고'!$N:$N,'무신사 메타 광고'!$I:$I,$S$4,'무신사 메타 광고'!$C:$C,$R834))</f>
        <v>0</v>
      </c>
      <c r="Y834" s="11">
        <f t="shared" si="38"/>
        <v>0</v>
      </c>
      <c r="Z834" s="12" t="str">
        <f t="shared" si="43"/>
        <v xml:space="preserve"> </v>
      </c>
      <c r="AB834" s="10">
        <f>IF($S$4="", SUMIFS('무신사 메타 광고'!$X:$X, '무신사 메타 광고'!$C:$C, $R834),SUMIFS('무신사 메타 광고'!$X:$X,'무신사 메타 광고'!$I:$I,$S$4,'무신사 메타 광고'!$C:$C,$R834))</f>
        <v>0</v>
      </c>
      <c r="AC834" s="11">
        <f t="shared" si="39"/>
        <v>0</v>
      </c>
    </row>
    <row r="835" spans="2:29">
      <c r="B835" s="9"/>
      <c r="C835" s="29">
        <f>IF($C$4="", SUMIFS('무신사 메타 광고'!$L:$L, '무신사 메타 광고'!$D:$D, $B835), SUMIFS('무신사 메타 광고'!$L:$L, '무신사 메타 광고'!$I:$I, $C$4, '무신사 메타 광고'!$D:$D, $B835))</f>
        <v>0</v>
      </c>
      <c r="D835" s="29">
        <f>IF($C$4="", SUMIFS('무신사 메타 광고'!$V:$V,#REF!, $B835), SUMIFS('무신사 메타 광고'!$V:$V,'무신사 메타 광고'!$I:$I,$C$4,'무신사 메타 광고'!$D:$D,$B835))</f>
        <v>0</v>
      </c>
      <c r="E835" s="11">
        <f t="shared" si="33"/>
        <v>0</v>
      </c>
      <c r="F835" s="12" t="str">
        <f t="shared" si="40"/>
        <v xml:space="preserve"> </v>
      </c>
      <c r="G835" s="30">
        <f>IF($C$4="", SUMIFS('무신사 메타 광고'!$K:$K, '무신사 메타 광고'!$D:$D, $B835), SUMIFS('무신사 메타 광고'!$K:$K,'무신사 메타 광고'!$I:$I,$C$4,'무신사 메타 광고'!D:D,$B835))</f>
        <v>0</v>
      </c>
      <c r="H835" s="30">
        <f>IF($C$4="", SUMIFS('무신사 메타 광고'!$Q:$Q, '무신사 메타 광고'!$D:$D, $B835), SUMIFS('무신사 메타 광고'!$Q:$Q,'무신사 메타 광고'!$I:$I,$C$4,'무신사 메타 광고'!D:D,$B835))</f>
        <v>0</v>
      </c>
      <c r="I835" s="30">
        <f>IF($C$4="", SUMIFS('무신사 메타 광고'!$U:$U, '무신사 메타 광고'!$D:$D, $B835), SUMIFS('무신사 메타 광고'!$U:$U,'무신사 메타 광고'!$I:$I,$C$4,'무신사 메타 광고'!D:D,$B835))</f>
        <v>0</v>
      </c>
      <c r="J835" s="11">
        <f t="shared" si="34"/>
        <v>0</v>
      </c>
      <c r="K835" s="11">
        <f t="shared" si="35"/>
        <v>0</v>
      </c>
      <c r="L835" s="12" t="str">
        <f t="shared" si="41"/>
        <v xml:space="preserve"> </v>
      </c>
      <c r="N835" s="10">
        <f>IF($C$4="", SUMIFS('무신사 메타 광고'!$X:$X, '무신사 메타 광고'!$D:$D, $B835),SUMIFS('무신사 메타 광고'!$X:$X,'무신사 메타 광고'!I:I,$C$4,'무신사 메타 광고'!D:D,$B835))</f>
        <v>0</v>
      </c>
      <c r="O835" s="11">
        <f t="shared" si="36"/>
        <v>0</v>
      </c>
      <c r="R835" s="13"/>
      <c r="S835" s="31">
        <f>IF($S$4="", SUMIFS('무신사 메타 광고'!$L:$L, '무신사 메타 광고'!$C:$C, $R835),SUMIFS('무신사 메타 광고'!$L:$L,'무신사 메타 광고'!$I:$I,$S$4,'무신사 메타 광고'!$C:$C,$R835))</f>
        <v>0</v>
      </c>
      <c r="T835" s="31">
        <f>IF($S$4="", SUMIFS('무신사 메타 광고'!$V:$V, '무신사 메타 광고'!$C:$C, $R835),SUMIFS('무신사 메타 광고'!$V:$V,'무신사 메타 광고'!$I:$I,$S$4,'무신사 메타 광고'!$C:$C,$R835))</f>
        <v>0</v>
      </c>
      <c r="U835" s="11">
        <f t="shared" si="37"/>
        <v>0</v>
      </c>
      <c r="V835" s="12" t="str">
        <f t="shared" si="42"/>
        <v xml:space="preserve"> </v>
      </c>
      <c r="W835" s="32">
        <f>IF($S$4="", SUMIFS('무신사 메타 광고'!$K:$K, '무신사 메타 광고'!$C:$C, $R835),SUMIFS('무신사 메타 광고'!$K:$K,'무신사 메타 광고'!$I:$I,$S$4,'무신사 메타 광고'!$C:$C,$R835))</f>
        <v>0</v>
      </c>
      <c r="X835" s="32">
        <f>IF($S$4="", SUMIFS('무신사 메타 광고'!$N:$N, '무신사 메타 광고'!$C:$C, $R835),SUMIFS('무신사 메타 광고'!$N:$N,'무신사 메타 광고'!$I:$I,$S$4,'무신사 메타 광고'!$C:$C,$R835))</f>
        <v>0</v>
      </c>
      <c r="Y835" s="11">
        <f t="shared" si="38"/>
        <v>0</v>
      </c>
      <c r="Z835" s="12" t="str">
        <f t="shared" si="43"/>
        <v xml:space="preserve"> </v>
      </c>
      <c r="AB835" s="10">
        <f>IF($S$4="", SUMIFS('무신사 메타 광고'!$X:$X, '무신사 메타 광고'!$C:$C, $R835),SUMIFS('무신사 메타 광고'!$X:$X,'무신사 메타 광고'!$I:$I,$S$4,'무신사 메타 광고'!$C:$C,$R835))</f>
        <v>0</v>
      </c>
      <c r="AC835" s="11">
        <f t="shared" si="39"/>
        <v>0</v>
      </c>
    </row>
    <row r="836" spans="2:29">
      <c r="B836" s="9"/>
      <c r="C836" s="29">
        <f>IF($C$4="", SUMIFS('무신사 메타 광고'!$L:$L, '무신사 메타 광고'!$D:$D, $B836), SUMIFS('무신사 메타 광고'!$L:$L, '무신사 메타 광고'!$I:$I, $C$4, '무신사 메타 광고'!$D:$D, $B836))</f>
        <v>0</v>
      </c>
      <c r="D836" s="29">
        <f>IF($C$4="", SUMIFS('무신사 메타 광고'!$V:$V,#REF!, $B836), SUMIFS('무신사 메타 광고'!$V:$V,'무신사 메타 광고'!$I:$I,$C$4,'무신사 메타 광고'!$D:$D,$B836))</f>
        <v>0</v>
      </c>
      <c r="E836" s="11">
        <f t="shared" si="33"/>
        <v>0</v>
      </c>
      <c r="F836" s="12" t="str">
        <f t="shared" si="40"/>
        <v xml:space="preserve"> </v>
      </c>
      <c r="G836" s="30">
        <f>IF($C$4="", SUMIFS('무신사 메타 광고'!$K:$K, '무신사 메타 광고'!$D:$D, $B836), SUMIFS('무신사 메타 광고'!$K:$K,'무신사 메타 광고'!$I:$I,$C$4,'무신사 메타 광고'!D:D,$B836))</f>
        <v>0</v>
      </c>
      <c r="H836" s="30">
        <f>IF($C$4="", SUMIFS('무신사 메타 광고'!$Q:$Q, '무신사 메타 광고'!$D:$D, $B836), SUMIFS('무신사 메타 광고'!$Q:$Q,'무신사 메타 광고'!$I:$I,$C$4,'무신사 메타 광고'!D:D,$B836))</f>
        <v>0</v>
      </c>
      <c r="I836" s="30">
        <f>IF($C$4="", SUMIFS('무신사 메타 광고'!$U:$U, '무신사 메타 광고'!$D:$D, $B836), SUMIFS('무신사 메타 광고'!$U:$U,'무신사 메타 광고'!$I:$I,$C$4,'무신사 메타 광고'!D:D,$B836))</f>
        <v>0</v>
      </c>
      <c r="J836" s="11">
        <f t="shared" si="34"/>
        <v>0</v>
      </c>
      <c r="K836" s="11">
        <f t="shared" si="35"/>
        <v>0</v>
      </c>
      <c r="L836" s="12" t="str">
        <f t="shared" si="41"/>
        <v xml:space="preserve"> </v>
      </c>
      <c r="N836" s="10">
        <f>IF($C$4="", SUMIFS('무신사 메타 광고'!$X:$X, '무신사 메타 광고'!$D:$D, $B836),SUMIFS('무신사 메타 광고'!$X:$X,'무신사 메타 광고'!I:I,$C$4,'무신사 메타 광고'!D:D,$B836))</f>
        <v>0</v>
      </c>
      <c r="O836" s="11">
        <f t="shared" si="36"/>
        <v>0</v>
      </c>
      <c r="R836" s="13"/>
      <c r="S836" s="31">
        <f>IF($S$4="", SUMIFS('무신사 메타 광고'!$L:$L, '무신사 메타 광고'!$C:$C, $R836),SUMIFS('무신사 메타 광고'!$L:$L,'무신사 메타 광고'!$I:$I,$S$4,'무신사 메타 광고'!$C:$C,$R836))</f>
        <v>0</v>
      </c>
      <c r="T836" s="31">
        <f>IF($S$4="", SUMIFS('무신사 메타 광고'!$V:$V, '무신사 메타 광고'!$C:$C, $R836),SUMIFS('무신사 메타 광고'!$V:$V,'무신사 메타 광고'!$I:$I,$S$4,'무신사 메타 광고'!$C:$C,$R836))</f>
        <v>0</v>
      </c>
      <c r="U836" s="11">
        <f t="shared" si="37"/>
        <v>0</v>
      </c>
      <c r="V836" s="12" t="str">
        <f t="shared" si="42"/>
        <v xml:space="preserve"> </v>
      </c>
      <c r="W836" s="32">
        <f>IF($S$4="", SUMIFS('무신사 메타 광고'!$K:$K, '무신사 메타 광고'!$C:$C, $R836),SUMIFS('무신사 메타 광고'!$K:$K,'무신사 메타 광고'!$I:$I,$S$4,'무신사 메타 광고'!$C:$C,$R836))</f>
        <v>0</v>
      </c>
      <c r="X836" s="32">
        <f>IF($S$4="", SUMIFS('무신사 메타 광고'!$N:$N, '무신사 메타 광고'!$C:$C, $R836),SUMIFS('무신사 메타 광고'!$N:$N,'무신사 메타 광고'!$I:$I,$S$4,'무신사 메타 광고'!$C:$C,$R836))</f>
        <v>0</v>
      </c>
      <c r="Y836" s="11">
        <f t="shared" si="38"/>
        <v>0</v>
      </c>
      <c r="Z836" s="12" t="str">
        <f t="shared" si="43"/>
        <v xml:space="preserve"> </v>
      </c>
      <c r="AB836" s="10">
        <f>IF($S$4="", SUMIFS('무신사 메타 광고'!$X:$X, '무신사 메타 광고'!$C:$C, $R836),SUMIFS('무신사 메타 광고'!$X:$X,'무신사 메타 광고'!$I:$I,$S$4,'무신사 메타 광고'!$C:$C,$R836))</f>
        <v>0</v>
      </c>
      <c r="AC836" s="11">
        <f t="shared" si="39"/>
        <v>0</v>
      </c>
    </row>
    <row r="837" spans="2:29">
      <c r="B837" s="9"/>
      <c r="C837" s="29">
        <f>IF($C$4="", SUMIFS('무신사 메타 광고'!$L:$L, '무신사 메타 광고'!$D:$D, $B837), SUMIFS('무신사 메타 광고'!$L:$L, '무신사 메타 광고'!$I:$I, $C$4, '무신사 메타 광고'!$D:$D, $B837))</f>
        <v>0</v>
      </c>
      <c r="D837" s="29">
        <f>IF($C$4="", SUMIFS('무신사 메타 광고'!$V:$V,#REF!, $B837), SUMIFS('무신사 메타 광고'!$V:$V,'무신사 메타 광고'!$I:$I,$C$4,'무신사 메타 광고'!$D:$D,$B837))</f>
        <v>0</v>
      </c>
      <c r="E837" s="11">
        <f t="shared" si="33"/>
        <v>0</v>
      </c>
      <c r="F837" s="12" t="str">
        <f t="shared" si="40"/>
        <v xml:space="preserve"> </v>
      </c>
      <c r="G837" s="30">
        <f>IF($C$4="", SUMIFS('무신사 메타 광고'!$K:$K, '무신사 메타 광고'!$D:$D, $B837), SUMIFS('무신사 메타 광고'!$K:$K,'무신사 메타 광고'!$I:$I,$C$4,'무신사 메타 광고'!D:D,$B837))</f>
        <v>0</v>
      </c>
      <c r="H837" s="30">
        <f>IF($C$4="", SUMIFS('무신사 메타 광고'!$Q:$Q, '무신사 메타 광고'!$D:$D, $B837), SUMIFS('무신사 메타 광고'!$Q:$Q,'무신사 메타 광고'!$I:$I,$C$4,'무신사 메타 광고'!D:D,$B837))</f>
        <v>0</v>
      </c>
      <c r="I837" s="30">
        <f>IF($C$4="", SUMIFS('무신사 메타 광고'!$U:$U, '무신사 메타 광고'!$D:$D, $B837), SUMIFS('무신사 메타 광고'!$U:$U,'무신사 메타 광고'!$I:$I,$C$4,'무신사 메타 광고'!D:D,$B837))</f>
        <v>0</v>
      </c>
      <c r="J837" s="11">
        <f t="shared" si="34"/>
        <v>0</v>
      </c>
      <c r="K837" s="11">
        <f t="shared" si="35"/>
        <v>0</v>
      </c>
      <c r="L837" s="12" t="str">
        <f t="shared" si="41"/>
        <v xml:space="preserve"> </v>
      </c>
      <c r="N837" s="10">
        <f>IF($C$4="", SUMIFS('무신사 메타 광고'!$X:$X, '무신사 메타 광고'!$D:$D, $B837),SUMIFS('무신사 메타 광고'!$X:$X,'무신사 메타 광고'!I:I,$C$4,'무신사 메타 광고'!D:D,$B837))</f>
        <v>0</v>
      </c>
      <c r="O837" s="11">
        <f t="shared" si="36"/>
        <v>0</v>
      </c>
      <c r="R837" s="13"/>
      <c r="S837" s="31">
        <f>IF($S$4="", SUMIFS('무신사 메타 광고'!$L:$L, '무신사 메타 광고'!$C:$C, $R837),SUMIFS('무신사 메타 광고'!$L:$L,'무신사 메타 광고'!$I:$I,$S$4,'무신사 메타 광고'!$C:$C,$R837))</f>
        <v>0</v>
      </c>
      <c r="T837" s="31">
        <f>IF($S$4="", SUMIFS('무신사 메타 광고'!$V:$V, '무신사 메타 광고'!$C:$C, $R837),SUMIFS('무신사 메타 광고'!$V:$V,'무신사 메타 광고'!$I:$I,$S$4,'무신사 메타 광고'!$C:$C,$R837))</f>
        <v>0</v>
      </c>
      <c r="U837" s="11">
        <f t="shared" si="37"/>
        <v>0</v>
      </c>
      <c r="V837" s="12" t="str">
        <f t="shared" si="42"/>
        <v xml:space="preserve"> </v>
      </c>
      <c r="W837" s="32">
        <f>IF($S$4="", SUMIFS('무신사 메타 광고'!$K:$K, '무신사 메타 광고'!$C:$C, $R837),SUMIFS('무신사 메타 광고'!$K:$K,'무신사 메타 광고'!$I:$I,$S$4,'무신사 메타 광고'!$C:$C,$R837))</f>
        <v>0</v>
      </c>
      <c r="X837" s="32">
        <f>IF($S$4="", SUMIFS('무신사 메타 광고'!$N:$N, '무신사 메타 광고'!$C:$C, $R837),SUMIFS('무신사 메타 광고'!$N:$N,'무신사 메타 광고'!$I:$I,$S$4,'무신사 메타 광고'!$C:$C,$R837))</f>
        <v>0</v>
      </c>
      <c r="Y837" s="11">
        <f t="shared" si="38"/>
        <v>0</v>
      </c>
      <c r="Z837" s="12" t="str">
        <f t="shared" si="43"/>
        <v xml:space="preserve"> </v>
      </c>
      <c r="AB837" s="10">
        <f>IF($S$4="", SUMIFS('무신사 메타 광고'!$X:$X, '무신사 메타 광고'!$C:$C, $R837),SUMIFS('무신사 메타 광고'!$X:$X,'무신사 메타 광고'!$I:$I,$S$4,'무신사 메타 광고'!$C:$C,$R837))</f>
        <v>0</v>
      </c>
      <c r="AC837" s="11">
        <f t="shared" si="39"/>
        <v>0</v>
      </c>
    </row>
    <row r="838" spans="2:29">
      <c r="B838" s="9"/>
      <c r="C838" s="29">
        <f>IF($C$4="", SUMIFS('무신사 메타 광고'!$L:$L, '무신사 메타 광고'!$D:$D, $B838), SUMIFS('무신사 메타 광고'!$L:$L, '무신사 메타 광고'!$I:$I, $C$4, '무신사 메타 광고'!$D:$D, $B838))</f>
        <v>0</v>
      </c>
      <c r="D838" s="29">
        <f>IF($C$4="", SUMIFS('무신사 메타 광고'!$V:$V,#REF!, $B838), SUMIFS('무신사 메타 광고'!$V:$V,'무신사 메타 광고'!$I:$I,$C$4,'무신사 메타 광고'!$D:$D,$B838))</f>
        <v>0</v>
      </c>
      <c r="E838" s="11">
        <f t="shared" si="33"/>
        <v>0</v>
      </c>
      <c r="F838" s="12" t="str">
        <f t="shared" si="40"/>
        <v xml:space="preserve"> </v>
      </c>
      <c r="G838" s="30">
        <f>IF($C$4="", SUMIFS('무신사 메타 광고'!$K:$K, '무신사 메타 광고'!$D:$D, $B838), SUMIFS('무신사 메타 광고'!$K:$K,'무신사 메타 광고'!$I:$I,$C$4,'무신사 메타 광고'!D:D,$B838))</f>
        <v>0</v>
      </c>
      <c r="H838" s="30">
        <f>IF($C$4="", SUMIFS('무신사 메타 광고'!$Q:$Q, '무신사 메타 광고'!$D:$D, $B838), SUMIFS('무신사 메타 광고'!$Q:$Q,'무신사 메타 광고'!$I:$I,$C$4,'무신사 메타 광고'!D:D,$B838))</f>
        <v>0</v>
      </c>
      <c r="I838" s="30">
        <f>IF($C$4="", SUMIFS('무신사 메타 광고'!$U:$U, '무신사 메타 광고'!$D:$D, $B838), SUMIFS('무신사 메타 광고'!$U:$U,'무신사 메타 광고'!$I:$I,$C$4,'무신사 메타 광고'!D:D,$B838))</f>
        <v>0</v>
      </c>
      <c r="J838" s="11">
        <f t="shared" si="34"/>
        <v>0</v>
      </c>
      <c r="K838" s="11">
        <f t="shared" si="35"/>
        <v>0</v>
      </c>
      <c r="L838" s="12" t="str">
        <f t="shared" si="41"/>
        <v xml:space="preserve"> </v>
      </c>
      <c r="N838" s="10">
        <f>IF($C$4="", SUMIFS('무신사 메타 광고'!$X:$X, '무신사 메타 광고'!$D:$D, $B838),SUMIFS('무신사 메타 광고'!$X:$X,'무신사 메타 광고'!I:I,$C$4,'무신사 메타 광고'!D:D,$B838))</f>
        <v>0</v>
      </c>
      <c r="O838" s="11">
        <f t="shared" si="36"/>
        <v>0</v>
      </c>
      <c r="R838" s="13"/>
      <c r="S838" s="31">
        <f>IF($S$4="", SUMIFS('무신사 메타 광고'!$L:$L, '무신사 메타 광고'!$C:$C, $R838),SUMIFS('무신사 메타 광고'!$L:$L,'무신사 메타 광고'!$I:$I,$S$4,'무신사 메타 광고'!$C:$C,$R838))</f>
        <v>0</v>
      </c>
      <c r="T838" s="31">
        <f>IF($S$4="", SUMIFS('무신사 메타 광고'!$V:$V, '무신사 메타 광고'!$C:$C, $R838),SUMIFS('무신사 메타 광고'!$V:$V,'무신사 메타 광고'!$I:$I,$S$4,'무신사 메타 광고'!$C:$C,$R838))</f>
        <v>0</v>
      </c>
      <c r="U838" s="11">
        <f t="shared" si="37"/>
        <v>0</v>
      </c>
      <c r="V838" s="12" t="str">
        <f t="shared" si="42"/>
        <v xml:space="preserve"> </v>
      </c>
      <c r="W838" s="32">
        <f>IF($S$4="", SUMIFS('무신사 메타 광고'!$K:$K, '무신사 메타 광고'!$C:$C, $R838),SUMIFS('무신사 메타 광고'!$K:$K,'무신사 메타 광고'!$I:$I,$S$4,'무신사 메타 광고'!$C:$C,$R838))</f>
        <v>0</v>
      </c>
      <c r="X838" s="32">
        <f>IF($S$4="", SUMIFS('무신사 메타 광고'!$N:$N, '무신사 메타 광고'!$C:$C, $R838),SUMIFS('무신사 메타 광고'!$N:$N,'무신사 메타 광고'!$I:$I,$S$4,'무신사 메타 광고'!$C:$C,$R838))</f>
        <v>0</v>
      </c>
      <c r="Y838" s="11">
        <f t="shared" si="38"/>
        <v>0</v>
      </c>
      <c r="Z838" s="12" t="str">
        <f t="shared" si="43"/>
        <v xml:space="preserve"> </v>
      </c>
      <c r="AB838" s="10">
        <f>IF($S$4="", SUMIFS('무신사 메타 광고'!$X:$X, '무신사 메타 광고'!$C:$C, $R838),SUMIFS('무신사 메타 광고'!$X:$X,'무신사 메타 광고'!$I:$I,$S$4,'무신사 메타 광고'!$C:$C,$R838))</f>
        <v>0</v>
      </c>
      <c r="AC838" s="11">
        <f t="shared" si="39"/>
        <v>0</v>
      </c>
    </row>
    <row r="839" spans="2:29">
      <c r="B839" s="9"/>
      <c r="C839" s="29">
        <f>IF($C$4="", SUMIFS('무신사 메타 광고'!$L:$L, '무신사 메타 광고'!$D:$D, $B839), SUMIFS('무신사 메타 광고'!$L:$L, '무신사 메타 광고'!$I:$I, $C$4, '무신사 메타 광고'!$D:$D, $B839))</f>
        <v>0</v>
      </c>
      <c r="D839" s="29">
        <f>IF($C$4="", SUMIFS('무신사 메타 광고'!$V:$V,#REF!, $B839), SUMIFS('무신사 메타 광고'!$V:$V,'무신사 메타 광고'!$I:$I,$C$4,'무신사 메타 광고'!$D:$D,$B839))</f>
        <v>0</v>
      </c>
      <c r="E839" s="11">
        <f t="shared" si="33"/>
        <v>0</v>
      </c>
      <c r="F839" s="12" t="str">
        <f t="shared" si="40"/>
        <v xml:space="preserve"> </v>
      </c>
      <c r="G839" s="30">
        <f>IF($C$4="", SUMIFS('무신사 메타 광고'!$K:$K, '무신사 메타 광고'!$D:$D, $B839), SUMIFS('무신사 메타 광고'!$K:$K,'무신사 메타 광고'!$I:$I,$C$4,'무신사 메타 광고'!D:D,$B839))</f>
        <v>0</v>
      </c>
      <c r="H839" s="30">
        <f>IF($C$4="", SUMIFS('무신사 메타 광고'!$Q:$Q, '무신사 메타 광고'!$D:$D, $B839), SUMIFS('무신사 메타 광고'!$Q:$Q,'무신사 메타 광고'!$I:$I,$C$4,'무신사 메타 광고'!D:D,$B839))</f>
        <v>0</v>
      </c>
      <c r="I839" s="30">
        <f>IF($C$4="", SUMIFS('무신사 메타 광고'!$U:$U, '무신사 메타 광고'!$D:$D, $B839), SUMIFS('무신사 메타 광고'!$U:$U,'무신사 메타 광고'!$I:$I,$C$4,'무신사 메타 광고'!D:D,$B839))</f>
        <v>0</v>
      </c>
      <c r="J839" s="11">
        <f t="shared" si="34"/>
        <v>0</v>
      </c>
      <c r="K839" s="11">
        <f t="shared" si="35"/>
        <v>0</v>
      </c>
      <c r="L839" s="12" t="str">
        <f t="shared" si="41"/>
        <v xml:space="preserve"> </v>
      </c>
      <c r="N839" s="10">
        <f>IF($C$4="", SUMIFS('무신사 메타 광고'!$X:$X, '무신사 메타 광고'!$D:$D, $B839),SUMIFS('무신사 메타 광고'!$X:$X,'무신사 메타 광고'!I:I,$C$4,'무신사 메타 광고'!D:D,$B839))</f>
        <v>0</v>
      </c>
      <c r="O839" s="11">
        <f t="shared" si="36"/>
        <v>0</v>
      </c>
      <c r="R839" s="13"/>
      <c r="S839" s="31">
        <f>IF($S$4="", SUMIFS('무신사 메타 광고'!$L:$L, '무신사 메타 광고'!$C:$C, $R839),SUMIFS('무신사 메타 광고'!$L:$L,'무신사 메타 광고'!$I:$I,$S$4,'무신사 메타 광고'!$C:$C,$R839))</f>
        <v>0</v>
      </c>
      <c r="T839" s="31">
        <f>IF($S$4="", SUMIFS('무신사 메타 광고'!$V:$V, '무신사 메타 광고'!$C:$C, $R839),SUMIFS('무신사 메타 광고'!$V:$V,'무신사 메타 광고'!$I:$I,$S$4,'무신사 메타 광고'!$C:$C,$R839))</f>
        <v>0</v>
      </c>
      <c r="U839" s="11">
        <f t="shared" si="37"/>
        <v>0</v>
      </c>
      <c r="V839" s="12" t="str">
        <f t="shared" si="42"/>
        <v xml:space="preserve"> </v>
      </c>
      <c r="W839" s="32">
        <f>IF($S$4="", SUMIFS('무신사 메타 광고'!$K:$K, '무신사 메타 광고'!$C:$C, $R839),SUMIFS('무신사 메타 광고'!$K:$K,'무신사 메타 광고'!$I:$I,$S$4,'무신사 메타 광고'!$C:$C,$R839))</f>
        <v>0</v>
      </c>
      <c r="X839" s="32">
        <f>IF($S$4="", SUMIFS('무신사 메타 광고'!$N:$N, '무신사 메타 광고'!$C:$C, $R839),SUMIFS('무신사 메타 광고'!$N:$N,'무신사 메타 광고'!$I:$I,$S$4,'무신사 메타 광고'!$C:$C,$R839))</f>
        <v>0</v>
      </c>
      <c r="Y839" s="11">
        <f t="shared" si="38"/>
        <v>0</v>
      </c>
      <c r="Z839" s="12" t="str">
        <f t="shared" si="43"/>
        <v xml:space="preserve"> </v>
      </c>
      <c r="AB839" s="10">
        <f>IF($S$4="", SUMIFS('무신사 메타 광고'!$X:$X, '무신사 메타 광고'!$C:$C, $R839),SUMIFS('무신사 메타 광고'!$X:$X,'무신사 메타 광고'!$I:$I,$S$4,'무신사 메타 광고'!$C:$C,$R839))</f>
        <v>0</v>
      </c>
      <c r="AC839" s="11">
        <f t="shared" si="39"/>
        <v>0</v>
      </c>
    </row>
    <row r="840" spans="2:29">
      <c r="B840" s="9"/>
      <c r="C840" s="29">
        <f>IF($C$4="", SUMIFS('무신사 메타 광고'!$L:$L, '무신사 메타 광고'!$D:$D, $B840), SUMIFS('무신사 메타 광고'!$L:$L, '무신사 메타 광고'!$I:$I, $C$4, '무신사 메타 광고'!$D:$D, $B840))</f>
        <v>0</v>
      </c>
      <c r="D840" s="29">
        <f>IF($C$4="", SUMIFS('무신사 메타 광고'!$V:$V,#REF!, $B840), SUMIFS('무신사 메타 광고'!$V:$V,'무신사 메타 광고'!$I:$I,$C$4,'무신사 메타 광고'!$D:$D,$B840))</f>
        <v>0</v>
      </c>
      <c r="E840" s="11">
        <f t="shared" si="33"/>
        <v>0</v>
      </c>
      <c r="F840" s="12" t="str">
        <f t="shared" si="40"/>
        <v xml:space="preserve"> </v>
      </c>
      <c r="G840" s="30">
        <f>IF($C$4="", SUMIFS('무신사 메타 광고'!$K:$K, '무신사 메타 광고'!$D:$D, $B840), SUMIFS('무신사 메타 광고'!$K:$K,'무신사 메타 광고'!$I:$I,$C$4,'무신사 메타 광고'!D:D,$B840))</f>
        <v>0</v>
      </c>
      <c r="H840" s="30">
        <f>IF($C$4="", SUMIFS('무신사 메타 광고'!$Q:$Q, '무신사 메타 광고'!$D:$D, $B840), SUMIFS('무신사 메타 광고'!$Q:$Q,'무신사 메타 광고'!$I:$I,$C$4,'무신사 메타 광고'!D:D,$B840))</f>
        <v>0</v>
      </c>
      <c r="I840" s="30">
        <f>IF($C$4="", SUMIFS('무신사 메타 광고'!$U:$U, '무신사 메타 광고'!$D:$D, $B840), SUMIFS('무신사 메타 광고'!$U:$U,'무신사 메타 광고'!$I:$I,$C$4,'무신사 메타 광고'!D:D,$B840))</f>
        <v>0</v>
      </c>
      <c r="J840" s="11">
        <f t="shared" si="34"/>
        <v>0</v>
      </c>
      <c r="K840" s="11">
        <f t="shared" si="35"/>
        <v>0</v>
      </c>
      <c r="L840" s="12" t="str">
        <f t="shared" si="41"/>
        <v xml:space="preserve"> </v>
      </c>
      <c r="N840" s="10">
        <f>IF($C$4="", SUMIFS('무신사 메타 광고'!$X:$X, '무신사 메타 광고'!$D:$D, $B840),SUMIFS('무신사 메타 광고'!$X:$X,'무신사 메타 광고'!I:I,$C$4,'무신사 메타 광고'!D:D,$B840))</f>
        <v>0</v>
      </c>
      <c r="O840" s="11">
        <f t="shared" si="36"/>
        <v>0</v>
      </c>
      <c r="R840" s="13"/>
      <c r="S840" s="31">
        <f>IF($S$4="", SUMIFS('무신사 메타 광고'!$L:$L, '무신사 메타 광고'!$C:$C, $R840),SUMIFS('무신사 메타 광고'!$L:$L,'무신사 메타 광고'!$I:$I,$S$4,'무신사 메타 광고'!$C:$C,$R840))</f>
        <v>0</v>
      </c>
      <c r="T840" s="31">
        <f>IF($S$4="", SUMIFS('무신사 메타 광고'!$V:$V, '무신사 메타 광고'!$C:$C, $R840),SUMIFS('무신사 메타 광고'!$V:$V,'무신사 메타 광고'!$I:$I,$S$4,'무신사 메타 광고'!$C:$C,$R840))</f>
        <v>0</v>
      </c>
      <c r="U840" s="11">
        <f t="shared" si="37"/>
        <v>0</v>
      </c>
      <c r="V840" s="12" t="str">
        <f t="shared" si="42"/>
        <v xml:space="preserve"> </v>
      </c>
      <c r="W840" s="32">
        <f>IF($S$4="", SUMIFS('무신사 메타 광고'!$K:$K, '무신사 메타 광고'!$C:$C, $R840),SUMIFS('무신사 메타 광고'!$K:$K,'무신사 메타 광고'!$I:$I,$S$4,'무신사 메타 광고'!$C:$C,$R840))</f>
        <v>0</v>
      </c>
      <c r="X840" s="32">
        <f>IF($S$4="", SUMIFS('무신사 메타 광고'!$N:$N, '무신사 메타 광고'!$C:$C, $R840),SUMIFS('무신사 메타 광고'!$N:$N,'무신사 메타 광고'!$I:$I,$S$4,'무신사 메타 광고'!$C:$C,$R840))</f>
        <v>0</v>
      </c>
      <c r="Y840" s="11">
        <f t="shared" si="38"/>
        <v>0</v>
      </c>
      <c r="Z840" s="12" t="str">
        <f t="shared" si="43"/>
        <v xml:space="preserve"> </v>
      </c>
      <c r="AB840" s="10">
        <f>IF($S$4="", SUMIFS('무신사 메타 광고'!$X:$X, '무신사 메타 광고'!$C:$C, $R840),SUMIFS('무신사 메타 광고'!$X:$X,'무신사 메타 광고'!$I:$I,$S$4,'무신사 메타 광고'!$C:$C,$R840))</f>
        <v>0</v>
      </c>
      <c r="AC840" s="11">
        <f t="shared" si="39"/>
        <v>0</v>
      </c>
    </row>
    <row r="841" spans="2:29">
      <c r="B841" s="9"/>
      <c r="C841" s="29">
        <f>IF($C$4="", SUMIFS('무신사 메타 광고'!$L:$L, '무신사 메타 광고'!$D:$D, $B841), SUMIFS('무신사 메타 광고'!$L:$L, '무신사 메타 광고'!$I:$I, $C$4, '무신사 메타 광고'!$D:$D, $B841))</f>
        <v>0</v>
      </c>
      <c r="D841" s="29">
        <f>IF($C$4="", SUMIFS('무신사 메타 광고'!$V:$V,#REF!, $B841), SUMIFS('무신사 메타 광고'!$V:$V,'무신사 메타 광고'!$I:$I,$C$4,'무신사 메타 광고'!$D:$D,$B841))</f>
        <v>0</v>
      </c>
      <c r="E841" s="11">
        <f t="shared" si="33"/>
        <v>0</v>
      </c>
      <c r="F841" s="12" t="str">
        <f t="shared" si="40"/>
        <v xml:space="preserve"> </v>
      </c>
      <c r="G841" s="30">
        <f>IF($C$4="", SUMIFS('무신사 메타 광고'!$K:$K, '무신사 메타 광고'!$D:$D, $B841), SUMIFS('무신사 메타 광고'!$K:$K,'무신사 메타 광고'!$I:$I,$C$4,'무신사 메타 광고'!D:D,$B841))</f>
        <v>0</v>
      </c>
      <c r="H841" s="30">
        <f>IF($C$4="", SUMIFS('무신사 메타 광고'!$Q:$Q, '무신사 메타 광고'!$D:$D, $B841), SUMIFS('무신사 메타 광고'!$Q:$Q,'무신사 메타 광고'!$I:$I,$C$4,'무신사 메타 광고'!D:D,$B841))</f>
        <v>0</v>
      </c>
      <c r="I841" s="30">
        <f>IF($C$4="", SUMIFS('무신사 메타 광고'!$U:$U, '무신사 메타 광고'!$D:$D, $B841), SUMIFS('무신사 메타 광고'!$U:$U,'무신사 메타 광고'!$I:$I,$C$4,'무신사 메타 광고'!D:D,$B841))</f>
        <v>0</v>
      </c>
      <c r="J841" s="11">
        <f t="shared" si="34"/>
        <v>0</v>
      </c>
      <c r="K841" s="11">
        <f t="shared" si="35"/>
        <v>0</v>
      </c>
      <c r="L841" s="12" t="str">
        <f t="shared" si="41"/>
        <v xml:space="preserve"> </v>
      </c>
      <c r="N841" s="10">
        <f>IF($C$4="", SUMIFS('무신사 메타 광고'!$X:$X, '무신사 메타 광고'!$D:$D, $B841),SUMIFS('무신사 메타 광고'!$X:$X,'무신사 메타 광고'!I:I,$C$4,'무신사 메타 광고'!D:D,$B841))</f>
        <v>0</v>
      </c>
      <c r="O841" s="11">
        <f t="shared" si="36"/>
        <v>0</v>
      </c>
      <c r="R841" s="13"/>
      <c r="S841" s="31">
        <f>IF($S$4="", SUMIFS('무신사 메타 광고'!$L:$L, '무신사 메타 광고'!$C:$C, $R841),SUMIFS('무신사 메타 광고'!$L:$L,'무신사 메타 광고'!$I:$I,$S$4,'무신사 메타 광고'!$C:$C,$R841))</f>
        <v>0</v>
      </c>
      <c r="T841" s="31">
        <f>IF($S$4="", SUMIFS('무신사 메타 광고'!$V:$V, '무신사 메타 광고'!$C:$C, $R841),SUMIFS('무신사 메타 광고'!$V:$V,'무신사 메타 광고'!$I:$I,$S$4,'무신사 메타 광고'!$C:$C,$R841))</f>
        <v>0</v>
      </c>
      <c r="U841" s="11">
        <f t="shared" si="37"/>
        <v>0</v>
      </c>
      <c r="V841" s="12" t="str">
        <f t="shared" si="42"/>
        <v xml:space="preserve"> </v>
      </c>
      <c r="W841" s="32">
        <f>IF($S$4="", SUMIFS('무신사 메타 광고'!$K:$K, '무신사 메타 광고'!$C:$C, $R841),SUMIFS('무신사 메타 광고'!$K:$K,'무신사 메타 광고'!$I:$I,$S$4,'무신사 메타 광고'!$C:$C,$R841))</f>
        <v>0</v>
      </c>
      <c r="X841" s="32">
        <f>IF($S$4="", SUMIFS('무신사 메타 광고'!$N:$N, '무신사 메타 광고'!$C:$C, $R841),SUMIFS('무신사 메타 광고'!$N:$N,'무신사 메타 광고'!$I:$I,$S$4,'무신사 메타 광고'!$C:$C,$R841))</f>
        <v>0</v>
      </c>
      <c r="Y841" s="11">
        <f t="shared" si="38"/>
        <v>0</v>
      </c>
      <c r="Z841" s="12" t="str">
        <f t="shared" si="43"/>
        <v xml:space="preserve"> </v>
      </c>
      <c r="AB841" s="10">
        <f>IF($S$4="", SUMIFS('무신사 메타 광고'!$X:$X, '무신사 메타 광고'!$C:$C, $R841),SUMIFS('무신사 메타 광고'!$X:$X,'무신사 메타 광고'!$I:$I,$S$4,'무신사 메타 광고'!$C:$C,$R841))</f>
        <v>0</v>
      </c>
      <c r="AC841" s="11">
        <f t="shared" si="39"/>
        <v>0</v>
      </c>
    </row>
    <row r="842" spans="2:29">
      <c r="B842" s="9"/>
      <c r="C842" s="29">
        <f>IF($C$4="", SUMIFS('무신사 메타 광고'!$L:$L, '무신사 메타 광고'!$D:$D, $B842), SUMIFS('무신사 메타 광고'!$L:$L, '무신사 메타 광고'!$I:$I, $C$4, '무신사 메타 광고'!$D:$D, $B842))</f>
        <v>0</v>
      </c>
      <c r="D842" s="29">
        <f>IF($C$4="", SUMIFS('무신사 메타 광고'!$V:$V,#REF!, $B842), SUMIFS('무신사 메타 광고'!$V:$V,'무신사 메타 광고'!$I:$I,$C$4,'무신사 메타 광고'!$D:$D,$B842))</f>
        <v>0</v>
      </c>
      <c r="E842" s="11">
        <f t="shared" si="33"/>
        <v>0</v>
      </c>
      <c r="F842" s="12" t="str">
        <f t="shared" si="40"/>
        <v xml:space="preserve"> </v>
      </c>
      <c r="G842" s="30">
        <f>IF($C$4="", SUMIFS('무신사 메타 광고'!$K:$K, '무신사 메타 광고'!$D:$D, $B842), SUMIFS('무신사 메타 광고'!$K:$K,'무신사 메타 광고'!$I:$I,$C$4,'무신사 메타 광고'!D:D,$B842))</f>
        <v>0</v>
      </c>
      <c r="H842" s="30">
        <f>IF($C$4="", SUMIFS('무신사 메타 광고'!$Q:$Q, '무신사 메타 광고'!$D:$D, $B842), SUMIFS('무신사 메타 광고'!$Q:$Q,'무신사 메타 광고'!$I:$I,$C$4,'무신사 메타 광고'!D:D,$B842))</f>
        <v>0</v>
      </c>
      <c r="I842" s="30">
        <f>IF($C$4="", SUMIFS('무신사 메타 광고'!$U:$U, '무신사 메타 광고'!$D:$D, $B842), SUMIFS('무신사 메타 광고'!$U:$U,'무신사 메타 광고'!$I:$I,$C$4,'무신사 메타 광고'!D:D,$B842))</f>
        <v>0</v>
      </c>
      <c r="J842" s="11">
        <f t="shared" si="34"/>
        <v>0</v>
      </c>
      <c r="K842" s="11">
        <f t="shared" si="35"/>
        <v>0</v>
      </c>
      <c r="L842" s="12" t="str">
        <f t="shared" si="41"/>
        <v xml:space="preserve"> </v>
      </c>
      <c r="N842" s="10">
        <f>IF($C$4="", SUMIFS('무신사 메타 광고'!$X:$X, '무신사 메타 광고'!$D:$D, $B842),SUMIFS('무신사 메타 광고'!$X:$X,'무신사 메타 광고'!I:I,$C$4,'무신사 메타 광고'!D:D,$B842))</f>
        <v>0</v>
      </c>
      <c r="O842" s="11">
        <f t="shared" si="36"/>
        <v>0</v>
      </c>
      <c r="R842" s="13"/>
      <c r="S842" s="31">
        <f>IF($S$4="", SUMIFS('무신사 메타 광고'!$L:$L, '무신사 메타 광고'!$C:$C, $R842),SUMIFS('무신사 메타 광고'!$L:$L,'무신사 메타 광고'!$I:$I,$S$4,'무신사 메타 광고'!$C:$C,$R842))</f>
        <v>0</v>
      </c>
      <c r="T842" s="31">
        <f>IF($S$4="", SUMIFS('무신사 메타 광고'!$V:$V, '무신사 메타 광고'!$C:$C, $R842),SUMIFS('무신사 메타 광고'!$V:$V,'무신사 메타 광고'!$I:$I,$S$4,'무신사 메타 광고'!$C:$C,$R842))</f>
        <v>0</v>
      </c>
      <c r="U842" s="11">
        <f t="shared" si="37"/>
        <v>0</v>
      </c>
      <c r="V842" s="12" t="str">
        <f t="shared" si="42"/>
        <v xml:space="preserve"> </v>
      </c>
      <c r="W842" s="32">
        <f>IF($S$4="", SUMIFS('무신사 메타 광고'!$K:$K, '무신사 메타 광고'!$C:$C, $R842),SUMIFS('무신사 메타 광고'!$K:$K,'무신사 메타 광고'!$I:$I,$S$4,'무신사 메타 광고'!$C:$C,$R842))</f>
        <v>0</v>
      </c>
      <c r="X842" s="32">
        <f>IF($S$4="", SUMIFS('무신사 메타 광고'!$N:$N, '무신사 메타 광고'!$C:$C, $R842),SUMIFS('무신사 메타 광고'!$N:$N,'무신사 메타 광고'!$I:$I,$S$4,'무신사 메타 광고'!$C:$C,$R842))</f>
        <v>0</v>
      </c>
      <c r="Y842" s="11">
        <f t="shared" si="38"/>
        <v>0</v>
      </c>
      <c r="Z842" s="12" t="str">
        <f t="shared" si="43"/>
        <v xml:space="preserve"> </v>
      </c>
      <c r="AB842" s="10">
        <f>IF($S$4="", SUMIFS('무신사 메타 광고'!$X:$X, '무신사 메타 광고'!$C:$C, $R842),SUMIFS('무신사 메타 광고'!$X:$X,'무신사 메타 광고'!$I:$I,$S$4,'무신사 메타 광고'!$C:$C,$R842))</f>
        <v>0</v>
      </c>
      <c r="AC842" s="11">
        <f t="shared" si="39"/>
        <v>0</v>
      </c>
    </row>
    <row r="843" spans="2:29">
      <c r="B843" s="9"/>
      <c r="C843" s="29">
        <f>IF($C$4="", SUMIFS('무신사 메타 광고'!$L:$L, '무신사 메타 광고'!$D:$D, $B843), SUMIFS('무신사 메타 광고'!$L:$L, '무신사 메타 광고'!$I:$I, $C$4, '무신사 메타 광고'!$D:$D, $B843))</f>
        <v>0</v>
      </c>
      <c r="D843" s="29">
        <f>IF($C$4="", SUMIFS('무신사 메타 광고'!$V:$V,#REF!, $B843), SUMIFS('무신사 메타 광고'!$V:$V,'무신사 메타 광고'!$I:$I,$C$4,'무신사 메타 광고'!$D:$D,$B843))</f>
        <v>0</v>
      </c>
      <c r="E843" s="11">
        <f t="shared" si="33"/>
        <v>0</v>
      </c>
      <c r="F843" s="12" t="str">
        <f t="shared" si="40"/>
        <v xml:space="preserve"> </v>
      </c>
      <c r="G843" s="30">
        <f>IF($C$4="", SUMIFS('무신사 메타 광고'!$K:$K, '무신사 메타 광고'!$D:$D, $B843), SUMIFS('무신사 메타 광고'!$K:$K,'무신사 메타 광고'!$I:$I,$C$4,'무신사 메타 광고'!D:D,$B843))</f>
        <v>0</v>
      </c>
      <c r="H843" s="30">
        <f>IF($C$4="", SUMIFS('무신사 메타 광고'!$Q:$Q, '무신사 메타 광고'!$D:$D, $B843), SUMIFS('무신사 메타 광고'!$Q:$Q,'무신사 메타 광고'!$I:$I,$C$4,'무신사 메타 광고'!D:D,$B843))</f>
        <v>0</v>
      </c>
      <c r="I843" s="30">
        <f>IF($C$4="", SUMIFS('무신사 메타 광고'!$U:$U, '무신사 메타 광고'!$D:$D, $B843), SUMIFS('무신사 메타 광고'!$U:$U,'무신사 메타 광고'!$I:$I,$C$4,'무신사 메타 광고'!D:D,$B843))</f>
        <v>0</v>
      </c>
      <c r="J843" s="11">
        <f t="shared" si="34"/>
        <v>0</v>
      </c>
      <c r="K843" s="11">
        <f t="shared" si="35"/>
        <v>0</v>
      </c>
      <c r="L843" s="12" t="str">
        <f t="shared" si="41"/>
        <v xml:space="preserve"> </v>
      </c>
      <c r="N843" s="10">
        <f>IF($C$4="", SUMIFS('무신사 메타 광고'!$X:$X, '무신사 메타 광고'!$D:$D, $B843),SUMIFS('무신사 메타 광고'!$X:$X,'무신사 메타 광고'!I:I,$C$4,'무신사 메타 광고'!D:D,$B843))</f>
        <v>0</v>
      </c>
      <c r="O843" s="11">
        <f t="shared" si="36"/>
        <v>0</v>
      </c>
      <c r="R843" s="13"/>
      <c r="S843" s="31">
        <f>IF($S$4="", SUMIFS('무신사 메타 광고'!$L:$L, '무신사 메타 광고'!$C:$C, $R843),SUMIFS('무신사 메타 광고'!$L:$L,'무신사 메타 광고'!$I:$I,$S$4,'무신사 메타 광고'!$C:$C,$R843))</f>
        <v>0</v>
      </c>
      <c r="T843" s="31">
        <f>IF($S$4="", SUMIFS('무신사 메타 광고'!$V:$V, '무신사 메타 광고'!$C:$C, $R843),SUMIFS('무신사 메타 광고'!$V:$V,'무신사 메타 광고'!$I:$I,$S$4,'무신사 메타 광고'!$C:$C,$R843))</f>
        <v>0</v>
      </c>
      <c r="U843" s="11">
        <f t="shared" si="37"/>
        <v>0</v>
      </c>
      <c r="V843" s="12" t="str">
        <f t="shared" si="42"/>
        <v xml:space="preserve"> </v>
      </c>
      <c r="W843" s="32">
        <f>IF($S$4="", SUMIFS('무신사 메타 광고'!$K:$K, '무신사 메타 광고'!$C:$C, $R843),SUMIFS('무신사 메타 광고'!$K:$K,'무신사 메타 광고'!$I:$I,$S$4,'무신사 메타 광고'!$C:$C,$R843))</f>
        <v>0</v>
      </c>
      <c r="X843" s="32">
        <f>IF($S$4="", SUMIFS('무신사 메타 광고'!$N:$N, '무신사 메타 광고'!$C:$C, $R843),SUMIFS('무신사 메타 광고'!$N:$N,'무신사 메타 광고'!$I:$I,$S$4,'무신사 메타 광고'!$C:$C,$R843))</f>
        <v>0</v>
      </c>
      <c r="Y843" s="11">
        <f t="shared" si="38"/>
        <v>0</v>
      </c>
      <c r="Z843" s="12" t="str">
        <f t="shared" si="43"/>
        <v xml:space="preserve"> </v>
      </c>
      <c r="AB843" s="10">
        <f>IF($S$4="", SUMIFS('무신사 메타 광고'!$X:$X, '무신사 메타 광고'!$C:$C, $R843),SUMIFS('무신사 메타 광고'!$X:$X,'무신사 메타 광고'!$I:$I,$S$4,'무신사 메타 광고'!$C:$C,$R843))</f>
        <v>0</v>
      </c>
      <c r="AC843" s="11">
        <f t="shared" si="39"/>
        <v>0</v>
      </c>
    </row>
    <row r="844" spans="2:29">
      <c r="B844" s="9"/>
      <c r="C844" s="29">
        <f>IF($C$4="", SUMIFS('무신사 메타 광고'!$L:$L, '무신사 메타 광고'!$D:$D, $B844), SUMIFS('무신사 메타 광고'!$L:$L, '무신사 메타 광고'!$I:$I, $C$4, '무신사 메타 광고'!$D:$D, $B844))</f>
        <v>0</v>
      </c>
      <c r="D844" s="29">
        <f>IF($C$4="", SUMIFS('무신사 메타 광고'!$V:$V,#REF!, $B844), SUMIFS('무신사 메타 광고'!$V:$V,'무신사 메타 광고'!$I:$I,$C$4,'무신사 메타 광고'!$D:$D,$B844))</f>
        <v>0</v>
      </c>
      <c r="E844" s="11">
        <f t="shared" si="33"/>
        <v>0</v>
      </c>
      <c r="F844" s="12" t="str">
        <f t="shared" si="40"/>
        <v xml:space="preserve"> </v>
      </c>
      <c r="G844" s="30">
        <f>IF($C$4="", SUMIFS('무신사 메타 광고'!$K:$K, '무신사 메타 광고'!$D:$D, $B844), SUMIFS('무신사 메타 광고'!$K:$K,'무신사 메타 광고'!$I:$I,$C$4,'무신사 메타 광고'!D:D,$B844))</f>
        <v>0</v>
      </c>
      <c r="H844" s="30">
        <f>IF($C$4="", SUMIFS('무신사 메타 광고'!$Q:$Q, '무신사 메타 광고'!$D:$D, $B844), SUMIFS('무신사 메타 광고'!$Q:$Q,'무신사 메타 광고'!$I:$I,$C$4,'무신사 메타 광고'!D:D,$B844))</f>
        <v>0</v>
      </c>
      <c r="I844" s="30">
        <f>IF($C$4="", SUMIFS('무신사 메타 광고'!$U:$U, '무신사 메타 광고'!$D:$D, $B844), SUMIFS('무신사 메타 광고'!$U:$U,'무신사 메타 광고'!$I:$I,$C$4,'무신사 메타 광고'!D:D,$B844))</f>
        <v>0</v>
      </c>
      <c r="J844" s="11">
        <f t="shared" si="34"/>
        <v>0</v>
      </c>
      <c r="K844" s="11">
        <f t="shared" si="35"/>
        <v>0</v>
      </c>
      <c r="L844" s="12" t="str">
        <f t="shared" si="41"/>
        <v xml:space="preserve"> </v>
      </c>
      <c r="N844" s="10">
        <f>IF($C$4="", SUMIFS('무신사 메타 광고'!$X:$X, '무신사 메타 광고'!$D:$D, $B844),SUMIFS('무신사 메타 광고'!$X:$X,'무신사 메타 광고'!I:I,$C$4,'무신사 메타 광고'!D:D,$B844))</f>
        <v>0</v>
      </c>
      <c r="O844" s="11">
        <f t="shared" si="36"/>
        <v>0</v>
      </c>
      <c r="R844" s="13"/>
      <c r="S844" s="31">
        <f>IF($S$4="", SUMIFS('무신사 메타 광고'!$L:$L, '무신사 메타 광고'!$C:$C, $R844),SUMIFS('무신사 메타 광고'!$L:$L,'무신사 메타 광고'!$I:$I,$S$4,'무신사 메타 광고'!$C:$C,$R844))</f>
        <v>0</v>
      </c>
      <c r="T844" s="31">
        <f>IF($S$4="", SUMIFS('무신사 메타 광고'!$V:$V, '무신사 메타 광고'!$C:$C, $R844),SUMIFS('무신사 메타 광고'!$V:$V,'무신사 메타 광고'!$I:$I,$S$4,'무신사 메타 광고'!$C:$C,$R844))</f>
        <v>0</v>
      </c>
      <c r="U844" s="11">
        <f t="shared" si="37"/>
        <v>0</v>
      </c>
      <c r="V844" s="12" t="str">
        <f t="shared" si="42"/>
        <v xml:space="preserve"> </v>
      </c>
      <c r="W844" s="32">
        <f>IF($S$4="", SUMIFS('무신사 메타 광고'!$K:$K, '무신사 메타 광고'!$C:$C, $R844),SUMIFS('무신사 메타 광고'!$K:$K,'무신사 메타 광고'!$I:$I,$S$4,'무신사 메타 광고'!$C:$C,$R844))</f>
        <v>0</v>
      </c>
      <c r="X844" s="32">
        <f>IF($S$4="", SUMIFS('무신사 메타 광고'!$N:$N, '무신사 메타 광고'!$C:$C, $R844),SUMIFS('무신사 메타 광고'!$N:$N,'무신사 메타 광고'!$I:$I,$S$4,'무신사 메타 광고'!$C:$C,$R844))</f>
        <v>0</v>
      </c>
      <c r="Y844" s="11">
        <f t="shared" si="38"/>
        <v>0</v>
      </c>
      <c r="Z844" s="12" t="str">
        <f t="shared" si="43"/>
        <v xml:space="preserve"> </v>
      </c>
      <c r="AB844" s="10">
        <f>IF($S$4="", SUMIFS('무신사 메타 광고'!$X:$X, '무신사 메타 광고'!$C:$C, $R844),SUMIFS('무신사 메타 광고'!$X:$X,'무신사 메타 광고'!$I:$I,$S$4,'무신사 메타 광고'!$C:$C,$R844))</f>
        <v>0</v>
      </c>
      <c r="AC844" s="11">
        <f t="shared" si="39"/>
        <v>0</v>
      </c>
    </row>
    <row r="845" spans="2:29">
      <c r="B845" s="9"/>
      <c r="C845" s="29">
        <f>IF($C$4="", SUMIFS('무신사 메타 광고'!$L:$L, '무신사 메타 광고'!$D:$D, $B845), SUMIFS('무신사 메타 광고'!$L:$L, '무신사 메타 광고'!$I:$I, $C$4, '무신사 메타 광고'!$D:$D, $B845))</f>
        <v>0</v>
      </c>
      <c r="D845" s="29">
        <f>IF($C$4="", SUMIFS('무신사 메타 광고'!$V:$V,#REF!, $B845), SUMIFS('무신사 메타 광고'!$V:$V,'무신사 메타 광고'!$I:$I,$C$4,'무신사 메타 광고'!$D:$D,$B845))</f>
        <v>0</v>
      </c>
      <c r="E845" s="11">
        <f t="shared" si="33"/>
        <v>0</v>
      </c>
      <c r="F845" s="12" t="str">
        <f t="shared" si="40"/>
        <v xml:space="preserve"> </v>
      </c>
      <c r="G845" s="30">
        <f>IF($C$4="", SUMIFS('무신사 메타 광고'!$K:$K, '무신사 메타 광고'!$D:$D, $B845), SUMIFS('무신사 메타 광고'!$K:$K,'무신사 메타 광고'!$I:$I,$C$4,'무신사 메타 광고'!D:D,$B845))</f>
        <v>0</v>
      </c>
      <c r="H845" s="30">
        <f>IF($C$4="", SUMIFS('무신사 메타 광고'!$Q:$Q, '무신사 메타 광고'!$D:$D, $B845), SUMIFS('무신사 메타 광고'!$Q:$Q,'무신사 메타 광고'!$I:$I,$C$4,'무신사 메타 광고'!D:D,$B845))</f>
        <v>0</v>
      </c>
      <c r="I845" s="30">
        <f>IF($C$4="", SUMIFS('무신사 메타 광고'!$U:$U, '무신사 메타 광고'!$D:$D, $B845), SUMIFS('무신사 메타 광고'!$U:$U,'무신사 메타 광고'!$I:$I,$C$4,'무신사 메타 광고'!D:D,$B845))</f>
        <v>0</v>
      </c>
      <c r="J845" s="11">
        <f t="shared" si="34"/>
        <v>0</v>
      </c>
      <c r="K845" s="11">
        <f t="shared" si="35"/>
        <v>0</v>
      </c>
      <c r="L845" s="12" t="str">
        <f t="shared" si="41"/>
        <v xml:space="preserve"> </v>
      </c>
      <c r="N845" s="10">
        <f>IF($C$4="", SUMIFS('무신사 메타 광고'!$X:$X, '무신사 메타 광고'!$D:$D, $B845),SUMIFS('무신사 메타 광고'!$X:$X,'무신사 메타 광고'!I:I,$C$4,'무신사 메타 광고'!D:D,$B845))</f>
        <v>0</v>
      </c>
      <c r="O845" s="11">
        <f t="shared" si="36"/>
        <v>0</v>
      </c>
      <c r="R845" s="13"/>
      <c r="S845" s="31">
        <f>IF($S$4="", SUMIFS('무신사 메타 광고'!$L:$L, '무신사 메타 광고'!$C:$C, $R845),SUMIFS('무신사 메타 광고'!$L:$L,'무신사 메타 광고'!$I:$I,$S$4,'무신사 메타 광고'!$C:$C,$R845))</f>
        <v>0</v>
      </c>
      <c r="T845" s="31">
        <f>IF($S$4="", SUMIFS('무신사 메타 광고'!$V:$V, '무신사 메타 광고'!$C:$C, $R845),SUMIFS('무신사 메타 광고'!$V:$V,'무신사 메타 광고'!$I:$I,$S$4,'무신사 메타 광고'!$C:$C,$R845))</f>
        <v>0</v>
      </c>
      <c r="U845" s="11">
        <f t="shared" si="37"/>
        <v>0</v>
      </c>
      <c r="V845" s="12" t="str">
        <f t="shared" si="42"/>
        <v xml:space="preserve"> </v>
      </c>
      <c r="W845" s="32">
        <f>IF($S$4="", SUMIFS('무신사 메타 광고'!$K:$K, '무신사 메타 광고'!$C:$C, $R845),SUMIFS('무신사 메타 광고'!$K:$K,'무신사 메타 광고'!$I:$I,$S$4,'무신사 메타 광고'!$C:$C,$R845))</f>
        <v>0</v>
      </c>
      <c r="X845" s="32">
        <f>IF($S$4="", SUMIFS('무신사 메타 광고'!$N:$N, '무신사 메타 광고'!$C:$C, $R845),SUMIFS('무신사 메타 광고'!$N:$N,'무신사 메타 광고'!$I:$I,$S$4,'무신사 메타 광고'!$C:$C,$R845))</f>
        <v>0</v>
      </c>
      <c r="Y845" s="11">
        <f t="shared" si="38"/>
        <v>0</v>
      </c>
      <c r="Z845" s="12" t="str">
        <f t="shared" si="43"/>
        <v xml:space="preserve"> </v>
      </c>
      <c r="AB845" s="10">
        <f>IF($S$4="", SUMIFS('무신사 메타 광고'!$X:$X, '무신사 메타 광고'!$C:$C, $R845),SUMIFS('무신사 메타 광고'!$X:$X,'무신사 메타 광고'!$I:$I,$S$4,'무신사 메타 광고'!$C:$C,$R845))</f>
        <v>0</v>
      </c>
      <c r="AC845" s="11">
        <f t="shared" si="39"/>
        <v>0</v>
      </c>
    </row>
    <row r="846" spans="2:29">
      <c r="B846" s="9"/>
      <c r="C846" s="29">
        <f>IF($C$4="", SUMIFS('무신사 메타 광고'!$L:$L, '무신사 메타 광고'!$D:$D, $B846), SUMIFS('무신사 메타 광고'!$L:$L, '무신사 메타 광고'!$I:$I, $C$4, '무신사 메타 광고'!$D:$D, $B846))</f>
        <v>0</v>
      </c>
      <c r="D846" s="29">
        <f>IF($C$4="", SUMIFS('무신사 메타 광고'!$V:$V,#REF!, $B846), SUMIFS('무신사 메타 광고'!$V:$V,'무신사 메타 광고'!$I:$I,$C$4,'무신사 메타 광고'!$D:$D,$B846))</f>
        <v>0</v>
      </c>
      <c r="E846" s="11">
        <f t="shared" si="33"/>
        <v>0</v>
      </c>
      <c r="F846" s="12" t="str">
        <f t="shared" si="40"/>
        <v xml:space="preserve"> </v>
      </c>
      <c r="G846" s="30">
        <f>IF($C$4="", SUMIFS('무신사 메타 광고'!$K:$K, '무신사 메타 광고'!$D:$D, $B846), SUMIFS('무신사 메타 광고'!$K:$K,'무신사 메타 광고'!$I:$I,$C$4,'무신사 메타 광고'!D:D,$B846))</f>
        <v>0</v>
      </c>
      <c r="H846" s="30">
        <f>IF($C$4="", SUMIFS('무신사 메타 광고'!$Q:$Q, '무신사 메타 광고'!$D:$D, $B846), SUMIFS('무신사 메타 광고'!$Q:$Q,'무신사 메타 광고'!$I:$I,$C$4,'무신사 메타 광고'!D:D,$B846))</f>
        <v>0</v>
      </c>
      <c r="I846" s="30">
        <f>IF($C$4="", SUMIFS('무신사 메타 광고'!$U:$U, '무신사 메타 광고'!$D:$D, $B846), SUMIFS('무신사 메타 광고'!$U:$U,'무신사 메타 광고'!$I:$I,$C$4,'무신사 메타 광고'!D:D,$B846))</f>
        <v>0</v>
      </c>
      <c r="J846" s="11">
        <f t="shared" si="34"/>
        <v>0</v>
      </c>
      <c r="K846" s="11">
        <f t="shared" si="35"/>
        <v>0</v>
      </c>
      <c r="L846" s="12" t="str">
        <f t="shared" si="41"/>
        <v xml:space="preserve"> </v>
      </c>
      <c r="N846" s="10">
        <f>IF($C$4="", SUMIFS('무신사 메타 광고'!$X:$X, '무신사 메타 광고'!$D:$D, $B846),SUMIFS('무신사 메타 광고'!$X:$X,'무신사 메타 광고'!I:I,$C$4,'무신사 메타 광고'!D:D,$B846))</f>
        <v>0</v>
      </c>
      <c r="O846" s="11">
        <f t="shared" si="36"/>
        <v>0</v>
      </c>
      <c r="R846" s="13"/>
      <c r="S846" s="31">
        <f>IF($S$4="", SUMIFS('무신사 메타 광고'!$L:$L, '무신사 메타 광고'!$C:$C, $R846),SUMIFS('무신사 메타 광고'!$L:$L,'무신사 메타 광고'!$I:$I,$S$4,'무신사 메타 광고'!$C:$C,$R846))</f>
        <v>0</v>
      </c>
      <c r="T846" s="31">
        <f>IF($S$4="", SUMIFS('무신사 메타 광고'!$V:$V, '무신사 메타 광고'!$C:$C, $R846),SUMIFS('무신사 메타 광고'!$V:$V,'무신사 메타 광고'!$I:$I,$S$4,'무신사 메타 광고'!$C:$C,$R846))</f>
        <v>0</v>
      </c>
      <c r="U846" s="11">
        <f t="shared" si="37"/>
        <v>0</v>
      </c>
      <c r="V846" s="12" t="str">
        <f t="shared" si="42"/>
        <v xml:space="preserve"> </v>
      </c>
      <c r="W846" s="32">
        <f>IF($S$4="", SUMIFS('무신사 메타 광고'!$K:$K, '무신사 메타 광고'!$C:$C, $R846),SUMIFS('무신사 메타 광고'!$K:$K,'무신사 메타 광고'!$I:$I,$S$4,'무신사 메타 광고'!$C:$C,$R846))</f>
        <v>0</v>
      </c>
      <c r="X846" s="32">
        <f>IF($S$4="", SUMIFS('무신사 메타 광고'!$N:$N, '무신사 메타 광고'!$C:$C, $R846),SUMIFS('무신사 메타 광고'!$N:$N,'무신사 메타 광고'!$I:$I,$S$4,'무신사 메타 광고'!$C:$C,$R846))</f>
        <v>0</v>
      </c>
      <c r="Y846" s="11">
        <f t="shared" si="38"/>
        <v>0</v>
      </c>
      <c r="Z846" s="12" t="str">
        <f t="shared" si="43"/>
        <v xml:space="preserve"> </v>
      </c>
      <c r="AB846" s="10">
        <f>IF($S$4="", SUMIFS('무신사 메타 광고'!$X:$X, '무신사 메타 광고'!$C:$C, $R846),SUMIFS('무신사 메타 광고'!$X:$X,'무신사 메타 광고'!$I:$I,$S$4,'무신사 메타 광고'!$C:$C,$R846))</f>
        <v>0</v>
      </c>
      <c r="AC846" s="11">
        <f t="shared" si="39"/>
        <v>0</v>
      </c>
    </row>
    <row r="847" spans="2:29">
      <c r="B847" s="9"/>
      <c r="C847" s="29">
        <f>IF($C$4="", SUMIFS('무신사 메타 광고'!$L:$L, '무신사 메타 광고'!$D:$D, $B847), SUMIFS('무신사 메타 광고'!$L:$L, '무신사 메타 광고'!$I:$I, $C$4, '무신사 메타 광고'!$D:$D, $B847))</f>
        <v>0</v>
      </c>
      <c r="D847" s="29">
        <f>IF($C$4="", SUMIFS('무신사 메타 광고'!$V:$V,#REF!, $B847), SUMIFS('무신사 메타 광고'!$V:$V,'무신사 메타 광고'!$I:$I,$C$4,'무신사 메타 광고'!$D:$D,$B847))</f>
        <v>0</v>
      </c>
      <c r="E847" s="11">
        <f t="shared" si="33"/>
        <v>0</v>
      </c>
      <c r="F847" s="12" t="str">
        <f t="shared" si="40"/>
        <v xml:space="preserve"> </v>
      </c>
      <c r="G847" s="30">
        <f>IF($C$4="", SUMIFS('무신사 메타 광고'!$K:$K, '무신사 메타 광고'!$D:$D, $B847), SUMIFS('무신사 메타 광고'!$K:$K,'무신사 메타 광고'!$I:$I,$C$4,'무신사 메타 광고'!D:D,$B847))</f>
        <v>0</v>
      </c>
      <c r="H847" s="30">
        <f>IF($C$4="", SUMIFS('무신사 메타 광고'!$Q:$Q, '무신사 메타 광고'!$D:$D, $B847), SUMIFS('무신사 메타 광고'!$Q:$Q,'무신사 메타 광고'!$I:$I,$C$4,'무신사 메타 광고'!D:D,$B847))</f>
        <v>0</v>
      </c>
      <c r="I847" s="30">
        <f>IF($C$4="", SUMIFS('무신사 메타 광고'!$U:$U, '무신사 메타 광고'!$D:$D, $B847), SUMIFS('무신사 메타 광고'!$U:$U,'무신사 메타 광고'!$I:$I,$C$4,'무신사 메타 광고'!D:D,$B847))</f>
        <v>0</v>
      </c>
      <c r="J847" s="11">
        <f t="shared" si="34"/>
        <v>0</v>
      </c>
      <c r="K847" s="11">
        <f t="shared" si="35"/>
        <v>0</v>
      </c>
      <c r="L847" s="12" t="str">
        <f t="shared" si="41"/>
        <v xml:space="preserve"> </v>
      </c>
      <c r="N847" s="10">
        <f>IF($C$4="", SUMIFS('무신사 메타 광고'!$X:$X, '무신사 메타 광고'!$D:$D, $B847),SUMIFS('무신사 메타 광고'!$X:$X,'무신사 메타 광고'!I:I,$C$4,'무신사 메타 광고'!D:D,$B847))</f>
        <v>0</v>
      </c>
      <c r="O847" s="11">
        <f t="shared" si="36"/>
        <v>0</v>
      </c>
      <c r="R847" s="13"/>
      <c r="S847" s="31">
        <f>IF($S$4="", SUMIFS('무신사 메타 광고'!$L:$L, '무신사 메타 광고'!$C:$C, $R847),SUMIFS('무신사 메타 광고'!$L:$L,'무신사 메타 광고'!$I:$I,$S$4,'무신사 메타 광고'!$C:$C,$R847))</f>
        <v>0</v>
      </c>
      <c r="T847" s="31">
        <f>IF($S$4="", SUMIFS('무신사 메타 광고'!$V:$V, '무신사 메타 광고'!$C:$C, $R847),SUMIFS('무신사 메타 광고'!$V:$V,'무신사 메타 광고'!$I:$I,$S$4,'무신사 메타 광고'!$C:$C,$R847))</f>
        <v>0</v>
      </c>
      <c r="U847" s="11">
        <f t="shared" si="37"/>
        <v>0</v>
      </c>
      <c r="V847" s="12" t="str">
        <f t="shared" si="42"/>
        <v xml:space="preserve"> </v>
      </c>
      <c r="W847" s="32">
        <f>IF($S$4="", SUMIFS('무신사 메타 광고'!$K:$K, '무신사 메타 광고'!$C:$C, $R847),SUMIFS('무신사 메타 광고'!$K:$K,'무신사 메타 광고'!$I:$I,$S$4,'무신사 메타 광고'!$C:$C,$R847))</f>
        <v>0</v>
      </c>
      <c r="X847" s="32">
        <f>IF($S$4="", SUMIFS('무신사 메타 광고'!$N:$N, '무신사 메타 광고'!$C:$C, $R847),SUMIFS('무신사 메타 광고'!$N:$N,'무신사 메타 광고'!$I:$I,$S$4,'무신사 메타 광고'!$C:$C,$R847))</f>
        <v>0</v>
      </c>
      <c r="Y847" s="11">
        <f t="shared" si="38"/>
        <v>0</v>
      </c>
      <c r="Z847" s="12" t="str">
        <f t="shared" si="43"/>
        <v xml:space="preserve"> </v>
      </c>
      <c r="AB847" s="10">
        <f>IF($S$4="", SUMIFS('무신사 메타 광고'!$X:$X, '무신사 메타 광고'!$C:$C, $R847),SUMIFS('무신사 메타 광고'!$X:$X,'무신사 메타 광고'!$I:$I,$S$4,'무신사 메타 광고'!$C:$C,$R847))</f>
        <v>0</v>
      </c>
      <c r="AC847" s="11">
        <f t="shared" si="39"/>
        <v>0</v>
      </c>
    </row>
    <row r="848" spans="2:29">
      <c r="B848" s="9"/>
      <c r="C848" s="29">
        <f>IF($C$4="", SUMIFS('무신사 메타 광고'!$L:$L, '무신사 메타 광고'!$D:$D, $B848), SUMIFS('무신사 메타 광고'!$L:$L, '무신사 메타 광고'!$I:$I, $C$4, '무신사 메타 광고'!$D:$D, $B848))</f>
        <v>0</v>
      </c>
      <c r="D848" s="29">
        <f>IF($C$4="", SUMIFS('무신사 메타 광고'!$V:$V,#REF!, $B848), SUMIFS('무신사 메타 광고'!$V:$V,'무신사 메타 광고'!$I:$I,$C$4,'무신사 메타 광고'!$D:$D,$B848))</f>
        <v>0</v>
      </c>
      <c r="E848" s="11">
        <f t="shared" si="33"/>
        <v>0</v>
      </c>
      <c r="F848" s="12" t="str">
        <f t="shared" si="40"/>
        <v xml:space="preserve"> </v>
      </c>
      <c r="G848" s="30">
        <f>IF($C$4="", SUMIFS('무신사 메타 광고'!$K:$K, '무신사 메타 광고'!$D:$D, $B848), SUMIFS('무신사 메타 광고'!$K:$K,'무신사 메타 광고'!$I:$I,$C$4,'무신사 메타 광고'!D:D,$B848))</f>
        <v>0</v>
      </c>
      <c r="H848" s="30">
        <f>IF($C$4="", SUMIFS('무신사 메타 광고'!$Q:$Q, '무신사 메타 광고'!$D:$D, $B848), SUMIFS('무신사 메타 광고'!$Q:$Q,'무신사 메타 광고'!$I:$I,$C$4,'무신사 메타 광고'!D:D,$B848))</f>
        <v>0</v>
      </c>
      <c r="I848" s="30">
        <f>IF($C$4="", SUMIFS('무신사 메타 광고'!$U:$U, '무신사 메타 광고'!$D:$D, $B848), SUMIFS('무신사 메타 광고'!$U:$U,'무신사 메타 광고'!$I:$I,$C$4,'무신사 메타 광고'!D:D,$B848))</f>
        <v>0</v>
      </c>
      <c r="J848" s="11">
        <f t="shared" si="34"/>
        <v>0</v>
      </c>
      <c r="K848" s="11">
        <f t="shared" si="35"/>
        <v>0</v>
      </c>
      <c r="L848" s="12" t="str">
        <f t="shared" si="41"/>
        <v xml:space="preserve"> </v>
      </c>
      <c r="N848" s="10">
        <f>IF($C$4="", SUMIFS('무신사 메타 광고'!$X:$X, '무신사 메타 광고'!$D:$D, $B848),SUMIFS('무신사 메타 광고'!$X:$X,'무신사 메타 광고'!I:I,$C$4,'무신사 메타 광고'!D:D,$B848))</f>
        <v>0</v>
      </c>
      <c r="O848" s="11">
        <f t="shared" si="36"/>
        <v>0</v>
      </c>
      <c r="R848" s="13"/>
      <c r="S848" s="31">
        <f>IF($S$4="", SUMIFS('무신사 메타 광고'!$L:$L, '무신사 메타 광고'!$C:$C, $R848),SUMIFS('무신사 메타 광고'!$L:$L,'무신사 메타 광고'!$I:$I,$S$4,'무신사 메타 광고'!$C:$C,$R848))</f>
        <v>0</v>
      </c>
      <c r="T848" s="31">
        <f>IF($S$4="", SUMIFS('무신사 메타 광고'!$V:$V, '무신사 메타 광고'!$C:$C, $R848),SUMIFS('무신사 메타 광고'!$V:$V,'무신사 메타 광고'!$I:$I,$S$4,'무신사 메타 광고'!$C:$C,$R848))</f>
        <v>0</v>
      </c>
      <c r="U848" s="11">
        <f t="shared" si="37"/>
        <v>0</v>
      </c>
      <c r="V848" s="12" t="str">
        <f t="shared" si="42"/>
        <v xml:space="preserve"> </v>
      </c>
      <c r="W848" s="32">
        <f>IF($S$4="", SUMIFS('무신사 메타 광고'!$K:$K, '무신사 메타 광고'!$C:$C, $R848),SUMIFS('무신사 메타 광고'!$K:$K,'무신사 메타 광고'!$I:$I,$S$4,'무신사 메타 광고'!$C:$C,$R848))</f>
        <v>0</v>
      </c>
      <c r="X848" s="32">
        <f>IF($S$4="", SUMIFS('무신사 메타 광고'!$N:$N, '무신사 메타 광고'!$C:$C, $R848),SUMIFS('무신사 메타 광고'!$N:$N,'무신사 메타 광고'!$I:$I,$S$4,'무신사 메타 광고'!$C:$C,$R848))</f>
        <v>0</v>
      </c>
      <c r="Y848" s="11">
        <f t="shared" si="38"/>
        <v>0</v>
      </c>
      <c r="Z848" s="12" t="str">
        <f t="shared" si="43"/>
        <v xml:space="preserve"> </v>
      </c>
      <c r="AB848" s="10">
        <f>IF($S$4="", SUMIFS('무신사 메타 광고'!$X:$X, '무신사 메타 광고'!$C:$C, $R848),SUMIFS('무신사 메타 광고'!$X:$X,'무신사 메타 광고'!$I:$I,$S$4,'무신사 메타 광고'!$C:$C,$R848))</f>
        <v>0</v>
      </c>
      <c r="AC848" s="11">
        <f t="shared" si="39"/>
        <v>0</v>
      </c>
    </row>
    <row r="849" spans="2:29">
      <c r="B849" s="9"/>
      <c r="C849" s="29">
        <f>IF($C$4="", SUMIFS('무신사 메타 광고'!$L:$L, '무신사 메타 광고'!$D:$D, $B849), SUMIFS('무신사 메타 광고'!$L:$L, '무신사 메타 광고'!$I:$I, $C$4, '무신사 메타 광고'!$D:$D, $B849))</f>
        <v>0</v>
      </c>
      <c r="D849" s="29">
        <f>IF($C$4="", SUMIFS('무신사 메타 광고'!$V:$V,#REF!, $B849), SUMIFS('무신사 메타 광고'!$V:$V,'무신사 메타 광고'!$I:$I,$C$4,'무신사 메타 광고'!$D:$D,$B849))</f>
        <v>0</v>
      </c>
      <c r="E849" s="11">
        <f t="shared" si="33"/>
        <v>0</v>
      </c>
      <c r="F849" s="12" t="str">
        <f t="shared" si="40"/>
        <v xml:space="preserve"> </v>
      </c>
      <c r="G849" s="30">
        <f>IF($C$4="", SUMIFS('무신사 메타 광고'!$K:$K, '무신사 메타 광고'!$D:$D, $B849), SUMIFS('무신사 메타 광고'!$K:$K,'무신사 메타 광고'!$I:$I,$C$4,'무신사 메타 광고'!D:D,$B849))</f>
        <v>0</v>
      </c>
      <c r="H849" s="30">
        <f>IF($C$4="", SUMIFS('무신사 메타 광고'!$Q:$Q, '무신사 메타 광고'!$D:$D, $B849), SUMIFS('무신사 메타 광고'!$Q:$Q,'무신사 메타 광고'!$I:$I,$C$4,'무신사 메타 광고'!D:D,$B849))</f>
        <v>0</v>
      </c>
      <c r="I849" s="30">
        <f>IF($C$4="", SUMIFS('무신사 메타 광고'!$U:$U, '무신사 메타 광고'!$D:$D, $B849), SUMIFS('무신사 메타 광고'!$U:$U,'무신사 메타 광고'!$I:$I,$C$4,'무신사 메타 광고'!D:D,$B849))</f>
        <v>0</v>
      </c>
      <c r="J849" s="11">
        <f t="shared" si="34"/>
        <v>0</v>
      </c>
      <c r="K849" s="11">
        <f t="shared" si="35"/>
        <v>0</v>
      </c>
      <c r="L849" s="12" t="str">
        <f t="shared" si="41"/>
        <v xml:space="preserve"> </v>
      </c>
      <c r="N849" s="10">
        <f>IF($C$4="", SUMIFS('무신사 메타 광고'!$X:$X, '무신사 메타 광고'!$D:$D, $B849),SUMIFS('무신사 메타 광고'!$X:$X,'무신사 메타 광고'!I:I,$C$4,'무신사 메타 광고'!D:D,$B849))</f>
        <v>0</v>
      </c>
      <c r="O849" s="11">
        <f t="shared" si="36"/>
        <v>0</v>
      </c>
      <c r="R849" s="13"/>
      <c r="S849" s="31">
        <f>IF($S$4="", SUMIFS('무신사 메타 광고'!$L:$L, '무신사 메타 광고'!$C:$C, $R849),SUMIFS('무신사 메타 광고'!$L:$L,'무신사 메타 광고'!$I:$I,$S$4,'무신사 메타 광고'!$C:$C,$R849))</f>
        <v>0</v>
      </c>
      <c r="T849" s="31">
        <f>IF($S$4="", SUMIFS('무신사 메타 광고'!$V:$V, '무신사 메타 광고'!$C:$C, $R849),SUMIFS('무신사 메타 광고'!$V:$V,'무신사 메타 광고'!$I:$I,$S$4,'무신사 메타 광고'!$C:$C,$R849))</f>
        <v>0</v>
      </c>
      <c r="U849" s="11">
        <f t="shared" si="37"/>
        <v>0</v>
      </c>
      <c r="V849" s="12" t="str">
        <f t="shared" si="42"/>
        <v xml:space="preserve"> </v>
      </c>
      <c r="W849" s="32">
        <f>IF($S$4="", SUMIFS('무신사 메타 광고'!$K:$K, '무신사 메타 광고'!$C:$C, $R849),SUMIFS('무신사 메타 광고'!$K:$K,'무신사 메타 광고'!$I:$I,$S$4,'무신사 메타 광고'!$C:$C,$R849))</f>
        <v>0</v>
      </c>
      <c r="X849" s="32">
        <f>IF($S$4="", SUMIFS('무신사 메타 광고'!$N:$N, '무신사 메타 광고'!$C:$C, $R849),SUMIFS('무신사 메타 광고'!$N:$N,'무신사 메타 광고'!$I:$I,$S$4,'무신사 메타 광고'!$C:$C,$R849))</f>
        <v>0</v>
      </c>
      <c r="Y849" s="11">
        <f t="shared" si="38"/>
        <v>0</v>
      </c>
      <c r="Z849" s="12" t="str">
        <f t="shared" si="43"/>
        <v xml:space="preserve"> </v>
      </c>
      <c r="AB849" s="10">
        <f>IF($S$4="", SUMIFS('무신사 메타 광고'!$X:$X, '무신사 메타 광고'!$C:$C, $R849),SUMIFS('무신사 메타 광고'!$X:$X,'무신사 메타 광고'!$I:$I,$S$4,'무신사 메타 광고'!$C:$C,$R849))</f>
        <v>0</v>
      </c>
      <c r="AC849" s="11">
        <f t="shared" si="39"/>
        <v>0</v>
      </c>
    </row>
    <row r="850" spans="2:29">
      <c r="B850" s="9"/>
      <c r="C850" s="29">
        <f>IF($C$4="", SUMIFS('무신사 메타 광고'!$L:$L, '무신사 메타 광고'!$D:$D, $B850), SUMIFS('무신사 메타 광고'!$L:$L, '무신사 메타 광고'!$I:$I, $C$4, '무신사 메타 광고'!$D:$D, $B850))</f>
        <v>0</v>
      </c>
      <c r="D850" s="29">
        <f>IF($C$4="", SUMIFS('무신사 메타 광고'!$V:$V,#REF!, $B850), SUMIFS('무신사 메타 광고'!$V:$V,'무신사 메타 광고'!$I:$I,$C$4,'무신사 메타 광고'!$D:$D,$B850))</f>
        <v>0</v>
      </c>
      <c r="E850" s="11">
        <f t="shared" si="33"/>
        <v>0</v>
      </c>
      <c r="F850" s="12" t="str">
        <f t="shared" si="40"/>
        <v xml:space="preserve"> </v>
      </c>
      <c r="G850" s="30">
        <f>IF($C$4="", SUMIFS('무신사 메타 광고'!$K:$K, '무신사 메타 광고'!$D:$D, $B850), SUMIFS('무신사 메타 광고'!$K:$K,'무신사 메타 광고'!$I:$I,$C$4,'무신사 메타 광고'!D:D,$B850))</f>
        <v>0</v>
      </c>
      <c r="H850" s="30">
        <f>IF($C$4="", SUMIFS('무신사 메타 광고'!$Q:$Q, '무신사 메타 광고'!$D:$D, $B850), SUMIFS('무신사 메타 광고'!$Q:$Q,'무신사 메타 광고'!$I:$I,$C$4,'무신사 메타 광고'!D:D,$B850))</f>
        <v>0</v>
      </c>
      <c r="I850" s="30">
        <f>IF($C$4="", SUMIFS('무신사 메타 광고'!$U:$U, '무신사 메타 광고'!$D:$D, $B850), SUMIFS('무신사 메타 광고'!$U:$U,'무신사 메타 광고'!$I:$I,$C$4,'무신사 메타 광고'!D:D,$B850))</f>
        <v>0</v>
      </c>
      <c r="J850" s="11">
        <f t="shared" si="34"/>
        <v>0</v>
      </c>
      <c r="K850" s="11">
        <f t="shared" si="35"/>
        <v>0</v>
      </c>
      <c r="L850" s="12" t="str">
        <f t="shared" si="41"/>
        <v xml:space="preserve"> </v>
      </c>
      <c r="N850" s="10">
        <f>IF($C$4="", SUMIFS('무신사 메타 광고'!$X:$X, '무신사 메타 광고'!$D:$D, $B850),SUMIFS('무신사 메타 광고'!$X:$X,'무신사 메타 광고'!I:I,$C$4,'무신사 메타 광고'!D:D,$B850))</f>
        <v>0</v>
      </c>
      <c r="O850" s="11">
        <f t="shared" si="36"/>
        <v>0</v>
      </c>
      <c r="R850" s="13"/>
      <c r="S850" s="31">
        <f>IF($S$4="", SUMIFS('무신사 메타 광고'!$L:$L, '무신사 메타 광고'!$C:$C, $R850),SUMIFS('무신사 메타 광고'!$L:$L,'무신사 메타 광고'!$I:$I,$S$4,'무신사 메타 광고'!$C:$C,$R850))</f>
        <v>0</v>
      </c>
      <c r="T850" s="31">
        <f>IF($S$4="", SUMIFS('무신사 메타 광고'!$V:$V, '무신사 메타 광고'!$C:$C, $R850),SUMIFS('무신사 메타 광고'!$V:$V,'무신사 메타 광고'!$I:$I,$S$4,'무신사 메타 광고'!$C:$C,$R850))</f>
        <v>0</v>
      </c>
      <c r="U850" s="11">
        <f t="shared" si="37"/>
        <v>0</v>
      </c>
      <c r="V850" s="12" t="str">
        <f t="shared" si="42"/>
        <v xml:space="preserve"> </v>
      </c>
      <c r="W850" s="32">
        <f>IF($S$4="", SUMIFS('무신사 메타 광고'!$K:$K, '무신사 메타 광고'!$C:$C, $R850),SUMIFS('무신사 메타 광고'!$K:$K,'무신사 메타 광고'!$I:$I,$S$4,'무신사 메타 광고'!$C:$C,$R850))</f>
        <v>0</v>
      </c>
      <c r="X850" s="32">
        <f>IF($S$4="", SUMIFS('무신사 메타 광고'!$N:$N, '무신사 메타 광고'!$C:$C, $R850),SUMIFS('무신사 메타 광고'!$N:$N,'무신사 메타 광고'!$I:$I,$S$4,'무신사 메타 광고'!$C:$C,$R850))</f>
        <v>0</v>
      </c>
      <c r="Y850" s="11">
        <f t="shared" si="38"/>
        <v>0</v>
      </c>
      <c r="Z850" s="12" t="str">
        <f t="shared" si="43"/>
        <v xml:space="preserve"> </v>
      </c>
      <c r="AB850" s="10">
        <f>IF($S$4="", SUMIFS('무신사 메타 광고'!$X:$X, '무신사 메타 광고'!$C:$C, $R850),SUMIFS('무신사 메타 광고'!$X:$X,'무신사 메타 광고'!$I:$I,$S$4,'무신사 메타 광고'!$C:$C,$R850))</f>
        <v>0</v>
      </c>
      <c r="AC850" s="11">
        <f t="shared" si="39"/>
        <v>0</v>
      </c>
    </row>
    <row r="851" spans="2:29">
      <c r="B851" s="9"/>
      <c r="C851" s="29">
        <f>IF($C$4="", SUMIFS('무신사 메타 광고'!$L:$L, '무신사 메타 광고'!$D:$D, $B851), SUMIFS('무신사 메타 광고'!$L:$L, '무신사 메타 광고'!$I:$I, $C$4, '무신사 메타 광고'!$D:$D, $B851))</f>
        <v>0</v>
      </c>
      <c r="D851" s="29">
        <f>IF($C$4="", SUMIFS('무신사 메타 광고'!$V:$V,#REF!, $B851), SUMIFS('무신사 메타 광고'!$V:$V,'무신사 메타 광고'!$I:$I,$C$4,'무신사 메타 광고'!$D:$D,$B851))</f>
        <v>0</v>
      </c>
      <c r="E851" s="11">
        <f t="shared" si="33"/>
        <v>0</v>
      </c>
      <c r="F851" s="12" t="str">
        <f t="shared" si="40"/>
        <v xml:space="preserve"> </v>
      </c>
      <c r="G851" s="30">
        <f>IF($C$4="", SUMIFS('무신사 메타 광고'!$K:$K, '무신사 메타 광고'!$D:$D, $B851), SUMIFS('무신사 메타 광고'!$K:$K,'무신사 메타 광고'!$I:$I,$C$4,'무신사 메타 광고'!D:D,$B851))</f>
        <v>0</v>
      </c>
      <c r="H851" s="30">
        <f>IF($C$4="", SUMIFS('무신사 메타 광고'!$Q:$Q, '무신사 메타 광고'!$D:$D, $B851), SUMIFS('무신사 메타 광고'!$Q:$Q,'무신사 메타 광고'!$I:$I,$C$4,'무신사 메타 광고'!D:D,$B851))</f>
        <v>0</v>
      </c>
      <c r="I851" s="30">
        <f>IF($C$4="", SUMIFS('무신사 메타 광고'!$U:$U, '무신사 메타 광고'!$D:$D, $B851), SUMIFS('무신사 메타 광고'!$U:$U,'무신사 메타 광고'!$I:$I,$C$4,'무신사 메타 광고'!D:D,$B851))</f>
        <v>0</v>
      </c>
      <c r="J851" s="11">
        <f t="shared" si="34"/>
        <v>0</v>
      </c>
      <c r="K851" s="11">
        <f t="shared" si="35"/>
        <v>0</v>
      </c>
      <c r="L851" s="12" t="str">
        <f t="shared" si="41"/>
        <v xml:space="preserve"> </v>
      </c>
      <c r="N851" s="10">
        <f>IF($C$4="", SUMIFS('무신사 메타 광고'!$X:$X, '무신사 메타 광고'!$D:$D, $B851),SUMIFS('무신사 메타 광고'!$X:$X,'무신사 메타 광고'!I:I,$C$4,'무신사 메타 광고'!D:D,$B851))</f>
        <v>0</v>
      </c>
      <c r="O851" s="11">
        <f t="shared" si="36"/>
        <v>0</v>
      </c>
      <c r="R851" s="13"/>
      <c r="S851" s="31">
        <f>IF($S$4="", SUMIFS('무신사 메타 광고'!$L:$L, '무신사 메타 광고'!$C:$C, $R851),SUMIFS('무신사 메타 광고'!$L:$L,'무신사 메타 광고'!$I:$I,$S$4,'무신사 메타 광고'!$C:$C,$R851))</f>
        <v>0</v>
      </c>
      <c r="T851" s="31">
        <f>IF($S$4="", SUMIFS('무신사 메타 광고'!$V:$V, '무신사 메타 광고'!$C:$C, $R851),SUMIFS('무신사 메타 광고'!$V:$V,'무신사 메타 광고'!$I:$I,$S$4,'무신사 메타 광고'!$C:$C,$R851))</f>
        <v>0</v>
      </c>
      <c r="U851" s="11">
        <f t="shared" si="37"/>
        <v>0</v>
      </c>
      <c r="V851" s="12" t="str">
        <f t="shared" si="42"/>
        <v xml:space="preserve"> </v>
      </c>
      <c r="W851" s="32">
        <f>IF($S$4="", SUMIFS('무신사 메타 광고'!$K:$K, '무신사 메타 광고'!$C:$C, $R851),SUMIFS('무신사 메타 광고'!$K:$K,'무신사 메타 광고'!$I:$I,$S$4,'무신사 메타 광고'!$C:$C,$R851))</f>
        <v>0</v>
      </c>
      <c r="X851" s="32">
        <f>IF($S$4="", SUMIFS('무신사 메타 광고'!$N:$N, '무신사 메타 광고'!$C:$C, $R851),SUMIFS('무신사 메타 광고'!$N:$N,'무신사 메타 광고'!$I:$I,$S$4,'무신사 메타 광고'!$C:$C,$R851))</f>
        <v>0</v>
      </c>
      <c r="Y851" s="11">
        <f t="shared" si="38"/>
        <v>0</v>
      </c>
      <c r="Z851" s="12" t="str">
        <f t="shared" si="43"/>
        <v xml:space="preserve"> </v>
      </c>
      <c r="AB851" s="10">
        <f>IF($S$4="", SUMIFS('무신사 메타 광고'!$X:$X, '무신사 메타 광고'!$C:$C, $R851),SUMIFS('무신사 메타 광고'!$X:$X,'무신사 메타 광고'!$I:$I,$S$4,'무신사 메타 광고'!$C:$C,$R851))</f>
        <v>0</v>
      </c>
      <c r="AC851" s="11">
        <f t="shared" si="39"/>
        <v>0</v>
      </c>
    </row>
    <row r="852" spans="2:29">
      <c r="B852" s="9"/>
      <c r="C852" s="29">
        <f>IF($C$4="", SUMIFS('무신사 메타 광고'!$L:$L, '무신사 메타 광고'!$D:$D, $B852), SUMIFS('무신사 메타 광고'!$L:$L, '무신사 메타 광고'!$I:$I, $C$4, '무신사 메타 광고'!$D:$D, $B852))</f>
        <v>0</v>
      </c>
      <c r="D852" s="29">
        <f>IF($C$4="", SUMIFS('무신사 메타 광고'!$V:$V,#REF!, $B852), SUMIFS('무신사 메타 광고'!$V:$V,'무신사 메타 광고'!$I:$I,$C$4,'무신사 메타 광고'!$D:$D,$B852))</f>
        <v>0</v>
      </c>
      <c r="E852" s="11">
        <f t="shared" si="33"/>
        <v>0</v>
      </c>
      <c r="F852" s="12" t="str">
        <f t="shared" si="40"/>
        <v xml:space="preserve"> </v>
      </c>
      <c r="G852" s="30">
        <f>IF($C$4="", SUMIFS('무신사 메타 광고'!$K:$K, '무신사 메타 광고'!$D:$D, $B852), SUMIFS('무신사 메타 광고'!$K:$K,'무신사 메타 광고'!$I:$I,$C$4,'무신사 메타 광고'!D:D,$B852))</f>
        <v>0</v>
      </c>
      <c r="H852" s="30">
        <f>IF($C$4="", SUMIFS('무신사 메타 광고'!$Q:$Q, '무신사 메타 광고'!$D:$D, $B852), SUMIFS('무신사 메타 광고'!$Q:$Q,'무신사 메타 광고'!$I:$I,$C$4,'무신사 메타 광고'!D:D,$B852))</f>
        <v>0</v>
      </c>
      <c r="I852" s="30">
        <f>IF($C$4="", SUMIFS('무신사 메타 광고'!$U:$U, '무신사 메타 광고'!$D:$D, $B852), SUMIFS('무신사 메타 광고'!$U:$U,'무신사 메타 광고'!$I:$I,$C$4,'무신사 메타 광고'!D:D,$B852))</f>
        <v>0</v>
      </c>
      <c r="J852" s="11">
        <f t="shared" si="34"/>
        <v>0</v>
      </c>
      <c r="K852" s="11">
        <f t="shared" si="35"/>
        <v>0</v>
      </c>
      <c r="L852" s="12" t="str">
        <f t="shared" si="41"/>
        <v xml:space="preserve"> </v>
      </c>
      <c r="N852" s="10">
        <f>IF($C$4="", SUMIFS('무신사 메타 광고'!$X:$X, '무신사 메타 광고'!$D:$D, $B852),SUMIFS('무신사 메타 광고'!$X:$X,'무신사 메타 광고'!I:I,$C$4,'무신사 메타 광고'!D:D,$B852))</f>
        <v>0</v>
      </c>
      <c r="O852" s="11">
        <f t="shared" si="36"/>
        <v>0</v>
      </c>
      <c r="R852" s="13"/>
      <c r="S852" s="31">
        <f>IF($S$4="", SUMIFS('무신사 메타 광고'!$L:$L, '무신사 메타 광고'!$C:$C, $R852),SUMIFS('무신사 메타 광고'!$L:$L,'무신사 메타 광고'!$I:$I,$S$4,'무신사 메타 광고'!$C:$C,$R852))</f>
        <v>0</v>
      </c>
      <c r="T852" s="31">
        <f>IF($S$4="", SUMIFS('무신사 메타 광고'!$V:$V, '무신사 메타 광고'!$C:$C, $R852),SUMIFS('무신사 메타 광고'!$V:$V,'무신사 메타 광고'!$I:$I,$S$4,'무신사 메타 광고'!$C:$C,$R852))</f>
        <v>0</v>
      </c>
      <c r="U852" s="11">
        <f t="shared" si="37"/>
        <v>0</v>
      </c>
      <c r="V852" s="12" t="str">
        <f t="shared" si="42"/>
        <v xml:space="preserve"> </v>
      </c>
      <c r="W852" s="32">
        <f>IF($S$4="", SUMIFS('무신사 메타 광고'!$K:$K, '무신사 메타 광고'!$C:$C, $R852),SUMIFS('무신사 메타 광고'!$K:$K,'무신사 메타 광고'!$I:$I,$S$4,'무신사 메타 광고'!$C:$C,$R852))</f>
        <v>0</v>
      </c>
      <c r="X852" s="32">
        <f>IF($S$4="", SUMIFS('무신사 메타 광고'!$N:$N, '무신사 메타 광고'!$C:$C, $R852),SUMIFS('무신사 메타 광고'!$N:$N,'무신사 메타 광고'!$I:$I,$S$4,'무신사 메타 광고'!$C:$C,$R852))</f>
        <v>0</v>
      </c>
      <c r="Y852" s="11">
        <f t="shared" si="38"/>
        <v>0</v>
      </c>
      <c r="Z852" s="12" t="str">
        <f t="shared" si="43"/>
        <v xml:space="preserve"> </v>
      </c>
      <c r="AB852" s="10">
        <f>IF($S$4="", SUMIFS('무신사 메타 광고'!$X:$X, '무신사 메타 광고'!$C:$C, $R852),SUMIFS('무신사 메타 광고'!$X:$X,'무신사 메타 광고'!$I:$I,$S$4,'무신사 메타 광고'!$C:$C,$R852))</f>
        <v>0</v>
      </c>
      <c r="AC852" s="11">
        <f t="shared" si="39"/>
        <v>0</v>
      </c>
    </row>
    <row r="853" spans="2:29">
      <c r="B853" s="9"/>
      <c r="C853" s="29">
        <f>IF($C$4="", SUMIFS('무신사 메타 광고'!$L:$L, '무신사 메타 광고'!$D:$D, $B853), SUMIFS('무신사 메타 광고'!$L:$L, '무신사 메타 광고'!$I:$I, $C$4, '무신사 메타 광고'!$D:$D, $B853))</f>
        <v>0</v>
      </c>
      <c r="D853" s="29">
        <f>IF($C$4="", SUMIFS('무신사 메타 광고'!$V:$V,#REF!, $B853), SUMIFS('무신사 메타 광고'!$V:$V,'무신사 메타 광고'!$I:$I,$C$4,'무신사 메타 광고'!$D:$D,$B853))</f>
        <v>0</v>
      </c>
      <c r="E853" s="11">
        <f t="shared" si="33"/>
        <v>0</v>
      </c>
      <c r="F853" s="12" t="str">
        <f t="shared" si="40"/>
        <v xml:space="preserve"> </v>
      </c>
      <c r="G853" s="30">
        <f>IF($C$4="", SUMIFS('무신사 메타 광고'!$K:$K, '무신사 메타 광고'!$D:$D, $B853), SUMIFS('무신사 메타 광고'!$K:$K,'무신사 메타 광고'!$I:$I,$C$4,'무신사 메타 광고'!D:D,$B853))</f>
        <v>0</v>
      </c>
      <c r="H853" s="30">
        <f>IF($C$4="", SUMIFS('무신사 메타 광고'!$Q:$Q, '무신사 메타 광고'!$D:$D, $B853), SUMIFS('무신사 메타 광고'!$Q:$Q,'무신사 메타 광고'!$I:$I,$C$4,'무신사 메타 광고'!D:D,$B853))</f>
        <v>0</v>
      </c>
      <c r="I853" s="30">
        <f>IF($C$4="", SUMIFS('무신사 메타 광고'!$U:$U, '무신사 메타 광고'!$D:$D, $B853), SUMIFS('무신사 메타 광고'!$U:$U,'무신사 메타 광고'!$I:$I,$C$4,'무신사 메타 광고'!D:D,$B853))</f>
        <v>0</v>
      </c>
      <c r="J853" s="11">
        <f t="shared" si="34"/>
        <v>0</v>
      </c>
      <c r="K853" s="11">
        <f t="shared" si="35"/>
        <v>0</v>
      </c>
      <c r="L853" s="12" t="str">
        <f t="shared" si="41"/>
        <v xml:space="preserve"> </v>
      </c>
      <c r="N853" s="10">
        <f>IF($C$4="", SUMIFS('무신사 메타 광고'!$X:$X, '무신사 메타 광고'!$D:$D, $B853),SUMIFS('무신사 메타 광고'!$X:$X,'무신사 메타 광고'!I:I,$C$4,'무신사 메타 광고'!D:D,$B853))</f>
        <v>0</v>
      </c>
      <c r="O853" s="11">
        <f t="shared" si="36"/>
        <v>0</v>
      </c>
      <c r="R853" s="13"/>
      <c r="S853" s="31">
        <f>IF($S$4="", SUMIFS('무신사 메타 광고'!$L:$L, '무신사 메타 광고'!$C:$C, $R853),SUMIFS('무신사 메타 광고'!$L:$L,'무신사 메타 광고'!$I:$I,$S$4,'무신사 메타 광고'!$C:$C,$R853))</f>
        <v>0</v>
      </c>
      <c r="T853" s="31">
        <f>IF($S$4="", SUMIFS('무신사 메타 광고'!$V:$V, '무신사 메타 광고'!$C:$C, $R853),SUMIFS('무신사 메타 광고'!$V:$V,'무신사 메타 광고'!$I:$I,$S$4,'무신사 메타 광고'!$C:$C,$R853))</f>
        <v>0</v>
      </c>
      <c r="U853" s="11">
        <f t="shared" si="37"/>
        <v>0</v>
      </c>
      <c r="V853" s="12" t="str">
        <f t="shared" si="42"/>
        <v xml:space="preserve"> </v>
      </c>
      <c r="W853" s="32">
        <f>IF($S$4="", SUMIFS('무신사 메타 광고'!$K:$K, '무신사 메타 광고'!$C:$C, $R853),SUMIFS('무신사 메타 광고'!$K:$K,'무신사 메타 광고'!$I:$I,$S$4,'무신사 메타 광고'!$C:$C,$R853))</f>
        <v>0</v>
      </c>
      <c r="X853" s="32">
        <f>IF($S$4="", SUMIFS('무신사 메타 광고'!$N:$N, '무신사 메타 광고'!$C:$C, $R853),SUMIFS('무신사 메타 광고'!$N:$N,'무신사 메타 광고'!$I:$I,$S$4,'무신사 메타 광고'!$C:$C,$R853))</f>
        <v>0</v>
      </c>
      <c r="Y853" s="11">
        <f t="shared" si="38"/>
        <v>0</v>
      </c>
      <c r="Z853" s="12" t="str">
        <f t="shared" si="43"/>
        <v xml:space="preserve"> </v>
      </c>
      <c r="AB853" s="10">
        <f>IF($S$4="", SUMIFS('무신사 메타 광고'!$X:$X, '무신사 메타 광고'!$C:$C, $R853),SUMIFS('무신사 메타 광고'!$X:$X,'무신사 메타 광고'!$I:$I,$S$4,'무신사 메타 광고'!$C:$C,$R853))</f>
        <v>0</v>
      </c>
      <c r="AC853" s="11">
        <f t="shared" si="39"/>
        <v>0</v>
      </c>
    </row>
    <row r="854" spans="2:29">
      <c r="B854" s="9"/>
      <c r="C854" s="29">
        <f>IF($C$4="", SUMIFS('무신사 메타 광고'!$L:$L, '무신사 메타 광고'!$D:$D, $B854), SUMIFS('무신사 메타 광고'!$L:$L, '무신사 메타 광고'!$I:$I, $C$4, '무신사 메타 광고'!$D:$D, $B854))</f>
        <v>0</v>
      </c>
      <c r="D854" s="29">
        <f>IF($C$4="", SUMIFS('무신사 메타 광고'!$V:$V,#REF!, $B854), SUMIFS('무신사 메타 광고'!$V:$V,'무신사 메타 광고'!$I:$I,$C$4,'무신사 메타 광고'!$D:$D,$B854))</f>
        <v>0</v>
      </c>
      <c r="E854" s="11">
        <f t="shared" si="33"/>
        <v>0</v>
      </c>
      <c r="F854" s="12" t="str">
        <f t="shared" si="40"/>
        <v xml:space="preserve"> </v>
      </c>
      <c r="G854" s="30">
        <f>IF($C$4="", SUMIFS('무신사 메타 광고'!$K:$K, '무신사 메타 광고'!$D:$D, $B854), SUMIFS('무신사 메타 광고'!$K:$K,'무신사 메타 광고'!$I:$I,$C$4,'무신사 메타 광고'!D:D,$B854))</f>
        <v>0</v>
      </c>
      <c r="H854" s="30">
        <f>IF($C$4="", SUMIFS('무신사 메타 광고'!$Q:$Q, '무신사 메타 광고'!$D:$D, $B854), SUMIFS('무신사 메타 광고'!$Q:$Q,'무신사 메타 광고'!$I:$I,$C$4,'무신사 메타 광고'!D:D,$B854))</f>
        <v>0</v>
      </c>
      <c r="I854" s="30">
        <f>IF($C$4="", SUMIFS('무신사 메타 광고'!$U:$U, '무신사 메타 광고'!$D:$D, $B854), SUMIFS('무신사 메타 광고'!$U:$U,'무신사 메타 광고'!$I:$I,$C$4,'무신사 메타 광고'!D:D,$B854))</f>
        <v>0</v>
      </c>
      <c r="J854" s="11">
        <f t="shared" si="34"/>
        <v>0</v>
      </c>
      <c r="K854" s="11">
        <f t="shared" si="35"/>
        <v>0</v>
      </c>
      <c r="L854" s="12" t="str">
        <f t="shared" si="41"/>
        <v xml:space="preserve"> </v>
      </c>
      <c r="N854" s="10">
        <f>IF($C$4="", SUMIFS('무신사 메타 광고'!$X:$X, '무신사 메타 광고'!$D:$D, $B854),SUMIFS('무신사 메타 광고'!$X:$X,'무신사 메타 광고'!I:I,$C$4,'무신사 메타 광고'!D:D,$B854))</f>
        <v>0</v>
      </c>
      <c r="O854" s="11">
        <f t="shared" si="36"/>
        <v>0</v>
      </c>
      <c r="R854" s="13"/>
      <c r="S854" s="31">
        <f>IF($S$4="", SUMIFS('무신사 메타 광고'!$L:$L, '무신사 메타 광고'!$C:$C, $R854),SUMIFS('무신사 메타 광고'!$L:$L,'무신사 메타 광고'!$I:$I,$S$4,'무신사 메타 광고'!$C:$C,$R854))</f>
        <v>0</v>
      </c>
      <c r="T854" s="31">
        <f>IF($S$4="", SUMIFS('무신사 메타 광고'!$V:$V, '무신사 메타 광고'!$C:$C, $R854),SUMIFS('무신사 메타 광고'!$V:$V,'무신사 메타 광고'!$I:$I,$S$4,'무신사 메타 광고'!$C:$C,$R854))</f>
        <v>0</v>
      </c>
      <c r="U854" s="11">
        <f t="shared" si="37"/>
        <v>0</v>
      </c>
      <c r="V854" s="12" t="str">
        <f t="shared" si="42"/>
        <v xml:space="preserve"> </v>
      </c>
      <c r="W854" s="32">
        <f>IF($S$4="", SUMIFS('무신사 메타 광고'!$K:$K, '무신사 메타 광고'!$C:$C, $R854),SUMIFS('무신사 메타 광고'!$K:$K,'무신사 메타 광고'!$I:$I,$S$4,'무신사 메타 광고'!$C:$C,$R854))</f>
        <v>0</v>
      </c>
      <c r="X854" s="32">
        <f>IF($S$4="", SUMIFS('무신사 메타 광고'!$N:$N, '무신사 메타 광고'!$C:$C, $R854),SUMIFS('무신사 메타 광고'!$N:$N,'무신사 메타 광고'!$I:$I,$S$4,'무신사 메타 광고'!$C:$C,$R854))</f>
        <v>0</v>
      </c>
      <c r="Y854" s="11">
        <f t="shared" si="38"/>
        <v>0</v>
      </c>
      <c r="Z854" s="12" t="str">
        <f t="shared" si="43"/>
        <v xml:space="preserve"> </v>
      </c>
      <c r="AB854" s="10">
        <f>IF($S$4="", SUMIFS('무신사 메타 광고'!$X:$X, '무신사 메타 광고'!$C:$C, $R854),SUMIFS('무신사 메타 광고'!$X:$X,'무신사 메타 광고'!$I:$I,$S$4,'무신사 메타 광고'!$C:$C,$R854))</f>
        <v>0</v>
      </c>
      <c r="AC854" s="11">
        <f t="shared" si="39"/>
        <v>0</v>
      </c>
    </row>
    <row r="855" spans="2:29">
      <c r="B855" s="9"/>
      <c r="C855" s="29">
        <f>IF($C$4="", SUMIFS('무신사 메타 광고'!$L:$L, '무신사 메타 광고'!$D:$D, $B855), SUMIFS('무신사 메타 광고'!$L:$L, '무신사 메타 광고'!$I:$I, $C$4, '무신사 메타 광고'!$D:$D, $B855))</f>
        <v>0</v>
      </c>
      <c r="D855" s="29">
        <f>IF($C$4="", SUMIFS('무신사 메타 광고'!$V:$V,#REF!, $B855), SUMIFS('무신사 메타 광고'!$V:$V,'무신사 메타 광고'!$I:$I,$C$4,'무신사 메타 광고'!$D:$D,$B855))</f>
        <v>0</v>
      </c>
      <c r="E855" s="11">
        <f t="shared" si="33"/>
        <v>0</v>
      </c>
      <c r="F855" s="12" t="str">
        <f t="shared" si="40"/>
        <v xml:space="preserve"> </v>
      </c>
      <c r="G855" s="30">
        <f>IF($C$4="", SUMIFS('무신사 메타 광고'!$K:$K, '무신사 메타 광고'!$D:$D, $B855), SUMIFS('무신사 메타 광고'!$K:$K,'무신사 메타 광고'!$I:$I,$C$4,'무신사 메타 광고'!D:D,$B855))</f>
        <v>0</v>
      </c>
      <c r="H855" s="30">
        <f>IF($C$4="", SUMIFS('무신사 메타 광고'!$Q:$Q, '무신사 메타 광고'!$D:$D, $B855), SUMIFS('무신사 메타 광고'!$Q:$Q,'무신사 메타 광고'!$I:$I,$C$4,'무신사 메타 광고'!D:D,$B855))</f>
        <v>0</v>
      </c>
      <c r="I855" s="30">
        <f>IF($C$4="", SUMIFS('무신사 메타 광고'!$U:$U, '무신사 메타 광고'!$D:$D, $B855), SUMIFS('무신사 메타 광고'!$U:$U,'무신사 메타 광고'!$I:$I,$C$4,'무신사 메타 광고'!D:D,$B855))</f>
        <v>0</v>
      </c>
      <c r="J855" s="11">
        <f t="shared" si="34"/>
        <v>0</v>
      </c>
      <c r="K855" s="11">
        <f t="shared" si="35"/>
        <v>0</v>
      </c>
      <c r="L855" s="12" t="str">
        <f t="shared" si="41"/>
        <v xml:space="preserve"> </v>
      </c>
      <c r="N855" s="10">
        <f>IF($C$4="", SUMIFS('무신사 메타 광고'!$X:$X, '무신사 메타 광고'!$D:$D, $B855),SUMIFS('무신사 메타 광고'!$X:$X,'무신사 메타 광고'!I:I,$C$4,'무신사 메타 광고'!D:D,$B855))</f>
        <v>0</v>
      </c>
      <c r="O855" s="11">
        <f t="shared" si="36"/>
        <v>0</v>
      </c>
      <c r="R855" s="13"/>
      <c r="S855" s="31">
        <f>IF($S$4="", SUMIFS('무신사 메타 광고'!$L:$L, '무신사 메타 광고'!$C:$C, $R855),SUMIFS('무신사 메타 광고'!$L:$L,'무신사 메타 광고'!$I:$I,$S$4,'무신사 메타 광고'!$C:$C,$R855))</f>
        <v>0</v>
      </c>
      <c r="T855" s="31">
        <f>IF($S$4="", SUMIFS('무신사 메타 광고'!$V:$V, '무신사 메타 광고'!$C:$C, $R855),SUMIFS('무신사 메타 광고'!$V:$V,'무신사 메타 광고'!$I:$I,$S$4,'무신사 메타 광고'!$C:$C,$R855))</f>
        <v>0</v>
      </c>
      <c r="U855" s="11">
        <f t="shared" si="37"/>
        <v>0</v>
      </c>
      <c r="V855" s="12" t="str">
        <f t="shared" si="42"/>
        <v xml:space="preserve"> </v>
      </c>
      <c r="W855" s="32">
        <f>IF($S$4="", SUMIFS('무신사 메타 광고'!$K:$K, '무신사 메타 광고'!$C:$C, $R855),SUMIFS('무신사 메타 광고'!$K:$K,'무신사 메타 광고'!$I:$I,$S$4,'무신사 메타 광고'!$C:$C,$R855))</f>
        <v>0</v>
      </c>
      <c r="X855" s="32">
        <f>IF($S$4="", SUMIFS('무신사 메타 광고'!$N:$N, '무신사 메타 광고'!$C:$C, $R855),SUMIFS('무신사 메타 광고'!$N:$N,'무신사 메타 광고'!$I:$I,$S$4,'무신사 메타 광고'!$C:$C,$R855))</f>
        <v>0</v>
      </c>
      <c r="Y855" s="11">
        <f t="shared" si="38"/>
        <v>0</v>
      </c>
      <c r="Z855" s="12" t="str">
        <f t="shared" si="43"/>
        <v xml:space="preserve"> </v>
      </c>
      <c r="AB855" s="10">
        <f>IF($S$4="", SUMIFS('무신사 메타 광고'!$X:$X, '무신사 메타 광고'!$C:$C, $R855),SUMIFS('무신사 메타 광고'!$X:$X,'무신사 메타 광고'!$I:$I,$S$4,'무신사 메타 광고'!$C:$C,$R855))</f>
        <v>0</v>
      </c>
      <c r="AC855" s="11">
        <f t="shared" si="39"/>
        <v>0</v>
      </c>
    </row>
    <row r="856" spans="2:29">
      <c r="B856" s="9"/>
      <c r="C856" s="29">
        <f>IF($C$4="", SUMIFS('무신사 메타 광고'!$L:$L, '무신사 메타 광고'!$D:$D, $B856), SUMIFS('무신사 메타 광고'!$L:$L, '무신사 메타 광고'!$I:$I, $C$4, '무신사 메타 광고'!$D:$D, $B856))</f>
        <v>0</v>
      </c>
      <c r="D856" s="29">
        <f>IF($C$4="", SUMIFS('무신사 메타 광고'!$V:$V,#REF!, $B856), SUMIFS('무신사 메타 광고'!$V:$V,'무신사 메타 광고'!$I:$I,$C$4,'무신사 메타 광고'!$D:$D,$B856))</f>
        <v>0</v>
      </c>
      <c r="E856" s="11">
        <f t="shared" si="33"/>
        <v>0</v>
      </c>
      <c r="F856" s="12" t="str">
        <f t="shared" si="40"/>
        <v xml:space="preserve"> </v>
      </c>
      <c r="G856" s="30">
        <f>IF($C$4="", SUMIFS('무신사 메타 광고'!$K:$K, '무신사 메타 광고'!$D:$D, $B856), SUMIFS('무신사 메타 광고'!$K:$K,'무신사 메타 광고'!$I:$I,$C$4,'무신사 메타 광고'!D:D,$B856))</f>
        <v>0</v>
      </c>
      <c r="H856" s="30">
        <f>IF($C$4="", SUMIFS('무신사 메타 광고'!$Q:$Q, '무신사 메타 광고'!$D:$D, $B856), SUMIFS('무신사 메타 광고'!$Q:$Q,'무신사 메타 광고'!$I:$I,$C$4,'무신사 메타 광고'!D:D,$B856))</f>
        <v>0</v>
      </c>
      <c r="I856" s="30">
        <f>IF($C$4="", SUMIFS('무신사 메타 광고'!$U:$U, '무신사 메타 광고'!$D:$D, $B856), SUMIFS('무신사 메타 광고'!$U:$U,'무신사 메타 광고'!$I:$I,$C$4,'무신사 메타 광고'!D:D,$B856))</f>
        <v>0</v>
      </c>
      <c r="J856" s="11">
        <f t="shared" si="34"/>
        <v>0</v>
      </c>
      <c r="K856" s="11">
        <f t="shared" si="35"/>
        <v>0</v>
      </c>
      <c r="L856" s="12" t="str">
        <f t="shared" si="41"/>
        <v xml:space="preserve"> </v>
      </c>
      <c r="N856" s="10">
        <f>IF($C$4="", SUMIFS('무신사 메타 광고'!$X:$X, '무신사 메타 광고'!$D:$D, $B856),SUMIFS('무신사 메타 광고'!$X:$X,'무신사 메타 광고'!I:I,$C$4,'무신사 메타 광고'!D:D,$B856))</f>
        <v>0</v>
      </c>
      <c r="O856" s="11">
        <f t="shared" si="36"/>
        <v>0</v>
      </c>
      <c r="R856" s="13"/>
      <c r="S856" s="31">
        <f>IF($S$4="", SUMIFS('무신사 메타 광고'!$L:$L, '무신사 메타 광고'!$C:$C, $R856),SUMIFS('무신사 메타 광고'!$L:$L,'무신사 메타 광고'!$I:$I,$S$4,'무신사 메타 광고'!$C:$C,$R856))</f>
        <v>0</v>
      </c>
      <c r="T856" s="31">
        <f>IF($S$4="", SUMIFS('무신사 메타 광고'!$V:$V, '무신사 메타 광고'!$C:$C, $R856),SUMIFS('무신사 메타 광고'!$V:$V,'무신사 메타 광고'!$I:$I,$S$4,'무신사 메타 광고'!$C:$C,$R856))</f>
        <v>0</v>
      </c>
      <c r="U856" s="11">
        <f t="shared" si="37"/>
        <v>0</v>
      </c>
      <c r="V856" s="12" t="str">
        <f t="shared" si="42"/>
        <v xml:space="preserve"> </v>
      </c>
      <c r="W856" s="32">
        <f>IF($S$4="", SUMIFS('무신사 메타 광고'!$K:$K, '무신사 메타 광고'!$C:$C, $R856),SUMIFS('무신사 메타 광고'!$K:$K,'무신사 메타 광고'!$I:$I,$S$4,'무신사 메타 광고'!$C:$C,$R856))</f>
        <v>0</v>
      </c>
      <c r="X856" s="32">
        <f>IF($S$4="", SUMIFS('무신사 메타 광고'!$N:$N, '무신사 메타 광고'!$C:$C, $R856),SUMIFS('무신사 메타 광고'!$N:$N,'무신사 메타 광고'!$I:$I,$S$4,'무신사 메타 광고'!$C:$C,$R856))</f>
        <v>0</v>
      </c>
      <c r="Y856" s="11">
        <f t="shared" si="38"/>
        <v>0</v>
      </c>
      <c r="Z856" s="12" t="str">
        <f t="shared" si="43"/>
        <v xml:space="preserve"> </v>
      </c>
      <c r="AB856" s="10">
        <f>IF($S$4="", SUMIFS('무신사 메타 광고'!$X:$X, '무신사 메타 광고'!$C:$C, $R856),SUMIFS('무신사 메타 광고'!$X:$X,'무신사 메타 광고'!$I:$I,$S$4,'무신사 메타 광고'!$C:$C,$R856))</f>
        <v>0</v>
      </c>
      <c r="AC856" s="11">
        <f t="shared" si="39"/>
        <v>0</v>
      </c>
    </row>
    <row r="857" spans="2:29">
      <c r="B857" s="9"/>
      <c r="C857" s="29">
        <f>IF($C$4="", SUMIFS('무신사 메타 광고'!$L:$L, '무신사 메타 광고'!$D:$D, $B857), SUMIFS('무신사 메타 광고'!$L:$L, '무신사 메타 광고'!$I:$I, $C$4, '무신사 메타 광고'!$D:$D, $B857))</f>
        <v>0</v>
      </c>
      <c r="D857" s="29">
        <f>IF($C$4="", SUMIFS('무신사 메타 광고'!$V:$V,#REF!, $B857), SUMIFS('무신사 메타 광고'!$V:$V,'무신사 메타 광고'!$I:$I,$C$4,'무신사 메타 광고'!$D:$D,$B857))</f>
        <v>0</v>
      </c>
      <c r="E857" s="11">
        <f t="shared" si="33"/>
        <v>0</v>
      </c>
      <c r="F857" s="12" t="str">
        <f t="shared" si="40"/>
        <v xml:space="preserve"> </v>
      </c>
      <c r="G857" s="30">
        <f>IF($C$4="", SUMIFS('무신사 메타 광고'!$K:$K, '무신사 메타 광고'!$D:$D, $B857), SUMIFS('무신사 메타 광고'!$K:$K,'무신사 메타 광고'!$I:$I,$C$4,'무신사 메타 광고'!D:D,$B857))</f>
        <v>0</v>
      </c>
      <c r="H857" s="30">
        <f>IF($C$4="", SUMIFS('무신사 메타 광고'!$Q:$Q, '무신사 메타 광고'!$D:$D, $B857), SUMIFS('무신사 메타 광고'!$Q:$Q,'무신사 메타 광고'!$I:$I,$C$4,'무신사 메타 광고'!D:D,$B857))</f>
        <v>0</v>
      </c>
      <c r="I857" s="30">
        <f>IF($C$4="", SUMIFS('무신사 메타 광고'!$U:$U, '무신사 메타 광고'!$D:$D, $B857), SUMIFS('무신사 메타 광고'!$U:$U,'무신사 메타 광고'!$I:$I,$C$4,'무신사 메타 광고'!D:D,$B857))</f>
        <v>0</v>
      </c>
      <c r="J857" s="11">
        <f t="shared" si="34"/>
        <v>0</v>
      </c>
      <c r="K857" s="11">
        <f t="shared" si="35"/>
        <v>0</v>
      </c>
      <c r="L857" s="12" t="str">
        <f t="shared" si="41"/>
        <v xml:space="preserve"> </v>
      </c>
      <c r="N857" s="10">
        <f>IF($C$4="", SUMIFS('무신사 메타 광고'!$X:$X, '무신사 메타 광고'!$D:$D, $B857),SUMIFS('무신사 메타 광고'!$X:$X,'무신사 메타 광고'!I:I,$C$4,'무신사 메타 광고'!D:D,$B857))</f>
        <v>0</v>
      </c>
      <c r="O857" s="11">
        <f t="shared" si="36"/>
        <v>0</v>
      </c>
      <c r="R857" s="13"/>
      <c r="S857" s="31">
        <f>IF($S$4="", SUMIFS('무신사 메타 광고'!$L:$L, '무신사 메타 광고'!$C:$C, $R857),SUMIFS('무신사 메타 광고'!$L:$L,'무신사 메타 광고'!$I:$I,$S$4,'무신사 메타 광고'!$C:$C,$R857))</f>
        <v>0</v>
      </c>
      <c r="T857" s="31">
        <f>IF($S$4="", SUMIFS('무신사 메타 광고'!$V:$V, '무신사 메타 광고'!$C:$C, $R857),SUMIFS('무신사 메타 광고'!$V:$V,'무신사 메타 광고'!$I:$I,$S$4,'무신사 메타 광고'!$C:$C,$R857))</f>
        <v>0</v>
      </c>
      <c r="U857" s="11">
        <f t="shared" si="37"/>
        <v>0</v>
      </c>
      <c r="V857" s="12" t="str">
        <f t="shared" si="42"/>
        <v xml:space="preserve"> </v>
      </c>
      <c r="W857" s="32">
        <f>IF($S$4="", SUMIFS('무신사 메타 광고'!$K:$K, '무신사 메타 광고'!$C:$C, $R857),SUMIFS('무신사 메타 광고'!$K:$K,'무신사 메타 광고'!$I:$I,$S$4,'무신사 메타 광고'!$C:$C,$R857))</f>
        <v>0</v>
      </c>
      <c r="X857" s="32">
        <f>IF($S$4="", SUMIFS('무신사 메타 광고'!$N:$N, '무신사 메타 광고'!$C:$C, $R857),SUMIFS('무신사 메타 광고'!$N:$N,'무신사 메타 광고'!$I:$I,$S$4,'무신사 메타 광고'!$C:$C,$R857))</f>
        <v>0</v>
      </c>
      <c r="Y857" s="11">
        <f t="shared" si="38"/>
        <v>0</v>
      </c>
      <c r="Z857" s="12" t="str">
        <f t="shared" si="43"/>
        <v xml:space="preserve"> </v>
      </c>
      <c r="AB857" s="10">
        <f>IF($S$4="", SUMIFS('무신사 메타 광고'!$X:$X, '무신사 메타 광고'!$C:$C, $R857),SUMIFS('무신사 메타 광고'!$X:$X,'무신사 메타 광고'!$I:$I,$S$4,'무신사 메타 광고'!$C:$C,$R857))</f>
        <v>0</v>
      </c>
      <c r="AC857" s="11">
        <f t="shared" si="39"/>
        <v>0</v>
      </c>
    </row>
    <row r="858" spans="2:29">
      <c r="B858" s="9"/>
      <c r="C858" s="29">
        <f>IF($C$4="", SUMIFS('무신사 메타 광고'!$L:$L, '무신사 메타 광고'!$D:$D, $B858), SUMIFS('무신사 메타 광고'!$L:$L, '무신사 메타 광고'!$I:$I, $C$4, '무신사 메타 광고'!$D:$D, $B858))</f>
        <v>0</v>
      </c>
      <c r="D858" s="29">
        <f>IF($C$4="", SUMIFS('무신사 메타 광고'!$V:$V,#REF!, $B858), SUMIFS('무신사 메타 광고'!$V:$V,'무신사 메타 광고'!$I:$I,$C$4,'무신사 메타 광고'!$D:$D,$B858))</f>
        <v>0</v>
      </c>
      <c r="E858" s="11">
        <f t="shared" si="33"/>
        <v>0</v>
      </c>
      <c r="F858" s="12" t="str">
        <f t="shared" si="40"/>
        <v xml:space="preserve"> </v>
      </c>
      <c r="G858" s="30">
        <f>IF($C$4="", SUMIFS('무신사 메타 광고'!$K:$K, '무신사 메타 광고'!$D:$D, $B858), SUMIFS('무신사 메타 광고'!$K:$K,'무신사 메타 광고'!$I:$I,$C$4,'무신사 메타 광고'!D:D,$B858))</f>
        <v>0</v>
      </c>
      <c r="H858" s="30">
        <f>IF($C$4="", SUMIFS('무신사 메타 광고'!$Q:$Q, '무신사 메타 광고'!$D:$D, $B858), SUMIFS('무신사 메타 광고'!$Q:$Q,'무신사 메타 광고'!$I:$I,$C$4,'무신사 메타 광고'!D:D,$B858))</f>
        <v>0</v>
      </c>
      <c r="I858" s="30">
        <f>IF($C$4="", SUMIFS('무신사 메타 광고'!$U:$U, '무신사 메타 광고'!$D:$D, $B858), SUMIFS('무신사 메타 광고'!$U:$U,'무신사 메타 광고'!$I:$I,$C$4,'무신사 메타 광고'!D:D,$B858))</f>
        <v>0</v>
      </c>
      <c r="J858" s="11">
        <f t="shared" si="34"/>
        <v>0</v>
      </c>
      <c r="K858" s="11">
        <f t="shared" si="35"/>
        <v>0</v>
      </c>
      <c r="L858" s="12" t="str">
        <f t="shared" si="41"/>
        <v xml:space="preserve"> </v>
      </c>
      <c r="N858" s="10">
        <f>IF($C$4="", SUMIFS('무신사 메타 광고'!$X:$X, '무신사 메타 광고'!$D:$D, $B858),SUMIFS('무신사 메타 광고'!$X:$X,'무신사 메타 광고'!I:I,$C$4,'무신사 메타 광고'!D:D,$B858))</f>
        <v>0</v>
      </c>
      <c r="O858" s="11">
        <f t="shared" si="36"/>
        <v>0</v>
      </c>
      <c r="R858" s="13"/>
      <c r="S858" s="31">
        <f>IF($S$4="", SUMIFS('무신사 메타 광고'!$L:$L, '무신사 메타 광고'!$C:$C, $R858),SUMIFS('무신사 메타 광고'!$L:$L,'무신사 메타 광고'!$I:$I,$S$4,'무신사 메타 광고'!$C:$C,$R858))</f>
        <v>0</v>
      </c>
      <c r="T858" s="31">
        <f>IF($S$4="", SUMIFS('무신사 메타 광고'!$V:$V, '무신사 메타 광고'!$C:$C, $R858),SUMIFS('무신사 메타 광고'!$V:$V,'무신사 메타 광고'!$I:$I,$S$4,'무신사 메타 광고'!$C:$C,$R858))</f>
        <v>0</v>
      </c>
      <c r="U858" s="11">
        <f t="shared" si="37"/>
        <v>0</v>
      </c>
      <c r="V858" s="12" t="str">
        <f t="shared" si="42"/>
        <v xml:space="preserve"> </v>
      </c>
      <c r="W858" s="32">
        <f>IF($S$4="", SUMIFS('무신사 메타 광고'!$K:$K, '무신사 메타 광고'!$C:$C, $R858),SUMIFS('무신사 메타 광고'!$K:$K,'무신사 메타 광고'!$I:$I,$S$4,'무신사 메타 광고'!$C:$C,$R858))</f>
        <v>0</v>
      </c>
      <c r="X858" s="32">
        <f>IF($S$4="", SUMIFS('무신사 메타 광고'!$N:$N, '무신사 메타 광고'!$C:$C, $R858),SUMIFS('무신사 메타 광고'!$N:$N,'무신사 메타 광고'!$I:$I,$S$4,'무신사 메타 광고'!$C:$C,$R858))</f>
        <v>0</v>
      </c>
      <c r="Y858" s="11">
        <f t="shared" si="38"/>
        <v>0</v>
      </c>
      <c r="Z858" s="12" t="str">
        <f t="shared" si="43"/>
        <v xml:space="preserve"> </v>
      </c>
      <c r="AB858" s="10">
        <f>IF($S$4="", SUMIFS('무신사 메타 광고'!$X:$X, '무신사 메타 광고'!$C:$C, $R858),SUMIFS('무신사 메타 광고'!$X:$X,'무신사 메타 광고'!$I:$I,$S$4,'무신사 메타 광고'!$C:$C,$R858))</f>
        <v>0</v>
      </c>
      <c r="AC858" s="11">
        <f t="shared" si="39"/>
        <v>0</v>
      </c>
    </row>
    <row r="859" spans="2:29">
      <c r="B859" s="9"/>
      <c r="C859" s="29">
        <f>IF($C$4="", SUMIFS('무신사 메타 광고'!$L:$L, '무신사 메타 광고'!$D:$D, $B859), SUMIFS('무신사 메타 광고'!$L:$L, '무신사 메타 광고'!$I:$I, $C$4, '무신사 메타 광고'!$D:$D, $B859))</f>
        <v>0</v>
      </c>
      <c r="D859" s="29">
        <f>IF($C$4="", SUMIFS('무신사 메타 광고'!$V:$V,#REF!, $B859), SUMIFS('무신사 메타 광고'!$V:$V,'무신사 메타 광고'!$I:$I,$C$4,'무신사 메타 광고'!$D:$D,$B859))</f>
        <v>0</v>
      </c>
      <c r="E859" s="11">
        <f t="shared" si="33"/>
        <v>0</v>
      </c>
      <c r="F859" s="12" t="str">
        <f t="shared" si="40"/>
        <v xml:space="preserve"> </v>
      </c>
      <c r="G859" s="30">
        <f>IF($C$4="", SUMIFS('무신사 메타 광고'!$K:$K, '무신사 메타 광고'!$D:$D, $B859), SUMIFS('무신사 메타 광고'!$K:$K,'무신사 메타 광고'!$I:$I,$C$4,'무신사 메타 광고'!D:D,$B859))</f>
        <v>0</v>
      </c>
      <c r="H859" s="30">
        <f>IF($C$4="", SUMIFS('무신사 메타 광고'!$Q:$Q, '무신사 메타 광고'!$D:$D, $B859), SUMIFS('무신사 메타 광고'!$Q:$Q,'무신사 메타 광고'!$I:$I,$C$4,'무신사 메타 광고'!D:D,$B859))</f>
        <v>0</v>
      </c>
      <c r="I859" s="30">
        <f>IF($C$4="", SUMIFS('무신사 메타 광고'!$U:$U, '무신사 메타 광고'!$D:$D, $B859), SUMIFS('무신사 메타 광고'!$U:$U,'무신사 메타 광고'!$I:$I,$C$4,'무신사 메타 광고'!D:D,$B859))</f>
        <v>0</v>
      </c>
      <c r="J859" s="11">
        <f t="shared" si="34"/>
        <v>0</v>
      </c>
      <c r="K859" s="11">
        <f t="shared" si="35"/>
        <v>0</v>
      </c>
      <c r="L859" s="12" t="str">
        <f t="shared" si="41"/>
        <v xml:space="preserve"> </v>
      </c>
      <c r="N859" s="10">
        <f>IF($C$4="", SUMIFS('무신사 메타 광고'!$X:$X, '무신사 메타 광고'!$D:$D, $B859),SUMIFS('무신사 메타 광고'!$X:$X,'무신사 메타 광고'!I:I,$C$4,'무신사 메타 광고'!D:D,$B859))</f>
        <v>0</v>
      </c>
      <c r="O859" s="11">
        <f t="shared" si="36"/>
        <v>0</v>
      </c>
      <c r="R859" s="13"/>
      <c r="S859" s="31">
        <f>IF($S$4="", SUMIFS('무신사 메타 광고'!$L:$L, '무신사 메타 광고'!$C:$C, $R859),SUMIFS('무신사 메타 광고'!$L:$L,'무신사 메타 광고'!$I:$I,$S$4,'무신사 메타 광고'!$C:$C,$R859))</f>
        <v>0</v>
      </c>
      <c r="T859" s="31">
        <f>IF($S$4="", SUMIFS('무신사 메타 광고'!$V:$V, '무신사 메타 광고'!$C:$C, $R859),SUMIFS('무신사 메타 광고'!$V:$V,'무신사 메타 광고'!$I:$I,$S$4,'무신사 메타 광고'!$C:$C,$R859))</f>
        <v>0</v>
      </c>
      <c r="U859" s="11">
        <f t="shared" si="37"/>
        <v>0</v>
      </c>
      <c r="V859" s="12" t="str">
        <f t="shared" si="42"/>
        <v xml:space="preserve"> </v>
      </c>
      <c r="W859" s="32">
        <f>IF($S$4="", SUMIFS('무신사 메타 광고'!$K:$K, '무신사 메타 광고'!$C:$C, $R859),SUMIFS('무신사 메타 광고'!$K:$K,'무신사 메타 광고'!$I:$I,$S$4,'무신사 메타 광고'!$C:$C,$R859))</f>
        <v>0</v>
      </c>
      <c r="X859" s="32">
        <f>IF($S$4="", SUMIFS('무신사 메타 광고'!$N:$N, '무신사 메타 광고'!$C:$C, $R859),SUMIFS('무신사 메타 광고'!$N:$N,'무신사 메타 광고'!$I:$I,$S$4,'무신사 메타 광고'!$C:$C,$R859))</f>
        <v>0</v>
      </c>
      <c r="Y859" s="11">
        <f t="shared" si="38"/>
        <v>0</v>
      </c>
      <c r="Z859" s="12" t="str">
        <f t="shared" si="43"/>
        <v xml:space="preserve"> </v>
      </c>
      <c r="AB859" s="10">
        <f>IF($S$4="", SUMIFS('무신사 메타 광고'!$X:$X, '무신사 메타 광고'!$C:$C, $R859),SUMIFS('무신사 메타 광고'!$X:$X,'무신사 메타 광고'!$I:$I,$S$4,'무신사 메타 광고'!$C:$C,$R859))</f>
        <v>0</v>
      </c>
      <c r="AC859" s="11">
        <f t="shared" si="39"/>
        <v>0</v>
      </c>
    </row>
    <row r="860" spans="2:29">
      <c r="B860" s="9"/>
      <c r="C860" s="29">
        <f>IF($C$4="", SUMIFS('무신사 메타 광고'!$L:$L, '무신사 메타 광고'!$D:$D, $B860), SUMIFS('무신사 메타 광고'!$L:$L, '무신사 메타 광고'!$I:$I, $C$4, '무신사 메타 광고'!$D:$D, $B860))</f>
        <v>0</v>
      </c>
      <c r="D860" s="29">
        <f>IF($C$4="", SUMIFS('무신사 메타 광고'!$V:$V,#REF!, $B860), SUMIFS('무신사 메타 광고'!$V:$V,'무신사 메타 광고'!$I:$I,$C$4,'무신사 메타 광고'!$D:$D,$B860))</f>
        <v>0</v>
      </c>
      <c r="E860" s="11">
        <f t="shared" si="33"/>
        <v>0</v>
      </c>
      <c r="F860" s="12" t="str">
        <f t="shared" si="40"/>
        <v xml:space="preserve"> </v>
      </c>
      <c r="G860" s="30">
        <f>IF($C$4="", SUMIFS('무신사 메타 광고'!$K:$K, '무신사 메타 광고'!$D:$D, $B860), SUMIFS('무신사 메타 광고'!$K:$K,'무신사 메타 광고'!$I:$I,$C$4,'무신사 메타 광고'!D:D,$B860))</f>
        <v>0</v>
      </c>
      <c r="H860" s="30">
        <f>IF($C$4="", SUMIFS('무신사 메타 광고'!$Q:$Q, '무신사 메타 광고'!$D:$D, $B860), SUMIFS('무신사 메타 광고'!$Q:$Q,'무신사 메타 광고'!$I:$I,$C$4,'무신사 메타 광고'!D:D,$B860))</f>
        <v>0</v>
      </c>
      <c r="I860" s="30">
        <f>IF($C$4="", SUMIFS('무신사 메타 광고'!$U:$U, '무신사 메타 광고'!$D:$D, $B860), SUMIFS('무신사 메타 광고'!$U:$U,'무신사 메타 광고'!$I:$I,$C$4,'무신사 메타 광고'!D:D,$B860))</f>
        <v>0</v>
      </c>
      <c r="J860" s="11">
        <f t="shared" si="34"/>
        <v>0</v>
      </c>
      <c r="K860" s="11">
        <f t="shared" si="35"/>
        <v>0</v>
      </c>
      <c r="L860" s="12" t="str">
        <f t="shared" si="41"/>
        <v xml:space="preserve"> </v>
      </c>
      <c r="N860" s="10">
        <f>IF($C$4="", SUMIFS('무신사 메타 광고'!$X:$X, '무신사 메타 광고'!$D:$D, $B860),SUMIFS('무신사 메타 광고'!$X:$X,'무신사 메타 광고'!I:I,$C$4,'무신사 메타 광고'!D:D,$B860))</f>
        <v>0</v>
      </c>
      <c r="O860" s="11">
        <f t="shared" si="36"/>
        <v>0</v>
      </c>
      <c r="R860" s="13"/>
      <c r="S860" s="31">
        <f>IF($S$4="", SUMIFS('무신사 메타 광고'!$L:$L, '무신사 메타 광고'!$C:$C, $R860),SUMIFS('무신사 메타 광고'!$L:$L,'무신사 메타 광고'!$I:$I,$S$4,'무신사 메타 광고'!$C:$C,$R860))</f>
        <v>0</v>
      </c>
      <c r="T860" s="31">
        <f>IF($S$4="", SUMIFS('무신사 메타 광고'!$V:$V, '무신사 메타 광고'!$C:$C, $R860),SUMIFS('무신사 메타 광고'!$V:$V,'무신사 메타 광고'!$I:$I,$S$4,'무신사 메타 광고'!$C:$C,$R860))</f>
        <v>0</v>
      </c>
      <c r="U860" s="11">
        <f t="shared" si="37"/>
        <v>0</v>
      </c>
      <c r="V860" s="12" t="str">
        <f t="shared" si="42"/>
        <v xml:space="preserve"> </v>
      </c>
      <c r="W860" s="32">
        <f>IF($S$4="", SUMIFS('무신사 메타 광고'!$K:$K, '무신사 메타 광고'!$C:$C, $R860),SUMIFS('무신사 메타 광고'!$K:$K,'무신사 메타 광고'!$I:$I,$S$4,'무신사 메타 광고'!$C:$C,$R860))</f>
        <v>0</v>
      </c>
      <c r="X860" s="32">
        <f>IF($S$4="", SUMIFS('무신사 메타 광고'!$N:$N, '무신사 메타 광고'!$C:$C, $R860),SUMIFS('무신사 메타 광고'!$N:$N,'무신사 메타 광고'!$I:$I,$S$4,'무신사 메타 광고'!$C:$C,$R860))</f>
        <v>0</v>
      </c>
      <c r="Y860" s="11">
        <f t="shared" si="38"/>
        <v>0</v>
      </c>
      <c r="Z860" s="12" t="str">
        <f t="shared" si="43"/>
        <v xml:space="preserve"> </v>
      </c>
      <c r="AB860" s="10">
        <f>IF($S$4="", SUMIFS('무신사 메타 광고'!$X:$X, '무신사 메타 광고'!$C:$C, $R860),SUMIFS('무신사 메타 광고'!$X:$X,'무신사 메타 광고'!$I:$I,$S$4,'무신사 메타 광고'!$C:$C,$R860))</f>
        <v>0</v>
      </c>
      <c r="AC860" s="11">
        <f t="shared" si="39"/>
        <v>0</v>
      </c>
    </row>
    <row r="861" spans="2:29">
      <c r="B861" s="9"/>
      <c r="C861" s="29">
        <f>IF($C$4="", SUMIFS('무신사 메타 광고'!$L:$L, '무신사 메타 광고'!$D:$D, $B861), SUMIFS('무신사 메타 광고'!$L:$L, '무신사 메타 광고'!$I:$I, $C$4, '무신사 메타 광고'!$D:$D, $B861))</f>
        <v>0</v>
      </c>
      <c r="D861" s="29">
        <f>IF($C$4="", SUMIFS('무신사 메타 광고'!$V:$V,#REF!, $B861), SUMIFS('무신사 메타 광고'!$V:$V,'무신사 메타 광고'!$I:$I,$C$4,'무신사 메타 광고'!$D:$D,$B861))</f>
        <v>0</v>
      </c>
      <c r="E861" s="11">
        <f t="shared" si="33"/>
        <v>0</v>
      </c>
      <c r="F861" s="12" t="str">
        <f t="shared" si="40"/>
        <v xml:space="preserve"> </v>
      </c>
      <c r="G861" s="30">
        <f>IF($C$4="", SUMIFS('무신사 메타 광고'!$K:$K, '무신사 메타 광고'!$D:$D, $B861), SUMIFS('무신사 메타 광고'!$K:$K,'무신사 메타 광고'!$I:$I,$C$4,'무신사 메타 광고'!D:D,$B861))</f>
        <v>0</v>
      </c>
      <c r="H861" s="30">
        <f>IF($C$4="", SUMIFS('무신사 메타 광고'!$Q:$Q, '무신사 메타 광고'!$D:$D, $B861), SUMIFS('무신사 메타 광고'!$Q:$Q,'무신사 메타 광고'!$I:$I,$C$4,'무신사 메타 광고'!D:D,$B861))</f>
        <v>0</v>
      </c>
      <c r="I861" s="30">
        <f>IF($C$4="", SUMIFS('무신사 메타 광고'!$U:$U, '무신사 메타 광고'!$D:$D, $B861), SUMIFS('무신사 메타 광고'!$U:$U,'무신사 메타 광고'!$I:$I,$C$4,'무신사 메타 광고'!D:D,$B861))</f>
        <v>0</v>
      </c>
      <c r="J861" s="11">
        <f t="shared" si="34"/>
        <v>0</v>
      </c>
      <c r="K861" s="11">
        <f t="shared" si="35"/>
        <v>0</v>
      </c>
      <c r="L861" s="12" t="str">
        <f t="shared" si="41"/>
        <v xml:space="preserve"> </v>
      </c>
      <c r="N861" s="10">
        <f>IF($C$4="", SUMIFS('무신사 메타 광고'!$X:$X, '무신사 메타 광고'!$D:$D, $B861),SUMIFS('무신사 메타 광고'!$X:$X,'무신사 메타 광고'!I:I,$C$4,'무신사 메타 광고'!D:D,$B861))</f>
        <v>0</v>
      </c>
      <c r="O861" s="11">
        <f t="shared" si="36"/>
        <v>0</v>
      </c>
      <c r="R861" s="13"/>
      <c r="S861" s="31">
        <f>IF($S$4="", SUMIFS('무신사 메타 광고'!$L:$L, '무신사 메타 광고'!$C:$C, $R861),SUMIFS('무신사 메타 광고'!$L:$L,'무신사 메타 광고'!$I:$I,$S$4,'무신사 메타 광고'!$C:$C,$R861))</f>
        <v>0</v>
      </c>
      <c r="T861" s="31">
        <f>IF($S$4="", SUMIFS('무신사 메타 광고'!$V:$V, '무신사 메타 광고'!$C:$C, $R861),SUMIFS('무신사 메타 광고'!$V:$V,'무신사 메타 광고'!$I:$I,$S$4,'무신사 메타 광고'!$C:$C,$R861))</f>
        <v>0</v>
      </c>
      <c r="U861" s="11">
        <f t="shared" si="37"/>
        <v>0</v>
      </c>
      <c r="V861" s="12" t="str">
        <f t="shared" si="42"/>
        <v xml:space="preserve"> </v>
      </c>
      <c r="W861" s="32">
        <f>IF($S$4="", SUMIFS('무신사 메타 광고'!$K:$K, '무신사 메타 광고'!$C:$C, $R861),SUMIFS('무신사 메타 광고'!$K:$K,'무신사 메타 광고'!$I:$I,$S$4,'무신사 메타 광고'!$C:$C,$R861))</f>
        <v>0</v>
      </c>
      <c r="X861" s="32">
        <f>IF($S$4="", SUMIFS('무신사 메타 광고'!$N:$N, '무신사 메타 광고'!$C:$C, $R861),SUMIFS('무신사 메타 광고'!$N:$N,'무신사 메타 광고'!$I:$I,$S$4,'무신사 메타 광고'!$C:$C,$R861))</f>
        <v>0</v>
      </c>
      <c r="Y861" s="11">
        <f t="shared" si="38"/>
        <v>0</v>
      </c>
      <c r="Z861" s="12" t="str">
        <f t="shared" si="43"/>
        <v xml:space="preserve"> </v>
      </c>
      <c r="AB861" s="10">
        <f>IF($S$4="", SUMIFS('무신사 메타 광고'!$X:$X, '무신사 메타 광고'!$C:$C, $R861),SUMIFS('무신사 메타 광고'!$X:$X,'무신사 메타 광고'!$I:$I,$S$4,'무신사 메타 광고'!$C:$C,$R861))</f>
        <v>0</v>
      </c>
      <c r="AC861" s="11">
        <f t="shared" si="39"/>
        <v>0</v>
      </c>
    </row>
    <row r="862" spans="2:29">
      <c r="B862" s="9"/>
      <c r="C862" s="29">
        <f>IF($C$4="", SUMIFS('무신사 메타 광고'!$L:$L, '무신사 메타 광고'!$D:$D, $B862), SUMIFS('무신사 메타 광고'!$L:$L, '무신사 메타 광고'!$I:$I, $C$4, '무신사 메타 광고'!$D:$D, $B862))</f>
        <v>0</v>
      </c>
      <c r="D862" s="29">
        <f>IF($C$4="", SUMIFS('무신사 메타 광고'!$V:$V,#REF!, $B862), SUMIFS('무신사 메타 광고'!$V:$V,'무신사 메타 광고'!$I:$I,$C$4,'무신사 메타 광고'!$D:$D,$B862))</f>
        <v>0</v>
      </c>
      <c r="E862" s="11">
        <f t="shared" si="33"/>
        <v>0</v>
      </c>
      <c r="F862" s="12" t="str">
        <f t="shared" si="40"/>
        <v xml:space="preserve"> </v>
      </c>
      <c r="G862" s="30">
        <f>IF($C$4="", SUMIFS('무신사 메타 광고'!$K:$K, '무신사 메타 광고'!$D:$D, $B862), SUMIFS('무신사 메타 광고'!$K:$K,'무신사 메타 광고'!$I:$I,$C$4,'무신사 메타 광고'!D:D,$B862))</f>
        <v>0</v>
      </c>
      <c r="H862" s="30">
        <f>IF($C$4="", SUMIFS('무신사 메타 광고'!$Q:$Q, '무신사 메타 광고'!$D:$D, $B862), SUMIFS('무신사 메타 광고'!$Q:$Q,'무신사 메타 광고'!$I:$I,$C$4,'무신사 메타 광고'!D:D,$B862))</f>
        <v>0</v>
      </c>
      <c r="I862" s="30">
        <f>IF($C$4="", SUMIFS('무신사 메타 광고'!$U:$U, '무신사 메타 광고'!$D:$D, $B862), SUMIFS('무신사 메타 광고'!$U:$U,'무신사 메타 광고'!$I:$I,$C$4,'무신사 메타 광고'!D:D,$B862))</f>
        <v>0</v>
      </c>
      <c r="J862" s="11">
        <f t="shared" si="34"/>
        <v>0</v>
      </c>
      <c r="K862" s="11">
        <f t="shared" si="35"/>
        <v>0</v>
      </c>
      <c r="L862" s="12" t="str">
        <f t="shared" si="41"/>
        <v xml:space="preserve"> </v>
      </c>
      <c r="N862" s="10">
        <f>IF($C$4="", SUMIFS('무신사 메타 광고'!$X:$X, '무신사 메타 광고'!$D:$D, $B862),SUMIFS('무신사 메타 광고'!$X:$X,'무신사 메타 광고'!I:I,$C$4,'무신사 메타 광고'!D:D,$B862))</f>
        <v>0</v>
      </c>
      <c r="O862" s="11">
        <f t="shared" si="36"/>
        <v>0</v>
      </c>
      <c r="R862" s="13"/>
      <c r="S862" s="31">
        <f>IF($S$4="", SUMIFS('무신사 메타 광고'!$L:$L, '무신사 메타 광고'!$C:$C, $R862),SUMIFS('무신사 메타 광고'!$L:$L,'무신사 메타 광고'!$I:$I,$S$4,'무신사 메타 광고'!$C:$C,$R862))</f>
        <v>0</v>
      </c>
      <c r="T862" s="31">
        <f>IF($S$4="", SUMIFS('무신사 메타 광고'!$V:$V, '무신사 메타 광고'!$C:$C, $R862),SUMIFS('무신사 메타 광고'!$V:$V,'무신사 메타 광고'!$I:$I,$S$4,'무신사 메타 광고'!$C:$C,$R862))</f>
        <v>0</v>
      </c>
      <c r="U862" s="11">
        <f t="shared" si="37"/>
        <v>0</v>
      </c>
      <c r="V862" s="12" t="str">
        <f t="shared" si="42"/>
        <v xml:space="preserve"> </v>
      </c>
      <c r="W862" s="32">
        <f>IF($S$4="", SUMIFS('무신사 메타 광고'!$K:$K, '무신사 메타 광고'!$C:$C, $R862),SUMIFS('무신사 메타 광고'!$K:$K,'무신사 메타 광고'!$I:$I,$S$4,'무신사 메타 광고'!$C:$C,$R862))</f>
        <v>0</v>
      </c>
      <c r="X862" s="32">
        <f>IF($S$4="", SUMIFS('무신사 메타 광고'!$N:$N, '무신사 메타 광고'!$C:$C, $R862),SUMIFS('무신사 메타 광고'!$N:$N,'무신사 메타 광고'!$I:$I,$S$4,'무신사 메타 광고'!$C:$C,$R862))</f>
        <v>0</v>
      </c>
      <c r="Y862" s="11">
        <f t="shared" si="38"/>
        <v>0</v>
      </c>
      <c r="Z862" s="12" t="str">
        <f t="shared" si="43"/>
        <v xml:space="preserve"> </v>
      </c>
      <c r="AB862" s="10">
        <f>IF($S$4="", SUMIFS('무신사 메타 광고'!$X:$X, '무신사 메타 광고'!$C:$C, $R862),SUMIFS('무신사 메타 광고'!$X:$X,'무신사 메타 광고'!$I:$I,$S$4,'무신사 메타 광고'!$C:$C,$R862))</f>
        <v>0</v>
      </c>
      <c r="AC862" s="11">
        <f t="shared" si="39"/>
        <v>0</v>
      </c>
    </row>
    <row r="863" spans="2:29">
      <c r="B863" s="9"/>
      <c r="C863" s="29">
        <f>IF($C$4="", SUMIFS('무신사 메타 광고'!$L:$L, '무신사 메타 광고'!$D:$D, $B863), SUMIFS('무신사 메타 광고'!$L:$L, '무신사 메타 광고'!$I:$I, $C$4, '무신사 메타 광고'!$D:$D, $B863))</f>
        <v>0</v>
      </c>
      <c r="D863" s="29">
        <f>IF($C$4="", SUMIFS('무신사 메타 광고'!$V:$V,#REF!, $B863), SUMIFS('무신사 메타 광고'!$V:$V,'무신사 메타 광고'!$I:$I,$C$4,'무신사 메타 광고'!$D:$D,$B863))</f>
        <v>0</v>
      </c>
      <c r="E863" s="11">
        <f t="shared" si="33"/>
        <v>0</v>
      </c>
      <c r="F863" s="12" t="str">
        <f t="shared" si="40"/>
        <v xml:space="preserve"> </v>
      </c>
      <c r="G863" s="30">
        <f>IF($C$4="", SUMIFS('무신사 메타 광고'!$K:$K, '무신사 메타 광고'!$D:$D, $B863), SUMIFS('무신사 메타 광고'!$K:$K,'무신사 메타 광고'!$I:$I,$C$4,'무신사 메타 광고'!D:D,$B863))</f>
        <v>0</v>
      </c>
      <c r="H863" s="30">
        <f>IF($C$4="", SUMIFS('무신사 메타 광고'!$Q:$Q, '무신사 메타 광고'!$D:$D, $B863), SUMIFS('무신사 메타 광고'!$Q:$Q,'무신사 메타 광고'!$I:$I,$C$4,'무신사 메타 광고'!D:D,$B863))</f>
        <v>0</v>
      </c>
      <c r="I863" s="30">
        <f>IF($C$4="", SUMIFS('무신사 메타 광고'!$U:$U, '무신사 메타 광고'!$D:$D, $B863), SUMIFS('무신사 메타 광고'!$U:$U,'무신사 메타 광고'!$I:$I,$C$4,'무신사 메타 광고'!D:D,$B863))</f>
        <v>0</v>
      </c>
      <c r="J863" s="11">
        <f t="shared" si="34"/>
        <v>0</v>
      </c>
      <c r="K863" s="11">
        <f t="shared" si="35"/>
        <v>0</v>
      </c>
      <c r="L863" s="12" t="str">
        <f t="shared" si="41"/>
        <v xml:space="preserve"> </v>
      </c>
      <c r="N863" s="10">
        <f>IF($C$4="", SUMIFS('무신사 메타 광고'!$X:$X, '무신사 메타 광고'!$D:$D, $B863),SUMIFS('무신사 메타 광고'!$X:$X,'무신사 메타 광고'!I:I,$C$4,'무신사 메타 광고'!D:D,$B863))</f>
        <v>0</v>
      </c>
      <c r="O863" s="11">
        <f t="shared" si="36"/>
        <v>0</v>
      </c>
      <c r="R863" s="13"/>
      <c r="S863" s="31">
        <f>IF($S$4="", SUMIFS('무신사 메타 광고'!$L:$L, '무신사 메타 광고'!$C:$C, $R863),SUMIFS('무신사 메타 광고'!$L:$L,'무신사 메타 광고'!$I:$I,$S$4,'무신사 메타 광고'!$C:$C,$R863))</f>
        <v>0</v>
      </c>
      <c r="T863" s="31">
        <f>IF($S$4="", SUMIFS('무신사 메타 광고'!$V:$V, '무신사 메타 광고'!$C:$C, $R863),SUMIFS('무신사 메타 광고'!$V:$V,'무신사 메타 광고'!$I:$I,$S$4,'무신사 메타 광고'!$C:$C,$R863))</f>
        <v>0</v>
      </c>
      <c r="U863" s="11">
        <f t="shared" si="37"/>
        <v>0</v>
      </c>
      <c r="V863" s="12" t="str">
        <f t="shared" si="42"/>
        <v xml:space="preserve"> </v>
      </c>
      <c r="W863" s="32">
        <f>IF($S$4="", SUMIFS('무신사 메타 광고'!$K:$K, '무신사 메타 광고'!$C:$C, $R863),SUMIFS('무신사 메타 광고'!$K:$K,'무신사 메타 광고'!$I:$I,$S$4,'무신사 메타 광고'!$C:$C,$R863))</f>
        <v>0</v>
      </c>
      <c r="X863" s="32">
        <f>IF($S$4="", SUMIFS('무신사 메타 광고'!$N:$N, '무신사 메타 광고'!$C:$C, $R863),SUMIFS('무신사 메타 광고'!$N:$N,'무신사 메타 광고'!$I:$I,$S$4,'무신사 메타 광고'!$C:$C,$R863))</f>
        <v>0</v>
      </c>
      <c r="Y863" s="11">
        <f t="shared" si="38"/>
        <v>0</v>
      </c>
      <c r="Z863" s="12" t="str">
        <f t="shared" si="43"/>
        <v xml:space="preserve"> </v>
      </c>
      <c r="AB863" s="10">
        <f>IF($S$4="", SUMIFS('무신사 메타 광고'!$X:$X, '무신사 메타 광고'!$C:$C, $R863),SUMIFS('무신사 메타 광고'!$X:$X,'무신사 메타 광고'!$I:$I,$S$4,'무신사 메타 광고'!$C:$C,$R863))</f>
        <v>0</v>
      </c>
      <c r="AC863" s="11">
        <f t="shared" si="39"/>
        <v>0</v>
      </c>
    </row>
    <row r="864" spans="2:29">
      <c r="B864" s="9"/>
      <c r="C864" s="29">
        <f>IF($C$4="", SUMIFS('무신사 메타 광고'!$L:$L, '무신사 메타 광고'!$D:$D, $B864), SUMIFS('무신사 메타 광고'!$L:$L, '무신사 메타 광고'!$I:$I, $C$4, '무신사 메타 광고'!$D:$D, $B864))</f>
        <v>0</v>
      </c>
      <c r="D864" s="29">
        <f>IF($C$4="", SUMIFS('무신사 메타 광고'!$V:$V,#REF!, $B864), SUMIFS('무신사 메타 광고'!$V:$V,'무신사 메타 광고'!$I:$I,$C$4,'무신사 메타 광고'!$D:$D,$B864))</f>
        <v>0</v>
      </c>
      <c r="E864" s="11">
        <f t="shared" si="33"/>
        <v>0</v>
      </c>
      <c r="F864" s="12" t="str">
        <f t="shared" si="40"/>
        <v xml:space="preserve"> </v>
      </c>
      <c r="G864" s="30">
        <f>IF($C$4="", SUMIFS('무신사 메타 광고'!$K:$K, '무신사 메타 광고'!$D:$D, $B864), SUMIFS('무신사 메타 광고'!$K:$K,'무신사 메타 광고'!$I:$I,$C$4,'무신사 메타 광고'!D:D,$B864))</f>
        <v>0</v>
      </c>
      <c r="H864" s="30">
        <f>IF($C$4="", SUMIFS('무신사 메타 광고'!$Q:$Q, '무신사 메타 광고'!$D:$D, $B864), SUMIFS('무신사 메타 광고'!$Q:$Q,'무신사 메타 광고'!$I:$I,$C$4,'무신사 메타 광고'!D:D,$B864))</f>
        <v>0</v>
      </c>
      <c r="I864" s="30">
        <f>IF($C$4="", SUMIFS('무신사 메타 광고'!$U:$U, '무신사 메타 광고'!$D:$D, $B864), SUMIFS('무신사 메타 광고'!$U:$U,'무신사 메타 광고'!$I:$I,$C$4,'무신사 메타 광고'!D:D,$B864))</f>
        <v>0</v>
      </c>
      <c r="J864" s="11">
        <f t="shared" si="34"/>
        <v>0</v>
      </c>
      <c r="K864" s="11">
        <f t="shared" si="35"/>
        <v>0</v>
      </c>
      <c r="L864" s="12" t="str">
        <f t="shared" si="41"/>
        <v xml:space="preserve"> </v>
      </c>
      <c r="N864" s="10">
        <f>IF($C$4="", SUMIFS('무신사 메타 광고'!$X:$X, '무신사 메타 광고'!$D:$D, $B864),SUMIFS('무신사 메타 광고'!$X:$X,'무신사 메타 광고'!I:I,$C$4,'무신사 메타 광고'!D:D,$B864))</f>
        <v>0</v>
      </c>
      <c r="O864" s="11">
        <f t="shared" si="36"/>
        <v>0</v>
      </c>
      <c r="R864" s="13"/>
      <c r="S864" s="31">
        <f>IF($S$4="", SUMIFS('무신사 메타 광고'!$L:$L, '무신사 메타 광고'!$C:$C, $R864),SUMIFS('무신사 메타 광고'!$L:$L,'무신사 메타 광고'!$I:$I,$S$4,'무신사 메타 광고'!$C:$C,$R864))</f>
        <v>0</v>
      </c>
      <c r="T864" s="31">
        <f>IF($S$4="", SUMIFS('무신사 메타 광고'!$V:$V, '무신사 메타 광고'!$C:$C, $R864),SUMIFS('무신사 메타 광고'!$V:$V,'무신사 메타 광고'!$I:$I,$S$4,'무신사 메타 광고'!$C:$C,$R864))</f>
        <v>0</v>
      </c>
      <c r="U864" s="11">
        <f t="shared" si="37"/>
        <v>0</v>
      </c>
      <c r="V864" s="12" t="str">
        <f t="shared" si="42"/>
        <v xml:space="preserve"> </v>
      </c>
      <c r="W864" s="32">
        <f>IF($S$4="", SUMIFS('무신사 메타 광고'!$K:$K, '무신사 메타 광고'!$C:$C, $R864),SUMIFS('무신사 메타 광고'!$K:$K,'무신사 메타 광고'!$I:$I,$S$4,'무신사 메타 광고'!$C:$C,$R864))</f>
        <v>0</v>
      </c>
      <c r="X864" s="32">
        <f>IF($S$4="", SUMIFS('무신사 메타 광고'!$N:$N, '무신사 메타 광고'!$C:$C, $R864),SUMIFS('무신사 메타 광고'!$N:$N,'무신사 메타 광고'!$I:$I,$S$4,'무신사 메타 광고'!$C:$C,$R864))</f>
        <v>0</v>
      </c>
      <c r="Y864" s="11">
        <f t="shared" si="38"/>
        <v>0</v>
      </c>
      <c r="Z864" s="12" t="str">
        <f t="shared" si="43"/>
        <v xml:space="preserve"> </v>
      </c>
      <c r="AB864" s="10">
        <f>IF($S$4="", SUMIFS('무신사 메타 광고'!$X:$X, '무신사 메타 광고'!$C:$C, $R864),SUMIFS('무신사 메타 광고'!$X:$X,'무신사 메타 광고'!$I:$I,$S$4,'무신사 메타 광고'!$C:$C,$R864))</f>
        <v>0</v>
      </c>
      <c r="AC864" s="11">
        <f t="shared" si="39"/>
        <v>0</v>
      </c>
    </row>
    <row r="865" spans="2:29">
      <c r="B865" s="9"/>
      <c r="C865" s="29">
        <f>IF($C$4="", SUMIFS('무신사 메타 광고'!$L:$L, '무신사 메타 광고'!$D:$D, $B865), SUMIFS('무신사 메타 광고'!$L:$L, '무신사 메타 광고'!$I:$I, $C$4, '무신사 메타 광고'!$D:$D, $B865))</f>
        <v>0</v>
      </c>
      <c r="D865" s="29">
        <f>IF($C$4="", SUMIFS('무신사 메타 광고'!$V:$V,#REF!, $B865), SUMIFS('무신사 메타 광고'!$V:$V,'무신사 메타 광고'!$I:$I,$C$4,'무신사 메타 광고'!$D:$D,$B865))</f>
        <v>0</v>
      </c>
      <c r="E865" s="11">
        <f t="shared" si="33"/>
        <v>0</v>
      </c>
      <c r="F865" s="12" t="str">
        <f t="shared" si="40"/>
        <v xml:space="preserve"> </v>
      </c>
      <c r="G865" s="30">
        <f>IF($C$4="", SUMIFS('무신사 메타 광고'!$K:$K, '무신사 메타 광고'!$D:$D, $B865), SUMIFS('무신사 메타 광고'!$K:$K,'무신사 메타 광고'!$I:$I,$C$4,'무신사 메타 광고'!D:D,$B865))</f>
        <v>0</v>
      </c>
      <c r="H865" s="30">
        <f>IF($C$4="", SUMIFS('무신사 메타 광고'!$Q:$Q, '무신사 메타 광고'!$D:$D, $B865), SUMIFS('무신사 메타 광고'!$Q:$Q,'무신사 메타 광고'!$I:$I,$C$4,'무신사 메타 광고'!D:D,$B865))</f>
        <v>0</v>
      </c>
      <c r="I865" s="30">
        <f>IF($C$4="", SUMIFS('무신사 메타 광고'!$U:$U, '무신사 메타 광고'!$D:$D, $B865), SUMIFS('무신사 메타 광고'!$U:$U,'무신사 메타 광고'!$I:$I,$C$4,'무신사 메타 광고'!D:D,$B865))</f>
        <v>0</v>
      </c>
      <c r="J865" s="11">
        <f t="shared" si="34"/>
        <v>0</v>
      </c>
      <c r="K865" s="11">
        <f t="shared" si="35"/>
        <v>0</v>
      </c>
      <c r="L865" s="12" t="str">
        <f t="shared" si="41"/>
        <v xml:space="preserve"> </v>
      </c>
      <c r="N865" s="10">
        <f>IF($C$4="", SUMIFS('무신사 메타 광고'!$X:$X, '무신사 메타 광고'!$D:$D, $B865),SUMIFS('무신사 메타 광고'!$X:$X,'무신사 메타 광고'!I:I,$C$4,'무신사 메타 광고'!D:D,$B865))</f>
        <v>0</v>
      </c>
      <c r="O865" s="11">
        <f t="shared" si="36"/>
        <v>0</v>
      </c>
      <c r="R865" s="13"/>
      <c r="S865" s="31">
        <f>IF($S$4="", SUMIFS('무신사 메타 광고'!$L:$L, '무신사 메타 광고'!$C:$C, $R865),SUMIFS('무신사 메타 광고'!$L:$L,'무신사 메타 광고'!$I:$I,$S$4,'무신사 메타 광고'!$C:$C,$R865))</f>
        <v>0</v>
      </c>
      <c r="T865" s="31">
        <f>IF($S$4="", SUMIFS('무신사 메타 광고'!$V:$V, '무신사 메타 광고'!$C:$C, $R865),SUMIFS('무신사 메타 광고'!$V:$V,'무신사 메타 광고'!$I:$I,$S$4,'무신사 메타 광고'!$C:$C,$R865))</f>
        <v>0</v>
      </c>
      <c r="U865" s="11">
        <f t="shared" si="37"/>
        <v>0</v>
      </c>
      <c r="V865" s="12" t="str">
        <f t="shared" si="42"/>
        <v xml:space="preserve"> </v>
      </c>
      <c r="W865" s="32">
        <f>IF($S$4="", SUMIFS('무신사 메타 광고'!$K:$K, '무신사 메타 광고'!$C:$C, $R865),SUMIFS('무신사 메타 광고'!$K:$K,'무신사 메타 광고'!$I:$I,$S$4,'무신사 메타 광고'!$C:$C,$R865))</f>
        <v>0</v>
      </c>
      <c r="X865" s="32">
        <f>IF($S$4="", SUMIFS('무신사 메타 광고'!$N:$N, '무신사 메타 광고'!$C:$C, $R865),SUMIFS('무신사 메타 광고'!$N:$N,'무신사 메타 광고'!$I:$I,$S$4,'무신사 메타 광고'!$C:$C,$R865))</f>
        <v>0</v>
      </c>
      <c r="Y865" s="11">
        <f t="shared" si="38"/>
        <v>0</v>
      </c>
      <c r="Z865" s="12" t="str">
        <f t="shared" si="43"/>
        <v xml:space="preserve"> </v>
      </c>
      <c r="AB865" s="10">
        <f>IF($S$4="", SUMIFS('무신사 메타 광고'!$X:$X, '무신사 메타 광고'!$C:$C, $R865),SUMIFS('무신사 메타 광고'!$X:$X,'무신사 메타 광고'!$I:$I,$S$4,'무신사 메타 광고'!$C:$C,$R865))</f>
        <v>0</v>
      </c>
      <c r="AC865" s="11">
        <f t="shared" si="39"/>
        <v>0</v>
      </c>
    </row>
    <row r="866" spans="2:29">
      <c r="B866" s="9"/>
      <c r="C866" s="29">
        <f>IF($C$4="", SUMIFS('무신사 메타 광고'!$L:$L, '무신사 메타 광고'!$D:$D, $B866), SUMIFS('무신사 메타 광고'!$L:$L, '무신사 메타 광고'!$I:$I, $C$4, '무신사 메타 광고'!$D:$D, $B866))</f>
        <v>0</v>
      </c>
      <c r="D866" s="29">
        <f>IF($C$4="", SUMIFS('무신사 메타 광고'!$V:$V,#REF!, $B866), SUMIFS('무신사 메타 광고'!$V:$V,'무신사 메타 광고'!$I:$I,$C$4,'무신사 메타 광고'!$D:$D,$B866))</f>
        <v>0</v>
      </c>
      <c r="E866" s="11">
        <f t="shared" si="33"/>
        <v>0</v>
      </c>
      <c r="F866" s="12" t="str">
        <f t="shared" si="40"/>
        <v xml:space="preserve"> </v>
      </c>
      <c r="G866" s="30">
        <f>IF($C$4="", SUMIFS('무신사 메타 광고'!$K:$K, '무신사 메타 광고'!$D:$D, $B866), SUMIFS('무신사 메타 광고'!$K:$K,'무신사 메타 광고'!$I:$I,$C$4,'무신사 메타 광고'!D:D,$B866))</f>
        <v>0</v>
      </c>
      <c r="H866" s="30">
        <f>IF($C$4="", SUMIFS('무신사 메타 광고'!$Q:$Q, '무신사 메타 광고'!$D:$D, $B866), SUMIFS('무신사 메타 광고'!$Q:$Q,'무신사 메타 광고'!$I:$I,$C$4,'무신사 메타 광고'!D:D,$B866))</f>
        <v>0</v>
      </c>
      <c r="I866" s="30">
        <f>IF($C$4="", SUMIFS('무신사 메타 광고'!$U:$U, '무신사 메타 광고'!$D:$D, $B866), SUMIFS('무신사 메타 광고'!$U:$U,'무신사 메타 광고'!$I:$I,$C$4,'무신사 메타 광고'!D:D,$B866))</f>
        <v>0</v>
      </c>
      <c r="J866" s="11">
        <f t="shared" si="34"/>
        <v>0</v>
      </c>
      <c r="K866" s="11">
        <f t="shared" si="35"/>
        <v>0</v>
      </c>
      <c r="L866" s="12" t="str">
        <f t="shared" si="41"/>
        <v xml:space="preserve"> </v>
      </c>
      <c r="N866" s="10">
        <f>IF($C$4="", SUMIFS('무신사 메타 광고'!$X:$X, '무신사 메타 광고'!$D:$D, $B866),SUMIFS('무신사 메타 광고'!$X:$X,'무신사 메타 광고'!I:I,$C$4,'무신사 메타 광고'!D:D,$B866))</f>
        <v>0</v>
      </c>
      <c r="O866" s="11">
        <f t="shared" si="36"/>
        <v>0</v>
      </c>
      <c r="R866" s="13"/>
      <c r="S866" s="31">
        <f>IF($S$4="", SUMIFS('무신사 메타 광고'!$L:$L, '무신사 메타 광고'!$C:$C, $R866),SUMIFS('무신사 메타 광고'!$L:$L,'무신사 메타 광고'!$I:$I,$S$4,'무신사 메타 광고'!$C:$C,$R866))</f>
        <v>0</v>
      </c>
      <c r="T866" s="31">
        <f>IF($S$4="", SUMIFS('무신사 메타 광고'!$V:$V, '무신사 메타 광고'!$C:$C, $R866),SUMIFS('무신사 메타 광고'!$V:$V,'무신사 메타 광고'!$I:$I,$S$4,'무신사 메타 광고'!$C:$C,$R866))</f>
        <v>0</v>
      </c>
      <c r="U866" s="11">
        <f t="shared" si="37"/>
        <v>0</v>
      </c>
      <c r="V866" s="12" t="str">
        <f t="shared" si="42"/>
        <v xml:space="preserve"> </v>
      </c>
      <c r="W866" s="32">
        <f>IF($S$4="", SUMIFS('무신사 메타 광고'!$K:$K, '무신사 메타 광고'!$C:$C, $R866),SUMIFS('무신사 메타 광고'!$K:$K,'무신사 메타 광고'!$I:$I,$S$4,'무신사 메타 광고'!$C:$C,$R866))</f>
        <v>0</v>
      </c>
      <c r="X866" s="32">
        <f>IF($S$4="", SUMIFS('무신사 메타 광고'!$N:$N, '무신사 메타 광고'!$C:$C, $R866),SUMIFS('무신사 메타 광고'!$N:$N,'무신사 메타 광고'!$I:$I,$S$4,'무신사 메타 광고'!$C:$C,$R866))</f>
        <v>0</v>
      </c>
      <c r="Y866" s="11">
        <f t="shared" si="38"/>
        <v>0</v>
      </c>
      <c r="Z866" s="12" t="str">
        <f t="shared" si="43"/>
        <v xml:space="preserve"> </v>
      </c>
      <c r="AB866" s="10">
        <f>IF($S$4="", SUMIFS('무신사 메타 광고'!$X:$X, '무신사 메타 광고'!$C:$C, $R866),SUMIFS('무신사 메타 광고'!$X:$X,'무신사 메타 광고'!$I:$I,$S$4,'무신사 메타 광고'!$C:$C,$R866))</f>
        <v>0</v>
      </c>
      <c r="AC866" s="11">
        <f t="shared" si="39"/>
        <v>0</v>
      </c>
    </row>
    <row r="867" spans="2:29">
      <c r="B867" s="9"/>
      <c r="C867" s="29">
        <f>IF($C$4="", SUMIFS('무신사 메타 광고'!$L:$L, '무신사 메타 광고'!$D:$D, $B867), SUMIFS('무신사 메타 광고'!$L:$L, '무신사 메타 광고'!$I:$I, $C$4, '무신사 메타 광고'!$D:$D, $B867))</f>
        <v>0</v>
      </c>
      <c r="D867" s="29">
        <f>IF($C$4="", SUMIFS('무신사 메타 광고'!$V:$V,#REF!, $B867), SUMIFS('무신사 메타 광고'!$V:$V,'무신사 메타 광고'!$I:$I,$C$4,'무신사 메타 광고'!$D:$D,$B867))</f>
        <v>0</v>
      </c>
      <c r="E867" s="11">
        <f t="shared" si="33"/>
        <v>0</v>
      </c>
      <c r="F867" s="12" t="str">
        <f t="shared" si="40"/>
        <v xml:space="preserve"> </v>
      </c>
      <c r="G867" s="30">
        <f>IF($C$4="", SUMIFS('무신사 메타 광고'!$K:$K, '무신사 메타 광고'!$D:$D, $B867), SUMIFS('무신사 메타 광고'!$K:$K,'무신사 메타 광고'!$I:$I,$C$4,'무신사 메타 광고'!D:D,$B867))</f>
        <v>0</v>
      </c>
      <c r="H867" s="30">
        <f>IF($C$4="", SUMIFS('무신사 메타 광고'!$Q:$Q, '무신사 메타 광고'!$D:$D, $B867), SUMIFS('무신사 메타 광고'!$Q:$Q,'무신사 메타 광고'!$I:$I,$C$4,'무신사 메타 광고'!D:D,$B867))</f>
        <v>0</v>
      </c>
      <c r="I867" s="30">
        <f>IF($C$4="", SUMIFS('무신사 메타 광고'!$U:$U, '무신사 메타 광고'!$D:$D, $B867), SUMIFS('무신사 메타 광고'!$U:$U,'무신사 메타 광고'!$I:$I,$C$4,'무신사 메타 광고'!D:D,$B867))</f>
        <v>0</v>
      </c>
      <c r="J867" s="11">
        <f t="shared" si="34"/>
        <v>0</v>
      </c>
      <c r="K867" s="11">
        <f t="shared" si="35"/>
        <v>0</v>
      </c>
      <c r="L867" s="12" t="str">
        <f t="shared" si="41"/>
        <v xml:space="preserve"> </v>
      </c>
      <c r="N867" s="10">
        <f>IF($C$4="", SUMIFS('무신사 메타 광고'!$X:$X, '무신사 메타 광고'!$D:$D, $B867),SUMIFS('무신사 메타 광고'!$X:$X,'무신사 메타 광고'!I:I,$C$4,'무신사 메타 광고'!D:D,$B867))</f>
        <v>0</v>
      </c>
      <c r="O867" s="11">
        <f t="shared" si="36"/>
        <v>0</v>
      </c>
      <c r="R867" s="13"/>
      <c r="S867" s="31">
        <f>IF($S$4="", SUMIFS('무신사 메타 광고'!$L:$L, '무신사 메타 광고'!$C:$C, $R867),SUMIFS('무신사 메타 광고'!$L:$L,'무신사 메타 광고'!$I:$I,$S$4,'무신사 메타 광고'!$C:$C,$R867))</f>
        <v>0</v>
      </c>
      <c r="T867" s="31">
        <f>IF($S$4="", SUMIFS('무신사 메타 광고'!$V:$V, '무신사 메타 광고'!$C:$C, $R867),SUMIFS('무신사 메타 광고'!$V:$V,'무신사 메타 광고'!$I:$I,$S$4,'무신사 메타 광고'!$C:$C,$R867))</f>
        <v>0</v>
      </c>
      <c r="U867" s="11">
        <f t="shared" si="37"/>
        <v>0</v>
      </c>
      <c r="V867" s="12" t="str">
        <f t="shared" si="42"/>
        <v xml:space="preserve"> </v>
      </c>
      <c r="W867" s="32">
        <f>IF($S$4="", SUMIFS('무신사 메타 광고'!$K:$K, '무신사 메타 광고'!$C:$C, $R867),SUMIFS('무신사 메타 광고'!$K:$K,'무신사 메타 광고'!$I:$I,$S$4,'무신사 메타 광고'!$C:$C,$R867))</f>
        <v>0</v>
      </c>
      <c r="X867" s="32">
        <f>IF($S$4="", SUMIFS('무신사 메타 광고'!$N:$N, '무신사 메타 광고'!$C:$C, $R867),SUMIFS('무신사 메타 광고'!$N:$N,'무신사 메타 광고'!$I:$I,$S$4,'무신사 메타 광고'!$C:$C,$R867))</f>
        <v>0</v>
      </c>
      <c r="Y867" s="11">
        <f t="shared" si="38"/>
        <v>0</v>
      </c>
      <c r="Z867" s="12" t="str">
        <f t="shared" si="43"/>
        <v xml:space="preserve"> </v>
      </c>
      <c r="AB867" s="10">
        <f>IF($S$4="", SUMIFS('무신사 메타 광고'!$X:$X, '무신사 메타 광고'!$C:$C, $R867),SUMIFS('무신사 메타 광고'!$X:$X,'무신사 메타 광고'!$I:$I,$S$4,'무신사 메타 광고'!$C:$C,$R867))</f>
        <v>0</v>
      </c>
      <c r="AC867" s="11">
        <f t="shared" si="39"/>
        <v>0</v>
      </c>
    </row>
    <row r="868" spans="2:29">
      <c r="B868" s="9"/>
      <c r="C868" s="29">
        <f>IF($C$4="", SUMIFS('무신사 메타 광고'!$L:$L, '무신사 메타 광고'!$D:$D, $B868), SUMIFS('무신사 메타 광고'!$L:$L, '무신사 메타 광고'!$I:$I, $C$4, '무신사 메타 광고'!$D:$D, $B868))</f>
        <v>0</v>
      </c>
      <c r="D868" s="29">
        <f>IF($C$4="", SUMIFS('무신사 메타 광고'!$V:$V,#REF!, $B868), SUMIFS('무신사 메타 광고'!$V:$V,'무신사 메타 광고'!$I:$I,$C$4,'무신사 메타 광고'!$D:$D,$B868))</f>
        <v>0</v>
      </c>
      <c r="E868" s="11">
        <f t="shared" si="33"/>
        <v>0</v>
      </c>
      <c r="F868" s="12" t="str">
        <f t="shared" si="40"/>
        <v xml:space="preserve"> </v>
      </c>
      <c r="G868" s="30">
        <f>IF($C$4="", SUMIFS('무신사 메타 광고'!$K:$K, '무신사 메타 광고'!$D:$D, $B868), SUMIFS('무신사 메타 광고'!$K:$K,'무신사 메타 광고'!$I:$I,$C$4,'무신사 메타 광고'!D:D,$B868))</f>
        <v>0</v>
      </c>
      <c r="H868" s="30">
        <f>IF($C$4="", SUMIFS('무신사 메타 광고'!$Q:$Q, '무신사 메타 광고'!$D:$D, $B868), SUMIFS('무신사 메타 광고'!$Q:$Q,'무신사 메타 광고'!$I:$I,$C$4,'무신사 메타 광고'!D:D,$B868))</f>
        <v>0</v>
      </c>
      <c r="I868" s="30">
        <f>IF($C$4="", SUMIFS('무신사 메타 광고'!$U:$U, '무신사 메타 광고'!$D:$D, $B868), SUMIFS('무신사 메타 광고'!$U:$U,'무신사 메타 광고'!$I:$I,$C$4,'무신사 메타 광고'!D:D,$B868))</f>
        <v>0</v>
      </c>
      <c r="J868" s="11">
        <f t="shared" si="34"/>
        <v>0</v>
      </c>
      <c r="K868" s="11">
        <f t="shared" si="35"/>
        <v>0</v>
      </c>
      <c r="L868" s="12" t="str">
        <f t="shared" si="41"/>
        <v xml:space="preserve"> </v>
      </c>
      <c r="N868" s="10">
        <f>IF($C$4="", SUMIFS('무신사 메타 광고'!$X:$X, '무신사 메타 광고'!$D:$D, $B868),SUMIFS('무신사 메타 광고'!$X:$X,'무신사 메타 광고'!I:I,$C$4,'무신사 메타 광고'!D:D,$B868))</f>
        <v>0</v>
      </c>
      <c r="O868" s="11">
        <f t="shared" si="36"/>
        <v>0</v>
      </c>
      <c r="R868" s="13"/>
      <c r="S868" s="31">
        <f>IF($S$4="", SUMIFS('무신사 메타 광고'!$L:$L, '무신사 메타 광고'!$C:$C, $R868),SUMIFS('무신사 메타 광고'!$L:$L,'무신사 메타 광고'!$I:$I,$S$4,'무신사 메타 광고'!$C:$C,$R868))</f>
        <v>0</v>
      </c>
      <c r="T868" s="31">
        <f>IF($S$4="", SUMIFS('무신사 메타 광고'!$V:$V, '무신사 메타 광고'!$C:$C, $R868),SUMIFS('무신사 메타 광고'!$V:$V,'무신사 메타 광고'!$I:$I,$S$4,'무신사 메타 광고'!$C:$C,$R868))</f>
        <v>0</v>
      </c>
      <c r="U868" s="11">
        <f t="shared" si="37"/>
        <v>0</v>
      </c>
      <c r="V868" s="12" t="str">
        <f t="shared" si="42"/>
        <v xml:space="preserve"> </v>
      </c>
      <c r="W868" s="32">
        <f>IF($S$4="", SUMIFS('무신사 메타 광고'!$K:$K, '무신사 메타 광고'!$C:$C, $R868),SUMIFS('무신사 메타 광고'!$K:$K,'무신사 메타 광고'!$I:$I,$S$4,'무신사 메타 광고'!$C:$C,$R868))</f>
        <v>0</v>
      </c>
      <c r="X868" s="32">
        <f>IF($S$4="", SUMIFS('무신사 메타 광고'!$N:$N, '무신사 메타 광고'!$C:$C, $R868),SUMIFS('무신사 메타 광고'!$N:$N,'무신사 메타 광고'!$I:$I,$S$4,'무신사 메타 광고'!$C:$C,$R868))</f>
        <v>0</v>
      </c>
      <c r="Y868" s="11">
        <f t="shared" si="38"/>
        <v>0</v>
      </c>
      <c r="Z868" s="12" t="str">
        <f t="shared" si="43"/>
        <v xml:space="preserve"> </v>
      </c>
      <c r="AB868" s="10">
        <f>IF($S$4="", SUMIFS('무신사 메타 광고'!$X:$X, '무신사 메타 광고'!$C:$C, $R868),SUMIFS('무신사 메타 광고'!$X:$X,'무신사 메타 광고'!$I:$I,$S$4,'무신사 메타 광고'!$C:$C,$R868))</f>
        <v>0</v>
      </c>
      <c r="AC868" s="11">
        <f t="shared" si="39"/>
        <v>0</v>
      </c>
    </row>
    <row r="869" spans="2:29">
      <c r="B869" s="9"/>
      <c r="C869" s="29">
        <f>IF($C$4="", SUMIFS('무신사 메타 광고'!$L:$L, '무신사 메타 광고'!$D:$D, $B869), SUMIFS('무신사 메타 광고'!$L:$L, '무신사 메타 광고'!$I:$I, $C$4, '무신사 메타 광고'!$D:$D, $B869))</f>
        <v>0</v>
      </c>
      <c r="D869" s="29">
        <f>IF($C$4="", SUMIFS('무신사 메타 광고'!$V:$V,#REF!, $B869), SUMIFS('무신사 메타 광고'!$V:$V,'무신사 메타 광고'!$I:$I,$C$4,'무신사 메타 광고'!$D:$D,$B869))</f>
        <v>0</v>
      </c>
      <c r="E869" s="11">
        <f t="shared" si="33"/>
        <v>0</v>
      </c>
      <c r="F869" s="12" t="str">
        <f t="shared" si="40"/>
        <v xml:space="preserve"> </v>
      </c>
      <c r="G869" s="30">
        <f>IF($C$4="", SUMIFS('무신사 메타 광고'!$K:$K, '무신사 메타 광고'!$D:$D, $B869), SUMIFS('무신사 메타 광고'!$K:$K,'무신사 메타 광고'!$I:$I,$C$4,'무신사 메타 광고'!D:D,$B869))</f>
        <v>0</v>
      </c>
      <c r="H869" s="30">
        <f>IF($C$4="", SUMIFS('무신사 메타 광고'!$Q:$Q, '무신사 메타 광고'!$D:$D, $B869), SUMIFS('무신사 메타 광고'!$Q:$Q,'무신사 메타 광고'!$I:$I,$C$4,'무신사 메타 광고'!D:D,$B869))</f>
        <v>0</v>
      </c>
      <c r="I869" s="30">
        <f>IF($C$4="", SUMIFS('무신사 메타 광고'!$U:$U, '무신사 메타 광고'!$D:$D, $B869), SUMIFS('무신사 메타 광고'!$U:$U,'무신사 메타 광고'!$I:$I,$C$4,'무신사 메타 광고'!D:D,$B869))</f>
        <v>0</v>
      </c>
      <c r="J869" s="11">
        <f t="shared" si="34"/>
        <v>0</v>
      </c>
      <c r="K869" s="11">
        <f t="shared" si="35"/>
        <v>0</v>
      </c>
      <c r="L869" s="12" t="str">
        <f t="shared" si="41"/>
        <v xml:space="preserve"> </v>
      </c>
      <c r="N869" s="10">
        <f>IF($C$4="", SUMIFS('무신사 메타 광고'!$X:$X, '무신사 메타 광고'!$D:$D, $B869),SUMIFS('무신사 메타 광고'!$X:$X,'무신사 메타 광고'!I:I,$C$4,'무신사 메타 광고'!D:D,$B869))</f>
        <v>0</v>
      </c>
      <c r="O869" s="11">
        <f t="shared" si="36"/>
        <v>0</v>
      </c>
      <c r="R869" s="13"/>
      <c r="S869" s="31">
        <f>IF($S$4="", SUMIFS('무신사 메타 광고'!$L:$L, '무신사 메타 광고'!$C:$C, $R869),SUMIFS('무신사 메타 광고'!$L:$L,'무신사 메타 광고'!$I:$I,$S$4,'무신사 메타 광고'!$C:$C,$R869))</f>
        <v>0</v>
      </c>
      <c r="T869" s="31">
        <f>IF($S$4="", SUMIFS('무신사 메타 광고'!$V:$V, '무신사 메타 광고'!$C:$C, $R869),SUMIFS('무신사 메타 광고'!$V:$V,'무신사 메타 광고'!$I:$I,$S$4,'무신사 메타 광고'!$C:$C,$R869))</f>
        <v>0</v>
      </c>
      <c r="U869" s="11">
        <f t="shared" si="37"/>
        <v>0</v>
      </c>
      <c r="V869" s="12" t="str">
        <f t="shared" si="42"/>
        <v xml:space="preserve"> </v>
      </c>
      <c r="W869" s="32">
        <f>IF($S$4="", SUMIFS('무신사 메타 광고'!$K:$K, '무신사 메타 광고'!$C:$C, $R869),SUMIFS('무신사 메타 광고'!$K:$K,'무신사 메타 광고'!$I:$I,$S$4,'무신사 메타 광고'!$C:$C,$R869))</f>
        <v>0</v>
      </c>
      <c r="X869" s="32">
        <f>IF($S$4="", SUMIFS('무신사 메타 광고'!$N:$N, '무신사 메타 광고'!$C:$C, $R869),SUMIFS('무신사 메타 광고'!$N:$N,'무신사 메타 광고'!$I:$I,$S$4,'무신사 메타 광고'!$C:$C,$R869))</f>
        <v>0</v>
      </c>
      <c r="Y869" s="11">
        <f t="shared" si="38"/>
        <v>0</v>
      </c>
      <c r="Z869" s="12" t="str">
        <f t="shared" si="43"/>
        <v xml:space="preserve"> </v>
      </c>
      <c r="AB869" s="10">
        <f>IF($S$4="", SUMIFS('무신사 메타 광고'!$X:$X, '무신사 메타 광고'!$C:$C, $R869),SUMIFS('무신사 메타 광고'!$X:$X,'무신사 메타 광고'!$I:$I,$S$4,'무신사 메타 광고'!$C:$C,$R869))</f>
        <v>0</v>
      </c>
      <c r="AC869" s="11">
        <f t="shared" si="39"/>
        <v>0</v>
      </c>
    </row>
    <row r="870" spans="2:29">
      <c r="B870" s="9"/>
      <c r="C870" s="29">
        <f>IF($C$4="", SUMIFS('무신사 메타 광고'!$L:$L, '무신사 메타 광고'!$D:$D, $B870), SUMIFS('무신사 메타 광고'!$L:$L, '무신사 메타 광고'!$I:$I, $C$4, '무신사 메타 광고'!$D:$D, $B870))</f>
        <v>0</v>
      </c>
      <c r="D870" s="29">
        <f>IF($C$4="", SUMIFS('무신사 메타 광고'!$V:$V,#REF!, $B870), SUMIFS('무신사 메타 광고'!$V:$V,'무신사 메타 광고'!$I:$I,$C$4,'무신사 메타 광고'!$D:$D,$B870))</f>
        <v>0</v>
      </c>
      <c r="E870" s="11">
        <f t="shared" si="33"/>
        <v>0</v>
      </c>
      <c r="F870" s="12" t="str">
        <f t="shared" si="40"/>
        <v xml:space="preserve"> </v>
      </c>
      <c r="G870" s="30">
        <f>IF($C$4="", SUMIFS('무신사 메타 광고'!$K:$K, '무신사 메타 광고'!$D:$D, $B870), SUMIFS('무신사 메타 광고'!$K:$K,'무신사 메타 광고'!$I:$I,$C$4,'무신사 메타 광고'!D:D,$B870))</f>
        <v>0</v>
      </c>
      <c r="H870" s="30">
        <f>IF($C$4="", SUMIFS('무신사 메타 광고'!$Q:$Q, '무신사 메타 광고'!$D:$D, $B870), SUMIFS('무신사 메타 광고'!$Q:$Q,'무신사 메타 광고'!$I:$I,$C$4,'무신사 메타 광고'!D:D,$B870))</f>
        <v>0</v>
      </c>
      <c r="I870" s="30">
        <f>IF($C$4="", SUMIFS('무신사 메타 광고'!$U:$U, '무신사 메타 광고'!$D:$D, $B870), SUMIFS('무신사 메타 광고'!$U:$U,'무신사 메타 광고'!$I:$I,$C$4,'무신사 메타 광고'!D:D,$B870))</f>
        <v>0</v>
      </c>
      <c r="J870" s="11">
        <f t="shared" si="34"/>
        <v>0</v>
      </c>
      <c r="K870" s="11">
        <f t="shared" si="35"/>
        <v>0</v>
      </c>
      <c r="L870" s="12" t="str">
        <f t="shared" si="41"/>
        <v xml:space="preserve"> </v>
      </c>
      <c r="N870" s="10">
        <f>IF($C$4="", SUMIFS('무신사 메타 광고'!$X:$X, '무신사 메타 광고'!$D:$D, $B870),SUMIFS('무신사 메타 광고'!$X:$X,'무신사 메타 광고'!I:I,$C$4,'무신사 메타 광고'!D:D,$B870))</f>
        <v>0</v>
      </c>
      <c r="O870" s="11">
        <f t="shared" si="36"/>
        <v>0</v>
      </c>
      <c r="R870" s="13"/>
      <c r="S870" s="31">
        <f>IF($S$4="", SUMIFS('무신사 메타 광고'!$L:$L, '무신사 메타 광고'!$C:$C, $R870),SUMIFS('무신사 메타 광고'!$L:$L,'무신사 메타 광고'!$I:$I,$S$4,'무신사 메타 광고'!$C:$C,$R870))</f>
        <v>0</v>
      </c>
      <c r="T870" s="31">
        <f>IF($S$4="", SUMIFS('무신사 메타 광고'!$V:$V, '무신사 메타 광고'!$C:$C, $R870),SUMIFS('무신사 메타 광고'!$V:$V,'무신사 메타 광고'!$I:$I,$S$4,'무신사 메타 광고'!$C:$C,$R870))</f>
        <v>0</v>
      </c>
      <c r="U870" s="11">
        <f t="shared" si="37"/>
        <v>0</v>
      </c>
      <c r="V870" s="12" t="str">
        <f t="shared" si="42"/>
        <v xml:space="preserve"> </v>
      </c>
      <c r="W870" s="32">
        <f>IF($S$4="", SUMIFS('무신사 메타 광고'!$K:$K, '무신사 메타 광고'!$C:$C, $R870),SUMIFS('무신사 메타 광고'!$K:$K,'무신사 메타 광고'!$I:$I,$S$4,'무신사 메타 광고'!$C:$C,$R870))</f>
        <v>0</v>
      </c>
      <c r="X870" s="32">
        <f>IF($S$4="", SUMIFS('무신사 메타 광고'!$N:$N, '무신사 메타 광고'!$C:$C, $R870),SUMIFS('무신사 메타 광고'!$N:$N,'무신사 메타 광고'!$I:$I,$S$4,'무신사 메타 광고'!$C:$C,$R870))</f>
        <v>0</v>
      </c>
      <c r="Y870" s="11">
        <f t="shared" si="38"/>
        <v>0</v>
      </c>
      <c r="Z870" s="12" t="str">
        <f t="shared" si="43"/>
        <v xml:space="preserve"> </v>
      </c>
      <c r="AB870" s="10">
        <f>IF($S$4="", SUMIFS('무신사 메타 광고'!$X:$X, '무신사 메타 광고'!$C:$C, $R870),SUMIFS('무신사 메타 광고'!$X:$X,'무신사 메타 광고'!$I:$I,$S$4,'무신사 메타 광고'!$C:$C,$R870))</f>
        <v>0</v>
      </c>
      <c r="AC870" s="11">
        <f t="shared" si="39"/>
        <v>0</v>
      </c>
    </row>
    <row r="871" spans="2:29">
      <c r="B871" s="9"/>
      <c r="C871" s="29">
        <f>IF($C$4="", SUMIFS('무신사 메타 광고'!$L:$L, '무신사 메타 광고'!$D:$D, $B871), SUMIFS('무신사 메타 광고'!$L:$L, '무신사 메타 광고'!$I:$I, $C$4, '무신사 메타 광고'!$D:$D, $B871))</f>
        <v>0</v>
      </c>
      <c r="D871" s="29">
        <f>IF($C$4="", SUMIFS('무신사 메타 광고'!$V:$V,#REF!, $B871), SUMIFS('무신사 메타 광고'!$V:$V,'무신사 메타 광고'!$I:$I,$C$4,'무신사 메타 광고'!$D:$D,$B871))</f>
        <v>0</v>
      </c>
      <c r="E871" s="11">
        <f t="shared" si="33"/>
        <v>0</v>
      </c>
      <c r="F871" s="12" t="str">
        <f t="shared" si="40"/>
        <v xml:space="preserve"> </v>
      </c>
      <c r="G871" s="30">
        <f>IF($C$4="", SUMIFS('무신사 메타 광고'!$K:$K, '무신사 메타 광고'!$D:$D, $B871), SUMIFS('무신사 메타 광고'!$K:$K,'무신사 메타 광고'!$I:$I,$C$4,'무신사 메타 광고'!D:D,$B871))</f>
        <v>0</v>
      </c>
      <c r="H871" s="30">
        <f>IF($C$4="", SUMIFS('무신사 메타 광고'!$Q:$Q, '무신사 메타 광고'!$D:$D, $B871), SUMIFS('무신사 메타 광고'!$Q:$Q,'무신사 메타 광고'!$I:$I,$C$4,'무신사 메타 광고'!D:D,$B871))</f>
        <v>0</v>
      </c>
      <c r="I871" s="30">
        <f>IF($C$4="", SUMIFS('무신사 메타 광고'!$U:$U, '무신사 메타 광고'!$D:$D, $B871), SUMIFS('무신사 메타 광고'!$U:$U,'무신사 메타 광고'!$I:$I,$C$4,'무신사 메타 광고'!D:D,$B871))</f>
        <v>0</v>
      </c>
      <c r="J871" s="11">
        <f t="shared" si="34"/>
        <v>0</v>
      </c>
      <c r="K871" s="11">
        <f t="shared" si="35"/>
        <v>0</v>
      </c>
      <c r="L871" s="12" t="str">
        <f t="shared" si="41"/>
        <v xml:space="preserve"> </v>
      </c>
      <c r="N871" s="10">
        <f>IF($C$4="", SUMIFS('무신사 메타 광고'!$X:$X, '무신사 메타 광고'!$D:$D, $B871),SUMIFS('무신사 메타 광고'!$X:$X,'무신사 메타 광고'!I:I,$C$4,'무신사 메타 광고'!D:D,$B871))</f>
        <v>0</v>
      </c>
      <c r="O871" s="11">
        <f t="shared" si="36"/>
        <v>0</v>
      </c>
      <c r="R871" s="13"/>
      <c r="S871" s="31">
        <f>IF($S$4="", SUMIFS('무신사 메타 광고'!$L:$L, '무신사 메타 광고'!$C:$C, $R871),SUMIFS('무신사 메타 광고'!$L:$L,'무신사 메타 광고'!$I:$I,$S$4,'무신사 메타 광고'!$C:$C,$R871))</f>
        <v>0</v>
      </c>
      <c r="T871" s="31">
        <f>IF($S$4="", SUMIFS('무신사 메타 광고'!$V:$V, '무신사 메타 광고'!$C:$C, $R871),SUMIFS('무신사 메타 광고'!$V:$V,'무신사 메타 광고'!$I:$I,$S$4,'무신사 메타 광고'!$C:$C,$R871))</f>
        <v>0</v>
      </c>
      <c r="U871" s="11">
        <f t="shared" si="37"/>
        <v>0</v>
      </c>
      <c r="V871" s="12" t="str">
        <f t="shared" si="42"/>
        <v xml:space="preserve"> </v>
      </c>
      <c r="W871" s="32">
        <f>IF($S$4="", SUMIFS('무신사 메타 광고'!$K:$K, '무신사 메타 광고'!$C:$C, $R871),SUMIFS('무신사 메타 광고'!$K:$K,'무신사 메타 광고'!$I:$I,$S$4,'무신사 메타 광고'!$C:$C,$R871))</f>
        <v>0</v>
      </c>
      <c r="X871" s="32">
        <f>IF($S$4="", SUMIFS('무신사 메타 광고'!$N:$N, '무신사 메타 광고'!$C:$C, $R871),SUMIFS('무신사 메타 광고'!$N:$N,'무신사 메타 광고'!$I:$I,$S$4,'무신사 메타 광고'!$C:$C,$R871))</f>
        <v>0</v>
      </c>
      <c r="Y871" s="11">
        <f t="shared" si="38"/>
        <v>0</v>
      </c>
      <c r="Z871" s="12" t="str">
        <f t="shared" si="43"/>
        <v xml:space="preserve"> </v>
      </c>
      <c r="AB871" s="10">
        <f>IF($S$4="", SUMIFS('무신사 메타 광고'!$X:$X, '무신사 메타 광고'!$C:$C, $R871),SUMIFS('무신사 메타 광고'!$X:$X,'무신사 메타 광고'!$I:$I,$S$4,'무신사 메타 광고'!$C:$C,$R871))</f>
        <v>0</v>
      </c>
      <c r="AC871" s="11">
        <f t="shared" si="39"/>
        <v>0</v>
      </c>
    </row>
    <row r="872" spans="2:29">
      <c r="B872" s="9"/>
      <c r="C872" s="29">
        <f>IF($C$4="", SUMIFS('무신사 메타 광고'!$L:$L, '무신사 메타 광고'!$D:$D, $B872), SUMIFS('무신사 메타 광고'!$L:$L, '무신사 메타 광고'!$I:$I, $C$4, '무신사 메타 광고'!$D:$D, $B872))</f>
        <v>0</v>
      </c>
      <c r="D872" s="29">
        <f>IF($C$4="", SUMIFS('무신사 메타 광고'!$V:$V,#REF!, $B872), SUMIFS('무신사 메타 광고'!$V:$V,'무신사 메타 광고'!$I:$I,$C$4,'무신사 메타 광고'!$D:$D,$B872))</f>
        <v>0</v>
      </c>
      <c r="E872" s="11">
        <f t="shared" si="33"/>
        <v>0</v>
      </c>
      <c r="F872" s="12" t="str">
        <f t="shared" si="40"/>
        <v xml:space="preserve"> </v>
      </c>
      <c r="G872" s="30">
        <f>IF($C$4="", SUMIFS('무신사 메타 광고'!$K:$K, '무신사 메타 광고'!$D:$D, $B872), SUMIFS('무신사 메타 광고'!$K:$K,'무신사 메타 광고'!$I:$I,$C$4,'무신사 메타 광고'!D:D,$B872))</f>
        <v>0</v>
      </c>
      <c r="H872" s="30">
        <f>IF($C$4="", SUMIFS('무신사 메타 광고'!$Q:$Q, '무신사 메타 광고'!$D:$D, $B872), SUMIFS('무신사 메타 광고'!$Q:$Q,'무신사 메타 광고'!$I:$I,$C$4,'무신사 메타 광고'!D:D,$B872))</f>
        <v>0</v>
      </c>
      <c r="I872" s="30">
        <f>IF($C$4="", SUMIFS('무신사 메타 광고'!$U:$U, '무신사 메타 광고'!$D:$D, $B872), SUMIFS('무신사 메타 광고'!$U:$U,'무신사 메타 광고'!$I:$I,$C$4,'무신사 메타 광고'!D:D,$B872))</f>
        <v>0</v>
      </c>
      <c r="J872" s="11">
        <f t="shared" si="34"/>
        <v>0</v>
      </c>
      <c r="K872" s="11">
        <f t="shared" si="35"/>
        <v>0</v>
      </c>
      <c r="L872" s="12" t="str">
        <f t="shared" si="41"/>
        <v xml:space="preserve"> </v>
      </c>
      <c r="N872" s="10">
        <f>IF($C$4="", SUMIFS('무신사 메타 광고'!$X:$X, '무신사 메타 광고'!$D:$D, $B872),SUMIFS('무신사 메타 광고'!$X:$X,'무신사 메타 광고'!I:I,$C$4,'무신사 메타 광고'!D:D,$B872))</f>
        <v>0</v>
      </c>
      <c r="O872" s="11">
        <f t="shared" si="36"/>
        <v>0</v>
      </c>
      <c r="R872" s="13"/>
      <c r="S872" s="31">
        <f>IF($S$4="", SUMIFS('무신사 메타 광고'!$L:$L, '무신사 메타 광고'!$C:$C, $R872),SUMIFS('무신사 메타 광고'!$L:$L,'무신사 메타 광고'!$I:$I,$S$4,'무신사 메타 광고'!$C:$C,$R872))</f>
        <v>0</v>
      </c>
      <c r="T872" s="31">
        <f>IF($S$4="", SUMIFS('무신사 메타 광고'!$V:$V, '무신사 메타 광고'!$C:$C, $R872),SUMIFS('무신사 메타 광고'!$V:$V,'무신사 메타 광고'!$I:$I,$S$4,'무신사 메타 광고'!$C:$C,$R872))</f>
        <v>0</v>
      </c>
      <c r="U872" s="11">
        <f t="shared" si="37"/>
        <v>0</v>
      </c>
      <c r="V872" s="12" t="str">
        <f t="shared" si="42"/>
        <v xml:space="preserve"> </v>
      </c>
      <c r="W872" s="32">
        <f>IF($S$4="", SUMIFS('무신사 메타 광고'!$K:$K, '무신사 메타 광고'!$C:$C, $R872),SUMIFS('무신사 메타 광고'!$K:$K,'무신사 메타 광고'!$I:$I,$S$4,'무신사 메타 광고'!$C:$C,$R872))</f>
        <v>0</v>
      </c>
      <c r="X872" s="32">
        <f>IF($S$4="", SUMIFS('무신사 메타 광고'!$N:$N, '무신사 메타 광고'!$C:$C, $R872),SUMIFS('무신사 메타 광고'!$N:$N,'무신사 메타 광고'!$I:$I,$S$4,'무신사 메타 광고'!$C:$C,$R872))</f>
        <v>0</v>
      </c>
      <c r="Y872" s="11">
        <f t="shared" si="38"/>
        <v>0</v>
      </c>
      <c r="Z872" s="12" t="str">
        <f t="shared" si="43"/>
        <v xml:space="preserve"> </v>
      </c>
      <c r="AB872" s="10">
        <f>IF($S$4="", SUMIFS('무신사 메타 광고'!$X:$X, '무신사 메타 광고'!$C:$C, $R872),SUMIFS('무신사 메타 광고'!$X:$X,'무신사 메타 광고'!$I:$I,$S$4,'무신사 메타 광고'!$C:$C,$R872))</f>
        <v>0</v>
      </c>
      <c r="AC872" s="11">
        <f t="shared" si="39"/>
        <v>0</v>
      </c>
    </row>
    <row r="873" spans="2:29">
      <c r="B873" s="9"/>
      <c r="C873" s="29">
        <f>IF($C$4="", SUMIFS('무신사 메타 광고'!$L:$L, '무신사 메타 광고'!$D:$D, $B873), SUMIFS('무신사 메타 광고'!$L:$L, '무신사 메타 광고'!$I:$I, $C$4, '무신사 메타 광고'!$D:$D, $B873))</f>
        <v>0</v>
      </c>
      <c r="D873" s="29">
        <f>IF($C$4="", SUMIFS('무신사 메타 광고'!$V:$V,#REF!, $B873), SUMIFS('무신사 메타 광고'!$V:$V,'무신사 메타 광고'!$I:$I,$C$4,'무신사 메타 광고'!$D:$D,$B873))</f>
        <v>0</v>
      </c>
      <c r="E873" s="11">
        <f t="shared" si="33"/>
        <v>0</v>
      </c>
      <c r="F873" s="12" t="str">
        <f t="shared" si="40"/>
        <v xml:space="preserve"> </v>
      </c>
      <c r="G873" s="30">
        <f>IF($C$4="", SUMIFS('무신사 메타 광고'!$K:$K, '무신사 메타 광고'!$D:$D, $B873), SUMIFS('무신사 메타 광고'!$K:$K,'무신사 메타 광고'!$I:$I,$C$4,'무신사 메타 광고'!D:D,$B873))</f>
        <v>0</v>
      </c>
      <c r="H873" s="30">
        <f>IF($C$4="", SUMIFS('무신사 메타 광고'!$Q:$Q, '무신사 메타 광고'!$D:$D, $B873), SUMIFS('무신사 메타 광고'!$Q:$Q,'무신사 메타 광고'!$I:$I,$C$4,'무신사 메타 광고'!D:D,$B873))</f>
        <v>0</v>
      </c>
      <c r="I873" s="30">
        <f>IF($C$4="", SUMIFS('무신사 메타 광고'!$U:$U, '무신사 메타 광고'!$D:$D, $B873), SUMIFS('무신사 메타 광고'!$U:$U,'무신사 메타 광고'!$I:$I,$C$4,'무신사 메타 광고'!D:D,$B873))</f>
        <v>0</v>
      </c>
      <c r="J873" s="11">
        <f t="shared" si="34"/>
        <v>0</v>
      </c>
      <c r="K873" s="11">
        <f t="shared" si="35"/>
        <v>0</v>
      </c>
      <c r="L873" s="12" t="str">
        <f t="shared" si="41"/>
        <v xml:space="preserve"> </v>
      </c>
      <c r="N873" s="10">
        <f>IF($C$4="", SUMIFS('무신사 메타 광고'!$X:$X, '무신사 메타 광고'!$D:$D, $B873),SUMIFS('무신사 메타 광고'!$X:$X,'무신사 메타 광고'!I:I,$C$4,'무신사 메타 광고'!D:D,$B873))</f>
        <v>0</v>
      </c>
      <c r="O873" s="11">
        <f t="shared" si="36"/>
        <v>0</v>
      </c>
      <c r="R873" s="13"/>
      <c r="S873" s="31">
        <f>IF($S$4="", SUMIFS('무신사 메타 광고'!$L:$L, '무신사 메타 광고'!$C:$C, $R873),SUMIFS('무신사 메타 광고'!$L:$L,'무신사 메타 광고'!$I:$I,$S$4,'무신사 메타 광고'!$C:$C,$R873))</f>
        <v>0</v>
      </c>
      <c r="T873" s="31">
        <f>IF($S$4="", SUMIFS('무신사 메타 광고'!$V:$V, '무신사 메타 광고'!$C:$C, $R873),SUMIFS('무신사 메타 광고'!$V:$V,'무신사 메타 광고'!$I:$I,$S$4,'무신사 메타 광고'!$C:$C,$R873))</f>
        <v>0</v>
      </c>
      <c r="U873" s="11">
        <f t="shared" si="37"/>
        <v>0</v>
      </c>
      <c r="V873" s="12" t="str">
        <f t="shared" si="42"/>
        <v xml:space="preserve"> </v>
      </c>
      <c r="W873" s="32">
        <f>IF($S$4="", SUMIFS('무신사 메타 광고'!$K:$K, '무신사 메타 광고'!$C:$C, $R873),SUMIFS('무신사 메타 광고'!$K:$K,'무신사 메타 광고'!$I:$I,$S$4,'무신사 메타 광고'!$C:$C,$R873))</f>
        <v>0</v>
      </c>
      <c r="X873" s="32">
        <f>IF($S$4="", SUMIFS('무신사 메타 광고'!$N:$N, '무신사 메타 광고'!$C:$C, $R873),SUMIFS('무신사 메타 광고'!$N:$N,'무신사 메타 광고'!$I:$I,$S$4,'무신사 메타 광고'!$C:$C,$R873))</f>
        <v>0</v>
      </c>
      <c r="Y873" s="11">
        <f t="shared" si="38"/>
        <v>0</v>
      </c>
      <c r="Z873" s="12" t="str">
        <f t="shared" si="43"/>
        <v xml:space="preserve"> </v>
      </c>
      <c r="AB873" s="10">
        <f>IF($S$4="", SUMIFS('무신사 메타 광고'!$X:$X, '무신사 메타 광고'!$C:$C, $R873),SUMIFS('무신사 메타 광고'!$X:$X,'무신사 메타 광고'!$I:$I,$S$4,'무신사 메타 광고'!$C:$C,$R873))</f>
        <v>0</v>
      </c>
      <c r="AC873" s="11">
        <f t="shared" si="39"/>
        <v>0</v>
      </c>
    </row>
    <row r="874" spans="2:29">
      <c r="B874" s="9"/>
      <c r="C874" s="29">
        <f>IF($C$4="", SUMIFS('무신사 메타 광고'!$L:$L, '무신사 메타 광고'!$D:$D, $B874), SUMIFS('무신사 메타 광고'!$L:$L, '무신사 메타 광고'!$I:$I, $C$4, '무신사 메타 광고'!$D:$D, $B874))</f>
        <v>0</v>
      </c>
      <c r="D874" s="29">
        <f>IF($C$4="", SUMIFS('무신사 메타 광고'!$V:$V,#REF!, $B874), SUMIFS('무신사 메타 광고'!$V:$V,'무신사 메타 광고'!$I:$I,$C$4,'무신사 메타 광고'!$D:$D,$B874))</f>
        <v>0</v>
      </c>
      <c r="E874" s="11">
        <f t="shared" si="33"/>
        <v>0</v>
      </c>
      <c r="F874" s="12" t="str">
        <f t="shared" si="40"/>
        <v xml:space="preserve"> </v>
      </c>
      <c r="G874" s="30">
        <f>IF($C$4="", SUMIFS('무신사 메타 광고'!$K:$K, '무신사 메타 광고'!$D:$D, $B874), SUMIFS('무신사 메타 광고'!$K:$K,'무신사 메타 광고'!$I:$I,$C$4,'무신사 메타 광고'!D:D,$B874))</f>
        <v>0</v>
      </c>
      <c r="H874" s="30">
        <f>IF($C$4="", SUMIFS('무신사 메타 광고'!$Q:$Q, '무신사 메타 광고'!$D:$D, $B874), SUMIFS('무신사 메타 광고'!$Q:$Q,'무신사 메타 광고'!$I:$I,$C$4,'무신사 메타 광고'!D:D,$B874))</f>
        <v>0</v>
      </c>
      <c r="I874" s="30">
        <f>IF($C$4="", SUMIFS('무신사 메타 광고'!$U:$U, '무신사 메타 광고'!$D:$D, $B874), SUMIFS('무신사 메타 광고'!$U:$U,'무신사 메타 광고'!$I:$I,$C$4,'무신사 메타 광고'!D:D,$B874))</f>
        <v>0</v>
      </c>
      <c r="J874" s="11">
        <f t="shared" si="34"/>
        <v>0</v>
      </c>
      <c r="K874" s="11">
        <f t="shared" si="35"/>
        <v>0</v>
      </c>
      <c r="L874" s="12" t="str">
        <f t="shared" si="41"/>
        <v xml:space="preserve"> </v>
      </c>
      <c r="N874" s="10">
        <f>IF($C$4="", SUMIFS('무신사 메타 광고'!$X:$X, '무신사 메타 광고'!$D:$D, $B874),SUMIFS('무신사 메타 광고'!$X:$X,'무신사 메타 광고'!I:I,$C$4,'무신사 메타 광고'!D:D,$B874))</f>
        <v>0</v>
      </c>
      <c r="O874" s="11">
        <f t="shared" si="36"/>
        <v>0</v>
      </c>
      <c r="R874" s="13"/>
      <c r="S874" s="31">
        <f>IF($S$4="", SUMIFS('무신사 메타 광고'!$L:$L, '무신사 메타 광고'!$C:$C, $R874),SUMIFS('무신사 메타 광고'!$L:$L,'무신사 메타 광고'!$I:$I,$S$4,'무신사 메타 광고'!$C:$C,$R874))</f>
        <v>0</v>
      </c>
      <c r="T874" s="31">
        <f>IF($S$4="", SUMIFS('무신사 메타 광고'!$V:$V, '무신사 메타 광고'!$C:$C, $R874),SUMIFS('무신사 메타 광고'!$V:$V,'무신사 메타 광고'!$I:$I,$S$4,'무신사 메타 광고'!$C:$C,$R874))</f>
        <v>0</v>
      </c>
      <c r="U874" s="11">
        <f t="shared" si="37"/>
        <v>0</v>
      </c>
      <c r="V874" s="12" t="str">
        <f t="shared" si="42"/>
        <v xml:space="preserve"> </v>
      </c>
      <c r="W874" s="32">
        <f>IF($S$4="", SUMIFS('무신사 메타 광고'!$K:$K, '무신사 메타 광고'!$C:$C, $R874),SUMIFS('무신사 메타 광고'!$K:$K,'무신사 메타 광고'!$I:$I,$S$4,'무신사 메타 광고'!$C:$C,$R874))</f>
        <v>0</v>
      </c>
      <c r="X874" s="32">
        <f>IF($S$4="", SUMIFS('무신사 메타 광고'!$N:$N, '무신사 메타 광고'!$C:$C, $R874),SUMIFS('무신사 메타 광고'!$N:$N,'무신사 메타 광고'!$I:$I,$S$4,'무신사 메타 광고'!$C:$C,$R874))</f>
        <v>0</v>
      </c>
      <c r="Y874" s="11">
        <f t="shared" si="38"/>
        <v>0</v>
      </c>
      <c r="Z874" s="12" t="str">
        <f t="shared" si="43"/>
        <v xml:space="preserve"> </v>
      </c>
      <c r="AB874" s="10">
        <f>IF($S$4="", SUMIFS('무신사 메타 광고'!$X:$X, '무신사 메타 광고'!$C:$C, $R874),SUMIFS('무신사 메타 광고'!$X:$X,'무신사 메타 광고'!$I:$I,$S$4,'무신사 메타 광고'!$C:$C,$R874))</f>
        <v>0</v>
      </c>
      <c r="AC874" s="11">
        <f t="shared" si="39"/>
        <v>0</v>
      </c>
    </row>
    <row r="875" spans="2:29">
      <c r="B875" s="9"/>
      <c r="C875" s="29">
        <f>IF($C$4="", SUMIFS('무신사 메타 광고'!$L:$L, '무신사 메타 광고'!$D:$D, $B875), SUMIFS('무신사 메타 광고'!$L:$L, '무신사 메타 광고'!$I:$I, $C$4, '무신사 메타 광고'!$D:$D, $B875))</f>
        <v>0</v>
      </c>
      <c r="D875" s="29">
        <f>IF($C$4="", SUMIFS('무신사 메타 광고'!$V:$V,#REF!, $B875), SUMIFS('무신사 메타 광고'!$V:$V,'무신사 메타 광고'!$I:$I,$C$4,'무신사 메타 광고'!$D:$D,$B875))</f>
        <v>0</v>
      </c>
      <c r="E875" s="11">
        <f t="shared" si="33"/>
        <v>0</v>
      </c>
      <c r="F875" s="12" t="str">
        <f t="shared" si="40"/>
        <v xml:space="preserve"> </v>
      </c>
      <c r="G875" s="30">
        <f>IF($C$4="", SUMIFS('무신사 메타 광고'!$K:$K, '무신사 메타 광고'!$D:$D, $B875), SUMIFS('무신사 메타 광고'!$K:$K,'무신사 메타 광고'!$I:$I,$C$4,'무신사 메타 광고'!D:D,$B875))</f>
        <v>0</v>
      </c>
      <c r="H875" s="30">
        <f>IF($C$4="", SUMIFS('무신사 메타 광고'!$Q:$Q, '무신사 메타 광고'!$D:$D, $B875), SUMIFS('무신사 메타 광고'!$Q:$Q,'무신사 메타 광고'!$I:$I,$C$4,'무신사 메타 광고'!D:D,$B875))</f>
        <v>0</v>
      </c>
      <c r="I875" s="30">
        <f>IF($C$4="", SUMIFS('무신사 메타 광고'!$U:$U, '무신사 메타 광고'!$D:$D, $B875), SUMIFS('무신사 메타 광고'!$U:$U,'무신사 메타 광고'!$I:$I,$C$4,'무신사 메타 광고'!D:D,$B875))</f>
        <v>0</v>
      </c>
      <c r="J875" s="11">
        <f t="shared" si="34"/>
        <v>0</v>
      </c>
      <c r="K875" s="11">
        <f t="shared" si="35"/>
        <v>0</v>
      </c>
      <c r="L875" s="12" t="str">
        <f t="shared" si="41"/>
        <v xml:space="preserve"> </v>
      </c>
      <c r="N875" s="10">
        <f>IF($C$4="", SUMIFS('무신사 메타 광고'!$X:$X, '무신사 메타 광고'!$D:$D, $B875),SUMIFS('무신사 메타 광고'!$X:$X,'무신사 메타 광고'!I:I,$C$4,'무신사 메타 광고'!D:D,$B875))</f>
        <v>0</v>
      </c>
      <c r="O875" s="11">
        <f t="shared" si="36"/>
        <v>0</v>
      </c>
      <c r="R875" s="13"/>
      <c r="S875" s="31">
        <f>IF($S$4="", SUMIFS('무신사 메타 광고'!$L:$L, '무신사 메타 광고'!$C:$C, $R875),SUMIFS('무신사 메타 광고'!$L:$L,'무신사 메타 광고'!$I:$I,$S$4,'무신사 메타 광고'!$C:$C,$R875))</f>
        <v>0</v>
      </c>
      <c r="T875" s="31">
        <f>IF($S$4="", SUMIFS('무신사 메타 광고'!$V:$V, '무신사 메타 광고'!$C:$C, $R875),SUMIFS('무신사 메타 광고'!$V:$V,'무신사 메타 광고'!$I:$I,$S$4,'무신사 메타 광고'!$C:$C,$R875))</f>
        <v>0</v>
      </c>
      <c r="U875" s="11">
        <f t="shared" si="37"/>
        <v>0</v>
      </c>
      <c r="V875" s="12" t="str">
        <f t="shared" si="42"/>
        <v xml:space="preserve"> </v>
      </c>
      <c r="W875" s="32">
        <f>IF($S$4="", SUMIFS('무신사 메타 광고'!$K:$K, '무신사 메타 광고'!$C:$C, $R875),SUMIFS('무신사 메타 광고'!$K:$K,'무신사 메타 광고'!$I:$I,$S$4,'무신사 메타 광고'!$C:$C,$R875))</f>
        <v>0</v>
      </c>
      <c r="X875" s="32">
        <f>IF($S$4="", SUMIFS('무신사 메타 광고'!$N:$N, '무신사 메타 광고'!$C:$C, $R875),SUMIFS('무신사 메타 광고'!$N:$N,'무신사 메타 광고'!$I:$I,$S$4,'무신사 메타 광고'!$C:$C,$R875))</f>
        <v>0</v>
      </c>
      <c r="Y875" s="11">
        <f t="shared" si="38"/>
        <v>0</v>
      </c>
      <c r="Z875" s="12" t="str">
        <f t="shared" si="43"/>
        <v xml:space="preserve"> </v>
      </c>
      <c r="AB875" s="10">
        <f>IF($S$4="", SUMIFS('무신사 메타 광고'!$X:$X, '무신사 메타 광고'!$C:$C, $R875),SUMIFS('무신사 메타 광고'!$X:$X,'무신사 메타 광고'!$I:$I,$S$4,'무신사 메타 광고'!$C:$C,$R875))</f>
        <v>0</v>
      </c>
      <c r="AC875" s="11">
        <f t="shared" si="39"/>
        <v>0</v>
      </c>
    </row>
    <row r="876" spans="2:29">
      <c r="B876" s="9"/>
      <c r="C876" s="29">
        <f>IF($C$4="", SUMIFS('무신사 메타 광고'!$L:$L, '무신사 메타 광고'!$D:$D, $B876), SUMIFS('무신사 메타 광고'!$L:$L, '무신사 메타 광고'!$I:$I, $C$4, '무신사 메타 광고'!$D:$D, $B876))</f>
        <v>0</v>
      </c>
      <c r="D876" s="29">
        <f>IF($C$4="", SUMIFS('무신사 메타 광고'!$V:$V,#REF!, $B876), SUMIFS('무신사 메타 광고'!$V:$V,'무신사 메타 광고'!$I:$I,$C$4,'무신사 메타 광고'!$D:$D,$B876))</f>
        <v>0</v>
      </c>
      <c r="E876" s="11">
        <f t="shared" si="33"/>
        <v>0</v>
      </c>
      <c r="F876" s="12" t="str">
        <f t="shared" si="40"/>
        <v xml:space="preserve"> </v>
      </c>
      <c r="G876" s="30">
        <f>IF($C$4="", SUMIFS('무신사 메타 광고'!$K:$K, '무신사 메타 광고'!$D:$D, $B876), SUMIFS('무신사 메타 광고'!$K:$K,'무신사 메타 광고'!$I:$I,$C$4,'무신사 메타 광고'!D:D,$B876))</f>
        <v>0</v>
      </c>
      <c r="H876" s="30">
        <f>IF($C$4="", SUMIFS('무신사 메타 광고'!$Q:$Q, '무신사 메타 광고'!$D:$D, $B876), SUMIFS('무신사 메타 광고'!$Q:$Q,'무신사 메타 광고'!$I:$I,$C$4,'무신사 메타 광고'!D:D,$B876))</f>
        <v>0</v>
      </c>
      <c r="I876" s="30">
        <f>IF($C$4="", SUMIFS('무신사 메타 광고'!$U:$U, '무신사 메타 광고'!$D:$D, $B876), SUMIFS('무신사 메타 광고'!$U:$U,'무신사 메타 광고'!$I:$I,$C$4,'무신사 메타 광고'!D:D,$B876))</f>
        <v>0</v>
      </c>
      <c r="J876" s="11">
        <f t="shared" si="34"/>
        <v>0</v>
      </c>
      <c r="K876" s="11">
        <f t="shared" si="35"/>
        <v>0</v>
      </c>
      <c r="L876" s="12" t="str">
        <f t="shared" si="41"/>
        <v xml:space="preserve"> </v>
      </c>
      <c r="N876" s="10">
        <f>IF($C$4="", SUMIFS('무신사 메타 광고'!$X:$X, '무신사 메타 광고'!$D:$D, $B876),SUMIFS('무신사 메타 광고'!$X:$X,'무신사 메타 광고'!I:I,$C$4,'무신사 메타 광고'!D:D,$B876))</f>
        <v>0</v>
      </c>
      <c r="O876" s="11">
        <f t="shared" si="36"/>
        <v>0</v>
      </c>
      <c r="R876" s="13"/>
      <c r="S876" s="31">
        <f>IF($S$4="", SUMIFS('무신사 메타 광고'!$L:$L, '무신사 메타 광고'!$C:$C, $R876),SUMIFS('무신사 메타 광고'!$L:$L,'무신사 메타 광고'!$I:$I,$S$4,'무신사 메타 광고'!$C:$C,$R876))</f>
        <v>0</v>
      </c>
      <c r="T876" s="31">
        <f>IF($S$4="", SUMIFS('무신사 메타 광고'!$V:$V, '무신사 메타 광고'!$C:$C, $R876),SUMIFS('무신사 메타 광고'!$V:$V,'무신사 메타 광고'!$I:$I,$S$4,'무신사 메타 광고'!$C:$C,$R876))</f>
        <v>0</v>
      </c>
      <c r="U876" s="11">
        <f t="shared" si="37"/>
        <v>0</v>
      </c>
      <c r="V876" s="12" t="str">
        <f t="shared" si="42"/>
        <v xml:space="preserve"> </v>
      </c>
      <c r="W876" s="32">
        <f>IF($S$4="", SUMIFS('무신사 메타 광고'!$K:$K, '무신사 메타 광고'!$C:$C, $R876),SUMIFS('무신사 메타 광고'!$K:$K,'무신사 메타 광고'!$I:$I,$S$4,'무신사 메타 광고'!$C:$C,$R876))</f>
        <v>0</v>
      </c>
      <c r="X876" s="32">
        <f>IF($S$4="", SUMIFS('무신사 메타 광고'!$N:$N, '무신사 메타 광고'!$C:$C, $R876),SUMIFS('무신사 메타 광고'!$N:$N,'무신사 메타 광고'!$I:$I,$S$4,'무신사 메타 광고'!$C:$C,$R876))</f>
        <v>0</v>
      </c>
      <c r="Y876" s="11">
        <f t="shared" si="38"/>
        <v>0</v>
      </c>
      <c r="Z876" s="12" t="str">
        <f t="shared" si="43"/>
        <v xml:space="preserve"> </v>
      </c>
      <c r="AB876" s="10">
        <f>IF($S$4="", SUMIFS('무신사 메타 광고'!$X:$X, '무신사 메타 광고'!$C:$C, $R876),SUMIFS('무신사 메타 광고'!$X:$X,'무신사 메타 광고'!$I:$I,$S$4,'무신사 메타 광고'!$C:$C,$R876))</f>
        <v>0</v>
      </c>
      <c r="AC876" s="11">
        <f t="shared" si="39"/>
        <v>0</v>
      </c>
    </row>
    <row r="877" spans="2:29">
      <c r="B877" s="9"/>
      <c r="C877" s="29">
        <f>IF($C$4="", SUMIFS('무신사 메타 광고'!$L:$L, '무신사 메타 광고'!$D:$D, $B877), SUMIFS('무신사 메타 광고'!$L:$L, '무신사 메타 광고'!$I:$I, $C$4, '무신사 메타 광고'!$D:$D, $B877))</f>
        <v>0</v>
      </c>
      <c r="D877" s="29">
        <f>IF($C$4="", SUMIFS('무신사 메타 광고'!$V:$V,#REF!, $B877), SUMIFS('무신사 메타 광고'!$V:$V,'무신사 메타 광고'!$I:$I,$C$4,'무신사 메타 광고'!$D:$D,$B877))</f>
        <v>0</v>
      </c>
      <c r="E877" s="11">
        <f t="shared" si="33"/>
        <v>0</v>
      </c>
      <c r="F877" s="12" t="str">
        <f t="shared" si="40"/>
        <v xml:space="preserve"> </v>
      </c>
      <c r="G877" s="30">
        <f>IF($C$4="", SUMIFS('무신사 메타 광고'!$K:$K, '무신사 메타 광고'!$D:$D, $B877), SUMIFS('무신사 메타 광고'!$K:$K,'무신사 메타 광고'!$I:$I,$C$4,'무신사 메타 광고'!D:D,$B877))</f>
        <v>0</v>
      </c>
      <c r="H877" s="30">
        <f>IF($C$4="", SUMIFS('무신사 메타 광고'!$Q:$Q, '무신사 메타 광고'!$D:$D, $B877), SUMIFS('무신사 메타 광고'!$Q:$Q,'무신사 메타 광고'!$I:$I,$C$4,'무신사 메타 광고'!D:D,$B877))</f>
        <v>0</v>
      </c>
      <c r="I877" s="30">
        <f>IF($C$4="", SUMIFS('무신사 메타 광고'!$U:$U, '무신사 메타 광고'!$D:$D, $B877), SUMIFS('무신사 메타 광고'!$U:$U,'무신사 메타 광고'!$I:$I,$C$4,'무신사 메타 광고'!D:D,$B877))</f>
        <v>0</v>
      </c>
      <c r="J877" s="11">
        <f t="shared" si="34"/>
        <v>0</v>
      </c>
      <c r="K877" s="11">
        <f t="shared" si="35"/>
        <v>0</v>
      </c>
      <c r="L877" s="12" t="str">
        <f t="shared" si="41"/>
        <v xml:space="preserve"> </v>
      </c>
      <c r="N877" s="10">
        <f>IF($C$4="", SUMIFS('무신사 메타 광고'!$X:$X, '무신사 메타 광고'!$D:$D, $B877),SUMIFS('무신사 메타 광고'!$X:$X,'무신사 메타 광고'!I:I,$C$4,'무신사 메타 광고'!D:D,$B877))</f>
        <v>0</v>
      </c>
      <c r="O877" s="11">
        <f t="shared" si="36"/>
        <v>0</v>
      </c>
      <c r="R877" s="13"/>
      <c r="S877" s="31">
        <f>IF($S$4="", SUMIFS('무신사 메타 광고'!$L:$L, '무신사 메타 광고'!$C:$C, $R877),SUMIFS('무신사 메타 광고'!$L:$L,'무신사 메타 광고'!$I:$I,$S$4,'무신사 메타 광고'!$C:$C,$R877))</f>
        <v>0</v>
      </c>
      <c r="T877" s="31">
        <f>IF($S$4="", SUMIFS('무신사 메타 광고'!$V:$V, '무신사 메타 광고'!$C:$C, $R877),SUMIFS('무신사 메타 광고'!$V:$V,'무신사 메타 광고'!$I:$I,$S$4,'무신사 메타 광고'!$C:$C,$R877))</f>
        <v>0</v>
      </c>
      <c r="U877" s="11">
        <f t="shared" si="37"/>
        <v>0</v>
      </c>
      <c r="V877" s="12" t="str">
        <f t="shared" si="42"/>
        <v xml:space="preserve"> </v>
      </c>
      <c r="W877" s="32">
        <f>IF($S$4="", SUMIFS('무신사 메타 광고'!$K:$K, '무신사 메타 광고'!$C:$C, $R877),SUMIFS('무신사 메타 광고'!$K:$K,'무신사 메타 광고'!$I:$I,$S$4,'무신사 메타 광고'!$C:$C,$R877))</f>
        <v>0</v>
      </c>
      <c r="X877" s="32">
        <f>IF($S$4="", SUMIFS('무신사 메타 광고'!$N:$N, '무신사 메타 광고'!$C:$C, $R877),SUMIFS('무신사 메타 광고'!$N:$N,'무신사 메타 광고'!$I:$I,$S$4,'무신사 메타 광고'!$C:$C,$R877))</f>
        <v>0</v>
      </c>
      <c r="Y877" s="11">
        <f t="shared" si="38"/>
        <v>0</v>
      </c>
      <c r="Z877" s="12" t="str">
        <f t="shared" si="43"/>
        <v xml:space="preserve"> </v>
      </c>
      <c r="AB877" s="10">
        <f>IF($S$4="", SUMIFS('무신사 메타 광고'!$X:$X, '무신사 메타 광고'!$C:$C, $R877),SUMIFS('무신사 메타 광고'!$X:$X,'무신사 메타 광고'!$I:$I,$S$4,'무신사 메타 광고'!$C:$C,$R877))</f>
        <v>0</v>
      </c>
      <c r="AC877" s="11">
        <f t="shared" si="39"/>
        <v>0</v>
      </c>
    </row>
    <row r="878" spans="2:29">
      <c r="B878" s="9"/>
      <c r="C878" s="29">
        <f>IF($C$4="", SUMIFS('무신사 메타 광고'!$L:$L, '무신사 메타 광고'!$D:$D, $B878), SUMIFS('무신사 메타 광고'!$L:$L, '무신사 메타 광고'!$I:$I, $C$4, '무신사 메타 광고'!$D:$D, $B878))</f>
        <v>0</v>
      </c>
      <c r="D878" s="29">
        <f>IF($C$4="", SUMIFS('무신사 메타 광고'!$V:$V,#REF!, $B878), SUMIFS('무신사 메타 광고'!$V:$V,'무신사 메타 광고'!$I:$I,$C$4,'무신사 메타 광고'!$D:$D,$B878))</f>
        <v>0</v>
      </c>
      <c r="E878" s="11">
        <f t="shared" si="33"/>
        <v>0</v>
      </c>
      <c r="F878" s="12" t="str">
        <f t="shared" si="40"/>
        <v xml:space="preserve"> </v>
      </c>
      <c r="G878" s="30">
        <f>IF($C$4="", SUMIFS('무신사 메타 광고'!$K:$K, '무신사 메타 광고'!$D:$D, $B878), SUMIFS('무신사 메타 광고'!$K:$K,'무신사 메타 광고'!$I:$I,$C$4,'무신사 메타 광고'!D:D,$B878))</f>
        <v>0</v>
      </c>
      <c r="H878" s="30">
        <f>IF($C$4="", SUMIFS('무신사 메타 광고'!$Q:$Q, '무신사 메타 광고'!$D:$D, $B878), SUMIFS('무신사 메타 광고'!$Q:$Q,'무신사 메타 광고'!$I:$I,$C$4,'무신사 메타 광고'!D:D,$B878))</f>
        <v>0</v>
      </c>
      <c r="I878" s="30">
        <f>IF($C$4="", SUMIFS('무신사 메타 광고'!$U:$U, '무신사 메타 광고'!$D:$D, $B878), SUMIFS('무신사 메타 광고'!$U:$U,'무신사 메타 광고'!$I:$I,$C$4,'무신사 메타 광고'!D:D,$B878))</f>
        <v>0</v>
      </c>
      <c r="J878" s="11">
        <f t="shared" si="34"/>
        <v>0</v>
      </c>
      <c r="K878" s="11">
        <f t="shared" si="35"/>
        <v>0</v>
      </c>
      <c r="L878" s="12" t="str">
        <f t="shared" si="41"/>
        <v xml:space="preserve"> </v>
      </c>
      <c r="N878" s="10">
        <f>IF($C$4="", SUMIFS('무신사 메타 광고'!$X:$X, '무신사 메타 광고'!$D:$D, $B878),SUMIFS('무신사 메타 광고'!$X:$X,'무신사 메타 광고'!I:I,$C$4,'무신사 메타 광고'!D:D,$B878))</f>
        <v>0</v>
      </c>
      <c r="O878" s="11">
        <f t="shared" si="36"/>
        <v>0</v>
      </c>
      <c r="R878" s="13"/>
      <c r="S878" s="31">
        <f>IF($S$4="", SUMIFS('무신사 메타 광고'!$L:$L, '무신사 메타 광고'!$C:$C, $R878),SUMIFS('무신사 메타 광고'!$L:$L,'무신사 메타 광고'!$I:$I,$S$4,'무신사 메타 광고'!$C:$C,$R878))</f>
        <v>0</v>
      </c>
      <c r="T878" s="31">
        <f>IF($S$4="", SUMIFS('무신사 메타 광고'!$V:$V, '무신사 메타 광고'!$C:$C, $R878),SUMIFS('무신사 메타 광고'!$V:$V,'무신사 메타 광고'!$I:$I,$S$4,'무신사 메타 광고'!$C:$C,$R878))</f>
        <v>0</v>
      </c>
      <c r="U878" s="11">
        <f t="shared" si="37"/>
        <v>0</v>
      </c>
      <c r="V878" s="12" t="str">
        <f t="shared" si="42"/>
        <v xml:space="preserve"> </v>
      </c>
      <c r="W878" s="32">
        <f>IF($S$4="", SUMIFS('무신사 메타 광고'!$K:$K, '무신사 메타 광고'!$C:$C, $R878),SUMIFS('무신사 메타 광고'!$K:$K,'무신사 메타 광고'!$I:$I,$S$4,'무신사 메타 광고'!$C:$C,$R878))</f>
        <v>0</v>
      </c>
      <c r="X878" s="32">
        <f>IF($S$4="", SUMIFS('무신사 메타 광고'!$N:$N, '무신사 메타 광고'!$C:$C, $R878),SUMIFS('무신사 메타 광고'!$N:$N,'무신사 메타 광고'!$I:$I,$S$4,'무신사 메타 광고'!$C:$C,$R878))</f>
        <v>0</v>
      </c>
      <c r="Y878" s="11">
        <f t="shared" si="38"/>
        <v>0</v>
      </c>
      <c r="Z878" s="12" t="str">
        <f t="shared" si="43"/>
        <v xml:space="preserve"> </v>
      </c>
      <c r="AB878" s="10">
        <f>IF($S$4="", SUMIFS('무신사 메타 광고'!$X:$X, '무신사 메타 광고'!$C:$C, $R878),SUMIFS('무신사 메타 광고'!$X:$X,'무신사 메타 광고'!$I:$I,$S$4,'무신사 메타 광고'!$C:$C,$R878))</f>
        <v>0</v>
      </c>
      <c r="AC878" s="11">
        <f t="shared" si="39"/>
        <v>0</v>
      </c>
    </row>
    <row r="879" spans="2:29">
      <c r="B879" s="9"/>
      <c r="C879" s="29">
        <f>IF($C$4="", SUMIFS('무신사 메타 광고'!$L:$L, '무신사 메타 광고'!$D:$D, $B879), SUMIFS('무신사 메타 광고'!$L:$L, '무신사 메타 광고'!$I:$I, $C$4, '무신사 메타 광고'!$D:$D, $B879))</f>
        <v>0</v>
      </c>
      <c r="D879" s="29">
        <f>IF($C$4="", SUMIFS('무신사 메타 광고'!$V:$V,#REF!, $B879), SUMIFS('무신사 메타 광고'!$V:$V,'무신사 메타 광고'!$I:$I,$C$4,'무신사 메타 광고'!$D:$D,$B879))</f>
        <v>0</v>
      </c>
      <c r="E879" s="11">
        <f t="shared" si="33"/>
        <v>0</v>
      </c>
      <c r="F879" s="12" t="str">
        <f t="shared" si="40"/>
        <v xml:space="preserve"> </v>
      </c>
      <c r="G879" s="30">
        <f>IF($C$4="", SUMIFS('무신사 메타 광고'!$K:$K, '무신사 메타 광고'!$D:$D, $B879), SUMIFS('무신사 메타 광고'!$K:$K,'무신사 메타 광고'!$I:$I,$C$4,'무신사 메타 광고'!D:D,$B879))</f>
        <v>0</v>
      </c>
      <c r="H879" s="30">
        <f>IF($C$4="", SUMIFS('무신사 메타 광고'!$Q:$Q, '무신사 메타 광고'!$D:$D, $B879), SUMIFS('무신사 메타 광고'!$Q:$Q,'무신사 메타 광고'!$I:$I,$C$4,'무신사 메타 광고'!D:D,$B879))</f>
        <v>0</v>
      </c>
      <c r="I879" s="30">
        <f>IF($C$4="", SUMIFS('무신사 메타 광고'!$U:$U, '무신사 메타 광고'!$D:$D, $B879), SUMIFS('무신사 메타 광고'!$U:$U,'무신사 메타 광고'!$I:$I,$C$4,'무신사 메타 광고'!D:D,$B879))</f>
        <v>0</v>
      </c>
      <c r="J879" s="11">
        <f t="shared" si="34"/>
        <v>0</v>
      </c>
      <c r="K879" s="11">
        <f t="shared" si="35"/>
        <v>0</v>
      </c>
      <c r="L879" s="12" t="str">
        <f t="shared" si="41"/>
        <v xml:space="preserve"> </v>
      </c>
      <c r="N879" s="10">
        <f>IF($C$4="", SUMIFS('무신사 메타 광고'!$X:$X, '무신사 메타 광고'!$D:$D, $B879),SUMIFS('무신사 메타 광고'!$X:$X,'무신사 메타 광고'!I:I,$C$4,'무신사 메타 광고'!D:D,$B879))</f>
        <v>0</v>
      </c>
      <c r="O879" s="11">
        <f t="shared" si="36"/>
        <v>0</v>
      </c>
      <c r="R879" s="13"/>
      <c r="S879" s="31">
        <f>IF($S$4="", SUMIFS('무신사 메타 광고'!$L:$L, '무신사 메타 광고'!$C:$C, $R879),SUMIFS('무신사 메타 광고'!$L:$L,'무신사 메타 광고'!$I:$I,$S$4,'무신사 메타 광고'!$C:$C,$R879))</f>
        <v>0</v>
      </c>
      <c r="T879" s="31">
        <f>IF($S$4="", SUMIFS('무신사 메타 광고'!$V:$V, '무신사 메타 광고'!$C:$C, $R879),SUMIFS('무신사 메타 광고'!$V:$V,'무신사 메타 광고'!$I:$I,$S$4,'무신사 메타 광고'!$C:$C,$R879))</f>
        <v>0</v>
      </c>
      <c r="U879" s="11">
        <f t="shared" si="37"/>
        <v>0</v>
      </c>
      <c r="V879" s="12" t="str">
        <f t="shared" si="42"/>
        <v xml:space="preserve"> </v>
      </c>
      <c r="W879" s="32">
        <f>IF($S$4="", SUMIFS('무신사 메타 광고'!$K:$K, '무신사 메타 광고'!$C:$C, $R879),SUMIFS('무신사 메타 광고'!$K:$K,'무신사 메타 광고'!$I:$I,$S$4,'무신사 메타 광고'!$C:$C,$R879))</f>
        <v>0</v>
      </c>
      <c r="X879" s="32">
        <f>IF($S$4="", SUMIFS('무신사 메타 광고'!$N:$N, '무신사 메타 광고'!$C:$C, $R879),SUMIFS('무신사 메타 광고'!$N:$N,'무신사 메타 광고'!$I:$I,$S$4,'무신사 메타 광고'!$C:$C,$R879))</f>
        <v>0</v>
      </c>
      <c r="Y879" s="11">
        <f t="shared" si="38"/>
        <v>0</v>
      </c>
      <c r="Z879" s="12" t="str">
        <f t="shared" si="43"/>
        <v xml:space="preserve"> </v>
      </c>
      <c r="AB879" s="10">
        <f>IF($S$4="", SUMIFS('무신사 메타 광고'!$X:$X, '무신사 메타 광고'!$C:$C, $R879),SUMIFS('무신사 메타 광고'!$X:$X,'무신사 메타 광고'!$I:$I,$S$4,'무신사 메타 광고'!$C:$C,$R879))</f>
        <v>0</v>
      </c>
      <c r="AC879" s="11">
        <f t="shared" si="39"/>
        <v>0</v>
      </c>
    </row>
    <row r="880" spans="2:29">
      <c r="B880" s="9"/>
      <c r="C880" s="29">
        <f>IF($C$4="", SUMIFS('무신사 메타 광고'!$L:$L, '무신사 메타 광고'!$D:$D, $B880), SUMIFS('무신사 메타 광고'!$L:$L, '무신사 메타 광고'!$I:$I, $C$4, '무신사 메타 광고'!$D:$D, $B880))</f>
        <v>0</v>
      </c>
      <c r="D880" s="29">
        <f>IF($C$4="", SUMIFS('무신사 메타 광고'!$V:$V,#REF!, $B880), SUMIFS('무신사 메타 광고'!$V:$V,'무신사 메타 광고'!$I:$I,$C$4,'무신사 메타 광고'!$D:$D,$B880))</f>
        <v>0</v>
      </c>
      <c r="E880" s="11">
        <f t="shared" si="33"/>
        <v>0</v>
      </c>
      <c r="F880" s="12" t="str">
        <f t="shared" si="40"/>
        <v xml:space="preserve"> </v>
      </c>
      <c r="G880" s="30">
        <f>IF($C$4="", SUMIFS('무신사 메타 광고'!$K:$K, '무신사 메타 광고'!$D:$D, $B880), SUMIFS('무신사 메타 광고'!$K:$K,'무신사 메타 광고'!$I:$I,$C$4,'무신사 메타 광고'!D:D,$B880))</f>
        <v>0</v>
      </c>
      <c r="H880" s="30">
        <f>IF($C$4="", SUMIFS('무신사 메타 광고'!$Q:$Q, '무신사 메타 광고'!$D:$D, $B880), SUMIFS('무신사 메타 광고'!$Q:$Q,'무신사 메타 광고'!$I:$I,$C$4,'무신사 메타 광고'!D:D,$B880))</f>
        <v>0</v>
      </c>
      <c r="I880" s="30">
        <f>IF($C$4="", SUMIFS('무신사 메타 광고'!$U:$U, '무신사 메타 광고'!$D:$D, $B880), SUMIFS('무신사 메타 광고'!$U:$U,'무신사 메타 광고'!$I:$I,$C$4,'무신사 메타 광고'!D:D,$B880))</f>
        <v>0</v>
      </c>
      <c r="J880" s="11">
        <f t="shared" si="34"/>
        <v>0</v>
      </c>
      <c r="K880" s="11">
        <f t="shared" si="35"/>
        <v>0</v>
      </c>
      <c r="L880" s="12" t="str">
        <f t="shared" si="41"/>
        <v xml:space="preserve"> </v>
      </c>
      <c r="N880" s="10">
        <f>IF($C$4="", SUMIFS('무신사 메타 광고'!$X:$X, '무신사 메타 광고'!$D:$D, $B880),SUMIFS('무신사 메타 광고'!$X:$X,'무신사 메타 광고'!I:I,$C$4,'무신사 메타 광고'!D:D,$B880))</f>
        <v>0</v>
      </c>
      <c r="O880" s="11">
        <f t="shared" si="36"/>
        <v>0</v>
      </c>
      <c r="R880" s="13"/>
      <c r="S880" s="31">
        <f>IF($S$4="", SUMIFS('무신사 메타 광고'!$L:$L, '무신사 메타 광고'!$C:$C, $R880),SUMIFS('무신사 메타 광고'!$L:$L,'무신사 메타 광고'!$I:$I,$S$4,'무신사 메타 광고'!$C:$C,$R880))</f>
        <v>0</v>
      </c>
      <c r="T880" s="31">
        <f>IF($S$4="", SUMIFS('무신사 메타 광고'!$V:$V, '무신사 메타 광고'!$C:$C, $R880),SUMIFS('무신사 메타 광고'!$V:$V,'무신사 메타 광고'!$I:$I,$S$4,'무신사 메타 광고'!$C:$C,$R880))</f>
        <v>0</v>
      </c>
      <c r="U880" s="11">
        <f t="shared" si="37"/>
        <v>0</v>
      </c>
      <c r="V880" s="12" t="str">
        <f t="shared" si="42"/>
        <v xml:space="preserve"> </v>
      </c>
      <c r="W880" s="32">
        <f>IF($S$4="", SUMIFS('무신사 메타 광고'!$K:$K, '무신사 메타 광고'!$C:$C, $R880),SUMIFS('무신사 메타 광고'!$K:$K,'무신사 메타 광고'!$I:$I,$S$4,'무신사 메타 광고'!$C:$C,$R880))</f>
        <v>0</v>
      </c>
      <c r="X880" s="32">
        <f>IF($S$4="", SUMIFS('무신사 메타 광고'!$N:$N, '무신사 메타 광고'!$C:$C, $R880),SUMIFS('무신사 메타 광고'!$N:$N,'무신사 메타 광고'!$I:$I,$S$4,'무신사 메타 광고'!$C:$C,$R880))</f>
        <v>0</v>
      </c>
      <c r="Y880" s="11">
        <f t="shared" si="38"/>
        <v>0</v>
      </c>
      <c r="Z880" s="12" t="str">
        <f t="shared" si="43"/>
        <v xml:space="preserve"> </v>
      </c>
      <c r="AB880" s="10">
        <f>IF($S$4="", SUMIFS('무신사 메타 광고'!$X:$X, '무신사 메타 광고'!$C:$C, $R880),SUMIFS('무신사 메타 광고'!$X:$X,'무신사 메타 광고'!$I:$I,$S$4,'무신사 메타 광고'!$C:$C,$R880))</f>
        <v>0</v>
      </c>
      <c r="AC880" s="11">
        <f t="shared" si="39"/>
        <v>0</v>
      </c>
    </row>
    <row r="881" spans="2:29">
      <c r="B881" s="9"/>
      <c r="C881" s="29">
        <f>IF($C$4="", SUMIFS('무신사 메타 광고'!$L:$L, '무신사 메타 광고'!$D:$D, $B881), SUMIFS('무신사 메타 광고'!$L:$L, '무신사 메타 광고'!$I:$I, $C$4, '무신사 메타 광고'!$D:$D, $B881))</f>
        <v>0</v>
      </c>
      <c r="D881" s="29">
        <f>IF($C$4="", SUMIFS('무신사 메타 광고'!$V:$V,#REF!, $B881), SUMIFS('무신사 메타 광고'!$V:$V,'무신사 메타 광고'!$I:$I,$C$4,'무신사 메타 광고'!$D:$D,$B881))</f>
        <v>0</v>
      </c>
      <c r="E881" s="11">
        <f t="shared" si="33"/>
        <v>0</v>
      </c>
      <c r="F881" s="12" t="str">
        <f t="shared" si="40"/>
        <v xml:space="preserve"> </v>
      </c>
      <c r="G881" s="30">
        <f>IF($C$4="", SUMIFS('무신사 메타 광고'!$K:$K, '무신사 메타 광고'!$D:$D, $B881), SUMIFS('무신사 메타 광고'!$K:$K,'무신사 메타 광고'!$I:$I,$C$4,'무신사 메타 광고'!D:D,$B881))</f>
        <v>0</v>
      </c>
      <c r="H881" s="30">
        <f>IF($C$4="", SUMIFS('무신사 메타 광고'!$Q:$Q, '무신사 메타 광고'!$D:$D, $B881), SUMIFS('무신사 메타 광고'!$Q:$Q,'무신사 메타 광고'!$I:$I,$C$4,'무신사 메타 광고'!D:D,$B881))</f>
        <v>0</v>
      </c>
      <c r="I881" s="30">
        <f>IF($C$4="", SUMIFS('무신사 메타 광고'!$U:$U, '무신사 메타 광고'!$D:$D, $B881), SUMIFS('무신사 메타 광고'!$U:$U,'무신사 메타 광고'!$I:$I,$C$4,'무신사 메타 광고'!D:D,$B881))</f>
        <v>0</v>
      </c>
      <c r="J881" s="11">
        <f t="shared" si="34"/>
        <v>0</v>
      </c>
      <c r="K881" s="11">
        <f t="shared" si="35"/>
        <v>0</v>
      </c>
      <c r="L881" s="12" t="str">
        <f t="shared" si="41"/>
        <v xml:space="preserve"> </v>
      </c>
      <c r="N881" s="10">
        <f>IF($C$4="", SUMIFS('무신사 메타 광고'!$X:$X, '무신사 메타 광고'!$D:$D, $B881),SUMIFS('무신사 메타 광고'!$X:$X,'무신사 메타 광고'!I:I,$C$4,'무신사 메타 광고'!D:D,$B881))</f>
        <v>0</v>
      </c>
      <c r="O881" s="11">
        <f t="shared" si="36"/>
        <v>0</v>
      </c>
      <c r="R881" s="13"/>
      <c r="S881" s="31">
        <f>IF($S$4="", SUMIFS('무신사 메타 광고'!$L:$L, '무신사 메타 광고'!$C:$C, $R881),SUMIFS('무신사 메타 광고'!$L:$L,'무신사 메타 광고'!$I:$I,$S$4,'무신사 메타 광고'!$C:$C,$R881))</f>
        <v>0</v>
      </c>
      <c r="T881" s="31">
        <f>IF($S$4="", SUMIFS('무신사 메타 광고'!$V:$V, '무신사 메타 광고'!$C:$C, $R881),SUMIFS('무신사 메타 광고'!$V:$V,'무신사 메타 광고'!$I:$I,$S$4,'무신사 메타 광고'!$C:$C,$R881))</f>
        <v>0</v>
      </c>
      <c r="U881" s="11">
        <f t="shared" si="37"/>
        <v>0</v>
      </c>
      <c r="V881" s="12" t="str">
        <f t="shared" si="42"/>
        <v xml:space="preserve"> </v>
      </c>
      <c r="W881" s="32">
        <f>IF($S$4="", SUMIFS('무신사 메타 광고'!$K:$K, '무신사 메타 광고'!$C:$C, $R881),SUMIFS('무신사 메타 광고'!$K:$K,'무신사 메타 광고'!$I:$I,$S$4,'무신사 메타 광고'!$C:$C,$R881))</f>
        <v>0</v>
      </c>
      <c r="X881" s="32">
        <f>IF($S$4="", SUMIFS('무신사 메타 광고'!$N:$N, '무신사 메타 광고'!$C:$C, $R881),SUMIFS('무신사 메타 광고'!$N:$N,'무신사 메타 광고'!$I:$I,$S$4,'무신사 메타 광고'!$C:$C,$R881))</f>
        <v>0</v>
      </c>
      <c r="Y881" s="11">
        <f t="shared" si="38"/>
        <v>0</v>
      </c>
      <c r="Z881" s="12" t="str">
        <f t="shared" si="43"/>
        <v xml:space="preserve"> </v>
      </c>
      <c r="AB881" s="10">
        <f>IF($S$4="", SUMIFS('무신사 메타 광고'!$X:$X, '무신사 메타 광고'!$C:$C, $R881),SUMIFS('무신사 메타 광고'!$X:$X,'무신사 메타 광고'!$I:$I,$S$4,'무신사 메타 광고'!$C:$C,$R881))</f>
        <v>0</v>
      </c>
      <c r="AC881" s="11">
        <f t="shared" si="39"/>
        <v>0</v>
      </c>
    </row>
    <row r="882" spans="2:29">
      <c r="B882" s="9"/>
      <c r="C882" s="29">
        <f>IF($C$4="", SUMIFS('무신사 메타 광고'!$L:$L, '무신사 메타 광고'!$D:$D, $B882), SUMIFS('무신사 메타 광고'!$L:$L, '무신사 메타 광고'!$I:$I, $C$4, '무신사 메타 광고'!$D:$D, $B882))</f>
        <v>0</v>
      </c>
      <c r="D882" s="29">
        <f>IF($C$4="", SUMIFS('무신사 메타 광고'!$V:$V,#REF!, $B882), SUMIFS('무신사 메타 광고'!$V:$V,'무신사 메타 광고'!$I:$I,$C$4,'무신사 메타 광고'!$D:$D,$B882))</f>
        <v>0</v>
      </c>
      <c r="E882" s="11">
        <f t="shared" si="33"/>
        <v>0</v>
      </c>
      <c r="F882" s="12" t="str">
        <f t="shared" si="40"/>
        <v xml:space="preserve"> </v>
      </c>
      <c r="G882" s="30">
        <f>IF($C$4="", SUMIFS('무신사 메타 광고'!$K:$K, '무신사 메타 광고'!$D:$D, $B882), SUMIFS('무신사 메타 광고'!$K:$K,'무신사 메타 광고'!$I:$I,$C$4,'무신사 메타 광고'!D:D,$B882))</f>
        <v>0</v>
      </c>
      <c r="H882" s="30">
        <f>IF($C$4="", SUMIFS('무신사 메타 광고'!$Q:$Q, '무신사 메타 광고'!$D:$D, $B882), SUMIFS('무신사 메타 광고'!$Q:$Q,'무신사 메타 광고'!$I:$I,$C$4,'무신사 메타 광고'!D:D,$B882))</f>
        <v>0</v>
      </c>
      <c r="I882" s="30">
        <f>IF($C$4="", SUMIFS('무신사 메타 광고'!$U:$U, '무신사 메타 광고'!$D:$D, $B882), SUMIFS('무신사 메타 광고'!$U:$U,'무신사 메타 광고'!$I:$I,$C$4,'무신사 메타 광고'!D:D,$B882))</f>
        <v>0</v>
      </c>
      <c r="J882" s="11">
        <f t="shared" si="34"/>
        <v>0</v>
      </c>
      <c r="K882" s="11">
        <f t="shared" si="35"/>
        <v>0</v>
      </c>
      <c r="L882" s="12" t="str">
        <f t="shared" si="41"/>
        <v xml:space="preserve"> </v>
      </c>
      <c r="N882" s="10">
        <f>IF($C$4="", SUMIFS('무신사 메타 광고'!$X:$X, '무신사 메타 광고'!$D:$D, $B882),SUMIFS('무신사 메타 광고'!$X:$X,'무신사 메타 광고'!I:I,$C$4,'무신사 메타 광고'!D:D,$B882))</f>
        <v>0</v>
      </c>
      <c r="O882" s="11">
        <f t="shared" si="36"/>
        <v>0</v>
      </c>
      <c r="R882" s="13"/>
      <c r="S882" s="31">
        <f>IF($S$4="", SUMIFS('무신사 메타 광고'!$L:$L, '무신사 메타 광고'!$C:$C, $R882),SUMIFS('무신사 메타 광고'!$L:$L,'무신사 메타 광고'!$I:$I,$S$4,'무신사 메타 광고'!$C:$C,$R882))</f>
        <v>0</v>
      </c>
      <c r="T882" s="31">
        <f>IF($S$4="", SUMIFS('무신사 메타 광고'!$V:$V, '무신사 메타 광고'!$C:$C, $R882),SUMIFS('무신사 메타 광고'!$V:$V,'무신사 메타 광고'!$I:$I,$S$4,'무신사 메타 광고'!$C:$C,$R882))</f>
        <v>0</v>
      </c>
      <c r="U882" s="11">
        <f t="shared" si="37"/>
        <v>0</v>
      </c>
      <c r="V882" s="12" t="str">
        <f t="shared" si="42"/>
        <v xml:space="preserve"> </v>
      </c>
      <c r="W882" s="32">
        <f>IF($S$4="", SUMIFS('무신사 메타 광고'!$K:$K, '무신사 메타 광고'!$C:$C, $R882),SUMIFS('무신사 메타 광고'!$K:$K,'무신사 메타 광고'!$I:$I,$S$4,'무신사 메타 광고'!$C:$C,$R882))</f>
        <v>0</v>
      </c>
      <c r="X882" s="32">
        <f>IF($S$4="", SUMIFS('무신사 메타 광고'!$N:$N, '무신사 메타 광고'!$C:$C, $R882),SUMIFS('무신사 메타 광고'!$N:$N,'무신사 메타 광고'!$I:$I,$S$4,'무신사 메타 광고'!$C:$C,$R882))</f>
        <v>0</v>
      </c>
      <c r="Y882" s="11">
        <f t="shared" si="38"/>
        <v>0</v>
      </c>
      <c r="Z882" s="12" t="str">
        <f t="shared" si="43"/>
        <v xml:space="preserve"> </v>
      </c>
      <c r="AB882" s="10">
        <f>IF($S$4="", SUMIFS('무신사 메타 광고'!$X:$X, '무신사 메타 광고'!$C:$C, $R882),SUMIFS('무신사 메타 광고'!$X:$X,'무신사 메타 광고'!$I:$I,$S$4,'무신사 메타 광고'!$C:$C,$R882))</f>
        <v>0</v>
      </c>
      <c r="AC882" s="11">
        <f t="shared" si="39"/>
        <v>0</v>
      </c>
    </row>
    <row r="883" spans="2:29">
      <c r="B883" s="9"/>
      <c r="C883" s="29">
        <f>IF($C$4="", SUMIFS('무신사 메타 광고'!$L:$L, '무신사 메타 광고'!$D:$D, $B883), SUMIFS('무신사 메타 광고'!$L:$L, '무신사 메타 광고'!$I:$I, $C$4, '무신사 메타 광고'!$D:$D, $B883))</f>
        <v>0</v>
      </c>
      <c r="D883" s="29">
        <f>IF($C$4="", SUMIFS('무신사 메타 광고'!$V:$V,#REF!, $B883), SUMIFS('무신사 메타 광고'!$V:$V,'무신사 메타 광고'!$I:$I,$C$4,'무신사 메타 광고'!$D:$D,$B883))</f>
        <v>0</v>
      </c>
      <c r="E883" s="11">
        <f t="shared" si="33"/>
        <v>0</v>
      </c>
      <c r="F883" s="12" t="str">
        <f t="shared" si="40"/>
        <v xml:space="preserve"> </v>
      </c>
      <c r="G883" s="30">
        <f>IF($C$4="", SUMIFS('무신사 메타 광고'!$K:$K, '무신사 메타 광고'!$D:$D, $B883), SUMIFS('무신사 메타 광고'!$K:$K,'무신사 메타 광고'!$I:$I,$C$4,'무신사 메타 광고'!D:D,$B883))</f>
        <v>0</v>
      </c>
      <c r="H883" s="30">
        <f>IF($C$4="", SUMIFS('무신사 메타 광고'!$Q:$Q, '무신사 메타 광고'!$D:$D, $B883), SUMIFS('무신사 메타 광고'!$Q:$Q,'무신사 메타 광고'!$I:$I,$C$4,'무신사 메타 광고'!D:D,$B883))</f>
        <v>0</v>
      </c>
      <c r="I883" s="30">
        <f>IF($C$4="", SUMIFS('무신사 메타 광고'!$U:$U, '무신사 메타 광고'!$D:$D, $B883), SUMIFS('무신사 메타 광고'!$U:$U,'무신사 메타 광고'!$I:$I,$C$4,'무신사 메타 광고'!D:D,$B883))</f>
        <v>0</v>
      </c>
      <c r="J883" s="11">
        <f t="shared" si="34"/>
        <v>0</v>
      </c>
      <c r="K883" s="11">
        <f t="shared" si="35"/>
        <v>0</v>
      </c>
      <c r="L883" s="12" t="str">
        <f t="shared" si="41"/>
        <v xml:space="preserve"> </v>
      </c>
      <c r="N883" s="10">
        <f>IF($C$4="", SUMIFS('무신사 메타 광고'!$X:$X, '무신사 메타 광고'!$D:$D, $B883),SUMIFS('무신사 메타 광고'!$X:$X,'무신사 메타 광고'!I:I,$C$4,'무신사 메타 광고'!D:D,$B883))</f>
        <v>0</v>
      </c>
      <c r="O883" s="11">
        <f t="shared" si="36"/>
        <v>0</v>
      </c>
      <c r="R883" s="13"/>
      <c r="S883" s="31">
        <f>IF($S$4="", SUMIFS('무신사 메타 광고'!$L:$L, '무신사 메타 광고'!$C:$C, $R883),SUMIFS('무신사 메타 광고'!$L:$L,'무신사 메타 광고'!$I:$I,$S$4,'무신사 메타 광고'!$C:$C,$R883))</f>
        <v>0</v>
      </c>
      <c r="T883" s="31">
        <f>IF($S$4="", SUMIFS('무신사 메타 광고'!$V:$V, '무신사 메타 광고'!$C:$C, $R883),SUMIFS('무신사 메타 광고'!$V:$V,'무신사 메타 광고'!$I:$I,$S$4,'무신사 메타 광고'!$C:$C,$R883))</f>
        <v>0</v>
      </c>
      <c r="U883" s="11">
        <f t="shared" si="37"/>
        <v>0</v>
      </c>
      <c r="V883" s="12" t="str">
        <f t="shared" si="42"/>
        <v xml:space="preserve"> </v>
      </c>
      <c r="W883" s="32">
        <f>IF($S$4="", SUMIFS('무신사 메타 광고'!$K:$K, '무신사 메타 광고'!$C:$C, $R883),SUMIFS('무신사 메타 광고'!$K:$K,'무신사 메타 광고'!$I:$I,$S$4,'무신사 메타 광고'!$C:$C,$R883))</f>
        <v>0</v>
      </c>
      <c r="X883" s="32">
        <f>IF($S$4="", SUMIFS('무신사 메타 광고'!$N:$N, '무신사 메타 광고'!$C:$C, $R883),SUMIFS('무신사 메타 광고'!$N:$N,'무신사 메타 광고'!$I:$I,$S$4,'무신사 메타 광고'!$C:$C,$R883))</f>
        <v>0</v>
      </c>
      <c r="Y883" s="11">
        <f t="shared" si="38"/>
        <v>0</v>
      </c>
      <c r="Z883" s="12" t="str">
        <f t="shared" si="43"/>
        <v xml:space="preserve"> </v>
      </c>
      <c r="AB883" s="10">
        <f>IF($S$4="", SUMIFS('무신사 메타 광고'!$X:$X, '무신사 메타 광고'!$C:$C, $R883),SUMIFS('무신사 메타 광고'!$X:$X,'무신사 메타 광고'!$I:$I,$S$4,'무신사 메타 광고'!$C:$C,$R883))</f>
        <v>0</v>
      </c>
      <c r="AC883" s="11">
        <f t="shared" si="39"/>
        <v>0</v>
      </c>
    </row>
    <row r="884" spans="2:29">
      <c r="B884" s="9"/>
      <c r="C884" s="29">
        <f>IF($C$4="", SUMIFS('무신사 메타 광고'!$L:$L, '무신사 메타 광고'!$D:$D, $B884), SUMIFS('무신사 메타 광고'!$L:$L, '무신사 메타 광고'!$I:$I, $C$4, '무신사 메타 광고'!$D:$D, $B884))</f>
        <v>0</v>
      </c>
      <c r="D884" s="29">
        <f>IF($C$4="", SUMIFS('무신사 메타 광고'!$V:$V,#REF!, $B884), SUMIFS('무신사 메타 광고'!$V:$V,'무신사 메타 광고'!$I:$I,$C$4,'무신사 메타 광고'!$D:$D,$B884))</f>
        <v>0</v>
      </c>
      <c r="E884" s="11">
        <f t="shared" si="33"/>
        <v>0</v>
      </c>
      <c r="F884" s="12" t="str">
        <f t="shared" si="40"/>
        <v xml:space="preserve"> </v>
      </c>
      <c r="G884" s="30">
        <f>IF($C$4="", SUMIFS('무신사 메타 광고'!$K:$K, '무신사 메타 광고'!$D:$D, $B884), SUMIFS('무신사 메타 광고'!$K:$K,'무신사 메타 광고'!$I:$I,$C$4,'무신사 메타 광고'!D:D,$B884))</f>
        <v>0</v>
      </c>
      <c r="H884" s="30">
        <f>IF($C$4="", SUMIFS('무신사 메타 광고'!$Q:$Q, '무신사 메타 광고'!$D:$D, $B884), SUMIFS('무신사 메타 광고'!$Q:$Q,'무신사 메타 광고'!$I:$I,$C$4,'무신사 메타 광고'!D:D,$B884))</f>
        <v>0</v>
      </c>
      <c r="I884" s="30">
        <f>IF($C$4="", SUMIFS('무신사 메타 광고'!$U:$U, '무신사 메타 광고'!$D:$D, $B884), SUMIFS('무신사 메타 광고'!$U:$U,'무신사 메타 광고'!$I:$I,$C$4,'무신사 메타 광고'!D:D,$B884))</f>
        <v>0</v>
      </c>
      <c r="J884" s="11">
        <f t="shared" si="34"/>
        <v>0</v>
      </c>
      <c r="K884" s="11">
        <f t="shared" si="35"/>
        <v>0</v>
      </c>
      <c r="L884" s="12" t="str">
        <f t="shared" si="41"/>
        <v xml:space="preserve"> </v>
      </c>
      <c r="N884" s="10">
        <f>IF($C$4="", SUMIFS('무신사 메타 광고'!$X:$X, '무신사 메타 광고'!$D:$D, $B884),SUMIFS('무신사 메타 광고'!$X:$X,'무신사 메타 광고'!I:I,$C$4,'무신사 메타 광고'!D:D,$B884))</f>
        <v>0</v>
      </c>
      <c r="O884" s="11">
        <f t="shared" si="36"/>
        <v>0</v>
      </c>
      <c r="R884" s="13"/>
      <c r="S884" s="31">
        <f>IF($S$4="", SUMIFS('무신사 메타 광고'!$L:$L, '무신사 메타 광고'!$C:$C, $R884),SUMIFS('무신사 메타 광고'!$L:$L,'무신사 메타 광고'!$I:$I,$S$4,'무신사 메타 광고'!$C:$C,$R884))</f>
        <v>0</v>
      </c>
      <c r="T884" s="31">
        <f>IF($S$4="", SUMIFS('무신사 메타 광고'!$V:$V, '무신사 메타 광고'!$C:$C, $R884),SUMIFS('무신사 메타 광고'!$V:$V,'무신사 메타 광고'!$I:$I,$S$4,'무신사 메타 광고'!$C:$C,$R884))</f>
        <v>0</v>
      </c>
      <c r="U884" s="11">
        <f t="shared" si="37"/>
        <v>0</v>
      </c>
      <c r="V884" s="12" t="str">
        <f t="shared" si="42"/>
        <v xml:space="preserve"> </v>
      </c>
      <c r="W884" s="32">
        <f>IF($S$4="", SUMIFS('무신사 메타 광고'!$K:$K, '무신사 메타 광고'!$C:$C, $R884),SUMIFS('무신사 메타 광고'!$K:$K,'무신사 메타 광고'!$I:$I,$S$4,'무신사 메타 광고'!$C:$C,$R884))</f>
        <v>0</v>
      </c>
      <c r="X884" s="32">
        <f>IF($S$4="", SUMIFS('무신사 메타 광고'!$N:$N, '무신사 메타 광고'!$C:$C, $R884),SUMIFS('무신사 메타 광고'!$N:$N,'무신사 메타 광고'!$I:$I,$S$4,'무신사 메타 광고'!$C:$C,$R884))</f>
        <v>0</v>
      </c>
      <c r="Y884" s="11">
        <f t="shared" si="38"/>
        <v>0</v>
      </c>
      <c r="Z884" s="12" t="str">
        <f t="shared" si="43"/>
        <v xml:space="preserve"> </v>
      </c>
      <c r="AB884" s="10">
        <f>IF($S$4="", SUMIFS('무신사 메타 광고'!$X:$X, '무신사 메타 광고'!$C:$C, $R884),SUMIFS('무신사 메타 광고'!$X:$X,'무신사 메타 광고'!$I:$I,$S$4,'무신사 메타 광고'!$C:$C,$R884))</f>
        <v>0</v>
      </c>
      <c r="AC884" s="11">
        <f t="shared" si="39"/>
        <v>0</v>
      </c>
    </row>
    <row r="885" spans="2:29">
      <c r="B885" s="9"/>
      <c r="C885" s="29">
        <f>IF($C$4="", SUMIFS('무신사 메타 광고'!$L:$L, '무신사 메타 광고'!$D:$D, $B885), SUMIFS('무신사 메타 광고'!$L:$L, '무신사 메타 광고'!$I:$I, $C$4, '무신사 메타 광고'!$D:$D, $B885))</f>
        <v>0</v>
      </c>
      <c r="D885" s="29">
        <f>IF($C$4="", SUMIFS('무신사 메타 광고'!$V:$V,#REF!, $B885), SUMIFS('무신사 메타 광고'!$V:$V,'무신사 메타 광고'!$I:$I,$C$4,'무신사 메타 광고'!$D:$D,$B885))</f>
        <v>0</v>
      </c>
      <c r="E885" s="11">
        <f t="shared" si="33"/>
        <v>0</v>
      </c>
      <c r="F885" s="12" t="str">
        <f t="shared" si="40"/>
        <v xml:space="preserve"> </v>
      </c>
      <c r="G885" s="30">
        <f>IF($C$4="", SUMIFS('무신사 메타 광고'!$K:$K, '무신사 메타 광고'!$D:$D, $B885), SUMIFS('무신사 메타 광고'!$K:$K,'무신사 메타 광고'!$I:$I,$C$4,'무신사 메타 광고'!D:D,$B885))</f>
        <v>0</v>
      </c>
      <c r="H885" s="30">
        <f>IF($C$4="", SUMIFS('무신사 메타 광고'!$Q:$Q, '무신사 메타 광고'!$D:$D, $B885), SUMIFS('무신사 메타 광고'!$Q:$Q,'무신사 메타 광고'!$I:$I,$C$4,'무신사 메타 광고'!D:D,$B885))</f>
        <v>0</v>
      </c>
      <c r="I885" s="30">
        <f>IF($C$4="", SUMIFS('무신사 메타 광고'!$U:$U, '무신사 메타 광고'!$D:$D, $B885), SUMIFS('무신사 메타 광고'!$U:$U,'무신사 메타 광고'!$I:$I,$C$4,'무신사 메타 광고'!D:D,$B885))</f>
        <v>0</v>
      </c>
      <c r="J885" s="11">
        <f t="shared" si="34"/>
        <v>0</v>
      </c>
      <c r="K885" s="11">
        <f t="shared" si="35"/>
        <v>0</v>
      </c>
      <c r="L885" s="12" t="str">
        <f t="shared" si="41"/>
        <v xml:space="preserve"> </v>
      </c>
      <c r="N885" s="10">
        <f>IF($C$4="", SUMIFS('무신사 메타 광고'!$X:$X, '무신사 메타 광고'!$D:$D, $B885),SUMIFS('무신사 메타 광고'!$X:$X,'무신사 메타 광고'!I:I,$C$4,'무신사 메타 광고'!D:D,$B885))</f>
        <v>0</v>
      </c>
      <c r="O885" s="11">
        <f t="shared" si="36"/>
        <v>0</v>
      </c>
      <c r="R885" s="13"/>
      <c r="S885" s="31">
        <f>IF($S$4="", SUMIFS('무신사 메타 광고'!$L:$L, '무신사 메타 광고'!$C:$C, $R885),SUMIFS('무신사 메타 광고'!$L:$L,'무신사 메타 광고'!$I:$I,$S$4,'무신사 메타 광고'!$C:$C,$R885))</f>
        <v>0</v>
      </c>
      <c r="T885" s="31">
        <f>IF($S$4="", SUMIFS('무신사 메타 광고'!$V:$V, '무신사 메타 광고'!$C:$C, $R885),SUMIFS('무신사 메타 광고'!$V:$V,'무신사 메타 광고'!$I:$I,$S$4,'무신사 메타 광고'!$C:$C,$R885))</f>
        <v>0</v>
      </c>
      <c r="U885" s="11">
        <f t="shared" si="37"/>
        <v>0</v>
      </c>
      <c r="V885" s="12" t="str">
        <f t="shared" si="42"/>
        <v xml:space="preserve"> </v>
      </c>
      <c r="W885" s="32">
        <f>IF($S$4="", SUMIFS('무신사 메타 광고'!$K:$K, '무신사 메타 광고'!$C:$C, $R885),SUMIFS('무신사 메타 광고'!$K:$K,'무신사 메타 광고'!$I:$I,$S$4,'무신사 메타 광고'!$C:$C,$R885))</f>
        <v>0</v>
      </c>
      <c r="X885" s="32">
        <f>IF($S$4="", SUMIFS('무신사 메타 광고'!$N:$N, '무신사 메타 광고'!$C:$C, $R885),SUMIFS('무신사 메타 광고'!$N:$N,'무신사 메타 광고'!$I:$I,$S$4,'무신사 메타 광고'!$C:$C,$R885))</f>
        <v>0</v>
      </c>
      <c r="Y885" s="11">
        <f t="shared" si="38"/>
        <v>0</v>
      </c>
      <c r="Z885" s="12" t="str">
        <f t="shared" si="43"/>
        <v xml:space="preserve"> </v>
      </c>
      <c r="AB885" s="10">
        <f>IF($S$4="", SUMIFS('무신사 메타 광고'!$X:$X, '무신사 메타 광고'!$C:$C, $R885),SUMIFS('무신사 메타 광고'!$X:$X,'무신사 메타 광고'!$I:$I,$S$4,'무신사 메타 광고'!$C:$C,$R885))</f>
        <v>0</v>
      </c>
      <c r="AC885" s="11">
        <f t="shared" si="39"/>
        <v>0</v>
      </c>
    </row>
    <row r="886" spans="2:29">
      <c r="B886" s="9"/>
      <c r="C886" s="29">
        <f>IF($C$4="", SUMIFS('무신사 메타 광고'!$L:$L, '무신사 메타 광고'!$D:$D, $B886), SUMIFS('무신사 메타 광고'!$L:$L, '무신사 메타 광고'!$I:$I, $C$4, '무신사 메타 광고'!$D:$D, $B886))</f>
        <v>0</v>
      </c>
      <c r="D886" s="29">
        <f>IF($C$4="", SUMIFS('무신사 메타 광고'!$V:$V,#REF!, $B886), SUMIFS('무신사 메타 광고'!$V:$V,'무신사 메타 광고'!$I:$I,$C$4,'무신사 메타 광고'!$D:$D,$B886))</f>
        <v>0</v>
      </c>
      <c r="E886" s="11">
        <f t="shared" si="33"/>
        <v>0</v>
      </c>
      <c r="F886" s="12" t="str">
        <f t="shared" si="40"/>
        <v xml:space="preserve"> </v>
      </c>
      <c r="G886" s="30">
        <f>IF($C$4="", SUMIFS('무신사 메타 광고'!$K:$K, '무신사 메타 광고'!$D:$D, $B886), SUMIFS('무신사 메타 광고'!$K:$K,'무신사 메타 광고'!$I:$I,$C$4,'무신사 메타 광고'!D:D,$B886))</f>
        <v>0</v>
      </c>
      <c r="H886" s="30">
        <f>IF($C$4="", SUMIFS('무신사 메타 광고'!$Q:$Q, '무신사 메타 광고'!$D:$D, $B886), SUMIFS('무신사 메타 광고'!$Q:$Q,'무신사 메타 광고'!$I:$I,$C$4,'무신사 메타 광고'!D:D,$B886))</f>
        <v>0</v>
      </c>
      <c r="I886" s="30">
        <f>IF($C$4="", SUMIFS('무신사 메타 광고'!$U:$U, '무신사 메타 광고'!$D:$D, $B886), SUMIFS('무신사 메타 광고'!$U:$U,'무신사 메타 광고'!$I:$I,$C$4,'무신사 메타 광고'!D:D,$B886))</f>
        <v>0</v>
      </c>
      <c r="J886" s="11">
        <f t="shared" si="34"/>
        <v>0</v>
      </c>
      <c r="K886" s="11">
        <f t="shared" si="35"/>
        <v>0</v>
      </c>
      <c r="L886" s="12" t="str">
        <f t="shared" si="41"/>
        <v xml:space="preserve"> </v>
      </c>
      <c r="N886" s="10">
        <f>IF($C$4="", SUMIFS('무신사 메타 광고'!$X:$X, '무신사 메타 광고'!$D:$D, $B886),SUMIFS('무신사 메타 광고'!$X:$X,'무신사 메타 광고'!I:I,$C$4,'무신사 메타 광고'!D:D,$B886))</f>
        <v>0</v>
      </c>
      <c r="O886" s="11">
        <f t="shared" si="36"/>
        <v>0</v>
      </c>
      <c r="R886" s="13"/>
      <c r="S886" s="31">
        <f>IF($S$4="", SUMIFS('무신사 메타 광고'!$L:$L, '무신사 메타 광고'!$C:$C, $R886),SUMIFS('무신사 메타 광고'!$L:$L,'무신사 메타 광고'!$I:$I,$S$4,'무신사 메타 광고'!$C:$C,$R886))</f>
        <v>0</v>
      </c>
      <c r="T886" s="31">
        <f>IF($S$4="", SUMIFS('무신사 메타 광고'!$V:$V, '무신사 메타 광고'!$C:$C, $R886),SUMIFS('무신사 메타 광고'!$V:$V,'무신사 메타 광고'!$I:$I,$S$4,'무신사 메타 광고'!$C:$C,$R886))</f>
        <v>0</v>
      </c>
      <c r="U886" s="11">
        <f t="shared" si="37"/>
        <v>0</v>
      </c>
      <c r="V886" s="12" t="str">
        <f t="shared" si="42"/>
        <v xml:space="preserve"> </v>
      </c>
      <c r="W886" s="32">
        <f>IF($S$4="", SUMIFS('무신사 메타 광고'!$K:$K, '무신사 메타 광고'!$C:$C, $R886),SUMIFS('무신사 메타 광고'!$K:$K,'무신사 메타 광고'!$I:$I,$S$4,'무신사 메타 광고'!$C:$C,$R886))</f>
        <v>0</v>
      </c>
      <c r="X886" s="32">
        <f>IF($S$4="", SUMIFS('무신사 메타 광고'!$N:$N, '무신사 메타 광고'!$C:$C, $R886),SUMIFS('무신사 메타 광고'!$N:$N,'무신사 메타 광고'!$I:$I,$S$4,'무신사 메타 광고'!$C:$C,$R886))</f>
        <v>0</v>
      </c>
      <c r="Y886" s="11">
        <f t="shared" si="38"/>
        <v>0</v>
      </c>
      <c r="Z886" s="12" t="str">
        <f t="shared" si="43"/>
        <v xml:space="preserve"> </v>
      </c>
      <c r="AB886" s="10">
        <f>IF($S$4="", SUMIFS('무신사 메타 광고'!$X:$X, '무신사 메타 광고'!$C:$C, $R886),SUMIFS('무신사 메타 광고'!$X:$X,'무신사 메타 광고'!$I:$I,$S$4,'무신사 메타 광고'!$C:$C,$R886))</f>
        <v>0</v>
      </c>
      <c r="AC886" s="11">
        <f t="shared" si="39"/>
        <v>0</v>
      </c>
    </row>
    <row r="887" spans="2:29">
      <c r="B887" s="9"/>
      <c r="C887" s="29">
        <f>IF($C$4="", SUMIFS('무신사 메타 광고'!$L:$L, '무신사 메타 광고'!$D:$D, $B887), SUMIFS('무신사 메타 광고'!$L:$L, '무신사 메타 광고'!$I:$I, $C$4, '무신사 메타 광고'!$D:$D, $B887))</f>
        <v>0</v>
      </c>
      <c r="D887" s="29">
        <f>IF($C$4="", SUMIFS('무신사 메타 광고'!$V:$V,#REF!, $B887), SUMIFS('무신사 메타 광고'!$V:$V,'무신사 메타 광고'!$I:$I,$C$4,'무신사 메타 광고'!$D:$D,$B887))</f>
        <v>0</v>
      </c>
      <c r="E887" s="11">
        <f t="shared" si="33"/>
        <v>0</v>
      </c>
      <c r="F887" s="12" t="str">
        <f t="shared" si="40"/>
        <v xml:space="preserve"> </v>
      </c>
      <c r="G887" s="30">
        <f>IF($C$4="", SUMIFS('무신사 메타 광고'!$K:$K, '무신사 메타 광고'!$D:$D, $B887), SUMIFS('무신사 메타 광고'!$K:$K,'무신사 메타 광고'!$I:$I,$C$4,'무신사 메타 광고'!D:D,$B887))</f>
        <v>0</v>
      </c>
      <c r="H887" s="30">
        <f>IF($C$4="", SUMIFS('무신사 메타 광고'!$Q:$Q, '무신사 메타 광고'!$D:$D, $B887), SUMIFS('무신사 메타 광고'!$Q:$Q,'무신사 메타 광고'!$I:$I,$C$4,'무신사 메타 광고'!D:D,$B887))</f>
        <v>0</v>
      </c>
      <c r="I887" s="30">
        <f>IF($C$4="", SUMIFS('무신사 메타 광고'!$U:$U, '무신사 메타 광고'!$D:$D, $B887), SUMIFS('무신사 메타 광고'!$U:$U,'무신사 메타 광고'!$I:$I,$C$4,'무신사 메타 광고'!D:D,$B887))</f>
        <v>0</v>
      </c>
      <c r="J887" s="11">
        <f t="shared" si="34"/>
        <v>0</v>
      </c>
      <c r="K887" s="11">
        <f t="shared" si="35"/>
        <v>0</v>
      </c>
      <c r="L887" s="12" t="str">
        <f t="shared" si="41"/>
        <v xml:space="preserve"> </v>
      </c>
      <c r="N887" s="10">
        <f>IF($C$4="", SUMIFS('무신사 메타 광고'!$X:$X, '무신사 메타 광고'!$D:$D, $B887),SUMIFS('무신사 메타 광고'!$X:$X,'무신사 메타 광고'!I:I,$C$4,'무신사 메타 광고'!D:D,$B887))</f>
        <v>0</v>
      </c>
      <c r="O887" s="11">
        <f t="shared" si="36"/>
        <v>0</v>
      </c>
      <c r="R887" s="13"/>
      <c r="S887" s="31">
        <f>IF($S$4="", SUMIFS('무신사 메타 광고'!$L:$L, '무신사 메타 광고'!$C:$C, $R887),SUMIFS('무신사 메타 광고'!$L:$L,'무신사 메타 광고'!$I:$I,$S$4,'무신사 메타 광고'!$C:$C,$R887))</f>
        <v>0</v>
      </c>
      <c r="T887" s="31">
        <f>IF($S$4="", SUMIFS('무신사 메타 광고'!$V:$V, '무신사 메타 광고'!$C:$C, $R887),SUMIFS('무신사 메타 광고'!$V:$V,'무신사 메타 광고'!$I:$I,$S$4,'무신사 메타 광고'!$C:$C,$R887))</f>
        <v>0</v>
      </c>
      <c r="U887" s="11">
        <f t="shared" si="37"/>
        <v>0</v>
      </c>
      <c r="V887" s="12" t="str">
        <f t="shared" si="42"/>
        <v xml:space="preserve"> </v>
      </c>
      <c r="W887" s="32">
        <f>IF($S$4="", SUMIFS('무신사 메타 광고'!$K:$K, '무신사 메타 광고'!$C:$C, $R887),SUMIFS('무신사 메타 광고'!$K:$K,'무신사 메타 광고'!$I:$I,$S$4,'무신사 메타 광고'!$C:$C,$R887))</f>
        <v>0</v>
      </c>
      <c r="X887" s="32">
        <f>IF($S$4="", SUMIFS('무신사 메타 광고'!$N:$N, '무신사 메타 광고'!$C:$C, $R887),SUMIFS('무신사 메타 광고'!$N:$N,'무신사 메타 광고'!$I:$I,$S$4,'무신사 메타 광고'!$C:$C,$R887))</f>
        <v>0</v>
      </c>
      <c r="Y887" s="11">
        <f t="shared" si="38"/>
        <v>0</v>
      </c>
      <c r="Z887" s="12" t="str">
        <f t="shared" si="43"/>
        <v xml:space="preserve"> </v>
      </c>
      <c r="AB887" s="10">
        <f>IF($S$4="", SUMIFS('무신사 메타 광고'!$X:$X, '무신사 메타 광고'!$C:$C, $R887),SUMIFS('무신사 메타 광고'!$X:$X,'무신사 메타 광고'!$I:$I,$S$4,'무신사 메타 광고'!$C:$C,$R887))</f>
        <v>0</v>
      </c>
      <c r="AC887" s="11">
        <f t="shared" si="39"/>
        <v>0</v>
      </c>
    </row>
    <row r="888" spans="2:29">
      <c r="B888" s="9"/>
      <c r="C888" s="29">
        <f>IF($C$4="", SUMIFS('무신사 메타 광고'!$L:$L, '무신사 메타 광고'!$D:$D, $B888), SUMIFS('무신사 메타 광고'!$L:$L, '무신사 메타 광고'!$I:$I, $C$4, '무신사 메타 광고'!$D:$D, $B888))</f>
        <v>0</v>
      </c>
      <c r="D888" s="29">
        <f>IF($C$4="", SUMIFS('무신사 메타 광고'!$V:$V,#REF!, $B888), SUMIFS('무신사 메타 광고'!$V:$V,'무신사 메타 광고'!$I:$I,$C$4,'무신사 메타 광고'!$D:$D,$B888))</f>
        <v>0</v>
      </c>
      <c r="E888" s="11">
        <f t="shared" si="33"/>
        <v>0</v>
      </c>
      <c r="F888" s="12" t="str">
        <f t="shared" si="40"/>
        <v xml:space="preserve"> </v>
      </c>
      <c r="G888" s="30">
        <f>IF($C$4="", SUMIFS('무신사 메타 광고'!$K:$K, '무신사 메타 광고'!$D:$D, $B888), SUMIFS('무신사 메타 광고'!$K:$K,'무신사 메타 광고'!$I:$I,$C$4,'무신사 메타 광고'!D:D,$B888))</f>
        <v>0</v>
      </c>
      <c r="H888" s="30">
        <f>IF($C$4="", SUMIFS('무신사 메타 광고'!$Q:$Q, '무신사 메타 광고'!$D:$D, $B888), SUMIFS('무신사 메타 광고'!$Q:$Q,'무신사 메타 광고'!$I:$I,$C$4,'무신사 메타 광고'!D:D,$B888))</f>
        <v>0</v>
      </c>
      <c r="I888" s="30">
        <f>IF($C$4="", SUMIFS('무신사 메타 광고'!$U:$U, '무신사 메타 광고'!$D:$D, $B888), SUMIFS('무신사 메타 광고'!$U:$U,'무신사 메타 광고'!$I:$I,$C$4,'무신사 메타 광고'!D:D,$B888))</f>
        <v>0</v>
      </c>
      <c r="J888" s="11">
        <f t="shared" si="34"/>
        <v>0</v>
      </c>
      <c r="K888" s="11">
        <f t="shared" si="35"/>
        <v>0</v>
      </c>
      <c r="L888" s="12" t="str">
        <f t="shared" si="41"/>
        <v xml:space="preserve"> </v>
      </c>
      <c r="N888" s="10">
        <f>IF($C$4="", SUMIFS('무신사 메타 광고'!$X:$X, '무신사 메타 광고'!$D:$D, $B888),SUMIFS('무신사 메타 광고'!$X:$X,'무신사 메타 광고'!I:I,$C$4,'무신사 메타 광고'!D:D,$B888))</f>
        <v>0</v>
      </c>
      <c r="O888" s="11">
        <f t="shared" si="36"/>
        <v>0</v>
      </c>
      <c r="R888" s="13"/>
      <c r="S888" s="31">
        <f>IF($S$4="", SUMIFS('무신사 메타 광고'!$L:$L, '무신사 메타 광고'!$C:$C, $R888),SUMIFS('무신사 메타 광고'!$L:$L,'무신사 메타 광고'!$I:$I,$S$4,'무신사 메타 광고'!$C:$C,$R888))</f>
        <v>0</v>
      </c>
      <c r="T888" s="31">
        <f>IF($S$4="", SUMIFS('무신사 메타 광고'!$V:$V, '무신사 메타 광고'!$C:$C, $R888),SUMIFS('무신사 메타 광고'!$V:$V,'무신사 메타 광고'!$I:$I,$S$4,'무신사 메타 광고'!$C:$C,$R888))</f>
        <v>0</v>
      </c>
      <c r="U888" s="11">
        <f t="shared" si="37"/>
        <v>0</v>
      </c>
      <c r="V888" s="12" t="str">
        <f t="shared" si="42"/>
        <v xml:space="preserve"> </v>
      </c>
      <c r="W888" s="32">
        <f>IF($S$4="", SUMIFS('무신사 메타 광고'!$K:$K, '무신사 메타 광고'!$C:$C, $R888),SUMIFS('무신사 메타 광고'!$K:$K,'무신사 메타 광고'!$I:$I,$S$4,'무신사 메타 광고'!$C:$C,$R888))</f>
        <v>0</v>
      </c>
      <c r="X888" s="32">
        <f>IF($S$4="", SUMIFS('무신사 메타 광고'!$N:$N, '무신사 메타 광고'!$C:$C, $R888),SUMIFS('무신사 메타 광고'!$N:$N,'무신사 메타 광고'!$I:$I,$S$4,'무신사 메타 광고'!$C:$C,$R888))</f>
        <v>0</v>
      </c>
      <c r="Y888" s="11">
        <f t="shared" si="38"/>
        <v>0</v>
      </c>
      <c r="Z888" s="12" t="str">
        <f t="shared" si="43"/>
        <v xml:space="preserve"> </v>
      </c>
      <c r="AB888" s="10">
        <f>IF($S$4="", SUMIFS('무신사 메타 광고'!$X:$X, '무신사 메타 광고'!$C:$C, $R888),SUMIFS('무신사 메타 광고'!$X:$X,'무신사 메타 광고'!$I:$I,$S$4,'무신사 메타 광고'!$C:$C,$R888))</f>
        <v>0</v>
      </c>
      <c r="AC888" s="11">
        <f t="shared" si="39"/>
        <v>0</v>
      </c>
    </row>
    <row r="889" spans="2:29">
      <c r="B889" s="9"/>
      <c r="C889" s="29">
        <f>IF($C$4="", SUMIFS('무신사 메타 광고'!$L:$L, '무신사 메타 광고'!$D:$D, $B889), SUMIFS('무신사 메타 광고'!$L:$L, '무신사 메타 광고'!$I:$I, $C$4, '무신사 메타 광고'!$D:$D, $B889))</f>
        <v>0</v>
      </c>
      <c r="D889" s="29">
        <f>IF($C$4="", SUMIFS('무신사 메타 광고'!$V:$V,#REF!, $B889), SUMIFS('무신사 메타 광고'!$V:$V,'무신사 메타 광고'!$I:$I,$C$4,'무신사 메타 광고'!$D:$D,$B889))</f>
        <v>0</v>
      </c>
      <c r="E889" s="11">
        <f t="shared" si="33"/>
        <v>0</v>
      </c>
      <c r="F889" s="12" t="str">
        <f t="shared" si="40"/>
        <v xml:space="preserve"> </v>
      </c>
      <c r="G889" s="30">
        <f>IF($C$4="", SUMIFS('무신사 메타 광고'!$K:$K, '무신사 메타 광고'!$D:$D, $B889), SUMIFS('무신사 메타 광고'!$K:$K,'무신사 메타 광고'!$I:$I,$C$4,'무신사 메타 광고'!D:D,$B889))</f>
        <v>0</v>
      </c>
      <c r="H889" s="30">
        <f>IF($C$4="", SUMIFS('무신사 메타 광고'!$Q:$Q, '무신사 메타 광고'!$D:$D, $B889), SUMIFS('무신사 메타 광고'!$Q:$Q,'무신사 메타 광고'!$I:$I,$C$4,'무신사 메타 광고'!D:D,$B889))</f>
        <v>0</v>
      </c>
      <c r="I889" s="30">
        <f>IF($C$4="", SUMIFS('무신사 메타 광고'!$U:$U, '무신사 메타 광고'!$D:$D, $B889), SUMIFS('무신사 메타 광고'!$U:$U,'무신사 메타 광고'!$I:$I,$C$4,'무신사 메타 광고'!D:D,$B889))</f>
        <v>0</v>
      </c>
      <c r="J889" s="11">
        <f t="shared" si="34"/>
        <v>0</v>
      </c>
      <c r="K889" s="11">
        <f t="shared" si="35"/>
        <v>0</v>
      </c>
      <c r="L889" s="12" t="str">
        <f t="shared" si="41"/>
        <v xml:space="preserve"> </v>
      </c>
      <c r="N889" s="10">
        <f>IF($C$4="", SUMIFS('무신사 메타 광고'!$X:$X, '무신사 메타 광고'!$D:$D, $B889),SUMIFS('무신사 메타 광고'!$X:$X,'무신사 메타 광고'!I:I,$C$4,'무신사 메타 광고'!D:D,$B889))</f>
        <v>0</v>
      </c>
      <c r="O889" s="11">
        <f t="shared" si="36"/>
        <v>0</v>
      </c>
      <c r="R889" s="13"/>
      <c r="S889" s="31">
        <f>IF($S$4="", SUMIFS('무신사 메타 광고'!$L:$L, '무신사 메타 광고'!$C:$C, $R889),SUMIFS('무신사 메타 광고'!$L:$L,'무신사 메타 광고'!$I:$I,$S$4,'무신사 메타 광고'!$C:$C,$R889))</f>
        <v>0</v>
      </c>
      <c r="T889" s="31">
        <f>IF($S$4="", SUMIFS('무신사 메타 광고'!$V:$V, '무신사 메타 광고'!$C:$C, $R889),SUMIFS('무신사 메타 광고'!$V:$V,'무신사 메타 광고'!$I:$I,$S$4,'무신사 메타 광고'!$C:$C,$R889))</f>
        <v>0</v>
      </c>
      <c r="U889" s="11">
        <f t="shared" si="37"/>
        <v>0</v>
      </c>
      <c r="V889" s="12" t="str">
        <f t="shared" si="42"/>
        <v xml:space="preserve"> </v>
      </c>
      <c r="W889" s="32">
        <f>IF($S$4="", SUMIFS('무신사 메타 광고'!$K:$K, '무신사 메타 광고'!$C:$C, $R889),SUMIFS('무신사 메타 광고'!$K:$K,'무신사 메타 광고'!$I:$I,$S$4,'무신사 메타 광고'!$C:$C,$R889))</f>
        <v>0</v>
      </c>
      <c r="X889" s="32">
        <f>IF($S$4="", SUMIFS('무신사 메타 광고'!$N:$N, '무신사 메타 광고'!$C:$C, $R889),SUMIFS('무신사 메타 광고'!$N:$N,'무신사 메타 광고'!$I:$I,$S$4,'무신사 메타 광고'!$C:$C,$R889))</f>
        <v>0</v>
      </c>
      <c r="Y889" s="11">
        <f t="shared" si="38"/>
        <v>0</v>
      </c>
      <c r="Z889" s="12" t="str">
        <f t="shared" si="43"/>
        <v xml:space="preserve"> </v>
      </c>
      <c r="AB889" s="10">
        <f>IF($S$4="", SUMIFS('무신사 메타 광고'!$X:$X, '무신사 메타 광고'!$C:$C, $R889),SUMIFS('무신사 메타 광고'!$X:$X,'무신사 메타 광고'!$I:$I,$S$4,'무신사 메타 광고'!$C:$C,$R889))</f>
        <v>0</v>
      </c>
      <c r="AC889" s="11">
        <f t="shared" si="39"/>
        <v>0</v>
      </c>
    </row>
    <row r="890" spans="2:29">
      <c r="B890" s="9"/>
      <c r="C890" s="29">
        <f>IF($C$4="", SUMIFS('무신사 메타 광고'!$L:$L, '무신사 메타 광고'!$D:$D, $B890), SUMIFS('무신사 메타 광고'!$L:$L, '무신사 메타 광고'!$I:$I, $C$4, '무신사 메타 광고'!$D:$D, $B890))</f>
        <v>0</v>
      </c>
      <c r="D890" s="29">
        <f>IF($C$4="", SUMIFS('무신사 메타 광고'!$V:$V,#REF!, $B890), SUMIFS('무신사 메타 광고'!$V:$V,'무신사 메타 광고'!$I:$I,$C$4,'무신사 메타 광고'!$D:$D,$B890))</f>
        <v>0</v>
      </c>
      <c r="E890" s="11">
        <f t="shared" si="33"/>
        <v>0</v>
      </c>
      <c r="F890" s="12" t="str">
        <f t="shared" si="40"/>
        <v xml:space="preserve"> </v>
      </c>
      <c r="G890" s="30">
        <f>IF($C$4="", SUMIFS('무신사 메타 광고'!$K:$K, '무신사 메타 광고'!$D:$D, $B890), SUMIFS('무신사 메타 광고'!$K:$K,'무신사 메타 광고'!$I:$I,$C$4,'무신사 메타 광고'!D:D,$B890))</f>
        <v>0</v>
      </c>
      <c r="H890" s="30">
        <f>IF($C$4="", SUMIFS('무신사 메타 광고'!$Q:$Q, '무신사 메타 광고'!$D:$D, $B890), SUMIFS('무신사 메타 광고'!$Q:$Q,'무신사 메타 광고'!$I:$I,$C$4,'무신사 메타 광고'!D:D,$B890))</f>
        <v>0</v>
      </c>
      <c r="I890" s="30">
        <f>IF($C$4="", SUMIFS('무신사 메타 광고'!$U:$U, '무신사 메타 광고'!$D:$D, $B890), SUMIFS('무신사 메타 광고'!$U:$U,'무신사 메타 광고'!$I:$I,$C$4,'무신사 메타 광고'!D:D,$B890))</f>
        <v>0</v>
      </c>
      <c r="J890" s="11">
        <f t="shared" si="34"/>
        <v>0</v>
      </c>
      <c r="K890" s="11">
        <f t="shared" si="35"/>
        <v>0</v>
      </c>
      <c r="L890" s="12" t="str">
        <f t="shared" si="41"/>
        <v xml:space="preserve"> </v>
      </c>
      <c r="N890" s="10">
        <f>IF($C$4="", SUMIFS('무신사 메타 광고'!$X:$X, '무신사 메타 광고'!$D:$D, $B890),SUMIFS('무신사 메타 광고'!$X:$X,'무신사 메타 광고'!I:I,$C$4,'무신사 메타 광고'!D:D,$B890))</f>
        <v>0</v>
      </c>
      <c r="O890" s="11">
        <f t="shared" si="36"/>
        <v>0</v>
      </c>
      <c r="R890" s="13"/>
      <c r="S890" s="31">
        <f>IF($S$4="", SUMIFS('무신사 메타 광고'!$L:$L, '무신사 메타 광고'!$C:$C, $R890),SUMIFS('무신사 메타 광고'!$L:$L,'무신사 메타 광고'!$I:$I,$S$4,'무신사 메타 광고'!$C:$C,$R890))</f>
        <v>0</v>
      </c>
      <c r="T890" s="31">
        <f>IF($S$4="", SUMIFS('무신사 메타 광고'!$V:$V, '무신사 메타 광고'!$C:$C, $R890),SUMIFS('무신사 메타 광고'!$V:$V,'무신사 메타 광고'!$I:$I,$S$4,'무신사 메타 광고'!$C:$C,$R890))</f>
        <v>0</v>
      </c>
      <c r="U890" s="11">
        <f t="shared" si="37"/>
        <v>0</v>
      </c>
      <c r="V890" s="12" t="str">
        <f t="shared" si="42"/>
        <v xml:space="preserve"> </v>
      </c>
      <c r="W890" s="32">
        <f>IF($S$4="", SUMIFS('무신사 메타 광고'!$K:$K, '무신사 메타 광고'!$C:$C, $R890),SUMIFS('무신사 메타 광고'!$K:$K,'무신사 메타 광고'!$I:$I,$S$4,'무신사 메타 광고'!$C:$C,$R890))</f>
        <v>0</v>
      </c>
      <c r="X890" s="32">
        <f>IF($S$4="", SUMIFS('무신사 메타 광고'!$N:$N, '무신사 메타 광고'!$C:$C, $R890),SUMIFS('무신사 메타 광고'!$N:$N,'무신사 메타 광고'!$I:$I,$S$4,'무신사 메타 광고'!$C:$C,$R890))</f>
        <v>0</v>
      </c>
      <c r="Y890" s="11">
        <f t="shared" si="38"/>
        <v>0</v>
      </c>
      <c r="Z890" s="12" t="str">
        <f t="shared" si="43"/>
        <v xml:space="preserve"> </v>
      </c>
      <c r="AB890" s="10">
        <f>IF($S$4="", SUMIFS('무신사 메타 광고'!$X:$X, '무신사 메타 광고'!$C:$C, $R890),SUMIFS('무신사 메타 광고'!$X:$X,'무신사 메타 광고'!$I:$I,$S$4,'무신사 메타 광고'!$C:$C,$R890))</f>
        <v>0</v>
      </c>
      <c r="AC890" s="11">
        <f t="shared" si="39"/>
        <v>0</v>
      </c>
    </row>
    <row r="891" spans="2:29">
      <c r="B891" s="9"/>
      <c r="C891" s="29">
        <f>IF($C$4="", SUMIFS('무신사 메타 광고'!$L:$L, '무신사 메타 광고'!$D:$D, $B891), SUMIFS('무신사 메타 광고'!$L:$L, '무신사 메타 광고'!$I:$I, $C$4, '무신사 메타 광고'!$D:$D, $B891))</f>
        <v>0</v>
      </c>
      <c r="D891" s="29">
        <f>IF($C$4="", SUMIFS('무신사 메타 광고'!$V:$V,#REF!, $B891), SUMIFS('무신사 메타 광고'!$V:$V,'무신사 메타 광고'!$I:$I,$C$4,'무신사 메타 광고'!$D:$D,$B891))</f>
        <v>0</v>
      </c>
      <c r="E891" s="11">
        <f t="shared" si="33"/>
        <v>0</v>
      </c>
      <c r="F891" s="12" t="str">
        <f t="shared" si="40"/>
        <v xml:space="preserve"> </v>
      </c>
      <c r="G891" s="30">
        <f>IF($C$4="", SUMIFS('무신사 메타 광고'!$K:$K, '무신사 메타 광고'!$D:$D, $B891), SUMIFS('무신사 메타 광고'!$K:$K,'무신사 메타 광고'!$I:$I,$C$4,'무신사 메타 광고'!D:D,$B891))</f>
        <v>0</v>
      </c>
      <c r="H891" s="30">
        <f>IF($C$4="", SUMIFS('무신사 메타 광고'!$Q:$Q, '무신사 메타 광고'!$D:$D, $B891), SUMIFS('무신사 메타 광고'!$Q:$Q,'무신사 메타 광고'!$I:$I,$C$4,'무신사 메타 광고'!D:D,$B891))</f>
        <v>0</v>
      </c>
      <c r="I891" s="30">
        <f>IF($C$4="", SUMIFS('무신사 메타 광고'!$U:$U, '무신사 메타 광고'!$D:$D, $B891), SUMIFS('무신사 메타 광고'!$U:$U,'무신사 메타 광고'!$I:$I,$C$4,'무신사 메타 광고'!D:D,$B891))</f>
        <v>0</v>
      </c>
      <c r="J891" s="11">
        <f t="shared" si="34"/>
        <v>0</v>
      </c>
      <c r="K891" s="11">
        <f t="shared" si="35"/>
        <v>0</v>
      </c>
      <c r="L891" s="12" t="str">
        <f t="shared" si="41"/>
        <v xml:space="preserve"> </v>
      </c>
      <c r="N891" s="10">
        <f>IF($C$4="", SUMIFS('무신사 메타 광고'!$X:$X, '무신사 메타 광고'!$D:$D, $B891),SUMIFS('무신사 메타 광고'!$X:$X,'무신사 메타 광고'!I:I,$C$4,'무신사 메타 광고'!D:D,$B891))</f>
        <v>0</v>
      </c>
      <c r="O891" s="11">
        <f t="shared" si="36"/>
        <v>0</v>
      </c>
      <c r="R891" s="13"/>
      <c r="S891" s="31">
        <f>IF($S$4="", SUMIFS('무신사 메타 광고'!$L:$L, '무신사 메타 광고'!$C:$C, $R891),SUMIFS('무신사 메타 광고'!$L:$L,'무신사 메타 광고'!$I:$I,$S$4,'무신사 메타 광고'!$C:$C,$R891))</f>
        <v>0</v>
      </c>
      <c r="T891" s="31">
        <f>IF($S$4="", SUMIFS('무신사 메타 광고'!$V:$V, '무신사 메타 광고'!$C:$C, $R891),SUMIFS('무신사 메타 광고'!$V:$V,'무신사 메타 광고'!$I:$I,$S$4,'무신사 메타 광고'!$C:$C,$R891))</f>
        <v>0</v>
      </c>
      <c r="U891" s="11">
        <f t="shared" si="37"/>
        <v>0</v>
      </c>
      <c r="V891" s="12" t="str">
        <f t="shared" si="42"/>
        <v xml:space="preserve"> </v>
      </c>
      <c r="W891" s="32">
        <f>IF($S$4="", SUMIFS('무신사 메타 광고'!$K:$K, '무신사 메타 광고'!$C:$C, $R891),SUMIFS('무신사 메타 광고'!$K:$K,'무신사 메타 광고'!$I:$I,$S$4,'무신사 메타 광고'!$C:$C,$R891))</f>
        <v>0</v>
      </c>
      <c r="X891" s="32">
        <f>IF($S$4="", SUMIFS('무신사 메타 광고'!$N:$N, '무신사 메타 광고'!$C:$C, $R891),SUMIFS('무신사 메타 광고'!$N:$N,'무신사 메타 광고'!$I:$I,$S$4,'무신사 메타 광고'!$C:$C,$R891))</f>
        <v>0</v>
      </c>
      <c r="Y891" s="11">
        <f t="shared" si="38"/>
        <v>0</v>
      </c>
      <c r="Z891" s="12" t="str">
        <f t="shared" si="43"/>
        <v xml:space="preserve"> </v>
      </c>
      <c r="AB891" s="10">
        <f>IF($S$4="", SUMIFS('무신사 메타 광고'!$X:$X, '무신사 메타 광고'!$C:$C, $R891),SUMIFS('무신사 메타 광고'!$X:$X,'무신사 메타 광고'!$I:$I,$S$4,'무신사 메타 광고'!$C:$C,$R891))</f>
        <v>0</v>
      </c>
      <c r="AC891" s="11">
        <f t="shared" si="39"/>
        <v>0</v>
      </c>
    </row>
    <row r="892" spans="2:29">
      <c r="B892" s="9"/>
      <c r="C892" s="29">
        <f>IF($C$4="", SUMIFS('무신사 메타 광고'!$L:$L, '무신사 메타 광고'!$D:$D, $B892), SUMIFS('무신사 메타 광고'!$L:$L, '무신사 메타 광고'!$I:$I, $C$4, '무신사 메타 광고'!$D:$D, $B892))</f>
        <v>0</v>
      </c>
      <c r="D892" s="29">
        <f>IF($C$4="", SUMIFS('무신사 메타 광고'!$V:$V,#REF!, $B892), SUMIFS('무신사 메타 광고'!$V:$V,'무신사 메타 광고'!$I:$I,$C$4,'무신사 메타 광고'!$D:$D,$B892))</f>
        <v>0</v>
      </c>
      <c r="E892" s="11">
        <f t="shared" si="33"/>
        <v>0</v>
      </c>
      <c r="F892" s="12" t="str">
        <f t="shared" si="40"/>
        <v xml:space="preserve"> </v>
      </c>
      <c r="G892" s="30">
        <f>IF($C$4="", SUMIFS('무신사 메타 광고'!$K:$K, '무신사 메타 광고'!$D:$D, $B892), SUMIFS('무신사 메타 광고'!$K:$K,'무신사 메타 광고'!$I:$I,$C$4,'무신사 메타 광고'!D:D,$B892))</f>
        <v>0</v>
      </c>
      <c r="H892" s="30">
        <f>IF($C$4="", SUMIFS('무신사 메타 광고'!$Q:$Q, '무신사 메타 광고'!$D:$D, $B892), SUMIFS('무신사 메타 광고'!$Q:$Q,'무신사 메타 광고'!$I:$I,$C$4,'무신사 메타 광고'!D:D,$B892))</f>
        <v>0</v>
      </c>
      <c r="I892" s="30">
        <f>IF($C$4="", SUMIFS('무신사 메타 광고'!$U:$U, '무신사 메타 광고'!$D:$D, $B892), SUMIFS('무신사 메타 광고'!$U:$U,'무신사 메타 광고'!$I:$I,$C$4,'무신사 메타 광고'!D:D,$B892))</f>
        <v>0</v>
      </c>
      <c r="J892" s="11">
        <f t="shared" si="34"/>
        <v>0</v>
      </c>
      <c r="K892" s="11">
        <f t="shared" si="35"/>
        <v>0</v>
      </c>
      <c r="L892" s="12" t="str">
        <f t="shared" si="41"/>
        <v xml:space="preserve"> </v>
      </c>
      <c r="N892" s="10">
        <f>IF($C$4="", SUMIFS('무신사 메타 광고'!$X:$X, '무신사 메타 광고'!$D:$D, $B892),SUMIFS('무신사 메타 광고'!$X:$X,'무신사 메타 광고'!I:I,$C$4,'무신사 메타 광고'!D:D,$B892))</f>
        <v>0</v>
      </c>
      <c r="O892" s="11">
        <f t="shared" si="36"/>
        <v>0</v>
      </c>
      <c r="R892" s="13"/>
      <c r="S892" s="31">
        <f>IF($S$4="", SUMIFS('무신사 메타 광고'!$L:$L, '무신사 메타 광고'!$C:$C, $R892),SUMIFS('무신사 메타 광고'!$L:$L,'무신사 메타 광고'!$I:$I,$S$4,'무신사 메타 광고'!$C:$C,$R892))</f>
        <v>0</v>
      </c>
      <c r="T892" s="31">
        <f>IF($S$4="", SUMIFS('무신사 메타 광고'!$V:$V, '무신사 메타 광고'!$C:$C, $R892),SUMIFS('무신사 메타 광고'!$V:$V,'무신사 메타 광고'!$I:$I,$S$4,'무신사 메타 광고'!$C:$C,$R892))</f>
        <v>0</v>
      </c>
      <c r="U892" s="11">
        <f t="shared" si="37"/>
        <v>0</v>
      </c>
      <c r="V892" s="12" t="str">
        <f t="shared" si="42"/>
        <v xml:space="preserve"> </v>
      </c>
      <c r="W892" s="32">
        <f>IF($S$4="", SUMIFS('무신사 메타 광고'!$K:$K, '무신사 메타 광고'!$C:$C, $R892),SUMIFS('무신사 메타 광고'!$K:$K,'무신사 메타 광고'!$I:$I,$S$4,'무신사 메타 광고'!$C:$C,$R892))</f>
        <v>0</v>
      </c>
      <c r="X892" s="32">
        <f>IF($S$4="", SUMIFS('무신사 메타 광고'!$N:$N, '무신사 메타 광고'!$C:$C, $R892),SUMIFS('무신사 메타 광고'!$N:$N,'무신사 메타 광고'!$I:$I,$S$4,'무신사 메타 광고'!$C:$C,$R892))</f>
        <v>0</v>
      </c>
      <c r="Y892" s="11">
        <f t="shared" si="38"/>
        <v>0</v>
      </c>
      <c r="Z892" s="12" t="str">
        <f t="shared" si="43"/>
        <v xml:space="preserve"> </v>
      </c>
      <c r="AB892" s="10">
        <f>IF($S$4="", SUMIFS('무신사 메타 광고'!$X:$X, '무신사 메타 광고'!$C:$C, $R892),SUMIFS('무신사 메타 광고'!$X:$X,'무신사 메타 광고'!$I:$I,$S$4,'무신사 메타 광고'!$C:$C,$R892))</f>
        <v>0</v>
      </c>
      <c r="AC892" s="11">
        <f t="shared" si="39"/>
        <v>0</v>
      </c>
    </row>
    <row r="893" spans="2:29">
      <c r="B893" s="9"/>
      <c r="C893" s="29">
        <f>IF($C$4="", SUMIFS('무신사 메타 광고'!$L:$L, '무신사 메타 광고'!$D:$D, $B893), SUMIFS('무신사 메타 광고'!$L:$L, '무신사 메타 광고'!$I:$I, $C$4, '무신사 메타 광고'!$D:$D, $B893))</f>
        <v>0</v>
      </c>
      <c r="D893" s="29">
        <f>IF($C$4="", SUMIFS('무신사 메타 광고'!$V:$V,#REF!, $B893), SUMIFS('무신사 메타 광고'!$V:$V,'무신사 메타 광고'!$I:$I,$C$4,'무신사 메타 광고'!$D:$D,$B893))</f>
        <v>0</v>
      </c>
      <c r="E893" s="11">
        <f t="shared" si="33"/>
        <v>0</v>
      </c>
      <c r="F893" s="12" t="str">
        <f t="shared" si="40"/>
        <v xml:space="preserve"> </v>
      </c>
      <c r="G893" s="30">
        <f>IF($C$4="", SUMIFS('무신사 메타 광고'!$K:$K, '무신사 메타 광고'!$D:$D, $B893), SUMIFS('무신사 메타 광고'!$K:$K,'무신사 메타 광고'!$I:$I,$C$4,'무신사 메타 광고'!D:D,$B893))</f>
        <v>0</v>
      </c>
      <c r="H893" s="30">
        <f>IF($C$4="", SUMIFS('무신사 메타 광고'!$Q:$Q, '무신사 메타 광고'!$D:$D, $B893), SUMIFS('무신사 메타 광고'!$Q:$Q,'무신사 메타 광고'!$I:$I,$C$4,'무신사 메타 광고'!D:D,$B893))</f>
        <v>0</v>
      </c>
      <c r="I893" s="30">
        <f>IF($C$4="", SUMIFS('무신사 메타 광고'!$U:$U, '무신사 메타 광고'!$D:$D, $B893), SUMIFS('무신사 메타 광고'!$U:$U,'무신사 메타 광고'!$I:$I,$C$4,'무신사 메타 광고'!D:D,$B893))</f>
        <v>0</v>
      </c>
      <c r="J893" s="11">
        <f t="shared" si="34"/>
        <v>0</v>
      </c>
      <c r="K893" s="11">
        <f t="shared" si="35"/>
        <v>0</v>
      </c>
      <c r="L893" s="12" t="str">
        <f t="shared" si="41"/>
        <v xml:space="preserve"> </v>
      </c>
      <c r="N893" s="10">
        <f>IF($C$4="", SUMIFS('무신사 메타 광고'!$X:$X, '무신사 메타 광고'!$D:$D, $B893),SUMIFS('무신사 메타 광고'!$X:$X,'무신사 메타 광고'!I:I,$C$4,'무신사 메타 광고'!D:D,$B893))</f>
        <v>0</v>
      </c>
      <c r="O893" s="11">
        <f t="shared" si="36"/>
        <v>0</v>
      </c>
      <c r="R893" s="13"/>
      <c r="S893" s="31">
        <f>IF($S$4="", SUMIFS('무신사 메타 광고'!$L:$L, '무신사 메타 광고'!$C:$C, $R893),SUMIFS('무신사 메타 광고'!$L:$L,'무신사 메타 광고'!$I:$I,$S$4,'무신사 메타 광고'!$C:$C,$R893))</f>
        <v>0</v>
      </c>
      <c r="T893" s="31">
        <f>IF($S$4="", SUMIFS('무신사 메타 광고'!$V:$V, '무신사 메타 광고'!$C:$C, $R893),SUMIFS('무신사 메타 광고'!$V:$V,'무신사 메타 광고'!$I:$I,$S$4,'무신사 메타 광고'!$C:$C,$R893))</f>
        <v>0</v>
      </c>
      <c r="U893" s="11">
        <f t="shared" si="37"/>
        <v>0</v>
      </c>
      <c r="V893" s="12" t="str">
        <f t="shared" si="42"/>
        <v xml:space="preserve"> </v>
      </c>
      <c r="W893" s="32">
        <f>IF($S$4="", SUMIFS('무신사 메타 광고'!$K:$K, '무신사 메타 광고'!$C:$C, $R893),SUMIFS('무신사 메타 광고'!$K:$K,'무신사 메타 광고'!$I:$I,$S$4,'무신사 메타 광고'!$C:$C,$R893))</f>
        <v>0</v>
      </c>
      <c r="X893" s="32">
        <f>IF($S$4="", SUMIFS('무신사 메타 광고'!$N:$N, '무신사 메타 광고'!$C:$C, $R893),SUMIFS('무신사 메타 광고'!$N:$N,'무신사 메타 광고'!$I:$I,$S$4,'무신사 메타 광고'!$C:$C,$R893))</f>
        <v>0</v>
      </c>
      <c r="Y893" s="11">
        <f t="shared" si="38"/>
        <v>0</v>
      </c>
      <c r="Z893" s="12" t="str">
        <f t="shared" si="43"/>
        <v xml:space="preserve"> </v>
      </c>
      <c r="AB893" s="10">
        <f>IF($S$4="", SUMIFS('무신사 메타 광고'!$X:$X, '무신사 메타 광고'!$C:$C, $R893),SUMIFS('무신사 메타 광고'!$X:$X,'무신사 메타 광고'!$I:$I,$S$4,'무신사 메타 광고'!$C:$C,$R893))</f>
        <v>0</v>
      </c>
      <c r="AC893" s="11">
        <f t="shared" si="39"/>
        <v>0</v>
      </c>
    </row>
    <row r="894" spans="2:29">
      <c r="B894" s="9"/>
      <c r="C894" s="29">
        <f>IF($C$4="", SUMIFS('무신사 메타 광고'!$L:$L, '무신사 메타 광고'!$D:$D, $B894), SUMIFS('무신사 메타 광고'!$L:$L, '무신사 메타 광고'!$I:$I, $C$4, '무신사 메타 광고'!$D:$D, $B894))</f>
        <v>0</v>
      </c>
      <c r="D894" s="29">
        <f>IF($C$4="", SUMIFS('무신사 메타 광고'!$V:$V,#REF!, $B894), SUMIFS('무신사 메타 광고'!$V:$V,'무신사 메타 광고'!$I:$I,$C$4,'무신사 메타 광고'!$D:$D,$B894))</f>
        <v>0</v>
      </c>
      <c r="E894" s="11">
        <f t="shared" si="33"/>
        <v>0</v>
      </c>
      <c r="F894" s="12" t="str">
        <f t="shared" si="40"/>
        <v xml:space="preserve"> </v>
      </c>
      <c r="G894" s="30">
        <f>IF($C$4="", SUMIFS('무신사 메타 광고'!$K:$K, '무신사 메타 광고'!$D:$D, $B894), SUMIFS('무신사 메타 광고'!$K:$K,'무신사 메타 광고'!$I:$I,$C$4,'무신사 메타 광고'!D:D,$B894))</f>
        <v>0</v>
      </c>
      <c r="H894" s="30">
        <f>IF($C$4="", SUMIFS('무신사 메타 광고'!$Q:$Q, '무신사 메타 광고'!$D:$D, $B894), SUMIFS('무신사 메타 광고'!$Q:$Q,'무신사 메타 광고'!$I:$I,$C$4,'무신사 메타 광고'!D:D,$B894))</f>
        <v>0</v>
      </c>
      <c r="I894" s="30">
        <f>IF($C$4="", SUMIFS('무신사 메타 광고'!$U:$U, '무신사 메타 광고'!$D:$D, $B894), SUMIFS('무신사 메타 광고'!$U:$U,'무신사 메타 광고'!$I:$I,$C$4,'무신사 메타 광고'!D:D,$B894))</f>
        <v>0</v>
      </c>
      <c r="J894" s="11">
        <f t="shared" si="34"/>
        <v>0</v>
      </c>
      <c r="K894" s="11">
        <f t="shared" si="35"/>
        <v>0</v>
      </c>
      <c r="L894" s="12" t="str">
        <f t="shared" si="41"/>
        <v xml:space="preserve"> </v>
      </c>
      <c r="N894" s="10">
        <f>IF($C$4="", SUMIFS('무신사 메타 광고'!$X:$X, '무신사 메타 광고'!$D:$D, $B894),SUMIFS('무신사 메타 광고'!$X:$X,'무신사 메타 광고'!I:I,$C$4,'무신사 메타 광고'!D:D,$B894))</f>
        <v>0</v>
      </c>
      <c r="O894" s="11">
        <f t="shared" si="36"/>
        <v>0</v>
      </c>
      <c r="R894" s="13"/>
      <c r="S894" s="31">
        <f>IF($S$4="", SUMIFS('무신사 메타 광고'!$L:$L, '무신사 메타 광고'!$C:$C, $R894),SUMIFS('무신사 메타 광고'!$L:$L,'무신사 메타 광고'!$I:$I,$S$4,'무신사 메타 광고'!$C:$C,$R894))</f>
        <v>0</v>
      </c>
      <c r="T894" s="31">
        <f>IF($S$4="", SUMIFS('무신사 메타 광고'!$V:$V, '무신사 메타 광고'!$C:$C, $R894),SUMIFS('무신사 메타 광고'!$V:$V,'무신사 메타 광고'!$I:$I,$S$4,'무신사 메타 광고'!$C:$C,$R894))</f>
        <v>0</v>
      </c>
      <c r="U894" s="11">
        <f t="shared" si="37"/>
        <v>0</v>
      </c>
      <c r="V894" s="12" t="str">
        <f t="shared" si="42"/>
        <v xml:space="preserve"> </v>
      </c>
      <c r="W894" s="32">
        <f>IF($S$4="", SUMIFS('무신사 메타 광고'!$K:$K, '무신사 메타 광고'!$C:$C, $R894),SUMIFS('무신사 메타 광고'!$K:$K,'무신사 메타 광고'!$I:$I,$S$4,'무신사 메타 광고'!$C:$C,$R894))</f>
        <v>0</v>
      </c>
      <c r="X894" s="32">
        <f>IF($S$4="", SUMIFS('무신사 메타 광고'!$N:$N, '무신사 메타 광고'!$C:$C, $R894),SUMIFS('무신사 메타 광고'!$N:$N,'무신사 메타 광고'!$I:$I,$S$4,'무신사 메타 광고'!$C:$C,$R894))</f>
        <v>0</v>
      </c>
      <c r="Y894" s="11">
        <f t="shared" si="38"/>
        <v>0</v>
      </c>
      <c r="Z894" s="12" t="str">
        <f t="shared" si="43"/>
        <v xml:space="preserve"> </v>
      </c>
      <c r="AB894" s="10">
        <f>IF($S$4="", SUMIFS('무신사 메타 광고'!$X:$X, '무신사 메타 광고'!$C:$C, $R894),SUMIFS('무신사 메타 광고'!$X:$X,'무신사 메타 광고'!$I:$I,$S$4,'무신사 메타 광고'!$C:$C,$R894))</f>
        <v>0</v>
      </c>
      <c r="AC894" s="11">
        <f t="shared" si="39"/>
        <v>0</v>
      </c>
    </row>
    <row r="895" spans="2:29">
      <c r="B895" s="9"/>
      <c r="C895" s="29">
        <f>IF($C$4="", SUMIFS('무신사 메타 광고'!$L:$L, '무신사 메타 광고'!$D:$D, $B895), SUMIFS('무신사 메타 광고'!$L:$L, '무신사 메타 광고'!$I:$I, $C$4, '무신사 메타 광고'!$D:$D, $B895))</f>
        <v>0</v>
      </c>
      <c r="D895" s="29">
        <f>IF($C$4="", SUMIFS('무신사 메타 광고'!$V:$V,#REF!, $B895), SUMIFS('무신사 메타 광고'!$V:$V,'무신사 메타 광고'!$I:$I,$C$4,'무신사 메타 광고'!$D:$D,$B895))</f>
        <v>0</v>
      </c>
      <c r="E895" s="11">
        <f t="shared" si="33"/>
        <v>0</v>
      </c>
      <c r="F895" s="12" t="str">
        <f t="shared" si="40"/>
        <v xml:space="preserve"> </v>
      </c>
      <c r="G895" s="30">
        <f>IF($C$4="", SUMIFS('무신사 메타 광고'!$K:$K, '무신사 메타 광고'!$D:$D, $B895), SUMIFS('무신사 메타 광고'!$K:$K,'무신사 메타 광고'!$I:$I,$C$4,'무신사 메타 광고'!D:D,$B895))</f>
        <v>0</v>
      </c>
      <c r="H895" s="30">
        <f>IF($C$4="", SUMIFS('무신사 메타 광고'!$Q:$Q, '무신사 메타 광고'!$D:$D, $B895), SUMIFS('무신사 메타 광고'!$Q:$Q,'무신사 메타 광고'!$I:$I,$C$4,'무신사 메타 광고'!D:D,$B895))</f>
        <v>0</v>
      </c>
      <c r="I895" s="30">
        <f>IF($C$4="", SUMIFS('무신사 메타 광고'!$U:$U, '무신사 메타 광고'!$D:$D, $B895), SUMIFS('무신사 메타 광고'!$U:$U,'무신사 메타 광고'!$I:$I,$C$4,'무신사 메타 광고'!D:D,$B895))</f>
        <v>0</v>
      </c>
      <c r="J895" s="11">
        <f t="shared" si="34"/>
        <v>0</v>
      </c>
      <c r="K895" s="11">
        <f t="shared" si="35"/>
        <v>0</v>
      </c>
      <c r="L895" s="12" t="str">
        <f t="shared" si="41"/>
        <v xml:space="preserve"> </v>
      </c>
      <c r="N895" s="10">
        <f>IF($C$4="", SUMIFS('무신사 메타 광고'!$X:$X, '무신사 메타 광고'!$D:$D, $B895),SUMIFS('무신사 메타 광고'!$X:$X,'무신사 메타 광고'!I:I,$C$4,'무신사 메타 광고'!D:D,$B895))</f>
        <v>0</v>
      </c>
      <c r="O895" s="11">
        <f t="shared" si="36"/>
        <v>0</v>
      </c>
      <c r="R895" s="13"/>
      <c r="S895" s="31">
        <f>IF($S$4="", SUMIFS('무신사 메타 광고'!$L:$L, '무신사 메타 광고'!$C:$C, $R895),SUMIFS('무신사 메타 광고'!$L:$L,'무신사 메타 광고'!$I:$I,$S$4,'무신사 메타 광고'!$C:$C,$R895))</f>
        <v>0</v>
      </c>
      <c r="T895" s="31">
        <f>IF($S$4="", SUMIFS('무신사 메타 광고'!$V:$V, '무신사 메타 광고'!$C:$C, $R895),SUMIFS('무신사 메타 광고'!$V:$V,'무신사 메타 광고'!$I:$I,$S$4,'무신사 메타 광고'!$C:$C,$R895))</f>
        <v>0</v>
      </c>
      <c r="U895" s="11">
        <f t="shared" si="37"/>
        <v>0</v>
      </c>
      <c r="V895" s="12" t="str">
        <f t="shared" si="42"/>
        <v xml:space="preserve"> </v>
      </c>
      <c r="W895" s="32">
        <f>IF($S$4="", SUMIFS('무신사 메타 광고'!$K:$K, '무신사 메타 광고'!$C:$C, $R895),SUMIFS('무신사 메타 광고'!$K:$K,'무신사 메타 광고'!$I:$I,$S$4,'무신사 메타 광고'!$C:$C,$R895))</f>
        <v>0</v>
      </c>
      <c r="X895" s="32">
        <f>IF($S$4="", SUMIFS('무신사 메타 광고'!$N:$N, '무신사 메타 광고'!$C:$C, $R895),SUMIFS('무신사 메타 광고'!$N:$N,'무신사 메타 광고'!$I:$I,$S$4,'무신사 메타 광고'!$C:$C,$R895))</f>
        <v>0</v>
      </c>
      <c r="Y895" s="11">
        <f t="shared" si="38"/>
        <v>0</v>
      </c>
      <c r="Z895" s="12" t="str">
        <f t="shared" si="43"/>
        <v xml:space="preserve"> </v>
      </c>
      <c r="AB895" s="10">
        <f>IF($S$4="", SUMIFS('무신사 메타 광고'!$X:$X, '무신사 메타 광고'!$C:$C, $R895),SUMIFS('무신사 메타 광고'!$X:$X,'무신사 메타 광고'!$I:$I,$S$4,'무신사 메타 광고'!$C:$C,$R895))</f>
        <v>0</v>
      </c>
      <c r="AC895" s="11">
        <f t="shared" si="39"/>
        <v>0</v>
      </c>
    </row>
    <row r="896" spans="2:29">
      <c r="B896" s="9"/>
      <c r="C896" s="29">
        <f>IF($C$4="", SUMIFS('무신사 메타 광고'!$L:$L, '무신사 메타 광고'!$D:$D, $B896), SUMIFS('무신사 메타 광고'!$L:$L, '무신사 메타 광고'!$I:$I, $C$4, '무신사 메타 광고'!$D:$D, $B896))</f>
        <v>0</v>
      </c>
      <c r="D896" s="29">
        <f>IF($C$4="", SUMIFS('무신사 메타 광고'!$V:$V,#REF!, $B896), SUMIFS('무신사 메타 광고'!$V:$V,'무신사 메타 광고'!$I:$I,$C$4,'무신사 메타 광고'!$D:$D,$B896))</f>
        <v>0</v>
      </c>
      <c r="E896" s="11">
        <f t="shared" si="33"/>
        <v>0</v>
      </c>
      <c r="F896" s="12" t="str">
        <f t="shared" si="40"/>
        <v xml:space="preserve"> </v>
      </c>
      <c r="G896" s="30">
        <f>IF($C$4="", SUMIFS('무신사 메타 광고'!$K:$K, '무신사 메타 광고'!$D:$D, $B896), SUMIFS('무신사 메타 광고'!$K:$K,'무신사 메타 광고'!$I:$I,$C$4,'무신사 메타 광고'!D:D,$B896))</f>
        <v>0</v>
      </c>
      <c r="H896" s="30">
        <f>IF($C$4="", SUMIFS('무신사 메타 광고'!$Q:$Q, '무신사 메타 광고'!$D:$D, $B896), SUMIFS('무신사 메타 광고'!$Q:$Q,'무신사 메타 광고'!$I:$I,$C$4,'무신사 메타 광고'!D:D,$B896))</f>
        <v>0</v>
      </c>
      <c r="I896" s="30">
        <f>IF($C$4="", SUMIFS('무신사 메타 광고'!$U:$U, '무신사 메타 광고'!$D:$D, $B896), SUMIFS('무신사 메타 광고'!$U:$U,'무신사 메타 광고'!$I:$I,$C$4,'무신사 메타 광고'!D:D,$B896))</f>
        <v>0</v>
      </c>
      <c r="J896" s="11">
        <f t="shared" si="34"/>
        <v>0</v>
      </c>
      <c r="K896" s="11">
        <f t="shared" si="35"/>
        <v>0</v>
      </c>
      <c r="L896" s="12" t="str">
        <f t="shared" si="41"/>
        <v xml:space="preserve"> </v>
      </c>
      <c r="N896" s="10">
        <f>IF($C$4="", SUMIFS('무신사 메타 광고'!$X:$X, '무신사 메타 광고'!$D:$D, $B896),SUMIFS('무신사 메타 광고'!$X:$X,'무신사 메타 광고'!I:I,$C$4,'무신사 메타 광고'!D:D,$B896))</f>
        <v>0</v>
      </c>
      <c r="O896" s="11">
        <f t="shared" si="36"/>
        <v>0</v>
      </c>
      <c r="R896" s="13"/>
      <c r="S896" s="31">
        <f>IF($S$4="", SUMIFS('무신사 메타 광고'!$L:$L, '무신사 메타 광고'!$C:$C, $R896),SUMIFS('무신사 메타 광고'!$L:$L,'무신사 메타 광고'!$I:$I,$S$4,'무신사 메타 광고'!$C:$C,$R896))</f>
        <v>0</v>
      </c>
      <c r="T896" s="31">
        <f>IF($S$4="", SUMIFS('무신사 메타 광고'!$V:$V, '무신사 메타 광고'!$C:$C, $R896),SUMIFS('무신사 메타 광고'!$V:$V,'무신사 메타 광고'!$I:$I,$S$4,'무신사 메타 광고'!$C:$C,$R896))</f>
        <v>0</v>
      </c>
      <c r="U896" s="11">
        <f t="shared" si="37"/>
        <v>0</v>
      </c>
      <c r="V896" s="12" t="str">
        <f t="shared" si="42"/>
        <v xml:space="preserve"> </v>
      </c>
      <c r="W896" s="32">
        <f>IF($S$4="", SUMIFS('무신사 메타 광고'!$K:$K, '무신사 메타 광고'!$C:$C, $R896),SUMIFS('무신사 메타 광고'!$K:$K,'무신사 메타 광고'!$I:$I,$S$4,'무신사 메타 광고'!$C:$C,$R896))</f>
        <v>0</v>
      </c>
      <c r="X896" s="32">
        <f>IF($S$4="", SUMIFS('무신사 메타 광고'!$N:$N, '무신사 메타 광고'!$C:$C, $R896),SUMIFS('무신사 메타 광고'!$N:$N,'무신사 메타 광고'!$I:$I,$S$4,'무신사 메타 광고'!$C:$C,$R896))</f>
        <v>0</v>
      </c>
      <c r="Y896" s="11">
        <f t="shared" si="38"/>
        <v>0</v>
      </c>
      <c r="Z896" s="12" t="str">
        <f t="shared" si="43"/>
        <v xml:space="preserve"> </v>
      </c>
      <c r="AB896" s="10">
        <f>IF($S$4="", SUMIFS('무신사 메타 광고'!$X:$X, '무신사 메타 광고'!$C:$C, $R896),SUMIFS('무신사 메타 광고'!$X:$X,'무신사 메타 광고'!$I:$I,$S$4,'무신사 메타 광고'!$C:$C,$R896))</f>
        <v>0</v>
      </c>
      <c r="AC896" s="11">
        <f t="shared" si="39"/>
        <v>0</v>
      </c>
    </row>
    <row r="897" spans="2:29">
      <c r="B897" s="9"/>
      <c r="C897" s="29">
        <f>IF($C$4="", SUMIFS('무신사 메타 광고'!$L:$L, '무신사 메타 광고'!$D:$D, $B897), SUMIFS('무신사 메타 광고'!$L:$L, '무신사 메타 광고'!$I:$I, $C$4, '무신사 메타 광고'!$D:$D, $B897))</f>
        <v>0</v>
      </c>
      <c r="D897" s="29">
        <f>IF($C$4="", SUMIFS('무신사 메타 광고'!$V:$V,#REF!, $B897), SUMIFS('무신사 메타 광고'!$V:$V,'무신사 메타 광고'!$I:$I,$C$4,'무신사 메타 광고'!$D:$D,$B897))</f>
        <v>0</v>
      </c>
      <c r="E897" s="11">
        <f t="shared" si="33"/>
        <v>0</v>
      </c>
      <c r="F897" s="12" t="str">
        <f t="shared" si="40"/>
        <v xml:space="preserve"> </v>
      </c>
      <c r="G897" s="30">
        <f>IF($C$4="", SUMIFS('무신사 메타 광고'!$K:$K, '무신사 메타 광고'!$D:$D, $B897), SUMIFS('무신사 메타 광고'!$K:$K,'무신사 메타 광고'!$I:$I,$C$4,'무신사 메타 광고'!D:D,$B897))</f>
        <v>0</v>
      </c>
      <c r="H897" s="30">
        <f>IF($C$4="", SUMIFS('무신사 메타 광고'!$Q:$Q, '무신사 메타 광고'!$D:$D, $B897), SUMIFS('무신사 메타 광고'!$Q:$Q,'무신사 메타 광고'!$I:$I,$C$4,'무신사 메타 광고'!D:D,$B897))</f>
        <v>0</v>
      </c>
      <c r="I897" s="30">
        <f>IF($C$4="", SUMIFS('무신사 메타 광고'!$U:$U, '무신사 메타 광고'!$D:$D, $B897), SUMIFS('무신사 메타 광고'!$U:$U,'무신사 메타 광고'!$I:$I,$C$4,'무신사 메타 광고'!D:D,$B897))</f>
        <v>0</v>
      </c>
      <c r="J897" s="11">
        <f t="shared" si="34"/>
        <v>0</v>
      </c>
      <c r="K897" s="11">
        <f t="shared" si="35"/>
        <v>0</v>
      </c>
      <c r="L897" s="12" t="str">
        <f t="shared" si="41"/>
        <v xml:space="preserve"> </v>
      </c>
      <c r="N897" s="10">
        <f>IF($C$4="", SUMIFS('무신사 메타 광고'!$X:$X, '무신사 메타 광고'!$D:$D, $B897),SUMIFS('무신사 메타 광고'!$X:$X,'무신사 메타 광고'!I:I,$C$4,'무신사 메타 광고'!D:D,$B897))</f>
        <v>0</v>
      </c>
      <c r="O897" s="11">
        <f t="shared" si="36"/>
        <v>0</v>
      </c>
      <c r="R897" s="13"/>
      <c r="S897" s="31">
        <f>IF($S$4="", SUMIFS('무신사 메타 광고'!$L:$L, '무신사 메타 광고'!$C:$C, $R897),SUMIFS('무신사 메타 광고'!$L:$L,'무신사 메타 광고'!$I:$I,$S$4,'무신사 메타 광고'!$C:$C,$R897))</f>
        <v>0</v>
      </c>
      <c r="T897" s="31">
        <f>IF($S$4="", SUMIFS('무신사 메타 광고'!$V:$V, '무신사 메타 광고'!$C:$C, $R897),SUMIFS('무신사 메타 광고'!$V:$V,'무신사 메타 광고'!$I:$I,$S$4,'무신사 메타 광고'!$C:$C,$R897))</f>
        <v>0</v>
      </c>
      <c r="U897" s="11">
        <f t="shared" si="37"/>
        <v>0</v>
      </c>
      <c r="V897" s="12" t="str">
        <f t="shared" si="42"/>
        <v xml:space="preserve"> </v>
      </c>
      <c r="W897" s="32">
        <f>IF($S$4="", SUMIFS('무신사 메타 광고'!$K:$K, '무신사 메타 광고'!$C:$C, $R897),SUMIFS('무신사 메타 광고'!$K:$K,'무신사 메타 광고'!$I:$I,$S$4,'무신사 메타 광고'!$C:$C,$R897))</f>
        <v>0</v>
      </c>
      <c r="X897" s="32">
        <f>IF($S$4="", SUMIFS('무신사 메타 광고'!$N:$N, '무신사 메타 광고'!$C:$C, $R897),SUMIFS('무신사 메타 광고'!$N:$N,'무신사 메타 광고'!$I:$I,$S$4,'무신사 메타 광고'!$C:$C,$R897))</f>
        <v>0</v>
      </c>
      <c r="Y897" s="11">
        <f t="shared" si="38"/>
        <v>0</v>
      </c>
      <c r="Z897" s="12" t="str">
        <f t="shared" si="43"/>
        <v xml:space="preserve"> </v>
      </c>
      <c r="AB897" s="10">
        <f>IF($S$4="", SUMIFS('무신사 메타 광고'!$X:$X, '무신사 메타 광고'!$C:$C, $R897),SUMIFS('무신사 메타 광고'!$X:$X,'무신사 메타 광고'!$I:$I,$S$4,'무신사 메타 광고'!$C:$C,$R897))</f>
        <v>0</v>
      </c>
      <c r="AC897" s="11">
        <f t="shared" si="39"/>
        <v>0</v>
      </c>
    </row>
    <row r="898" spans="2:29">
      <c r="B898" s="9"/>
      <c r="C898" s="29">
        <f>IF($C$4="", SUMIFS('무신사 메타 광고'!$L:$L, '무신사 메타 광고'!$D:$D, $B898), SUMIFS('무신사 메타 광고'!$L:$L, '무신사 메타 광고'!$I:$I, $C$4, '무신사 메타 광고'!$D:$D, $B898))</f>
        <v>0</v>
      </c>
      <c r="D898" s="29">
        <f>IF($C$4="", SUMIFS('무신사 메타 광고'!$V:$V,#REF!, $B898), SUMIFS('무신사 메타 광고'!$V:$V,'무신사 메타 광고'!$I:$I,$C$4,'무신사 메타 광고'!$D:$D,$B898))</f>
        <v>0</v>
      </c>
      <c r="E898" s="11">
        <f t="shared" si="33"/>
        <v>0</v>
      </c>
      <c r="F898" s="12" t="str">
        <f t="shared" si="40"/>
        <v xml:space="preserve"> </v>
      </c>
      <c r="G898" s="30">
        <f>IF($C$4="", SUMIFS('무신사 메타 광고'!$K:$K, '무신사 메타 광고'!$D:$D, $B898), SUMIFS('무신사 메타 광고'!$K:$K,'무신사 메타 광고'!$I:$I,$C$4,'무신사 메타 광고'!D:D,$B898))</f>
        <v>0</v>
      </c>
      <c r="H898" s="30">
        <f>IF($C$4="", SUMIFS('무신사 메타 광고'!$Q:$Q, '무신사 메타 광고'!$D:$D, $B898), SUMIFS('무신사 메타 광고'!$Q:$Q,'무신사 메타 광고'!$I:$I,$C$4,'무신사 메타 광고'!D:D,$B898))</f>
        <v>0</v>
      </c>
      <c r="I898" s="30">
        <f>IF($C$4="", SUMIFS('무신사 메타 광고'!$U:$U, '무신사 메타 광고'!$D:$D, $B898), SUMIFS('무신사 메타 광고'!$U:$U,'무신사 메타 광고'!$I:$I,$C$4,'무신사 메타 광고'!D:D,$B898))</f>
        <v>0</v>
      </c>
      <c r="J898" s="11">
        <f t="shared" si="34"/>
        <v>0</v>
      </c>
      <c r="K898" s="11">
        <f t="shared" si="35"/>
        <v>0</v>
      </c>
      <c r="L898" s="12" t="str">
        <f t="shared" si="41"/>
        <v xml:space="preserve"> </v>
      </c>
      <c r="N898" s="10">
        <f>IF($C$4="", SUMIFS('무신사 메타 광고'!$X:$X, '무신사 메타 광고'!$D:$D, $B898),SUMIFS('무신사 메타 광고'!$X:$X,'무신사 메타 광고'!I:I,$C$4,'무신사 메타 광고'!D:D,$B898))</f>
        <v>0</v>
      </c>
      <c r="O898" s="11">
        <f t="shared" si="36"/>
        <v>0</v>
      </c>
      <c r="R898" s="13"/>
      <c r="S898" s="31">
        <f>IF($S$4="", SUMIFS('무신사 메타 광고'!$L:$L, '무신사 메타 광고'!$C:$C, $R898),SUMIFS('무신사 메타 광고'!$L:$L,'무신사 메타 광고'!$I:$I,$S$4,'무신사 메타 광고'!$C:$C,$R898))</f>
        <v>0</v>
      </c>
      <c r="T898" s="31">
        <f>IF($S$4="", SUMIFS('무신사 메타 광고'!$V:$V, '무신사 메타 광고'!$C:$C, $R898),SUMIFS('무신사 메타 광고'!$V:$V,'무신사 메타 광고'!$I:$I,$S$4,'무신사 메타 광고'!$C:$C,$R898))</f>
        <v>0</v>
      </c>
      <c r="U898" s="11">
        <f t="shared" si="37"/>
        <v>0</v>
      </c>
      <c r="V898" s="12" t="str">
        <f t="shared" si="42"/>
        <v xml:space="preserve"> </v>
      </c>
      <c r="W898" s="32">
        <f>IF($S$4="", SUMIFS('무신사 메타 광고'!$K:$K, '무신사 메타 광고'!$C:$C, $R898),SUMIFS('무신사 메타 광고'!$K:$K,'무신사 메타 광고'!$I:$I,$S$4,'무신사 메타 광고'!$C:$C,$R898))</f>
        <v>0</v>
      </c>
      <c r="X898" s="32">
        <f>IF($S$4="", SUMIFS('무신사 메타 광고'!$N:$N, '무신사 메타 광고'!$C:$C, $R898),SUMIFS('무신사 메타 광고'!$N:$N,'무신사 메타 광고'!$I:$I,$S$4,'무신사 메타 광고'!$C:$C,$R898))</f>
        <v>0</v>
      </c>
      <c r="Y898" s="11">
        <f t="shared" si="38"/>
        <v>0</v>
      </c>
      <c r="Z898" s="12" t="str">
        <f t="shared" si="43"/>
        <v xml:space="preserve"> </v>
      </c>
      <c r="AB898" s="10">
        <f>IF($S$4="", SUMIFS('무신사 메타 광고'!$X:$X, '무신사 메타 광고'!$C:$C, $R898),SUMIFS('무신사 메타 광고'!$X:$X,'무신사 메타 광고'!$I:$I,$S$4,'무신사 메타 광고'!$C:$C,$R898))</f>
        <v>0</v>
      </c>
      <c r="AC898" s="11">
        <f t="shared" si="39"/>
        <v>0</v>
      </c>
    </row>
    <row r="899" spans="2:29">
      <c r="B899" s="9"/>
      <c r="C899" s="29">
        <f>IF($C$4="", SUMIFS('무신사 메타 광고'!$L:$L, '무신사 메타 광고'!$D:$D, $B899), SUMIFS('무신사 메타 광고'!$L:$L, '무신사 메타 광고'!$I:$I, $C$4, '무신사 메타 광고'!$D:$D, $B899))</f>
        <v>0</v>
      </c>
      <c r="D899" s="29">
        <f>IF($C$4="", SUMIFS('무신사 메타 광고'!$V:$V,#REF!, $B899), SUMIFS('무신사 메타 광고'!$V:$V,'무신사 메타 광고'!$I:$I,$C$4,'무신사 메타 광고'!$D:$D,$B899))</f>
        <v>0</v>
      </c>
      <c r="E899" s="11">
        <f t="shared" si="33"/>
        <v>0</v>
      </c>
      <c r="F899" s="12" t="str">
        <f t="shared" si="40"/>
        <v xml:space="preserve"> </v>
      </c>
      <c r="G899" s="30">
        <f>IF($C$4="", SUMIFS('무신사 메타 광고'!$K:$K, '무신사 메타 광고'!$D:$D, $B899), SUMIFS('무신사 메타 광고'!$K:$K,'무신사 메타 광고'!$I:$I,$C$4,'무신사 메타 광고'!D:D,$B899))</f>
        <v>0</v>
      </c>
      <c r="H899" s="30">
        <f>IF($C$4="", SUMIFS('무신사 메타 광고'!$Q:$Q, '무신사 메타 광고'!$D:$D, $B899), SUMIFS('무신사 메타 광고'!$Q:$Q,'무신사 메타 광고'!$I:$I,$C$4,'무신사 메타 광고'!D:D,$B899))</f>
        <v>0</v>
      </c>
      <c r="I899" s="30">
        <f>IF($C$4="", SUMIFS('무신사 메타 광고'!$U:$U, '무신사 메타 광고'!$D:$D, $B899), SUMIFS('무신사 메타 광고'!$U:$U,'무신사 메타 광고'!$I:$I,$C$4,'무신사 메타 광고'!D:D,$B899))</f>
        <v>0</v>
      </c>
      <c r="J899" s="11">
        <f t="shared" si="34"/>
        <v>0</v>
      </c>
      <c r="K899" s="11">
        <f t="shared" si="35"/>
        <v>0</v>
      </c>
      <c r="L899" s="12" t="str">
        <f t="shared" si="41"/>
        <v xml:space="preserve"> </v>
      </c>
      <c r="N899" s="10">
        <f>IF($C$4="", SUMIFS('무신사 메타 광고'!$X:$X, '무신사 메타 광고'!$D:$D, $B899),SUMIFS('무신사 메타 광고'!$X:$X,'무신사 메타 광고'!I:I,$C$4,'무신사 메타 광고'!D:D,$B899))</f>
        <v>0</v>
      </c>
      <c r="O899" s="11">
        <f t="shared" si="36"/>
        <v>0</v>
      </c>
      <c r="R899" s="13"/>
      <c r="S899" s="31">
        <f>IF($S$4="", SUMIFS('무신사 메타 광고'!$L:$L, '무신사 메타 광고'!$C:$C, $R899),SUMIFS('무신사 메타 광고'!$L:$L,'무신사 메타 광고'!$I:$I,$S$4,'무신사 메타 광고'!$C:$C,$R899))</f>
        <v>0</v>
      </c>
      <c r="T899" s="31">
        <f>IF($S$4="", SUMIFS('무신사 메타 광고'!$V:$V, '무신사 메타 광고'!$C:$C, $R899),SUMIFS('무신사 메타 광고'!$V:$V,'무신사 메타 광고'!$I:$I,$S$4,'무신사 메타 광고'!$C:$C,$R899))</f>
        <v>0</v>
      </c>
      <c r="U899" s="11">
        <f t="shared" si="37"/>
        <v>0</v>
      </c>
      <c r="V899" s="12" t="str">
        <f t="shared" si="42"/>
        <v xml:space="preserve"> </v>
      </c>
      <c r="W899" s="32">
        <f>IF($S$4="", SUMIFS('무신사 메타 광고'!$K:$K, '무신사 메타 광고'!$C:$C, $R899),SUMIFS('무신사 메타 광고'!$K:$K,'무신사 메타 광고'!$I:$I,$S$4,'무신사 메타 광고'!$C:$C,$R899))</f>
        <v>0</v>
      </c>
      <c r="X899" s="32">
        <f>IF($S$4="", SUMIFS('무신사 메타 광고'!$N:$N, '무신사 메타 광고'!$C:$C, $R899),SUMIFS('무신사 메타 광고'!$N:$N,'무신사 메타 광고'!$I:$I,$S$4,'무신사 메타 광고'!$C:$C,$R899))</f>
        <v>0</v>
      </c>
      <c r="Y899" s="11">
        <f t="shared" si="38"/>
        <v>0</v>
      </c>
      <c r="Z899" s="12" t="str">
        <f t="shared" si="43"/>
        <v xml:space="preserve"> </v>
      </c>
      <c r="AB899" s="10">
        <f>IF($S$4="", SUMIFS('무신사 메타 광고'!$X:$X, '무신사 메타 광고'!$C:$C, $R899),SUMIFS('무신사 메타 광고'!$X:$X,'무신사 메타 광고'!$I:$I,$S$4,'무신사 메타 광고'!$C:$C,$R899))</f>
        <v>0</v>
      </c>
      <c r="AC899" s="11">
        <f t="shared" si="39"/>
        <v>0</v>
      </c>
    </row>
    <row r="900" spans="2:29">
      <c r="B900" s="9"/>
      <c r="C900" s="29">
        <f>IF($C$4="", SUMIFS('무신사 메타 광고'!$L:$L, '무신사 메타 광고'!$D:$D, $B900), SUMIFS('무신사 메타 광고'!$L:$L, '무신사 메타 광고'!$I:$I, $C$4, '무신사 메타 광고'!$D:$D, $B900))</f>
        <v>0</v>
      </c>
      <c r="D900" s="29">
        <f>IF($C$4="", SUMIFS('무신사 메타 광고'!$V:$V,#REF!, $B900), SUMIFS('무신사 메타 광고'!$V:$V,'무신사 메타 광고'!$I:$I,$C$4,'무신사 메타 광고'!$D:$D,$B900))</f>
        <v>0</v>
      </c>
      <c r="E900" s="11">
        <f t="shared" si="33"/>
        <v>0</v>
      </c>
      <c r="F900" s="12" t="str">
        <f t="shared" si="40"/>
        <v xml:space="preserve"> </v>
      </c>
      <c r="G900" s="30">
        <f>IF($C$4="", SUMIFS('무신사 메타 광고'!$K:$K, '무신사 메타 광고'!$D:$D, $B900), SUMIFS('무신사 메타 광고'!$K:$K,'무신사 메타 광고'!$I:$I,$C$4,'무신사 메타 광고'!D:D,$B900))</f>
        <v>0</v>
      </c>
      <c r="H900" s="30">
        <f>IF($C$4="", SUMIFS('무신사 메타 광고'!$Q:$Q, '무신사 메타 광고'!$D:$D, $B900), SUMIFS('무신사 메타 광고'!$Q:$Q,'무신사 메타 광고'!$I:$I,$C$4,'무신사 메타 광고'!D:D,$B900))</f>
        <v>0</v>
      </c>
      <c r="I900" s="30">
        <f>IF($C$4="", SUMIFS('무신사 메타 광고'!$U:$U, '무신사 메타 광고'!$D:$D, $B900), SUMIFS('무신사 메타 광고'!$U:$U,'무신사 메타 광고'!$I:$I,$C$4,'무신사 메타 광고'!D:D,$B900))</f>
        <v>0</v>
      </c>
      <c r="J900" s="11">
        <f t="shared" si="34"/>
        <v>0</v>
      </c>
      <c r="K900" s="11">
        <f t="shared" si="35"/>
        <v>0</v>
      </c>
      <c r="L900" s="12" t="str">
        <f t="shared" si="41"/>
        <v xml:space="preserve"> </v>
      </c>
      <c r="N900" s="10">
        <f>IF($C$4="", SUMIFS('무신사 메타 광고'!$X:$X, '무신사 메타 광고'!$D:$D, $B900),SUMIFS('무신사 메타 광고'!$X:$X,'무신사 메타 광고'!I:I,$C$4,'무신사 메타 광고'!D:D,$B900))</f>
        <v>0</v>
      </c>
      <c r="O900" s="11">
        <f t="shared" si="36"/>
        <v>0</v>
      </c>
      <c r="R900" s="13"/>
      <c r="S900" s="31">
        <f>IF($S$4="", SUMIFS('무신사 메타 광고'!$L:$L, '무신사 메타 광고'!$C:$C, $R900),SUMIFS('무신사 메타 광고'!$L:$L,'무신사 메타 광고'!$I:$I,$S$4,'무신사 메타 광고'!$C:$C,$R900))</f>
        <v>0</v>
      </c>
      <c r="T900" s="31">
        <f>IF($S$4="", SUMIFS('무신사 메타 광고'!$V:$V, '무신사 메타 광고'!$C:$C, $R900),SUMIFS('무신사 메타 광고'!$V:$V,'무신사 메타 광고'!$I:$I,$S$4,'무신사 메타 광고'!$C:$C,$R900))</f>
        <v>0</v>
      </c>
      <c r="U900" s="11">
        <f t="shared" si="37"/>
        <v>0</v>
      </c>
      <c r="V900" s="12" t="str">
        <f t="shared" si="42"/>
        <v xml:space="preserve"> </v>
      </c>
      <c r="W900" s="32">
        <f>IF($S$4="", SUMIFS('무신사 메타 광고'!$K:$K, '무신사 메타 광고'!$C:$C, $R900),SUMIFS('무신사 메타 광고'!$K:$K,'무신사 메타 광고'!$I:$I,$S$4,'무신사 메타 광고'!$C:$C,$R900))</f>
        <v>0</v>
      </c>
      <c r="X900" s="32">
        <f>IF($S$4="", SUMIFS('무신사 메타 광고'!$N:$N, '무신사 메타 광고'!$C:$C, $R900),SUMIFS('무신사 메타 광고'!$N:$N,'무신사 메타 광고'!$I:$I,$S$4,'무신사 메타 광고'!$C:$C,$R900))</f>
        <v>0</v>
      </c>
      <c r="Y900" s="11">
        <f t="shared" si="38"/>
        <v>0</v>
      </c>
      <c r="Z900" s="12" t="str">
        <f t="shared" si="43"/>
        <v xml:space="preserve"> </v>
      </c>
      <c r="AB900" s="10">
        <f>IF($S$4="", SUMIFS('무신사 메타 광고'!$X:$X, '무신사 메타 광고'!$C:$C, $R900),SUMIFS('무신사 메타 광고'!$X:$X,'무신사 메타 광고'!$I:$I,$S$4,'무신사 메타 광고'!$C:$C,$R900))</f>
        <v>0</v>
      </c>
      <c r="AC900" s="11">
        <f t="shared" si="39"/>
        <v>0</v>
      </c>
    </row>
    <row r="901" spans="2:29">
      <c r="B901" s="9"/>
      <c r="C901" s="29">
        <f>IF($C$4="", SUMIFS('무신사 메타 광고'!$L:$L, '무신사 메타 광고'!$D:$D, $B901), SUMIFS('무신사 메타 광고'!$L:$L, '무신사 메타 광고'!$I:$I, $C$4, '무신사 메타 광고'!$D:$D, $B901))</f>
        <v>0</v>
      </c>
      <c r="D901" s="29">
        <f>IF($C$4="", SUMIFS('무신사 메타 광고'!$V:$V,#REF!, $B901), SUMIFS('무신사 메타 광고'!$V:$V,'무신사 메타 광고'!$I:$I,$C$4,'무신사 메타 광고'!$D:$D,$B901))</f>
        <v>0</v>
      </c>
      <c r="E901" s="11">
        <f t="shared" si="33"/>
        <v>0</v>
      </c>
      <c r="F901" s="12" t="str">
        <f t="shared" si="40"/>
        <v xml:space="preserve"> </v>
      </c>
      <c r="G901" s="30">
        <f>IF($C$4="", SUMIFS('무신사 메타 광고'!$K:$K, '무신사 메타 광고'!$D:$D, $B901), SUMIFS('무신사 메타 광고'!$K:$K,'무신사 메타 광고'!$I:$I,$C$4,'무신사 메타 광고'!D:D,$B901))</f>
        <v>0</v>
      </c>
      <c r="H901" s="30">
        <f>IF($C$4="", SUMIFS('무신사 메타 광고'!$Q:$Q, '무신사 메타 광고'!$D:$D, $B901), SUMIFS('무신사 메타 광고'!$Q:$Q,'무신사 메타 광고'!$I:$I,$C$4,'무신사 메타 광고'!D:D,$B901))</f>
        <v>0</v>
      </c>
      <c r="I901" s="30">
        <f>IF($C$4="", SUMIFS('무신사 메타 광고'!$U:$U, '무신사 메타 광고'!$D:$D, $B901), SUMIFS('무신사 메타 광고'!$U:$U,'무신사 메타 광고'!$I:$I,$C$4,'무신사 메타 광고'!D:D,$B901))</f>
        <v>0</v>
      </c>
      <c r="J901" s="11">
        <f t="shared" si="34"/>
        <v>0</v>
      </c>
      <c r="K901" s="11">
        <f t="shared" si="35"/>
        <v>0</v>
      </c>
      <c r="L901" s="12" t="str">
        <f t="shared" si="41"/>
        <v xml:space="preserve"> </v>
      </c>
      <c r="N901" s="10">
        <f>IF($C$4="", SUMIFS('무신사 메타 광고'!$X:$X, '무신사 메타 광고'!$D:$D, $B901),SUMIFS('무신사 메타 광고'!$X:$X,'무신사 메타 광고'!I:I,$C$4,'무신사 메타 광고'!D:D,$B901))</f>
        <v>0</v>
      </c>
      <c r="O901" s="11">
        <f t="shared" si="36"/>
        <v>0</v>
      </c>
      <c r="R901" s="13"/>
      <c r="S901" s="31">
        <f>IF($S$4="", SUMIFS('무신사 메타 광고'!$L:$L, '무신사 메타 광고'!$C:$C, $R901),SUMIFS('무신사 메타 광고'!$L:$L,'무신사 메타 광고'!$I:$I,$S$4,'무신사 메타 광고'!$C:$C,$R901))</f>
        <v>0</v>
      </c>
      <c r="T901" s="31">
        <f>IF($S$4="", SUMIFS('무신사 메타 광고'!$V:$V, '무신사 메타 광고'!$C:$C, $R901),SUMIFS('무신사 메타 광고'!$V:$V,'무신사 메타 광고'!$I:$I,$S$4,'무신사 메타 광고'!$C:$C,$R901))</f>
        <v>0</v>
      </c>
      <c r="U901" s="11">
        <f t="shared" si="37"/>
        <v>0</v>
      </c>
      <c r="V901" s="12" t="str">
        <f t="shared" si="42"/>
        <v xml:space="preserve"> </v>
      </c>
      <c r="W901" s="32">
        <f>IF($S$4="", SUMIFS('무신사 메타 광고'!$K:$K, '무신사 메타 광고'!$C:$C, $R901),SUMIFS('무신사 메타 광고'!$K:$K,'무신사 메타 광고'!$I:$I,$S$4,'무신사 메타 광고'!$C:$C,$R901))</f>
        <v>0</v>
      </c>
      <c r="X901" s="32">
        <f>IF($S$4="", SUMIFS('무신사 메타 광고'!$N:$N, '무신사 메타 광고'!$C:$C, $R901),SUMIFS('무신사 메타 광고'!$N:$N,'무신사 메타 광고'!$I:$I,$S$4,'무신사 메타 광고'!$C:$C,$R901))</f>
        <v>0</v>
      </c>
      <c r="Y901" s="11">
        <f t="shared" si="38"/>
        <v>0</v>
      </c>
      <c r="Z901" s="12" t="str">
        <f t="shared" si="43"/>
        <v xml:space="preserve"> </v>
      </c>
      <c r="AB901" s="10">
        <f>IF($S$4="", SUMIFS('무신사 메타 광고'!$X:$X, '무신사 메타 광고'!$C:$C, $R901),SUMIFS('무신사 메타 광고'!$X:$X,'무신사 메타 광고'!$I:$I,$S$4,'무신사 메타 광고'!$C:$C,$R901))</f>
        <v>0</v>
      </c>
      <c r="AC901" s="11">
        <f t="shared" si="39"/>
        <v>0</v>
      </c>
    </row>
    <row r="902" spans="2:29">
      <c r="B902" s="9"/>
      <c r="C902" s="29">
        <f>IF($C$4="", SUMIFS('무신사 메타 광고'!$L:$L, '무신사 메타 광고'!$D:$D, $B902), SUMIFS('무신사 메타 광고'!$L:$L, '무신사 메타 광고'!$I:$I, $C$4, '무신사 메타 광고'!$D:$D, $B902))</f>
        <v>0</v>
      </c>
      <c r="D902" s="29">
        <f>IF($C$4="", SUMIFS('무신사 메타 광고'!$V:$V,#REF!, $B902), SUMIFS('무신사 메타 광고'!$V:$V,'무신사 메타 광고'!$I:$I,$C$4,'무신사 메타 광고'!$D:$D,$B902))</f>
        <v>0</v>
      </c>
      <c r="E902" s="11">
        <f t="shared" si="33"/>
        <v>0</v>
      </c>
      <c r="F902" s="12" t="str">
        <f t="shared" si="40"/>
        <v xml:space="preserve"> </v>
      </c>
      <c r="G902" s="30">
        <f>IF($C$4="", SUMIFS('무신사 메타 광고'!$K:$K, '무신사 메타 광고'!$D:$D, $B902), SUMIFS('무신사 메타 광고'!$K:$K,'무신사 메타 광고'!$I:$I,$C$4,'무신사 메타 광고'!D:D,$B902))</f>
        <v>0</v>
      </c>
      <c r="H902" s="30">
        <f>IF($C$4="", SUMIFS('무신사 메타 광고'!$Q:$Q, '무신사 메타 광고'!$D:$D, $B902), SUMIFS('무신사 메타 광고'!$Q:$Q,'무신사 메타 광고'!$I:$I,$C$4,'무신사 메타 광고'!D:D,$B902))</f>
        <v>0</v>
      </c>
      <c r="I902" s="30">
        <f>IF($C$4="", SUMIFS('무신사 메타 광고'!$U:$U, '무신사 메타 광고'!$D:$D, $B902), SUMIFS('무신사 메타 광고'!$U:$U,'무신사 메타 광고'!$I:$I,$C$4,'무신사 메타 광고'!D:D,$B902))</f>
        <v>0</v>
      </c>
      <c r="J902" s="11">
        <f t="shared" si="34"/>
        <v>0</v>
      </c>
      <c r="K902" s="11">
        <f t="shared" si="35"/>
        <v>0</v>
      </c>
      <c r="L902" s="12" t="str">
        <f t="shared" si="41"/>
        <v xml:space="preserve"> </v>
      </c>
      <c r="N902" s="10">
        <f>IF($C$4="", SUMIFS('무신사 메타 광고'!$X:$X, '무신사 메타 광고'!$D:$D, $B902),SUMIFS('무신사 메타 광고'!$X:$X,'무신사 메타 광고'!I:I,$C$4,'무신사 메타 광고'!D:D,$B902))</f>
        <v>0</v>
      </c>
      <c r="O902" s="11">
        <f t="shared" si="36"/>
        <v>0</v>
      </c>
      <c r="R902" s="13"/>
      <c r="S902" s="31">
        <f>IF($S$4="", SUMIFS('무신사 메타 광고'!$L:$L, '무신사 메타 광고'!$C:$C, $R902),SUMIFS('무신사 메타 광고'!$L:$L,'무신사 메타 광고'!$I:$I,$S$4,'무신사 메타 광고'!$C:$C,$R902))</f>
        <v>0</v>
      </c>
      <c r="T902" s="31">
        <f>IF($S$4="", SUMIFS('무신사 메타 광고'!$V:$V, '무신사 메타 광고'!$C:$C, $R902),SUMIFS('무신사 메타 광고'!$V:$V,'무신사 메타 광고'!$I:$I,$S$4,'무신사 메타 광고'!$C:$C,$R902))</f>
        <v>0</v>
      </c>
      <c r="U902" s="11">
        <f t="shared" si="37"/>
        <v>0</v>
      </c>
      <c r="V902" s="12" t="str">
        <f t="shared" si="42"/>
        <v xml:space="preserve"> </v>
      </c>
      <c r="W902" s="32">
        <f>IF($S$4="", SUMIFS('무신사 메타 광고'!$K:$K, '무신사 메타 광고'!$C:$C, $R902),SUMIFS('무신사 메타 광고'!$K:$K,'무신사 메타 광고'!$I:$I,$S$4,'무신사 메타 광고'!$C:$C,$R902))</f>
        <v>0</v>
      </c>
      <c r="X902" s="32">
        <f>IF($S$4="", SUMIFS('무신사 메타 광고'!$N:$N, '무신사 메타 광고'!$C:$C, $R902),SUMIFS('무신사 메타 광고'!$N:$N,'무신사 메타 광고'!$I:$I,$S$4,'무신사 메타 광고'!$C:$C,$R902))</f>
        <v>0</v>
      </c>
      <c r="Y902" s="11">
        <f t="shared" si="38"/>
        <v>0</v>
      </c>
      <c r="Z902" s="12" t="str">
        <f t="shared" si="43"/>
        <v xml:space="preserve"> </v>
      </c>
      <c r="AB902" s="10">
        <f>IF($S$4="", SUMIFS('무신사 메타 광고'!$X:$X, '무신사 메타 광고'!$C:$C, $R902),SUMIFS('무신사 메타 광고'!$X:$X,'무신사 메타 광고'!$I:$I,$S$4,'무신사 메타 광고'!$C:$C,$R902))</f>
        <v>0</v>
      </c>
      <c r="AC902" s="11">
        <f t="shared" si="39"/>
        <v>0</v>
      </c>
    </row>
    <row r="903" spans="2:29">
      <c r="B903" s="9"/>
      <c r="C903" s="29">
        <f>IF($C$4="", SUMIFS('무신사 메타 광고'!$L:$L, '무신사 메타 광고'!$D:$D, $B903), SUMIFS('무신사 메타 광고'!$L:$L, '무신사 메타 광고'!$I:$I, $C$4, '무신사 메타 광고'!$D:$D, $B903))</f>
        <v>0</v>
      </c>
      <c r="D903" s="29">
        <f>IF($C$4="", SUMIFS('무신사 메타 광고'!$V:$V,#REF!, $B903), SUMIFS('무신사 메타 광고'!$V:$V,'무신사 메타 광고'!$I:$I,$C$4,'무신사 메타 광고'!$D:$D,$B903))</f>
        <v>0</v>
      </c>
      <c r="E903" s="11">
        <f t="shared" si="33"/>
        <v>0</v>
      </c>
      <c r="F903" s="12" t="str">
        <f t="shared" si="40"/>
        <v xml:space="preserve"> </v>
      </c>
      <c r="G903" s="30">
        <f>IF($C$4="", SUMIFS('무신사 메타 광고'!$K:$K, '무신사 메타 광고'!$D:$D, $B903), SUMIFS('무신사 메타 광고'!$K:$K,'무신사 메타 광고'!$I:$I,$C$4,'무신사 메타 광고'!D:D,$B903))</f>
        <v>0</v>
      </c>
      <c r="H903" s="30">
        <f>IF($C$4="", SUMIFS('무신사 메타 광고'!$Q:$Q, '무신사 메타 광고'!$D:$D, $B903), SUMIFS('무신사 메타 광고'!$Q:$Q,'무신사 메타 광고'!$I:$I,$C$4,'무신사 메타 광고'!D:D,$B903))</f>
        <v>0</v>
      </c>
      <c r="I903" s="30">
        <f>IF($C$4="", SUMIFS('무신사 메타 광고'!$U:$U, '무신사 메타 광고'!$D:$D, $B903), SUMIFS('무신사 메타 광고'!$U:$U,'무신사 메타 광고'!$I:$I,$C$4,'무신사 메타 광고'!D:D,$B903))</f>
        <v>0</v>
      </c>
      <c r="J903" s="11">
        <f t="shared" si="34"/>
        <v>0</v>
      </c>
      <c r="K903" s="11">
        <f t="shared" si="35"/>
        <v>0</v>
      </c>
      <c r="L903" s="12" t="str">
        <f t="shared" si="41"/>
        <v xml:space="preserve"> </v>
      </c>
      <c r="N903" s="10">
        <f>IF($C$4="", SUMIFS('무신사 메타 광고'!$X:$X, '무신사 메타 광고'!$D:$D, $B903),SUMIFS('무신사 메타 광고'!$X:$X,'무신사 메타 광고'!I:I,$C$4,'무신사 메타 광고'!D:D,$B903))</f>
        <v>0</v>
      </c>
      <c r="O903" s="11">
        <f t="shared" si="36"/>
        <v>0</v>
      </c>
      <c r="R903" s="13"/>
      <c r="S903" s="31">
        <f>IF($S$4="", SUMIFS('무신사 메타 광고'!$L:$L, '무신사 메타 광고'!$C:$C, $R903),SUMIFS('무신사 메타 광고'!$L:$L,'무신사 메타 광고'!$I:$I,$S$4,'무신사 메타 광고'!$C:$C,$R903))</f>
        <v>0</v>
      </c>
      <c r="T903" s="31">
        <f>IF($S$4="", SUMIFS('무신사 메타 광고'!$V:$V, '무신사 메타 광고'!$C:$C, $R903),SUMIFS('무신사 메타 광고'!$V:$V,'무신사 메타 광고'!$I:$I,$S$4,'무신사 메타 광고'!$C:$C,$R903))</f>
        <v>0</v>
      </c>
      <c r="U903" s="11">
        <f t="shared" si="37"/>
        <v>0</v>
      </c>
      <c r="V903" s="12" t="str">
        <f t="shared" si="42"/>
        <v xml:space="preserve"> </v>
      </c>
      <c r="W903" s="32">
        <f>IF($S$4="", SUMIFS('무신사 메타 광고'!$K:$K, '무신사 메타 광고'!$C:$C, $R903),SUMIFS('무신사 메타 광고'!$K:$K,'무신사 메타 광고'!$I:$I,$S$4,'무신사 메타 광고'!$C:$C,$R903))</f>
        <v>0</v>
      </c>
      <c r="X903" s="32">
        <f>IF($S$4="", SUMIFS('무신사 메타 광고'!$N:$N, '무신사 메타 광고'!$C:$C, $R903),SUMIFS('무신사 메타 광고'!$N:$N,'무신사 메타 광고'!$I:$I,$S$4,'무신사 메타 광고'!$C:$C,$R903))</f>
        <v>0</v>
      </c>
      <c r="Y903" s="11">
        <f t="shared" si="38"/>
        <v>0</v>
      </c>
      <c r="Z903" s="12" t="str">
        <f t="shared" si="43"/>
        <v xml:space="preserve"> </v>
      </c>
      <c r="AB903" s="10">
        <f>IF($S$4="", SUMIFS('무신사 메타 광고'!$X:$X, '무신사 메타 광고'!$C:$C, $R903),SUMIFS('무신사 메타 광고'!$X:$X,'무신사 메타 광고'!$I:$I,$S$4,'무신사 메타 광고'!$C:$C,$R903))</f>
        <v>0</v>
      </c>
      <c r="AC903" s="11">
        <f t="shared" si="39"/>
        <v>0</v>
      </c>
    </row>
    <row r="904" spans="2:29">
      <c r="B904" s="9"/>
      <c r="C904" s="29">
        <f>IF($C$4="", SUMIFS('무신사 메타 광고'!$L:$L, '무신사 메타 광고'!$D:$D, $B904), SUMIFS('무신사 메타 광고'!$L:$L, '무신사 메타 광고'!$I:$I, $C$4, '무신사 메타 광고'!$D:$D, $B904))</f>
        <v>0</v>
      </c>
      <c r="D904" s="29">
        <f>IF($C$4="", SUMIFS('무신사 메타 광고'!$V:$V,#REF!, $B904), SUMIFS('무신사 메타 광고'!$V:$V,'무신사 메타 광고'!$I:$I,$C$4,'무신사 메타 광고'!$D:$D,$B904))</f>
        <v>0</v>
      </c>
      <c r="E904" s="11">
        <f t="shared" si="33"/>
        <v>0</v>
      </c>
      <c r="F904" s="12" t="str">
        <f t="shared" si="40"/>
        <v xml:space="preserve"> </v>
      </c>
      <c r="G904" s="30">
        <f>IF($C$4="", SUMIFS('무신사 메타 광고'!$K:$K, '무신사 메타 광고'!$D:$D, $B904), SUMIFS('무신사 메타 광고'!$K:$K,'무신사 메타 광고'!$I:$I,$C$4,'무신사 메타 광고'!D:D,$B904))</f>
        <v>0</v>
      </c>
      <c r="H904" s="30">
        <f>IF($C$4="", SUMIFS('무신사 메타 광고'!$Q:$Q, '무신사 메타 광고'!$D:$D, $B904), SUMIFS('무신사 메타 광고'!$Q:$Q,'무신사 메타 광고'!$I:$I,$C$4,'무신사 메타 광고'!D:D,$B904))</f>
        <v>0</v>
      </c>
      <c r="I904" s="30">
        <f>IF($C$4="", SUMIFS('무신사 메타 광고'!$U:$U, '무신사 메타 광고'!$D:$D, $B904), SUMIFS('무신사 메타 광고'!$U:$U,'무신사 메타 광고'!$I:$I,$C$4,'무신사 메타 광고'!D:D,$B904))</f>
        <v>0</v>
      </c>
      <c r="J904" s="11">
        <f t="shared" si="34"/>
        <v>0</v>
      </c>
      <c r="K904" s="11">
        <f t="shared" si="35"/>
        <v>0</v>
      </c>
      <c r="L904" s="12" t="str">
        <f t="shared" si="41"/>
        <v xml:space="preserve"> </v>
      </c>
      <c r="N904" s="10">
        <f>IF($C$4="", SUMIFS('무신사 메타 광고'!$X:$X, '무신사 메타 광고'!$D:$D, $B904),SUMIFS('무신사 메타 광고'!$X:$X,'무신사 메타 광고'!I:I,$C$4,'무신사 메타 광고'!D:D,$B904))</f>
        <v>0</v>
      </c>
      <c r="O904" s="11">
        <f t="shared" si="36"/>
        <v>0</v>
      </c>
      <c r="R904" s="13"/>
      <c r="S904" s="31">
        <f>IF($S$4="", SUMIFS('무신사 메타 광고'!$L:$L, '무신사 메타 광고'!$C:$C, $R904),SUMIFS('무신사 메타 광고'!$L:$L,'무신사 메타 광고'!$I:$I,$S$4,'무신사 메타 광고'!$C:$C,$R904))</f>
        <v>0</v>
      </c>
      <c r="T904" s="31">
        <f>IF($S$4="", SUMIFS('무신사 메타 광고'!$V:$V, '무신사 메타 광고'!$C:$C, $R904),SUMIFS('무신사 메타 광고'!$V:$V,'무신사 메타 광고'!$I:$I,$S$4,'무신사 메타 광고'!$C:$C,$R904))</f>
        <v>0</v>
      </c>
      <c r="U904" s="11">
        <f t="shared" si="37"/>
        <v>0</v>
      </c>
      <c r="V904" s="12" t="str">
        <f t="shared" si="42"/>
        <v xml:space="preserve"> </v>
      </c>
      <c r="W904" s="32">
        <f>IF($S$4="", SUMIFS('무신사 메타 광고'!$K:$K, '무신사 메타 광고'!$C:$C, $R904),SUMIFS('무신사 메타 광고'!$K:$K,'무신사 메타 광고'!$I:$I,$S$4,'무신사 메타 광고'!$C:$C,$R904))</f>
        <v>0</v>
      </c>
      <c r="X904" s="32">
        <f>IF($S$4="", SUMIFS('무신사 메타 광고'!$N:$N, '무신사 메타 광고'!$C:$C, $R904),SUMIFS('무신사 메타 광고'!$N:$N,'무신사 메타 광고'!$I:$I,$S$4,'무신사 메타 광고'!$C:$C,$R904))</f>
        <v>0</v>
      </c>
      <c r="Y904" s="11">
        <f t="shared" si="38"/>
        <v>0</v>
      </c>
      <c r="Z904" s="12" t="str">
        <f t="shared" si="43"/>
        <v xml:space="preserve"> </v>
      </c>
      <c r="AB904" s="10">
        <f>IF($S$4="", SUMIFS('무신사 메타 광고'!$X:$X, '무신사 메타 광고'!$C:$C, $R904),SUMIFS('무신사 메타 광고'!$X:$X,'무신사 메타 광고'!$I:$I,$S$4,'무신사 메타 광고'!$C:$C,$R904))</f>
        <v>0</v>
      </c>
      <c r="AC904" s="11">
        <f t="shared" si="39"/>
        <v>0</v>
      </c>
    </row>
    <row r="905" spans="2:29">
      <c r="B905" s="9"/>
      <c r="C905" s="29">
        <f>IF($C$4="", SUMIFS('무신사 메타 광고'!$L:$L, '무신사 메타 광고'!$D:$D, $B905), SUMIFS('무신사 메타 광고'!$L:$L, '무신사 메타 광고'!$I:$I, $C$4, '무신사 메타 광고'!$D:$D, $B905))</f>
        <v>0</v>
      </c>
      <c r="D905" s="29">
        <f>IF($C$4="", SUMIFS('무신사 메타 광고'!$V:$V,#REF!, $B905), SUMIFS('무신사 메타 광고'!$V:$V,'무신사 메타 광고'!$I:$I,$C$4,'무신사 메타 광고'!$D:$D,$B905))</f>
        <v>0</v>
      </c>
      <c r="E905" s="11">
        <f t="shared" si="33"/>
        <v>0</v>
      </c>
      <c r="F905" s="12" t="str">
        <f t="shared" si="40"/>
        <v xml:space="preserve"> </v>
      </c>
      <c r="G905" s="30">
        <f>IF($C$4="", SUMIFS('무신사 메타 광고'!$K:$K, '무신사 메타 광고'!$D:$D, $B905), SUMIFS('무신사 메타 광고'!$K:$K,'무신사 메타 광고'!$I:$I,$C$4,'무신사 메타 광고'!D:D,$B905))</f>
        <v>0</v>
      </c>
      <c r="H905" s="30">
        <f>IF($C$4="", SUMIFS('무신사 메타 광고'!$Q:$Q, '무신사 메타 광고'!$D:$D, $B905), SUMIFS('무신사 메타 광고'!$Q:$Q,'무신사 메타 광고'!$I:$I,$C$4,'무신사 메타 광고'!D:D,$B905))</f>
        <v>0</v>
      </c>
      <c r="I905" s="30">
        <f>IF($C$4="", SUMIFS('무신사 메타 광고'!$U:$U, '무신사 메타 광고'!$D:$D, $B905), SUMIFS('무신사 메타 광고'!$U:$U,'무신사 메타 광고'!$I:$I,$C$4,'무신사 메타 광고'!D:D,$B905))</f>
        <v>0</v>
      </c>
      <c r="J905" s="11">
        <f t="shared" si="34"/>
        <v>0</v>
      </c>
      <c r="K905" s="11">
        <f t="shared" si="35"/>
        <v>0</v>
      </c>
      <c r="L905" s="12" t="str">
        <f t="shared" si="41"/>
        <v xml:space="preserve"> </v>
      </c>
      <c r="N905" s="10">
        <f>IF($C$4="", SUMIFS('무신사 메타 광고'!$X:$X, '무신사 메타 광고'!$D:$D, $B905),SUMIFS('무신사 메타 광고'!$X:$X,'무신사 메타 광고'!I:I,$C$4,'무신사 메타 광고'!D:D,$B905))</f>
        <v>0</v>
      </c>
      <c r="O905" s="11">
        <f t="shared" si="36"/>
        <v>0</v>
      </c>
      <c r="R905" s="13"/>
      <c r="S905" s="31">
        <f>IF($S$4="", SUMIFS('무신사 메타 광고'!$L:$L, '무신사 메타 광고'!$C:$C, $R905),SUMIFS('무신사 메타 광고'!$L:$L,'무신사 메타 광고'!$I:$I,$S$4,'무신사 메타 광고'!$C:$C,$R905))</f>
        <v>0</v>
      </c>
      <c r="T905" s="31">
        <f>IF($S$4="", SUMIFS('무신사 메타 광고'!$V:$V, '무신사 메타 광고'!$C:$C, $R905),SUMIFS('무신사 메타 광고'!$V:$V,'무신사 메타 광고'!$I:$I,$S$4,'무신사 메타 광고'!$C:$C,$R905))</f>
        <v>0</v>
      </c>
      <c r="U905" s="11">
        <f t="shared" si="37"/>
        <v>0</v>
      </c>
      <c r="V905" s="12" t="str">
        <f t="shared" si="42"/>
        <v xml:space="preserve"> </v>
      </c>
      <c r="W905" s="32">
        <f>IF($S$4="", SUMIFS('무신사 메타 광고'!$K:$K, '무신사 메타 광고'!$C:$C, $R905),SUMIFS('무신사 메타 광고'!$K:$K,'무신사 메타 광고'!$I:$I,$S$4,'무신사 메타 광고'!$C:$C,$R905))</f>
        <v>0</v>
      </c>
      <c r="X905" s="32">
        <f>IF($S$4="", SUMIFS('무신사 메타 광고'!$N:$N, '무신사 메타 광고'!$C:$C, $R905),SUMIFS('무신사 메타 광고'!$N:$N,'무신사 메타 광고'!$I:$I,$S$4,'무신사 메타 광고'!$C:$C,$R905))</f>
        <v>0</v>
      </c>
      <c r="Y905" s="11">
        <f t="shared" si="38"/>
        <v>0</v>
      </c>
      <c r="Z905" s="12" t="str">
        <f t="shared" si="43"/>
        <v xml:space="preserve"> </v>
      </c>
      <c r="AB905" s="10">
        <f>IF($S$4="", SUMIFS('무신사 메타 광고'!$X:$X, '무신사 메타 광고'!$C:$C, $R905),SUMIFS('무신사 메타 광고'!$X:$X,'무신사 메타 광고'!$I:$I,$S$4,'무신사 메타 광고'!$C:$C,$R905))</f>
        <v>0</v>
      </c>
      <c r="AC905" s="11">
        <f t="shared" si="39"/>
        <v>0</v>
      </c>
    </row>
    <row r="906" spans="2:29">
      <c r="B906" s="9"/>
      <c r="C906" s="29">
        <f>IF($C$4="", SUMIFS('무신사 메타 광고'!$L:$L, '무신사 메타 광고'!$D:$D, $B906), SUMIFS('무신사 메타 광고'!$L:$L, '무신사 메타 광고'!$I:$I, $C$4, '무신사 메타 광고'!$D:$D, $B906))</f>
        <v>0</v>
      </c>
      <c r="D906" s="29">
        <f>IF($C$4="", SUMIFS('무신사 메타 광고'!$V:$V,#REF!, $B906), SUMIFS('무신사 메타 광고'!$V:$V,'무신사 메타 광고'!$I:$I,$C$4,'무신사 메타 광고'!$D:$D,$B906))</f>
        <v>0</v>
      </c>
      <c r="E906" s="11">
        <f t="shared" si="33"/>
        <v>0</v>
      </c>
      <c r="F906" s="12" t="str">
        <f t="shared" si="40"/>
        <v xml:space="preserve"> </v>
      </c>
      <c r="G906" s="30">
        <f>IF($C$4="", SUMIFS('무신사 메타 광고'!$K:$K, '무신사 메타 광고'!$D:$D, $B906), SUMIFS('무신사 메타 광고'!$K:$K,'무신사 메타 광고'!$I:$I,$C$4,'무신사 메타 광고'!D:D,$B906))</f>
        <v>0</v>
      </c>
      <c r="H906" s="30">
        <f>IF($C$4="", SUMIFS('무신사 메타 광고'!$Q:$Q, '무신사 메타 광고'!$D:$D, $B906), SUMIFS('무신사 메타 광고'!$Q:$Q,'무신사 메타 광고'!$I:$I,$C$4,'무신사 메타 광고'!D:D,$B906))</f>
        <v>0</v>
      </c>
      <c r="I906" s="30">
        <f>IF($C$4="", SUMIFS('무신사 메타 광고'!$U:$U, '무신사 메타 광고'!$D:$D, $B906), SUMIFS('무신사 메타 광고'!$U:$U,'무신사 메타 광고'!$I:$I,$C$4,'무신사 메타 광고'!D:D,$B906))</f>
        <v>0</v>
      </c>
      <c r="J906" s="11">
        <f t="shared" si="34"/>
        <v>0</v>
      </c>
      <c r="K906" s="11">
        <f t="shared" si="35"/>
        <v>0</v>
      </c>
      <c r="L906" s="12" t="str">
        <f t="shared" si="41"/>
        <v xml:space="preserve"> </v>
      </c>
      <c r="N906" s="10">
        <f>IF($C$4="", SUMIFS('무신사 메타 광고'!$X:$X, '무신사 메타 광고'!$D:$D, $B906),SUMIFS('무신사 메타 광고'!$X:$X,'무신사 메타 광고'!I:I,$C$4,'무신사 메타 광고'!D:D,$B906))</f>
        <v>0</v>
      </c>
      <c r="O906" s="11">
        <f t="shared" si="36"/>
        <v>0</v>
      </c>
      <c r="R906" s="13"/>
      <c r="S906" s="31">
        <f>IF($S$4="", SUMIFS('무신사 메타 광고'!$L:$L, '무신사 메타 광고'!$C:$C, $R906),SUMIFS('무신사 메타 광고'!$L:$L,'무신사 메타 광고'!$I:$I,$S$4,'무신사 메타 광고'!$C:$C,$R906))</f>
        <v>0</v>
      </c>
      <c r="T906" s="31">
        <f>IF($S$4="", SUMIFS('무신사 메타 광고'!$V:$V, '무신사 메타 광고'!$C:$C, $R906),SUMIFS('무신사 메타 광고'!$V:$V,'무신사 메타 광고'!$I:$I,$S$4,'무신사 메타 광고'!$C:$C,$R906))</f>
        <v>0</v>
      </c>
      <c r="U906" s="11">
        <f t="shared" si="37"/>
        <v>0</v>
      </c>
      <c r="V906" s="12" t="str">
        <f t="shared" si="42"/>
        <v xml:space="preserve"> </v>
      </c>
      <c r="W906" s="32">
        <f>IF($S$4="", SUMIFS('무신사 메타 광고'!$K:$K, '무신사 메타 광고'!$C:$C, $R906),SUMIFS('무신사 메타 광고'!$K:$K,'무신사 메타 광고'!$I:$I,$S$4,'무신사 메타 광고'!$C:$C,$R906))</f>
        <v>0</v>
      </c>
      <c r="X906" s="32">
        <f>IF($S$4="", SUMIFS('무신사 메타 광고'!$N:$N, '무신사 메타 광고'!$C:$C, $R906),SUMIFS('무신사 메타 광고'!$N:$N,'무신사 메타 광고'!$I:$I,$S$4,'무신사 메타 광고'!$C:$C,$R906))</f>
        <v>0</v>
      </c>
      <c r="Y906" s="11">
        <f t="shared" si="38"/>
        <v>0</v>
      </c>
      <c r="Z906" s="12" t="str">
        <f t="shared" si="43"/>
        <v xml:space="preserve"> </v>
      </c>
      <c r="AB906" s="10">
        <f>IF($S$4="", SUMIFS('무신사 메타 광고'!$X:$X, '무신사 메타 광고'!$C:$C, $R906),SUMIFS('무신사 메타 광고'!$X:$X,'무신사 메타 광고'!$I:$I,$S$4,'무신사 메타 광고'!$C:$C,$R906))</f>
        <v>0</v>
      </c>
      <c r="AC906" s="11">
        <f t="shared" si="39"/>
        <v>0</v>
      </c>
    </row>
    <row r="907" spans="2:29">
      <c r="B907" s="9"/>
      <c r="C907" s="29">
        <f>IF($C$4="", SUMIFS('무신사 메타 광고'!$L:$L, '무신사 메타 광고'!$D:$D, $B907), SUMIFS('무신사 메타 광고'!$L:$L, '무신사 메타 광고'!$I:$I, $C$4, '무신사 메타 광고'!$D:$D, $B907))</f>
        <v>0</v>
      </c>
      <c r="D907" s="29">
        <f>IF($C$4="", SUMIFS('무신사 메타 광고'!$V:$V,#REF!, $B907), SUMIFS('무신사 메타 광고'!$V:$V,'무신사 메타 광고'!$I:$I,$C$4,'무신사 메타 광고'!$D:$D,$B907))</f>
        <v>0</v>
      </c>
      <c r="E907" s="11">
        <f t="shared" si="33"/>
        <v>0</v>
      </c>
      <c r="F907" s="12" t="str">
        <f t="shared" si="40"/>
        <v xml:space="preserve"> </v>
      </c>
      <c r="G907" s="30">
        <f>IF($C$4="", SUMIFS('무신사 메타 광고'!$K:$K, '무신사 메타 광고'!$D:$D, $B907), SUMIFS('무신사 메타 광고'!$K:$K,'무신사 메타 광고'!$I:$I,$C$4,'무신사 메타 광고'!D:D,$B907))</f>
        <v>0</v>
      </c>
      <c r="H907" s="30">
        <f>IF($C$4="", SUMIFS('무신사 메타 광고'!$Q:$Q, '무신사 메타 광고'!$D:$D, $B907), SUMIFS('무신사 메타 광고'!$Q:$Q,'무신사 메타 광고'!$I:$I,$C$4,'무신사 메타 광고'!D:D,$B907))</f>
        <v>0</v>
      </c>
      <c r="I907" s="30">
        <f>IF($C$4="", SUMIFS('무신사 메타 광고'!$U:$U, '무신사 메타 광고'!$D:$D, $B907), SUMIFS('무신사 메타 광고'!$U:$U,'무신사 메타 광고'!$I:$I,$C$4,'무신사 메타 광고'!D:D,$B907))</f>
        <v>0</v>
      </c>
      <c r="J907" s="11">
        <f t="shared" si="34"/>
        <v>0</v>
      </c>
      <c r="K907" s="11">
        <f t="shared" si="35"/>
        <v>0</v>
      </c>
      <c r="L907" s="12" t="str">
        <f t="shared" si="41"/>
        <v xml:space="preserve"> </v>
      </c>
      <c r="N907" s="10">
        <f>IF($C$4="", SUMIFS('무신사 메타 광고'!$X:$X, '무신사 메타 광고'!$D:$D, $B907),SUMIFS('무신사 메타 광고'!$X:$X,'무신사 메타 광고'!I:I,$C$4,'무신사 메타 광고'!D:D,$B907))</f>
        <v>0</v>
      </c>
      <c r="O907" s="11">
        <f t="shared" si="36"/>
        <v>0</v>
      </c>
      <c r="R907" s="13"/>
      <c r="S907" s="31">
        <f>IF($S$4="", SUMIFS('무신사 메타 광고'!$L:$L, '무신사 메타 광고'!$C:$C, $R907),SUMIFS('무신사 메타 광고'!$L:$L,'무신사 메타 광고'!$I:$I,$S$4,'무신사 메타 광고'!$C:$C,$R907))</f>
        <v>0</v>
      </c>
      <c r="T907" s="31">
        <f>IF($S$4="", SUMIFS('무신사 메타 광고'!$V:$V, '무신사 메타 광고'!$C:$C, $R907),SUMIFS('무신사 메타 광고'!$V:$V,'무신사 메타 광고'!$I:$I,$S$4,'무신사 메타 광고'!$C:$C,$R907))</f>
        <v>0</v>
      </c>
      <c r="U907" s="11">
        <f t="shared" si="37"/>
        <v>0</v>
      </c>
      <c r="V907" s="12" t="str">
        <f t="shared" si="42"/>
        <v xml:space="preserve"> </v>
      </c>
      <c r="W907" s="32">
        <f>IF($S$4="", SUMIFS('무신사 메타 광고'!$K:$K, '무신사 메타 광고'!$C:$C, $R907),SUMIFS('무신사 메타 광고'!$K:$K,'무신사 메타 광고'!$I:$I,$S$4,'무신사 메타 광고'!$C:$C,$R907))</f>
        <v>0</v>
      </c>
      <c r="X907" s="32">
        <f>IF($S$4="", SUMIFS('무신사 메타 광고'!$N:$N, '무신사 메타 광고'!$C:$C, $R907),SUMIFS('무신사 메타 광고'!$N:$N,'무신사 메타 광고'!$I:$I,$S$4,'무신사 메타 광고'!$C:$C,$R907))</f>
        <v>0</v>
      </c>
      <c r="Y907" s="11">
        <f t="shared" si="38"/>
        <v>0</v>
      </c>
      <c r="Z907" s="12" t="str">
        <f t="shared" si="43"/>
        <v xml:space="preserve"> </v>
      </c>
      <c r="AB907" s="10">
        <f>IF($S$4="", SUMIFS('무신사 메타 광고'!$X:$X, '무신사 메타 광고'!$C:$C, $R907),SUMIFS('무신사 메타 광고'!$X:$X,'무신사 메타 광고'!$I:$I,$S$4,'무신사 메타 광고'!$C:$C,$R907))</f>
        <v>0</v>
      </c>
      <c r="AC907" s="11">
        <f t="shared" si="39"/>
        <v>0</v>
      </c>
    </row>
    <row r="908" spans="2:29">
      <c r="B908" s="9"/>
      <c r="C908" s="29">
        <f>IF($C$4="", SUMIFS('무신사 메타 광고'!$L:$L, '무신사 메타 광고'!$D:$D, $B908), SUMIFS('무신사 메타 광고'!$L:$L, '무신사 메타 광고'!$I:$I, $C$4, '무신사 메타 광고'!$D:$D, $B908))</f>
        <v>0</v>
      </c>
      <c r="D908" s="29">
        <f>IF($C$4="", SUMIFS('무신사 메타 광고'!$V:$V,#REF!, $B908), SUMIFS('무신사 메타 광고'!$V:$V,'무신사 메타 광고'!$I:$I,$C$4,'무신사 메타 광고'!$D:$D,$B908))</f>
        <v>0</v>
      </c>
      <c r="E908" s="11">
        <f t="shared" si="33"/>
        <v>0</v>
      </c>
      <c r="F908" s="12" t="str">
        <f t="shared" si="40"/>
        <v xml:space="preserve"> </v>
      </c>
      <c r="G908" s="30">
        <f>IF($C$4="", SUMIFS('무신사 메타 광고'!$K:$K, '무신사 메타 광고'!$D:$D, $B908), SUMIFS('무신사 메타 광고'!$K:$K,'무신사 메타 광고'!$I:$I,$C$4,'무신사 메타 광고'!D:D,$B908))</f>
        <v>0</v>
      </c>
      <c r="H908" s="30">
        <f>IF($C$4="", SUMIFS('무신사 메타 광고'!$Q:$Q, '무신사 메타 광고'!$D:$D, $B908), SUMIFS('무신사 메타 광고'!$Q:$Q,'무신사 메타 광고'!$I:$I,$C$4,'무신사 메타 광고'!D:D,$B908))</f>
        <v>0</v>
      </c>
      <c r="I908" s="30">
        <f>IF($C$4="", SUMIFS('무신사 메타 광고'!$U:$U, '무신사 메타 광고'!$D:$D, $B908), SUMIFS('무신사 메타 광고'!$U:$U,'무신사 메타 광고'!$I:$I,$C$4,'무신사 메타 광고'!D:D,$B908))</f>
        <v>0</v>
      </c>
      <c r="J908" s="11">
        <f t="shared" si="34"/>
        <v>0</v>
      </c>
      <c r="K908" s="11">
        <f t="shared" si="35"/>
        <v>0</v>
      </c>
      <c r="L908" s="12" t="str">
        <f t="shared" si="41"/>
        <v xml:space="preserve"> </v>
      </c>
      <c r="N908" s="10">
        <f>IF($C$4="", SUMIFS('무신사 메타 광고'!$X:$X, '무신사 메타 광고'!$D:$D, $B908),SUMIFS('무신사 메타 광고'!$X:$X,'무신사 메타 광고'!I:I,$C$4,'무신사 메타 광고'!D:D,$B908))</f>
        <v>0</v>
      </c>
      <c r="O908" s="11">
        <f t="shared" si="36"/>
        <v>0</v>
      </c>
      <c r="R908" s="13"/>
      <c r="S908" s="31">
        <f>IF($S$4="", SUMIFS('무신사 메타 광고'!$L:$L, '무신사 메타 광고'!$C:$C, $R908),SUMIFS('무신사 메타 광고'!$L:$L,'무신사 메타 광고'!$I:$I,$S$4,'무신사 메타 광고'!$C:$C,$R908))</f>
        <v>0</v>
      </c>
      <c r="T908" s="31">
        <f>IF($S$4="", SUMIFS('무신사 메타 광고'!$V:$V, '무신사 메타 광고'!$C:$C, $R908),SUMIFS('무신사 메타 광고'!$V:$V,'무신사 메타 광고'!$I:$I,$S$4,'무신사 메타 광고'!$C:$C,$R908))</f>
        <v>0</v>
      </c>
      <c r="U908" s="11">
        <f t="shared" si="37"/>
        <v>0</v>
      </c>
      <c r="V908" s="12" t="str">
        <f t="shared" si="42"/>
        <v xml:space="preserve"> </v>
      </c>
      <c r="W908" s="32">
        <f>IF($S$4="", SUMIFS('무신사 메타 광고'!$K:$K, '무신사 메타 광고'!$C:$C, $R908),SUMIFS('무신사 메타 광고'!$K:$K,'무신사 메타 광고'!$I:$I,$S$4,'무신사 메타 광고'!$C:$C,$R908))</f>
        <v>0</v>
      </c>
      <c r="X908" s="32">
        <f>IF($S$4="", SUMIFS('무신사 메타 광고'!$N:$N, '무신사 메타 광고'!$C:$C, $R908),SUMIFS('무신사 메타 광고'!$N:$N,'무신사 메타 광고'!$I:$I,$S$4,'무신사 메타 광고'!$C:$C,$R908))</f>
        <v>0</v>
      </c>
      <c r="Y908" s="11">
        <f t="shared" si="38"/>
        <v>0</v>
      </c>
      <c r="Z908" s="12" t="str">
        <f t="shared" si="43"/>
        <v xml:space="preserve"> </v>
      </c>
      <c r="AB908" s="10">
        <f>IF($S$4="", SUMIFS('무신사 메타 광고'!$X:$X, '무신사 메타 광고'!$C:$C, $R908),SUMIFS('무신사 메타 광고'!$X:$X,'무신사 메타 광고'!$I:$I,$S$4,'무신사 메타 광고'!$C:$C,$R908))</f>
        <v>0</v>
      </c>
      <c r="AC908" s="11">
        <f t="shared" si="39"/>
        <v>0</v>
      </c>
    </row>
    <row r="909" spans="2:29">
      <c r="B909" s="9"/>
      <c r="C909" s="29">
        <f>IF($C$4="", SUMIFS('무신사 메타 광고'!$L:$L, '무신사 메타 광고'!$D:$D, $B909), SUMIFS('무신사 메타 광고'!$L:$L, '무신사 메타 광고'!$I:$I, $C$4, '무신사 메타 광고'!$D:$D, $B909))</f>
        <v>0</v>
      </c>
      <c r="D909" s="29">
        <f>IF($C$4="", SUMIFS('무신사 메타 광고'!$V:$V,#REF!, $B909), SUMIFS('무신사 메타 광고'!$V:$V,'무신사 메타 광고'!$I:$I,$C$4,'무신사 메타 광고'!$D:$D,$B909))</f>
        <v>0</v>
      </c>
      <c r="E909" s="11">
        <f t="shared" si="33"/>
        <v>0</v>
      </c>
      <c r="F909" s="12" t="str">
        <f t="shared" si="40"/>
        <v xml:space="preserve"> </v>
      </c>
      <c r="G909" s="30">
        <f>IF($C$4="", SUMIFS('무신사 메타 광고'!$K:$K, '무신사 메타 광고'!$D:$D, $B909), SUMIFS('무신사 메타 광고'!$K:$K,'무신사 메타 광고'!$I:$I,$C$4,'무신사 메타 광고'!D:D,$B909))</f>
        <v>0</v>
      </c>
      <c r="H909" s="30">
        <f>IF($C$4="", SUMIFS('무신사 메타 광고'!$Q:$Q, '무신사 메타 광고'!$D:$D, $B909), SUMIFS('무신사 메타 광고'!$Q:$Q,'무신사 메타 광고'!$I:$I,$C$4,'무신사 메타 광고'!D:D,$B909))</f>
        <v>0</v>
      </c>
      <c r="I909" s="30">
        <f>IF($C$4="", SUMIFS('무신사 메타 광고'!$U:$U, '무신사 메타 광고'!$D:$D, $B909), SUMIFS('무신사 메타 광고'!$U:$U,'무신사 메타 광고'!$I:$I,$C$4,'무신사 메타 광고'!D:D,$B909))</f>
        <v>0</v>
      </c>
      <c r="J909" s="11">
        <f t="shared" si="34"/>
        <v>0</v>
      </c>
      <c r="K909" s="11">
        <f t="shared" si="35"/>
        <v>0</v>
      </c>
      <c r="L909" s="12" t="str">
        <f t="shared" si="41"/>
        <v xml:space="preserve"> </v>
      </c>
      <c r="N909" s="10">
        <f>IF($C$4="", SUMIFS('무신사 메타 광고'!$X:$X, '무신사 메타 광고'!$D:$D, $B909),SUMIFS('무신사 메타 광고'!$X:$X,'무신사 메타 광고'!I:I,$C$4,'무신사 메타 광고'!D:D,$B909))</f>
        <v>0</v>
      </c>
      <c r="O909" s="11">
        <f t="shared" si="36"/>
        <v>0</v>
      </c>
      <c r="R909" s="13"/>
      <c r="S909" s="31">
        <f>IF($S$4="", SUMIFS('무신사 메타 광고'!$L:$L, '무신사 메타 광고'!$C:$C, $R909),SUMIFS('무신사 메타 광고'!$L:$L,'무신사 메타 광고'!$I:$I,$S$4,'무신사 메타 광고'!$C:$C,$R909))</f>
        <v>0</v>
      </c>
      <c r="T909" s="31">
        <f>IF($S$4="", SUMIFS('무신사 메타 광고'!$V:$V, '무신사 메타 광고'!$C:$C, $R909),SUMIFS('무신사 메타 광고'!$V:$V,'무신사 메타 광고'!$I:$I,$S$4,'무신사 메타 광고'!$C:$C,$R909))</f>
        <v>0</v>
      </c>
      <c r="U909" s="11">
        <f t="shared" si="37"/>
        <v>0</v>
      </c>
      <c r="V909" s="12" t="str">
        <f t="shared" si="42"/>
        <v xml:space="preserve"> </v>
      </c>
      <c r="W909" s="32">
        <f>IF($S$4="", SUMIFS('무신사 메타 광고'!$K:$K, '무신사 메타 광고'!$C:$C, $R909),SUMIFS('무신사 메타 광고'!$K:$K,'무신사 메타 광고'!$I:$I,$S$4,'무신사 메타 광고'!$C:$C,$R909))</f>
        <v>0</v>
      </c>
      <c r="X909" s="32">
        <f>IF($S$4="", SUMIFS('무신사 메타 광고'!$N:$N, '무신사 메타 광고'!$C:$C, $R909),SUMIFS('무신사 메타 광고'!$N:$N,'무신사 메타 광고'!$I:$I,$S$4,'무신사 메타 광고'!$C:$C,$R909))</f>
        <v>0</v>
      </c>
      <c r="Y909" s="11">
        <f t="shared" si="38"/>
        <v>0</v>
      </c>
      <c r="Z909" s="12" t="str">
        <f t="shared" si="43"/>
        <v xml:space="preserve"> </v>
      </c>
      <c r="AB909" s="10">
        <f>IF($S$4="", SUMIFS('무신사 메타 광고'!$X:$X, '무신사 메타 광고'!$C:$C, $R909),SUMIFS('무신사 메타 광고'!$X:$X,'무신사 메타 광고'!$I:$I,$S$4,'무신사 메타 광고'!$C:$C,$R909))</f>
        <v>0</v>
      </c>
      <c r="AC909" s="11">
        <f t="shared" si="39"/>
        <v>0</v>
      </c>
    </row>
    <row r="910" spans="2:29">
      <c r="B910" s="9"/>
      <c r="C910" s="29">
        <f>IF($C$4="", SUMIFS('무신사 메타 광고'!$L:$L, '무신사 메타 광고'!$D:$D, $B910), SUMIFS('무신사 메타 광고'!$L:$L, '무신사 메타 광고'!$I:$I, $C$4, '무신사 메타 광고'!$D:$D, $B910))</f>
        <v>0</v>
      </c>
      <c r="D910" s="29">
        <f>IF($C$4="", SUMIFS('무신사 메타 광고'!$V:$V,#REF!, $B910), SUMIFS('무신사 메타 광고'!$V:$V,'무신사 메타 광고'!$I:$I,$C$4,'무신사 메타 광고'!$D:$D,$B910))</f>
        <v>0</v>
      </c>
      <c r="E910" s="11">
        <f t="shared" si="33"/>
        <v>0</v>
      </c>
      <c r="F910" s="12" t="str">
        <f t="shared" si="40"/>
        <v xml:space="preserve"> </v>
      </c>
      <c r="G910" s="30">
        <f>IF($C$4="", SUMIFS('무신사 메타 광고'!$K:$K, '무신사 메타 광고'!$D:$D, $B910), SUMIFS('무신사 메타 광고'!$K:$K,'무신사 메타 광고'!$I:$I,$C$4,'무신사 메타 광고'!D:D,$B910))</f>
        <v>0</v>
      </c>
      <c r="H910" s="30">
        <f>IF($C$4="", SUMIFS('무신사 메타 광고'!$Q:$Q, '무신사 메타 광고'!$D:$D, $B910), SUMIFS('무신사 메타 광고'!$Q:$Q,'무신사 메타 광고'!$I:$I,$C$4,'무신사 메타 광고'!D:D,$B910))</f>
        <v>0</v>
      </c>
      <c r="I910" s="30">
        <f>IF($C$4="", SUMIFS('무신사 메타 광고'!$U:$U, '무신사 메타 광고'!$D:$D, $B910), SUMIFS('무신사 메타 광고'!$U:$U,'무신사 메타 광고'!$I:$I,$C$4,'무신사 메타 광고'!D:D,$B910))</f>
        <v>0</v>
      </c>
      <c r="J910" s="11">
        <f t="shared" si="34"/>
        <v>0</v>
      </c>
      <c r="K910" s="11">
        <f t="shared" si="35"/>
        <v>0</v>
      </c>
      <c r="L910" s="12" t="str">
        <f t="shared" si="41"/>
        <v xml:space="preserve"> </v>
      </c>
      <c r="N910" s="10">
        <f>IF($C$4="", SUMIFS('무신사 메타 광고'!$X:$X, '무신사 메타 광고'!$D:$D, $B910),SUMIFS('무신사 메타 광고'!$X:$X,'무신사 메타 광고'!I:I,$C$4,'무신사 메타 광고'!D:D,$B910))</f>
        <v>0</v>
      </c>
      <c r="O910" s="11">
        <f t="shared" si="36"/>
        <v>0</v>
      </c>
      <c r="R910" s="13"/>
      <c r="S910" s="31">
        <f>IF($S$4="", SUMIFS('무신사 메타 광고'!$L:$L, '무신사 메타 광고'!$C:$C, $R910),SUMIFS('무신사 메타 광고'!$L:$L,'무신사 메타 광고'!$I:$I,$S$4,'무신사 메타 광고'!$C:$C,$R910))</f>
        <v>0</v>
      </c>
      <c r="T910" s="31">
        <f>IF($S$4="", SUMIFS('무신사 메타 광고'!$V:$V, '무신사 메타 광고'!$C:$C, $R910),SUMIFS('무신사 메타 광고'!$V:$V,'무신사 메타 광고'!$I:$I,$S$4,'무신사 메타 광고'!$C:$C,$R910))</f>
        <v>0</v>
      </c>
      <c r="U910" s="11">
        <f t="shared" si="37"/>
        <v>0</v>
      </c>
      <c r="V910" s="12" t="str">
        <f t="shared" si="42"/>
        <v xml:space="preserve"> </v>
      </c>
      <c r="W910" s="32">
        <f>IF($S$4="", SUMIFS('무신사 메타 광고'!$K:$K, '무신사 메타 광고'!$C:$C, $R910),SUMIFS('무신사 메타 광고'!$K:$K,'무신사 메타 광고'!$I:$I,$S$4,'무신사 메타 광고'!$C:$C,$R910))</f>
        <v>0</v>
      </c>
      <c r="X910" s="32">
        <f>IF($S$4="", SUMIFS('무신사 메타 광고'!$N:$N, '무신사 메타 광고'!$C:$C, $R910),SUMIFS('무신사 메타 광고'!$N:$N,'무신사 메타 광고'!$I:$I,$S$4,'무신사 메타 광고'!$C:$C,$R910))</f>
        <v>0</v>
      </c>
      <c r="Y910" s="11">
        <f t="shared" si="38"/>
        <v>0</v>
      </c>
      <c r="Z910" s="12" t="str">
        <f t="shared" si="43"/>
        <v xml:space="preserve"> </v>
      </c>
      <c r="AB910" s="10">
        <f>IF($S$4="", SUMIFS('무신사 메타 광고'!$X:$X, '무신사 메타 광고'!$C:$C, $R910),SUMIFS('무신사 메타 광고'!$X:$X,'무신사 메타 광고'!$I:$I,$S$4,'무신사 메타 광고'!$C:$C,$R910))</f>
        <v>0</v>
      </c>
      <c r="AC910" s="11">
        <f t="shared" si="39"/>
        <v>0</v>
      </c>
    </row>
    <row r="911" spans="2:29">
      <c r="B911" s="9"/>
      <c r="C911" s="29">
        <f>IF($C$4="", SUMIFS('무신사 메타 광고'!$L:$L, '무신사 메타 광고'!$D:$D, $B911), SUMIFS('무신사 메타 광고'!$L:$L, '무신사 메타 광고'!$I:$I, $C$4, '무신사 메타 광고'!$D:$D, $B911))</f>
        <v>0</v>
      </c>
      <c r="D911" s="29">
        <f>IF($C$4="", SUMIFS('무신사 메타 광고'!$V:$V,#REF!, $B911), SUMIFS('무신사 메타 광고'!$V:$V,'무신사 메타 광고'!$I:$I,$C$4,'무신사 메타 광고'!$D:$D,$B911))</f>
        <v>0</v>
      </c>
      <c r="E911" s="11">
        <f t="shared" si="33"/>
        <v>0</v>
      </c>
      <c r="F911" s="12" t="str">
        <f t="shared" si="40"/>
        <v xml:space="preserve"> </v>
      </c>
      <c r="G911" s="30">
        <f>IF($C$4="", SUMIFS('무신사 메타 광고'!$K:$K, '무신사 메타 광고'!$D:$D, $B911), SUMIFS('무신사 메타 광고'!$K:$K,'무신사 메타 광고'!$I:$I,$C$4,'무신사 메타 광고'!D:D,$B911))</f>
        <v>0</v>
      </c>
      <c r="H911" s="30">
        <f>IF($C$4="", SUMIFS('무신사 메타 광고'!$Q:$Q, '무신사 메타 광고'!$D:$D, $B911), SUMIFS('무신사 메타 광고'!$Q:$Q,'무신사 메타 광고'!$I:$I,$C$4,'무신사 메타 광고'!D:D,$B911))</f>
        <v>0</v>
      </c>
      <c r="I911" s="30">
        <f>IF($C$4="", SUMIFS('무신사 메타 광고'!$U:$U, '무신사 메타 광고'!$D:$D, $B911), SUMIFS('무신사 메타 광고'!$U:$U,'무신사 메타 광고'!$I:$I,$C$4,'무신사 메타 광고'!D:D,$B911))</f>
        <v>0</v>
      </c>
      <c r="J911" s="11">
        <f t="shared" si="34"/>
        <v>0</v>
      </c>
      <c r="K911" s="11">
        <f t="shared" si="35"/>
        <v>0</v>
      </c>
      <c r="L911" s="12" t="str">
        <f t="shared" si="41"/>
        <v xml:space="preserve"> </v>
      </c>
      <c r="N911" s="10">
        <f>IF($C$4="", SUMIFS('무신사 메타 광고'!$X:$X, '무신사 메타 광고'!$D:$D, $B911),SUMIFS('무신사 메타 광고'!$X:$X,'무신사 메타 광고'!I:I,$C$4,'무신사 메타 광고'!D:D,$B911))</f>
        <v>0</v>
      </c>
      <c r="O911" s="11">
        <f t="shared" si="36"/>
        <v>0</v>
      </c>
      <c r="R911" s="13"/>
      <c r="S911" s="31">
        <f>IF($S$4="", SUMIFS('무신사 메타 광고'!$L:$L, '무신사 메타 광고'!$C:$C, $R911),SUMIFS('무신사 메타 광고'!$L:$L,'무신사 메타 광고'!$I:$I,$S$4,'무신사 메타 광고'!$C:$C,$R911))</f>
        <v>0</v>
      </c>
      <c r="T911" s="31">
        <f>IF($S$4="", SUMIFS('무신사 메타 광고'!$V:$V, '무신사 메타 광고'!$C:$C, $R911),SUMIFS('무신사 메타 광고'!$V:$V,'무신사 메타 광고'!$I:$I,$S$4,'무신사 메타 광고'!$C:$C,$R911))</f>
        <v>0</v>
      </c>
      <c r="U911" s="11">
        <f t="shared" si="37"/>
        <v>0</v>
      </c>
      <c r="V911" s="12" t="str">
        <f t="shared" si="42"/>
        <v xml:space="preserve"> </v>
      </c>
      <c r="W911" s="32">
        <f>IF($S$4="", SUMIFS('무신사 메타 광고'!$K:$K, '무신사 메타 광고'!$C:$C, $R911),SUMIFS('무신사 메타 광고'!$K:$K,'무신사 메타 광고'!$I:$I,$S$4,'무신사 메타 광고'!$C:$C,$R911))</f>
        <v>0</v>
      </c>
      <c r="X911" s="32">
        <f>IF($S$4="", SUMIFS('무신사 메타 광고'!$N:$N, '무신사 메타 광고'!$C:$C, $R911),SUMIFS('무신사 메타 광고'!$N:$N,'무신사 메타 광고'!$I:$I,$S$4,'무신사 메타 광고'!$C:$C,$R911))</f>
        <v>0</v>
      </c>
      <c r="Y911" s="11">
        <f t="shared" si="38"/>
        <v>0</v>
      </c>
      <c r="Z911" s="12" t="str">
        <f t="shared" si="43"/>
        <v xml:space="preserve"> </v>
      </c>
      <c r="AB911" s="10">
        <f>IF($S$4="", SUMIFS('무신사 메타 광고'!$X:$X, '무신사 메타 광고'!$C:$C, $R911),SUMIFS('무신사 메타 광고'!$X:$X,'무신사 메타 광고'!$I:$I,$S$4,'무신사 메타 광고'!$C:$C,$R911))</f>
        <v>0</v>
      </c>
      <c r="AC911" s="11">
        <f t="shared" si="39"/>
        <v>0</v>
      </c>
    </row>
    <row r="912" spans="2:29">
      <c r="B912" s="9"/>
      <c r="C912" s="29">
        <f>IF($C$4="", SUMIFS('무신사 메타 광고'!$L:$L, '무신사 메타 광고'!$D:$D, $B912), SUMIFS('무신사 메타 광고'!$L:$L, '무신사 메타 광고'!$I:$I, $C$4, '무신사 메타 광고'!$D:$D, $B912))</f>
        <v>0</v>
      </c>
      <c r="D912" s="29">
        <f>IF($C$4="", SUMIFS('무신사 메타 광고'!$V:$V,#REF!, $B912), SUMIFS('무신사 메타 광고'!$V:$V,'무신사 메타 광고'!$I:$I,$C$4,'무신사 메타 광고'!$D:$D,$B912))</f>
        <v>0</v>
      </c>
      <c r="E912" s="11">
        <f t="shared" si="33"/>
        <v>0</v>
      </c>
      <c r="F912" s="12" t="str">
        <f t="shared" si="40"/>
        <v xml:space="preserve"> </v>
      </c>
      <c r="G912" s="30">
        <f>IF($C$4="", SUMIFS('무신사 메타 광고'!$K:$K, '무신사 메타 광고'!$D:$D, $B912), SUMIFS('무신사 메타 광고'!$K:$K,'무신사 메타 광고'!$I:$I,$C$4,'무신사 메타 광고'!D:D,$B912))</f>
        <v>0</v>
      </c>
      <c r="H912" s="30">
        <f>IF($C$4="", SUMIFS('무신사 메타 광고'!$Q:$Q, '무신사 메타 광고'!$D:$D, $B912), SUMIFS('무신사 메타 광고'!$Q:$Q,'무신사 메타 광고'!$I:$I,$C$4,'무신사 메타 광고'!D:D,$B912))</f>
        <v>0</v>
      </c>
      <c r="I912" s="30">
        <f>IF($C$4="", SUMIFS('무신사 메타 광고'!$U:$U, '무신사 메타 광고'!$D:$D, $B912), SUMIFS('무신사 메타 광고'!$U:$U,'무신사 메타 광고'!$I:$I,$C$4,'무신사 메타 광고'!D:D,$B912))</f>
        <v>0</v>
      </c>
      <c r="J912" s="11">
        <f t="shared" si="34"/>
        <v>0</v>
      </c>
      <c r="K912" s="11">
        <f t="shared" si="35"/>
        <v>0</v>
      </c>
      <c r="L912" s="12" t="str">
        <f t="shared" si="41"/>
        <v xml:space="preserve"> </v>
      </c>
      <c r="N912" s="10">
        <f>IF($C$4="", SUMIFS('무신사 메타 광고'!$X:$X, '무신사 메타 광고'!$D:$D, $B912),SUMIFS('무신사 메타 광고'!$X:$X,'무신사 메타 광고'!I:I,$C$4,'무신사 메타 광고'!D:D,$B912))</f>
        <v>0</v>
      </c>
      <c r="O912" s="11">
        <f t="shared" si="36"/>
        <v>0</v>
      </c>
      <c r="R912" s="13"/>
      <c r="S912" s="31">
        <f>IF($S$4="", SUMIFS('무신사 메타 광고'!$L:$L, '무신사 메타 광고'!$C:$C, $R912),SUMIFS('무신사 메타 광고'!$L:$L,'무신사 메타 광고'!$I:$I,$S$4,'무신사 메타 광고'!$C:$C,$R912))</f>
        <v>0</v>
      </c>
      <c r="T912" s="31">
        <f>IF($S$4="", SUMIFS('무신사 메타 광고'!$V:$V, '무신사 메타 광고'!$C:$C, $R912),SUMIFS('무신사 메타 광고'!$V:$V,'무신사 메타 광고'!$I:$I,$S$4,'무신사 메타 광고'!$C:$C,$R912))</f>
        <v>0</v>
      </c>
      <c r="U912" s="11">
        <f t="shared" si="37"/>
        <v>0</v>
      </c>
      <c r="V912" s="12" t="str">
        <f t="shared" si="42"/>
        <v xml:space="preserve"> </v>
      </c>
      <c r="W912" s="32">
        <f>IF($S$4="", SUMIFS('무신사 메타 광고'!$K:$K, '무신사 메타 광고'!$C:$C, $R912),SUMIFS('무신사 메타 광고'!$K:$K,'무신사 메타 광고'!$I:$I,$S$4,'무신사 메타 광고'!$C:$C,$R912))</f>
        <v>0</v>
      </c>
      <c r="X912" s="32">
        <f>IF($S$4="", SUMIFS('무신사 메타 광고'!$N:$N, '무신사 메타 광고'!$C:$C, $R912),SUMIFS('무신사 메타 광고'!$N:$N,'무신사 메타 광고'!$I:$I,$S$4,'무신사 메타 광고'!$C:$C,$R912))</f>
        <v>0</v>
      </c>
      <c r="Y912" s="11">
        <f t="shared" si="38"/>
        <v>0</v>
      </c>
      <c r="Z912" s="12" t="str">
        <f t="shared" si="43"/>
        <v xml:space="preserve"> </v>
      </c>
      <c r="AB912" s="10">
        <f>IF($S$4="", SUMIFS('무신사 메타 광고'!$X:$X, '무신사 메타 광고'!$C:$C, $R912),SUMIFS('무신사 메타 광고'!$X:$X,'무신사 메타 광고'!$I:$I,$S$4,'무신사 메타 광고'!$C:$C,$R912))</f>
        <v>0</v>
      </c>
      <c r="AC912" s="11">
        <f t="shared" si="39"/>
        <v>0</v>
      </c>
    </row>
    <row r="913" spans="2:29">
      <c r="B913" s="9"/>
      <c r="C913" s="29">
        <f>IF($C$4="", SUMIFS('무신사 메타 광고'!$L:$L, '무신사 메타 광고'!$D:$D, $B913), SUMIFS('무신사 메타 광고'!$L:$L, '무신사 메타 광고'!$I:$I, $C$4, '무신사 메타 광고'!$D:$D, $B913))</f>
        <v>0</v>
      </c>
      <c r="D913" s="29">
        <f>IF($C$4="", SUMIFS('무신사 메타 광고'!$V:$V,#REF!, $B913), SUMIFS('무신사 메타 광고'!$V:$V,'무신사 메타 광고'!$I:$I,$C$4,'무신사 메타 광고'!$D:$D,$B913))</f>
        <v>0</v>
      </c>
      <c r="E913" s="11">
        <f t="shared" si="33"/>
        <v>0</v>
      </c>
      <c r="F913" s="12" t="str">
        <f t="shared" si="40"/>
        <v xml:space="preserve"> </v>
      </c>
      <c r="G913" s="30">
        <f>IF($C$4="", SUMIFS('무신사 메타 광고'!$K:$K, '무신사 메타 광고'!$D:$D, $B913), SUMIFS('무신사 메타 광고'!$K:$K,'무신사 메타 광고'!$I:$I,$C$4,'무신사 메타 광고'!D:D,$B913))</f>
        <v>0</v>
      </c>
      <c r="H913" s="30">
        <f>IF($C$4="", SUMIFS('무신사 메타 광고'!$Q:$Q, '무신사 메타 광고'!$D:$D, $B913), SUMIFS('무신사 메타 광고'!$Q:$Q,'무신사 메타 광고'!$I:$I,$C$4,'무신사 메타 광고'!D:D,$B913))</f>
        <v>0</v>
      </c>
      <c r="I913" s="30">
        <f>IF($C$4="", SUMIFS('무신사 메타 광고'!$U:$U, '무신사 메타 광고'!$D:$D, $B913), SUMIFS('무신사 메타 광고'!$U:$U,'무신사 메타 광고'!$I:$I,$C$4,'무신사 메타 광고'!D:D,$B913))</f>
        <v>0</v>
      </c>
      <c r="J913" s="11">
        <f t="shared" si="34"/>
        <v>0</v>
      </c>
      <c r="K913" s="11">
        <f t="shared" si="35"/>
        <v>0</v>
      </c>
      <c r="L913" s="12" t="str">
        <f t="shared" si="41"/>
        <v xml:space="preserve"> </v>
      </c>
      <c r="N913" s="10">
        <f>IF($C$4="", SUMIFS('무신사 메타 광고'!$X:$X, '무신사 메타 광고'!$D:$D, $B913),SUMIFS('무신사 메타 광고'!$X:$X,'무신사 메타 광고'!I:I,$C$4,'무신사 메타 광고'!D:D,$B913))</f>
        <v>0</v>
      </c>
      <c r="O913" s="11">
        <f t="shared" si="36"/>
        <v>0</v>
      </c>
      <c r="R913" s="13"/>
      <c r="S913" s="31">
        <f>IF($S$4="", SUMIFS('무신사 메타 광고'!$L:$L, '무신사 메타 광고'!$C:$C, $R913),SUMIFS('무신사 메타 광고'!$L:$L,'무신사 메타 광고'!$I:$I,$S$4,'무신사 메타 광고'!$C:$C,$R913))</f>
        <v>0</v>
      </c>
      <c r="T913" s="31">
        <f>IF($S$4="", SUMIFS('무신사 메타 광고'!$V:$V, '무신사 메타 광고'!$C:$C, $R913),SUMIFS('무신사 메타 광고'!$V:$V,'무신사 메타 광고'!$I:$I,$S$4,'무신사 메타 광고'!$C:$C,$R913))</f>
        <v>0</v>
      </c>
      <c r="U913" s="11">
        <f t="shared" si="37"/>
        <v>0</v>
      </c>
      <c r="V913" s="12" t="str">
        <f t="shared" si="42"/>
        <v xml:space="preserve"> </v>
      </c>
      <c r="W913" s="32">
        <f>IF($S$4="", SUMIFS('무신사 메타 광고'!$K:$K, '무신사 메타 광고'!$C:$C, $R913),SUMIFS('무신사 메타 광고'!$K:$K,'무신사 메타 광고'!$I:$I,$S$4,'무신사 메타 광고'!$C:$C,$R913))</f>
        <v>0</v>
      </c>
      <c r="X913" s="32">
        <f>IF($S$4="", SUMIFS('무신사 메타 광고'!$N:$N, '무신사 메타 광고'!$C:$C, $R913),SUMIFS('무신사 메타 광고'!$N:$N,'무신사 메타 광고'!$I:$I,$S$4,'무신사 메타 광고'!$C:$C,$R913))</f>
        <v>0</v>
      </c>
      <c r="Y913" s="11">
        <f t="shared" si="38"/>
        <v>0</v>
      </c>
      <c r="Z913" s="12" t="str">
        <f t="shared" si="43"/>
        <v xml:space="preserve"> </v>
      </c>
      <c r="AB913" s="10">
        <f>IF($S$4="", SUMIFS('무신사 메타 광고'!$X:$X, '무신사 메타 광고'!$C:$C, $R913),SUMIFS('무신사 메타 광고'!$X:$X,'무신사 메타 광고'!$I:$I,$S$4,'무신사 메타 광고'!$C:$C,$R913))</f>
        <v>0</v>
      </c>
      <c r="AC913" s="11">
        <f t="shared" si="39"/>
        <v>0</v>
      </c>
    </row>
    <row r="914" spans="2:29">
      <c r="B914" s="9"/>
      <c r="C914" s="29">
        <f>IF($C$4="", SUMIFS('무신사 메타 광고'!$L:$L, '무신사 메타 광고'!$D:$D, $B914), SUMIFS('무신사 메타 광고'!$L:$L, '무신사 메타 광고'!$I:$I, $C$4, '무신사 메타 광고'!$D:$D, $B914))</f>
        <v>0</v>
      </c>
      <c r="D914" s="29">
        <f>IF($C$4="", SUMIFS('무신사 메타 광고'!$V:$V,#REF!, $B914), SUMIFS('무신사 메타 광고'!$V:$V,'무신사 메타 광고'!$I:$I,$C$4,'무신사 메타 광고'!$D:$D,$B914))</f>
        <v>0</v>
      </c>
      <c r="E914" s="11">
        <f t="shared" si="33"/>
        <v>0</v>
      </c>
      <c r="F914" s="12" t="str">
        <f t="shared" si="40"/>
        <v xml:space="preserve"> </v>
      </c>
      <c r="G914" s="30">
        <f>IF($C$4="", SUMIFS('무신사 메타 광고'!$K:$K, '무신사 메타 광고'!$D:$D, $B914), SUMIFS('무신사 메타 광고'!$K:$K,'무신사 메타 광고'!$I:$I,$C$4,'무신사 메타 광고'!D:D,$B914))</f>
        <v>0</v>
      </c>
      <c r="H914" s="30">
        <f>IF($C$4="", SUMIFS('무신사 메타 광고'!$Q:$Q, '무신사 메타 광고'!$D:$D, $B914), SUMIFS('무신사 메타 광고'!$Q:$Q,'무신사 메타 광고'!$I:$I,$C$4,'무신사 메타 광고'!D:D,$B914))</f>
        <v>0</v>
      </c>
      <c r="I914" s="30">
        <f>IF($C$4="", SUMIFS('무신사 메타 광고'!$U:$U, '무신사 메타 광고'!$D:$D, $B914), SUMIFS('무신사 메타 광고'!$U:$U,'무신사 메타 광고'!$I:$I,$C$4,'무신사 메타 광고'!D:D,$B914))</f>
        <v>0</v>
      </c>
      <c r="J914" s="11">
        <f t="shared" si="34"/>
        <v>0</v>
      </c>
      <c r="K914" s="11">
        <f t="shared" si="35"/>
        <v>0</v>
      </c>
      <c r="L914" s="12" t="str">
        <f t="shared" si="41"/>
        <v xml:space="preserve"> </v>
      </c>
      <c r="N914" s="10">
        <f>IF($C$4="", SUMIFS('무신사 메타 광고'!$X:$X, '무신사 메타 광고'!$D:$D, $B914),SUMIFS('무신사 메타 광고'!$X:$X,'무신사 메타 광고'!I:I,$C$4,'무신사 메타 광고'!D:D,$B914))</f>
        <v>0</v>
      </c>
      <c r="O914" s="11">
        <f t="shared" si="36"/>
        <v>0</v>
      </c>
      <c r="R914" s="13"/>
      <c r="S914" s="31">
        <f>IF($S$4="", SUMIFS('무신사 메타 광고'!$L:$L, '무신사 메타 광고'!$C:$C, $R914),SUMIFS('무신사 메타 광고'!$L:$L,'무신사 메타 광고'!$I:$I,$S$4,'무신사 메타 광고'!$C:$C,$R914))</f>
        <v>0</v>
      </c>
      <c r="T914" s="31">
        <f>IF($S$4="", SUMIFS('무신사 메타 광고'!$V:$V, '무신사 메타 광고'!$C:$C, $R914),SUMIFS('무신사 메타 광고'!$V:$V,'무신사 메타 광고'!$I:$I,$S$4,'무신사 메타 광고'!$C:$C,$R914))</f>
        <v>0</v>
      </c>
      <c r="U914" s="11">
        <f t="shared" si="37"/>
        <v>0</v>
      </c>
      <c r="V914" s="12" t="str">
        <f t="shared" si="42"/>
        <v xml:space="preserve"> </v>
      </c>
      <c r="W914" s="32">
        <f>IF($S$4="", SUMIFS('무신사 메타 광고'!$K:$K, '무신사 메타 광고'!$C:$C, $R914),SUMIFS('무신사 메타 광고'!$K:$K,'무신사 메타 광고'!$I:$I,$S$4,'무신사 메타 광고'!$C:$C,$R914))</f>
        <v>0</v>
      </c>
      <c r="X914" s="32">
        <f>IF($S$4="", SUMIFS('무신사 메타 광고'!$N:$N, '무신사 메타 광고'!$C:$C, $R914),SUMIFS('무신사 메타 광고'!$N:$N,'무신사 메타 광고'!$I:$I,$S$4,'무신사 메타 광고'!$C:$C,$R914))</f>
        <v>0</v>
      </c>
      <c r="Y914" s="11">
        <f t="shared" si="38"/>
        <v>0</v>
      </c>
      <c r="Z914" s="12" t="str">
        <f t="shared" si="43"/>
        <v xml:space="preserve"> </v>
      </c>
      <c r="AB914" s="10">
        <f>IF($S$4="", SUMIFS('무신사 메타 광고'!$X:$X, '무신사 메타 광고'!$C:$C, $R914),SUMIFS('무신사 메타 광고'!$X:$X,'무신사 메타 광고'!$I:$I,$S$4,'무신사 메타 광고'!$C:$C,$R914))</f>
        <v>0</v>
      </c>
      <c r="AC914" s="11">
        <f t="shared" si="39"/>
        <v>0</v>
      </c>
    </row>
    <row r="915" spans="2:29">
      <c r="B915" s="9"/>
      <c r="C915" s="29">
        <f>IF($C$4="", SUMIFS('무신사 메타 광고'!$L:$L, '무신사 메타 광고'!$D:$D, $B915), SUMIFS('무신사 메타 광고'!$L:$L, '무신사 메타 광고'!$I:$I, $C$4, '무신사 메타 광고'!$D:$D, $B915))</f>
        <v>0</v>
      </c>
      <c r="D915" s="29">
        <f>IF($C$4="", SUMIFS('무신사 메타 광고'!$V:$V,#REF!, $B915), SUMIFS('무신사 메타 광고'!$V:$V,'무신사 메타 광고'!$I:$I,$C$4,'무신사 메타 광고'!$D:$D,$B915))</f>
        <v>0</v>
      </c>
      <c r="E915" s="11">
        <f t="shared" si="33"/>
        <v>0</v>
      </c>
      <c r="F915" s="12" t="str">
        <f t="shared" si="40"/>
        <v xml:space="preserve"> </v>
      </c>
      <c r="G915" s="30">
        <f>IF($C$4="", SUMIFS('무신사 메타 광고'!$K:$K, '무신사 메타 광고'!$D:$D, $B915), SUMIFS('무신사 메타 광고'!$K:$K,'무신사 메타 광고'!$I:$I,$C$4,'무신사 메타 광고'!D:D,$B915))</f>
        <v>0</v>
      </c>
      <c r="H915" s="30">
        <f>IF($C$4="", SUMIFS('무신사 메타 광고'!$Q:$Q, '무신사 메타 광고'!$D:$D, $B915), SUMIFS('무신사 메타 광고'!$Q:$Q,'무신사 메타 광고'!$I:$I,$C$4,'무신사 메타 광고'!D:D,$B915))</f>
        <v>0</v>
      </c>
      <c r="I915" s="30">
        <f>IF($C$4="", SUMIFS('무신사 메타 광고'!$U:$U, '무신사 메타 광고'!$D:$D, $B915), SUMIFS('무신사 메타 광고'!$U:$U,'무신사 메타 광고'!$I:$I,$C$4,'무신사 메타 광고'!D:D,$B915))</f>
        <v>0</v>
      </c>
      <c r="J915" s="11">
        <f t="shared" si="34"/>
        <v>0</v>
      </c>
      <c r="K915" s="11">
        <f t="shared" si="35"/>
        <v>0</v>
      </c>
      <c r="L915" s="12" t="str">
        <f t="shared" si="41"/>
        <v xml:space="preserve"> </v>
      </c>
      <c r="N915" s="10">
        <f>IF($C$4="", SUMIFS('무신사 메타 광고'!$X:$X, '무신사 메타 광고'!$D:$D, $B915),SUMIFS('무신사 메타 광고'!$X:$X,'무신사 메타 광고'!I:I,$C$4,'무신사 메타 광고'!D:D,$B915))</f>
        <v>0</v>
      </c>
      <c r="O915" s="11">
        <f t="shared" si="36"/>
        <v>0</v>
      </c>
      <c r="R915" s="13"/>
      <c r="S915" s="31">
        <f>IF($S$4="", SUMIFS('무신사 메타 광고'!$L:$L, '무신사 메타 광고'!$C:$C, $R915),SUMIFS('무신사 메타 광고'!$L:$L,'무신사 메타 광고'!$I:$I,$S$4,'무신사 메타 광고'!$C:$C,$R915))</f>
        <v>0</v>
      </c>
      <c r="T915" s="31">
        <f>IF($S$4="", SUMIFS('무신사 메타 광고'!$V:$V, '무신사 메타 광고'!$C:$C, $R915),SUMIFS('무신사 메타 광고'!$V:$V,'무신사 메타 광고'!$I:$I,$S$4,'무신사 메타 광고'!$C:$C,$R915))</f>
        <v>0</v>
      </c>
      <c r="U915" s="11">
        <f t="shared" si="37"/>
        <v>0</v>
      </c>
      <c r="V915" s="12" t="str">
        <f t="shared" si="42"/>
        <v xml:space="preserve"> </v>
      </c>
      <c r="W915" s="32">
        <f>IF($S$4="", SUMIFS('무신사 메타 광고'!$K:$K, '무신사 메타 광고'!$C:$C, $R915),SUMIFS('무신사 메타 광고'!$K:$K,'무신사 메타 광고'!$I:$I,$S$4,'무신사 메타 광고'!$C:$C,$R915))</f>
        <v>0</v>
      </c>
      <c r="X915" s="32">
        <f>IF($S$4="", SUMIFS('무신사 메타 광고'!$N:$N, '무신사 메타 광고'!$C:$C, $R915),SUMIFS('무신사 메타 광고'!$N:$N,'무신사 메타 광고'!$I:$I,$S$4,'무신사 메타 광고'!$C:$C,$R915))</f>
        <v>0</v>
      </c>
      <c r="Y915" s="11">
        <f t="shared" si="38"/>
        <v>0</v>
      </c>
      <c r="Z915" s="12" t="str">
        <f t="shared" si="43"/>
        <v xml:space="preserve"> </v>
      </c>
      <c r="AB915" s="10">
        <f>IF($S$4="", SUMIFS('무신사 메타 광고'!$X:$X, '무신사 메타 광고'!$C:$C, $R915),SUMIFS('무신사 메타 광고'!$X:$X,'무신사 메타 광고'!$I:$I,$S$4,'무신사 메타 광고'!$C:$C,$R915))</f>
        <v>0</v>
      </c>
      <c r="AC915" s="11">
        <f t="shared" si="39"/>
        <v>0</v>
      </c>
    </row>
    <row r="916" spans="2:29">
      <c r="B916" s="9"/>
      <c r="C916" s="29">
        <f>IF($C$4="", SUMIFS('무신사 메타 광고'!$L:$L, '무신사 메타 광고'!$D:$D, $B916), SUMIFS('무신사 메타 광고'!$L:$L, '무신사 메타 광고'!$I:$I, $C$4, '무신사 메타 광고'!$D:$D, $B916))</f>
        <v>0</v>
      </c>
      <c r="D916" s="29">
        <f>IF($C$4="", SUMIFS('무신사 메타 광고'!$V:$V,#REF!, $B916), SUMIFS('무신사 메타 광고'!$V:$V,'무신사 메타 광고'!$I:$I,$C$4,'무신사 메타 광고'!$D:$D,$B916))</f>
        <v>0</v>
      </c>
      <c r="E916" s="11">
        <f t="shared" si="33"/>
        <v>0</v>
      </c>
      <c r="F916" s="12" t="str">
        <f t="shared" si="40"/>
        <v xml:space="preserve"> </v>
      </c>
      <c r="G916" s="30">
        <f>IF($C$4="", SUMIFS('무신사 메타 광고'!$K:$K, '무신사 메타 광고'!$D:$D, $B916), SUMIFS('무신사 메타 광고'!$K:$K,'무신사 메타 광고'!$I:$I,$C$4,'무신사 메타 광고'!D:D,$B916))</f>
        <v>0</v>
      </c>
      <c r="H916" s="30">
        <f>IF($C$4="", SUMIFS('무신사 메타 광고'!$Q:$Q, '무신사 메타 광고'!$D:$D, $B916), SUMIFS('무신사 메타 광고'!$Q:$Q,'무신사 메타 광고'!$I:$I,$C$4,'무신사 메타 광고'!D:D,$B916))</f>
        <v>0</v>
      </c>
      <c r="I916" s="30">
        <f>IF($C$4="", SUMIFS('무신사 메타 광고'!$U:$U, '무신사 메타 광고'!$D:$D, $B916), SUMIFS('무신사 메타 광고'!$U:$U,'무신사 메타 광고'!$I:$I,$C$4,'무신사 메타 광고'!D:D,$B916))</f>
        <v>0</v>
      </c>
      <c r="J916" s="11">
        <f t="shared" si="34"/>
        <v>0</v>
      </c>
      <c r="K916" s="11">
        <f t="shared" si="35"/>
        <v>0</v>
      </c>
      <c r="L916" s="12" t="str">
        <f t="shared" si="41"/>
        <v xml:space="preserve"> </v>
      </c>
      <c r="N916" s="10">
        <f>IF($C$4="", SUMIFS('무신사 메타 광고'!$X:$X, '무신사 메타 광고'!$D:$D, $B916),SUMIFS('무신사 메타 광고'!$X:$X,'무신사 메타 광고'!I:I,$C$4,'무신사 메타 광고'!D:D,$B916))</f>
        <v>0</v>
      </c>
      <c r="O916" s="11">
        <f t="shared" si="36"/>
        <v>0</v>
      </c>
      <c r="R916" s="13"/>
      <c r="S916" s="31">
        <f>IF($S$4="", SUMIFS('무신사 메타 광고'!$L:$L, '무신사 메타 광고'!$C:$C, $R916),SUMIFS('무신사 메타 광고'!$L:$L,'무신사 메타 광고'!$I:$I,$S$4,'무신사 메타 광고'!$C:$C,$R916))</f>
        <v>0</v>
      </c>
      <c r="T916" s="31">
        <f>IF($S$4="", SUMIFS('무신사 메타 광고'!$V:$V, '무신사 메타 광고'!$C:$C, $R916),SUMIFS('무신사 메타 광고'!$V:$V,'무신사 메타 광고'!$I:$I,$S$4,'무신사 메타 광고'!$C:$C,$R916))</f>
        <v>0</v>
      </c>
      <c r="U916" s="11">
        <f t="shared" si="37"/>
        <v>0</v>
      </c>
      <c r="V916" s="12" t="str">
        <f t="shared" si="42"/>
        <v xml:space="preserve"> </v>
      </c>
      <c r="W916" s="32">
        <f>IF($S$4="", SUMIFS('무신사 메타 광고'!$K:$K, '무신사 메타 광고'!$C:$C, $R916),SUMIFS('무신사 메타 광고'!$K:$K,'무신사 메타 광고'!$I:$I,$S$4,'무신사 메타 광고'!$C:$C,$R916))</f>
        <v>0</v>
      </c>
      <c r="X916" s="32">
        <f>IF($S$4="", SUMIFS('무신사 메타 광고'!$N:$N, '무신사 메타 광고'!$C:$C, $R916),SUMIFS('무신사 메타 광고'!$N:$N,'무신사 메타 광고'!$I:$I,$S$4,'무신사 메타 광고'!$C:$C,$R916))</f>
        <v>0</v>
      </c>
      <c r="Y916" s="11">
        <f t="shared" si="38"/>
        <v>0</v>
      </c>
      <c r="Z916" s="12" t="str">
        <f t="shared" si="43"/>
        <v xml:space="preserve"> </v>
      </c>
      <c r="AB916" s="10">
        <f>IF($S$4="", SUMIFS('무신사 메타 광고'!$X:$X, '무신사 메타 광고'!$C:$C, $R916),SUMIFS('무신사 메타 광고'!$X:$X,'무신사 메타 광고'!$I:$I,$S$4,'무신사 메타 광고'!$C:$C,$R916))</f>
        <v>0</v>
      </c>
      <c r="AC916" s="11">
        <f t="shared" si="39"/>
        <v>0</v>
      </c>
    </row>
    <row r="917" spans="2:29">
      <c r="B917" s="9"/>
      <c r="C917" s="29">
        <f>IF($C$4="", SUMIFS('무신사 메타 광고'!$L:$L, '무신사 메타 광고'!$D:$D, $B917), SUMIFS('무신사 메타 광고'!$L:$L, '무신사 메타 광고'!$I:$I, $C$4, '무신사 메타 광고'!$D:$D, $B917))</f>
        <v>0</v>
      </c>
      <c r="D917" s="29">
        <f>IF($C$4="", SUMIFS('무신사 메타 광고'!$V:$V,#REF!, $B917), SUMIFS('무신사 메타 광고'!$V:$V,'무신사 메타 광고'!$I:$I,$C$4,'무신사 메타 광고'!$D:$D,$B917))</f>
        <v>0</v>
      </c>
      <c r="E917" s="11">
        <f t="shared" si="33"/>
        <v>0</v>
      </c>
      <c r="F917" s="12" t="str">
        <f t="shared" si="40"/>
        <v xml:space="preserve"> </v>
      </c>
      <c r="G917" s="30">
        <f>IF($C$4="", SUMIFS('무신사 메타 광고'!$K:$K, '무신사 메타 광고'!$D:$D, $B917), SUMIFS('무신사 메타 광고'!$K:$K,'무신사 메타 광고'!$I:$I,$C$4,'무신사 메타 광고'!D:D,$B917))</f>
        <v>0</v>
      </c>
      <c r="H917" s="30">
        <f>IF($C$4="", SUMIFS('무신사 메타 광고'!$Q:$Q, '무신사 메타 광고'!$D:$D, $B917), SUMIFS('무신사 메타 광고'!$Q:$Q,'무신사 메타 광고'!$I:$I,$C$4,'무신사 메타 광고'!D:D,$B917))</f>
        <v>0</v>
      </c>
      <c r="I917" s="30">
        <f>IF($C$4="", SUMIFS('무신사 메타 광고'!$U:$U, '무신사 메타 광고'!$D:$D, $B917), SUMIFS('무신사 메타 광고'!$U:$U,'무신사 메타 광고'!$I:$I,$C$4,'무신사 메타 광고'!D:D,$B917))</f>
        <v>0</v>
      </c>
      <c r="J917" s="11">
        <f t="shared" si="34"/>
        <v>0</v>
      </c>
      <c r="K917" s="11">
        <f t="shared" si="35"/>
        <v>0</v>
      </c>
      <c r="L917" s="12" t="str">
        <f t="shared" si="41"/>
        <v xml:space="preserve"> </v>
      </c>
      <c r="N917" s="10">
        <f>IF($C$4="", SUMIFS('무신사 메타 광고'!$X:$X, '무신사 메타 광고'!$D:$D, $B917),SUMIFS('무신사 메타 광고'!$X:$X,'무신사 메타 광고'!I:I,$C$4,'무신사 메타 광고'!D:D,$B917))</f>
        <v>0</v>
      </c>
      <c r="O917" s="11">
        <f t="shared" si="36"/>
        <v>0</v>
      </c>
      <c r="R917" s="13"/>
      <c r="S917" s="31">
        <f>IF($S$4="", SUMIFS('무신사 메타 광고'!$L:$L, '무신사 메타 광고'!$C:$C, $R917),SUMIFS('무신사 메타 광고'!$L:$L,'무신사 메타 광고'!$I:$I,$S$4,'무신사 메타 광고'!$C:$C,$R917))</f>
        <v>0</v>
      </c>
      <c r="T917" s="31">
        <f>IF($S$4="", SUMIFS('무신사 메타 광고'!$V:$V, '무신사 메타 광고'!$C:$C, $R917),SUMIFS('무신사 메타 광고'!$V:$V,'무신사 메타 광고'!$I:$I,$S$4,'무신사 메타 광고'!$C:$C,$R917))</f>
        <v>0</v>
      </c>
      <c r="U917" s="11">
        <f t="shared" si="37"/>
        <v>0</v>
      </c>
      <c r="V917" s="12" t="str">
        <f t="shared" si="42"/>
        <v xml:space="preserve"> </v>
      </c>
      <c r="W917" s="32">
        <f>IF($S$4="", SUMIFS('무신사 메타 광고'!$K:$K, '무신사 메타 광고'!$C:$C, $R917),SUMIFS('무신사 메타 광고'!$K:$K,'무신사 메타 광고'!$I:$I,$S$4,'무신사 메타 광고'!$C:$C,$R917))</f>
        <v>0</v>
      </c>
      <c r="X917" s="32">
        <f>IF($S$4="", SUMIFS('무신사 메타 광고'!$N:$N, '무신사 메타 광고'!$C:$C, $R917),SUMIFS('무신사 메타 광고'!$N:$N,'무신사 메타 광고'!$I:$I,$S$4,'무신사 메타 광고'!$C:$C,$R917))</f>
        <v>0</v>
      </c>
      <c r="Y917" s="11">
        <f t="shared" si="38"/>
        <v>0</v>
      </c>
      <c r="Z917" s="12" t="str">
        <f t="shared" si="43"/>
        <v xml:space="preserve"> </v>
      </c>
      <c r="AB917" s="10">
        <f>IF($S$4="", SUMIFS('무신사 메타 광고'!$X:$X, '무신사 메타 광고'!$C:$C, $R917),SUMIFS('무신사 메타 광고'!$X:$X,'무신사 메타 광고'!$I:$I,$S$4,'무신사 메타 광고'!$C:$C,$R917))</f>
        <v>0</v>
      </c>
      <c r="AC917" s="11">
        <f t="shared" si="39"/>
        <v>0</v>
      </c>
    </row>
    <row r="918" spans="2:29">
      <c r="B918" s="9"/>
      <c r="C918" s="29">
        <f>IF($C$4="", SUMIFS('무신사 메타 광고'!$L:$L, '무신사 메타 광고'!$D:$D, $B918), SUMIFS('무신사 메타 광고'!$L:$L, '무신사 메타 광고'!$I:$I, $C$4, '무신사 메타 광고'!$D:$D, $B918))</f>
        <v>0</v>
      </c>
      <c r="D918" s="29">
        <f>IF($C$4="", SUMIFS('무신사 메타 광고'!$V:$V,#REF!, $B918), SUMIFS('무신사 메타 광고'!$V:$V,'무신사 메타 광고'!$I:$I,$C$4,'무신사 메타 광고'!$D:$D,$B918))</f>
        <v>0</v>
      </c>
      <c r="E918" s="11">
        <f t="shared" si="33"/>
        <v>0</v>
      </c>
      <c r="F918" s="12" t="str">
        <f t="shared" si="40"/>
        <v xml:space="preserve"> </v>
      </c>
      <c r="G918" s="30">
        <f>IF($C$4="", SUMIFS('무신사 메타 광고'!$K:$K, '무신사 메타 광고'!$D:$D, $B918), SUMIFS('무신사 메타 광고'!$K:$K,'무신사 메타 광고'!$I:$I,$C$4,'무신사 메타 광고'!D:D,$B918))</f>
        <v>0</v>
      </c>
      <c r="H918" s="30">
        <f>IF($C$4="", SUMIFS('무신사 메타 광고'!$Q:$Q, '무신사 메타 광고'!$D:$D, $B918), SUMIFS('무신사 메타 광고'!$Q:$Q,'무신사 메타 광고'!$I:$I,$C$4,'무신사 메타 광고'!D:D,$B918))</f>
        <v>0</v>
      </c>
      <c r="I918" s="30">
        <f>IF($C$4="", SUMIFS('무신사 메타 광고'!$U:$U, '무신사 메타 광고'!$D:$D, $B918), SUMIFS('무신사 메타 광고'!$U:$U,'무신사 메타 광고'!$I:$I,$C$4,'무신사 메타 광고'!D:D,$B918))</f>
        <v>0</v>
      </c>
      <c r="J918" s="11">
        <f t="shared" si="34"/>
        <v>0</v>
      </c>
      <c r="K918" s="11">
        <f t="shared" si="35"/>
        <v>0</v>
      </c>
      <c r="L918" s="12" t="str">
        <f t="shared" si="41"/>
        <v xml:space="preserve"> </v>
      </c>
      <c r="N918" s="10">
        <f>IF($C$4="", SUMIFS('무신사 메타 광고'!$X:$X, '무신사 메타 광고'!$D:$D, $B918),SUMIFS('무신사 메타 광고'!$X:$X,'무신사 메타 광고'!I:I,$C$4,'무신사 메타 광고'!D:D,$B918))</f>
        <v>0</v>
      </c>
      <c r="O918" s="11">
        <f t="shared" si="36"/>
        <v>0</v>
      </c>
      <c r="R918" s="13"/>
      <c r="S918" s="31">
        <f>IF($S$4="", SUMIFS('무신사 메타 광고'!$L:$L, '무신사 메타 광고'!$C:$C, $R918),SUMIFS('무신사 메타 광고'!$L:$L,'무신사 메타 광고'!$I:$I,$S$4,'무신사 메타 광고'!$C:$C,$R918))</f>
        <v>0</v>
      </c>
      <c r="T918" s="31">
        <f>IF($S$4="", SUMIFS('무신사 메타 광고'!$V:$V, '무신사 메타 광고'!$C:$C, $R918),SUMIFS('무신사 메타 광고'!$V:$V,'무신사 메타 광고'!$I:$I,$S$4,'무신사 메타 광고'!$C:$C,$R918))</f>
        <v>0</v>
      </c>
      <c r="U918" s="11">
        <f t="shared" si="37"/>
        <v>0</v>
      </c>
      <c r="V918" s="12" t="str">
        <f t="shared" si="42"/>
        <v xml:space="preserve"> </v>
      </c>
      <c r="W918" s="32">
        <f>IF($S$4="", SUMIFS('무신사 메타 광고'!$K:$K, '무신사 메타 광고'!$C:$C, $R918),SUMIFS('무신사 메타 광고'!$K:$K,'무신사 메타 광고'!$I:$I,$S$4,'무신사 메타 광고'!$C:$C,$R918))</f>
        <v>0</v>
      </c>
      <c r="X918" s="32">
        <f>IF($S$4="", SUMIFS('무신사 메타 광고'!$N:$N, '무신사 메타 광고'!$C:$C, $R918),SUMIFS('무신사 메타 광고'!$N:$N,'무신사 메타 광고'!$I:$I,$S$4,'무신사 메타 광고'!$C:$C,$R918))</f>
        <v>0</v>
      </c>
      <c r="Y918" s="11">
        <f t="shared" si="38"/>
        <v>0</v>
      </c>
      <c r="Z918" s="12" t="str">
        <f t="shared" si="43"/>
        <v xml:space="preserve"> </v>
      </c>
      <c r="AB918" s="10">
        <f>IF($S$4="", SUMIFS('무신사 메타 광고'!$X:$X, '무신사 메타 광고'!$C:$C, $R918),SUMIFS('무신사 메타 광고'!$X:$X,'무신사 메타 광고'!$I:$I,$S$4,'무신사 메타 광고'!$C:$C,$R918))</f>
        <v>0</v>
      </c>
      <c r="AC918" s="11">
        <f t="shared" si="39"/>
        <v>0</v>
      </c>
    </row>
    <row r="919" spans="2:29">
      <c r="B919" s="9"/>
      <c r="C919" s="29">
        <f>IF($C$4="", SUMIFS('무신사 메타 광고'!$L:$L, '무신사 메타 광고'!$D:$D, $B919), SUMIFS('무신사 메타 광고'!$L:$L, '무신사 메타 광고'!$I:$I, $C$4, '무신사 메타 광고'!$D:$D, $B919))</f>
        <v>0</v>
      </c>
      <c r="D919" s="29">
        <f>IF($C$4="", SUMIFS('무신사 메타 광고'!$V:$V,#REF!, $B919), SUMIFS('무신사 메타 광고'!$V:$V,'무신사 메타 광고'!$I:$I,$C$4,'무신사 메타 광고'!$D:$D,$B919))</f>
        <v>0</v>
      </c>
      <c r="E919" s="11">
        <f t="shared" si="33"/>
        <v>0</v>
      </c>
      <c r="F919" s="12" t="str">
        <f t="shared" si="40"/>
        <v xml:space="preserve"> </v>
      </c>
      <c r="G919" s="30">
        <f>IF($C$4="", SUMIFS('무신사 메타 광고'!$K:$K, '무신사 메타 광고'!$D:$D, $B919), SUMIFS('무신사 메타 광고'!$K:$K,'무신사 메타 광고'!$I:$I,$C$4,'무신사 메타 광고'!D:D,$B919))</f>
        <v>0</v>
      </c>
      <c r="H919" s="30">
        <f>IF($C$4="", SUMIFS('무신사 메타 광고'!$Q:$Q, '무신사 메타 광고'!$D:$D, $B919), SUMIFS('무신사 메타 광고'!$Q:$Q,'무신사 메타 광고'!$I:$I,$C$4,'무신사 메타 광고'!D:D,$B919))</f>
        <v>0</v>
      </c>
      <c r="I919" s="30">
        <f>IF($C$4="", SUMIFS('무신사 메타 광고'!$U:$U, '무신사 메타 광고'!$D:$D, $B919), SUMIFS('무신사 메타 광고'!$U:$U,'무신사 메타 광고'!$I:$I,$C$4,'무신사 메타 광고'!D:D,$B919))</f>
        <v>0</v>
      </c>
      <c r="J919" s="11">
        <f t="shared" si="34"/>
        <v>0</v>
      </c>
      <c r="K919" s="11">
        <f t="shared" si="35"/>
        <v>0</v>
      </c>
      <c r="L919" s="12" t="str">
        <f t="shared" si="41"/>
        <v xml:space="preserve"> </v>
      </c>
      <c r="N919" s="10">
        <f>IF($C$4="", SUMIFS('무신사 메타 광고'!$X:$X, '무신사 메타 광고'!$D:$D, $B919),SUMIFS('무신사 메타 광고'!$X:$X,'무신사 메타 광고'!I:I,$C$4,'무신사 메타 광고'!D:D,$B919))</f>
        <v>0</v>
      </c>
      <c r="O919" s="11">
        <f t="shared" si="36"/>
        <v>0</v>
      </c>
      <c r="R919" s="13"/>
      <c r="S919" s="31">
        <f>IF($S$4="", SUMIFS('무신사 메타 광고'!$L:$L, '무신사 메타 광고'!$C:$C, $R919),SUMIFS('무신사 메타 광고'!$L:$L,'무신사 메타 광고'!$I:$I,$S$4,'무신사 메타 광고'!$C:$C,$R919))</f>
        <v>0</v>
      </c>
      <c r="T919" s="31">
        <f>IF($S$4="", SUMIFS('무신사 메타 광고'!$V:$V, '무신사 메타 광고'!$C:$C, $R919),SUMIFS('무신사 메타 광고'!$V:$V,'무신사 메타 광고'!$I:$I,$S$4,'무신사 메타 광고'!$C:$C,$R919))</f>
        <v>0</v>
      </c>
      <c r="U919" s="11">
        <f t="shared" si="37"/>
        <v>0</v>
      </c>
      <c r="V919" s="12" t="str">
        <f t="shared" si="42"/>
        <v xml:space="preserve"> </v>
      </c>
      <c r="W919" s="32">
        <f>IF($S$4="", SUMIFS('무신사 메타 광고'!$K:$K, '무신사 메타 광고'!$C:$C, $R919),SUMIFS('무신사 메타 광고'!$K:$K,'무신사 메타 광고'!$I:$I,$S$4,'무신사 메타 광고'!$C:$C,$R919))</f>
        <v>0</v>
      </c>
      <c r="X919" s="32">
        <f>IF($S$4="", SUMIFS('무신사 메타 광고'!$N:$N, '무신사 메타 광고'!$C:$C, $R919),SUMIFS('무신사 메타 광고'!$N:$N,'무신사 메타 광고'!$I:$I,$S$4,'무신사 메타 광고'!$C:$C,$R919))</f>
        <v>0</v>
      </c>
      <c r="Y919" s="11">
        <f t="shared" si="38"/>
        <v>0</v>
      </c>
      <c r="Z919" s="12" t="str">
        <f t="shared" si="43"/>
        <v xml:space="preserve"> </v>
      </c>
      <c r="AB919" s="10">
        <f>IF($S$4="", SUMIFS('무신사 메타 광고'!$X:$X, '무신사 메타 광고'!$C:$C, $R919),SUMIFS('무신사 메타 광고'!$X:$X,'무신사 메타 광고'!$I:$I,$S$4,'무신사 메타 광고'!$C:$C,$R919))</f>
        <v>0</v>
      </c>
      <c r="AC919" s="11">
        <f t="shared" si="39"/>
        <v>0</v>
      </c>
    </row>
    <row r="920" spans="2:29">
      <c r="B920" s="9"/>
      <c r="C920" s="29">
        <f>IF($C$4="", SUMIFS('무신사 메타 광고'!$L:$L, '무신사 메타 광고'!$D:$D, $B920), SUMIFS('무신사 메타 광고'!$L:$L, '무신사 메타 광고'!$I:$I, $C$4, '무신사 메타 광고'!$D:$D, $B920))</f>
        <v>0</v>
      </c>
      <c r="D920" s="29">
        <f>IF($C$4="", SUMIFS('무신사 메타 광고'!$V:$V,#REF!, $B920), SUMIFS('무신사 메타 광고'!$V:$V,'무신사 메타 광고'!$I:$I,$C$4,'무신사 메타 광고'!$D:$D,$B920))</f>
        <v>0</v>
      </c>
      <c r="E920" s="11">
        <f t="shared" si="33"/>
        <v>0</v>
      </c>
      <c r="F920" s="12" t="str">
        <f t="shared" si="40"/>
        <v xml:space="preserve"> </v>
      </c>
      <c r="G920" s="30">
        <f>IF($C$4="", SUMIFS('무신사 메타 광고'!$K:$K, '무신사 메타 광고'!$D:$D, $B920), SUMIFS('무신사 메타 광고'!$K:$K,'무신사 메타 광고'!$I:$I,$C$4,'무신사 메타 광고'!D:D,$B920))</f>
        <v>0</v>
      </c>
      <c r="H920" s="30">
        <f>IF($C$4="", SUMIFS('무신사 메타 광고'!$Q:$Q, '무신사 메타 광고'!$D:$D, $B920), SUMIFS('무신사 메타 광고'!$Q:$Q,'무신사 메타 광고'!$I:$I,$C$4,'무신사 메타 광고'!D:D,$B920))</f>
        <v>0</v>
      </c>
      <c r="I920" s="30">
        <f>IF($C$4="", SUMIFS('무신사 메타 광고'!$U:$U, '무신사 메타 광고'!$D:$D, $B920), SUMIFS('무신사 메타 광고'!$U:$U,'무신사 메타 광고'!$I:$I,$C$4,'무신사 메타 광고'!D:D,$B920))</f>
        <v>0</v>
      </c>
      <c r="J920" s="11">
        <f t="shared" si="34"/>
        <v>0</v>
      </c>
      <c r="K920" s="11">
        <f t="shared" si="35"/>
        <v>0</v>
      </c>
      <c r="L920" s="12" t="str">
        <f t="shared" si="41"/>
        <v xml:space="preserve"> </v>
      </c>
      <c r="N920" s="10">
        <f>IF($C$4="", SUMIFS('무신사 메타 광고'!$X:$X, '무신사 메타 광고'!$D:$D, $B920),SUMIFS('무신사 메타 광고'!$X:$X,'무신사 메타 광고'!I:I,$C$4,'무신사 메타 광고'!D:D,$B920))</f>
        <v>0</v>
      </c>
      <c r="O920" s="11">
        <f t="shared" si="36"/>
        <v>0</v>
      </c>
      <c r="R920" s="13"/>
      <c r="S920" s="31">
        <f>IF($S$4="", SUMIFS('무신사 메타 광고'!$L:$L, '무신사 메타 광고'!$C:$C, $R920),SUMIFS('무신사 메타 광고'!$L:$L,'무신사 메타 광고'!$I:$I,$S$4,'무신사 메타 광고'!$C:$C,$R920))</f>
        <v>0</v>
      </c>
      <c r="T920" s="31">
        <f>IF($S$4="", SUMIFS('무신사 메타 광고'!$V:$V, '무신사 메타 광고'!$C:$C, $R920),SUMIFS('무신사 메타 광고'!$V:$V,'무신사 메타 광고'!$I:$I,$S$4,'무신사 메타 광고'!$C:$C,$R920))</f>
        <v>0</v>
      </c>
      <c r="U920" s="11">
        <f t="shared" si="37"/>
        <v>0</v>
      </c>
      <c r="V920" s="12" t="str">
        <f t="shared" si="42"/>
        <v xml:space="preserve"> </v>
      </c>
      <c r="W920" s="32">
        <f>IF($S$4="", SUMIFS('무신사 메타 광고'!$K:$K, '무신사 메타 광고'!$C:$C, $R920),SUMIFS('무신사 메타 광고'!$K:$K,'무신사 메타 광고'!$I:$I,$S$4,'무신사 메타 광고'!$C:$C,$R920))</f>
        <v>0</v>
      </c>
      <c r="X920" s="32">
        <f>IF($S$4="", SUMIFS('무신사 메타 광고'!$N:$N, '무신사 메타 광고'!$C:$C, $R920),SUMIFS('무신사 메타 광고'!$N:$N,'무신사 메타 광고'!$I:$I,$S$4,'무신사 메타 광고'!$C:$C,$R920))</f>
        <v>0</v>
      </c>
      <c r="Y920" s="11">
        <f t="shared" si="38"/>
        <v>0</v>
      </c>
      <c r="Z920" s="12" t="str">
        <f t="shared" si="43"/>
        <v xml:space="preserve"> </v>
      </c>
      <c r="AB920" s="10">
        <f>IF($S$4="", SUMIFS('무신사 메타 광고'!$X:$X, '무신사 메타 광고'!$C:$C, $R920),SUMIFS('무신사 메타 광고'!$X:$X,'무신사 메타 광고'!$I:$I,$S$4,'무신사 메타 광고'!$C:$C,$R920))</f>
        <v>0</v>
      </c>
      <c r="AC920" s="11">
        <f t="shared" si="39"/>
        <v>0</v>
      </c>
    </row>
    <row r="921" spans="2:29">
      <c r="B921" s="9"/>
      <c r="C921" s="29">
        <f>IF($C$4="", SUMIFS('무신사 메타 광고'!$L:$L, '무신사 메타 광고'!$D:$D, $B921), SUMIFS('무신사 메타 광고'!$L:$L, '무신사 메타 광고'!$I:$I, $C$4, '무신사 메타 광고'!$D:$D, $B921))</f>
        <v>0</v>
      </c>
      <c r="D921" s="29">
        <f>IF($C$4="", SUMIFS('무신사 메타 광고'!$V:$V,#REF!, $B921), SUMIFS('무신사 메타 광고'!$V:$V,'무신사 메타 광고'!$I:$I,$C$4,'무신사 메타 광고'!$D:$D,$B921))</f>
        <v>0</v>
      </c>
      <c r="E921" s="11">
        <f t="shared" si="33"/>
        <v>0</v>
      </c>
      <c r="F921" s="12" t="str">
        <f t="shared" si="40"/>
        <v xml:space="preserve"> </v>
      </c>
      <c r="G921" s="30">
        <f>IF($C$4="", SUMIFS('무신사 메타 광고'!$K:$K, '무신사 메타 광고'!$D:$D, $B921), SUMIFS('무신사 메타 광고'!$K:$K,'무신사 메타 광고'!$I:$I,$C$4,'무신사 메타 광고'!D:D,$B921))</f>
        <v>0</v>
      </c>
      <c r="H921" s="30">
        <f>IF($C$4="", SUMIFS('무신사 메타 광고'!$Q:$Q, '무신사 메타 광고'!$D:$D, $B921), SUMIFS('무신사 메타 광고'!$Q:$Q,'무신사 메타 광고'!$I:$I,$C$4,'무신사 메타 광고'!D:D,$B921))</f>
        <v>0</v>
      </c>
      <c r="I921" s="30">
        <f>IF($C$4="", SUMIFS('무신사 메타 광고'!$U:$U, '무신사 메타 광고'!$D:$D, $B921), SUMIFS('무신사 메타 광고'!$U:$U,'무신사 메타 광고'!$I:$I,$C$4,'무신사 메타 광고'!D:D,$B921))</f>
        <v>0</v>
      </c>
      <c r="J921" s="11">
        <f t="shared" si="34"/>
        <v>0</v>
      </c>
      <c r="K921" s="11">
        <f t="shared" si="35"/>
        <v>0</v>
      </c>
      <c r="L921" s="12" t="str">
        <f t="shared" si="41"/>
        <v xml:space="preserve"> </v>
      </c>
      <c r="N921" s="10">
        <f>IF($C$4="", SUMIFS('무신사 메타 광고'!$X:$X, '무신사 메타 광고'!$D:$D, $B921),SUMIFS('무신사 메타 광고'!$X:$X,'무신사 메타 광고'!I:I,$C$4,'무신사 메타 광고'!D:D,$B921))</f>
        <v>0</v>
      </c>
      <c r="O921" s="11">
        <f t="shared" si="36"/>
        <v>0</v>
      </c>
      <c r="R921" s="13"/>
      <c r="S921" s="31">
        <f>IF($S$4="", SUMIFS('무신사 메타 광고'!$L:$L, '무신사 메타 광고'!$C:$C, $R921),SUMIFS('무신사 메타 광고'!$L:$L,'무신사 메타 광고'!$I:$I,$S$4,'무신사 메타 광고'!$C:$C,$R921))</f>
        <v>0</v>
      </c>
      <c r="T921" s="31">
        <f>IF($S$4="", SUMIFS('무신사 메타 광고'!$V:$V, '무신사 메타 광고'!$C:$C, $R921),SUMIFS('무신사 메타 광고'!$V:$V,'무신사 메타 광고'!$I:$I,$S$4,'무신사 메타 광고'!$C:$C,$R921))</f>
        <v>0</v>
      </c>
      <c r="U921" s="11">
        <f t="shared" si="37"/>
        <v>0</v>
      </c>
      <c r="V921" s="12" t="str">
        <f t="shared" si="42"/>
        <v xml:space="preserve"> </v>
      </c>
      <c r="W921" s="32">
        <f>IF($S$4="", SUMIFS('무신사 메타 광고'!$K:$K, '무신사 메타 광고'!$C:$C, $R921),SUMIFS('무신사 메타 광고'!$K:$K,'무신사 메타 광고'!$I:$I,$S$4,'무신사 메타 광고'!$C:$C,$R921))</f>
        <v>0</v>
      </c>
      <c r="X921" s="32">
        <f>IF($S$4="", SUMIFS('무신사 메타 광고'!$N:$N, '무신사 메타 광고'!$C:$C, $R921),SUMIFS('무신사 메타 광고'!$N:$N,'무신사 메타 광고'!$I:$I,$S$4,'무신사 메타 광고'!$C:$C,$R921))</f>
        <v>0</v>
      </c>
      <c r="Y921" s="11">
        <f t="shared" si="38"/>
        <v>0</v>
      </c>
      <c r="Z921" s="12" t="str">
        <f t="shared" si="43"/>
        <v xml:space="preserve"> </v>
      </c>
      <c r="AB921" s="10">
        <f>IF($S$4="", SUMIFS('무신사 메타 광고'!$X:$X, '무신사 메타 광고'!$C:$C, $R921),SUMIFS('무신사 메타 광고'!$X:$X,'무신사 메타 광고'!$I:$I,$S$4,'무신사 메타 광고'!$C:$C,$R921))</f>
        <v>0</v>
      </c>
      <c r="AC921" s="11">
        <f t="shared" si="39"/>
        <v>0</v>
      </c>
    </row>
    <row r="922" spans="2:29">
      <c r="B922" s="9"/>
      <c r="C922" s="29">
        <f>IF($C$4="", SUMIFS('무신사 메타 광고'!$L:$L, '무신사 메타 광고'!$D:$D, $B922), SUMIFS('무신사 메타 광고'!$L:$L, '무신사 메타 광고'!$I:$I, $C$4, '무신사 메타 광고'!$D:$D, $B922))</f>
        <v>0</v>
      </c>
      <c r="D922" s="29">
        <f>IF($C$4="", SUMIFS('무신사 메타 광고'!$V:$V,#REF!, $B922), SUMIFS('무신사 메타 광고'!$V:$V,'무신사 메타 광고'!$I:$I,$C$4,'무신사 메타 광고'!$D:$D,$B922))</f>
        <v>0</v>
      </c>
      <c r="E922" s="11">
        <f t="shared" si="33"/>
        <v>0</v>
      </c>
      <c r="F922" s="12" t="str">
        <f t="shared" si="40"/>
        <v xml:space="preserve"> </v>
      </c>
      <c r="G922" s="30">
        <f>IF($C$4="", SUMIFS('무신사 메타 광고'!$K:$K, '무신사 메타 광고'!$D:$D, $B922), SUMIFS('무신사 메타 광고'!$K:$K,'무신사 메타 광고'!$I:$I,$C$4,'무신사 메타 광고'!D:D,$B922))</f>
        <v>0</v>
      </c>
      <c r="H922" s="30">
        <f>IF($C$4="", SUMIFS('무신사 메타 광고'!$Q:$Q, '무신사 메타 광고'!$D:$D, $B922), SUMIFS('무신사 메타 광고'!$Q:$Q,'무신사 메타 광고'!$I:$I,$C$4,'무신사 메타 광고'!D:D,$B922))</f>
        <v>0</v>
      </c>
      <c r="I922" s="30">
        <f>IF($C$4="", SUMIFS('무신사 메타 광고'!$U:$U, '무신사 메타 광고'!$D:$D, $B922), SUMIFS('무신사 메타 광고'!$U:$U,'무신사 메타 광고'!$I:$I,$C$4,'무신사 메타 광고'!D:D,$B922))</f>
        <v>0</v>
      </c>
      <c r="J922" s="11">
        <f t="shared" si="34"/>
        <v>0</v>
      </c>
      <c r="K922" s="11">
        <f t="shared" si="35"/>
        <v>0</v>
      </c>
      <c r="L922" s="12" t="str">
        <f t="shared" si="41"/>
        <v xml:space="preserve"> </v>
      </c>
      <c r="N922" s="10">
        <f>IF($C$4="", SUMIFS('무신사 메타 광고'!$X:$X, '무신사 메타 광고'!$D:$D, $B922),SUMIFS('무신사 메타 광고'!$X:$X,'무신사 메타 광고'!I:I,$C$4,'무신사 메타 광고'!D:D,$B922))</f>
        <v>0</v>
      </c>
      <c r="O922" s="11">
        <f t="shared" si="36"/>
        <v>0</v>
      </c>
      <c r="R922" s="13"/>
      <c r="S922" s="31">
        <f>IF($S$4="", SUMIFS('무신사 메타 광고'!$L:$L, '무신사 메타 광고'!$C:$C, $R922),SUMIFS('무신사 메타 광고'!$L:$L,'무신사 메타 광고'!$I:$I,$S$4,'무신사 메타 광고'!$C:$C,$R922))</f>
        <v>0</v>
      </c>
      <c r="T922" s="31">
        <f>IF($S$4="", SUMIFS('무신사 메타 광고'!$V:$V, '무신사 메타 광고'!$C:$C, $R922),SUMIFS('무신사 메타 광고'!$V:$V,'무신사 메타 광고'!$I:$I,$S$4,'무신사 메타 광고'!$C:$C,$R922))</f>
        <v>0</v>
      </c>
      <c r="U922" s="11">
        <f t="shared" si="37"/>
        <v>0</v>
      </c>
      <c r="V922" s="12" t="str">
        <f t="shared" si="42"/>
        <v xml:space="preserve"> </v>
      </c>
      <c r="W922" s="32">
        <f>IF($S$4="", SUMIFS('무신사 메타 광고'!$K:$K, '무신사 메타 광고'!$C:$C, $R922),SUMIFS('무신사 메타 광고'!$K:$K,'무신사 메타 광고'!$I:$I,$S$4,'무신사 메타 광고'!$C:$C,$R922))</f>
        <v>0</v>
      </c>
      <c r="X922" s="32">
        <f>IF($S$4="", SUMIFS('무신사 메타 광고'!$N:$N, '무신사 메타 광고'!$C:$C, $R922),SUMIFS('무신사 메타 광고'!$N:$N,'무신사 메타 광고'!$I:$I,$S$4,'무신사 메타 광고'!$C:$C,$R922))</f>
        <v>0</v>
      </c>
      <c r="Y922" s="11">
        <f t="shared" si="38"/>
        <v>0</v>
      </c>
      <c r="Z922" s="12" t="str">
        <f t="shared" si="43"/>
        <v xml:space="preserve"> </v>
      </c>
      <c r="AB922" s="10">
        <f>IF($S$4="", SUMIFS('무신사 메타 광고'!$X:$X, '무신사 메타 광고'!$C:$C, $R922),SUMIFS('무신사 메타 광고'!$X:$X,'무신사 메타 광고'!$I:$I,$S$4,'무신사 메타 광고'!$C:$C,$R922))</f>
        <v>0</v>
      </c>
      <c r="AC922" s="11">
        <f t="shared" si="39"/>
        <v>0</v>
      </c>
    </row>
    <row r="923" spans="2:29">
      <c r="B923" s="9"/>
      <c r="C923" s="29">
        <f>IF($C$4="", SUMIFS('무신사 메타 광고'!$L:$L, '무신사 메타 광고'!$D:$D, $B923), SUMIFS('무신사 메타 광고'!$L:$L, '무신사 메타 광고'!$I:$I, $C$4, '무신사 메타 광고'!$D:$D, $B923))</f>
        <v>0</v>
      </c>
      <c r="D923" s="29">
        <f>IF($C$4="", SUMIFS('무신사 메타 광고'!$V:$V,#REF!, $B923), SUMIFS('무신사 메타 광고'!$V:$V,'무신사 메타 광고'!$I:$I,$C$4,'무신사 메타 광고'!$D:$D,$B923))</f>
        <v>0</v>
      </c>
      <c r="E923" s="11">
        <f t="shared" si="33"/>
        <v>0</v>
      </c>
      <c r="F923" s="12" t="str">
        <f t="shared" si="40"/>
        <v xml:space="preserve"> </v>
      </c>
      <c r="G923" s="30">
        <f>IF($C$4="", SUMIFS('무신사 메타 광고'!$K:$K, '무신사 메타 광고'!$D:$D, $B923), SUMIFS('무신사 메타 광고'!$K:$K,'무신사 메타 광고'!$I:$I,$C$4,'무신사 메타 광고'!D:D,$B923))</f>
        <v>0</v>
      </c>
      <c r="H923" s="30">
        <f>IF($C$4="", SUMIFS('무신사 메타 광고'!$Q:$Q, '무신사 메타 광고'!$D:$D, $B923), SUMIFS('무신사 메타 광고'!$Q:$Q,'무신사 메타 광고'!$I:$I,$C$4,'무신사 메타 광고'!D:D,$B923))</f>
        <v>0</v>
      </c>
      <c r="I923" s="30">
        <f>IF($C$4="", SUMIFS('무신사 메타 광고'!$U:$U, '무신사 메타 광고'!$D:$D, $B923), SUMIFS('무신사 메타 광고'!$U:$U,'무신사 메타 광고'!$I:$I,$C$4,'무신사 메타 광고'!D:D,$B923))</f>
        <v>0</v>
      </c>
      <c r="J923" s="11">
        <f t="shared" si="34"/>
        <v>0</v>
      </c>
      <c r="K923" s="11">
        <f t="shared" si="35"/>
        <v>0</v>
      </c>
      <c r="L923" s="12" t="str">
        <f t="shared" si="41"/>
        <v xml:space="preserve"> </v>
      </c>
      <c r="N923" s="10">
        <f>IF($C$4="", SUMIFS('무신사 메타 광고'!$X:$X, '무신사 메타 광고'!$D:$D, $B923),SUMIFS('무신사 메타 광고'!$X:$X,'무신사 메타 광고'!I:I,$C$4,'무신사 메타 광고'!D:D,$B923))</f>
        <v>0</v>
      </c>
      <c r="O923" s="11">
        <f t="shared" si="36"/>
        <v>0</v>
      </c>
      <c r="R923" s="13"/>
      <c r="S923" s="31">
        <f>IF($S$4="", SUMIFS('무신사 메타 광고'!$L:$L, '무신사 메타 광고'!$C:$C, $R923),SUMIFS('무신사 메타 광고'!$L:$L,'무신사 메타 광고'!$I:$I,$S$4,'무신사 메타 광고'!$C:$C,$R923))</f>
        <v>0</v>
      </c>
      <c r="T923" s="31">
        <f>IF($S$4="", SUMIFS('무신사 메타 광고'!$V:$V, '무신사 메타 광고'!$C:$C, $R923),SUMIFS('무신사 메타 광고'!$V:$V,'무신사 메타 광고'!$I:$I,$S$4,'무신사 메타 광고'!$C:$C,$R923))</f>
        <v>0</v>
      </c>
      <c r="U923" s="11">
        <f t="shared" si="37"/>
        <v>0</v>
      </c>
      <c r="V923" s="12" t="str">
        <f t="shared" si="42"/>
        <v xml:space="preserve"> </v>
      </c>
      <c r="W923" s="32">
        <f>IF($S$4="", SUMIFS('무신사 메타 광고'!$K:$K, '무신사 메타 광고'!$C:$C, $R923),SUMIFS('무신사 메타 광고'!$K:$K,'무신사 메타 광고'!$I:$I,$S$4,'무신사 메타 광고'!$C:$C,$R923))</f>
        <v>0</v>
      </c>
      <c r="X923" s="32">
        <f>IF($S$4="", SUMIFS('무신사 메타 광고'!$N:$N, '무신사 메타 광고'!$C:$C, $R923),SUMIFS('무신사 메타 광고'!$N:$N,'무신사 메타 광고'!$I:$I,$S$4,'무신사 메타 광고'!$C:$C,$R923))</f>
        <v>0</v>
      </c>
      <c r="Y923" s="11">
        <f t="shared" si="38"/>
        <v>0</v>
      </c>
      <c r="Z923" s="12" t="str">
        <f t="shared" si="43"/>
        <v xml:space="preserve"> </v>
      </c>
      <c r="AB923" s="10">
        <f>IF($S$4="", SUMIFS('무신사 메타 광고'!$X:$X, '무신사 메타 광고'!$C:$C, $R923),SUMIFS('무신사 메타 광고'!$X:$X,'무신사 메타 광고'!$I:$I,$S$4,'무신사 메타 광고'!$C:$C,$R923))</f>
        <v>0</v>
      </c>
      <c r="AC923" s="11">
        <f t="shared" si="39"/>
        <v>0</v>
      </c>
    </row>
    <row r="924" spans="2:29">
      <c r="B924" s="9"/>
      <c r="C924" s="29">
        <f>IF($C$4="", SUMIFS('무신사 메타 광고'!$L:$L, '무신사 메타 광고'!$D:$D, $B924), SUMIFS('무신사 메타 광고'!$L:$L, '무신사 메타 광고'!$I:$I, $C$4, '무신사 메타 광고'!$D:$D, $B924))</f>
        <v>0</v>
      </c>
      <c r="D924" s="29">
        <f>IF($C$4="", SUMIFS('무신사 메타 광고'!$V:$V,#REF!, $B924), SUMIFS('무신사 메타 광고'!$V:$V,'무신사 메타 광고'!$I:$I,$C$4,'무신사 메타 광고'!$D:$D,$B924))</f>
        <v>0</v>
      </c>
      <c r="E924" s="11">
        <f t="shared" si="33"/>
        <v>0</v>
      </c>
      <c r="F924" s="12" t="str">
        <f t="shared" si="40"/>
        <v xml:space="preserve"> </v>
      </c>
      <c r="G924" s="30">
        <f>IF($C$4="", SUMIFS('무신사 메타 광고'!$K:$K, '무신사 메타 광고'!$D:$D, $B924), SUMIFS('무신사 메타 광고'!$K:$K,'무신사 메타 광고'!$I:$I,$C$4,'무신사 메타 광고'!D:D,$B924))</f>
        <v>0</v>
      </c>
      <c r="H924" s="30">
        <f>IF($C$4="", SUMIFS('무신사 메타 광고'!$Q:$Q, '무신사 메타 광고'!$D:$D, $B924), SUMIFS('무신사 메타 광고'!$Q:$Q,'무신사 메타 광고'!$I:$I,$C$4,'무신사 메타 광고'!D:D,$B924))</f>
        <v>0</v>
      </c>
      <c r="I924" s="30">
        <f>IF($C$4="", SUMIFS('무신사 메타 광고'!$U:$U, '무신사 메타 광고'!$D:$D, $B924), SUMIFS('무신사 메타 광고'!$U:$U,'무신사 메타 광고'!$I:$I,$C$4,'무신사 메타 광고'!D:D,$B924))</f>
        <v>0</v>
      </c>
      <c r="J924" s="11">
        <f t="shared" si="34"/>
        <v>0</v>
      </c>
      <c r="K924" s="11">
        <f t="shared" si="35"/>
        <v>0</v>
      </c>
      <c r="L924" s="12" t="str">
        <f t="shared" si="41"/>
        <v xml:space="preserve"> </v>
      </c>
      <c r="N924" s="10">
        <f>IF($C$4="", SUMIFS('무신사 메타 광고'!$X:$X, '무신사 메타 광고'!$D:$D, $B924),SUMIFS('무신사 메타 광고'!$X:$X,'무신사 메타 광고'!I:I,$C$4,'무신사 메타 광고'!D:D,$B924))</f>
        <v>0</v>
      </c>
      <c r="O924" s="11">
        <f t="shared" si="36"/>
        <v>0</v>
      </c>
      <c r="R924" s="13"/>
      <c r="S924" s="31">
        <f>IF($S$4="", SUMIFS('무신사 메타 광고'!$L:$L, '무신사 메타 광고'!$C:$C, $R924),SUMIFS('무신사 메타 광고'!$L:$L,'무신사 메타 광고'!$I:$I,$S$4,'무신사 메타 광고'!$C:$C,$R924))</f>
        <v>0</v>
      </c>
      <c r="T924" s="31">
        <f>IF($S$4="", SUMIFS('무신사 메타 광고'!$V:$V, '무신사 메타 광고'!$C:$C, $R924),SUMIFS('무신사 메타 광고'!$V:$V,'무신사 메타 광고'!$I:$I,$S$4,'무신사 메타 광고'!$C:$C,$R924))</f>
        <v>0</v>
      </c>
      <c r="U924" s="11">
        <f t="shared" si="37"/>
        <v>0</v>
      </c>
      <c r="V924" s="12" t="str">
        <f t="shared" si="42"/>
        <v xml:space="preserve"> </v>
      </c>
      <c r="W924" s="32">
        <f>IF($S$4="", SUMIFS('무신사 메타 광고'!$K:$K, '무신사 메타 광고'!$C:$C, $R924),SUMIFS('무신사 메타 광고'!$K:$K,'무신사 메타 광고'!$I:$I,$S$4,'무신사 메타 광고'!$C:$C,$R924))</f>
        <v>0</v>
      </c>
      <c r="X924" s="32">
        <f>IF($S$4="", SUMIFS('무신사 메타 광고'!$N:$N, '무신사 메타 광고'!$C:$C, $R924),SUMIFS('무신사 메타 광고'!$N:$N,'무신사 메타 광고'!$I:$I,$S$4,'무신사 메타 광고'!$C:$C,$R924))</f>
        <v>0</v>
      </c>
      <c r="Y924" s="11">
        <f t="shared" si="38"/>
        <v>0</v>
      </c>
      <c r="Z924" s="12" t="str">
        <f t="shared" si="43"/>
        <v xml:space="preserve"> </v>
      </c>
      <c r="AB924" s="10">
        <f>IF($S$4="", SUMIFS('무신사 메타 광고'!$X:$X, '무신사 메타 광고'!$C:$C, $R924),SUMIFS('무신사 메타 광고'!$X:$X,'무신사 메타 광고'!$I:$I,$S$4,'무신사 메타 광고'!$C:$C,$R924))</f>
        <v>0</v>
      </c>
      <c r="AC924" s="11">
        <f t="shared" si="39"/>
        <v>0</v>
      </c>
    </row>
    <row r="925" spans="2:29">
      <c r="B925" s="9"/>
      <c r="C925" s="29">
        <f>IF($C$4="", SUMIFS('무신사 메타 광고'!$L:$L, '무신사 메타 광고'!$D:$D, $B925), SUMIFS('무신사 메타 광고'!$L:$L, '무신사 메타 광고'!$I:$I, $C$4, '무신사 메타 광고'!$D:$D, $B925))</f>
        <v>0</v>
      </c>
      <c r="D925" s="29">
        <f>IF($C$4="", SUMIFS('무신사 메타 광고'!$V:$V,#REF!, $B925), SUMIFS('무신사 메타 광고'!$V:$V,'무신사 메타 광고'!$I:$I,$C$4,'무신사 메타 광고'!$D:$D,$B925))</f>
        <v>0</v>
      </c>
      <c r="E925" s="11">
        <f t="shared" si="33"/>
        <v>0</v>
      </c>
      <c r="F925" s="12" t="str">
        <f t="shared" si="40"/>
        <v xml:space="preserve"> </v>
      </c>
      <c r="G925" s="30">
        <f>IF($C$4="", SUMIFS('무신사 메타 광고'!$K:$K, '무신사 메타 광고'!$D:$D, $B925), SUMIFS('무신사 메타 광고'!$K:$K,'무신사 메타 광고'!$I:$I,$C$4,'무신사 메타 광고'!D:D,$B925))</f>
        <v>0</v>
      </c>
      <c r="H925" s="30">
        <f>IF($C$4="", SUMIFS('무신사 메타 광고'!$Q:$Q, '무신사 메타 광고'!$D:$D, $B925), SUMIFS('무신사 메타 광고'!$Q:$Q,'무신사 메타 광고'!$I:$I,$C$4,'무신사 메타 광고'!D:D,$B925))</f>
        <v>0</v>
      </c>
      <c r="I925" s="30">
        <f>IF($C$4="", SUMIFS('무신사 메타 광고'!$U:$U, '무신사 메타 광고'!$D:$D, $B925), SUMIFS('무신사 메타 광고'!$U:$U,'무신사 메타 광고'!$I:$I,$C$4,'무신사 메타 광고'!D:D,$B925))</f>
        <v>0</v>
      </c>
      <c r="J925" s="11">
        <f t="shared" si="34"/>
        <v>0</v>
      </c>
      <c r="K925" s="11">
        <f t="shared" si="35"/>
        <v>0</v>
      </c>
      <c r="L925" s="12" t="str">
        <f t="shared" si="41"/>
        <v xml:space="preserve"> </v>
      </c>
      <c r="N925" s="10">
        <f>IF($C$4="", SUMIFS('무신사 메타 광고'!$X:$X, '무신사 메타 광고'!$D:$D, $B925),SUMIFS('무신사 메타 광고'!$X:$X,'무신사 메타 광고'!I:I,$C$4,'무신사 메타 광고'!D:D,$B925))</f>
        <v>0</v>
      </c>
      <c r="O925" s="11">
        <f t="shared" si="36"/>
        <v>0</v>
      </c>
      <c r="R925" s="13"/>
      <c r="S925" s="31">
        <f>IF($S$4="", SUMIFS('무신사 메타 광고'!$L:$L, '무신사 메타 광고'!$C:$C, $R925),SUMIFS('무신사 메타 광고'!$L:$L,'무신사 메타 광고'!$I:$I,$S$4,'무신사 메타 광고'!$C:$C,$R925))</f>
        <v>0</v>
      </c>
      <c r="T925" s="31">
        <f>IF($S$4="", SUMIFS('무신사 메타 광고'!$V:$V, '무신사 메타 광고'!$C:$C, $R925),SUMIFS('무신사 메타 광고'!$V:$V,'무신사 메타 광고'!$I:$I,$S$4,'무신사 메타 광고'!$C:$C,$R925))</f>
        <v>0</v>
      </c>
      <c r="U925" s="11">
        <f t="shared" si="37"/>
        <v>0</v>
      </c>
      <c r="V925" s="12" t="str">
        <f t="shared" si="42"/>
        <v xml:space="preserve"> </v>
      </c>
      <c r="W925" s="32">
        <f>IF($S$4="", SUMIFS('무신사 메타 광고'!$K:$K, '무신사 메타 광고'!$C:$C, $R925),SUMIFS('무신사 메타 광고'!$K:$K,'무신사 메타 광고'!$I:$I,$S$4,'무신사 메타 광고'!$C:$C,$R925))</f>
        <v>0</v>
      </c>
      <c r="X925" s="32">
        <f>IF($S$4="", SUMIFS('무신사 메타 광고'!$N:$N, '무신사 메타 광고'!$C:$C, $R925),SUMIFS('무신사 메타 광고'!$N:$N,'무신사 메타 광고'!$I:$I,$S$4,'무신사 메타 광고'!$C:$C,$R925))</f>
        <v>0</v>
      </c>
      <c r="Y925" s="11">
        <f t="shared" si="38"/>
        <v>0</v>
      </c>
      <c r="Z925" s="12" t="str">
        <f t="shared" si="43"/>
        <v xml:space="preserve"> </v>
      </c>
      <c r="AB925" s="10">
        <f>IF($S$4="", SUMIFS('무신사 메타 광고'!$X:$X, '무신사 메타 광고'!$C:$C, $R925),SUMIFS('무신사 메타 광고'!$X:$X,'무신사 메타 광고'!$I:$I,$S$4,'무신사 메타 광고'!$C:$C,$R925))</f>
        <v>0</v>
      </c>
      <c r="AC925" s="11">
        <f t="shared" si="39"/>
        <v>0</v>
      </c>
    </row>
    <row r="926" spans="2:29">
      <c r="B926" s="9"/>
      <c r="C926" s="29">
        <f>IF($C$4="", SUMIFS('무신사 메타 광고'!$L:$L, '무신사 메타 광고'!$D:$D, $B926), SUMIFS('무신사 메타 광고'!$L:$L, '무신사 메타 광고'!$I:$I, $C$4, '무신사 메타 광고'!$D:$D, $B926))</f>
        <v>0</v>
      </c>
      <c r="D926" s="29">
        <f>IF($C$4="", SUMIFS('무신사 메타 광고'!$V:$V,#REF!, $B926), SUMIFS('무신사 메타 광고'!$V:$V,'무신사 메타 광고'!$I:$I,$C$4,'무신사 메타 광고'!$D:$D,$B926))</f>
        <v>0</v>
      </c>
      <c r="E926" s="11">
        <f t="shared" si="33"/>
        <v>0</v>
      </c>
      <c r="F926" s="12" t="str">
        <f t="shared" si="40"/>
        <v xml:space="preserve"> </v>
      </c>
      <c r="G926" s="30">
        <f>IF($C$4="", SUMIFS('무신사 메타 광고'!$K:$K, '무신사 메타 광고'!$D:$D, $B926), SUMIFS('무신사 메타 광고'!$K:$K,'무신사 메타 광고'!$I:$I,$C$4,'무신사 메타 광고'!D:D,$B926))</f>
        <v>0</v>
      </c>
      <c r="H926" s="30">
        <f>IF($C$4="", SUMIFS('무신사 메타 광고'!$Q:$Q, '무신사 메타 광고'!$D:$D, $B926), SUMIFS('무신사 메타 광고'!$Q:$Q,'무신사 메타 광고'!$I:$I,$C$4,'무신사 메타 광고'!D:D,$B926))</f>
        <v>0</v>
      </c>
      <c r="I926" s="30">
        <f>IF($C$4="", SUMIFS('무신사 메타 광고'!$U:$U, '무신사 메타 광고'!$D:$D, $B926), SUMIFS('무신사 메타 광고'!$U:$U,'무신사 메타 광고'!$I:$I,$C$4,'무신사 메타 광고'!D:D,$B926))</f>
        <v>0</v>
      </c>
      <c r="J926" s="11">
        <f t="shared" si="34"/>
        <v>0</v>
      </c>
      <c r="K926" s="11">
        <f t="shared" si="35"/>
        <v>0</v>
      </c>
      <c r="L926" s="12" t="str">
        <f t="shared" si="41"/>
        <v xml:space="preserve"> </v>
      </c>
      <c r="N926" s="10">
        <f>IF($C$4="", SUMIFS('무신사 메타 광고'!$X:$X, '무신사 메타 광고'!$D:$D, $B926),SUMIFS('무신사 메타 광고'!$X:$X,'무신사 메타 광고'!I:I,$C$4,'무신사 메타 광고'!D:D,$B926))</f>
        <v>0</v>
      </c>
      <c r="O926" s="11">
        <f t="shared" si="36"/>
        <v>0</v>
      </c>
      <c r="R926" s="13"/>
      <c r="S926" s="31">
        <f>IF($S$4="", SUMIFS('무신사 메타 광고'!$L:$L, '무신사 메타 광고'!$C:$C, $R926),SUMIFS('무신사 메타 광고'!$L:$L,'무신사 메타 광고'!$I:$I,$S$4,'무신사 메타 광고'!$C:$C,$R926))</f>
        <v>0</v>
      </c>
      <c r="T926" s="31">
        <f>IF($S$4="", SUMIFS('무신사 메타 광고'!$V:$V, '무신사 메타 광고'!$C:$C, $R926),SUMIFS('무신사 메타 광고'!$V:$V,'무신사 메타 광고'!$I:$I,$S$4,'무신사 메타 광고'!$C:$C,$R926))</f>
        <v>0</v>
      </c>
      <c r="U926" s="11">
        <f t="shared" si="37"/>
        <v>0</v>
      </c>
      <c r="V926" s="12" t="str">
        <f t="shared" si="42"/>
        <v xml:space="preserve"> </v>
      </c>
      <c r="W926" s="32">
        <f>IF($S$4="", SUMIFS('무신사 메타 광고'!$K:$K, '무신사 메타 광고'!$C:$C, $R926),SUMIFS('무신사 메타 광고'!$K:$K,'무신사 메타 광고'!$I:$I,$S$4,'무신사 메타 광고'!$C:$C,$R926))</f>
        <v>0</v>
      </c>
      <c r="X926" s="32">
        <f>IF($S$4="", SUMIFS('무신사 메타 광고'!$N:$N, '무신사 메타 광고'!$C:$C, $R926),SUMIFS('무신사 메타 광고'!$N:$N,'무신사 메타 광고'!$I:$I,$S$4,'무신사 메타 광고'!$C:$C,$R926))</f>
        <v>0</v>
      </c>
      <c r="Y926" s="11">
        <f t="shared" si="38"/>
        <v>0</v>
      </c>
      <c r="Z926" s="12" t="str">
        <f t="shared" si="43"/>
        <v xml:space="preserve"> </v>
      </c>
      <c r="AB926" s="10">
        <f>IF($S$4="", SUMIFS('무신사 메타 광고'!$X:$X, '무신사 메타 광고'!$C:$C, $R926),SUMIFS('무신사 메타 광고'!$X:$X,'무신사 메타 광고'!$I:$I,$S$4,'무신사 메타 광고'!$C:$C,$R926))</f>
        <v>0</v>
      </c>
      <c r="AC926" s="11">
        <f t="shared" si="39"/>
        <v>0</v>
      </c>
    </row>
    <row r="927" spans="2:29">
      <c r="B927" s="9"/>
      <c r="C927" s="29">
        <f>IF($C$4="", SUMIFS('무신사 메타 광고'!$L:$L, '무신사 메타 광고'!$D:$D, $B927), SUMIFS('무신사 메타 광고'!$L:$L, '무신사 메타 광고'!$I:$I, $C$4, '무신사 메타 광고'!$D:$D, $B927))</f>
        <v>0</v>
      </c>
      <c r="D927" s="29">
        <f>IF($C$4="", SUMIFS('무신사 메타 광고'!$V:$V,#REF!, $B927), SUMIFS('무신사 메타 광고'!$V:$V,'무신사 메타 광고'!$I:$I,$C$4,'무신사 메타 광고'!$D:$D,$B927))</f>
        <v>0</v>
      </c>
      <c r="E927" s="11">
        <f t="shared" si="33"/>
        <v>0</v>
      </c>
      <c r="F927" s="12" t="str">
        <f t="shared" si="40"/>
        <v xml:space="preserve"> </v>
      </c>
      <c r="G927" s="30">
        <f>IF($C$4="", SUMIFS('무신사 메타 광고'!$K:$K, '무신사 메타 광고'!$D:$D, $B927), SUMIFS('무신사 메타 광고'!$K:$K,'무신사 메타 광고'!$I:$I,$C$4,'무신사 메타 광고'!D:D,$B927))</f>
        <v>0</v>
      </c>
      <c r="H927" s="30">
        <f>IF($C$4="", SUMIFS('무신사 메타 광고'!$Q:$Q, '무신사 메타 광고'!$D:$D, $B927), SUMIFS('무신사 메타 광고'!$Q:$Q,'무신사 메타 광고'!$I:$I,$C$4,'무신사 메타 광고'!D:D,$B927))</f>
        <v>0</v>
      </c>
      <c r="I927" s="30">
        <f>IF($C$4="", SUMIFS('무신사 메타 광고'!$U:$U, '무신사 메타 광고'!$D:$D, $B927), SUMIFS('무신사 메타 광고'!$U:$U,'무신사 메타 광고'!$I:$I,$C$4,'무신사 메타 광고'!D:D,$B927))</f>
        <v>0</v>
      </c>
      <c r="J927" s="11">
        <f t="shared" si="34"/>
        <v>0</v>
      </c>
      <c r="K927" s="11">
        <f t="shared" si="35"/>
        <v>0</v>
      </c>
      <c r="L927" s="12" t="str">
        <f t="shared" si="41"/>
        <v xml:space="preserve"> </v>
      </c>
      <c r="N927" s="10">
        <f>IF($C$4="", SUMIFS('무신사 메타 광고'!$X:$X, '무신사 메타 광고'!$D:$D, $B927),SUMIFS('무신사 메타 광고'!$X:$X,'무신사 메타 광고'!I:I,$C$4,'무신사 메타 광고'!D:D,$B927))</f>
        <v>0</v>
      </c>
      <c r="O927" s="11">
        <f t="shared" si="36"/>
        <v>0</v>
      </c>
      <c r="R927" s="13"/>
      <c r="S927" s="31">
        <f>IF($S$4="", SUMIFS('무신사 메타 광고'!$L:$L, '무신사 메타 광고'!$C:$C, $R927),SUMIFS('무신사 메타 광고'!$L:$L,'무신사 메타 광고'!$I:$I,$S$4,'무신사 메타 광고'!$C:$C,$R927))</f>
        <v>0</v>
      </c>
      <c r="T927" s="31">
        <f>IF($S$4="", SUMIFS('무신사 메타 광고'!$V:$V, '무신사 메타 광고'!$C:$C, $R927),SUMIFS('무신사 메타 광고'!$V:$V,'무신사 메타 광고'!$I:$I,$S$4,'무신사 메타 광고'!$C:$C,$R927))</f>
        <v>0</v>
      </c>
      <c r="U927" s="11">
        <f t="shared" si="37"/>
        <v>0</v>
      </c>
      <c r="V927" s="12" t="str">
        <f t="shared" si="42"/>
        <v xml:space="preserve"> </v>
      </c>
      <c r="W927" s="32">
        <f>IF($S$4="", SUMIFS('무신사 메타 광고'!$K:$K, '무신사 메타 광고'!$C:$C, $R927),SUMIFS('무신사 메타 광고'!$K:$K,'무신사 메타 광고'!$I:$I,$S$4,'무신사 메타 광고'!$C:$C,$R927))</f>
        <v>0</v>
      </c>
      <c r="X927" s="32">
        <f>IF($S$4="", SUMIFS('무신사 메타 광고'!$N:$N, '무신사 메타 광고'!$C:$C, $R927),SUMIFS('무신사 메타 광고'!$N:$N,'무신사 메타 광고'!$I:$I,$S$4,'무신사 메타 광고'!$C:$C,$R927))</f>
        <v>0</v>
      </c>
      <c r="Y927" s="11">
        <f t="shared" si="38"/>
        <v>0</v>
      </c>
      <c r="Z927" s="12" t="str">
        <f t="shared" si="43"/>
        <v xml:space="preserve"> </v>
      </c>
      <c r="AB927" s="10">
        <f>IF($S$4="", SUMIFS('무신사 메타 광고'!$X:$X, '무신사 메타 광고'!$C:$C, $R927),SUMIFS('무신사 메타 광고'!$X:$X,'무신사 메타 광고'!$I:$I,$S$4,'무신사 메타 광고'!$C:$C,$R927))</f>
        <v>0</v>
      </c>
      <c r="AC927" s="11">
        <f t="shared" si="39"/>
        <v>0</v>
      </c>
    </row>
    <row r="928" spans="2:29">
      <c r="B928" s="9"/>
      <c r="C928" s="29">
        <f>IF($C$4="", SUMIFS('무신사 메타 광고'!$L:$L, '무신사 메타 광고'!$D:$D, $B928), SUMIFS('무신사 메타 광고'!$L:$L, '무신사 메타 광고'!$I:$I, $C$4, '무신사 메타 광고'!$D:$D, $B928))</f>
        <v>0</v>
      </c>
      <c r="D928" s="29">
        <f>IF($C$4="", SUMIFS('무신사 메타 광고'!$V:$V,#REF!, $B928), SUMIFS('무신사 메타 광고'!$V:$V,'무신사 메타 광고'!$I:$I,$C$4,'무신사 메타 광고'!$D:$D,$B928))</f>
        <v>0</v>
      </c>
      <c r="E928" s="11">
        <f t="shared" si="33"/>
        <v>0</v>
      </c>
      <c r="F928" s="12" t="str">
        <f t="shared" si="40"/>
        <v xml:space="preserve"> </v>
      </c>
      <c r="G928" s="30">
        <f>IF($C$4="", SUMIFS('무신사 메타 광고'!$K:$K, '무신사 메타 광고'!$D:$D, $B928), SUMIFS('무신사 메타 광고'!$K:$K,'무신사 메타 광고'!$I:$I,$C$4,'무신사 메타 광고'!D:D,$B928))</f>
        <v>0</v>
      </c>
      <c r="H928" s="30">
        <f>IF($C$4="", SUMIFS('무신사 메타 광고'!$Q:$Q, '무신사 메타 광고'!$D:$D, $B928), SUMIFS('무신사 메타 광고'!$Q:$Q,'무신사 메타 광고'!$I:$I,$C$4,'무신사 메타 광고'!D:D,$B928))</f>
        <v>0</v>
      </c>
      <c r="I928" s="30">
        <f>IF($C$4="", SUMIFS('무신사 메타 광고'!$U:$U, '무신사 메타 광고'!$D:$D, $B928), SUMIFS('무신사 메타 광고'!$U:$U,'무신사 메타 광고'!$I:$I,$C$4,'무신사 메타 광고'!D:D,$B928))</f>
        <v>0</v>
      </c>
      <c r="J928" s="11">
        <f t="shared" si="34"/>
        <v>0</v>
      </c>
      <c r="K928" s="11">
        <f t="shared" si="35"/>
        <v>0</v>
      </c>
      <c r="L928" s="12" t="str">
        <f t="shared" si="41"/>
        <v xml:space="preserve"> </v>
      </c>
      <c r="N928" s="10">
        <f>IF($C$4="", SUMIFS('무신사 메타 광고'!$X:$X, '무신사 메타 광고'!$D:$D, $B928),SUMIFS('무신사 메타 광고'!$X:$X,'무신사 메타 광고'!I:I,$C$4,'무신사 메타 광고'!D:D,$B928))</f>
        <v>0</v>
      </c>
      <c r="O928" s="11">
        <f t="shared" si="36"/>
        <v>0</v>
      </c>
      <c r="R928" s="13"/>
      <c r="S928" s="31">
        <f>IF($S$4="", SUMIFS('무신사 메타 광고'!$L:$L, '무신사 메타 광고'!$C:$C, $R928),SUMIFS('무신사 메타 광고'!$L:$L,'무신사 메타 광고'!$I:$I,$S$4,'무신사 메타 광고'!$C:$C,$R928))</f>
        <v>0</v>
      </c>
      <c r="T928" s="31">
        <f>IF($S$4="", SUMIFS('무신사 메타 광고'!$V:$V, '무신사 메타 광고'!$C:$C, $R928),SUMIFS('무신사 메타 광고'!$V:$V,'무신사 메타 광고'!$I:$I,$S$4,'무신사 메타 광고'!$C:$C,$R928))</f>
        <v>0</v>
      </c>
      <c r="U928" s="11">
        <f t="shared" si="37"/>
        <v>0</v>
      </c>
      <c r="V928" s="12" t="str">
        <f t="shared" si="42"/>
        <v xml:space="preserve"> </v>
      </c>
      <c r="W928" s="32">
        <f>IF($S$4="", SUMIFS('무신사 메타 광고'!$K:$K, '무신사 메타 광고'!$C:$C, $R928),SUMIFS('무신사 메타 광고'!$K:$K,'무신사 메타 광고'!$I:$I,$S$4,'무신사 메타 광고'!$C:$C,$R928))</f>
        <v>0</v>
      </c>
      <c r="X928" s="32">
        <f>IF($S$4="", SUMIFS('무신사 메타 광고'!$N:$N, '무신사 메타 광고'!$C:$C, $R928),SUMIFS('무신사 메타 광고'!$N:$N,'무신사 메타 광고'!$I:$I,$S$4,'무신사 메타 광고'!$C:$C,$R928))</f>
        <v>0</v>
      </c>
      <c r="Y928" s="11">
        <f t="shared" si="38"/>
        <v>0</v>
      </c>
      <c r="Z928" s="12" t="str">
        <f t="shared" si="43"/>
        <v xml:space="preserve"> </v>
      </c>
      <c r="AB928" s="10">
        <f>IF($S$4="", SUMIFS('무신사 메타 광고'!$X:$X, '무신사 메타 광고'!$C:$C, $R928),SUMIFS('무신사 메타 광고'!$X:$X,'무신사 메타 광고'!$I:$I,$S$4,'무신사 메타 광고'!$C:$C,$R928))</f>
        <v>0</v>
      </c>
      <c r="AC928" s="11">
        <f t="shared" si="39"/>
        <v>0</v>
      </c>
    </row>
    <row r="929" spans="2:29">
      <c r="B929" s="9"/>
      <c r="C929" s="29">
        <f>IF($C$4="", SUMIFS('무신사 메타 광고'!$L:$L, '무신사 메타 광고'!$D:$D, $B929), SUMIFS('무신사 메타 광고'!$L:$L, '무신사 메타 광고'!$I:$I, $C$4, '무신사 메타 광고'!$D:$D, $B929))</f>
        <v>0</v>
      </c>
      <c r="D929" s="29">
        <f>IF($C$4="", SUMIFS('무신사 메타 광고'!$V:$V,#REF!, $B929), SUMIFS('무신사 메타 광고'!$V:$V,'무신사 메타 광고'!$I:$I,$C$4,'무신사 메타 광고'!$D:$D,$B929))</f>
        <v>0</v>
      </c>
      <c r="E929" s="11">
        <f t="shared" si="33"/>
        <v>0</v>
      </c>
      <c r="F929" s="12" t="str">
        <f t="shared" si="40"/>
        <v xml:space="preserve"> </v>
      </c>
      <c r="G929" s="30">
        <f>IF($C$4="", SUMIFS('무신사 메타 광고'!$K:$K, '무신사 메타 광고'!$D:$D, $B929), SUMIFS('무신사 메타 광고'!$K:$K,'무신사 메타 광고'!$I:$I,$C$4,'무신사 메타 광고'!D:D,$B929))</f>
        <v>0</v>
      </c>
      <c r="H929" s="30">
        <f>IF($C$4="", SUMIFS('무신사 메타 광고'!$Q:$Q, '무신사 메타 광고'!$D:$D, $B929), SUMIFS('무신사 메타 광고'!$Q:$Q,'무신사 메타 광고'!$I:$I,$C$4,'무신사 메타 광고'!D:D,$B929))</f>
        <v>0</v>
      </c>
      <c r="I929" s="30">
        <f>IF($C$4="", SUMIFS('무신사 메타 광고'!$U:$U, '무신사 메타 광고'!$D:$D, $B929), SUMIFS('무신사 메타 광고'!$U:$U,'무신사 메타 광고'!$I:$I,$C$4,'무신사 메타 광고'!D:D,$B929))</f>
        <v>0</v>
      </c>
      <c r="J929" s="11">
        <f t="shared" si="34"/>
        <v>0</v>
      </c>
      <c r="K929" s="11">
        <f t="shared" si="35"/>
        <v>0</v>
      </c>
      <c r="L929" s="12" t="str">
        <f t="shared" si="41"/>
        <v xml:space="preserve"> </v>
      </c>
      <c r="N929" s="10">
        <f>IF($C$4="", SUMIFS('무신사 메타 광고'!$X:$X, '무신사 메타 광고'!$D:$D, $B929),SUMIFS('무신사 메타 광고'!$X:$X,'무신사 메타 광고'!I:I,$C$4,'무신사 메타 광고'!D:D,$B929))</f>
        <v>0</v>
      </c>
      <c r="O929" s="11">
        <f t="shared" si="36"/>
        <v>0</v>
      </c>
      <c r="R929" s="13"/>
      <c r="S929" s="31">
        <f>IF($S$4="", SUMIFS('무신사 메타 광고'!$L:$L, '무신사 메타 광고'!$C:$C, $R929),SUMIFS('무신사 메타 광고'!$L:$L,'무신사 메타 광고'!$I:$I,$S$4,'무신사 메타 광고'!$C:$C,$R929))</f>
        <v>0</v>
      </c>
      <c r="T929" s="31">
        <f>IF($S$4="", SUMIFS('무신사 메타 광고'!$V:$V, '무신사 메타 광고'!$C:$C, $R929),SUMIFS('무신사 메타 광고'!$V:$V,'무신사 메타 광고'!$I:$I,$S$4,'무신사 메타 광고'!$C:$C,$R929))</f>
        <v>0</v>
      </c>
      <c r="U929" s="11">
        <f t="shared" si="37"/>
        <v>0</v>
      </c>
      <c r="V929" s="12" t="str">
        <f t="shared" si="42"/>
        <v xml:space="preserve"> </v>
      </c>
      <c r="W929" s="32">
        <f>IF($S$4="", SUMIFS('무신사 메타 광고'!$K:$K, '무신사 메타 광고'!$C:$C, $R929),SUMIFS('무신사 메타 광고'!$K:$K,'무신사 메타 광고'!$I:$I,$S$4,'무신사 메타 광고'!$C:$C,$R929))</f>
        <v>0</v>
      </c>
      <c r="X929" s="32">
        <f>IF($S$4="", SUMIFS('무신사 메타 광고'!$N:$N, '무신사 메타 광고'!$C:$C, $R929),SUMIFS('무신사 메타 광고'!$N:$N,'무신사 메타 광고'!$I:$I,$S$4,'무신사 메타 광고'!$C:$C,$R929))</f>
        <v>0</v>
      </c>
      <c r="Y929" s="11">
        <f t="shared" si="38"/>
        <v>0</v>
      </c>
      <c r="Z929" s="12" t="str">
        <f t="shared" si="43"/>
        <v xml:space="preserve"> </v>
      </c>
      <c r="AB929" s="10">
        <f>IF($S$4="", SUMIFS('무신사 메타 광고'!$X:$X, '무신사 메타 광고'!$C:$C, $R929),SUMIFS('무신사 메타 광고'!$X:$X,'무신사 메타 광고'!$I:$I,$S$4,'무신사 메타 광고'!$C:$C,$R929))</f>
        <v>0</v>
      </c>
      <c r="AC929" s="11">
        <f t="shared" si="39"/>
        <v>0</v>
      </c>
    </row>
    <row r="930" spans="2:29">
      <c r="B930" s="9"/>
      <c r="C930" s="29">
        <f>IF($C$4="", SUMIFS('무신사 메타 광고'!$L:$L, '무신사 메타 광고'!$D:$D, $B930), SUMIFS('무신사 메타 광고'!$L:$L, '무신사 메타 광고'!$I:$I, $C$4, '무신사 메타 광고'!$D:$D, $B930))</f>
        <v>0</v>
      </c>
      <c r="D930" s="29">
        <f>IF($C$4="", SUMIFS('무신사 메타 광고'!$V:$V,#REF!, $B930), SUMIFS('무신사 메타 광고'!$V:$V,'무신사 메타 광고'!$I:$I,$C$4,'무신사 메타 광고'!$D:$D,$B930))</f>
        <v>0</v>
      </c>
      <c r="E930" s="11">
        <f t="shared" si="33"/>
        <v>0</v>
      </c>
      <c r="F930" s="12" t="str">
        <f t="shared" si="40"/>
        <v xml:space="preserve"> </v>
      </c>
      <c r="G930" s="30">
        <f>IF($C$4="", SUMIFS('무신사 메타 광고'!$K:$K, '무신사 메타 광고'!$D:$D, $B930), SUMIFS('무신사 메타 광고'!$K:$K,'무신사 메타 광고'!$I:$I,$C$4,'무신사 메타 광고'!D:D,$B930))</f>
        <v>0</v>
      </c>
      <c r="H930" s="30">
        <f>IF($C$4="", SUMIFS('무신사 메타 광고'!$Q:$Q, '무신사 메타 광고'!$D:$D, $B930), SUMIFS('무신사 메타 광고'!$Q:$Q,'무신사 메타 광고'!$I:$I,$C$4,'무신사 메타 광고'!D:D,$B930))</f>
        <v>0</v>
      </c>
      <c r="I930" s="30">
        <f>IF($C$4="", SUMIFS('무신사 메타 광고'!$U:$U, '무신사 메타 광고'!$D:$D, $B930), SUMIFS('무신사 메타 광고'!$U:$U,'무신사 메타 광고'!$I:$I,$C$4,'무신사 메타 광고'!D:D,$B930))</f>
        <v>0</v>
      </c>
      <c r="J930" s="11">
        <f t="shared" si="34"/>
        <v>0</v>
      </c>
      <c r="K930" s="11">
        <f t="shared" si="35"/>
        <v>0</v>
      </c>
      <c r="L930" s="12" t="str">
        <f t="shared" si="41"/>
        <v xml:space="preserve"> </v>
      </c>
      <c r="N930" s="10">
        <f>IF($C$4="", SUMIFS('무신사 메타 광고'!$X:$X, '무신사 메타 광고'!$D:$D, $B930),SUMIFS('무신사 메타 광고'!$X:$X,'무신사 메타 광고'!I:I,$C$4,'무신사 메타 광고'!D:D,$B930))</f>
        <v>0</v>
      </c>
      <c r="O930" s="11">
        <f t="shared" si="36"/>
        <v>0</v>
      </c>
      <c r="R930" s="13"/>
      <c r="S930" s="31">
        <f>IF($S$4="", SUMIFS('무신사 메타 광고'!$L:$L, '무신사 메타 광고'!$C:$C, $R930),SUMIFS('무신사 메타 광고'!$L:$L,'무신사 메타 광고'!$I:$I,$S$4,'무신사 메타 광고'!$C:$C,$R930))</f>
        <v>0</v>
      </c>
      <c r="T930" s="31">
        <f>IF($S$4="", SUMIFS('무신사 메타 광고'!$V:$V, '무신사 메타 광고'!$C:$C, $R930),SUMIFS('무신사 메타 광고'!$V:$V,'무신사 메타 광고'!$I:$I,$S$4,'무신사 메타 광고'!$C:$C,$R930))</f>
        <v>0</v>
      </c>
      <c r="U930" s="11">
        <f t="shared" si="37"/>
        <v>0</v>
      </c>
      <c r="V930" s="12" t="str">
        <f t="shared" si="42"/>
        <v xml:space="preserve"> </v>
      </c>
      <c r="W930" s="32">
        <f>IF($S$4="", SUMIFS('무신사 메타 광고'!$K:$K, '무신사 메타 광고'!$C:$C, $R930),SUMIFS('무신사 메타 광고'!$K:$K,'무신사 메타 광고'!$I:$I,$S$4,'무신사 메타 광고'!$C:$C,$R930))</f>
        <v>0</v>
      </c>
      <c r="X930" s="32">
        <f>IF($S$4="", SUMIFS('무신사 메타 광고'!$N:$N, '무신사 메타 광고'!$C:$C, $R930),SUMIFS('무신사 메타 광고'!$N:$N,'무신사 메타 광고'!$I:$I,$S$4,'무신사 메타 광고'!$C:$C,$R930))</f>
        <v>0</v>
      </c>
      <c r="Y930" s="11">
        <f t="shared" si="38"/>
        <v>0</v>
      </c>
      <c r="Z930" s="12" t="str">
        <f t="shared" si="43"/>
        <v xml:space="preserve"> </v>
      </c>
      <c r="AB930" s="10">
        <f>IF($S$4="", SUMIFS('무신사 메타 광고'!$X:$X, '무신사 메타 광고'!$C:$C, $R930),SUMIFS('무신사 메타 광고'!$X:$X,'무신사 메타 광고'!$I:$I,$S$4,'무신사 메타 광고'!$C:$C,$R930))</f>
        <v>0</v>
      </c>
      <c r="AC930" s="11">
        <f t="shared" si="39"/>
        <v>0</v>
      </c>
    </row>
    <row r="931" spans="2:29">
      <c r="B931" s="9"/>
      <c r="C931" s="29">
        <f>IF($C$4="", SUMIFS('무신사 메타 광고'!$L:$L, '무신사 메타 광고'!$D:$D, $B931), SUMIFS('무신사 메타 광고'!$L:$L, '무신사 메타 광고'!$I:$I, $C$4, '무신사 메타 광고'!$D:$D, $B931))</f>
        <v>0</v>
      </c>
      <c r="D931" s="29">
        <f>IF($C$4="", SUMIFS('무신사 메타 광고'!$V:$V,#REF!, $B931), SUMIFS('무신사 메타 광고'!$V:$V,'무신사 메타 광고'!$I:$I,$C$4,'무신사 메타 광고'!$D:$D,$B931))</f>
        <v>0</v>
      </c>
      <c r="E931" s="11">
        <f t="shared" si="33"/>
        <v>0</v>
      </c>
      <c r="F931" s="12" t="str">
        <f t="shared" si="40"/>
        <v xml:space="preserve"> </v>
      </c>
      <c r="G931" s="30">
        <f>IF($C$4="", SUMIFS('무신사 메타 광고'!$K:$K, '무신사 메타 광고'!$D:$D, $B931), SUMIFS('무신사 메타 광고'!$K:$K,'무신사 메타 광고'!$I:$I,$C$4,'무신사 메타 광고'!D:D,$B931))</f>
        <v>0</v>
      </c>
      <c r="H931" s="30">
        <f>IF($C$4="", SUMIFS('무신사 메타 광고'!$Q:$Q, '무신사 메타 광고'!$D:$D, $B931), SUMIFS('무신사 메타 광고'!$Q:$Q,'무신사 메타 광고'!$I:$I,$C$4,'무신사 메타 광고'!D:D,$B931))</f>
        <v>0</v>
      </c>
      <c r="I931" s="30">
        <f>IF($C$4="", SUMIFS('무신사 메타 광고'!$U:$U, '무신사 메타 광고'!$D:$D, $B931), SUMIFS('무신사 메타 광고'!$U:$U,'무신사 메타 광고'!$I:$I,$C$4,'무신사 메타 광고'!D:D,$B931))</f>
        <v>0</v>
      </c>
      <c r="J931" s="11">
        <f t="shared" si="34"/>
        <v>0</v>
      </c>
      <c r="K931" s="11">
        <f t="shared" si="35"/>
        <v>0</v>
      </c>
      <c r="L931" s="12" t="str">
        <f t="shared" si="41"/>
        <v xml:space="preserve"> </v>
      </c>
      <c r="N931" s="10">
        <f>IF($C$4="", SUMIFS('무신사 메타 광고'!$X:$X, '무신사 메타 광고'!$D:$D, $B931),SUMIFS('무신사 메타 광고'!$X:$X,'무신사 메타 광고'!I:I,$C$4,'무신사 메타 광고'!D:D,$B931))</f>
        <v>0</v>
      </c>
      <c r="O931" s="11">
        <f t="shared" si="36"/>
        <v>0</v>
      </c>
      <c r="R931" s="13"/>
      <c r="S931" s="31">
        <f>IF($S$4="", SUMIFS('무신사 메타 광고'!$L:$L, '무신사 메타 광고'!$C:$C, $R931),SUMIFS('무신사 메타 광고'!$L:$L,'무신사 메타 광고'!$I:$I,$S$4,'무신사 메타 광고'!$C:$C,$R931))</f>
        <v>0</v>
      </c>
      <c r="T931" s="31">
        <f>IF($S$4="", SUMIFS('무신사 메타 광고'!$V:$V, '무신사 메타 광고'!$C:$C, $R931),SUMIFS('무신사 메타 광고'!$V:$V,'무신사 메타 광고'!$I:$I,$S$4,'무신사 메타 광고'!$C:$C,$R931))</f>
        <v>0</v>
      </c>
      <c r="U931" s="11">
        <f t="shared" si="37"/>
        <v>0</v>
      </c>
      <c r="V931" s="12" t="str">
        <f t="shared" si="42"/>
        <v xml:space="preserve"> </v>
      </c>
      <c r="W931" s="32">
        <f>IF($S$4="", SUMIFS('무신사 메타 광고'!$K:$K, '무신사 메타 광고'!$C:$C, $R931),SUMIFS('무신사 메타 광고'!$K:$K,'무신사 메타 광고'!$I:$I,$S$4,'무신사 메타 광고'!$C:$C,$R931))</f>
        <v>0</v>
      </c>
      <c r="X931" s="32">
        <f>IF($S$4="", SUMIFS('무신사 메타 광고'!$N:$N, '무신사 메타 광고'!$C:$C, $R931),SUMIFS('무신사 메타 광고'!$N:$N,'무신사 메타 광고'!$I:$I,$S$4,'무신사 메타 광고'!$C:$C,$R931))</f>
        <v>0</v>
      </c>
      <c r="Y931" s="11">
        <f t="shared" si="38"/>
        <v>0</v>
      </c>
      <c r="Z931" s="12" t="str">
        <f t="shared" si="43"/>
        <v xml:space="preserve"> </v>
      </c>
      <c r="AB931" s="10">
        <f>IF($S$4="", SUMIFS('무신사 메타 광고'!$X:$X, '무신사 메타 광고'!$C:$C, $R931),SUMIFS('무신사 메타 광고'!$X:$X,'무신사 메타 광고'!$I:$I,$S$4,'무신사 메타 광고'!$C:$C,$R931))</f>
        <v>0</v>
      </c>
      <c r="AC931" s="11">
        <f t="shared" si="39"/>
        <v>0</v>
      </c>
    </row>
    <row r="932" spans="2:29">
      <c r="B932" s="9"/>
      <c r="C932" s="29">
        <f>IF($C$4="", SUMIFS('무신사 메타 광고'!$L:$L, '무신사 메타 광고'!$D:$D, $B932), SUMIFS('무신사 메타 광고'!$L:$L, '무신사 메타 광고'!$I:$I, $C$4, '무신사 메타 광고'!$D:$D, $B932))</f>
        <v>0</v>
      </c>
      <c r="D932" s="29">
        <f>IF($C$4="", SUMIFS('무신사 메타 광고'!$V:$V,#REF!, $B932), SUMIFS('무신사 메타 광고'!$V:$V,'무신사 메타 광고'!$I:$I,$C$4,'무신사 메타 광고'!$D:$D,$B932))</f>
        <v>0</v>
      </c>
      <c r="E932" s="11">
        <f t="shared" si="33"/>
        <v>0</v>
      </c>
      <c r="F932" s="12" t="str">
        <f t="shared" si="40"/>
        <v xml:space="preserve"> </v>
      </c>
      <c r="G932" s="30">
        <f>IF($C$4="", SUMIFS('무신사 메타 광고'!$K:$K, '무신사 메타 광고'!$D:$D, $B932), SUMIFS('무신사 메타 광고'!$K:$K,'무신사 메타 광고'!$I:$I,$C$4,'무신사 메타 광고'!D:D,$B932))</f>
        <v>0</v>
      </c>
      <c r="H932" s="30">
        <f>IF($C$4="", SUMIFS('무신사 메타 광고'!$Q:$Q, '무신사 메타 광고'!$D:$D, $B932), SUMIFS('무신사 메타 광고'!$Q:$Q,'무신사 메타 광고'!$I:$I,$C$4,'무신사 메타 광고'!D:D,$B932))</f>
        <v>0</v>
      </c>
      <c r="I932" s="30">
        <f>IF($C$4="", SUMIFS('무신사 메타 광고'!$U:$U, '무신사 메타 광고'!$D:$D, $B932), SUMIFS('무신사 메타 광고'!$U:$U,'무신사 메타 광고'!$I:$I,$C$4,'무신사 메타 광고'!D:D,$B932))</f>
        <v>0</v>
      </c>
      <c r="J932" s="11">
        <f t="shared" si="34"/>
        <v>0</v>
      </c>
      <c r="K932" s="11">
        <f t="shared" si="35"/>
        <v>0</v>
      </c>
      <c r="L932" s="12" t="str">
        <f t="shared" si="41"/>
        <v xml:space="preserve"> </v>
      </c>
      <c r="N932" s="10">
        <f>IF($C$4="", SUMIFS('무신사 메타 광고'!$X:$X, '무신사 메타 광고'!$D:$D, $B932),SUMIFS('무신사 메타 광고'!$X:$X,'무신사 메타 광고'!I:I,$C$4,'무신사 메타 광고'!D:D,$B932))</f>
        <v>0</v>
      </c>
      <c r="O932" s="11">
        <f t="shared" si="36"/>
        <v>0</v>
      </c>
      <c r="R932" s="13"/>
      <c r="S932" s="31">
        <f>IF($S$4="", SUMIFS('무신사 메타 광고'!$L:$L, '무신사 메타 광고'!$C:$C, $R932),SUMIFS('무신사 메타 광고'!$L:$L,'무신사 메타 광고'!$I:$I,$S$4,'무신사 메타 광고'!$C:$C,$R932))</f>
        <v>0</v>
      </c>
      <c r="T932" s="31">
        <f>IF($S$4="", SUMIFS('무신사 메타 광고'!$V:$V, '무신사 메타 광고'!$C:$C, $R932),SUMIFS('무신사 메타 광고'!$V:$V,'무신사 메타 광고'!$I:$I,$S$4,'무신사 메타 광고'!$C:$C,$R932))</f>
        <v>0</v>
      </c>
      <c r="U932" s="11">
        <f t="shared" si="37"/>
        <v>0</v>
      </c>
      <c r="V932" s="12" t="str">
        <f t="shared" si="42"/>
        <v xml:space="preserve"> </v>
      </c>
      <c r="W932" s="32">
        <f>IF($S$4="", SUMIFS('무신사 메타 광고'!$K:$K, '무신사 메타 광고'!$C:$C, $R932),SUMIFS('무신사 메타 광고'!$K:$K,'무신사 메타 광고'!$I:$I,$S$4,'무신사 메타 광고'!$C:$C,$R932))</f>
        <v>0</v>
      </c>
      <c r="X932" s="32">
        <f>IF($S$4="", SUMIFS('무신사 메타 광고'!$N:$N, '무신사 메타 광고'!$C:$C, $R932),SUMIFS('무신사 메타 광고'!$N:$N,'무신사 메타 광고'!$I:$I,$S$4,'무신사 메타 광고'!$C:$C,$R932))</f>
        <v>0</v>
      </c>
      <c r="Y932" s="11">
        <f t="shared" si="38"/>
        <v>0</v>
      </c>
      <c r="Z932" s="12" t="str">
        <f t="shared" si="43"/>
        <v xml:space="preserve"> </v>
      </c>
      <c r="AB932" s="10">
        <f>IF($S$4="", SUMIFS('무신사 메타 광고'!$X:$X, '무신사 메타 광고'!$C:$C, $R932),SUMIFS('무신사 메타 광고'!$X:$X,'무신사 메타 광고'!$I:$I,$S$4,'무신사 메타 광고'!$C:$C,$R932))</f>
        <v>0</v>
      </c>
      <c r="AC932" s="11">
        <f t="shared" si="39"/>
        <v>0</v>
      </c>
    </row>
    <row r="933" spans="2:29">
      <c r="B933" s="9"/>
      <c r="C933" s="29">
        <f>IF($C$4="", SUMIFS('무신사 메타 광고'!$L:$L, '무신사 메타 광고'!$D:$D, $B933), SUMIFS('무신사 메타 광고'!$L:$L, '무신사 메타 광고'!$I:$I, $C$4, '무신사 메타 광고'!$D:$D, $B933))</f>
        <v>0</v>
      </c>
      <c r="D933" s="29">
        <f>IF($C$4="", SUMIFS('무신사 메타 광고'!$V:$V,#REF!, $B933), SUMIFS('무신사 메타 광고'!$V:$V,'무신사 메타 광고'!$I:$I,$C$4,'무신사 메타 광고'!$D:$D,$B933))</f>
        <v>0</v>
      </c>
      <c r="E933" s="11">
        <f t="shared" si="33"/>
        <v>0</v>
      </c>
      <c r="F933" s="12" t="str">
        <f t="shared" si="40"/>
        <v xml:space="preserve"> </v>
      </c>
      <c r="G933" s="30">
        <f>IF($C$4="", SUMIFS('무신사 메타 광고'!$K:$K, '무신사 메타 광고'!$D:$D, $B933), SUMIFS('무신사 메타 광고'!$K:$K,'무신사 메타 광고'!$I:$I,$C$4,'무신사 메타 광고'!D:D,$B933))</f>
        <v>0</v>
      </c>
      <c r="H933" s="30">
        <f>IF($C$4="", SUMIFS('무신사 메타 광고'!$Q:$Q, '무신사 메타 광고'!$D:$D, $B933), SUMIFS('무신사 메타 광고'!$Q:$Q,'무신사 메타 광고'!$I:$I,$C$4,'무신사 메타 광고'!D:D,$B933))</f>
        <v>0</v>
      </c>
      <c r="I933" s="30">
        <f>IF($C$4="", SUMIFS('무신사 메타 광고'!$U:$U, '무신사 메타 광고'!$D:$D, $B933), SUMIFS('무신사 메타 광고'!$U:$U,'무신사 메타 광고'!$I:$I,$C$4,'무신사 메타 광고'!D:D,$B933))</f>
        <v>0</v>
      </c>
      <c r="J933" s="11">
        <f t="shared" si="34"/>
        <v>0</v>
      </c>
      <c r="K933" s="11">
        <f t="shared" si="35"/>
        <v>0</v>
      </c>
      <c r="L933" s="12" t="str">
        <f t="shared" si="41"/>
        <v xml:space="preserve"> </v>
      </c>
      <c r="N933" s="10">
        <f>IF($C$4="", SUMIFS('무신사 메타 광고'!$X:$X, '무신사 메타 광고'!$D:$D, $B933),SUMIFS('무신사 메타 광고'!$X:$X,'무신사 메타 광고'!I:I,$C$4,'무신사 메타 광고'!D:D,$B933))</f>
        <v>0</v>
      </c>
      <c r="O933" s="11">
        <f t="shared" si="36"/>
        <v>0</v>
      </c>
      <c r="R933" s="13"/>
      <c r="S933" s="31">
        <f>IF($S$4="", SUMIFS('무신사 메타 광고'!$L:$L, '무신사 메타 광고'!$C:$C, $R933),SUMIFS('무신사 메타 광고'!$L:$L,'무신사 메타 광고'!$I:$I,$S$4,'무신사 메타 광고'!$C:$C,$R933))</f>
        <v>0</v>
      </c>
      <c r="T933" s="31">
        <f>IF($S$4="", SUMIFS('무신사 메타 광고'!$V:$V, '무신사 메타 광고'!$C:$C, $R933),SUMIFS('무신사 메타 광고'!$V:$V,'무신사 메타 광고'!$I:$I,$S$4,'무신사 메타 광고'!$C:$C,$R933))</f>
        <v>0</v>
      </c>
      <c r="U933" s="11">
        <f t="shared" si="37"/>
        <v>0</v>
      </c>
      <c r="V933" s="12" t="str">
        <f t="shared" si="42"/>
        <v xml:space="preserve"> </v>
      </c>
      <c r="W933" s="32">
        <f>IF($S$4="", SUMIFS('무신사 메타 광고'!$K:$K, '무신사 메타 광고'!$C:$C, $R933),SUMIFS('무신사 메타 광고'!$K:$K,'무신사 메타 광고'!$I:$I,$S$4,'무신사 메타 광고'!$C:$C,$R933))</f>
        <v>0</v>
      </c>
      <c r="X933" s="32">
        <f>IF($S$4="", SUMIFS('무신사 메타 광고'!$N:$N, '무신사 메타 광고'!$C:$C, $R933),SUMIFS('무신사 메타 광고'!$N:$N,'무신사 메타 광고'!$I:$I,$S$4,'무신사 메타 광고'!$C:$C,$R933))</f>
        <v>0</v>
      </c>
      <c r="Y933" s="11">
        <f t="shared" si="38"/>
        <v>0</v>
      </c>
      <c r="Z933" s="12" t="str">
        <f t="shared" si="43"/>
        <v xml:space="preserve"> </v>
      </c>
      <c r="AB933" s="10">
        <f>IF($S$4="", SUMIFS('무신사 메타 광고'!$X:$X, '무신사 메타 광고'!$C:$C, $R933),SUMIFS('무신사 메타 광고'!$X:$X,'무신사 메타 광고'!$I:$I,$S$4,'무신사 메타 광고'!$C:$C,$R933))</f>
        <v>0</v>
      </c>
      <c r="AC933" s="11">
        <f t="shared" si="39"/>
        <v>0</v>
      </c>
    </row>
    <row r="934" spans="2:29">
      <c r="B934" s="9"/>
      <c r="C934" s="29">
        <f>IF($C$4="", SUMIFS('무신사 메타 광고'!$L:$L, '무신사 메타 광고'!$D:$D, $B934), SUMIFS('무신사 메타 광고'!$L:$L, '무신사 메타 광고'!$I:$I, $C$4, '무신사 메타 광고'!$D:$D, $B934))</f>
        <v>0</v>
      </c>
      <c r="D934" s="29">
        <f>IF($C$4="", SUMIFS('무신사 메타 광고'!$V:$V,#REF!, $B934), SUMIFS('무신사 메타 광고'!$V:$V,'무신사 메타 광고'!$I:$I,$C$4,'무신사 메타 광고'!$D:$D,$B934))</f>
        <v>0</v>
      </c>
      <c r="E934" s="11">
        <f t="shared" si="33"/>
        <v>0</v>
      </c>
      <c r="F934" s="12" t="str">
        <f t="shared" si="40"/>
        <v xml:space="preserve"> </v>
      </c>
      <c r="G934" s="30">
        <f>IF($C$4="", SUMIFS('무신사 메타 광고'!$K:$K, '무신사 메타 광고'!$D:$D, $B934), SUMIFS('무신사 메타 광고'!$K:$K,'무신사 메타 광고'!$I:$I,$C$4,'무신사 메타 광고'!D:D,$B934))</f>
        <v>0</v>
      </c>
      <c r="H934" s="30">
        <f>IF($C$4="", SUMIFS('무신사 메타 광고'!$Q:$Q, '무신사 메타 광고'!$D:$D, $B934), SUMIFS('무신사 메타 광고'!$Q:$Q,'무신사 메타 광고'!$I:$I,$C$4,'무신사 메타 광고'!D:D,$B934))</f>
        <v>0</v>
      </c>
      <c r="I934" s="30">
        <f>IF($C$4="", SUMIFS('무신사 메타 광고'!$U:$U, '무신사 메타 광고'!$D:$D, $B934), SUMIFS('무신사 메타 광고'!$U:$U,'무신사 메타 광고'!$I:$I,$C$4,'무신사 메타 광고'!D:D,$B934))</f>
        <v>0</v>
      </c>
      <c r="J934" s="11">
        <f t="shared" si="34"/>
        <v>0</v>
      </c>
      <c r="K934" s="11">
        <f t="shared" si="35"/>
        <v>0</v>
      </c>
      <c r="L934" s="12" t="str">
        <f t="shared" si="41"/>
        <v xml:space="preserve"> </v>
      </c>
      <c r="N934" s="10">
        <f>IF($C$4="", SUMIFS('무신사 메타 광고'!$X:$X, '무신사 메타 광고'!$D:$D, $B934),SUMIFS('무신사 메타 광고'!$X:$X,'무신사 메타 광고'!I:I,$C$4,'무신사 메타 광고'!D:D,$B934))</f>
        <v>0</v>
      </c>
      <c r="O934" s="11">
        <f t="shared" si="36"/>
        <v>0</v>
      </c>
      <c r="R934" s="13"/>
      <c r="S934" s="31">
        <f>IF($S$4="", SUMIFS('무신사 메타 광고'!$L:$L, '무신사 메타 광고'!$C:$C, $R934),SUMIFS('무신사 메타 광고'!$L:$L,'무신사 메타 광고'!$I:$I,$S$4,'무신사 메타 광고'!$C:$C,$R934))</f>
        <v>0</v>
      </c>
      <c r="T934" s="31">
        <f>IF($S$4="", SUMIFS('무신사 메타 광고'!$V:$V, '무신사 메타 광고'!$C:$C, $R934),SUMIFS('무신사 메타 광고'!$V:$V,'무신사 메타 광고'!$I:$I,$S$4,'무신사 메타 광고'!$C:$C,$R934))</f>
        <v>0</v>
      </c>
      <c r="U934" s="11">
        <f t="shared" si="37"/>
        <v>0</v>
      </c>
      <c r="V934" s="12" t="str">
        <f t="shared" si="42"/>
        <v xml:space="preserve"> </v>
      </c>
      <c r="W934" s="32">
        <f>IF($S$4="", SUMIFS('무신사 메타 광고'!$K:$K, '무신사 메타 광고'!$C:$C, $R934),SUMIFS('무신사 메타 광고'!$K:$K,'무신사 메타 광고'!$I:$I,$S$4,'무신사 메타 광고'!$C:$C,$R934))</f>
        <v>0</v>
      </c>
      <c r="X934" s="32">
        <f>IF($S$4="", SUMIFS('무신사 메타 광고'!$N:$N, '무신사 메타 광고'!$C:$C, $R934),SUMIFS('무신사 메타 광고'!$N:$N,'무신사 메타 광고'!$I:$I,$S$4,'무신사 메타 광고'!$C:$C,$R934))</f>
        <v>0</v>
      </c>
      <c r="Y934" s="11">
        <f t="shared" si="38"/>
        <v>0</v>
      </c>
      <c r="Z934" s="12" t="str">
        <f t="shared" si="43"/>
        <v xml:space="preserve"> </v>
      </c>
      <c r="AB934" s="10">
        <f>IF($S$4="", SUMIFS('무신사 메타 광고'!$X:$X, '무신사 메타 광고'!$C:$C, $R934),SUMIFS('무신사 메타 광고'!$X:$X,'무신사 메타 광고'!$I:$I,$S$4,'무신사 메타 광고'!$C:$C,$R934))</f>
        <v>0</v>
      </c>
      <c r="AC934" s="11">
        <f t="shared" si="39"/>
        <v>0</v>
      </c>
    </row>
    <row r="935" spans="2:29">
      <c r="B935" s="9"/>
      <c r="C935" s="29">
        <f>IF($C$4="", SUMIFS('무신사 메타 광고'!$L:$L, '무신사 메타 광고'!$D:$D, $B935), SUMIFS('무신사 메타 광고'!$L:$L, '무신사 메타 광고'!$I:$I, $C$4, '무신사 메타 광고'!$D:$D, $B935))</f>
        <v>0</v>
      </c>
      <c r="D935" s="29">
        <f>IF($C$4="", SUMIFS('무신사 메타 광고'!$V:$V,#REF!, $B935), SUMIFS('무신사 메타 광고'!$V:$V,'무신사 메타 광고'!$I:$I,$C$4,'무신사 메타 광고'!$D:$D,$B935))</f>
        <v>0</v>
      </c>
      <c r="E935" s="11">
        <f t="shared" si="33"/>
        <v>0</v>
      </c>
      <c r="F935" s="12" t="str">
        <f t="shared" si="40"/>
        <v xml:space="preserve"> </v>
      </c>
      <c r="G935" s="30">
        <f>IF($C$4="", SUMIFS('무신사 메타 광고'!$K:$K, '무신사 메타 광고'!$D:$D, $B935), SUMIFS('무신사 메타 광고'!$K:$K,'무신사 메타 광고'!$I:$I,$C$4,'무신사 메타 광고'!D:D,$B935))</f>
        <v>0</v>
      </c>
      <c r="H935" s="30">
        <f>IF($C$4="", SUMIFS('무신사 메타 광고'!$Q:$Q, '무신사 메타 광고'!$D:$D, $B935), SUMIFS('무신사 메타 광고'!$Q:$Q,'무신사 메타 광고'!$I:$I,$C$4,'무신사 메타 광고'!D:D,$B935))</f>
        <v>0</v>
      </c>
      <c r="I935" s="30">
        <f>IF($C$4="", SUMIFS('무신사 메타 광고'!$U:$U, '무신사 메타 광고'!$D:$D, $B935), SUMIFS('무신사 메타 광고'!$U:$U,'무신사 메타 광고'!$I:$I,$C$4,'무신사 메타 광고'!D:D,$B935))</f>
        <v>0</v>
      </c>
      <c r="J935" s="11">
        <f t="shared" si="34"/>
        <v>0</v>
      </c>
      <c r="K935" s="11">
        <f t="shared" si="35"/>
        <v>0</v>
      </c>
      <c r="L935" s="12" t="str">
        <f t="shared" si="41"/>
        <v xml:space="preserve"> </v>
      </c>
      <c r="N935" s="10">
        <f>IF($C$4="", SUMIFS('무신사 메타 광고'!$X:$X, '무신사 메타 광고'!$D:$D, $B935),SUMIFS('무신사 메타 광고'!$X:$X,'무신사 메타 광고'!I:I,$C$4,'무신사 메타 광고'!D:D,$B935))</f>
        <v>0</v>
      </c>
      <c r="O935" s="11">
        <f t="shared" si="36"/>
        <v>0</v>
      </c>
      <c r="R935" s="13"/>
      <c r="S935" s="31">
        <f>IF($S$4="", SUMIFS('무신사 메타 광고'!$L:$L, '무신사 메타 광고'!$C:$C, $R935),SUMIFS('무신사 메타 광고'!$L:$L,'무신사 메타 광고'!$I:$I,$S$4,'무신사 메타 광고'!$C:$C,$R935))</f>
        <v>0</v>
      </c>
      <c r="T935" s="31">
        <f>IF($S$4="", SUMIFS('무신사 메타 광고'!$V:$V, '무신사 메타 광고'!$C:$C, $R935),SUMIFS('무신사 메타 광고'!$V:$V,'무신사 메타 광고'!$I:$I,$S$4,'무신사 메타 광고'!$C:$C,$R935))</f>
        <v>0</v>
      </c>
      <c r="U935" s="11">
        <f t="shared" si="37"/>
        <v>0</v>
      </c>
      <c r="V935" s="12" t="str">
        <f t="shared" si="42"/>
        <v xml:space="preserve"> </v>
      </c>
      <c r="W935" s="32">
        <f>IF($S$4="", SUMIFS('무신사 메타 광고'!$K:$K, '무신사 메타 광고'!$C:$C, $R935),SUMIFS('무신사 메타 광고'!$K:$K,'무신사 메타 광고'!$I:$I,$S$4,'무신사 메타 광고'!$C:$C,$R935))</f>
        <v>0</v>
      </c>
      <c r="X935" s="32">
        <f>IF($S$4="", SUMIFS('무신사 메타 광고'!$N:$N, '무신사 메타 광고'!$C:$C, $R935),SUMIFS('무신사 메타 광고'!$N:$N,'무신사 메타 광고'!$I:$I,$S$4,'무신사 메타 광고'!$C:$C,$R935))</f>
        <v>0</v>
      </c>
      <c r="Y935" s="11">
        <f t="shared" si="38"/>
        <v>0</v>
      </c>
      <c r="Z935" s="12" t="str">
        <f t="shared" si="43"/>
        <v xml:space="preserve"> </v>
      </c>
      <c r="AB935" s="10">
        <f>IF($S$4="", SUMIFS('무신사 메타 광고'!$X:$X, '무신사 메타 광고'!$C:$C, $R935),SUMIFS('무신사 메타 광고'!$X:$X,'무신사 메타 광고'!$I:$I,$S$4,'무신사 메타 광고'!$C:$C,$R935))</f>
        <v>0</v>
      </c>
      <c r="AC935" s="11">
        <f t="shared" si="39"/>
        <v>0</v>
      </c>
    </row>
    <row r="936" spans="2:29">
      <c r="B936" s="9"/>
      <c r="C936" s="29">
        <f>IF($C$4="", SUMIFS('무신사 메타 광고'!$L:$L, '무신사 메타 광고'!$D:$D, $B936), SUMIFS('무신사 메타 광고'!$L:$L, '무신사 메타 광고'!$I:$I, $C$4, '무신사 메타 광고'!$D:$D, $B936))</f>
        <v>0</v>
      </c>
      <c r="D936" s="29">
        <f>IF($C$4="", SUMIFS('무신사 메타 광고'!$V:$V,#REF!, $B936), SUMIFS('무신사 메타 광고'!$V:$V,'무신사 메타 광고'!$I:$I,$C$4,'무신사 메타 광고'!$D:$D,$B936))</f>
        <v>0</v>
      </c>
      <c r="E936" s="11">
        <f t="shared" si="33"/>
        <v>0</v>
      </c>
      <c r="F936" s="12" t="str">
        <f t="shared" si="40"/>
        <v xml:space="preserve"> </v>
      </c>
      <c r="G936" s="30">
        <f>IF($C$4="", SUMIFS('무신사 메타 광고'!$K:$K, '무신사 메타 광고'!$D:$D, $B936), SUMIFS('무신사 메타 광고'!$K:$K,'무신사 메타 광고'!$I:$I,$C$4,'무신사 메타 광고'!D:D,$B936))</f>
        <v>0</v>
      </c>
      <c r="H936" s="30">
        <f>IF($C$4="", SUMIFS('무신사 메타 광고'!$Q:$Q, '무신사 메타 광고'!$D:$D, $B936), SUMIFS('무신사 메타 광고'!$Q:$Q,'무신사 메타 광고'!$I:$I,$C$4,'무신사 메타 광고'!D:D,$B936))</f>
        <v>0</v>
      </c>
      <c r="I936" s="30">
        <f>IF($C$4="", SUMIFS('무신사 메타 광고'!$U:$U, '무신사 메타 광고'!$D:$D, $B936), SUMIFS('무신사 메타 광고'!$U:$U,'무신사 메타 광고'!$I:$I,$C$4,'무신사 메타 광고'!D:D,$B936))</f>
        <v>0</v>
      </c>
      <c r="J936" s="11">
        <f t="shared" si="34"/>
        <v>0</v>
      </c>
      <c r="K936" s="11">
        <f t="shared" si="35"/>
        <v>0</v>
      </c>
      <c r="L936" s="12" t="str">
        <f t="shared" si="41"/>
        <v xml:space="preserve"> </v>
      </c>
      <c r="N936" s="10">
        <f>IF($C$4="", SUMIFS('무신사 메타 광고'!$X:$X, '무신사 메타 광고'!$D:$D, $B936),SUMIFS('무신사 메타 광고'!$X:$X,'무신사 메타 광고'!I:I,$C$4,'무신사 메타 광고'!D:D,$B936))</f>
        <v>0</v>
      </c>
      <c r="O936" s="11">
        <f t="shared" si="36"/>
        <v>0</v>
      </c>
      <c r="R936" s="13"/>
      <c r="S936" s="31">
        <f>IF($S$4="", SUMIFS('무신사 메타 광고'!$L:$L, '무신사 메타 광고'!$C:$C, $R936),SUMIFS('무신사 메타 광고'!$L:$L,'무신사 메타 광고'!$I:$I,$S$4,'무신사 메타 광고'!$C:$C,$R936))</f>
        <v>0</v>
      </c>
      <c r="T936" s="31">
        <f>IF($S$4="", SUMIFS('무신사 메타 광고'!$V:$V, '무신사 메타 광고'!$C:$C, $R936),SUMIFS('무신사 메타 광고'!$V:$V,'무신사 메타 광고'!$I:$I,$S$4,'무신사 메타 광고'!$C:$C,$R936))</f>
        <v>0</v>
      </c>
      <c r="U936" s="11">
        <f t="shared" si="37"/>
        <v>0</v>
      </c>
      <c r="V936" s="12" t="str">
        <f t="shared" si="42"/>
        <v xml:space="preserve"> </v>
      </c>
      <c r="W936" s="32">
        <f>IF($S$4="", SUMIFS('무신사 메타 광고'!$K:$K, '무신사 메타 광고'!$C:$C, $R936),SUMIFS('무신사 메타 광고'!$K:$K,'무신사 메타 광고'!$I:$I,$S$4,'무신사 메타 광고'!$C:$C,$R936))</f>
        <v>0</v>
      </c>
      <c r="X936" s="32">
        <f>IF($S$4="", SUMIFS('무신사 메타 광고'!$N:$N, '무신사 메타 광고'!$C:$C, $R936),SUMIFS('무신사 메타 광고'!$N:$N,'무신사 메타 광고'!$I:$I,$S$4,'무신사 메타 광고'!$C:$C,$R936))</f>
        <v>0</v>
      </c>
      <c r="Y936" s="11">
        <f t="shared" si="38"/>
        <v>0</v>
      </c>
      <c r="Z936" s="12" t="str">
        <f t="shared" si="43"/>
        <v xml:space="preserve"> </v>
      </c>
      <c r="AB936" s="10">
        <f>IF($S$4="", SUMIFS('무신사 메타 광고'!$X:$X, '무신사 메타 광고'!$C:$C, $R936),SUMIFS('무신사 메타 광고'!$X:$X,'무신사 메타 광고'!$I:$I,$S$4,'무신사 메타 광고'!$C:$C,$R936))</f>
        <v>0</v>
      </c>
      <c r="AC936" s="11">
        <f t="shared" si="39"/>
        <v>0</v>
      </c>
    </row>
    <row r="937" spans="2:29">
      <c r="B937" s="9"/>
      <c r="C937" s="29">
        <f>IF($C$4="", SUMIFS('무신사 메타 광고'!$L:$L, '무신사 메타 광고'!$D:$D, $B937), SUMIFS('무신사 메타 광고'!$L:$L, '무신사 메타 광고'!$I:$I, $C$4, '무신사 메타 광고'!$D:$D, $B937))</f>
        <v>0</v>
      </c>
      <c r="D937" s="29">
        <f>IF($C$4="", SUMIFS('무신사 메타 광고'!$V:$V,#REF!, $B937), SUMIFS('무신사 메타 광고'!$V:$V,'무신사 메타 광고'!$I:$I,$C$4,'무신사 메타 광고'!$D:$D,$B937))</f>
        <v>0</v>
      </c>
      <c r="E937" s="11">
        <f t="shared" si="33"/>
        <v>0</v>
      </c>
      <c r="F937" s="12" t="str">
        <f t="shared" si="40"/>
        <v xml:space="preserve"> </v>
      </c>
      <c r="G937" s="30">
        <f>IF($C$4="", SUMIFS('무신사 메타 광고'!$K:$K, '무신사 메타 광고'!$D:$D, $B937), SUMIFS('무신사 메타 광고'!$K:$K,'무신사 메타 광고'!$I:$I,$C$4,'무신사 메타 광고'!D:D,$B937))</f>
        <v>0</v>
      </c>
      <c r="H937" s="30">
        <f>IF($C$4="", SUMIFS('무신사 메타 광고'!$Q:$Q, '무신사 메타 광고'!$D:$D, $B937), SUMIFS('무신사 메타 광고'!$Q:$Q,'무신사 메타 광고'!$I:$I,$C$4,'무신사 메타 광고'!D:D,$B937))</f>
        <v>0</v>
      </c>
      <c r="I937" s="30">
        <f>IF($C$4="", SUMIFS('무신사 메타 광고'!$U:$U, '무신사 메타 광고'!$D:$D, $B937), SUMIFS('무신사 메타 광고'!$U:$U,'무신사 메타 광고'!$I:$I,$C$4,'무신사 메타 광고'!D:D,$B937))</f>
        <v>0</v>
      </c>
      <c r="J937" s="11">
        <f t="shared" si="34"/>
        <v>0</v>
      </c>
      <c r="K937" s="11">
        <f t="shared" si="35"/>
        <v>0</v>
      </c>
      <c r="L937" s="12" t="str">
        <f t="shared" si="41"/>
        <v xml:space="preserve"> </v>
      </c>
      <c r="N937" s="10">
        <f>IF($C$4="", SUMIFS('무신사 메타 광고'!$X:$X, '무신사 메타 광고'!$D:$D, $B937),SUMIFS('무신사 메타 광고'!$X:$X,'무신사 메타 광고'!I:I,$C$4,'무신사 메타 광고'!D:D,$B937))</f>
        <v>0</v>
      </c>
      <c r="O937" s="11">
        <f t="shared" si="36"/>
        <v>0</v>
      </c>
      <c r="R937" s="13"/>
      <c r="S937" s="31">
        <f>IF($S$4="", SUMIFS('무신사 메타 광고'!$L:$L, '무신사 메타 광고'!$C:$C, $R937),SUMIFS('무신사 메타 광고'!$L:$L,'무신사 메타 광고'!$I:$I,$S$4,'무신사 메타 광고'!$C:$C,$R937))</f>
        <v>0</v>
      </c>
      <c r="T937" s="31">
        <f>IF($S$4="", SUMIFS('무신사 메타 광고'!$V:$V, '무신사 메타 광고'!$C:$C, $R937),SUMIFS('무신사 메타 광고'!$V:$V,'무신사 메타 광고'!$I:$I,$S$4,'무신사 메타 광고'!$C:$C,$R937))</f>
        <v>0</v>
      </c>
      <c r="U937" s="11">
        <f t="shared" si="37"/>
        <v>0</v>
      </c>
      <c r="V937" s="12" t="str">
        <f t="shared" si="42"/>
        <v xml:space="preserve"> </v>
      </c>
      <c r="W937" s="32">
        <f>IF($S$4="", SUMIFS('무신사 메타 광고'!$K:$K, '무신사 메타 광고'!$C:$C, $R937),SUMIFS('무신사 메타 광고'!$K:$K,'무신사 메타 광고'!$I:$I,$S$4,'무신사 메타 광고'!$C:$C,$R937))</f>
        <v>0</v>
      </c>
      <c r="X937" s="32">
        <f>IF($S$4="", SUMIFS('무신사 메타 광고'!$N:$N, '무신사 메타 광고'!$C:$C, $R937),SUMIFS('무신사 메타 광고'!$N:$N,'무신사 메타 광고'!$I:$I,$S$4,'무신사 메타 광고'!$C:$C,$R937))</f>
        <v>0</v>
      </c>
      <c r="Y937" s="11">
        <f t="shared" si="38"/>
        <v>0</v>
      </c>
      <c r="Z937" s="12" t="str">
        <f t="shared" si="43"/>
        <v xml:space="preserve"> </v>
      </c>
      <c r="AB937" s="10">
        <f>IF($S$4="", SUMIFS('무신사 메타 광고'!$X:$X, '무신사 메타 광고'!$C:$C, $R937),SUMIFS('무신사 메타 광고'!$X:$X,'무신사 메타 광고'!$I:$I,$S$4,'무신사 메타 광고'!$C:$C,$R937))</f>
        <v>0</v>
      </c>
      <c r="AC937" s="11">
        <f t="shared" si="39"/>
        <v>0</v>
      </c>
    </row>
    <row r="938" spans="2:29">
      <c r="B938" s="9"/>
      <c r="C938" s="29">
        <f>IF($C$4="", SUMIFS('무신사 메타 광고'!$L:$L, '무신사 메타 광고'!$D:$D, $B938), SUMIFS('무신사 메타 광고'!$L:$L, '무신사 메타 광고'!$I:$I, $C$4, '무신사 메타 광고'!$D:$D, $B938))</f>
        <v>0</v>
      </c>
      <c r="D938" s="29">
        <f>IF($C$4="", SUMIFS('무신사 메타 광고'!$V:$V,#REF!, $B938), SUMIFS('무신사 메타 광고'!$V:$V,'무신사 메타 광고'!$I:$I,$C$4,'무신사 메타 광고'!$D:$D,$B938))</f>
        <v>0</v>
      </c>
      <c r="E938" s="11">
        <f t="shared" si="33"/>
        <v>0</v>
      </c>
      <c r="F938" s="12" t="str">
        <f t="shared" si="40"/>
        <v xml:space="preserve"> </v>
      </c>
      <c r="G938" s="30">
        <f>IF($C$4="", SUMIFS('무신사 메타 광고'!$K:$K, '무신사 메타 광고'!$D:$D, $B938), SUMIFS('무신사 메타 광고'!$K:$K,'무신사 메타 광고'!$I:$I,$C$4,'무신사 메타 광고'!D:D,$B938))</f>
        <v>0</v>
      </c>
      <c r="H938" s="30">
        <f>IF($C$4="", SUMIFS('무신사 메타 광고'!$Q:$Q, '무신사 메타 광고'!$D:$D, $B938), SUMIFS('무신사 메타 광고'!$Q:$Q,'무신사 메타 광고'!$I:$I,$C$4,'무신사 메타 광고'!D:D,$B938))</f>
        <v>0</v>
      </c>
      <c r="I938" s="30">
        <f>IF($C$4="", SUMIFS('무신사 메타 광고'!$U:$U, '무신사 메타 광고'!$D:$D, $B938), SUMIFS('무신사 메타 광고'!$U:$U,'무신사 메타 광고'!$I:$I,$C$4,'무신사 메타 광고'!D:D,$B938))</f>
        <v>0</v>
      </c>
      <c r="J938" s="11">
        <f t="shared" si="34"/>
        <v>0</v>
      </c>
      <c r="K938" s="11">
        <f t="shared" si="35"/>
        <v>0</v>
      </c>
      <c r="L938" s="12" t="str">
        <f t="shared" si="41"/>
        <v xml:space="preserve"> </v>
      </c>
      <c r="N938" s="10">
        <f>IF($C$4="", SUMIFS('무신사 메타 광고'!$X:$X, '무신사 메타 광고'!$D:$D, $B938),SUMIFS('무신사 메타 광고'!$X:$X,'무신사 메타 광고'!I:I,$C$4,'무신사 메타 광고'!D:D,$B938))</f>
        <v>0</v>
      </c>
      <c r="O938" s="11">
        <f t="shared" si="36"/>
        <v>0</v>
      </c>
      <c r="R938" s="13"/>
      <c r="S938" s="31">
        <f>IF($S$4="", SUMIFS('무신사 메타 광고'!$L:$L, '무신사 메타 광고'!$C:$C, $R938),SUMIFS('무신사 메타 광고'!$L:$L,'무신사 메타 광고'!$I:$I,$S$4,'무신사 메타 광고'!$C:$C,$R938))</f>
        <v>0</v>
      </c>
      <c r="T938" s="31">
        <f>IF($S$4="", SUMIFS('무신사 메타 광고'!$V:$V, '무신사 메타 광고'!$C:$C, $R938),SUMIFS('무신사 메타 광고'!$V:$V,'무신사 메타 광고'!$I:$I,$S$4,'무신사 메타 광고'!$C:$C,$R938))</f>
        <v>0</v>
      </c>
      <c r="U938" s="11">
        <f t="shared" si="37"/>
        <v>0</v>
      </c>
      <c r="V938" s="12" t="str">
        <f t="shared" si="42"/>
        <v xml:space="preserve"> </v>
      </c>
      <c r="W938" s="32">
        <f>IF($S$4="", SUMIFS('무신사 메타 광고'!$K:$K, '무신사 메타 광고'!$C:$C, $R938),SUMIFS('무신사 메타 광고'!$K:$K,'무신사 메타 광고'!$I:$I,$S$4,'무신사 메타 광고'!$C:$C,$R938))</f>
        <v>0</v>
      </c>
      <c r="X938" s="32">
        <f>IF($S$4="", SUMIFS('무신사 메타 광고'!$N:$N, '무신사 메타 광고'!$C:$C, $R938),SUMIFS('무신사 메타 광고'!$N:$N,'무신사 메타 광고'!$I:$I,$S$4,'무신사 메타 광고'!$C:$C,$R938))</f>
        <v>0</v>
      </c>
      <c r="Y938" s="11">
        <f t="shared" si="38"/>
        <v>0</v>
      </c>
      <c r="Z938" s="12" t="str">
        <f t="shared" si="43"/>
        <v xml:space="preserve"> </v>
      </c>
      <c r="AB938" s="10">
        <f>IF($S$4="", SUMIFS('무신사 메타 광고'!$X:$X, '무신사 메타 광고'!$C:$C, $R938),SUMIFS('무신사 메타 광고'!$X:$X,'무신사 메타 광고'!$I:$I,$S$4,'무신사 메타 광고'!$C:$C,$R938))</f>
        <v>0</v>
      </c>
      <c r="AC938" s="11">
        <f t="shared" si="39"/>
        <v>0</v>
      </c>
    </row>
    <row r="939" spans="2:29">
      <c r="B939" s="9"/>
      <c r="C939" s="29">
        <f>IF($C$4="", SUMIFS('무신사 메타 광고'!$L:$L, '무신사 메타 광고'!$D:$D, $B939), SUMIFS('무신사 메타 광고'!$L:$L, '무신사 메타 광고'!$I:$I, $C$4, '무신사 메타 광고'!$D:$D, $B939))</f>
        <v>0</v>
      </c>
      <c r="D939" s="29">
        <f>IF($C$4="", SUMIFS('무신사 메타 광고'!$V:$V,#REF!, $B939), SUMIFS('무신사 메타 광고'!$V:$V,'무신사 메타 광고'!$I:$I,$C$4,'무신사 메타 광고'!$D:$D,$B939))</f>
        <v>0</v>
      </c>
      <c r="E939" s="11">
        <f t="shared" si="33"/>
        <v>0</v>
      </c>
      <c r="F939" s="12" t="str">
        <f t="shared" si="40"/>
        <v xml:space="preserve"> </v>
      </c>
      <c r="G939" s="30">
        <f>IF($C$4="", SUMIFS('무신사 메타 광고'!$K:$K, '무신사 메타 광고'!$D:$D, $B939), SUMIFS('무신사 메타 광고'!$K:$K,'무신사 메타 광고'!$I:$I,$C$4,'무신사 메타 광고'!D:D,$B939))</f>
        <v>0</v>
      </c>
      <c r="H939" s="30">
        <f>IF($C$4="", SUMIFS('무신사 메타 광고'!$Q:$Q, '무신사 메타 광고'!$D:$D, $B939), SUMIFS('무신사 메타 광고'!$Q:$Q,'무신사 메타 광고'!$I:$I,$C$4,'무신사 메타 광고'!D:D,$B939))</f>
        <v>0</v>
      </c>
      <c r="I939" s="30">
        <f>IF($C$4="", SUMIFS('무신사 메타 광고'!$U:$U, '무신사 메타 광고'!$D:$D, $B939), SUMIFS('무신사 메타 광고'!$U:$U,'무신사 메타 광고'!$I:$I,$C$4,'무신사 메타 광고'!D:D,$B939))</f>
        <v>0</v>
      </c>
      <c r="J939" s="11">
        <f t="shared" si="34"/>
        <v>0</v>
      </c>
      <c r="K939" s="11">
        <f t="shared" si="35"/>
        <v>0</v>
      </c>
      <c r="L939" s="12" t="str">
        <f t="shared" si="41"/>
        <v xml:space="preserve"> </v>
      </c>
      <c r="N939" s="10">
        <f>IF($C$4="", SUMIFS('무신사 메타 광고'!$X:$X, '무신사 메타 광고'!$D:$D, $B939),SUMIFS('무신사 메타 광고'!$X:$X,'무신사 메타 광고'!I:I,$C$4,'무신사 메타 광고'!D:D,$B939))</f>
        <v>0</v>
      </c>
      <c r="O939" s="11">
        <f t="shared" si="36"/>
        <v>0</v>
      </c>
      <c r="R939" s="13"/>
      <c r="S939" s="31">
        <f>IF($S$4="", SUMIFS('무신사 메타 광고'!$L:$L, '무신사 메타 광고'!$C:$C, $R939),SUMIFS('무신사 메타 광고'!$L:$L,'무신사 메타 광고'!$I:$I,$S$4,'무신사 메타 광고'!$C:$C,$R939))</f>
        <v>0</v>
      </c>
      <c r="T939" s="31">
        <f>IF($S$4="", SUMIFS('무신사 메타 광고'!$V:$V, '무신사 메타 광고'!$C:$C, $R939),SUMIFS('무신사 메타 광고'!$V:$V,'무신사 메타 광고'!$I:$I,$S$4,'무신사 메타 광고'!$C:$C,$R939))</f>
        <v>0</v>
      </c>
      <c r="U939" s="11">
        <f t="shared" si="37"/>
        <v>0</v>
      </c>
      <c r="V939" s="12" t="str">
        <f t="shared" si="42"/>
        <v xml:space="preserve"> </v>
      </c>
      <c r="W939" s="32">
        <f>IF($S$4="", SUMIFS('무신사 메타 광고'!$K:$K, '무신사 메타 광고'!$C:$C, $R939),SUMIFS('무신사 메타 광고'!$K:$K,'무신사 메타 광고'!$I:$I,$S$4,'무신사 메타 광고'!$C:$C,$R939))</f>
        <v>0</v>
      </c>
      <c r="X939" s="32">
        <f>IF($S$4="", SUMIFS('무신사 메타 광고'!$N:$N, '무신사 메타 광고'!$C:$C, $R939),SUMIFS('무신사 메타 광고'!$N:$N,'무신사 메타 광고'!$I:$I,$S$4,'무신사 메타 광고'!$C:$C,$R939))</f>
        <v>0</v>
      </c>
      <c r="Y939" s="11">
        <f t="shared" si="38"/>
        <v>0</v>
      </c>
      <c r="Z939" s="12" t="str">
        <f t="shared" si="43"/>
        <v xml:space="preserve"> </v>
      </c>
      <c r="AB939" s="10">
        <f>IF($S$4="", SUMIFS('무신사 메타 광고'!$X:$X, '무신사 메타 광고'!$C:$C, $R939),SUMIFS('무신사 메타 광고'!$X:$X,'무신사 메타 광고'!$I:$I,$S$4,'무신사 메타 광고'!$C:$C,$R939))</f>
        <v>0</v>
      </c>
      <c r="AC939" s="11">
        <f t="shared" si="39"/>
        <v>0</v>
      </c>
    </row>
    <row r="940" spans="2:29">
      <c r="B940" s="9"/>
      <c r="C940" s="29">
        <f>IF($C$4="", SUMIFS('무신사 메타 광고'!$L:$L, '무신사 메타 광고'!$D:$D, $B940), SUMIFS('무신사 메타 광고'!$L:$L, '무신사 메타 광고'!$I:$I, $C$4, '무신사 메타 광고'!$D:$D, $B940))</f>
        <v>0</v>
      </c>
      <c r="D940" s="29">
        <f>IF($C$4="", SUMIFS('무신사 메타 광고'!$V:$V,#REF!, $B940), SUMIFS('무신사 메타 광고'!$V:$V,'무신사 메타 광고'!$I:$I,$C$4,'무신사 메타 광고'!$D:$D,$B940))</f>
        <v>0</v>
      </c>
      <c r="E940" s="11">
        <f t="shared" si="33"/>
        <v>0</v>
      </c>
      <c r="F940" s="12" t="str">
        <f t="shared" si="40"/>
        <v xml:space="preserve"> </v>
      </c>
      <c r="G940" s="30">
        <f>IF($C$4="", SUMIFS('무신사 메타 광고'!$K:$K, '무신사 메타 광고'!$D:$D, $B940), SUMIFS('무신사 메타 광고'!$K:$K,'무신사 메타 광고'!$I:$I,$C$4,'무신사 메타 광고'!D:D,$B940))</f>
        <v>0</v>
      </c>
      <c r="H940" s="30">
        <f>IF($C$4="", SUMIFS('무신사 메타 광고'!$Q:$Q, '무신사 메타 광고'!$D:$D, $B940), SUMIFS('무신사 메타 광고'!$Q:$Q,'무신사 메타 광고'!$I:$I,$C$4,'무신사 메타 광고'!D:D,$B940))</f>
        <v>0</v>
      </c>
      <c r="I940" s="30">
        <f>IF($C$4="", SUMIFS('무신사 메타 광고'!$U:$U, '무신사 메타 광고'!$D:$D, $B940), SUMIFS('무신사 메타 광고'!$U:$U,'무신사 메타 광고'!$I:$I,$C$4,'무신사 메타 광고'!D:D,$B940))</f>
        <v>0</v>
      </c>
      <c r="J940" s="11">
        <f t="shared" si="34"/>
        <v>0</v>
      </c>
      <c r="K940" s="11">
        <f t="shared" si="35"/>
        <v>0</v>
      </c>
      <c r="L940" s="12" t="str">
        <f t="shared" si="41"/>
        <v xml:space="preserve"> </v>
      </c>
      <c r="N940" s="10">
        <f>IF($C$4="", SUMIFS('무신사 메타 광고'!$X:$X, '무신사 메타 광고'!$D:$D, $B940),SUMIFS('무신사 메타 광고'!$X:$X,'무신사 메타 광고'!I:I,$C$4,'무신사 메타 광고'!D:D,$B940))</f>
        <v>0</v>
      </c>
      <c r="O940" s="11">
        <f t="shared" si="36"/>
        <v>0</v>
      </c>
      <c r="R940" s="13"/>
      <c r="S940" s="31">
        <f>IF($S$4="", SUMIFS('무신사 메타 광고'!$L:$L, '무신사 메타 광고'!$C:$C, $R940),SUMIFS('무신사 메타 광고'!$L:$L,'무신사 메타 광고'!$I:$I,$S$4,'무신사 메타 광고'!$C:$C,$R940))</f>
        <v>0</v>
      </c>
      <c r="T940" s="31">
        <f>IF($S$4="", SUMIFS('무신사 메타 광고'!$V:$V, '무신사 메타 광고'!$C:$C, $R940),SUMIFS('무신사 메타 광고'!$V:$V,'무신사 메타 광고'!$I:$I,$S$4,'무신사 메타 광고'!$C:$C,$R940))</f>
        <v>0</v>
      </c>
      <c r="U940" s="11">
        <f t="shared" si="37"/>
        <v>0</v>
      </c>
      <c r="V940" s="12" t="str">
        <f t="shared" si="42"/>
        <v xml:space="preserve"> </v>
      </c>
      <c r="W940" s="32">
        <f>IF($S$4="", SUMIFS('무신사 메타 광고'!$K:$K, '무신사 메타 광고'!$C:$C, $R940),SUMIFS('무신사 메타 광고'!$K:$K,'무신사 메타 광고'!$I:$I,$S$4,'무신사 메타 광고'!$C:$C,$R940))</f>
        <v>0</v>
      </c>
      <c r="X940" s="32">
        <f>IF($S$4="", SUMIFS('무신사 메타 광고'!$N:$N, '무신사 메타 광고'!$C:$C, $R940),SUMIFS('무신사 메타 광고'!$N:$N,'무신사 메타 광고'!$I:$I,$S$4,'무신사 메타 광고'!$C:$C,$R940))</f>
        <v>0</v>
      </c>
      <c r="Y940" s="11">
        <f t="shared" si="38"/>
        <v>0</v>
      </c>
      <c r="Z940" s="12" t="str">
        <f t="shared" si="43"/>
        <v xml:space="preserve"> </v>
      </c>
      <c r="AB940" s="10">
        <f>IF($S$4="", SUMIFS('무신사 메타 광고'!$X:$X, '무신사 메타 광고'!$C:$C, $R940),SUMIFS('무신사 메타 광고'!$X:$X,'무신사 메타 광고'!$I:$I,$S$4,'무신사 메타 광고'!$C:$C,$R940))</f>
        <v>0</v>
      </c>
      <c r="AC940" s="11">
        <f t="shared" si="39"/>
        <v>0</v>
      </c>
    </row>
    <row r="941" spans="2:29">
      <c r="B941" s="9"/>
      <c r="C941" s="29">
        <f>IF($C$4="", SUMIFS('무신사 메타 광고'!$L:$L, '무신사 메타 광고'!$D:$D, $B941), SUMIFS('무신사 메타 광고'!$L:$L, '무신사 메타 광고'!$I:$I, $C$4, '무신사 메타 광고'!$D:$D, $B941))</f>
        <v>0</v>
      </c>
      <c r="D941" s="29">
        <f>IF($C$4="", SUMIFS('무신사 메타 광고'!$V:$V,#REF!, $B941), SUMIFS('무신사 메타 광고'!$V:$V,'무신사 메타 광고'!$I:$I,$C$4,'무신사 메타 광고'!$D:$D,$B941))</f>
        <v>0</v>
      </c>
      <c r="E941" s="11">
        <f t="shared" si="33"/>
        <v>0</v>
      </c>
      <c r="F941" s="12" t="str">
        <f t="shared" si="40"/>
        <v xml:space="preserve"> </v>
      </c>
      <c r="G941" s="30">
        <f>IF($C$4="", SUMIFS('무신사 메타 광고'!$K:$K, '무신사 메타 광고'!$D:$D, $B941), SUMIFS('무신사 메타 광고'!$K:$K,'무신사 메타 광고'!$I:$I,$C$4,'무신사 메타 광고'!D:D,$B941))</f>
        <v>0</v>
      </c>
      <c r="H941" s="30">
        <f>IF($C$4="", SUMIFS('무신사 메타 광고'!$Q:$Q, '무신사 메타 광고'!$D:$D, $B941), SUMIFS('무신사 메타 광고'!$Q:$Q,'무신사 메타 광고'!$I:$I,$C$4,'무신사 메타 광고'!D:D,$B941))</f>
        <v>0</v>
      </c>
      <c r="I941" s="30">
        <f>IF($C$4="", SUMIFS('무신사 메타 광고'!$U:$U, '무신사 메타 광고'!$D:$D, $B941), SUMIFS('무신사 메타 광고'!$U:$U,'무신사 메타 광고'!$I:$I,$C$4,'무신사 메타 광고'!D:D,$B941))</f>
        <v>0</v>
      </c>
      <c r="J941" s="11">
        <f t="shared" si="34"/>
        <v>0</v>
      </c>
      <c r="K941" s="11">
        <f t="shared" si="35"/>
        <v>0</v>
      </c>
      <c r="L941" s="12" t="str">
        <f t="shared" si="41"/>
        <v xml:space="preserve"> </v>
      </c>
      <c r="N941" s="10">
        <f>IF($C$4="", SUMIFS('무신사 메타 광고'!$X:$X, '무신사 메타 광고'!$D:$D, $B941),SUMIFS('무신사 메타 광고'!$X:$X,'무신사 메타 광고'!I:I,$C$4,'무신사 메타 광고'!D:D,$B941))</f>
        <v>0</v>
      </c>
      <c r="O941" s="11">
        <f t="shared" si="36"/>
        <v>0</v>
      </c>
      <c r="R941" s="13"/>
      <c r="S941" s="31">
        <f>IF($S$4="", SUMIFS('무신사 메타 광고'!$L:$L, '무신사 메타 광고'!$C:$C, $R941),SUMIFS('무신사 메타 광고'!$L:$L,'무신사 메타 광고'!$I:$I,$S$4,'무신사 메타 광고'!$C:$C,$R941))</f>
        <v>0</v>
      </c>
      <c r="T941" s="31">
        <f>IF($S$4="", SUMIFS('무신사 메타 광고'!$V:$V, '무신사 메타 광고'!$C:$C, $R941),SUMIFS('무신사 메타 광고'!$V:$V,'무신사 메타 광고'!$I:$I,$S$4,'무신사 메타 광고'!$C:$C,$R941))</f>
        <v>0</v>
      </c>
      <c r="U941" s="11">
        <f t="shared" si="37"/>
        <v>0</v>
      </c>
      <c r="V941" s="12" t="str">
        <f t="shared" si="42"/>
        <v xml:space="preserve"> </v>
      </c>
      <c r="W941" s="32">
        <f>IF($S$4="", SUMIFS('무신사 메타 광고'!$K:$K, '무신사 메타 광고'!$C:$C, $R941),SUMIFS('무신사 메타 광고'!$K:$K,'무신사 메타 광고'!$I:$I,$S$4,'무신사 메타 광고'!$C:$C,$R941))</f>
        <v>0</v>
      </c>
      <c r="X941" s="32">
        <f>IF($S$4="", SUMIFS('무신사 메타 광고'!$N:$N, '무신사 메타 광고'!$C:$C, $R941),SUMIFS('무신사 메타 광고'!$N:$N,'무신사 메타 광고'!$I:$I,$S$4,'무신사 메타 광고'!$C:$C,$R941))</f>
        <v>0</v>
      </c>
      <c r="Y941" s="11">
        <f t="shared" si="38"/>
        <v>0</v>
      </c>
      <c r="Z941" s="12" t="str">
        <f t="shared" si="43"/>
        <v xml:space="preserve"> </v>
      </c>
      <c r="AB941" s="10">
        <f>IF($S$4="", SUMIFS('무신사 메타 광고'!$X:$X, '무신사 메타 광고'!$C:$C, $R941),SUMIFS('무신사 메타 광고'!$X:$X,'무신사 메타 광고'!$I:$I,$S$4,'무신사 메타 광고'!$C:$C,$R941))</f>
        <v>0</v>
      </c>
      <c r="AC941" s="11">
        <f t="shared" si="39"/>
        <v>0</v>
      </c>
    </row>
    <row r="942" spans="2:29">
      <c r="B942" s="9"/>
      <c r="C942" s="29">
        <f>IF($C$4="", SUMIFS('무신사 메타 광고'!$L:$L, '무신사 메타 광고'!$D:$D, $B942), SUMIFS('무신사 메타 광고'!$L:$L, '무신사 메타 광고'!$I:$I, $C$4, '무신사 메타 광고'!$D:$D, $B942))</f>
        <v>0</v>
      </c>
      <c r="D942" s="29">
        <f>IF($C$4="", SUMIFS('무신사 메타 광고'!$V:$V,#REF!, $B942), SUMIFS('무신사 메타 광고'!$V:$V,'무신사 메타 광고'!$I:$I,$C$4,'무신사 메타 광고'!$D:$D,$B942))</f>
        <v>0</v>
      </c>
      <c r="E942" s="11">
        <f t="shared" si="33"/>
        <v>0</v>
      </c>
      <c r="F942" s="12" t="str">
        <f t="shared" si="40"/>
        <v xml:space="preserve"> </v>
      </c>
      <c r="G942" s="30">
        <f>IF($C$4="", SUMIFS('무신사 메타 광고'!$K:$K, '무신사 메타 광고'!$D:$D, $B942), SUMIFS('무신사 메타 광고'!$K:$K,'무신사 메타 광고'!$I:$I,$C$4,'무신사 메타 광고'!D:D,$B942))</f>
        <v>0</v>
      </c>
      <c r="H942" s="30">
        <f>IF($C$4="", SUMIFS('무신사 메타 광고'!$Q:$Q, '무신사 메타 광고'!$D:$D, $B942), SUMIFS('무신사 메타 광고'!$Q:$Q,'무신사 메타 광고'!$I:$I,$C$4,'무신사 메타 광고'!D:D,$B942))</f>
        <v>0</v>
      </c>
      <c r="I942" s="30">
        <f>IF($C$4="", SUMIFS('무신사 메타 광고'!$U:$U, '무신사 메타 광고'!$D:$D, $B942), SUMIFS('무신사 메타 광고'!$U:$U,'무신사 메타 광고'!$I:$I,$C$4,'무신사 메타 광고'!D:D,$B942))</f>
        <v>0</v>
      </c>
      <c r="J942" s="11">
        <f t="shared" si="34"/>
        <v>0</v>
      </c>
      <c r="K942" s="11">
        <f t="shared" si="35"/>
        <v>0</v>
      </c>
      <c r="L942" s="12" t="str">
        <f t="shared" si="41"/>
        <v xml:space="preserve"> </v>
      </c>
      <c r="N942" s="10">
        <f>IF($C$4="", SUMIFS('무신사 메타 광고'!$X:$X, '무신사 메타 광고'!$D:$D, $B942),SUMIFS('무신사 메타 광고'!$X:$X,'무신사 메타 광고'!I:I,$C$4,'무신사 메타 광고'!D:D,$B942))</f>
        <v>0</v>
      </c>
      <c r="O942" s="11">
        <f t="shared" si="36"/>
        <v>0</v>
      </c>
      <c r="R942" s="13"/>
      <c r="S942" s="31">
        <f>IF($S$4="", SUMIFS('무신사 메타 광고'!$L:$L, '무신사 메타 광고'!$C:$C, $R942),SUMIFS('무신사 메타 광고'!$L:$L,'무신사 메타 광고'!$I:$I,$S$4,'무신사 메타 광고'!$C:$C,$R942))</f>
        <v>0</v>
      </c>
      <c r="T942" s="31">
        <f>IF($S$4="", SUMIFS('무신사 메타 광고'!$V:$V, '무신사 메타 광고'!$C:$C, $R942),SUMIFS('무신사 메타 광고'!$V:$V,'무신사 메타 광고'!$I:$I,$S$4,'무신사 메타 광고'!$C:$C,$R942))</f>
        <v>0</v>
      </c>
      <c r="U942" s="11">
        <f t="shared" si="37"/>
        <v>0</v>
      </c>
      <c r="V942" s="12" t="str">
        <f t="shared" si="42"/>
        <v xml:space="preserve"> </v>
      </c>
      <c r="W942" s="32">
        <f>IF($S$4="", SUMIFS('무신사 메타 광고'!$K:$K, '무신사 메타 광고'!$C:$C, $R942),SUMIFS('무신사 메타 광고'!$K:$K,'무신사 메타 광고'!$I:$I,$S$4,'무신사 메타 광고'!$C:$C,$R942))</f>
        <v>0</v>
      </c>
      <c r="X942" s="32">
        <f>IF($S$4="", SUMIFS('무신사 메타 광고'!$N:$N, '무신사 메타 광고'!$C:$C, $R942),SUMIFS('무신사 메타 광고'!$N:$N,'무신사 메타 광고'!$I:$I,$S$4,'무신사 메타 광고'!$C:$C,$R942))</f>
        <v>0</v>
      </c>
      <c r="Y942" s="11">
        <f t="shared" si="38"/>
        <v>0</v>
      </c>
      <c r="Z942" s="12" t="str">
        <f t="shared" si="43"/>
        <v xml:space="preserve"> </v>
      </c>
      <c r="AB942" s="10">
        <f>IF($S$4="", SUMIFS('무신사 메타 광고'!$X:$X, '무신사 메타 광고'!$C:$C, $R942),SUMIFS('무신사 메타 광고'!$X:$X,'무신사 메타 광고'!$I:$I,$S$4,'무신사 메타 광고'!$C:$C,$R942))</f>
        <v>0</v>
      </c>
      <c r="AC942" s="11">
        <f t="shared" si="39"/>
        <v>0</v>
      </c>
    </row>
    <row r="943" spans="2:29">
      <c r="B943" s="9"/>
      <c r="C943" s="29">
        <f>IF($C$4="", SUMIFS('무신사 메타 광고'!$L:$L, '무신사 메타 광고'!$D:$D, $B943), SUMIFS('무신사 메타 광고'!$L:$L, '무신사 메타 광고'!$I:$I, $C$4, '무신사 메타 광고'!$D:$D, $B943))</f>
        <v>0</v>
      </c>
      <c r="D943" s="29">
        <f>IF($C$4="", SUMIFS('무신사 메타 광고'!$V:$V,#REF!, $B943), SUMIFS('무신사 메타 광고'!$V:$V,'무신사 메타 광고'!$I:$I,$C$4,'무신사 메타 광고'!$D:$D,$B943))</f>
        <v>0</v>
      </c>
      <c r="E943" s="11">
        <f t="shared" si="33"/>
        <v>0</v>
      </c>
      <c r="F943" s="12" t="str">
        <f t="shared" si="40"/>
        <v xml:space="preserve"> </v>
      </c>
      <c r="G943" s="30">
        <f>IF($C$4="", SUMIFS('무신사 메타 광고'!$K:$K, '무신사 메타 광고'!$D:$D, $B943), SUMIFS('무신사 메타 광고'!$K:$K,'무신사 메타 광고'!$I:$I,$C$4,'무신사 메타 광고'!D:D,$B943))</f>
        <v>0</v>
      </c>
      <c r="H943" s="30">
        <f>IF($C$4="", SUMIFS('무신사 메타 광고'!$Q:$Q, '무신사 메타 광고'!$D:$D, $B943), SUMIFS('무신사 메타 광고'!$Q:$Q,'무신사 메타 광고'!$I:$I,$C$4,'무신사 메타 광고'!D:D,$B943))</f>
        <v>0</v>
      </c>
      <c r="I943" s="30">
        <f>IF($C$4="", SUMIFS('무신사 메타 광고'!$U:$U, '무신사 메타 광고'!$D:$D, $B943), SUMIFS('무신사 메타 광고'!$U:$U,'무신사 메타 광고'!$I:$I,$C$4,'무신사 메타 광고'!D:D,$B943))</f>
        <v>0</v>
      </c>
      <c r="J943" s="11">
        <f t="shared" si="34"/>
        <v>0</v>
      </c>
      <c r="K943" s="11">
        <f t="shared" si="35"/>
        <v>0</v>
      </c>
      <c r="L943" s="12" t="str">
        <f t="shared" si="41"/>
        <v xml:space="preserve"> </v>
      </c>
      <c r="N943" s="10">
        <f>IF($C$4="", SUMIFS('무신사 메타 광고'!$X:$X, '무신사 메타 광고'!$D:$D, $B943),SUMIFS('무신사 메타 광고'!$X:$X,'무신사 메타 광고'!I:I,$C$4,'무신사 메타 광고'!D:D,$B943))</f>
        <v>0</v>
      </c>
      <c r="O943" s="11">
        <f t="shared" si="36"/>
        <v>0</v>
      </c>
      <c r="R943" s="13"/>
      <c r="S943" s="31">
        <f>IF($S$4="", SUMIFS('무신사 메타 광고'!$L:$L, '무신사 메타 광고'!$C:$C, $R943),SUMIFS('무신사 메타 광고'!$L:$L,'무신사 메타 광고'!$I:$I,$S$4,'무신사 메타 광고'!$C:$C,$R943))</f>
        <v>0</v>
      </c>
      <c r="T943" s="31">
        <f>IF($S$4="", SUMIFS('무신사 메타 광고'!$V:$V, '무신사 메타 광고'!$C:$C, $R943),SUMIFS('무신사 메타 광고'!$V:$V,'무신사 메타 광고'!$I:$I,$S$4,'무신사 메타 광고'!$C:$C,$R943))</f>
        <v>0</v>
      </c>
      <c r="U943" s="11">
        <f t="shared" si="37"/>
        <v>0</v>
      </c>
      <c r="V943" s="12" t="str">
        <f t="shared" si="42"/>
        <v xml:space="preserve"> </v>
      </c>
      <c r="W943" s="32">
        <f>IF($S$4="", SUMIFS('무신사 메타 광고'!$K:$K, '무신사 메타 광고'!$C:$C, $R943),SUMIFS('무신사 메타 광고'!$K:$K,'무신사 메타 광고'!$I:$I,$S$4,'무신사 메타 광고'!$C:$C,$R943))</f>
        <v>0</v>
      </c>
      <c r="X943" s="32">
        <f>IF($S$4="", SUMIFS('무신사 메타 광고'!$N:$N, '무신사 메타 광고'!$C:$C, $R943),SUMIFS('무신사 메타 광고'!$N:$N,'무신사 메타 광고'!$I:$I,$S$4,'무신사 메타 광고'!$C:$C,$R943))</f>
        <v>0</v>
      </c>
      <c r="Y943" s="11">
        <f t="shared" si="38"/>
        <v>0</v>
      </c>
      <c r="Z943" s="12" t="str">
        <f t="shared" si="43"/>
        <v xml:space="preserve"> </v>
      </c>
      <c r="AB943" s="10">
        <f>IF($S$4="", SUMIFS('무신사 메타 광고'!$X:$X, '무신사 메타 광고'!$C:$C, $R943),SUMIFS('무신사 메타 광고'!$X:$X,'무신사 메타 광고'!$I:$I,$S$4,'무신사 메타 광고'!$C:$C,$R943))</f>
        <v>0</v>
      </c>
      <c r="AC943" s="11">
        <f t="shared" si="39"/>
        <v>0</v>
      </c>
    </row>
    <row r="944" spans="2:29">
      <c r="B944" s="9"/>
      <c r="C944" s="29">
        <f>IF($C$4="", SUMIFS('무신사 메타 광고'!$L:$L, '무신사 메타 광고'!$D:$D, $B944), SUMIFS('무신사 메타 광고'!$L:$L, '무신사 메타 광고'!$I:$I, $C$4, '무신사 메타 광고'!$D:$D, $B944))</f>
        <v>0</v>
      </c>
      <c r="D944" s="29">
        <f>IF($C$4="", SUMIFS('무신사 메타 광고'!$V:$V,#REF!, $B944), SUMIFS('무신사 메타 광고'!$V:$V,'무신사 메타 광고'!$I:$I,$C$4,'무신사 메타 광고'!$D:$D,$B944))</f>
        <v>0</v>
      </c>
      <c r="E944" s="11">
        <f t="shared" si="33"/>
        <v>0</v>
      </c>
      <c r="F944" s="12" t="str">
        <f t="shared" si="40"/>
        <v xml:space="preserve"> </v>
      </c>
      <c r="G944" s="30">
        <f>IF($C$4="", SUMIFS('무신사 메타 광고'!$K:$K, '무신사 메타 광고'!$D:$D, $B944), SUMIFS('무신사 메타 광고'!$K:$K,'무신사 메타 광고'!$I:$I,$C$4,'무신사 메타 광고'!D:D,$B944))</f>
        <v>0</v>
      </c>
      <c r="H944" s="30">
        <f>IF($C$4="", SUMIFS('무신사 메타 광고'!$Q:$Q, '무신사 메타 광고'!$D:$D, $B944), SUMIFS('무신사 메타 광고'!$Q:$Q,'무신사 메타 광고'!$I:$I,$C$4,'무신사 메타 광고'!D:D,$B944))</f>
        <v>0</v>
      </c>
      <c r="I944" s="30">
        <f>IF($C$4="", SUMIFS('무신사 메타 광고'!$U:$U, '무신사 메타 광고'!$D:$D, $B944), SUMIFS('무신사 메타 광고'!$U:$U,'무신사 메타 광고'!$I:$I,$C$4,'무신사 메타 광고'!D:D,$B944))</f>
        <v>0</v>
      </c>
      <c r="J944" s="11">
        <f t="shared" si="34"/>
        <v>0</v>
      </c>
      <c r="K944" s="11">
        <f t="shared" si="35"/>
        <v>0</v>
      </c>
      <c r="L944" s="12" t="str">
        <f t="shared" si="41"/>
        <v xml:space="preserve"> </v>
      </c>
      <c r="N944" s="10">
        <f>IF($C$4="", SUMIFS('무신사 메타 광고'!$X:$X, '무신사 메타 광고'!$D:$D, $B944),SUMIFS('무신사 메타 광고'!$X:$X,'무신사 메타 광고'!I:I,$C$4,'무신사 메타 광고'!D:D,$B944))</f>
        <v>0</v>
      </c>
      <c r="O944" s="11">
        <f t="shared" si="36"/>
        <v>0</v>
      </c>
      <c r="R944" s="13"/>
      <c r="S944" s="31">
        <f>IF($S$4="", SUMIFS('무신사 메타 광고'!$L:$L, '무신사 메타 광고'!$C:$C, $R944),SUMIFS('무신사 메타 광고'!$L:$L,'무신사 메타 광고'!$I:$I,$S$4,'무신사 메타 광고'!$C:$C,$R944))</f>
        <v>0</v>
      </c>
      <c r="T944" s="31">
        <f>IF($S$4="", SUMIFS('무신사 메타 광고'!$V:$V, '무신사 메타 광고'!$C:$C, $R944),SUMIFS('무신사 메타 광고'!$V:$V,'무신사 메타 광고'!$I:$I,$S$4,'무신사 메타 광고'!$C:$C,$R944))</f>
        <v>0</v>
      </c>
      <c r="U944" s="11">
        <f t="shared" si="37"/>
        <v>0</v>
      </c>
      <c r="V944" s="12" t="str">
        <f t="shared" si="42"/>
        <v xml:space="preserve"> </v>
      </c>
      <c r="W944" s="32">
        <f>IF($S$4="", SUMIFS('무신사 메타 광고'!$K:$K, '무신사 메타 광고'!$C:$C, $R944),SUMIFS('무신사 메타 광고'!$K:$K,'무신사 메타 광고'!$I:$I,$S$4,'무신사 메타 광고'!$C:$C,$R944))</f>
        <v>0</v>
      </c>
      <c r="X944" s="32">
        <f>IF($S$4="", SUMIFS('무신사 메타 광고'!$N:$N, '무신사 메타 광고'!$C:$C, $R944),SUMIFS('무신사 메타 광고'!$N:$N,'무신사 메타 광고'!$I:$I,$S$4,'무신사 메타 광고'!$C:$C,$R944))</f>
        <v>0</v>
      </c>
      <c r="Y944" s="11">
        <f t="shared" si="38"/>
        <v>0</v>
      </c>
      <c r="Z944" s="12" t="str">
        <f t="shared" si="43"/>
        <v xml:space="preserve"> </v>
      </c>
      <c r="AB944" s="10">
        <f>IF($S$4="", SUMIFS('무신사 메타 광고'!$X:$X, '무신사 메타 광고'!$C:$C, $R944),SUMIFS('무신사 메타 광고'!$X:$X,'무신사 메타 광고'!$I:$I,$S$4,'무신사 메타 광고'!$C:$C,$R944))</f>
        <v>0</v>
      </c>
      <c r="AC944" s="11">
        <f t="shared" si="39"/>
        <v>0</v>
      </c>
    </row>
    <row r="945" spans="2:29">
      <c r="B945" s="9"/>
      <c r="C945" s="29">
        <f>IF($C$4="", SUMIFS('무신사 메타 광고'!$L:$L, '무신사 메타 광고'!$D:$D, $B945), SUMIFS('무신사 메타 광고'!$L:$L, '무신사 메타 광고'!$I:$I, $C$4, '무신사 메타 광고'!$D:$D, $B945))</f>
        <v>0</v>
      </c>
      <c r="D945" s="29">
        <f>IF($C$4="", SUMIFS('무신사 메타 광고'!$V:$V,#REF!, $B945), SUMIFS('무신사 메타 광고'!$V:$V,'무신사 메타 광고'!$I:$I,$C$4,'무신사 메타 광고'!$D:$D,$B945))</f>
        <v>0</v>
      </c>
      <c r="E945" s="11">
        <f t="shared" si="33"/>
        <v>0</v>
      </c>
      <c r="F945" s="12" t="str">
        <f t="shared" si="40"/>
        <v xml:space="preserve"> </v>
      </c>
      <c r="G945" s="30">
        <f>IF($C$4="", SUMIFS('무신사 메타 광고'!$K:$K, '무신사 메타 광고'!$D:$D, $B945), SUMIFS('무신사 메타 광고'!$K:$K,'무신사 메타 광고'!$I:$I,$C$4,'무신사 메타 광고'!D:D,$B945))</f>
        <v>0</v>
      </c>
      <c r="H945" s="30">
        <f>IF($C$4="", SUMIFS('무신사 메타 광고'!$Q:$Q, '무신사 메타 광고'!$D:$D, $B945), SUMIFS('무신사 메타 광고'!$Q:$Q,'무신사 메타 광고'!$I:$I,$C$4,'무신사 메타 광고'!D:D,$B945))</f>
        <v>0</v>
      </c>
      <c r="I945" s="30">
        <f>IF($C$4="", SUMIFS('무신사 메타 광고'!$U:$U, '무신사 메타 광고'!$D:$D, $B945), SUMIFS('무신사 메타 광고'!$U:$U,'무신사 메타 광고'!$I:$I,$C$4,'무신사 메타 광고'!D:D,$B945))</f>
        <v>0</v>
      </c>
      <c r="J945" s="11">
        <f t="shared" si="34"/>
        <v>0</v>
      </c>
      <c r="K945" s="11">
        <f t="shared" si="35"/>
        <v>0</v>
      </c>
      <c r="L945" s="12" t="str">
        <f t="shared" si="41"/>
        <v xml:space="preserve"> </v>
      </c>
      <c r="N945" s="10">
        <f>IF($C$4="", SUMIFS('무신사 메타 광고'!$X:$X, '무신사 메타 광고'!$D:$D, $B945),SUMIFS('무신사 메타 광고'!$X:$X,'무신사 메타 광고'!I:I,$C$4,'무신사 메타 광고'!D:D,$B945))</f>
        <v>0</v>
      </c>
      <c r="O945" s="11">
        <f t="shared" si="36"/>
        <v>0</v>
      </c>
      <c r="R945" s="13"/>
      <c r="S945" s="31">
        <f>IF($S$4="", SUMIFS('무신사 메타 광고'!$L:$L, '무신사 메타 광고'!$C:$C, $R945),SUMIFS('무신사 메타 광고'!$L:$L,'무신사 메타 광고'!$I:$I,$S$4,'무신사 메타 광고'!$C:$C,$R945))</f>
        <v>0</v>
      </c>
      <c r="T945" s="31">
        <f>IF($S$4="", SUMIFS('무신사 메타 광고'!$V:$V, '무신사 메타 광고'!$C:$C, $R945),SUMIFS('무신사 메타 광고'!$V:$V,'무신사 메타 광고'!$I:$I,$S$4,'무신사 메타 광고'!$C:$C,$R945))</f>
        <v>0</v>
      </c>
      <c r="U945" s="11">
        <f t="shared" si="37"/>
        <v>0</v>
      </c>
      <c r="V945" s="12" t="str">
        <f t="shared" si="42"/>
        <v xml:space="preserve"> </v>
      </c>
      <c r="W945" s="32">
        <f>IF($S$4="", SUMIFS('무신사 메타 광고'!$K:$K, '무신사 메타 광고'!$C:$C, $R945),SUMIFS('무신사 메타 광고'!$K:$K,'무신사 메타 광고'!$I:$I,$S$4,'무신사 메타 광고'!$C:$C,$R945))</f>
        <v>0</v>
      </c>
      <c r="X945" s="32">
        <f>IF($S$4="", SUMIFS('무신사 메타 광고'!$N:$N, '무신사 메타 광고'!$C:$C, $R945),SUMIFS('무신사 메타 광고'!$N:$N,'무신사 메타 광고'!$I:$I,$S$4,'무신사 메타 광고'!$C:$C,$R945))</f>
        <v>0</v>
      </c>
      <c r="Y945" s="11">
        <f t="shared" si="38"/>
        <v>0</v>
      </c>
      <c r="Z945" s="12" t="str">
        <f t="shared" si="43"/>
        <v xml:space="preserve"> </v>
      </c>
      <c r="AB945" s="10">
        <f>IF($S$4="", SUMIFS('무신사 메타 광고'!$X:$X, '무신사 메타 광고'!$C:$C, $R945),SUMIFS('무신사 메타 광고'!$X:$X,'무신사 메타 광고'!$I:$I,$S$4,'무신사 메타 광고'!$C:$C,$R945))</f>
        <v>0</v>
      </c>
      <c r="AC945" s="11">
        <f t="shared" si="39"/>
        <v>0</v>
      </c>
    </row>
    <row r="946" spans="2:29">
      <c r="B946" s="9"/>
      <c r="C946" s="29">
        <f>IF($C$4="", SUMIFS('무신사 메타 광고'!$L:$L, '무신사 메타 광고'!$D:$D, $B946), SUMIFS('무신사 메타 광고'!$L:$L, '무신사 메타 광고'!$I:$I, $C$4, '무신사 메타 광고'!$D:$D, $B946))</f>
        <v>0</v>
      </c>
      <c r="D946" s="29">
        <f>IF($C$4="", SUMIFS('무신사 메타 광고'!$V:$V,#REF!, $B946), SUMIFS('무신사 메타 광고'!$V:$V,'무신사 메타 광고'!$I:$I,$C$4,'무신사 메타 광고'!$D:$D,$B946))</f>
        <v>0</v>
      </c>
      <c r="E946" s="11">
        <f t="shared" si="33"/>
        <v>0</v>
      </c>
      <c r="F946" s="12" t="str">
        <f t="shared" si="40"/>
        <v xml:space="preserve"> </v>
      </c>
      <c r="G946" s="30">
        <f>IF($C$4="", SUMIFS('무신사 메타 광고'!$K:$K, '무신사 메타 광고'!$D:$D, $B946), SUMIFS('무신사 메타 광고'!$K:$K,'무신사 메타 광고'!$I:$I,$C$4,'무신사 메타 광고'!D:D,$B946))</f>
        <v>0</v>
      </c>
      <c r="H946" s="30">
        <f>IF($C$4="", SUMIFS('무신사 메타 광고'!$Q:$Q, '무신사 메타 광고'!$D:$D, $B946), SUMIFS('무신사 메타 광고'!$Q:$Q,'무신사 메타 광고'!$I:$I,$C$4,'무신사 메타 광고'!D:D,$B946))</f>
        <v>0</v>
      </c>
      <c r="I946" s="30">
        <f>IF($C$4="", SUMIFS('무신사 메타 광고'!$U:$U, '무신사 메타 광고'!$D:$D, $B946), SUMIFS('무신사 메타 광고'!$U:$U,'무신사 메타 광고'!$I:$I,$C$4,'무신사 메타 광고'!D:D,$B946))</f>
        <v>0</v>
      </c>
      <c r="J946" s="11">
        <f t="shared" si="34"/>
        <v>0</v>
      </c>
      <c r="K946" s="11">
        <f t="shared" si="35"/>
        <v>0</v>
      </c>
      <c r="L946" s="12" t="str">
        <f t="shared" si="41"/>
        <v xml:space="preserve"> </v>
      </c>
      <c r="N946" s="10">
        <f>IF($C$4="", SUMIFS('무신사 메타 광고'!$X:$X, '무신사 메타 광고'!$D:$D, $B946),SUMIFS('무신사 메타 광고'!$X:$X,'무신사 메타 광고'!I:I,$C$4,'무신사 메타 광고'!D:D,$B946))</f>
        <v>0</v>
      </c>
      <c r="O946" s="11">
        <f t="shared" si="36"/>
        <v>0</v>
      </c>
      <c r="R946" s="13"/>
      <c r="S946" s="31">
        <f>IF($S$4="", SUMIFS('무신사 메타 광고'!$L:$L, '무신사 메타 광고'!$C:$C, $R946),SUMIFS('무신사 메타 광고'!$L:$L,'무신사 메타 광고'!$I:$I,$S$4,'무신사 메타 광고'!$C:$C,$R946))</f>
        <v>0</v>
      </c>
      <c r="T946" s="31">
        <f>IF($S$4="", SUMIFS('무신사 메타 광고'!$V:$V, '무신사 메타 광고'!$C:$C, $R946),SUMIFS('무신사 메타 광고'!$V:$V,'무신사 메타 광고'!$I:$I,$S$4,'무신사 메타 광고'!$C:$C,$R946))</f>
        <v>0</v>
      </c>
      <c r="U946" s="11">
        <f t="shared" si="37"/>
        <v>0</v>
      </c>
      <c r="V946" s="12" t="str">
        <f t="shared" si="42"/>
        <v xml:space="preserve"> </v>
      </c>
      <c r="W946" s="32">
        <f>IF($S$4="", SUMIFS('무신사 메타 광고'!$K:$K, '무신사 메타 광고'!$C:$C, $R946),SUMIFS('무신사 메타 광고'!$K:$K,'무신사 메타 광고'!$I:$I,$S$4,'무신사 메타 광고'!$C:$C,$R946))</f>
        <v>0</v>
      </c>
      <c r="X946" s="32">
        <f>IF($S$4="", SUMIFS('무신사 메타 광고'!$N:$N, '무신사 메타 광고'!$C:$C, $R946),SUMIFS('무신사 메타 광고'!$N:$N,'무신사 메타 광고'!$I:$I,$S$4,'무신사 메타 광고'!$C:$C,$R946))</f>
        <v>0</v>
      </c>
      <c r="Y946" s="11">
        <f t="shared" si="38"/>
        <v>0</v>
      </c>
      <c r="Z946" s="12" t="str">
        <f t="shared" si="43"/>
        <v xml:space="preserve"> </v>
      </c>
      <c r="AB946" s="10">
        <f>IF($S$4="", SUMIFS('무신사 메타 광고'!$X:$X, '무신사 메타 광고'!$C:$C, $R946),SUMIFS('무신사 메타 광고'!$X:$X,'무신사 메타 광고'!$I:$I,$S$4,'무신사 메타 광고'!$C:$C,$R946))</f>
        <v>0</v>
      </c>
      <c r="AC946" s="11">
        <f t="shared" si="39"/>
        <v>0</v>
      </c>
    </row>
    <row r="947" spans="2:29">
      <c r="B947" s="9"/>
      <c r="C947" s="29">
        <f>IF($C$4="", SUMIFS('무신사 메타 광고'!$L:$L, '무신사 메타 광고'!$D:$D, $B947), SUMIFS('무신사 메타 광고'!$L:$L, '무신사 메타 광고'!$I:$I, $C$4, '무신사 메타 광고'!$D:$D, $B947))</f>
        <v>0</v>
      </c>
      <c r="D947" s="29">
        <f>IF($C$4="", SUMIFS('무신사 메타 광고'!$V:$V,#REF!, $B947), SUMIFS('무신사 메타 광고'!$V:$V,'무신사 메타 광고'!$I:$I,$C$4,'무신사 메타 광고'!$D:$D,$B947))</f>
        <v>0</v>
      </c>
      <c r="E947" s="11">
        <f t="shared" si="33"/>
        <v>0</v>
      </c>
      <c r="F947" s="12" t="str">
        <f t="shared" si="40"/>
        <v xml:space="preserve"> </v>
      </c>
      <c r="G947" s="30">
        <f>IF($C$4="", SUMIFS('무신사 메타 광고'!$K:$K, '무신사 메타 광고'!$D:$D, $B947), SUMIFS('무신사 메타 광고'!$K:$K,'무신사 메타 광고'!$I:$I,$C$4,'무신사 메타 광고'!D:D,$B947))</f>
        <v>0</v>
      </c>
      <c r="H947" s="30">
        <f>IF($C$4="", SUMIFS('무신사 메타 광고'!$Q:$Q, '무신사 메타 광고'!$D:$D, $B947), SUMIFS('무신사 메타 광고'!$Q:$Q,'무신사 메타 광고'!$I:$I,$C$4,'무신사 메타 광고'!D:D,$B947))</f>
        <v>0</v>
      </c>
      <c r="I947" s="30">
        <f>IF($C$4="", SUMIFS('무신사 메타 광고'!$U:$U, '무신사 메타 광고'!$D:$D, $B947), SUMIFS('무신사 메타 광고'!$U:$U,'무신사 메타 광고'!$I:$I,$C$4,'무신사 메타 광고'!D:D,$B947))</f>
        <v>0</v>
      </c>
      <c r="J947" s="11">
        <f t="shared" si="34"/>
        <v>0</v>
      </c>
      <c r="K947" s="11">
        <f t="shared" si="35"/>
        <v>0</v>
      </c>
      <c r="L947" s="12" t="str">
        <f t="shared" si="41"/>
        <v xml:space="preserve"> </v>
      </c>
      <c r="N947" s="10">
        <f>IF($C$4="", SUMIFS('무신사 메타 광고'!$X:$X, '무신사 메타 광고'!$D:$D, $B947),SUMIFS('무신사 메타 광고'!$X:$X,'무신사 메타 광고'!I:I,$C$4,'무신사 메타 광고'!D:D,$B947))</f>
        <v>0</v>
      </c>
      <c r="O947" s="11">
        <f t="shared" si="36"/>
        <v>0</v>
      </c>
      <c r="R947" s="13"/>
      <c r="S947" s="31">
        <f>IF($S$4="", SUMIFS('무신사 메타 광고'!$L:$L, '무신사 메타 광고'!$C:$C, $R947),SUMIFS('무신사 메타 광고'!$L:$L,'무신사 메타 광고'!$I:$I,$S$4,'무신사 메타 광고'!$C:$C,$R947))</f>
        <v>0</v>
      </c>
      <c r="T947" s="31">
        <f>IF($S$4="", SUMIFS('무신사 메타 광고'!$V:$V, '무신사 메타 광고'!$C:$C, $R947),SUMIFS('무신사 메타 광고'!$V:$V,'무신사 메타 광고'!$I:$I,$S$4,'무신사 메타 광고'!$C:$C,$R947))</f>
        <v>0</v>
      </c>
      <c r="U947" s="11">
        <f t="shared" si="37"/>
        <v>0</v>
      </c>
      <c r="V947" s="12" t="str">
        <f t="shared" si="42"/>
        <v xml:space="preserve"> </v>
      </c>
      <c r="W947" s="32">
        <f>IF($S$4="", SUMIFS('무신사 메타 광고'!$K:$K, '무신사 메타 광고'!$C:$C, $R947),SUMIFS('무신사 메타 광고'!$K:$K,'무신사 메타 광고'!$I:$I,$S$4,'무신사 메타 광고'!$C:$C,$R947))</f>
        <v>0</v>
      </c>
      <c r="X947" s="32">
        <f>IF($S$4="", SUMIFS('무신사 메타 광고'!$N:$N, '무신사 메타 광고'!$C:$C, $R947),SUMIFS('무신사 메타 광고'!$N:$N,'무신사 메타 광고'!$I:$I,$S$4,'무신사 메타 광고'!$C:$C,$R947))</f>
        <v>0</v>
      </c>
      <c r="Y947" s="11">
        <f t="shared" si="38"/>
        <v>0</v>
      </c>
      <c r="Z947" s="12" t="str">
        <f t="shared" si="43"/>
        <v xml:space="preserve"> </v>
      </c>
      <c r="AB947" s="10">
        <f>IF($S$4="", SUMIFS('무신사 메타 광고'!$X:$X, '무신사 메타 광고'!$C:$C, $R947),SUMIFS('무신사 메타 광고'!$X:$X,'무신사 메타 광고'!$I:$I,$S$4,'무신사 메타 광고'!$C:$C,$R947))</f>
        <v>0</v>
      </c>
      <c r="AC947" s="11">
        <f t="shared" si="39"/>
        <v>0</v>
      </c>
    </row>
    <row r="948" spans="2:29">
      <c r="B948" s="9"/>
      <c r="C948" s="29">
        <f>IF($C$4="", SUMIFS('무신사 메타 광고'!$L:$L, '무신사 메타 광고'!$D:$D, $B948), SUMIFS('무신사 메타 광고'!$L:$L, '무신사 메타 광고'!$I:$I, $C$4, '무신사 메타 광고'!$D:$D, $B948))</f>
        <v>0</v>
      </c>
      <c r="D948" s="29">
        <f>IF($C$4="", SUMIFS('무신사 메타 광고'!$V:$V,#REF!, $B948), SUMIFS('무신사 메타 광고'!$V:$V,'무신사 메타 광고'!$I:$I,$C$4,'무신사 메타 광고'!$D:$D,$B948))</f>
        <v>0</v>
      </c>
      <c r="E948" s="11">
        <f t="shared" si="33"/>
        <v>0</v>
      </c>
      <c r="F948" s="12" t="str">
        <f t="shared" si="40"/>
        <v xml:space="preserve"> </v>
      </c>
      <c r="G948" s="30">
        <f>IF($C$4="", SUMIFS('무신사 메타 광고'!$K:$K, '무신사 메타 광고'!$D:$D, $B948), SUMIFS('무신사 메타 광고'!$K:$K,'무신사 메타 광고'!$I:$I,$C$4,'무신사 메타 광고'!D:D,$B948))</f>
        <v>0</v>
      </c>
      <c r="H948" s="30">
        <f>IF($C$4="", SUMIFS('무신사 메타 광고'!$Q:$Q, '무신사 메타 광고'!$D:$D, $B948), SUMIFS('무신사 메타 광고'!$Q:$Q,'무신사 메타 광고'!$I:$I,$C$4,'무신사 메타 광고'!D:D,$B948))</f>
        <v>0</v>
      </c>
      <c r="I948" s="30">
        <f>IF($C$4="", SUMIFS('무신사 메타 광고'!$U:$U, '무신사 메타 광고'!$D:$D, $B948), SUMIFS('무신사 메타 광고'!$U:$U,'무신사 메타 광고'!$I:$I,$C$4,'무신사 메타 광고'!D:D,$B948))</f>
        <v>0</v>
      </c>
      <c r="J948" s="11">
        <f t="shared" si="34"/>
        <v>0</v>
      </c>
      <c r="K948" s="11">
        <f t="shared" si="35"/>
        <v>0</v>
      </c>
      <c r="L948" s="12" t="str">
        <f t="shared" si="41"/>
        <v xml:space="preserve"> </v>
      </c>
      <c r="N948" s="10">
        <f>IF($C$4="", SUMIFS('무신사 메타 광고'!$X:$X, '무신사 메타 광고'!$D:$D, $B948),SUMIFS('무신사 메타 광고'!$X:$X,'무신사 메타 광고'!I:I,$C$4,'무신사 메타 광고'!D:D,$B948))</f>
        <v>0</v>
      </c>
      <c r="O948" s="11">
        <f t="shared" si="36"/>
        <v>0</v>
      </c>
      <c r="R948" s="13"/>
      <c r="S948" s="31">
        <f>IF($S$4="", SUMIFS('무신사 메타 광고'!$L:$L, '무신사 메타 광고'!$C:$C, $R948),SUMIFS('무신사 메타 광고'!$L:$L,'무신사 메타 광고'!$I:$I,$S$4,'무신사 메타 광고'!$C:$C,$R948))</f>
        <v>0</v>
      </c>
      <c r="T948" s="31">
        <f>IF($S$4="", SUMIFS('무신사 메타 광고'!$V:$V, '무신사 메타 광고'!$C:$C, $R948),SUMIFS('무신사 메타 광고'!$V:$V,'무신사 메타 광고'!$I:$I,$S$4,'무신사 메타 광고'!$C:$C,$R948))</f>
        <v>0</v>
      </c>
      <c r="U948" s="11">
        <f t="shared" si="37"/>
        <v>0</v>
      </c>
      <c r="V948" s="12" t="str">
        <f t="shared" si="42"/>
        <v xml:space="preserve"> </v>
      </c>
      <c r="W948" s="32">
        <f>IF($S$4="", SUMIFS('무신사 메타 광고'!$K:$K, '무신사 메타 광고'!$C:$C, $R948),SUMIFS('무신사 메타 광고'!$K:$K,'무신사 메타 광고'!$I:$I,$S$4,'무신사 메타 광고'!$C:$C,$R948))</f>
        <v>0</v>
      </c>
      <c r="X948" s="32">
        <f>IF($S$4="", SUMIFS('무신사 메타 광고'!$N:$N, '무신사 메타 광고'!$C:$C, $R948),SUMIFS('무신사 메타 광고'!$N:$N,'무신사 메타 광고'!$I:$I,$S$4,'무신사 메타 광고'!$C:$C,$R948))</f>
        <v>0</v>
      </c>
      <c r="Y948" s="11">
        <f t="shared" si="38"/>
        <v>0</v>
      </c>
      <c r="Z948" s="12" t="str">
        <f t="shared" si="43"/>
        <v xml:space="preserve"> </v>
      </c>
      <c r="AB948" s="10">
        <f>IF($S$4="", SUMIFS('무신사 메타 광고'!$X:$X, '무신사 메타 광고'!$C:$C, $R948),SUMIFS('무신사 메타 광고'!$X:$X,'무신사 메타 광고'!$I:$I,$S$4,'무신사 메타 광고'!$C:$C,$R948))</f>
        <v>0</v>
      </c>
      <c r="AC948" s="11">
        <f t="shared" si="39"/>
        <v>0</v>
      </c>
    </row>
    <row r="949" spans="2:29">
      <c r="B949" s="9"/>
      <c r="C949" s="29">
        <f>IF($C$4="", SUMIFS('무신사 메타 광고'!$L:$L, '무신사 메타 광고'!$D:$D, $B949), SUMIFS('무신사 메타 광고'!$L:$L, '무신사 메타 광고'!$I:$I, $C$4, '무신사 메타 광고'!$D:$D, $B949))</f>
        <v>0</v>
      </c>
      <c r="D949" s="29">
        <f>IF($C$4="", SUMIFS('무신사 메타 광고'!$V:$V,#REF!, $B949), SUMIFS('무신사 메타 광고'!$V:$V,'무신사 메타 광고'!$I:$I,$C$4,'무신사 메타 광고'!$D:$D,$B949))</f>
        <v>0</v>
      </c>
      <c r="E949" s="11">
        <f t="shared" si="33"/>
        <v>0</v>
      </c>
      <c r="F949" s="12" t="str">
        <f t="shared" si="40"/>
        <v xml:space="preserve"> </v>
      </c>
      <c r="G949" s="30">
        <f>IF($C$4="", SUMIFS('무신사 메타 광고'!$K:$K, '무신사 메타 광고'!$D:$D, $B949), SUMIFS('무신사 메타 광고'!$K:$K,'무신사 메타 광고'!$I:$I,$C$4,'무신사 메타 광고'!D:D,$B949))</f>
        <v>0</v>
      </c>
      <c r="H949" s="30">
        <f>IF($C$4="", SUMIFS('무신사 메타 광고'!$Q:$Q, '무신사 메타 광고'!$D:$D, $B949), SUMIFS('무신사 메타 광고'!$Q:$Q,'무신사 메타 광고'!$I:$I,$C$4,'무신사 메타 광고'!D:D,$B949))</f>
        <v>0</v>
      </c>
      <c r="I949" s="30">
        <f>IF($C$4="", SUMIFS('무신사 메타 광고'!$U:$U, '무신사 메타 광고'!$D:$D, $B949), SUMIFS('무신사 메타 광고'!$U:$U,'무신사 메타 광고'!$I:$I,$C$4,'무신사 메타 광고'!D:D,$B949))</f>
        <v>0</v>
      </c>
      <c r="J949" s="11">
        <f t="shared" si="34"/>
        <v>0</v>
      </c>
      <c r="K949" s="11">
        <f t="shared" si="35"/>
        <v>0</v>
      </c>
      <c r="L949" s="12" t="str">
        <f t="shared" si="41"/>
        <v xml:space="preserve"> </v>
      </c>
      <c r="N949" s="10">
        <f>IF($C$4="", SUMIFS('무신사 메타 광고'!$X:$X, '무신사 메타 광고'!$D:$D, $B949),SUMIFS('무신사 메타 광고'!$X:$X,'무신사 메타 광고'!I:I,$C$4,'무신사 메타 광고'!D:D,$B949))</f>
        <v>0</v>
      </c>
      <c r="O949" s="11">
        <f t="shared" si="36"/>
        <v>0</v>
      </c>
      <c r="R949" s="13"/>
      <c r="S949" s="31">
        <f>IF($S$4="", SUMIFS('무신사 메타 광고'!$L:$L, '무신사 메타 광고'!$C:$C, $R949),SUMIFS('무신사 메타 광고'!$L:$L,'무신사 메타 광고'!$I:$I,$S$4,'무신사 메타 광고'!$C:$C,$R949))</f>
        <v>0</v>
      </c>
      <c r="T949" s="31">
        <f>IF($S$4="", SUMIFS('무신사 메타 광고'!$V:$V, '무신사 메타 광고'!$C:$C, $R949),SUMIFS('무신사 메타 광고'!$V:$V,'무신사 메타 광고'!$I:$I,$S$4,'무신사 메타 광고'!$C:$C,$R949))</f>
        <v>0</v>
      </c>
      <c r="U949" s="11">
        <f t="shared" si="37"/>
        <v>0</v>
      </c>
      <c r="V949" s="12" t="str">
        <f t="shared" si="42"/>
        <v xml:space="preserve"> </v>
      </c>
      <c r="W949" s="32">
        <f>IF($S$4="", SUMIFS('무신사 메타 광고'!$K:$K, '무신사 메타 광고'!$C:$C, $R949),SUMIFS('무신사 메타 광고'!$K:$K,'무신사 메타 광고'!$I:$I,$S$4,'무신사 메타 광고'!$C:$C,$R949))</f>
        <v>0</v>
      </c>
      <c r="X949" s="32">
        <f>IF($S$4="", SUMIFS('무신사 메타 광고'!$N:$N, '무신사 메타 광고'!$C:$C, $R949),SUMIFS('무신사 메타 광고'!$N:$N,'무신사 메타 광고'!$I:$I,$S$4,'무신사 메타 광고'!$C:$C,$R949))</f>
        <v>0</v>
      </c>
      <c r="Y949" s="11">
        <f t="shared" si="38"/>
        <v>0</v>
      </c>
      <c r="Z949" s="12" t="str">
        <f t="shared" si="43"/>
        <v xml:space="preserve"> </v>
      </c>
      <c r="AB949" s="10">
        <f>IF($S$4="", SUMIFS('무신사 메타 광고'!$X:$X, '무신사 메타 광고'!$C:$C, $R949),SUMIFS('무신사 메타 광고'!$X:$X,'무신사 메타 광고'!$I:$I,$S$4,'무신사 메타 광고'!$C:$C,$R949))</f>
        <v>0</v>
      </c>
      <c r="AC949" s="11">
        <f t="shared" si="39"/>
        <v>0</v>
      </c>
    </row>
    <row r="950" spans="2:29">
      <c r="B950" s="9"/>
      <c r="C950" s="29">
        <f>IF($C$4="", SUMIFS('무신사 메타 광고'!$L:$L, '무신사 메타 광고'!$D:$D, $B950), SUMIFS('무신사 메타 광고'!$L:$L, '무신사 메타 광고'!$I:$I, $C$4, '무신사 메타 광고'!$D:$D, $B950))</f>
        <v>0</v>
      </c>
      <c r="D950" s="29">
        <f>IF($C$4="", SUMIFS('무신사 메타 광고'!$V:$V,#REF!, $B950), SUMIFS('무신사 메타 광고'!$V:$V,'무신사 메타 광고'!$I:$I,$C$4,'무신사 메타 광고'!$D:$D,$B950))</f>
        <v>0</v>
      </c>
      <c r="E950" s="11">
        <f t="shared" si="33"/>
        <v>0</v>
      </c>
      <c r="F950" s="12" t="str">
        <f t="shared" si="40"/>
        <v xml:space="preserve"> </v>
      </c>
      <c r="G950" s="30">
        <f>IF($C$4="", SUMIFS('무신사 메타 광고'!$K:$K, '무신사 메타 광고'!$D:$D, $B950), SUMIFS('무신사 메타 광고'!$K:$K,'무신사 메타 광고'!$I:$I,$C$4,'무신사 메타 광고'!D:D,$B950))</f>
        <v>0</v>
      </c>
      <c r="H950" s="30">
        <f>IF($C$4="", SUMIFS('무신사 메타 광고'!$Q:$Q, '무신사 메타 광고'!$D:$D, $B950), SUMIFS('무신사 메타 광고'!$Q:$Q,'무신사 메타 광고'!$I:$I,$C$4,'무신사 메타 광고'!D:D,$B950))</f>
        <v>0</v>
      </c>
      <c r="I950" s="30">
        <f>IF($C$4="", SUMIFS('무신사 메타 광고'!$U:$U, '무신사 메타 광고'!$D:$D, $B950), SUMIFS('무신사 메타 광고'!$U:$U,'무신사 메타 광고'!$I:$I,$C$4,'무신사 메타 광고'!D:D,$B950))</f>
        <v>0</v>
      </c>
      <c r="J950" s="11">
        <f t="shared" si="34"/>
        <v>0</v>
      </c>
      <c r="K950" s="11">
        <f t="shared" si="35"/>
        <v>0</v>
      </c>
      <c r="L950" s="12" t="str">
        <f t="shared" si="41"/>
        <v xml:space="preserve"> </v>
      </c>
      <c r="N950" s="10">
        <f>IF($C$4="", SUMIFS('무신사 메타 광고'!$X:$X, '무신사 메타 광고'!$D:$D, $B950),SUMIFS('무신사 메타 광고'!$X:$X,'무신사 메타 광고'!I:I,$C$4,'무신사 메타 광고'!D:D,$B950))</f>
        <v>0</v>
      </c>
      <c r="O950" s="11">
        <f t="shared" si="36"/>
        <v>0</v>
      </c>
      <c r="R950" s="13"/>
      <c r="S950" s="31">
        <f>IF($S$4="", SUMIFS('무신사 메타 광고'!$L:$L, '무신사 메타 광고'!$C:$C, $R950),SUMIFS('무신사 메타 광고'!$L:$L,'무신사 메타 광고'!$I:$I,$S$4,'무신사 메타 광고'!$C:$C,$R950))</f>
        <v>0</v>
      </c>
      <c r="T950" s="31">
        <f>IF($S$4="", SUMIFS('무신사 메타 광고'!$V:$V, '무신사 메타 광고'!$C:$C, $R950),SUMIFS('무신사 메타 광고'!$V:$V,'무신사 메타 광고'!$I:$I,$S$4,'무신사 메타 광고'!$C:$C,$R950))</f>
        <v>0</v>
      </c>
      <c r="U950" s="11">
        <f t="shared" si="37"/>
        <v>0</v>
      </c>
      <c r="V950" s="12" t="str">
        <f t="shared" si="42"/>
        <v xml:space="preserve"> </v>
      </c>
      <c r="W950" s="32">
        <f>IF($S$4="", SUMIFS('무신사 메타 광고'!$K:$K, '무신사 메타 광고'!$C:$C, $R950),SUMIFS('무신사 메타 광고'!$K:$K,'무신사 메타 광고'!$I:$I,$S$4,'무신사 메타 광고'!$C:$C,$R950))</f>
        <v>0</v>
      </c>
      <c r="X950" s="32">
        <f>IF($S$4="", SUMIFS('무신사 메타 광고'!$N:$N, '무신사 메타 광고'!$C:$C, $R950),SUMIFS('무신사 메타 광고'!$N:$N,'무신사 메타 광고'!$I:$I,$S$4,'무신사 메타 광고'!$C:$C,$R950))</f>
        <v>0</v>
      </c>
      <c r="Y950" s="11">
        <f t="shared" si="38"/>
        <v>0</v>
      </c>
      <c r="Z950" s="12" t="str">
        <f t="shared" si="43"/>
        <v xml:space="preserve"> </v>
      </c>
      <c r="AB950" s="10">
        <f>IF($S$4="", SUMIFS('무신사 메타 광고'!$X:$X, '무신사 메타 광고'!$C:$C, $R950),SUMIFS('무신사 메타 광고'!$X:$X,'무신사 메타 광고'!$I:$I,$S$4,'무신사 메타 광고'!$C:$C,$R950))</f>
        <v>0</v>
      </c>
      <c r="AC950" s="11">
        <f t="shared" si="39"/>
        <v>0</v>
      </c>
    </row>
    <row r="951" spans="2:29">
      <c r="B951" s="9"/>
      <c r="C951" s="29">
        <f>IF($C$4="", SUMIFS('무신사 메타 광고'!$L:$L, '무신사 메타 광고'!$D:$D, $B951), SUMIFS('무신사 메타 광고'!$L:$L, '무신사 메타 광고'!$I:$I, $C$4, '무신사 메타 광고'!$D:$D, $B951))</f>
        <v>0</v>
      </c>
      <c r="D951" s="29">
        <f>IF($C$4="", SUMIFS('무신사 메타 광고'!$V:$V,#REF!, $B951), SUMIFS('무신사 메타 광고'!$V:$V,'무신사 메타 광고'!$I:$I,$C$4,'무신사 메타 광고'!$D:$D,$B951))</f>
        <v>0</v>
      </c>
      <c r="E951" s="11">
        <f t="shared" si="33"/>
        <v>0</v>
      </c>
      <c r="F951" s="12" t="str">
        <f t="shared" si="40"/>
        <v xml:space="preserve"> </v>
      </c>
      <c r="G951" s="30">
        <f>IF($C$4="", SUMIFS('무신사 메타 광고'!$K:$K, '무신사 메타 광고'!$D:$D, $B951), SUMIFS('무신사 메타 광고'!$K:$K,'무신사 메타 광고'!$I:$I,$C$4,'무신사 메타 광고'!D:D,$B951))</f>
        <v>0</v>
      </c>
      <c r="H951" s="30">
        <f>IF($C$4="", SUMIFS('무신사 메타 광고'!$Q:$Q, '무신사 메타 광고'!$D:$D, $B951), SUMIFS('무신사 메타 광고'!$Q:$Q,'무신사 메타 광고'!$I:$I,$C$4,'무신사 메타 광고'!D:D,$B951))</f>
        <v>0</v>
      </c>
      <c r="I951" s="30">
        <f>IF($C$4="", SUMIFS('무신사 메타 광고'!$U:$U, '무신사 메타 광고'!$D:$D, $B951), SUMIFS('무신사 메타 광고'!$U:$U,'무신사 메타 광고'!$I:$I,$C$4,'무신사 메타 광고'!D:D,$B951))</f>
        <v>0</v>
      </c>
      <c r="J951" s="11">
        <f t="shared" si="34"/>
        <v>0</v>
      </c>
      <c r="K951" s="11">
        <f t="shared" si="35"/>
        <v>0</v>
      </c>
      <c r="L951" s="12" t="str">
        <f t="shared" si="41"/>
        <v xml:space="preserve"> </v>
      </c>
      <c r="N951" s="10">
        <f>IF($C$4="", SUMIFS('무신사 메타 광고'!$X:$X, '무신사 메타 광고'!$D:$D, $B951),SUMIFS('무신사 메타 광고'!$X:$X,'무신사 메타 광고'!I:I,$C$4,'무신사 메타 광고'!D:D,$B951))</f>
        <v>0</v>
      </c>
      <c r="O951" s="11">
        <f t="shared" si="36"/>
        <v>0</v>
      </c>
      <c r="R951" s="13"/>
      <c r="S951" s="31">
        <f>IF($S$4="", SUMIFS('무신사 메타 광고'!$L:$L, '무신사 메타 광고'!$C:$C, $R951),SUMIFS('무신사 메타 광고'!$L:$L,'무신사 메타 광고'!$I:$I,$S$4,'무신사 메타 광고'!$C:$C,$R951))</f>
        <v>0</v>
      </c>
      <c r="T951" s="31">
        <f>IF($S$4="", SUMIFS('무신사 메타 광고'!$V:$V, '무신사 메타 광고'!$C:$C, $R951),SUMIFS('무신사 메타 광고'!$V:$V,'무신사 메타 광고'!$I:$I,$S$4,'무신사 메타 광고'!$C:$C,$R951))</f>
        <v>0</v>
      </c>
      <c r="U951" s="11">
        <f t="shared" si="37"/>
        <v>0</v>
      </c>
      <c r="V951" s="12" t="str">
        <f t="shared" si="42"/>
        <v xml:space="preserve"> </v>
      </c>
      <c r="W951" s="32">
        <f>IF($S$4="", SUMIFS('무신사 메타 광고'!$K:$K, '무신사 메타 광고'!$C:$C, $R951),SUMIFS('무신사 메타 광고'!$K:$K,'무신사 메타 광고'!$I:$I,$S$4,'무신사 메타 광고'!$C:$C,$R951))</f>
        <v>0</v>
      </c>
      <c r="X951" s="32">
        <f>IF($S$4="", SUMIFS('무신사 메타 광고'!$N:$N, '무신사 메타 광고'!$C:$C, $R951),SUMIFS('무신사 메타 광고'!$N:$N,'무신사 메타 광고'!$I:$I,$S$4,'무신사 메타 광고'!$C:$C,$R951))</f>
        <v>0</v>
      </c>
      <c r="Y951" s="11">
        <f t="shared" si="38"/>
        <v>0</v>
      </c>
      <c r="Z951" s="12" t="str">
        <f t="shared" si="43"/>
        <v xml:space="preserve"> </v>
      </c>
      <c r="AB951" s="10">
        <f>IF($S$4="", SUMIFS('무신사 메타 광고'!$X:$X, '무신사 메타 광고'!$C:$C, $R951),SUMIFS('무신사 메타 광고'!$X:$X,'무신사 메타 광고'!$I:$I,$S$4,'무신사 메타 광고'!$C:$C,$R951))</f>
        <v>0</v>
      </c>
      <c r="AC951" s="11">
        <f t="shared" si="39"/>
        <v>0</v>
      </c>
    </row>
    <row r="952" spans="2:29">
      <c r="B952" s="9"/>
      <c r="C952" s="29">
        <f>IF($C$4="", SUMIFS('무신사 메타 광고'!$L:$L, '무신사 메타 광고'!$D:$D, $B952), SUMIFS('무신사 메타 광고'!$L:$L, '무신사 메타 광고'!$I:$I, $C$4, '무신사 메타 광고'!$D:$D, $B952))</f>
        <v>0</v>
      </c>
      <c r="D952" s="29">
        <f>IF($C$4="", SUMIFS('무신사 메타 광고'!$V:$V,#REF!, $B952), SUMIFS('무신사 메타 광고'!$V:$V,'무신사 메타 광고'!$I:$I,$C$4,'무신사 메타 광고'!$D:$D,$B952))</f>
        <v>0</v>
      </c>
      <c r="E952" s="11">
        <f t="shared" si="33"/>
        <v>0</v>
      </c>
      <c r="F952" s="12" t="str">
        <f t="shared" si="40"/>
        <v xml:space="preserve"> </v>
      </c>
      <c r="G952" s="30">
        <f>IF($C$4="", SUMIFS('무신사 메타 광고'!$K:$K, '무신사 메타 광고'!$D:$D, $B952), SUMIFS('무신사 메타 광고'!$K:$K,'무신사 메타 광고'!$I:$I,$C$4,'무신사 메타 광고'!D:D,$B952))</f>
        <v>0</v>
      </c>
      <c r="H952" s="30">
        <f>IF($C$4="", SUMIFS('무신사 메타 광고'!$Q:$Q, '무신사 메타 광고'!$D:$D, $B952), SUMIFS('무신사 메타 광고'!$Q:$Q,'무신사 메타 광고'!$I:$I,$C$4,'무신사 메타 광고'!D:D,$B952))</f>
        <v>0</v>
      </c>
      <c r="I952" s="30">
        <f>IF($C$4="", SUMIFS('무신사 메타 광고'!$U:$U, '무신사 메타 광고'!$D:$D, $B952), SUMIFS('무신사 메타 광고'!$U:$U,'무신사 메타 광고'!$I:$I,$C$4,'무신사 메타 광고'!D:D,$B952))</f>
        <v>0</v>
      </c>
      <c r="J952" s="11">
        <f t="shared" si="34"/>
        <v>0</v>
      </c>
      <c r="K952" s="11">
        <f t="shared" si="35"/>
        <v>0</v>
      </c>
      <c r="L952" s="12" t="str">
        <f t="shared" si="41"/>
        <v xml:space="preserve"> </v>
      </c>
      <c r="N952" s="10">
        <f>IF($C$4="", SUMIFS('무신사 메타 광고'!$X:$X, '무신사 메타 광고'!$D:$D, $B952),SUMIFS('무신사 메타 광고'!$X:$X,'무신사 메타 광고'!I:I,$C$4,'무신사 메타 광고'!D:D,$B952))</f>
        <v>0</v>
      </c>
      <c r="O952" s="11">
        <f t="shared" si="36"/>
        <v>0</v>
      </c>
      <c r="R952" s="13"/>
      <c r="S952" s="31">
        <f>IF($S$4="", SUMIFS('무신사 메타 광고'!$L:$L, '무신사 메타 광고'!$C:$C, $R952),SUMIFS('무신사 메타 광고'!$L:$L,'무신사 메타 광고'!$I:$I,$S$4,'무신사 메타 광고'!$C:$C,$R952))</f>
        <v>0</v>
      </c>
      <c r="T952" s="31">
        <f>IF($S$4="", SUMIFS('무신사 메타 광고'!$V:$V, '무신사 메타 광고'!$C:$C, $R952),SUMIFS('무신사 메타 광고'!$V:$V,'무신사 메타 광고'!$I:$I,$S$4,'무신사 메타 광고'!$C:$C,$R952))</f>
        <v>0</v>
      </c>
      <c r="U952" s="11">
        <f t="shared" si="37"/>
        <v>0</v>
      </c>
      <c r="V952" s="12" t="str">
        <f t="shared" si="42"/>
        <v xml:space="preserve"> </v>
      </c>
      <c r="W952" s="32">
        <f>IF($S$4="", SUMIFS('무신사 메타 광고'!$K:$K, '무신사 메타 광고'!$C:$C, $R952),SUMIFS('무신사 메타 광고'!$K:$K,'무신사 메타 광고'!$I:$I,$S$4,'무신사 메타 광고'!$C:$C,$R952))</f>
        <v>0</v>
      </c>
      <c r="X952" s="32">
        <f>IF($S$4="", SUMIFS('무신사 메타 광고'!$N:$N, '무신사 메타 광고'!$C:$C, $R952),SUMIFS('무신사 메타 광고'!$N:$N,'무신사 메타 광고'!$I:$I,$S$4,'무신사 메타 광고'!$C:$C,$R952))</f>
        <v>0</v>
      </c>
      <c r="Y952" s="11">
        <f t="shared" si="38"/>
        <v>0</v>
      </c>
      <c r="Z952" s="12" t="str">
        <f t="shared" si="43"/>
        <v xml:space="preserve"> </v>
      </c>
      <c r="AB952" s="10">
        <f>IF($S$4="", SUMIFS('무신사 메타 광고'!$X:$X, '무신사 메타 광고'!$C:$C, $R952),SUMIFS('무신사 메타 광고'!$X:$X,'무신사 메타 광고'!$I:$I,$S$4,'무신사 메타 광고'!$C:$C,$R952))</f>
        <v>0</v>
      </c>
      <c r="AC952" s="11">
        <f t="shared" si="39"/>
        <v>0</v>
      </c>
    </row>
    <row r="953" spans="2:29">
      <c r="B953" s="9"/>
      <c r="C953" s="29">
        <f>IF($C$4="", SUMIFS('무신사 메타 광고'!$L:$L, '무신사 메타 광고'!$D:$D, $B953), SUMIFS('무신사 메타 광고'!$L:$L, '무신사 메타 광고'!$I:$I, $C$4, '무신사 메타 광고'!$D:$D, $B953))</f>
        <v>0</v>
      </c>
      <c r="D953" s="29">
        <f>IF($C$4="", SUMIFS('무신사 메타 광고'!$V:$V,#REF!, $B953), SUMIFS('무신사 메타 광고'!$V:$V,'무신사 메타 광고'!$I:$I,$C$4,'무신사 메타 광고'!$D:$D,$B953))</f>
        <v>0</v>
      </c>
      <c r="E953" s="11">
        <f t="shared" si="33"/>
        <v>0</v>
      </c>
      <c r="F953" s="12" t="str">
        <f t="shared" si="40"/>
        <v xml:space="preserve"> </v>
      </c>
      <c r="G953" s="30">
        <f>IF($C$4="", SUMIFS('무신사 메타 광고'!$K:$K, '무신사 메타 광고'!$D:$D, $B953), SUMIFS('무신사 메타 광고'!$K:$K,'무신사 메타 광고'!$I:$I,$C$4,'무신사 메타 광고'!D:D,$B953))</f>
        <v>0</v>
      </c>
      <c r="H953" s="30">
        <f>IF($C$4="", SUMIFS('무신사 메타 광고'!$Q:$Q, '무신사 메타 광고'!$D:$D, $B953), SUMIFS('무신사 메타 광고'!$Q:$Q,'무신사 메타 광고'!$I:$I,$C$4,'무신사 메타 광고'!D:D,$B953))</f>
        <v>0</v>
      </c>
      <c r="I953" s="30">
        <f>IF($C$4="", SUMIFS('무신사 메타 광고'!$U:$U, '무신사 메타 광고'!$D:$D, $B953), SUMIFS('무신사 메타 광고'!$U:$U,'무신사 메타 광고'!$I:$I,$C$4,'무신사 메타 광고'!D:D,$B953))</f>
        <v>0</v>
      </c>
      <c r="J953" s="11">
        <f t="shared" si="34"/>
        <v>0</v>
      </c>
      <c r="K953" s="11">
        <f t="shared" si="35"/>
        <v>0</v>
      </c>
      <c r="L953" s="12" t="str">
        <f t="shared" si="41"/>
        <v xml:space="preserve"> </v>
      </c>
      <c r="N953" s="10">
        <f>IF($C$4="", SUMIFS('무신사 메타 광고'!$X:$X, '무신사 메타 광고'!$D:$D, $B953),SUMIFS('무신사 메타 광고'!$X:$X,'무신사 메타 광고'!I:I,$C$4,'무신사 메타 광고'!D:D,$B953))</f>
        <v>0</v>
      </c>
      <c r="O953" s="11">
        <f t="shared" si="36"/>
        <v>0</v>
      </c>
      <c r="R953" s="13"/>
      <c r="S953" s="31">
        <f>IF($S$4="", SUMIFS('무신사 메타 광고'!$L:$L, '무신사 메타 광고'!$C:$C, $R953),SUMIFS('무신사 메타 광고'!$L:$L,'무신사 메타 광고'!$I:$I,$S$4,'무신사 메타 광고'!$C:$C,$R953))</f>
        <v>0</v>
      </c>
      <c r="T953" s="31">
        <f>IF($S$4="", SUMIFS('무신사 메타 광고'!$V:$V, '무신사 메타 광고'!$C:$C, $R953),SUMIFS('무신사 메타 광고'!$V:$V,'무신사 메타 광고'!$I:$I,$S$4,'무신사 메타 광고'!$C:$C,$R953))</f>
        <v>0</v>
      </c>
      <c r="U953" s="11">
        <f t="shared" si="37"/>
        <v>0</v>
      </c>
      <c r="V953" s="12" t="str">
        <f t="shared" si="42"/>
        <v xml:space="preserve"> </v>
      </c>
      <c r="W953" s="32">
        <f>IF($S$4="", SUMIFS('무신사 메타 광고'!$K:$K, '무신사 메타 광고'!$C:$C, $R953),SUMIFS('무신사 메타 광고'!$K:$K,'무신사 메타 광고'!$I:$I,$S$4,'무신사 메타 광고'!$C:$C,$R953))</f>
        <v>0</v>
      </c>
      <c r="X953" s="32">
        <f>IF($S$4="", SUMIFS('무신사 메타 광고'!$N:$N, '무신사 메타 광고'!$C:$C, $R953),SUMIFS('무신사 메타 광고'!$N:$N,'무신사 메타 광고'!$I:$I,$S$4,'무신사 메타 광고'!$C:$C,$R953))</f>
        <v>0</v>
      </c>
      <c r="Y953" s="11">
        <f t="shared" si="38"/>
        <v>0</v>
      </c>
      <c r="Z953" s="12" t="str">
        <f t="shared" si="43"/>
        <v xml:space="preserve"> </v>
      </c>
      <c r="AB953" s="10">
        <f>IF($S$4="", SUMIFS('무신사 메타 광고'!$X:$X, '무신사 메타 광고'!$C:$C, $R953),SUMIFS('무신사 메타 광고'!$X:$X,'무신사 메타 광고'!$I:$I,$S$4,'무신사 메타 광고'!$C:$C,$R953))</f>
        <v>0</v>
      </c>
      <c r="AC953" s="11">
        <f t="shared" si="39"/>
        <v>0</v>
      </c>
    </row>
    <row r="954" spans="2:29">
      <c r="B954" s="9"/>
      <c r="C954" s="29">
        <f>IF($C$4="", SUMIFS('무신사 메타 광고'!$L:$L, '무신사 메타 광고'!$D:$D, $B954), SUMIFS('무신사 메타 광고'!$L:$L, '무신사 메타 광고'!$I:$I, $C$4, '무신사 메타 광고'!$D:$D, $B954))</f>
        <v>0</v>
      </c>
      <c r="D954" s="29">
        <f>IF($C$4="", SUMIFS('무신사 메타 광고'!$V:$V,#REF!, $B954), SUMIFS('무신사 메타 광고'!$V:$V,'무신사 메타 광고'!$I:$I,$C$4,'무신사 메타 광고'!$D:$D,$B954))</f>
        <v>0</v>
      </c>
      <c r="E954" s="11">
        <f t="shared" si="33"/>
        <v>0</v>
      </c>
      <c r="F954" s="12" t="str">
        <f t="shared" si="40"/>
        <v xml:space="preserve"> </v>
      </c>
      <c r="G954" s="30">
        <f>IF($C$4="", SUMIFS('무신사 메타 광고'!$K:$K, '무신사 메타 광고'!$D:$D, $B954), SUMIFS('무신사 메타 광고'!$K:$K,'무신사 메타 광고'!$I:$I,$C$4,'무신사 메타 광고'!D:D,$B954))</f>
        <v>0</v>
      </c>
      <c r="H954" s="30">
        <f>IF($C$4="", SUMIFS('무신사 메타 광고'!$Q:$Q, '무신사 메타 광고'!$D:$D, $B954), SUMIFS('무신사 메타 광고'!$Q:$Q,'무신사 메타 광고'!$I:$I,$C$4,'무신사 메타 광고'!D:D,$B954))</f>
        <v>0</v>
      </c>
      <c r="I954" s="30">
        <f>IF($C$4="", SUMIFS('무신사 메타 광고'!$U:$U, '무신사 메타 광고'!$D:$D, $B954), SUMIFS('무신사 메타 광고'!$U:$U,'무신사 메타 광고'!$I:$I,$C$4,'무신사 메타 광고'!D:D,$B954))</f>
        <v>0</v>
      </c>
      <c r="J954" s="11">
        <f t="shared" si="34"/>
        <v>0</v>
      </c>
      <c r="K954" s="11">
        <f t="shared" si="35"/>
        <v>0</v>
      </c>
      <c r="L954" s="12" t="str">
        <f t="shared" si="41"/>
        <v xml:space="preserve"> </v>
      </c>
      <c r="N954" s="10">
        <f>IF($C$4="", SUMIFS('무신사 메타 광고'!$X:$X, '무신사 메타 광고'!$D:$D, $B954),SUMIFS('무신사 메타 광고'!$X:$X,'무신사 메타 광고'!I:I,$C$4,'무신사 메타 광고'!D:D,$B954))</f>
        <v>0</v>
      </c>
      <c r="O954" s="11">
        <f t="shared" si="36"/>
        <v>0</v>
      </c>
      <c r="R954" s="13"/>
      <c r="S954" s="31">
        <f>IF($S$4="", SUMIFS('무신사 메타 광고'!$L:$L, '무신사 메타 광고'!$C:$C, $R954),SUMIFS('무신사 메타 광고'!$L:$L,'무신사 메타 광고'!$I:$I,$S$4,'무신사 메타 광고'!$C:$C,$R954))</f>
        <v>0</v>
      </c>
      <c r="T954" s="31">
        <f>IF($S$4="", SUMIFS('무신사 메타 광고'!$V:$V, '무신사 메타 광고'!$C:$C, $R954),SUMIFS('무신사 메타 광고'!$V:$V,'무신사 메타 광고'!$I:$I,$S$4,'무신사 메타 광고'!$C:$C,$R954))</f>
        <v>0</v>
      </c>
      <c r="U954" s="11">
        <f t="shared" si="37"/>
        <v>0</v>
      </c>
      <c r="V954" s="12" t="str">
        <f t="shared" si="42"/>
        <v xml:space="preserve"> </v>
      </c>
      <c r="W954" s="32">
        <f>IF($S$4="", SUMIFS('무신사 메타 광고'!$K:$K, '무신사 메타 광고'!$C:$C, $R954),SUMIFS('무신사 메타 광고'!$K:$K,'무신사 메타 광고'!$I:$I,$S$4,'무신사 메타 광고'!$C:$C,$R954))</f>
        <v>0</v>
      </c>
      <c r="X954" s="32">
        <f>IF($S$4="", SUMIFS('무신사 메타 광고'!$N:$N, '무신사 메타 광고'!$C:$C, $R954),SUMIFS('무신사 메타 광고'!$N:$N,'무신사 메타 광고'!$I:$I,$S$4,'무신사 메타 광고'!$C:$C,$R954))</f>
        <v>0</v>
      </c>
      <c r="Y954" s="11">
        <f t="shared" si="38"/>
        <v>0</v>
      </c>
      <c r="Z954" s="12" t="str">
        <f t="shared" si="43"/>
        <v xml:space="preserve"> </v>
      </c>
      <c r="AB954" s="10">
        <f>IF($S$4="", SUMIFS('무신사 메타 광고'!$X:$X, '무신사 메타 광고'!$C:$C, $R954),SUMIFS('무신사 메타 광고'!$X:$X,'무신사 메타 광고'!$I:$I,$S$4,'무신사 메타 광고'!$C:$C,$R954))</f>
        <v>0</v>
      </c>
      <c r="AC954" s="11">
        <f t="shared" si="39"/>
        <v>0</v>
      </c>
    </row>
    <row r="955" spans="2:29">
      <c r="B955" s="9"/>
      <c r="C955" s="29">
        <f>IF($C$4="", SUMIFS('무신사 메타 광고'!$L:$L, '무신사 메타 광고'!$D:$D, $B955), SUMIFS('무신사 메타 광고'!$L:$L, '무신사 메타 광고'!$I:$I, $C$4, '무신사 메타 광고'!$D:$D, $B955))</f>
        <v>0</v>
      </c>
      <c r="D955" s="29">
        <f>IF($C$4="", SUMIFS('무신사 메타 광고'!$V:$V,#REF!, $B955), SUMIFS('무신사 메타 광고'!$V:$V,'무신사 메타 광고'!$I:$I,$C$4,'무신사 메타 광고'!$D:$D,$B955))</f>
        <v>0</v>
      </c>
      <c r="E955" s="11">
        <f t="shared" si="33"/>
        <v>0</v>
      </c>
      <c r="F955" s="12" t="str">
        <f t="shared" si="40"/>
        <v xml:space="preserve"> </v>
      </c>
      <c r="G955" s="30">
        <f>IF($C$4="", SUMIFS('무신사 메타 광고'!$K:$K, '무신사 메타 광고'!$D:$D, $B955), SUMIFS('무신사 메타 광고'!$K:$K,'무신사 메타 광고'!$I:$I,$C$4,'무신사 메타 광고'!D:D,$B955))</f>
        <v>0</v>
      </c>
      <c r="H955" s="30">
        <f>IF($C$4="", SUMIFS('무신사 메타 광고'!$Q:$Q, '무신사 메타 광고'!$D:$D, $B955), SUMIFS('무신사 메타 광고'!$Q:$Q,'무신사 메타 광고'!$I:$I,$C$4,'무신사 메타 광고'!D:D,$B955))</f>
        <v>0</v>
      </c>
      <c r="I955" s="30">
        <f>IF($C$4="", SUMIFS('무신사 메타 광고'!$U:$U, '무신사 메타 광고'!$D:$D, $B955), SUMIFS('무신사 메타 광고'!$U:$U,'무신사 메타 광고'!$I:$I,$C$4,'무신사 메타 광고'!D:D,$B955))</f>
        <v>0</v>
      </c>
      <c r="J955" s="11">
        <f t="shared" si="34"/>
        <v>0</v>
      </c>
      <c r="K955" s="11">
        <f t="shared" si="35"/>
        <v>0</v>
      </c>
      <c r="L955" s="12" t="str">
        <f t="shared" si="41"/>
        <v xml:space="preserve"> </v>
      </c>
      <c r="N955" s="10">
        <f>IF($C$4="", SUMIFS('무신사 메타 광고'!$X:$X, '무신사 메타 광고'!$D:$D, $B955),SUMIFS('무신사 메타 광고'!$X:$X,'무신사 메타 광고'!I:I,$C$4,'무신사 메타 광고'!D:D,$B955))</f>
        <v>0</v>
      </c>
      <c r="O955" s="11">
        <f t="shared" si="36"/>
        <v>0</v>
      </c>
      <c r="R955" s="13"/>
      <c r="S955" s="31">
        <f>IF($S$4="", SUMIFS('무신사 메타 광고'!$L:$L, '무신사 메타 광고'!$C:$C, $R955),SUMIFS('무신사 메타 광고'!$L:$L,'무신사 메타 광고'!$I:$I,$S$4,'무신사 메타 광고'!$C:$C,$R955))</f>
        <v>0</v>
      </c>
      <c r="T955" s="31">
        <f>IF($S$4="", SUMIFS('무신사 메타 광고'!$V:$V, '무신사 메타 광고'!$C:$C, $R955),SUMIFS('무신사 메타 광고'!$V:$V,'무신사 메타 광고'!$I:$I,$S$4,'무신사 메타 광고'!$C:$C,$R955))</f>
        <v>0</v>
      </c>
      <c r="U955" s="11">
        <f t="shared" si="37"/>
        <v>0</v>
      </c>
      <c r="V955" s="12" t="str">
        <f t="shared" si="42"/>
        <v xml:space="preserve"> </v>
      </c>
      <c r="W955" s="32">
        <f>IF($S$4="", SUMIFS('무신사 메타 광고'!$K:$K, '무신사 메타 광고'!$C:$C, $R955),SUMIFS('무신사 메타 광고'!$K:$K,'무신사 메타 광고'!$I:$I,$S$4,'무신사 메타 광고'!$C:$C,$R955))</f>
        <v>0</v>
      </c>
      <c r="X955" s="32">
        <f>IF($S$4="", SUMIFS('무신사 메타 광고'!$N:$N, '무신사 메타 광고'!$C:$C, $R955),SUMIFS('무신사 메타 광고'!$N:$N,'무신사 메타 광고'!$I:$I,$S$4,'무신사 메타 광고'!$C:$C,$R955))</f>
        <v>0</v>
      </c>
      <c r="Y955" s="11">
        <f t="shared" si="38"/>
        <v>0</v>
      </c>
      <c r="Z955" s="12" t="str">
        <f t="shared" si="43"/>
        <v xml:space="preserve"> </v>
      </c>
      <c r="AB955" s="10">
        <f>IF($S$4="", SUMIFS('무신사 메타 광고'!$X:$X, '무신사 메타 광고'!$C:$C, $R955),SUMIFS('무신사 메타 광고'!$X:$X,'무신사 메타 광고'!$I:$I,$S$4,'무신사 메타 광고'!$C:$C,$R955))</f>
        <v>0</v>
      </c>
      <c r="AC955" s="11">
        <f t="shared" si="39"/>
        <v>0</v>
      </c>
    </row>
    <row r="956" spans="2:29">
      <c r="B956" s="9"/>
      <c r="C956" s="29">
        <f>IF($C$4="", SUMIFS('무신사 메타 광고'!$L:$L, '무신사 메타 광고'!$D:$D, $B956), SUMIFS('무신사 메타 광고'!$L:$L, '무신사 메타 광고'!$I:$I, $C$4, '무신사 메타 광고'!$D:$D, $B956))</f>
        <v>0</v>
      </c>
      <c r="D956" s="29">
        <f>IF($C$4="", SUMIFS('무신사 메타 광고'!$V:$V,#REF!, $B956), SUMIFS('무신사 메타 광고'!$V:$V,'무신사 메타 광고'!$I:$I,$C$4,'무신사 메타 광고'!$D:$D,$B956))</f>
        <v>0</v>
      </c>
      <c r="E956" s="11">
        <f t="shared" si="33"/>
        <v>0</v>
      </c>
      <c r="F956" s="12" t="str">
        <f t="shared" si="40"/>
        <v xml:space="preserve"> </v>
      </c>
      <c r="G956" s="30">
        <f>IF($C$4="", SUMIFS('무신사 메타 광고'!$K:$K, '무신사 메타 광고'!$D:$D, $B956), SUMIFS('무신사 메타 광고'!$K:$K,'무신사 메타 광고'!$I:$I,$C$4,'무신사 메타 광고'!D:D,$B956))</f>
        <v>0</v>
      </c>
      <c r="H956" s="30">
        <f>IF($C$4="", SUMIFS('무신사 메타 광고'!$Q:$Q, '무신사 메타 광고'!$D:$D, $B956), SUMIFS('무신사 메타 광고'!$Q:$Q,'무신사 메타 광고'!$I:$I,$C$4,'무신사 메타 광고'!D:D,$B956))</f>
        <v>0</v>
      </c>
      <c r="I956" s="30">
        <f>IF($C$4="", SUMIFS('무신사 메타 광고'!$U:$U, '무신사 메타 광고'!$D:$D, $B956), SUMIFS('무신사 메타 광고'!$U:$U,'무신사 메타 광고'!$I:$I,$C$4,'무신사 메타 광고'!D:D,$B956))</f>
        <v>0</v>
      </c>
      <c r="J956" s="11">
        <f t="shared" si="34"/>
        <v>0</v>
      </c>
      <c r="K956" s="11">
        <f t="shared" si="35"/>
        <v>0</v>
      </c>
      <c r="L956" s="12" t="str">
        <f t="shared" si="41"/>
        <v xml:space="preserve"> </v>
      </c>
      <c r="N956" s="10">
        <f>IF($C$4="", SUMIFS('무신사 메타 광고'!$X:$X, '무신사 메타 광고'!$D:$D, $B956),SUMIFS('무신사 메타 광고'!$X:$X,'무신사 메타 광고'!I:I,$C$4,'무신사 메타 광고'!D:D,$B956))</f>
        <v>0</v>
      </c>
      <c r="O956" s="11">
        <f t="shared" si="36"/>
        <v>0</v>
      </c>
      <c r="R956" s="13"/>
      <c r="S956" s="31">
        <f>IF($S$4="", SUMIFS('무신사 메타 광고'!$L:$L, '무신사 메타 광고'!$C:$C, $R956),SUMIFS('무신사 메타 광고'!$L:$L,'무신사 메타 광고'!$I:$I,$S$4,'무신사 메타 광고'!$C:$C,$R956))</f>
        <v>0</v>
      </c>
      <c r="T956" s="31">
        <f>IF($S$4="", SUMIFS('무신사 메타 광고'!$V:$V, '무신사 메타 광고'!$C:$C, $R956),SUMIFS('무신사 메타 광고'!$V:$V,'무신사 메타 광고'!$I:$I,$S$4,'무신사 메타 광고'!$C:$C,$R956))</f>
        <v>0</v>
      </c>
      <c r="U956" s="11">
        <f t="shared" si="37"/>
        <v>0</v>
      </c>
      <c r="V956" s="12" t="str">
        <f t="shared" si="42"/>
        <v xml:space="preserve"> </v>
      </c>
      <c r="W956" s="32">
        <f>IF($S$4="", SUMIFS('무신사 메타 광고'!$K:$K, '무신사 메타 광고'!$C:$C, $R956),SUMIFS('무신사 메타 광고'!$K:$K,'무신사 메타 광고'!$I:$I,$S$4,'무신사 메타 광고'!$C:$C,$R956))</f>
        <v>0</v>
      </c>
      <c r="X956" s="32">
        <f>IF($S$4="", SUMIFS('무신사 메타 광고'!$N:$N, '무신사 메타 광고'!$C:$C, $R956),SUMIFS('무신사 메타 광고'!$N:$N,'무신사 메타 광고'!$I:$I,$S$4,'무신사 메타 광고'!$C:$C,$R956))</f>
        <v>0</v>
      </c>
      <c r="Y956" s="11">
        <f t="shared" si="38"/>
        <v>0</v>
      </c>
      <c r="Z956" s="12" t="str">
        <f t="shared" si="43"/>
        <v xml:space="preserve"> </v>
      </c>
      <c r="AB956" s="10">
        <f>IF($S$4="", SUMIFS('무신사 메타 광고'!$X:$X, '무신사 메타 광고'!$C:$C, $R956),SUMIFS('무신사 메타 광고'!$X:$X,'무신사 메타 광고'!$I:$I,$S$4,'무신사 메타 광고'!$C:$C,$R956))</f>
        <v>0</v>
      </c>
      <c r="AC956" s="11">
        <f t="shared" si="39"/>
        <v>0</v>
      </c>
    </row>
    <row r="957" spans="2:29">
      <c r="B957" s="9"/>
      <c r="C957" s="29">
        <f>IF($C$4="", SUMIFS('무신사 메타 광고'!$L:$L, '무신사 메타 광고'!$D:$D, $B957), SUMIFS('무신사 메타 광고'!$L:$L, '무신사 메타 광고'!$I:$I, $C$4, '무신사 메타 광고'!$D:$D, $B957))</f>
        <v>0</v>
      </c>
      <c r="D957" s="29">
        <f>IF($C$4="", SUMIFS('무신사 메타 광고'!$V:$V,#REF!, $B957), SUMIFS('무신사 메타 광고'!$V:$V,'무신사 메타 광고'!$I:$I,$C$4,'무신사 메타 광고'!$D:$D,$B957))</f>
        <v>0</v>
      </c>
      <c r="E957" s="11">
        <f t="shared" si="33"/>
        <v>0</v>
      </c>
      <c r="F957" s="12" t="str">
        <f t="shared" si="40"/>
        <v xml:space="preserve"> </v>
      </c>
      <c r="G957" s="30">
        <f>IF($C$4="", SUMIFS('무신사 메타 광고'!$K:$K, '무신사 메타 광고'!$D:$D, $B957), SUMIFS('무신사 메타 광고'!$K:$K,'무신사 메타 광고'!$I:$I,$C$4,'무신사 메타 광고'!D:D,$B957))</f>
        <v>0</v>
      </c>
      <c r="H957" s="30">
        <f>IF($C$4="", SUMIFS('무신사 메타 광고'!$Q:$Q, '무신사 메타 광고'!$D:$D, $B957), SUMIFS('무신사 메타 광고'!$Q:$Q,'무신사 메타 광고'!$I:$I,$C$4,'무신사 메타 광고'!D:D,$B957))</f>
        <v>0</v>
      </c>
      <c r="I957" s="30">
        <f>IF($C$4="", SUMIFS('무신사 메타 광고'!$U:$U, '무신사 메타 광고'!$D:$D, $B957), SUMIFS('무신사 메타 광고'!$U:$U,'무신사 메타 광고'!$I:$I,$C$4,'무신사 메타 광고'!D:D,$B957))</f>
        <v>0</v>
      </c>
      <c r="J957" s="11">
        <f t="shared" si="34"/>
        <v>0</v>
      </c>
      <c r="K957" s="11">
        <f t="shared" si="35"/>
        <v>0</v>
      </c>
      <c r="L957" s="12" t="str">
        <f t="shared" si="41"/>
        <v xml:space="preserve"> </v>
      </c>
      <c r="N957" s="10">
        <f>IF($C$4="", SUMIFS('무신사 메타 광고'!$X:$X, '무신사 메타 광고'!$D:$D, $B957),SUMIFS('무신사 메타 광고'!$X:$X,'무신사 메타 광고'!I:I,$C$4,'무신사 메타 광고'!D:D,$B957))</f>
        <v>0</v>
      </c>
      <c r="O957" s="11">
        <f t="shared" si="36"/>
        <v>0</v>
      </c>
      <c r="R957" s="13"/>
      <c r="S957" s="31">
        <f>IF($S$4="", SUMIFS('무신사 메타 광고'!$L:$L, '무신사 메타 광고'!$C:$C, $R957),SUMIFS('무신사 메타 광고'!$L:$L,'무신사 메타 광고'!$I:$I,$S$4,'무신사 메타 광고'!$C:$C,$R957))</f>
        <v>0</v>
      </c>
      <c r="T957" s="31">
        <f>IF($S$4="", SUMIFS('무신사 메타 광고'!$V:$V, '무신사 메타 광고'!$C:$C, $R957),SUMIFS('무신사 메타 광고'!$V:$V,'무신사 메타 광고'!$I:$I,$S$4,'무신사 메타 광고'!$C:$C,$R957))</f>
        <v>0</v>
      </c>
      <c r="U957" s="11">
        <f t="shared" si="37"/>
        <v>0</v>
      </c>
      <c r="V957" s="12" t="str">
        <f t="shared" si="42"/>
        <v xml:space="preserve"> </v>
      </c>
      <c r="W957" s="32">
        <f>IF($S$4="", SUMIFS('무신사 메타 광고'!$K:$K, '무신사 메타 광고'!$C:$C, $R957),SUMIFS('무신사 메타 광고'!$K:$K,'무신사 메타 광고'!$I:$I,$S$4,'무신사 메타 광고'!$C:$C,$R957))</f>
        <v>0</v>
      </c>
      <c r="X957" s="32">
        <f>IF($S$4="", SUMIFS('무신사 메타 광고'!$N:$N, '무신사 메타 광고'!$C:$C, $R957),SUMIFS('무신사 메타 광고'!$N:$N,'무신사 메타 광고'!$I:$I,$S$4,'무신사 메타 광고'!$C:$C,$R957))</f>
        <v>0</v>
      </c>
      <c r="Y957" s="11">
        <f t="shared" si="38"/>
        <v>0</v>
      </c>
      <c r="Z957" s="12" t="str">
        <f t="shared" si="43"/>
        <v xml:space="preserve"> </v>
      </c>
      <c r="AB957" s="10">
        <f>IF($S$4="", SUMIFS('무신사 메타 광고'!$X:$X, '무신사 메타 광고'!$C:$C, $R957),SUMIFS('무신사 메타 광고'!$X:$X,'무신사 메타 광고'!$I:$I,$S$4,'무신사 메타 광고'!$C:$C,$R957))</f>
        <v>0</v>
      </c>
      <c r="AC957" s="11">
        <f t="shared" si="39"/>
        <v>0</v>
      </c>
    </row>
    <row r="958" spans="2:29">
      <c r="B958" s="9"/>
      <c r="C958" s="29">
        <f>IF($C$4="", SUMIFS('무신사 메타 광고'!$L:$L, '무신사 메타 광고'!$D:$D, $B958), SUMIFS('무신사 메타 광고'!$L:$L, '무신사 메타 광고'!$I:$I, $C$4, '무신사 메타 광고'!$D:$D, $B958))</f>
        <v>0</v>
      </c>
      <c r="D958" s="29">
        <f>IF($C$4="", SUMIFS('무신사 메타 광고'!$V:$V,#REF!, $B958), SUMIFS('무신사 메타 광고'!$V:$V,'무신사 메타 광고'!$I:$I,$C$4,'무신사 메타 광고'!$D:$D,$B958))</f>
        <v>0</v>
      </c>
      <c r="E958" s="11">
        <f t="shared" si="33"/>
        <v>0</v>
      </c>
      <c r="F958" s="12" t="str">
        <f t="shared" si="40"/>
        <v xml:space="preserve"> </v>
      </c>
      <c r="G958" s="30">
        <f>IF($C$4="", SUMIFS('무신사 메타 광고'!$K:$K, '무신사 메타 광고'!$D:$D, $B958), SUMIFS('무신사 메타 광고'!$K:$K,'무신사 메타 광고'!$I:$I,$C$4,'무신사 메타 광고'!D:D,$B958))</f>
        <v>0</v>
      </c>
      <c r="H958" s="30">
        <f>IF($C$4="", SUMIFS('무신사 메타 광고'!$Q:$Q, '무신사 메타 광고'!$D:$D, $B958), SUMIFS('무신사 메타 광고'!$Q:$Q,'무신사 메타 광고'!$I:$I,$C$4,'무신사 메타 광고'!D:D,$B958))</f>
        <v>0</v>
      </c>
      <c r="I958" s="30">
        <f>IF($C$4="", SUMIFS('무신사 메타 광고'!$U:$U, '무신사 메타 광고'!$D:$D, $B958), SUMIFS('무신사 메타 광고'!$U:$U,'무신사 메타 광고'!$I:$I,$C$4,'무신사 메타 광고'!D:D,$B958))</f>
        <v>0</v>
      </c>
      <c r="J958" s="11">
        <f t="shared" si="34"/>
        <v>0</v>
      </c>
      <c r="K958" s="11">
        <f t="shared" si="35"/>
        <v>0</v>
      </c>
      <c r="L958" s="12" t="str">
        <f t="shared" si="41"/>
        <v xml:space="preserve"> </v>
      </c>
      <c r="N958" s="10">
        <f>IF($C$4="", SUMIFS('무신사 메타 광고'!$X:$X, '무신사 메타 광고'!$D:$D, $B958),SUMIFS('무신사 메타 광고'!$X:$X,'무신사 메타 광고'!I:I,$C$4,'무신사 메타 광고'!D:D,$B958))</f>
        <v>0</v>
      </c>
      <c r="O958" s="11">
        <f t="shared" si="36"/>
        <v>0</v>
      </c>
      <c r="R958" s="13"/>
      <c r="S958" s="31">
        <f>IF($S$4="", SUMIFS('무신사 메타 광고'!$L:$L, '무신사 메타 광고'!$C:$C, $R958),SUMIFS('무신사 메타 광고'!$L:$L,'무신사 메타 광고'!$I:$I,$S$4,'무신사 메타 광고'!$C:$C,$R958))</f>
        <v>0</v>
      </c>
      <c r="T958" s="31">
        <f>IF($S$4="", SUMIFS('무신사 메타 광고'!$V:$V, '무신사 메타 광고'!$C:$C, $R958),SUMIFS('무신사 메타 광고'!$V:$V,'무신사 메타 광고'!$I:$I,$S$4,'무신사 메타 광고'!$C:$C,$R958))</f>
        <v>0</v>
      </c>
      <c r="U958" s="11">
        <f t="shared" si="37"/>
        <v>0</v>
      </c>
      <c r="V958" s="12" t="str">
        <f t="shared" si="42"/>
        <v xml:space="preserve"> </v>
      </c>
      <c r="W958" s="32">
        <f>IF($S$4="", SUMIFS('무신사 메타 광고'!$K:$K, '무신사 메타 광고'!$C:$C, $R958),SUMIFS('무신사 메타 광고'!$K:$K,'무신사 메타 광고'!$I:$I,$S$4,'무신사 메타 광고'!$C:$C,$R958))</f>
        <v>0</v>
      </c>
      <c r="X958" s="32">
        <f>IF($S$4="", SUMIFS('무신사 메타 광고'!$N:$N, '무신사 메타 광고'!$C:$C, $R958),SUMIFS('무신사 메타 광고'!$N:$N,'무신사 메타 광고'!$I:$I,$S$4,'무신사 메타 광고'!$C:$C,$R958))</f>
        <v>0</v>
      </c>
      <c r="Y958" s="11">
        <f t="shared" si="38"/>
        <v>0</v>
      </c>
      <c r="Z958" s="12" t="str">
        <f t="shared" si="43"/>
        <v xml:space="preserve"> </v>
      </c>
      <c r="AB958" s="10">
        <f>IF($S$4="", SUMIFS('무신사 메타 광고'!$X:$X, '무신사 메타 광고'!$C:$C, $R958),SUMIFS('무신사 메타 광고'!$X:$X,'무신사 메타 광고'!$I:$I,$S$4,'무신사 메타 광고'!$C:$C,$R958))</f>
        <v>0</v>
      </c>
      <c r="AC958" s="11">
        <f t="shared" si="39"/>
        <v>0</v>
      </c>
    </row>
    <row r="959" spans="2:29">
      <c r="B959" s="9"/>
      <c r="C959" s="29">
        <f>IF($C$4="", SUMIFS('무신사 메타 광고'!$L:$L, '무신사 메타 광고'!$D:$D, $B959), SUMIFS('무신사 메타 광고'!$L:$L, '무신사 메타 광고'!$I:$I, $C$4, '무신사 메타 광고'!$D:$D, $B959))</f>
        <v>0</v>
      </c>
      <c r="D959" s="29">
        <f>IF($C$4="", SUMIFS('무신사 메타 광고'!$V:$V,#REF!, $B959), SUMIFS('무신사 메타 광고'!$V:$V,'무신사 메타 광고'!$I:$I,$C$4,'무신사 메타 광고'!$D:$D,$B959))</f>
        <v>0</v>
      </c>
      <c r="E959" s="11">
        <f t="shared" si="33"/>
        <v>0</v>
      </c>
      <c r="F959" s="12" t="str">
        <f t="shared" si="40"/>
        <v xml:space="preserve"> </v>
      </c>
      <c r="G959" s="30">
        <f>IF($C$4="", SUMIFS('무신사 메타 광고'!$K:$K, '무신사 메타 광고'!$D:$D, $B959), SUMIFS('무신사 메타 광고'!$K:$K,'무신사 메타 광고'!$I:$I,$C$4,'무신사 메타 광고'!D:D,$B959))</f>
        <v>0</v>
      </c>
      <c r="H959" s="30">
        <f>IF($C$4="", SUMIFS('무신사 메타 광고'!$Q:$Q, '무신사 메타 광고'!$D:$D, $B959), SUMIFS('무신사 메타 광고'!$Q:$Q,'무신사 메타 광고'!$I:$I,$C$4,'무신사 메타 광고'!D:D,$B959))</f>
        <v>0</v>
      </c>
      <c r="I959" s="30">
        <f>IF($C$4="", SUMIFS('무신사 메타 광고'!$U:$U, '무신사 메타 광고'!$D:$D, $B959), SUMIFS('무신사 메타 광고'!$U:$U,'무신사 메타 광고'!$I:$I,$C$4,'무신사 메타 광고'!D:D,$B959))</f>
        <v>0</v>
      </c>
      <c r="J959" s="11">
        <f t="shared" si="34"/>
        <v>0</v>
      </c>
      <c r="K959" s="11">
        <f t="shared" si="35"/>
        <v>0</v>
      </c>
      <c r="L959" s="12" t="str">
        <f t="shared" si="41"/>
        <v xml:space="preserve"> </v>
      </c>
      <c r="N959" s="10">
        <f>IF($C$4="", SUMIFS('무신사 메타 광고'!$X:$X, '무신사 메타 광고'!$D:$D, $B959),SUMIFS('무신사 메타 광고'!$X:$X,'무신사 메타 광고'!I:I,$C$4,'무신사 메타 광고'!D:D,$B959))</f>
        <v>0</v>
      </c>
      <c r="O959" s="11">
        <f t="shared" si="36"/>
        <v>0</v>
      </c>
      <c r="R959" s="13"/>
      <c r="S959" s="31">
        <f>IF($S$4="", SUMIFS('무신사 메타 광고'!$L:$L, '무신사 메타 광고'!$C:$C, $R959),SUMIFS('무신사 메타 광고'!$L:$L,'무신사 메타 광고'!$I:$I,$S$4,'무신사 메타 광고'!$C:$C,$R959))</f>
        <v>0</v>
      </c>
      <c r="T959" s="31">
        <f>IF($S$4="", SUMIFS('무신사 메타 광고'!$V:$V, '무신사 메타 광고'!$C:$C, $R959),SUMIFS('무신사 메타 광고'!$V:$V,'무신사 메타 광고'!$I:$I,$S$4,'무신사 메타 광고'!$C:$C,$R959))</f>
        <v>0</v>
      </c>
      <c r="U959" s="11">
        <f t="shared" si="37"/>
        <v>0</v>
      </c>
      <c r="V959" s="12" t="str">
        <f t="shared" si="42"/>
        <v xml:space="preserve"> </v>
      </c>
      <c r="W959" s="32">
        <f>IF($S$4="", SUMIFS('무신사 메타 광고'!$K:$K, '무신사 메타 광고'!$C:$C, $R959),SUMIFS('무신사 메타 광고'!$K:$K,'무신사 메타 광고'!$I:$I,$S$4,'무신사 메타 광고'!$C:$C,$R959))</f>
        <v>0</v>
      </c>
      <c r="X959" s="32">
        <f>IF($S$4="", SUMIFS('무신사 메타 광고'!$N:$N, '무신사 메타 광고'!$C:$C, $R959),SUMIFS('무신사 메타 광고'!$N:$N,'무신사 메타 광고'!$I:$I,$S$4,'무신사 메타 광고'!$C:$C,$R959))</f>
        <v>0</v>
      </c>
      <c r="Y959" s="11">
        <f t="shared" si="38"/>
        <v>0</v>
      </c>
      <c r="Z959" s="12" t="str">
        <f t="shared" si="43"/>
        <v xml:space="preserve"> </v>
      </c>
      <c r="AB959" s="10">
        <f>IF($S$4="", SUMIFS('무신사 메타 광고'!$X:$X, '무신사 메타 광고'!$C:$C, $R959),SUMIFS('무신사 메타 광고'!$X:$X,'무신사 메타 광고'!$I:$I,$S$4,'무신사 메타 광고'!$C:$C,$R959))</f>
        <v>0</v>
      </c>
      <c r="AC959" s="11">
        <f t="shared" si="39"/>
        <v>0</v>
      </c>
    </row>
    <row r="960" spans="2:29">
      <c r="B960" s="9"/>
      <c r="C960" s="29">
        <f>IF($C$4="", SUMIFS('무신사 메타 광고'!$L:$L, '무신사 메타 광고'!$D:$D, $B960), SUMIFS('무신사 메타 광고'!$L:$L, '무신사 메타 광고'!$I:$I, $C$4, '무신사 메타 광고'!$D:$D, $B960))</f>
        <v>0</v>
      </c>
      <c r="D960" s="29">
        <f>IF($C$4="", SUMIFS('무신사 메타 광고'!$V:$V,#REF!, $B960), SUMIFS('무신사 메타 광고'!$V:$V,'무신사 메타 광고'!$I:$I,$C$4,'무신사 메타 광고'!$D:$D,$B960))</f>
        <v>0</v>
      </c>
      <c r="E960" s="11">
        <f t="shared" si="33"/>
        <v>0</v>
      </c>
      <c r="F960" s="12" t="str">
        <f t="shared" si="40"/>
        <v xml:space="preserve"> </v>
      </c>
      <c r="G960" s="30">
        <f>IF($C$4="", SUMIFS('무신사 메타 광고'!$K:$K, '무신사 메타 광고'!$D:$D, $B960), SUMIFS('무신사 메타 광고'!$K:$K,'무신사 메타 광고'!$I:$I,$C$4,'무신사 메타 광고'!D:D,$B960))</f>
        <v>0</v>
      </c>
      <c r="H960" s="30">
        <f>IF($C$4="", SUMIFS('무신사 메타 광고'!$Q:$Q, '무신사 메타 광고'!$D:$D, $B960), SUMIFS('무신사 메타 광고'!$Q:$Q,'무신사 메타 광고'!$I:$I,$C$4,'무신사 메타 광고'!D:D,$B960))</f>
        <v>0</v>
      </c>
      <c r="I960" s="30">
        <f>IF($C$4="", SUMIFS('무신사 메타 광고'!$U:$U, '무신사 메타 광고'!$D:$D, $B960), SUMIFS('무신사 메타 광고'!$U:$U,'무신사 메타 광고'!$I:$I,$C$4,'무신사 메타 광고'!D:D,$B960))</f>
        <v>0</v>
      </c>
      <c r="J960" s="11">
        <f t="shared" si="34"/>
        <v>0</v>
      </c>
      <c r="K960" s="11">
        <f t="shared" si="35"/>
        <v>0</v>
      </c>
      <c r="L960" s="12" t="str">
        <f t="shared" si="41"/>
        <v xml:space="preserve"> </v>
      </c>
      <c r="N960" s="10">
        <f>IF($C$4="", SUMIFS('무신사 메타 광고'!$X:$X, '무신사 메타 광고'!$D:$D, $B960),SUMIFS('무신사 메타 광고'!$X:$X,'무신사 메타 광고'!I:I,$C$4,'무신사 메타 광고'!D:D,$B960))</f>
        <v>0</v>
      </c>
      <c r="O960" s="11">
        <f t="shared" si="36"/>
        <v>0</v>
      </c>
      <c r="R960" s="13"/>
      <c r="S960" s="31">
        <f>IF($S$4="", SUMIFS('무신사 메타 광고'!$L:$L, '무신사 메타 광고'!$C:$C, $R960),SUMIFS('무신사 메타 광고'!$L:$L,'무신사 메타 광고'!$I:$I,$S$4,'무신사 메타 광고'!$C:$C,$R960))</f>
        <v>0</v>
      </c>
      <c r="T960" s="31">
        <f>IF($S$4="", SUMIFS('무신사 메타 광고'!$V:$V, '무신사 메타 광고'!$C:$C, $R960),SUMIFS('무신사 메타 광고'!$V:$V,'무신사 메타 광고'!$I:$I,$S$4,'무신사 메타 광고'!$C:$C,$R960))</f>
        <v>0</v>
      </c>
      <c r="U960" s="11">
        <f t="shared" si="37"/>
        <v>0</v>
      </c>
      <c r="V960" s="12" t="str">
        <f t="shared" si="42"/>
        <v xml:space="preserve"> </v>
      </c>
      <c r="W960" s="32">
        <f>IF($S$4="", SUMIFS('무신사 메타 광고'!$K:$K, '무신사 메타 광고'!$C:$C, $R960),SUMIFS('무신사 메타 광고'!$K:$K,'무신사 메타 광고'!$I:$I,$S$4,'무신사 메타 광고'!$C:$C,$R960))</f>
        <v>0</v>
      </c>
      <c r="X960" s="32">
        <f>IF($S$4="", SUMIFS('무신사 메타 광고'!$N:$N, '무신사 메타 광고'!$C:$C, $R960),SUMIFS('무신사 메타 광고'!$N:$N,'무신사 메타 광고'!$I:$I,$S$4,'무신사 메타 광고'!$C:$C,$R960))</f>
        <v>0</v>
      </c>
      <c r="Y960" s="11">
        <f t="shared" si="38"/>
        <v>0</v>
      </c>
      <c r="Z960" s="12" t="str">
        <f t="shared" si="43"/>
        <v xml:space="preserve"> </v>
      </c>
      <c r="AB960" s="10">
        <f>IF($S$4="", SUMIFS('무신사 메타 광고'!$X:$X, '무신사 메타 광고'!$C:$C, $R960),SUMIFS('무신사 메타 광고'!$X:$X,'무신사 메타 광고'!$I:$I,$S$4,'무신사 메타 광고'!$C:$C,$R960))</f>
        <v>0</v>
      </c>
      <c r="AC960" s="11">
        <f t="shared" si="39"/>
        <v>0</v>
      </c>
    </row>
    <row r="961" spans="2:29">
      <c r="B961" s="9"/>
      <c r="C961" s="29">
        <f>IF($C$4="", SUMIFS('무신사 메타 광고'!$L:$L, '무신사 메타 광고'!$D:$D, $B961), SUMIFS('무신사 메타 광고'!$L:$L, '무신사 메타 광고'!$I:$I, $C$4, '무신사 메타 광고'!$D:$D, $B961))</f>
        <v>0</v>
      </c>
      <c r="D961" s="29">
        <f>IF($C$4="", SUMIFS('무신사 메타 광고'!$V:$V,#REF!, $B961), SUMIFS('무신사 메타 광고'!$V:$V,'무신사 메타 광고'!$I:$I,$C$4,'무신사 메타 광고'!$D:$D,$B961))</f>
        <v>0</v>
      </c>
      <c r="E961" s="11">
        <f t="shared" si="33"/>
        <v>0</v>
      </c>
      <c r="F961" s="12" t="str">
        <f t="shared" si="40"/>
        <v xml:space="preserve"> </v>
      </c>
      <c r="G961" s="30">
        <f>IF($C$4="", SUMIFS('무신사 메타 광고'!$K:$K, '무신사 메타 광고'!$D:$D, $B961), SUMIFS('무신사 메타 광고'!$K:$K,'무신사 메타 광고'!$I:$I,$C$4,'무신사 메타 광고'!D:D,$B961))</f>
        <v>0</v>
      </c>
      <c r="H961" s="30">
        <f>IF($C$4="", SUMIFS('무신사 메타 광고'!$Q:$Q, '무신사 메타 광고'!$D:$D, $B961), SUMIFS('무신사 메타 광고'!$Q:$Q,'무신사 메타 광고'!$I:$I,$C$4,'무신사 메타 광고'!D:D,$B961))</f>
        <v>0</v>
      </c>
      <c r="I961" s="30">
        <f>IF($C$4="", SUMIFS('무신사 메타 광고'!$U:$U, '무신사 메타 광고'!$D:$D, $B961), SUMIFS('무신사 메타 광고'!$U:$U,'무신사 메타 광고'!$I:$I,$C$4,'무신사 메타 광고'!D:D,$B961))</f>
        <v>0</v>
      </c>
      <c r="J961" s="11">
        <f t="shared" si="34"/>
        <v>0</v>
      </c>
      <c r="K961" s="11">
        <f t="shared" si="35"/>
        <v>0</v>
      </c>
      <c r="L961" s="12" t="str">
        <f t="shared" si="41"/>
        <v xml:space="preserve"> </v>
      </c>
      <c r="N961" s="10">
        <f>IF($C$4="", SUMIFS('무신사 메타 광고'!$X:$X, '무신사 메타 광고'!$D:$D, $B961),SUMIFS('무신사 메타 광고'!$X:$X,'무신사 메타 광고'!I:I,$C$4,'무신사 메타 광고'!D:D,$B961))</f>
        <v>0</v>
      </c>
      <c r="O961" s="11">
        <f t="shared" si="36"/>
        <v>0</v>
      </c>
      <c r="R961" s="13"/>
      <c r="S961" s="31">
        <f>IF($S$4="", SUMIFS('무신사 메타 광고'!$L:$L, '무신사 메타 광고'!$C:$C, $R961),SUMIFS('무신사 메타 광고'!$L:$L,'무신사 메타 광고'!$I:$I,$S$4,'무신사 메타 광고'!$C:$C,$R961))</f>
        <v>0</v>
      </c>
      <c r="T961" s="31">
        <f>IF($S$4="", SUMIFS('무신사 메타 광고'!$V:$V, '무신사 메타 광고'!$C:$C, $R961),SUMIFS('무신사 메타 광고'!$V:$V,'무신사 메타 광고'!$I:$I,$S$4,'무신사 메타 광고'!$C:$C,$R961))</f>
        <v>0</v>
      </c>
      <c r="U961" s="11">
        <f t="shared" si="37"/>
        <v>0</v>
      </c>
      <c r="V961" s="12" t="str">
        <f t="shared" si="42"/>
        <v xml:space="preserve"> </v>
      </c>
      <c r="W961" s="32">
        <f>IF($S$4="", SUMIFS('무신사 메타 광고'!$K:$K, '무신사 메타 광고'!$C:$C, $R961),SUMIFS('무신사 메타 광고'!$K:$K,'무신사 메타 광고'!$I:$I,$S$4,'무신사 메타 광고'!$C:$C,$R961))</f>
        <v>0</v>
      </c>
      <c r="X961" s="32">
        <f>IF($S$4="", SUMIFS('무신사 메타 광고'!$N:$N, '무신사 메타 광고'!$C:$C, $R961),SUMIFS('무신사 메타 광고'!$N:$N,'무신사 메타 광고'!$I:$I,$S$4,'무신사 메타 광고'!$C:$C,$R961))</f>
        <v>0</v>
      </c>
      <c r="Y961" s="11">
        <f t="shared" si="38"/>
        <v>0</v>
      </c>
      <c r="Z961" s="12" t="str">
        <f t="shared" si="43"/>
        <v xml:space="preserve"> </v>
      </c>
      <c r="AB961" s="10">
        <f>IF($S$4="", SUMIFS('무신사 메타 광고'!$X:$X, '무신사 메타 광고'!$C:$C, $R961),SUMIFS('무신사 메타 광고'!$X:$X,'무신사 메타 광고'!$I:$I,$S$4,'무신사 메타 광고'!$C:$C,$R961))</f>
        <v>0</v>
      </c>
      <c r="AC961" s="11">
        <f t="shared" si="39"/>
        <v>0</v>
      </c>
    </row>
    <row r="962" spans="2:29">
      <c r="B962" s="9"/>
      <c r="C962" s="29">
        <f>IF($C$4="", SUMIFS('무신사 메타 광고'!$L:$L, '무신사 메타 광고'!$D:$D, $B962), SUMIFS('무신사 메타 광고'!$L:$L, '무신사 메타 광고'!$I:$I, $C$4, '무신사 메타 광고'!$D:$D, $B962))</f>
        <v>0</v>
      </c>
      <c r="D962" s="29">
        <f>IF($C$4="", SUMIFS('무신사 메타 광고'!$V:$V,#REF!, $B962), SUMIFS('무신사 메타 광고'!$V:$V,'무신사 메타 광고'!$I:$I,$C$4,'무신사 메타 광고'!$D:$D,$B962))</f>
        <v>0</v>
      </c>
      <c r="E962" s="11">
        <f t="shared" si="33"/>
        <v>0</v>
      </c>
      <c r="F962" s="12" t="str">
        <f t="shared" si="40"/>
        <v xml:space="preserve"> </v>
      </c>
      <c r="G962" s="30">
        <f>IF($C$4="", SUMIFS('무신사 메타 광고'!$K:$K, '무신사 메타 광고'!$D:$D, $B962), SUMIFS('무신사 메타 광고'!$K:$K,'무신사 메타 광고'!$I:$I,$C$4,'무신사 메타 광고'!D:D,$B962))</f>
        <v>0</v>
      </c>
      <c r="H962" s="30">
        <f>IF($C$4="", SUMIFS('무신사 메타 광고'!$Q:$Q, '무신사 메타 광고'!$D:$D, $B962), SUMIFS('무신사 메타 광고'!$Q:$Q,'무신사 메타 광고'!$I:$I,$C$4,'무신사 메타 광고'!D:D,$B962))</f>
        <v>0</v>
      </c>
      <c r="I962" s="30">
        <f>IF($C$4="", SUMIFS('무신사 메타 광고'!$U:$U, '무신사 메타 광고'!$D:$D, $B962), SUMIFS('무신사 메타 광고'!$U:$U,'무신사 메타 광고'!$I:$I,$C$4,'무신사 메타 광고'!D:D,$B962))</f>
        <v>0</v>
      </c>
      <c r="J962" s="11">
        <f t="shared" si="34"/>
        <v>0</v>
      </c>
      <c r="K962" s="11">
        <f t="shared" si="35"/>
        <v>0</v>
      </c>
      <c r="L962" s="12" t="str">
        <f t="shared" si="41"/>
        <v xml:space="preserve"> </v>
      </c>
      <c r="N962" s="10">
        <f>IF($C$4="", SUMIFS('무신사 메타 광고'!$X:$X, '무신사 메타 광고'!$D:$D, $B962),SUMIFS('무신사 메타 광고'!$X:$X,'무신사 메타 광고'!I:I,$C$4,'무신사 메타 광고'!D:D,$B962))</f>
        <v>0</v>
      </c>
      <c r="O962" s="11">
        <f t="shared" si="36"/>
        <v>0</v>
      </c>
      <c r="R962" s="13"/>
      <c r="S962" s="31">
        <f>IF($S$4="", SUMIFS('무신사 메타 광고'!$L:$L, '무신사 메타 광고'!$C:$C, $R962),SUMIFS('무신사 메타 광고'!$L:$L,'무신사 메타 광고'!$I:$I,$S$4,'무신사 메타 광고'!$C:$C,$R962))</f>
        <v>0</v>
      </c>
      <c r="T962" s="31">
        <f>IF($S$4="", SUMIFS('무신사 메타 광고'!$V:$V, '무신사 메타 광고'!$C:$C, $R962),SUMIFS('무신사 메타 광고'!$V:$V,'무신사 메타 광고'!$I:$I,$S$4,'무신사 메타 광고'!$C:$C,$R962))</f>
        <v>0</v>
      </c>
      <c r="U962" s="11">
        <f t="shared" si="37"/>
        <v>0</v>
      </c>
      <c r="V962" s="12" t="str">
        <f t="shared" si="42"/>
        <v xml:space="preserve"> </v>
      </c>
      <c r="W962" s="32">
        <f>IF($S$4="", SUMIFS('무신사 메타 광고'!$K:$K, '무신사 메타 광고'!$C:$C, $R962),SUMIFS('무신사 메타 광고'!$K:$K,'무신사 메타 광고'!$I:$I,$S$4,'무신사 메타 광고'!$C:$C,$R962))</f>
        <v>0</v>
      </c>
      <c r="X962" s="32">
        <f>IF($S$4="", SUMIFS('무신사 메타 광고'!$N:$N, '무신사 메타 광고'!$C:$C, $R962),SUMIFS('무신사 메타 광고'!$N:$N,'무신사 메타 광고'!$I:$I,$S$4,'무신사 메타 광고'!$C:$C,$R962))</f>
        <v>0</v>
      </c>
      <c r="Y962" s="11">
        <f t="shared" si="38"/>
        <v>0</v>
      </c>
      <c r="Z962" s="12" t="str">
        <f t="shared" si="43"/>
        <v xml:space="preserve"> </v>
      </c>
      <c r="AB962" s="10">
        <f>IF($S$4="", SUMIFS('무신사 메타 광고'!$X:$X, '무신사 메타 광고'!$C:$C, $R962),SUMIFS('무신사 메타 광고'!$X:$X,'무신사 메타 광고'!$I:$I,$S$4,'무신사 메타 광고'!$C:$C,$R962))</f>
        <v>0</v>
      </c>
      <c r="AC962" s="11">
        <f t="shared" si="39"/>
        <v>0</v>
      </c>
    </row>
    <row r="963" spans="2:29">
      <c r="B963" s="9"/>
      <c r="C963" s="29">
        <f>IF($C$4="", SUMIFS('무신사 메타 광고'!$L:$L, '무신사 메타 광고'!$D:$D, $B963), SUMIFS('무신사 메타 광고'!$L:$L, '무신사 메타 광고'!$I:$I, $C$4, '무신사 메타 광고'!$D:$D, $B963))</f>
        <v>0</v>
      </c>
      <c r="D963" s="29">
        <f>IF($C$4="", SUMIFS('무신사 메타 광고'!$V:$V,#REF!, $B963), SUMIFS('무신사 메타 광고'!$V:$V,'무신사 메타 광고'!$I:$I,$C$4,'무신사 메타 광고'!$D:$D,$B963))</f>
        <v>0</v>
      </c>
      <c r="E963" s="11">
        <f t="shared" si="33"/>
        <v>0</v>
      </c>
      <c r="F963" s="12" t="str">
        <f t="shared" si="40"/>
        <v xml:space="preserve"> </v>
      </c>
      <c r="G963" s="30">
        <f>IF($C$4="", SUMIFS('무신사 메타 광고'!$K:$K, '무신사 메타 광고'!$D:$D, $B963), SUMIFS('무신사 메타 광고'!$K:$K,'무신사 메타 광고'!$I:$I,$C$4,'무신사 메타 광고'!D:D,$B963))</f>
        <v>0</v>
      </c>
      <c r="H963" s="30">
        <f>IF($C$4="", SUMIFS('무신사 메타 광고'!$Q:$Q, '무신사 메타 광고'!$D:$D, $B963), SUMIFS('무신사 메타 광고'!$Q:$Q,'무신사 메타 광고'!$I:$I,$C$4,'무신사 메타 광고'!D:D,$B963))</f>
        <v>0</v>
      </c>
      <c r="I963" s="30">
        <f>IF($C$4="", SUMIFS('무신사 메타 광고'!$U:$U, '무신사 메타 광고'!$D:$D, $B963), SUMIFS('무신사 메타 광고'!$U:$U,'무신사 메타 광고'!$I:$I,$C$4,'무신사 메타 광고'!D:D,$B963))</f>
        <v>0</v>
      </c>
      <c r="J963" s="11">
        <f t="shared" si="34"/>
        <v>0</v>
      </c>
      <c r="K963" s="11">
        <f t="shared" si="35"/>
        <v>0</v>
      </c>
      <c r="L963" s="12" t="str">
        <f t="shared" si="41"/>
        <v xml:space="preserve"> </v>
      </c>
      <c r="N963" s="10">
        <f>IF($C$4="", SUMIFS('무신사 메타 광고'!$X:$X, '무신사 메타 광고'!$D:$D, $B963),SUMIFS('무신사 메타 광고'!$X:$X,'무신사 메타 광고'!I:I,$C$4,'무신사 메타 광고'!D:D,$B963))</f>
        <v>0</v>
      </c>
      <c r="O963" s="11">
        <f t="shared" si="36"/>
        <v>0</v>
      </c>
      <c r="R963" s="13"/>
      <c r="S963" s="31">
        <f>IF($S$4="", SUMIFS('무신사 메타 광고'!$L:$L, '무신사 메타 광고'!$C:$C, $R963),SUMIFS('무신사 메타 광고'!$L:$L,'무신사 메타 광고'!$I:$I,$S$4,'무신사 메타 광고'!$C:$C,$R963))</f>
        <v>0</v>
      </c>
      <c r="T963" s="31">
        <f>IF($S$4="", SUMIFS('무신사 메타 광고'!$V:$V, '무신사 메타 광고'!$C:$C, $R963),SUMIFS('무신사 메타 광고'!$V:$V,'무신사 메타 광고'!$I:$I,$S$4,'무신사 메타 광고'!$C:$C,$R963))</f>
        <v>0</v>
      </c>
      <c r="U963" s="11">
        <f t="shared" si="37"/>
        <v>0</v>
      </c>
      <c r="V963" s="12" t="str">
        <f t="shared" si="42"/>
        <v xml:space="preserve"> </v>
      </c>
      <c r="W963" s="32">
        <f>IF($S$4="", SUMIFS('무신사 메타 광고'!$K:$K, '무신사 메타 광고'!$C:$C, $R963),SUMIFS('무신사 메타 광고'!$K:$K,'무신사 메타 광고'!$I:$I,$S$4,'무신사 메타 광고'!$C:$C,$R963))</f>
        <v>0</v>
      </c>
      <c r="X963" s="32">
        <f>IF($S$4="", SUMIFS('무신사 메타 광고'!$N:$N, '무신사 메타 광고'!$C:$C, $R963),SUMIFS('무신사 메타 광고'!$N:$N,'무신사 메타 광고'!$I:$I,$S$4,'무신사 메타 광고'!$C:$C,$R963))</f>
        <v>0</v>
      </c>
      <c r="Y963" s="11">
        <f t="shared" si="38"/>
        <v>0</v>
      </c>
      <c r="Z963" s="12" t="str">
        <f t="shared" si="43"/>
        <v xml:space="preserve"> </v>
      </c>
      <c r="AB963" s="10">
        <f>IF($S$4="", SUMIFS('무신사 메타 광고'!$X:$X, '무신사 메타 광고'!$C:$C, $R963),SUMIFS('무신사 메타 광고'!$X:$X,'무신사 메타 광고'!$I:$I,$S$4,'무신사 메타 광고'!$C:$C,$R963))</f>
        <v>0</v>
      </c>
      <c r="AC963" s="11">
        <f t="shared" si="39"/>
        <v>0</v>
      </c>
    </row>
    <row r="964" spans="2:29">
      <c r="B964" s="9"/>
      <c r="C964" s="29">
        <f>IF($C$4="", SUMIFS('무신사 메타 광고'!$L:$L, '무신사 메타 광고'!$D:$D, $B964), SUMIFS('무신사 메타 광고'!$L:$L, '무신사 메타 광고'!$I:$I, $C$4, '무신사 메타 광고'!$D:$D, $B964))</f>
        <v>0</v>
      </c>
      <c r="D964" s="29">
        <f>IF($C$4="", SUMIFS('무신사 메타 광고'!$V:$V,#REF!, $B964), SUMIFS('무신사 메타 광고'!$V:$V,'무신사 메타 광고'!$I:$I,$C$4,'무신사 메타 광고'!$D:$D,$B964))</f>
        <v>0</v>
      </c>
      <c r="E964" s="11">
        <f t="shared" si="33"/>
        <v>0</v>
      </c>
      <c r="F964" s="12" t="str">
        <f t="shared" si="40"/>
        <v xml:space="preserve"> </v>
      </c>
      <c r="G964" s="30">
        <f>IF($C$4="", SUMIFS('무신사 메타 광고'!$K:$K, '무신사 메타 광고'!$D:$D, $B964), SUMIFS('무신사 메타 광고'!$K:$K,'무신사 메타 광고'!$I:$I,$C$4,'무신사 메타 광고'!D:D,$B964))</f>
        <v>0</v>
      </c>
      <c r="H964" s="30">
        <f>IF($C$4="", SUMIFS('무신사 메타 광고'!$Q:$Q, '무신사 메타 광고'!$D:$D, $B964), SUMIFS('무신사 메타 광고'!$Q:$Q,'무신사 메타 광고'!$I:$I,$C$4,'무신사 메타 광고'!D:D,$B964))</f>
        <v>0</v>
      </c>
      <c r="I964" s="30">
        <f>IF($C$4="", SUMIFS('무신사 메타 광고'!$U:$U, '무신사 메타 광고'!$D:$D, $B964), SUMIFS('무신사 메타 광고'!$U:$U,'무신사 메타 광고'!$I:$I,$C$4,'무신사 메타 광고'!D:D,$B964))</f>
        <v>0</v>
      </c>
      <c r="J964" s="11">
        <f t="shared" si="34"/>
        <v>0</v>
      </c>
      <c r="K964" s="11">
        <f t="shared" si="35"/>
        <v>0</v>
      </c>
      <c r="L964" s="12" t="str">
        <f t="shared" si="41"/>
        <v xml:space="preserve"> </v>
      </c>
      <c r="N964" s="10">
        <f>IF($C$4="", SUMIFS('무신사 메타 광고'!$X:$X, '무신사 메타 광고'!$D:$D, $B964),SUMIFS('무신사 메타 광고'!$X:$X,'무신사 메타 광고'!I:I,$C$4,'무신사 메타 광고'!D:D,$B964))</f>
        <v>0</v>
      </c>
      <c r="O964" s="11">
        <f t="shared" si="36"/>
        <v>0</v>
      </c>
      <c r="R964" s="13"/>
      <c r="S964" s="31">
        <f>IF($S$4="", SUMIFS('무신사 메타 광고'!$L:$L, '무신사 메타 광고'!$C:$C, $R964),SUMIFS('무신사 메타 광고'!$L:$L,'무신사 메타 광고'!$I:$I,$S$4,'무신사 메타 광고'!$C:$C,$R964))</f>
        <v>0</v>
      </c>
      <c r="T964" s="31">
        <f>IF($S$4="", SUMIFS('무신사 메타 광고'!$V:$V, '무신사 메타 광고'!$C:$C, $R964),SUMIFS('무신사 메타 광고'!$V:$V,'무신사 메타 광고'!$I:$I,$S$4,'무신사 메타 광고'!$C:$C,$R964))</f>
        <v>0</v>
      </c>
      <c r="U964" s="11">
        <f t="shared" si="37"/>
        <v>0</v>
      </c>
      <c r="V964" s="12" t="str">
        <f t="shared" si="42"/>
        <v xml:space="preserve"> </v>
      </c>
      <c r="W964" s="32">
        <f>IF($S$4="", SUMIFS('무신사 메타 광고'!$K:$K, '무신사 메타 광고'!$C:$C, $R964),SUMIFS('무신사 메타 광고'!$K:$K,'무신사 메타 광고'!$I:$I,$S$4,'무신사 메타 광고'!$C:$C,$R964))</f>
        <v>0</v>
      </c>
      <c r="X964" s="32">
        <f>IF($S$4="", SUMIFS('무신사 메타 광고'!$N:$N, '무신사 메타 광고'!$C:$C, $R964),SUMIFS('무신사 메타 광고'!$N:$N,'무신사 메타 광고'!$I:$I,$S$4,'무신사 메타 광고'!$C:$C,$R964))</f>
        <v>0</v>
      </c>
      <c r="Y964" s="11">
        <f t="shared" si="38"/>
        <v>0</v>
      </c>
      <c r="Z964" s="12" t="str">
        <f t="shared" si="43"/>
        <v xml:space="preserve"> </v>
      </c>
      <c r="AB964" s="10">
        <f>IF($S$4="", SUMIFS('무신사 메타 광고'!$X:$X, '무신사 메타 광고'!$C:$C, $R964),SUMIFS('무신사 메타 광고'!$X:$X,'무신사 메타 광고'!$I:$I,$S$4,'무신사 메타 광고'!$C:$C,$R964))</f>
        <v>0</v>
      </c>
      <c r="AC964" s="11">
        <f t="shared" si="39"/>
        <v>0</v>
      </c>
    </row>
    <row r="965" spans="2:29">
      <c r="B965" s="9"/>
      <c r="C965" s="29">
        <f>IF($C$4="", SUMIFS('무신사 메타 광고'!$L:$L, '무신사 메타 광고'!$D:$D, $B965), SUMIFS('무신사 메타 광고'!$L:$L, '무신사 메타 광고'!$I:$I, $C$4, '무신사 메타 광고'!$D:$D, $B965))</f>
        <v>0</v>
      </c>
      <c r="D965" s="29">
        <f>IF($C$4="", SUMIFS('무신사 메타 광고'!$V:$V,#REF!, $B965), SUMIFS('무신사 메타 광고'!$V:$V,'무신사 메타 광고'!$I:$I,$C$4,'무신사 메타 광고'!$D:$D,$B965))</f>
        <v>0</v>
      </c>
      <c r="E965" s="11">
        <f t="shared" si="33"/>
        <v>0</v>
      </c>
      <c r="F965" s="12" t="str">
        <f t="shared" si="40"/>
        <v xml:space="preserve"> </v>
      </c>
      <c r="G965" s="30">
        <f>IF($C$4="", SUMIFS('무신사 메타 광고'!$K:$K, '무신사 메타 광고'!$D:$D, $B965), SUMIFS('무신사 메타 광고'!$K:$K,'무신사 메타 광고'!$I:$I,$C$4,'무신사 메타 광고'!D:D,$B965))</f>
        <v>0</v>
      </c>
      <c r="H965" s="30">
        <f>IF($C$4="", SUMIFS('무신사 메타 광고'!$Q:$Q, '무신사 메타 광고'!$D:$D, $B965), SUMIFS('무신사 메타 광고'!$Q:$Q,'무신사 메타 광고'!$I:$I,$C$4,'무신사 메타 광고'!D:D,$B965))</f>
        <v>0</v>
      </c>
      <c r="I965" s="30">
        <f>IF($C$4="", SUMIFS('무신사 메타 광고'!$U:$U, '무신사 메타 광고'!$D:$D, $B965), SUMIFS('무신사 메타 광고'!$U:$U,'무신사 메타 광고'!$I:$I,$C$4,'무신사 메타 광고'!D:D,$B965))</f>
        <v>0</v>
      </c>
      <c r="J965" s="11">
        <f t="shared" si="34"/>
        <v>0</v>
      </c>
      <c r="K965" s="11">
        <f t="shared" si="35"/>
        <v>0</v>
      </c>
      <c r="L965" s="12" t="str">
        <f t="shared" si="41"/>
        <v xml:space="preserve"> </v>
      </c>
      <c r="N965" s="10">
        <f>IF($C$4="", SUMIFS('무신사 메타 광고'!$X:$X, '무신사 메타 광고'!$D:$D, $B965),SUMIFS('무신사 메타 광고'!$X:$X,'무신사 메타 광고'!I:I,$C$4,'무신사 메타 광고'!D:D,$B965))</f>
        <v>0</v>
      </c>
      <c r="O965" s="11">
        <f t="shared" si="36"/>
        <v>0</v>
      </c>
      <c r="R965" s="13"/>
      <c r="S965" s="31">
        <f>IF($S$4="", SUMIFS('무신사 메타 광고'!$L:$L, '무신사 메타 광고'!$C:$C, $R965),SUMIFS('무신사 메타 광고'!$L:$L,'무신사 메타 광고'!$I:$I,$S$4,'무신사 메타 광고'!$C:$C,$R965))</f>
        <v>0</v>
      </c>
      <c r="T965" s="31">
        <f>IF($S$4="", SUMIFS('무신사 메타 광고'!$V:$V, '무신사 메타 광고'!$C:$C, $R965),SUMIFS('무신사 메타 광고'!$V:$V,'무신사 메타 광고'!$I:$I,$S$4,'무신사 메타 광고'!$C:$C,$R965))</f>
        <v>0</v>
      </c>
      <c r="U965" s="11">
        <f t="shared" si="37"/>
        <v>0</v>
      </c>
      <c r="V965" s="12" t="str">
        <f t="shared" si="42"/>
        <v xml:space="preserve"> </v>
      </c>
      <c r="W965" s="32">
        <f>IF($S$4="", SUMIFS('무신사 메타 광고'!$K:$K, '무신사 메타 광고'!$C:$C, $R965),SUMIFS('무신사 메타 광고'!$K:$K,'무신사 메타 광고'!$I:$I,$S$4,'무신사 메타 광고'!$C:$C,$R965))</f>
        <v>0</v>
      </c>
      <c r="X965" s="32">
        <f>IF($S$4="", SUMIFS('무신사 메타 광고'!$N:$N, '무신사 메타 광고'!$C:$C, $R965),SUMIFS('무신사 메타 광고'!$N:$N,'무신사 메타 광고'!$I:$I,$S$4,'무신사 메타 광고'!$C:$C,$R965))</f>
        <v>0</v>
      </c>
      <c r="Y965" s="11">
        <f t="shared" si="38"/>
        <v>0</v>
      </c>
      <c r="Z965" s="12" t="str">
        <f t="shared" si="43"/>
        <v xml:space="preserve"> </v>
      </c>
      <c r="AB965" s="10">
        <f>IF($S$4="", SUMIFS('무신사 메타 광고'!$X:$X, '무신사 메타 광고'!$C:$C, $R965),SUMIFS('무신사 메타 광고'!$X:$X,'무신사 메타 광고'!$I:$I,$S$4,'무신사 메타 광고'!$C:$C,$R965))</f>
        <v>0</v>
      </c>
      <c r="AC965" s="11">
        <f t="shared" si="39"/>
        <v>0</v>
      </c>
    </row>
    <row r="966" spans="2:29">
      <c r="B966" s="9"/>
      <c r="C966" s="29">
        <f>IF($C$4="", SUMIFS('무신사 메타 광고'!$L:$L, '무신사 메타 광고'!$D:$D, $B966), SUMIFS('무신사 메타 광고'!$L:$L, '무신사 메타 광고'!$I:$I, $C$4, '무신사 메타 광고'!$D:$D, $B966))</f>
        <v>0</v>
      </c>
      <c r="D966" s="29">
        <f>IF($C$4="", SUMIFS('무신사 메타 광고'!$V:$V,#REF!, $B966), SUMIFS('무신사 메타 광고'!$V:$V,'무신사 메타 광고'!$I:$I,$C$4,'무신사 메타 광고'!$D:$D,$B966))</f>
        <v>0</v>
      </c>
      <c r="E966" s="11">
        <f t="shared" si="33"/>
        <v>0</v>
      </c>
      <c r="F966" s="12" t="str">
        <f t="shared" si="40"/>
        <v xml:space="preserve"> </v>
      </c>
      <c r="G966" s="30">
        <f>IF($C$4="", SUMIFS('무신사 메타 광고'!$K:$K, '무신사 메타 광고'!$D:$D, $B966), SUMIFS('무신사 메타 광고'!$K:$K,'무신사 메타 광고'!$I:$I,$C$4,'무신사 메타 광고'!D:D,$B966))</f>
        <v>0</v>
      </c>
      <c r="H966" s="30">
        <f>IF($C$4="", SUMIFS('무신사 메타 광고'!$Q:$Q, '무신사 메타 광고'!$D:$D, $B966), SUMIFS('무신사 메타 광고'!$Q:$Q,'무신사 메타 광고'!$I:$I,$C$4,'무신사 메타 광고'!D:D,$B966))</f>
        <v>0</v>
      </c>
      <c r="I966" s="30">
        <f>IF($C$4="", SUMIFS('무신사 메타 광고'!$U:$U, '무신사 메타 광고'!$D:$D, $B966), SUMIFS('무신사 메타 광고'!$U:$U,'무신사 메타 광고'!$I:$I,$C$4,'무신사 메타 광고'!D:D,$B966))</f>
        <v>0</v>
      </c>
      <c r="J966" s="11">
        <f t="shared" si="34"/>
        <v>0</v>
      </c>
      <c r="K966" s="11">
        <f t="shared" si="35"/>
        <v>0</v>
      </c>
      <c r="L966" s="12" t="str">
        <f t="shared" si="41"/>
        <v xml:space="preserve"> </v>
      </c>
      <c r="N966" s="10">
        <f>IF($C$4="", SUMIFS('무신사 메타 광고'!$X:$X, '무신사 메타 광고'!$D:$D, $B966),SUMIFS('무신사 메타 광고'!$X:$X,'무신사 메타 광고'!I:I,$C$4,'무신사 메타 광고'!D:D,$B966))</f>
        <v>0</v>
      </c>
      <c r="O966" s="11">
        <f t="shared" si="36"/>
        <v>0</v>
      </c>
      <c r="R966" s="13"/>
      <c r="S966" s="31">
        <f>IF($S$4="", SUMIFS('무신사 메타 광고'!$L:$L, '무신사 메타 광고'!$C:$C, $R966),SUMIFS('무신사 메타 광고'!$L:$L,'무신사 메타 광고'!$I:$I,$S$4,'무신사 메타 광고'!$C:$C,$R966))</f>
        <v>0</v>
      </c>
      <c r="T966" s="31">
        <f>IF($S$4="", SUMIFS('무신사 메타 광고'!$V:$V, '무신사 메타 광고'!$C:$C, $R966),SUMIFS('무신사 메타 광고'!$V:$V,'무신사 메타 광고'!$I:$I,$S$4,'무신사 메타 광고'!$C:$C,$R966))</f>
        <v>0</v>
      </c>
      <c r="U966" s="11">
        <f t="shared" si="37"/>
        <v>0</v>
      </c>
      <c r="V966" s="12" t="str">
        <f t="shared" si="42"/>
        <v xml:space="preserve"> </v>
      </c>
      <c r="W966" s="32">
        <f>IF($S$4="", SUMIFS('무신사 메타 광고'!$K:$K, '무신사 메타 광고'!$C:$C, $R966),SUMIFS('무신사 메타 광고'!$K:$K,'무신사 메타 광고'!$I:$I,$S$4,'무신사 메타 광고'!$C:$C,$R966))</f>
        <v>0</v>
      </c>
      <c r="X966" s="32">
        <f>IF($S$4="", SUMIFS('무신사 메타 광고'!$N:$N, '무신사 메타 광고'!$C:$C, $R966),SUMIFS('무신사 메타 광고'!$N:$N,'무신사 메타 광고'!$I:$I,$S$4,'무신사 메타 광고'!$C:$C,$R966))</f>
        <v>0</v>
      </c>
      <c r="Y966" s="11">
        <f t="shared" si="38"/>
        <v>0</v>
      </c>
      <c r="Z966" s="12" t="str">
        <f t="shared" si="43"/>
        <v xml:space="preserve"> </v>
      </c>
      <c r="AB966" s="10">
        <f>IF($S$4="", SUMIFS('무신사 메타 광고'!$X:$X, '무신사 메타 광고'!$C:$C, $R966),SUMIFS('무신사 메타 광고'!$X:$X,'무신사 메타 광고'!$I:$I,$S$4,'무신사 메타 광고'!$C:$C,$R966))</f>
        <v>0</v>
      </c>
      <c r="AC966" s="11">
        <f t="shared" si="39"/>
        <v>0</v>
      </c>
    </row>
    <row r="967" spans="2:29">
      <c r="B967" s="9"/>
      <c r="C967" s="29">
        <f>IF($C$4="", SUMIFS('무신사 메타 광고'!$L:$L, '무신사 메타 광고'!$D:$D, $B967), SUMIFS('무신사 메타 광고'!$L:$L, '무신사 메타 광고'!$I:$I, $C$4, '무신사 메타 광고'!$D:$D, $B967))</f>
        <v>0</v>
      </c>
      <c r="D967" s="29">
        <f>IF($C$4="", SUMIFS('무신사 메타 광고'!$V:$V,#REF!, $B967), SUMIFS('무신사 메타 광고'!$V:$V,'무신사 메타 광고'!$I:$I,$C$4,'무신사 메타 광고'!$D:$D,$B967))</f>
        <v>0</v>
      </c>
      <c r="E967" s="11">
        <f t="shared" si="33"/>
        <v>0</v>
      </c>
      <c r="F967" s="12" t="str">
        <f t="shared" si="40"/>
        <v xml:space="preserve"> </v>
      </c>
      <c r="G967" s="30">
        <f>IF($C$4="", SUMIFS('무신사 메타 광고'!$K:$K, '무신사 메타 광고'!$D:$D, $B967), SUMIFS('무신사 메타 광고'!$K:$K,'무신사 메타 광고'!$I:$I,$C$4,'무신사 메타 광고'!D:D,$B967))</f>
        <v>0</v>
      </c>
      <c r="H967" s="30">
        <f>IF($C$4="", SUMIFS('무신사 메타 광고'!$Q:$Q, '무신사 메타 광고'!$D:$D, $B967), SUMIFS('무신사 메타 광고'!$Q:$Q,'무신사 메타 광고'!$I:$I,$C$4,'무신사 메타 광고'!D:D,$B967))</f>
        <v>0</v>
      </c>
      <c r="I967" s="30">
        <f>IF($C$4="", SUMIFS('무신사 메타 광고'!$U:$U, '무신사 메타 광고'!$D:$D, $B967), SUMIFS('무신사 메타 광고'!$U:$U,'무신사 메타 광고'!$I:$I,$C$4,'무신사 메타 광고'!D:D,$B967))</f>
        <v>0</v>
      </c>
      <c r="J967" s="11">
        <f t="shared" si="34"/>
        <v>0</v>
      </c>
      <c r="K967" s="11">
        <f t="shared" si="35"/>
        <v>0</v>
      </c>
      <c r="L967" s="12" t="str">
        <f t="shared" si="41"/>
        <v xml:space="preserve"> </v>
      </c>
      <c r="N967" s="10">
        <f>IF($C$4="", SUMIFS('무신사 메타 광고'!$X:$X, '무신사 메타 광고'!$D:$D, $B967),SUMIFS('무신사 메타 광고'!$X:$X,'무신사 메타 광고'!I:I,$C$4,'무신사 메타 광고'!D:D,$B967))</f>
        <v>0</v>
      </c>
      <c r="O967" s="11">
        <f t="shared" si="36"/>
        <v>0</v>
      </c>
      <c r="R967" s="13"/>
      <c r="S967" s="31">
        <f>IF($S$4="", SUMIFS('무신사 메타 광고'!$L:$L, '무신사 메타 광고'!$C:$C, $R967),SUMIFS('무신사 메타 광고'!$L:$L,'무신사 메타 광고'!$I:$I,$S$4,'무신사 메타 광고'!$C:$C,$R967))</f>
        <v>0</v>
      </c>
      <c r="T967" s="31">
        <f>IF($S$4="", SUMIFS('무신사 메타 광고'!$V:$V, '무신사 메타 광고'!$C:$C, $R967),SUMIFS('무신사 메타 광고'!$V:$V,'무신사 메타 광고'!$I:$I,$S$4,'무신사 메타 광고'!$C:$C,$R967))</f>
        <v>0</v>
      </c>
      <c r="U967" s="11">
        <f t="shared" si="37"/>
        <v>0</v>
      </c>
      <c r="V967" s="12" t="str">
        <f t="shared" si="42"/>
        <v xml:space="preserve"> </v>
      </c>
      <c r="W967" s="32">
        <f>IF($S$4="", SUMIFS('무신사 메타 광고'!$K:$K, '무신사 메타 광고'!$C:$C, $R967),SUMIFS('무신사 메타 광고'!$K:$K,'무신사 메타 광고'!$I:$I,$S$4,'무신사 메타 광고'!$C:$C,$R967))</f>
        <v>0</v>
      </c>
      <c r="X967" s="32">
        <f>IF($S$4="", SUMIFS('무신사 메타 광고'!$N:$N, '무신사 메타 광고'!$C:$C, $R967),SUMIFS('무신사 메타 광고'!$N:$N,'무신사 메타 광고'!$I:$I,$S$4,'무신사 메타 광고'!$C:$C,$R967))</f>
        <v>0</v>
      </c>
      <c r="Y967" s="11">
        <f t="shared" si="38"/>
        <v>0</v>
      </c>
      <c r="Z967" s="12" t="str">
        <f t="shared" si="43"/>
        <v xml:space="preserve"> </v>
      </c>
      <c r="AB967" s="10">
        <f>IF($S$4="", SUMIFS('무신사 메타 광고'!$X:$X, '무신사 메타 광고'!$C:$C, $R967),SUMIFS('무신사 메타 광고'!$X:$X,'무신사 메타 광고'!$I:$I,$S$4,'무신사 메타 광고'!$C:$C,$R967))</f>
        <v>0</v>
      </c>
      <c r="AC967" s="11">
        <f t="shared" si="39"/>
        <v>0</v>
      </c>
    </row>
    <row r="968" spans="2:29">
      <c r="B968" s="9"/>
      <c r="C968" s="29">
        <f>IF($C$4="", SUMIFS('무신사 메타 광고'!$L:$L, '무신사 메타 광고'!$D:$D, $B968), SUMIFS('무신사 메타 광고'!$L:$L, '무신사 메타 광고'!$I:$I, $C$4, '무신사 메타 광고'!$D:$D, $B968))</f>
        <v>0</v>
      </c>
      <c r="D968" s="29">
        <f>IF($C$4="", SUMIFS('무신사 메타 광고'!$V:$V,#REF!, $B968), SUMIFS('무신사 메타 광고'!$V:$V,'무신사 메타 광고'!$I:$I,$C$4,'무신사 메타 광고'!$D:$D,$B968))</f>
        <v>0</v>
      </c>
      <c r="E968" s="11">
        <f t="shared" si="33"/>
        <v>0</v>
      </c>
      <c r="F968" s="12" t="str">
        <f t="shared" si="40"/>
        <v xml:space="preserve"> </v>
      </c>
      <c r="G968" s="30">
        <f>IF($C$4="", SUMIFS('무신사 메타 광고'!$K:$K, '무신사 메타 광고'!$D:$D, $B968), SUMIFS('무신사 메타 광고'!$K:$K,'무신사 메타 광고'!$I:$I,$C$4,'무신사 메타 광고'!D:D,$B968))</f>
        <v>0</v>
      </c>
      <c r="H968" s="30">
        <f>IF($C$4="", SUMIFS('무신사 메타 광고'!$Q:$Q, '무신사 메타 광고'!$D:$D, $B968), SUMIFS('무신사 메타 광고'!$Q:$Q,'무신사 메타 광고'!$I:$I,$C$4,'무신사 메타 광고'!D:D,$B968))</f>
        <v>0</v>
      </c>
      <c r="I968" s="30">
        <f>IF($C$4="", SUMIFS('무신사 메타 광고'!$U:$U, '무신사 메타 광고'!$D:$D, $B968), SUMIFS('무신사 메타 광고'!$U:$U,'무신사 메타 광고'!$I:$I,$C$4,'무신사 메타 광고'!D:D,$B968))</f>
        <v>0</v>
      </c>
      <c r="J968" s="11">
        <f t="shared" si="34"/>
        <v>0</v>
      </c>
      <c r="K968" s="11">
        <f t="shared" si="35"/>
        <v>0</v>
      </c>
      <c r="L968" s="12" t="str">
        <f t="shared" si="41"/>
        <v xml:space="preserve"> </v>
      </c>
      <c r="N968" s="10">
        <f>IF($C$4="", SUMIFS('무신사 메타 광고'!$X:$X, '무신사 메타 광고'!$D:$D, $B968),SUMIFS('무신사 메타 광고'!$X:$X,'무신사 메타 광고'!I:I,$C$4,'무신사 메타 광고'!D:D,$B968))</f>
        <v>0</v>
      </c>
      <c r="O968" s="11">
        <f t="shared" si="36"/>
        <v>0</v>
      </c>
      <c r="R968" s="13"/>
      <c r="S968" s="31">
        <f>IF($S$4="", SUMIFS('무신사 메타 광고'!$L:$L, '무신사 메타 광고'!$C:$C, $R968),SUMIFS('무신사 메타 광고'!$L:$L,'무신사 메타 광고'!$I:$I,$S$4,'무신사 메타 광고'!$C:$C,$R968))</f>
        <v>0</v>
      </c>
      <c r="T968" s="31">
        <f>IF($S$4="", SUMIFS('무신사 메타 광고'!$V:$V, '무신사 메타 광고'!$C:$C, $R968),SUMIFS('무신사 메타 광고'!$V:$V,'무신사 메타 광고'!$I:$I,$S$4,'무신사 메타 광고'!$C:$C,$R968))</f>
        <v>0</v>
      </c>
      <c r="U968" s="11">
        <f t="shared" si="37"/>
        <v>0</v>
      </c>
      <c r="V968" s="12" t="str">
        <f t="shared" si="42"/>
        <v xml:space="preserve"> </v>
      </c>
      <c r="W968" s="32">
        <f>IF($S$4="", SUMIFS('무신사 메타 광고'!$K:$K, '무신사 메타 광고'!$C:$C, $R968),SUMIFS('무신사 메타 광고'!$K:$K,'무신사 메타 광고'!$I:$I,$S$4,'무신사 메타 광고'!$C:$C,$R968))</f>
        <v>0</v>
      </c>
      <c r="X968" s="32">
        <f>IF($S$4="", SUMIFS('무신사 메타 광고'!$N:$N, '무신사 메타 광고'!$C:$C, $R968),SUMIFS('무신사 메타 광고'!$N:$N,'무신사 메타 광고'!$I:$I,$S$4,'무신사 메타 광고'!$C:$C,$R968))</f>
        <v>0</v>
      </c>
      <c r="Y968" s="11">
        <f t="shared" si="38"/>
        <v>0</v>
      </c>
      <c r="Z968" s="12" t="str">
        <f t="shared" si="43"/>
        <v xml:space="preserve"> </v>
      </c>
      <c r="AB968" s="10">
        <f>IF($S$4="", SUMIFS('무신사 메타 광고'!$X:$X, '무신사 메타 광고'!$C:$C, $R968),SUMIFS('무신사 메타 광고'!$X:$X,'무신사 메타 광고'!$I:$I,$S$4,'무신사 메타 광고'!$C:$C,$R968))</f>
        <v>0</v>
      </c>
      <c r="AC968" s="11">
        <f t="shared" si="39"/>
        <v>0</v>
      </c>
    </row>
    <row r="969" spans="2:29">
      <c r="B969" s="9"/>
      <c r="C969" s="29">
        <f>IF($C$4="", SUMIFS('무신사 메타 광고'!$L:$L, '무신사 메타 광고'!$D:$D, $B969), SUMIFS('무신사 메타 광고'!$L:$L, '무신사 메타 광고'!$I:$I, $C$4, '무신사 메타 광고'!$D:$D, $B969))</f>
        <v>0</v>
      </c>
      <c r="D969" s="29">
        <f>IF($C$4="", SUMIFS('무신사 메타 광고'!$V:$V,#REF!, $B969), SUMIFS('무신사 메타 광고'!$V:$V,'무신사 메타 광고'!$I:$I,$C$4,'무신사 메타 광고'!$D:$D,$B969))</f>
        <v>0</v>
      </c>
      <c r="E969" s="11">
        <f t="shared" si="33"/>
        <v>0</v>
      </c>
      <c r="F969" s="12" t="str">
        <f t="shared" si="40"/>
        <v xml:space="preserve"> </v>
      </c>
      <c r="G969" s="30">
        <f>IF($C$4="", SUMIFS('무신사 메타 광고'!$K:$K, '무신사 메타 광고'!$D:$D, $B969), SUMIFS('무신사 메타 광고'!$K:$K,'무신사 메타 광고'!$I:$I,$C$4,'무신사 메타 광고'!D:D,$B969))</f>
        <v>0</v>
      </c>
      <c r="H969" s="30">
        <f>IF($C$4="", SUMIFS('무신사 메타 광고'!$Q:$Q, '무신사 메타 광고'!$D:$D, $B969), SUMIFS('무신사 메타 광고'!$Q:$Q,'무신사 메타 광고'!$I:$I,$C$4,'무신사 메타 광고'!D:D,$B969))</f>
        <v>0</v>
      </c>
      <c r="I969" s="30">
        <f>IF($C$4="", SUMIFS('무신사 메타 광고'!$U:$U, '무신사 메타 광고'!$D:$D, $B969), SUMIFS('무신사 메타 광고'!$U:$U,'무신사 메타 광고'!$I:$I,$C$4,'무신사 메타 광고'!D:D,$B969))</f>
        <v>0</v>
      </c>
      <c r="J969" s="11">
        <f t="shared" si="34"/>
        <v>0</v>
      </c>
      <c r="K969" s="11">
        <f t="shared" si="35"/>
        <v>0</v>
      </c>
      <c r="L969" s="12" t="str">
        <f t="shared" si="41"/>
        <v xml:space="preserve"> </v>
      </c>
      <c r="N969" s="10">
        <f>IF($C$4="", SUMIFS('무신사 메타 광고'!$X:$X, '무신사 메타 광고'!$D:$D, $B969),SUMIFS('무신사 메타 광고'!$X:$X,'무신사 메타 광고'!I:I,$C$4,'무신사 메타 광고'!D:D,$B969))</f>
        <v>0</v>
      </c>
      <c r="O969" s="11">
        <f t="shared" si="36"/>
        <v>0</v>
      </c>
      <c r="R969" s="13"/>
      <c r="S969" s="31">
        <f>IF($S$4="", SUMIFS('무신사 메타 광고'!$L:$L, '무신사 메타 광고'!$C:$C, $R969),SUMIFS('무신사 메타 광고'!$L:$L,'무신사 메타 광고'!$I:$I,$S$4,'무신사 메타 광고'!$C:$C,$R969))</f>
        <v>0</v>
      </c>
      <c r="T969" s="31">
        <f>IF($S$4="", SUMIFS('무신사 메타 광고'!$V:$V, '무신사 메타 광고'!$C:$C, $R969),SUMIFS('무신사 메타 광고'!$V:$V,'무신사 메타 광고'!$I:$I,$S$4,'무신사 메타 광고'!$C:$C,$R969))</f>
        <v>0</v>
      </c>
      <c r="U969" s="11">
        <f t="shared" si="37"/>
        <v>0</v>
      </c>
      <c r="V969" s="12" t="str">
        <f t="shared" si="42"/>
        <v xml:space="preserve"> </v>
      </c>
      <c r="W969" s="32">
        <f>IF($S$4="", SUMIFS('무신사 메타 광고'!$K:$K, '무신사 메타 광고'!$C:$C, $R969),SUMIFS('무신사 메타 광고'!$K:$K,'무신사 메타 광고'!$I:$I,$S$4,'무신사 메타 광고'!$C:$C,$R969))</f>
        <v>0</v>
      </c>
      <c r="X969" s="32">
        <f>IF($S$4="", SUMIFS('무신사 메타 광고'!$N:$N, '무신사 메타 광고'!$C:$C, $R969),SUMIFS('무신사 메타 광고'!$N:$N,'무신사 메타 광고'!$I:$I,$S$4,'무신사 메타 광고'!$C:$C,$R969))</f>
        <v>0</v>
      </c>
      <c r="Y969" s="11">
        <f t="shared" si="38"/>
        <v>0</v>
      </c>
      <c r="Z969" s="12" t="str">
        <f t="shared" si="43"/>
        <v xml:space="preserve"> </v>
      </c>
      <c r="AB969" s="10">
        <f>IF($S$4="", SUMIFS('무신사 메타 광고'!$X:$X, '무신사 메타 광고'!$C:$C, $R969),SUMIFS('무신사 메타 광고'!$X:$X,'무신사 메타 광고'!$I:$I,$S$4,'무신사 메타 광고'!$C:$C,$R969))</f>
        <v>0</v>
      </c>
      <c r="AC969" s="11">
        <f t="shared" si="39"/>
        <v>0</v>
      </c>
    </row>
    <row r="970" spans="2:29">
      <c r="B970" s="9"/>
      <c r="C970" s="29">
        <f>IF($C$4="", SUMIFS('무신사 메타 광고'!$L:$L, '무신사 메타 광고'!$D:$D, $B970), SUMIFS('무신사 메타 광고'!$L:$L, '무신사 메타 광고'!$I:$I, $C$4, '무신사 메타 광고'!$D:$D, $B970))</f>
        <v>0</v>
      </c>
      <c r="D970" s="29">
        <f>IF($C$4="", SUMIFS('무신사 메타 광고'!$V:$V,#REF!, $B970), SUMIFS('무신사 메타 광고'!$V:$V,'무신사 메타 광고'!$I:$I,$C$4,'무신사 메타 광고'!$D:$D,$B970))</f>
        <v>0</v>
      </c>
      <c r="E970" s="11">
        <f t="shared" si="33"/>
        <v>0</v>
      </c>
      <c r="F970" s="12" t="str">
        <f t="shared" si="40"/>
        <v xml:space="preserve"> </v>
      </c>
      <c r="G970" s="30">
        <f>IF($C$4="", SUMIFS('무신사 메타 광고'!$K:$K, '무신사 메타 광고'!$D:$D, $B970), SUMIFS('무신사 메타 광고'!$K:$K,'무신사 메타 광고'!$I:$I,$C$4,'무신사 메타 광고'!D:D,$B970))</f>
        <v>0</v>
      </c>
      <c r="H970" s="30">
        <f>IF($C$4="", SUMIFS('무신사 메타 광고'!$Q:$Q, '무신사 메타 광고'!$D:$D, $B970), SUMIFS('무신사 메타 광고'!$Q:$Q,'무신사 메타 광고'!$I:$I,$C$4,'무신사 메타 광고'!D:D,$B970))</f>
        <v>0</v>
      </c>
      <c r="I970" s="30">
        <f>IF($C$4="", SUMIFS('무신사 메타 광고'!$U:$U, '무신사 메타 광고'!$D:$D, $B970), SUMIFS('무신사 메타 광고'!$U:$U,'무신사 메타 광고'!$I:$I,$C$4,'무신사 메타 광고'!D:D,$B970))</f>
        <v>0</v>
      </c>
      <c r="J970" s="11">
        <f t="shared" si="34"/>
        <v>0</v>
      </c>
      <c r="K970" s="11">
        <f t="shared" si="35"/>
        <v>0</v>
      </c>
      <c r="L970" s="12" t="str">
        <f t="shared" si="41"/>
        <v xml:space="preserve"> </v>
      </c>
      <c r="N970" s="10">
        <f>IF($C$4="", SUMIFS('무신사 메타 광고'!$X:$X, '무신사 메타 광고'!$D:$D, $B970),SUMIFS('무신사 메타 광고'!$X:$X,'무신사 메타 광고'!I:I,$C$4,'무신사 메타 광고'!D:D,$B970))</f>
        <v>0</v>
      </c>
      <c r="O970" s="11">
        <f t="shared" si="36"/>
        <v>0</v>
      </c>
      <c r="R970" s="13"/>
      <c r="S970" s="31">
        <f>IF($S$4="", SUMIFS('무신사 메타 광고'!$L:$L, '무신사 메타 광고'!$C:$C, $R970),SUMIFS('무신사 메타 광고'!$L:$L,'무신사 메타 광고'!$I:$I,$S$4,'무신사 메타 광고'!$C:$C,$R970))</f>
        <v>0</v>
      </c>
      <c r="T970" s="31">
        <f>IF($S$4="", SUMIFS('무신사 메타 광고'!$V:$V, '무신사 메타 광고'!$C:$C, $R970),SUMIFS('무신사 메타 광고'!$V:$V,'무신사 메타 광고'!$I:$I,$S$4,'무신사 메타 광고'!$C:$C,$R970))</f>
        <v>0</v>
      </c>
      <c r="U970" s="11">
        <f t="shared" si="37"/>
        <v>0</v>
      </c>
      <c r="V970" s="12" t="str">
        <f t="shared" si="42"/>
        <v xml:space="preserve"> </v>
      </c>
      <c r="W970" s="32">
        <f>IF($S$4="", SUMIFS('무신사 메타 광고'!$K:$K, '무신사 메타 광고'!$C:$C, $R970),SUMIFS('무신사 메타 광고'!$K:$K,'무신사 메타 광고'!$I:$I,$S$4,'무신사 메타 광고'!$C:$C,$R970))</f>
        <v>0</v>
      </c>
      <c r="X970" s="32">
        <f>IF($S$4="", SUMIFS('무신사 메타 광고'!$N:$N, '무신사 메타 광고'!$C:$C, $R970),SUMIFS('무신사 메타 광고'!$N:$N,'무신사 메타 광고'!$I:$I,$S$4,'무신사 메타 광고'!$C:$C,$R970))</f>
        <v>0</v>
      </c>
      <c r="Y970" s="11">
        <f t="shared" si="38"/>
        <v>0</v>
      </c>
      <c r="Z970" s="12" t="str">
        <f t="shared" si="43"/>
        <v xml:space="preserve"> </v>
      </c>
      <c r="AB970" s="10">
        <f>IF($S$4="", SUMIFS('무신사 메타 광고'!$X:$X, '무신사 메타 광고'!$C:$C, $R970),SUMIFS('무신사 메타 광고'!$X:$X,'무신사 메타 광고'!$I:$I,$S$4,'무신사 메타 광고'!$C:$C,$R970))</f>
        <v>0</v>
      </c>
      <c r="AC970" s="11">
        <f t="shared" si="39"/>
        <v>0</v>
      </c>
    </row>
    <row r="971" spans="2:29">
      <c r="B971" s="9"/>
      <c r="C971" s="29">
        <f>IF($C$4="", SUMIFS('무신사 메타 광고'!$L:$L, '무신사 메타 광고'!$D:$D, $B971), SUMIFS('무신사 메타 광고'!$L:$L, '무신사 메타 광고'!$I:$I, $C$4, '무신사 메타 광고'!$D:$D, $B971))</f>
        <v>0</v>
      </c>
      <c r="D971" s="29">
        <f>IF($C$4="", SUMIFS('무신사 메타 광고'!$V:$V,#REF!, $B971), SUMIFS('무신사 메타 광고'!$V:$V,'무신사 메타 광고'!$I:$I,$C$4,'무신사 메타 광고'!$D:$D,$B971))</f>
        <v>0</v>
      </c>
      <c r="E971" s="11">
        <f t="shared" si="33"/>
        <v>0</v>
      </c>
      <c r="F971" s="12" t="str">
        <f t="shared" si="40"/>
        <v xml:space="preserve"> </v>
      </c>
      <c r="G971" s="30">
        <f>IF($C$4="", SUMIFS('무신사 메타 광고'!$K:$K, '무신사 메타 광고'!$D:$D, $B971), SUMIFS('무신사 메타 광고'!$K:$K,'무신사 메타 광고'!$I:$I,$C$4,'무신사 메타 광고'!D:D,$B971))</f>
        <v>0</v>
      </c>
      <c r="H971" s="30">
        <f>IF($C$4="", SUMIFS('무신사 메타 광고'!$Q:$Q, '무신사 메타 광고'!$D:$D, $B971), SUMIFS('무신사 메타 광고'!$Q:$Q,'무신사 메타 광고'!$I:$I,$C$4,'무신사 메타 광고'!D:D,$B971))</f>
        <v>0</v>
      </c>
      <c r="I971" s="30">
        <f>IF($C$4="", SUMIFS('무신사 메타 광고'!$U:$U, '무신사 메타 광고'!$D:$D, $B971), SUMIFS('무신사 메타 광고'!$U:$U,'무신사 메타 광고'!$I:$I,$C$4,'무신사 메타 광고'!D:D,$B971))</f>
        <v>0</v>
      </c>
      <c r="J971" s="11">
        <f t="shared" si="34"/>
        <v>0</v>
      </c>
      <c r="K971" s="11">
        <f t="shared" si="35"/>
        <v>0</v>
      </c>
      <c r="L971" s="12" t="str">
        <f t="shared" si="41"/>
        <v xml:space="preserve"> </v>
      </c>
      <c r="N971" s="10">
        <f>IF($C$4="", SUMIFS('무신사 메타 광고'!$X:$X, '무신사 메타 광고'!$D:$D, $B971),SUMIFS('무신사 메타 광고'!$X:$X,'무신사 메타 광고'!I:I,$C$4,'무신사 메타 광고'!D:D,$B971))</f>
        <v>0</v>
      </c>
      <c r="O971" s="11">
        <f t="shared" si="36"/>
        <v>0</v>
      </c>
      <c r="R971" s="13"/>
      <c r="S971" s="31">
        <f>IF($S$4="", SUMIFS('무신사 메타 광고'!$L:$L, '무신사 메타 광고'!$C:$C, $R971),SUMIFS('무신사 메타 광고'!$L:$L,'무신사 메타 광고'!$I:$I,$S$4,'무신사 메타 광고'!$C:$C,$R971))</f>
        <v>0</v>
      </c>
      <c r="T971" s="31">
        <f>IF($S$4="", SUMIFS('무신사 메타 광고'!$V:$V, '무신사 메타 광고'!$C:$C, $R971),SUMIFS('무신사 메타 광고'!$V:$V,'무신사 메타 광고'!$I:$I,$S$4,'무신사 메타 광고'!$C:$C,$R971))</f>
        <v>0</v>
      </c>
      <c r="U971" s="11">
        <f t="shared" si="37"/>
        <v>0</v>
      </c>
      <c r="V971" s="12" t="str">
        <f t="shared" si="42"/>
        <v xml:space="preserve"> </v>
      </c>
      <c r="W971" s="32">
        <f>IF($S$4="", SUMIFS('무신사 메타 광고'!$K:$K, '무신사 메타 광고'!$C:$C, $R971),SUMIFS('무신사 메타 광고'!$K:$K,'무신사 메타 광고'!$I:$I,$S$4,'무신사 메타 광고'!$C:$C,$R971))</f>
        <v>0</v>
      </c>
      <c r="X971" s="32">
        <f>IF($S$4="", SUMIFS('무신사 메타 광고'!$N:$N, '무신사 메타 광고'!$C:$C, $R971),SUMIFS('무신사 메타 광고'!$N:$N,'무신사 메타 광고'!$I:$I,$S$4,'무신사 메타 광고'!$C:$C,$R971))</f>
        <v>0</v>
      </c>
      <c r="Y971" s="11">
        <f t="shared" si="38"/>
        <v>0</v>
      </c>
      <c r="Z971" s="12" t="str">
        <f t="shared" si="43"/>
        <v xml:space="preserve"> </v>
      </c>
      <c r="AB971" s="10">
        <f>IF($S$4="", SUMIFS('무신사 메타 광고'!$X:$X, '무신사 메타 광고'!$C:$C, $R971),SUMIFS('무신사 메타 광고'!$X:$X,'무신사 메타 광고'!$I:$I,$S$4,'무신사 메타 광고'!$C:$C,$R971))</f>
        <v>0</v>
      </c>
      <c r="AC971" s="11">
        <f t="shared" si="39"/>
        <v>0</v>
      </c>
    </row>
    <row r="972" spans="2:29">
      <c r="B972" s="9"/>
      <c r="C972" s="29">
        <f>IF($C$4="", SUMIFS('무신사 메타 광고'!$L:$L, '무신사 메타 광고'!$D:$D, $B972), SUMIFS('무신사 메타 광고'!$L:$L, '무신사 메타 광고'!$I:$I, $C$4, '무신사 메타 광고'!$D:$D, $B972))</f>
        <v>0</v>
      </c>
      <c r="D972" s="29">
        <f>IF($C$4="", SUMIFS('무신사 메타 광고'!$V:$V,#REF!, $B972), SUMIFS('무신사 메타 광고'!$V:$V,'무신사 메타 광고'!$I:$I,$C$4,'무신사 메타 광고'!$D:$D,$B972))</f>
        <v>0</v>
      </c>
      <c r="E972" s="11">
        <f t="shared" si="33"/>
        <v>0</v>
      </c>
      <c r="F972" s="12" t="str">
        <f t="shared" si="40"/>
        <v xml:space="preserve"> </v>
      </c>
      <c r="G972" s="30">
        <f>IF($C$4="", SUMIFS('무신사 메타 광고'!$K:$K, '무신사 메타 광고'!$D:$D, $B972), SUMIFS('무신사 메타 광고'!$K:$K,'무신사 메타 광고'!$I:$I,$C$4,'무신사 메타 광고'!D:D,$B972))</f>
        <v>0</v>
      </c>
      <c r="H972" s="30">
        <f>IF($C$4="", SUMIFS('무신사 메타 광고'!$Q:$Q, '무신사 메타 광고'!$D:$D, $B972), SUMIFS('무신사 메타 광고'!$Q:$Q,'무신사 메타 광고'!$I:$I,$C$4,'무신사 메타 광고'!D:D,$B972))</f>
        <v>0</v>
      </c>
      <c r="I972" s="30">
        <f>IF($C$4="", SUMIFS('무신사 메타 광고'!$U:$U, '무신사 메타 광고'!$D:$D, $B972), SUMIFS('무신사 메타 광고'!$U:$U,'무신사 메타 광고'!$I:$I,$C$4,'무신사 메타 광고'!D:D,$B972))</f>
        <v>0</v>
      </c>
      <c r="J972" s="11">
        <f t="shared" si="34"/>
        <v>0</v>
      </c>
      <c r="K972" s="11">
        <f t="shared" si="35"/>
        <v>0</v>
      </c>
      <c r="L972" s="12" t="str">
        <f t="shared" si="41"/>
        <v xml:space="preserve"> </v>
      </c>
      <c r="N972" s="10">
        <f>IF($C$4="", SUMIFS('무신사 메타 광고'!$X:$X, '무신사 메타 광고'!$D:$D, $B972),SUMIFS('무신사 메타 광고'!$X:$X,'무신사 메타 광고'!I:I,$C$4,'무신사 메타 광고'!D:D,$B972))</f>
        <v>0</v>
      </c>
      <c r="O972" s="11">
        <f t="shared" si="36"/>
        <v>0</v>
      </c>
      <c r="R972" s="13"/>
      <c r="S972" s="31">
        <f>IF($S$4="", SUMIFS('무신사 메타 광고'!$L:$L, '무신사 메타 광고'!$C:$C, $R972),SUMIFS('무신사 메타 광고'!$L:$L,'무신사 메타 광고'!$I:$I,$S$4,'무신사 메타 광고'!$C:$C,$R972))</f>
        <v>0</v>
      </c>
      <c r="T972" s="31">
        <f>IF($S$4="", SUMIFS('무신사 메타 광고'!$V:$V, '무신사 메타 광고'!$C:$C, $R972),SUMIFS('무신사 메타 광고'!$V:$V,'무신사 메타 광고'!$I:$I,$S$4,'무신사 메타 광고'!$C:$C,$R972))</f>
        <v>0</v>
      </c>
      <c r="U972" s="11">
        <f t="shared" si="37"/>
        <v>0</v>
      </c>
      <c r="V972" s="12" t="str">
        <f t="shared" si="42"/>
        <v xml:space="preserve"> </v>
      </c>
      <c r="W972" s="32">
        <f>IF($S$4="", SUMIFS('무신사 메타 광고'!$K:$K, '무신사 메타 광고'!$C:$C, $R972),SUMIFS('무신사 메타 광고'!$K:$K,'무신사 메타 광고'!$I:$I,$S$4,'무신사 메타 광고'!$C:$C,$R972))</f>
        <v>0</v>
      </c>
      <c r="X972" s="32">
        <f>IF($S$4="", SUMIFS('무신사 메타 광고'!$N:$N, '무신사 메타 광고'!$C:$C, $R972),SUMIFS('무신사 메타 광고'!$N:$N,'무신사 메타 광고'!$I:$I,$S$4,'무신사 메타 광고'!$C:$C,$R972))</f>
        <v>0</v>
      </c>
      <c r="Y972" s="11">
        <f t="shared" si="38"/>
        <v>0</v>
      </c>
      <c r="Z972" s="12" t="str">
        <f t="shared" si="43"/>
        <v xml:space="preserve"> </v>
      </c>
      <c r="AB972" s="10">
        <f>IF($S$4="", SUMIFS('무신사 메타 광고'!$X:$X, '무신사 메타 광고'!$C:$C, $R972),SUMIFS('무신사 메타 광고'!$X:$X,'무신사 메타 광고'!$I:$I,$S$4,'무신사 메타 광고'!$C:$C,$R972))</f>
        <v>0</v>
      </c>
      <c r="AC972" s="11">
        <f t="shared" si="39"/>
        <v>0</v>
      </c>
    </row>
    <row r="973" spans="2:29">
      <c r="B973" s="9"/>
      <c r="C973" s="29">
        <f>IF($C$4="", SUMIFS('무신사 메타 광고'!$L:$L, '무신사 메타 광고'!$D:$D, $B973), SUMIFS('무신사 메타 광고'!$L:$L, '무신사 메타 광고'!$I:$I, $C$4, '무신사 메타 광고'!$D:$D, $B973))</f>
        <v>0</v>
      </c>
      <c r="D973" s="29">
        <f>IF($C$4="", SUMIFS('무신사 메타 광고'!$V:$V,#REF!, $B973), SUMIFS('무신사 메타 광고'!$V:$V,'무신사 메타 광고'!$I:$I,$C$4,'무신사 메타 광고'!$D:$D,$B973))</f>
        <v>0</v>
      </c>
      <c r="E973" s="11">
        <f t="shared" si="33"/>
        <v>0</v>
      </c>
      <c r="F973" s="12" t="str">
        <f t="shared" si="40"/>
        <v xml:space="preserve"> </v>
      </c>
      <c r="G973" s="30">
        <f>IF($C$4="", SUMIFS('무신사 메타 광고'!$K:$K, '무신사 메타 광고'!$D:$D, $B973), SUMIFS('무신사 메타 광고'!$K:$K,'무신사 메타 광고'!$I:$I,$C$4,'무신사 메타 광고'!D:D,$B973))</f>
        <v>0</v>
      </c>
      <c r="H973" s="30">
        <f>IF($C$4="", SUMIFS('무신사 메타 광고'!$Q:$Q, '무신사 메타 광고'!$D:$D, $B973), SUMIFS('무신사 메타 광고'!$Q:$Q,'무신사 메타 광고'!$I:$I,$C$4,'무신사 메타 광고'!D:D,$B973))</f>
        <v>0</v>
      </c>
      <c r="I973" s="30">
        <f>IF($C$4="", SUMIFS('무신사 메타 광고'!$U:$U, '무신사 메타 광고'!$D:$D, $B973), SUMIFS('무신사 메타 광고'!$U:$U,'무신사 메타 광고'!$I:$I,$C$4,'무신사 메타 광고'!D:D,$B973))</f>
        <v>0</v>
      </c>
      <c r="J973" s="11">
        <f t="shared" si="34"/>
        <v>0</v>
      </c>
      <c r="K973" s="11">
        <f t="shared" si="35"/>
        <v>0</v>
      </c>
      <c r="L973" s="12" t="str">
        <f t="shared" si="41"/>
        <v xml:space="preserve"> </v>
      </c>
      <c r="N973" s="10">
        <f>IF($C$4="", SUMIFS('무신사 메타 광고'!$X:$X, '무신사 메타 광고'!$D:$D, $B973),SUMIFS('무신사 메타 광고'!$X:$X,'무신사 메타 광고'!I:I,$C$4,'무신사 메타 광고'!D:D,$B973))</f>
        <v>0</v>
      </c>
      <c r="O973" s="11">
        <f t="shared" si="36"/>
        <v>0</v>
      </c>
      <c r="R973" s="13"/>
      <c r="S973" s="31">
        <f>IF($S$4="", SUMIFS('무신사 메타 광고'!$L:$L, '무신사 메타 광고'!$C:$C, $R973),SUMIFS('무신사 메타 광고'!$L:$L,'무신사 메타 광고'!$I:$I,$S$4,'무신사 메타 광고'!$C:$C,$R973))</f>
        <v>0</v>
      </c>
      <c r="T973" s="31">
        <f>IF($S$4="", SUMIFS('무신사 메타 광고'!$V:$V, '무신사 메타 광고'!$C:$C, $R973),SUMIFS('무신사 메타 광고'!$V:$V,'무신사 메타 광고'!$I:$I,$S$4,'무신사 메타 광고'!$C:$C,$R973))</f>
        <v>0</v>
      </c>
      <c r="U973" s="11">
        <f t="shared" si="37"/>
        <v>0</v>
      </c>
      <c r="V973" s="12" t="str">
        <f t="shared" si="42"/>
        <v xml:space="preserve"> </v>
      </c>
      <c r="W973" s="32">
        <f>IF($S$4="", SUMIFS('무신사 메타 광고'!$K:$K, '무신사 메타 광고'!$C:$C, $R973),SUMIFS('무신사 메타 광고'!$K:$K,'무신사 메타 광고'!$I:$I,$S$4,'무신사 메타 광고'!$C:$C,$R973))</f>
        <v>0</v>
      </c>
      <c r="X973" s="32">
        <f>IF($S$4="", SUMIFS('무신사 메타 광고'!$N:$N, '무신사 메타 광고'!$C:$C, $R973),SUMIFS('무신사 메타 광고'!$N:$N,'무신사 메타 광고'!$I:$I,$S$4,'무신사 메타 광고'!$C:$C,$R973))</f>
        <v>0</v>
      </c>
      <c r="Y973" s="11">
        <f t="shared" si="38"/>
        <v>0</v>
      </c>
      <c r="Z973" s="12" t="str">
        <f t="shared" si="43"/>
        <v xml:space="preserve"> </v>
      </c>
      <c r="AB973" s="10">
        <f>IF($S$4="", SUMIFS('무신사 메타 광고'!$X:$X, '무신사 메타 광고'!$C:$C, $R973),SUMIFS('무신사 메타 광고'!$X:$X,'무신사 메타 광고'!$I:$I,$S$4,'무신사 메타 광고'!$C:$C,$R973))</f>
        <v>0</v>
      </c>
      <c r="AC973" s="11">
        <f t="shared" si="39"/>
        <v>0</v>
      </c>
    </row>
    <row r="974" spans="2:29">
      <c r="B974" s="9"/>
      <c r="C974" s="29">
        <f>IF($C$4="", SUMIFS('무신사 메타 광고'!$L:$L, '무신사 메타 광고'!$D:$D, $B974), SUMIFS('무신사 메타 광고'!$L:$L, '무신사 메타 광고'!$I:$I, $C$4, '무신사 메타 광고'!$D:$D, $B974))</f>
        <v>0</v>
      </c>
      <c r="D974" s="29">
        <f>IF($C$4="", SUMIFS('무신사 메타 광고'!$V:$V,#REF!, $B974), SUMIFS('무신사 메타 광고'!$V:$V,'무신사 메타 광고'!$I:$I,$C$4,'무신사 메타 광고'!$D:$D,$B974))</f>
        <v>0</v>
      </c>
      <c r="E974" s="11">
        <f t="shared" si="33"/>
        <v>0</v>
      </c>
      <c r="F974" s="12" t="str">
        <f t="shared" si="40"/>
        <v xml:space="preserve"> </v>
      </c>
      <c r="G974" s="30">
        <f>IF($C$4="", SUMIFS('무신사 메타 광고'!$K:$K, '무신사 메타 광고'!$D:$D, $B974), SUMIFS('무신사 메타 광고'!$K:$K,'무신사 메타 광고'!$I:$I,$C$4,'무신사 메타 광고'!D:D,$B974))</f>
        <v>0</v>
      </c>
      <c r="H974" s="30">
        <f>IF($C$4="", SUMIFS('무신사 메타 광고'!$Q:$Q, '무신사 메타 광고'!$D:$D, $B974), SUMIFS('무신사 메타 광고'!$Q:$Q,'무신사 메타 광고'!$I:$I,$C$4,'무신사 메타 광고'!D:D,$B974))</f>
        <v>0</v>
      </c>
      <c r="I974" s="30">
        <f>IF($C$4="", SUMIFS('무신사 메타 광고'!$U:$U, '무신사 메타 광고'!$D:$D, $B974), SUMIFS('무신사 메타 광고'!$U:$U,'무신사 메타 광고'!$I:$I,$C$4,'무신사 메타 광고'!D:D,$B974))</f>
        <v>0</v>
      </c>
      <c r="J974" s="11">
        <f t="shared" si="34"/>
        <v>0</v>
      </c>
      <c r="K974" s="11">
        <f t="shared" si="35"/>
        <v>0</v>
      </c>
      <c r="L974" s="12" t="str">
        <f t="shared" si="41"/>
        <v xml:space="preserve"> </v>
      </c>
      <c r="N974" s="10">
        <f>IF($C$4="", SUMIFS('무신사 메타 광고'!$X:$X, '무신사 메타 광고'!$D:$D, $B974),SUMIFS('무신사 메타 광고'!$X:$X,'무신사 메타 광고'!I:I,$C$4,'무신사 메타 광고'!D:D,$B974))</f>
        <v>0</v>
      </c>
      <c r="O974" s="11">
        <f t="shared" si="36"/>
        <v>0</v>
      </c>
      <c r="R974" s="13"/>
      <c r="S974" s="31">
        <f>IF($S$4="", SUMIFS('무신사 메타 광고'!$L:$L, '무신사 메타 광고'!$C:$C, $R974),SUMIFS('무신사 메타 광고'!$L:$L,'무신사 메타 광고'!$I:$I,$S$4,'무신사 메타 광고'!$C:$C,$R974))</f>
        <v>0</v>
      </c>
      <c r="T974" s="31">
        <f>IF($S$4="", SUMIFS('무신사 메타 광고'!$V:$V, '무신사 메타 광고'!$C:$C, $R974),SUMIFS('무신사 메타 광고'!$V:$V,'무신사 메타 광고'!$I:$I,$S$4,'무신사 메타 광고'!$C:$C,$R974))</f>
        <v>0</v>
      </c>
      <c r="U974" s="11">
        <f t="shared" si="37"/>
        <v>0</v>
      </c>
      <c r="V974" s="12" t="str">
        <f t="shared" si="42"/>
        <v xml:space="preserve"> </v>
      </c>
      <c r="W974" s="32">
        <f>IF($S$4="", SUMIFS('무신사 메타 광고'!$K:$K, '무신사 메타 광고'!$C:$C, $R974),SUMIFS('무신사 메타 광고'!$K:$K,'무신사 메타 광고'!$I:$I,$S$4,'무신사 메타 광고'!$C:$C,$R974))</f>
        <v>0</v>
      </c>
      <c r="X974" s="32">
        <f>IF($S$4="", SUMIFS('무신사 메타 광고'!$N:$N, '무신사 메타 광고'!$C:$C, $R974),SUMIFS('무신사 메타 광고'!$N:$N,'무신사 메타 광고'!$I:$I,$S$4,'무신사 메타 광고'!$C:$C,$R974))</f>
        <v>0</v>
      </c>
      <c r="Y974" s="11">
        <f t="shared" si="38"/>
        <v>0</v>
      </c>
      <c r="Z974" s="12" t="str">
        <f t="shared" si="43"/>
        <v xml:space="preserve"> </v>
      </c>
      <c r="AB974" s="10">
        <f>IF($S$4="", SUMIFS('무신사 메타 광고'!$X:$X, '무신사 메타 광고'!$C:$C, $R974),SUMIFS('무신사 메타 광고'!$X:$X,'무신사 메타 광고'!$I:$I,$S$4,'무신사 메타 광고'!$C:$C,$R974))</f>
        <v>0</v>
      </c>
      <c r="AC974" s="11">
        <f t="shared" si="39"/>
        <v>0</v>
      </c>
    </row>
    <row r="975" spans="2:29">
      <c r="B975" s="9"/>
      <c r="C975" s="29">
        <f>IF($C$4="", SUMIFS('무신사 메타 광고'!$L:$L, '무신사 메타 광고'!$D:$D, $B975), SUMIFS('무신사 메타 광고'!$L:$L, '무신사 메타 광고'!$I:$I, $C$4, '무신사 메타 광고'!$D:$D, $B975))</f>
        <v>0</v>
      </c>
      <c r="D975" s="29">
        <f>IF($C$4="", SUMIFS('무신사 메타 광고'!$V:$V,#REF!, $B975), SUMIFS('무신사 메타 광고'!$V:$V,'무신사 메타 광고'!$I:$I,$C$4,'무신사 메타 광고'!$D:$D,$B975))</f>
        <v>0</v>
      </c>
      <c r="E975" s="11">
        <f t="shared" si="33"/>
        <v>0</v>
      </c>
      <c r="F975" s="12" t="str">
        <f t="shared" si="40"/>
        <v xml:space="preserve"> </v>
      </c>
      <c r="G975" s="30">
        <f>IF($C$4="", SUMIFS('무신사 메타 광고'!$K:$K, '무신사 메타 광고'!$D:$D, $B975), SUMIFS('무신사 메타 광고'!$K:$K,'무신사 메타 광고'!$I:$I,$C$4,'무신사 메타 광고'!D:D,$B975))</f>
        <v>0</v>
      </c>
      <c r="H975" s="30">
        <f>IF($C$4="", SUMIFS('무신사 메타 광고'!$Q:$Q, '무신사 메타 광고'!$D:$D, $B975), SUMIFS('무신사 메타 광고'!$Q:$Q,'무신사 메타 광고'!$I:$I,$C$4,'무신사 메타 광고'!D:D,$B975))</f>
        <v>0</v>
      </c>
      <c r="I975" s="30">
        <f>IF($C$4="", SUMIFS('무신사 메타 광고'!$U:$U, '무신사 메타 광고'!$D:$D, $B975), SUMIFS('무신사 메타 광고'!$U:$U,'무신사 메타 광고'!$I:$I,$C$4,'무신사 메타 광고'!D:D,$B975))</f>
        <v>0</v>
      </c>
      <c r="J975" s="11">
        <f t="shared" si="34"/>
        <v>0</v>
      </c>
      <c r="K975" s="11">
        <f t="shared" si="35"/>
        <v>0</v>
      </c>
      <c r="L975" s="12" t="str">
        <f t="shared" si="41"/>
        <v xml:space="preserve"> </v>
      </c>
      <c r="N975" s="10">
        <f>IF($C$4="", SUMIFS('무신사 메타 광고'!$X:$X, '무신사 메타 광고'!$D:$D, $B975),SUMIFS('무신사 메타 광고'!$X:$X,'무신사 메타 광고'!I:I,$C$4,'무신사 메타 광고'!D:D,$B975))</f>
        <v>0</v>
      </c>
      <c r="O975" s="11">
        <f t="shared" si="36"/>
        <v>0</v>
      </c>
      <c r="R975" s="13"/>
      <c r="S975" s="31">
        <f>IF($S$4="", SUMIFS('무신사 메타 광고'!$L:$L, '무신사 메타 광고'!$C:$C, $R975),SUMIFS('무신사 메타 광고'!$L:$L,'무신사 메타 광고'!$I:$I,$S$4,'무신사 메타 광고'!$C:$C,$R975))</f>
        <v>0</v>
      </c>
      <c r="T975" s="31">
        <f>IF($S$4="", SUMIFS('무신사 메타 광고'!$V:$V, '무신사 메타 광고'!$C:$C, $R975),SUMIFS('무신사 메타 광고'!$V:$V,'무신사 메타 광고'!$I:$I,$S$4,'무신사 메타 광고'!$C:$C,$R975))</f>
        <v>0</v>
      </c>
      <c r="U975" s="11">
        <f t="shared" si="37"/>
        <v>0</v>
      </c>
      <c r="V975" s="12" t="str">
        <f t="shared" si="42"/>
        <v xml:space="preserve"> </v>
      </c>
      <c r="W975" s="32">
        <f>IF($S$4="", SUMIFS('무신사 메타 광고'!$K:$K, '무신사 메타 광고'!$C:$C, $R975),SUMIFS('무신사 메타 광고'!$K:$K,'무신사 메타 광고'!$I:$I,$S$4,'무신사 메타 광고'!$C:$C,$R975))</f>
        <v>0</v>
      </c>
      <c r="X975" s="32">
        <f>IF($S$4="", SUMIFS('무신사 메타 광고'!$N:$N, '무신사 메타 광고'!$C:$C, $R975),SUMIFS('무신사 메타 광고'!$N:$N,'무신사 메타 광고'!$I:$I,$S$4,'무신사 메타 광고'!$C:$C,$R975))</f>
        <v>0</v>
      </c>
      <c r="Y975" s="11">
        <f t="shared" si="38"/>
        <v>0</v>
      </c>
      <c r="Z975" s="12" t="str">
        <f t="shared" si="43"/>
        <v xml:space="preserve"> </v>
      </c>
      <c r="AB975" s="10">
        <f>IF($S$4="", SUMIFS('무신사 메타 광고'!$X:$X, '무신사 메타 광고'!$C:$C, $R975),SUMIFS('무신사 메타 광고'!$X:$X,'무신사 메타 광고'!$I:$I,$S$4,'무신사 메타 광고'!$C:$C,$R975))</f>
        <v>0</v>
      </c>
      <c r="AC975" s="11">
        <f t="shared" si="39"/>
        <v>0</v>
      </c>
    </row>
    <row r="976" spans="2:29">
      <c r="B976" s="9"/>
      <c r="C976" s="29">
        <f>IF($C$4="", SUMIFS('무신사 메타 광고'!$L:$L, '무신사 메타 광고'!$D:$D, $B976), SUMIFS('무신사 메타 광고'!$L:$L, '무신사 메타 광고'!$I:$I, $C$4, '무신사 메타 광고'!$D:$D, $B976))</f>
        <v>0</v>
      </c>
      <c r="D976" s="29">
        <f>IF($C$4="", SUMIFS('무신사 메타 광고'!$V:$V,#REF!, $B976), SUMIFS('무신사 메타 광고'!$V:$V,'무신사 메타 광고'!$I:$I,$C$4,'무신사 메타 광고'!$D:$D,$B976))</f>
        <v>0</v>
      </c>
      <c r="E976" s="11">
        <f t="shared" si="33"/>
        <v>0</v>
      </c>
      <c r="F976" s="12" t="str">
        <f t="shared" si="40"/>
        <v xml:space="preserve"> </v>
      </c>
      <c r="G976" s="30">
        <f>IF($C$4="", SUMIFS('무신사 메타 광고'!$K:$K, '무신사 메타 광고'!$D:$D, $B976), SUMIFS('무신사 메타 광고'!$K:$K,'무신사 메타 광고'!$I:$I,$C$4,'무신사 메타 광고'!D:D,$B976))</f>
        <v>0</v>
      </c>
      <c r="H976" s="30">
        <f>IF($C$4="", SUMIFS('무신사 메타 광고'!$Q:$Q, '무신사 메타 광고'!$D:$D, $B976), SUMIFS('무신사 메타 광고'!$Q:$Q,'무신사 메타 광고'!$I:$I,$C$4,'무신사 메타 광고'!D:D,$B976))</f>
        <v>0</v>
      </c>
      <c r="I976" s="30">
        <f>IF($C$4="", SUMIFS('무신사 메타 광고'!$U:$U, '무신사 메타 광고'!$D:$D, $B976), SUMIFS('무신사 메타 광고'!$U:$U,'무신사 메타 광고'!$I:$I,$C$4,'무신사 메타 광고'!D:D,$B976))</f>
        <v>0</v>
      </c>
      <c r="J976" s="11">
        <f t="shared" si="34"/>
        <v>0</v>
      </c>
      <c r="K976" s="11">
        <f t="shared" si="35"/>
        <v>0</v>
      </c>
      <c r="L976" s="12" t="str">
        <f t="shared" si="41"/>
        <v xml:space="preserve"> </v>
      </c>
      <c r="N976" s="10">
        <f>IF($C$4="", SUMIFS('무신사 메타 광고'!$X:$X, '무신사 메타 광고'!$D:$D, $B976),SUMIFS('무신사 메타 광고'!$X:$X,'무신사 메타 광고'!I:I,$C$4,'무신사 메타 광고'!D:D,$B976))</f>
        <v>0</v>
      </c>
      <c r="O976" s="11">
        <f t="shared" si="36"/>
        <v>0</v>
      </c>
      <c r="R976" s="13"/>
      <c r="S976" s="31">
        <f>IF($S$4="", SUMIFS('무신사 메타 광고'!$L:$L, '무신사 메타 광고'!$C:$C, $R976),SUMIFS('무신사 메타 광고'!$L:$L,'무신사 메타 광고'!$I:$I,$S$4,'무신사 메타 광고'!$C:$C,$R976))</f>
        <v>0</v>
      </c>
      <c r="T976" s="31">
        <f>IF($S$4="", SUMIFS('무신사 메타 광고'!$V:$V, '무신사 메타 광고'!$C:$C, $R976),SUMIFS('무신사 메타 광고'!$V:$V,'무신사 메타 광고'!$I:$I,$S$4,'무신사 메타 광고'!$C:$C,$R976))</f>
        <v>0</v>
      </c>
      <c r="U976" s="11">
        <f t="shared" si="37"/>
        <v>0</v>
      </c>
      <c r="V976" s="12" t="str">
        <f t="shared" si="42"/>
        <v xml:space="preserve"> </v>
      </c>
      <c r="W976" s="32">
        <f>IF($S$4="", SUMIFS('무신사 메타 광고'!$K:$K, '무신사 메타 광고'!$C:$C, $R976),SUMIFS('무신사 메타 광고'!$K:$K,'무신사 메타 광고'!$I:$I,$S$4,'무신사 메타 광고'!$C:$C,$R976))</f>
        <v>0</v>
      </c>
      <c r="X976" s="32">
        <f>IF($S$4="", SUMIFS('무신사 메타 광고'!$N:$N, '무신사 메타 광고'!$C:$C, $R976),SUMIFS('무신사 메타 광고'!$N:$N,'무신사 메타 광고'!$I:$I,$S$4,'무신사 메타 광고'!$C:$C,$R976))</f>
        <v>0</v>
      </c>
      <c r="Y976" s="11">
        <f t="shared" si="38"/>
        <v>0</v>
      </c>
      <c r="Z976" s="12" t="str">
        <f t="shared" si="43"/>
        <v xml:space="preserve"> </v>
      </c>
      <c r="AB976" s="10">
        <f>IF($S$4="", SUMIFS('무신사 메타 광고'!$X:$X, '무신사 메타 광고'!$C:$C, $R976),SUMIFS('무신사 메타 광고'!$X:$X,'무신사 메타 광고'!$I:$I,$S$4,'무신사 메타 광고'!$C:$C,$R976))</f>
        <v>0</v>
      </c>
      <c r="AC976" s="11">
        <f t="shared" si="39"/>
        <v>0</v>
      </c>
    </row>
    <row r="977" spans="2:29">
      <c r="B977" s="9"/>
      <c r="C977" s="29">
        <f>IF($C$4="", SUMIFS('무신사 메타 광고'!$L:$L, '무신사 메타 광고'!$D:$D, $B977), SUMIFS('무신사 메타 광고'!$L:$L, '무신사 메타 광고'!$I:$I, $C$4, '무신사 메타 광고'!$D:$D, $B977))</f>
        <v>0</v>
      </c>
      <c r="D977" s="29">
        <f>IF($C$4="", SUMIFS('무신사 메타 광고'!$V:$V,#REF!, $B977), SUMIFS('무신사 메타 광고'!$V:$V,'무신사 메타 광고'!$I:$I,$C$4,'무신사 메타 광고'!$D:$D,$B977))</f>
        <v>0</v>
      </c>
      <c r="E977" s="11">
        <f t="shared" si="33"/>
        <v>0</v>
      </c>
      <c r="F977" s="12" t="str">
        <f t="shared" si="40"/>
        <v xml:space="preserve"> </v>
      </c>
      <c r="G977" s="30">
        <f>IF($C$4="", SUMIFS('무신사 메타 광고'!$K:$K, '무신사 메타 광고'!$D:$D, $B977), SUMIFS('무신사 메타 광고'!$K:$K,'무신사 메타 광고'!$I:$I,$C$4,'무신사 메타 광고'!D:D,$B977))</f>
        <v>0</v>
      </c>
      <c r="H977" s="30">
        <f>IF($C$4="", SUMIFS('무신사 메타 광고'!$Q:$Q, '무신사 메타 광고'!$D:$D, $B977), SUMIFS('무신사 메타 광고'!$Q:$Q,'무신사 메타 광고'!$I:$I,$C$4,'무신사 메타 광고'!D:D,$B977))</f>
        <v>0</v>
      </c>
      <c r="I977" s="30">
        <f>IF($C$4="", SUMIFS('무신사 메타 광고'!$U:$U, '무신사 메타 광고'!$D:$D, $B977), SUMIFS('무신사 메타 광고'!$U:$U,'무신사 메타 광고'!$I:$I,$C$4,'무신사 메타 광고'!D:D,$B977))</f>
        <v>0</v>
      </c>
      <c r="J977" s="11">
        <f t="shared" si="34"/>
        <v>0</v>
      </c>
      <c r="K977" s="11">
        <f t="shared" si="35"/>
        <v>0</v>
      </c>
      <c r="L977" s="12" t="str">
        <f t="shared" si="41"/>
        <v xml:space="preserve"> </v>
      </c>
      <c r="N977" s="10">
        <f>IF($C$4="", SUMIFS('무신사 메타 광고'!$X:$X, '무신사 메타 광고'!$D:$D, $B977),SUMIFS('무신사 메타 광고'!$X:$X,'무신사 메타 광고'!I:I,$C$4,'무신사 메타 광고'!D:D,$B977))</f>
        <v>0</v>
      </c>
      <c r="O977" s="11">
        <f t="shared" si="36"/>
        <v>0</v>
      </c>
      <c r="R977" s="13"/>
      <c r="S977" s="31">
        <f>IF($S$4="", SUMIFS('무신사 메타 광고'!$L:$L, '무신사 메타 광고'!$C:$C, $R977),SUMIFS('무신사 메타 광고'!$L:$L,'무신사 메타 광고'!$I:$I,$S$4,'무신사 메타 광고'!$C:$C,$R977))</f>
        <v>0</v>
      </c>
      <c r="T977" s="31">
        <f>IF($S$4="", SUMIFS('무신사 메타 광고'!$V:$V, '무신사 메타 광고'!$C:$C, $R977),SUMIFS('무신사 메타 광고'!$V:$V,'무신사 메타 광고'!$I:$I,$S$4,'무신사 메타 광고'!$C:$C,$R977))</f>
        <v>0</v>
      </c>
      <c r="U977" s="11">
        <f t="shared" si="37"/>
        <v>0</v>
      </c>
      <c r="V977" s="12" t="str">
        <f t="shared" si="42"/>
        <v xml:space="preserve"> </v>
      </c>
      <c r="W977" s="32">
        <f>IF($S$4="", SUMIFS('무신사 메타 광고'!$K:$K, '무신사 메타 광고'!$C:$C, $R977),SUMIFS('무신사 메타 광고'!$K:$K,'무신사 메타 광고'!$I:$I,$S$4,'무신사 메타 광고'!$C:$C,$R977))</f>
        <v>0</v>
      </c>
      <c r="X977" s="32">
        <f>IF($S$4="", SUMIFS('무신사 메타 광고'!$N:$N, '무신사 메타 광고'!$C:$C, $R977),SUMIFS('무신사 메타 광고'!$N:$N,'무신사 메타 광고'!$I:$I,$S$4,'무신사 메타 광고'!$C:$C,$R977))</f>
        <v>0</v>
      </c>
      <c r="Y977" s="11">
        <f t="shared" si="38"/>
        <v>0</v>
      </c>
      <c r="Z977" s="12" t="str">
        <f t="shared" si="43"/>
        <v xml:space="preserve"> </v>
      </c>
      <c r="AB977" s="10">
        <f>IF($S$4="", SUMIFS('무신사 메타 광고'!$X:$X, '무신사 메타 광고'!$C:$C, $R977),SUMIFS('무신사 메타 광고'!$X:$X,'무신사 메타 광고'!$I:$I,$S$4,'무신사 메타 광고'!$C:$C,$R977))</f>
        <v>0</v>
      </c>
      <c r="AC977" s="11">
        <f t="shared" si="39"/>
        <v>0</v>
      </c>
    </row>
    <row r="978" spans="2:29">
      <c r="B978" s="9"/>
      <c r="C978" s="29">
        <f>IF($C$4="", SUMIFS('무신사 메타 광고'!$L:$L, '무신사 메타 광고'!$D:$D, $B978), SUMIFS('무신사 메타 광고'!$L:$L, '무신사 메타 광고'!$I:$I, $C$4, '무신사 메타 광고'!$D:$D, $B978))</f>
        <v>0</v>
      </c>
      <c r="D978" s="29">
        <f>IF($C$4="", SUMIFS('무신사 메타 광고'!$V:$V,#REF!, $B978), SUMIFS('무신사 메타 광고'!$V:$V,'무신사 메타 광고'!$I:$I,$C$4,'무신사 메타 광고'!$D:$D,$B978))</f>
        <v>0</v>
      </c>
      <c r="E978" s="11">
        <f t="shared" si="33"/>
        <v>0</v>
      </c>
      <c r="F978" s="12" t="str">
        <f t="shared" si="40"/>
        <v xml:space="preserve"> </v>
      </c>
      <c r="G978" s="30">
        <f>IF($C$4="", SUMIFS('무신사 메타 광고'!$K:$K, '무신사 메타 광고'!$D:$D, $B978), SUMIFS('무신사 메타 광고'!$K:$K,'무신사 메타 광고'!$I:$I,$C$4,'무신사 메타 광고'!D:D,$B978))</f>
        <v>0</v>
      </c>
      <c r="H978" s="30">
        <f>IF($C$4="", SUMIFS('무신사 메타 광고'!$Q:$Q, '무신사 메타 광고'!$D:$D, $B978), SUMIFS('무신사 메타 광고'!$Q:$Q,'무신사 메타 광고'!$I:$I,$C$4,'무신사 메타 광고'!D:D,$B978))</f>
        <v>0</v>
      </c>
      <c r="I978" s="30">
        <f>IF($C$4="", SUMIFS('무신사 메타 광고'!$U:$U, '무신사 메타 광고'!$D:$D, $B978), SUMIFS('무신사 메타 광고'!$U:$U,'무신사 메타 광고'!$I:$I,$C$4,'무신사 메타 광고'!D:D,$B978))</f>
        <v>0</v>
      </c>
      <c r="J978" s="11">
        <f t="shared" si="34"/>
        <v>0</v>
      </c>
      <c r="K978" s="11">
        <f t="shared" si="35"/>
        <v>0</v>
      </c>
      <c r="L978" s="12" t="str">
        <f t="shared" si="41"/>
        <v xml:space="preserve"> </v>
      </c>
      <c r="N978" s="10">
        <f>IF($C$4="", SUMIFS('무신사 메타 광고'!$X:$X, '무신사 메타 광고'!$D:$D, $B978),SUMIFS('무신사 메타 광고'!$X:$X,'무신사 메타 광고'!I:I,$C$4,'무신사 메타 광고'!D:D,$B978))</f>
        <v>0</v>
      </c>
      <c r="O978" s="11">
        <f t="shared" si="36"/>
        <v>0</v>
      </c>
      <c r="R978" s="13"/>
      <c r="S978" s="31">
        <f>IF($S$4="", SUMIFS('무신사 메타 광고'!$L:$L, '무신사 메타 광고'!$C:$C, $R978),SUMIFS('무신사 메타 광고'!$L:$L,'무신사 메타 광고'!$I:$I,$S$4,'무신사 메타 광고'!$C:$C,$R978))</f>
        <v>0</v>
      </c>
      <c r="T978" s="31">
        <f>IF($S$4="", SUMIFS('무신사 메타 광고'!$V:$V, '무신사 메타 광고'!$C:$C, $R978),SUMIFS('무신사 메타 광고'!$V:$V,'무신사 메타 광고'!$I:$I,$S$4,'무신사 메타 광고'!$C:$C,$R978))</f>
        <v>0</v>
      </c>
      <c r="U978" s="11">
        <f t="shared" si="37"/>
        <v>0</v>
      </c>
      <c r="V978" s="12" t="str">
        <f t="shared" si="42"/>
        <v xml:space="preserve"> </v>
      </c>
      <c r="W978" s="32">
        <f>IF($S$4="", SUMIFS('무신사 메타 광고'!$K:$K, '무신사 메타 광고'!$C:$C, $R978),SUMIFS('무신사 메타 광고'!$K:$K,'무신사 메타 광고'!$I:$I,$S$4,'무신사 메타 광고'!$C:$C,$R978))</f>
        <v>0</v>
      </c>
      <c r="X978" s="32">
        <f>IF($S$4="", SUMIFS('무신사 메타 광고'!$N:$N, '무신사 메타 광고'!$C:$C, $R978),SUMIFS('무신사 메타 광고'!$N:$N,'무신사 메타 광고'!$I:$I,$S$4,'무신사 메타 광고'!$C:$C,$R978))</f>
        <v>0</v>
      </c>
      <c r="Y978" s="11">
        <f t="shared" si="38"/>
        <v>0</v>
      </c>
      <c r="Z978" s="12" t="str">
        <f t="shared" si="43"/>
        <v xml:space="preserve"> </v>
      </c>
      <c r="AB978" s="10">
        <f>IF($S$4="", SUMIFS('무신사 메타 광고'!$X:$X, '무신사 메타 광고'!$C:$C, $R978),SUMIFS('무신사 메타 광고'!$X:$X,'무신사 메타 광고'!$I:$I,$S$4,'무신사 메타 광고'!$C:$C,$R978))</f>
        <v>0</v>
      </c>
      <c r="AC978" s="11">
        <f t="shared" si="39"/>
        <v>0</v>
      </c>
    </row>
  </sheetData>
  <phoneticPr fontId="26" type="noConversion"/>
  <dataValidations count="1">
    <dataValidation type="list" allowBlank="1" showErrorMessage="1" sqref="C4 S4" xr:uid="{00000000-0002-0000-0200-000000000000}">
      <formula1>"자사몰,29CM,MUSINSA"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3:AC978"/>
  <sheetViews>
    <sheetView workbookViewId="0">
      <pane ySplit="6" topLeftCell="A7" activePane="bottomLeft" state="frozen"/>
      <selection pane="bottomLeft" activeCell="B8" sqref="B8"/>
    </sheetView>
  </sheetViews>
  <sheetFormatPr defaultColWidth="12.6640625" defaultRowHeight="15.75" customHeight="1"/>
  <cols>
    <col min="1" max="1" width="3.88671875" customWidth="1"/>
    <col min="3" max="3" width="13.44140625" customWidth="1"/>
    <col min="13" max="13" width="3.77734375" customWidth="1"/>
    <col min="16" max="17" width="3.77734375" customWidth="1"/>
    <col min="19" max="19" width="13.44140625" customWidth="1"/>
    <col min="27" max="27" width="3.77734375" customWidth="1"/>
  </cols>
  <sheetData>
    <row r="3" spans="2:29">
      <c r="B3" s="1"/>
      <c r="C3" s="26">
        <f ca="1">AVERAGE(C7:C978)</f>
        <v>2091.2685185185187</v>
      </c>
      <c r="D3" s="2" t="s">
        <v>0</v>
      </c>
      <c r="E3" s="3">
        <f ca="1">COUNTIFS($C$7:$C978, "&lt;&gt;0", $B$7:$B978, "&lt;&gt;")</f>
        <v>87</v>
      </c>
      <c r="R3" s="1"/>
    </row>
    <row r="4" spans="2:29">
      <c r="B4" s="1" t="s">
        <v>1</v>
      </c>
      <c r="C4" s="4" t="s">
        <v>34</v>
      </c>
      <c r="D4" s="27"/>
      <c r="R4" s="1" t="s">
        <v>1</v>
      </c>
      <c r="S4" s="4" t="s">
        <v>34</v>
      </c>
    </row>
    <row r="5" spans="2:29">
      <c r="B5" s="1" t="s">
        <v>3</v>
      </c>
      <c r="C5" s="28">
        <f ca="1">SUM(C$7:C978)</f>
        <v>2032713</v>
      </c>
      <c r="D5" s="28">
        <f ca="1">SUM($D7:D978)</f>
        <v>6913827</v>
      </c>
      <c r="E5" s="6">
        <f ca="1">IFERROR(D5/C5,0)</f>
        <v>3.4012804562178722</v>
      </c>
      <c r="F5" s="7"/>
      <c r="G5" s="5">
        <f ca="1">SUM($G7:G978)</f>
        <v>238169</v>
      </c>
      <c r="H5" s="5">
        <f ca="1">SUM($H7:H978)</f>
        <v>6343</v>
      </c>
      <c r="I5" s="5">
        <f ca="1">SUM($I7:I978)</f>
        <v>61</v>
      </c>
      <c r="J5" s="6">
        <f ca="1">IFERROR(I5/H5,0)</f>
        <v>9.6169005202585527E-3</v>
      </c>
      <c r="K5" s="6">
        <f ca="1">IFERROR(H5/G5,0)</f>
        <v>2.6632349298187422E-2</v>
      </c>
      <c r="L5" s="7"/>
      <c r="N5" s="7">
        <f>SUMIF($A$7:$A$978,N$7:N978)</f>
        <v>0</v>
      </c>
      <c r="O5" s="6">
        <f ca="1">IFERROR( N5/C5,0 )</f>
        <v>0</v>
      </c>
      <c r="R5" s="1" t="s">
        <v>4</v>
      </c>
      <c r="S5" s="28">
        <f ca="1">SUM($S7:S978)</f>
        <v>2032713</v>
      </c>
      <c r="T5" s="28">
        <f ca="1">SUM($T7:T978)</f>
        <v>6913827</v>
      </c>
      <c r="U5" s="6">
        <f ca="1">IFERROR(T5/S5,0)</f>
        <v>3.4012804562178722</v>
      </c>
      <c r="V5" s="7"/>
      <c r="W5" s="5">
        <f ca="1">SUM($W7:W978)</f>
        <v>238169</v>
      </c>
      <c r="X5" s="5">
        <f ca="1">SUM($X7:X978)</f>
        <v>3659</v>
      </c>
      <c r="Y5" s="6">
        <f ca="1">IFERROR(X5/W5,0)</f>
        <v>1.5363040530043793E-2</v>
      </c>
      <c r="Z5" s="7"/>
      <c r="AB5" s="7">
        <f ca="1">SUM(AB$7:AB978)</f>
        <v>0</v>
      </c>
      <c r="AC5" s="6">
        <f ca="1">IFERROR( AB5/S5,0 )</f>
        <v>0</v>
      </c>
    </row>
    <row r="6" spans="2:29">
      <c r="B6" s="8"/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8</v>
      </c>
      <c r="N6" s="8" t="s">
        <v>14</v>
      </c>
      <c r="O6" s="8" t="s">
        <v>15</v>
      </c>
      <c r="R6" s="8"/>
      <c r="S6" s="8" t="s">
        <v>5</v>
      </c>
      <c r="T6" s="8" t="s">
        <v>6</v>
      </c>
      <c r="U6" s="8" t="s">
        <v>16</v>
      </c>
      <c r="V6" s="8" t="s">
        <v>8</v>
      </c>
      <c r="W6" s="8" t="s">
        <v>9</v>
      </c>
      <c r="X6" s="8" t="s">
        <v>10</v>
      </c>
      <c r="Y6" s="8" t="s">
        <v>13</v>
      </c>
      <c r="Z6" s="8" t="s">
        <v>8</v>
      </c>
      <c r="AB6" s="8" t="s">
        <v>14</v>
      </c>
      <c r="AC6" s="8" t="s">
        <v>15</v>
      </c>
    </row>
    <row r="7" spans="2:29">
      <c r="B7" s="9">
        <f ca="1">IFERROR(__xludf.DUMMYFUNCTION("SORT(UNIQUE(FILTER('무신사 메타 광고'!D3:D978,'무신사 메타 광고'!D3:D978 &lt;&gt; """")))"),46111)</f>
        <v>46111</v>
      </c>
      <c r="C7" s="29">
        <f ca="1">IF($C$4="", SUMIFS('자사몰 메타 광고'!$L:$L, '자사몰 메타 광고'!$D:$D, $B7), SUMIFS('자사몰 메타 광고'!$L:$L, '자사몰 메타 광고'!$I:$I, $C$4, '자사몰 메타 광고'!$D:$D, $B7))</f>
        <v>40724</v>
      </c>
      <c r="D7" s="29">
        <f ca="1">IF($C$4="", SUMIFS('자사몰 메타 광고'!$V:$V,#REF!, $B7), SUMIFS('자사몰 메타 광고'!$V:$V,'자사몰 메타 광고'!$I:$I,$C$4,'자사몰 메타 광고'!$D:$D,$B7))</f>
        <v>0</v>
      </c>
      <c r="E7" s="11">
        <f t="shared" ref="E7:E261" ca="1" si="0">IFERROR(D7/C7,0)</f>
        <v>0</v>
      </c>
      <c r="F7" s="12" t="str">
        <f>IF( IFERROR(IF(#REF!=0, 0, (E7 -#REF!) /#REF!), 0)=0," ",IFERROR(IF(#REF!=0, 0, (E7 -#REF!) /#REF!), 0))</f>
        <v xml:space="preserve"> </v>
      </c>
      <c r="G7" s="30">
        <f ca="1">IF($C$4="", SUMIFS('자사몰 메타 광고'!$K:$K, '자사몰 메타 광고'!$D:$D, $B7), SUMIFS('자사몰 메타 광고'!$K:$K,'자사몰 메타 광고'!$I:$I,$C$4,'자사몰 메타 광고'!D:D,$B7))</f>
        <v>6712</v>
      </c>
      <c r="H7" s="30">
        <f ca="1">IF($C$4="", SUMIFS('자사몰 메타 광고'!$Q:$Q, '자사몰 메타 광고'!$D:$D, $B7), SUMIFS('자사몰 메타 광고'!$Q:$Q,'자사몰 메타 광고'!$I:$I,$C$4,'자사몰 메타 광고'!D:D,$B7))</f>
        <v>103</v>
      </c>
      <c r="I7" s="30">
        <f ca="1">IF($C$4="", SUMIFS('자사몰 메타 광고'!$U:$U, '자사몰 메타 광고'!$D:$D, $B7), SUMIFS('자사몰 메타 광고'!$U:$U,'자사몰 메타 광고'!$I:$I,$C$4,'자사몰 메타 광고'!D:D,$B7))</f>
        <v>0</v>
      </c>
      <c r="J7" s="11">
        <f t="shared" ref="J7:J261" ca="1" si="1">IFERROR( I7/H7,0 )</f>
        <v>0</v>
      </c>
      <c r="K7" s="11">
        <f t="shared" ref="K7:K261" ca="1" si="2">IFERROR(H7/G7,0)</f>
        <v>1.5345649582836711E-2</v>
      </c>
      <c r="L7" s="12" t="str">
        <f>IF( IFERROR(IF(#REF!=0, 0, (K7 -#REF!) /#REF!), 0)=0," ",IFERROR(IF(#REF!=0, 0, (K7 -#REF!) /#REF!), 0))</f>
        <v xml:space="preserve"> </v>
      </c>
      <c r="N7" s="10">
        <f ca="1">IF($C$4="", SUMIFS('무신사 메타 광고'!$X:$X, '무신사 메타 광고'!$D:$D, $B7),SUMIFS('무신사 메타 광고'!$X:$X,'무신사 메타 광고'!I:I,$C$4,'무신사 메타 광고'!D:D,$B7))</f>
        <v>0</v>
      </c>
      <c r="O7" s="11">
        <f t="shared" ref="O7:O261" ca="1" si="3">IFERROR( N7/(N7+D7),0 )</f>
        <v>0</v>
      </c>
      <c r="R7" s="9" t="str">
        <f ca="1">IFERROR(__xludf.DUMMYFUNCTION("SORT(UNIQUE(FILTER('무신사 메타 광고'!C3:C978,'무신사 메타 광고'!C3:C978 &lt;&gt; """")))"),"26년 3월 6주차")</f>
        <v>26년 3월 6주차</v>
      </c>
      <c r="S7" s="31">
        <f ca="1">IF($S$4="", SUMIFS('자사몰 메타 광고'!$L:$L, '자사몰 메타 광고'!$C:$C, $R7),SUMIFS('자사몰 메타 광고'!$L:$L,'자사몰 메타 광고'!$I:$I,$S$4,'자사몰 메타 광고'!$C:$C,$R7))</f>
        <v>77984</v>
      </c>
      <c r="T7" s="31">
        <f ca="1">IF($S$4="", SUMIFS('자사몰 메타 광고'!$V:$V, '자사몰 메타 광고'!$C:$C, $R7),SUMIFS('자사몰 메타 광고'!$V:$V,'자사몰 메타 광고'!$I:$I,$S$4,'자사몰 메타 광고'!$C:$C,$R7))</f>
        <v>0</v>
      </c>
      <c r="U7" s="11">
        <f t="shared" ref="U7:U261" ca="1" si="4">IFERROR(T7/S7,0)</f>
        <v>0</v>
      </c>
      <c r="V7" s="12" t="str">
        <f>IF( IFERROR(IF(#REF!=0, 0, (U7 -#REF!) /#REF!), 0)=0," ",IFERROR(IF(#REF!=0, 0, (U7 -#REF!) /#REF!), 0))</f>
        <v xml:space="preserve"> </v>
      </c>
      <c r="W7" s="32">
        <f ca="1">IF($S$4="", SUMIFS('자사몰 메타 광고'!$K:$K, '자사몰 메타 광고'!$C:$C, $R7),SUMIFS('자사몰 메타 광고'!$K:$K,'자사몰 메타 광고'!$I:$I,$S$4,'자사몰 메타 광고'!$C:$C,$R7))</f>
        <v>11400</v>
      </c>
      <c r="X7" s="32">
        <f ca="1">IF($S$4="", SUMIFS('자사몰 메타 광고'!$N:$N, '자사몰 메타 광고'!$C:$C, $R7),SUMIFS('자사몰 메타 광고'!$N:$N,'자사몰 메타 광고'!$I:$I,$S$4,'자사몰 메타 광고'!$C:$C,$R7))</f>
        <v>95</v>
      </c>
      <c r="Y7" s="11">
        <f t="shared" ref="Y7:Y261" ca="1" si="5">IFERROR(X7/W7,0)</f>
        <v>8.3333333333333332E-3</v>
      </c>
      <c r="Z7" s="12" t="str">
        <f>IF( IFERROR(IF(#REF!=0, 0, (Y7 -#REF!) /#REF!), 0)=0," ",IFERROR(IF(#REF!=0, 0, (Y7 -#REF!) /#REF!), 0))</f>
        <v xml:space="preserve"> </v>
      </c>
      <c r="AB7" s="10">
        <f ca="1">IF($S$4="", SUMIFS('무신사 메타 광고'!$X:$X, '무신사 메타 광고'!$C:$C, $R7),SUMIFS('무신사 메타 광고'!$X:$X,'무신사 메타 광고'!$I:$I,$S$4,'무신사 메타 광고'!$C:$C,$R7))</f>
        <v>0</v>
      </c>
      <c r="AC7" s="11">
        <f t="shared" ref="AC7:AC261" ca="1" si="6">IFERROR( AB7/(AB7+T7),0 )</f>
        <v>0</v>
      </c>
    </row>
    <row r="8" spans="2:29">
      <c r="B8" s="9">
        <f ca="1">IFERROR(__xludf.DUMMYFUNCTION("""COMPUTED_VALUE"""),46112)</f>
        <v>46112</v>
      </c>
      <c r="C8" s="29">
        <f ca="1">IF($C$4="", SUMIFS('자사몰 메타 광고'!$L:$L, '자사몰 메타 광고'!$D:$D, $B8), SUMIFS('자사몰 메타 광고'!$L:$L, '자사몰 메타 광고'!$I:$I, $C$4, '자사몰 메타 광고'!$D:$D, $B8))</f>
        <v>37260</v>
      </c>
      <c r="D8" s="29">
        <f ca="1">IF($C$4="", SUMIFS('자사몰 메타 광고'!$V:$V,#REF!, $B8), SUMIFS('자사몰 메타 광고'!$V:$V,'자사몰 메타 광고'!$I:$I,$C$4,'자사몰 메타 광고'!$D:$D,$B8))</f>
        <v>0</v>
      </c>
      <c r="E8" s="11">
        <f t="shared" ca="1" si="0"/>
        <v>0</v>
      </c>
      <c r="F8" s="12" t="str">
        <f t="shared" ref="F8:F262" ca="1" si="7">IF( IFERROR(IF(E7=0, 0, (E8 - E7) / E7), 0)=0," ",IFERROR(IF(E7=0, 0, (E8 - E7) / E7), 0))</f>
        <v xml:space="preserve"> </v>
      </c>
      <c r="G8" s="30">
        <f ca="1">IF($C$4="", SUMIFS('자사몰 메타 광고'!$K:$K, '자사몰 메타 광고'!$D:$D, $B8), SUMIFS('자사몰 메타 광고'!$K:$K,'자사몰 메타 광고'!$I:$I,$C$4,'자사몰 메타 광고'!D:D,$B8))</f>
        <v>4688</v>
      </c>
      <c r="H8" s="30">
        <f ca="1">IF($C$4="", SUMIFS('자사몰 메타 광고'!$Q:$Q, '자사몰 메타 광고'!$D:$D, $B8), SUMIFS('자사몰 메타 광고'!$Q:$Q,'자사몰 메타 광고'!$I:$I,$C$4,'자사몰 메타 광고'!D:D,$B8))</f>
        <v>98</v>
      </c>
      <c r="I8" s="30">
        <f ca="1">IF($C$4="", SUMIFS('자사몰 메타 광고'!$U:$U, '자사몰 메타 광고'!$D:$D, $B8), SUMIFS('자사몰 메타 광고'!$U:$U,'자사몰 메타 광고'!$I:$I,$C$4,'자사몰 메타 광고'!D:D,$B8))</f>
        <v>0</v>
      </c>
      <c r="J8" s="11">
        <f t="shared" ca="1" si="1"/>
        <v>0</v>
      </c>
      <c r="K8" s="11">
        <f t="shared" ca="1" si="2"/>
        <v>2.0904436860068258E-2</v>
      </c>
      <c r="L8" s="12">
        <f t="shared" ref="L8:L262" ca="1" si="8">IF( IFERROR(IF(K7=0, 0, (K8 - K7) / K7), 0)=0," ",IFERROR(IF(K7=0, 0, (K8 - K7) / K7), 0))</f>
        <v>0.36223864276483636</v>
      </c>
      <c r="N8" s="10">
        <f ca="1">IF($C$4="", SUMIFS('무신사 메타 광고'!$X:$X, '무신사 메타 광고'!$D:$D, $B8),SUMIFS('무신사 메타 광고'!$X:$X,'무신사 메타 광고'!I:I,$C$4,'무신사 메타 광고'!D:D,$B8))</f>
        <v>0</v>
      </c>
      <c r="O8" s="11">
        <f t="shared" ca="1" si="3"/>
        <v>0</v>
      </c>
      <c r="R8" s="9" t="str">
        <f ca="1">IFERROR(__xludf.DUMMYFUNCTION("""COMPUTED_VALUE"""),"26년 4월 1주차")</f>
        <v>26년 4월 1주차</v>
      </c>
      <c r="S8" s="31">
        <f ca="1">IF($S$4="", SUMIFS('자사몰 메타 광고'!$L:$L, '자사몰 메타 광고'!$C:$C, $R8),SUMIFS('자사몰 메타 광고'!$L:$L,'자사몰 메타 광고'!$I:$I,$S$4,'자사몰 메타 광고'!$C:$C,$R8))</f>
        <v>197222</v>
      </c>
      <c r="T8" s="31">
        <f ca="1">IF($S$4="", SUMIFS('자사몰 메타 광고'!$V:$V, '자사몰 메타 광고'!$C:$C, $R8),SUMIFS('자사몰 메타 광고'!$V:$V,'자사몰 메타 광고'!$I:$I,$S$4,'자사몰 메타 광고'!$C:$C,$R8))</f>
        <v>37877</v>
      </c>
      <c r="U8" s="11">
        <f t="shared" ca="1" si="4"/>
        <v>0.19205261076350508</v>
      </c>
      <c r="V8" s="12" t="str">
        <f t="shared" ref="V8:V262" ca="1" si="9">IF( IFERROR(IF(U7=0, 0, (U8 - U7) / U7), 0)=0," ",IFERROR(IF(U7=0, 0, (U8 - U7) / U7), 0))</f>
        <v xml:space="preserve"> </v>
      </c>
      <c r="W8" s="32">
        <f ca="1">IF($S$4="", SUMIFS('자사몰 메타 광고'!$K:$K, '자사몰 메타 광고'!$C:$C, $R8),SUMIFS('자사몰 메타 광고'!$K:$K,'자사몰 메타 광고'!$I:$I,$S$4,'자사몰 메타 광고'!$C:$C,$R8))</f>
        <v>21846</v>
      </c>
      <c r="X8" s="32">
        <f ca="1">IF($S$4="", SUMIFS('자사몰 메타 광고'!$N:$N, '자사몰 메타 광고'!$C:$C, $R8),SUMIFS('자사몰 메타 광고'!$N:$N,'자사몰 메타 광고'!$I:$I,$S$4,'자사몰 메타 광고'!$C:$C,$R8))</f>
        <v>293</v>
      </c>
      <c r="Y8" s="11">
        <f t="shared" ca="1" si="5"/>
        <v>1.3412066282156916E-2</v>
      </c>
      <c r="Z8" s="12">
        <f t="shared" ref="Z8:Z262" ca="1" si="10">IF( IFERROR(IF(Y7=0, 0, (Y8 - Y7) / Y7), 0)=0," ",IFERROR(IF(Y7=0, 0, (Y8 - Y7) / Y7), 0))</f>
        <v>0.60944795385882999</v>
      </c>
      <c r="AB8" s="10">
        <f ca="1">IF($S$4="", SUMIFS('무신사 메타 광고'!$X:$X, '무신사 메타 광고'!$C:$C, $R8),SUMIFS('무신사 메타 광고'!$X:$X,'무신사 메타 광고'!$I:$I,$S$4,'무신사 메타 광고'!$C:$C,$R8))</f>
        <v>0</v>
      </c>
      <c r="AC8" s="11">
        <f t="shared" ca="1" si="6"/>
        <v>0</v>
      </c>
    </row>
    <row r="9" spans="2:29">
      <c r="B9" s="9">
        <f ca="1">IFERROR(__xludf.DUMMYFUNCTION("""COMPUTED_VALUE"""),46113)</f>
        <v>46113</v>
      </c>
      <c r="C9" s="29">
        <f ca="1">IF($C$4="", SUMIFS('자사몰 메타 광고'!$L:$L, '자사몰 메타 광고'!$D:$D, $B9), SUMIFS('자사몰 메타 광고'!$L:$L, '자사몰 메타 광고'!$I:$I, $C$4, '자사몰 메타 광고'!$D:$D, $B9))</f>
        <v>43804</v>
      </c>
      <c r="D9" s="29">
        <f ca="1">IF($C$4="", SUMIFS('자사몰 메타 광고'!$V:$V,#REF!, $B9), SUMIFS('자사몰 메타 광고'!$V:$V,'자사몰 메타 광고'!$I:$I,$C$4,'자사몰 메타 광고'!$D:$D,$B9))</f>
        <v>0</v>
      </c>
      <c r="E9" s="11">
        <f t="shared" ca="1" si="0"/>
        <v>0</v>
      </c>
      <c r="F9" s="12" t="str">
        <f t="shared" ca="1" si="7"/>
        <v xml:space="preserve"> </v>
      </c>
      <c r="G9" s="30">
        <f ca="1">IF($C$4="", SUMIFS('자사몰 메타 광고'!$K:$K, '자사몰 메타 광고'!$D:$D, $B9), SUMIFS('자사몰 메타 광고'!$K:$K,'자사몰 메타 광고'!$I:$I,$C$4,'자사몰 메타 광고'!D:D,$B9))</f>
        <v>4273</v>
      </c>
      <c r="H9" s="30">
        <f ca="1">IF($C$4="", SUMIFS('자사몰 메타 광고'!$Q:$Q, '자사몰 메타 광고'!$D:$D, $B9), SUMIFS('자사몰 메타 광고'!$Q:$Q,'자사몰 메타 광고'!$I:$I,$C$4,'자사몰 메타 광고'!D:D,$B9))</f>
        <v>125</v>
      </c>
      <c r="I9" s="30">
        <f ca="1">IF($C$4="", SUMIFS('자사몰 메타 광고'!$U:$U, '자사몰 메타 광고'!$D:$D, $B9), SUMIFS('자사몰 메타 광고'!$U:$U,'자사몰 메타 광고'!$I:$I,$C$4,'자사몰 메타 광고'!D:D,$B9))</f>
        <v>0</v>
      </c>
      <c r="J9" s="11">
        <f t="shared" ca="1" si="1"/>
        <v>0</v>
      </c>
      <c r="K9" s="11">
        <f t="shared" ca="1" si="2"/>
        <v>2.9253451907325066E-2</v>
      </c>
      <c r="L9" s="12">
        <f t="shared" ca="1" si="8"/>
        <v>0.39938961777081544</v>
      </c>
      <c r="N9" s="10">
        <f ca="1">IF($C$4="", SUMIFS('무신사 메타 광고'!$X:$X, '무신사 메타 광고'!$D:$D, $B9),SUMIFS('무신사 메타 광고'!$X:$X,'무신사 메타 광고'!I:I,$C$4,'무신사 메타 광고'!D:D,$B9))</f>
        <v>0</v>
      </c>
      <c r="O9" s="11">
        <f t="shared" ca="1" si="3"/>
        <v>0</v>
      </c>
      <c r="R9" s="9" t="str">
        <f ca="1">IFERROR(__xludf.DUMMYFUNCTION("""COMPUTED_VALUE"""),"26년 4월 2주차")</f>
        <v>26년 4월 2주차</v>
      </c>
      <c r="S9" s="31">
        <f ca="1">IF($S$4="", SUMIFS('자사몰 메타 광고'!$L:$L, '자사몰 메타 광고'!$C:$C, $R9),SUMIFS('자사몰 메타 광고'!$L:$L,'자사몰 메타 광고'!$I:$I,$S$4,'자사몰 메타 광고'!$C:$C,$R9))</f>
        <v>170171</v>
      </c>
      <c r="T9" s="31">
        <f ca="1">IF($S$4="", SUMIFS('자사몰 메타 광고'!$V:$V, '자사몰 메타 광고'!$C:$C, $R9),SUMIFS('자사몰 메타 광고'!$V:$V,'자사몰 메타 광고'!$I:$I,$S$4,'자사몰 메타 광고'!$C:$C,$R9))</f>
        <v>46550</v>
      </c>
      <c r="U9" s="11">
        <f t="shared" ca="1" si="4"/>
        <v>0.27354837193176273</v>
      </c>
      <c r="V9" s="12">
        <f t="shared" ca="1" si="9"/>
        <v>0.42434081392734674</v>
      </c>
      <c r="W9" s="32">
        <f ca="1">IF($S$4="", SUMIFS('자사몰 메타 광고'!$K:$K, '자사몰 메타 광고'!$C:$C, $R9),SUMIFS('자사몰 메타 광고'!$K:$K,'자사몰 메타 광고'!$I:$I,$S$4,'자사몰 메타 광고'!$C:$C,$R9))</f>
        <v>15569</v>
      </c>
      <c r="X9" s="32">
        <f ca="1">IF($S$4="", SUMIFS('자사몰 메타 광고'!$N:$N, '자사몰 메타 광고'!$C:$C, $R9),SUMIFS('자사몰 메타 광고'!$N:$N,'자사몰 메타 광고'!$I:$I,$S$4,'자사몰 메타 광고'!$C:$C,$R9))</f>
        <v>182</v>
      </c>
      <c r="Y9" s="11">
        <f t="shared" ca="1" si="5"/>
        <v>1.1689896589376325E-2</v>
      </c>
      <c r="Z9" s="12">
        <f t="shared" ca="1" si="10"/>
        <v>-0.12840450207673987</v>
      </c>
      <c r="AB9" s="10">
        <f ca="1">IF($S$4="", SUMIFS('무신사 메타 광고'!$X:$X, '무신사 메타 광고'!$C:$C, $R9),SUMIFS('무신사 메타 광고'!$X:$X,'무신사 메타 광고'!$I:$I,$S$4,'무신사 메타 광고'!$C:$C,$R9))</f>
        <v>0</v>
      </c>
      <c r="AC9" s="11">
        <f t="shared" ca="1" si="6"/>
        <v>0</v>
      </c>
    </row>
    <row r="10" spans="2:29">
      <c r="B10" s="9">
        <f ca="1">IFERROR(__xludf.DUMMYFUNCTION("""COMPUTED_VALUE"""),46114)</f>
        <v>46114</v>
      </c>
      <c r="C10" s="29">
        <f ca="1">IF($C$4="", SUMIFS('자사몰 메타 광고'!$L:$L, '자사몰 메타 광고'!$D:$D, $B10), SUMIFS('자사몰 메타 광고'!$L:$L, '자사몰 메타 광고'!$I:$I, $C$4, '자사몰 메타 광고'!$D:$D, $B10))</f>
        <v>39590</v>
      </c>
      <c r="D10" s="29">
        <f ca="1">IF($C$4="", SUMIFS('자사몰 메타 광고'!$V:$V,#REF!, $B10), SUMIFS('자사몰 메타 광고'!$V:$V,'자사몰 메타 광고'!$I:$I,$C$4,'자사몰 메타 광고'!$D:$D,$B10))</f>
        <v>37877</v>
      </c>
      <c r="E10" s="11">
        <f t="shared" ca="1" si="0"/>
        <v>0.95673149785299316</v>
      </c>
      <c r="F10" s="12" t="str">
        <f t="shared" ca="1" si="7"/>
        <v xml:space="preserve"> </v>
      </c>
      <c r="G10" s="30">
        <f ca="1">IF($C$4="", SUMIFS('자사몰 메타 광고'!$K:$K, '자사몰 메타 광고'!$D:$D, $B10), SUMIFS('자사몰 메타 광고'!$K:$K,'자사몰 메타 광고'!$I:$I,$C$4,'자사몰 메타 광고'!D:D,$B10))</f>
        <v>3943</v>
      </c>
      <c r="H10" s="30">
        <f ca="1">IF($C$4="", SUMIFS('자사몰 메타 광고'!$Q:$Q, '자사몰 메타 광고'!$D:$D, $B10), SUMIFS('자사몰 메타 광고'!$Q:$Q,'자사몰 메타 광고'!$I:$I,$C$4,'자사몰 메타 광고'!D:D,$B10))</f>
        <v>124</v>
      </c>
      <c r="I10" s="30">
        <f ca="1">IF($C$4="", SUMIFS('자사몰 메타 광고'!$U:$U, '자사몰 메타 광고'!$D:$D, $B10), SUMIFS('자사몰 메타 광고'!$U:$U,'자사몰 메타 광고'!$I:$I,$C$4,'자사몰 메타 광고'!D:D,$B10))</f>
        <v>1</v>
      </c>
      <c r="J10" s="11">
        <f t="shared" ca="1" si="1"/>
        <v>8.0645161290322578E-3</v>
      </c>
      <c r="K10" s="11">
        <f t="shared" ca="1" si="2"/>
        <v>3.144813593710373E-2</v>
      </c>
      <c r="L10" s="12">
        <f t="shared" ca="1" si="8"/>
        <v>7.5023078873953861E-2</v>
      </c>
      <c r="N10" s="10">
        <f ca="1">IF($C$4="", SUMIFS('무신사 메타 광고'!$X:$X, '무신사 메타 광고'!$D:$D, $B10),SUMIFS('무신사 메타 광고'!$X:$X,'무신사 메타 광고'!I:I,$C$4,'무신사 메타 광고'!D:D,$B10))</f>
        <v>0</v>
      </c>
      <c r="O10" s="11">
        <f t="shared" ca="1" si="3"/>
        <v>0</v>
      </c>
      <c r="R10" s="9" t="str">
        <f ca="1">IFERROR(__xludf.DUMMYFUNCTION("""COMPUTED_VALUE"""),"26년 4월 3주차")</f>
        <v>26년 4월 3주차</v>
      </c>
      <c r="S10" s="31">
        <f ca="1">IF($S$4="", SUMIFS('자사몰 메타 광고'!$L:$L, '자사몰 메타 광고'!$C:$C, $R10),SUMIFS('자사몰 메타 광고'!$L:$L,'자사몰 메타 광고'!$I:$I,$S$4,'자사몰 메타 광고'!$C:$C,$R10))</f>
        <v>139464</v>
      </c>
      <c r="T10" s="31">
        <f ca="1">IF($S$4="", SUMIFS('자사몰 메타 광고'!$V:$V, '자사몰 메타 광고'!$C:$C, $R10),SUMIFS('자사몰 메타 광고'!$V:$V,'자사몰 메타 광고'!$I:$I,$S$4,'자사몰 메타 광고'!$C:$C,$R10))</f>
        <v>88200</v>
      </c>
      <c r="U10" s="11">
        <f t="shared" ca="1" si="4"/>
        <v>0.63242127000516257</v>
      </c>
      <c r="V10" s="12">
        <f t="shared" ca="1" si="9"/>
        <v>1.3119175067249953</v>
      </c>
      <c r="W10" s="32">
        <f ca="1">IF($S$4="", SUMIFS('자사몰 메타 광고'!$K:$K, '자사몰 메타 광고'!$C:$C, $R10),SUMIFS('자사몰 메타 광고'!$K:$K,'자사몰 메타 광고'!$I:$I,$S$4,'자사몰 메타 광고'!$C:$C,$R10))</f>
        <v>10974</v>
      </c>
      <c r="X10" s="32">
        <f ca="1">IF($S$4="", SUMIFS('자사몰 메타 광고'!$N:$N, '자사몰 메타 광고'!$C:$C, $R10),SUMIFS('자사몰 메타 광고'!$N:$N,'자사몰 메타 광고'!$I:$I,$S$4,'자사몰 메타 광고'!$C:$C,$R10))</f>
        <v>115</v>
      </c>
      <c r="Y10" s="11">
        <f t="shared" ca="1" si="5"/>
        <v>1.0479314743940222E-2</v>
      </c>
      <c r="Z10" s="12">
        <f t="shared" ca="1" si="10"/>
        <v>-0.10355796017359722</v>
      </c>
      <c r="AB10" s="10">
        <f ca="1">IF($S$4="", SUMIFS('무신사 메타 광고'!$X:$X, '무신사 메타 광고'!$C:$C, $R10),SUMIFS('무신사 메타 광고'!$X:$X,'무신사 메타 광고'!$I:$I,$S$4,'무신사 메타 광고'!$C:$C,$R10))</f>
        <v>0</v>
      </c>
      <c r="AC10" s="11">
        <f t="shared" ca="1" si="6"/>
        <v>0</v>
      </c>
    </row>
    <row r="11" spans="2:29">
      <c r="B11" s="9">
        <f ca="1">IFERROR(__xludf.DUMMYFUNCTION("""COMPUTED_VALUE"""),46115)</f>
        <v>46115</v>
      </c>
      <c r="C11" s="29">
        <f ca="1">IF($C$4="", SUMIFS('자사몰 메타 광고'!$L:$L, '자사몰 메타 광고'!$D:$D, $B11), SUMIFS('자사몰 메타 광고'!$L:$L, '자사몰 메타 광고'!$I:$I, $C$4, '자사몰 메타 광고'!$D:$D, $B11))</f>
        <v>41272</v>
      </c>
      <c r="D11" s="29">
        <f ca="1">IF($C$4="", SUMIFS('자사몰 메타 광고'!$V:$V,#REF!, $B11), SUMIFS('자사몰 메타 광고'!$V:$V,'자사몰 메타 광고'!$I:$I,$C$4,'자사몰 메타 광고'!$D:$D,$B11))</f>
        <v>0</v>
      </c>
      <c r="E11" s="11">
        <f t="shared" ca="1" si="0"/>
        <v>0</v>
      </c>
      <c r="F11" s="12">
        <f t="shared" ca="1" si="7"/>
        <v>-1</v>
      </c>
      <c r="G11" s="30">
        <f ca="1">IF($C$4="", SUMIFS('자사몰 메타 광고'!$K:$K, '자사몰 메타 광고'!$D:$D, $B11), SUMIFS('자사몰 메타 광고'!$K:$K,'자사몰 메타 광고'!$I:$I,$C$4,'자사몰 메타 광고'!D:D,$B11))</f>
        <v>4392</v>
      </c>
      <c r="H11" s="30">
        <f ca="1">IF($C$4="", SUMIFS('자사몰 메타 광고'!$Q:$Q, '자사몰 메타 광고'!$D:$D, $B11), SUMIFS('자사몰 메타 광고'!$Q:$Q,'자사몰 메타 광고'!$I:$I,$C$4,'자사몰 메타 광고'!D:D,$B11))</f>
        <v>142</v>
      </c>
      <c r="I11" s="30">
        <f ca="1">IF($C$4="", SUMIFS('자사몰 메타 광고'!$U:$U, '자사몰 메타 광고'!$D:$D, $B11), SUMIFS('자사몰 메타 광고'!$U:$U,'자사몰 메타 광고'!$I:$I,$C$4,'자사몰 메타 광고'!D:D,$B11))</f>
        <v>0</v>
      </c>
      <c r="J11" s="11">
        <f t="shared" ca="1" si="1"/>
        <v>0</v>
      </c>
      <c r="K11" s="11">
        <f t="shared" ca="1" si="2"/>
        <v>3.233151183970856E-2</v>
      </c>
      <c r="L11" s="12">
        <f t="shared" ca="1" si="8"/>
        <v>2.8089928902990679E-2</v>
      </c>
      <c r="N11" s="10">
        <f ca="1">IF($C$4="", SUMIFS('무신사 메타 광고'!$X:$X, '무신사 메타 광고'!$D:$D, $B11),SUMIFS('무신사 메타 광고'!$X:$X,'무신사 메타 광고'!I:I,$C$4,'무신사 메타 광고'!D:D,$B11))</f>
        <v>0</v>
      </c>
      <c r="O11" s="11">
        <f t="shared" ca="1" si="3"/>
        <v>0</v>
      </c>
      <c r="R11" s="9" t="str">
        <f ca="1">IFERROR(__xludf.DUMMYFUNCTION("""COMPUTED_VALUE"""),"26년 4월 4주차")</f>
        <v>26년 4월 4주차</v>
      </c>
      <c r="S11" s="31">
        <f ca="1">IF($S$4="", SUMIFS('자사몰 메타 광고'!$L:$L, '자사몰 메타 광고'!$C:$C, $R11),SUMIFS('자사몰 메타 광고'!$L:$L,'자사몰 메타 광고'!$I:$I,$S$4,'자사몰 메타 광고'!$C:$C,$R11))</f>
        <v>143511</v>
      </c>
      <c r="T11" s="31">
        <f ca="1">IF($S$4="", SUMIFS('자사몰 메타 광고'!$V:$V, '자사몰 메타 광고'!$C:$C, $R11),SUMIFS('자사몰 메타 광고'!$V:$V,'자사몰 메타 광고'!$I:$I,$S$4,'자사몰 메타 광고'!$C:$C,$R11))</f>
        <v>146000</v>
      </c>
      <c r="U11" s="11">
        <f t="shared" ca="1" si="4"/>
        <v>1.0173436182592275</v>
      </c>
      <c r="V11" s="12">
        <f t="shared" ca="1" si="9"/>
        <v>0.60864864372908067</v>
      </c>
      <c r="W11" s="32">
        <f ca="1">IF($S$4="", SUMIFS('자사몰 메타 광고'!$K:$K, '자사몰 메타 광고'!$C:$C, $R11),SUMIFS('자사몰 메타 광고'!$K:$K,'자사몰 메타 광고'!$I:$I,$S$4,'자사몰 메타 광고'!$C:$C,$R11))</f>
        <v>13752</v>
      </c>
      <c r="X11" s="32">
        <f ca="1">IF($S$4="", SUMIFS('자사몰 메타 광고'!$N:$N, '자사몰 메타 광고'!$C:$C, $R11),SUMIFS('자사몰 메타 광고'!$N:$N,'자사몰 메타 광고'!$I:$I,$S$4,'자사몰 메타 광고'!$C:$C,$R11))</f>
        <v>162</v>
      </c>
      <c r="Y11" s="11">
        <f t="shared" ca="1" si="5"/>
        <v>1.1780104712041885E-2</v>
      </c>
      <c r="Z11" s="12">
        <f t="shared" ca="1" si="10"/>
        <v>0.12412929660824046</v>
      </c>
      <c r="AB11" s="10">
        <f ca="1">IF($S$4="", SUMIFS('무신사 메타 광고'!$X:$X, '무신사 메타 광고'!$C:$C, $R11),SUMIFS('무신사 메타 광고'!$X:$X,'무신사 메타 광고'!$I:$I,$S$4,'무신사 메타 광고'!$C:$C,$R11))</f>
        <v>0</v>
      </c>
      <c r="AC11" s="11">
        <f t="shared" ca="1" si="6"/>
        <v>0</v>
      </c>
    </row>
    <row r="12" spans="2:29">
      <c r="B12" s="9">
        <f ca="1">IFERROR(__xludf.DUMMYFUNCTION("""COMPUTED_VALUE"""),46116)</f>
        <v>46116</v>
      </c>
      <c r="C12" s="29">
        <f ca="1">IF($C$4="", SUMIFS('자사몰 메타 광고'!$L:$L, '자사몰 메타 광고'!$D:$D, $B12), SUMIFS('자사몰 메타 광고'!$L:$L, '자사몰 메타 광고'!$I:$I, $C$4, '자사몰 메타 광고'!$D:$D, $B12))</f>
        <v>34589</v>
      </c>
      <c r="D12" s="29">
        <f ca="1">IF($C$4="", SUMIFS('자사몰 메타 광고'!$V:$V,#REF!, $B12), SUMIFS('자사몰 메타 광고'!$V:$V,'자사몰 메타 광고'!$I:$I,$C$4,'자사몰 메타 광고'!$D:$D,$B12))</f>
        <v>0</v>
      </c>
      <c r="E12" s="11">
        <f t="shared" ca="1" si="0"/>
        <v>0</v>
      </c>
      <c r="F12" s="12" t="str">
        <f t="shared" ca="1" si="7"/>
        <v xml:space="preserve"> </v>
      </c>
      <c r="G12" s="30">
        <f ca="1">IF($C$4="", SUMIFS('자사몰 메타 광고'!$K:$K, '자사몰 메타 광고'!$D:$D, $B12), SUMIFS('자사몰 메타 광고'!$K:$K,'자사몰 메타 광고'!$I:$I,$C$4,'자사몰 메타 광고'!D:D,$B12))</f>
        <v>3991</v>
      </c>
      <c r="H12" s="30">
        <f ca="1">IF($C$4="", SUMIFS('자사몰 메타 광고'!$Q:$Q, '자사몰 메타 광고'!$D:$D, $B12), SUMIFS('자사몰 메타 광고'!$Q:$Q,'자사몰 메타 광고'!$I:$I,$C$4,'자사몰 메타 광고'!D:D,$B12))</f>
        <v>106</v>
      </c>
      <c r="I12" s="30">
        <f ca="1">IF($C$4="", SUMIFS('자사몰 메타 광고'!$U:$U, '자사몰 메타 광고'!$D:$D, $B12), SUMIFS('자사몰 메타 광고'!$U:$U,'자사몰 메타 광고'!$I:$I,$C$4,'자사몰 메타 광고'!D:D,$B12))</f>
        <v>0</v>
      </c>
      <c r="J12" s="11">
        <f t="shared" ca="1" si="1"/>
        <v>0</v>
      </c>
      <c r="K12" s="11">
        <f t="shared" ca="1" si="2"/>
        <v>2.6559759458782261E-2</v>
      </c>
      <c r="L12" s="12">
        <f t="shared" ca="1" si="8"/>
        <v>-0.17851786237343878</v>
      </c>
      <c r="N12" s="10">
        <f ca="1">IF($C$4="", SUMIFS('무신사 메타 광고'!$X:$X, '무신사 메타 광고'!$D:$D, $B12),SUMIFS('무신사 메타 광고'!$X:$X,'무신사 메타 광고'!I:I,$C$4,'무신사 메타 광고'!D:D,$B12))</f>
        <v>0</v>
      </c>
      <c r="O12" s="11">
        <f t="shared" ca="1" si="3"/>
        <v>0</v>
      </c>
      <c r="R12" s="9" t="str">
        <f ca="1">IFERROR(__xludf.DUMMYFUNCTION("""COMPUTED_VALUE"""),"26년 4월 5주차")</f>
        <v>26년 4월 5주차</v>
      </c>
      <c r="S12" s="31">
        <f ca="1">IF($S$4="", SUMIFS('자사몰 메타 광고'!$L:$L, '자사몰 메타 광고'!$C:$C, $R12),SUMIFS('자사몰 메타 광고'!$L:$L,'자사몰 메타 광고'!$I:$I,$S$4,'자사몰 메타 광고'!$C:$C,$R12))</f>
        <v>79386</v>
      </c>
      <c r="T12" s="31">
        <f ca="1">IF($S$4="", SUMIFS('자사몰 메타 광고'!$V:$V, '자사몰 메타 광고'!$C:$C, $R12),SUMIFS('자사몰 메타 광고'!$V:$V,'자사몰 메타 광고'!$I:$I,$S$4,'자사몰 메타 광고'!$C:$C,$R12))</f>
        <v>0</v>
      </c>
      <c r="U12" s="11">
        <f t="shared" ca="1" si="4"/>
        <v>0</v>
      </c>
      <c r="V12" s="12">
        <f t="shared" ca="1" si="9"/>
        <v>-1</v>
      </c>
      <c r="W12" s="32">
        <f ca="1">IF($S$4="", SUMIFS('자사몰 메타 광고'!$K:$K, '자사몰 메타 광고'!$C:$C, $R12),SUMIFS('자사몰 메타 광고'!$K:$K,'자사몰 메타 광고'!$I:$I,$S$4,'자사몰 메타 광고'!$C:$C,$R12))</f>
        <v>6677</v>
      </c>
      <c r="X12" s="32">
        <f ca="1">IF($S$4="", SUMIFS('자사몰 메타 광고'!$N:$N, '자사몰 메타 광고'!$C:$C, $R12),SUMIFS('자사몰 메타 광고'!$N:$N,'자사몰 메타 광고'!$I:$I,$S$4,'자사몰 메타 광고'!$C:$C,$R12))</f>
        <v>76</v>
      </c>
      <c r="Y12" s="11">
        <f t="shared" ca="1" si="5"/>
        <v>1.1382357346113524E-2</v>
      </c>
      <c r="Z12" s="12">
        <f t="shared" ca="1" si="10"/>
        <v>-3.3764331952140861E-2</v>
      </c>
      <c r="AB12" s="10">
        <f ca="1">IF($S$4="", SUMIFS('무신사 메타 광고'!$X:$X, '무신사 메타 광고'!$C:$C, $R12),SUMIFS('무신사 메타 광고'!$X:$X,'무신사 메타 광고'!$I:$I,$S$4,'무신사 메타 광고'!$C:$C,$R12))</f>
        <v>0</v>
      </c>
      <c r="AC12" s="11">
        <f t="shared" ca="1" si="6"/>
        <v>0</v>
      </c>
    </row>
    <row r="13" spans="2:29">
      <c r="B13" s="9">
        <f ca="1">IFERROR(__xludf.DUMMYFUNCTION("""COMPUTED_VALUE"""),46117)</f>
        <v>46117</v>
      </c>
      <c r="C13" s="29">
        <f ca="1">IF($C$4="", SUMIFS('자사몰 메타 광고'!$L:$L, '자사몰 메타 광고'!$D:$D, $B13), SUMIFS('자사몰 메타 광고'!$L:$L, '자사몰 메타 광고'!$I:$I, $C$4, '자사몰 메타 광고'!$D:$D, $B13))</f>
        <v>37967</v>
      </c>
      <c r="D13" s="29">
        <f ca="1">IF($C$4="", SUMIFS('자사몰 메타 광고'!$V:$V,#REF!, $B13), SUMIFS('자사몰 메타 광고'!$V:$V,'자사몰 메타 광고'!$I:$I,$C$4,'자사몰 메타 광고'!$D:$D,$B13))</f>
        <v>0</v>
      </c>
      <c r="E13" s="11">
        <f t="shared" ca="1" si="0"/>
        <v>0</v>
      </c>
      <c r="F13" s="12" t="str">
        <f t="shared" ca="1" si="7"/>
        <v xml:space="preserve"> </v>
      </c>
      <c r="G13" s="30">
        <f ca="1">IF($C$4="", SUMIFS('자사몰 메타 광고'!$K:$K, '자사몰 메타 광고'!$D:$D, $B13), SUMIFS('자사몰 메타 광고'!$K:$K,'자사몰 메타 광고'!$I:$I,$C$4,'자사몰 메타 광고'!D:D,$B13))</f>
        <v>5247</v>
      </c>
      <c r="H13" s="30">
        <f ca="1">IF($C$4="", SUMIFS('자사몰 메타 광고'!$Q:$Q, '자사몰 메타 광고'!$D:$D, $B13), SUMIFS('자사몰 메타 광고'!$Q:$Q,'자사몰 메타 광고'!$I:$I,$C$4,'자사몰 메타 광고'!D:D,$B13))</f>
        <v>166</v>
      </c>
      <c r="I13" s="30">
        <f ca="1">IF($C$4="", SUMIFS('자사몰 메타 광고'!$U:$U, '자사몰 메타 광고'!$D:$D, $B13), SUMIFS('자사몰 메타 광고'!$U:$U,'자사몰 메타 광고'!$I:$I,$C$4,'자사몰 메타 광고'!D:D,$B13))</f>
        <v>0</v>
      </c>
      <c r="J13" s="11">
        <f t="shared" ca="1" si="1"/>
        <v>0</v>
      </c>
      <c r="K13" s="11">
        <f t="shared" ca="1" si="2"/>
        <v>3.1637125976748622E-2</v>
      </c>
      <c r="L13" s="12">
        <f t="shared" ca="1" si="8"/>
        <v>0.19116763936984665</v>
      </c>
      <c r="N13" s="10">
        <f ca="1">IF($C$4="", SUMIFS('무신사 메타 광고'!$X:$X, '무신사 메타 광고'!$D:$D, $B13),SUMIFS('무신사 메타 광고'!$X:$X,'무신사 메타 광고'!I:I,$C$4,'무신사 메타 광고'!D:D,$B13))</f>
        <v>0</v>
      </c>
      <c r="O13" s="11">
        <f t="shared" ca="1" si="3"/>
        <v>0</v>
      </c>
      <c r="R13" s="9" t="str">
        <f ca="1">IFERROR(__xludf.DUMMYFUNCTION("""COMPUTED_VALUE"""),"26년 5월 1주차")</f>
        <v>26년 5월 1주차</v>
      </c>
      <c r="S13" s="31">
        <f ca="1">IF($S$4="", SUMIFS('자사몰 메타 광고'!$L:$L, '자사몰 메타 광고'!$C:$C, $R13),SUMIFS('자사몰 메타 광고'!$L:$L,'자사몰 메타 광고'!$I:$I,$S$4,'자사몰 메타 광고'!$C:$C,$R13))</f>
        <v>59483</v>
      </c>
      <c r="T13" s="31">
        <f ca="1">IF($S$4="", SUMIFS('자사몰 메타 광고'!$V:$V, '자사몰 메타 광고'!$C:$C, $R13),SUMIFS('자사몰 메타 광고'!$V:$V,'자사몰 메타 광고'!$I:$I,$S$4,'자사몰 메타 광고'!$C:$C,$R13))</f>
        <v>0</v>
      </c>
      <c r="U13" s="11">
        <f t="shared" ca="1" si="4"/>
        <v>0</v>
      </c>
      <c r="V13" s="12" t="str">
        <f t="shared" ca="1" si="9"/>
        <v xml:space="preserve"> </v>
      </c>
      <c r="W13" s="32">
        <f ca="1">IF($S$4="", SUMIFS('자사몰 메타 광고'!$K:$K, '자사몰 메타 광고'!$C:$C, $R13),SUMIFS('자사몰 메타 광고'!$K:$K,'자사몰 메타 광고'!$I:$I,$S$4,'자사몰 메타 광고'!$C:$C,$R13))</f>
        <v>4991</v>
      </c>
      <c r="X13" s="32">
        <f ca="1">IF($S$4="", SUMIFS('자사몰 메타 광고'!$N:$N, '자사몰 메타 광고'!$C:$C, $R13),SUMIFS('자사몰 메타 광고'!$N:$N,'자사몰 메타 광고'!$I:$I,$S$4,'자사몰 메타 광고'!$C:$C,$R13))</f>
        <v>47</v>
      </c>
      <c r="Y13" s="11">
        <f t="shared" ca="1" si="5"/>
        <v>9.4169505109196559E-3</v>
      </c>
      <c r="Z13" s="12">
        <f t="shared" ca="1" si="10"/>
        <v>-0.17267133471828236</v>
      </c>
      <c r="AB13" s="10">
        <f ca="1">IF($S$4="", SUMIFS('무신사 메타 광고'!$X:$X, '무신사 메타 광고'!$C:$C, $R13),SUMIFS('무신사 메타 광고'!$X:$X,'무신사 메타 광고'!$I:$I,$S$4,'무신사 메타 광고'!$C:$C,$R13))</f>
        <v>0</v>
      </c>
      <c r="AC13" s="11">
        <f t="shared" ca="1" si="6"/>
        <v>0</v>
      </c>
    </row>
    <row r="14" spans="2:29">
      <c r="B14" s="9">
        <f ca="1">IFERROR(__xludf.DUMMYFUNCTION("""COMPUTED_VALUE"""),46118)</f>
        <v>46118</v>
      </c>
      <c r="C14" s="29">
        <f ca="1">IF($C$4="", SUMIFS('자사몰 메타 광고'!$L:$L, '자사몰 메타 광고'!$D:$D, $B14), SUMIFS('자사몰 메타 광고'!$L:$L, '자사몰 메타 광고'!$I:$I, $C$4, '자사몰 메타 광고'!$D:$D, $B14))</f>
        <v>43744</v>
      </c>
      <c r="D14" s="29">
        <f ca="1">IF($C$4="", SUMIFS('자사몰 메타 광고'!$V:$V,#REF!, $B14), SUMIFS('자사몰 메타 광고'!$V:$V,'자사몰 메타 광고'!$I:$I,$C$4,'자사몰 메타 광고'!$D:$D,$B14))</f>
        <v>0</v>
      </c>
      <c r="E14" s="11">
        <f t="shared" ca="1" si="0"/>
        <v>0</v>
      </c>
      <c r="F14" s="12" t="str">
        <f t="shared" ca="1" si="7"/>
        <v xml:space="preserve"> </v>
      </c>
      <c r="G14" s="30">
        <f ca="1">IF($C$4="", SUMIFS('자사몰 메타 광고'!$K:$K, '자사몰 메타 광고'!$D:$D, $B14), SUMIFS('자사몰 메타 광고'!$K:$K,'자사몰 메타 광고'!$I:$I,$C$4,'자사몰 메타 광고'!D:D,$B14))</f>
        <v>5039</v>
      </c>
      <c r="H14" s="30">
        <f ca="1">IF($C$4="", SUMIFS('자사몰 메타 광고'!$Q:$Q, '자사몰 메타 광고'!$D:$D, $B14), SUMIFS('자사몰 메타 광고'!$Q:$Q,'자사몰 메타 광고'!$I:$I,$C$4,'자사몰 메타 광고'!D:D,$B14))</f>
        <v>145</v>
      </c>
      <c r="I14" s="30">
        <f ca="1">IF($C$4="", SUMIFS('자사몰 메타 광고'!$U:$U, '자사몰 메타 광고'!$D:$D, $B14), SUMIFS('자사몰 메타 광고'!$U:$U,'자사몰 메타 광고'!$I:$I,$C$4,'자사몰 메타 광고'!D:D,$B14))</f>
        <v>0</v>
      </c>
      <c r="J14" s="11">
        <f t="shared" ca="1" si="1"/>
        <v>0</v>
      </c>
      <c r="K14" s="11">
        <f t="shared" ca="1" si="2"/>
        <v>2.8775550704504861E-2</v>
      </c>
      <c r="L14" s="12">
        <f t="shared" ca="1" si="8"/>
        <v>-9.0449912370259095E-2</v>
      </c>
      <c r="N14" s="10">
        <f ca="1">IF($C$4="", SUMIFS('무신사 메타 광고'!$X:$X, '무신사 메타 광고'!$D:$D, $B14),SUMIFS('무신사 메타 광고'!$X:$X,'무신사 메타 광고'!I:I,$C$4,'무신사 메타 광고'!D:D,$B14))</f>
        <v>0</v>
      </c>
      <c r="O14" s="11">
        <f t="shared" ca="1" si="3"/>
        <v>0</v>
      </c>
      <c r="R14" s="9" t="str">
        <f ca="1">IFERROR(__xludf.DUMMYFUNCTION("""COMPUTED_VALUE"""),"26년 5월 2주차")</f>
        <v>26년 5월 2주차</v>
      </c>
      <c r="S14" s="31">
        <f ca="1">IF($S$4="", SUMIFS('자사몰 메타 광고'!$L:$L, '자사몰 메타 광고'!$C:$C, $R14),SUMIFS('자사몰 메타 광고'!$L:$L,'자사몰 메타 광고'!$I:$I,$S$4,'자사몰 메타 광고'!$C:$C,$R14))</f>
        <v>183236</v>
      </c>
      <c r="T14" s="31">
        <f ca="1">IF($S$4="", SUMIFS('자사몰 메타 광고'!$V:$V, '자사몰 메타 광고'!$C:$C, $R14),SUMIFS('자사몰 메타 광고'!$V:$V,'자사몰 메타 광고'!$I:$I,$S$4,'자사몰 메타 광고'!$C:$C,$R14))</f>
        <v>490300</v>
      </c>
      <c r="U14" s="11">
        <f t="shared" ca="1" si="4"/>
        <v>2.6757842345390643</v>
      </c>
      <c r="V14" s="12" t="str">
        <f t="shared" ca="1" si="9"/>
        <v xml:space="preserve"> </v>
      </c>
      <c r="W14" s="32">
        <f ca="1">IF($S$4="", SUMIFS('자사몰 메타 광고'!$K:$K, '자사몰 메타 광고'!$C:$C, $R14),SUMIFS('자사몰 메타 광고'!$K:$K,'자사몰 메타 광고'!$I:$I,$S$4,'자사몰 메타 광고'!$C:$C,$R14))</f>
        <v>21566</v>
      </c>
      <c r="X14" s="32">
        <f ca="1">IF($S$4="", SUMIFS('자사몰 메타 광고'!$N:$N, '자사몰 메타 광고'!$C:$C, $R14),SUMIFS('자사몰 메타 광고'!$N:$N,'자사몰 메타 광고'!$I:$I,$S$4,'자사몰 메타 광고'!$C:$C,$R14))</f>
        <v>379</v>
      </c>
      <c r="Y14" s="11">
        <f t="shared" ca="1" si="5"/>
        <v>1.7573959009552071E-2</v>
      </c>
      <c r="Z14" s="12">
        <f t="shared" ca="1" si="10"/>
        <v>0.86620488120583794</v>
      </c>
      <c r="AB14" s="10">
        <f ca="1">IF($S$4="", SUMIFS('무신사 메타 광고'!$X:$X, '무신사 메타 광고'!$C:$C, $R14),SUMIFS('무신사 메타 광고'!$X:$X,'무신사 메타 광고'!$I:$I,$S$4,'무신사 메타 광고'!$C:$C,$R14))</f>
        <v>0</v>
      </c>
      <c r="AC14" s="11">
        <f t="shared" ca="1" si="6"/>
        <v>0</v>
      </c>
    </row>
    <row r="15" spans="2:29">
      <c r="B15" s="9">
        <f ca="1">IFERROR(__xludf.DUMMYFUNCTION("""COMPUTED_VALUE"""),46119)</f>
        <v>46119</v>
      </c>
      <c r="C15" s="29">
        <f ca="1">IF($C$4="", SUMIFS('자사몰 메타 광고'!$L:$L, '자사몰 메타 광고'!$D:$D, $B15), SUMIFS('자사몰 메타 광고'!$L:$L, '자사몰 메타 광고'!$I:$I, $C$4, '자사몰 메타 광고'!$D:$D, $B15))</f>
        <v>33805</v>
      </c>
      <c r="D15" s="29">
        <f ca="1">IF($C$4="", SUMIFS('자사몰 메타 광고'!$V:$V,#REF!, $B15), SUMIFS('자사몰 메타 광고'!$V:$V,'자사몰 메타 광고'!$I:$I,$C$4,'자사몰 메타 광고'!$D:$D,$B15))</f>
        <v>46550</v>
      </c>
      <c r="E15" s="11">
        <f t="shared" ca="1" si="0"/>
        <v>1.3770152344327762</v>
      </c>
      <c r="F15" s="12" t="str">
        <f t="shared" ca="1" si="7"/>
        <v xml:space="preserve"> </v>
      </c>
      <c r="G15" s="30">
        <f ca="1">IF($C$4="", SUMIFS('자사몰 메타 광고'!$K:$K, '자사몰 메타 광고'!$D:$D, $B15), SUMIFS('자사몰 메타 광고'!$K:$K,'자사몰 메타 광고'!$I:$I,$C$4,'자사몰 메타 광고'!D:D,$B15))</f>
        <v>3475</v>
      </c>
      <c r="H15" s="30">
        <f ca="1">IF($C$4="", SUMIFS('자사몰 메타 광고'!$Q:$Q, '자사몰 메타 광고'!$D:$D, $B15), SUMIFS('자사몰 메타 광고'!$Q:$Q,'자사몰 메타 광고'!$I:$I,$C$4,'자사몰 메타 광고'!D:D,$B15))</f>
        <v>88</v>
      </c>
      <c r="I15" s="30">
        <f ca="1">IF($C$4="", SUMIFS('자사몰 메타 광고'!$U:$U, '자사몰 메타 광고'!$D:$D, $B15), SUMIFS('자사몰 메타 광고'!$U:$U,'자사몰 메타 광고'!$I:$I,$C$4,'자사몰 메타 광고'!D:D,$B15))</f>
        <v>1</v>
      </c>
      <c r="J15" s="11">
        <f t="shared" ca="1" si="1"/>
        <v>1.1363636363636364E-2</v>
      </c>
      <c r="K15" s="11">
        <f t="shared" ca="1" si="2"/>
        <v>2.5323741007194246E-2</v>
      </c>
      <c r="L15" s="12">
        <f t="shared" ca="1" si="8"/>
        <v>-0.11995633837757375</v>
      </c>
      <c r="N15" s="10">
        <f ca="1">IF($C$4="", SUMIFS('무신사 메타 광고'!$X:$X, '무신사 메타 광고'!$D:$D, $B15),SUMIFS('무신사 메타 광고'!$X:$X,'무신사 메타 광고'!I:I,$C$4,'무신사 메타 광고'!D:D,$B15))</f>
        <v>0</v>
      </c>
      <c r="O15" s="11">
        <f t="shared" ca="1" si="3"/>
        <v>0</v>
      </c>
      <c r="R15" s="9" t="str">
        <f ca="1">IFERROR(__xludf.DUMMYFUNCTION("""COMPUTED_VALUE"""),"26년 5월 3주차")</f>
        <v>26년 5월 3주차</v>
      </c>
      <c r="S15" s="31">
        <f ca="1">IF($S$4="", SUMIFS('자사몰 메타 광고'!$L:$L, '자사몰 메타 광고'!$C:$C, $R15),SUMIFS('자사몰 메타 광고'!$L:$L,'자사몰 메타 광고'!$I:$I,$S$4,'자사몰 메타 광고'!$C:$C,$R15))</f>
        <v>150943</v>
      </c>
      <c r="T15" s="31">
        <f ca="1">IF($S$4="", SUMIFS('자사몰 메타 광고'!$V:$V, '자사몰 메타 광고'!$C:$C, $R15),SUMIFS('자사몰 메타 광고'!$V:$V,'자사몰 메타 광고'!$I:$I,$S$4,'자사몰 메타 광고'!$C:$C,$R15))</f>
        <v>1700900</v>
      </c>
      <c r="U15" s="11">
        <f t="shared" ca="1" si="4"/>
        <v>11.268492079791709</v>
      </c>
      <c r="V15" s="12">
        <f t="shared" ca="1" si="9"/>
        <v>3.2112857734707605</v>
      </c>
      <c r="W15" s="32">
        <f ca="1">IF($S$4="", SUMIFS('자사몰 메타 광고'!$K:$K, '자사몰 메타 광고'!$C:$C, $R15),SUMIFS('자사몰 메타 광고'!$K:$K,'자사몰 메타 광고'!$I:$I,$S$4,'자사몰 메타 광고'!$C:$C,$R15))</f>
        <v>21390</v>
      </c>
      <c r="X15" s="32">
        <f ca="1">IF($S$4="", SUMIFS('자사몰 메타 광고'!$N:$N, '자사몰 메타 광고'!$C:$C, $R15),SUMIFS('자사몰 메타 광고'!$N:$N,'자사몰 메타 광고'!$I:$I,$S$4,'자사몰 메타 광고'!$C:$C,$R15))</f>
        <v>359</v>
      </c>
      <c r="Y15" s="11">
        <f t="shared" ca="1" si="5"/>
        <v>1.6783543712014959E-2</v>
      </c>
      <c r="Z15" s="12">
        <f t="shared" ca="1" si="10"/>
        <v>-4.4976507405502276E-2</v>
      </c>
      <c r="AB15" s="10">
        <f ca="1">IF($S$4="", SUMIFS('무신사 메타 광고'!$X:$X, '무신사 메타 광고'!$C:$C, $R15),SUMIFS('무신사 메타 광고'!$X:$X,'무신사 메타 광고'!$I:$I,$S$4,'무신사 메타 광고'!$C:$C,$R15))</f>
        <v>0</v>
      </c>
      <c r="AC15" s="11">
        <f t="shared" ca="1" si="6"/>
        <v>0</v>
      </c>
    </row>
    <row r="16" spans="2:29">
      <c r="B16" s="9">
        <f ca="1">IFERROR(__xludf.DUMMYFUNCTION("""COMPUTED_VALUE"""),46120)</f>
        <v>46120</v>
      </c>
      <c r="C16" s="29">
        <f ca="1">IF($C$4="", SUMIFS('자사몰 메타 광고'!$L:$L, '자사몰 메타 광고'!$D:$D, $B16), SUMIFS('자사몰 메타 광고'!$L:$L, '자사몰 메타 광고'!$I:$I, $C$4, '자사몰 메타 광고'!$D:$D, $B16))</f>
        <v>21696</v>
      </c>
      <c r="D16" s="29">
        <f ca="1">IF($C$4="", SUMIFS('자사몰 메타 광고'!$V:$V,#REF!, $B16), SUMIFS('자사몰 메타 광고'!$V:$V,'자사몰 메타 광고'!$I:$I,$C$4,'자사몰 메타 광고'!$D:$D,$B16))</f>
        <v>0</v>
      </c>
      <c r="E16" s="11">
        <f t="shared" ca="1" si="0"/>
        <v>0</v>
      </c>
      <c r="F16" s="12">
        <f t="shared" ca="1" si="7"/>
        <v>-1</v>
      </c>
      <c r="G16" s="30">
        <f ca="1">IF($C$4="", SUMIFS('자사몰 메타 광고'!$K:$K, '자사몰 메타 광고'!$D:$D, $B16), SUMIFS('자사몰 메타 광고'!$K:$K,'자사몰 메타 광고'!$I:$I,$C$4,'자사몰 메타 광고'!D:D,$B16))</f>
        <v>1381</v>
      </c>
      <c r="H16" s="30">
        <f ca="1">IF($C$4="", SUMIFS('자사몰 메타 광고'!$Q:$Q, '자사몰 메타 광고'!$D:$D, $B16), SUMIFS('자사몰 메타 광고'!$Q:$Q,'자사몰 메타 광고'!$I:$I,$C$4,'자사몰 메타 광고'!D:D,$B16))</f>
        <v>22</v>
      </c>
      <c r="I16" s="30">
        <f ca="1">IF($C$4="", SUMIFS('자사몰 메타 광고'!$U:$U, '자사몰 메타 광고'!$D:$D, $B16), SUMIFS('자사몰 메타 광고'!$U:$U,'자사몰 메타 광고'!$I:$I,$C$4,'자사몰 메타 광고'!D:D,$B16))</f>
        <v>0</v>
      </c>
      <c r="J16" s="11">
        <f t="shared" ca="1" si="1"/>
        <v>0</v>
      </c>
      <c r="K16" s="11">
        <f t="shared" ca="1" si="2"/>
        <v>1.5930485155684286E-2</v>
      </c>
      <c r="L16" s="12">
        <f t="shared" ca="1" si="8"/>
        <v>-0.3709268645908762</v>
      </c>
      <c r="N16" s="10">
        <f ca="1">IF($C$4="", SUMIFS('무신사 메타 광고'!$X:$X, '무신사 메타 광고'!$D:$D, $B16),SUMIFS('무신사 메타 광고'!$X:$X,'무신사 메타 광고'!I:I,$C$4,'무신사 메타 광고'!D:D,$B16))</f>
        <v>0</v>
      </c>
      <c r="O16" s="11">
        <f t="shared" ca="1" si="3"/>
        <v>0</v>
      </c>
      <c r="R16" s="9" t="str">
        <f ca="1">IFERROR(__xludf.DUMMYFUNCTION("""COMPUTED_VALUE"""),"26년 5월 4주차")</f>
        <v>26년 5월 4주차</v>
      </c>
      <c r="S16" s="31">
        <f ca="1">IF($S$4="", SUMIFS('자사몰 메타 광고'!$L:$L, '자사몰 메타 광고'!$C:$C, $R16),SUMIFS('자사몰 메타 광고'!$L:$L,'자사몰 메타 광고'!$I:$I,$S$4,'자사몰 메타 광고'!$C:$C,$R16))</f>
        <v>131813</v>
      </c>
      <c r="T16" s="31">
        <f ca="1">IF($S$4="", SUMIFS('자사몰 메타 광고'!$V:$V, '자사몰 메타 광고'!$C:$C, $R16),SUMIFS('자사몰 메타 광고'!$V:$V,'자사몰 메타 광고'!$I:$I,$S$4,'자사몰 메타 광고'!$C:$C,$R16))</f>
        <v>469150</v>
      </c>
      <c r="U16" s="11">
        <f t="shared" ca="1" si="4"/>
        <v>3.559208879245598</v>
      </c>
      <c r="V16" s="12">
        <f t="shared" ca="1" si="9"/>
        <v>-0.68414506093246619</v>
      </c>
      <c r="W16" s="32">
        <f ca="1">IF($S$4="", SUMIFS('자사몰 메타 광고'!$K:$K, '자사몰 메타 광고'!$C:$C, $R16),SUMIFS('자사몰 메타 광고'!$K:$K,'자사몰 메타 광고'!$I:$I,$S$4,'자사몰 메타 광고'!$C:$C,$R16))</f>
        <v>17009</v>
      </c>
      <c r="X16" s="32">
        <f ca="1">IF($S$4="", SUMIFS('자사몰 메타 광고'!$N:$N, '자사몰 메타 광고'!$C:$C, $R16),SUMIFS('자사몰 메타 광고'!$N:$N,'자사몰 메타 광고'!$I:$I,$S$4,'자사몰 메타 광고'!$C:$C,$R16))</f>
        <v>206</v>
      </c>
      <c r="Y16" s="11">
        <f t="shared" ca="1" si="5"/>
        <v>1.211123522840849E-2</v>
      </c>
      <c r="Z16" s="12">
        <f t="shared" ca="1" si="10"/>
        <v>-0.27838629098702616</v>
      </c>
      <c r="AB16" s="10">
        <f ca="1">IF($S$4="", SUMIFS('무신사 메타 광고'!$X:$X, '무신사 메타 광고'!$C:$C, $R16),SUMIFS('무신사 메타 광고'!$X:$X,'무신사 메타 광고'!$I:$I,$S$4,'무신사 메타 광고'!$C:$C,$R16))</f>
        <v>0</v>
      </c>
      <c r="AC16" s="11">
        <f t="shared" ca="1" si="6"/>
        <v>0</v>
      </c>
    </row>
    <row r="17" spans="2:29">
      <c r="B17" s="9">
        <f ca="1">IFERROR(__xludf.DUMMYFUNCTION("""COMPUTED_VALUE"""),46121)</f>
        <v>46121</v>
      </c>
      <c r="C17" s="29">
        <f ca="1">IF($C$4="", SUMIFS('자사몰 메타 광고'!$L:$L, '자사몰 메타 광고'!$D:$D, $B17), SUMIFS('자사몰 메타 광고'!$L:$L, '자사몰 메타 광고'!$I:$I, $C$4, '자사몰 메타 광고'!$D:$D, $B17))</f>
        <v>17741</v>
      </c>
      <c r="D17" s="29">
        <f ca="1">IF($C$4="", SUMIFS('자사몰 메타 광고'!$V:$V,#REF!, $B17), SUMIFS('자사몰 메타 광고'!$V:$V,'자사몰 메타 광고'!$I:$I,$C$4,'자사몰 메타 광고'!$D:$D,$B17))</f>
        <v>0</v>
      </c>
      <c r="E17" s="11">
        <f t="shared" ca="1" si="0"/>
        <v>0</v>
      </c>
      <c r="F17" s="12" t="str">
        <f t="shared" ca="1" si="7"/>
        <v xml:space="preserve"> </v>
      </c>
      <c r="G17" s="30">
        <f ca="1">IF($C$4="", SUMIFS('자사몰 메타 광고'!$K:$K, '자사몰 메타 광고'!$D:$D, $B17), SUMIFS('자사몰 메타 광고'!$K:$K,'자사몰 메타 광고'!$I:$I,$C$4,'자사몰 메타 광고'!D:D,$B17))</f>
        <v>1524</v>
      </c>
      <c r="H17" s="30">
        <f ca="1">IF($C$4="", SUMIFS('자사몰 메타 광고'!$Q:$Q, '자사몰 메타 광고'!$D:$D, $B17), SUMIFS('자사몰 메타 광고'!$Q:$Q,'자사몰 메타 광고'!$I:$I,$C$4,'자사몰 메타 광고'!D:D,$B17))</f>
        <v>26</v>
      </c>
      <c r="I17" s="30">
        <f ca="1">IF($C$4="", SUMIFS('자사몰 메타 광고'!$U:$U, '자사몰 메타 광고'!$D:$D, $B17), SUMIFS('자사몰 메타 광고'!$U:$U,'자사몰 메타 광고'!$I:$I,$C$4,'자사몰 메타 광고'!D:D,$B17))</f>
        <v>0</v>
      </c>
      <c r="J17" s="11">
        <f t="shared" ca="1" si="1"/>
        <v>0</v>
      </c>
      <c r="K17" s="11">
        <f t="shared" ca="1" si="2"/>
        <v>1.7060367454068241E-2</v>
      </c>
      <c r="L17" s="12">
        <f t="shared" ca="1" si="8"/>
        <v>7.0925793366738279E-2</v>
      </c>
      <c r="N17" s="10">
        <f ca="1">IF($C$4="", SUMIFS('무신사 메타 광고'!$X:$X, '무신사 메타 광고'!$D:$D, $B17),SUMIFS('무신사 메타 광고'!$X:$X,'무신사 메타 광고'!I:I,$C$4,'무신사 메타 광고'!D:D,$B17))</f>
        <v>0</v>
      </c>
      <c r="O17" s="11">
        <f t="shared" ca="1" si="3"/>
        <v>0</v>
      </c>
      <c r="R17" s="9" t="str">
        <f ca="1">IFERROR(__xludf.DUMMYFUNCTION("""COMPUTED_VALUE"""),"26년 5월 5주차")</f>
        <v>26년 5월 5주차</v>
      </c>
      <c r="S17" s="31">
        <f ca="1">IF($S$4="", SUMIFS('자사몰 메타 광고'!$L:$L, '자사몰 메타 광고'!$C:$C, $R17),SUMIFS('자사몰 메타 광고'!$L:$L,'자사몰 메타 광고'!$I:$I,$S$4,'자사몰 메타 광고'!$C:$C,$R17))</f>
        <v>139539</v>
      </c>
      <c r="T17" s="31">
        <f ca="1">IF($S$4="", SUMIFS('자사몰 메타 광고'!$V:$V, '자사몰 메타 광고'!$C:$C, $R17),SUMIFS('자사몰 메타 광고'!$V:$V,'자사몰 메타 광고'!$I:$I,$S$4,'자사몰 메타 광고'!$C:$C,$R17))</f>
        <v>1026350</v>
      </c>
      <c r="U17" s="11">
        <f t="shared" ca="1" si="4"/>
        <v>7.3552913522384422</v>
      </c>
      <c r="V17" s="12">
        <f t="shared" ca="1" si="9"/>
        <v>1.0665523159173096</v>
      </c>
      <c r="W17" s="32">
        <f ca="1">IF($S$4="", SUMIFS('자사몰 메타 광고'!$K:$K, '자사몰 메타 광고'!$C:$C, $R17),SUMIFS('자사몰 메타 광고'!$K:$K,'자사몰 메타 광고'!$I:$I,$S$4,'자사몰 메타 광고'!$C:$C,$R17))</f>
        <v>18392</v>
      </c>
      <c r="X17" s="32">
        <f ca="1">IF($S$4="", SUMIFS('자사몰 메타 광고'!$N:$N, '자사몰 메타 광고'!$C:$C, $R17),SUMIFS('자사몰 메타 광고'!$N:$N,'자사몰 메타 광고'!$I:$I,$S$4,'자사몰 메타 광고'!$C:$C,$R17))</f>
        <v>266</v>
      </c>
      <c r="Y17" s="11">
        <f t="shared" ca="1" si="5"/>
        <v>1.4462809917355372E-2</v>
      </c>
      <c r="Z17" s="12">
        <f t="shared" ca="1" si="10"/>
        <v>0.19416472759367731</v>
      </c>
      <c r="AB17" s="10">
        <f ca="1">IF($S$4="", SUMIFS('무신사 메타 광고'!$X:$X, '무신사 메타 광고'!$C:$C, $R17),SUMIFS('무신사 메타 광고'!$X:$X,'무신사 메타 광고'!$I:$I,$S$4,'무신사 메타 광고'!$C:$C,$R17))</f>
        <v>0</v>
      </c>
      <c r="AC17" s="11">
        <f t="shared" ca="1" si="6"/>
        <v>0</v>
      </c>
    </row>
    <row r="18" spans="2:29">
      <c r="B18" s="9">
        <f ca="1">IFERROR(__xludf.DUMMYFUNCTION("""COMPUTED_VALUE"""),46122)</f>
        <v>46122</v>
      </c>
      <c r="C18" s="29">
        <f ca="1">IF($C$4="", SUMIFS('자사몰 메타 광고'!$L:$L, '자사몰 메타 광고'!$D:$D, $B18), SUMIFS('자사몰 메타 광고'!$L:$L, '자사몰 메타 광고'!$I:$I, $C$4, '자사몰 메타 광고'!$D:$D, $B18))</f>
        <v>18538</v>
      </c>
      <c r="D18" s="29">
        <f ca="1">IF($C$4="", SUMIFS('자사몰 메타 광고'!$V:$V,#REF!, $B18), SUMIFS('자사몰 메타 광고'!$V:$V,'자사몰 메타 광고'!$I:$I,$C$4,'자사몰 메타 광고'!$D:$D,$B18))</f>
        <v>0</v>
      </c>
      <c r="E18" s="11">
        <f t="shared" ca="1" si="0"/>
        <v>0</v>
      </c>
      <c r="F18" s="12" t="str">
        <f t="shared" ca="1" si="7"/>
        <v xml:space="preserve"> </v>
      </c>
      <c r="G18" s="30">
        <f ca="1">IF($C$4="", SUMIFS('자사몰 메타 광고'!$K:$K, '자사몰 메타 광고'!$D:$D, $B18), SUMIFS('자사몰 메타 광고'!$K:$K,'자사몰 메타 광고'!$I:$I,$C$4,'자사몰 메타 광고'!D:D,$B18))</f>
        <v>1277</v>
      </c>
      <c r="H18" s="30">
        <f ca="1">IF($C$4="", SUMIFS('자사몰 메타 광고'!$Q:$Q, '자사몰 메타 광고'!$D:$D, $B18), SUMIFS('자사몰 메타 광고'!$Q:$Q,'자사몰 메타 광고'!$I:$I,$C$4,'자사몰 메타 광고'!D:D,$B18))</f>
        <v>37</v>
      </c>
      <c r="I18" s="30">
        <f ca="1">IF($C$4="", SUMIFS('자사몰 메타 광고'!$U:$U, '자사몰 메타 광고'!$D:$D, $B18), SUMIFS('자사몰 메타 광고'!$U:$U,'자사몰 메타 광고'!$I:$I,$C$4,'자사몰 메타 광고'!D:D,$B18))</f>
        <v>0</v>
      </c>
      <c r="J18" s="11">
        <f t="shared" ca="1" si="1"/>
        <v>0</v>
      </c>
      <c r="K18" s="11">
        <f t="shared" ca="1" si="2"/>
        <v>2.8974158183241974E-2</v>
      </c>
      <c r="L18" s="12">
        <f t="shared" ca="1" si="8"/>
        <v>0.6983314258177219</v>
      </c>
      <c r="N18" s="10">
        <f ca="1">IF($C$4="", SUMIFS('무신사 메타 광고'!$X:$X, '무신사 메타 광고'!$D:$D, $B18),SUMIFS('무신사 메타 광고'!$X:$X,'무신사 메타 광고'!I:I,$C$4,'무신사 메타 광고'!D:D,$B18))</f>
        <v>0</v>
      </c>
      <c r="O18" s="11">
        <f t="shared" ca="1" si="3"/>
        <v>0</v>
      </c>
      <c r="R18" s="9" t="str">
        <f ca="1">IFERROR(__xludf.DUMMYFUNCTION("""COMPUTED_VALUE"""),"26년 6월 1주차")</f>
        <v>26년 6월 1주차</v>
      </c>
      <c r="S18" s="31">
        <f ca="1">IF($S$4="", SUMIFS('자사몰 메타 광고'!$L:$L, '자사몰 메타 광고'!$C:$C, $R18),SUMIFS('자사몰 메타 광고'!$L:$L,'자사몰 메타 광고'!$I:$I,$S$4,'자사몰 메타 광고'!$C:$C,$R18))</f>
        <v>141539</v>
      </c>
      <c r="T18" s="31">
        <f ca="1">IF($S$4="", SUMIFS('자사몰 메타 광고'!$V:$V, '자사몰 메타 광고'!$C:$C, $R18),SUMIFS('자사몰 메타 광고'!$V:$V,'자사몰 메타 광고'!$I:$I,$S$4,'자사몰 메타 광고'!$C:$C,$R18))</f>
        <v>1223000</v>
      </c>
      <c r="U18" s="11">
        <f t="shared" ca="1" si="4"/>
        <v>8.6407279972304458</v>
      </c>
      <c r="V18" s="12">
        <f t="shared" ca="1" si="9"/>
        <v>0.17476352511866244</v>
      </c>
      <c r="W18" s="32">
        <f ca="1">IF($S$4="", SUMIFS('자사몰 메타 광고'!$K:$K, '자사몰 메타 광고'!$C:$C, $R18),SUMIFS('자사몰 메타 광고'!$K:$K,'자사몰 메타 광고'!$I:$I,$S$4,'자사몰 메타 광고'!$C:$C,$R18))</f>
        <v>20694</v>
      </c>
      <c r="X18" s="32">
        <f ca="1">IF($S$4="", SUMIFS('자사몰 메타 광고'!$N:$N, '자사몰 메타 광고'!$C:$C, $R18),SUMIFS('자사몰 메타 광고'!$N:$N,'자사몰 메타 광고'!$I:$I,$S$4,'자사몰 메타 광고'!$C:$C,$R18))</f>
        <v>343</v>
      </c>
      <c r="Y18" s="11">
        <f t="shared" ca="1" si="5"/>
        <v>1.6574852614284333E-2</v>
      </c>
      <c r="Z18" s="12">
        <f t="shared" ca="1" si="10"/>
        <v>0.14603266647337385</v>
      </c>
      <c r="AB18" s="10">
        <f ca="1">IF($S$4="", SUMIFS('무신사 메타 광고'!$X:$X, '무신사 메타 광고'!$C:$C, $R18),SUMIFS('무신사 메타 광고'!$X:$X,'무신사 메타 광고'!$I:$I,$S$4,'무신사 메타 광고'!$C:$C,$R18))</f>
        <v>0</v>
      </c>
      <c r="AC18" s="11">
        <f t="shared" ca="1" si="6"/>
        <v>0</v>
      </c>
    </row>
    <row r="19" spans="2:29">
      <c r="B19" s="9">
        <f ca="1">IFERROR(__xludf.DUMMYFUNCTION("""COMPUTED_VALUE"""),46123)</f>
        <v>46123</v>
      </c>
      <c r="C19" s="29">
        <f ca="1">IF($C$4="", SUMIFS('자사몰 메타 광고'!$L:$L, '자사몰 메타 광고'!$D:$D, $B19), SUMIFS('자사몰 메타 광고'!$L:$L, '자사몰 메타 광고'!$I:$I, $C$4, '자사몰 메타 광고'!$D:$D, $B19))</f>
        <v>15310</v>
      </c>
      <c r="D19" s="29">
        <f ca="1">IF($C$4="", SUMIFS('자사몰 메타 광고'!$V:$V,#REF!, $B19), SUMIFS('자사몰 메타 광고'!$V:$V,'자사몰 메타 광고'!$I:$I,$C$4,'자사몰 메타 광고'!$D:$D,$B19))</f>
        <v>0</v>
      </c>
      <c r="E19" s="11">
        <f t="shared" ca="1" si="0"/>
        <v>0</v>
      </c>
      <c r="F19" s="12" t="str">
        <f t="shared" ca="1" si="7"/>
        <v xml:space="preserve"> </v>
      </c>
      <c r="G19" s="30">
        <f ca="1">IF($C$4="", SUMIFS('자사몰 메타 광고'!$K:$K, '자사몰 메타 광고'!$D:$D, $B19), SUMIFS('자사몰 메타 광고'!$K:$K,'자사몰 메타 광고'!$I:$I,$C$4,'자사몰 메타 광고'!D:D,$B19))</f>
        <v>1457</v>
      </c>
      <c r="H19" s="30">
        <f ca="1">IF($C$4="", SUMIFS('자사몰 메타 광고'!$Q:$Q, '자사몰 메타 광고'!$D:$D, $B19), SUMIFS('자사몰 메타 광고'!$Q:$Q,'자사몰 메타 광고'!$I:$I,$C$4,'자사몰 메타 광고'!D:D,$B19))</f>
        <v>26</v>
      </c>
      <c r="I19" s="30">
        <f ca="1">IF($C$4="", SUMIFS('자사몰 메타 광고'!$U:$U, '자사몰 메타 광고'!$D:$D, $B19), SUMIFS('자사몰 메타 광고'!$U:$U,'자사몰 메타 광고'!$I:$I,$C$4,'자사몰 메타 광고'!D:D,$B19))</f>
        <v>0</v>
      </c>
      <c r="J19" s="11">
        <f t="shared" ca="1" si="1"/>
        <v>0</v>
      </c>
      <c r="K19" s="11">
        <f t="shared" ca="1" si="2"/>
        <v>1.7844886753603295E-2</v>
      </c>
      <c r="L19" s="12">
        <f t="shared" ca="1" si="8"/>
        <v>-0.38411025988239439</v>
      </c>
      <c r="N19" s="10">
        <f ca="1">IF($C$4="", SUMIFS('무신사 메타 광고'!$X:$X, '무신사 메타 광고'!$D:$D, $B19),SUMIFS('무신사 메타 광고'!$X:$X,'무신사 메타 광고'!I:I,$C$4,'무신사 메타 광고'!D:D,$B19))</f>
        <v>0</v>
      </c>
      <c r="O19" s="11">
        <f t="shared" ca="1" si="3"/>
        <v>0</v>
      </c>
      <c r="R19" s="9" t="str">
        <f ca="1">IFERROR(__xludf.DUMMYFUNCTION("""COMPUTED_VALUE"""),"26년 6월 2주차")</f>
        <v>26년 6월 2주차</v>
      </c>
      <c r="S19" s="31">
        <f ca="1">IF($S$4="", SUMIFS('자사몰 메타 광고'!$L:$L, '자사몰 메타 광고'!$C:$C, $R19),SUMIFS('자사몰 메타 광고'!$L:$L,'자사몰 메타 광고'!$I:$I,$S$4,'자사몰 메타 광고'!$C:$C,$R19))</f>
        <v>118636</v>
      </c>
      <c r="T19" s="31">
        <f ca="1">IF($S$4="", SUMIFS('자사몰 메타 광고'!$V:$V, '자사몰 메타 광고'!$C:$C, $R19),SUMIFS('자사몰 메타 광고'!$V:$V,'자사몰 메타 광고'!$I:$I,$S$4,'자사몰 메타 광고'!$C:$C,$R19))</f>
        <v>274000</v>
      </c>
      <c r="U19" s="11">
        <f t="shared" ca="1" si="4"/>
        <v>2.3095856232509524</v>
      </c>
      <c r="V19" s="12">
        <f t="shared" ca="1" si="9"/>
        <v>-0.7327093707855139</v>
      </c>
      <c r="W19" s="32">
        <f ca="1">IF($S$4="", SUMIFS('자사몰 메타 광고'!$K:$K, '자사몰 메타 광고'!$C:$C, $R19),SUMIFS('자사몰 메타 광고'!$K:$K,'자사몰 메타 광고'!$I:$I,$S$4,'자사몰 메타 광고'!$C:$C,$R19))</f>
        <v>18258</v>
      </c>
      <c r="X19" s="32">
        <f ca="1">IF($S$4="", SUMIFS('자사몰 메타 광고'!$N:$N, '자사몰 메타 광고'!$C:$C, $R19),SUMIFS('자사몰 메타 광고'!$N:$N,'자사몰 메타 광고'!$I:$I,$S$4,'자사몰 메타 광고'!$C:$C,$R19))</f>
        <v>449</v>
      </c>
      <c r="Y19" s="11">
        <f t="shared" ca="1" si="5"/>
        <v>2.4591959688903493E-2</v>
      </c>
      <c r="Z19" s="12">
        <f t="shared" ca="1" si="10"/>
        <v>0.48369100233868489</v>
      </c>
      <c r="AB19" s="10">
        <f ca="1">IF($S$4="", SUMIFS('무신사 메타 광고'!$X:$X, '무신사 메타 광고'!$C:$C, $R19),SUMIFS('무신사 메타 광고'!$X:$X,'무신사 메타 광고'!$I:$I,$S$4,'무신사 메타 광고'!$C:$C,$R19))</f>
        <v>0</v>
      </c>
      <c r="AC19" s="11">
        <f t="shared" ca="1" si="6"/>
        <v>0</v>
      </c>
    </row>
    <row r="20" spans="2:29">
      <c r="B20" s="9">
        <f ca="1">IFERROR(__xludf.DUMMYFUNCTION("""COMPUTED_VALUE"""),46124)</f>
        <v>46124</v>
      </c>
      <c r="C20" s="29">
        <f ca="1">IF($C$4="", SUMIFS('자사몰 메타 광고'!$L:$L, '자사몰 메타 광고'!$D:$D, $B20), SUMIFS('자사몰 메타 광고'!$L:$L, '자사몰 메타 광고'!$I:$I, $C$4, '자사몰 메타 광고'!$D:$D, $B20))</f>
        <v>19337</v>
      </c>
      <c r="D20" s="29">
        <f ca="1">IF($C$4="", SUMIFS('자사몰 메타 광고'!$V:$V,#REF!, $B20), SUMIFS('자사몰 메타 광고'!$V:$V,'자사몰 메타 광고'!$I:$I,$C$4,'자사몰 메타 광고'!$D:$D,$B20))</f>
        <v>0</v>
      </c>
      <c r="E20" s="11">
        <f t="shared" ca="1" si="0"/>
        <v>0</v>
      </c>
      <c r="F20" s="12" t="str">
        <f t="shared" ca="1" si="7"/>
        <v xml:space="preserve"> </v>
      </c>
      <c r="G20" s="30">
        <f ca="1">IF($C$4="", SUMIFS('자사몰 메타 광고'!$K:$K, '자사몰 메타 광고'!$D:$D, $B20), SUMIFS('자사몰 메타 광고'!$K:$K,'자사몰 메타 광고'!$I:$I,$C$4,'자사몰 메타 광고'!D:D,$B20))</f>
        <v>1416</v>
      </c>
      <c r="H20" s="30">
        <f ca="1">IF($C$4="", SUMIFS('자사몰 메타 광고'!$Q:$Q, '자사몰 메타 광고'!$D:$D, $B20), SUMIFS('자사몰 메타 광고'!$Q:$Q,'자사몰 메타 광고'!$I:$I,$C$4,'자사몰 메타 광고'!D:D,$B20))</f>
        <v>20</v>
      </c>
      <c r="I20" s="30">
        <f ca="1">IF($C$4="", SUMIFS('자사몰 메타 광고'!$U:$U, '자사몰 메타 광고'!$D:$D, $B20), SUMIFS('자사몰 메타 광고'!$U:$U,'자사몰 메타 광고'!$I:$I,$C$4,'자사몰 메타 광고'!D:D,$B20))</f>
        <v>0</v>
      </c>
      <c r="J20" s="11">
        <f t="shared" ca="1" si="1"/>
        <v>0</v>
      </c>
      <c r="K20" s="11">
        <f t="shared" ca="1" si="2"/>
        <v>1.4124293785310734E-2</v>
      </c>
      <c r="L20" s="12">
        <f t="shared" ca="1" si="8"/>
        <v>-0.20849630595393309</v>
      </c>
      <c r="N20" s="10">
        <f ca="1">IF($C$4="", SUMIFS('무신사 메타 광고'!$X:$X, '무신사 메타 광고'!$D:$D, $B20),SUMIFS('무신사 메타 광고'!$X:$X,'무신사 메타 광고'!I:I,$C$4,'무신사 메타 광고'!D:D,$B20))</f>
        <v>0</v>
      </c>
      <c r="O20" s="11">
        <f t="shared" ca="1" si="3"/>
        <v>0</v>
      </c>
      <c r="R20" s="9" t="str">
        <f ca="1">IFERROR(__xludf.DUMMYFUNCTION("""COMPUTED_VALUE"""),"26년 6월 3주차")</f>
        <v>26년 6월 3주차</v>
      </c>
      <c r="S20" s="31">
        <f ca="1">IF($S$4="", SUMIFS('자사몰 메타 광고'!$L:$L, '자사몰 메타 광고'!$C:$C, $R20),SUMIFS('자사몰 메타 광고'!$L:$L,'자사몰 메타 광고'!$I:$I,$S$4,'자사몰 메타 광고'!$C:$C,$R20))</f>
        <v>205525</v>
      </c>
      <c r="T20" s="31">
        <f ca="1">IF($S$4="", SUMIFS('자사몰 메타 광고'!$V:$V, '자사몰 메타 광고'!$C:$C, $R20),SUMIFS('자사몰 메타 광고'!$V:$V,'자사몰 메타 광고'!$I:$I,$S$4,'자사몰 메타 광고'!$C:$C,$R20))</f>
        <v>879300</v>
      </c>
      <c r="U20" s="11">
        <f t="shared" ca="1" si="4"/>
        <v>4.278311640919596</v>
      </c>
      <c r="V20" s="12">
        <f t="shared" ca="1" si="9"/>
        <v>0.85241525486181469</v>
      </c>
      <c r="W20" s="32">
        <f ca="1">IF($S$4="", SUMIFS('자사몰 메타 광고'!$K:$K, '자사몰 메타 광고'!$C:$C, $R20),SUMIFS('자사몰 메타 광고'!$K:$K,'자사몰 메타 광고'!$I:$I,$S$4,'자사몰 메타 광고'!$C:$C,$R20))</f>
        <v>24578</v>
      </c>
      <c r="X20" s="32">
        <f ca="1">IF($S$4="", SUMIFS('자사몰 메타 광고'!$N:$N, '자사몰 메타 광고'!$C:$C, $R20),SUMIFS('자사몰 메타 광고'!$N:$N,'자사몰 메타 광고'!$I:$I,$S$4,'자사몰 메타 광고'!$C:$C,$R20))</f>
        <v>468</v>
      </c>
      <c r="Y20" s="11">
        <f t="shared" ca="1" si="5"/>
        <v>1.9041419155342177E-2</v>
      </c>
      <c r="Z20" s="12">
        <f t="shared" ca="1" si="10"/>
        <v>-0.22570549902396997</v>
      </c>
      <c r="AB20" s="10">
        <f ca="1">IF($S$4="", SUMIFS('무신사 메타 광고'!$X:$X, '무신사 메타 광고'!$C:$C, $R20),SUMIFS('무신사 메타 광고'!$X:$X,'무신사 메타 광고'!$I:$I,$S$4,'무신사 메타 광고'!$C:$C,$R20))</f>
        <v>0</v>
      </c>
      <c r="AC20" s="11">
        <f t="shared" ca="1" si="6"/>
        <v>0</v>
      </c>
    </row>
    <row r="21" spans="2:29">
      <c r="B21" s="9">
        <f ca="1">IFERROR(__xludf.DUMMYFUNCTION("""COMPUTED_VALUE"""),46125)</f>
        <v>46125</v>
      </c>
      <c r="C21" s="29">
        <f ca="1">IF($C$4="", SUMIFS('자사몰 메타 광고'!$L:$L, '자사몰 메타 광고'!$D:$D, $B21), SUMIFS('자사몰 메타 광고'!$L:$L, '자사몰 메타 광고'!$I:$I, $C$4, '자사몰 메타 광고'!$D:$D, $B21))</f>
        <v>19995</v>
      </c>
      <c r="D21" s="29">
        <f ca="1">IF($C$4="", SUMIFS('자사몰 메타 광고'!$V:$V,#REF!, $B21), SUMIFS('자사몰 메타 광고'!$V:$V,'자사몰 메타 광고'!$I:$I,$C$4,'자사몰 메타 광고'!$D:$D,$B21))</f>
        <v>0</v>
      </c>
      <c r="E21" s="11">
        <f t="shared" ca="1" si="0"/>
        <v>0</v>
      </c>
      <c r="F21" s="12" t="str">
        <f t="shared" ca="1" si="7"/>
        <v xml:space="preserve"> </v>
      </c>
      <c r="G21" s="30">
        <f ca="1">IF($C$4="", SUMIFS('자사몰 메타 광고'!$K:$K, '자사몰 메타 광고'!$D:$D, $B21), SUMIFS('자사몰 메타 광고'!$K:$K,'자사몰 메타 광고'!$I:$I,$C$4,'자사몰 메타 광고'!D:D,$B21))</f>
        <v>1504</v>
      </c>
      <c r="H21" s="30">
        <f ca="1">IF($C$4="", SUMIFS('자사몰 메타 광고'!$Q:$Q, '자사몰 메타 광고'!$D:$D, $B21), SUMIFS('자사몰 메타 광고'!$Q:$Q,'자사몰 메타 광고'!$I:$I,$C$4,'자사몰 메타 광고'!D:D,$B21))</f>
        <v>28</v>
      </c>
      <c r="I21" s="30">
        <f ca="1">IF($C$4="", SUMIFS('자사몰 메타 광고'!$U:$U, '자사몰 메타 광고'!$D:$D, $B21), SUMIFS('자사몰 메타 광고'!$U:$U,'자사몰 메타 광고'!$I:$I,$C$4,'자사몰 메타 광고'!D:D,$B21))</f>
        <v>0</v>
      </c>
      <c r="J21" s="11">
        <f t="shared" ca="1" si="1"/>
        <v>0</v>
      </c>
      <c r="K21" s="11">
        <f t="shared" ca="1" si="2"/>
        <v>1.8617021276595744E-2</v>
      </c>
      <c r="L21" s="12">
        <f t="shared" ca="1" si="8"/>
        <v>0.31808510638297866</v>
      </c>
      <c r="N21" s="10">
        <f ca="1">IF($C$4="", SUMIFS('무신사 메타 광고'!$X:$X, '무신사 메타 광고'!$D:$D, $B21),SUMIFS('무신사 메타 광고'!$X:$X,'무신사 메타 광고'!I:I,$C$4,'무신사 메타 광고'!D:D,$B21))</f>
        <v>0</v>
      </c>
      <c r="O21" s="11">
        <f t="shared" ca="1" si="3"/>
        <v>0</v>
      </c>
      <c r="R21" s="9" t="str">
        <f ca="1">IFERROR(__xludf.DUMMYFUNCTION("""COMPUTED_VALUE"""),"26년 6월 4주차")</f>
        <v>26년 6월 4주차</v>
      </c>
      <c r="S21" s="31">
        <f ca="1">IF($S$4="", SUMIFS('자사몰 메타 광고'!$L:$L, '자사몰 메타 광고'!$C:$C, $R21),SUMIFS('자사몰 메타 광고'!$L:$L,'자사몰 메타 광고'!$I:$I,$S$4,'자사몰 메타 광고'!$C:$C,$R21))</f>
        <v>94261</v>
      </c>
      <c r="T21" s="31">
        <f ca="1">IF($S$4="", SUMIFS('자사몰 메타 광고'!$V:$V, '자사몰 메타 광고'!$C:$C, $R21),SUMIFS('자사몰 메타 광고'!$V:$V,'자사몰 메타 광고'!$I:$I,$S$4,'자사몰 메타 광고'!$C:$C,$R21))</f>
        <v>532200</v>
      </c>
      <c r="U21" s="11">
        <f t="shared" ca="1" si="4"/>
        <v>5.6460253975663317</v>
      </c>
      <c r="V21" s="12">
        <f t="shared" ca="1" si="9"/>
        <v>0.31968539728741086</v>
      </c>
      <c r="W21" s="32">
        <f ca="1">IF($S$4="", SUMIFS('자사몰 메타 광고'!$K:$K, '자사몰 메타 광고'!$C:$C, $R21),SUMIFS('자사몰 메타 광고'!$K:$K,'자사몰 메타 광고'!$I:$I,$S$4,'자사몰 메타 광고'!$C:$C,$R21))</f>
        <v>11073</v>
      </c>
      <c r="X21" s="32">
        <f ca="1">IF($S$4="", SUMIFS('자사몰 메타 광고'!$N:$N, '자사몰 메타 광고'!$C:$C, $R21),SUMIFS('자사몰 메타 광고'!$N:$N,'자사몰 메타 광고'!$I:$I,$S$4,'자사몰 메타 광고'!$C:$C,$R21))</f>
        <v>219</v>
      </c>
      <c r="Y21" s="11">
        <f t="shared" ca="1" si="5"/>
        <v>1.97778379842861E-2</v>
      </c>
      <c r="Z21" s="12">
        <f t="shared" ca="1" si="10"/>
        <v>3.8674576875606277E-2</v>
      </c>
      <c r="AB21" s="10">
        <f ca="1">IF($S$4="", SUMIFS('무신사 메타 광고'!$X:$X, '무신사 메타 광고'!$C:$C, $R21),SUMIFS('무신사 메타 광고'!$X:$X,'무신사 메타 광고'!$I:$I,$S$4,'무신사 메타 광고'!$C:$C,$R21))</f>
        <v>0</v>
      </c>
      <c r="AC21" s="11">
        <f t="shared" ca="1" si="6"/>
        <v>0</v>
      </c>
    </row>
    <row r="22" spans="2:29">
      <c r="B22" s="9">
        <f ca="1">IFERROR(__xludf.DUMMYFUNCTION("""COMPUTED_VALUE"""),46126)</f>
        <v>46126</v>
      </c>
      <c r="C22" s="29">
        <f ca="1">IF($C$4="", SUMIFS('자사몰 메타 광고'!$L:$L, '자사몰 메타 광고'!$D:$D, $B22), SUMIFS('자사몰 메타 광고'!$L:$L, '자사몰 메타 광고'!$I:$I, $C$4, '자사몰 메타 광고'!$D:$D, $B22))</f>
        <v>20503</v>
      </c>
      <c r="D22" s="29">
        <f ca="1">IF($C$4="", SUMIFS('자사몰 메타 광고'!$V:$V,#REF!, $B22), SUMIFS('자사몰 메타 광고'!$V:$V,'자사몰 메타 광고'!$I:$I,$C$4,'자사몰 메타 광고'!$D:$D,$B22))</f>
        <v>0</v>
      </c>
      <c r="E22" s="11">
        <f t="shared" ca="1" si="0"/>
        <v>0</v>
      </c>
      <c r="F22" s="12" t="str">
        <f t="shared" ca="1" si="7"/>
        <v xml:space="preserve"> </v>
      </c>
      <c r="G22" s="30">
        <f ca="1">IF($C$4="", SUMIFS('자사몰 메타 광고'!$K:$K, '자사몰 메타 광고'!$D:$D, $B22), SUMIFS('자사몰 메타 광고'!$K:$K,'자사몰 메타 광고'!$I:$I,$C$4,'자사몰 메타 광고'!D:D,$B22))</f>
        <v>1451</v>
      </c>
      <c r="H22" s="30">
        <f ca="1">IF($C$4="", SUMIFS('자사몰 메타 광고'!$Q:$Q, '자사몰 메타 광고'!$D:$D, $B22), SUMIFS('자사몰 메타 광고'!$Q:$Q,'자사몰 메타 광고'!$I:$I,$C$4,'자사몰 메타 광고'!D:D,$B22))</f>
        <v>22</v>
      </c>
      <c r="I22" s="30">
        <f ca="1">IF($C$4="", SUMIFS('자사몰 메타 광고'!$U:$U, '자사몰 메타 광고'!$D:$D, $B22), SUMIFS('자사몰 메타 광고'!$U:$U,'자사몰 메타 광고'!$I:$I,$C$4,'자사몰 메타 광고'!D:D,$B22))</f>
        <v>0</v>
      </c>
      <c r="J22" s="11">
        <f t="shared" ca="1" si="1"/>
        <v>0</v>
      </c>
      <c r="K22" s="11">
        <f t="shared" ca="1" si="2"/>
        <v>1.5161957270847692E-2</v>
      </c>
      <c r="L22" s="12">
        <f t="shared" ca="1" si="8"/>
        <v>-0.18558629516589537</v>
      </c>
      <c r="N22" s="10">
        <f ca="1">IF($C$4="", SUMIFS('무신사 메타 광고'!$X:$X, '무신사 메타 광고'!$D:$D, $B22),SUMIFS('무신사 메타 광고'!$X:$X,'무신사 메타 광고'!I:I,$C$4,'무신사 메타 광고'!D:D,$B22))</f>
        <v>0</v>
      </c>
      <c r="O22" s="11">
        <f t="shared" ca="1" si="3"/>
        <v>0</v>
      </c>
      <c r="R22" s="9" t="str">
        <f ca="1">IFERROR(__xludf.DUMMYFUNCTION("""COMPUTED_VALUE"""),"99년 12월 1주차")</f>
        <v>99년 12월 1주차</v>
      </c>
      <c r="S22" s="31">
        <f ca="1">IF($S$4="", SUMIFS('자사몰 메타 광고'!$L:$L, '자사몰 메타 광고'!$C:$C, $R22),SUMIFS('자사몰 메타 광고'!$L:$L,'자사몰 메타 광고'!$I:$I,$S$4,'자사몰 메타 광고'!$C:$C,$R22))</f>
        <v>0</v>
      </c>
      <c r="T22" s="31">
        <f ca="1">IF($S$4="", SUMIFS('자사몰 메타 광고'!$V:$V, '자사몰 메타 광고'!$C:$C, $R22),SUMIFS('자사몰 메타 광고'!$V:$V,'자사몰 메타 광고'!$I:$I,$S$4,'자사몰 메타 광고'!$C:$C,$R22))</f>
        <v>0</v>
      </c>
      <c r="U22" s="11">
        <f t="shared" ca="1" si="4"/>
        <v>0</v>
      </c>
      <c r="V22" s="12">
        <f t="shared" ca="1" si="9"/>
        <v>-1</v>
      </c>
      <c r="W22" s="32">
        <f ca="1">IF($S$4="", SUMIFS('자사몰 메타 광고'!$K:$K, '자사몰 메타 광고'!$C:$C, $R22),SUMIFS('자사몰 메타 광고'!$K:$K,'자사몰 메타 광고'!$I:$I,$S$4,'자사몰 메타 광고'!$C:$C,$R22))</f>
        <v>0</v>
      </c>
      <c r="X22" s="32">
        <f ca="1">IF($S$4="", SUMIFS('자사몰 메타 광고'!$N:$N, '자사몰 메타 광고'!$C:$C, $R22),SUMIFS('자사몰 메타 광고'!$N:$N,'자사몰 메타 광고'!$I:$I,$S$4,'자사몰 메타 광고'!$C:$C,$R22))</f>
        <v>0</v>
      </c>
      <c r="Y22" s="11">
        <f t="shared" ca="1" si="5"/>
        <v>0</v>
      </c>
      <c r="Z22" s="12">
        <f t="shared" ca="1" si="10"/>
        <v>-1</v>
      </c>
      <c r="AB22" s="10">
        <f ca="1">IF($S$4="", SUMIFS('무신사 메타 광고'!$X:$X, '무신사 메타 광고'!$C:$C, $R22),SUMIFS('무신사 메타 광고'!$X:$X,'무신사 메타 광고'!$I:$I,$S$4,'무신사 메타 광고'!$C:$C,$R22))</f>
        <v>0</v>
      </c>
      <c r="AC22" s="11">
        <f t="shared" ca="1" si="6"/>
        <v>0</v>
      </c>
    </row>
    <row r="23" spans="2:29">
      <c r="B23" s="9">
        <f ca="1">IFERROR(__xludf.DUMMYFUNCTION("""COMPUTED_VALUE"""),46127)</f>
        <v>46127</v>
      </c>
      <c r="C23" s="29">
        <f ca="1">IF($C$4="", SUMIFS('자사몰 메타 광고'!$L:$L, '자사몰 메타 광고'!$D:$D, $B23), SUMIFS('자사몰 메타 광고'!$L:$L, '자사몰 메타 광고'!$I:$I, $C$4, '자사몰 메타 광고'!$D:$D, $B23))</f>
        <v>17629</v>
      </c>
      <c r="D23" s="29">
        <f ca="1">IF($C$4="", SUMIFS('자사몰 메타 광고'!$V:$V,#REF!, $B23), SUMIFS('자사몰 메타 광고'!$V:$V,'자사몰 메타 광고'!$I:$I,$C$4,'자사몰 메타 광고'!$D:$D,$B23))</f>
        <v>0</v>
      </c>
      <c r="E23" s="11">
        <f t="shared" ca="1" si="0"/>
        <v>0</v>
      </c>
      <c r="F23" s="12" t="str">
        <f t="shared" ca="1" si="7"/>
        <v xml:space="preserve"> </v>
      </c>
      <c r="G23" s="30">
        <f ca="1">IF($C$4="", SUMIFS('자사몰 메타 광고'!$K:$K, '자사몰 메타 광고'!$D:$D, $B23), SUMIFS('자사몰 메타 광고'!$K:$K,'자사몰 메타 광고'!$I:$I,$C$4,'자사몰 메타 광고'!D:D,$B23))</f>
        <v>1332</v>
      </c>
      <c r="H23" s="30">
        <f ca="1">IF($C$4="", SUMIFS('자사몰 메타 광고'!$Q:$Q, '자사몰 메타 광고'!$D:$D, $B23), SUMIFS('자사몰 메타 광고'!$Q:$Q,'자사몰 메타 광고'!$I:$I,$C$4,'자사몰 메타 광고'!D:D,$B23))</f>
        <v>43</v>
      </c>
      <c r="I23" s="30">
        <f ca="1">IF($C$4="", SUMIFS('자사몰 메타 광고'!$U:$U, '자사몰 메타 광고'!$D:$D, $B23), SUMIFS('자사몰 메타 광고'!$U:$U,'자사몰 메타 광고'!$I:$I,$C$4,'자사몰 메타 광고'!D:D,$B23))</f>
        <v>0</v>
      </c>
      <c r="J23" s="11">
        <f t="shared" ca="1" si="1"/>
        <v>0</v>
      </c>
      <c r="K23" s="11">
        <f t="shared" ca="1" si="2"/>
        <v>3.2282282282282283E-2</v>
      </c>
      <c r="L23" s="12">
        <f t="shared" ca="1" si="8"/>
        <v>1.1291632541632541</v>
      </c>
      <c r="N23" s="10">
        <f ca="1">IF($C$4="", SUMIFS('무신사 메타 광고'!$X:$X, '무신사 메타 광고'!$D:$D, $B23),SUMIFS('무신사 메타 광고'!$X:$X,'무신사 메타 광고'!I:I,$C$4,'무신사 메타 광고'!D:D,$B23))</f>
        <v>0</v>
      </c>
      <c r="O23" s="11">
        <f t="shared" ca="1" si="3"/>
        <v>0</v>
      </c>
      <c r="R23" s="13"/>
      <c r="S23" s="31">
        <f>IF($S$4="", SUMIFS('자사몰 메타 광고'!$L:$L, '자사몰 메타 광고'!$C:$C, $R23),SUMIFS('자사몰 메타 광고'!$L:$L,'자사몰 메타 광고'!$I:$I,$S$4,'자사몰 메타 광고'!$C:$C,$R23))</f>
        <v>0</v>
      </c>
      <c r="T23" s="31">
        <f>IF($S$4="", SUMIFS('자사몰 메타 광고'!$V:$V, '자사몰 메타 광고'!$C:$C, $R23),SUMIFS('자사몰 메타 광고'!$V:$V,'자사몰 메타 광고'!$I:$I,$S$4,'자사몰 메타 광고'!$C:$C,$R23))</f>
        <v>0</v>
      </c>
      <c r="U23" s="11">
        <f t="shared" si="4"/>
        <v>0</v>
      </c>
      <c r="V23" s="12" t="str">
        <f t="shared" ca="1" si="9"/>
        <v xml:space="preserve"> </v>
      </c>
      <c r="W23" s="32">
        <f>IF($S$4="", SUMIFS('자사몰 메타 광고'!$K:$K, '자사몰 메타 광고'!$C:$C, $R23),SUMIFS('자사몰 메타 광고'!$K:$K,'자사몰 메타 광고'!$I:$I,$S$4,'자사몰 메타 광고'!$C:$C,$R23))</f>
        <v>0</v>
      </c>
      <c r="X23" s="32">
        <f>IF($S$4="", SUMIFS('자사몰 메타 광고'!$N:$N, '자사몰 메타 광고'!$C:$C, $R23),SUMIFS('자사몰 메타 광고'!$N:$N,'자사몰 메타 광고'!$I:$I,$S$4,'자사몰 메타 광고'!$C:$C,$R23))</f>
        <v>0</v>
      </c>
      <c r="Y23" s="11">
        <f t="shared" si="5"/>
        <v>0</v>
      </c>
      <c r="Z23" s="12" t="str">
        <f t="shared" ca="1" si="10"/>
        <v xml:space="preserve"> </v>
      </c>
      <c r="AB23" s="10">
        <f>IF($S$4="", SUMIFS('무신사 메타 광고'!$X:$X, '무신사 메타 광고'!$C:$C, $R23),SUMIFS('무신사 메타 광고'!$X:$X,'무신사 메타 광고'!$I:$I,$S$4,'무신사 메타 광고'!$C:$C,$R23))</f>
        <v>0</v>
      </c>
      <c r="AC23" s="11">
        <f t="shared" si="6"/>
        <v>0</v>
      </c>
    </row>
    <row r="24" spans="2:29">
      <c r="B24" s="9">
        <f ca="1">IFERROR(__xludf.DUMMYFUNCTION("""COMPUTED_VALUE"""),46128)</f>
        <v>46128</v>
      </c>
      <c r="C24" s="29">
        <f ca="1">IF($C$4="", SUMIFS('자사몰 메타 광고'!$L:$L, '자사몰 메타 광고'!$D:$D, $B24), SUMIFS('자사몰 메타 광고'!$L:$L, '자사몰 메타 광고'!$I:$I, $C$4, '자사몰 메타 광고'!$D:$D, $B24))</f>
        <v>21909</v>
      </c>
      <c r="D24" s="29">
        <f ca="1">IF($C$4="", SUMIFS('자사몰 메타 광고'!$V:$V,#REF!, $B24), SUMIFS('자사몰 메타 광고'!$V:$V,'자사몰 메타 광고'!$I:$I,$C$4,'자사몰 메타 광고'!$D:$D,$B24))</f>
        <v>0</v>
      </c>
      <c r="E24" s="11">
        <f t="shared" ca="1" si="0"/>
        <v>0</v>
      </c>
      <c r="F24" s="12" t="str">
        <f t="shared" ca="1" si="7"/>
        <v xml:space="preserve"> </v>
      </c>
      <c r="G24" s="30">
        <f ca="1">IF($C$4="", SUMIFS('자사몰 메타 광고'!$K:$K, '자사몰 메타 광고'!$D:$D, $B24), SUMIFS('자사몰 메타 광고'!$K:$K,'자사몰 메타 광고'!$I:$I,$C$4,'자사몰 메타 광고'!D:D,$B24))</f>
        <v>1543</v>
      </c>
      <c r="H24" s="30">
        <f ca="1">IF($C$4="", SUMIFS('자사몰 메타 광고'!$Q:$Q, '자사몰 메타 광고'!$D:$D, $B24), SUMIFS('자사몰 메타 광고'!$Q:$Q,'자사몰 메타 광고'!$I:$I,$C$4,'자사몰 메타 광고'!D:D,$B24))</f>
        <v>33</v>
      </c>
      <c r="I24" s="30">
        <f ca="1">IF($C$4="", SUMIFS('자사몰 메타 광고'!$U:$U, '자사몰 메타 광고'!$D:$D, $B24), SUMIFS('자사몰 메타 광고'!$U:$U,'자사몰 메타 광고'!$I:$I,$C$4,'자사몰 메타 광고'!D:D,$B24))</f>
        <v>0</v>
      </c>
      <c r="J24" s="11">
        <f t="shared" ca="1" si="1"/>
        <v>0</v>
      </c>
      <c r="K24" s="11">
        <f t="shared" ca="1" si="2"/>
        <v>2.1386908619572261E-2</v>
      </c>
      <c r="L24" s="12">
        <f t="shared" ca="1" si="8"/>
        <v>-0.33750320276115697</v>
      </c>
      <c r="N24" s="10">
        <f ca="1">IF($C$4="", SUMIFS('무신사 메타 광고'!$X:$X, '무신사 메타 광고'!$D:$D, $B24),SUMIFS('무신사 메타 광고'!$X:$X,'무신사 메타 광고'!I:I,$C$4,'무신사 메타 광고'!D:D,$B24))</f>
        <v>0</v>
      </c>
      <c r="O24" s="11">
        <f t="shared" ca="1" si="3"/>
        <v>0</v>
      </c>
      <c r="R24" s="13"/>
      <c r="S24" s="31">
        <f>IF($S$4="", SUMIFS('자사몰 메타 광고'!$L:$L, '자사몰 메타 광고'!$C:$C, $R24),SUMIFS('자사몰 메타 광고'!$L:$L,'자사몰 메타 광고'!$I:$I,$S$4,'자사몰 메타 광고'!$C:$C,$R24))</f>
        <v>0</v>
      </c>
      <c r="T24" s="31">
        <f>IF($S$4="", SUMIFS('자사몰 메타 광고'!$V:$V, '자사몰 메타 광고'!$C:$C, $R24),SUMIFS('자사몰 메타 광고'!$V:$V,'자사몰 메타 광고'!$I:$I,$S$4,'자사몰 메타 광고'!$C:$C,$R24))</f>
        <v>0</v>
      </c>
      <c r="U24" s="11">
        <f t="shared" si="4"/>
        <v>0</v>
      </c>
      <c r="V24" s="12" t="str">
        <f t="shared" si="9"/>
        <v xml:space="preserve"> </v>
      </c>
      <c r="W24" s="32">
        <f>IF($S$4="", SUMIFS('자사몰 메타 광고'!$K:$K, '자사몰 메타 광고'!$C:$C, $R24),SUMIFS('자사몰 메타 광고'!$K:$K,'자사몰 메타 광고'!$I:$I,$S$4,'자사몰 메타 광고'!$C:$C,$R24))</f>
        <v>0</v>
      </c>
      <c r="X24" s="32">
        <f>IF($S$4="", SUMIFS('자사몰 메타 광고'!$N:$N, '자사몰 메타 광고'!$C:$C, $R24),SUMIFS('자사몰 메타 광고'!$N:$N,'자사몰 메타 광고'!$I:$I,$S$4,'자사몰 메타 광고'!$C:$C,$R24))</f>
        <v>0</v>
      </c>
      <c r="Y24" s="11">
        <f t="shared" si="5"/>
        <v>0</v>
      </c>
      <c r="Z24" s="12" t="str">
        <f t="shared" si="10"/>
        <v xml:space="preserve"> </v>
      </c>
      <c r="AB24" s="10">
        <f>IF($S$4="", SUMIFS('무신사 메타 광고'!$X:$X, '무신사 메타 광고'!$C:$C, $R24),SUMIFS('무신사 메타 광고'!$X:$X,'무신사 메타 광고'!$I:$I,$S$4,'무신사 메타 광고'!$C:$C,$R24))</f>
        <v>0</v>
      </c>
      <c r="AC24" s="11">
        <f t="shared" si="6"/>
        <v>0</v>
      </c>
    </row>
    <row r="25" spans="2:29">
      <c r="B25" s="9">
        <f ca="1">IFERROR(__xludf.DUMMYFUNCTION("""COMPUTED_VALUE"""),46129)</f>
        <v>46129</v>
      </c>
      <c r="C25" s="29">
        <f ca="1">IF($C$4="", SUMIFS('자사몰 메타 광고'!$L:$L, '자사몰 메타 광고'!$D:$D, $B25), SUMIFS('자사몰 메타 광고'!$L:$L, '자사몰 메타 광고'!$I:$I, $C$4, '자사몰 메타 광고'!$D:$D, $B25))</f>
        <v>20167</v>
      </c>
      <c r="D25" s="29">
        <f ca="1">IF($C$4="", SUMIFS('자사몰 메타 광고'!$V:$V,#REF!, $B25), SUMIFS('자사몰 메타 광고'!$V:$V,'자사몰 메타 광고'!$I:$I,$C$4,'자사몰 메타 광고'!$D:$D,$B25))</f>
        <v>0</v>
      </c>
      <c r="E25" s="11">
        <f t="shared" ca="1" si="0"/>
        <v>0</v>
      </c>
      <c r="F25" s="12" t="str">
        <f t="shared" ca="1" si="7"/>
        <v xml:space="preserve"> </v>
      </c>
      <c r="G25" s="30">
        <f ca="1">IF($C$4="", SUMIFS('자사몰 메타 광고'!$K:$K, '자사몰 메타 광고'!$D:$D, $B25), SUMIFS('자사몰 메타 광고'!$K:$K,'자사몰 메타 광고'!$I:$I,$C$4,'자사몰 메타 광고'!D:D,$B25))</f>
        <v>1677</v>
      </c>
      <c r="H25" s="30">
        <f ca="1">IF($C$4="", SUMIFS('자사몰 메타 광고'!$Q:$Q, '자사몰 메타 광고'!$D:$D, $B25), SUMIFS('자사몰 메타 광고'!$Q:$Q,'자사몰 메타 광고'!$I:$I,$C$4,'자사몰 메타 광고'!D:D,$B25))</f>
        <v>33</v>
      </c>
      <c r="I25" s="30">
        <f ca="1">IF($C$4="", SUMIFS('자사몰 메타 광고'!$U:$U, '자사몰 메타 광고'!$D:$D, $B25), SUMIFS('자사몰 메타 광고'!$U:$U,'자사몰 메타 광고'!$I:$I,$C$4,'자사몰 메타 광고'!D:D,$B25))</f>
        <v>0</v>
      </c>
      <c r="J25" s="11">
        <f t="shared" ca="1" si="1"/>
        <v>0</v>
      </c>
      <c r="K25" s="11">
        <f t="shared" ca="1" si="2"/>
        <v>1.9677996422182469E-2</v>
      </c>
      <c r="L25" s="12">
        <f t="shared" ca="1" si="8"/>
        <v>-7.9904591532498459E-2</v>
      </c>
      <c r="N25" s="10">
        <f ca="1">IF($C$4="", SUMIFS('무신사 메타 광고'!$X:$X, '무신사 메타 광고'!$D:$D, $B25),SUMIFS('무신사 메타 광고'!$X:$X,'무신사 메타 광고'!I:I,$C$4,'무신사 메타 광고'!D:D,$B25))</f>
        <v>0</v>
      </c>
      <c r="O25" s="11">
        <f t="shared" ca="1" si="3"/>
        <v>0</v>
      </c>
      <c r="R25" s="13"/>
      <c r="S25" s="31">
        <f>IF($S$4="", SUMIFS('자사몰 메타 광고'!$L:$L, '자사몰 메타 광고'!$C:$C, $R25),SUMIFS('자사몰 메타 광고'!$L:$L,'자사몰 메타 광고'!$I:$I,$S$4,'자사몰 메타 광고'!$C:$C,$R25))</f>
        <v>0</v>
      </c>
      <c r="T25" s="31">
        <f>IF($S$4="", SUMIFS('자사몰 메타 광고'!$V:$V, '자사몰 메타 광고'!$C:$C, $R25),SUMIFS('자사몰 메타 광고'!$V:$V,'자사몰 메타 광고'!$I:$I,$S$4,'자사몰 메타 광고'!$C:$C,$R25))</f>
        <v>0</v>
      </c>
      <c r="U25" s="11">
        <f t="shared" si="4"/>
        <v>0</v>
      </c>
      <c r="V25" s="12" t="str">
        <f t="shared" si="9"/>
        <v xml:space="preserve"> </v>
      </c>
      <c r="W25" s="32">
        <f>IF($S$4="", SUMIFS('자사몰 메타 광고'!$K:$K, '자사몰 메타 광고'!$C:$C, $R25),SUMIFS('자사몰 메타 광고'!$K:$K,'자사몰 메타 광고'!$I:$I,$S$4,'자사몰 메타 광고'!$C:$C,$R25))</f>
        <v>0</v>
      </c>
      <c r="X25" s="32">
        <f>IF($S$4="", SUMIFS('자사몰 메타 광고'!$N:$N, '자사몰 메타 광고'!$C:$C, $R25),SUMIFS('자사몰 메타 광고'!$N:$N,'자사몰 메타 광고'!$I:$I,$S$4,'자사몰 메타 광고'!$C:$C,$R25))</f>
        <v>0</v>
      </c>
      <c r="Y25" s="11">
        <f t="shared" si="5"/>
        <v>0</v>
      </c>
      <c r="Z25" s="12" t="str">
        <f t="shared" si="10"/>
        <v xml:space="preserve"> </v>
      </c>
      <c r="AB25" s="10">
        <f>IF($S$4="", SUMIFS('무신사 메타 광고'!$X:$X, '무신사 메타 광고'!$C:$C, $R25),SUMIFS('무신사 메타 광고'!$X:$X,'무신사 메타 광고'!$I:$I,$S$4,'무신사 메타 광고'!$C:$C,$R25))</f>
        <v>0</v>
      </c>
      <c r="AC25" s="11">
        <f t="shared" si="6"/>
        <v>0</v>
      </c>
    </row>
    <row r="26" spans="2:29">
      <c r="B26" s="9">
        <f ca="1">IFERROR(__xludf.DUMMYFUNCTION("""COMPUTED_VALUE"""),46130)</f>
        <v>46130</v>
      </c>
      <c r="C26" s="29">
        <f ca="1">IF($C$4="", SUMIFS('자사몰 메타 광고'!$L:$L, '자사몰 메타 광고'!$D:$D, $B26), SUMIFS('자사몰 메타 광고'!$L:$L, '자사몰 메타 광고'!$I:$I, $C$4, '자사몰 메타 광고'!$D:$D, $B26))</f>
        <v>20189</v>
      </c>
      <c r="D26" s="29">
        <f ca="1">IF($C$4="", SUMIFS('자사몰 메타 광고'!$V:$V,#REF!, $B26), SUMIFS('자사몰 메타 광고'!$V:$V,'자사몰 메타 광고'!$I:$I,$C$4,'자사몰 메타 광고'!$D:$D,$B26))</f>
        <v>88200</v>
      </c>
      <c r="E26" s="11">
        <f t="shared" ca="1" si="0"/>
        <v>4.3687156372281937</v>
      </c>
      <c r="F26" s="12" t="str">
        <f t="shared" ca="1" si="7"/>
        <v xml:space="preserve"> </v>
      </c>
      <c r="G26" s="30">
        <f ca="1">IF($C$4="", SUMIFS('자사몰 메타 광고'!$K:$K, '자사몰 메타 광고'!$D:$D, $B26), SUMIFS('자사몰 메타 광고'!$K:$K,'자사몰 메타 광고'!$I:$I,$C$4,'자사몰 메타 광고'!D:D,$B26))</f>
        <v>1878</v>
      </c>
      <c r="H26" s="30">
        <f ca="1">IF($C$4="", SUMIFS('자사몰 메타 광고'!$Q:$Q, '자사몰 메타 광고'!$D:$D, $B26), SUMIFS('자사몰 메타 광고'!$Q:$Q,'자사몰 메타 광고'!$I:$I,$C$4,'자사몰 메타 광고'!D:D,$B26))</f>
        <v>31</v>
      </c>
      <c r="I26" s="30">
        <f ca="1">IF($C$4="", SUMIFS('자사몰 메타 광고'!$U:$U, '자사몰 메타 광고'!$D:$D, $B26), SUMIFS('자사몰 메타 광고'!$U:$U,'자사몰 메타 광고'!$I:$I,$C$4,'자사몰 메타 광고'!D:D,$B26))</f>
        <v>1</v>
      </c>
      <c r="J26" s="11">
        <f t="shared" ca="1" si="1"/>
        <v>3.2258064516129031E-2</v>
      </c>
      <c r="K26" s="11">
        <f t="shared" ca="1" si="2"/>
        <v>1.650692225772098E-2</v>
      </c>
      <c r="L26" s="12">
        <f t="shared" ca="1" si="8"/>
        <v>-0.16114822344854293</v>
      </c>
      <c r="N26" s="10">
        <f ca="1">IF($C$4="", SUMIFS('무신사 메타 광고'!$X:$X, '무신사 메타 광고'!$D:$D, $B26),SUMIFS('무신사 메타 광고'!$X:$X,'무신사 메타 광고'!I:I,$C$4,'무신사 메타 광고'!D:D,$B26))</f>
        <v>0</v>
      </c>
      <c r="O26" s="11">
        <f t="shared" ca="1" si="3"/>
        <v>0</v>
      </c>
      <c r="R26" s="13"/>
      <c r="S26" s="31">
        <f>IF($S$4="", SUMIFS('자사몰 메타 광고'!$L:$L, '자사몰 메타 광고'!$C:$C, $R26),SUMIFS('자사몰 메타 광고'!$L:$L,'자사몰 메타 광고'!$I:$I,$S$4,'자사몰 메타 광고'!$C:$C,$R26))</f>
        <v>0</v>
      </c>
      <c r="T26" s="31">
        <f>IF($S$4="", SUMIFS('자사몰 메타 광고'!$V:$V, '자사몰 메타 광고'!$C:$C, $R26),SUMIFS('자사몰 메타 광고'!$V:$V,'자사몰 메타 광고'!$I:$I,$S$4,'자사몰 메타 광고'!$C:$C,$R26))</f>
        <v>0</v>
      </c>
      <c r="U26" s="11">
        <f t="shared" si="4"/>
        <v>0</v>
      </c>
      <c r="V26" s="12" t="str">
        <f t="shared" si="9"/>
        <v xml:space="preserve"> </v>
      </c>
      <c r="W26" s="32">
        <f>IF($S$4="", SUMIFS('자사몰 메타 광고'!$K:$K, '자사몰 메타 광고'!$C:$C, $R26),SUMIFS('자사몰 메타 광고'!$K:$K,'자사몰 메타 광고'!$I:$I,$S$4,'자사몰 메타 광고'!$C:$C,$R26))</f>
        <v>0</v>
      </c>
      <c r="X26" s="32">
        <f>IF($S$4="", SUMIFS('자사몰 메타 광고'!$N:$N, '자사몰 메타 광고'!$C:$C, $R26),SUMIFS('자사몰 메타 광고'!$N:$N,'자사몰 메타 광고'!$I:$I,$S$4,'자사몰 메타 광고'!$C:$C,$R26))</f>
        <v>0</v>
      </c>
      <c r="Y26" s="11">
        <f t="shared" si="5"/>
        <v>0</v>
      </c>
      <c r="Z26" s="12" t="str">
        <f t="shared" si="10"/>
        <v xml:space="preserve"> </v>
      </c>
      <c r="AB26" s="10">
        <f>IF($S$4="", SUMIFS('무신사 메타 광고'!$X:$X, '무신사 메타 광고'!$C:$C, $R26),SUMIFS('무신사 메타 광고'!$X:$X,'무신사 메타 광고'!$I:$I,$S$4,'무신사 메타 광고'!$C:$C,$R26))</f>
        <v>0</v>
      </c>
      <c r="AC26" s="11">
        <f t="shared" si="6"/>
        <v>0</v>
      </c>
    </row>
    <row r="27" spans="2:29">
      <c r="B27" s="9">
        <f ca="1">IFERROR(__xludf.DUMMYFUNCTION("""COMPUTED_VALUE"""),46131)</f>
        <v>46131</v>
      </c>
      <c r="C27" s="29">
        <f ca="1">IF($C$4="", SUMIFS('자사몰 메타 광고'!$L:$L, '자사몰 메타 광고'!$D:$D, $B27), SUMIFS('자사몰 메타 광고'!$L:$L, '자사몰 메타 광고'!$I:$I, $C$4, '자사몰 메타 광고'!$D:$D, $B27))</f>
        <v>19072</v>
      </c>
      <c r="D27" s="29">
        <f ca="1">IF($C$4="", SUMIFS('자사몰 메타 광고'!$V:$V,#REF!, $B27), SUMIFS('자사몰 메타 광고'!$V:$V,'자사몰 메타 광고'!$I:$I,$C$4,'자사몰 메타 광고'!$D:$D,$B27))</f>
        <v>0</v>
      </c>
      <c r="E27" s="11">
        <f t="shared" ca="1" si="0"/>
        <v>0</v>
      </c>
      <c r="F27" s="12">
        <f t="shared" ca="1" si="7"/>
        <v>-1</v>
      </c>
      <c r="G27" s="30">
        <f ca="1">IF($C$4="", SUMIFS('자사몰 메타 광고'!$K:$K, '자사몰 메타 광고'!$D:$D, $B27), SUMIFS('자사몰 메타 광고'!$K:$K,'자사몰 메타 광고'!$I:$I,$C$4,'자사몰 메타 광고'!D:D,$B27))</f>
        <v>1589</v>
      </c>
      <c r="H27" s="30">
        <f ca="1">IF($C$4="", SUMIFS('자사몰 메타 광고'!$Q:$Q, '자사몰 메타 광고'!$D:$D, $B27), SUMIFS('자사몰 메타 광고'!$Q:$Q,'자사몰 메타 광고'!$I:$I,$C$4,'자사몰 메타 광고'!D:D,$B27))</f>
        <v>29</v>
      </c>
      <c r="I27" s="30">
        <f ca="1">IF($C$4="", SUMIFS('자사몰 메타 광고'!$U:$U, '자사몰 메타 광고'!$D:$D, $B27), SUMIFS('자사몰 메타 광고'!$U:$U,'자사몰 메타 광고'!$I:$I,$C$4,'자사몰 메타 광고'!D:D,$B27))</f>
        <v>0</v>
      </c>
      <c r="J27" s="11">
        <f t="shared" ca="1" si="1"/>
        <v>0</v>
      </c>
      <c r="K27" s="11">
        <f t="shared" ca="1" si="2"/>
        <v>1.8250471994965389E-2</v>
      </c>
      <c r="L27" s="12">
        <f t="shared" ca="1" si="8"/>
        <v>0.10562536795306447</v>
      </c>
      <c r="N27" s="10">
        <f ca="1">IF($C$4="", SUMIFS('무신사 메타 광고'!$X:$X, '무신사 메타 광고'!$D:$D, $B27),SUMIFS('무신사 메타 광고'!$X:$X,'무신사 메타 광고'!I:I,$C$4,'무신사 메타 광고'!D:D,$B27))</f>
        <v>0</v>
      </c>
      <c r="O27" s="11">
        <f t="shared" ca="1" si="3"/>
        <v>0</v>
      </c>
      <c r="R27" s="13"/>
      <c r="S27" s="31">
        <f>IF($S$4="", SUMIFS('자사몰 메타 광고'!$L:$L, '자사몰 메타 광고'!$C:$C, $R27),SUMIFS('자사몰 메타 광고'!$L:$L,'자사몰 메타 광고'!$I:$I,$S$4,'자사몰 메타 광고'!$C:$C,$R27))</f>
        <v>0</v>
      </c>
      <c r="T27" s="31">
        <f>IF($S$4="", SUMIFS('자사몰 메타 광고'!$V:$V, '자사몰 메타 광고'!$C:$C, $R27),SUMIFS('자사몰 메타 광고'!$V:$V,'자사몰 메타 광고'!$I:$I,$S$4,'자사몰 메타 광고'!$C:$C,$R27))</f>
        <v>0</v>
      </c>
      <c r="U27" s="11">
        <f t="shared" si="4"/>
        <v>0</v>
      </c>
      <c r="V27" s="12" t="str">
        <f t="shared" si="9"/>
        <v xml:space="preserve"> </v>
      </c>
      <c r="W27" s="32">
        <f>IF($S$4="", SUMIFS('자사몰 메타 광고'!$K:$K, '자사몰 메타 광고'!$C:$C, $R27),SUMIFS('자사몰 메타 광고'!$K:$K,'자사몰 메타 광고'!$I:$I,$S$4,'자사몰 메타 광고'!$C:$C,$R27))</f>
        <v>0</v>
      </c>
      <c r="X27" s="32">
        <f>IF($S$4="", SUMIFS('자사몰 메타 광고'!$N:$N, '자사몰 메타 광고'!$C:$C, $R27),SUMIFS('자사몰 메타 광고'!$N:$N,'자사몰 메타 광고'!$I:$I,$S$4,'자사몰 메타 광고'!$C:$C,$R27))</f>
        <v>0</v>
      </c>
      <c r="Y27" s="11">
        <f t="shared" si="5"/>
        <v>0</v>
      </c>
      <c r="Z27" s="12" t="str">
        <f t="shared" si="10"/>
        <v xml:space="preserve"> </v>
      </c>
      <c r="AB27" s="10">
        <f>IF($S$4="", SUMIFS('무신사 메타 광고'!$X:$X, '무신사 메타 광고'!$C:$C, $R27),SUMIFS('무신사 메타 광고'!$X:$X,'무신사 메타 광고'!$I:$I,$S$4,'무신사 메타 광고'!$C:$C,$R27))</f>
        <v>0</v>
      </c>
      <c r="AC27" s="11">
        <f t="shared" si="6"/>
        <v>0</v>
      </c>
    </row>
    <row r="28" spans="2:29">
      <c r="B28" s="9">
        <f ca="1">IFERROR(__xludf.DUMMYFUNCTION("""COMPUTED_VALUE"""),46132)</f>
        <v>46132</v>
      </c>
      <c r="C28" s="29">
        <f ca="1">IF($C$4="", SUMIFS('자사몰 메타 광고'!$L:$L, '자사몰 메타 광고'!$D:$D, $B28), SUMIFS('자사몰 메타 광고'!$L:$L, '자사몰 메타 광고'!$I:$I, $C$4, '자사몰 메타 광고'!$D:$D, $B28))</f>
        <v>24529</v>
      </c>
      <c r="D28" s="29">
        <f ca="1">IF($C$4="", SUMIFS('자사몰 메타 광고'!$V:$V,#REF!, $B28), SUMIFS('자사몰 메타 광고'!$V:$V,'자사몰 메타 광고'!$I:$I,$C$4,'자사몰 메타 광고'!$D:$D,$B28))</f>
        <v>0</v>
      </c>
      <c r="E28" s="11">
        <f t="shared" ca="1" si="0"/>
        <v>0</v>
      </c>
      <c r="F28" s="12" t="str">
        <f t="shared" ca="1" si="7"/>
        <v xml:space="preserve"> </v>
      </c>
      <c r="G28" s="30">
        <f ca="1">IF($C$4="", SUMIFS('자사몰 메타 광고'!$K:$K, '자사몰 메타 광고'!$D:$D, $B28), SUMIFS('자사몰 메타 광고'!$K:$K,'자사몰 메타 광고'!$I:$I,$C$4,'자사몰 메타 광고'!D:D,$B28))</f>
        <v>1906</v>
      </c>
      <c r="H28" s="30">
        <f ca="1">IF($C$4="", SUMIFS('자사몰 메타 광고'!$Q:$Q, '자사몰 메타 광고'!$D:$D, $B28), SUMIFS('자사몰 메타 광고'!$Q:$Q,'자사몰 메타 광고'!$I:$I,$C$4,'자사몰 메타 광고'!D:D,$B28))</f>
        <v>39</v>
      </c>
      <c r="I28" s="30">
        <f ca="1">IF($C$4="", SUMIFS('자사몰 메타 광고'!$U:$U, '자사몰 메타 광고'!$D:$D, $B28), SUMIFS('자사몰 메타 광고'!$U:$U,'자사몰 메타 광고'!$I:$I,$C$4,'자사몰 메타 광고'!D:D,$B28))</f>
        <v>0</v>
      </c>
      <c r="J28" s="11">
        <f t="shared" ca="1" si="1"/>
        <v>0</v>
      </c>
      <c r="K28" s="11">
        <f t="shared" ca="1" si="2"/>
        <v>2.0461699895068207E-2</v>
      </c>
      <c r="L28" s="12">
        <f t="shared" ca="1" si="8"/>
        <v>0.12116003907804751</v>
      </c>
      <c r="N28" s="10">
        <f ca="1">IF($C$4="", SUMIFS('무신사 메타 광고'!$X:$X, '무신사 메타 광고'!$D:$D, $B28),SUMIFS('무신사 메타 광고'!$X:$X,'무신사 메타 광고'!I:I,$C$4,'무신사 메타 광고'!D:D,$B28))</f>
        <v>0</v>
      </c>
      <c r="O28" s="11">
        <f t="shared" ca="1" si="3"/>
        <v>0</v>
      </c>
      <c r="R28" s="13"/>
      <c r="S28" s="31">
        <f>IF($S$4="", SUMIFS('자사몰 메타 광고'!$L:$L, '자사몰 메타 광고'!$C:$C, $R28),SUMIFS('자사몰 메타 광고'!$L:$L,'자사몰 메타 광고'!$I:$I,$S$4,'자사몰 메타 광고'!$C:$C,$R28))</f>
        <v>0</v>
      </c>
      <c r="T28" s="31">
        <f>IF($S$4="", SUMIFS('자사몰 메타 광고'!$V:$V, '자사몰 메타 광고'!$C:$C, $R28),SUMIFS('자사몰 메타 광고'!$V:$V,'자사몰 메타 광고'!$I:$I,$S$4,'자사몰 메타 광고'!$C:$C,$R28))</f>
        <v>0</v>
      </c>
      <c r="U28" s="11">
        <f t="shared" si="4"/>
        <v>0</v>
      </c>
      <c r="V28" s="12" t="str">
        <f t="shared" si="9"/>
        <v xml:space="preserve"> </v>
      </c>
      <c r="W28" s="32">
        <f>IF($S$4="", SUMIFS('자사몰 메타 광고'!$K:$K, '자사몰 메타 광고'!$C:$C, $R28),SUMIFS('자사몰 메타 광고'!$K:$K,'자사몰 메타 광고'!$I:$I,$S$4,'자사몰 메타 광고'!$C:$C,$R28))</f>
        <v>0</v>
      </c>
      <c r="X28" s="32">
        <f>IF($S$4="", SUMIFS('자사몰 메타 광고'!$N:$N, '자사몰 메타 광고'!$C:$C, $R28),SUMIFS('자사몰 메타 광고'!$N:$N,'자사몰 메타 광고'!$I:$I,$S$4,'자사몰 메타 광고'!$C:$C,$R28))</f>
        <v>0</v>
      </c>
      <c r="Y28" s="11">
        <f t="shared" si="5"/>
        <v>0</v>
      </c>
      <c r="Z28" s="12" t="str">
        <f t="shared" si="10"/>
        <v xml:space="preserve"> </v>
      </c>
      <c r="AB28" s="10">
        <f>IF($S$4="", SUMIFS('무신사 메타 광고'!$X:$X, '무신사 메타 광고'!$C:$C, $R28),SUMIFS('무신사 메타 광고'!$X:$X,'무신사 메타 광고'!$I:$I,$S$4,'무신사 메타 광고'!$C:$C,$R28))</f>
        <v>0</v>
      </c>
      <c r="AC28" s="11">
        <f t="shared" si="6"/>
        <v>0</v>
      </c>
    </row>
    <row r="29" spans="2:29">
      <c r="B29" s="9">
        <f ca="1">IFERROR(__xludf.DUMMYFUNCTION("""COMPUTED_VALUE"""),46133)</f>
        <v>46133</v>
      </c>
      <c r="C29" s="29">
        <f ca="1">IF($C$4="", SUMIFS('자사몰 메타 광고'!$L:$L, '자사몰 메타 광고'!$D:$D, $B29), SUMIFS('자사몰 메타 광고'!$L:$L, '자사몰 메타 광고'!$I:$I, $C$4, '자사몰 메타 광고'!$D:$D, $B29))</f>
        <v>20335</v>
      </c>
      <c r="D29" s="29">
        <f ca="1">IF($C$4="", SUMIFS('자사몰 메타 광고'!$V:$V,#REF!, $B29), SUMIFS('자사몰 메타 광고'!$V:$V,'자사몰 메타 광고'!$I:$I,$C$4,'자사몰 메타 광고'!$D:$D,$B29))</f>
        <v>0</v>
      </c>
      <c r="E29" s="11">
        <f t="shared" ca="1" si="0"/>
        <v>0</v>
      </c>
      <c r="F29" s="12" t="str">
        <f t="shared" ca="1" si="7"/>
        <v xml:space="preserve"> </v>
      </c>
      <c r="G29" s="30">
        <f ca="1">IF($C$4="", SUMIFS('자사몰 메타 광고'!$K:$K, '자사몰 메타 광고'!$D:$D, $B29), SUMIFS('자사몰 메타 광고'!$K:$K,'자사몰 메타 광고'!$I:$I,$C$4,'자사몰 메타 광고'!D:D,$B29))</f>
        <v>1961</v>
      </c>
      <c r="H29" s="30">
        <f ca="1">IF($C$4="", SUMIFS('자사몰 메타 광고'!$Q:$Q, '자사몰 메타 광고'!$D:$D, $B29), SUMIFS('자사몰 메타 광고'!$Q:$Q,'자사몰 메타 광고'!$I:$I,$C$4,'자사몰 메타 광고'!D:D,$B29))</f>
        <v>30</v>
      </c>
      <c r="I29" s="30">
        <f ca="1">IF($C$4="", SUMIFS('자사몰 메타 광고'!$U:$U, '자사몰 메타 광고'!$D:$D, $B29), SUMIFS('자사몰 메타 광고'!$U:$U,'자사몰 메타 광고'!$I:$I,$C$4,'자사몰 메타 광고'!D:D,$B29))</f>
        <v>0</v>
      </c>
      <c r="J29" s="11">
        <f t="shared" ca="1" si="1"/>
        <v>0</v>
      </c>
      <c r="K29" s="11">
        <f t="shared" ca="1" si="2"/>
        <v>1.5298317185109638E-2</v>
      </c>
      <c r="L29" s="12">
        <f t="shared" ca="1" si="8"/>
        <v>-0.25234378064566748</v>
      </c>
      <c r="N29" s="10">
        <f ca="1">IF($C$4="", SUMIFS('무신사 메타 광고'!$X:$X, '무신사 메타 광고'!$D:$D, $B29),SUMIFS('무신사 메타 광고'!$X:$X,'무신사 메타 광고'!I:I,$C$4,'무신사 메타 광고'!D:D,$B29))</f>
        <v>0</v>
      </c>
      <c r="O29" s="11">
        <f t="shared" ca="1" si="3"/>
        <v>0</v>
      </c>
      <c r="R29" s="13"/>
      <c r="S29" s="31">
        <f>IF($S$4="", SUMIFS('자사몰 메타 광고'!$L:$L, '자사몰 메타 광고'!$C:$C, $R29),SUMIFS('자사몰 메타 광고'!$L:$L,'자사몰 메타 광고'!$I:$I,$S$4,'자사몰 메타 광고'!$C:$C,$R29))</f>
        <v>0</v>
      </c>
      <c r="T29" s="31">
        <f>IF($S$4="", SUMIFS('자사몰 메타 광고'!$V:$V, '자사몰 메타 광고'!$C:$C, $R29),SUMIFS('자사몰 메타 광고'!$V:$V,'자사몰 메타 광고'!$I:$I,$S$4,'자사몰 메타 광고'!$C:$C,$R29))</f>
        <v>0</v>
      </c>
      <c r="U29" s="11">
        <f t="shared" si="4"/>
        <v>0</v>
      </c>
      <c r="V29" s="12" t="str">
        <f t="shared" si="9"/>
        <v xml:space="preserve"> </v>
      </c>
      <c r="W29" s="32">
        <f>IF($S$4="", SUMIFS('자사몰 메타 광고'!$K:$K, '자사몰 메타 광고'!$C:$C, $R29),SUMIFS('자사몰 메타 광고'!$K:$K,'자사몰 메타 광고'!$I:$I,$S$4,'자사몰 메타 광고'!$C:$C,$R29))</f>
        <v>0</v>
      </c>
      <c r="X29" s="32">
        <f>IF($S$4="", SUMIFS('자사몰 메타 광고'!$N:$N, '자사몰 메타 광고'!$C:$C, $R29),SUMIFS('자사몰 메타 광고'!$N:$N,'자사몰 메타 광고'!$I:$I,$S$4,'자사몰 메타 광고'!$C:$C,$R29))</f>
        <v>0</v>
      </c>
      <c r="Y29" s="11">
        <f t="shared" si="5"/>
        <v>0</v>
      </c>
      <c r="Z29" s="12" t="str">
        <f t="shared" si="10"/>
        <v xml:space="preserve"> </v>
      </c>
      <c r="AB29" s="10">
        <f>IF($S$4="", SUMIFS('무신사 메타 광고'!$X:$X, '무신사 메타 광고'!$C:$C, $R29),SUMIFS('무신사 메타 광고'!$X:$X,'무신사 메타 광고'!$I:$I,$S$4,'무신사 메타 광고'!$C:$C,$R29))</f>
        <v>0</v>
      </c>
      <c r="AC29" s="11">
        <f t="shared" si="6"/>
        <v>0</v>
      </c>
    </row>
    <row r="30" spans="2:29">
      <c r="B30" s="9">
        <f ca="1">IFERROR(__xludf.DUMMYFUNCTION("""COMPUTED_VALUE"""),46134)</f>
        <v>46134</v>
      </c>
      <c r="C30" s="29">
        <f ca="1">IF($C$4="", SUMIFS('자사몰 메타 광고'!$L:$L, '자사몰 메타 광고'!$D:$D, $B30), SUMIFS('자사몰 메타 광고'!$L:$L, '자사몰 메타 광고'!$I:$I, $C$4, '자사몰 메타 광고'!$D:$D, $B30))</f>
        <v>22988</v>
      </c>
      <c r="D30" s="29">
        <f ca="1">IF($C$4="", SUMIFS('자사몰 메타 광고'!$V:$V,#REF!, $B30), SUMIFS('자사몰 메타 광고'!$V:$V,'자사몰 메타 광고'!$I:$I,$C$4,'자사몰 메타 광고'!$D:$D,$B30))</f>
        <v>0</v>
      </c>
      <c r="E30" s="11">
        <f t="shared" ca="1" si="0"/>
        <v>0</v>
      </c>
      <c r="F30" s="12" t="str">
        <f t="shared" ca="1" si="7"/>
        <v xml:space="preserve"> </v>
      </c>
      <c r="G30" s="30">
        <f ca="1">IF($C$4="", SUMIFS('자사몰 메타 광고'!$K:$K, '자사몰 메타 광고'!$D:$D, $B30), SUMIFS('자사몰 메타 광고'!$K:$K,'자사몰 메타 광고'!$I:$I,$C$4,'자사몰 메타 광고'!D:D,$B30))</f>
        <v>1968</v>
      </c>
      <c r="H30" s="30">
        <f ca="1">IF($C$4="", SUMIFS('자사몰 메타 광고'!$Q:$Q, '자사몰 메타 광고'!$D:$D, $B30), SUMIFS('자사몰 메타 광고'!$Q:$Q,'자사몰 메타 광고'!$I:$I,$C$4,'자사몰 메타 광고'!D:D,$B30))</f>
        <v>34</v>
      </c>
      <c r="I30" s="30">
        <f ca="1">IF($C$4="", SUMIFS('자사몰 메타 광고'!$U:$U, '자사몰 메타 광고'!$D:$D, $B30), SUMIFS('자사몰 메타 광고'!$U:$U,'자사몰 메타 광고'!$I:$I,$C$4,'자사몰 메타 광고'!D:D,$B30))</f>
        <v>0</v>
      </c>
      <c r="J30" s="11">
        <f t="shared" ca="1" si="1"/>
        <v>0</v>
      </c>
      <c r="K30" s="11">
        <f t="shared" ca="1" si="2"/>
        <v>1.7276422764227643E-2</v>
      </c>
      <c r="L30" s="12">
        <f t="shared" ca="1" si="8"/>
        <v>0.12930216802168021</v>
      </c>
      <c r="N30" s="10">
        <f ca="1">IF($C$4="", SUMIFS('무신사 메타 광고'!$X:$X, '무신사 메타 광고'!$D:$D, $B30),SUMIFS('무신사 메타 광고'!$X:$X,'무신사 메타 광고'!I:I,$C$4,'무신사 메타 광고'!D:D,$B30))</f>
        <v>0</v>
      </c>
      <c r="O30" s="11">
        <f t="shared" ca="1" si="3"/>
        <v>0</v>
      </c>
      <c r="R30" s="13"/>
      <c r="S30" s="31">
        <f>IF($S$4="", SUMIFS('자사몰 메타 광고'!$L:$L, '자사몰 메타 광고'!$C:$C, $R30),SUMIFS('자사몰 메타 광고'!$L:$L,'자사몰 메타 광고'!$I:$I,$S$4,'자사몰 메타 광고'!$C:$C,$R30))</f>
        <v>0</v>
      </c>
      <c r="T30" s="31">
        <f>IF($S$4="", SUMIFS('자사몰 메타 광고'!$V:$V, '자사몰 메타 광고'!$C:$C, $R30),SUMIFS('자사몰 메타 광고'!$V:$V,'자사몰 메타 광고'!$I:$I,$S$4,'자사몰 메타 광고'!$C:$C,$R30))</f>
        <v>0</v>
      </c>
      <c r="U30" s="11">
        <f t="shared" si="4"/>
        <v>0</v>
      </c>
      <c r="V30" s="12" t="str">
        <f t="shared" si="9"/>
        <v xml:space="preserve"> </v>
      </c>
      <c r="W30" s="32">
        <f>IF($S$4="", SUMIFS('자사몰 메타 광고'!$K:$K, '자사몰 메타 광고'!$C:$C, $R30),SUMIFS('자사몰 메타 광고'!$K:$K,'자사몰 메타 광고'!$I:$I,$S$4,'자사몰 메타 광고'!$C:$C,$R30))</f>
        <v>0</v>
      </c>
      <c r="X30" s="32">
        <f>IF($S$4="", SUMIFS('자사몰 메타 광고'!$N:$N, '자사몰 메타 광고'!$C:$C, $R30),SUMIFS('자사몰 메타 광고'!$N:$N,'자사몰 메타 광고'!$I:$I,$S$4,'자사몰 메타 광고'!$C:$C,$R30))</f>
        <v>0</v>
      </c>
      <c r="Y30" s="11">
        <f t="shared" si="5"/>
        <v>0</v>
      </c>
      <c r="Z30" s="12" t="str">
        <f t="shared" si="10"/>
        <v xml:space="preserve"> </v>
      </c>
      <c r="AB30" s="10">
        <f>IF($S$4="", SUMIFS('무신사 메타 광고'!$X:$X, '무신사 메타 광고'!$C:$C, $R30),SUMIFS('무신사 메타 광고'!$X:$X,'무신사 메타 광고'!$I:$I,$S$4,'무신사 메타 광고'!$C:$C,$R30))</f>
        <v>0</v>
      </c>
      <c r="AC30" s="11">
        <f t="shared" si="6"/>
        <v>0</v>
      </c>
    </row>
    <row r="31" spans="2:29">
      <c r="B31" s="9">
        <f ca="1">IFERROR(__xludf.DUMMYFUNCTION("""COMPUTED_VALUE"""),46135)</f>
        <v>46135</v>
      </c>
      <c r="C31" s="29">
        <f ca="1">IF($C$4="", SUMIFS('자사몰 메타 광고'!$L:$L, '자사몰 메타 광고'!$D:$D, $B31), SUMIFS('자사몰 메타 광고'!$L:$L, '자사몰 메타 광고'!$I:$I, $C$4, '자사몰 메타 광고'!$D:$D, $B31))</f>
        <v>19076</v>
      </c>
      <c r="D31" s="29">
        <f ca="1">IF($C$4="", SUMIFS('자사몰 메타 광고'!$V:$V,#REF!, $B31), SUMIFS('자사몰 메타 광고'!$V:$V,'자사몰 메타 광고'!$I:$I,$C$4,'자사몰 메타 광고'!$D:$D,$B31))</f>
        <v>146000</v>
      </c>
      <c r="E31" s="11">
        <f t="shared" ca="1" si="0"/>
        <v>7.6535961417487943</v>
      </c>
      <c r="F31" s="12" t="str">
        <f t="shared" ca="1" si="7"/>
        <v xml:space="preserve"> </v>
      </c>
      <c r="G31" s="30">
        <f ca="1">IF($C$4="", SUMIFS('자사몰 메타 광고'!$K:$K, '자사몰 메타 광고'!$D:$D, $B31), SUMIFS('자사몰 메타 광고'!$K:$K,'자사몰 메타 광고'!$I:$I,$C$4,'자사몰 메타 광고'!D:D,$B31))</f>
        <v>1585</v>
      </c>
      <c r="H31" s="30">
        <f ca="1">IF($C$4="", SUMIFS('자사몰 메타 광고'!$Q:$Q, '자사몰 메타 광고'!$D:$D, $B31), SUMIFS('자사몰 메타 광고'!$Q:$Q,'자사몰 메타 광고'!$I:$I,$C$4,'자사몰 메타 광고'!D:D,$B31))</f>
        <v>49</v>
      </c>
      <c r="I31" s="30">
        <f ca="1">IF($C$4="", SUMIFS('자사몰 메타 광고'!$U:$U, '자사몰 메타 광고'!$D:$D, $B31), SUMIFS('자사몰 메타 광고'!$U:$U,'자사몰 메타 광고'!$I:$I,$C$4,'자사몰 메타 광고'!D:D,$B31))</f>
        <v>1</v>
      </c>
      <c r="J31" s="11">
        <f t="shared" ca="1" si="1"/>
        <v>2.0408163265306121E-2</v>
      </c>
      <c r="K31" s="11">
        <f t="shared" ca="1" si="2"/>
        <v>3.0914826498422712E-2</v>
      </c>
      <c r="L31" s="12">
        <f t="shared" ca="1" si="8"/>
        <v>0.78942289849693814</v>
      </c>
      <c r="N31" s="10">
        <f ca="1">IF($C$4="", SUMIFS('무신사 메타 광고'!$X:$X, '무신사 메타 광고'!$D:$D, $B31),SUMIFS('무신사 메타 광고'!$X:$X,'무신사 메타 광고'!I:I,$C$4,'무신사 메타 광고'!D:D,$B31))</f>
        <v>0</v>
      </c>
      <c r="O31" s="11">
        <f t="shared" ca="1" si="3"/>
        <v>0</v>
      </c>
      <c r="R31" s="13"/>
      <c r="S31" s="31">
        <f>IF($S$4="", SUMIFS('자사몰 메타 광고'!$L:$L, '자사몰 메타 광고'!$C:$C, $R31),SUMIFS('자사몰 메타 광고'!$L:$L,'자사몰 메타 광고'!$I:$I,$S$4,'자사몰 메타 광고'!$C:$C,$R31))</f>
        <v>0</v>
      </c>
      <c r="T31" s="31">
        <f>IF($S$4="", SUMIFS('자사몰 메타 광고'!$V:$V, '자사몰 메타 광고'!$C:$C, $R31),SUMIFS('자사몰 메타 광고'!$V:$V,'자사몰 메타 광고'!$I:$I,$S$4,'자사몰 메타 광고'!$C:$C,$R31))</f>
        <v>0</v>
      </c>
      <c r="U31" s="11">
        <f t="shared" si="4"/>
        <v>0</v>
      </c>
      <c r="V31" s="12" t="str">
        <f t="shared" si="9"/>
        <v xml:space="preserve"> </v>
      </c>
      <c r="W31" s="32">
        <f>IF($S$4="", SUMIFS('자사몰 메타 광고'!$K:$K, '자사몰 메타 광고'!$C:$C, $R31),SUMIFS('자사몰 메타 광고'!$K:$K,'자사몰 메타 광고'!$I:$I,$S$4,'자사몰 메타 광고'!$C:$C,$R31))</f>
        <v>0</v>
      </c>
      <c r="X31" s="32">
        <f>IF($S$4="", SUMIFS('자사몰 메타 광고'!$N:$N, '자사몰 메타 광고'!$C:$C, $R31),SUMIFS('자사몰 메타 광고'!$N:$N,'자사몰 메타 광고'!$I:$I,$S$4,'자사몰 메타 광고'!$C:$C,$R31))</f>
        <v>0</v>
      </c>
      <c r="Y31" s="11">
        <f t="shared" si="5"/>
        <v>0</v>
      </c>
      <c r="Z31" s="12" t="str">
        <f t="shared" si="10"/>
        <v xml:space="preserve"> </v>
      </c>
      <c r="AB31" s="10">
        <f>IF($S$4="", SUMIFS('무신사 메타 광고'!$X:$X, '무신사 메타 광고'!$C:$C, $R31),SUMIFS('무신사 메타 광고'!$X:$X,'무신사 메타 광고'!$I:$I,$S$4,'무신사 메타 광고'!$C:$C,$R31))</f>
        <v>0</v>
      </c>
      <c r="AC31" s="11">
        <f t="shared" si="6"/>
        <v>0</v>
      </c>
    </row>
    <row r="32" spans="2:29">
      <c r="B32" s="9">
        <f ca="1">IFERROR(__xludf.DUMMYFUNCTION("""COMPUTED_VALUE"""),46136)</f>
        <v>46136</v>
      </c>
      <c r="C32" s="29">
        <f ca="1">IF($C$4="", SUMIFS('자사몰 메타 광고'!$L:$L, '자사몰 메타 광고'!$D:$D, $B32), SUMIFS('자사몰 메타 광고'!$L:$L, '자사몰 메타 광고'!$I:$I, $C$4, '자사몰 메타 광고'!$D:$D, $B32))</f>
        <v>15104</v>
      </c>
      <c r="D32" s="29">
        <f ca="1">IF($C$4="", SUMIFS('자사몰 메타 광고'!$V:$V,#REF!, $B32), SUMIFS('자사몰 메타 광고'!$V:$V,'자사몰 메타 광고'!$I:$I,$C$4,'자사몰 메타 광고'!$D:$D,$B32))</f>
        <v>0</v>
      </c>
      <c r="E32" s="11">
        <f t="shared" ca="1" si="0"/>
        <v>0</v>
      </c>
      <c r="F32" s="12">
        <f t="shared" ca="1" si="7"/>
        <v>-1</v>
      </c>
      <c r="G32" s="30">
        <f ca="1">IF($C$4="", SUMIFS('자사몰 메타 광고'!$K:$K, '자사몰 메타 광고'!$D:$D, $B32), SUMIFS('자사몰 메타 광고'!$K:$K,'자사몰 메타 광고'!$I:$I,$C$4,'자사몰 메타 광고'!D:D,$B32))</f>
        <v>1440</v>
      </c>
      <c r="H32" s="30">
        <f ca="1">IF($C$4="", SUMIFS('자사몰 메타 광고'!$Q:$Q, '자사몰 메타 광고'!$D:$D, $B32), SUMIFS('자사몰 메타 광고'!$Q:$Q,'자사몰 메타 광고'!$I:$I,$C$4,'자사몰 메타 광고'!D:D,$B32))</f>
        <v>25</v>
      </c>
      <c r="I32" s="30">
        <f ca="1">IF($C$4="", SUMIFS('자사몰 메타 광고'!$U:$U, '자사몰 메타 광고'!$D:$D, $B32), SUMIFS('자사몰 메타 광고'!$U:$U,'자사몰 메타 광고'!$I:$I,$C$4,'자사몰 메타 광고'!D:D,$B32))</f>
        <v>0</v>
      </c>
      <c r="J32" s="11">
        <f t="shared" ca="1" si="1"/>
        <v>0</v>
      </c>
      <c r="K32" s="11">
        <f t="shared" ca="1" si="2"/>
        <v>1.7361111111111112E-2</v>
      </c>
      <c r="L32" s="12">
        <f t="shared" ca="1" si="8"/>
        <v>-0.43842120181405891</v>
      </c>
      <c r="N32" s="10">
        <f ca="1">IF($C$4="", SUMIFS('무신사 메타 광고'!$X:$X, '무신사 메타 광고'!$D:$D, $B32),SUMIFS('무신사 메타 광고'!$X:$X,'무신사 메타 광고'!I:I,$C$4,'무신사 메타 광고'!D:D,$B32))</f>
        <v>0</v>
      </c>
      <c r="O32" s="11">
        <f t="shared" ca="1" si="3"/>
        <v>0</v>
      </c>
      <c r="R32" s="13"/>
      <c r="S32" s="31">
        <f>IF($S$4="", SUMIFS('자사몰 메타 광고'!$L:$L, '자사몰 메타 광고'!$C:$C, $R32),SUMIFS('자사몰 메타 광고'!$L:$L,'자사몰 메타 광고'!$I:$I,$S$4,'자사몰 메타 광고'!$C:$C,$R32))</f>
        <v>0</v>
      </c>
      <c r="T32" s="31">
        <f>IF($S$4="", SUMIFS('자사몰 메타 광고'!$V:$V, '자사몰 메타 광고'!$C:$C, $R32),SUMIFS('자사몰 메타 광고'!$V:$V,'자사몰 메타 광고'!$I:$I,$S$4,'자사몰 메타 광고'!$C:$C,$R32))</f>
        <v>0</v>
      </c>
      <c r="U32" s="11">
        <f t="shared" si="4"/>
        <v>0</v>
      </c>
      <c r="V32" s="12" t="str">
        <f t="shared" si="9"/>
        <v xml:space="preserve"> </v>
      </c>
      <c r="W32" s="32">
        <f>IF($S$4="", SUMIFS('자사몰 메타 광고'!$K:$K, '자사몰 메타 광고'!$C:$C, $R32),SUMIFS('자사몰 메타 광고'!$K:$K,'자사몰 메타 광고'!$I:$I,$S$4,'자사몰 메타 광고'!$C:$C,$R32))</f>
        <v>0</v>
      </c>
      <c r="X32" s="32">
        <f>IF($S$4="", SUMIFS('자사몰 메타 광고'!$N:$N, '자사몰 메타 광고'!$C:$C, $R32),SUMIFS('자사몰 메타 광고'!$N:$N,'자사몰 메타 광고'!$I:$I,$S$4,'자사몰 메타 광고'!$C:$C,$R32))</f>
        <v>0</v>
      </c>
      <c r="Y32" s="11">
        <f t="shared" si="5"/>
        <v>0</v>
      </c>
      <c r="Z32" s="12" t="str">
        <f t="shared" si="10"/>
        <v xml:space="preserve"> </v>
      </c>
      <c r="AB32" s="10">
        <f>IF($S$4="", SUMIFS('무신사 메타 광고'!$X:$X, '무신사 메타 광고'!$C:$C, $R32),SUMIFS('무신사 메타 광고'!$X:$X,'무신사 메타 광고'!$I:$I,$S$4,'무신사 메타 광고'!$C:$C,$R32))</f>
        <v>0</v>
      </c>
      <c r="AC32" s="11">
        <f t="shared" si="6"/>
        <v>0</v>
      </c>
    </row>
    <row r="33" spans="2:29">
      <c r="B33" s="9">
        <f ca="1">IFERROR(__xludf.DUMMYFUNCTION("""COMPUTED_VALUE"""),46137)</f>
        <v>46137</v>
      </c>
      <c r="C33" s="29">
        <f ca="1">IF($C$4="", SUMIFS('자사몰 메타 광고'!$L:$L, '자사몰 메타 광고'!$D:$D, $B33), SUMIFS('자사몰 메타 광고'!$L:$L, '자사몰 메타 광고'!$I:$I, $C$4, '자사몰 메타 광고'!$D:$D, $B33))</f>
        <v>18362</v>
      </c>
      <c r="D33" s="29">
        <f ca="1">IF($C$4="", SUMIFS('자사몰 메타 광고'!$V:$V,#REF!, $B33), SUMIFS('자사몰 메타 광고'!$V:$V,'자사몰 메타 광고'!$I:$I,$C$4,'자사몰 메타 광고'!$D:$D,$B33))</f>
        <v>0</v>
      </c>
      <c r="E33" s="11">
        <f t="shared" ca="1" si="0"/>
        <v>0</v>
      </c>
      <c r="F33" s="12" t="str">
        <f t="shared" ca="1" si="7"/>
        <v xml:space="preserve"> </v>
      </c>
      <c r="G33" s="30">
        <f ca="1">IF($C$4="", SUMIFS('자사몰 메타 광고'!$K:$K, '자사몰 메타 광고'!$D:$D, $B33), SUMIFS('자사몰 메타 광고'!$K:$K,'자사몰 메타 광고'!$I:$I,$C$4,'자사몰 메타 광고'!D:D,$B33))</f>
        <v>2145</v>
      </c>
      <c r="H33" s="30">
        <f ca="1">IF($C$4="", SUMIFS('자사몰 메타 광고'!$Q:$Q, '자사몰 메타 광고'!$D:$D, $B33), SUMIFS('자사몰 메타 광고'!$Q:$Q,'자사몰 메타 광고'!$I:$I,$C$4,'자사몰 메타 광고'!D:D,$B33))</f>
        <v>42</v>
      </c>
      <c r="I33" s="30">
        <f ca="1">IF($C$4="", SUMIFS('자사몰 메타 광고'!$U:$U, '자사몰 메타 광고'!$D:$D, $B33), SUMIFS('자사몰 메타 광고'!$U:$U,'자사몰 메타 광고'!$I:$I,$C$4,'자사몰 메타 광고'!D:D,$B33))</f>
        <v>0</v>
      </c>
      <c r="J33" s="11">
        <f t="shared" ca="1" si="1"/>
        <v>0</v>
      </c>
      <c r="K33" s="11">
        <f t="shared" ca="1" si="2"/>
        <v>1.9580419580419582E-2</v>
      </c>
      <c r="L33" s="12">
        <f t="shared" ca="1" si="8"/>
        <v>0.12783216783216789</v>
      </c>
      <c r="N33" s="10">
        <f ca="1">IF($C$4="", SUMIFS('무신사 메타 광고'!$X:$X, '무신사 메타 광고'!$D:$D, $B33),SUMIFS('무신사 메타 광고'!$X:$X,'무신사 메타 광고'!I:I,$C$4,'무신사 메타 광고'!D:D,$B33))</f>
        <v>0</v>
      </c>
      <c r="O33" s="11">
        <f t="shared" ca="1" si="3"/>
        <v>0</v>
      </c>
      <c r="R33" s="13"/>
      <c r="S33" s="31">
        <f>IF($S$4="", SUMIFS('자사몰 메타 광고'!$L:$L, '자사몰 메타 광고'!$C:$C, $R33),SUMIFS('자사몰 메타 광고'!$L:$L,'자사몰 메타 광고'!$I:$I,$S$4,'자사몰 메타 광고'!$C:$C,$R33))</f>
        <v>0</v>
      </c>
      <c r="T33" s="31">
        <f>IF($S$4="", SUMIFS('자사몰 메타 광고'!$V:$V, '자사몰 메타 광고'!$C:$C, $R33),SUMIFS('자사몰 메타 광고'!$V:$V,'자사몰 메타 광고'!$I:$I,$S$4,'자사몰 메타 광고'!$C:$C,$R33))</f>
        <v>0</v>
      </c>
      <c r="U33" s="11">
        <f t="shared" si="4"/>
        <v>0</v>
      </c>
      <c r="V33" s="12" t="str">
        <f t="shared" si="9"/>
        <v xml:space="preserve"> </v>
      </c>
      <c r="W33" s="32">
        <f>IF($S$4="", SUMIFS('자사몰 메타 광고'!$K:$K, '자사몰 메타 광고'!$C:$C, $R33),SUMIFS('자사몰 메타 광고'!$K:$K,'자사몰 메타 광고'!$I:$I,$S$4,'자사몰 메타 광고'!$C:$C,$R33))</f>
        <v>0</v>
      </c>
      <c r="X33" s="32">
        <f>IF($S$4="", SUMIFS('자사몰 메타 광고'!$N:$N, '자사몰 메타 광고'!$C:$C, $R33),SUMIFS('자사몰 메타 광고'!$N:$N,'자사몰 메타 광고'!$I:$I,$S$4,'자사몰 메타 광고'!$C:$C,$R33))</f>
        <v>0</v>
      </c>
      <c r="Y33" s="11">
        <f t="shared" si="5"/>
        <v>0</v>
      </c>
      <c r="Z33" s="12" t="str">
        <f t="shared" si="10"/>
        <v xml:space="preserve"> </v>
      </c>
      <c r="AB33" s="10">
        <f>IF($S$4="", SUMIFS('무신사 메타 광고'!$X:$X, '무신사 메타 광고'!$C:$C, $R33),SUMIFS('무신사 메타 광고'!$X:$X,'무신사 메타 광고'!$I:$I,$S$4,'무신사 메타 광고'!$C:$C,$R33))</f>
        <v>0</v>
      </c>
      <c r="AC33" s="11">
        <f t="shared" si="6"/>
        <v>0</v>
      </c>
    </row>
    <row r="34" spans="2:29">
      <c r="B34" s="9">
        <f ca="1">IFERROR(__xludf.DUMMYFUNCTION("""COMPUTED_VALUE"""),46138)</f>
        <v>46138</v>
      </c>
      <c r="C34" s="29">
        <f ca="1">IF($C$4="", SUMIFS('자사몰 메타 광고'!$L:$L, '자사몰 메타 광고'!$D:$D, $B34), SUMIFS('자사몰 메타 광고'!$L:$L, '자사몰 메타 광고'!$I:$I, $C$4, '자사몰 메타 광고'!$D:$D, $B34))</f>
        <v>23117</v>
      </c>
      <c r="D34" s="29">
        <f ca="1">IF($C$4="", SUMIFS('자사몰 메타 광고'!$V:$V,#REF!, $B34), SUMIFS('자사몰 메타 광고'!$V:$V,'자사몰 메타 광고'!$I:$I,$C$4,'자사몰 메타 광고'!$D:$D,$B34))</f>
        <v>0</v>
      </c>
      <c r="E34" s="11">
        <f t="shared" ca="1" si="0"/>
        <v>0</v>
      </c>
      <c r="F34" s="12" t="str">
        <f t="shared" ca="1" si="7"/>
        <v xml:space="preserve"> </v>
      </c>
      <c r="G34" s="30">
        <f ca="1">IF($C$4="", SUMIFS('자사몰 메타 광고'!$K:$K, '자사몰 메타 광고'!$D:$D, $B34), SUMIFS('자사몰 메타 광고'!$K:$K,'자사몰 메타 광고'!$I:$I,$C$4,'자사몰 메타 광고'!D:D,$B34))</f>
        <v>2747</v>
      </c>
      <c r="H34" s="30">
        <f ca="1">IF($C$4="", SUMIFS('자사몰 메타 광고'!$Q:$Q, '자사몰 메타 광고'!$D:$D, $B34), SUMIFS('자사몰 메타 광고'!$Q:$Q,'자사몰 메타 광고'!$I:$I,$C$4,'자사몰 메타 광고'!D:D,$B34))</f>
        <v>58</v>
      </c>
      <c r="I34" s="30">
        <f ca="1">IF($C$4="", SUMIFS('자사몰 메타 광고'!$U:$U, '자사몰 메타 광고'!$D:$D, $B34), SUMIFS('자사몰 메타 광고'!$U:$U,'자사몰 메타 광고'!$I:$I,$C$4,'자사몰 메타 광고'!D:D,$B34))</f>
        <v>0</v>
      </c>
      <c r="J34" s="11">
        <f t="shared" ca="1" si="1"/>
        <v>0</v>
      </c>
      <c r="K34" s="11">
        <f t="shared" ca="1" si="2"/>
        <v>2.1113942482708408E-2</v>
      </c>
      <c r="L34" s="12">
        <f t="shared" ca="1" si="8"/>
        <v>7.8319205366893602E-2</v>
      </c>
      <c r="N34" s="10">
        <f ca="1">IF($C$4="", SUMIFS('무신사 메타 광고'!$X:$X, '무신사 메타 광고'!$D:$D, $B34),SUMIFS('무신사 메타 광고'!$X:$X,'무신사 메타 광고'!I:I,$C$4,'무신사 메타 광고'!D:D,$B34))</f>
        <v>0</v>
      </c>
      <c r="O34" s="11">
        <f t="shared" ca="1" si="3"/>
        <v>0</v>
      </c>
      <c r="R34" s="13"/>
      <c r="S34" s="31">
        <f>IF($S$4="", SUMIFS('자사몰 메타 광고'!$L:$L, '자사몰 메타 광고'!$C:$C, $R34),SUMIFS('자사몰 메타 광고'!$L:$L,'자사몰 메타 광고'!$I:$I,$S$4,'자사몰 메타 광고'!$C:$C,$R34))</f>
        <v>0</v>
      </c>
      <c r="T34" s="31">
        <f>IF($S$4="", SUMIFS('자사몰 메타 광고'!$V:$V, '자사몰 메타 광고'!$C:$C, $R34),SUMIFS('자사몰 메타 광고'!$V:$V,'자사몰 메타 광고'!$I:$I,$S$4,'자사몰 메타 광고'!$C:$C,$R34))</f>
        <v>0</v>
      </c>
      <c r="U34" s="11">
        <f t="shared" si="4"/>
        <v>0</v>
      </c>
      <c r="V34" s="12" t="str">
        <f t="shared" si="9"/>
        <v xml:space="preserve"> </v>
      </c>
      <c r="W34" s="32">
        <f>IF($S$4="", SUMIFS('자사몰 메타 광고'!$K:$K, '자사몰 메타 광고'!$C:$C, $R34),SUMIFS('자사몰 메타 광고'!$K:$K,'자사몰 메타 광고'!$I:$I,$S$4,'자사몰 메타 광고'!$C:$C,$R34))</f>
        <v>0</v>
      </c>
      <c r="X34" s="32">
        <f>IF($S$4="", SUMIFS('자사몰 메타 광고'!$N:$N, '자사몰 메타 광고'!$C:$C, $R34),SUMIFS('자사몰 메타 광고'!$N:$N,'자사몰 메타 광고'!$I:$I,$S$4,'자사몰 메타 광고'!$C:$C,$R34))</f>
        <v>0</v>
      </c>
      <c r="Y34" s="11">
        <f t="shared" si="5"/>
        <v>0</v>
      </c>
      <c r="Z34" s="12" t="str">
        <f t="shared" si="10"/>
        <v xml:space="preserve"> </v>
      </c>
      <c r="AB34" s="10">
        <f>IF($S$4="", SUMIFS('무신사 메타 광고'!$X:$X, '무신사 메타 광고'!$C:$C, $R34),SUMIFS('무신사 메타 광고'!$X:$X,'무신사 메타 광고'!$I:$I,$S$4,'무신사 메타 광고'!$C:$C,$R34))</f>
        <v>0</v>
      </c>
      <c r="AC34" s="11">
        <f t="shared" si="6"/>
        <v>0</v>
      </c>
    </row>
    <row r="35" spans="2:29">
      <c r="B35" s="9">
        <f ca="1">IFERROR(__xludf.DUMMYFUNCTION("""COMPUTED_VALUE"""),46139)</f>
        <v>46139</v>
      </c>
      <c r="C35" s="29">
        <f ca="1">IF($C$4="", SUMIFS('자사몰 메타 광고'!$L:$L, '자사몰 메타 광고'!$D:$D, $B35), SUMIFS('자사몰 메타 광고'!$L:$L, '자사몰 메타 광고'!$I:$I, $C$4, '자사몰 메타 광고'!$D:$D, $B35))</f>
        <v>21381</v>
      </c>
      <c r="D35" s="29">
        <f ca="1">IF($C$4="", SUMIFS('자사몰 메타 광고'!$V:$V,#REF!, $B35), SUMIFS('자사몰 메타 광고'!$V:$V,'자사몰 메타 광고'!$I:$I,$C$4,'자사몰 메타 광고'!$D:$D,$B35))</f>
        <v>0</v>
      </c>
      <c r="E35" s="11">
        <f t="shared" ca="1" si="0"/>
        <v>0</v>
      </c>
      <c r="F35" s="12" t="str">
        <f t="shared" ca="1" si="7"/>
        <v xml:space="preserve"> </v>
      </c>
      <c r="G35" s="30">
        <f ca="1">IF($C$4="", SUMIFS('자사몰 메타 광고'!$K:$K, '자사몰 메타 광고'!$D:$D, $B35), SUMIFS('자사몰 메타 광고'!$K:$K,'자사몰 메타 광고'!$I:$I,$C$4,'자사몰 메타 광고'!D:D,$B35))</f>
        <v>1925</v>
      </c>
      <c r="H35" s="30">
        <f ca="1">IF($C$4="", SUMIFS('자사몰 메타 광고'!$Q:$Q, '자사몰 메타 광고'!$D:$D, $B35), SUMIFS('자사몰 메타 광고'!$Q:$Q,'자사몰 메타 광고'!$I:$I,$C$4,'자사몰 메타 광고'!D:D,$B35))</f>
        <v>42</v>
      </c>
      <c r="I35" s="30">
        <f ca="1">IF($C$4="", SUMIFS('자사몰 메타 광고'!$U:$U, '자사몰 메타 광고'!$D:$D, $B35), SUMIFS('자사몰 메타 광고'!$U:$U,'자사몰 메타 광고'!$I:$I,$C$4,'자사몰 메타 광고'!D:D,$B35))</f>
        <v>0</v>
      </c>
      <c r="J35" s="11">
        <f t="shared" ca="1" si="1"/>
        <v>0</v>
      </c>
      <c r="K35" s="11">
        <f t="shared" ca="1" si="2"/>
        <v>2.181818181818182E-2</v>
      </c>
      <c r="L35" s="12">
        <f t="shared" ca="1" si="8"/>
        <v>3.3354231974921766E-2</v>
      </c>
      <c r="N35" s="10">
        <f ca="1">IF($C$4="", SUMIFS('무신사 메타 광고'!$X:$X, '무신사 메타 광고'!$D:$D, $B35),SUMIFS('무신사 메타 광고'!$X:$X,'무신사 메타 광고'!I:I,$C$4,'무신사 메타 광고'!D:D,$B35))</f>
        <v>0</v>
      </c>
      <c r="O35" s="11">
        <f t="shared" ca="1" si="3"/>
        <v>0</v>
      </c>
      <c r="R35" s="13"/>
      <c r="S35" s="31">
        <f>IF($S$4="", SUMIFS('자사몰 메타 광고'!$L:$L, '자사몰 메타 광고'!$C:$C, $R35),SUMIFS('자사몰 메타 광고'!$L:$L,'자사몰 메타 광고'!$I:$I,$S$4,'자사몰 메타 광고'!$C:$C,$R35))</f>
        <v>0</v>
      </c>
      <c r="T35" s="31">
        <f>IF($S$4="", SUMIFS('자사몰 메타 광고'!$V:$V, '자사몰 메타 광고'!$C:$C, $R35),SUMIFS('자사몰 메타 광고'!$V:$V,'자사몰 메타 광고'!$I:$I,$S$4,'자사몰 메타 광고'!$C:$C,$R35))</f>
        <v>0</v>
      </c>
      <c r="U35" s="11">
        <f t="shared" si="4"/>
        <v>0</v>
      </c>
      <c r="V35" s="12" t="str">
        <f t="shared" si="9"/>
        <v xml:space="preserve"> </v>
      </c>
      <c r="W35" s="32">
        <f>IF($S$4="", SUMIFS('자사몰 메타 광고'!$K:$K, '자사몰 메타 광고'!$C:$C, $R35),SUMIFS('자사몰 메타 광고'!$K:$K,'자사몰 메타 광고'!$I:$I,$S$4,'자사몰 메타 광고'!$C:$C,$R35))</f>
        <v>0</v>
      </c>
      <c r="X35" s="32">
        <f>IF($S$4="", SUMIFS('자사몰 메타 광고'!$N:$N, '자사몰 메타 광고'!$C:$C, $R35),SUMIFS('자사몰 메타 광고'!$N:$N,'자사몰 메타 광고'!$I:$I,$S$4,'자사몰 메타 광고'!$C:$C,$R35))</f>
        <v>0</v>
      </c>
      <c r="Y35" s="11">
        <f t="shared" si="5"/>
        <v>0</v>
      </c>
      <c r="Z35" s="12" t="str">
        <f t="shared" si="10"/>
        <v xml:space="preserve"> </v>
      </c>
      <c r="AB35" s="10">
        <f>IF($S$4="", SUMIFS('무신사 메타 광고'!$X:$X, '무신사 메타 광고'!$C:$C, $R35),SUMIFS('무신사 메타 광고'!$X:$X,'무신사 메타 광고'!$I:$I,$S$4,'무신사 메타 광고'!$C:$C,$R35))</f>
        <v>0</v>
      </c>
      <c r="AC35" s="11">
        <f t="shared" si="6"/>
        <v>0</v>
      </c>
    </row>
    <row r="36" spans="2:29">
      <c r="B36" s="9">
        <f ca="1">IFERROR(__xludf.DUMMYFUNCTION("""COMPUTED_VALUE"""),46140)</f>
        <v>46140</v>
      </c>
      <c r="C36" s="29">
        <f ca="1">IF($C$4="", SUMIFS('자사몰 메타 광고'!$L:$L, '자사몰 메타 광고'!$D:$D, $B36), SUMIFS('자사몰 메타 광고'!$L:$L, '자사몰 메타 광고'!$I:$I, $C$4, '자사몰 메타 광고'!$D:$D, $B36))</f>
        <v>19154</v>
      </c>
      <c r="D36" s="29">
        <f ca="1">IF($C$4="", SUMIFS('자사몰 메타 광고'!$V:$V,#REF!, $B36), SUMIFS('자사몰 메타 광고'!$V:$V,'자사몰 메타 광고'!$I:$I,$C$4,'자사몰 메타 광고'!$D:$D,$B36))</f>
        <v>0</v>
      </c>
      <c r="E36" s="11">
        <f t="shared" ca="1" si="0"/>
        <v>0</v>
      </c>
      <c r="F36" s="12" t="str">
        <f t="shared" ca="1" si="7"/>
        <v xml:space="preserve"> </v>
      </c>
      <c r="G36" s="30">
        <f ca="1">IF($C$4="", SUMIFS('자사몰 메타 광고'!$K:$K, '자사몰 메타 광고'!$D:$D, $B36), SUMIFS('자사몰 메타 광고'!$K:$K,'자사몰 메타 광고'!$I:$I,$C$4,'자사몰 메타 광고'!D:D,$B36))</f>
        <v>1561</v>
      </c>
      <c r="H36" s="30">
        <f ca="1">IF($C$4="", SUMIFS('자사몰 메타 광고'!$Q:$Q, '자사몰 메타 광고'!$D:$D, $B36), SUMIFS('자사몰 메타 광고'!$Q:$Q,'자사몰 메타 광고'!$I:$I,$C$4,'자사몰 메타 광고'!D:D,$B36))</f>
        <v>34</v>
      </c>
      <c r="I36" s="30">
        <f ca="1">IF($C$4="", SUMIFS('자사몰 메타 광고'!$U:$U, '자사몰 메타 광고'!$D:$D, $B36), SUMIFS('자사몰 메타 광고'!$U:$U,'자사몰 메타 광고'!$I:$I,$C$4,'자사몰 메타 광고'!D:D,$B36))</f>
        <v>0</v>
      </c>
      <c r="J36" s="11">
        <f t="shared" ca="1" si="1"/>
        <v>0</v>
      </c>
      <c r="K36" s="11">
        <f t="shared" ca="1" si="2"/>
        <v>2.1780909673286355E-2</v>
      </c>
      <c r="L36" s="12">
        <f t="shared" ca="1" si="8"/>
        <v>-1.708306641042149E-3</v>
      </c>
      <c r="N36" s="10">
        <f ca="1">IF($C$4="", SUMIFS('무신사 메타 광고'!$X:$X, '무신사 메타 광고'!$D:$D, $B36),SUMIFS('무신사 메타 광고'!$X:$X,'무신사 메타 광고'!I:I,$C$4,'무신사 메타 광고'!D:D,$B36))</f>
        <v>0</v>
      </c>
      <c r="O36" s="11">
        <f t="shared" ca="1" si="3"/>
        <v>0</v>
      </c>
      <c r="R36" s="13"/>
      <c r="S36" s="31">
        <f>IF($S$4="", SUMIFS('자사몰 메타 광고'!$L:$L, '자사몰 메타 광고'!$C:$C, $R36),SUMIFS('자사몰 메타 광고'!$L:$L,'자사몰 메타 광고'!$I:$I,$S$4,'자사몰 메타 광고'!$C:$C,$R36))</f>
        <v>0</v>
      </c>
      <c r="T36" s="31">
        <f>IF($S$4="", SUMIFS('자사몰 메타 광고'!$V:$V, '자사몰 메타 광고'!$C:$C, $R36),SUMIFS('자사몰 메타 광고'!$V:$V,'자사몰 메타 광고'!$I:$I,$S$4,'자사몰 메타 광고'!$C:$C,$R36))</f>
        <v>0</v>
      </c>
      <c r="U36" s="11">
        <f t="shared" si="4"/>
        <v>0</v>
      </c>
      <c r="V36" s="12" t="str">
        <f t="shared" si="9"/>
        <v xml:space="preserve"> </v>
      </c>
      <c r="W36" s="32">
        <f>IF($S$4="", SUMIFS('자사몰 메타 광고'!$K:$K, '자사몰 메타 광고'!$C:$C, $R36),SUMIFS('자사몰 메타 광고'!$K:$K,'자사몰 메타 광고'!$I:$I,$S$4,'자사몰 메타 광고'!$C:$C,$R36))</f>
        <v>0</v>
      </c>
      <c r="X36" s="32">
        <f>IF($S$4="", SUMIFS('자사몰 메타 광고'!$N:$N, '자사몰 메타 광고'!$C:$C, $R36),SUMIFS('자사몰 메타 광고'!$N:$N,'자사몰 메타 광고'!$I:$I,$S$4,'자사몰 메타 광고'!$C:$C,$R36))</f>
        <v>0</v>
      </c>
      <c r="Y36" s="11">
        <f t="shared" si="5"/>
        <v>0</v>
      </c>
      <c r="Z36" s="12" t="str">
        <f t="shared" si="10"/>
        <v xml:space="preserve"> </v>
      </c>
      <c r="AB36" s="10">
        <f>IF($S$4="", SUMIFS('무신사 메타 광고'!$X:$X, '무신사 메타 광고'!$C:$C, $R36),SUMIFS('무신사 메타 광고'!$X:$X,'무신사 메타 광고'!$I:$I,$S$4,'무신사 메타 광고'!$C:$C,$R36))</f>
        <v>0</v>
      </c>
      <c r="AC36" s="11">
        <f t="shared" si="6"/>
        <v>0</v>
      </c>
    </row>
    <row r="37" spans="2:29">
      <c r="B37" s="9">
        <f ca="1">IFERROR(__xludf.DUMMYFUNCTION("""COMPUTED_VALUE"""),46141)</f>
        <v>46141</v>
      </c>
      <c r="C37" s="29">
        <f ca="1">IF($C$4="", SUMIFS('자사몰 메타 광고'!$L:$L, '자사몰 메타 광고'!$D:$D, $B37), SUMIFS('자사몰 메타 광고'!$L:$L, '자사몰 메타 광고'!$I:$I, $C$4, '자사몰 메타 광고'!$D:$D, $B37))</f>
        <v>19747</v>
      </c>
      <c r="D37" s="29">
        <f ca="1">IF($C$4="", SUMIFS('자사몰 메타 광고'!$V:$V,#REF!, $B37), SUMIFS('자사몰 메타 광고'!$V:$V,'자사몰 메타 광고'!$I:$I,$C$4,'자사몰 메타 광고'!$D:$D,$B37))</f>
        <v>0</v>
      </c>
      <c r="E37" s="11">
        <f t="shared" ca="1" si="0"/>
        <v>0</v>
      </c>
      <c r="F37" s="12" t="str">
        <f t="shared" ca="1" si="7"/>
        <v xml:space="preserve"> </v>
      </c>
      <c r="G37" s="30">
        <f ca="1">IF($C$4="", SUMIFS('자사몰 메타 광고'!$K:$K, '자사몰 메타 광고'!$D:$D, $B37), SUMIFS('자사몰 메타 광고'!$K:$K,'자사몰 메타 광고'!$I:$I,$C$4,'자사몰 메타 광고'!D:D,$B37))</f>
        <v>1583</v>
      </c>
      <c r="H37" s="30">
        <f ca="1">IF($C$4="", SUMIFS('자사몰 메타 광고'!$Q:$Q, '자사몰 메타 광고'!$D:$D, $B37), SUMIFS('자사몰 메타 광고'!$Q:$Q,'자사몰 메타 광고'!$I:$I,$C$4,'자사몰 메타 광고'!D:D,$B37))</f>
        <v>40</v>
      </c>
      <c r="I37" s="30">
        <f ca="1">IF($C$4="", SUMIFS('자사몰 메타 광고'!$U:$U, '자사몰 메타 광고'!$D:$D, $B37), SUMIFS('자사몰 메타 광고'!$U:$U,'자사몰 메타 광고'!$I:$I,$C$4,'자사몰 메타 광고'!D:D,$B37))</f>
        <v>0</v>
      </c>
      <c r="J37" s="11">
        <f t="shared" ca="1" si="1"/>
        <v>0</v>
      </c>
      <c r="K37" s="11">
        <f t="shared" ca="1" si="2"/>
        <v>2.5268477574226154E-2</v>
      </c>
      <c r="L37" s="12">
        <f t="shared" ca="1" si="8"/>
        <v>0.16012039686373605</v>
      </c>
      <c r="N37" s="10" t="s">
        <v>33</v>
      </c>
      <c r="O37" s="11">
        <f t="shared" ca="1" si="3"/>
        <v>0</v>
      </c>
      <c r="R37" s="13"/>
      <c r="S37" s="31">
        <f>IF($S$4="", SUMIFS('자사몰 메타 광고'!$L:$L, '자사몰 메타 광고'!$C:$C, $R37),SUMIFS('자사몰 메타 광고'!$L:$L,'자사몰 메타 광고'!$I:$I,$S$4,'자사몰 메타 광고'!$C:$C,$R37))</f>
        <v>0</v>
      </c>
      <c r="T37" s="31">
        <f>IF($S$4="", SUMIFS('자사몰 메타 광고'!$V:$V, '자사몰 메타 광고'!$C:$C, $R37),SUMIFS('자사몰 메타 광고'!$V:$V,'자사몰 메타 광고'!$I:$I,$S$4,'자사몰 메타 광고'!$C:$C,$R37))</f>
        <v>0</v>
      </c>
      <c r="U37" s="11">
        <f t="shared" si="4"/>
        <v>0</v>
      </c>
      <c r="V37" s="12" t="str">
        <f t="shared" si="9"/>
        <v xml:space="preserve"> </v>
      </c>
      <c r="W37" s="32">
        <f>IF($S$4="", SUMIFS('자사몰 메타 광고'!$K:$K, '자사몰 메타 광고'!$C:$C, $R37),SUMIFS('자사몰 메타 광고'!$K:$K,'자사몰 메타 광고'!$I:$I,$S$4,'자사몰 메타 광고'!$C:$C,$R37))</f>
        <v>0</v>
      </c>
      <c r="X37" s="32">
        <f>IF($S$4="", SUMIFS('자사몰 메타 광고'!$N:$N, '자사몰 메타 광고'!$C:$C, $R37),SUMIFS('자사몰 메타 광고'!$N:$N,'자사몰 메타 광고'!$I:$I,$S$4,'자사몰 메타 광고'!$C:$C,$R37))</f>
        <v>0</v>
      </c>
      <c r="Y37" s="11">
        <f t="shared" si="5"/>
        <v>0</v>
      </c>
      <c r="Z37" s="12" t="str">
        <f t="shared" si="10"/>
        <v xml:space="preserve"> </v>
      </c>
      <c r="AB37" s="10">
        <f>IF($S$4="", SUMIFS('무신사 메타 광고'!$X:$X, '무신사 메타 광고'!$C:$C, $R37),SUMIFS('무신사 메타 광고'!$X:$X,'무신사 메타 광고'!$I:$I,$S$4,'무신사 메타 광고'!$C:$C,$R37))</f>
        <v>0</v>
      </c>
      <c r="AC37" s="11">
        <f t="shared" si="6"/>
        <v>0</v>
      </c>
    </row>
    <row r="38" spans="2:29">
      <c r="B38" s="9">
        <f ca="1">IFERROR(__xludf.DUMMYFUNCTION("""COMPUTED_VALUE"""),46142)</f>
        <v>46142</v>
      </c>
      <c r="C38" s="29">
        <f ca="1">IF($C$4="", SUMIFS('자사몰 메타 광고'!$L:$L, '자사몰 메타 광고'!$D:$D, $B38), SUMIFS('자사몰 메타 광고'!$L:$L, '자사몰 메타 광고'!$I:$I, $C$4, '자사몰 메타 광고'!$D:$D, $B38))</f>
        <v>19104</v>
      </c>
      <c r="D38" s="29">
        <f ca="1">IF($C$4="", SUMIFS('자사몰 메타 광고'!$V:$V,#REF!, $B38), SUMIFS('자사몰 메타 광고'!$V:$V,'자사몰 메타 광고'!$I:$I,$C$4,'자사몰 메타 광고'!$D:$D,$B38))</f>
        <v>0</v>
      </c>
      <c r="E38" s="11">
        <f t="shared" ca="1" si="0"/>
        <v>0</v>
      </c>
      <c r="F38" s="12" t="str">
        <f t="shared" ca="1" si="7"/>
        <v xml:space="preserve"> </v>
      </c>
      <c r="G38" s="30">
        <f ca="1">IF($C$4="", SUMIFS('자사몰 메타 광고'!$K:$K, '자사몰 메타 광고'!$D:$D, $B38), SUMIFS('자사몰 메타 광고'!$K:$K,'자사몰 메타 광고'!$I:$I,$C$4,'자사몰 메타 광고'!D:D,$B38))</f>
        <v>1608</v>
      </c>
      <c r="H38" s="30">
        <f ca="1">IF($C$4="", SUMIFS('자사몰 메타 광고'!$Q:$Q, '자사몰 메타 광고'!$D:$D, $B38), SUMIFS('자사몰 메타 광고'!$Q:$Q,'자사몰 메타 광고'!$I:$I,$C$4,'자사몰 메타 광고'!D:D,$B38))</f>
        <v>31</v>
      </c>
      <c r="I38" s="30">
        <f ca="1">IF($C$4="", SUMIFS('자사몰 메타 광고'!$U:$U, '자사몰 메타 광고'!$D:$D, $B38), SUMIFS('자사몰 메타 광고'!$U:$U,'자사몰 메타 광고'!$I:$I,$C$4,'자사몰 메타 광고'!D:D,$B38))</f>
        <v>0</v>
      </c>
      <c r="J38" s="11">
        <f t="shared" ca="1" si="1"/>
        <v>0</v>
      </c>
      <c r="K38" s="11">
        <f t="shared" ca="1" si="2"/>
        <v>1.9278606965174128E-2</v>
      </c>
      <c r="L38" s="12">
        <f t="shared" ca="1" si="8"/>
        <v>-0.23704912935323388</v>
      </c>
      <c r="N38" s="10">
        <f ca="1">IF($C$4="", SUMIFS('무신사 메타 광고'!$X:$X, '무신사 메타 광고'!$D:$D, $B38),SUMIFS('무신사 메타 광고'!$X:$X,'무신사 메타 광고'!I:I,$C$4,'무신사 메타 광고'!D:D,$B38))</f>
        <v>0</v>
      </c>
      <c r="O38" s="11">
        <f t="shared" ca="1" si="3"/>
        <v>0</v>
      </c>
      <c r="R38" s="13"/>
      <c r="S38" s="31">
        <f>IF($S$4="", SUMIFS('자사몰 메타 광고'!$L:$L, '자사몰 메타 광고'!$C:$C, $R38),SUMIFS('자사몰 메타 광고'!$L:$L,'자사몰 메타 광고'!$I:$I,$S$4,'자사몰 메타 광고'!$C:$C,$R38))</f>
        <v>0</v>
      </c>
      <c r="T38" s="31">
        <f>IF($S$4="", SUMIFS('자사몰 메타 광고'!$V:$V, '자사몰 메타 광고'!$C:$C, $R38),SUMIFS('자사몰 메타 광고'!$V:$V,'자사몰 메타 광고'!$I:$I,$S$4,'자사몰 메타 광고'!$C:$C,$R38))</f>
        <v>0</v>
      </c>
      <c r="U38" s="11">
        <f t="shared" si="4"/>
        <v>0</v>
      </c>
      <c r="V38" s="12" t="str">
        <f t="shared" si="9"/>
        <v xml:space="preserve"> </v>
      </c>
      <c r="W38" s="32">
        <f>IF($S$4="", SUMIFS('자사몰 메타 광고'!$K:$K, '자사몰 메타 광고'!$C:$C, $R38),SUMIFS('자사몰 메타 광고'!$K:$K,'자사몰 메타 광고'!$I:$I,$S$4,'자사몰 메타 광고'!$C:$C,$R38))</f>
        <v>0</v>
      </c>
      <c r="X38" s="32">
        <f>IF($S$4="", SUMIFS('자사몰 메타 광고'!$N:$N, '자사몰 메타 광고'!$C:$C, $R38),SUMIFS('자사몰 메타 광고'!$N:$N,'자사몰 메타 광고'!$I:$I,$S$4,'자사몰 메타 광고'!$C:$C,$R38))</f>
        <v>0</v>
      </c>
      <c r="Y38" s="11">
        <f t="shared" si="5"/>
        <v>0</v>
      </c>
      <c r="Z38" s="12" t="str">
        <f t="shared" si="10"/>
        <v xml:space="preserve"> </v>
      </c>
      <c r="AB38" s="10">
        <f>IF($S$4="", SUMIFS('무신사 메타 광고'!$X:$X, '무신사 메타 광고'!$C:$C, $R38),SUMIFS('무신사 메타 광고'!$X:$X,'무신사 메타 광고'!$I:$I,$S$4,'무신사 메타 광고'!$C:$C,$R38))</f>
        <v>0</v>
      </c>
      <c r="AC38" s="11">
        <f t="shared" si="6"/>
        <v>0</v>
      </c>
    </row>
    <row r="39" spans="2:29">
      <c r="B39" s="9">
        <f ca="1">IFERROR(__xludf.DUMMYFUNCTION("""COMPUTED_VALUE"""),46143)</f>
        <v>46143</v>
      </c>
      <c r="C39" s="29">
        <f ca="1">IF($C$4="", SUMIFS('자사몰 메타 광고'!$L:$L, '자사몰 메타 광고'!$D:$D, $B39), SUMIFS('자사몰 메타 광고'!$L:$L, '자사몰 메타 광고'!$I:$I, $C$4, '자사몰 메타 광고'!$D:$D, $B39))</f>
        <v>20222</v>
      </c>
      <c r="D39" s="29">
        <f ca="1">IF($C$4="", SUMIFS('자사몰 메타 광고'!$V:$V,#REF!, $B39), SUMIFS('자사몰 메타 광고'!$V:$V,'자사몰 메타 광고'!$I:$I,$C$4,'자사몰 메타 광고'!$D:$D,$B39))</f>
        <v>0</v>
      </c>
      <c r="E39" s="11">
        <f t="shared" ca="1" si="0"/>
        <v>0</v>
      </c>
      <c r="F39" s="12" t="str">
        <f t="shared" ca="1" si="7"/>
        <v xml:space="preserve"> </v>
      </c>
      <c r="G39" s="30">
        <f ca="1">IF($C$4="", SUMIFS('자사몰 메타 광고'!$K:$K, '자사몰 메타 광고'!$D:$D, $B39), SUMIFS('자사몰 메타 광고'!$K:$K,'자사몰 메타 광고'!$I:$I,$C$4,'자사몰 메타 광고'!D:D,$B39))</f>
        <v>1575</v>
      </c>
      <c r="H39" s="30">
        <f ca="1">IF($C$4="", SUMIFS('자사몰 메타 광고'!$Q:$Q, '자사몰 메타 광고'!$D:$D, $B39), SUMIFS('자사몰 메타 광고'!$Q:$Q,'자사몰 메타 광고'!$I:$I,$C$4,'자사몰 메타 광고'!D:D,$B39))</f>
        <v>35</v>
      </c>
      <c r="I39" s="30">
        <f ca="1">IF($C$4="", SUMIFS('자사몰 메타 광고'!$U:$U, '자사몰 메타 광고'!$D:$D, $B39), SUMIFS('자사몰 메타 광고'!$U:$U,'자사몰 메타 광고'!$I:$I,$C$4,'자사몰 메타 광고'!D:D,$B39))</f>
        <v>0</v>
      </c>
      <c r="J39" s="11">
        <f t="shared" ca="1" si="1"/>
        <v>0</v>
      </c>
      <c r="K39" s="11">
        <f t="shared" ca="1" si="2"/>
        <v>2.2222222222222223E-2</v>
      </c>
      <c r="L39" s="12">
        <f t="shared" ca="1" si="8"/>
        <v>0.15268817204301086</v>
      </c>
      <c r="N39" s="10">
        <f ca="1">IF($C$4="", SUMIFS('무신사 메타 광고'!$X:$X, '무신사 메타 광고'!$D:$D, $B39),SUMIFS('무신사 메타 광고'!$X:$X,'무신사 메타 광고'!I:I,$C$4,'무신사 메타 광고'!D:D,$B39))</f>
        <v>0</v>
      </c>
      <c r="O39" s="11">
        <f t="shared" ca="1" si="3"/>
        <v>0</v>
      </c>
      <c r="R39" s="13"/>
      <c r="S39" s="31">
        <f>IF($S$4="", SUMIFS('자사몰 메타 광고'!$L:$L, '자사몰 메타 광고'!$C:$C, $R39),SUMIFS('자사몰 메타 광고'!$L:$L,'자사몰 메타 광고'!$I:$I,$S$4,'자사몰 메타 광고'!$C:$C,$R39))</f>
        <v>0</v>
      </c>
      <c r="T39" s="31">
        <f>IF($S$4="", SUMIFS('자사몰 메타 광고'!$V:$V, '자사몰 메타 광고'!$C:$C, $R39),SUMIFS('자사몰 메타 광고'!$V:$V,'자사몰 메타 광고'!$I:$I,$S$4,'자사몰 메타 광고'!$C:$C,$R39))</f>
        <v>0</v>
      </c>
      <c r="U39" s="11">
        <f t="shared" si="4"/>
        <v>0</v>
      </c>
      <c r="V39" s="12" t="str">
        <f t="shared" si="9"/>
        <v xml:space="preserve"> </v>
      </c>
      <c r="W39" s="32">
        <f>IF($S$4="", SUMIFS('자사몰 메타 광고'!$K:$K, '자사몰 메타 광고'!$C:$C, $R39),SUMIFS('자사몰 메타 광고'!$K:$K,'자사몰 메타 광고'!$I:$I,$S$4,'자사몰 메타 광고'!$C:$C,$R39))</f>
        <v>0</v>
      </c>
      <c r="X39" s="32">
        <f>IF($S$4="", SUMIFS('자사몰 메타 광고'!$N:$N, '자사몰 메타 광고'!$C:$C, $R39),SUMIFS('자사몰 메타 광고'!$N:$N,'자사몰 메타 광고'!$I:$I,$S$4,'자사몰 메타 광고'!$C:$C,$R39))</f>
        <v>0</v>
      </c>
      <c r="Y39" s="11">
        <f t="shared" si="5"/>
        <v>0</v>
      </c>
      <c r="Z39" s="12" t="str">
        <f t="shared" si="10"/>
        <v xml:space="preserve"> </v>
      </c>
      <c r="AB39" s="10">
        <f>IF($S$4="", SUMIFS('무신사 메타 광고'!$X:$X, '무신사 메타 광고'!$C:$C, $R39),SUMIFS('무신사 메타 광고'!$X:$X,'무신사 메타 광고'!$I:$I,$S$4,'무신사 메타 광고'!$C:$C,$R39))</f>
        <v>0</v>
      </c>
      <c r="AC39" s="11">
        <f t="shared" si="6"/>
        <v>0</v>
      </c>
    </row>
    <row r="40" spans="2:29">
      <c r="B40" s="9">
        <f ca="1">IFERROR(__xludf.DUMMYFUNCTION("""COMPUTED_VALUE"""),46144)</f>
        <v>46144</v>
      </c>
      <c r="C40" s="29">
        <f ca="1">IF($C$4="", SUMIFS('자사몰 메타 광고'!$L:$L, '자사몰 메타 광고'!$D:$D, $B40), SUMIFS('자사몰 메타 광고'!$L:$L, '자사몰 메타 광고'!$I:$I, $C$4, '자사몰 메타 광고'!$D:$D, $B40))</f>
        <v>17214</v>
      </c>
      <c r="D40" s="29">
        <f ca="1">IF($C$4="", SUMIFS('자사몰 메타 광고'!$V:$V,#REF!, $B40), SUMIFS('자사몰 메타 광고'!$V:$V,'자사몰 메타 광고'!$I:$I,$C$4,'자사몰 메타 광고'!$D:$D,$B40))</f>
        <v>0</v>
      </c>
      <c r="E40" s="11">
        <f t="shared" ca="1" si="0"/>
        <v>0</v>
      </c>
      <c r="F40" s="12" t="str">
        <f t="shared" ca="1" si="7"/>
        <v xml:space="preserve"> </v>
      </c>
      <c r="G40" s="30">
        <f ca="1">IF($C$4="", SUMIFS('자사몰 메타 광고'!$K:$K, '자사몰 메타 광고'!$D:$D, $B40), SUMIFS('자사몰 메타 광고'!$K:$K,'자사몰 메타 광고'!$I:$I,$C$4,'자사몰 메타 광고'!D:D,$B40))</f>
        <v>1519</v>
      </c>
      <c r="H40" s="30">
        <f ca="1">IF($C$4="", SUMIFS('자사몰 메타 광고'!$Q:$Q, '자사몰 메타 광고'!$D:$D, $B40), SUMIFS('자사몰 메타 광고'!$Q:$Q,'자사몰 메타 광고'!$I:$I,$C$4,'자사몰 메타 광고'!D:D,$B40))</f>
        <v>22</v>
      </c>
      <c r="I40" s="30">
        <f ca="1">IF($C$4="", SUMIFS('자사몰 메타 광고'!$U:$U, '자사몰 메타 광고'!$D:$D, $B40), SUMIFS('자사몰 메타 광고'!$U:$U,'자사몰 메타 광고'!$I:$I,$C$4,'자사몰 메타 광고'!D:D,$B40))</f>
        <v>0</v>
      </c>
      <c r="J40" s="11">
        <f t="shared" ca="1" si="1"/>
        <v>0</v>
      </c>
      <c r="K40" s="11">
        <f t="shared" ca="1" si="2"/>
        <v>1.4483212639894667E-2</v>
      </c>
      <c r="L40" s="12">
        <f t="shared" ca="1" si="8"/>
        <v>-0.34825543120474001</v>
      </c>
      <c r="N40" s="10">
        <f ca="1">IF($C$4="", SUMIFS('무신사 메타 광고'!$X:$X, '무신사 메타 광고'!$D:$D, $B40),SUMIFS('무신사 메타 광고'!$X:$X,'무신사 메타 광고'!I:I,$C$4,'무신사 메타 광고'!D:D,$B40))</f>
        <v>0</v>
      </c>
      <c r="O40" s="11">
        <f t="shared" ca="1" si="3"/>
        <v>0</v>
      </c>
      <c r="R40" s="13"/>
      <c r="S40" s="31">
        <f>IF($S$4="", SUMIFS('자사몰 메타 광고'!$L:$L, '자사몰 메타 광고'!$C:$C, $R40),SUMIFS('자사몰 메타 광고'!$L:$L,'자사몰 메타 광고'!$I:$I,$S$4,'자사몰 메타 광고'!$C:$C,$R40))</f>
        <v>0</v>
      </c>
      <c r="T40" s="31">
        <f>IF($S$4="", SUMIFS('자사몰 메타 광고'!$V:$V, '자사몰 메타 광고'!$C:$C, $R40),SUMIFS('자사몰 메타 광고'!$V:$V,'자사몰 메타 광고'!$I:$I,$S$4,'자사몰 메타 광고'!$C:$C,$R40))</f>
        <v>0</v>
      </c>
      <c r="U40" s="11">
        <f t="shared" si="4"/>
        <v>0</v>
      </c>
      <c r="V40" s="12" t="str">
        <f t="shared" si="9"/>
        <v xml:space="preserve"> </v>
      </c>
      <c r="W40" s="32">
        <f>IF($S$4="", SUMIFS('자사몰 메타 광고'!$K:$K, '자사몰 메타 광고'!$C:$C, $R40),SUMIFS('자사몰 메타 광고'!$K:$K,'자사몰 메타 광고'!$I:$I,$S$4,'자사몰 메타 광고'!$C:$C,$R40))</f>
        <v>0</v>
      </c>
      <c r="X40" s="32">
        <f>IF($S$4="", SUMIFS('자사몰 메타 광고'!$N:$N, '자사몰 메타 광고'!$C:$C, $R40),SUMIFS('자사몰 메타 광고'!$N:$N,'자사몰 메타 광고'!$I:$I,$S$4,'자사몰 메타 광고'!$C:$C,$R40))</f>
        <v>0</v>
      </c>
      <c r="Y40" s="11">
        <f t="shared" si="5"/>
        <v>0</v>
      </c>
      <c r="Z40" s="12" t="str">
        <f t="shared" si="10"/>
        <v xml:space="preserve"> </v>
      </c>
      <c r="AB40" s="10">
        <f>IF($S$4="", SUMIFS('무신사 메타 광고'!$X:$X, '무신사 메타 광고'!$C:$C, $R40),SUMIFS('무신사 메타 광고'!$X:$X,'무신사 메타 광고'!$I:$I,$S$4,'무신사 메타 광고'!$C:$C,$R40))</f>
        <v>0</v>
      </c>
      <c r="AC40" s="11">
        <f t="shared" si="6"/>
        <v>0</v>
      </c>
    </row>
    <row r="41" spans="2:29">
      <c r="B41" s="9">
        <f ca="1">IFERROR(__xludf.DUMMYFUNCTION("""COMPUTED_VALUE"""),46145)</f>
        <v>46145</v>
      </c>
      <c r="C41" s="29">
        <f ca="1">IF($C$4="", SUMIFS('자사몰 메타 광고'!$L:$L, '자사몰 메타 광고'!$D:$D, $B41), SUMIFS('자사몰 메타 광고'!$L:$L, '자사몰 메타 광고'!$I:$I, $C$4, '자사몰 메타 광고'!$D:$D, $B41))</f>
        <v>22047</v>
      </c>
      <c r="D41" s="29">
        <f ca="1">IF($C$4="", SUMIFS('자사몰 메타 광고'!$V:$V,#REF!, $B41), SUMIFS('자사몰 메타 광고'!$V:$V,'자사몰 메타 광고'!$I:$I,$C$4,'자사몰 메타 광고'!$D:$D,$B41))</f>
        <v>0</v>
      </c>
      <c r="E41" s="11">
        <f t="shared" ca="1" si="0"/>
        <v>0</v>
      </c>
      <c r="F41" s="12" t="str">
        <f t="shared" ca="1" si="7"/>
        <v xml:space="preserve"> </v>
      </c>
      <c r="G41" s="30">
        <f ca="1">IF($C$4="", SUMIFS('자사몰 메타 광고'!$K:$K, '자사몰 메타 광고'!$D:$D, $B41), SUMIFS('자사몰 메타 광고'!$K:$K,'자사몰 메타 광고'!$I:$I,$C$4,'자사몰 메타 광고'!D:D,$B41))</f>
        <v>1897</v>
      </c>
      <c r="H41" s="30">
        <f ca="1">IF($C$4="", SUMIFS('자사몰 메타 광고'!$Q:$Q, '자사몰 메타 광고'!$D:$D, $B41), SUMIFS('자사몰 메타 광고'!$Q:$Q,'자사몰 메타 광고'!$I:$I,$C$4,'자사몰 메타 광고'!D:D,$B41))</f>
        <v>31</v>
      </c>
      <c r="I41" s="30">
        <f ca="1">IF($C$4="", SUMIFS('자사몰 메타 광고'!$U:$U, '자사몰 메타 광고'!$D:$D, $B41), SUMIFS('자사몰 메타 광고'!$U:$U,'자사몰 메타 광고'!$I:$I,$C$4,'자사몰 메타 광고'!D:D,$B41))</f>
        <v>0</v>
      </c>
      <c r="J41" s="11">
        <f t="shared" ca="1" si="1"/>
        <v>0</v>
      </c>
      <c r="K41" s="11">
        <f t="shared" ca="1" si="2"/>
        <v>1.6341591987348445E-2</v>
      </c>
      <c r="L41" s="12">
        <f t="shared" ca="1" si="8"/>
        <v>0.1283126467628313</v>
      </c>
      <c r="N41" s="10">
        <f ca="1">IF($C$4="", SUMIFS('무신사 메타 광고'!$X:$X, '무신사 메타 광고'!$D:$D, $B41),SUMIFS('무신사 메타 광고'!$X:$X,'무신사 메타 광고'!I:I,$C$4,'무신사 메타 광고'!D:D,$B41))</f>
        <v>0</v>
      </c>
      <c r="O41" s="11">
        <f t="shared" ca="1" si="3"/>
        <v>0</v>
      </c>
      <c r="R41" s="13"/>
      <c r="S41" s="31">
        <f>IF($S$4="", SUMIFS('자사몰 메타 광고'!$L:$L, '자사몰 메타 광고'!$C:$C, $R41),SUMIFS('자사몰 메타 광고'!$L:$L,'자사몰 메타 광고'!$I:$I,$S$4,'자사몰 메타 광고'!$C:$C,$R41))</f>
        <v>0</v>
      </c>
      <c r="T41" s="31">
        <f>IF($S$4="", SUMIFS('자사몰 메타 광고'!$V:$V, '자사몰 메타 광고'!$C:$C, $R41),SUMIFS('자사몰 메타 광고'!$V:$V,'자사몰 메타 광고'!$I:$I,$S$4,'자사몰 메타 광고'!$C:$C,$R41))</f>
        <v>0</v>
      </c>
      <c r="U41" s="11">
        <f t="shared" si="4"/>
        <v>0</v>
      </c>
      <c r="V41" s="12" t="str">
        <f t="shared" si="9"/>
        <v xml:space="preserve"> </v>
      </c>
      <c r="W41" s="32">
        <f>IF($S$4="", SUMIFS('자사몰 메타 광고'!$K:$K, '자사몰 메타 광고'!$C:$C, $R41),SUMIFS('자사몰 메타 광고'!$K:$K,'자사몰 메타 광고'!$I:$I,$S$4,'자사몰 메타 광고'!$C:$C,$R41))</f>
        <v>0</v>
      </c>
      <c r="X41" s="32">
        <f>IF($S$4="", SUMIFS('자사몰 메타 광고'!$N:$N, '자사몰 메타 광고'!$C:$C, $R41),SUMIFS('자사몰 메타 광고'!$N:$N,'자사몰 메타 광고'!$I:$I,$S$4,'자사몰 메타 광고'!$C:$C,$R41))</f>
        <v>0</v>
      </c>
      <c r="Y41" s="11">
        <f t="shared" si="5"/>
        <v>0</v>
      </c>
      <c r="Z41" s="12" t="str">
        <f t="shared" si="10"/>
        <v xml:space="preserve"> </v>
      </c>
      <c r="AB41" s="10">
        <f>IF($S$4="", SUMIFS('무신사 메타 광고'!$X:$X, '무신사 메타 광고'!$C:$C, $R41),SUMIFS('무신사 메타 광고'!$X:$X,'무신사 메타 광고'!$I:$I,$S$4,'무신사 메타 광고'!$C:$C,$R41))</f>
        <v>0</v>
      </c>
      <c r="AC41" s="11">
        <f t="shared" si="6"/>
        <v>0</v>
      </c>
    </row>
    <row r="42" spans="2:29">
      <c r="B42" s="9">
        <f ca="1">IFERROR(__xludf.DUMMYFUNCTION("""COMPUTED_VALUE"""),46146)</f>
        <v>46146</v>
      </c>
      <c r="C42" s="29">
        <f ca="1">IF($C$4="", SUMIFS('자사몰 메타 광고'!$L:$L, '자사몰 메타 광고'!$D:$D, $B42), SUMIFS('자사몰 메타 광고'!$L:$L, '자사몰 메타 광고'!$I:$I, $C$4, '자사몰 메타 광고'!$D:$D, $B42))</f>
        <v>19183</v>
      </c>
      <c r="D42" s="29">
        <f ca="1">IF($C$4="", SUMIFS('자사몰 메타 광고'!$V:$V,#REF!, $B42), SUMIFS('자사몰 메타 광고'!$V:$V,'자사몰 메타 광고'!$I:$I,$C$4,'자사몰 메타 광고'!$D:$D,$B42))</f>
        <v>0</v>
      </c>
      <c r="E42" s="11">
        <f t="shared" ca="1" si="0"/>
        <v>0</v>
      </c>
      <c r="F42" s="12" t="str">
        <f t="shared" ca="1" si="7"/>
        <v xml:space="preserve"> </v>
      </c>
      <c r="G42" s="30">
        <f ca="1">IF($C$4="", SUMIFS('자사몰 메타 광고'!$K:$K, '자사몰 메타 광고'!$D:$D, $B42), SUMIFS('자사몰 메타 광고'!$K:$K,'자사몰 메타 광고'!$I:$I,$C$4,'자사몰 메타 광고'!D:D,$B42))</f>
        <v>1597</v>
      </c>
      <c r="H42" s="30">
        <f ca="1">IF($C$4="", SUMIFS('자사몰 메타 광고'!$Q:$Q, '자사몰 메타 광고'!$D:$D, $B42), SUMIFS('자사몰 메타 광고'!$Q:$Q,'자사몰 메타 광고'!$I:$I,$C$4,'자사몰 메타 광고'!D:D,$B42))</f>
        <v>20</v>
      </c>
      <c r="I42" s="30">
        <f ca="1">IF($C$4="", SUMIFS('자사몰 메타 광고'!$U:$U, '자사몰 메타 광고'!$D:$D, $B42), SUMIFS('자사몰 메타 광고'!$U:$U,'자사몰 메타 광고'!$I:$I,$C$4,'자사몰 메타 광고'!D:D,$B42))</f>
        <v>0</v>
      </c>
      <c r="J42" s="11">
        <f t="shared" ca="1" si="1"/>
        <v>0</v>
      </c>
      <c r="K42" s="11">
        <f t="shared" ca="1" si="2"/>
        <v>1.2523481527864746E-2</v>
      </c>
      <c r="L42" s="12">
        <f t="shared" ca="1" si="8"/>
        <v>-0.23364372714969603</v>
      </c>
      <c r="N42" s="10">
        <f ca="1">IF($C$4="", SUMIFS('무신사 메타 광고'!$X:$X, '무신사 메타 광고'!$D:$D, $B42),SUMIFS('무신사 메타 광고'!$X:$X,'무신사 메타 광고'!I:I,$C$4,'무신사 메타 광고'!D:D,$B42))</f>
        <v>0</v>
      </c>
      <c r="O42" s="11">
        <f t="shared" ca="1" si="3"/>
        <v>0</v>
      </c>
      <c r="R42" s="13"/>
      <c r="S42" s="31">
        <f>IF($S$4="", SUMIFS('자사몰 메타 광고'!$L:$L, '자사몰 메타 광고'!$C:$C, $R42),SUMIFS('자사몰 메타 광고'!$L:$L,'자사몰 메타 광고'!$I:$I,$S$4,'자사몰 메타 광고'!$C:$C,$R42))</f>
        <v>0</v>
      </c>
      <c r="T42" s="31">
        <f>IF($S$4="", SUMIFS('자사몰 메타 광고'!$V:$V, '자사몰 메타 광고'!$C:$C, $R42),SUMIFS('자사몰 메타 광고'!$V:$V,'자사몰 메타 광고'!$I:$I,$S$4,'자사몰 메타 광고'!$C:$C,$R42))</f>
        <v>0</v>
      </c>
      <c r="U42" s="11">
        <f t="shared" si="4"/>
        <v>0</v>
      </c>
      <c r="V42" s="12" t="str">
        <f t="shared" si="9"/>
        <v xml:space="preserve"> </v>
      </c>
      <c r="W42" s="32">
        <f>IF($S$4="", SUMIFS('자사몰 메타 광고'!$K:$K, '자사몰 메타 광고'!$C:$C, $R42),SUMIFS('자사몰 메타 광고'!$K:$K,'자사몰 메타 광고'!$I:$I,$S$4,'자사몰 메타 광고'!$C:$C,$R42))</f>
        <v>0</v>
      </c>
      <c r="X42" s="32">
        <f>IF($S$4="", SUMIFS('자사몰 메타 광고'!$N:$N, '자사몰 메타 광고'!$C:$C, $R42),SUMIFS('자사몰 메타 광고'!$N:$N,'자사몰 메타 광고'!$I:$I,$S$4,'자사몰 메타 광고'!$C:$C,$R42))</f>
        <v>0</v>
      </c>
      <c r="Y42" s="11">
        <f t="shared" si="5"/>
        <v>0</v>
      </c>
      <c r="Z42" s="12" t="str">
        <f t="shared" si="10"/>
        <v xml:space="preserve"> </v>
      </c>
      <c r="AB42" s="10">
        <f>IF($S$4="", SUMIFS('무신사 메타 광고'!$X:$X, '무신사 메타 광고'!$C:$C, $R42),SUMIFS('무신사 메타 광고'!$X:$X,'무신사 메타 광고'!$I:$I,$S$4,'무신사 메타 광고'!$C:$C,$R42))</f>
        <v>0</v>
      </c>
      <c r="AC42" s="11">
        <f t="shared" si="6"/>
        <v>0</v>
      </c>
    </row>
    <row r="43" spans="2:29">
      <c r="B43" s="9">
        <f ca="1">IFERROR(__xludf.DUMMYFUNCTION("""COMPUTED_VALUE"""),46147)</f>
        <v>46147</v>
      </c>
      <c r="C43" s="29">
        <f ca="1">IF($C$4="", SUMIFS('자사몰 메타 광고'!$L:$L, '자사몰 메타 광고'!$D:$D, $B43), SUMIFS('자사몰 메타 광고'!$L:$L, '자사몰 메타 광고'!$I:$I, $C$4, '자사몰 메타 광고'!$D:$D, $B43))</f>
        <v>23181</v>
      </c>
      <c r="D43" s="29">
        <f ca="1">IF($C$4="", SUMIFS('자사몰 메타 광고'!$V:$V,#REF!, $B43), SUMIFS('자사몰 메타 광고'!$V:$V,'자사몰 메타 광고'!$I:$I,$C$4,'자사몰 메타 광고'!$D:$D,$B43))</f>
        <v>0</v>
      </c>
      <c r="E43" s="11">
        <f t="shared" ca="1" si="0"/>
        <v>0</v>
      </c>
      <c r="F43" s="12" t="str">
        <f t="shared" ca="1" si="7"/>
        <v xml:space="preserve"> </v>
      </c>
      <c r="G43" s="30">
        <f ca="1">IF($C$4="", SUMIFS('자사몰 메타 광고'!$K:$K, '자사몰 메타 광고'!$D:$D, $B43), SUMIFS('자사몰 메타 광고'!$K:$K,'자사몰 메타 광고'!$I:$I,$C$4,'자사몰 메타 광고'!D:D,$B43))</f>
        <v>1772</v>
      </c>
      <c r="H43" s="30">
        <f ca="1">IF($C$4="", SUMIFS('자사몰 메타 광고'!$Q:$Q, '자사몰 메타 광고'!$D:$D, $B43), SUMIFS('자사몰 메타 광고'!$Q:$Q,'자사몰 메타 광고'!$I:$I,$C$4,'자사몰 메타 광고'!D:D,$B43))</f>
        <v>38</v>
      </c>
      <c r="I43" s="30">
        <f ca="1">IF($C$4="", SUMIFS('자사몰 메타 광고'!$U:$U, '자사몰 메타 광고'!$D:$D, $B43), SUMIFS('자사몰 메타 광고'!$U:$U,'자사몰 메타 광고'!$I:$I,$C$4,'자사몰 메타 광고'!D:D,$B43))</f>
        <v>0</v>
      </c>
      <c r="J43" s="11">
        <f t="shared" ca="1" si="1"/>
        <v>0</v>
      </c>
      <c r="K43" s="11">
        <f t="shared" ca="1" si="2"/>
        <v>2.144469525959368E-2</v>
      </c>
      <c r="L43" s="12">
        <f t="shared" ca="1" si="8"/>
        <v>0.71235891647855532</v>
      </c>
      <c r="N43" s="10">
        <f ca="1">IF($C$4="", SUMIFS('무신사 메타 광고'!$X:$X, '무신사 메타 광고'!$D:$D, $B43),SUMIFS('무신사 메타 광고'!$X:$X,'무신사 메타 광고'!I:I,$C$4,'무신사 메타 광고'!D:D,$B43))</f>
        <v>0</v>
      </c>
      <c r="O43" s="11">
        <f t="shared" ca="1" si="3"/>
        <v>0</v>
      </c>
      <c r="R43" s="13"/>
      <c r="S43" s="31">
        <f>IF($S$4="", SUMIFS('자사몰 메타 광고'!$L:$L, '자사몰 메타 광고'!$C:$C, $R43),SUMIFS('자사몰 메타 광고'!$L:$L,'자사몰 메타 광고'!$I:$I,$S$4,'자사몰 메타 광고'!$C:$C,$R43))</f>
        <v>0</v>
      </c>
      <c r="T43" s="31">
        <f>IF($S$4="", SUMIFS('자사몰 메타 광고'!$V:$V, '자사몰 메타 광고'!$C:$C, $R43),SUMIFS('자사몰 메타 광고'!$V:$V,'자사몰 메타 광고'!$I:$I,$S$4,'자사몰 메타 광고'!$C:$C,$R43))</f>
        <v>0</v>
      </c>
      <c r="U43" s="11">
        <f t="shared" si="4"/>
        <v>0</v>
      </c>
      <c r="V43" s="12" t="str">
        <f t="shared" si="9"/>
        <v xml:space="preserve"> </v>
      </c>
      <c r="W43" s="32">
        <f>IF($S$4="", SUMIFS('자사몰 메타 광고'!$K:$K, '자사몰 메타 광고'!$C:$C, $R43),SUMIFS('자사몰 메타 광고'!$K:$K,'자사몰 메타 광고'!$I:$I,$S$4,'자사몰 메타 광고'!$C:$C,$R43))</f>
        <v>0</v>
      </c>
      <c r="X43" s="32">
        <f>IF($S$4="", SUMIFS('자사몰 메타 광고'!$N:$N, '자사몰 메타 광고'!$C:$C, $R43),SUMIFS('자사몰 메타 광고'!$N:$N,'자사몰 메타 광고'!$I:$I,$S$4,'자사몰 메타 광고'!$C:$C,$R43))</f>
        <v>0</v>
      </c>
      <c r="Y43" s="11">
        <f t="shared" si="5"/>
        <v>0</v>
      </c>
      <c r="Z43" s="12" t="str">
        <f t="shared" si="10"/>
        <v xml:space="preserve"> </v>
      </c>
      <c r="AB43" s="10">
        <f>IF($S$4="", SUMIFS('무신사 메타 광고'!$X:$X, '무신사 메타 광고'!$C:$C, $R43),SUMIFS('무신사 메타 광고'!$X:$X,'무신사 메타 광고'!$I:$I,$S$4,'무신사 메타 광고'!$C:$C,$R43))</f>
        <v>0</v>
      </c>
      <c r="AC43" s="11">
        <f t="shared" si="6"/>
        <v>0</v>
      </c>
    </row>
    <row r="44" spans="2:29">
      <c r="B44" s="9">
        <f ca="1">IFERROR(__xludf.DUMMYFUNCTION("""COMPUTED_VALUE"""),46148)</f>
        <v>46148</v>
      </c>
      <c r="C44" s="29">
        <f ca="1">IF($C$4="", SUMIFS('자사몰 메타 광고'!$L:$L, '자사몰 메타 광고'!$D:$D, $B44), SUMIFS('자사몰 메타 광고'!$L:$L, '자사몰 메타 광고'!$I:$I, $C$4, '자사몰 메타 광고'!$D:$D, $B44))</f>
        <v>40742</v>
      </c>
      <c r="D44" s="29">
        <f ca="1">IF($C$4="", SUMIFS('자사몰 메타 광고'!$V:$V,#REF!, $B44), SUMIFS('자사몰 메타 광고'!$V:$V,'자사몰 메타 광고'!$I:$I,$C$4,'자사몰 메타 광고'!$D:$D,$B44))</f>
        <v>0</v>
      </c>
      <c r="E44" s="11">
        <f t="shared" ca="1" si="0"/>
        <v>0</v>
      </c>
      <c r="F44" s="12" t="str">
        <f t="shared" ca="1" si="7"/>
        <v xml:space="preserve"> </v>
      </c>
      <c r="G44" s="30">
        <f ca="1">IF($C$4="", SUMIFS('자사몰 메타 광고'!$K:$K, '자사몰 메타 광고'!$D:$D, $B44), SUMIFS('자사몰 메타 광고'!$K:$K,'자사몰 메타 광고'!$I:$I,$C$4,'자사몰 메타 광고'!D:D,$B44))</f>
        <v>4955</v>
      </c>
      <c r="H44" s="30">
        <f ca="1">IF($C$4="", SUMIFS('자사몰 메타 광고'!$Q:$Q, '자사몰 메타 광고'!$D:$D, $B44), SUMIFS('자사몰 메타 광고'!$Q:$Q,'자사몰 메타 광고'!$I:$I,$C$4,'자사몰 메타 광고'!D:D,$B44))</f>
        <v>149</v>
      </c>
      <c r="I44" s="30">
        <f ca="1">IF($C$4="", SUMIFS('자사몰 메타 광고'!$U:$U, '자사몰 메타 광고'!$D:$D, $B44), SUMIFS('자사몰 메타 광고'!$U:$U,'자사몰 메타 광고'!$I:$I,$C$4,'자사몰 메타 광고'!D:D,$B44))</f>
        <v>0</v>
      </c>
      <c r="J44" s="11">
        <f t="shared" ca="1" si="1"/>
        <v>0</v>
      </c>
      <c r="K44" s="11">
        <f t="shared" ca="1" si="2"/>
        <v>3.007063572149344E-2</v>
      </c>
      <c r="L44" s="12">
        <f t="shared" ca="1" si="8"/>
        <v>0.40224122364437831</v>
      </c>
      <c r="N44" s="10">
        <f ca="1">IF($C$4="", SUMIFS('무신사 메타 광고'!$X:$X, '무신사 메타 광고'!$D:$D, $B44),SUMIFS('무신사 메타 광고'!$X:$X,'무신사 메타 광고'!I:I,$C$4,'무신사 메타 광고'!D:D,$B44))</f>
        <v>0</v>
      </c>
      <c r="O44" s="11">
        <f t="shared" ca="1" si="3"/>
        <v>0</v>
      </c>
      <c r="R44" s="13"/>
      <c r="S44" s="31">
        <f>IF($S$4="", SUMIFS('자사몰 메타 광고'!$L:$L, '자사몰 메타 광고'!$C:$C, $R44),SUMIFS('자사몰 메타 광고'!$L:$L,'자사몰 메타 광고'!$I:$I,$S$4,'자사몰 메타 광고'!$C:$C,$R44))</f>
        <v>0</v>
      </c>
      <c r="T44" s="31">
        <f>IF($S$4="", SUMIFS('자사몰 메타 광고'!$V:$V, '자사몰 메타 광고'!$C:$C, $R44),SUMIFS('자사몰 메타 광고'!$V:$V,'자사몰 메타 광고'!$I:$I,$S$4,'자사몰 메타 광고'!$C:$C,$R44))</f>
        <v>0</v>
      </c>
      <c r="U44" s="11">
        <f t="shared" si="4"/>
        <v>0</v>
      </c>
      <c r="V44" s="12" t="str">
        <f t="shared" si="9"/>
        <v xml:space="preserve"> </v>
      </c>
      <c r="W44" s="32">
        <f>IF($S$4="", SUMIFS('자사몰 메타 광고'!$K:$K, '자사몰 메타 광고'!$C:$C, $R44),SUMIFS('자사몰 메타 광고'!$K:$K,'자사몰 메타 광고'!$I:$I,$S$4,'자사몰 메타 광고'!$C:$C,$R44))</f>
        <v>0</v>
      </c>
      <c r="X44" s="32">
        <f>IF($S$4="", SUMIFS('자사몰 메타 광고'!$N:$N, '자사몰 메타 광고'!$C:$C, $R44),SUMIFS('자사몰 메타 광고'!$N:$N,'자사몰 메타 광고'!$I:$I,$S$4,'자사몰 메타 광고'!$C:$C,$R44))</f>
        <v>0</v>
      </c>
      <c r="Y44" s="11">
        <f t="shared" si="5"/>
        <v>0</v>
      </c>
      <c r="Z44" s="12" t="str">
        <f t="shared" si="10"/>
        <v xml:space="preserve"> </v>
      </c>
      <c r="AB44" s="10">
        <f>IF($S$4="", SUMIFS('무신사 메타 광고'!$X:$X, '무신사 메타 광고'!$C:$C, $R44),SUMIFS('무신사 메타 광고'!$X:$X,'무신사 메타 광고'!$I:$I,$S$4,'무신사 메타 광고'!$C:$C,$R44))</f>
        <v>0</v>
      </c>
      <c r="AC44" s="11">
        <f t="shared" si="6"/>
        <v>0</v>
      </c>
    </row>
    <row r="45" spans="2:29">
      <c r="B45" s="9">
        <f ca="1">IFERROR(__xludf.DUMMYFUNCTION("""COMPUTED_VALUE"""),46149)</f>
        <v>46149</v>
      </c>
      <c r="C45" s="29">
        <f ca="1">IF($C$4="", SUMIFS('자사몰 메타 광고'!$L:$L, '자사몰 메타 광고'!$D:$D, $B45), SUMIFS('자사몰 메타 광고'!$L:$L, '자사몰 메타 광고'!$I:$I, $C$4, '자사몰 메타 광고'!$D:$D, $B45))</f>
        <v>41010</v>
      </c>
      <c r="D45" s="29">
        <f ca="1">IF($C$4="", SUMIFS('자사몰 메타 광고'!$V:$V,#REF!, $B45), SUMIFS('자사몰 메타 광고'!$V:$V,'자사몰 메타 광고'!$I:$I,$C$4,'자사몰 메타 광고'!$D:$D,$B45))</f>
        <v>0</v>
      </c>
      <c r="E45" s="11">
        <f t="shared" ca="1" si="0"/>
        <v>0</v>
      </c>
      <c r="F45" s="12" t="str">
        <f t="shared" ca="1" si="7"/>
        <v xml:space="preserve"> </v>
      </c>
      <c r="G45" s="30">
        <f ca="1">IF($C$4="", SUMIFS('자사몰 메타 광고'!$K:$K, '자사몰 메타 광고'!$D:$D, $B45), SUMIFS('자사몰 메타 광고'!$K:$K,'자사몰 메타 광고'!$I:$I,$C$4,'자사몰 메타 광고'!D:D,$B45))</f>
        <v>4769</v>
      </c>
      <c r="H45" s="30">
        <f ca="1">IF($C$4="", SUMIFS('자사몰 메타 광고'!$Q:$Q, '자사몰 메타 광고'!$D:$D, $B45), SUMIFS('자사몰 메타 광고'!$Q:$Q,'자사몰 메타 광고'!$I:$I,$C$4,'자사몰 메타 광고'!D:D,$B45))</f>
        <v>155</v>
      </c>
      <c r="I45" s="30">
        <f ca="1">IF($C$4="", SUMIFS('자사몰 메타 광고'!$U:$U, '자사몰 메타 광고'!$D:$D, $B45), SUMIFS('자사몰 메타 광고'!$U:$U,'자사몰 메타 광고'!$I:$I,$C$4,'자사몰 메타 광고'!D:D,$B45))</f>
        <v>0</v>
      </c>
      <c r="J45" s="11">
        <f t="shared" ca="1" si="1"/>
        <v>0</v>
      </c>
      <c r="K45" s="11">
        <f t="shared" ca="1" si="2"/>
        <v>3.2501572656741452E-2</v>
      </c>
      <c r="L45" s="12">
        <f t="shared" ca="1" si="8"/>
        <v>8.0840889356737597E-2</v>
      </c>
      <c r="N45" s="10">
        <f ca="1">IF($C$4="", SUMIFS('무신사 메타 광고'!$X:$X, '무신사 메타 광고'!$D:$D, $B45),SUMIFS('무신사 메타 광고'!$X:$X,'무신사 메타 광고'!I:I,$C$4,'무신사 메타 광고'!D:D,$B45))</f>
        <v>0</v>
      </c>
      <c r="O45" s="11">
        <f t="shared" ca="1" si="3"/>
        <v>0</v>
      </c>
      <c r="R45" s="13"/>
      <c r="S45" s="31">
        <f>IF($S$4="", SUMIFS('자사몰 메타 광고'!$L:$L, '자사몰 메타 광고'!$C:$C, $R45),SUMIFS('자사몰 메타 광고'!$L:$L,'자사몰 메타 광고'!$I:$I,$S$4,'자사몰 메타 광고'!$C:$C,$R45))</f>
        <v>0</v>
      </c>
      <c r="T45" s="31">
        <f>IF($S$4="", SUMIFS('자사몰 메타 광고'!$V:$V, '자사몰 메타 광고'!$C:$C, $R45),SUMIFS('자사몰 메타 광고'!$V:$V,'자사몰 메타 광고'!$I:$I,$S$4,'자사몰 메타 광고'!$C:$C,$R45))</f>
        <v>0</v>
      </c>
      <c r="U45" s="11">
        <f t="shared" si="4"/>
        <v>0</v>
      </c>
      <c r="V45" s="12" t="str">
        <f t="shared" si="9"/>
        <v xml:space="preserve"> </v>
      </c>
      <c r="W45" s="32">
        <f>IF($S$4="", SUMIFS('자사몰 메타 광고'!$K:$K, '자사몰 메타 광고'!$C:$C, $R45),SUMIFS('자사몰 메타 광고'!$K:$K,'자사몰 메타 광고'!$I:$I,$S$4,'자사몰 메타 광고'!$C:$C,$R45))</f>
        <v>0</v>
      </c>
      <c r="X45" s="32">
        <f>IF($S$4="", SUMIFS('자사몰 메타 광고'!$N:$N, '자사몰 메타 광고'!$C:$C, $R45),SUMIFS('자사몰 메타 광고'!$N:$N,'자사몰 메타 광고'!$I:$I,$S$4,'자사몰 메타 광고'!$C:$C,$R45))</f>
        <v>0</v>
      </c>
      <c r="Y45" s="11">
        <f t="shared" si="5"/>
        <v>0</v>
      </c>
      <c r="Z45" s="12" t="str">
        <f t="shared" si="10"/>
        <v xml:space="preserve"> </v>
      </c>
      <c r="AB45" s="10">
        <f>IF($S$4="", SUMIFS('무신사 메타 광고'!$X:$X, '무신사 메타 광고'!$C:$C, $R45),SUMIFS('무신사 메타 광고'!$X:$X,'무신사 메타 광고'!$I:$I,$S$4,'무신사 메타 광고'!$C:$C,$R45))</f>
        <v>0</v>
      </c>
      <c r="AC45" s="11">
        <f t="shared" si="6"/>
        <v>0</v>
      </c>
    </row>
    <row r="46" spans="2:29">
      <c r="B46" s="9">
        <f ca="1">IFERROR(__xludf.DUMMYFUNCTION("""COMPUTED_VALUE"""),46150)</f>
        <v>46150</v>
      </c>
      <c r="C46" s="29">
        <f ca="1">IF($C$4="", SUMIFS('자사몰 메타 광고'!$L:$L, '자사몰 메타 광고'!$D:$D, $B46), SUMIFS('자사몰 메타 광고'!$L:$L, '자사몰 메타 광고'!$I:$I, $C$4, '자사몰 메타 광고'!$D:$D, $B46))</f>
        <v>24371</v>
      </c>
      <c r="D46" s="29">
        <f ca="1">IF($C$4="", SUMIFS('자사몰 메타 광고'!$V:$V,#REF!, $B46), SUMIFS('자사몰 메타 광고'!$V:$V,'자사몰 메타 광고'!$I:$I,$C$4,'자사몰 메타 광고'!$D:$D,$B46))</f>
        <v>208000</v>
      </c>
      <c r="E46" s="11">
        <f t="shared" ca="1" si="0"/>
        <v>8.5347339050510858</v>
      </c>
      <c r="F46" s="12" t="str">
        <f t="shared" ca="1" si="7"/>
        <v xml:space="preserve"> </v>
      </c>
      <c r="G46" s="30">
        <f ca="1">IF($C$4="", SUMIFS('자사몰 메타 광고'!$K:$K, '자사몰 메타 광고'!$D:$D, $B46), SUMIFS('자사몰 메타 광고'!$K:$K,'자사몰 메타 광고'!$I:$I,$C$4,'자사몰 메타 광고'!D:D,$B46))</f>
        <v>3811</v>
      </c>
      <c r="H46" s="30">
        <f ca="1">IF($C$4="", SUMIFS('자사몰 메타 광고'!$Q:$Q, '자사몰 메타 광고'!$D:$D, $B46), SUMIFS('자사몰 메타 광고'!$Q:$Q,'자사몰 메타 광고'!$I:$I,$C$4,'자사몰 메타 광고'!D:D,$B46))</f>
        <v>107</v>
      </c>
      <c r="I46" s="30">
        <f ca="1">IF($C$4="", SUMIFS('자사몰 메타 광고'!$U:$U, '자사몰 메타 광고'!$D:$D, $B46), SUMIFS('자사몰 메타 광고'!$U:$U,'자사몰 메타 광고'!$I:$I,$C$4,'자사몰 메타 광고'!D:D,$B46))</f>
        <v>2</v>
      </c>
      <c r="J46" s="11">
        <f t="shared" ca="1" si="1"/>
        <v>1.8691588785046728E-2</v>
      </c>
      <c r="K46" s="11">
        <f t="shared" ca="1" si="2"/>
        <v>2.807662030963002E-2</v>
      </c>
      <c r="L46" s="12">
        <f t="shared" ca="1" si="8"/>
        <v>-0.13614579189273823</v>
      </c>
      <c r="N46" s="10">
        <f ca="1">IF($C$4="", SUMIFS('무신사 메타 광고'!$X:$X, '무신사 메타 광고'!$D:$D, $B46),SUMIFS('무신사 메타 광고'!$X:$X,'무신사 메타 광고'!I:I,$C$4,'무신사 메타 광고'!D:D,$B46))</f>
        <v>0</v>
      </c>
      <c r="O46" s="11">
        <f t="shared" ca="1" si="3"/>
        <v>0</v>
      </c>
      <c r="R46" s="13"/>
      <c r="S46" s="31">
        <f>IF($S$4="", SUMIFS('자사몰 메타 광고'!$L:$L, '자사몰 메타 광고'!$C:$C, $R46),SUMIFS('자사몰 메타 광고'!$L:$L,'자사몰 메타 광고'!$I:$I,$S$4,'자사몰 메타 광고'!$C:$C,$R46))</f>
        <v>0</v>
      </c>
      <c r="T46" s="31">
        <f>IF($S$4="", SUMIFS('자사몰 메타 광고'!$V:$V, '자사몰 메타 광고'!$C:$C, $R46),SUMIFS('자사몰 메타 광고'!$V:$V,'자사몰 메타 광고'!$I:$I,$S$4,'자사몰 메타 광고'!$C:$C,$R46))</f>
        <v>0</v>
      </c>
      <c r="U46" s="11">
        <f t="shared" si="4"/>
        <v>0</v>
      </c>
      <c r="V46" s="12" t="str">
        <f t="shared" si="9"/>
        <v xml:space="preserve"> </v>
      </c>
      <c r="W46" s="32">
        <f>IF($S$4="", SUMIFS('자사몰 메타 광고'!$K:$K, '자사몰 메타 광고'!$C:$C, $R46),SUMIFS('자사몰 메타 광고'!$K:$K,'자사몰 메타 광고'!$I:$I,$S$4,'자사몰 메타 광고'!$C:$C,$R46))</f>
        <v>0</v>
      </c>
      <c r="X46" s="32">
        <f>IF($S$4="", SUMIFS('자사몰 메타 광고'!$N:$N, '자사몰 메타 광고'!$C:$C, $R46),SUMIFS('자사몰 메타 광고'!$N:$N,'자사몰 메타 광고'!$I:$I,$S$4,'자사몰 메타 광고'!$C:$C,$R46))</f>
        <v>0</v>
      </c>
      <c r="Y46" s="11">
        <f t="shared" si="5"/>
        <v>0</v>
      </c>
      <c r="Z46" s="12" t="str">
        <f t="shared" si="10"/>
        <v xml:space="preserve"> </v>
      </c>
      <c r="AB46" s="10">
        <f>IF($S$4="", SUMIFS('무신사 메타 광고'!$X:$X, '무신사 메타 광고'!$C:$C, $R46),SUMIFS('무신사 메타 광고'!$X:$X,'무신사 메타 광고'!$I:$I,$S$4,'무신사 메타 광고'!$C:$C,$R46))</f>
        <v>0</v>
      </c>
      <c r="AC46" s="11">
        <f t="shared" si="6"/>
        <v>0</v>
      </c>
    </row>
    <row r="47" spans="2:29">
      <c r="B47" s="9">
        <f ca="1">IFERROR(__xludf.DUMMYFUNCTION("""COMPUTED_VALUE"""),46151)</f>
        <v>46151</v>
      </c>
      <c r="C47" s="29">
        <f ca="1">IF($C$4="", SUMIFS('자사몰 메타 광고'!$L:$L, '자사몰 메타 광고'!$D:$D, $B47), SUMIFS('자사몰 메타 광고'!$L:$L, '자사몰 메타 광고'!$I:$I, $C$4, '자사몰 메타 광고'!$D:$D, $B47))</f>
        <v>15977</v>
      </c>
      <c r="D47" s="29">
        <f ca="1">IF($C$4="", SUMIFS('자사몰 메타 광고'!$V:$V,#REF!, $B47), SUMIFS('자사몰 메타 광고'!$V:$V,'자사몰 메타 광고'!$I:$I,$C$4,'자사몰 메타 광고'!$D:$D,$B47))</f>
        <v>282300</v>
      </c>
      <c r="E47" s="11">
        <f t="shared" ca="1" si="0"/>
        <v>17.669149402265756</v>
      </c>
      <c r="F47" s="12">
        <f t="shared" ca="1" si="7"/>
        <v>1.0702636542433592</v>
      </c>
      <c r="G47" s="30">
        <f ca="1">IF($C$4="", SUMIFS('자사몰 메타 광고'!$K:$K, '자사몰 메타 광고'!$D:$D, $B47), SUMIFS('자사몰 메타 광고'!$K:$K,'자사몰 메타 광고'!$I:$I,$C$4,'자사몰 메타 광고'!D:D,$B47))</f>
        <v>2092</v>
      </c>
      <c r="H47" s="30">
        <f ca="1">IF($C$4="", SUMIFS('자사몰 메타 광고'!$Q:$Q, '자사몰 메타 광고'!$D:$D, $B47), SUMIFS('자사몰 메타 광고'!$Q:$Q,'자사몰 메타 광고'!$I:$I,$C$4,'자사몰 메타 광고'!D:D,$B47))</f>
        <v>53</v>
      </c>
      <c r="I47" s="30">
        <f ca="1">IF($C$4="", SUMIFS('자사몰 메타 광고'!$U:$U, '자사몰 메타 광고'!$D:$D, $B47), SUMIFS('자사몰 메타 광고'!$U:$U,'자사몰 메타 광고'!$I:$I,$C$4,'자사몰 메타 광고'!D:D,$B47))</f>
        <v>2</v>
      </c>
      <c r="J47" s="11">
        <f t="shared" ca="1" si="1"/>
        <v>3.7735849056603772E-2</v>
      </c>
      <c r="K47" s="11">
        <f t="shared" ca="1" si="2"/>
        <v>2.5334608030592735E-2</v>
      </c>
      <c r="L47" s="12">
        <f t="shared" ca="1" si="8"/>
        <v>-9.7661764443094323E-2</v>
      </c>
      <c r="N47" s="10">
        <f ca="1">IF($C$4="", SUMIFS('무신사 메타 광고'!$X:$X, '무신사 메타 광고'!$D:$D, $B47),SUMIFS('무신사 메타 광고'!$X:$X,'무신사 메타 광고'!I:I,$C$4,'무신사 메타 광고'!D:D,$B47))</f>
        <v>0</v>
      </c>
      <c r="O47" s="11">
        <f t="shared" ca="1" si="3"/>
        <v>0</v>
      </c>
      <c r="R47" s="13"/>
      <c r="S47" s="31">
        <f>IF($S$4="", SUMIFS('자사몰 메타 광고'!$L:$L, '자사몰 메타 광고'!$C:$C, $R47),SUMIFS('자사몰 메타 광고'!$L:$L,'자사몰 메타 광고'!$I:$I,$S$4,'자사몰 메타 광고'!$C:$C,$R47))</f>
        <v>0</v>
      </c>
      <c r="T47" s="31">
        <f>IF($S$4="", SUMIFS('자사몰 메타 광고'!$V:$V, '자사몰 메타 광고'!$C:$C, $R47),SUMIFS('자사몰 메타 광고'!$V:$V,'자사몰 메타 광고'!$I:$I,$S$4,'자사몰 메타 광고'!$C:$C,$R47))</f>
        <v>0</v>
      </c>
      <c r="U47" s="11">
        <f t="shared" si="4"/>
        <v>0</v>
      </c>
      <c r="V47" s="12" t="str">
        <f t="shared" si="9"/>
        <v xml:space="preserve"> </v>
      </c>
      <c r="W47" s="32">
        <f>IF($S$4="", SUMIFS('자사몰 메타 광고'!$K:$K, '자사몰 메타 광고'!$C:$C, $R47),SUMIFS('자사몰 메타 광고'!$K:$K,'자사몰 메타 광고'!$I:$I,$S$4,'자사몰 메타 광고'!$C:$C,$R47))</f>
        <v>0</v>
      </c>
      <c r="X47" s="32">
        <f>IF($S$4="", SUMIFS('자사몰 메타 광고'!$N:$N, '자사몰 메타 광고'!$C:$C, $R47),SUMIFS('자사몰 메타 광고'!$N:$N,'자사몰 메타 광고'!$I:$I,$S$4,'자사몰 메타 광고'!$C:$C,$R47))</f>
        <v>0</v>
      </c>
      <c r="Y47" s="11">
        <f t="shared" si="5"/>
        <v>0</v>
      </c>
      <c r="Z47" s="12" t="str">
        <f t="shared" si="10"/>
        <v xml:space="preserve"> </v>
      </c>
      <c r="AB47" s="10">
        <f>IF($S$4="", SUMIFS('무신사 메타 광고'!$X:$X, '무신사 메타 광고'!$C:$C, $R47),SUMIFS('무신사 메타 광고'!$X:$X,'무신사 메타 광고'!$I:$I,$S$4,'무신사 메타 광고'!$C:$C,$R47))</f>
        <v>0</v>
      </c>
      <c r="AC47" s="11">
        <f t="shared" si="6"/>
        <v>0</v>
      </c>
    </row>
    <row r="48" spans="2:29">
      <c r="B48" s="9">
        <f ca="1">IFERROR(__xludf.DUMMYFUNCTION("""COMPUTED_VALUE"""),46152)</f>
        <v>46152</v>
      </c>
      <c r="C48" s="29">
        <f ca="1">IF($C$4="", SUMIFS('자사몰 메타 광고'!$L:$L, '자사몰 메타 광고'!$D:$D, $B48), SUMIFS('자사몰 메타 광고'!$L:$L, '자사몰 메타 광고'!$I:$I, $C$4, '자사몰 메타 광고'!$D:$D, $B48))</f>
        <v>18772</v>
      </c>
      <c r="D48" s="29">
        <f ca="1">IF($C$4="", SUMIFS('자사몰 메타 광고'!$V:$V,#REF!, $B48), SUMIFS('자사몰 메타 광고'!$V:$V,'자사몰 메타 광고'!$I:$I,$C$4,'자사몰 메타 광고'!$D:$D,$B48))</f>
        <v>0</v>
      </c>
      <c r="E48" s="11">
        <f t="shared" ca="1" si="0"/>
        <v>0</v>
      </c>
      <c r="F48" s="12">
        <f t="shared" ca="1" si="7"/>
        <v>-1</v>
      </c>
      <c r="G48" s="30">
        <f ca="1">IF($C$4="", SUMIFS('자사몰 메타 광고'!$K:$K, '자사몰 메타 광고'!$D:$D, $B48), SUMIFS('자사몰 메타 광고'!$K:$K,'자사몰 메타 광고'!$I:$I,$C$4,'자사몰 메타 광고'!D:D,$B48))</f>
        <v>2570</v>
      </c>
      <c r="H48" s="30">
        <f ca="1">IF($C$4="", SUMIFS('자사몰 메타 광고'!$Q:$Q, '자사몰 메타 광고'!$D:$D, $B48), SUMIFS('자사몰 메타 광고'!$Q:$Q,'자사몰 메타 광고'!$I:$I,$C$4,'자사몰 메타 광고'!D:D,$B48))</f>
        <v>73</v>
      </c>
      <c r="I48" s="30">
        <f ca="1">IF($C$4="", SUMIFS('자사몰 메타 광고'!$U:$U, '자사몰 메타 광고'!$D:$D, $B48), SUMIFS('자사몰 메타 광고'!$U:$U,'자사몰 메타 광고'!$I:$I,$C$4,'자사몰 메타 광고'!D:D,$B48))</f>
        <v>0</v>
      </c>
      <c r="J48" s="11">
        <f t="shared" ca="1" si="1"/>
        <v>0</v>
      </c>
      <c r="K48" s="11">
        <f t="shared" ca="1" si="2"/>
        <v>2.8404669260700389E-2</v>
      </c>
      <c r="L48" s="12">
        <f t="shared" ca="1" si="8"/>
        <v>0.12118053006387193</v>
      </c>
      <c r="N48" s="10">
        <f ca="1">IF($C$4="", SUMIFS('무신사 메타 광고'!$X:$X, '무신사 메타 광고'!$D:$D, $B48),SUMIFS('무신사 메타 광고'!$X:$X,'무신사 메타 광고'!I:I,$C$4,'무신사 메타 광고'!D:D,$B48))</f>
        <v>0</v>
      </c>
      <c r="O48" s="11">
        <f t="shared" ca="1" si="3"/>
        <v>0</v>
      </c>
      <c r="R48" s="13"/>
      <c r="S48" s="31">
        <f>IF($S$4="", SUMIFS('자사몰 메타 광고'!$L:$L, '자사몰 메타 광고'!$C:$C, $R48),SUMIFS('자사몰 메타 광고'!$L:$L,'자사몰 메타 광고'!$I:$I,$S$4,'자사몰 메타 광고'!$C:$C,$R48))</f>
        <v>0</v>
      </c>
      <c r="T48" s="31">
        <f>IF($S$4="", SUMIFS('자사몰 메타 광고'!$V:$V, '자사몰 메타 광고'!$C:$C, $R48),SUMIFS('자사몰 메타 광고'!$V:$V,'자사몰 메타 광고'!$I:$I,$S$4,'자사몰 메타 광고'!$C:$C,$R48))</f>
        <v>0</v>
      </c>
      <c r="U48" s="11">
        <f t="shared" si="4"/>
        <v>0</v>
      </c>
      <c r="V48" s="12" t="str">
        <f t="shared" si="9"/>
        <v xml:space="preserve"> </v>
      </c>
      <c r="W48" s="32">
        <f>IF($S$4="", SUMIFS('자사몰 메타 광고'!$K:$K, '자사몰 메타 광고'!$C:$C, $R48),SUMIFS('자사몰 메타 광고'!$K:$K,'자사몰 메타 광고'!$I:$I,$S$4,'자사몰 메타 광고'!$C:$C,$R48))</f>
        <v>0</v>
      </c>
      <c r="X48" s="32">
        <f>IF($S$4="", SUMIFS('자사몰 메타 광고'!$N:$N, '자사몰 메타 광고'!$C:$C, $R48),SUMIFS('자사몰 메타 광고'!$N:$N,'자사몰 메타 광고'!$I:$I,$S$4,'자사몰 메타 광고'!$C:$C,$R48))</f>
        <v>0</v>
      </c>
      <c r="Y48" s="11">
        <f t="shared" si="5"/>
        <v>0</v>
      </c>
      <c r="Z48" s="12" t="str">
        <f t="shared" si="10"/>
        <v xml:space="preserve"> </v>
      </c>
      <c r="AB48" s="10">
        <f>IF($S$4="", SUMIFS('무신사 메타 광고'!$X:$X, '무신사 메타 광고'!$C:$C, $R48),SUMIFS('무신사 메타 광고'!$X:$X,'무신사 메타 광고'!$I:$I,$S$4,'무신사 메타 광고'!$C:$C,$R48))</f>
        <v>0</v>
      </c>
      <c r="AC48" s="11">
        <f t="shared" si="6"/>
        <v>0</v>
      </c>
    </row>
    <row r="49" spans="2:29">
      <c r="B49" s="9">
        <f ca="1">IFERROR(__xludf.DUMMYFUNCTION("""COMPUTED_VALUE"""),46153)</f>
        <v>46153</v>
      </c>
      <c r="C49" s="29">
        <f ca="1">IF($C$4="", SUMIFS('자사몰 메타 광고'!$L:$L, '자사몰 메타 광고'!$D:$D, $B49), SUMIFS('자사몰 메타 광고'!$L:$L, '자사몰 메타 광고'!$I:$I, $C$4, '자사몰 메타 광고'!$D:$D, $B49))</f>
        <v>20432</v>
      </c>
      <c r="D49" s="29">
        <f ca="1">IF($C$4="", SUMIFS('자사몰 메타 광고'!$V:$V,#REF!, $B49), SUMIFS('자사몰 메타 광고'!$V:$V,'자사몰 메타 광고'!$I:$I,$C$4,'자사몰 메타 광고'!$D:$D,$B49))</f>
        <v>440300</v>
      </c>
      <c r="E49" s="11">
        <f t="shared" ca="1" si="0"/>
        <v>21.549530148786218</v>
      </c>
      <c r="F49" s="12" t="str">
        <f t="shared" ca="1" si="7"/>
        <v xml:space="preserve"> </v>
      </c>
      <c r="G49" s="30">
        <f ca="1">IF($C$4="", SUMIFS('자사몰 메타 광고'!$K:$K, '자사몰 메타 광고'!$D:$D, $B49), SUMIFS('자사몰 메타 광고'!$K:$K,'자사몰 메타 광고'!$I:$I,$C$4,'자사몰 메타 광고'!D:D,$B49))</f>
        <v>2567</v>
      </c>
      <c r="H49" s="30">
        <f ca="1">IF($C$4="", SUMIFS('자사몰 메타 광고'!$Q:$Q, '자사몰 메타 광고'!$D:$D, $B49), SUMIFS('자사몰 메타 광고'!$Q:$Q,'자사몰 메타 광고'!$I:$I,$C$4,'자사몰 메타 광고'!D:D,$B49))</f>
        <v>45</v>
      </c>
      <c r="I49" s="30">
        <f ca="1">IF($C$4="", SUMIFS('자사몰 메타 광고'!$U:$U, '자사몰 메타 광고'!$D:$D, $B49), SUMIFS('자사몰 메타 광고'!$U:$U,'자사몰 메타 광고'!$I:$I,$C$4,'자사몰 메타 광고'!D:D,$B49))</f>
        <v>2</v>
      </c>
      <c r="J49" s="11">
        <f t="shared" ca="1" si="1"/>
        <v>4.4444444444444446E-2</v>
      </c>
      <c r="K49" s="11">
        <f t="shared" ca="1" si="2"/>
        <v>1.7530190884300741E-2</v>
      </c>
      <c r="L49" s="12">
        <f t="shared" ca="1" si="8"/>
        <v>-0.38284122503215195</v>
      </c>
      <c r="N49" s="10">
        <f ca="1">IF($C$4="", SUMIFS('무신사 메타 광고'!$X:$X, '무신사 메타 광고'!$D:$D, $B49),SUMIFS('무신사 메타 광고'!$X:$X,'무신사 메타 광고'!I:I,$C$4,'무신사 메타 광고'!D:D,$B49))</f>
        <v>0</v>
      </c>
      <c r="O49" s="11">
        <f t="shared" ca="1" si="3"/>
        <v>0</v>
      </c>
      <c r="R49" s="13"/>
      <c r="S49" s="31">
        <f>IF($S$4="", SUMIFS('자사몰 메타 광고'!$L:$L, '자사몰 메타 광고'!$C:$C, $R49),SUMIFS('자사몰 메타 광고'!$L:$L,'자사몰 메타 광고'!$I:$I,$S$4,'자사몰 메타 광고'!$C:$C,$R49))</f>
        <v>0</v>
      </c>
      <c r="T49" s="31">
        <f>IF($S$4="", SUMIFS('자사몰 메타 광고'!$V:$V, '자사몰 메타 광고'!$C:$C, $R49),SUMIFS('자사몰 메타 광고'!$V:$V,'자사몰 메타 광고'!$I:$I,$S$4,'자사몰 메타 광고'!$C:$C,$R49))</f>
        <v>0</v>
      </c>
      <c r="U49" s="11">
        <f t="shared" si="4"/>
        <v>0</v>
      </c>
      <c r="V49" s="12" t="str">
        <f t="shared" si="9"/>
        <v xml:space="preserve"> </v>
      </c>
      <c r="W49" s="32">
        <f>IF($S$4="", SUMIFS('자사몰 메타 광고'!$K:$K, '자사몰 메타 광고'!$C:$C, $R49),SUMIFS('자사몰 메타 광고'!$K:$K,'자사몰 메타 광고'!$I:$I,$S$4,'자사몰 메타 광고'!$C:$C,$R49))</f>
        <v>0</v>
      </c>
      <c r="X49" s="32">
        <f>IF($S$4="", SUMIFS('자사몰 메타 광고'!$N:$N, '자사몰 메타 광고'!$C:$C, $R49),SUMIFS('자사몰 메타 광고'!$N:$N,'자사몰 메타 광고'!$I:$I,$S$4,'자사몰 메타 광고'!$C:$C,$R49))</f>
        <v>0</v>
      </c>
      <c r="Y49" s="11">
        <f t="shared" si="5"/>
        <v>0</v>
      </c>
      <c r="Z49" s="12" t="str">
        <f t="shared" si="10"/>
        <v xml:space="preserve"> </v>
      </c>
      <c r="AB49" s="10">
        <f>IF($S$4="", SUMIFS('무신사 메타 광고'!$X:$X, '무신사 메타 광고'!$C:$C, $R49),SUMIFS('무신사 메타 광고'!$X:$X,'무신사 메타 광고'!$I:$I,$S$4,'무신사 메타 광고'!$C:$C,$R49))</f>
        <v>0</v>
      </c>
      <c r="AC49" s="11">
        <f t="shared" si="6"/>
        <v>0</v>
      </c>
    </row>
    <row r="50" spans="2:29">
      <c r="B50" s="9">
        <f ca="1">IFERROR(__xludf.DUMMYFUNCTION("""COMPUTED_VALUE"""),46154)</f>
        <v>46154</v>
      </c>
      <c r="C50" s="29">
        <f ca="1">IF($C$4="", SUMIFS('자사몰 메타 광고'!$L:$L, '자사몰 메타 광고'!$D:$D, $B50), SUMIFS('자사몰 메타 광고'!$L:$L, '자사몰 메타 광고'!$I:$I, $C$4, '자사몰 메타 광고'!$D:$D, $B50))</f>
        <v>18783</v>
      </c>
      <c r="D50" s="29">
        <f ca="1">IF($C$4="", SUMIFS('자사몰 메타 광고'!$V:$V,#REF!, $B50), SUMIFS('자사몰 메타 광고'!$V:$V,'자사몰 메타 광고'!$I:$I,$C$4,'자사몰 메타 광고'!$D:$D,$B50))</f>
        <v>80100</v>
      </c>
      <c r="E50" s="11">
        <f t="shared" ca="1" si="0"/>
        <v>4.2644944896981309</v>
      </c>
      <c r="F50" s="12">
        <f t="shared" ca="1" si="7"/>
        <v>-0.80210730998520963</v>
      </c>
      <c r="G50" s="30">
        <f ca="1">IF($C$4="", SUMIFS('자사몰 메타 광고'!$K:$K, '자사몰 메타 광고'!$D:$D, $B50), SUMIFS('자사몰 메타 광고'!$K:$K,'자사몰 메타 광고'!$I:$I,$C$4,'자사몰 메타 광고'!D:D,$B50))</f>
        <v>2803</v>
      </c>
      <c r="H50" s="30">
        <f ca="1">IF($C$4="", SUMIFS('자사몰 메타 광고'!$Q:$Q, '자사몰 메타 광고'!$D:$D, $B50), SUMIFS('자사몰 메타 광고'!$Q:$Q,'자사몰 메타 광고'!$I:$I,$C$4,'자사몰 메타 광고'!D:D,$B50))</f>
        <v>66</v>
      </c>
      <c r="I50" s="30">
        <f ca="1">IF($C$4="", SUMIFS('자사몰 메타 광고'!$U:$U, '자사몰 메타 광고'!$D:$D, $B50), SUMIFS('자사몰 메타 광고'!$U:$U,'자사몰 메타 광고'!$I:$I,$C$4,'자사몰 메타 광고'!D:D,$B50))</f>
        <v>1</v>
      </c>
      <c r="J50" s="11">
        <f t="shared" ca="1" si="1"/>
        <v>1.5151515151515152E-2</v>
      </c>
      <c r="K50" s="11">
        <f t="shared" ca="1" si="2"/>
        <v>2.3546200499464858E-2</v>
      </c>
      <c r="L50" s="12">
        <f t="shared" ca="1" si="8"/>
        <v>0.34317992626947302</v>
      </c>
      <c r="N50" s="10">
        <f ca="1">IF($C$4="", SUMIFS('무신사 메타 광고'!$X:$X, '무신사 메타 광고'!$D:$D, $B50),SUMIFS('무신사 메타 광고'!$X:$X,'무신사 메타 광고'!I:I,$C$4,'무신사 메타 광고'!D:D,$B50))</f>
        <v>0</v>
      </c>
      <c r="O50" s="11">
        <f t="shared" ca="1" si="3"/>
        <v>0</v>
      </c>
      <c r="R50" s="13"/>
      <c r="S50" s="31">
        <f>IF($S$4="", SUMIFS('자사몰 메타 광고'!$L:$L, '자사몰 메타 광고'!$C:$C, $R50),SUMIFS('자사몰 메타 광고'!$L:$L,'자사몰 메타 광고'!$I:$I,$S$4,'자사몰 메타 광고'!$C:$C,$R50))</f>
        <v>0</v>
      </c>
      <c r="T50" s="31">
        <f>IF($S$4="", SUMIFS('자사몰 메타 광고'!$V:$V, '자사몰 메타 광고'!$C:$C, $R50),SUMIFS('자사몰 메타 광고'!$V:$V,'자사몰 메타 광고'!$I:$I,$S$4,'자사몰 메타 광고'!$C:$C,$R50))</f>
        <v>0</v>
      </c>
      <c r="U50" s="11">
        <f t="shared" si="4"/>
        <v>0</v>
      </c>
      <c r="V50" s="12" t="str">
        <f t="shared" si="9"/>
        <v xml:space="preserve"> </v>
      </c>
      <c r="W50" s="32">
        <f>IF($S$4="", SUMIFS('자사몰 메타 광고'!$K:$K, '자사몰 메타 광고'!$C:$C, $R50),SUMIFS('자사몰 메타 광고'!$K:$K,'자사몰 메타 광고'!$I:$I,$S$4,'자사몰 메타 광고'!$C:$C,$R50))</f>
        <v>0</v>
      </c>
      <c r="X50" s="32">
        <f>IF($S$4="", SUMIFS('자사몰 메타 광고'!$N:$N, '자사몰 메타 광고'!$C:$C, $R50),SUMIFS('자사몰 메타 광고'!$N:$N,'자사몰 메타 광고'!$I:$I,$S$4,'자사몰 메타 광고'!$C:$C,$R50))</f>
        <v>0</v>
      </c>
      <c r="Y50" s="11">
        <f t="shared" si="5"/>
        <v>0</v>
      </c>
      <c r="Z50" s="12" t="str">
        <f t="shared" si="10"/>
        <v xml:space="preserve"> </v>
      </c>
      <c r="AB50" s="10">
        <f>IF($S$4="", SUMIFS('무신사 메타 광고'!$X:$X, '무신사 메타 광고'!$C:$C, $R50),SUMIFS('무신사 메타 광고'!$X:$X,'무신사 메타 광고'!$I:$I,$S$4,'무신사 메타 광고'!$C:$C,$R50))</f>
        <v>0</v>
      </c>
      <c r="AC50" s="11">
        <f t="shared" si="6"/>
        <v>0</v>
      </c>
    </row>
    <row r="51" spans="2:29">
      <c r="B51" s="9">
        <f ca="1">IFERROR(__xludf.DUMMYFUNCTION("""COMPUTED_VALUE"""),46155)</f>
        <v>46155</v>
      </c>
      <c r="C51" s="29">
        <f ca="1">IF($C$4="", SUMIFS('자사몰 메타 광고'!$L:$L, '자사몰 메타 광고'!$D:$D, $B51), SUMIFS('자사몰 메타 광고'!$L:$L, '자사몰 메타 광고'!$I:$I, $C$4, '자사몰 메타 광고'!$D:$D, $B51))</f>
        <v>17815</v>
      </c>
      <c r="D51" s="29">
        <f ca="1">IF($C$4="", SUMIFS('자사몰 메타 광고'!$V:$V,#REF!, $B51), SUMIFS('자사몰 메타 광고'!$V:$V,'자사몰 메타 광고'!$I:$I,$C$4,'자사몰 메타 광고'!$D:$D,$B51))</f>
        <v>268000</v>
      </c>
      <c r="E51" s="11">
        <f t="shared" ca="1" si="0"/>
        <v>15.043502666292451</v>
      </c>
      <c r="F51" s="12">
        <f t="shared" ca="1" si="7"/>
        <v>2.5276168611856571</v>
      </c>
      <c r="G51" s="30">
        <f ca="1">IF($C$4="", SUMIFS('자사몰 메타 광고'!$K:$K, '자사몰 메타 광고'!$D:$D, $B51), SUMIFS('자사몰 메타 광고'!$K:$K,'자사몰 메타 광고'!$I:$I,$C$4,'자사몰 메타 광고'!D:D,$B51))</f>
        <v>2457</v>
      </c>
      <c r="H51" s="30">
        <f ca="1">IF($C$4="", SUMIFS('자사몰 메타 광고'!$Q:$Q, '자사몰 메타 광고'!$D:$D, $B51), SUMIFS('자사몰 메타 광고'!$Q:$Q,'자사몰 메타 광고'!$I:$I,$C$4,'자사몰 메타 광고'!D:D,$B51))</f>
        <v>53</v>
      </c>
      <c r="I51" s="30">
        <f ca="1">IF($C$4="", SUMIFS('자사몰 메타 광고'!$U:$U, '자사몰 메타 광고'!$D:$D, $B51), SUMIFS('자사몰 메타 광고'!$U:$U,'자사몰 메타 광고'!$I:$I,$C$4,'자사몰 메타 광고'!D:D,$B51))</f>
        <v>1</v>
      </c>
      <c r="J51" s="11">
        <f t="shared" ca="1" si="1"/>
        <v>1.8867924528301886E-2</v>
      </c>
      <c r="K51" s="11">
        <f t="shared" ca="1" si="2"/>
        <v>2.157102157102157E-2</v>
      </c>
      <c r="L51" s="12">
        <f t="shared" ca="1" si="8"/>
        <v>-8.3885250551917243E-2</v>
      </c>
      <c r="N51" s="10">
        <f ca="1">IF($C$4="", SUMIFS('무신사 메타 광고'!$X:$X, '무신사 메타 광고'!$D:$D, $B51),SUMIFS('무신사 메타 광고'!$X:$X,'무신사 메타 광고'!I:I,$C$4,'무신사 메타 광고'!D:D,$B51))</f>
        <v>0</v>
      </c>
      <c r="O51" s="11">
        <f t="shared" ca="1" si="3"/>
        <v>0</v>
      </c>
      <c r="R51" s="13"/>
      <c r="S51" s="31">
        <f>IF($S$4="", SUMIFS('자사몰 메타 광고'!$L:$L, '자사몰 메타 광고'!$C:$C, $R51),SUMIFS('자사몰 메타 광고'!$L:$L,'자사몰 메타 광고'!$I:$I,$S$4,'자사몰 메타 광고'!$C:$C,$R51))</f>
        <v>0</v>
      </c>
      <c r="T51" s="31">
        <f>IF($S$4="", SUMIFS('자사몰 메타 광고'!$V:$V, '자사몰 메타 광고'!$C:$C, $R51),SUMIFS('자사몰 메타 광고'!$V:$V,'자사몰 메타 광고'!$I:$I,$S$4,'자사몰 메타 광고'!$C:$C,$R51))</f>
        <v>0</v>
      </c>
      <c r="U51" s="11">
        <f t="shared" si="4"/>
        <v>0</v>
      </c>
      <c r="V51" s="12" t="str">
        <f t="shared" si="9"/>
        <v xml:space="preserve"> </v>
      </c>
      <c r="W51" s="32">
        <f>IF($S$4="", SUMIFS('자사몰 메타 광고'!$K:$K, '자사몰 메타 광고'!$C:$C, $R51),SUMIFS('자사몰 메타 광고'!$K:$K,'자사몰 메타 광고'!$I:$I,$S$4,'자사몰 메타 광고'!$C:$C,$R51))</f>
        <v>0</v>
      </c>
      <c r="X51" s="32">
        <f>IF($S$4="", SUMIFS('자사몰 메타 광고'!$N:$N, '자사몰 메타 광고'!$C:$C, $R51),SUMIFS('자사몰 메타 광고'!$N:$N,'자사몰 메타 광고'!$I:$I,$S$4,'자사몰 메타 광고'!$C:$C,$R51))</f>
        <v>0</v>
      </c>
      <c r="Y51" s="11">
        <f t="shared" si="5"/>
        <v>0</v>
      </c>
      <c r="Z51" s="12" t="str">
        <f t="shared" si="10"/>
        <v xml:space="preserve"> </v>
      </c>
      <c r="AB51" s="10">
        <f>IF($S$4="", SUMIFS('무신사 메타 광고'!$X:$X, '무신사 메타 광고'!$C:$C, $R51),SUMIFS('무신사 메타 광고'!$X:$X,'무신사 메타 광고'!$I:$I,$S$4,'무신사 메타 광고'!$C:$C,$R51))</f>
        <v>0</v>
      </c>
      <c r="AC51" s="11">
        <f t="shared" si="6"/>
        <v>0</v>
      </c>
    </row>
    <row r="52" spans="2:29">
      <c r="B52" s="9">
        <f ca="1">IFERROR(__xludf.DUMMYFUNCTION("""COMPUTED_VALUE"""),46156)</f>
        <v>46156</v>
      </c>
      <c r="C52" s="29">
        <f ca="1">IF($C$4="", SUMIFS('자사몰 메타 광고'!$L:$L, '자사몰 메타 광고'!$D:$D, $B52), SUMIFS('자사몰 메타 광고'!$L:$L, '자사몰 메타 광고'!$I:$I, $C$4, '자사몰 메타 광고'!$D:$D, $B52))</f>
        <v>21664</v>
      </c>
      <c r="D52" s="29">
        <f ca="1">IF($C$4="", SUMIFS('자사몰 메타 광고'!$V:$V,#REF!, $B52), SUMIFS('자사몰 메타 광고'!$V:$V,'자사몰 메타 광고'!$I:$I,$C$4,'자사몰 메타 광고'!$D:$D,$B52))</f>
        <v>349400</v>
      </c>
      <c r="E52" s="11">
        <f t="shared" ca="1" si="0"/>
        <v>16.1281388478582</v>
      </c>
      <c r="F52" s="12">
        <f t="shared" ca="1" si="7"/>
        <v>7.2099976024603787E-2</v>
      </c>
      <c r="G52" s="30">
        <f ca="1">IF($C$4="", SUMIFS('자사몰 메타 광고'!$K:$K, '자사몰 메타 광고'!$D:$D, $B52), SUMIFS('자사몰 메타 광고'!$K:$K,'자사몰 메타 광고'!$I:$I,$C$4,'자사몰 메타 광고'!D:D,$B52))</f>
        <v>2920</v>
      </c>
      <c r="H52" s="30">
        <f ca="1">IF($C$4="", SUMIFS('자사몰 메타 광고'!$Q:$Q, '자사몰 메타 광고'!$D:$D, $B52), SUMIFS('자사몰 메타 광고'!$Q:$Q,'자사몰 메타 광고'!$I:$I,$C$4,'자사몰 메타 광고'!D:D,$B52))</f>
        <v>82</v>
      </c>
      <c r="I52" s="30">
        <f ca="1">IF($C$4="", SUMIFS('자사몰 메타 광고'!$U:$U, '자사몰 메타 광고'!$D:$D, $B52), SUMIFS('자사몰 메타 광고'!$U:$U,'자사몰 메타 광고'!$I:$I,$C$4,'자사몰 메타 광고'!D:D,$B52))</f>
        <v>4</v>
      </c>
      <c r="J52" s="11">
        <f t="shared" ca="1" si="1"/>
        <v>4.878048780487805E-2</v>
      </c>
      <c r="K52" s="11">
        <f t="shared" ca="1" si="2"/>
        <v>2.8082191780821917E-2</v>
      </c>
      <c r="L52" s="12">
        <f t="shared" ca="1" si="8"/>
        <v>0.30184802274489536</v>
      </c>
      <c r="N52" s="10">
        <f ca="1">IF($C$4="", SUMIFS('무신사 메타 광고'!$X:$X, '무신사 메타 광고'!$D:$D, $B52),SUMIFS('무신사 메타 광고'!$X:$X,'무신사 메타 광고'!I:I,$C$4,'무신사 메타 광고'!D:D,$B52))</f>
        <v>0</v>
      </c>
      <c r="O52" s="11">
        <f t="shared" ca="1" si="3"/>
        <v>0</v>
      </c>
      <c r="R52" s="13"/>
      <c r="S52" s="31">
        <f>IF($S$4="", SUMIFS('자사몰 메타 광고'!$L:$L, '자사몰 메타 광고'!$C:$C, $R52),SUMIFS('자사몰 메타 광고'!$L:$L,'자사몰 메타 광고'!$I:$I,$S$4,'자사몰 메타 광고'!$C:$C,$R52))</f>
        <v>0</v>
      </c>
      <c r="T52" s="31">
        <f>IF($S$4="", SUMIFS('자사몰 메타 광고'!$V:$V, '자사몰 메타 광고'!$C:$C, $R52),SUMIFS('자사몰 메타 광고'!$V:$V,'자사몰 메타 광고'!$I:$I,$S$4,'자사몰 메타 광고'!$C:$C,$R52))</f>
        <v>0</v>
      </c>
      <c r="U52" s="11">
        <f t="shared" si="4"/>
        <v>0</v>
      </c>
      <c r="V52" s="12" t="str">
        <f t="shared" si="9"/>
        <v xml:space="preserve"> </v>
      </c>
      <c r="W52" s="32">
        <f>IF($S$4="", SUMIFS('자사몰 메타 광고'!$K:$K, '자사몰 메타 광고'!$C:$C, $R52),SUMIFS('자사몰 메타 광고'!$K:$K,'자사몰 메타 광고'!$I:$I,$S$4,'자사몰 메타 광고'!$C:$C,$R52))</f>
        <v>0</v>
      </c>
      <c r="X52" s="32">
        <f>IF($S$4="", SUMIFS('자사몰 메타 광고'!$N:$N, '자사몰 메타 광고'!$C:$C, $R52),SUMIFS('자사몰 메타 광고'!$N:$N,'자사몰 메타 광고'!$I:$I,$S$4,'자사몰 메타 광고'!$C:$C,$R52))</f>
        <v>0</v>
      </c>
      <c r="Y52" s="11">
        <f t="shared" si="5"/>
        <v>0</v>
      </c>
      <c r="Z52" s="12" t="str">
        <f t="shared" si="10"/>
        <v xml:space="preserve"> </v>
      </c>
      <c r="AB52" s="10">
        <f>IF($S$4="", SUMIFS('무신사 메타 광고'!$X:$X, '무신사 메타 광고'!$C:$C, $R52),SUMIFS('무신사 메타 광고'!$X:$X,'무신사 메타 광고'!$I:$I,$S$4,'무신사 메타 광고'!$C:$C,$R52))</f>
        <v>0</v>
      </c>
      <c r="AC52" s="11">
        <f t="shared" si="6"/>
        <v>0</v>
      </c>
    </row>
    <row r="53" spans="2:29">
      <c r="B53" s="9">
        <f ca="1">IFERROR(__xludf.DUMMYFUNCTION("""COMPUTED_VALUE"""),46157)</f>
        <v>46157</v>
      </c>
      <c r="C53" s="29">
        <f ca="1">IF($C$4="", SUMIFS('자사몰 메타 광고'!$L:$L, '자사몰 메타 광고'!$D:$D, $B53), SUMIFS('자사몰 메타 광고'!$L:$L, '자사몰 메타 광고'!$I:$I, $C$4, '자사몰 메타 광고'!$D:$D, $B53))</f>
        <v>24373</v>
      </c>
      <c r="D53" s="29">
        <f ca="1">IF($C$4="", SUMIFS('자사몰 메타 광고'!$V:$V,#REF!, $B53), SUMIFS('자사몰 메타 광고'!$V:$V,'자사몰 메타 광고'!$I:$I,$C$4,'자사몰 메타 광고'!$D:$D,$B53))</f>
        <v>216600</v>
      </c>
      <c r="E53" s="11">
        <f t="shared" ca="1" si="0"/>
        <v>8.8868830262995946</v>
      </c>
      <c r="F53" s="12">
        <f t="shared" ca="1" si="7"/>
        <v>-0.44898273073338751</v>
      </c>
      <c r="G53" s="30">
        <f ca="1">IF($C$4="", SUMIFS('자사몰 메타 광고'!$K:$K, '자사몰 메타 광고'!$D:$D, $B53), SUMIFS('자사몰 메타 광고'!$K:$K,'자사몰 메타 광고'!$I:$I,$C$4,'자사몰 메타 광고'!D:D,$B53))</f>
        <v>3670</v>
      </c>
      <c r="H53" s="30">
        <f ca="1">IF($C$4="", SUMIFS('자사몰 메타 광고'!$Q:$Q, '자사몰 메타 광고'!$D:$D, $B53), SUMIFS('자사몰 메타 광고'!$Q:$Q,'자사몰 메타 광고'!$I:$I,$C$4,'자사몰 메타 광고'!D:D,$B53))</f>
        <v>125</v>
      </c>
      <c r="I53" s="30">
        <f ca="1">IF($C$4="", SUMIFS('자사몰 메타 광고'!$U:$U, '자사몰 메타 광고'!$D:$D, $B53), SUMIFS('자사몰 메타 광고'!$U:$U,'자사몰 메타 광고'!$I:$I,$C$4,'자사몰 메타 광고'!D:D,$B53))</f>
        <v>3</v>
      </c>
      <c r="J53" s="11">
        <f t="shared" ca="1" si="1"/>
        <v>2.4E-2</v>
      </c>
      <c r="K53" s="11">
        <f t="shared" ca="1" si="2"/>
        <v>3.4059945504087197E-2</v>
      </c>
      <c r="L53" s="12">
        <f t="shared" ca="1" si="8"/>
        <v>0.21286635209676363</v>
      </c>
      <c r="N53" s="10">
        <f ca="1">IF($C$4="", SUMIFS('무신사 메타 광고'!$X:$X, '무신사 메타 광고'!$D:$D, $B53),SUMIFS('무신사 메타 광고'!$X:$X,'무신사 메타 광고'!I:I,$C$4,'무신사 메타 광고'!D:D,$B53))</f>
        <v>0</v>
      </c>
      <c r="O53" s="11">
        <f t="shared" ca="1" si="3"/>
        <v>0</v>
      </c>
      <c r="R53" s="13"/>
      <c r="S53" s="31">
        <f>IF($S$4="", SUMIFS('자사몰 메타 광고'!$L:$L, '자사몰 메타 광고'!$C:$C, $R53),SUMIFS('자사몰 메타 광고'!$L:$L,'자사몰 메타 광고'!$I:$I,$S$4,'자사몰 메타 광고'!$C:$C,$R53))</f>
        <v>0</v>
      </c>
      <c r="T53" s="31">
        <f>IF($S$4="", SUMIFS('자사몰 메타 광고'!$V:$V, '자사몰 메타 광고'!$C:$C, $R53),SUMIFS('자사몰 메타 광고'!$V:$V,'자사몰 메타 광고'!$I:$I,$S$4,'자사몰 메타 광고'!$C:$C,$R53))</f>
        <v>0</v>
      </c>
      <c r="U53" s="11">
        <f t="shared" si="4"/>
        <v>0</v>
      </c>
      <c r="V53" s="12" t="str">
        <f t="shared" si="9"/>
        <v xml:space="preserve"> </v>
      </c>
      <c r="W53" s="32">
        <f>IF($S$4="", SUMIFS('자사몰 메타 광고'!$K:$K, '자사몰 메타 광고'!$C:$C, $R53),SUMIFS('자사몰 메타 광고'!$K:$K,'자사몰 메타 광고'!$I:$I,$S$4,'자사몰 메타 광고'!$C:$C,$R53))</f>
        <v>0</v>
      </c>
      <c r="X53" s="32">
        <f>IF($S$4="", SUMIFS('자사몰 메타 광고'!$N:$N, '자사몰 메타 광고'!$C:$C, $R53),SUMIFS('자사몰 메타 광고'!$N:$N,'자사몰 메타 광고'!$I:$I,$S$4,'자사몰 메타 광고'!$C:$C,$R53))</f>
        <v>0</v>
      </c>
      <c r="Y53" s="11">
        <f t="shared" si="5"/>
        <v>0</v>
      </c>
      <c r="Z53" s="12" t="str">
        <f t="shared" si="10"/>
        <v xml:space="preserve"> </v>
      </c>
      <c r="AB53" s="10">
        <f>IF($S$4="", SUMIFS('무신사 메타 광고'!$X:$X, '무신사 메타 광고'!$C:$C, $R53),SUMIFS('무신사 메타 광고'!$X:$X,'무신사 메타 광고'!$I:$I,$S$4,'무신사 메타 광고'!$C:$C,$R53))</f>
        <v>0</v>
      </c>
      <c r="AC53" s="11">
        <f t="shared" si="6"/>
        <v>0</v>
      </c>
    </row>
    <row r="54" spans="2:29">
      <c r="B54" s="9">
        <f ca="1">IFERROR(__xludf.DUMMYFUNCTION("""COMPUTED_VALUE"""),46158)</f>
        <v>46158</v>
      </c>
      <c r="C54" s="29">
        <f ca="1">IF($C$4="", SUMIFS('자사몰 메타 광고'!$L:$L, '자사몰 메타 광고'!$D:$D, $B54), SUMIFS('자사몰 메타 광고'!$L:$L, '자사몰 메타 광고'!$I:$I, $C$4, '자사몰 메타 광고'!$D:$D, $B54))</f>
        <v>17997</v>
      </c>
      <c r="D54" s="29">
        <f ca="1">IF($C$4="", SUMIFS('자사몰 메타 광고'!$V:$V,#REF!, $B54), SUMIFS('자사몰 메타 광고'!$V:$V,'자사몰 메타 광고'!$I:$I,$C$4,'자사몰 메타 광고'!$D:$D,$B54))</f>
        <v>0</v>
      </c>
      <c r="E54" s="11">
        <f t="shared" ca="1" si="0"/>
        <v>0</v>
      </c>
      <c r="F54" s="12">
        <f t="shared" ca="1" si="7"/>
        <v>-1</v>
      </c>
      <c r="G54" s="30">
        <f ca="1">IF($C$4="", SUMIFS('자사몰 메타 광고'!$K:$K, '자사몰 메타 광고'!$D:$D, $B54), SUMIFS('자사몰 메타 광고'!$K:$K,'자사몰 메타 광고'!$I:$I,$C$4,'자사몰 메타 광고'!D:D,$B54))</f>
        <v>2642</v>
      </c>
      <c r="H54" s="30">
        <f ca="1">IF($C$4="", SUMIFS('자사몰 메타 광고'!$Q:$Q, '자사몰 메타 광고'!$D:$D, $B54), SUMIFS('자사몰 메타 광고'!$Q:$Q,'자사몰 메타 광고'!$I:$I,$C$4,'자사몰 메타 광고'!D:D,$B54))</f>
        <v>66</v>
      </c>
      <c r="I54" s="30">
        <f ca="1">IF($C$4="", SUMIFS('자사몰 메타 광고'!$U:$U, '자사몰 메타 광고'!$D:$D, $B54), SUMIFS('자사몰 메타 광고'!$U:$U,'자사몰 메타 광고'!$I:$I,$C$4,'자사몰 메타 광고'!D:D,$B54))</f>
        <v>0</v>
      </c>
      <c r="J54" s="11">
        <f t="shared" ca="1" si="1"/>
        <v>0</v>
      </c>
      <c r="K54" s="11">
        <f t="shared" ca="1" si="2"/>
        <v>2.4981074943224831E-2</v>
      </c>
      <c r="L54" s="12">
        <f t="shared" ca="1" si="8"/>
        <v>-0.26655563966691903</v>
      </c>
      <c r="N54" s="10">
        <f ca="1">IF($C$4="", SUMIFS('무신사 메타 광고'!$X:$X, '무신사 메타 광고'!$D:$D, $B54),SUMIFS('무신사 메타 광고'!$X:$X,'무신사 메타 광고'!I:I,$C$4,'무신사 메타 광고'!D:D,$B54))</f>
        <v>0</v>
      </c>
      <c r="O54" s="11">
        <f t="shared" ca="1" si="3"/>
        <v>0</v>
      </c>
      <c r="R54" s="13"/>
      <c r="S54" s="31">
        <f>IF($S$4="", SUMIFS('자사몰 메타 광고'!$L:$L, '자사몰 메타 광고'!$C:$C, $R54),SUMIFS('자사몰 메타 광고'!$L:$L,'자사몰 메타 광고'!$I:$I,$S$4,'자사몰 메타 광고'!$C:$C,$R54))</f>
        <v>0</v>
      </c>
      <c r="T54" s="31">
        <f>IF($S$4="", SUMIFS('자사몰 메타 광고'!$V:$V, '자사몰 메타 광고'!$C:$C, $R54),SUMIFS('자사몰 메타 광고'!$V:$V,'자사몰 메타 광고'!$I:$I,$S$4,'자사몰 메타 광고'!$C:$C,$R54))</f>
        <v>0</v>
      </c>
      <c r="U54" s="11">
        <f t="shared" si="4"/>
        <v>0</v>
      </c>
      <c r="V54" s="12" t="str">
        <f t="shared" si="9"/>
        <v xml:space="preserve"> </v>
      </c>
      <c r="W54" s="32">
        <f>IF($S$4="", SUMIFS('자사몰 메타 광고'!$K:$K, '자사몰 메타 광고'!$C:$C, $R54),SUMIFS('자사몰 메타 광고'!$K:$K,'자사몰 메타 광고'!$I:$I,$S$4,'자사몰 메타 광고'!$C:$C,$R54))</f>
        <v>0</v>
      </c>
      <c r="X54" s="32">
        <f>IF($S$4="", SUMIFS('자사몰 메타 광고'!$N:$N, '자사몰 메타 광고'!$C:$C, $R54),SUMIFS('자사몰 메타 광고'!$N:$N,'자사몰 메타 광고'!$I:$I,$S$4,'자사몰 메타 광고'!$C:$C,$R54))</f>
        <v>0</v>
      </c>
      <c r="Y54" s="11">
        <f t="shared" si="5"/>
        <v>0</v>
      </c>
      <c r="Z54" s="12" t="str">
        <f t="shared" si="10"/>
        <v xml:space="preserve"> </v>
      </c>
      <c r="AB54" s="10">
        <f>IF($S$4="", SUMIFS('무신사 메타 광고'!$X:$X, '무신사 메타 광고'!$C:$C, $R54),SUMIFS('무신사 메타 광고'!$X:$X,'무신사 메타 광고'!$I:$I,$S$4,'무신사 메타 광고'!$C:$C,$R54))</f>
        <v>0</v>
      </c>
      <c r="AC54" s="11">
        <f t="shared" si="6"/>
        <v>0</v>
      </c>
    </row>
    <row r="55" spans="2:29">
      <c r="B55" s="9">
        <f ca="1">IFERROR(__xludf.DUMMYFUNCTION("""COMPUTED_VALUE"""),46159)</f>
        <v>46159</v>
      </c>
      <c r="C55" s="29">
        <f ca="1">IF($C$4="", SUMIFS('자사몰 메타 광고'!$L:$L, '자사몰 메타 광고'!$D:$D, $B55), SUMIFS('자사몰 메타 광고'!$L:$L, '자사몰 메타 광고'!$I:$I, $C$4, '자사몰 메타 광고'!$D:$D, $B55))</f>
        <v>29879</v>
      </c>
      <c r="D55" s="29">
        <f ca="1">IF($C$4="", SUMIFS('자사몰 메타 광고'!$V:$V,#REF!, $B55), SUMIFS('자사몰 메타 광고'!$V:$V,'자사몰 메타 광고'!$I:$I,$C$4,'자사몰 메타 광고'!$D:$D,$B55))</f>
        <v>346500</v>
      </c>
      <c r="E55" s="11">
        <f t="shared" ca="1" si="0"/>
        <v>11.596773653736738</v>
      </c>
      <c r="F55" s="12" t="str">
        <f t="shared" ca="1" si="7"/>
        <v xml:space="preserve"> </v>
      </c>
      <c r="G55" s="30">
        <f ca="1">IF($C$4="", SUMIFS('자사몰 메타 광고'!$K:$K, '자사몰 메타 광고'!$D:$D, $B55), SUMIFS('자사몰 메타 광고'!$K:$K,'자사몰 메타 광고'!$I:$I,$C$4,'자사몰 메타 광고'!D:D,$B55))</f>
        <v>4331</v>
      </c>
      <c r="H55" s="30">
        <f ca="1">IF($C$4="", SUMIFS('자사몰 메타 광고'!$Q:$Q, '자사몰 메타 광고'!$D:$D, $B55), SUMIFS('자사몰 메타 광고'!$Q:$Q,'자사몰 메타 광고'!$I:$I,$C$4,'자사몰 메타 광고'!D:D,$B55))</f>
        <v>164</v>
      </c>
      <c r="I55" s="30">
        <f ca="1">IF($C$4="", SUMIFS('자사몰 메타 광고'!$U:$U, '자사몰 메타 광고'!$D:$D, $B55), SUMIFS('자사몰 메타 광고'!$U:$U,'자사몰 메타 광고'!$I:$I,$C$4,'자사몰 메타 광고'!D:D,$B55))</f>
        <v>2</v>
      </c>
      <c r="J55" s="11">
        <f t="shared" ca="1" si="1"/>
        <v>1.2195121951219513E-2</v>
      </c>
      <c r="K55" s="11">
        <f t="shared" ca="1" si="2"/>
        <v>3.7866543523435693E-2</v>
      </c>
      <c r="L55" s="12">
        <f t="shared" ca="1" si="8"/>
        <v>0.51580921195328933</v>
      </c>
      <c r="N55" s="10">
        <f ca="1">IF($C$4="", SUMIFS('무신사 메타 광고'!$X:$X, '무신사 메타 광고'!$D:$D, $B55),SUMIFS('무신사 메타 광고'!$X:$X,'무신사 메타 광고'!I:I,$C$4,'무신사 메타 광고'!D:D,$B55))</f>
        <v>0</v>
      </c>
      <c r="O55" s="11">
        <f t="shared" ca="1" si="3"/>
        <v>0</v>
      </c>
      <c r="R55" s="13"/>
      <c r="S55" s="31">
        <f>IF($S$4="", SUMIFS('자사몰 메타 광고'!$L:$L, '자사몰 메타 광고'!$C:$C, $R55),SUMIFS('자사몰 메타 광고'!$L:$L,'자사몰 메타 광고'!$I:$I,$S$4,'자사몰 메타 광고'!$C:$C,$R55))</f>
        <v>0</v>
      </c>
      <c r="T55" s="31">
        <f>IF($S$4="", SUMIFS('자사몰 메타 광고'!$V:$V, '자사몰 메타 광고'!$C:$C, $R55),SUMIFS('자사몰 메타 광고'!$V:$V,'자사몰 메타 광고'!$I:$I,$S$4,'자사몰 메타 광고'!$C:$C,$R55))</f>
        <v>0</v>
      </c>
      <c r="U55" s="11">
        <f t="shared" si="4"/>
        <v>0</v>
      </c>
      <c r="V55" s="12" t="str">
        <f t="shared" si="9"/>
        <v xml:space="preserve"> </v>
      </c>
      <c r="W55" s="32">
        <f>IF($S$4="", SUMIFS('자사몰 메타 광고'!$K:$K, '자사몰 메타 광고'!$C:$C, $R55),SUMIFS('자사몰 메타 광고'!$K:$K,'자사몰 메타 광고'!$I:$I,$S$4,'자사몰 메타 광고'!$C:$C,$R55))</f>
        <v>0</v>
      </c>
      <c r="X55" s="32">
        <f>IF($S$4="", SUMIFS('자사몰 메타 광고'!$N:$N, '자사몰 메타 광고'!$C:$C, $R55),SUMIFS('자사몰 메타 광고'!$N:$N,'자사몰 메타 광고'!$I:$I,$S$4,'자사몰 메타 광고'!$C:$C,$R55))</f>
        <v>0</v>
      </c>
      <c r="Y55" s="11">
        <f t="shared" si="5"/>
        <v>0</v>
      </c>
      <c r="Z55" s="12" t="str">
        <f t="shared" si="10"/>
        <v xml:space="preserve"> </v>
      </c>
      <c r="AB55" s="10">
        <f>IF($S$4="", SUMIFS('무신사 메타 광고'!$X:$X, '무신사 메타 광고'!$C:$C, $R55),SUMIFS('무신사 메타 광고'!$X:$X,'무신사 메타 광고'!$I:$I,$S$4,'무신사 메타 광고'!$C:$C,$R55))</f>
        <v>0</v>
      </c>
      <c r="AC55" s="11">
        <f t="shared" si="6"/>
        <v>0</v>
      </c>
    </row>
    <row r="56" spans="2:29">
      <c r="B56" s="9">
        <f ca="1">IFERROR(__xludf.DUMMYFUNCTION("""COMPUTED_VALUE"""),46160)</f>
        <v>46160</v>
      </c>
      <c r="C56" s="29">
        <f ca="1">IF($C$4="", SUMIFS('자사몰 메타 광고'!$L:$L, '자사몰 메타 광고'!$D:$D, $B56), SUMIFS('자사몰 메타 광고'!$L:$L, '자사몰 메타 광고'!$I:$I, $C$4, '자사몰 메타 광고'!$D:$D, $B56))</f>
        <v>20720</v>
      </c>
      <c r="D56" s="29">
        <f ca="1">IF($C$4="", SUMIFS('자사몰 메타 광고'!$V:$V,#REF!, $B56), SUMIFS('자사몰 메타 광고'!$V:$V,'자사몰 메타 광고'!$I:$I,$C$4,'자사몰 메타 광고'!$D:$D,$B56))</f>
        <v>106200</v>
      </c>
      <c r="E56" s="11">
        <f t="shared" ca="1" si="0"/>
        <v>5.1254826254826256</v>
      </c>
      <c r="F56" s="12">
        <f t="shared" ca="1" si="7"/>
        <v>-0.55802512159655016</v>
      </c>
      <c r="G56" s="30">
        <f ca="1">IF($C$4="", SUMIFS('자사몰 메타 광고'!$K:$K, '자사몰 메타 광고'!$D:$D, $B56), SUMIFS('자사몰 메타 광고'!$K:$K,'자사몰 메타 광고'!$I:$I,$C$4,'자사몰 메타 광고'!D:D,$B56))</f>
        <v>2813</v>
      </c>
      <c r="H56" s="30">
        <f ca="1">IF($C$4="", SUMIFS('자사몰 메타 광고'!$Q:$Q, '자사몰 메타 광고'!$D:$D, $B56), SUMIFS('자사몰 메타 광고'!$Q:$Q,'자사몰 메타 광고'!$I:$I,$C$4,'자사몰 메타 광고'!D:D,$B56))</f>
        <v>91</v>
      </c>
      <c r="I56" s="30">
        <f ca="1">IF($C$4="", SUMIFS('자사몰 메타 광고'!$U:$U, '자사몰 메타 광고'!$D:$D, $B56), SUMIFS('자사몰 메타 광고'!$U:$U,'자사몰 메타 광고'!$I:$I,$C$4,'자사몰 메타 광고'!D:D,$B56))</f>
        <v>2</v>
      </c>
      <c r="J56" s="11">
        <f t="shared" ca="1" si="1"/>
        <v>2.197802197802198E-2</v>
      </c>
      <c r="K56" s="11">
        <f t="shared" ca="1" si="2"/>
        <v>3.23498044792037E-2</v>
      </c>
      <c r="L56" s="12">
        <f t="shared" ca="1" si="8"/>
        <v>-0.14568900488151684</v>
      </c>
      <c r="N56" s="10">
        <f ca="1">IF($C$4="", SUMIFS('무신사 메타 광고'!$X:$X, '무신사 메타 광고'!$D:$D, $B56),SUMIFS('무신사 메타 광고'!$X:$X,'무신사 메타 광고'!I:I,$C$4,'무신사 메타 광고'!D:D,$B56))</f>
        <v>0</v>
      </c>
      <c r="O56" s="11">
        <f t="shared" ca="1" si="3"/>
        <v>0</v>
      </c>
      <c r="R56" s="13"/>
      <c r="S56" s="31">
        <f>IF($S$4="", SUMIFS('자사몰 메타 광고'!$L:$L, '자사몰 메타 광고'!$C:$C, $R56),SUMIFS('자사몰 메타 광고'!$L:$L,'자사몰 메타 광고'!$I:$I,$S$4,'자사몰 메타 광고'!$C:$C,$R56))</f>
        <v>0</v>
      </c>
      <c r="T56" s="31">
        <f>IF($S$4="", SUMIFS('자사몰 메타 광고'!$V:$V, '자사몰 메타 광고'!$C:$C, $R56),SUMIFS('자사몰 메타 광고'!$V:$V,'자사몰 메타 광고'!$I:$I,$S$4,'자사몰 메타 광고'!$C:$C,$R56))</f>
        <v>0</v>
      </c>
      <c r="U56" s="11">
        <f t="shared" si="4"/>
        <v>0</v>
      </c>
      <c r="V56" s="12" t="str">
        <f t="shared" si="9"/>
        <v xml:space="preserve"> </v>
      </c>
      <c r="W56" s="32">
        <f>IF($S$4="", SUMIFS('자사몰 메타 광고'!$K:$K, '자사몰 메타 광고'!$C:$C, $R56),SUMIFS('자사몰 메타 광고'!$K:$K,'자사몰 메타 광고'!$I:$I,$S$4,'자사몰 메타 광고'!$C:$C,$R56))</f>
        <v>0</v>
      </c>
      <c r="X56" s="32">
        <f>IF($S$4="", SUMIFS('자사몰 메타 광고'!$N:$N, '자사몰 메타 광고'!$C:$C, $R56),SUMIFS('자사몰 메타 광고'!$N:$N,'자사몰 메타 광고'!$I:$I,$S$4,'자사몰 메타 광고'!$C:$C,$R56))</f>
        <v>0</v>
      </c>
      <c r="Y56" s="11">
        <f t="shared" si="5"/>
        <v>0</v>
      </c>
      <c r="Z56" s="12" t="str">
        <f t="shared" si="10"/>
        <v xml:space="preserve"> </v>
      </c>
      <c r="AB56" s="10">
        <f>IF($S$4="", SUMIFS('무신사 메타 광고'!$X:$X, '무신사 메타 광고'!$C:$C, $R56),SUMIFS('무신사 메타 광고'!$X:$X,'무신사 메타 광고'!$I:$I,$S$4,'무신사 메타 광고'!$C:$C,$R56))</f>
        <v>0</v>
      </c>
      <c r="AC56" s="11">
        <f t="shared" si="6"/>
        <v>0</v>
      </c>
    </row>
    <row r="57" spans="2:29">
      <c r="B57" s="9">
        <f ca="1">IFERROR(__xludf.DUMMYFUNCTION("""COMPUTED_VALUE"""),46161)</f>
        <v>46161</v>
      </c>
      <c r="C57" s="29">
        <f ca="1">IF($C$4="", SUMIFS('자사몰 메타 광고'!$L:$L, '자사몰 메타 광고'!$D:$D, $B57), SUMIFS('자사몰 메타 광고'!$L:$L, '자사몰 메타 광고'!$I:$I, $C$4, '자사몰 메타 광고'!$D:$D, $B57))</f>
        <v>17809</v>
      </c>
      <c r="D57" s="29">
        <f ca="1">IF($C$4="", SUMIFS('자사몰 메타 광고'!$V:$V,#REF!, $B57), SUMIFS('자사몰 메타 광고'!$V:$V,'자사몰 메타 광고'!$I:$I,$C$4,'자사몰 메타 광고'!$D:$D,$B57))</f>
        <v>0</v>
      </c>
      <c r="E57" s="11">
        <f t="shared" ca="1" si="0"/>
        <v>0</v>
      </c>
      <c r="F57" s="12">
        <f t="shared" ca="1" si="7"/>
        <v>-1</v>
      </c>
      <c r="G57" s="30">
        <f ca="1">IF($C$4="", SUMIFS('자사몰 메타 광고'!$K:$K, '자사몰 메타 광고'!$D:$D, $B57), SUMIFS('자사몰 메타 광고'!$K:$K,'자사몰 메타 광고'!$I:$I,$C$4,'자사몰 메타 광고'!D:D,$B57))</f>
        <v>2262</v>
      </c>
      <c r="H57" s="30">
        <f ca="1">IF($C$4="", SUMIFS('자사몰 메타 광고'!$Q:$Q, '자사몰 메타 광고'!$D:$D, $B57), SUMIFS('자사몰 메타 광고'!$Q:$Q,'자사몰 메타 광고'!$I:$I,$C$4,'자사몰 메타 광고'!D:D,$B57))</f>
        <v>52</v>
      </c>
      <c r="I57" s="30">
        <f ca="1">IF($C$4="", SUMIFS('자사몰 메타 광고'!$U:$U, '자사몰 메타 광고'!$D:$D, $B57), SUMIFS('자사몰 메타 광고'!$U:$U,'자사몰 메타 광고'!$I:$I,$C$4,'자사몰 메타 광고'!D:D,$B57))</f>
        <v>0</v>
      </c>
      <c r="J57" s="11">
        <f t="shared" ca="1" si="1"/>
        <v>0</v>
      </c>
      <c r="K57" s="11">
        <f t="shared" ca="1" si="2"/>
        <v>2.2988505747126436E-2</v>
      </c>
      <c r="L57" s="12">
        <f t="shared" ca="1" si="8"/>
        <v>-0.28937728937728946</v>
      </c>
      <c r="N57" s="10">
        <f ca="1">IF($C$4="", SUMIFS('무신사 메타 광고'!$X:$X, '무신사 메타 광고'!$D:$D, $B57),SUMIFS('무신사 메타 광고'!$X:$X,'무신사 메타 광고'!I:I,$C$4,'무신사 메타 광고'!D:D,$B57))</f>
        <v>0</v>
      </c>
      <c r="O57" s="11">
        <f t="shared" ca="1" si="3"/>
        <v>0</v>
      </c>
      <c r="R57" s="13"/>
      <c r="S57" s="31">
        <f>IF($S$4="", SUMIFS('자사몰 메타 광고'!$L:$L, '자사몰 메타 광고'!$C:$C, $R57),SUMIFS('자사몰 메타 광고'!$L:$L,'자사몰 메타 광고'!$I:$I,$S$4,'자사몰 메타 광고'!$C:$C,$R57))</f>
        <v>0</v>
      </c>
      <c r="T57" s="31">
        <f>IF($S$4="", SUMIFS('자사몰 메타 광고'!$V:$V, '자사몰 메타 광고'!$C:$C, $R57),SUMIFS('자사몰 메타 광고'!$V:$V,'자사몰 메타 광고'!$I:$I,$S$4,'자사몰 메타 광고'!$C:$C,$R57))</f>
        <v>0</v>
      </c>
      <c r="U57" s="11">
        <f t="shared" si="4"/>
        <v>0</v>
      </c>
      <c r="V57" s="12" t="str">
        <f t="shared" si="9"/>
        <v xml:space="preserve"> </v>
      </c>
      <c r="W57" s="32">
        <f>IF($S$4="", SUMIFS('자사몰 메타 광고'!$K:$K, '자사몰 메타 광고'!$C:$C, $R57),SUMIFS('자사몰 메타 광고'!$K:$K,'자사몰 메타 광고'!$I:$I,$S$4,'자사몰 메타 광고'!$C:$C,$R57))</f>
        <v>0</v>
      </c>
      <c r="X57" s="32">
        <f>IF($S$4="", SUMIFS('자사몰 메타 광고'!$N:$N, '자사몰 메타 광고'!$C:$C, $R57),SUMIFS('자사몰 메타 광고'!$N:$N,'자사몰 메타 광고'!$I:$I,$S$4,'자사몰 메타 광고'!$C:$C,$R57))</f>
        <v>0</v>
      </c>
      <c r="Y57" s="11">
        <f t="shared" si="5"/>
        <v>0</v>
      </c>
      <c r="Z57" s="12" t="str">
        <f t="shared" si="10"/>
        <v xml:space="preserve"> </v>
      </c>
      <c r="AB57" s="10">
        <f>IF($S$4="", SUMIFS('무신사 메타 광고'!$X:$X, '무신사 메타 광고'!$C:$C, $R57),SUMIFS('무신사 메타 광고'!$X:$X,'무신사 메타 광고'!$I:$I,$S$4,'무신사 메타 광고'!$C:$C,$R57))</f>
        <v>0</v>
      </c>
      <c r="AC57" s="11">
        <f t="shared" si="6"/>
        <v>0</v>
      </c>
    </row>
    <row r="58" spans="2:29">
      <c r="B58" s="9">
        <f ca="1">IFERROR(__xludf.DUMMYFUNCTION("""COMPUTED_VALUE"""),46162)</f>
        <v>46162</v>
      </c>
      <c r="C58" s="29">
        <f ca="1">IF($C$4="", SUMIFS('자사몰 메타 광고'!$L:$L, '자사몰 메타 광고'!$D:$D, $B58), SUMIFS('자사몰 메타 광고'!$L:$L, '자사몰 메타 광고'!$I:$I, $C$4, '자사몰 메타 광고'!$D:$D, $B58))</f>
        <v>17803</v>
      </c>
      <c r="D58" s="29">
        <f ca="1">IF($C$4="", SUMIFS('자사몰 메타 광고'!$V:$V,#REF!, $B58), SUMIFS('자사몰 메타 광고'!$V:$V,'자사몰 메타 광고'!$I:$I,$C$4,'자사몰 메타 광고'!$D:$D,$B58))</f>
        <v>77100</v>
      </c>
      <c r="E58" s="11">
        <f t="shared" ca="1" si="0"/>
        <v>4.3307307757119586</v>
      </c>
      <c r="F58" s="12" t="str">
        <f t="shared" ca="1" si="7"/>
        <v xml:space="preserve"> </v>
      </c>
      <c r="G58" s="30">
        <f ca="1">IF($C$4="", SUMIFS('자사몰 메타 광고'!$K:$K, '자사몰 메타 광고'!$D:$D, $B58), SUMIFS('자사몰 메타 광고'!$K:$K,'자사몰 메타 광고'!$I:$I,$C$4,'자사몰 메타 광고'!D:D,$B58))</f>
        <v>2073</v>
      </c>
      <c r="H58" s="30">
        <f ca="1">IF($C$4="", SUMIFS('자사몰 메타 광고'!$Q:$Q, '자사몰 메타 광고'!$D:$D, $B58), SUMIFS('자사몰 메타 광고'!$Q:$Q,'자사몰 메타 광고'!$I:$I,$C$4,'자사몰 메타 광고'!D:D,$B58))</f>
        <v>65</v>
      </c>
      <c r="I58" s="30">
        <f ca="1">IF($C$4="", SUMIFS('자사몰 메타 광고'!$U:$U, '자사몰 메타 광고'!$D:$D, $B58), SUMIFS('자사몰 메타 광고'!$U:$U,'자사몰 메타 광고'!$I:$I,$C$4,'자사몰 메타 광고'!D:D,$B58))</f>
        <v>1</v>
      </c>
      <c r="J58" s="11">
        <f t="shared" ca="1" si="1"/>
        <v>1.5384615384615385E-2</v>
      </c>
      <c r="K58" s="11">
        <f t="shared" ca="1" si="2"/>
        <v>3.1355523396044381E-2</v>
      </c>
      <c r="L58" s="12">
        <f t="shared" ca="1" si="8"/>
        <v>0.36396526772793059</v>
      </c>
      <c r="N58" s="10">
        <f ca="1">IF($C$4="", SUMIFS('무신사 메타 광고'!$X:$X, '무신사 메타 광고'!$D:$D, $B58),SUMIFS('무신사 메타 광고'!$X:$X,'무신사 메타 광고'!I:I,$C$4,'무신사 메타 광고'!D:D,$B58))</f>
        <v>0</v>
      </c>
      <c r="O58" s="11">
        <f t="shared" ca="1" si="3"/>
        <v>0</v>
      </c>
      <c r="R58" s="13"/>
      <c r="S58" s="31">
        <f>IF($S$4="", SUMIFS('자사몰 메타 광고'!$L:$L, '자사몰 메타 광고'!$C:$C, $R58),SUMIFS('자사몰 메타 광고'!$L:$L,'자사몰 메타 광고'!$I:$I,$S$4,'자사몰 메타 광고'!$C:$C,$R58))</f>
        <v>0</v>
      </c>
      <c r="T58" s="31">
        <f>IF($S$4="", SUMIFS('자사몰 메타 광고'!$V:$V, '자사몰 메타 광고'!$C:$C, $R58),SUMIFS('자사몰 메타 광고'!$V:$V,'자사몰 메타 광고'!$I:$I,$S$4,'자사몰 메타 광고'!$C:$C,$R58))</f>
        <v>0</v>
      </c>
      <c r="U58" s="11">
        <f t="shared" si="4"/>
        <v>0</v>
      </c>
      <c r="V58" s="12" t="str">
        <f t="shared" si="9"/>
        <v xml:space="preserve"> </v>
      </c>
      <c r="W58" s="32">
        <f>IF($S$4="", SUMIFS('자사몰 메타 광고'!$K:$K, '자사몰 메타 광고'!$C:$C, $R58),SUMIFS('자사몰 메타 광고'!$K:$K,'자사몰 메타 광고'!$I:$I,$S$4,'자사몰 메타 광고'!$C:$C,$R58))</f>
        <v>0</v>
      </c>
      <c r="X58" s="32">
        <f>IF($S$4="", SUMIFS('자사몰 메타 광고'!$N:$N, '자사몰 메타 광고'!$C:$C, $R58),SUMIFS('자사몰 메타 광고'!$N:$N,'자사몰 메타 광고'!$I:$I,$S$4,'자사몰 메타 광고'!$C:$C,$R58))</f>
        <v>0</v>
      </c>
      <c r="Y58" s="11">
        <f t="shared" si="5"/>
        <v>0</v>
      </c>
      <c r="Z58" s="12" t="str">
        <f t="shared" si="10"/>
        <v xml:space="preserve"> </v>
      </c>
      <c r="AB58" s="10">
        <f>IF($S$4="", SUMIFS('무신사 메타 광고'!$X:$X, '무신사 메타 광고'!$C:$C, $R58),SUMIFS('무신사 메타 광고'!$X:$X,'무신사 메타 광고'!$I:$I,$S$4,'무신사 메타 광고'!$C:$C,$R58))</f>
        <v>0</v>
      </c>
      <c r="AC58" s="11">
        <f t="shared" si="6"/>
        <v>0</v>
      </c>
    </row>
    <row r="59" spans="2:29">
      <c r="B59" s="9">
        <f ca="1">IFERROR(__xludf.DUMMYFUNCTION("""COMPUTED_VALUE"""),46163)</f>
        <v>46163</v>
      </c>
      <c r="C59" s="29">
        <f ca="1">IF($C$4="", SUMIFS('자사몰 메타 광고'!$L:$L, '자사몰 메타 광고'!$D:$D, $B59), SUMIFS('자사몰 메타 광고'!$L:$L, '자사몰 메타 광고'!$I:$I, $C$4, '자사몰 메타 광고'!$D:$D, $B59))</f>
        <v>16845</v>
      </c>
      <c r="D59" s="29">
        <f ca="1">IF($C$4="", SUMIFS('자사몰 메타 광고'!$V:$V,#REF!, $B59), SUMIFS('자사몰 메타 광고'!$V:$V,'자사몰 메타 광고'!$I:$I,$C$4,'자사몰 메타 광고'!$D:$D,$B59))</f>
        <v>193200</v>
      </c>
      <c r="E59" s="11">
        <f t="shared" ca="1" si="0"/>
        <v>11.469278717720393</v>
      </c>
      <c r="F59" s="12">
        <f t="shared" ca="1" si="7"/>
        <v>1.6483471985937244</v>
      </c>
      <c r="G59" s="30">
        <f ca="1">IF($C$4="", SUMIFS('자사몰 메타 광고'!$K:$K, '자사몰 메타 광고'!$D:$D, $B59), SUMIFS('자사몰 메타 광고'!$K:$K,'자사몰 메타 광고'!$I:$I,$C$4,'자사몰 메타 광고'!D:D,$B59))</f>
        <v>2121</v>
      </c>
      <c r="H59" s="30">
        <f ca="1">IF($C$4="", SUMIFS('자사몰 메타 광고'!$Q:$Q, '자사몰 메타 광고'!$D:$D, $B59), SUMIFS('자사몰 메타 광고'!$Q:$Q,'자사몰 메타 광고'!$I:$I,$C$4,'자사몰 메타 광고'!D:D,$B59))</f>
        <v>53</v>
      </c>
      <c r="I59" s="30">
        <f ca="1">IF($C$4="", SUMIFS('자사몰 메타 광고'!$U:$U, '자사몰 메타 광고'!$D:$D, $B59), SUMIFS('자사몰 메타 광고'!$U:$U,'자사몰 메타 광고'!$I:$I,$C$4,'자사몰 메타 광고'!D:D,$B59))</f>
        <v>1</v>
      </c>
      <c r="J59" s="11">
        <f t="shared" ca="1" si="1"/>
        <v>1.8867924528301886E-2</v>
      </c>
      <c r="K59" s="11">
        <f t="shared" ca="1" si="2"/>
        <v>2.4988213107024988E-2</v>
      </c>
      <c r="L59" s="12">
        <f t="shared" ca="1" si="8"/>
        <v>-0.20306821890980309</v>
      </c>
      <c r="N59" s="10">
        <f ca="1">IF($C$4="", SUMIFS('무신사 메타 광고'!$X:$X, '무신사 메타 광고'!$D:$D, $B59),SUMIFS('무신사 메타 광고'!$X:$X,'무신사 메타 광고'!I:I,$C$4,'무신사 메타 광고'!D:D,$B59))</f>
        <v>0</v>
      </c>
      <c r="O59" s="11">
        <f t="shared" ca="1" si="3"/>
        <v>0</v>
      </c>
      <c r="R59" s="13"/>
      <c r="S59" s="31">
        <f>IF($S$4="", SUMIFS('자사몰 메타 광고'!$L:$L, '자사몰 메타 광고'!$C:$C, $R59),SUMIFS('자사몰 메타 광고'!$L:$L,'자사몰 메타 광고'!$I:$I,$S$4,'자사몰 메타 광고'!$C:$C,$R59))</f>
        <v>0</v>
      </c>
      <c r="T59" s="31">
        <f>IF($S$4="", SUMIFS('자사몰 메타 광고'!$V:$V, '자사몰 메타 광고'!$C:$C, $R59),SUMIFS('자사몰 메타 광고'!$V:$V,'자사몰 메타 광고'!$I:$I,$S$4,'자사몰 메타 광고'!$C:$C,$R59))</f>
        <v>0</v>
      </c>
      <c r="U59" s="11">
        <f t="shared" si="4"/>
        <v>0</v>
      </c>
      <c r="V59" s="12" t="str">
        <f t="shared" si="9"/>
        <v xml:space="preserve"> </v>
      </c>
      <c r="W59" s="32">
        <f>IF($S$4="", SUMIFS('자사몰 메타 광고'!$K:$K, '자사몰 메타 광고'!$C:$C, $R59),SUMIFS('자사몰 메타 광고'!$K:$K,'자사몰 메타 광고'!$I:$I,$S$4,'자사몰 메타 광고'!$C:$C,$R59))</f>
        <v>0</v>
      </c>
      <c r="X59" s="32">
        <f>IF($S$4="", SUMIFS('자사몰 메타 광고'!$N:$N, '자사몰 메타 광고'!$C:$C, $R59),SUMIFS('자사몰 메타 광고'!$N:$N,'자사몰 메타 광고'!$I:$I,$S$4,'자사몰 메타 광고'!$C:$C,$R59))</f>
        <v>0</v>
      </c>
      <c r="Y59" s="11">
        <f t="shared" si="5"/>
        <v>0</v>
      </c>
      <c r="Z59" s="12" t="str">
        <f t="shared" si="10"/>
        <v xml:space="preserve"> </v>
      </c>
      <c r="AB59" s="10">
        <f>IF($S$4="", SUMIFS('무신사 메타 광고'!$X:$X, '무신사 메타 광고'!$C:$C, $R59),SUMIFS('무신사 메타 광고'!$X:$X,'무신사 메타 광고'!$I:$I,$S$4,'무신사 메타 광고'!$C:$C,$R59))</f>
        <v>0</v>
      </c>
      <c r="AC59" s="11">
        <f t="shared" si="6"/>
        <v>0</v>
      </c>
    </row>
    <row r="60" spans="2:29">
      <c r="B60" s="9">
        <f ca="1">IFERROR(__xludf.DUMMYFUNCTION("""COMPUTED_VALUE"""),46164)</f>
        <v>46164</v>
      </c>
      <c r="C60" s="29">
        <f ca="1">IF($C$4="", SUMIFS('자사몰 메타 광고'!$L:$L, '자사몰 메타 광고'!$D:$D, $B60), SUMIFS('자사몰 메타 광고'!$L:$L, '자사몰 메타 광고'!$I:$I, $C$4, '자사몰 메타 광고'!$D:$D, $B60))</f>
        <v>18798</v>
      </c>
      <c r="D60" s="29">
        <f ca="1">IF($C$4="", SUMIFS('자사몰 메타 광고'!$V:$V,#REF!, $B60), SUMIFS('자사몰 메타 광고'!$V:$V,'자사몰 메타 광고'!$I:$I,$C$4,'자사몰 메타 광고'!$D:$D,$B60))</f>
        <v>0</v>
      </c>
      <c r="E60" s="11">
        <f t="shared" ca="1" si="0"/>
        <v>0</v>
      </c>
      <c r="F60" s="12">
        <f t="shared" ca="1" si="7"/>
        <v>-1</v>
      </c>
      <c r="G60" s="30">
        <f ca="1">IF($C$4="", SUMIFS('자사몰 메타 광고'!$K:$K, '자사몰 메타 광고'!$D:$D, $B60), SUMIFS('자사몰 메타 광고'!$K:$K,'자사몰 메타 광고'!$I:$I,$C$4,'자사몰 메타 광고'!D:D,$B60))</f>
        <v>2369</v>
      </c>
      <c r="H60" s="30">
        <f ca="1">IF($C$4="", SUMIFS('자사몰 메타 광고'!$Q:$Q, '자사몰 메타 광고'!$D:$D, $B60), SUMIFS('자사몰 메타 광고'!$Q:$Q,'자사몰 메타 광고'!$I:$I,$C$4,'자사몰 메타 광고'!D:D,$B60))</f>
        <v>69</v>
      </c>
      <c r="I60" s="30">
        <f ca="1">IF($C$4="", SUMIFS('자사몰 메타 광고'!$U:$U, '자사몰 메타 광고'!$D:$D, $B60), SUMIFS('자사몰 메타 광고'!$U:$U,'자사몰 메타 광고'!$I:$I,$C$4,'자사몰 메타 광고'!D:D,$B60))</f>
        <v>0</v>
      </c>
      <c r="J60" s="11">
        <f t="shared" ca="1" si="1"/>
        <v>0</v>
      </c>
      <c r="K60" s="11">
        <f t="shared" ca="1" si="2"/>
        <v>2.9126213592233011E-2</v>
      </c>
      <c r="L60" s="12">
        <f t="shared" ca="1" si="8"/>
        <v>0.16559809488917387</v>
      </c>
      <c r="N60" s="10">
        <f ca="1">IF($C$4="", SUMIFS('무신사 메타 광고'!$X:$X, '무신사 메타 광고'!$D:$D, $B60),SUMIFS('무신사 메타 광고'!$X:$X,'무신사 메타 광고'!I:I,$C$4,'무신사 메타 광고'!D:D,$B60))</f>
        <v>0</v>
      </c>
      <c r="O60" s="11">
        <f t="shared" ca="1" si="3"/>
        <v>0</v>
      </c>
      <c r="R60" s="13"/>
      <c r="S60" s="31">
        <f>IF($S$4="", SUMIFS('자사몰 메타 광고'!$L:$L, '자사몰 메타 광고'!$C:$C, $R60),SUMIFS('자사몰 메타 광고'!$L:$L,'자사몰 메타 광고'!$I:$I,$S$4,'자사몰 메타 광고'!$C:$C,$R60))</f>
        <v>0</v>
      </c>
      <c r="T60" s="31">
        <f>IF($S$4="", SUMIFS('자사몰 메타 광고'!$V:$V, '자사몰 메타 광고'!$C:$C, $R60),SUMIFS('자사몰 메타 광고'!$V:$V,'자사몰 메타 광고'!$I:$I,$S$4,'자사몰 메타 광고'!$C:$C,$R60))</f>
        <v>0</v>
      </c>
      <c r="U60" s="11">
        <f t="shared" si="4"/>
        <v>0</v>
      </c>
      <c r="V60" s="12" t="str">
        <f t="shared" si="9"/>
        <v xml:space="preserve"> </v>
      </c>
      <c r="W60" s="32">
        <f>IF($S$4="", SUMIFS('자사몰 메타 광고'!$K:$K, '자사몰 메타 광고'!$C:$C, $R60),SUMIFS('자사몰 메타 광고'!$K:$K,'자사몰 메타 광고'!$I:$I,$S$4,'자사몰 메타 광고'!$C:$C,$R60))</f>
        <v>0</v>
      </c>
      <c r="X60" s="32">
        <f>IF($S$4="", SUMIFS('자사몰 메타 광고'!$N:$N, '자사몰 메타 광고'!$C:$C, $R60),SUMIFS('자사몰 메타 광고'!$N:$N,'자사몰 메타 광고'!$I:$I,$S$4,'자사몰 메타 광고'!$C:$C,$R60))</f>
        <v>0</v>
      </c>
      <c r="Y60" s="11">
        <f t="shared" si="5"/>
        <v>0</v>
      </c>
      <c r="Z60" s="12" t="str">
        <f t="shared" si="10"/>
        <v xml:space="preserve"> </v>
      </c>
      <c r="AB60" s="10">
        <f>IF($S$4="", SUMIFS('무신사 메타 광고'!$X:$X, '무신사 메타 광고'!$C:$C, $R60),SUMIFS('무신사 메타 광고'!$X:$X,'무신사 메타 광고'!$I:$I,$S$4,'무신사 메타 광고'!$C:$C,$R60))</f>
        <v>0</v>
      </c>
      <c r="AC60" s="11">
        <f t="shared" si="6"/>
        <v>0</v>
      </c>
    </row>
    <row r="61" spans="2:29">
      <c r="B61" s="9">
        <f ca="1">IFERROR(__xludf.DUMMYFUNCTION("""COMPUTED_VALUE"""),46165)</f>
        <v>46165</v>
      </c>
      <c r="C61" s="29">
        <f ca="1">IF($C$4="", SUMIFS('자사몰 메타 광고'!$L:$L, '자사몰 메타 광고'!$D:$D, $B61), SUMIFS('자사몰 메타 광고'!$L:$L, '자사몰 메타 광고'!$I:$I, $C$4, '자사몰 메타 광고'!$D:$D, $B61))</f>
        <v>18146</v>
      </c>
      <c r="D61" s="29">
        <f ca="1">IF($C$4="", SUMIFS('자사몰 메타 광고'!$V:$V,#REF!, $B61), SUMIFS('자사몰 메타 광고'!$V:$V,'자사몰 메타 광고'!$I:$I,$C$4,'자사몰 메타 광고'!$D:$D,$B61))</f>
        <v>92650</v>
      </c>
      <c r="E61" s="11">
        <f t="shared" ca="1" si="0"/>
        <v>5.105808442631985</v>
      </c>
      <c r="F61" s="12" t="str">
        <f t="shared" ca="1" si="7"/>
        <v xml:space="preserve"> </v>
      </c>
      <c r="G61" s="30">
        <f ca="1">IF($C$4="", SUMIFS('자사몰 메타 광고'!$K:$K, '자사몰 메타 광고'!$D:$D, $B61), SUMIFS('자사몰 메타 광고'!$K:$K,'자사몰 메타 광고'!$I:$I,$C$4,'자사몰 메타 광고'!D:D,$B61))</f>
        <v>2455</v>
      </c>
      <c r="H61" s="30">
        <f ca="1">IF($C$4="", SUMIFS('자사몰 메타 광고'!$Q:$Q, '자사몰 메타 광고'!$D:$D, $B61), SUMIFS('자사몰 메타 광고'!$Q:$Q,'자사몰 메타 광고'!$I:$I,$C$4,'자사몰 메타 광고'!D:D,$B61))</f>
        <v>50</v>
      </c>
      <c r="I61" s="30">
        <f ca="1">IF($C$4="", SUMIFS('자사몰 메타 광고'!$U:$U, '자사몰 메타 광고'!$D:$D, $B61), SUMIFS('자사몰 메타 광고'!$U:$U,'자사몰 메타 광고'!$I:$I,$C$4,'자사몰 메타 광고'!D:D,$B61))</f>
        <v>1</v>
      </c>
      <c r="J61" s="11">
        <f t="shared" ca="1" si="1"/>
        <v>0.02</v>
      </c>
      <c r="K61" s="11">
        <f t="shared" ca="1" si="2"/>
        <v>2.0366598778004074E-2</v>
      </c>
      <c r="L61" s="12">
        <f t="shared" ca="1" si="8"/>
        <v>-0.30074677528852684</v>
      </c>
      <c r="N61" s="10">
        <f ca="1">IF($C$4="", SUMIFS('무신사 메타 광고'!$X:$X, '무신사 메타 광고'!$D:$D, $B61),SUMIFS('무신사 메타 광고'!$X:$X,'무신사 메타 광고'!I:I,$C$4,'무신사 메타 광고'!D:D,$B61))</f>
        <v>0</v>
      </c>
      <c r="O61" s="11">
        <f t="shared" ca="1" si="3"/>
        <v>0</v>
      </c>
      <c r="R61" s="13"/>
      <c r="S61" s="31">
        <f>IF($S$4="", SUMIFS('자사몰 메타 광고'!$L:$L, '자사몰 메타 광고'!$C:$C, $R61),SUMIFS('자사몰 메타 광고'!$L:$L,'자사몰 메타 광고'!$I:$I,$S$4,'자사몰 메타 광고'!$C:$C,$R61))</f>
        <v>0</v>
      </c>
      <c r="T61" s="31">
        <f>IF($S$4="", SUMIFS('자사몰 메타 광고'!$V:$V, '자사몰 메타 광고'!$C:$C, $R61),SUMIFS('자사몰 메타 광고'!$V:$V,'자사몰 메타 광고'!$I:$I,$S$4,'자사몰 메타 광고'!$C:$C,$R61))</f>
        <v>0</v>
      </c>
      <c r="U61" s="11">
        <f t="shared" si="4"/>
        <v>0</v>
      </c>
      <c r="V61" s="12" t="str">
        <f t="shared" si="9"/>
        <v xml:space="preserve"> </v>
      </c>
      <c r="W61" s="32">
        <f>IF($S$4="", SUMIFS('자사몰 메타 광고'!$K:$K, '자사몰 메타 광고'!$C:$C, $R61),SUMIFS('자사몰 메타 광고'!$K:$K,'자사몰 메타 광고'!$I:$I,$S$4,'자사몰 메타 광고'!$C:$C,$R61))</f>
        <v>0</v>
      </c>
      <c r="X61" s="32">
        <f>IF($S$4="", SUMIFS('자사몰 메타 광고'!$N:$N, '자사몰 메타 광고'!$C:$C, $R61),SUMIFS('자사몰 메타 광고'!$N:$N,'자사몰 메타 광고'!$I:$I,$S$4,'자사몰 메타 광고'!$C:$C,$R61))</f>
        <v>0</v>
      </c>
      <c r="Y61" s="11">
        <f t="shared" si="5"/>
        <v>0</v>
      </c>
      <c r="Z61" s="12" t="str">
        <f t="shared" si="10"/>
        <v xml:space="preserve"> </v>
      </c>
      <c r="AB61" s="10">
        <f>IF($S$4="", SUMIFS('무신사 메타 광고'!$X:$X, '무신사 메타 광고'!$C:$C, $R61),SUMIFS('무신사 메타 광고'!$X:$X,'무신사 메타 광고'!$I:$I,$S$4,'무신사 메타 광고'!$C:$C,$R61))</f>
        <v>0</v>
      </c>
      <c r="AC61" s="11">
        <f t="shared" si="6"/>
        <v>0</v>
      </c>
    </row>
    <row r="62" spans="2:29">
      <c r="B62" s="9">
        <f ca="1">IFERROR(__xludf.DUMMYFUNCTION("""COMPUTED_VALUE"""),46166)</f>
        <v>46166</v>
      </c>
      <c r="C62" s="29">
        <f ca="1">IF($C$4="", SUMIFS('자사몰 메타 광고'!$L:$L, '자사몰 메타 광고'!$D:$D, $B62), SUMIFS('자사몰 메타 광고'!$L:$L, '자사몰 메타 광고'!$I:$I, $C$4, '자사몰 메타 광고'!$D:$D, $B62))</f>
        <v>21692</v>
      </c>
      <c r="D62" s="29">
        <f ca="1">IF($C$4="", SUMIFS('자사몰 메타 광고'!$V:$V,#REF!, $B62), SUMIFS('자사몰 메타 광고'!$V:$V,'자사몰 메타 광고'!$I:$I,$C$4,'자사몰 메타 광고'!$D:$D,$B62))</f>
        <v>0</v>
      </c>
      <c r="E62" s="11">
        <f t="shared" ca="1" si="0"/>
        <v>0</v>
      </c>
      <c r="F62" s="12">
        <f t="shared" ca="1" si="7"/>
        <v>-1</v>
      </c>
      <c r="G62" s="30">
        <f ca="1">IF($C$4="", SUMIFS('자사몰 메타 광고'!$K:$K, '자사몰 메타 광고'!$D:$D, $B62), SUMIFS('자사몰 메타 광고'!$K:$K,'자사몰 메타 광고'!$I:$I,$C$4,'자사몰 메타 광고'!D:D,$B62))</f>
        <v>2916</v>
      </c>
      <c r="H62" s="30">
        <f ca="1">IF($C$4="", SUMIFS('자사몰 메타 광고'!$Q:$Q, '자사몰 메타 광고'!$D:$D, $B62), SUMIFS('자사몰 메타 광고'!$Q:$Q,'자사몰 메타 광고'!$I:$I,$C$4,'자사몰 메타 광고'!D:D,$B62))</f>
        <v>52</v>
      </c>
      <c r="I62" s="30">
        <f ca="1">IF($C$4="", SUMIFS('자사몰 메타 광고'!$U:$U, '자사몰 메타 광고'!$D:$D, $B62), SUMIFS('자사몰 메타 광고'!$U:$U,'자사몰 메타 광고'!$I:$I,$C$4,'자사몰 메타 광고'!D:D,$B62))</f>
        <v>0</v>
      </c>
      <c r="J62" s="11">
        <f t="shared" ca="1" si="1"/>
        <v>0</v>
      </c>
      <c r="K62" s="11">
        <f t="shared" ca="1" si="2"/>
        <v>1.7832647462277092E-2</v>
      </c>
      <c r="L62" s="12">
        <f t="shared" ca="1" si="8"/>
        <v>-0.12441700960219483</v>
      </c>
      <c r="N62" s="10">
        <f ca="1">IF($C$4="", SUMIFS('무신사 메타 광고'!$X:$X, '무신사 메타 광고'!$D:$D, $B62),SUMIFS('무신사 메타 광고'!$X:$X,'무신사 메타 광고'!I:I,$C$4,'무신사 메타 광고'!D:D,$B62))</f>
        <v>0</v>
      </c>
      <c r="O62" s="11">
        <f t="shared" ca="1" si="3"/>
        <v>0</v>
      </c>
      <c r="R62" s="13"/>
      <c r="S62" s="31">
        <f>IF($S$4="", SUMIFS('자사몰 메타 광고'!$L:$L, '자사몰 메타 광고'!$C:$C, $R62),SUMIFS('자사몰 메타 광고'!$L:$L,'자사몰 메타 광고'!$I:$I,$S$4,'자사몰 메타 광고'!$C:$C,$R62))</f>
        <v>0</v>
      </c>
      <c r="T62" s="31">
        <f>IF($S$4="", SUMIFS('자사몰 메타 광고'!$V:$V, '자사몰 메타 광고'!$C:$C, $R62),SUMIFS('자사몰 메타 광고'!$V:$V,'자사몰 메타 광고'!$I:$I,$S$4,'자사몰 메타 광고'!$C:$C,$R62))</f>
        <v>0</v>
      </c>
      <c r="U62" s="11">
        <f t="shared" si="4"/>
        <v>0</v>
      </c>
      <c r="V62" s="12" t="str">
        <f t="shared" si="9"/>
        <v xml:space="preserve"> </v>
      </c>
      <c r="W62" s="32">
        <f>IF($S$4="", SUMIFS('자사몰 메타 광고'!$K:$K, '자사몰 메타 광고'!$C:$C, $R62),SUMIFS('자사몰 메타 광고'!$K:$K,'자사몰 메타 광고'!$I:$I,$S$4,'자사몰 메타 광고'!$C:$C,$R62))</f>
        <v>0</v>
      </c>
      <c r="X62" s="32">
        <f>IF($S$4="", SUMIFS('자사몰 메타 광고'!$N:$N, '자사몰 메타 광고'!$C:$C, $R62),SUMIFS('자사몰 메타 광고'!$N:$N,'자사몰 메타 광고'!$I:$I,$S$4,'자사몰 메타 광고'!$C:$C,$R62))</f>
        <v>0</v>
      </c>
      <c r="Y62" s="11">
        <f t="shared" si="5"/>
        <v>0</v>
      </c>
      <c r="Z62" s="12" t="str">
        <f t="shared" si="10"/>
        <v xml:space="preserve"> </v>
      </c>
      <c r="AB62" s="10">
        <f>IF($S$4="", SUMIFS('무신사 메타 광고'!$X:$X, '무신사 메타 광고'!$C:$C, $R62),SUMIFS('무신사 메타 광고'!$X:$X,'무신사 메타 광고'!$I:$I,$S$4,'무신사 메타 광고'!$C:$C,$R62))</f>
        <v>0</v>
      </c>
      <c r="AC62" s="11">
        <f t="shared" si="6"/>
        <v>0</v>
      </c>
    </row>
    <row r="63" spans="2:29">
      <c r="B63" s="9">
        <f ca="1">IFERROR(__xludf.DUMMYFUNCTION("""COMPUTED_VALUE"""),46167)</f>
        <v>46167</v>
      </c>
      <c r="C63" s="29">
        <f ca="1">IF($C$4="", SUMIFS('자사몰 메타 광고'!$L:$L, '자사몰 메타 광고'!$D:$D, $B63), SUMIFS('자사몰 메타 광고'!$L:$L, '자사몰 메타 광고'!$I:$I, $C$4, '자사몰 메타 광고'!$D:$D, $B63))</f>
        <v>21672</v>
      </c>
      <c r="D63" s="29">
        <f ca="1">IF($C$4="", SUMIFS('자사몰 메타 광고'!$V:$V,#REF!, $B63), SUMIFS('자사몰 메타 광고'!$V:$V,'자사몰 메타 광고'!$I:$I,$C$4,'자사몰 메타 광고'!$D:$D,$B63))</f>
        <v>358550</v>
      </c>
      <c r="E63" s="11">
        <f t="shared" ca="1" si="0"/>
        <v>16.544389073458841</v>
      </c>
      <c r="F63" s="12" t="str">
        <f t="shared" ca="1" si="7"/>
        <v xml:space="preserve"> </v>
      </c>
      <c r="G63" s="30">
        <f ca="1">IF($C$4="", SUMIFS('자사몰 메타 광고'!$K:$K, '자사몰 메타 광고'!$D:$D, $B63), SUMIFS('자사몰 메타 광고'!$K:$K,'자사몰 메타 광고'!$I:$I,$C$4,'자사몰 메타 광고'!D:D,$B63))</f>
        <v>3334</v>
      </c>
      <c r="H63" s="30">
        <f ca="1">IF($C$4="", SUMIFS('자사몰 메타 광고'!$Q:$Q, '자사몰 메타 광고'!$D:$D, $B63), SUMIFS('자사몰 메타 광고'!$Q:$Q,'자사몰 메타 광고'!$I:$I,$C$4,'자사몰 메타 광고'!D:D,$B63))</f>
        <v>99</v>
      </c>
      <c r="I63" s="30">
        <f ca="1">IF($C$4="", SUMIFS('자사몰 메타 광고'!$U:$U, '자사몰 메타 광고'!$D:$D, $B63), SUMIFS('자사몰 메타 광고'!$U:$U,'자사몰 메타 광고'!$I:$I,$C$4,'자사몰 메타 광고'!D:D,$B63))</f>
        <v>2</v>
      </c>
      <c r="J63" s="11">
        <f t="shared" ca="1" si="1"/>
        <v>2.0202020202020204E-2</v>
      </c>
      <c r="K63" s="11">
        <f t="shared" ca="1" si="2"/>
        <v>2.9694061187762449E-2</v>
      </c>
      <c r="L63" s="12">
        <f t="shared" ca="1" si="8"/>
        <v>0.66515158506760197</v>
      </c>
      <c r="N63" s="10">
        <f ca="1">IF($C$4="", SUMIFS('무신사 메타 광고'!$X:$X, '무신사 메타 광고'!$D:$D, $B63),SUMIFS('무신사 메타 광고'!$X:$X,'무신사 메타 광고'!I:I,$C$4,'무신사 메타 광고'!D:D,$B63))</f>
        <v>0</v>
      </c>
      <c r="O63" s="11">
        <f t="shared" ca="1" si="3"/>
        <v>0</v>
      </c>
      <c r="R63" s="13"/>
      <c r="S63" s="31">
        <f>IF($S$4="", SUMIFS('자사몰 메타 광고'!$L:$L, '자사몰 메타 광고'!$C:$C, $R63),SUMIFS('자사몰 메타 광고'!$L:$L,'자사몰 메타 광고'!$I:$I,$S$4,'자사몰 메타 광고'!$C:$C,$R63))</f>
        <v>0</v>
      </c>
      <c r="T63" s="31">
        <f>IF($S$4="", SUMIFS('자사몰 메타 광고'!$V:$V, '자사몰 메타 광고'!$C:$C, $R63),SUMIFS('자사몰 메타 광고'!$V:$V,'자사몰 메타 광고'!$I:$I,$S$4,'자사몰 메타 광고'!$C:$C,$R63))</f>
        <v>0</v>
      </c>
      <c r="U63" s="11">
        <f t="shared" si="4"/>
        <v>0</v>
      </c>
      <c r="V63" s="12" t="str">
        <f t="shared" si="9"/>
        <v xml:space="preserve"> </v>
      </c>
      <c r="W63" s="32">
        <f>IF($S$4="", SUMIFS('자사몰 메타 광고'!$K:$K, '자사몰 메타 광고'!$C:$C, $R63),SUMIFS('자사몰 메타 광고'!$K:$K,'자사몰 메타 광고'!$I:$I,$S$4,'자사몰 메타 광고'!$C:$C,$R63))</f>
        <v>0</v>
      </c>
      <c r="X63" s="32">
        <f>IF($S$4="", SUMIFS('자사몰 메타 광고'!$N:$N, '자사몰 메타 광고'!$C:$C, $R63),SUMIFS('자사몰 메타 광고'!$N:$N,'자사몰 메타 광고'!$I:$I,$S$4,'자사몰 메타 광고'!$C:$C,$R63))</f>
        <v>0</v>
      </c>
      <c r="Y63" s="11">
        <f t="shared" si="5"/>
        <v>0</v>
      </c>
      <c r="Z63" s="12" t="str">
        <f t="shared" si="10"/>
        <v xml:space="preserve"> </v>
      </c>
      <c r="AB63" s="10">
        <f>IF($S$4="", SUMIFS('무신사 메타 광고'!$X:$X, '무신사 메타 광고'!$C:$C, $R63),SUMIFS('무신사 메타 광고'!$X:$X,'무신사 메타 광고'!$I:$I,$S$4,'무신사 메타 광고'!$C:$C,$R63))</f>
        <v>0</v>
      </c>
      <c r="AC63" s="11">
        <f t="shared" si="6"/>
        <v>0</v>
      </c>
    </row>
    <row r="64" spans="2:29">
      <c r="B64" s="9">
        <f ca="1">IFERROR(__xludf.DUMMYFUNCTION("""COMPUTED_VALUE"""),46168)</f>
        <v>46168</v>
      </c>
      <c r="C64" s="29">
        <f ca="1">IF($C$4="", SUMIFS('자사몰 메타 광고'!$L:$L, '자사몰 메타 광고'!$D:$D, $B64), SUMIFS('자사몰 메타 광고'!$L:$L, '자사몰 메타 광고'!$I:$I, $C$4, '자사몰 메타 광고'!$D:$D, $B64))</f>
        <v>19451</v>
      </c>
      <c r="D64" s="29">
        <f ca="1">IF($C$4="", SUMIFS('자사몰 메타 광고'!$V:$V,#REF!, $B64), SUMIFS('자사몰 메타 광고'!$V:$V,'자사몰 메타 광고'!$I:$I,$C$4,'자사몰 메타 광고'!$D:$D,$B64))</f>
        <v>213300</v>
      </c>
      <c r="E64" s="11">
        <f t="shared" ca="1" si="0"/>
        <v>10.966017171353657</v>
      </c>
      <c r="F64" s="12">
        <f t="shared" ca="1" si="7"/>
        <v>-0.33717605874333717</v>
      </c>
      <c r="G64" s="30">
        <f ca="1">IF($C$4="", SUMIFS('자사몰 메타 광고'!$K:$K, '자사몰 메타 광고'!$D:$D, $B64), SUMIFS('자사몰 메타 광고'!$K:$K,'자사몰 메타 광고'!$I:$I,$C$4,'자사몰 메타 광고'!D:D,$B64))</f>
        <v>2635</v>
      </c>
      <c r="H64" s="30">
        <f ca="1">IF($C$4="", SUMIFS('자사몰 메타 광고'!$Q:$Q, '자사몰 메타 광고'!$D:$D, $B64), SUMIFS('자사몰 메타 광고'!$Q:$Q,'자사몰 메타 광고'!$I:$I,$C$4,'자사몰 메타 광고'!D:D,$B64))</f>
        <v>63</v>
      </c>
      <c r="I64" s="30">
        <f ca="1">IF($C$4="", SUMIFS('자사몰 메타 광고'!$U:$U, '자사몰 메타 광고'!$D:$D, $B64), SUMIFS('자사몰 메타 광고'!$U:$U,'자사몰 메타 광고'!$I:$I,$C$4,'자사몰 메타 광고'!D:D,$B64))</f>
        <v>2</v>
      </c>
      <c r="J64" s="11">
        <f t="shared" ca="1" si="1"/>
        <v>3.1746031746031744E-2</v>
      </c>
      <c r="K64" s="11">
        <f t="shared" ca="1" si="2"/>
        <v>2.3908918406072108E-2</v>
      </c>
      <c r="L64" s="12">
        <f t="shared" ca="1" si="8"/>
        <v>-0.1948249094359151</v>
      </c>
      <c r="N64" s="10">
        <f ca="1">IF($C$4="", SUMIFS('무신사 메타 광고'!$X:$X, '무신사 메타 광고'!$D:$D, $B64),SUMIFS('무신사 메타 광고'!$X:$X,'무신사 메타 광고'!I:I,$C$4,'무신사 메타 광고'!D:D,$B64))</f>
        <v>0</v>
      </c>
      <c r="O64" s="11">
        <f t="shared" ca="1" si="3"/>
        <v>0</v>
      </c>
      <c r="R64" s="13"/>
      <c r="S64" s="31">
        <f>IF($S$4="", SUMIFS('자사몰 메타 광고'!$L:$L, '자사몰 메타 광고'!$C:$C, $R64),SUMIFS('자사몰 메타 광고'!$L:$L,'자사몰 메타 광고'!$I:$I,$S$4,'자사몰 메타 광고'!$C:$C,$R64))</f>
        <v>0</v>
      </c>
      <c r="T64" s="31">
        <f>IF($S$4="", SUMIFS('자사몰 메타 광고'!$V:$V, '자사몰 메타 광고'!$C:$C, $R64),SUMIFS('자사몰 메타 광고'!$V:$V,'자사몰 메타 광고'!$I:$I,$S$4,'자사몰 메타 광고'!$C:$C,$R64))</f>
        <v>0</v>
      </c>
      <c r="U64" s="11">
        <f t="shared" si="4"/>
        <v>0</v>
      </c>
      <c r="V64" s="12" t="str">
        <f t="shared" si="9"/>
        <v xml:space="preserve"> </v>
      </c>
      <c r="W64" s="32">
        <f>IF($S$4="", SUMIFS('자사몰 메타 광고'!$K:$K, '자사몰 메타 광고'!$C:$C, $R64),SUMIFS('자사몰 메타 광고'!$K:$K,'자사몰 메타 광고'!$I:$I,$S$4,'자사몰 메타 광고'!$C:$C,$R64))</f>
        <v>0</v>
      </c>
      <c r="X64" s="32">
        <f>IF($S$4="", SUMIFS('자사몰 메타 광고'!$N:$N, '자사몰 메타 광고'!$C:$C, $R64),SUMIFS('자사몰 메타 광고'!$N:$N,'자사몰 메타 광고'!$I:$I,$S$4,'자사몰 메타 광고'!$C:$C,$R64))</f>
        <v>0</v>
      </c>
      <c r="Y64" s="11">
        <f t="shared" si="5"/>
        <v>0</v>
      </c>
      <c r="Z64" s="12" t="str">
        <f t="shared" si="10"/>
        <v xml:space="preserve"> </v>
      </c>
      <c r="AB64" s="10">
        <f>IF($S$4="", SUMIFS('무신사 메타 광고'!$X:$X, '무신사 메타 광고'!$C:$C, $R64),SUMIFS('무신사 메타 광고'!$X:$X,'무신사 메타 광고'!$I:$I,$S$4,'무신사 메타 광고'!$C:$C,$R64))</f>
        <v>0</v>
      </c>
      <c r="AC64" s="11">
        <f t="shared" si="6"/>
        <v>0</v>
      </c>
    </row>
    <row r="65" spans="2:29">
      <c r="B65" s="9">
        <f ca="1">IFERROR(__xludf.DUMMYFUNCTION("""COMPUTED_VALUE"""),46169)</f>
        <v>46169</v>
      </c>
      <c r="C65" s="29">
        <f ca="1">IF($C$4="", SUMIFS('자사몰 메타 광고'!$L:$L, '자사몰 메타 광고'!$D:$D, $B65), SUMIFS('자사몰 메타 광고'!$L:$L, '자사몰 메타 광고'!$I:$I, $C$4, '자사몰 메타 광고'!$D:$D, $B65))</f>
        <v>17427</v>
      </c>
      <c r="D65" s="29">
        <f ca="1">IF($C$4="", SUMIFS('자사몰 메타 광고'!$V:$V,#REF!, $B65), SUMIFS('자사몰 메타 광고'!$V:$V,'자사몰 메타 광고'!$I:$I,$C$4,'자사몰 메타 광고'!$D:$D,$B65))</f>
        <v>196200</v>
      </c>
      <c r="E65" s="11">
        <f t="shared" ca="1" si="0"/>
        <v>11.258392150111895</v>
      </c>
      <c r="F65" s="12">
        <f t="shared" ca="1" si="7"/>
        <v>2.6661911447850361E-2</v>
      </c>
      <c r="G65" s="30">
        <f ca="1">IF($C$4="", SUMIFS('자사몰 메타 광고'!$K:$K, '자사몰 메타 광고'!$D:$D, $B65), SUMIFS('자사몰 메타 광고'!$K:$K,'자사몰 메타 광고'!$I:$I,$C$4,'자사몰 메타 광고'!D:D,$B65))</f>
        <v>2453</v>
      </c>
      <c r="H65" s="30">
        <f ca="1">IF($C$4="", SUMIFS('자사몰 메타 광고'!$Q:$Q, '자사몰 메타 광고'!$D:$D, $B65), SUMIFS('자사몰 메타 광고'!$Q:$Q,'자사몰 메타 광고'!$I:$I,$C$4,'자사몰 메타 광고'!D:D,$B65))</f>
        <v>51</v>
      </c>
      <c r="I65" s="30">
        <f ca="1">IF($C$4="", SUMIFS('자사몰 메타 광고'!$U:$U, '자사몰 메타 광고'!$D:$D, $B65), SUMIFS('자사몰 메타 광고'!$U:$U,'자사몰 메타 광고'!$I:$I,$C$4,'자사몰 메타 광고'!D:D,$B65))</f>
        <v>2</v>
      </c>
      <c r="J65" s="11">
        <f t="shared" ca="1" si="1"/>
        <v>3.9215686274509803E-2</v>
      </c>
      <c r="K65" s="11">
        <f t="shared" ca="1" si="2"/>
        <v>2.0790868324500611E-2</v>
      </c>
      <c r="L65" s="12">
        <f t="shared" ca="1" si="8"/>
        <v>-0.13041368198318878</v>
      </c>
      <c r="N65" s="10">
        <f ca="1">IF($C$4="", SUMIFS('무신사 메타 광고'!$X:$X, '무신사 메타 광고'!$D:$D, $B65),SUMIFS('무신사 메타 광고'!$X:$X,'무신사 메타 광고'!I:I,$C$4,'무신사 메타 광고'!D:D,$B65))</f>
        <v>0</v>
      </c>
      <c r="O65" s="11">
        <f t="shared" ca="1" si="3"/>
        <v>0</v>
      </c>
      <c r="R65" s="13"/>
      <c r="S65" s="31">
        <f>IF($S$4="", SUMIFS('자사몰 메타 광고'!$L:$L, '자사몰 메타 광고'!$C:$C, $R65),SUMIFS('자사몰 메타 광고'!$L:$L,'자사몰 메타 광고'!$I:$I,$S$4,'자사몰 메타 광고'!$C:$C,$R65))</f>
        <v>0</v>
      </c>
      <c r="T65" s="31">
        <f>IF($S$4="", SUMIFS('자사몰 메타 광고'!$V:$V, '자사몰 메타 광고'!$C:$C, $R65),SUMIFS('자사몰 메타 광고'!$V:$V,'자사몰 메타 광고'!$I:$I,$S$4,'자사몰 메타 광고'!$C:$C,$R65))</f>
        <v>0</v>
      </c>
      <c r="U65" s="11">
        <f t="shared" si="4"/>
        <v>0</v>
      </c>
      <c r="V65" s="12" t="str">
        <f t="shared" si="9"/>
        <v xml:space="preserve"> </v>
      </c>
      <c r="W65" s="32">
        <f>IF($S$4="", SUMIFS('자사몰 메타 광고'!$K:$K, '자사몰 메타 광고'!$C:$C, $R65),SUMIFS('자사몰 메타 광고'!$K:$K,'자사몰 메타 광고'!$I:$I,$S$4,'자사몰 메타 광고'!$C:$C,$R65))</f>
        <v>0</v>
      </c>
      <c r="X65" s="32">
        <f>IF($S$4="", SUMIFS('자사몰 메타 광고'!$N:$N, '자사몰 메타 광고'!$C:$C, $R65),SUMIFS('자사몰 메타 광고'!$N:$N,'자사몰 메타 광고'!$I:$I,$S$4,'자사몰 메타 광고'!$C:$C,$R65))</f>
        <v>0</v>
      </c>
      <c r="Y65" s="11">
        <f t="shared" si="5"/>
        <v>0</v>
      </c>
      <c r="Z65" s="12" t="str">
        <f t="shared" si="10"/>
        <v xml:space="preserve"> </v>
      </c>
      <c r="AB65" s="10">
        <f>IF($S$4="", SUMIFS('무신사 메타 광고'!$X:$X, '무신사 메타 광고'!$C:$C, $R65),SUMIFS('무신사 메타 광고'!$X:$X,'무신사 메타 광고'!$I:$I,$S$4,'무신사 메타 광고'!$C:$C,$R65))</f>
        <v>0</v>
      </c>
      <c r="AC65" s="11">
        <f t="shared" si="6"/>
        <v>0</v>
      </c>
    </row>
    <row r="66" spans="2:29">
      <c r="B66" s="9">
        <f ca="1">IFERROR(__xludf.DUMMYFUNCTION("""COMPUTED_VALUE"""),46170)</f>
        <v>46170</v>
      </c>
      <c r="C66" s="29">
        <f ca="1">IF($C$4="", SUMIFS('자사몰 메타 광고'!$L:$L, '자사몰 메타 광고'!$D:$D, $B66), SUMIFS('자사몰 메타 광고'!$L:$L, '자사몰 메타 광고'!$I:$I, $C$4, '자사몰 메타 광고'!$D:$D, $B66))</f>
        <v>17693</v>
      </c>
      <c r="D66" s="29">
        <f ca="1">IF($C$4="", SUMIFS('자사몰 메타 광고'!$V:$V,#REF!, $B66), SUMIFS('자사몰 메타 광고'!$V:$V,'자사몰 메타 광고'!$I:$I,$C$4,'자사몰 메타 광고'!$D:$D,$B66))</f>
        <v>53100</v>
      </c>
      <c r="E66" s="11">
        <f t="shared" ca="1" si="0"/>
        <v>3.0011869100774318</v>
      </c>
      <c r="F66" s="12">
        <f t="shared" ca="1" si="7"/>
        <v>-0.73342668561712832</v>
      </c>
      <c r="G66" s="30">
        <f ca="1">IF($C$4="", SUMIFS('자사몰 메타 광고'!$K:$K, '자사몰 메타 광고'!$D:$D, $B66), SUMIFS('자사몰 메타 광고'!$K:$K,'자사몰 메타 광고'!$I:$I,$C$4,'자사몰 메타 광고'!D:D,$B66))</f>
        <v>1934</v>
      </c>
      <c r="H66" s="30">
        <f ca="1">IF($C$4="", SUMIFS('자사몰 메타 광고'!$Q:$Q, '자사몰 메타 광고'!$D:$D, $B66), SUMIFS('자사몰 메타 광고'!$Q:$Q,'자사몰 메타 광고'!$I:$I,$C$4,'자사몰 메타 광고'!D:D,$B66))</f>
        <v>47</v>
      </c>
      <c r="I66" s="30">
        <f ca="1">IF($C$4="", SUMIFS('자사몰 메타 광고'!$U:$U, '자사몰 메타 광고'!$D:$D, $B66), SUMIFS('자사몰 메타 광고'!$U:$U,'자사몰 메타 광고'!$I:$I,$C$4,'자사몰 메타 광고'!D:D,$B66))</f>
        <v>1</v>
      </c>
      <c r="J66" s="11">
        <f t="shared" ca="1" si="1"/>
        <v>2.1276595744680851E-2</v>
      </c>
      <c r="K66" s="11">
        <f t="shared" ca="1" si="2"/>
        <v>2.4301964839710446E-2</v>
      </c>
      <c r="L66" s="12">
        <f t="shared" ca="1" si="8"/>
        <v>0.16887685787862206</v>
      </c>
      <c r="N66" s="10">
        <f ca="1">IF($C$4="", SUMIFS('무신사 메타 광고'!$X:$X, '무신사 메타 광고'!$D:$D, $B66),SUMIFS('무신사 메타 광고'!$X:$X,'무신사 메타 광고'!I:I,$C$4,'무신사 메타 광고'!D:D,$B66))</f>
        <v>0</v>
      </c>
      <c r="O66" s="11">
        <f t="shared" ca="1" si="3"/>
        <v>0</v>
      </c>
      <c r="R66" s="13"/>
      <c r="S66" s="31">
        <f>IF($S$4="", SUMIFS('자사몰 메타 광고'!$L:$L, '자사몰 메타 광고'!$C:$C, $R66),SUMIFS('자사몰 메타 광고'!$L:$L,'자사몰 메타 광고'!$I:$I,$S$4,'자사몰 메타 광고'!$C:$C,$R66))</f>
        <v>0</v>
      </c>
      <c r="T66" s="31">
        <f>IF($S$4="", SUMIFS('자사몰 메타 광고'!$V:$V, '자사몰 메타 광고'!$C:$C, $R66),SUMIFS('자사몰 메타 광고'!$V:$V,'자사몰 메타 광고'!$I:$I,$S$4,'자사몰 메타 광고'!$C:$C,$R66))</f>
        <v>0</v>
      </c>
      <c r="U66" s="11">
        <f t="shared" si="4"/>
        <v>0</v>
      </c>
      <c r="V66" s="12" t="str">
        <f t="shared" si="9"/>
        <v xml:space="preserve"> </v>
      </c>
      <c r="W66" s="32">
        <f>IF($S$4="", SUMIFS('자사몰 메타 광고'!$K:$K, '자사몰 메타 광고'!$C:$C, $R66),SUMIFS('자사몰 메타 광고'!$K:$K,'자사몰 메타 광고'!$I:$I,$S$4,'자사몰 메타 광고'!$C:$C,$R66))</f>
        <v>0</v>
      </c>
      <c r="X66" s="32">
        <f>IF($S$4="", SUMIFS('자사몰 메타 광고'!$N:$N, '자사몰 메타 광고'!$C:$C, $R66),SUMIFS('자사몰 메타 광고'!$N:$N,'자사몰 메타 광고'!$I:$I,$S$4,'자사몰 메타 광고'!$C:$C,$R66))</f>
        <v>0</v>
      </c>
      <c r="Y66" s="11">
        <f t="shared" si="5"/>
        <v>0</v>
      </c>
      <c r="Z66" s="12" t="str">
        <f t="shared" si="10"/>
        <v xml:space="preserve"> </v>
      </c>
      <c r="AB66" s="10">
        <f>IF($S$4="", SUMIFS('무신사 메타 광고'!$X:$X, '무신사 메타 광고'!$C:$C, $R66),SUMIFS('무신사 메타 광고'!$X:$X,'무신사 메타 광고'!$I:$I,$S$4,'무신사 메타 광고'!$C:$C,$R66))</f>
        <v>0</v>
      </c>
      <c r="AC66" s="11">
        <f t="shared" si="6"/>
        <v>0</v>
      </c>
    </row>
    <row r="67" spans="2:29">
      <c r="B67" s="9">
        <f ca="1">IFERROR(__xludf.DUMMYFUNCTION("""COMPUTED_VALUE"""),46171)</f>
        <v>46171</v>
      </c>
      <c r="C67" s="29">
        <f ca="1">IF($C$4="", SUMIFS('자사몰 메타 광고'!$L:$L, '자사몰 메타 광고'!$D:$D, $B67), SUMIFS('자사몰 메타 광고'!$L:$L, '자사몰 메타 광고'!$I:$I, $C$4, '자사몰 메타 광고'!$D:$D, $B67))</f>
        <v>20557</v>
      </c>
      <c r="D67" s="29">
        <f ca="1">IF($C$4="", SUMIFS('자사몰 메타 광고'!$V:$V,#REF!, $B67), SUMIFS('자사몰 메타 광고'!$V:$V,'자사몰 메타 광고'!$I:$I,$C$4,'자사몰 메타 광고'!$D:$D,$B67))</f>
        <v>80100</v>
      </c>
      <c r="E67" s="11">
        <f t="shared" ca="1" si="0"/>
        <v>3.8964829498467677</v>
      </c>
      <c r="F67" s="12">
        <f t="shared" ca="1" si="7"/>
        <v>0.29831398929640041</v>
      </c>
      <c r="G67" s="30">
        <f ca="1">IF($C$4="", SUMIFS('자사몰 메타 광고'!$K:$K, '자사몰 메타 광고'!$D:$D, $B67), SUMIFS('자사몰 메타 광고'!$K:$K,'자사몰 메타 광고'!$I:$I,$C$4,'자사몰 메타 광고'!D:D,$B67))</f>
        <v>2498</v>
      </c>
      <c r="H67" s="30">
        <f ca="1">IF($C$4="", SUMIFS('자사몰 메타 광고'!$Q:$Q, '자사몰 메타 광고'!$D:$D, $B67), SUMIFS('자사몰 메타 광고'!$Q:$Q,'자사몰 메타 광고'!$I:$I,$C$4,'자사몰 메타 광고'!D:D,$B67))</f>
        <v>77</v>
      </c>
      <c r="I67" s="30">
        <f ca="1">IF($C$4="", SUMIFS('자사몰 메타 광고'!$U:$U, '자사몰 메타 광고'!$D:$D, $B67), SUMIFS('자사몰 메타 광고'!$U:$U,'자사몰 메타 광고'!$I:$I,$C$4,'자사몰 메타 광고'!D:D,$B67))</f>
        <v>1</v>
      </c>
      <c r="J67" s="11">
        <f t="shared" ca="1" si="1"/>
        <v>1.2987012987012988E-2</v>
      </c>
      <c r="K67" s="11">
        <f t="shared" ca="1" si="2"/>
        <v>3.0824659727782224E-2</v>
      </c>
      <c r="L67" s="12">
        <f t="shared" ca="1" si="8"/>
        <v>0.26840195560703872</v>
      </c>
      <c r="N67" s="10">
        <f ca="1">IF($C$4="", SUMIFS('무신사 메타 광고'!$X:$X, '무신사 메타 광고'!$D:$D, $B67),SUMIFS('무신사 메타 광고'!$X:$X,'무신사 메타 광고'!I:I,$C$4,'무신사 메타 광고'!D:D,$B67))</f>
        <v>0</v>
      </c>
      <c r="O67" s="11">
        <f t="shared" ca="1" si="3"/>
        <v>0</v>
      </c>
      <c r="R67" s="13"/>
      <c r="S67" s="31">
        <f>IF($S$4="", SUMIFS('자사몰 메타 광고'!$L:$L, '자사몰 메타 광고'!$C:$C, $R67),SUMIFS('자사몰 메타 광고'!$L:$L,'자사몰 메타 광고'!$I:$I,$S$4,'자사몰 메타 광고'!$C:$C,$R67))</f>
        <v>0</v>
      </c>
      <c r="T67" s="31">
        <f>IF($S$4="", SUMIFS('자사몰 메타 광고'!$V:$V, '자사몰 메타 광고'!$C:$C, $R67),SUMIFS('자사몰 메타 광고'!$V:$V,'자사몰 메타 광고'!$I:$I,$S$4,'자사몰 메타 광고'!$C:$C,$R67))</f>
        <v>0</v>
      </c>
      <c r="U67" s="11">
        <f t="shared" si="4"/>
        <v>0</v>
      </c>
      <c r="V67" s="12" t="str">
        <f t="shared" si="9"/>
        <v xml:space="preserve"> </v>
      </c>
      <c r="W67" s="32">
        <f>IF($S$4="", SUMIFS('자사몰 메타 광고'!$K:$K, '자사몰 메타 광고'!$C:$C, $R67),SUMIFS('자사몰 메타 광고'!$K:$K,'자사몰 메타 광고'!$I:$I,$S$4,'자사몰 메타 광고'!$C:$C,$R67))</f>
        <v>0</v>
      </c>
      <c r="X67" s="32">
        <f>IF($S$4="", SUMIFS('자사몰 메타 광고'!$N:$N, '자사몰 메타 광고'!$C:$C, $R67),SUMIFS('자사몰 메타 광고'!$N:$N,'자사몰 메타 광고'!$I:$I,$S$4,'자사몰 메타 광고'!$C:$C,$R67))</f>
        <v>0</v>
      </c>
      <c r="Y67" s="11">
        <f t="shared" si="5"/>
        <v>0</v>
      </c>
      <c r="Z67" s="12" t="str">
        <f t="shared" si="10"/>
        <v xml:space="preserve"> </v>
      </c>
      <c r="AB67" s="10">
        <f>IF($S$4="", SUMIFS('무신사 메타 광고'!$X:$X, '무신사 메타 광고'!$C:$C, $R67),SUMIFS('무신사 메타 광고'!$X:$X,'무신사 메타 광고'!$I:$I,$S$4,'무신사 메타 광고'!$C:$C,$R67))</f>
        <v>0</v>
      </c>
      <c r="AC67" s="11">
        <f t="shared" si="6"/>
        <v>0</v>
      </c>
    </row>
    <row r="68" spans="2:29">
      <c r="B68" s="9">
        <f ca="1">IFERROR(__xludf.DUMMYFUNCTION("""COMPUTED_VALUE"""),46172)</f>
        <v>46172</v>
      </c>
      <c r="C68" s="29">
        <f ca="1">IF($C$4="", SUMIFS('자사몰 메타 광고'!$L:$L, '자사몰 메타 광고'!$D:$D, $B68), SUMIFS('자사몰 메타 광고'!$L:$L, '자사몰 메타 광고'!$I:$I, $C$4, '자사몰 메타 광고'!$D:$D, $B68))</f>
        <v>19919</v>
      </c>
      <c r="D68" s="29">
        <f ca="1">IF($C$4="", SUMIFS('자사몰 메타 광고'!$V:$V,#REF!, $B68), SUMIFS('자사몰 메타 광고'!$V:$V,'자사몰 메타 광고'!$I:$I,$C$4,'자사몰 메타 광고'!$D:$D,$B68))</f>
        <v>0</v>
      </c>
      <c r="E68" s="11">
        <f t="shared" ca="1" si="0"/>
        <v>0</v>
      </c>
      <c r="F68" s="12">
        <f t="shared" ca="1" si="7"/>
        <v>-1</v>
      </c>
      <c r="G68" s="30">
        <f ca="1">IF($C$4="", SUMIFS('자사몰 메타 광고'!$K:$K, '자사몰 메타 광고'!$D:$D, $B68), SUMIFS('자사몰 메타 광고'!$K:$K,'자사몰 메타 광고'!$I:$I,$C$4,'자사몰 메타 광고'!D:D,$B68))</f>
        <v>2244</v>
      </c>
      <c r="H68" s="30">
        <f ca="1">IF($C$4="", SUMIFS('자사몰 메타 광고'!$Q:$Q, '자사몰 메타 광고'!$D:$D, $B68), SUMIFS('자사몰 메타 광고'!$Q:$Q,'자사몰 메타 광고'!$I:$I,$C$4,'자사몰 메타 광고'!D:D,$B68))</f>
        <v>52</v>
      </c>
      <c r="I68" s="30">
        <f ca="1">IF($C$4="", SUMIFS('자사몰 메타 광고'!$U:$U, '자사몰 메타 광고'!$D:$D, $B68), SUMIFS('자사몰 메타 광고'!$U:$U,'자사몰 메타 광고'!$I:$I,$C$4,'자사몰 메타 광고'!D:D,$B68))</f>
        <v>0</v>
      </c>
      <c r="J68" s="11">
        <f t="shared" ca="1" si="1"/>
        <v>0</v>
      </c>
      <c r="K68" s="11">
        <f t="shared" ca="1" si="2"/>
        <v>2.3172905525846704E-2</v>
      </c>
      <c r="L68" s="12">
        <f t="shared" ca="1" si="8"/>
        <v>-0.24823483112253159</v>
      </c>
      <c r="N68" s="10">
        <f ca="1">IF($C$4="", SUMIFS('무신사 메타 광고'!$X:$X, '무신사 메타 광고'!$D:$D, $B68),SUMIFS('무신사 메타 광고'!$X:$X,'무신사 메타 광고'!I:I,$C$4,'무신사 메타 광고'!D:D,$B68))</f>
        <v>0</v>
      </c>
      <c r="O68" s="11">
        <f t="shared" ca="1" si="3"/>
        <v>0</v>
      </c>
      <c r="R68" s="13"/>
      <c r="S68" s="31">
        <f>IF($S$4="", SUMIFS('자사몰 메타 광고'!$L:$L, '자사몰 메타 광고'!$C:$C, $R68),SUMIFS('자사몰 메타 광고'!$L:$L,'자사몰 메타 광고'!$I:$I,$S$4,'자사몰 메타 광고'!$C:$C,$R68))</f>
        <v>0</v>
      </c>
      <c r="T68" s="31">
        <f>IF($S$4="", SUMIFS('자사몰 메타 광고'!$V:$V, '자사몰 메타 광고'!$C:$C, $R68),SUMIFS('자사몰 메타 광고'!$V:$V,'자사몰 메타 광고'!$I:$I,$S$4,'자사몰 메타 광고'!$C:$C,$R68))</f>
        <v>0</v>
      </c>
      <c r="U68" s="11">
        <f t="shared" si="4"/>
        <v>0</v>
      </c>
      <c r="V68" s="12" t="str">
        <f t="shared" si="9"/>
        <v xml:space="preserve"> </v>
      </c>
      <c r="W68" s="32">
        <f>IF($S$4="", SUMIFS('자사몰 메타 광고'!$K:$K, '자사몰 메타 광고'!$C:$C, $R68),SUMIFS('자사몰 메타 광고'!$K:$K,'자사몰 메타 광고'!$I:$I,$S$4,'자사몰 메타 광고'!$C:$C,$R68))</f>
        <v>0</v>
      </c>
      <c r="X68" s="32">
        <f>IF($S$4="", SUMIFS('자사몰 메타 광고'!$N:$N, '자사몰 메타 광고'!$C:$C, $R68),SUMIFS('자사몰 메타 광고'!$N:$N,'자사몰 메타 광고'!$I:$I,$S$4,'자사몰 메타 광고'!$C:$C,$R68))</f>
        <v>0</v>
      </c>
      <c r="Y68" s="11">
        <f t="shared" si="5"/>
        <v>0</v>
      </c>
      <c r="Z68" s="12" t="str">
        <f t="shared" si="10"/>
        <v xml:space="preserve"> </v>
      </c>
      <c r="AB68" s="10">
        <f>IF($S$4="", SUMIFS('무신사 메타 광고'!$X:$X, '무신사 메타 광고'!$C:$C, $R68),SUMIFS('무신사 메타 광고'!$X:$X,'무신사 메타 광고'!$I:$I,$S$4,'무신사 메타 광고'!$C:$C,$R68))</f>
        <v>0</v>
      </c>
      <c r="AC68" s="11">
        <f t="shared" si="6"/>
        <v>0</v>
      </c>
    </row>
    <row r="69" spans="2:29">
      <c r="B69" s="9">
        <f ca="1">IFERROR(__xludf.DUMMYFUNCTION("""COMPUTED_VALUE"""),46173)</f>
        <v>46173</v>
      </c>
      <c r="C69" s="29">
        <f ca="1">IF($C$4="", SUMIFS('자사몰 메타 광고'!$L:$L, '자사몰 메타 광고'!$D:$D, $B69), SUMIFS('자사몰 메타 광고'!$L:$L, '자사몰 메타 광고'!$I:$I, $C$4, '자사몰 메타 광고'!$D:$D, $B69))</f>
        <v>22820</v>
      </c>
      <c r="D69" s="29">
        <f ca="1">IF($C$4="", SUMIFS('자사몰 메타 광고'!$V:$V,#REF!, $B69), SUMIFS('자사몰 메타 광고'!$V:$V,'자사몰 메타 광고'!$I:$I,$C$4,'자사몰 메타 광고'!$D:$D,$B69))</f>
        <v>125100</v>
      </c>
      <c r="E69" s="11">
        <f t="shared" ca="1" si="0"/>
        <v>5.4820333041191933</v>
      </c>
      <c r="F69" s="12" t="str">
        <f t="shared" ca="1" si="7"/>
        <v xml:space="preserve"> </v>
      </c>
      <c r="G69" s="30">
        <f ca="1">IF($C$4="", SUMIFS('자사몰 메타 광고'!$K:$K, '자사몰 메타 광고'!$D:$D, $B69), SUMIFS('자사몰 메타 광고'!$K:$K,'자사몰 메타 광고'!$I:$I,$C$4,'자사몰 메타 광고'!D:D,$B69))</f>
        <v>3294</v>
      </c>
      <c r="H69" s="30">
        <f ca="1">IF($C$4="", SUMIFS('자사몰 메타 광고'!$Q:$Q, '자사몰 메타 광고'!$D:$D, $B69), SUMIFS('자사몰 메타 광고'!$Q:$Q,'자사몰 메타 광고'!$I:$I,$C$4,'자사몰 메타 광고'!D:D,$B69))</f>
        <v>98</v>
      </c>
      <c r="I69" s="30">
        <f ca="1">IF($C$4="", SUMIFS('자사몰 메타 광고'!$U:$U, '자사몰 메타 광고'!$D:$D, $B69), SUMIFS('자사몰 메타 광고'!$U:$U,'자사몰 메타 광고'!$I:$I,$C$4,'자사몰 메타 광고'!D:D,$B69))</f>
        <v>1</v>
      </c>
      <c r="J69" s="11">
        <f t="shared" ca="1" si="1"/>
        <v>1.020408163265306E-2</v>
      </c>
      <c r="K69" s="11">
        <f t="shared" ca="1" si="2"/>
        <v>2.9751062537947785E-2</v>
      </c>
      <c r="L69" s="12">
        <f t="shared" ca="1" si="8"/>
        <v>0.28387277567605435</v>
      </c>
      <c r="N69" s="10">
        <f ca="1">IF($C$4="", SUMIFS('무신사 메타 광고'!$X:$X, '무신사 메타 광고'!$D:$D, $B69),SUMIFS('무신사 메타 광고'!$X:$X,'무신사 메타 광고'!I:I,$C$4,'무신사 메타 광고'!D:D,$B69))</f>
        <v>0</v>
      </c>
      <c r="O69" s="11">
        <f t="shared" ca="1" si="3"/>
        <v>0</v>
      </c>
      <c r="R69" s="13"/>
      <c r="S69" s="31">
        <f>IF($S$4="", SUMIFS('자사몰 메타 광고'!$L:$L, '자사몰 메타 광고'!$C:$C, $R69),SUMIFS('자사몰 메타 광고'!$L:$L,'자사몰 메타 광고'!$I:$I,$S$4,'자사몰 메타 광고'!$C:$C,$R69))</f>
        <v>0</v>
      </c>
      <c r="T69" s="31">
        <f>IF($S$4="", SUMIFS('자사몰 메타 광고'!$V:$V, '자사몰 메타 광고'!$C:$C, $R69),SUMIFS('자사몰 메타 광고'!$V:$V,'자사몰 메타 광고'!$I:$I,$S$4,'자사몰 메타 광고'!$C:$C,$R69))</f>
        <v>0</v>
      </c>
      <c r="U69" s="11">
        <f t="shared" si="4"/>
        <v>0</v>
      </c>
      <c r="V69" s="12" t="str">
        <f t="shared" si="9"/>
        <v xml:space="preserve"> </v>
      </c>
      <c r="W69" s="32">
        <f>IF($S$4="", SUMIFS('자사몰 메타 광고'!$K:$K, '자사몰 메타 광고'!$C:$C, $R69),SUMIFS('자사몰 메타 광고'!$K:$K,'자사몰 메타 광고'!$I:$I,$S$4,'자사몰 메타 광고'!$C:$C,$R69))</f>
        <v>0</v>
      </c>
      <c r="X69" s="32">
        <f>IF($S$4="", SUMIFS('자사몰 메타 광고'!$N:$N, '자사몰 메타 광고'!$C:$C, $R69),SUMIFS('자사몰 메타 광고'!$N:$N,'자사몰 메타 광고'!$I:$I,$S$4,'자사몰 메타 광고'!$C:$C,$R69))</f>
        <v>0</v>
      </c>
      <c r="Y69" s="11">
        <f t="shared" si="5"/>
        <v>0</v>
      </c>
      <c r="Z69" s="12" t="str">
        <f t="shared" si="10"/>
        <v xml:space="preserve"> </v>
      </c>
      <c r="AB69" s="10">
        <f>IF($S$4="", SUMIFS('무신사 메타 광고'!$X:$X, '무신사 메타 광고'!$C:$C, $R69),SUMIFS('무신사 메타 광고'!$X:$X,'무신사 메타 광고'!$I:$I,$S$4,'무신사 메타 광고'!$C:$C,$R69))</f>
        <v>0</v>
      </c>
      <c r="AC69" s="11">
        <f t="shared" si="6"/>
        <v>0</v>
      </c>
    </row>
    <row r="70" spans="2:29">
      <c r="B70" s="9">
        <f ca="1">IFERROR(__xludf.DUMMYFUNCTION("""COMPUTED_VALUE"""),46174)</f>
        <v>46174</v>
      </c>
      <c r="C70" s="29">
        <f ca="1">IF($C$4="", SUMIFS('자사몰 메타 광고'!$L:$L, '자사몰 메타 광고'!$D:$D, $B70), SUMIFS('자사몰 메타 광고'!$L:$L, '자사몰 메타 광고'!$I:$I, $C$4, '자사몰 메타 광고'!$D:$D, $B70))</f>
        <v>22318</v>
      </c>
      <c r="D70" s="29">
        <f ca="1">IF($C$4="", SUMIFS('자사몰 메타 광고'!$V:$V,#REF!, $B70), SUMIFS('자사몰 메타 광고'!$V:$V,'자사몰 메타 광고'!$I:$I,$C$4,'자사몰 메타 광고'!$D:$D,$B70))</f>
        <v>423000</v>
      </c>
      <c r="E70" s="11">
        <f t="shared" ca="1" si="0"/>
        <v>18.953311228604715</v>
      </c>
      <c r="F70" s="12">
        <f t="shared" ca="1" si="7"/>
        <v>2.4573506174001567</v>
      </c>
      <c r="G70" s="30">
        <f ca="1">IF($C$4="", SUMIFS('자사몰 메타 광고'!$K:$K, '자사몰 메타 광고'!$D:$D, $B70), SUMIFS('자사몰 메타 광고'!$K:$K,'자사몰 메타 광고'!$I:$I,$C$4,'자사몰 메타 광고'!D:D,$B70))</f>
        <v>2973</v>
      </c>
      <c r="H70" s="30">
        <f ca="1">IF($C$4="", SUMIFS('자사몰 메타 광고'!$Q:$Q, '자사몰 메타 광고'!$D:$D, $B70), SUMIFS('자사몰 메타 광고'!$Q:$Q,'자사몰 메타 광고'!$I:$I,$C$4,'자사몰 메타 광고'!D:D,$B70))</f>
        <v>75</v>
      </c>
      <c r="I70" s="30">
        <f ca="1">IF($C$4="", SUMIFS('자사몰 메타 광고'!$U:$U, '자사몰 메타 광고'!$D:$D, $B70), SUMIFS('자사몰 메타 광고'!$U:$U,'자사몰 메타 광고'!$I:$I,$C$4,'자사몰 메타 광고'!D:D,$B70))</f>
        <v>4</v>
      </c>
      <c r="J70" s="11">
        <f t="shared" ca="1" si="1"/>
        <v>5.3333333333333337E-2</v>
      </c>
      <c r="K70" s="11">
        <f t="shared" ca="1" si="2"/>
        <v>2.5227043390514632E-2</v>
      </c>
      <c r="L70" s="12">
        <f t="shared" ca="1" si="8"/>
        <v>-0.15206243950657966</v>
      </c>
      <c r="N70" s="10">
        <f ca="1">IF($C$4="", SUMIFS('무신사 메타 광고'!$X:$X, '무신사 메타 광고'!$D:$D, $B70),SUMIFS('무신사 메타 광고'!$X:$X,'무신사 메타 광고'!I:I,$C$4,'무신사 메타 광고'!D:D,$B70))</f>
        <v>0</v>
      </c>
      <c r="O70" s="11">
        <f t="shared" ca="1" si="3"/>
        <v>0</v>
      </c>
      <c r="R70" s="13"/>
      <c r="S70" s="31">
        <f>IF($S$4="", SUMIFS('자사몰 메타 광고'!$L:$L, '자사몰 메타 광고'!$C:$C, $R70),SUMIFS('자사몰 메타 광고'!$L:$L,'자사몰 메타 광고'!$I:$I,$S$4,'자사몰 메타 광고'!$C:$C,$R70))</f>
        <v>0</v>
      </c>
      <c r="T70" s="31">
        <f>IF($S$4="", SUMIFS('자사몰 메타 광고'!$V:$V, '자사몰 메타 광고'!$C:$C, $R70),SUMIFS('자사몰 메타 광고'!$V:$V,'자사몰 메타 광고'!$I:$I,$S$4,'자사몰 메타 광고'!$C:$C,$R70))</f>
        <v>0</v>
      </c>
      <c r="U70" s="11">
        <f t="shared" si="4"/>
        <v>0</v>
      </c>
      <c r="V70" s="12" t="str">
        <f t="shared" si="9"/>
        <v xml:space="preserve"> </v>
      </c>
      <c r="W70" s="32">
        <f>IF($S$4="", SUMIFS('자사몰 메타 광고'!$K:$K, '자사몰 메타 광고'!$C:$C, $R70),SUMIFS('자사몰 메타 광고'!$K:$K,'자사몰 메타 광고'!$I:$I,$S$4,'자사몰 메타 광고'!$C:$C,$R70))</f>
        <v>0</v>
      </c>
      <c r="X70" s="32">
        <f>IF($S$4="", SUMIFS('자사몰 메타 광고'!$N:$N, '자사몰 메타 광고'!$C:$C, $R70),SUMIFS('자사몰 메타 광고'!$N:$N,'자사몰 메타 광고'!$I:$I,$S$4,'자사몰 메타 광고'!$C:$C,$R70))</f>
        <v>0</v>
      </c>
      <c r="Y70" s="11">
        <f t="shared" si="5"/>
        <v>0</v>
      </c>
      <c r="Z70" s="12" t="str">
        <f t="shared" si="10"/>
        <v xml:space="preserve"> </v>
      </c>
      <c r="AB70" s="10">
        <f>IF($S$4="", SUMIFS('무신사 메타 광고'!$X:$X, '무신사 메타 광고'!$C:$C, $R70),SUMIFS('무신사 메타 광고'!$X:$X,'무신사 메타 광고'!$I:$I,$S$4,'무신사 메타 광고'!$C:$C,$R70))</f>
        <v>0</v>
      </c>
      <c r="AC70" s="11">
        <f t="shared" si="6"/>
        <v>0</v>
      </c>
    </row>
    <row r="71" spans="2:29">
      <c r="B71" s="9">
        <f ca="1">IFERROR(__xludf.DUMMYFUNCTION("""COMPUTED_VALUE"""),46175)</f>
        <v>46175</v>
      </c>
      <c r="C71" s="29">
        <f ca="1">IF($C$4="", SUMIFS('자사몰 메타 광고'!$L:$L, '자사몰 메타 광고'!$D:$D, $B71), SUMIFS('자사몰 메타 광고'!$L:$L, '자사몰 메타 광고'!$I:$I, $C$4, '자사몰 메타 광고'!$D:$D, $B71))</f>
        <v>20655</v>
      </c>
      <c r="D71" s="29">
        <f ca="1">IF($C$4="", SUMIFS('자사몰 메타 광고'!$V:$V,#REF!, $B71), SUMIFS('자사몰 메타 광고'!$V:$V,'자사몰 메타 광고'!$I:$I,$C$4,'자사몰 메타 광고'!$D:$D,$B71))</f>
        <v>0</v>
      </c>
      <c r="E71" s="11">
        <f t="shared" ca="1" si="0"/>
        <v>0</v>
      </c>
      <c r="F71" s="12">
        <f t="shared" ca="1" si="7"/>
        <v>-1</v>
      </c>
      <c r="G71" s="30">
        <f ca="1">IF($C$4="", SUMIFS('자사몰 메타 광고'!$K:$K, '자사몰 메타 광고'!$D:$D, $B71), SUMIFS('자사몰 메타 광고'!$K:$K,'자사몰 메타 광고'!$I:$I,$C$4,'자사몰 메타 광고'!D:D,$B71))</f>
        <v>2915</v>
      </c>
      <c r="H71" s="30">
        <f ca="1">IF($C$4="", SUMIFS('자사몰 메타 광고'!$Q:$Q, '자사몰 메타 광고'!$D:$D, $B71), SUMIFS('자사몰 메타 광고'!$Q:$Q,'자사몰 메타 광고'!$I:$I,$C$4,'자사몰 메타 광고'!D:D,$B71))</f>
        <v>80</v>
      </c>
      <c r="I71" s="30">
        <f ca="1">IF($C$4="", SUMIFS('자사몰 메타 광고'!$U:$U, '자사몰 메타 광고'!$D:$D, $B71), SUMIFS('자사몰 메타 광고'!$U:$U,'자사몰 메타 광고'!$I:$I,$C$4,'자사몰 메타 광고'!D:D,$B71))</f>
        <v>0</v>
      </c>
      <c r="J71" s="11">
        <f t="shared" ca="1" si="1"/>
        <v>0</v>
      </c>
      <c r="K71" s="11">
        <f t="shared" ca="1" si="2"/>
        <v>2.7444253859348199E-2</v>
      </c>
      <c r="L71" s="12">
        <f t="shared" ca="1" si="8"/>
        <v>8.7890222984562574E-2</v>
      </c>
      <c r="N71" s="10">
        <f ca="1">IF($C$4="", SUMIFS('무신사 메타 광고'!$X:$X, '무신사 메타 광고'!$D:$D, $B71),SUMIFS('무신사 메타 광고'!$X:$X,'무신사 메타 광고'!I:I,$C$4,'무신사 메타 광고'!D:D,$B71))</f>
        <v>0</v>
      </c>
      <c r="O71" s="11">
        <f t="shared" ca="1" si="3"/>
        <v>0</v>
      </c>
      <c r="R71" s="13"/>
      <c r="S71" s="31">
        <f>IF($S$4="", SUMIFS('자사몰 메타 광고'!$L:$L, '자사몰 메타 광고'!$C:$C, $R71),SUMIFS('자사몰 메타 광고'!$L:$L,'자사몰 메타 광고'!$I:$I,$S$4,'자사몰 메타 광고'!$C:$C,$R71))</f>
        <v>0</v>
      </c>
      <c r="T71" s="31">
        <f>IF($S$4="", SUMIFS('자사몰 메타 광고'!$V:$V, '자사몰 메타 광고'!$C:$C, $R71),SUMIFS('자사몰 메타 광고'!$V:$V,'자사몰 메타 광고'!$I:$I,$S$4,'자사몰 메타 광고'!$C:$C,$R71))</f>
        <v>0</v>
      </c>
      <c r="U71" s="11">
        <f t="shared" si="4"/>
        <v>0</v>
      </c>
      <c r="V71" s="12" t="str">
        <f t="shared" si="9"/>
        <v xml:space="preserve"> </v>
      </c>
      <c r="W71" s="32">
        <f>IF($S$4="", SUMIFS('자사몰 메타 광고'!$K:$K, '자사몰 메타 광고'!$C:$C, $R71),SUMIFS('자사몰 메타 광고'!$K:$K,'자사몰 메타 광고'!$I:$I,$S$4,'자사몰 메타 광고'!$C:$C,$R71))</f>
        <v>0</v>
      </c>
      <c r="X71" s="32">
        <f>IF($S$4="", SUMIFS('자사몰 메타 광고'!$N:$N, '자사몰 메타 광고'!$C:$C, $R71),SUMIFS('자사몰 메타 광고'!$N:$N,'자사몰 메타 광고'!$I:$I,$S$4,'자사몰 메타 광고'!$C:$C,$R71))</f>
        <v>0</v>
      </c>
      <c r="Y71" s="11">
        <f t="shared" si="5"/>
        <v>0</v>
      </c>
      <c r="Z71" s="12" t="str">
        <f t="shared" si="10"/>
        <v xml:space="preserve"> </v>
      </c>
      <c r="AB71" s="10">
        <f>IF($S$4="", SUMIFS('무신사 메타 광고'!$X:$X, '무신사 메타 광고'!$C:$C, $R71),SUMIFS('무신사 메타 광고'!$X:$X,'무신사 메타 광고'!$I:$I,$S$4,'무신사 메타 광고'!$C:$C,$R71))</f>
        <v>0</v>
      </c>
      <c r="AC71" s="11">
        <f t="shared" si="6"/>
        <v>0</v>
      </c>
    </row>
    <row r="72" spans="2:29">
      <c r="B72" s="9">
        <f ca="1">IFERROR(__xludf.DUMMYFUNCTION("""COMPUTED_VALUE"""),46176)</f>
        <v>46176</v>
      </c>
      <c r="C72" s="29">
        <f ca="1">IF($C$4="", SUMIFS('자사몰 메타 광고'!$L:$L, '자사몰 메타 광고'!$D:$D, $B72), SUMIFS('자사몰 메타 광고'!$L:$L, '자사몰 메타 광고'!$I:$I, $C$4, '자사몰 메타 광고'!$D:$D, $B72))</f>
        <v>16101</v>
      </c>
      <c r="D72" s="29">
        <f ca="1">IF($C$4="", SUMIFS('자사몰 메타 광고'!$V:$V,#REF!, $B72), SUMIFS('자사몰 메타 광고'!$V:$V,'자사몰 메타 광고'!$I:$I,$C$4,'자사몰 메타 광고'!$D:$D,$B72))</f>
        <v>0</v>
      </c>
      <c r="E72" s="11">
        <f t="shared" ca="1" si="0"/>
        <v>0</v>
      </c>
      <c r="F72" s="12" t="str">
        <f t="shared" ca="1" si="7"/>
        <v xml:space="preserve"> </v>
      </c>
      <c r="G72" s="30">
        <f ca="1">IF($C$4="", SUMIFS('자사몰 메타 광고'!$K:$K, '자사몰 메타 광고'!$D:$D, $B72), SUMIFS('자사몰 메타 광고'!$K:$K,'자사몰 메타 광고'!$I:$I,$C$4,'자사몰 메타 광고'!D:D,$B72))</f>
        <v>2314</v>
      </c>
      <c r="H72" s="30">
        <f ca="1">IF($C$4="", SUMIFS('자사몰 메타 광고'!$Q:$Q, '자사몰 메타 광고'!$D:$D, $B72), SUMIFS('자사몰 메타 광고'!$Q:$Q,'자사몰 메타 광고'!$I:$I,$C$4,'자사몰 메타 광고'!D:D,$B72))</f>
        <v>58</v>
      </c>
      <c r="I72" s="30">
        <f ca="1">IF($C$4="", SUMIFS('자사몰 메타 광고'!$U:$U, '자사몰 메타 광고'!$D:$D, $B72), SUMIFS('자사몰 메타 광고'!$U:$U,'자사몰 메타 광고'!$I:$I,$C$4,'자사몰 메타 광고'!D:D,$B72))</f>
        <v>0</v>
      </c>
      <c r="J72" s="11">
        <f t="shared" ca="1" si="1"/>
        <v>0</v>
      </c>
      <c r="K72" s="11">
        <f t="shared" ca="1" si="2"/>
        <v>2.5064822817631807E-2</v>
      </c>
      <c r="L72" s="12">
        <f t="shared" ca="1" si="8"/>
        <v>-8.6700518582541033E-2</v>
      </c>
      <c r="N72" s="10">
        <f ca="1">IF($C$4="", SUMIFS('무신사 메타 광고'!$X:$X, '무신사 메타 광고'!$D:$D, $B72),SUMIFS('무신사 메타 광고'!$X:$X,'무신사 메타 광고'!I:I,$C$4,'무신사 메타 광고'!D:D,$B72))</f>
        <v>0</v>
      </c>
      <c r="O72" s="11">
        <f t="shared" ca="1" si="3"/>
        <v>0</v>
      </c>
      <c r="R72" s="13"/>
      <c r="S72" s="31">
        <f>IF($S$4="", SUMIFS('자사몰 메타 광고'!$L:$L, '자사몰 메타 광고'!$C:$C, $R72),SUMIFS('자사몰 메타 광고'!$L:$L,'자사몰 메타 광고'!$I:$I,$S$4,'자사몰 메타 광고'!$C:$C,$R72))</f>
        <v>0</v>
      </c>
      <c r="T72" s="31">
        <f>IF($S$4="", SUMIFS('자사몰 메타 광고'!$V:$V, '자사몰 메타 광고'!$C:$C, $R72),SUMIFS('자사몰 메타 광고'!$V:$V,'자사몰 메타 광고'!$I:$I,$S$4,'자사몰 메타 광고'!$C:$C,$R72))</f>
        <v>0</v>
      </c>
      <c r="U72" s="11">
        <f t="shared" si="4"/>
        <v>0</v>
      </c>
      <c r="V72" s="12" t="str">
        <f t="shared" si="9"/>
        <v xml:space="preserve"> </v>
      </c>
      <c r="W72" s="32">
        <f>IF($S$4="", SUMIFS('자사몰 메타 광고'!$K:$K, '자사몰 메타 광고'!$C:$C, $R72),SUMIFS('자사몰 메타 광고'!$K:$K,'자사몰 메타 광고'!$I:$I,$S$4,'자사몰 메타 광고'!$C:$C,$R72))</f>
        <v>0</v>
      </c>
      <c r="X72" s="32">
        <f>IF($S$4="", SUMIFS('자사몰 메타 광고'!$N:$N, '자사몰 메타 광고'!$C:$C, $R72),SUMIFS('자사몰 메타 광고'!$N:$N,'자사몰 메타 광고'!$I:$I,$S$4,'자사몰 메타 광고'!$C:$C,$R72))</f>
        <v>0</v>
      </c>
      <c r="Y72" s="11">
        <f t="shared" si="5"/>
        <v>0</v>
      </c>
      <c r="Z72" s="12" t="str">
        <f t="shared" si="10"/>
        <v xml:space="preserve"> </v>
      </c>
      <c r="AB72" s="10">
        <f>IF($S$4="", SUMIFS('무신사 메타 광고'!$X:$X, '무신사 메타 광고'!$C:$C, $R72),SUMIFS('무신사 메타 광고'!$X:$X,'무신사 메타 광고'!$I:$I,$S$4,'무신사 메타 광고'!$C:$C,$R72))</f>
        <v>0</v>
      </c>
      <c r="AC72" s="11">
        <f t="shared" si="6"/>
        <v>0</v>
      </c>
    </row>
    <row r="73" spans="2:29">
      <c r="B73" s="9">
        <f ca="1">IFERROR(__xludf.DUMMYFUNCTION("""COMPUTED_VALUE"""),46177)</f>
        <v>46177</v>
      </c>
      <c r="C73" s="29">
        <f ca="1">IF($C$4="", SUMIFS('자사몰 메타 광고'!$L:$L, '자사몰 메타 광고'!$D:$D, $B73), SUMIFS('자사몰 메타 광고'!$L:$L, '자사몰 메타 광고'!$I:$I, $C$4, '자사몰 메타 광고'!$D:$D, $B73))</f>
        <v>23529</v>
      </c>
      <c r="D73" s="29">
        <f ca="1">IF($C$4="", SUMIFS('자사몰 메타 광고'!$V:$V,#REF!, $B73), SUMIFS('자사몰 메타 광고'!$V:$V,'자사몰 메타 광고'!$I:$I,$C$4,'자사몰 메타 광고'!$D:$D,$B73))</f>
        <v>410000</v>
      </c>
      <c r="E73" s="11">
        <f t="shared" ca="1" si="0"/>
        <v>17.425304942836501</v>
      </c>
      <c r="F73" s="12" t="str">
        <f t="shared" ca="1" si="7"/>
        <v xml:space="preserve"> </v>
      </c>
      <c r="G73" s="30">
        <f ca="1">IF($C$4="", SUMIFS('자사몰 메타 광고'!$K:$K, '자사몰 메타 광고'!$D:$D, $B73), SUMIFS('자사몰 메타 광고'!$K:$K,'자사몰 메타 광고'!$I:$I,$C$4,'자사몰 메타 광고'!D:D,$B73))</f>
        <v>3765</v>
      </c>
      <c r="H73" s="30">
        <f ca="1">IF($C$4="", SUMIFS('자사몰 메타 광고'!$Q:$Q, '자사몰 메타 광고'!$D:$D, $B73), SUMIFS('자사몰 메타 광고'!$Q:$Q,'자사몰 메타 광고'!$I:$I,$C$4,'자사몰 메타 광고'!D:D,$B73))</f>
        <v>92</v>
      </c>
      <c r="I73" s="30">
        <f ca="1">IF($C$4="", SUMIFS('자사몰 메타 광고'!$U:$U, '자사몰 메타 광고'!$D:$D, $B73), SUMIFS('자사몰 메타 광고'!$U:$U,'자사몰 메타 광고'!$I:$I,$C$4,'자사몰 메타 광고'!D:D,$B73))</f>
        <v>4</v>
      </c>
      <c r="J73" s="11">
        <f t="shared" ca="1" si="1"/>
        <v>4.3478260869565216E-2</v>
      </c>
      <c r="K73" s="11">
        <f t="shared" ca="1" si="2"/>
        <v>2.4435590969455512E-2</v>
      </c>
      <c r="L73" s="12">
        <f t="shared" ca="1" si="8"/>
        <v>-2.5104180977240421E-2</v>
      </c>
      <c r="N73" s="10">
        <f ca="1">IF($C$4="", SUMIFS('무신사 메타 광고'!$X:$X, '무신사 메타 광고'!$D:$D, $B73),SUMIFS('무신사 메타 광고'!$X:$X,'무신사 메타 광고'!I:I,$C$4,'무신사 메타 광고'!D:D,$B73))</f>
        <v>0</v>
      </c>
      <c r="O73" s="11">
        <f t="shared" ca="1" si="3"/>
        <v>0</v>
      </c>
      <c r="R73" s="9"/>
      <c r="S73" s="31">
        <f>IF($S$4="", SUMIFS('자사몰 메타 광고'!$L:$L, '자사몰 메타 광고'!$C:$C, $R73),SUMIFS('자사몰 메타 광고'!$L:$L,'자사몰 메타 광고'!$I:$I,$S$4,'자사몰 메타 광고'!$C:$C,$R73))</f>
        <v>0</v>
      </c>
      <c r="T73" s="31">
        <f>IF($S$4="", SUMIFS('자사몰 메타 광고'!$V:$V, '자사몰 메타 광고'!$C:$C, $R73),SUMIFS('자사몰 메타 광고'!$V:$V,'자사몰 메타 광고'!$I:$I,$S$4,'자사몰 메타 광고'!$C:$C,$R73))</f>
        <v>0</v>
      </c>
      <c r="U73" s="11">
        <f t="shared" si="4"/>
        <v>0</v>
      </c>
      <c r="V73" s="12" t="str">
        <f t="shared" si="9"/>
        <v xml:space="preserve"> </v>
      </c>
      <c r="W73" s="32">
        <f>IF($S$4="", SUMIFS('자사몰 메타 광고'!$K:$K, '자사몰 메타 광고'!$C:$C, $R73),SUMIFS('자사몰 메타 광고'!$K:$K,'자사몰 메타 광고'!$I:$I,$S$4,'자사몰 메타 광고'!$C:$C,$R73))</f>
        <v>0</v>
      </c>
      <c r="X73" s="32">
        <f>IF($S$4="", SUMIFS('자사몰 메타 광고'!$N:$N, '자사몰 메타 광고'!$C:$C, $R73),SUMIFS('자사몰 메타 광고'!$N:$N,'자사몰 메타 광고'!$I:$I,$S$4,'자사몰 메타 광고'!$C:$C,$R73))</f>
        <v>0</v>
      </c>
      <c r="Y73" s="11">
        <f t="shared" si="5"/>
        <v>0</v>
      </c>
      <c r="Z73" s="12" t="str">
        <f t="shared" si="10"/>
        <v xml:space="preserve"> </v>
      </c>
      <c r="AB73" s="10">
        <f>IF($S$4="", SUMIFS('무신사 메타 광고'!$X:$X, '무신사 메타 광고'!$C:$C, $R73),SUMIFS('무신사 메타 광고'!$X:$X,'무신사 메타 광고'!$I:$I,$S$4,'무신사 메타 광고'!$C:$C,$R73))</f>
        <v>0</v>
      </c>
      <c r="AC73" s="11">
        <f t="shared" si="6"/>
        <v>0</v>
      </c>
    </row>
    <row r="74" spans="2:29">
      <c r="B74" s="9">
        <f ca="1">IFERROR(__xludf.DUMMYFUNCTION("""COMPUTED_VALUE"""),46178)</f>
        <v>46178</v>
      </c>
      <c r="C74" s="29">
        <f ca="1">IF($C$4="", SUMIFS('자사몰 메타 광고'!$L:$L, '자사몰 메타 광고'!$D:$D, $B74), SUMIFS('자사몰 메타 광고'!$L:$L, '자사몰 메타 광고'!$I:$I, $C$4, '자사몰 메타 광고'!$D:$D, $B74))</f>
        <v>19353</v>
      </c>
      <c r="D74" s="29">
        <f ca="1">IF($C$4="", SUMIFS('자사몰 메타 광고'!$V:$V,#REF!, $B74), SUMIFS('자사몰 메타 광고'!$V:$V,'자사몰 메타 광고'!$I:$I,$C$4,'자사몰 메타 광고'!$D:$D,$B74))</f>
        <v>139000</v>
      </c>
      <c r="E74" s="11">
        <f t="shared" ca="1" si="0"/>
        <v>7.1823489898206994</v>
      </c>
      <c r="F74" s="12">
        <f t="shared" ca="1" si="7"/>
        <v>-0.58782075760611896</v>
      </c>
      <c r="G74" s="30">
        <f ca="1">IF($C$4="", SUMIFS('자사몰 메타 광고'!$K:$K, '자사몰 메타 광고'!$D:$D, $B74), SUMIFS('자사몰 메타 광고'!$K:$K,'자사몰 메타 광고'!$I:$I,$C$4,'자사몰 메타 광고'!D:D,$B74))</f>
        <v>2794</v>
      </c>
      <c r="H74" s="30">
        <f ca="1">IF($C$4="", SUMIFS('자사몰 메타 광고'!$Q:$Q, '자사몰 메타 광고'!$D:$D, $B74), SUMIFS('자사몰 메타 광고'!$Q:$Q,'자사몰 메타 광고'!$I:$I,$C$4,'자사몰 메타 광고'!D:D,$B74))</f>
        <v>76</v>
      </c>
      <c r="I74" s="30">
        <f ca="1">IF($C$4="", SUMIFS('자사몰 메타 광고'!$U:$U, '자사몰 메타 광고'!$D:$D, $B74), SUMIFS('자사몰 메타 광고'!$U:$U,'자사몰 메타 광고'!$I:$I,$C$4,'자사몰 메타 광고'!D:D,$B74))</f>
        <v>1</v>
      </c>
      <c r="J74" s="11">
        <f t="shared" ca="1" si="1"/>
        <v>1.3157894736842105E-2</v>
      </c>
      <c r="K74" s="11">
        <f t="shared" ca="1" si="2"/>
        <v>2.7201145311381531E-2</v>
      </c>
      <c r="L74" s="12">
        <f t="shared" ca="1" si="8"/>
        <v>0.11317730540599413</v>
      </c>
      <c r="N74" s="10">
        <f ca="1">IF($C$4="", SUMIFS('무신사 메타 광고'!$X:$X, '무신사 메타 광고'!$D:$D, $B74),SUMIFS('무신사 메타 광고'!$X:$X,'무신사 메타 광고'!I:I,$C$4,'무신사 메타 광고'!D:D,$B74))</f>
        <v>0</v>
      </c>
      <c r="O74" s="11">
        <f t="shared" ca="1" si="3"/>
        <v>0</v>
      </c>
      <c r="R74" s="9"/>
      <c r="S74" s="31">
        <f>IF($S$4="", SUMIFS('자사몰 메타 광고'!$L:$L, '자사몰 메타 광고'!$C:$C, $R74),SUMIFS('자사몰 메타 광고'!$L:$L,'자사몰 메타 광고'!$I:$I,$S$4,'자사몰 메타 광고'!$C:$C,$R74))</f>
        <v>0</v>
      </c>
      <c r="T74" s="31">
        <f>IF($S$4="", SUMIFS('자사몰 메타 광고'!$V:$V, '자사몰 메타 광고'!$C:$C, $R74),SUMIFS('자사몰 메타 광고'!$V:$V,'자사몰 메타 광고'!$I:$I,$S$4,'자사몰 메타 광고'!$C:$C,$R74))</f>
        <v>0</v>
      </c>
      <c r="U74" s="11">
        <f t="shared" si="4"/>
        <v>0</v>
      </c>
      <c r="V74" s="12" t="str">
        <f t="shared" si="9"/>
        <v xml:space="preserve"> </v>
      </c>
      <c r="W74" s="32">
        <f>IF($S$4="", SUMIFS('자사몰 메타 광고'!$K:$K, '자사몰 메타 광고'!$C:$C, $R74),SUMIFS('자사몰 메타 광고'!$K:$K,'자사몰 메타 광고'!$I:$I,$S$4,'자사몰 메타 광고'!$C:$C,$R74))</f>
        <v>0</v>
      </c>
      <c r="X74" s="32">
        <f>IF($S$4="", SUMIFS('자사몰 메타 광고'!$N:$N, '자사몰 메타 광고'!$C:$C, $R74),SUMIFS('자사몰 메타 광고'!$N:$N,'자사몰 메타 광고'!$I:$I,$S$4,'자사몰 메타 광고'!$C:$C,$R74))</f>
        <v>0</v>
      </c>
      <c r="Y74" s="11">
        <f t="shared" si="5"/>
        <v>0</v>
      </c>
      <c r="Z74" s="12" t="str">
        <f t="shared" si="10"/>
        <v xml:space="preserve"> </v>
      </c>
      <c r="AB74" s="10">
        <f>IF($S$4="", SUMIFS('무신사 메타 광고'!$X:$X, '무신사 메타 광고'!$C:$C, $R74),SUMIFS('무신사 메타 광고'!$X:$X,'무신사 메타 광고'!$I:$I,$S$4,'무신사 메타 광고'!$C:$C,$R74))</f>
        <v>0</v>
      </c>
      <c r="AC74" s="11">
        <f t="shared" si="6"/>
        <v>0</v>
      </c>
    </row>
    <row r="75" spans="2:29">
      <c r="B75" s="9">
        <f ca="1">IFERROR(__xludf.DUMMYFUNCTION("""COMPUTED_VALUE"""),46179)</f>
        <v>46179</v>
      </c>
      <c r="C75" s="29">
        <f ca="1">IF($C$4="", SUMIFS('자사몰 메타 광고'!$L:$L, '자사몰 메타 광고'!$D:$D, $B75), SUMIFS('자사몰 메타 광고'!$L:$L, '자사몰 메타 광고'!$I:$I, $C$4, '자사몰 메타 광고'!$D:$D, $B75))</f>
        <v>15142</v>
      </c>
      <c r="D75" s="29">
        <f ca="1">IF($C$4="", SUMIFS('자사몰 메타 광고'!$V:$V,#REF!, $B75), SUMIFS('자사몰 메타 광고'!$V:$V,'자사몰 메타 광고'!$I:$I,$C$4,'자사몰 메타 광고'!$D:$D,$B75))</f>
        <v>0</v>
      </c>
      <c r="E75" s="11">
        <f t="shared" ca="1" si="0"/>
        <v>0</v>
      </c>
      <c r="F75" s="12">
        <f t="shared" ca="1" si="7"/>
        <v>-1</v>
      </c>
      <c r="G75" s="30">
        <f ca="1">IF($C$4="", SUMIFS('자사몰 메타 광고'!$K:$K, '자사몰 메타 광고'!$D:$D, $B75), SUMIFS('자사몰 메타 광고'!$K:$K,'자사몰 메타 광고'!$I:$I,$C$4,'자사몰 메타 광고'!D:D,$B75))</f>
        <v>2115</v>
      </c>
      <c r="H75" s="30">
        <f ca="1">IF($C$4="", SUMIFS('자사몰 메타 광고'!$Q:$Q, '자사몰 메타 광고'!$D:$D, $B75), SUMIFS('자사몰 메타 광고'!$Q:$Q,'자사몰 메타 광고'!$I:$I,$C$4,'자사몰 메타 광고'!D:D,$B75))</f>
        <v>61</v>
      </c>
      <c r="I75" s="30">
        <f ca="1">IF($C$4="", SUMIFS('자사몰 메타 광고'!$U:$U, '자사몰 메타 광고'!$D:$D, $B75), SUMIFS('자사몰 메타 광고'!$U:$U,'자사몰 메타 광고'!$I:$I,$C$4,'자사몰 메타 광고'!D:D,$B75))</f>
        <v>0</v>
      </c>
      <c r="J75" s="11">
        <f t="shared" ca="1" si="1"/>
        <v>0</v>
      </c>
      <c r="K75" s="11">
        <f t="shared" ca="1" si="2"/>
        <v>2.884160756501182E-2</v>
      </c>
      <c r="L75" s="12">
        <f t="shared" ca="1" si="8"/>
        <v>6.0308572850566157E-2</v>
      </c>
      <c r="N75" s="10">
        <f ca="1">IF($C$4="", SUMIFS('무신사 메타 광고'!$X:$X, '무신사 메타 광고'!$D:$D, $B75),SUMIFS('무신사 메타 광고'!$X:$X,'무신사 메타 광고'!I:I,$C$4,'무신사 메타 광고'!D:D,$B75))</f>
        <v>0</v>
      </c>
      <c r="O75" s="11">
        <f t="shared" ca="1" si="3"/>
        <v>0</v>
      </c>
      <c r="R75" s="9"/>
      <c r="S75" s="31">
        <f>IF($S$4="", SUMIFS('자사몰 메타 광고'!$L:$L, '자사몰 메타 광고'!$C:$C, $R75),SUMIFS('자사몰 메타 광고'!$L:$L,'자사몰 메타 광고'!$I:$I,$S$4,'자사몰 메타 광고'!$C:$C,$R75))</f>
        <v>0</v>
      </c>
      <c r="T75" s="31">
        <f>IF($S$4="", SUMIFS('자사몰 메타 광고'!$V:$V, '자사몰 메타 광고'!$C:$C, $R75),SUMIFS('자사몰 메타 광고'!$V:$V,'자사몰 메타 광고'!$I:$I,$S$4,'자사몰 메타 광고'!$C:$C,$R75))</f>
        <v>0</v>
      </c>
      <c r="U75" s="11">
        <f t="shared" si="4"/>
        <v>0</v>
      </c>
      <c r="V75" s="12" t="str">
        <f t="shared" si="9"/>
        <v xml:space="preserve"> </v>
      </c>
      <c r="W75" s="32">
        <f>IF($S$4="", SUMIFS('자사몰 메타 광고'!$K:$K, '자사몰 메타 광고'!$C:$C, $R75),SUMIFS('자사몰 메타 광고'!$K:$K,'자사몰 메타 광고'!$I:$I,$S$4,'자사몰 메타 광고'!$C:$C,$R75))</f>
        <v>0</v>
      </c>
      <c r="X75" s="32">
        <f>IF($S$4="", SUMIFS('자사몰 메타 광고'!$N:$N, '자사몰 메타 광고'!$C:$C, $R75),SUMIFS('자사몰 메타 광고'!$N:$N,'자사몰 메타 광고'!$I:$I,$S$4,'자사몰 메타 광고'!$C:$C,$R75))</f>
        <v>0</v>
      </c>
      <c r="Y75" s="11">
        <f t="shared" si="5"/>
        <v>0</v>
      </c>
      <c r="Z75" s="12" t="str">
        <f t="shared" si="10"/>
        <v xml:space="preserve"> </v>
      </c>
      <c r="AB75" s="10">
        <f>IF($S$4="", SUMIFS('무신사 메타 광고'!$X:$X, '무신사 메타 광고'!$C:$C, $R75),SUMIFS('무신사 메타 광고'!$X:$X,'무신사 메타 광고'!$I:$I,$S$4,'무신사 메타 광고'!$C:$C,$R75))</f>
        <v>0</v>
      </c>
      <c r="AC75" s="11">
        <f t="shared" si="6"/>
        <v>0</v>
      </c>
    </row>
    <row r="76" spans="2:29">
      <c r="B76" s="9">
        <f ca="1">IFERROR(__xludf.DUMMYFUNCTION("""COMPUTED_VALUE"""),46180)</f>
        <v>46180</v>
      </c>
      <c r="C76" s="29">
        <f ca="1">IF($C$4="", SUMIFS('자사몰 메타 광고'!$L:$L, '자사몰 메타 광고'!$D:$D, $B76), SUMIFS('자사몰 메타 광고'!$L:$L, '자사몰 메타 광고'!$I:$I, $C$4, '자사몰 메타 광고'!$D:$D, $B76))</f>
        <v>24441</v>
      </c>
      <c r="D76" s="29">
        <f ca="1">IF($C$4="", SUMIFS('자사몰 메타 광고'!$V:$V,#REF!, $B76), SUMIFS('자사몰 메타 광고'!$V:$V,'자사몰 메타 광고'!$I:$I,$C$4,'자사몰 메타 광고'!$D:$D,$B76))</f>
        <v>251000</v>
      </c>
      <c r="E76" s="11">
        <f t="shared" ca="1" si="0"/>
        <v>10.269628902254409</v>
      </c>
      <c r="F76" s="12" t="str">
        <f t="shared" ca="1" si="7"/>
        <v xml:space="preserve"> </v>
      </c>
      <c r="G76" s="30">
        <f ca="1">IF($C$4="", SUMIFS('자사몰 메타 광고'!$K:$K, '자사몰 메타 광고'!$D:$D, $B76), SUMIFS('자사몰 메타 광고'!$K:$K,'자사몰 메타 광고'!$I:$I,$C$4,'자사몰 메타 광고'!D:D,$B76))</f>
        <v>3818</v>
      </c>
      <c r="H76" s="30">
        <f ca="1">IF($C$4="", SUMIFS('자사몰 메타 광고'!$Q:$Q, '자사몰 메타 광고'!$D:$D, $B76), SUMIFS('자사몰 메타 광고'!$Q:$Q,'자사몰 메타 광고'!$I:$I,$C$4,'자사몰 메타 광고'!D:D,$B76))</f>
        <v>99</v>
      </c>
      <c r="I76" s="30">
        <f ca="1">IF($C$4="", SUMIFS('자사몰 메타 광고'!$U:$U, '자사몰 메타 광고'!$D:$D, $B76), SUMIFS('자사몰 메타 광고'!$U:$U,'자사몰 메타 광고'!$I:$I,$C$4,'자사몰 메타 광고'!D:D,$B76))</f>
        <v>2</v>
      </c>
      <c r="J76" s="11">
        <f t="shared" ca="1" si="1"/>
        <v>2.0202020202020204E-2</v>
      </c>
      <c r="K76" s="11">
        <f t="shared" ca="1" si="2"/>
        <v>2.5929806181246726E-2</v>
      </c>
      <c r="L76" s="12">
        <f t="shared" ca="1" si="8"/>
        <v>-0.10095835945349467</v>
      </c>
      <c r="N76" s="10">
        <f ca="1">IF($C$4="", SUMIFS('무신사 메타 광고'!$X:$X, '무신사 메타 광고'!$D:$D, $B76),SUMIFS('무신사 메타 광고'!$X:$X,'무신사 메타 광고'!I:I,$C$4,'무신사 메타 광고'!D:D,$B76))</f>
        <v>0</v>
      </c>
      <c r="O76" s="11">
        <f t="shared" ca="1" si="3"/>
        <v>0</v>
      </c>
      <c r="R76" s="13"/>
      <c r="S76" s="31">
        <f>IF($S$4="", SUMIFS('자사몰 메타 광고'!$L:$L, '자사몰 메타 광고'!$C:$C, $R76),SUMIFS('자사몰 메타 광고'!$L:$L,'자사몰 메타 광고'!$I:$I,$S$4,'자사몰 메타 광고'!$C:$C,$R76))</f>
        <v>0</v>
      </c>
      <c r="T76" s="31">
        <f>IF($S$4="", SUMIFS('자사몰 메타 광고'!$V:$V, '자사몰 메타 광고'!$C:$C, $R76),SUMIFS('자사몰 메타 광고'!$V:$V,'자사몰 메타 광고'!$I:$I,$S$4,'자사몰 메타 광고'!$C:$C,$R76))</f>
        <v>0</v>
      </c>
      <c r="U76" s="11">
        <f t="shared" si="4"/>
        <v>0</v>
      </c>
      <c r="V76" s="12" t="str">
        <f t="shared" si="9"/>
        <v xml:space="preserve"> </v>
      </c>
      <c r="W76" s="32">
        <f>IF($S$4="", SUMIFS('자사몰 메타 광고'!$K:$K, '자사몰 메타 광고'!$C:$C, $R76),SUMIFS('자사몰 메타 광고'!$K:$K,'자사몰 메타 광고'!$I:$I,$S$4,'자사몰 메타 광고'!$C:$C,$R76))</f>
        <v>0</v>
      </c>
      <c r="X76" s="32">
        <f>IF($S$4="", SUMIFS('자사몰 메타 광고'!$N:$N, '자사몰 메타 광고'!$C:$C, $R76),SUMIFS('자사몰 메타 광고'!$N:$N,'자사몰 메타 광고'!$I:$I,$S$4,'자사몰 메타 광고'!$C:$C,$R76))</f>
        <v>0</v>
      </c>
      <c r="Y76" s="11">
        <f t="shared" si="5"/>
        <v>0</v>
      </c>
      <c r="Z76" s="12" t="str">
        <f t="shared" si="10"/>
        <v xml:space="preserve"> </v>
      </c>
      <c r="AB76" s="10">
        <f>IF($S$4="", SUMIFS('무신사 메타 광고'!$X:$X, '무신사 메타 광고'!$C:$C, $R76),SUMIFS('무신사 메타 광고'!$X:$X,'무신사 메타 광고'!$I:$I,$S$4,'무신사 메타 광고'!$C:$C,$R76))</f>
        <v>0</v>
      </c>
      <c r="AC76" s="11">
        <f t="shared" si="6"/>
        <v>0</v>
      </c>
    </row>
    <row r="77" spans="2:29">
      <c r="B77" s="9">
        <f ca="1">IFERROR(__xludf.DUMMYFUNCTION("""COMPUTED_VALUE"""),46181)</f>
        <v>46181</v>
      </c>
      <c r="C77" s="29">
        <f ca="1">IF($C$4="", SUMIFS('자사몰 메타 광고'!$L:$L, '자사몰 메타 광고'!$D:$D, $B77), SUMIFS('자사몰 메타 광고'!$L:$L, '자사몰 메타 광고'!$I:$I, $C$4, '자사몰 메타 광고'!$D:$D, $B77))</f>
        <v>19199</v>
      </c>
      <c r="D77" s="29">
        <f ca="1">IF($C$4="", SUMIFS('자사몰 메타 광고'!$V:$V,#REF!, $B77), SUMIFS('자사몰 메타 광고'!$V:$V,'자사몰 메타 광고'!$I:$I,$C$4,'자사몰 메타 광고'!$D:$D,$B77))</f>
        <v>125000</v>
      </c>
      <c r="E77" s="11">
        <f t="shared" ca="1" si="0"/>
        <v>6.5107557685296111</v>
      </c>
      <c r="F77" s="12">
        <f t="shared" ca="1" si="7"/>
        <v>-0.36601839944768039</v>
      </c>
      <c r="G77" s="30">
        <f ca="1">IF($C$4="", SUMIFS('자사몰 메타 광고'!$K:$K, '자사몰 메타 광고'!$D:$D, $B77), SUMIFS('자사몰 메타 광고'!$K:$K,'자사몰 메타 광고'!$I:$I,$C$4,'자사몰 메타 광고'!D:D,$B77))</f>
        <v>3299</v>
      </c>
      <c r="H77" s="30">
        <f ca="1">IF($C$4="", SUMIFS('자사몰 메타 광고'!$Q:$Q, '자사몰 메타 광고'!$D:$D, $B77), SUMIFS('자사몰 메타 광고'!$Q:$Q,'자사몰 메타 광고'!$I:$I,$C$4,'자사몰 메타 광고'!D:D,$B77))</f>
        <v>87</v>
      </c>
      <c r="I77" s="30">
        <f ca="1">IF($C$4="", SUMIFS('자사몰 메타 광고'!$U:$U, '자사몰 메타 광고'!$D:$D, $B77), SUMIFS('자사몰 메타 광고'!$U:$U,'자사몰 메타 광고'!$I:$I,$C$4,'자사몰 메타 광고'!D:D,$B77))</f>
        <v>1</v>
      </c>
      <c r="J77" s="11">
        <f t="shared" ca="1" si="1"/>
        <v>1.1494252873563218E-2</v>
      </c>
      <c r="K77" s="11">
        <f t="shared" ca="1" si="2"/>
        <v>2.6371627765989693E-2</v>
      </c>
      <c r="L77" s="12">
        <f t="shared" ca="1" si="8"/>
        <v>1.7039139500491424E-2</v>
      </c>
      <c r="N77" s="10">
        <f ca="1">IF($C$4="", SUMIFS('무신사 메타 광고'!$X:$X, '무신사 메타 광고'!$D:$D, $B77),SUMIFS('무신사 메타 광고'!$X:$X,'무신사 메타 광고'!I:I,$C$4,'무신사 메타 광고'!D:D,$B77))</f>
        <v>0</v>
      </c>
      <c r="O77" s="11">
        <f t="shared" ca="1" si="3"/>
        <v>0</v>
      </c>
      <c r="R77" s="13"/>
      <c r="S77" s="31">
        <f>IF($S$4="", SUMIFS('자사몰 메타 광고'!$L:$L, '자사몰 메타 광고'!$C:$C, $R77),SUMIFS('자사몰 메타 광고'!$L:$L,'자사몰 메타 광고'!$I:$I,$S$4,'자사몰 메타 광고'!$C:$C,$R77))</f>
        <v>0</v>
      </c>
      <c r="T77" s="31">
        <f>IF($S$4="", SUMIFS('자사몰 메타 광고'!$V:$V, '자사몰 메타 광고'!$C:$C, $R77),SUMIFS('자사몰 메타 광고'!$V:$V,'자사몰 메타 광고'!$I:$I,$S$4,'자사몰 메타 광고'!$C:$C,$R77))</f>
        <v>0</v>
      </c>
      <c r="U77" s="11">
        <f t="shared" si="4"/>
        <v>0</v>
      </c>
      <c r="V77" s="12" t="str">
        <f t="shared" si="9"/>
        <v xml:space="preserve"> </v>
      </c>
      <c r="W77" s="32">
        <f>IF($S$4="", SUMIFS('자사몰 메타 광고'!$K:$K, '자사몰 메타 광고'!$C:$C, $R77),SUMIFS('자사몰 메타 광고'!$K:$K,'자사몰 메타 광고'!$I:$I,$S$4,'자사몰 메타 광고'!$C:$C,$R77))</f>
        <v>0</v>
      </c>
      <c r="X77" s="32">
        <f>IF($S$4="", SUMIFS('자사몰 메타 광고'!$N:$N, '자사몰 메타 광고'!$C:$C, $R77),SUMIFS('자사몰 메타 광고'!$N:$N,'자사몰 메타 광고'!$I:$I,$S$4,'자사몰 메타 광고'!$C:$C,$R77))</f>
        <v>0</v>
      </c>
      <c r="Y77" s="11">
        <f t="shared" si="5"/>
        <v>0</v>
      </c>
      <c r="Z77" s="12" t="str">
        <f t="shared" si="10"/>
        <v xml:space="preserve"> </v>
      </c>
      <c r="AB77" s="10">
        <f>IF($S$4="", SUMIFS('무신사 메타 광고'!$X:$X, '무신사 메타 광고'!$C:$C, $R77),SUMIFS('무신사 메타 광고'!$X:$X,'무신사 메타 광고'!$I:$I,$S$4,'무신사 메타 광고'!$C:$C,$R77))</f>
        <v>0</v>
      </c>
      <c r="AC77" s="11">
        <f t="shared" si="6"/>
        <v>0</v>
      </c>
    </row>
    <row r="78" spans="2:29">
      <c r="B78" s="9">
        <f ca="1">IFERROR(__xludf.DUMMYFUNCTION("""COMPUTED_VALUE"""),46182)</f>
        <v>46182</v>
      </c>
      <c r="C78" s="29">
        <f ca="1">IF($C$4="", SUMIFS('자사몰 메타 광고'!$L:$L, '자사몰 메타 광고'!$D:$D, $B78), SUMIFS('자사몰 메타 광고'!$L:$L, '자사몰 메타 광고'!$I:$I, $C$4, '자사몰 메타 광고'!$D:$D, $B78))</f>
        <v>18658</v>
      </c>
      <c r="D78" s="29">
        <f ca="1">IF($C$4="", SUMIFS('자사몰 메타 광고'!$V:$V,#REF!, $B78), SUMIFS('자사몰 메타 광고'!$V:$V,'자사몰 메타 광고'!$I:$I,$C$4,'자사몰 메타 광고'!$D:$D,$B78))</f>
        <v>0</v>
      </c>
      <c r="E78" s="11">
        <f t="shared" ca="1" si="0"/>
        <v>0</v>
      </c>
      <c r="F78" s="12">
        <f t="shared" ca="1" si="7"/>
        <v>-1</v>
      </c>
      <c r="G78" s="30">
        <f ca="1">IF($C$4="", SUMIFS('자사몰 메타 광고'!$K:$K, '자사몰 메타 광고'!$D:$D, $B78), SUMIFS('자사몰 메타 광고'!$K:$K,'자사몰 메타 광고'!$I:$I,$C$4,'자사몰 메타 광고'!D:D,$B78))</f>
        <v>3024</v>
      </c>
      <c r="H78" s="30">
        <f ca="1">IF($C$4="", SUMIFS('자사몰 메타 광고'!$Q:$Q, '자사몰 메타 광고'!$D:$D, $B78), SUMIFS('자사몰 메타 광고'!$Q:$Q,'자사몰 메타 광고'!$I:$I,$C$4,'자사몰 메타 광고'!D:D,$B78))</f>
        <v>90</v>
      </c>
      <c r="I78" s="30">
        <f ca="1">IF($C$4="", SUMIFS('자사몰 메타 광고'!$U:$U, '자사몰 메타 광고'!$D:$D, $B78), SUMIFS('자사몰 메타 광고'!$U:$U,'자사몰 메타 광고'!$I:$I,$C$4,'자사몰 메타 광고'!D:D,$B78))</f>
        <v>0</v>
      </c>
      <c r="J78" s="11">
        <f t="shared" ca="1" si="1"/>
        <v>0</v>
      </c>
      <c r="K78" s="11">
        <f t="shared" ca="1" si="2"/>
        <v>2.976190476190476E-2</v>
      </c>
      <c r="L78" s="12">
        <f t="shared" ca="1" si="8"/>
        <v>0.12855774493705524</v>
      </c>
      <c r="N78" s="10">
        <f ca="1">IF($C$4="", SUMIFS('무신사 메타 광고'!$X:$X, '무신사 메타 광고'!$D:$D, $B78),SUMIFS('무신사 메타 광고'!$X:$X,'무신사 메타 광고'!I:I,$C$4,'무신사 메타 광고'!D:D,$B78))</f>
        <v>0</v>
      </c>
      <c r="O78" s="11">
        <f t="shared" ca="1" si="3"/>
        <v>0</v>
      </c>
      <c r="R78" s="13"/>
      <c r="S78" s="31">
        <f>IF($S$4="", SUMIFS('자사몰 메타 광고'!$L:$L, '자사몰 메타 광고'!$C:$C, $R78),SUMIFS('자사몰 메타 광고'!$L:$L,'자사몰 메타 광고'!$I:$I,$S$4,'자사몰 메타 광고'!$C:$C,$R78))</f>
        <v>0</v>
      </c>
      <c r="T78" s="31">
        <f>IF($S$4="", SUMIFS('자사몰 메타 광고'!$V:$V, '자사몰 메타 광고'!$C:$C, $R78),SUMIFS('자사몰 메타 광고'!$V:$V,'자사몰 메타 광고'!$I:$I,$S$4,'자사몰 메타 광고'!$C:$C,$R78))</f>
        <v>0</v>
      </c>
      <c r="U78" s="11">
        <f t="shared" si="4"/>
        <v>0</v>
      </c>
      <c r="V78" s="12" t="str">
        <f t="shared" si="9"/>
        <v xml:space="preserve"> </v>
      </c>
      <c r="W78" s="32">
        <f>IF($S$4="", SUMIFS('자사몰 메타 광고'!$K:$K, '자사몰 메타 광고'!$C:$C, $R78),SUMIFS('자사몰 메타 광고'!$K:$K,'자사몰 메타 광고'!$I:$I,$S$4,'자사몰 메타 광고'!$C:$C,$R78))</f>
        <v>0</v>
      </c>
      <c r="X78" s="32">
        <f>IF($S$4="", SUMIFS('자사몰 메타 광고'!$N:$N, '자사몰 메타 광고'!$C:$C, $R78),SUMIFS('자사몰 메타 광고'!$N:$N,'자사몰 메타 광고'!$I:$I,$S$4,'자사몰 메타 광고'!$C:$C,$R78))</f>
        <v>0</v>
      </c>
      <c r="Y78" s="11">
        <f t="shared" si="5"/>
        <v>0</v>
      </c>
      <c r="Z78" s="12" t="str">
        <f t="shared" si="10"/>
        <v xml:space="preserve"> </v>
      </c>
      <c r="AB78" s="10">
        <f>IF($S$4="", SUMIFS('무신사 메타 광고'!$X:$X, '무신사 메타 광고'!$C:$C, $R78),SUMIFS('무신사 메타 광고'!$X:$X,'무신사 메타 광고'!$I:$I,$S$4,'무신사 메타 광고'!$C:$C,$R78))</f>
        <v>0</v>
      </c>
      <c r="AC78" s="11">
        <f t="shared" si="6"/>
        <v>0</v>
      </c>
    </row>
    <row r="79" spans="2:29">
      <c r="B79" s="9">
        <f ca="1">IFERROR(__xludf.DUMMYFUNCTION("""COMPUTED_VALUE"""),46183)</f>
        <v>46183</v>
      </c>
      <c r="C79" s="29">
        <f ca="1">IF($C$4="", SUMIFS('자사몰 메타 광고'!$L:$L, '자사몰 메타 광고'!$D:$D, $B79), SUMIFS('자사몰 메타 광고'!$L:$L, '자사몰 메타 광고'!$I:$I, $C$4, '자사몰 메타 광고'!$D:$D, $B79))</f>
        <v>19191</v>
      </c>
      <c r="D79" s="29">
        <f ca="1">IF($C$4="", SUMIFS('자사몰 메타 광고'!$V:$V,#REF!, $B79), SUMIFS('자사몰 메타 광고'!$V:$V,'자사몰 메타 광고'!$I:$I,$C$4,'자사몰 메타 광고'!$D:$D,$B79))</f>
        <v>149000</v>
      </c>
      <c r="E79" s="11">
        <f t="shared" ca="1" si="0"/>
        <v>7.7640560679485171</v>
      </c>
      <c r="F79" s="12" t="str">
        <f t="shared" ca="1" si="7"/>
        <v xml:space="preserve"> </v>
      </c>
      <c r="G79" s="30">
        <f ca="1">IF($C$4="", SUMIFS('자사몰 메타 광고'!$K:$K, '자사몰 메타 광고'!$D:$D, $B79), SUMIFS('자사몰 메타 광고'!$K:$K,'자사몰 메타 광고'!$I:$I,$C$4,'자사몰 메타 광고'!D:D,$B79))</f>
        <v>3171</v>
      </c>
      <c r="H79" s="30">
        <f ca="1">IF($C$4="", SUMIFS('자사몰 메타 광고'!$Q:$Q, '자사몰 메타 광고'!$D:$D, $B79), SUMIFS('자사몰 메타 광고'!$Q:$Q,'자사몰 메타 광고'!$I:$I,$C$4,'자사몰 메타 광고'!D:D,$B79))</f>
        <v>73</v>
      </c>
      <c r="I79" s="30">
        <f ca="1">IF($C$4="", SUMIFS('자사몰 메타 광고'!$U:$U, '자사몰 메타 광고'!$D:$D, $B79), SUMIFS('자사몰 메타 광고'!$U:$U,'자사몰 메타 광고'!$I:$I,$C$4,'자사몰 메타 광고'!D:D,$B79))</f>
        <v>1</v>
      </c>
      <c r="J79" s="11">
        <f t="shared" ca="1" si="1"/>
        <v>1.3698630136986301E-2</v>
      </c>
      <c r="K79" s="11">
        <f t="shared" ca="1" si="2"/>
        <v>2.3021128981393881E-2</v>
      </c>
      <c r="L79" s="12">
        <f t="shared" ca="1" si="8"/>
        <v>-0.22649006622516554</v>
      </c>
      <c r="N79" s="10">
        <f ca="1">IF($C$4="", SUMIFS('무신사 메타 광고'!$X:$X, '무신사 메타 광고'!$D:$D, $B79),SUMIFS('무신사 메타 광고'!$X:$X,'무신사 메타 광고'!I:I,$C$4,'무신사 메타 광고'!D:D,$B79))</f>
        <v>0</v>
      </c>
      <c r="O79" s="11">
        <f t="shared" ca="1" si="3"/>
        <v>0</v>
      </c>
      <c r="R79" s="13"/>
      <c r="S79" s="31">
        <f>IF($S$4="", SUMIFS('자사몰 메타 광고'!$L:$L, '자사몰 메타 광고'!$C:$C, $R79),SUMIFS('자사몰 메타 광고'!$L:$L,'자사몰 메타 광고'!$I:$I,$S$4,'자사몰 메타 광고'!$C:$C,$R79))</f>
        <v>0</v>
      </c>
      <c r="T79" s="31">
        <f>IF($S$4="", SUMIFS('자사몰 메타 광고'!$V:$V, '자사몰 메타 광고'!$C:$C, $R79),SUMIFS('자사몰 메타 광고'!$V:$V,'자사몰 메타 광고'!$I:$I,$S$4,'자사몰 메타 광고'!$C:$C,$R79))</f>
        <v>0</v>
      </c>
      <c r="U79" s="11">
        <f t="shared" si="4"/>
        <v>0</v>
      </c>
      <c r="V79" s="12" t="str">
        <f t="shared" si="9"/>
        <v xml:space="preserve"> </v>
      </c>
      <c r="W79" s="32">
        <f>IF($S$4="", SUMIFS('자사몰 메타 광고'!$K:$K, '자사몰 메타 광고'!$C:$C, $R79),SUMIFS('자사몰 메타 광고'!$K:$K,'자사몰 메타 광고'!$I:$I,$S$4,'자사몰 메타 광고'!$C:$C,$R79))</f>
        <v>0</v>
      </c>
      <c r="X79" s="32">
        <f>IF($S$4="", SUMIFS('자사몰 메타 광고'!$N:$N, '자사몰 메타 광고'!$C:$C, $R79),SUMIFS('자사몰 메타 광고'!$N:$N,'자사몰 메타 광고'!$I:$I,$S$4,'자사몰 메타 광고'!$C:$C,$R79))</f>
        <v>0</v>
      </c>
      <c r="Y79" s="11">
        <f t="shared" si="5"/>
        <v>0</v>
      </c>
      <c r="Z79" s="12" t="str">
        <f t="shared" si="10"/>
        <v xml:space="preserve"> </v>
      </c>
      <c r="AB79" s="10">
        <f>IF($S$4="", SUMIFS('무신사 메타 광고'!$X:$X, '무신사 메타 광고'!$C:$C, $R79),SUMIFS('무신사 메타 광고'!$X:$X,'무신사 메타 광고'!$I:$I,$S$4,'무신사 메타 광고'!$C:$C,$R79))</f>
        <v>0</v>
      </c>
      <c r="AC79" s="11">
        <f t="shared" si="6"/>
        <v>0</v>
      </c>
    </row>
    <row r="80" spans="2:29">
      <c r="B80" s="9">
        <f ca="1">IFERROR(__xludf.DUMMYFUNCTION("""COMPUTED_VALUE"""),46184)</f>
        <v>46184</v>
      </c>
      <c r="C80" s="29">
        <f ca="1">IF($C$4="", SUMIFS('자사몰 메타 광고'!$L:$L, '자사몰 메타 광고'!$D:$D, $B80), SUMIFS('자사몰 메타 광고'!$L:$L, '자사몰 메타 광고'!$I:$I, $C$4, '자사몰 메타 광고'!$D:$D, $B80))</f>
        <v>8137</v>
      </c>
      <c r="D80" s="29">
        <f ca="1">IF($C$4="", SUMIFS('자사몰 메타 광고'!$V:$V,#REF!, $B80), SUMIFS('자사몰 메타 광고'!$V:$V,'자사몰 메타 광고'!$I:$I,$C$4,'자사몰 메타 광고'!$D:$D,$B80))</f>
        <v>0</v>
      </c>
      <c r="E80" s="11">
        <f t="shared" ca="1" si="0"/>
        <v>0</v>
      </c>
      <c r="F80" s="12">
        <f t="shared" ca="1" si="7"/>
        <v>-1</v>
      </c>
      <c r="G80" s="30">
        <f ca="1">IF($C$4="", SUMIFS('자사몰 메타 광고'!$K:$K, '자사몰 메타 광고'!$D:$D, $B80), SUMIFS('자사몰 메타 광고'!$K:$K,'자사몰 메타 광고'!$I:$I,$C$4,'자사몰 메타 광고'!D:D,$B80))</f>
        <v>1375</v>
      </c>
      <c r="H80" s="30">
        <f ca="1">IF($C$4="", SUMIFS('자사몰 메타 광고'!$Q:$Q, '자사몰 메타 광고'!$D:$D, $B80), SUMIFS('자사몰 메타 광고'!$Q:$Q,'자사몰 메타 광고'!$I:$I,$C$4,'자사몰 메타 광고'!D:D,$B80))</f>
        <v>77</v>
      </c>
      <c r="I80" s="30">
        <f ca="1">IF($C$4="", SUMIFS('자사몰 메타 광고'!$U:$U, '자사몰 메타 광고'!$D:$D, $B80), SUMIFS('자사몰 메타 광고'!$U:$U,'자사몰 메타 광고'!$I:$I,$C$4,'자사몰 메타 광고'!D:D,$B80))</f>
        <v>0</v>
      </c>
      <c r="J80" s="11">
        <f t="shared" ca="1" si="1"/>
        <v>0</v>
      </c>
      <c r="K80" s="11">
        <f t="shared" ca="1" si="2"/>
        <v>5.6000000000000001E-2</v>
      </c>
      <c r="L80" s="12">
        <f t="shared" ca="1" si="8"/>
        <v>1.4325479452054797</v>
      </c>
      <c r="N80" s="10">
        <f ca="1">IF($C$4="", SUMIFS('무신사 메타 광고'!$X:$X, '무신사 메타 광고'!$D:$D, $B80),SUMIFS('무신사 메타 광고'!$X:$X,'무신사 메타 광고'!I:I,$C$4,'무신사 메타 광고'!D:D,$B80))</f>
        <v>0</v>
      </c>
      <c r="O80" s="11">
        <f t="shared" ca="1" si="3"/>
        <v>0</v>
      </c>
      <c r="R80" s="13"/>
      <c r="S80" s="31">
        <f>IF($S$4="", SUMIFS('자사몰 메타 광고'!$L:$L, '자사몰 메타 광고'!$C:$C, $R80),SUMIFS('자사몰 메타 광고'!$L:$L,'자사몰 메타 광고'!$I:$I,$S$4,'자사몰 메타 광고'!$C:$C,$R80))</f>
        <v>0</v>
      </c>
      <c r="T80" s="31">
        <f>IF($S$4="", SUMIFS('자사몰 메타 광고'!$V:$V, '자사몰 메타 광고'!$C:$C, $R80),SUMIFS('자사몰 메타 광고'!$V:$V,'자사몰 메타 광고'!$I:$I,$S$4,'자사몰 메타 광고'!$C:$C,$R80))</f>
        <v>0</v>
      </c>
      <c r="U80" s="11">
        <f t="shared" si="4"/>
        <v>0</v>
      </c>
      <c r="V80" s="12" t="str">
        <f t="shared" si="9"/>
        <v xml:space="preserve"> </v>
      </c>
      <c r="W80" s="32">
        <f>IF($S$4="", SUMIFS('자사몰 메타 광고'!$K:$K, '자사몰 메타 광고'!$C:$C, $R80),SUMIFS('자사몰 메타 광고'!$K:$K,'자사몰 메타 광고'!$I:$I,$S$4,'자사몰 메타 광고'!$C:$C,$R80))</f>
        <v>0</v>
      </c>
      <c r="X80" s="32">
        <f>IF($S$4="", SUMIFS('자사몰 메타 광고'!$N:$N, '자사몰 메타 광고'!$C:$C, $R80),SUMIFS('자사몰 메타 광고'!$N:$N,'자사몰 메타 광고'!$I:$I,$S$4,'자사몰 메타 광고'!$C:$C,$R80))</f>
        <v>0</v>
      </c>
      <c r="Y80" s="11">
        <f t="shared" si="5"/>
        <v>0</v>
      </c>
      <c r="Z80" s="12" t="str">
        <f t="shared" si="10"/>
        <v xml:space="preserve"> </v>
      </c>
      <c r="AB80" s="10">
        <f>IF($S$4="", SUMIFS('무신사 메타 광고'!$X:$X, '무신사 메타 광고'!$C:$C, $R80),SUMIFS('무신사 메타 광고'!$X:$X,'무신사 메타 광고'!$I:$I,$S$4,'무신사 메타 광고'!$C:$C,$R80))</f>
        <v>0</v>
      </c>
      <c r="AC80" s="11">
        <f t="shared" si="6"/>
        <v>0</v>
      </c>
    </row>
    <row r="81" spans="2:29">
      <c r="B81" s="9">
        <f ca="1">IFERROR(__xludf.DUMMYFUNCTION("""COMPUTED_VALUE"""),46185)</f>
        <v>46185</v>
      </c>
      <c r="C81" s="29">
        <f ca="1">IF($C$4="", SUMIFS('자사몰 메타 광고'!$L:$L, '자사몰 메타 광고'!$D:$D, $B81), SUMIFS('자사몰 메타 광고'!$L:$L, '자사몰 메타 광고'!$I:$I, $C$4, '자사몰 메타 광고'!$D:$D, $B81))</f>
        <v>20538</v>
      </c>
      <c r="D81" s="29">
        <f ca="1">IF($C$4="", SUMIFS('자사몰 메타 광고'!$V:$V,#REF!, $B81), SUMIFS('자사몰 메타 광고'!$V:$V,'자사몰 메타 광고'!$I:$I,$C$4,'자사몰 메타 광고'!$D:$D,$B81))</f>
        <v>0</v>
      </c>
      <c r="E81" s="11">
        <f t="shared" ca="1" si="0"/>
        <v>0</v>
      </c>
      <c r="F81" s="12" t="str">
        <f t="shared" ca="1" si="7"/>
        <v xml:space="preserve"> </v>
      </c>
      <c r="G81" s="30">
        <f ca="1">IF($C$4="", SUMIFS('자사몰 메타 광고'!$K:$K, '자사몰 메타 광고'!$D:$D, $B81), SUMIFS('자사몰 메타 광고'!$K:$K,'자사몰 메타 광고'!$I:$I,$C$4,'자사몰 메타 광고'!D:D,$B81))</f>
        <v>3013</v>
      </c>
      <c r="H81" s="30">
        <f ca="1">IF($C$4="", SUMIFS('자사몰 메타 광고'!$Q:$Q, '자사몰 메타 광고'!$D:$D, $B81), SUMIFS('자사몰 메타 광고'!$Q:$Q,'자사몰 메타 광고'!$I:$I,$C$4,'자사몰 메타 광고'!D:D,$B81))</f>
        <v>251</v>
      </c>
      <c r="I81" s="30">
        <f ca="1">IF($C$4="", SUMIFS('자사몰 메타 광고'!$U:$U, '자사몰 메타 광고'!$D:$D, $B81), SUMIFS('자사몰 메타 광고'!$U:$U,'자사몰 메타 광고'!$I:$I,$C$4,'자사몰 메타 광고'!D:D,$B81))</f>
        <v>0</v>
      </c>
      <c r="J81" s="11">
        <f t="shared" ca="1" si="1"/>
        <v>0</v>
      </c>
      <c r="K81" s="11">
        <f t="shared" ca="1" si="2"/>
        <v>8.3305675406571522E-2</v>
      </c>
      <c r="L81" s="12">
        <f t="shared" ca="1" si="8"/>
        <v>0.48760134654592002</v>
      </c>
      <c r="N81" s="10">
        <f ca="1">IF($C$4="", SUMIFS('무신사 메타 광고'!$X:$X, '무신사 메타 광고'!$D:$D, $B81),SUMIFS('무신사 메타 광고'!$X:$X,'무신사 메타 광고'!I:I,$C$4,'무신사 메타 광고'!D:D,$B81))</f>
        <v>0</v>
      </c>
      <c r="O81" s="11">
        <f t="shared" ca="1" si="3"/>
        <v>0</v>
      </c>
      <c r="R81" s="13"/>
      <c r="S81" s="31">
        <f>IF($S$4="", SUMIFS('자사몰 메타 광고'!$L:$L, '자사몰 메타 광고'!$C:$C, $R81),SUMIFS('자사몰 메타 광고'!$L:$L,'자사몰 메타 광고'!$I:$I,$S$4,'자사몰 메타 광고'!$C:$C,$R81))</f>
        <v>0</v>
      </c>
      <c r="T81" s="31">
        <f>IF($S$4="", SUMIFS('자사몰 메타 광고'!$V:$V, '자사몰 메타 광고'!$C:$C, $R81),SUMIFS('자사몰 메타 광고'!$V:$V,'자사몰 메타 광고'!$I:$I,$S$4,'자사몰 메타 광고'!$C:$C,$R81))</f>
        <v>0</v>
      </c>
      <c r="U81" s="11">
        <f t="shared" si="4"/>
        <v>0</v>
      </c>
      <c r="V81" s="12" t="str">
        <f t="shared" si="9"/>
        <v xml:space="preserve"> </v>
      </c>
      <c r="W81" s="32">
        <f>IF($S$4="", SUMIFS('자사몰 메타 광고'!$K:$K, '자사몰 메타 광고'!$C:$C, $R81),SUMIFS('자사몰 메타 광고'!$K:$K,'자사몰 메타 광고'!$I:$I,$S$4,'자사몰 메타 광고'!$C:$C,$R81))</f>
        <v>0</v>
      </c>
      <c r="X81" s="32">
        <f>IF($S$4="", SUMIFS('자사몰 메타 광고'!$N:$N, '자사몰 메타 광고'!$C:$C, $R81),SUMIFS('자사몰 메타 광고'!$N:$N,'자사몰 메타 광고'!$I:$I,$S$4,'자사몰 메타 광고'!$C:$C,$R81))</f>
        <v>0</v>
      </c>
      <c r="Y81" s="11">
        <f t="shared" si="5"/>
        <v>0</v>
      </c>
      <c r="Z81" s="12" t="str">
        <f t="shared" si="10"/>
        <v xml:space="preserve"> </v>
      </c>
      <c r="AB81" s="10">
        <f>IF($S$4="", SUMIFS('무신사 메타 광고'!$X:$X, '무신사 메타 광고'!$C:$C, $R81),SUMIFS('무신사 메타 광고'!$X:$X,'무신사 메타 광고'!$I:$I,$S$4,'무신사 메타 광고'!$C:$C,$R81))</f>
        <v>0</v>
      </c>
      <c r="AC81" s="11">
        <f t="shared" si="6"/>
        <v>0</v>
      </c>
    </row>
    <row r="82" spans="2:29">
      <c r="B82" s="9">
        <f ca="1">IFERROR(__xludf.DUMMYFUNCTION("""COMPUTED_VALUE"""),46186)</f>
        <v>46186</v>
      </c>
      <c r="C82" s="29">
        <f ca="1">IF($C$4="", SUMIFS('자사몰 메타 광고'!$L:$L, '자사몰 메타 광고'!$D:$D, $B82), SUMIFS('자사몰 메타 광고'!$L:$L, '자사몰 메타 광고'!$I:$I, $C$4, '자사몰 메타 광고'!$D:$D, $B82))</f>
        <v>17705</v>
      </c>
      <c r="D82" s="29">
        <f ca="1">IF($C$4="", SUMIFS('자사몰 메타 광고'!$V:$V,#REF!, $B82), SUMIFS('자사몰 메타 광고'!$V:$V,'자사몰 메타 광고'!$I:$I,$C$4,'자사몰 메타 광고'!$D:$D,$B82))</f>
        <v>0</v>
      </c>
      <c r="E82" s="11">
        <f t="shared" ca="1" si="0"/>
        <v>0</v>
      </c>
      <c r="F82" s="12" t="str">
        <f t="shared" ca="1" si="7"/>
        <v xml:space="preserve"> </v>
      </c>
      <c r="G82" s="30">
        <f ca="1">IF($C$4="", SUMIFS('자사몰 메타 광고'!$K:$K, '자사몰 메타 광고'!$D:$D, $B82), SUMIFS('자사몰 메타 광고'!$K:$K,'자사몰 메타 광고'!$I:$I,$C$4,'자사몰 메타 광고'!D:D,$B82))</f>
        <v>2329</v>
      </c>
      <c r="H82" s="30">
        <f ca="1">IF($C$4="", SUMIFS('자사몰 메타 광고'!$Q:$Q, '자사몰 메타 광고'!$D:$D, $B82), SUMIFS('자사몰 메타 광고'!$Q:$Q,'자사몰 메타 광고'!$I:$I,$C$4,'자사몰 메타 광고'!D:D,$B82))</f>
        <v>132</v>
      </c>
      <c r="I82" s="30">
        <f ca="1">IF($C$4="", SUMIFS('자사몰 메타 광고'!$U:$U, '자사몰 메타 광고'!$D:$D, $B82), SUMIFS('자사몰 메타 광고'!$U:$U,'자사몰 메타 광고'!$I:$I,$C$4,'자사몰 메타 광고'!D:D,$B82))</f>
        <v>0</v>
      </c>
      <c r="J82" s="11">
        <f t="shared" ca="1" si="1"/>
        <v>0</v>
      </c>
      <c r="K82" s="11">
        <f t="shared" ca="1" si="2"/>
        <v>5.6676685272649206E-2</v>
      </c>
      <c r="L82" s="12">
        <f t="shared" ca="1" si="8"/>
        <v>-0.31965397320122685</v>
      </c>
      <c r="N82" s="10">
        <f ca="1">IF($C$4="", SUMIFS('무신사 메타 광고'!$X:$X, '무신사 메타 광고'!$D:$D, $B82),SUMIFS('무신사 메타 광고'!$X:$X,'무신사 메타 광고'!I:I,$C$4,'무신사 메타 광고'!D:D,$B82))</f>
        <v>0</v>
      </c>
      <c r="O82" s="11">
        <f t="shared" ca="1" si="3"/>
        <v>0</v>
      </c>
      <c r="R82" s="13"/>
      <c r="S82" s="31">
        <f>IF($S$4="", SUMIFS('자사몰 메타 광고'!$L:$L, '자사몰 메타 광고'!$C:$C, $R82),SUMIFS('자사몰 메타 광고'!$L:$L,'자사몰 메타 광고'!$I:$I,$S$4,'자사몰 메타 광고'!$C:$C,$R82))</f>
        <v>0</v>
      </c>
      <c r="T82" s="31">
        <f>IF($S$4="", SUMIFS('자사몰 메타 광고'!$V:$V, '자사몰 메타 광고'!$C:$C, $R82),SUMIFS('자사몰 메타 광고'!$V:$V,'자사몰 메타 광고'!$I:$I,$S$4,'자사몰 메타 광고'!$C:$C,$R82))</f>
        <v>0</v>
      </c>
      <c r="U82" s="11">
        <f t="shared" si="4"/>
        <v>0</v>
      </c>
      <c r="V82" s="12" t="str">
        <f t="shared" si="9"/>
        <v xml:space="preserve"> </v>
      </c>
      <c r="W82" s="32">
        <f>IF($S$4="", SUMIFS('자사몰 메타 광고'!$K:$K, '자사몰 메타 광고'!$C:$C, $R82),SUMIFS('자사몰 메타 광고'!$K:$K,'자사몰 메타 광고'!$I:$I,$S$4,'자사몰 메타 광고'!$C:$C,$R82))</f>
        <v>0</v>
      </c>
      <c r="X82" s="32">
        <f>IF($S$4="", SUMIFS('자사몰 메타 광고'!$N:$N, '자사몰 메타 광고'!$C:$C, $R82),SUMIFS('자사몰 메타 광고'!$N:$N,'자사몰 메타 광고'!$I:$I,$S$4,'자사몰 메타 광고'!$C:$C,$R82))</f>
        <v>0</v>
      </c>
      <c r="Y82" s="11">
        <f t="shared" si="5"/>
        <v>0</v>
      </c>
      <c r="Z82" s="12" t="str">
        <f t="shared" si="10"/>
        <v xml:space="preserve"> </v>
      </c>
      <c r="AB82" s="10">
        <f>IF($S$4="", SUMIFS('무신사 메타 광고'!$X:$X, '무신사 메타 광고'!$C:$C, $R82),SUMIFS('무신사 메타 광고'!$X:$X,'무신사 메타 광고'!$I:$I,$S$4,'무신사 메타 광고'!$C:$C,$R82))</f>
        <v>0</v>
      </c>
      <c r="AC82" s="11">
        <f t="shared" si="6"/>
        <v>0</v>
      </c>
    </row>
    <row r="83" spans="2:29">
      <c r="B83" s="9">
        <f ca="1">IFERROR(__xludf.DUMMYFUNCTION("""COMPUTED_VALUE"""),46187)</f>
        <v>46187</v>
      </c>
      <c r="C83" s="29">
        <f ca="1">IF($C$4="", SUMIFS('자사몰 메타 광고'!$L:$L, '자사몰 메타 광고'!$D:$D, $B83), SUMIFS('자사몰 메타 광고'!$L:$L, '자사몰 메타 광고'!$I:$I, $C$4, '자사몰 메타 광고'!$D:$D, $B83))</f>
        <v>15208</v>
      </c>
      <c r="D83" s="29">
        <f ca="1">IF($C$4="", SUMIFS('자사몰 메타 광고'!$V:$V,#REF!, $B83), SUMIFS('자사몰 메타 광고'!$V:$V,'자사몰 메타 광고'!$I:$I,$C$4,'자사몰 메타 광고'!$D:$D,$B83))</f>
        <v>0</v>
      </c>
      <c r="E83" s="11">
        <f t="shared" ca="1" si="0"/>
        <v>0</v>
      </c>
      <c r="F83" s="12" t="str">
        <f t="shared" ca="1" si="7"/>
        <v xml:space="preserve"> </v>
      </c>
      <c r="G83" s="30">
        <f ca="1">IF($C$4="", SUMIFS('자사몰 메타 광고'!$K:$K, '자사몰 메타 광고'!$D:$D, $B83), SUMIFS('자사몰 메타 광고'!$K:$K,'자사몰 메타 광고'!$I:$I,$C$4,'자사몰 메타 광고'!D:D,$B83))</f>
        <v>2047</v>
      </c>
      <c r="H83" s="30">
        <f ca="1">IF($C$4="", SUMIFS('자사몰 메타 광고'!$Q:$Q, '자사몰 메타 광고'!$D:$D, $B83), SUMIFS('자사몰 메타 광고'!$Q:$Q,'자사몰 메타 광고'!$I:$I,$C$4,'자사몰 메타 광고'!D:D,$B83))</f>
        <v>67</v>
      </c>
      <c r="I83" s="30">
        <f ca="1">IF($C$4="", SUMIFS('자사몰 메타 광고'!$U:$U, '자사몰 메타 광고'!$D:$D, $B83), SUMIFS('자사몰 메타 광고'!$U:$U,'자사몰 메타 광고'!$I:$I,$C$4,'자사몰 메타 광고'!D:D,$B83))</f>
        <v>0</v>
      </c>
      <c r="J83" s="11">
        <f t="shared" ca="1" si="1"/>
        <v>0</v>
      </c>
      <c r="K83" s="11">
        <f t="shared" ca="1" si="2"/>
        <v>3.2730825598436736E-2</v>
      </c>
      <c r="L83" s="12">
        <f t="shared" ca="1" si="8"/>
        <v>-0.42249929682758214</v>
      </c>
      <c r="N83" s="10">
        <f ca="1">IF($C$4="", SUMIFS('무신사 메타 광고'!$X:$X, '무신사 메타 광고'!$D:$D, $B83),SUMIFS('무신사 메타 광고'!$X:$X,'무신사 메타 광고'!I:I,$C$4,'무신사 메타 광고'!D:D,$B83))</f>
        <v>0</v>
      </c>
      <c r="O83" s="11">
        <f t="shared" ca="1" si="3"/>
        <v>0</v>
      </c>
      <c r="R83" s="13"/>
      <c r="S83" s="31">
        <f>IF($S$4="", SUMIFS('자사몰 메타 광고'!$L:$L, '자사몰 메타 광고'!$C:$C, $R83),SUMIFS('자사몰 메타 광고'!$L:$L,'자사몰 메타 광고'!$I:$I,$S$4,'자사몰 메타 광고'!$C:$C,$R83))</f>
        <v>0</v>
      </c>
      <c r="T83" s="31">
        <f>IF($S$4="", SUMIFS('자사몰 메타 광고'!$V:$V, '자사몰 메타 광고'!$C:$C, $R83),SUMIFS('자사몰 메타 광고'!$V:$V,'자사몰 메타 광고'!$I:$I,$S$4,'자사몰 메타 광고'!$C:$C,$R83))</f>
        <v>0</v>
      </c>
      <c r="U83" s="11">
        <f t="shared" si="4"/>
        <v>0</v>
      </c>
      <c r="V83" s="12" t="str">
        <f t="shared" si="9"/>
        <v xml:space="preserve"> </v>
      </c>
      <c r="W83" s="32">
        <f>IF($S$4="", SUMIFS('자사몰 메타 광고'!$K:$K, '자사몰 메타 광고'!$C:$C, $R83),SUMIFS('자사몰 메타 광고'!$K:$K,'자사몰 메타 광고'!$I:$I,$S$4,'자사몰 메타 광고'!$C:$C,$R83))</f>
        <v>0</v>
      </c>
      <c r="X83" s="32">
        <f>IF($S$4="", SUMIFS('자사몰 메타 광고'!$N:$N, '자사몰 메타 광고'!$C:$C, $R83),SUMIFS('자사몰 메타 광고'!$N:$N,'자사몰 메타 광고'!$I:$I,$S$4,'자사몰 메타 광고'!$C:$C,$R83))</f>
        <v>0</v>
      </c>
      <c r="Y83" s="11">
        <f t="shared" si="5"/>
        <v>0</v>
      </c>
      <c r="Z83" s="12" t="str">
        <f t="shared" si="10"/>
        <v xml:space="preserve"> </v>
      </c>
      <c r="AB83" s="10">
        <f>IF($S$4="", SUMIFS('무신사 메타 광고'!$X:$X, '무신사 메타 광고'!$C:$C, $R83),SUMIFS('무신사 메타 광고'!$X:$X,'무신사 메타 광고'!$I:$I,$S$4,'무신사 메타 광고'!$C:$C,$R83))</f>
        <v>0</v>
      </c>
      <c r="AC83" s="11">
        <f t="shared" si="6"/>
        <v>0</v>
      </c>
    </row>
    <row r="84" spans="2:29">
      <c r="B84" s="9">
        <f ca="1">IFERROR(__xludf.DUMMYFUNCTION("""COMPUTED_VALUE"""),46188)</f>
        <v>46188</v>
      </c>
      <c r="C84" s="29">
        <f ca="1">IF($C$4="", SUMIFS('자사몰 메타 광고'!$L:$L, '자사몰 메타 광고'!$D:$D, $B84), SUMIFS('자사몰 메타 광고'!$L:$L, '자사몰 메타 광고'!$I:$I, $C$4, '자사몰 메타 광고'!$D:$D, $B84))</f>
        <v>24240</v>
      </c>
      <c r="D84" s="29">
        <f ca="1">IF($C$4="", SUMIFS('자사몰 메타 광고'!$V:$V,#REF!, $B84), SUMIFS('자사몰 메타 광고'!$V:$V,'자사몰 메타 광고'!$I:$I,$C$4,'자사몰 메타 광고'!$D:$D,$B84))</f>
        <v>0</v>
      </c>
      <c r="E84" s="11">
        <f t="shared" ca="1" si="0"/>
        <v>0</v>
      </c>
      <c r="F84" s="12" t="str">
        <f t="shared" ca="1" si="7"/>
        <v xml:space="preserve"> </v>
      </c>
      <c r="G84" s="30">
        <f ca="1">IF($C$4="", SUMIFS('자사몰 메타 광고'!$K:$K, '자사몰 메타 광고'!$D:$D, $B84), SUMIFS('자사몰 메타 광고'!$K:$K,'자사몰 메타 광고'!$I:$I,$C$4,'자사몰 메타 광고'!D:D,$B84))</f>
        <v>2866</v>
      </c>
      <c r="H84" s="30">
        <f ca="1">IF($C$4="", SUMIFS('자사몰 메타 광고'!$Q:$Q, '자사몰 메타 광고'!$D:$D, $B84), SUMIFS('자사몰 메타 광고'!$Q:$Q,'자사몰 메타 광고'!$I:$I,$C$4,'자사몰 메타 광고'!D:D,$B84))</f>
        <v>67</v>
      </c>
      <c r="I84" s="30">
        <f ca="1">IF($C$4="", SUMIFS('자사몰 메타 광고'!$U:$U, '자사몰 메타 광고'!$D:$D, $B84), SUMIFS('자사몰 메타 광고'!$U:$U,'자사몰 메타 광고'!$I:$I,$C$4,'자사몰 메타 광고'!D:D,$B84))</f>
        <v>0</v>
      </c>
      <c r="J84" s="11">
        <f t="shared" ca="1" si="1"/>
        <v>0</v>
      </c>
      <c r="K84" s="11">
        <f t="shared" ca="1" si="2"/>
        <v>2.3377529658060014E-2</v>
      </c>
      <c r="L84" s="12">
        <f t="shared" ca="1" si="8"/>
        <v>-0.28576413119330074</v>
      </c>
      <c r="N84" s="10">
        <f ca="1">IF($C$4="", SUMIFS('무신사 메타 광고'!$X:$X, '무신사 메타 광고'!$D:$D, $B84),SUMIFS('무신사 메타 광고'!$X:$X,'무신사 메타 광고'!I:I,$C$4,'무신사 메타 광고'!D:D,$B84))</f>
        <v>0</v>
      </c>
      <c r="O84" s="11">
        <f t="shared" ca="1" si="3"/>
        <v>0</v>
      </c>
      <c r="R84" s="13"/>
      <c r="S84" s="31">
        <f>IF($S$4="", SUMIFS('자사몰 메타 광고'!$L:$L, '자사몰 메타 광고'!$C:$C, $R84),SUMIFS('자사몰 메타 광고'!$L:$L,'자사몰 메타 광고'!$I:$I,$S$4,'자사몰 메타 광고'!$C:$C,$R84))</f>
        <v>0</v>
      </c>
      <c r="T84" s="31">
        <f>IF($S$4="", SUMIFS('자사몰 메타 광고'!$V:$V, '자사몰 메타 광고'!$C:$C, $R84),SUMIFS('자사몰 메타 광고'!$V:$V,'자사몰 메타 광고'!$I:$I,$S$4,'자사몰 메타 광고'!$C:$C,$R84))</f>
        <v>0</v>
      </c>
      <c r="U84" s="11">
        <f t="shared" si="4"/>
        <v>0</v>
      </c>
      <c r="V84" s="12" t="str">
        <f t="shared" si="9"/>
        <v xml:space="preserve"> </v>
      </c>
      <c r="W84" s="32">
        <f>IF($S$4="", SUMIFS('자사몰 메타 광고'!$K:$K, '자사몰 메타 광고'!$C:$C, $R84),SUMIFS('자사몰 메타 광고'!$K:$K,'자사몰 메타 광고'!$I:$I,$S$4,'자사몰 메타 광고'!$C:$C,$R84))</f>
        <v>0</v>
      </c>
      <c r="X84" s="32">
        <f>IF($S$4="", SUMIFS('자사몰 메타 광고'!$N:$N, '자사몰 메타 광고'!$C:$C, $R84),SUMIFS('자사몰 메타 광고'!$N:$N,'자사몰 메타 광고'!$I:$I,$S$4,'자사몰 메타 광고'!$C:$C,$R84))</f>
        <v>0</v>
      </c>
      <c r="Y84" s="11">
        <f t="shared" si="5"/>
        <v>0</v>
      </c>
      <c r="Z84" s="12" t="str">
        <f t="shared" si="10"/>
        <v xml:space="preserve"> </v>
      </c>
      <c r="AB84" s="10">
        <f>IF($S$4="", SUMIFS('무신사 메타 광고'!$X:$X, '무신사 메타 광고'!$C:$C, $R84),SUMIFS('무신사 메타 광고'!$X:$X,'무신사 메타 광고'!$I:$I,$S$4,'무신사 메타 광고'!$C:$C,$R84))</f>
        <v>0</v>
      </c>
      <c r="AC84" s="11">
        <f t="shared" si="6"/>
        <v>0</v>
      </c>
    </row>
    <row r="85" spans="2:29">
      <c r="B85" s="9">
        <f ca="1">IFERROR(__xludf.DUMMYFUNCTION("""COMPUTED_VALUE"""),46189)</f>
        <v>46189</v>
      </c>
      <c r="C85" s="29">
        <f ca="1">IF($C$4="", SUMIFS('자사몰 메타 광고'!$L:$L, '자사몰 메타 광고'!$D:$D, $B85), SUMIFS('자사몰 메타 광고'!$L:$L, '자사몰 메타 광고'!$I:$I, $C$4, '자사몰 메타 광고'!$D:$D, $B85))</f>
        <v>37304</v>
      </c>
      <c r="D85" s="29">
        <f ca="1">IF($C$4="", SUMIFS('자사몰 메타 광고'!$V:$V,#REF!, $B85), SUMIFS('자사몰 메타 광고'!$V:$V,'자사몰 메타 광고'!$I:$I,$C$4,'자사몰 메타 광고'!$D:$D,$B85))</f>
        <v>205200</v>
      </c>
      <c r="E85" s="11">
        <f t="shared" ca="1" si="0"/>
        <v>5.5007505897490887</v>
      </c>
      <c r="F85" s="12" t="str">
        <f t="shared" ca="1" si="7"/>
        <v xml:space="preserve"> </v>
      </c>
      <c r="G85" s="30">
        <f ca="1">IF($C$4="", SUMIFS('자사몰 메타 광고'!$K:$K, '자사몰 메타 광고'!$D:$D, $B85), SUMIFS('자사몰 메타 광고'!$K:$K,'자사몰 메타 광고'!$I:$I,$C$4,'자사몰 메타 광고'!D:D,$B85))</f>
        <v>5019</v>
      </c>
      <c r="H85" s="30">
        <f ca="1">IF($C$4="", SUMIFS('자사몰 메타 광고'!$Q:$Q, '자사몰 메타 광고'!$D:$D, $B85), SUMIFS('자사몰 메타 광고'!$Q:$Q,'자사몰 메타 광고'!$I:$I,$C$4,'자사몰 메타 광고'!D:D,$B85))</f>
        <v>120</v>
      </c>
      <c r="I85" s="30">
        <f ca="1">IF($C$4="", SUMIFS('자사몰 메타 광고'!$U:$U, '자사몰 메타 광고'!$D:$D, $B85), SUMIFS('자사몰 메타 광고'!$U:$U,'자사몰 메타 광고'!$I:$I,$C$4,'자사몰 메타 광고'!D:D,$B85))</f>
        <v>2</v>
      </c>
      <c r="J85" s="11">
        <f t="shared" ca="1" si="1"/>
        <v>1.6666666666666666E-2</v>
      </c>
      <c r="K85" s="11">
        <f t="shared" ca="1" si="2"/>
        <v>2.3909145248057383E-2</v>
      </c>
      <c r="L85" s="12">
        <f t="shared" ca="1" si="8"/>
        <v>2.274045195421584E-2</v>
      </c>
      <c r="N85" s="10">
        <f ca="1">IF($C$4="", SUMIFS('무신사 메타 광고'!$X:$X, '무신사 메타 광고'!$D:$D, $B85),SUMIFS('무신사 메타 광고'!$X:$X,'무신사 메타 광고'!I:I,$C$4,'무신사 메타 광고'!D:D,$B85))</f>
        <v>0</v>
      </c>
      <c r="O85" s="11">
        <f t="shared" ca="1" si="3"/>
        <v>0</v>
      </c>
      <c r="R85" s="13"/>
      <c r="S85" s="31">
        <f>IF($S$4="", SUMIFS('자사몰 메타 광고'!$L:$L, '자사몰 메타 광고'!$C:$C, $R85),SUMIFS('자사몰 메타 광고'!$L:$L,'자사몰 메타 광고'!$I:$I,$S$4,'자사몰 메타 광고'!$C:$C,$R85))</f>
        <v>0</v>
      </c>
      <c r="T85" s="31">
        <f>IF($S$4="", SUMIFS('자사몰 메타 광고'!$V:$V, '자사몰 메타 광고'!$C:$C, $R85),SUMIFS('자사몰 메타 광고'!$V:$V,'자사몰 메타 광고'!$I:$I,$S$4,'자사몰 메타 광고'!$C:$C,$R85))</f>
        <v>0</v>
      </c>
      <c r="U85" s="11">
        <f t="shared" si="4"/>
        <v>0</v>
      </c>
      <c r="V85" s="12" t="str">
        <f t="shared" si="9"/>
        <v xml:space="preserve"> </v>
      </c>
      <c r="W85" s="32">
        <f>IF($S$4="", SUMIFS('자사몰 메타 광고'!$K:$K, '자사몰 메타 광고'!$C:$C, $R85),SUMIFS('자사몰 메타 광고'!$K:$K,'자사몰 메타 광고'!$I:$I,$S$4,'자사몰 메타 광고'!$C:$C,$R85))</f>
        <v>0</v>
      </c>
      <c r="X85" s="32">
        <f>IF($S$4="", SUMIFS('자사몰 메타 광고'!$N:$N, '자사몰 메타 광고'!$C:$C, $R85),SUMIFS('자사몰 메타 광고'!$N:$N,'자사몰 메타 광고'!$I:$I,$S$4,'자사몰 메타 광고'!$C:$C,$R85))</f>
        <v>0</v>
      </c>
      <c r="Y85" s="11">
        <f t="shared" si="5"/>
        <v>0</v>
      </c>
      <c r="Z85" s="12" t="str">
        <f t="shared" si="10"/>
        <v xml:space="preserve"> </v>
      </c>
      <c r="AB85" s="10">
        <f>IF($S$4="", SUMIFS('무신사 메타 광고'!$X:$X, '무신사 메타 광고'!$C:$C, $R85),SUMIFS('무신사 메타 광고'!$X:$X,'무신사 메타 광고'!$I:$I,$S$4,'무신사 메타 광고'!$C:$C,$R85))</f>
        <v>0</v>
      </c>
      <c r="AC85" s="11">
        <f t="shared" si="6"/>
        <v>0</v>
      </c>
    </row>
    <row r="86" spans="2:29">
      <c r="B86" s="9">
        <f ca="1">IFERROR(__xludf.DUMMYFUNCTION("""COMPUTED_VALUE"""),46190)</f>
        <v>46190</v>
      </c>
      <c r="C86" s="29">
        <f ca="1">IF($C$4="", SUMIFS('자사몰 메타 광고'!$L:$L, '자사몰 메타 광고'!$D:$D, $B86), SUMIFS('자사몰 메타 광고'!$L:$L, '자사몰 메타 광고'!$I:$I, $C$4, '자사몰 메타 광고'!$D:$D, $B86))</f>
        <v>33701</v>
      </c>
      <c r="D86" s="29">
        <f ca="1">IF($C$4="", SUMIFS('자사몰 메타 광고'!$V:$V,#REF!, $B86), SUMIFS('자사몰 메타 광고'!$V:$V,'자사몰 메타 광고'!$I:$I,$C$4,'자사몰 메타 광고'!$D:$D,$B86))</f>
        <v>125100</v>
      </c>
      <c r="E86" s="11">
        <f t="shared" ca="1" si="0"/>
        <v>3.7120560220764962</v>
      </c>
      <c r="F86" s="12">
        <f t="shared" ca="1" si="7"/>
        <v>-0.32517281750710714</v>
      </c>
      <c r="G86" s="30">
        <f ca="1">IF($C$4="", SUMIFS('자사몰 메타 광고'!$K:$K, '자사몰 메타 광고'!$D:$D, $B86), SUMIFS('자사몰 메타 광고'!$K:$K,'자사몰 메타 광고'!$I:$I,$C$4,'자사몰 메타 광고'!D:D,$B86))</f>
        <v>3850</v>
      </c>
      <c r="H86" s="30">
        <f ca="1">IF($C$4="", SUMIFS('자사몰 메타 광고'!$Q:$Q, '자사몰 메타 광고'!$D:$D, $B86), SUMIFS('자사몰 메타 광고'!$Q:$Q,'자사몰 메타 광고'!$I:$I,$C$4,'자사몰 메타 광고'!D:D,$B86))</f>
        <v>95</v>
      </c>
      <c r="I86" s="30">
        <f ca="1">IF($C$4="", SUMIFS('자사몰 메타 광고'!$U:$U, '자사몰 메타 광고'!$D:$D, $B86), SUMIFS('자사몰 메타 광고'!$U:$U,'자사몰 메타 광고'!$I:$I,$C$4,'자사몰 메타 광고'!D:D,$B86))</f>
        <v>1</v>
      </c>
      <c r="J86" s="11">
        <f t="shared" ca="1" si="1"/>
        <v>1.0526315789473684E-2</v>
      </c>
      <c r="K86" s="11">
        <f t="shared" ca="1" si="2"/>
        <v>2.4675324675324677E-2</v>
      </c>
      <c r="L86" s="12">
        <f t="shared" ca="1" si="8"/>
        <v>3.2045454545454537E-2</v>
      </c>
      <c r="N86" s="10">
        <f ca="1">IF($C$4="", SUMIFS('무신사 메타 광고'!$X:$X, '무신사 메타 광고'!$D:$D, $B86),SUMIFS('무신사 메타 광고'!$X:$X,'무신사 메타 광고'!I:I,$C$4,'무신사 메타 광고'!D:D,$B86))</f>
        <v>0</v>
      </c>
      <c r="O86" s="11">
        <f t="shared" ca="1" si="3"/>
        <v>0</v>
      </c>
      <c r="R86" s="13"/>
      <c r="S86" s="31">
        <f>IF($S$4="", SUMIFS('자사몰 메타 광고'!$L:$L, '자사몰 메타 광고'!$C:$C, $R86),SUMIFS('자사몰 메타 광고'!$L:$L,'자사몰 메타 광고'!$I:$I,$S$4,'자사몰 메타 광고'!$C:$C,$R86))</f>
        <v>0</v>
      </c>
      <c r="T86" s="31">
        <f>IF($S$4="", SUMIFS('자사몰 메타 광고'!$V:$V, '자사몰 메타 광고'!$C:$C, $R86),SUMIFS('자사몰 메타 광고'!$V:$V,'자사몰 메타 광고'!$I:$I,$S$4,'자사몰 메타 광고'!$C:$C,$R86))</f>
        <v>0</v>
      </c>
      <c r="U86" s="11">
        <f t="shared" si="4"/>
        <v>0</v>
      </c>
      <c r="V86" s="12" t="str">
        <f t="shared" si="9"/>
        <v xml:space="preserve"> </v>
      </c>
      <c r="W86" s="32">
        <f>IF($S$4="", SUMIFS('자사몰 메타 광고'!$K:$K, '자사몰 메타 광고'!$C:$C, $R86),SUMIFS('자사몰 메타 광고'!$K:$K,'자사몰 메타 광고'!$I:$I,$S$4,'자사몰 메타 광고'!$C:$C,$R86))</f>
        <v>0</v>
      </c>
      <c r="X86" s="32">
        <f>IF($S$4="", SUMIFS('자사몰 메타 광고'!$N:$N, '자사몰 메타 광고'!$C:$C, $R86),SUMIFS('자사몰 메타 광고'!$N:$N,'자사몰 메타 광고'!$I:$I,$S$4,'자사몰 메타 광고'!$C:$C,$R86))</f>
        <v>0</v>
      </c>
      <c r="Y86" s="11">
        <f t="shared" si="5"/>
        <v>0</v>
      </c>
      <c r="Z86" s="12" t="str">
        <f t="shared" si="10"/>
        <v xml:space="preserve"> </v>
      </c>
      <c r="AB86" s="10">
        <f>IF($S$4="", SUMIFS('무신사 메타 광고'!$X:$X, '무신사 메타 광고'!$C:$C, $R86),SUMIFS('무신사 메타 광고'!$X:$X,'무신사 메타 광고'!$I:$I,$S$4,'무신사 메타 광고'!$C:$C,$R86))</f>
        <v>0</v>
      </c>
      <c r="AC86" s="11">
        <f t="shared" si="6"/>
        <v>0</v>
      </c>
    </row>
    <row r="87" spans="2:29">
      <c r="B87" s="9">
        <f ca="1">IFERROR(__xludf.DUMMYFUNCTION("""COMPUTED_VALUE"""),46191)</f>
        <v>46191</v>
      </c>
      <c r="C87" s="29">
        <f ca="1">IF($C$4="", SUMIFS('자사몰 메타 광고'!$L:$L, '자사몰 메타 광고'!$D:$D, $B87), SUMIFS('자사몰 메타 광고'!$L:$L, '자사몰 메타 광고'!$I:$I, $C$4, '자사몰 메타 광고'!$D:$D, $B87))</f>
        <v>26060</v>
      </c>
      <c r="D87" s="29">
        <f ca="1">IF($C$4="", SUMIFS('자사몰 메타 광고'!$V:$V,#REF!, $B87), SUMIFS('자사몰 메타 광고'!$V:$V,'자사몰 메타 광고'!$I:$I,$C$4,'자사몰 메타 광고'!$D:$D,$B87))</f>
        <v>178200</v>
      </c>
      <c r="E87" s="11">
        <f t="shared" ca="1" si="0"/>
        <v>6.8380660015349193</v>
      </c>
      <c r="F87" s="12">
        <f t="shared" ca="1" si="7"/>
        <v>0.84212359966209682</v>
      </c>
      <c r="G87" s="30">
        <f ca="1">IF($C$4="", SUMIFS('자사몰 메타 광고'!$K:$K, '자사몰 메타 광고'!$D:$D, $B87), SUMIFS('자사몰 메타 광고'!$K:$K,'자사몰 메타 광고'!$I:$I,$C$4,'자사몰 메타 광고'!D:D,$B87))</f>
        <v>2997</v>
      </c>
      <c r="H87" s="30">
        <f ca="1">IF($C$4="", SUMIFS('자사몰 메타 광고'!$Q:$Q, '자사몰 메타 광고'!$D:$D, $B87), SUMIFS('자사몰 메타 광고'!$Q:$Q,'자사몰 메타 광고'!$I:$I,$C$4,'자사몰 메타 광고'!D:D,$B87))</f>
        <v>78</v>
      </c>
      <c r="I87" s="30">
        <f ca="1">IF($C$4="", SUMIFS('자사몰 메타 광고'!$U:$U, '자사몰 메타 광고'!$D:$D, $B87), SUMIFS('자사몰 메타 광고'!$U:$U,'자사몰 메타 광고'!$I:$I,$C$4,'자사몰 메타 광고'!D:D,$B87))</f>
        <v>2</v>
      </c>
      <c r="J87" s="11">
        <f t="shared" ca="1" si="1"/>
        <v>2.564102564102564E-2</v>
      </c>
      <c r="K87" s="11">
        <f t="shared" ca="1" si="2"/>
        <v>2.6026026026026026E-2</v>
      </c>
      <c r="L87" s="12">
        <f t="shared" ca="1" si="8"/>
        <v>5.4738949475791519E-2</v>
      </c>
      <c r="N87" s="10">
        <f ca="1">IF($C$4="", SUMIFS('무신사 메타 광고'!$X:$X, '무신사 메타 광고'!$D:$D, $B87),SUMIFS('무신사 메타 광고'!$X:$X,'무신사 메타 광고'!I:I,$C$4,'무신사 메타 광고'!D:D,$B87))</f>
        <v>0</v>
      </c>
      <c r="O87" s="11">
        <f t="shared" ca="1" si="3"/>
        <v>0</v>
      </c>
      <c r="R87" s="13"/>
      <c r="S87" s="31">
        <f>IF($S$4="", SUMIFS('자사몰 메타 광고'!$L:$L, '자사몰 메타 광고'!$C:$C, $R87),SUMIFS('자사몰 메타 광고'!$L:$L,'자사몰 메타 광고'!$I:$I,$S$4,'자사몰 메타 광고'!$C:$C,$R87))</f>
        <v>0</v>
      </c>
      <c r="T87" s="31">
        <f>IF($S$4="", SUMIFS('자사몰 메타 광고'!$V:$V, '자사몰 메타 광고'!$C:$C, $R87),SUMIFS('자사몰 메타 광고'!$V:$V,'자사몰 메타 광고'!$I:$I,$S$4,'자사몰 메타 광고'!$C:$C,$R87))</f>
        <v>0</v>
      </c>
      <c r="U87" s="11">
        <f t="shared" si="4"/>
        <v>0</v>
      </c>
      <c r="V87" s="12" t="str">
        <f t="shared" si="9"/>
        <v xml:space="preserve"> </v>
      </c>
      <c r="W87" s="32">
        <f>IF($S$4="", SUMIFS('자사몰 메타 광고'!$K:$K, '자사몰 메타 광고'!$C:$C, $R87),SUMIFS('자사몰 메타 광고'!$K:$K,'자사몰 메타 광고'!$I:$I,$S$4,'자사몰 메타 광고'!$C:$C,$R87))</f>
        <v>0</v>
      </c>
      <c r="X87" s="32">
        <f>IF($S$4="", SUMIFS('자사몰 메타 광고'!$N:$N, '자사몰 메타 광고'!$C:$C, $R87),SUMIFS('자사몰 메타 광고'!$N:$N,'자사몰 메타 광고'!$I:$I,$S$4,'자사몰 메타 광고'!$C:$C,$R87))</f>
        <v>0</v>
      </c>
      <c r="Y87" s="11">
        <f t="shared" si="5"/>
        <v>0</v>
      </c>
      <c r="Z87" s="12" t="str">
        <f t="shared" si="10"/>
        <v xml:space="preserve"> </v>
      </c>
      <c r="AB87" s="10">
        <f>IF($S$4="", SUMIFS('무신사 메타 광고'!$X:$X, '무신사 메타 광고'!$C:$C, $R87),SUMIFS('무신사 메타 광고'!$X:$X,'무신사 메타 광고'!$I:$I,$S$4,'무신사 메타 광고'!$C:$C,$R87))</f>
        <v>0</v>
      </c>
      <c r="AC87" s="11">
        <f t="shared" si="6"/>
        <v>0</v>
      </c>
    </row>
    <row r="88" spans="2:29">
      <c r="B88" s="9">
        <f ca="1">IFERROR(__xludf.DUMMYFUNCTION("""COMPUTED_VALUE"""),46192)</f>
        <v>46192</v>
      </c>
      <c r="C88" s="29">
        <f ca="1">IF($C$4="", SUMIFS('자사몰 메타 광고'!$L:$L, '자사몰 메타 광고'!$D:$D, $B88), SUMIFS('자사몰 메타 광고'!$L:$L, '자사몰 메타 광고'!$I:$I, $C$4, '자사몰 메타 광고'!$D:$D, $B88))</f>
        <v>24205</v>
      </c>
      <c r="D88" s="29">
        <f ca="1">IF($C$4="", SUMIFS('자사몰 메타 광고'!$V:$V,#REF!, $B88), SUMIFS('자사몰 메타 광고'!$V:$V,'자사몰 메타 광고'!$I:$I,$C$4,'자사몰 메타 광고'!$D:$D,$B88))</f>
        <v>0</v>
      </c>
      <c r="E88" s="11">
        <f t="shared" ca="1" si="0"/>
        <v>0</v>
      </c>
      <c r="F88" s="12">
        <f t="shared" ca="1" si="7"/>
        <v>-1</v>
      </c>
      <c r="G88" s="30">
        <f ca="1">IF($C$4="", SUMIFS('자사몰 메타 광고'!$K:$K, '자사몰 메타 광고'!$D:$D, $B88), SUMIFS('자사몰 메타 광고'!$K:$K,'자사몰 메타 광고'!$I:$I,$C$4,'자사몰 메타 광고'!D:D,$B88))</f>
        <v>3010</v>
      </c>
      <c r="H88" s="30">
        <f ca="1">IF($C$4="", SUMIFS('자사몰 메타 광고'!$Q:$Q, '자사몰 메타 광고'!$D:$D, $B88), SUMIFS('자사몰 메타 광고'!$Q:$Q,'자사몰 메타 광고'!$I:$I,$C$4,'자사몰 메타 광고'!D:D,$B88))</f>
        <v>78</v>
      </c>
      <c r="I88" s="30">
        <f ca="1">IF($C$4="", SUMIFS('자사몰 메타 광고'!$U:$U, '자사몰 메타 광고'!$D:$D, $B88), SUMIFS('자사몰 메타 광고'!$U:$U,'자사몰 메타 광고'!$I:$I,$C$4,'자사몰 메타 광고'!D:D,$B88))</f>
        <v>0</v>
      </c>
      <c r="J88" s="11">
        <f t="shared" ca="1" si="1"/>
        <v>0</v>
      </c>
      <c r="K88" s="11">
        <f t="shared" ca="1" si="2"/>
        <v>2.5913621262458473E-2</v>
      </c>
      <c r="L88" s="12">
        <f t="shared" ca="1" si="8"/>
        <v>-4.3189368770763601E-3</v>
      </c>
      <c r="N88" s="10">
        <f ca="1">IF($C$4="", SUMIFS('무신사 메타 광고'!$X:$X, '무신사 메타 광고'!$D:$D, $B88),SUMIFS('무신사 메타 광고'!$X:$X,'무신사 메타 광고'!I:I,$C$4,'무신사 메타 광고'!D:D,$B88))</f>
        <v>0</v>
      </c>
      <c r="O88" s="11">
        <f t="shared" ca="1" si="3"/>
        <v>0</v>
      </c>
      <c r="R88" s="13"/>
      <c r="S88" s="31">
        <f>IF($S$4="", SUMIFS('자사몰 메타 광고'!$L:$L, '자사몰 메타 광고'!$C:$C, $R88),SUMIFS('자사몰 메타 광고'!$L:$L,'자사몰 메타 광고'!$I:$I,$S$4,'자사몰 메타 광고'!$C:$C,$R88))</f>
        <v>0</v>
      </c>
      <c r="T88" s="31">
        <f>IF($S$4="", SUMIFS('자사몰 메타 광고'!$V:$V, '자사몰 메타 광고'!$C:$C, $R88),SUMIFS('자사몰 메타 광고'!$V:$V,'자사몰 메타 광고'!$I:$I,$S$4,'자사몰 메타 광고'!$C:$C,$R88))</f>
        <v>0</v>
      </c>
      <c r="U88" s="11">
        <f t="shared" si="4"/>
        <v>0</v>
      </c>
      <c r="V88" s="12" t="str">
        <f t="shared" si="9"/>
        <v xml:space="preserve"> </v>
      </c>
      <c r="W88" s="32">
        <f>IF($S$4="", SUMIFS('자사몰 메타 광고'!$K:$K, '자사몰 메타 광고'!$C:$C, $R88),SUMIFS('자사몰 메타 광고'!$K:$K,'자사몰 메타 광고'!$I:$I,$S$4,'자사몰 메타 광고'!$C:$C,$R88))</f>
        <v>0</v>
      </c>
      <c r="X88" s="32">
        <f>IF($S$4="", SUMIFS('자사몰 메타 광고'!$N:$N, '자사몰 메타 광고'!$C:$C, $R88),SUMIFS('자사몰 메타 광고'!$N:$N,'자사몰 메타 광고'!$I:$I,$S$4,'자사몰 메타 광고'!$C:$C,$R88))</f>
        <v>0</v>
      </c>
      <c r="Y88" s="11">
        <f t="shared" si="5"/>
        <v>0</v>
      </c>
      <c r="Z88" s="12" t="str">
        <f t="shared" si="10"/>
        <v xml:space="preserve"> </v>
      </c>
      <c r="AB88" s="10">
        <f>IF($S$4="", SUMIFS('무신사 메타 광고'!$X:$X, '무신사 메타 광고'!$C:$C, $R88),SUMIFS('무신사 메타 광고'!$X:$X,'무신사 메타 광고'!$I:$I,$S$4,'무신사 메타 광고'!$C:$C,$R88))</f>
        <v>0</v>
      </c>
      <c r="AC88" s="11">
        <f t="shared" si="6"/>
        <v>0</v>
      </c>
    </row>
    <row r="89" spans="2:29">
      <c r="B89" s="9">
        <f ca="1">IFERROR(__xludf.DUMMYFUNCTION("""COMPUTED_VALUE"""),46193)</f>
        <v>46193</v>
      </c>
      <c r="C89" s="29">
        <f ca="1">IF($C$4="", SUMIFS('자사몰 메타 광고'!$L:$L, '자사몰 메타 광고'!$D:$D, $B89), SUMIFS('자사몰 메타 광고'!$L:$L, '자사몰 메타 광고'!$I:$I, $C$4, '자사몰 메타 광고'!$D:$D, $B89))</f>
        <v>25606</v>
      </c>
      <c r="D89" s="29">
        <f ca="1">IF($C$4="", SUMIFS('자사몰 메타 광고'!$V:$V,#REF!, $B89), SUMIFS('자사몰 메타 광고'!$V:$V,'자사몰 메타 광고'!$I:$I,$C$4,'자사몰 메타 광고'!$D:$D,$B89))</f>
        <v>312300</v>
      </c>
      <c r="E89" s="11">
        <f t="shared" ca="1" si="0"/>
        <v>12.196360228071546</v>
      </c>
      <c r="F89" s="12" t="str">
        <f t="shared" ca="1" si="7"/>
        <v xml:space="preserve"> </v>
      </c>
      <c r="G89" s="30">
        <f ca="1">IF($C$4="", SUMIFS('자사몰 메타 광고'!$K:$K, '자사몰 메타 광고'!$D:$D, $B89), SUMIFS('자사몰 메타 광고'!$K:$K,'자사몰 메타 광고'!$I:$I,$C$4,'자사몰 메타 광고'!D:D,$B89))</f>
        <v>2846</v>
      </c>
      <c r="H89" s="30">
        <f ca="1">IF($C$4="", SUMIFS('자사몰 메타 광고'!$Q:$Q, '자사몰 메타 광고'!$D:$D, $B89), SUMIFS('자사몰 메타 광고'!$Q:$Q,'자사몰 메타 광고'!$I:$I,$C$4,'자사몰 메타 광고'!D:D,$B89))</f>
        <v>92</v>
      </c>
      <c r="I89" s="30">
        <f ca="1">IF($C$4="", SUMIFS('자사몰 메타 광고'!$U:$U, '자사몰 메타 광고'!$D:$D, $B89), SUMIFS('자사몰 메타 광고'!$U:$U,'자사몰 메타 광고'!$I:$I,$C$4,'자사몰 메타 광고'!D:D,$B89))</f>
        <v>3</v>
      </c>
      <c r="J89" s="11">
        <f t="shared" ca="1" si="1"/>
        <v>3.2608695652173912E-2</v>
      </c>
      <c r="K89" s="11">
        <f t="shared" ca="1" si="2"/>
        <v>3.2326071679550247E-2</v>
      </c>
      <c r="L89" s="12">
        <f t="shared" ca="1" si="8"/>
        <v>0.2474548173775159</v>
      </c>
      <c r="N89" s="10">
        <f ca="1">IF($C$4="", SUMIFS('무신사 메타 광고'!$X:$X, '무신사 메타 광고'!$D:$D, $B89),SUMIFS('무신사 메타 광고'!$X:$X,'무신사 메타 광고'!I:I,$C$4,'무신사 메타 광고'!D:D,$B89))</f>
        <v>0</v>
      </c>
      <c r="O89" s="11">
        <f t="shared" ca="1" si="3"/>
        <v>0</v>
      </c>
      <c r="R89" s="13"/>
      <c r="S89" s="31">
        <f>IF($S$4="", SUMIFS('자사몰 메타 광고'!$L:$L, '자사몰 메타 광고'!$C:$C, $R89),SUMIFS('자사몰 메타 광고'!$L:$L,'자사몰 메타 광고'!$I:$I,$S$4,'자사몰 메타 광고'!$C:$C,$R89))</f>
        <v>0</v>
      </c>
      <c r="T89" s="31">
        <f>IF($S$4="", SUMIFS('자사몰 메타 광고'!$V:$V, '자사몰 메타 광고'!$C:$C, $R89),SUMIFS('자사몰 메타 광고'!$V:$V,'자사몰 메타 광고'!$I:$I,$S$4,'자사몰 메타 광고'!$C:$C,$R89))</f>
        <v>0</v>
      </c>
      <c r="U89" s="11">
        <f t="shared" si="4"/>
        <v>0</v>
      </c>
      <c r="V89" s="12" t="str">
        <f t="shared" si="9"/>
        <v xml:space="preserve"> </v>
      </c>
      <c r="W89" s="32">
        <f>IF($S$4="", SUMIFS('자사몰 메타 광고'!$K:$K, '자사몰 메타 광고'!$C:$C, $R89),SUMIFS('자사몰 메타 광고'!$K:$K,'자사몰 메타 광고'!$I:$I,$S$4,'자사몰 메타 광고'!$C:$C,$R89))</f>
        <v>0</v>
      </c>
      <c r="X89" s="32">
        <f>IF($S$4="", SUMIFS('자사몰 메타 광고'!$N:$N, '자사몰 메타 광고'!$C:$C, $R89),SUMIFS('자사몰 메타 광고'!$N:$N,'자사몰 메타 광고'!$I:$I,$S$4,'자사몰 메타 광고'!$C:$C,$R89))</f>
        <v>0</v>
      </c>
      <c r="Y89" s="11">
        <f t="shared" si="5"/>
        <v>0</v>
      </c>
      <c r="Z89" s="12" t="str">
        <f t="shared" si="10"/>
        <v xml:space="preserve"> </v>
      </c>
      <c r="AB89" s="10">
        <f>IF($S$4="", SUMIFS('무신사 메타 광고'!$X:$X, '무신사 메타 광고'!$C:$C, $R89),SUMIFS('무신사 메타 광고'!$X:$X,'무신사 메타 광고'!$I:$I,$S$4,'무신사 메타 광고'!$C:$C,$R89))</f>
        <v>0</v>
      </c>
      <c r="AC89" s="11">
        <f t="shared" si="6"/>
        <v>0</v>
      </c>
    </row>
    <row r="90" spans="2:29">
      <c r="B90" s="9">
        <f ca="1">IFERROR(__xludf.DUMMYFUNCTION("""COMPUTED_VALUE"""),46194)</f>
        <v>46194</v>
      </c>
      <c r="C90" s="29">
        <f ca="1">IF($C$4="", SUMIFS('자사몰 메타 광고'!$L:$L, '자사몰 메타 광고'!$D:$D, $B90), SUMIFS('자사몰 메타 광고'!$L:$L, '자사몰 메타 광고'!$I:$I, $C$4, '자사몰 메타 광고'!$D:$D, $B90))</f>
        <v>34409</v>
      </c>
      <c r="D90" s="29">
        <f ca="1">IF($C$4="", SUMIFS('자사몰 메타 광고'!$V:$V,#REF!, $B90), SUMIFS('자사몰 메타 광고'!$V:$V,'자사몰 메타 광고'!$I:$I,$C$4,'자사몰 메타 광고'!$D:$D,$B90))</f>
        <v>58500</v>
      </c>
      <c r="E90" s="11">
        <f t="shared" ca="1" si="0"/>
        <v>1.700136592170653</v>
      </c>
      <c r="F90" s="12">
        <f t="shared" ca="1" si="7"/>
        <v>-0.86060295363713823</v>
      </c>
      <c r="G90" s="30">
        <f ca="1">IF($C$4="", SUMIFS('자사몰 메타 광고'!$K:$K, '자사몰 메타 광고'!$D:$D, $B90), SUMIFS('자사몰 메타 광고'!$K:$K,'자사몰 메타 광고'!$I:$I,$C$4,'자사몰 메타 광고'!D:D,$B90))</f>
        <v>3990</v>
      </c>
      <c r="H90" s="30">
        <f ca="1">IF($C$4="", SUMIFS('자사몰 메타 광고'!$Q:$Q, '자사몰 메타 광고'!$D:$D, $B90), SUMIFS('자사몰 메타 광고'!$Q:$Q,'자사몰 메타 광고'!$I:$I,$C$4,'자사몰 메타 광고'!D:D,$B90))</f>
        <v>120</v>
      </c>
      <c r="I90" s="30">
        <f ca="1">IF($C$4="", SUMIFS('자사몰 메타 광고'!$U:$U, '자사몰 메타 광고'!$D:$D, $B90), SUMIFS('자사몰 메타 광고'!$U:$U,'자사몰 메타 광고'!$I:$I,$C$4,'자사몰 메타 광고'!D:D,$B90))</f>
        <v>1</v>
      </c>
      <c r="J90" s="11">
        <f t="shared" ca="1" si="1"/>
        <v>8.3333333333333332E-3</v>
      </c>
      <c r="K90" s="11">
        <f t="shared" ca="1" si="2"/>
        <v>3.007518796992481E-2</v>
      </c>
      <c r="L90" s="12">
        <f t="shared" ca="1" si="8"/>
        <v>-6.9630598234717317E-2</v>
      </c>
      <c r="N90" s="10">
        <f ca="1">IF($C$4="", SUMIFS('무신사 메타 광고'!$X:$X, '무신사 메타 광고'!$D:$D, $B90),SUMIFS('무신사 메타 광고'!$X:$X,'무신사 메타 광고'!I:I,$C$4,'무신사 메타 광고'!D:D,$B90))</f>
        <v>0</v>
      </c>
      <c r="O90" s="11">
        <f t="shared" ca="1" si="3"/>
        <v>0</v>
      </c>
      <c r="R90" s="13"/>
      <c r="S90" s="31">
        <f>IF($S$4="", SUMIFS('자사몰 메타 광고'!$L:$L, '자사몰 메타 광고'!$C:$C, $R90),SUMIFS('자사몰 메타 광고'!$L:$L,'자사몰 메타 광고'!$I:$I,$S$4,'자사몰 메타 광고'!$C:$C,$R90))</f>
        <v>0</v>
      </c>
      <c r="T90" s="31">
        <f>IF($S$4="", SUMIFS('자사몰 메타 광고'!$V:$V, '자사몰 메타 광고'!$C:$C, $R90),SUMIFS('자사몰 메타 광고'!$V:$V,'자사몰 메타 광고'!$I:$I,$S$4,'자사몰 메타 광고'!$C:$C,$R90))</f>
        <v>0</v>
      </c>
      <c r="U90" s="11">
        <f t="shared" si="4"/>
        <v>0</v>
      </c>
      <c r="V90" s="12" t="str">
        <f t="shared" si="9"/>
        <v xml:space="preserve"> </v>
      </c>
      <c r="W90" s="32">
        <f>IF($S$4="", SUMIFS('자사몰 메타 광고'!$K:$K, '자사몰 메타 광고'!$C:$C, $R90),SUMIFS('자사몰 메타 광고'!$K:$K,'자사몰 메타 광고'!$I:$I,$S$4,'자사몰 메타 광고'!$C:$C,$R90))</f>
        <v>0</v>
      </c>
      <c r="X90" s="32">
        <f>IF($S$4="", SUMIFS('자사몰 메타 광고'!$N:$N, '자사몰 메타 광고'!$C:$C, $R90),SUMIFS('자사몰 메타 광고'!$N:$N,'자사몰 메타 광고'!$I:$I,$S$4,'자사몰 메타 광고'!$C:$C,$R90))</f>
        <v>0</v>
      </c>
      <c r="Y90" s="11">
        <f t="shared" si="5"/>
        <v>0</v>
      </c>
      <c r="Z90" s="12" t="str">
        <f t="shared" si="10"/>
        <v xml:space="preserve"> </v>
      </c>
      <c r="AB90" s="10">
        <f>IF($S$4="", SUMIFS('무신사 메타 광고'!$X:$X, '무신사 메타 광고'!$C:$C, $R90),SUMIFS('무신사 메타 광고'!$X:$X,'무신사 메타 광고'!$I:$I,$S$4,'무신사 메타 광고'!$C:$C,$R90))</f>
        <v>0</v>
      </c>
      <c r="AC90" s="11">
        <f t="shared" si="6"/>
        <v>0</v>
      </c>
    </row>
    <row r="91" spans="2:29">
      <c r="B91" s="9">
        <f ca="1">IFERROR(__xludf.DUMMYFUNCTION("""COMPUTED_VALUE"""),46195)</f>
        <v>46195</v>
      </c>
      <c r="C91" s="29">
        <f ca="1">IF($C$4="", SUMIFS('자사몰 메타 광고'!$L:$L, '자사몰 메타 광고'!$D:$D, $B91), SUMIFS('자사몰 메타 광고'!$L:$L, '자사몰 메타 광고'!$I:$I, $C$4, '자사몰 메타 광고'!$D:$D, $B91))</f>
        <v>30094</v>
      </c>
      <c r="D91" s="29">
        <f ca="1">IF($C$4="", SUMIFS('자사몰 메타 광고'!$V:$V,#REF!, $B91), SUMIFS('자사몰 메타 광고'!$V:$V,'자사몰 메타 광고'!$I:$I,$C$4,'자사몰 메타 광고'!$D:$D,$B91))</f>
        <v>253200</v>
      </c>
      <c r="E91" s="11">
        <f t="shared" ca="1" si="0"/>
        <v>8.4136372698876851</v>
      </c>
      <c r="F91" s="12">
        <f t="shared" ca="1" si="7"/>
        <v>3.9488007661464164</v>
      </c>
      <c r="G91" s="30">
        <f ca="1">IF($C$4="", SUMIFS('자사몰 메타 광고'!$K:$K, '자사몰 메타 광고'!$D:$D, $B91), SUMIFS('자사몰 메타 광고'!$K:$K,'자사몰 메타 광고'!$I:$I,$C$4,'자사몰 메타 광고'!D:D,$B91))</f>
        <v>3785</v>
      </c>
      <c r="H91" s="30">
        <f ca="1">IF($C$4="", SUMIFS('자사몰 메타 광고'!$Q:$Q, '자사몰 메타 광고'!$D:$D, $B91), SUMIFS('자사몰 메타 광고'!$Q:$Q,'자사몰 메타 광고'!$I:$I,$C$4,'자사몰 메타 광고'!D:D,$B91))</f>
        <v>103</v>
      </c>
      <c r="I91" s="30">
        <f ca="1">IF($C$4="", SUMIFS('자사몰 메타 광고'!$U:$U, '자사몰 메타 광고'!$D:$D, $B91), SUMIFS('자사몰 메타 광고'!$U:$U,'자사몰 메타 광고'!$I:$I,$C$4,'자사몰 메타 광고'!D:D,$B91))</f>
        <v>2</v>
      </c>
      <c r="J91" s="11">
        <f t="shared" ca="1" si="1"/>
        <v>1.9417475728155338E-2</v>
      </c>
      <c r="K91" s="11">
        <f t="shared" ca="1" si="2"/>
        <v>2.7212681638044914E-2</v>
      </c>
      <c r="L91" s="12">
        <f t="shared" ca="1" si="8"/>
        <v>-9.5178335535006542E-2</v>
      </c>
      <c r="N91" s="10">
        <f ca="1">IF($C$4="", SUMIFS('무신사 메타 광고'!$X:$X, '무신사 메타 광고'!$D:$D, $B91),SUMIFS('무신사 메타 광고'!$X:$X,'무신사 메타 광고'!I:I,$C$4,'무신사 메타 광고'!D:D,$B91))</f>
        <v>0</v>
      </c>
      <c r="O91" s="11">
        <f t="shared" ca="1" si="3"/>
        <v>0</v>
      </c>
      <c r="R91" s="13"/>
      <c r="S91" s="31">
        <f>IF($S$4="", SUMIFS('자사몰 메타 광고'!$L:$L, '자사몰 메타 광고'!$C:$C, $R91),SUMIFS('자사몰 메타 광고'!$L:$L,'자사몰 메타 광고'!$I:$I,$S$4,'자사몰 메타 광고'!$C:$C,$R91))</f>
        <v>0</v>
      </c>
      <c r="T91" s="31">
        <f>IF($S$4="", SUMIFS('자사몰 메타 광고'!$V:$V, '자사몰 메타 광고'!$C:$C, $R91),SUMIFS('자사몰 메타 광고'!$V:$V,'자사몰 메타 광고'!$I:$I,$S$4,'자사몰 메타 광고'!$C:$C,$R91))</f>
        <v>0</v>
      </c>
      <c r="U91" s="11">
        <f t="shared" si="4"/>
        <v>0</v>
      </c>
      <c r="V91" s="12" t="str">
        <f t="shared" si="9"/>
        <v xml:space="preserve"> </v>
      </c>
      <c r="W91" s="32">
        <f>IF($S$4="", SUMIFS('자사몰 메타 광고'!$K:$K, '자사몰 메타 광고'!$C:$C, $R91),SUMIFS('자사몰 메타 광고'!$K:$K,'자사몰 메타 광고'!$I:$I,$S$4,'자사몰 메타 광고'!$C:$C,$R91))</f>
        <v>0</v>
      </c>
      <c r="X91" s="32">
        <f>IF($S$4="", SUMIFS('자사몰 메타 광고'!$N:$N, '자사몰 메타 광고'!$C:$C, $R91),SUMIFS('자사몰 메타 광고'!$N:$N,'자사몰 메타 광고'!$I:$I,$S$4,'자사몰 메타 광고'!$C:$C,$R91))</f>
        <v>0</v>
      </c>
      <c r="Y91" s="11">
        <f t="shared" si="5"/>
        <v>0</v>
      </c>
      <c r="Z91" s="12" t="str">
        <f t="shared" si="10"/>
        <v xml:space="preserve"> </v>
      </c>
      <c r="AB91" s="10">
        <f>IF($S$4="", SUMIFS('무신사 메타 광고'!$X:$X, '무신사 메타 광고'!$C:$C, $R91),SUMIFS('무신사 메타 광고'!$X:$X,'무신사 메타 광고'!$I:$I,$S$4,'무신사 메타 광고'!$C:$C,$R91))</f>
        <v>0</v>
      </c>
      <c r="AC91" s="11">
        <f t="shared" si="6"/>
        <v>0</v>
      </c>
    </row>
    <row r="92" spans="2:29">
      <c r="B92" s="9">
        <f ca="1">IFERROR(__xludf.DUMMYFUNCTION("""COMPUTED_VALUE"""),46196)</f>
        <v>46196</v>
      </c>
      <c r="C92" s="29">
        <f ca="1">IF($C$4="", SUMIFS('자사몰 메타 광고'!$L:$L, '자사몰 메타 광고'!$D:$D, $B92), SUMIFS('자사몰 메타 광고'!$L:$L, '자사몰 메타 광고'!$I:$I, $C$4, '자사몰 메타 광고'!$D:$D, $B92))</f>
        <v>32533</v>
      </c>
      <c r="D92" s="29">
        <f ca="1">IF($C$4="", SUMIFS('자사몰 메타 광고'!$V:$V,#REF!, $B92), SUMIFS('자사몰 메타 광고'!$V:$V,'자사몰 메타 광고'!$I:$I,$C$4,'자사몰 메타 광고'!$D:$D,$B92))</f>
        <v>192600</v>
      </c>
      <c r="E92" s="11">
        <f t="shared" ca="1" si="0"/>
        <v>5.9201426244121356</v>
      </c>
      <c r="F92" s="12">
        <f t="shared" ca="1" si="7"/>
        <v>-0.29636345916643442</v>
      </c>
      <c r="G92" s="30">
        <f ca="1">IF($C$4="", SUMIFS('자사몰 메타 광고'!$K:$K, '자사몰 메타 광고'!$D:$D, $B92), SUMIFS('자사몰 메타 광고'!$K:$K,'자사몰 메타 광고'!$I:$I,$C$4,'자사몰 메타 광고'!D:D,$B92))</f>
        <v>3788</v>
      </c>
      <c r="H92" s="30">
        <f ca="1">IF($C$4="", SUMIFS('자사몰 메타 광고'!$Q:$Q, '자사몰 메타 광고'!$D:$D, $B92), SUMIFS('자사몰 메타 광고'!$Q:$Q,'자사몰 메타 광고'!$I:$I,$C$4,'자사몰 메타 광고'!D:D,$B92))</f>
        <v>102</v>
      </c>
      <c r="I92" s="30">
        <f ca="1">IF($C$4="", SUMIFS('자사몰 메타 광고'!$U:$U, '자사몰 메타 광고'!$D:$D, $B92), SUMIFS('자사몰 메타 광고'!$U:$U,'자사몰 메타 광고'!$I:$I,$C$4,'자사몰 메타 광고'!D:D,$B92))</f>
        <v>1</v>
      </c>
      <c r="J92" s="11">
        <f t="shared" ca="1" si="1"/>
        <v>9.8039215686274508E-3</v>
      </c>
      <c r="K92" s="11">
        <f t="shared" ca="1" si="2"/>
        <v>2.692713833157339E-2</v>
      </c>
      <c r="L92" s="12">
        <f t="shared" ca="1" si="8"/>
        <v>-1.0493023446550681E-2</v>
      </c>
      <c r="N92" s="10">
        <f ca="1">IF($C$4="", SUMIFS('무신사 메타 광고'!$X:$X, '무신사 메타 광고'!$D:$D, $B92),SUMIFS('무신사 메타 광고'!$X:$X,'무신사 메타 광고'!I:I,$C$4,'무신사 메타 광고'!D:D,$B92))</f>
        <v>0</v>
      </c>
      <c r="O92" s="11">
        <f t="shared" ca="1" si="3"/>
        <v>0</v>
      </c>
      <c r="R92" s="13"/>
      <c r="S92" s="31">
        <f>IF($S$4="", SUMIFS('자사몰 메타 광고'!$L:$L, '자사몰 메타 광고'!$C:$C, $R92),SUMIFS('자사몰 메타 광고'!$L:$L,'자사몰 메타 광고'!$I:$I,$S$4,'자사몰 메타 광고'!$C:$C,$R92))</f>
        <v>0</v>
      </c>
      <c r="T92" s="31">
        <f>IF($S$4="", SUMIFS('자사몰 메타 광고'!$V:$V, '자사몰 메타 광고'!$C:$C, $R92),SUMIFS('자사몰 메타 광고'!$V:$V,'자사몰 메타 광고'!$I:$I,$S$4,'자사몰 메타 광고'!$C:$C,$R92))</f>
        <v>0</v>
      </c>
      <c r="U92" s="11">
        <f t="shared" si="4"/>
        <v>0</v>
      </c>
      <c r="V92" s="12" t="str">
        <f t="shared" si="9"/>
        <v xml:space="preserve"> </v>
      </c>
      <c r="W92" s="32">
        <f>IF($S$4="", SUMIFS('자사몰 메타 광고'!$K:$K, '자사몰 메타 광고'!$C:$C, $R92),SUMIFS('자사몰 메타 광고'!$K:$K,'자사몰 메타 광고'!$I:$I,$S$4,'자사몰 메타 광고'!$C:$C,$R92))</f>
        <v>0</v>
      </c>
      <c r="X92" s="32">
        <f>IF($S$4="", SUMIFS('자사몰 메타 광고'!$N:$N, '자사몰 메타 광고'!$C:$C, $R92),SUMIFS('자사몰 메타 광고'!$N:$N,'자사몰 메타 광고'!$I:$I,$S$4,'자사몰 메타 광고'!$C:$C,$R92))</f>
        <v>0</v>
      </c>
      <c r="Y92" s="11">
        <f t="shared" si="5"/>
        <v>0</v>
      </c>
      <c r="Z92" s="12" t="str">
        <f t="shared" si="10"/>
        <v xml:space="preserve"> </v>
      </c>
      <c r="AB92" s="10">
        <f>IF($S$4="", SUMIFS('무신사 메타 광고'!$X:$X, '무신사 메타 광고'!$C:$C, $R92),SUMIFS('무신사 메타 광고'!$X:$X,'무신사 메타 광고'!$I:$I,$S$4,'무신사 메타 광고'!$C:$C,$R92))</f>
        <v>0</v>
      </c>
      <c r="AC92" s="11">
        <f t="shared" si="6"/>
        <v>0</v>
      </c>
    </row>
    <row r="93" spans="2:29">
      <c r="B93" s="9">
        <f ca="1">IFERROR(__xludf.DUMMYFUNCTION("""COMPUTED_VALUE"""),46197)</f>
        <v>46197</v>
      </c>
      <c r="C93" s="29">
        <f ca="1">IF($C$4="", SUMIFS('자사몰 메타 광고'!$L:$L, '자사몰 메타 광고'!$D:$D, $B93), SUMIFS('자사몰 메타 광고'!$L:$L, '자사몰 메타 광고'!$I:$I, $C$4, '자사몰 메타 광고'!$D:$D, $B93))</f>
        <v>31634</v>
      </c>
      <c r="D93" s="29">
        <f ca="1">IF($C$4="", SUMIFS('자사몰 메타 광고'!$V:$V,#REF!, $B93), SUMIFS('자사몰 메타 광고'!$V:$V,'자사몰 메타 광고'!$I:$I,$C$4,'자사몰 메타 광고'!$D:$D,$B93))</f>
        <v>86400</v>
      </c>
      <c r="E93" s="11">
        <f t="shared" ca="1" si="0"/>
        <v>2.7312385408105202</v>
      </c>
      <c r="F93" s="12">
        <f t="shared" ca="1" si="7"/>
        <v>-0.5386532531246695</v>
      </c>
      <c r="G93" s="30">
        <f ca="1">IF($C$4="", SUMIFS('자사몰 메타 광고'!$K:$K, '자사몰 메타 광고'!$D:$D, $B93), SUMIFS('자사몰 메타 광고'!$K:$K,'자사몰 메타 광고'!$I:$I,$C$4,'자사몰 메타 광고'!D:D,$B93))</f>
        <v>3500</v>
      </c>
      <c r="H93" s="30">
        <f ca="1">IF($C$4="", SUMIFS('자사몰 메타 광고'!$Q:$Q, '자사몰 메타 광고'!$D:$D, $B93), SUMIFS('자사몰 메타 광고'!$Q:$Q,'자사몰 메타 광고'!$I:$I,$C$4,'자사몰 메타 광고'!D:D,$B93))</f>
        <v>96</v>
      </c>
      <c r="I93" s="30">
        <f ca="1">IF($C$4="", SUMIFS('자사몰 메타 광고'!$U:$U, '자사몰 메타 광고'!$D:$D, $B93), SUMIFS('자사몰 메타 광고'!$U:$U,'자사몰 메타 광고'!$I:$I,$C$4,'자사몰 메타 광고'!D:D,$B93))</f>
        <v>1</v>
      </c>
      <c r="J93" s="11">
        <f t="shared" ca="1" si="1"/>
        <v>1.0416666666666666E-2</v>
      </c>
      <c r="K93" s="11">
        <f t="shared" ca="1" si="2"/>
        <v>2.7428571428571427E-2</v>
      </c>
      <c r="L93" s="12">
        <f t="shared" ca="1" si="8"/>
        <v>1.8621848739495732E-2</v>
      </c>
      <c r="N93" s="10">
        <f ca="1">IF($C$4="", SUMIFS('무신사 메타 광고'!$X:$X, '무신사 메타 광고'!$D:$D, $B93),SUMIFS('무신사 메타 광고'!$X:$X,'무신사 메타 광고'!I:I,$C$4,'무신사 메타 광고'!D:D,$B93))</f>
        <v>0</v>
      </c>
      <c r="O93" s="11">
        <f t="shared" ca="1" si="3"/>
        <v>0</v>
      </c>
      <c r="R93" s="13"/>
      <c r="S93" s="31">
        <f>IF($S$4="", SUMIFS('자사몰 메타 광고'!$L:$L, '자사몰 메타 광고'!$C:$C, $R93),SUMIFS('자사몰 메타 광고'!$L:$L,'자사몰 메타 광고'!$I:$I,$S$4,'자사몰 메타 광고'!$C:$C,$R93))</f>
        <v>0</v>
      </c>
      <c r="T93" s="31">
        <f>IF($S$4="", SUMIFS('자사몰 메타 광고'!$V:$V, '자사몰 메타 광고'!$C:$C, $R93),SUMIFS('자사몰 메타 광고'!$V:$V,'자사몰 메타 광고'!$I:$I,$S$4,'자사몰 메타 광고'!$C:$C,$R93))</f>
        <v>0</v>
      </c>
      <c r="U93" s="11">
        <f t="shared" si="4"/>
        <v>0</v>
      </c>
      <c r="V93" s="12" t="str">
        <f t="shared" si="9"/>
        <v xml:space="preserve"> </v>
      </c>
      <c r="W93" s="32">
        <f>IF($S$4="", SUMIFS('자사몰 메타 광고'!$K:$K, '자사몰 메타 광고'!$C:$C, $R93),SUMIFS('자사몰 메타 광고'!$K:$K,'자사몰 메타 광고'!$I:$I,$S$4,'자사몰 메타 광고'!$C:$C,$R93))</f>
        <v>0</v>
      </c>
      <c r="X93" s="32">
        <f>IF($S$4="", SUMIFS('자사몰 메타 광고'!$N:$N, '자사몰 메타 광고'!$C:$C, $R93),SUMIFS('자사몰 메타 광고'!$N:$N,'자사몰 메타 광고'!$I:$I,$S$4,'자사몰 메타 광고'!$C:$C,$R93))</f>
        <v>0</v>
      </c>
      <c r="Y93" s="11">
        <f t="shared" si="5"/>
        <v>0</v>
      </c>
      <c r="Z93" s="12" t="str">
        <f t="shared" si="10"/>
        <v xml:space="preserve"> </v>
      </c>
      <c r="AB93" s="10">
        <f>IF($S$4="", SUMIFS('무신사 메타 광고'!$X:$X, '무신사 메타 광고'!$C:$C, $R93),SUMIFS('무신사 메타 광고'!$X:$X,'무신사 메타 광고'!$I:$I,$S$4,'무신사 메타 광고'!$C:$C,$R93))</f>
        <v>0</v>
      </c>
      <c r="AC93" s="11">
        <f t="shared" si="6"/>
        <v>0</v>
      </c>
    </row>
    <row r="94" spans="2:29">
      <c r="B94" s="9"/>
      <c r="C94" s="29">
        <f>IF($C$4="", SUMIFS('자사몰 메타 광고'!$L:$L, '자사몰 메타 광고'!$D:$D, $B94), SUMIFS('자사몰 메타 광고'!$L:$L, '자사몰 메타 광고'!$I:$I, $C$4, '자사몰 메타 광고'!$D:$D, $B94))</f>
        <v>0</v>
      </c>
      <c r="D94" s="29">
        <f>IF($C$4="", SUMIFS('자사몰 메타 광고'!$V:$V,#REF!, $B94), SUMIFS('자사몰 메타 광고'!$V:$V,'자사몰 메타 광고'!$I:$I,$C$4,'자사몰 메타 광고'!$D:$D,$B94))</f>
        <v>0</v>
      </c>
      <c r="E94" s="11">
        <f t="shared" si="0"/>
        <v>0</v>
      </c>
      <c r="F94" s="12">
        <f t="shared" ca="1" si="7"/>
        <v>-1</v>
      </c>
      <c r="G94" s="30">
        <f>IF($C$4="", SUMIFS('자사몰 메타 광고'!$K:$K, '자사몰 메타 광고'!$D:$D, $B94), SUMIFS('자사몰 메타 광고'!$K:$K,'자사몰 메타 광고'!$I:$I,$C$4,'자사몰 메타 광고'!D:D,$B94))</f>
        <v>0</v>
      </c>
      <c r="H94" s="30">
        <f>IF($C$4="", SUMIFS('자사몰 메타 광고'!$Q:$Q, '자사몰 메타 광고'!$D:$D, $B94), SUMIFS('자사몰 메타 광고'!$Q:$Q,'자사몰 메타 광고'!$I:$I,$C$4,'자사몰 메타 광고'!D:D,$B94))</f>
        <v>0</v>
      </c>
      <c r="I94" s="30">
        <f>IF($C$4="", SUMIFS('자사몰 메타 광고'!$U:$U, '자사몰 메타 광고'!$D:$D, $B94), SUMIFS('자사몰 메타 광고'!$U:$U,'자사몰 메타 광고'!$I:$I,$C$4,'자사몰 메타 광고'!D:D,$B94))</f>
        <v>0</v>
      </c>
      <c r="J94" s="11">
        <f t="shared" si="1"/>
        <v>0</v>
      </c>
      <c r="K94" s="11">
        <f t="shared" si="2"/>
        <v>0</v>
      </c>
      <c r="L94" s="12">
        <f t="shared" ca="1" si="8"/>
        <v>-1</v>
      </c>
      <c r="N94" s="10">
        <f>IF($C$4="", SUMIFS('무신사 메타 광고'!$X:$X, '무신사 메타 광고'!$D:$D, $B94),SUMIFS('무신사 메타 광고'!$X:$X,'무신사 메타 광고'!I:I,$C$4,'무신사 메타 광고'!D:D,$B94))</f>
        <v>0</v>
      </c>
      <c r="O94" s="11">
        <f t="shared" si="3"/>
        <v>0</v>
      </c>
      <c r="R94" s="13"/>
      <c r="S94" s="31">
        <f>IF($S$4="", SUMIFS('자사몰 메타 광고'!$L:$L, '자사몰 메타 광고'!$C:$C, $R94),SUMIFS('자사몰 메타 광고'!$L:$L,'자사몰 메타 광고'!$I:$I,$S$4,'자사몰 메타 광고'!$C:$C,$R94))</f>
        <v>0</v>
      </c>
      <c r="T94" s="31">
        <f>IF($S$4="", SUMIFS('자사몰 메타 광고'!$V:$V, '자사몰 메타 광고'!$C:$C, $R94),SUMIFS('자사몰 메타 광고'!$V:$V,'자사몰 메타 광고'!$I:$I,$S$4,'자사몰 메타 광고'!$C:$C,$R94))</f>
        <v>0</v>
      </c>
      <c r="U94" s="11">
        <f t="shared" si="4"/>
        <v>0</v>
      </c>
      <c r="V94" s="12" t="str">
        <f t="shared" si="9"/>
        <v xml:space="preserve"> </v>
      </c>
      <c r="W94" s="32">
        <f>IF($S$4="", SUMIFS('자사몰 메타 광고'!$K:$K, '자사몰 메타 광고'!$C:$C, $R94),SUMIFS('자사몰 메타 광고'!$K:$K,'자사몰 메타 광고'!$I:$I,$S$4,'자사몰 메타 광고'!$C:$C,$R94))</f>
        <v>0</v>
      </c>
      <c r="X94" s="32">
        <f>IF($S$4="", SUMIFS('자사몰 메타 광고'!$N:$N, '자사몰 메타 광고'!$C:$C, $R94),SUMIFS('자사몰 메타 광고'!$N:$N,'자사몰 메타 광고'!$I:$I,$S$4,'자사몰 메타 광고'!$C:$C,$R94))</f>
        <v>0</v>
      </c>
      <c r="Y94" s="11">
        <f t="shared" si="5"/>
        <v>0</v>
      </c>
      <c r="Z94" s="12" t="str">
        <f t="shared" si="10"/>
        <v xml:space="preserve"> </v>
      </c>
      <c r="AB94" s="10">
        <f>IF($S$4="", SUMIFS('무신사 메타 광고'!$X:$X, '무신사 메타 광고'!$C:$C, $R94),SUMIFS('무신사 메타 광고'!$X:$X,'무신사 메타 광고'!$I:$I,$S$4,'무신사 메타 광고'!$C:$C,$R94))</f>
        <v>0</v>
      </c>
      <c r="AC94" s="11">
        <f t="shared" si="6"/>
        <v>0</v>
      </c>
    </row>
    <row r="95" spans="2:29">
      <c r="B95" s="9"/>
      <c r="C95" s="29">
        <f>IF($C$4="", SUMIFS('자사몰 메타 광고'!$L:$L, '자사몰 메타 광고'!$D:$D, $B95), SUMIFS('자사몰 메타 광고'!$L:$L, '자사몰 메타 광고'!$I:$I, $C$4, '자사몰 메타 광고'!$D:$D, $B95))</f>
        <v>0</v>
      </c>
      <c r="D95" s="29">
        <f>IF($C$4="", SUMIFS('자사몰 메타 광고'!$V:$V,#REF!, $B95), SUMIFS('자사몰 메타 광고'!$V:$V,'자사몰 메타 광고'!$I:$I,$C$4,'자사몰 메타 광고'!$D:$D,$B95))</f>
        <v>0</v>
      </c>
      <c r="E95" s="11">
        <f t="shared" si="0"/>
        <v>0</v>
      </c>
      <c r="F95" s="12" t="str">
        <f t="shared" si="7"/>
        <v xml:space="preserve"> </v>
      </c>
      <c r="G95" s="30">
        <f>IF($C$4="", SUMIFS('자사몰 메타 광고'!$K:$K, '자사몰 메타 광고'!$D:$D, $B95), SUMIFS('자사몰 메타 광고'!$K:$K,'자사몰 메타 광고'!$I:$I,$C$4,'자사몰 메타 광고'!D:D,$B95))</f>
        <v>0</v>
      </c>
      <c r="H95" s="30">
        <f>IF($C$4="", SUMIFS('자사몰 메타 광고'!$Q:$Q, '자사몰 메타 광고'!$D:$D, $B95), SUMIFS('자사몰 메타 광고'!$Q:$Q,'자사몰 메타 광고'!$I:$I,$C$4,'자사몰 메타 광고'!D:D,$B95))</f>
        <v>0</v>
      </c>
      <c r="I95" s="30">
        <f>IF($C$4="", SUMIFS('자사몰 메타 광고'!$U:$U, '자사몰 메타 광고'!$D:$D, $B95), SUMIFS('자사몰 메타 광고'!$U:$U,'자사몰 메타 광고'!$I:$I,$C$4,'자사몰 메타 광고'!D:D,$B95))</f>
        <v>0</v>
      </c>
      <c r="J95" s="11">
        <f t="shared" si="1"/>
        <v>0</v>
      </c>
      <c r="K95" s="11">
        <f t="shared" si="2"/>
        <v>0</v>
      </c>
      <c r="L95" s="12" t="str">
        <f t="shared" si="8"/>
        <v xml:space="preserve"> </v>
      </c>
      <c r="N95" s="10">
        <f>IF($C$4="", SUMIFS('무신사 메타 광고'!$X:$X, '무신사 메타 광고'!$D:$D, $B95),SUMIFS('무신사 메타 광고'!$X:$X,'무신사 메타 광고'!I:I,$C$4,'무신사 메타 광고'!D:D,$B95))</f>
        <v>0</v>
      </c>
      <c r="O95" s="11">
        <f t="shared" si="3"/>
        <v>0</v>
      </c>
      <c r="R95" s="13"/>
      <c r="S95" s="31">
        <f>IF($S$4="", SUMIFS('자사몰 메타 광고'!$L:$L, '자사몰 메타 광고'!$C:$C, $R95),SUMIFS('자사몰 메타 광고'!$L:$L,'자사몰 메타 광고'!$I:$I,$S$4,'자사몰 메타 광고'!$C:$C,$R95))</f>
        <v>0</v>
      </c>
      <c r="T95" s="31">
        <f>IF($S$4="", SUMIFS('자사몰 메타 광고'!$V:$V, '자사몰 메타 광고'!$C:$C, $R95),SUMIFS('자사몰 메타 광고'!$V:$V,'자사몰 메타 광고'!$I:$I,$S$4,'자사몰 메타 광고'!$C:$C,$R95))</f>
        <v>0</v>
      </c>
      <c r="U95" s="11">
        <f t="shared" si="4"/>
        <v>0</v>
      </c>
      <c r="V95" s="12" t="str">
        <f t="shared" si="9"/>
        <v xml:space="preserve"> </v>
      </c>
      <c r="W95" s="32">
        <f>IF($S$4="", SUMIFS('자사몰 메타 광고'!$K:$K, '자사몰 메타 광고'!$C:$C, $R95),SUMIFS('자사몰 메타 광고'!$K:$K,'자사몰 메타 광고'!$I:$I,$S$4,'자사몰 메타 광고'!$C:$C,$R95))</f>
        <v>0</v>
      </c>
      <c r="X95" s="32">
        <f>IF($S$4="", SUMIFS('자사몰 메타 광고'!$N:$N, '자사몰 메타 광고'!$C:$C, $R95),SUMIFS('자사몰 메타 광고'!$N:$N,'자사몰 메타 광고'!$I:$I,$S$4,'자사몰 메타 광고'!$C:$C,$R95))</f>
        <v>0</v>
      </c>
      <c r="Y95" s="11">
        <f t="shared" si="5"/>
        <v>0</v>
      </c>
      <c r="Z95" s="12" t="str">
        <f t="shared" si="10"/>
        <v xml:space="preserve"> </v>
      </c>
      <c r="AB95" s="10">
        <f>IF($S$4="", SUMIFS('무신사 메타 광고'!$X:$X, '무신사 메타 광고'!$C:$C, $R95),SUMIFS('무신사 메타 광고'!$X:$X,'무신사 메타 광고'!$I:$I,$S$4,'무신사 메타 광고'!$C:$C,$R95))</f>
        <v>0</v>
      </c>
      <c r="AC95" s="11">
        <f t="shared" si="6"/>
        <v>0</v>
      </c>
    </row>
    <row r="96" spans="2:29">
      <c r="B96" s="9"/>
      <c r="C96" s="29">
        <f>IF($C$4="", SUMIFS('자사몰 메타 광고'!$L:$L, '자사몰 메타 광고'!$D:$D, $B96), SUMIFS('자사몰 메타 광고'!$L:$L, '자사몰 메타 광고'!$I:$I, $C$4, '자사몰 메타 광고'!$D:$D, $B96))</f>
        <v>0</v>
      </c>
      <c r="D96" s="29">
        <f>IF($C$4="", SUMIFS('자사몰 메타 광고'!$V:$V,#REF!, $B96), SUMIFS('자사몰 메타 광고'!$V:$V,'자사몰 메타 광고'!$I:$I,$C$4,'자사몰 메타 광고'!$D:$D,$B96))</f>
        <v>0</v>
      </c>
      <c r="E96" s="11">
        <f t="shared" si="0"/>
        <v>0</v>
      </c>
      <c r="F96" s="12" t="str">
        <f t="shared" si="7"/>
        <v xml:space="preserve"> </v>
      </c>
      <c r="G96" s="30">
        <f>IF($C$4="", SUMIFS('자사몰 메타 광고'!$K:$K, '자사몰 메타 광고'!$D:$D, $B96), SUMIFS('자사몰 메타 광고'!$K:$K,'자사몰 메타 광고'!$I:$I,$C$4,'자사몰 메타 광고'!D:D,$B96))</f>
        <v>0</v>
      </c>
      <c r="H96" s="30">
        <f>IF($C$4="", SUMIFS('자사몰 메타 광고'!$Q:$Q, '자사몰 메타 광고'!$D:$D, $B96), SUMIFS('자사몰 메타 광고'!$Q:$Q,'자사몰 메타 광고'!$I:$I,$C$4,'자사몰 메타 광고'!D:D,$B96))</f>
        <v>0</v>
      </c>
      <c r="I96" s="30">
        <f>IF($C$4="", SUMIFS('자사몰 메타 광고'!$U:$U, '자사몰 메타 광고'!$D:$D, $B96), SUMIFS('자사몰 메타 광고'!$U:$U,'자사몰 메타 광고'!$I:$I,$C$4,'자사몰 메타 광고'!D:D,$B96))</f>
        <v>0</v>
      </c>
      <c r="J96" s="11">
        <f t="shared" si="1"/>
        <v>0</v>
      </c>
      <c r="K96" s="11">
        <f t="shared" si="2"/>
        <v>0</v>
      </c>
      <c r="L96" s="12" t="str">
        <f t="shared" si="8"/>
        <v xml:space="preserve"> </v>
      </c>
      <c r="N96" s="10">
        <f>IF($C$4="", SUMIFS('무신사 메타 광고'!$X:$X, '무신사 메타 광고'!$D:$D, $B96),SUMIFS('무신사 메타 광고'!$X:$X,'무신사 메타 광고'!I:I,$C$4,'무신사 메타 광고'!D:D,$B96))</f>
        <v>0</v>
      </c>
      <c r="O96" s="11">
        <f t="shared" si="3"/>
        <v>0</v>
      </c>
      <c r="R96" s="13"/>
      <c r="S96" s="31">
        <f>IF($S$4="", SUMIFS('자사몰 메타 광고'!$L:$L, '자사몰 메타 광고'!$C:$C, $R96),SUMIFS('자사몰 메타 광고'!$L:$L,'자사몰 메타 광고'!$I:$I,$S$4,'자사몰 메타 광고'!$C:$C,$R96))</f>
        <v>0</v>
      </c>
      <c r="T96" s="31">
        <f>IF($S$4="", SUMIFS('자사몰 메타 광고'!$V:$V, '자사몰 메타 광고'!$C:$C, $R96),SUMIFS('자사몰 메타 광고'!$V:$V,'자사몰 메타 광고'!$I:$I,$S$4,'자사몰 메타 광고'!$C:$C,$R96))</f>
        <v>0</v>
      </c>
      <c r="U96" s="11">
        <f t="shared" si="4"/>
        <v>0</v>
      </c>
      <c r="V96" s="12" t="str">
        <f t="shared" si="9"/>
        <v xml:space="preserve"> </v>
      </c>
      <c r="W96" s="32">
        <f>IF($S$4="", SUMIFS('자사몰 메타 광고'!$K:$K, '자사몰 메타 광고'!$C:$C, $R96),SUMIFS('자사몰 메타 광고'!$K:$K,'자사몰 메타 광고'!$I:$I,$S$4,'자사몰 메타 광고'!$C:$C,$R96))</f>
        <v>0</v>
      </c>
      <c r="X96" s="32">
        <f>IF($S$4="", SUMIFS('자사몰 메타 광고'!$N:$N, '자사몰 메타 광고'!$C:$C, $R96),SUMIFS('자사몰 메타 광고'!$N:$N,'자사몰 메타 광고'!$I:$I,$S$4,'자사몰 메타 광고'!$C:$C,$R96))</f>
        <v>0</v>
      </c>
      <c r="Y96" s="11">
        <f t="shared" si="5"/>
        <v>0</v>
      </c>
      <c r="Z96" s="12" t="str">
        <f t="shared" si="10"/>
        <v xml:space="preserve"> </v>
      </c>
      <c r="AB96" s="10">
        <f>IF($S$4="", SUMIFS('무신사 메타 광고'!$X:$X, '무신사 메타 광고'!$C:$C, $R96),SUMIFS('무신사 메타 광고'!$X:$X,'무신사 메타 광고'!$I:$I,$S$4,'무신사 메타 광고'!$C:$C,$R96))</f>
        <v>0</v>
      </c>
      <c r="AC96" s="11">
        <f t="shared" si="6"/>
        <v>0</v>
      </c>
    </row>
    <row r="97" spans="2:29">
      <c r="B97" s="9"/>
      <c r="C97" s="29">
        <f>IF($C$4="", SUMIFS('자사몰 메타 광고'!$L:$L, '자사몰 메타 광고'!$D:$D, $B97), SUMIFS('자사몰 메타 광고'!$L:$L, '자사몰 메타 광고'!$I:$I, $C$4, '자사몰 메타 광고'!$D:$D, $B97))</f>
        <v>0</v>
      </c>
      <c r="D97" s="29">
        <f>IF($C$4="", SUMIFS('자사몰 메타 광고'!$V:$V,#REF!, $B97), SUMIFS('자사몰 메타 광고'!$V:$V,'자사몰 메타 광고'!$I:$I,$C$4,'자사몰 메타 광고'!$D:$D,$B97))</f>
        <v>0</v>
      </c>
      <c r="E97" s="11">
        <f t="shared" si="0"/>
        <v>0</v>
      </c>
      <c r="F97" s="12" t="str">
        <f t="shared" si="7"/>
        <v xml:space="preserve"> </v>
      </c>
      <c r="G97" s="30">
        <f>IF($C$4="", SUMIFS('자사몰 메타 광고'!$K:$K, '자사몰 메타 광고'!$D:$D, $B97), SUMIFS('자사몰 메타 광고'!$K:$K,'자사몰 메타 광고'!$I:$I,$C$4,'자사몰 메타 광고'!D:D,$B97))</f>
        <v>0</v>
      </c>
      <c r="H97" s="30">
        <f>IF($C$4="", SUMIFS('자사몰 메타 광고'!$Q:$Q, '자사몰 메타 광고'!$D:$D, $B97), SUMIFS('자사몰 메타 광고'!$Q:$Q,'자사몰 메타 광고'!$I:$I,$C$4,'자사몰 메타 광고'!D:D,$B97))</f>
        <v>0</v>
      </c>
      <c r="I97" s="30">
        <f>IF($C$4="", SUMIFS('자사몰 메타 광고'!$U:$U, '자사몰 메타 광고'!$D:$D, $B97), SUMIFS('자사몰 메타 광고'!$U:$U,'자사몰 메타 광고'!$I:$I,$C$4,'자사몰 메타 광고'!D:D,$B97))</f>
        <v>0</v>
      </c>
      <c r="J97" s="11">
        <f t="shared" si="1"/>
        <v>0</v>
      </c>
      <c r="K97" s="11">
        <f t="shared" si="2"/>
        <v>0</v>
      </c>
      <c r="L97" s="12" t="str">
        <f t="shared" si="8"/>
        <v xml:space="preserve"> </v>
      </c>
      <c r="N97" s="10">
        <f>IF($C$4="", SUMIFS('무신사 메타 광고'!$X:$X, '무신사 메타 광고'!$D:$D, $B97),SUMIFS('무신사 메타 광고'!$X:$X,'무신사 메타 광고'!I:I,$C$4,'무신사 메타 광고'!D:D,$B97))</f>
        <v>0</v>
      </c>
      <c r="O97" s="11">
        <f t="shared" si="3"/>
        <v>0</v>
      </c>
      <c r="R97" s="13"/>
      <c r="S97" s="31">
        <f>IF($S$4="", SUMIFS('자사몰 메타 광고'!$L:$L, '자사몰 메타 광고'!$C:$C, $R97),SUMIFS('자사몰 메타 광고'!$L:$L,'자사몰 메타 광고'!$I:$I,$S$4,'자사몰 메타 광고'!$C:$C,$R97))</f>
        <v>0</v>
      </c>
      <c r="T97" s="31">
        <f>IF($S$4="", SUMIFS('자사몰 메타 광고'!$V:$V, '자사몰 메타 광고'!$C:$C, $R97),SUMIFS('자사몰 메타 광고'!$V:$V,'자사몰 메타 광고'!$I:$I,$S$4,'자사몰 메타 광고'!$C:$C,$R97))</f>
        <v>0</v>
      </c>
      <c r="U97" s="11">
        <f t="shared" si="4"/>
        <v>0</v>
      </c>
      <c r="V97" s="12" t="str">
        <f t="shared" si="9"/>
        <v xml:space="preserve"> </v>
      </c>
      <c r="W97" s="32">
        <f>IF($S$4="", SUMIFS('자사몰 메타 광고'!$K:$K, '자사몰 메타 광고'!$C:$C, $R97),SUMIFS('자사몰 메타 광고'!$K:$K,'자사몰 메타 광고'!$I:$I,$S$4,'자사몰 메타 광고'!$C:$C,$R97))</f>
        <v>0</v>
      </c>
      <c r="X97" s="32">
        <f>IF($S$4="", SUMIFS('자사몰 메타 광고'!$N:$N, '자사몰 메타 광고'!$C:$C, $R97),SUMIFS('자사몰 메타 광고'!$N:$N,'자사몰 메타 광고'!$I:$I,$S$4,'자사몰 메타 광고'!$C:$C,$R97))</f>
        <v>0</v>
      </c>
      <c r="Y97" s="11">
        <f t="shared" si="5"/>
        <v>0</v>
      </c>
      <c r="Z97" s="12" t="str">
        <f t="shared" si="10"/>
        <v xml:space="preserve"> </v>
      </c>
      <c r="AB97" s="10">
        <f>IF($S$4="", SUMIFS('무신사 메타 광고'!$X:$X, '무신사 메타 광고'!$C:$C, $R97),SUMIFS('무신사 메타 광고'!$X:$X,'무신사 메타 광고'!$I:$I,$S$4,'무신사 메타 광고'!$C:$C,$R97))</f>
        <v>0</v>
      </c>
      <c r="AC97" s="11">
        <f t="shared" si="6"/>
        <v>0</v>
      </c>
    </row>
    <row r="98" spans="2:29">
      <c r="B98" s="9"/>
      <c r="C98" s="29">
        <f>IF($C$4="", SUMIFS('자사몰 메타 광고'!$L:$L, '자사몰 메타 광고'!$D:$D, $B98), SUMIFS('자사몰 메타 광고'!$L:$L, '자사몰 메타 광고'!$I:$I, $C$4, '자사몰 메타 광고'!$D:$D, $B98))</f>
        <v>0</v>
      </c>
      <c r="D98" s="29">
        <f>IF($C$4="", SUMIFS('자사몰 메타 광고'!$V:$V,#REF!, $B98), SUMIFS('자사몰 메타 광고'!$V:$V,'자사몰 메타 광고'!$I:$I,$C$4,'자사몰 메타 광고'!$D:$D,$B98))</f>
        <v>0</v>
      </c>
      <c r="E98" s="11">
        <f t="shared" si="0"/>
        <v>0</v>
      </c>
      <c r="F98" s="12" t="str">
        <f t="shared" si="7"/>
        <v xml:space="preserve"> </v>
      </c>
      <c r="G98" s="30">
        <f>IF($C$4="", SUMIFS('자사몰 메타 광고'!$K:$K, '자사몰 메타 광고'!$D:$D, $B98), SUMIFS('자사몰 메타 광고'!$K:$K,'자사몰 메타 광고'!$I:$I,$C$4,'자사몰 메타 광고'!D:D,$B98))</f>
        <v>0</v>
      </c>
      <c r="H98" s="30">
        <f>IF($C$4="", SUMIFS('자사몰 메타 광고'!$Q:$Q, '자사몰 메타 광고'!$D:$D, $B98), SUMIFS('자사몰 메타 광고'!$Q:$Q,'자사몰 메타 광고'!$I:$I,$C$4,'자사몰 메타 광고'!D:D,$B98))</f>
        <v>0</v>
      </c>
      <c r="I98" s="30">
        <f>IF($C$4="", SUMIFS('자사몰 메타 광고'!$U:$U, '자사몰 메타 광고'!$D:$D, $B98), SUMIFS('자사몰 메타 광고'!$U:$U,'자사몰 메타 광고'!$I:$I,$C$4,'자사몰 메타 광고'!D:D,$B98))</f>
        <v>0</v>
      </c>
      <c r="J98" s="11">
        <f t="shared" si="1"/>
        <v>0</v>
      </c>
      <c r="K98" s="11">
        <f t="shared" si="2"/>
        <v>0</v>
      </c>
      <c r="L98" s="12" t="str">
        <f t="shared" si="8"/>
        <v xml:space="preserve"> </v>
      </c>
      <c r="N98" s="10">
        <f>IF($C$4="", SUMIFS('무신사 메타 광고'!$X:$X, '무신사 메타 광고'!$D:$D, $B98),SUMIFS('무신사 메타 광고'!$X:$X,'무신사 메타 광고'!I:I,$C$4,'무신사 메타 광고'!D:D,$B98))</f>
        <v>0</v>
      </c>
      <c r="O98" s="11">
        <f t="shared" si="3"/>
        <v>0</v>
      </c>
      <c r="R98" s="13"/>
      <c r="S98" s="31">
        <f>IF($S$4="", SUMIFS('자사몰 메타 광고'!$L:$L, '자사몰 메타 광고'!$C:$C, $R98),SUMIFS('자사몰 메타 광고'!$L:$L,'자사몰 메타 광고'!$I:$I,$S$4,'자사몰 메타 광고'!$C:$C,$R98))</f>
        <v>0</v>
      </c>
      <c r="T98" s="31">
        <f>IF($S$4="", SUMIFS('자사몰 메타 광고'!$V:$V, '자사몰 메타 광고'!$C:$C, $R98),SUMIFS('자사몰 메타 광고'!$V:$V,'자사몰 메타 광고'!$I:$I,$S$4,'자사몰 메타 광고'!$C:$C,$R98))</f>
        <v>0</v>
      </c>
      <c r="U98" s="11">
        <f t="shared" si="4"/>
        <v>0</v>
      </c>
      <c r="V98" s="12" t="str">
        <f t="shared" si="9"/>
        <v xml:space="preserve"> </v>
      </c>
      <c r="W98" s="32">
        <f>IF($S$4="", SUMIFS('자사몰 메타 광고'!$K:$K, '자사몰 메타 광고'!$C:$C, $R98),SUMIFS('자사몰 메타 광고'!$K:$K,'자사몰 메타 광고'!$I:$I,$S$4,'자사몰 메타 광고'!$C:$C,$R98))</f>
        <v>0</v>
      </c>
      <c r="X98" s="32">
        <f>IF($S$4="", SUMIFS('자사몰 메타 광고'!$N:$N, '자사몰 메타 광고'!$C:$C, $R98),SUMIFS('자사몰 메타 광고'!$N:$N,'자사몰 메타 광고'!$I:$I,$S$4,'자사몰 메타 광고'!$C:$C,$R98))</f>
        <v>0</v>
      </c>
      <c r="Y98" s="11">
        <f t="shared" si="5"/>
        <v>0</v>
      </c>
      <c r="Z98" s="12" t="str">
        <f t="shared" si="10"/>
        <v xml:space="preserve"> </v>
      </c>
      <c r="AB98" s="10">
        <f>IF($S$4="", SUMIFS('무신사 메타 광고'!$X:$X, '무신사 메타 광고'!$C:$C, $R98),SUMIFS('무신사 메타 광고'!$X:$X,'무신사 메타 광고'!$I:$I,$S$4,'무신사 메타 광고'!$C:$C,$R98))</f>
        <v>0</v>
      </c>
      <c r="AC98" s="11">
        <f t="shared" si="6"/>
        <v>0</v>
      </c>
    </row>
    <row r="99" spans="2:29">
      <c r="B99" s="9"/>
      <c r="C99" s="29">
        <f>IF($C$4="", SUMIFS('자사몰 메타 광고'!$L:$L, '자사몰 메타 광고'!$D:$D, $B99), SUMIFS('자사몰 메타 광고'!$L:$L, '자사몰 메타 광고'!$I:$I, $C$4, '자사몰 메타 광고'!$D:$D, $B99))</f>
        <v>0</v>
      </c>
      <c r="D99" s="29">
        <f>IF($C$4="", SUMIFS('자사몰 메타 광고'!$V:$V,#REF!, $B99), SUMIFS('자사몰 메타 광고'!$V:$V,'자사몰 메타 광고'!$I:$I,$C$4,'자사몰 메타 광고'!$D:$D,$B99))</f>
        <v>0</v>
      </c>
      <c r="E99" s="11">
        <f t="shared" si="0"/>
        <v>0</v>
      </c>
      <c r="F99" s="12" t="str">
        <f t="shared" si="7"/>
        <v xml:space="preserve"> </v>
      </c>
      <c r="G99" s="30">
        <f>IF($C$4="", SUMIFS('자사몰 메타 광고'!$K:$K, '자사몰 메타 광고'!$D:$D, $B99), SUMIFS('자사몰 메타 광고'!$K:$K,'자사몰 메타 광고'!$I:$I,$C$4,'자사몰 메타 광고'!D:D,$B99))</f>
        <v>0</v>
      </c>
      <c r="H99" s="30">
        <f>IF($C$4="", SUMIFS('자사몰 메타 광고'!$Q:$Q, '자사몰 메타 광고'!$D:$D, $B99), SUMIFS('자사몰 메타 광고'!$Q:$Q,'자사몰 메타 광고'!$I:$I,$C$4,'자사몰 메타 광고'!D:D,$B99))</f>
        <v>0</v>
      </c>
      <c r="I99" s="30">
        <f>IF($C$4="", SUMIFS('자사몰 메타 광고'!$U:$U, '자사몰 메타 광고'!$D:$D, $B99), SUMIFS('자사몰 메타 광고'!$U:$U,'자사몰 메타 광고'!$I:$I,$C$4,'자사몰 메타 광고'!D:D,$B99))</f>
        <v>0</v>
      </c>
      <c r="J99" s="11">
        <f t="shared" si="1"/>
        <v>0</v>
      </c>
      <c r="K99" s="11">
        <f t="shared" si="2"/>
        <v>0</v>
      </c>
      <c r="L99" s="12" t="str">
        <f t="shared" si="8"/>
        <v xml:space="preserve"> </v>
      </c>
      <c r="N99" s="10">
        <f>IF($C$4="", SUMIFS('무신사 메타 광고'!$X:$X, '무신사 메타 광고'!$D:$D, $B99),SUMIFS('무신사 메타 광고'!$X:$X,'무신사 메타 광고'!I:I,$C$4,'무신사 메타 광고'!D:D,$B99))</f>
        <v>0</v>
      </c>
      <c r="O99" s="11">
        <f t="shared" si="3"/>
        <v>0</v>
      </c>
      <c r="R99" s="13"/>
      <c r="S99" s="31">
        <f>IF($S$4="", SUMIFS('자사몰 메타 광고'!$L:$L, '자사몰 메타 광고'!$C:$C, $R99),SUMIFS('자사몰 메타 광고'!$L:$L,'자사몰 메타 광고'!$I:$I,$S$4,'자사몰 메타 광고'!$C:$C,$R99))</f>
        <v>0</v>
      </c>
      <c r="T99" s="31">
        <f>IF($S$4="", SUMIFS('자사몰 메타 광고'!$V:$V, '자사몰 메타 광고'!$C:$C, $R99),SUMIFS('자사몰 메타 광고'!$V:$V,'자사몰 메타 광고'!$I:$I,$S$4,'자사몰 메타 광고'!$C:$C,$R99))</f>
        <v>0</v>
      </c>
      <c r="U99" s="11">
        <f t="shared" si="4"/>
        <v>0</v>
      </c>
      <c r="V99" s="12" t="str">
        <f t="shared" si="9"/>
        <v xml:space="preserve"> </v>
      </c>
      <c r="W99" s="32">
        <f>IF($S$4="", SUMIFS('자사몰 메타 광고'!$K:$K, '자사몰 메타 광고'!$C:$C, $R99),SUMIFS('자사몰 메타 광고'!$K:$K,'자사몰 메타 광고'!$I:$I,$S$4,'자사몰 메타 광고'!$C:$C,$R99))</f>
        <v>0</v>
      </c>
      <c r="X99" s="32">
        <f>IF($S$4="", SUMIFS('자사몰 메타 광고'!$N:$N, '자사몰 메타 광고'!$C:$C, $R99),SUMIFS('자사몰 메타 광고'!$N:$N,'자사몰 메타 광고'!$I:$I,$S$4,'자사몰 메타 광고'!$C:$C,$R99))</f>
        <v>0</v>
      </c>
      <c r="Y99" s="11">
        <f t="shared" si="5"/>
        <v>0</v>
      </c>
      <c r="Z99" s="12" t="str">
        <f t="shared" si="10"/>
        <v xml:space="preserve"> </v>
      </c>
      <c r="AB99" s="10">
        <f>IF($S$4="", SUMIFS('무신사 메타 광고'!$X:$X, '무신사 메타 광고'!$C:$C, $R99),SUMIFS('무신사 메타 광고'!$X:$X,'무신사 메타 광고'!$I:$I,$S$4,'무신사 메타 광고'!$C:$C,$R99))</f>
        <v>0</v>
      </c>
      <c r="AC99" s="11">
        <f t="shared" si="6"/>
        <v>0</v>
      </c>
    </row>
    <row r="100" spans="2:29">
      <c r="B100" s="9"/>
      <c r="C100" s="29">
        <f>IF($C$4="", SUMIFS('자사몰 메타 광고'!$L:$L, '자사몰 메타 광고'!$D:$D, $B100), SUMIFS('자사몰 메타 광고'!$L:$L, '자사몰 메타 광고'!$I:$I, $C$4, '자사몰 메타 광고'!$D:$D, $B100))</f>
        <v>0</v>
      </c>
      <c r="D100" s="29">
        <f>IF($C$4="", SUMIFS('자사몰 메타 광고'!$V:$V,#REF!, $B100), SUMIFS('자사몰 메타 광고'!$V:$V,'자사몰 메타 광고'!$I:$I,$C$4,'자사몰 메타 광고'!$D:$D,$B100))</f>
        <v>0</v>
      </c>
      <c r="E100" s="11">
        <f t="shared" si="0"/>
        <v>0</v>
      </c>
      <c r="F100" s="12" t="str">
        <f t="shared" si="7"/>
        <v xml:space="preserve"> </v>
      </c>
      <c r="G100" s="30">
        <f>IF($C$4="", SUMIFS('자사몰 메타 광고'!$K:$K, '자사몰 메타 광고'!$D:$D, $B100), SUMIFS('자사몰 메타 광고'!$K:$K,'자사몰 메타 광고'!$I:$I,$C$4,'자사몰 메타 광고'!D:D,$B100))</f>
        <v>0</v>
      </c>
      <c r="H100" s="30">
        <f>IF($C$4="", SUMIFS('자사몰 메타 광고'!$Q:$Q, '자사몰 메타 광고'!$D:$D, $B100), SUMIFS('자사몰 메타 광고'!$Q:$Q,'자사몰 메타 광고'!$I:$I,$C$4,'자사몰 메타 광고'!D:D,$B100))</f>
        <v>0</v>
      </c>
      <c r="I100" s="30">
        <f>IF($C$4="", SUMIFS('자사몰 메타 광고'!$U:$U, '자사몰 메타 광고'!$D:$D, $B100), SUMIFS('자사몰 메타 광고'!$U:$U,'자사몰 메타 광고'!$I:$I,$C$4,'자사몰 메타 광고'!D:D,$B100))</f>
        <v>0</v>
      </c>
      <c r="J100" s="11">
        <f t="shared" si="1"/>
        <v>0</v>
      </c>
      <c r="K100" s="11">
        <f t="shared" si="2"/>
        <v>0</v>
      </c>
      <c r="L100" s="12" t="str">
        <f t="shared" si="8"/>
        <v xml:space="preserve"> </v>
      </c>
      <c r="N100" s="10">
        <f>IF($C$4="", SUMIFS('무신사 메타 광고'!$X:$X, '무신사 메타 광고'!$D:$D, $B100),SUMIFS('무신사 메타 광고'!$X:$X,'무신사 메타 광고'!I:I,$C$4,'무신사 메타 광고'!D:D,$B100))</f>
        <v>0</v>
      </c>
      <c r="O100" s="11">
        <f t="shared" si="3"/>
        <v>0</v>
      </c>
      <c r="R100" s="13"/>
      <c r="S100" s="31">
        <f>IF($S$4="", SUMIFS('자사몰 메타 광고'!$L:$L, '자사몰 메타 광고'!$C:$C, $R100),SUMIFS('자사몰 메타 광고'!$L:$L,'자사몰 메타 광고'!$I:$I,$S$4,'자사몰 메타 광고'!$C:$C,$R100))</f>
        <v>0</v>
      </c>
      <c r="T100" s="31">
        <f>IF($S$4="", SUMIFS('자사몰 메타 광고'!$V:$V, '자사몰 메타 광고'!$C:$C, $R100),SUMIFS('자사몰 메타 광고'!$V:$V,'자사몰 메타 광고'!$I:$I,$S$4,'자사몰 메타 광고'!$C:$C,$R100))</f>
        <v>0</v>
      </c>
      <c r="U100" s="11">
        <f t="shared" si="4"/>
        <v>0</v>
      </c>
      <c r="V100" s="12" t="str">
        <f t="shared" si="9"/>
        <v xml:space="preserve"> </v>
      </c>
      <c r="W100" s="32">
        <f>IF($S$4="", SUMIFS('자사몰 메타 광고'!$K:$K, '자사몰 메타 광고'!$C:$C, $R100),SUMIFS('자사몰 메타 광고'!$K:$K,'자사몰 메타 광고'!$I:$I,$S$4,'자사몰 메타 광고'!$C:$C,$R100))</f>
        <v>0</v>
      </c>
      <c r="X100" s="32">
        <f>IF($S$4="", SUMIFS('자사몰 메타 광고'!$N:$N, '자사몰 메타 광고'!$C:$C, $R100),SUMIFS('자사몰 메타 광고'!$N:$N,'자사몰 메타 광고'!$I:$I,$S$4,'자사몰 메타 광고'!$C:$C,$R100))</f>
        <v>0</v>
      </c>
      <c r="Y100" s="11">
        <f t="shared" si="5"/>
        <v>0</v>
      </c>
      <c r="Z100" s="12" t="str">
        <f t="shared" si="10"/>
        <v xml:space="preserve"> </v>
      </c>
      <c r="AB100" s="10">
        <f>IF($S$4="", SUMIFS('무신사 메타 광고'!$X:$X, '무신사 메타 광고'!$C:$C, $R100),SUMIFS('무신사 메타 광고'!$X:$X,'무신사 메타 광고'!$I:$I,$S$4,'무신사 메타 광고'!$C:$C,$R100))</f>
        <v>0</v>
      </c>
      <c r="AC100" s="11">
        <f t="shared" si="6"/>
        <v>0</v>
      </c>
    </row>
    <row r="101" spans="2:29">
      <c r="B101" s="9"/>
      <c r="C101" s="29">
        <f>IF($C$4="", SUMIFS('자사몰 메타 광고'!$L:$L, '자사몰 메타 광고'!$D:$D, $B101), SUMIFS('자사몰 메타 광고'!$L:$L, '자사몰 메타 광고'!$I:$I, $C$4, '자사몰 메타 광고'!$D:$D, $B101))</f>
        <v>0</v>
      </c>
      <c r="D101" s="29">
        <f>IF($C$4="", SUMIFS('자사몰 메타 광고'!$V:$V,#REF!, $B101), SUMIFS('자사몰 메타 광고'!$V:$V,'자사몰 메타 광고'!$I:$I,$C$4,'자사몰 메타 광고'!$D:$D,$B101))</f>
        <v>0</v>
      </c>
      <c r="E101" s="11">
        <f t="shared" si="0"/>
        <v>0</v>
      </c>
      <c r="F101" s="12" t="str">
        <f t="shared" si="7"/>
        <v xml:space="preserve"> </v>
      </c>
      <c r="G101" s="30">
        <f>IF($C$4="", SUMIFS('자사몰 메타 광고'!$K:$K, '자사몰 메타 광고'!$D:$D, $B101), SUMIFS('자사몰 메타 광고'!$K:$K,'자사몰 메타 광고'!$I:$I,$C$4,'자사몰 메타 광고'!D:D,$B101))</f>
        <v>0</v>
      </c>
      <c r="H101" s="30">
        <f>IF($C$4="", SUMIFS('자사몰 메타 광고'!$Q:$Q, '자사몰 메타 광고'!$D:$D, $B101), SUMIFS('자사몰 메타 광고'!$Q:$Q,'자사몰 메타 광고'!$I:$I,$C$4,'자사몰 메타 광고'!D:D,$B101))</f>
        <v>0</v>
      </c>
      <c r="I101" s="30">
        <f>IF($C$4="", SUMIFS('자사몰 메타 광고'!$U:$U, '자사몰 메타 광고'!$D:$D, $B101), SUMIFS('자사몰 메타 광고'!$U:$U,'자사몰 메타 광고'!$I:$I,$C$4,'자사몰 메타 광고'!D:D,$B101))</f>
        <v>0</v>
      </c>
      <c r="J101" s="11">
        <f t="shared" si="1"/>
        <v>0</v>
      </c>
      <c r="K101" s="11">
        <f t="shared" si="2"/>
        <v>0</v>
      </c>
      <c r="L101" s="12" t="str">
        <f t="shared" si="8"/>
        <v xml:space="preserve"> </v>
      </c>
      <c r="N101" s="10">
        <f>IF($C$4="", SUMIFS('무신사 메타 광고'!$X:$X, '무신사 메타 광고'!$D:$D, $B101),SUMIFS('무신사 메타 광고'!$X:$X,'무신사 메타 광고'!I:I,$C$4,'무신사 메타 광고'!D:D,$B101))</f>
        <v>0</v>
      </c>
      <c r="O101" s="11">
        <f t="shared" si="3"/>
        <v>0</v>
      </c>
      <c r="R101" s="13"/>
      <c r="S101" s="31">
        <f>IF($S$4="", SUMIFS('자사몰 메타 광고'!$L:$L, '자사몰 메타 광고'!$C:$C, $R101),SUMIFS('자사몰 메타 광고'!$L:$L,'자사몰 메타 광고'!$I:$I,$S$4,'자사몰 메타 광고'!$C:$C,$R101))</f>
        <v>0</v>
      </c>
      <c r="T101" s="31">
        <f>IF($S$4="", SUMIFS('자사몰 메타 광고'!$V:$V, '자사몰 메타 광고'!$C:$C, $R101),SUMIFS('자사몰 메타 광고'!$V:$V,'자사몰 메타 광고'!$I:$I,$S$4,'자사몰 메타 광고'!$C:$C,$R101))</f>
        <v>0</v>
      </c>
      <c r="U101" s="11">
        <f t="shared" si="4"/>
        <v>0</v>
      </c>
      <c r="V101" s="12" t="str">
        <f t="shared" si="9"/>
        <v xml:space="preserve"> </v>
      </c>
      <c r="W101" s="32">
        <f>IF($S$4="", SUMIFS('자사몰 메타 광고'!$K:$K, '자사몰 메타 광고'!$C:$C, $R101),SUMIFS('자사몰 메타 광고'!$K:$K,'자사몰 메타 광고'!$I:$I,$S$4,'자사몰 메타 광고'!$C:$C,$R101))</f>
        <v>0</v>
      </c>
      <c r="X101" s="32">
        <f>IF($S$4="", SUMIFS('자사몰 메타 광고'!$N:$N, '자사몰 메타 광고'!$C:$C, $R101),SUMIFS('자사몰 메타 광고'!$N:$N,'자사몰 메타 광고'!$I:$I,$S$4,'자사몰 메타 광고'!$C:$C,$R101))</f>
        <v>0</v>
      </c>
      <c r="Y101" s="11">
        <f t="shared" si="5"/>
        <v>0</v>
      </c>
      <c r="Z101" s="12" t="str">
        <f t="shared" si="10"/>
        <v xml:space="preserve"> </v>
      </c>
      <c r="AB101" s="10">
        <f>IF($S$4="", SUMIFS('무신사 메타 광고'!$X:$X, '무신사 메타 광고'!$C:$C, $R101),SUMIFS('무신사 메타 광고'!$X:$X,'무신사 메타 광고'!$I:$I,$S$4,'무신사 메타 광고'!$C:$C,$R101))</f>
        <v>0</v>
      </c>
      <c r="AC101" s="11">
        <f t="shared" si="6"/>
        <v>0</v>
      </c>
    </row>
    <row r="102" spans="2:29">
      <c r="B102" s="9"/>
      <c r="C102" s="29">
        <f>IF($C$4="", SUMIFS('자사몰 메타 광고'!$L:$L, '자사몰 메타 광고'!$D:$D, $B102), SUMIFS('자사몰 메타 광고'!$L:$L, '자사몰 메타 광고'!$I:$I, $C$4, '자사몰 메타 광고'!$D:$D, $B102))</f>
        <v>0</v>
      </c>
      <c r="D102" s="29">
        <f>IF($C$4="", SUMIFS('자사몰 메타 광고'!$V:$V,#REF!, $B102), SUMIFS('자사몰 메타 광고'!$V:$V,'자사몰 메타 광고'!$I:$I,$C$4,'자사몰 메타 광고'!$D:$D,$B102))</f>
        <v>0</v>
      </c>
      <c r="E102" s="11">
        <f t="shared" si="0"/>
        <v>0</v>
      </c>
      <c r="F102" s="12" t="str">
        <f t="shared" si="7"/>
        <v xml:space="preserve"> </v>
      </c>
      <c r="G102" s="30">
        <f>IF($C$4="", SUMIFS('자사몰 메타 광고'!$K:$K, '자사몰 메타 광고'!$D:$D, $B102), SUMIFS('자사몰 메타 광고'!$K:$K,'자사몰 메타 광고'!$I:$I,$C$4,'자사몰 메타 광고'!D:D,$B102))</f>
        <v>0</v>
      </c>
      <c r="H102" s="30">
        <f>IF($C$4="", SUMIFS('자사몰 메타 광고'!$Q:$Q, '자사몰 메타 광고'!$D:$D, $B102), SUMIFS('자사몰 메타 광고'!$Q:$Q,'자사몰 메타 광고'!$I:$I,$C$4,'자사몰 메타 광고'!D:D,$B102))</f>
        <v>0</v>
      </c>
      <c r="I102" s="30">
        <f>IF($C$4="", SUMIFS('자사몰 메타 광고'!$U:$U, '자사몰 메타 광고'!$D:$D, $B102), SUMIFS('자사몰 메타 광고'!$U:$U,'자사몰 메타 광고'!$I:$I,$C$4,'자사몰 메타 광고'!D:D,$B102))</f>
        <v>0</v>
      </c>
      <c r="J102" s="11">
        <f t="shared" si="1"/>
        <v>0</v>
      </c>
      <c r="K102" s="11">
        <f t="shared" si="2"/>
        <v>0</v>
      </c>
      <c r="L102" s="12" t="str">
        <f t="shared" si="8"/>
        <v xml:space="preserve"> </v>
      </c>
      <c r="N102" s="10">
        <f>IF($C$4="", SUMIFS('무신사 메타 광고'!$X:$X, '무신사 메타 광고'!$D:$D, $B102),SUMIFS('무신사 메타 광고'!$X:$X,'무신사 메타 광고'!I:I,$C$4,'무신사 메타 광고'!D:D,$B102))</f>
        <v>0</v>
      </c>
      <c r="O102" s="11">
        <f t="shared" si="3"/>
        <v>0</v>
      </c>
      <c r="R102" s="13"/>
      <c r="S102" s="31">
        <f>IF($S$4="", SUMIFS('자사몰 메타 광고'!$L:$L, '자사몰 메타 광고'!$C:$C, $R102),SUMIFS('자사몰 메타 광고'!$L:$L,'자사몰 메타 광고'!$I:$I,$S$4,'자사몰 메타 광고'!$C:$C,$R102))</f>
        <v>0</v>
      </c>
      <c r="T102" s="31">
        <f>IF($S$4="", SUMIFS('자사몰 메타 광고'!$V:$V, '자사몰 메타 광고'!$C:$C, $R102),SUMIFS('자사몰 메타 광고'!$V:$V,'자사몰 메타 광고'!$I:$I,$S$4,'자사몰 메타 광고'!$C:$C,$R102))</f>
        <v>0</v>
      </c>
      <c r="U102" s="11">
        <f t="shared" si="4"/>
        <v>0</v>
      </c>
      <c r="V102" s="12" t="str">
        <f t="shared" si="9"/>
        <v xml:space="preserve"> </v>
      </c>
      <c r="W102" s="32">
        <f>IF($S$4="", SUMIFS('자사몰 메타 광고'!$K:$K, '자사몰 메타 광고'!$C:$C, $R102),SUMIFS('자사몰 메타 광고'!$K:$K,'자사몰 메타 광고'!$I:$I,$S$4,'자사몰 메타 광고'!$C:$C,$R102))</f>
        <v>0</v>
      </c>
      <c r="X102" s="32">
        <f>IF($S$4="", SUMIFS('자사몰 메타 광고'!$N:$N, '자사몰 메타 광고'!$C:$C, $R102),SUMIFS('자사몰 메타 광고'!$N:$N,'자사몰 메타 광고'!$I:$I,$S$4,'자사몰 메타 광고'!$C:$C,$R102))</f>
        <v>0</v>
      </c>
      <c r="Y102" s="11">
        <f t="shared" si="5"/>
        <v>0</v>
      </c>
      <c r="Z102" s="12" t="str">
        <f t="shared" si="10"/>
        <v xml:space="preserve"> </v>
      </c>
      <c r="AB102" s="10">
        <f>IF($S$4="", SUMIFS('무신사 메타 광고'!$X:$X, '무신사 메타 광고'!$C:$C, $R102),SUMIFS('무신사 메타 광고'!$X:$X,'무신사 메타 광고'!$I:$I,$S$4,'무신사 메타 광고'!$C:$C,$R102))</f>
        <v>0</v>
      </c>
      <c r="AC102" s="11">
        <f t="shared" si="6"/>
        <v>0</v>
      </c>
    </row>
    <row r="103" spans="2:29">
      <c r="B103" s="9"/>
      <c r="C103" s="29">
        <f>IF($C$4="", SUMIFS('자사몰 메타 광고'!$L:$L, '자사몰 메타 광고'!$D:$D, $B103), SUMIFS('자사몰 메타 광고'!$L:$L, '자사몰 메타 광고'!$I:$I, $C$4, '자사몰 메타 광고'!$D:$D, $B103))</f>
        <v>0</v>
      </c>
      <c r="D103" s="29">
        <f>IF($C$4="", SUMIFS('자사몰 메타 광고'!$V:$V,#REF!, $B103), SUMIFS('자사몰 메타 광고'!$V:$V,'자사몰 메타 광고'!$I:$I,$C$4,'자사몰 메타 광고'!$D:$D,$B103))</f>
        <v>0</v>
      </c>
      <c r="E103" s="11">
        <f t="shared" si="0"/>
        <v>0</v>
      </c>
      <c r="F103" s="12" t="str">
        <f t="shared" si="7"/>
        <v xml:space="preserve"> </v>
      </c>
      <c r="G103" s="30">
        <f>IF($C$4="", SUMIFS('자사몰 메타 광고'!$K:$K, '자사몰 메타 광고'!$D:$D, $B103), SUMIFS('자사몰 메타 광고'!$K:$K,'자사몰 메타 광고'!$I:$I,$C$4,'자사몰 메타 광고'!D:D,$B103))</f>
        <v>0</v>
      </c>
      <c r="H103" s="30">
        <f>IF($C$4="", SUMIFS('자사몰 메타 광고'!$Q:$Q, '자사몰 메타 광고'!$D:$D, $B103), SUMIFS('자사몰 메타 광고'!$Q:$Q,'자사몰 메타 광고'!$I:$I,$C$4,'자사몰 메타 광고'!D:D,$B103))</f>
        <v>0</v>
      </c>
      <c r="I103" s="30">
        <f>IF($C$4="", SUMIFS('자사몰 메타 광고'!$U:$U, '자사몰 메타 광고'!$D:$D, $B103), SUMIFS('자사몰 메타 광고'!$U:$U,'자사몰 메타 광고'!$I:$I,$C$4,'자사몰 메타 광고'!D:D,$B103))</f>
        <v>0</v>
      </c>
      <c r="J103" s="11">
        <f t="shared" si="1"/>
        <v>0</v>
      </c>
      <c r="K103" s="11">
        <f t="shared" si="2"/>
        <v>0</v>
      </c>
      <c r="L103" s="12" t="str">
        <f t="shared" si="8"/>
        <v xml:space="preserve"> </v>
      </c>
      <c r="N103" s="10">
        <f>IF($C$4="", SUMIFS('무신사 메타 광고'!$X:$X, '무신사 메타 광고'!$D:$D, $B103),SUMIFS('무신사 메타 광고'!$X:$X,'무신사 메타 광고'!I:I,$C$4,'무신사 메타 광고'!D:D,$B103))</f>
        <v>0</v>
      </c>
      <c r="O103" s="11">
        <f t="shared" si="3"/>
        <v>0</v>
      </c>
      <c r="R103" s="13"/>
      <c r="S103" s="31">
        <f>IF($S$4="", SUMIFS('자사몰 메타 광고'!$L:$L, '자사몰 메타 광고'!$C:$C, $R103),SUMIFS('자사몰 메타 광고'!$L:$L,'자사몰 메타 광고'!$I:$I,$S$4,'자사몰 메타 광고'!$C:$C,$R103))</f>
        <v>0</v>
      </c>
      <c r="T103" s="31">
        <f>IF($S$4="", SUMIFS('자사몰 메타 광고'!$V:$V, '자사몰 메타 광고'!$C:$C, $R103),SUMIFS('자사몰 메타 광고'!$V:$V,'자사몰 메타 광고'!$I:$I,$S$4,'자사몰 메타 광고'!$C:$C,$R103))</f>
        <v>0</v>
      </c>
      <c r="U103" s="11">
        <f t="shared" si="4"/>
        <v>0</v>
      </c>
      <c r="V103" s="12" t="str">
        <f t="shared" si="9"/>
        <v xml:space="preserve"> </v>
      </c>
      <c r="W103" s="32">
        <f>IF($S$4="", SUMIFS('자사몰 메타 광고'!$K:$K, '자사몰 메타 광고'!$C:$C, $R103),SUMIFS('자사몰 메타 광고'!$K:$K,'자사몰 메타 광고'!$I:$I,$S$4,'자사몰 메타 광고'!$C:$C,$R103))</f>
        <v>0</v>
      </c>
      <c r="X103" s="32">
        <f>IF($S$4="", SUMIFS('자사몰 메타 광고'!$N:$N, '자사몰 메타 광고'!$C:$C, $R103),SUMIFS('자사몰 메타 광고'!$N:$N,'자사몰 메타 광고'!$I:$I,$S$4,'자사몰 메타 광고'!$C:$C,$R103))</f>
        <v>0</v>
      </c>
      <c r="Y103" s="11">
        <f t="shared" si="5"/>
        <v>0</v>
      </c>
      <c r="Z103" s="12" t="str">
        <f t="shared" si="10"/>
        <v xml:space="preserve"> </v>
      </c>
      <c r="AB103" s="10">
        <f>IF($S$4="", SUMIFS('무신사 메타 광고'!$X:$X, '무신사 메타 광고'!$C:$C, $R103),SUMIFS('무신사 메타 광고'!$X:$X,'무신사 메타 광고'!$I:$I,$S$4,'무신사 메타 광고'!$C:$C,$R103))</f>
        <v>0</v>
      </c>
      <c r="AC103" s="11">
        <f t="shared" si="6"/>
        <v>0</v>
      </c>
    </row>
    <row r="104" spans="2:29">
      <c r="B104" s="9"/>
      <c r="C104" s="29">
        <f>IF($C$4="", SUMIFS('자사몰 메타 광고'!$L:$L, '자사몰 메타 광고'!$D:$D, $B104), SUMIFS('자사몰 메타 광고'!$L:$L, '자사몰 메타 광고'!$I:$I, $C$4, '자사몰 메타 광고'!$D:$D, $B104))</f>
        <v>0</v>
      </c>
      <c r="D104" s="29">
        <f>IF($C$4="", SUMIFS('자사몰 메타 광고'!$V:$V,#REF!, $B104), SUMIFS('자사몰 메타 광고'!$V:$V,'자사몰 메타 광고'!$I:$I,$C$4,'자사몰 메타 광고'!$D:$D,$B104))</f>
        <v>0</v>
      </c>
      <c r="E104" s="11">
        <f t="shared" si="0"/>
        <v>0</v>
      </c>
      <c r="F104" s="12" t="str">
        <f t="shared" si="7"/>
        <v xml:space="preserve"> </v>
      </c>
      <c r="G104" s="30">
        <f>IF($C$4="", SUMIFS('자사몰 메타 광고'!$K:$K, '자사몰 메타 광고'!$D:$D, $B104), SUMIFS('자사몰 메타 광고'!$K:$K,'자사몰 메타 광고'!$I:$I,$C$4,'자사몰 메타 광고'!D:D,$B104))</f>
        <v>0</v>
      </c>
      <c r="H104" s="30">
        <f>IF($C$4="", SUMIFS('자사몰 메타 광고'!$Q:$Q, '자사몰 메타 광고'!$D:$D, $B104), SUMIFS('자사몰 메타 광고'!$Q:$Q,'자사몰 메타 광고'!$I:$I,$C$4,'자사몰 메타 광고'!D:D,$B104))</f>
        <v>0</v>
      </c>
      <c r="I104" s="30">
        <f>IF($C$4="", SUMIFS('자사몰 메타 광고'!$U:$U, '자사몰 메타 광고'!$D:$D, $B104), SUMIFS('자사몰 메타 광고'!$U:$U,'자사몰 메타 광고'!$I:$I,$C$4,'자사몰 메타 광고'!D:D,$B104))</f>
        <v>0</v>
      </c>
      <c r="J104" s="11">
        <f t="shared" si="1"/>
        <v>0</v>
      </c>
      <c r="K104" s="11">
        <f t="shared" si="2"/>
        <v>0</v>
      </c>
      <c r="L104" s="12" t="str">
        <f t="shared" si="8"/>
        <v xml:space="preserve"> </v>
      </c>
      <c r="N104" s="10">
        <f>IF($C$4="", SUMIFS('무신사 메타 광고'!$X:$X, '무신사 메타 광고'!$D:$D, $B104),SUMIFS('무신사 메타 광고'!$X:$X,'무신사 메타 광고'!I:I,$C$4,'무신사 메타 광고'!D:D,$B104))</f>
        <v>0</v>
      </c>
      <c r="O104" s="11">
        <f t="shared" si="3"/>
        <v>0</v>
      </c>
      <c r="R104" s="13"/>
      <c r="S104" s="31">
        <f>IF($S$4="", SUMIFS('자사몰 메타 광고'!$L:$L, '자사몰 메타 광고'!$C:$C, $R104),SUMIFS('자사몰 메타 광고'!$L:$L,'자사몰 메타 광고'!$I:$I,$S$4,'자사몰 메타 광고'!$C:$C,$R104))</f>
        <v>0</v>
      </c>
      <c r="T104" s="31">
        <f>IF($S$4="", SUMIFS('자사몰 메타 광고'!$V:$V, '자사몰 메타 광고'!$C:$C, $R104),SUMIFS('자사몰 메타 광고'!$V:$V,'자사몰 메타 광고'!$I:$I,$S$4,'자사몰 메타 광고'!$C:$C,$R104))</f>
        <v>0</v>
      </c>
      <c r="U104" s="11">
        <f t="shared" si="4"/>
        <v>0</v>
      </c>
      <c r="V104" s="12" t="str">
        <f t="shared" si="9"/>
        <v xml:space="preserve"> </v>
      </c>
      <c r="W104" s="32">
        <f>IF($S$4="", SUMIFS('자사몰 메타 광고'!$K:$K, '자사몰 메타 광고'!$C:$C, $R104),SUMIFS('자사몰 메타 광고'!$K:$K,'자사몰 메타 광고'!$I:$I,$S$4,'자사몰 메타 광고'!$C:$C,$R104))</f>
        <v>0</v>
      </c>
      <c r="X104" s="32">
        <f>IF($S$4="", SUMIFS('자사몰 메타 광고'!$N:$N, '자사몰 메타 광고'!$C:$C, $R104),SUMIFS('자사몰 메타 광고'!$N:$N,'자사몰 메타 광고'!$I:$I,$S$4,'자사몰 메타 광고'!$C:$C,$R104))</f>
        <v>0</v>
      </c>
      <c r="Y104" s="11">
        <f t="shared" si="5"/>
        <v>0</v>
      </c>
      <c r="Z104" s="12" t="str">
        <f t="shared" si="10"/>
        <v xml:space="preserve"> </v>
      </c>
      <c r="AB104" s="10">
        <f>IF($S$4="", SUMIFS('무신사 메타 광고'!$X:$X, '무신사 메타 광고'!$C:$C, $R104),SUMIFS('무신사 메타 광고'!$X:$X,'무신사 메타 광고'!$I:$I,$S$4,'무신사 메타 광고'!$C:$C,$R104))</f>
        <v>0</v>
      </c>
      <c r="AC104" s="11">
        <f t="shared" si="6"/>
        <v>0</v>
      </c>
    </row>
    <row r="105" spans="2:29">
      <c r="B105" s="9"/>
      <c r="C105" s="29">
        <f>IF($C$4="", SUMIFS('자사몰 메타 광고'!$L:$L, '자사몰 메타 광고'!$D:$D, $B105), SUMIFS('자사몰 메타 광고'!$L:$L, '자사몰 메타 광고'!$I:$I, $C$4, '자사몰 메타 광고'!$D:$D, $B105))</f>
        <v>0</v>
      </c>
      <c r="D105" s="29">
        <f>IF($C$4="", SUMIFS('자사몰 메타 광고'!$V:$V,#REF!, $B105), SUMIFS('자사몰 메타 광고'!$V:$V,'자사몰 메타 광고'!$I:$I,$C$4,'자사몰 메타 광고'!$D:$D,$B105))</f>
        <v>0</v>
      </c>
      <c r="E105" s="11">
        <f t="shared" si="0"/>
        <v>0</v>
      </c>
      <c r="F105" s="12" t="str">
        <f t="shared" si="7"/>
        <v xml:space="preserve"> </v>
      </c>
      <c r="G105" s="30">
        <f>IF($C$4="", SUMIFS('자사몰 메타 광고'!$K:$K, '자사몰 메타 광고'!$D:$D, $B105), SUMIFS('자사몰 메타 광고'!$K:$K,'자사몰 메타 광고'!$I:$I,$C$4,'자사몰 메타 광고'!D:D,$B105))</f>
        <v>0</v>
      </c>
      <c r="H105" s="30">
        <f>IF($C$4="", SUMIFS('자사몰 메타 광고'!$Q:$Q, '자사몰 메타 광고'!$D:$D, $B105), SUMIFS('자사몰 메타 광고'!$Q:$Q,'자사몰 메타 광고'!$I:$I,$C$4,'자사몰 메타 광고'!D:D,$B105))</f>
        <v>0</v>
      </c>
      <c r="I105" s="30">
        <f>IF($C$4="", SUMIFS('자사몰 메타 광고'!$U:$U, '자사몰 메타 광고'!$D:$D, $B105), SUMIFS('자사몰 메타 광고'!$U:$U,'자사몰 메타 광고'!$I:$I,$C$4,'자사몰 메타 광고'!D:D,$B105))</f>
        <v>0</v>
      </c>
      <c r="J105" s="11">
        <f t="shared" si="1"/>
        <v>0</v>
      </c>
      <c r="K105" s="11">
        <f t="shared" si="2"/>
        <v>0</v>
      </c>
      <c r="L105" s="12" t="str">
        <f t="shared" si="8"/>
        <v xml:space="preserve"> </v>
      </c>
      <c r="N105" s="10">
        <f>IF($C$4="", SUMIFS('무신사 메타 광고'!$X:$X, '무신사 메타 광고'!$D:$D, $B105),SUMIFS('무신사 메타 광고'!$X:$X,'무신사 메타 광고'!I:I,$C$4,'무신사 메타 광고'!D:D,$B105))</f>
        <v>0</v>
      </c>
      <c r="O105" s="11">
        <f t="shared" si="3"/>
        <v>0</v>
      </c>
      <c r="R105" s="13"/>
      <c r="S105" s="31">
        <f>IF($S$4="", SUMIFS('자사몰 메타 광고'!$L:$L, '자사몰 메타 광고'!$C:$C, $R105),SUMIFS('자사몰 메타 광고'!$L:$L,'자사몰 메타 광고'!$I:$I,$S$4,'자사몰 메타 광고'!$C:$C,$R105))</f>
        <v>0</v>
      </c>
      <c r="T105" s="31">
        <f>IF($S$4="", SUMIFS('자사몰 메타 광고'!$V:$V, '자사몰 메타 광고'!$C:$C, $R105),SUMIFS('자사몰 메타 광고'!$V:$V,'자사몰 메타 광고'!$I:$I,$S$4,'자사몰 메타 광고'!$C:$C,$R105))</f>
        <v>0</v>
      </c>
      <c r="U105" s="11">
        <f t="shared" si="4"/>
        <v>0</v>
      </c>
      <c r="V105" s="12" t="str">
        <f t="shared" si="9"/>
        <v xml:space="preserve"> </v>
      </c>
      <c r="W105" s="32">
        <f>IF($S$4="", SUMIFS('자사몰 메타 광고'!$K:$K, '자사몰 메타 광고'!$C:$C, $R105),SUMIFS('자사몰 메타 광고'!$K:$K,'자사몰 메타 광고'!$I:$I,$S$4,'자사몰 메타 광고'!$C:$C,$R105))</f>
        <v>0</v>
      </c>
      <c r="X105" s="32">
        <f>IF($S$4="", SUMIFS('자사몰 메타 광고'!$N:$N, '자사몰 메타 광고'!$C:$C, $R105),SUMIFS('자사몰 메타 광고'!$N:$N,'자사몰 메타 광고'!$I:$I,$S$4,'자사몰 메타 광고'!$C:$C,$R105))</f>
        <v>0</v>
      </c>
      <c r="Y105" s="11">
        <f t="shared" si="5"/>
        <v>0</v>
      </c>
      <c r="Z105" s="12" t="str">
        <f t="shared" si="10"/>
        <v xml:space="preserve"> </v>
      </c>
      <c r="AB105" s="10">
        <f>IF($S$4="", SUMIFS('무신사 메타 광고'!$X:$X, '무신사 메타 광고'!$C:$C, $R105),SUMIFS('무신사 메타 광고'!$X:$X,'무신사 메타 광고'!$I:$I,$S$4,'무신사 메타 광고'!$C:$C,$R105))</f>
        <v>0</v>
      </c>
      <c r="AC105" s="11">
        <f t="shared" si="6"/>
        <v>0</v>
      </c>
    </row>
    <row r="106" spans="2:29">
      <c r="B106" s="9"/>
      <c r="C106" s="29">
        <f>IF($C$4="", SUMIFS('자사몰 메타 광고'!$L:$L, '자사몰 메타 광고'!$D:$D, $B106), SUMIFS('자사몰 메타 광고'!$L:$L, '자사몰 메타 광고'!$I:$I, $C$4, '자사몰 메타 광고'!$D:$D, $B106))</f>
        <v>0</v>
      </c>
      <c r="D106" s="29">
        <f>IF($C$4="", SUMIFS('자사몰 메타 광고'!$V:$V,#REF!, $B106), SUMIFS('자사몰 메타 광고'!$V:$V,'자사몰 메타 광고'!$I:$I,$C$4,'자사몰 메타 광고'!$D:$D,$B106))</f>
        <v>0</v>
      </c>
      <c r="E106" s="11">
        <f t="shared" si="0"/>
        <v>0</v>
      </c>
      <c r="F106" s="12" t="str">
        <f t="shared" si="7"/>
        <v xml:space="preserve"> </v>
      </c>
      <c r="G106" s="30">
        <f>IF($C$4="", SUMIFS('자사몰 메타 광고'!$K:$K, '자사몰 메타 광고'!$D:$D, $B106), SUMIFS('자사몰 메타 광고'!$K:$K,'자사몰 메타 광고'!$I:$I,$C$4,'자사몰 메타 광고'!D:D,$B106))</f>
        <v>0</v>
      </c>
      <c r="H106" s="30">
        <f>IF($C$4="", SUMIFS('자사몰 메타 광고'!$Q:$Q, '자사몰 메타 광고'!$D:$D, $B106), SUMIFS('자사몰 메타 광고'!$Q:$Q,'자사몰 메타 광고'!$I:$I,$C$4,'자사몰 메타 광고'!D:D,$B106))</f>
        <v>0</v>
      </c>
      <c r="I106" s="30">
        <f>IF($C$4="", SUMIFS('자사몰 메타 광고'!$U:$U, '자사몰 메타 광고'!$D:$D, $B106), SUMIFS('자사몰 메타 광고'!$U:$U,'자사몰 메타 광고'!$I:$I,$C$4,'자사몰 메타 광고'!D:D,$B106))</f>
        <v>0</v>
      </c>
      <c r="J106" s="11">
        <f t="shared" si="1"/>
        <v>0</v>
      </c>
      <c r="K106" s="11">
        <f t="shared" si="2"/>
        <v>0</v>
      </c>
      <c r="L106" s="12" t="str">
        <f t="shared" si="8"/>
        <v xml:space="preserve"> </v>
      </c>
      <c r="N106" s="10">
        <f>IF($C$4="", SUMIFS('무신사 메타 광고'!$X:$X, '무신사 메타 광고'!$D:$D, $B106),SUMIFS('무신사 메타 광고'!$X:$X,'무신사 메타 광고'!I:I,$C$4,'무신사 메타 광고'!D:D,$B106))</f>
        <v>0</v>
      </c>
      <c r="O106" s="11">
        <f t="shared" si="3"/>
        <v>0</v>
      </c>
      <c r="R106" s="13"/>
      <c r="S106" s="31">
        <f>IF($S$4="", SUMIFS('자사몰 메타 광고'!$L:$L, '자사몰 메타 광고'!$C:$C, $R106),SUMIFS('자사몰 메타 광고'!$L:$L,'자사몰 메타 광고'!$I:$I,$S$4,'자사몰 메타 광고'!$C:$C,$R106))</f>
        <v>0</v>
      </c>
      <c r="T106" s="31">
        <f>IF($S$4="", SUMIFS('자사몰 메타 광고'!$V:$V, '자사몰 메타 광고'!$C:$C, $R106),SUMIFS('자사몰 메타 광고'!$V:$V,'자사몰 메타 광고'!$I:$I,$S$4,'자사몰 메타 광고'!$C:$C,$R106))</f>
        <v>0</v>
      </c>
      <c r="U106" s="11">
        <f t="shared" si="4"/>
        <v>0</v>
      </c>
      <c r="V106" s="12" t="str">
        <f t="shared" si="9"/>
        <v xml:space="preserve"> </v>
      </c>
      <c r="W106" s="32">
        <f>IF($S$4="", SUMIFS('자사몰 메타 광고'!$K:$K, '자사몰 메타 광고'!$C:$C, $R106),SUMIFS('자사몰 메타 광고'!$K:$K,'자사몰 메타 광고'!$I:$I,$S$4,'자사몰 메타 광고'!$C:$C,$R106))</f>
        <v>0</v>
      </c>
      <c r="X106" s="32">
        <f>IF($S$4="", SUMIFS('자사몰 메타 광고'!$N:$N, '자사몰 메타 광고'!$C:$C, $R106),SUMIFS('자사몰 메타 광고'!$N:$N,'자사몰 메타 광고'!$I:$I,$S$4,'자사몰 메타 광고'!$C:$C,$R106))</f>
        <v>0</v>
      </c>
      <c r="Y106" s="11">
        <f t="shared" si="5"/>
        <v>0</v>
      </c>
      <c r="Z106" s="12" t="str">
        <f t="shared" si="10"/>
        <v xml:space="preserve"> </v>
      </c>
      <c r="AB106" s="10">
        <f>IF($S$4="", SUMIFS('무신사 메타 광고'!$X:$X, '무신사 메타 광고'!$C:$C, $R106),SUMIFS('무신사 메타 광고'!$X:$X,'무신사 메타 광고'!$I:$I,$S$4,'무신사 메타 광고'!$C:$C,$R106))</f>
        <v>0</v>
      </c>
      <c r="AC106" s="11">
        <f t="shared" si="6"/>
        <v>0</v>
      </c>
    </row>
    <row r="107" spans="2:29">
      <c r="B107" s="9"/>
      <c r="C107" s="29">
        <f>IF($C$4="", SUMIFS('자사몰 메타 광고'!$L:$L, '자사몰 메타 광고'!$D:$D, $B107), SUMIFS('자사몰 메타 광고'!$L:$L, '자사몰 메타 광고'!$I:$I, $C$4, '자사몰 메타 광고'!$D:$D, $B107))</f>
        <v>0</v>
      </c>
      <c r="D107" s="29">
        <f>IF($C$4="", SUMIFS('자사몰 메타 광고'!$V:$V,#REF!, $B107), SUMIFS('자사몰 메타 광고'!$V:$V,'자사몰 메타 광고'!$I:$I,$C$4,'자사몰 메타 광고'!$D:$D,$B107))</f>
        <v>0</v>
      </c>
      <c r="E107" s="11">
        <f t="shared" si="0"/>
        <v>0</v>
      </c>
      <c r="F107" s="12" t="str">
        <f t="shared" si="7"/>
        <v xml:space="preserve"> </v>
      </c>
      <c r="G107" s="30">
        <f>IF($C$4="", SUMIFS('자사몰 메타 광고'!$K:$K, '자사몰 메타 광고'!$D:$D, $B107), SUMIFS('자사몰 메타 광고'!$K:$K,'자사몰 메타 광고'!$I:$I,$C$4,'자사몰 메타 광고'!D:D,$B107))</f>
        <v>0</v>
      </c>
      <c r="H107" s="30">
        <f>IF($C$4="", SUMIFS('자사몰 메타 광고'!$Q:$Q, '자사몰 메타 광고'!$D:$D, $B107), SUMIFS('자사몰 메타 광고'!$Q:$Q,'자사몰 메타 광고'!$I:$I,$C$4,'자사몰 메타 광고'!D:D,$B107))</f>
        <v>0</v>
      </c>
      <c r="I107" s="30">
        <f>IF($C$4="", SUMIFS('자사몰 메타 광고'!$U:$U, '자사몰 메타 광고'!$D:$D, $B107), SUMIFS('자사몰 메타 광고'!$U:$U,'자사몰 메타 광고'!$I:$I,$C$4,'자사몰 메타 광고'!D:D,$B107))</f>
        <v>0</v>
      </c>
      <c r="J107" s="11">
        <f t="shared" si="1"/>
        <v>0</v>
      </c>
      <c r="K107" s="11">
        <f t="shared" si="2"/>
        <v>0</v>
      </c>
      <c r="L107" s="12" t="str">
        <f t="shared" si="8"/>
        <v xml:space="preserve"> </v>
      </c>
      <c r="N107" s="10">
        <f>IF($C$4="", SUMIFS('무신사 메타 광고'!$X:$X, '무신사 메타 광고'!$D:$D, $B107),SUMIFS('무신사 메타 광고'!$X:$X,'무신사 메타 광고'!I:I,$C$4,'무신사 메타 광고'!D:D,$B107))</f>
        <v>0</v>
      </c>
      <c r="O107" s="11">
        <f t="shared" si="3"/>
        <v>0</v>
      </c>
      <c r="R107" s="13"/>
      <c r="S107" s="31">
        <f>IF($S$4="", SUMIFS('자사몰 메타 광고'!$L:$L, '자사몰 메타 광고'!$C:$C, $R107),SUMIFS('자사몰 메타 광고'!$L:$L,'자사몰 메타 광고'!$I:$I,$S$4,'자사몰 메타 광고'!$C:$C,$R107))</f>
        <v>0</v>
      </c>
      <c r="T107" s="31">
        <f>IF($S$4="", SUMIFS('자사몰 메타 광고'!$V:$V, '자사몰 메타 광고'!$C:$C, $R107),SUMIFS('자사몰 메타 광고'!$V:$V,'자사몰 메타 광고'!$I:$I,$S$4,'자사몰 메타 광고'!$C:$C,$R107))</f>
        <v>0</v>
      </c>
      <c r="U107" s="11">
        <f t="shared" si="4"/>
        <v>0</v>
      </c>
      <c r="V107" s="12" t="str">
        <f t="shared" si="9"/>
        <v xml:space="preserve"> </v>
      </c>
      <c r="W107" s="32">
        <f>IF($S$4="", SUMIFS('자사몰 메타 광고'!$K:$K, '자사몰 메타 광고'!$C:$C, $R107),SUMIFS('자사몰 메타 광고'!$K:$K,'자사몰 메타 광고'!$I:$I,$S$4,'자사몰 메타 광고'!$C:$C,$R107))</f>
        <v>0</v>
      </c>
      <c r="X107" s="32">
        <f>IF($S$4="", SUMIFS('자사몰 메타 광고'!$N:$N, '자사몰 메타 광고'!$C:$C, $R107),SUMIFS('자사몰 메타 광고'!$N:$N,'자사몰 메타 광고'!$I:$I,$S$4,'자사몰 메타 광고'!$C:$C,$R107))</f>
        <v>0</v>
      </c>
      <c r="Y107" s="11">
        <f t="shared" si="5"/>
        <v>0</v>
      </c>
      <c r="Z107" s="12" t="str">
        <f t="shared" si="10"/>
        <v xml:space="preserve"> </v>
      </c>
      <c r="AB107" s="10">
        <f>IF($S$4="", SUMIFS('무신사 메타 광고'!$X:$X, '무신사 메타 광고'!$C:$C, $R107),SUMIFS('무신사 메타 광고'!$X:$X,'무신사 메타 광고'!$I:$I,$S$4,'무신사 메타 광고'!$C:$C,$R107))</f>
        <v>0</v>
      </c>
      <c r="AC107" s="11">
        <f t="shared" si="6"/>
        <v>0</v>
      </c>
    </row>
    <row r="108" spans="2:29">
      <c r="B108" s="9"/>
      <c r="C108" s="29">
        <f>IF($C$4="", SUMIFS('자사몰 메타 광고'!$L:$L, '자사몰 메타 광고'!$D:$D, $B108), SUMIFS('자사몰 메타 광고'!$L:$L, '자사몰 메타 광고'!$I:$I, $C$4, '자사몰 메타 광고'!$D:$D, $B108))</f>
        <v>0</v>
      </c>
      <c r="D108" s="29">
        <f>IF($C$4="", SUMIFS('자사몰 메타 광고'!$V:$V,#REF!, $B108), SUMIFS('자사몰 메타 광고'!$V:$V,'자사몰 메타 광고'!$I:$I,$C$4,'자사몰 메타 광고'!$D:$D,$B108))</f>
        <v>0</v>
      </c>
      <c r="E108" s="11">
        <f t="shared" si="0"/>
        <v>0</v>
      </c>
      <c r="F108" s="12" t="str">
        <f t="shared" si="7"/>
        <v xml:space="preserve"> </v>
      </c>
      <c r="G108" s="30">
        <f>IF($C$4="", SUMIFS('자사몰 메타 광고'!$K:$K, '자사몰 메타 광고'!$D:$D, $B108), SUMIFS('자사몰 메타 광고'!$K:$K,'자사몰 메타 광고'!$I:$I,$C$4,'자사몰 메타 광고'!D:D,$B108))</f>
        <v>0</v>
      </c>
      <c r="H108" s="30">
        <f>IF($C$4="", SUMIFS('자사몰 메타 광고'!$Q:$Q, '자사몰 메타 광고'!$D:$D, $B108), SUMIFS('자사몰 메타 광고'!$Q:$Q,'자사몰 메타 광고'!$I:$I,$C$4,'자사몰 메타 광고'!D:D,$B108))</f>
        <v>0</v>
      </c>
      <c r="I108" s="30">
        <f>IF($C$4="", SUMIFS('자사몰 메타 광고'!$U:$U, '자사몰 메타 광고'!$D:$D, $B108), SUMIFS('자사몰 메타 광고'!$U:$U,'자사몰 메타 광고'!$I:$I,$C$4,'자사몰 메타 광고'!D:D,$B108))</f>
        <v>0</v>
      </c>
      <c r="J108" s="11">
        <f t="shared" si="1"/>
        <v>0</v>
      </c>
      <c r="K108" s="11">
        <f t="shared" si="2"/>
        <v>0</v>
      </c>
      <c r="L108" s="12" t="str">
        <f t="shared" si="8"/>
        <v xml:space="preserve"> </v>
      </c>
      <c r="N108" s="10">
        <f>IF($C$4="", SUMIFS('무신사 메타 광고'!$X:$X, '무신사 메타 광고'!$D:$D, $B108),SUMIFS('무신사 메타 광고'!$X:$X,'무신사 메타 광고'!I:I,$C$4,'무신사 메타 광고'!D:D,$B108))</f>
        <v>0</v>
      </c>
      <c r="O108" s="11">
        <f t="shared" si="3"/>
        <v>0</v>
      </c>
      <c r="R108" s="13"/>
      <c r="S108" s="31">
        <f>IF($S$4="", SUMIFS('자사몰 메타 광고'!$L:$L, '자사몰 메타 광고'!$C:$C, $R108),SUMIFS('자사몰 메타 광고'!$L:$L,'자사몰 메타 광고'!$I:$I,$S$4,'자사몰 메타 광고'!$C:$C,$R108))</f>
        <v>0</v>
      </c>
      <c r="T108" s="31">
        <f>IF($S$4="", SUMIFS('자사몰 메타 광고'!$V:$V, '자사몰 메타 광고'!$C:$C, $R108),SUMIFS('자사몰 메타 광고'!$V:$V,'자사몰 메타 광고'!$I:$I,$S$4,'자사몰 메타 광고'!$C:$C,$R108))</f>
        <v>0</v>
      </c>
      <c r="U108" s="11">
        <f t="shared" si="4"/>
        <v>0</v>
      </c>
      <c r="V108" s="12" t="str">
        <f t="shared" si="9"/>
        <v xml:space="preserve"> </v>
      </c>
      <c r="W108" s="32">
        <f>IF($S$4="", SUMIFS('자사몰 메타 광고'!$K:$K, '자사몰 메타 광고'!$C:$C, $R108),SUMIFS('자사몰 메타 광고'!$K:$K,'자사몰 메타 광고'!$I:$I,$S$4,'자사몰 메타 광고'!$C:$C,$R108))</f>
        <v>0</v>
      </c>
      <c r="X108" s="32">
        <f>IF($S$4="", SUMIFS('자사몰 메타 광고'!$N:$N, '자사몰 메타 광고'!$C:$C, $R108),SUMIFS('자사몰 메타 광고'!$N:$N,'자사몰 메타 광고'!$I:$I,$S$4,'자사몰 메타 광고'!$C:$C,$R108))</f>
        <v>0</v>
      </c>
      <c r="Y108" s="11">
        <f t="shared" si="5"/>
        <v>0</v>
      </c>
      <c r="Z108" s="12" t="str">
        <f t="shared" si="10"/>
        <v xml:space="preserve"> </v>
      </c>
      <c r="AB108" s="10">
        <f>IF($S$4="", SUMIFS('무신사 메타 광고'!$X:$X, '무신사 메타 광고'!$C:$C, $R108),SUMIFS('무신사 메타 광고'!$X:$X,'무신사 메타 광고'!$I:$I,$S$4,'무신사 메타 광고'!$C:$C,$R108))</f>
        <v>0</v>
      </c>
      <c r="AC108" s="11">
        <f t="shared" si="6"/>
        <v>0</v>
      </c>
    </row>
    <row r="109" spans="2:29">
      <c r="B109" s="9"/>
      <c r="C109" s="29">
        <f>IF($C$4="", SUMIFS('자사몰 메타 광고'!$L:$L, '자사몰 메타 광고'!$D:$D, $B109), SUMIFS('자사몰 메타 광고'!$L:$L, '자사몰 메타 광고'!$I:$I, $C$4, '자사몰 메타 광고'!$D:$D, $B109))</f>
        <v>0</v>
      </c>
      <c r="D109" s="29">
        <f>IF($C$4="", SUMIFS('자사몰 메타 광고'!$V:$V,#REF!, $B109), SUMIFS('자사몰 메타 광고'!$V:$V,'자사몰 메타 광고'!$I:$I,$C$4,'자사몰 메타 광고'!$D:$D,$B109))</f>
        <v>0</v>
      </c>
      <c r="E109" s="11">
        <f t="shared" si="0"/>
        <v>0</v>
      </c>
      <c r="F109" s="12" t="str">
        <f t="shared" si="7"/>
        <v xml:space="preserve"> </v>
      </c>
      <c r="G109" s="30">
        <f>IF($C$4="", SUMIFS('자사몰 메타 광고'!$K:$K, '자사몰 메타 광고'!$D:$D, $B109), SUMIFS('자사몰 메타 광고'!$K:$K,'자사몰 메타 광고'!$I:$I,$C$4,'자사몰 메타 광고'!D:D,$B109))</f>
        <v>0</v>
      </c>
      <c r="H109" s="30">
        <f>IF($C$4="", SUMIFS('자사몰 메타 광고'!$Q:$Q, '자사몰 메타 광고'!$D:$D, $B109), SUMIFS('자사몰 메타 광고'!$Q:$Q,'자사몰 메타 광고'!$I:$I,$C$4,'자사몰 메타 광고'!D:D,$B109))</f>
        <v>0</v>
      </c>
      <c r="I109" s="30">
        <f>IF($C$4="", SUMIFS('자사몰 메타 광고'!$U:$U, '자사몰 메타 광고'!$D:$D, $B109), SUMIFS('자사몰 메타 광고'!$U:$U,'자사몰 메타 광고'!$I:$I,$C$4,'자사몰 메타 광고'!D:D,$B109))</f>
        <v>0</v>
      </c>
      <c r="J109" s="11">
        <f t="shared" si="1"/>
        <v>0</v>
      </c>
      <c r="K109" s="11">
        <f t="shared" si="2"/>
        <v>0</v>
      </c>
      <c r="L109" s="12" t="str">
        <f t="shared" si="8"/>
        <v xml:space="preserve"> </v>
      </c>
      <c r="N109" s="10">
        <f>IF($C$4="", SUMIFS('무신사 메타 광고'!$X:$X, '무신사 메타 광고'!$D:$D, $B109),SUMIFS('무신사 메타 광고'!$X:$X,'무신사 메타 광고'!I:I,$C$4,'무신사 메타 광고'!D:D,$B109))</f>
        <v>0</v>
      </c>
      <c r="O109" s="11">
        <f t="shared" si="3"/>
        <v>0</v>
      </c>
      <c r="R109" s="13"/>
      <c r="S109" s="31">
        <f>IF($S$4="", SUMIFS('자사몰 메타 광고'!$L:$L, '자사몰 메타 광고'!$C:$C, $R109),SUMIFS('자사몰 메타 광고'!$L:$L,'자사몰 메타 광고'!$I:$I,$S$4,'자사몰 메타 광고'!$C:$C,$R109))</f>
        <v>0</v>
      </c>
      <c r="T109" s="31">
        <f>IF($S$4="", SUMIFS('자사몰 메타 광고'!$V:$V, '자사몰 메타 광고'!$C:$C, $R109),SUMIFS('자사몰 메타 광고'!$V:$V,'자사몰 메타 광고'!$I:$I,$S$4,'자사몰 메타 광고'!$C:$C,$R109))</f>
        <v>0</v>
      </c>
      <c r="U109" s="11">
        <f t="shared" si="4"/>
        <v>0</v>
      </c>
      <c r="V109" s="12" t="str">
        <f t="shared" si="9"/>
        <v xml:space="preserve"> </v>
      </c>
      <c r="W109" s="32">
        <f>IF($S$4="", SUMIFS('자사몰 메타 광고'!$K:$K, '자사몰 메타 광고'!$C:$C, $R109),SUMIFS('자사몰 메타 광고'!$K:$K,'자사몰 메타 광고'!$I:$I,$S$4,'자사몰 메타 광고'!$C:$C,$R109))</f>
        <v>0</v>
      </c>
      <c r="X109" s="32">
        <f>IF($S$4="", SUMIFS('자사몰 메타 광고'!$N:$N, '자사몰 메타 광고'!$C:$C, $R109),SUMIFS('자사몰 메타 광고'!$N:$N,'자사몰 메타 광고'!$I:$I,$S$4,'자사몰 메타 광고'!$C:$C,$R109))</f>
        <v>0</v>
      </c>
      <c r="Y109" s="11">
        <f t="shared" si="5"/>
        <v>0</v>
      </c>
      <c r="Z109" s="12" t="str">
        <f t="shared" si="10"/>
        <v xml:space="preserve"> </v>
      </c>
      <c r="AB109" s="10">
        <f>IF($S$4="", SUMIFS('무신사 메타 광고'!$X:$X, '무신사 메타 광고'!$C:$C, $R109),SUMIFS('무신사 메타 광고'!$X:$X,'무신사 메타 광고'!$I:$I,$S$4,'무신사 메타 광고'!$C:$C,$R109))</f>
        <v>0</v>
      </c>
      <c r="AC109" s="11">
        <f t="shared" si="6"/>
        <v>0</v>
      </c>
    </row>
    <row r="110" spans="2:29">
      <c r="B110" s="9"/>
      <c r="C110" s="29">
        <f>IF($C$4="", SUMIFS('자사몰 메타 광고'!$L:$L, '자사몰 메타 광고'!$D:$D, $B110), SUMIFS('자사몰 메타 광고'!$L:$L, '자사몰 메타 광고'!$I:$I, $C$4, '자사몰 메타 광고'!$D:$D, $B110))</f>
        <v>0</v>
      </c>
      <c r="D110" s="29">
        <f>IF($C$4="", SUMIFS('자사몰 메타 광고'!$V:$V,#REF!, $B110), SUMIFS('자사몰 메타 광고'!$V:$V,'자사몰 메타 광고'!$I:$I,$C$4,'자사몰 메타 광고'!$D:$D,$B110))</f>
        <v>0</v>
      </c>
      <c r="E110" s="11">
        <f t="shared" si="0"/>
        <v>0</v>
      </c>
      <c r="F110" s="12" t="str">
        <f t="shared" si="7"/>
        <v xml:space="preserve"> </v>
      </c>
      <c r="G110" s="30">
        <f>IF($C$4="", SUMIFS('자사몰 메타 광고'!$K:$K, '자사몰 메타 광고'!$D:$D, $B110), SUMIFS('자사몰 메타 광고'!$K:$K,'자사몰 메타 광고'!$I:$I,$C$4,'자사몰 메타 광고'!D:D,$B110))</f>
        <v>0</v>
      </c>
      <c r="H110" s="30">
        <f>IF($C$4="", SUMIFS('자사몰 메타 광고'!$Q:$Q, '자사몰 메타 광고'!$D:$D, $B110), SUMIFS('자사몰 메타 광고'!$Q:$Q,'자사몰 메타 광고'!$I:$I,$C$4,'자사몰 메타 광고'!D:D,$B110))</f>
        <v>0</v>
      </c>
      <c r="I110" s="30">
        <f>IF($C$4="", SUMIFS('자사몰 메타 광고'!$U:$U, '자사몰 메타 광고'!$D:$D, $B110), SUMIFS('자사몰 메타 광고'!$U:$U,'자사몰 메타 광고'!$I:$I,$C$4,'자사몰 메타 광고'!D:D,$B110))</f>
        <v>0</v>
      </c>
      <c r="J110" s="11">
        <f t="shared" si="1"/>
        <v>0</v>
      </c>
      <c r="K110" s="11">
        <f t="shared" si="2"/>
        <v>0</v>
      </c>
      <c r="L110" s="12" t="str">
        <f t="shared" si="8"/>
        <v xml:space="preserve"> </v>
      </c>
      <c r="N110" s="10">
        <f>IF($C$4="", SUMIFS('무신사 메타 광고'!$X:$X, '무신사 메타 광고'!$D:$D, $B110),SUMIFS('무신사 메타 광고'!$X:$X,'무신사 메타 광고'!I:I,$C$4,'무신사 메타 광고'!D:D,$B110))</f>
        <v>0</v>
      </c>
      <c r="O110" s="11">
        <f t="shared" si="3"/>
        <v>0</v>
      </c>
      <c r="R110" s="13"/>
      <c r="S110" s="31">
        <f>IF($S$4="", SUMIFS('자사몰 메타 광고'!$L:$L, '자사몰 메타 광고'!$C:$C, $R110),SUMIFS('자사몰 메타 광고'!$L:$L,'자사몰 메타 광고'!$I:$I,$S$4,'자사몰 메타 광고'!$C:$C,$R110))</f>
        <v>0</v>
      </c>
      <c r="T110" s="31">
        <f>IF($S$4="", SUMIFS('자사몰 메타 광고'!$V:$V, '자사몰 메타 광고'!$C:$C, $R110),SUMIFS('자사몰 메타 광고'!$V:$V,'자사몰 메타 광고'!$I:$I,$S$4,'자사몰 메타 광고'!$C:$C,$R110))</f>
        <v>0</v>
      </c>
      <c r="U110" s="11">
        <f t="shared" si="4"/>
        <v>0</v>
      </c>
      <c r="V110" s="12" t="str">
        <f t="shared" si="9"/>
        <v xml:space="preserve"> </v>
      </c>
      <c r="W110" s="32">
        <f>IF($S$4="", SUMIFS('자사몰 메타 광고'!$K:$K, '자사몰 메타 광고'!$C:$C, $R110),SUMIFS('자사몰 메타 광고'!$K:$K,'자사몰 메타 광고'!$I:$I,$S$4,'자사몰 메타 광고'!$C:$C,$R110))</f>
        <v>0</v>
      </c>
      <c r="X110" s="32">
        <f>IF($S$4="", SUMIFS('자사몰 메타 광고'!$N:$N, '자사몰 메타 광고'!$C:$C, $R110),SUMIFS('자사몰 메타 광고'!$N:$N,'자사몰 메타 광고'!$I:$I,$S$4,'자사몰 메타 광고'!$C:$C,$R110))</f>
        <v>0</v>
      </c>
      <c r="Y110" s="11">
        <f t="shared" si="5"/>
        <v>0</v>
      </c>
      <c r="Z110" s="12" t="str">
        <f t="shared" si="10"/>
        <v xml:space="preserve"> </v>
      </c>
      <c r="AB110" s="10">
        <f>IF($S$4="", SUMIFS('무신사 메타 광고'!$X:$X, '무신사 메타 광고'!$C:$C, $R110),SUMIFS('무신사 메타 광고'!$X:$X,'무신사 메타 광고'!$I:$I,$S$4,'무신사 메타 광고'!$C:$C,$R110))</f>
        <v>0</v>
      </c>
      <c r="AC110" s="11">
        <f t="shared" si="6"/>
        <v>0</v>
      </c>
    </row>
    <row r="111" spans="2:29">
      <c r="B111" s="9"/>
      <c r="C111" s="29">
        <f>IF($C$4="", SUMIFS('자사몰 메타 광고'!$L:$L, '자사몰 메타 광고'!$D:$D, $B111), SUMIFS('자사몰 메타 광고'!$L:$L, '자사몰 메타 광고'!$I:$I, $C$4, '자사몰 메타 광고'!$D:$D, $B111))</f>
        <v>0</v>
      </c>
      <c r="D111" s="29">
        <f>IF($C$4="", SUMIFS('자사몰 메타 광고'!$V:$V,#REF!, $B111), SUMIFS('자사몰 메타 광고'!$V:$V,'자사몰 메타 광고'!$I:$I,$C$4,'자사몰 메타 광고'!$D:$D,$B111))</f>
        <v>0</v>
      </c>
      <c r="E111" s="11">
        <f t="shared" si="0"/>
        <v>0</v>
      </c>
      <c r="F111" s="12" t="str">
        <f t="shared" si="7"/>
        <v xml:space="preserve"> </v>
      </c>
      <c r="G111" s="30">
        <f>IF($C$4="", SUMIFS('자사몰 메타 광고'!$K:$K, '자사몰 메타 광고'!$D:$D, $B111), SUMIFS('자사몰 메타 광고'!$K:$K,'자사몰 메타 광고'!$I:$I,$C$4,'자사몰 메타 광고'!D:D,$B111))</f>
        <v>0</v>
      </c>
      <c r="H111" s="30">
        <f>IF($C$4="", SUMIFS('자사몰 메타 광고'!$Q:$Q, '자사몰 메타 광고'!$D:$D, $B111), SUMIFS('자사몰 메타 광고'!$Q:$Q,'자사몰 메타 광고'!$I:$I,$C$4,'자사몰 메타 광고'!D:D,$B111))</f>
        <v>0</v>
      </c>
      <c r="I111" s="30">
        <f>IF($C$4="", SUMIFS('자사몰 메타 광고'!$U:$U, '자사몰 메타 광고'!$D:$D, $B111), SUMIFS('자사몰 메타 광고'!$U:$U,'자사몰 메타 광고'!$I:$I,$C$4,'자사몰 메타 광고'!D:D,$B111))</f>
        <v>0</v>
      </c>
      <c r="J111" s="11">
        <f t="shared" si="1"/>
        <v>0</v>
      </c>
      <c r="K111" s="11">
        <f t="shared" si="2"/>
        <v>0</v>
      </c>
      <c r="L111" s="12" t="str">
        <f t="shared" si="8"/>
        <v xml:space="preserve"> </v>
      </c>
      <c r="N111" s="10">
        <f>IF($C$4="", SUMIFS('무신사 메타 광고'!$X:$X, '무신사 메타 광고'!$D:$D, $B111),SUMIFS('무신사 메타 광고'!$X:$X,'무신사 메타 광고'!I:I,$C$4,'무신사 메타 광고'!D:D,$B111))</f>
        <v>0</v>
      </c>
      <c r="O111" s="11">
        <f t="shared" si="3"/>
        <v>0</v>
      </c>
      <c r="R111" s="13"/>
      <c r="S111" s="31">
        <f>IF($S$4="", SUMIFS('자사몰 메타 광고'!$L:$L, '자사몰 메타 광고'!$C:$C, $R111),SUMIFS('자사몰 메타 광고'!$L:$L,'자사몰 메타 광고'!$I:$I,$S$4,'자사몰 메타 광고'!$C:$C,$R111))</f>
        <v>0</v>
      </c>
      <c r="T111" s="31">
        <f>IF($S$4="", SUMIFS('자사몰 메타 광고'!$V:$V, '자사몰 메타 광고'!$C:$C, $R111),SUMIFS('자사몰 메타 광고'!$V:$V,'자사몰 메타 광고'!$I:$I,$S$4,'자사몰 메타 광고'!$C:$C,$R111))</f>
        <v>0</v>
      </c>
      <c r="U111" s="11">
        <f t="shared" si="4"/>
        <v>0</v>
      </c>
      <c r="V111" s="12" t="str">
        <f t="shared" si="9"/>
        <v xml:space="preserve"> </v>
      </c>
      <c r="W111" s="32">
        <f>IF($S$4="", SUMIFS('자사몰 메타 광고'!$K:$K, '자사몰 메타 광고'!$C:$C, $R111),SUMIFS('자사몰 메타 광고'!$K:$K,'자사몰 메타 광고'!$I:$I,$S$4,'자사몰 메타 광고'!$C:$C,$R111))</f>
        <v>0</v>
      </c>
      <c r="X111" s="32">
        <f>IF($S$4="", SUMIFS('자사몰 메타 광고'!$N:$N, '자사몰 메타 광고'!$C:$C, $R111),SUMIFS('자사몰 메타 광고'!$N:$N,'자사몰 메타 광고'!$I:$I,$S$4,'자사몰 메타 광고'!$C:$C,$R111))</f>
        <v>0</v>
      </c>
      <c r="Y111" s="11">
        <f t="shared" si="5"/>
        <v>0</v>
      </c>
      <c r="Z111" s="12" t="str">
        <f t="shared" si="10"/>
        <v xml:space="preserve"> </v>
      </c>
      <c r="AB111" s="10">
        <f>IF($S$4="", SUMIFS('무신사 메타 광고'!$X:$X, '무신사 메타 광고'!$C:$C, $R111),SUMIFS('무신사 메타 광고'!$X:$X,'무신사 메타 광고'!$I:$I,$S$4,'무신사 메타 광고'!$C:$C,$R111))</f>
        <v>0</v>
      </c>
      <c r="AC111" s="11">
        <f t="shared" si="6"/>
        <v>0</v>
      </c>
    </row>
    <row r="112" spans="2:29">
      <c r="B112" s="9"/>
      <c r="C112" s="29">
        <f>IF($C$4="", SUMIFS('자사몰 메타 광고'!$L:$L, '자사몰 메타 광고'!$D:$D, $B112), SUMIFS('자사몰 메타 광고'!$L:$L, '자사몰 메타 광고'!$I:$I, $C$4, '자사몰 메타 광고'!$D:$D, $B112))</f>
        <v>0</v>
      </c>
      <c r="D112" s="29">
        <f>IF($C$4="", SUMIFS('자사몰 메타 광고'!$V:$V,#REF!, $B112), SUMIFS('자사몰 메타 광고'!$V:$V,'자사몰 메타 광고'!$I:$I,$C$4,'자사몰 메타 광고'!$D:$D,$B112))</f>
        <v>0</v>
      </c>
      <c r="E112" s="11">
        <f t="shared" si="0"/>
        <v>0</v>
      </c>
      <c r="F112" s="12" t="str">
        <f t="shared" si="7"/>
        <v xml:space="preserve"> </v>
      </c>
      <c r="G112" s="30">
        <f>IF($C$4="", SUMIFS('자사몰 메타 광고'!$K:$K, '자사몰 메타 광고'!$D:$D, $B112), SUMIFS('자사몰 메타 광고'!$K:$K,'자사몰 메타 광고'!$I:$I,$C$4,'자사몰 메타 광고'!D:D,$B112))</f>
        <v>0</v>
      </c>
      <c r="H112" s="30">
        <f>IF($C$4="", SUMIFS('자사몰 메타 광고'!$Q:$Q, '자사몰 메타 광고'!$D:$D, $B112), SUMIFS('자사몰 메타 광고'!$Q:$Q,'자사몰 메타 광고'!$I:$I,$C$4,'자사몰 메타 광고'!D:D,$B112))</f>
        <v>0</v>
      </c>
      <c r="I112" s="30">
        <f>IF($C$4="", SUMIFS('자사몰 메타 광고'!$U:$U, '자사몰 메타 광고'!$D:$D, $B112), SUMIFS('자사몰 메타 광고'!$U:$U,'자사몰 메타 광고'!$I:$I,$C$4,'자사몰 메타 광고'!D:D,$B112))</f>
        <v>0</v>
      </c>
      <c r="J112" s="11">
        <f t="shared" si="1"/>
        <v>0</v>
      </c>
      <c r="K112" s="11">
        <f t="shared" si="2"/>
        <v>0</v>
      </c>
      <c r="L112" s="12" t="str">
        <f t="shared" si="8"/>
        <v xml:space="preserve"> </v>
      </c>
      <c r="N112" s="10">
        <f>IF($C$4="", SUMIFS('무신사 메타 광고'!$X:$X, '무신사 메타 광고'!$D:$D, $B112),SUMIFS('무신사 메타 광고'!$X:$X,'무신사 메타 광고'!I:I,$C$4,'무신사 메타 광고'!D:D,$B112))</f>
        <v>0</v>
      </c>
      <c r="O112" s="11">
        <f t="shared" si="3"/>
        <v>0</v>
      </c>
      <c r="R112" s="13"/>
      <c r="S112" s="31">
        <f>IF($S$4="", SUMIFS('자사몰 메타 광고'!$L:$L, '자사몰 메타 광고'!$C:$C, $R112),SUMIFS('자사몰 메타 광고'!$L:$L,'자사몰 메타 광고'!$I:$I,$S$4,'자사몰 메타 광고'!$C:$C,$R112))</f>
        <v>0</v>
      </c>
      <c r="T112" s="31">
        <f>IF($S$4="", SUMIFS('자사몰 메타 광고'!$V:$V, '자사몰 메타 광고'!$C:$C, $R112),SUMIFS('자사몰 메타 광고'!$V:$V,'자사몰 메타 광고'!$I:$I,$S$4,'자사몰 메타 광고'!$C:$C,$R112))</f>
        <v>0</v>
      </c>
      <c r="U112" s="11">
        <f t="shared" si="4"/>
        <v>0</v>
      </c>
      <c r="V112" s="12" t="str">
        <f t="shared" si="9"/>
        <v xml:space="preserve"> </v>
      </c>
      <c r="W112" s="32">
        <f>IF($S$4="", SUMIFS('자사몰 메타 광고'!$K:$K, '자사몰 메타 광고'!$C:$C, $R112),SUMIFS('자사몰 메타 광고'!$K:$K,'자사몰 메타 광고'!$I:$I,$S$4,'자사몰 메타 광고'!$C:$C,$R112))</f>
        <v>0</v>
      </c>
      <c r="X112" s="32">
        <f>IF($S$4="", SUMIFS('자사몰 메타 광고'!$N:$N, '자사몰 메타 광고'!$C:$C, $R112),SUMIFS('자사몰 메타 광고'!$N:$N,'자사몰 메타 광고'!$I:$I,$S$4,'자사몰 메타 광고'!$C:$C,$R112))</f>
        <v>0</v>
      </c>
      <c r="Y112" s="11">
        <f t="shared" si="5"/>
        <v>0</v>
      </c>
      <c r="Z112" s="12" t="str">
        <f t="shared" si="10"/>
        <v xml:space="preserve"> </v>
      </c>
      <c r="AB112" s="10">
        <f>IF($S$4="", SUMIFS('무신사 메타 광고'!$X:$X, '무신사 메타 광고'!$C:$C, $R112),SUMIFS('무신사 메타 광고'!$X:$X,'무신사 메타 광고'!$I:$I,$S$4,'무신사 메타 광고'!$C:$C,$R112))</f>
        <v>0</v>
      </c>
      <c r="AC112" s="11">
        <f t="shared" si="6"/>
        <v>0</v>
      </c>
    </row>
    <row r="113" spans="2:29">
      <c r="B113" s="9"/>
      <c r="C113" s="29">
        <f>IF($C$4="", SUMIFS('자사몰 메타 광고'!$L:$L, '자사몰 메타 광고'!$D:$D, $B113), SUMIFS('자사몰 메타 광고'!$L:$L, '자사몰 메타 광고'!$I:$I, $C$4, '자사몰 메타 광고'!$D:$D, $B113))</f>
        <v>0</v>
      </c>
      <c r="D113" s="29">
        <f>IF($C$4="", SUMIFS('자사몰 메타 광고'!$V:$V,#REF!, $B113), SUMIFS('자사몰 메타 광고'!$V:$V,'자사몰 메타 광고'!$I:$I,$C$4,'자사몰 메타 광고'!$D:$D,$B113))</f>
        <v>0</v>
      </c>
      <c r="E113" s="11">
        <f t="shared" si="0"/>
        <v>0</v>
      </c>
      <c r="F113" s="12" t="str">
        <f t="shared" si="7"/>
        <v xml:space="preserve"> </v>
      </c>
      <c r="G113" s="30">
        <f>IF($C$4="", SUMIFS('자사몰 메타 광고'!$K:$K, '자사몰 메타 광고'!$D:$D, $B113), SUMIFS('자사몰 메타 광고'!$K:$K,'자사몰 메타 광고'!$I:$I,$C$4,'자사몰 메타 광고'!D:D,$B113))</f>
        <v>0</v>
      </c>
      <c r="H113" s="30">
        <f>IF($C$4="", SUMIFS('자사몰 메타 광고'!$Q:$Q, '자사몰 메타 광고'!$D:$D, $B113), SUMIFS('자사몰 메타 광고'!$Q:$Q,'자사몰 메타 광고'!$I:$I,$C$4,'자사몰 메타 광고'!D:D,$B113))</f>
        <v>0</v>
      </c>
      <c r="I113" s="30">
        <f>IF($C$4="", SUMIFS('자사몰 메타 광고'!$U:$U, '자사몰 메타 광고'!$D:$D, $B113), SUMIFS('자사몰 메타 광고'!$U:$U,'자사몰 메타 광고'!$I:$I,$C$4,'자사몰 메타 광고'!D:D,$B113))</f>
        <v>0</v>
      </c>
      <c r="J113" s="11">
        <f t="shared" si="1"/>
        <v>0</v>
      </c>
      <c r="K113" s="11">
        <f t="shared" si="2"/>
        <v>0</v>
      </c>
      <c r="L113" s="12" t="str">
        <f t="shared" si="8"/>
        <v xml:space="preserve"> </v>
      </c>
      <c r="N113" s="10">
        <f>IF($C$4="", SUMIFS('무신사 메타 광고'!$X:$X, '무신사 메타 광고'!$D:$D, $B113),SUMIFS('무신사 메타 광고'!$X:$X,'무신사 메타 광고'!I:I,$C$4,'무신사 메타 광고'!D:D,$B113))</f>
        <v>0</v>
      </c>
      <c r="O113" s="11">
        <f t="shared" si="3"/>
        <v>0</v>
      </c>
      <c r="R113" s="13"/>
      <c r="S113" s="31">
        <f>IF($S$4="", SUMIFS('자사몰 메타 광고'!$L:$L, '자사몰 메타 광고'!$C:$C, $R113),SUMIFS('자사몰 메타 광고'!$L:$L,'자사몰 메타 광고'!$I:$I,$S$4,'자사몰 메타 광고'!$C:$C,$R113))</f>
        <v>0</v>
      </c>
      <c r="T113" s="31">
        <f>IF($S$4="", SUMIFS('자사몰 메타 광고'!$V:$V, '자사몰 메타 광고'!$C:$C, $R113),SUMIFS('자사몰 메타 광고'!$V:$V,'자사몰 메타 광고'!$I:$I,$S$4,'자사몰 메타 광고'!$C:$C,$R113))</f>
        <v>0</v>
      </c>
      <c r="U113" s="11">
        <f t="shared" si="4"/>
        <v>0</v>
      </c>
      <c r="V113" s="12" t="str">
        <f t="shared" si="9"/>
        <v xml:space="preserve"> </v>
      </c>
      <c r="W113" s="32">
        <f>IF($S$4="", SUMIFS('자사몰 메타 광고'!$K:$K, '자사몰 메타 광고'!$C:$C, $R113),SUMIFS('자사몰 메타 광고'!$K:$K,'자사몰 메타 광고'!$I:$I,$S$4,'자사몰 메타 광고'!$C:$C,$R113))</f>
        <v>0</v>
      </c>
      <c r="X113" s="32">
        <f>IF($S$4="", SUMIFS('자사몰 메타 광고'!$N:$N, '자사몰 메타 광고'!$C:$C, $R113),SUMIFS('자사몰 메타 광고'!$N:$N,'자사몰 메타 광고'!$I:$I,$S$4,'자사몰 메타 광고'!$C:$C,$R113))</f>
        <v>0</v>
      </c>
      <c r="Y113" s="11">
        <f t="shared" si="5"/>
        <v>0</v>
      </c>
      <c r="Z113" s="12" t="str">
        <f t="shared" si="10"/>
        <v xml:space="preserve"> </v>
      </c>
      <c r="AB113" s="10">
        <f>IF($S$4="", SUMIFS('무신사 메타 광고'!$X:$X, '무신사 메타 광고'!$C:$C, $R113),SUMIFS('무신사 메타 광고'!$X:$X,'무신사 메타 광고'!$I:$I,$S$4,'무신사 메타 광고'!$C:$C,$R113))</f>
        <v>0</v>
      </c>
      <c r="AC113" s="11">
        <f t="shared" si="6"/>
        <v>0</v>
      </c>
    </row>
    <row r="114" spans="2:29">
      <c r="B114" s="9"/>
      <c r="C114" s="29">
        <f>IF($C$4="", SUMIFS('자사몰 메타 광고'!$L:$L, '자사몰 메타 광고'!$D:$D, $B114), SUMIFS('자사몰 메타 광고'!$L:$L, '자사몰 메타 광고'!$I:$I, $C$4, '자사몰 메타 광고'!$D:$D, $B114))</f>
        <v>0</v>
      </c>
      <c r="D114" s="29">
        <f>IF($C$4="", SUMIFS('자사몰 메타 광고'!$V:$V,#REF!, $B114), SUMIFS('자사몰 메타 광고'!$V:$V,'자사몰 메타 광고'!$I:$I,$C$4,'자사몰 메타 광고'!$D:$D,$B114))</f>
        <v>0</v>
      </c>
      <c r="E114" s="11">
        <f t="shared" si="0"/>
        <v>0</v>
      </c>
      <c r="F114" s="12" t="str">
        <f t="shared" si="7"/>
        <v xml:space="preserve"> </v>
      </c>
      <c r="G114" s="30">
        <f>IF($C$4="", SUMIFS('자사몰 메타 광고'!$K:$K, '자사몰 메타 광고'!$D:$D, $B114), SUMIFS('자사몰 메타 광고'!$K:$K,'자사몰 메타 광고'!$I:$I,$C$4,'자사몰 메타 광고'!D:D,$B114))</f>
        <v>0</v>
      </c>
      <c r="H114" s="30">
        <f>IF($C$4="", SUMIFS('자사몰 메타 광고'!$Q:$Q, '자사몰 메타 광고'!$D:$D, $B114), SUMIFS('자사몰 메타 광고'!$Q:$Q,'자사몰 메타 광고'!$I:$I,$C$4,'자사몰 메타 광고'!D:D,$B114))</f>
        <v>0</v>
      </c>
      <c r="I114" s="30">
        <f>IF($C$4="", SUMIFS('자사몰 메타 광고'!$U:$U, '자사몰 메타 광고'!$D:$D, $B114), SUMIFS('자사몰 메타 광고'!$U:$U,'자사몰 메타 광고'!$I:$I,$C$4,'자사몰 메타 광고'!D:D,$B114))</f>
        <v>0</v>
      </c>
      <c r="J114" s="11">
        <f t="shared" si="1"/>
        <v>0</v>
      </c>
      <c r="K114" s="11">
        <f t="shared" si="2"/>
        <v>0</v>
      </c>
      <c r="L114" s="12" t="str">
        <f t="shared" si="8"/>
        <v xml:space="preserve"> </v>
      </c>
      <c r="N114" s="10">
        <f>IF($C$4="", SUMIFS('무신사 메타 광고'!$X:$X, '무신사 메타 광고'!$D:$D, $B114),SUMIFS('무신사 메타 광고'!$X:$X,'무신사 메타 광고'!I:I,$C$4,'무신사 메타 광고'!D:D,$B114))</f>
        <v>0</v>
      </c>
      <c r="O114" s="11">
        <f t="shared" si="3"/>
        <v>0</v>
      </c>
      <c r="R114" s="13"/>
      <c r="S114" s="31">
        <f>IF($S$4="", SUMIFS('자사몰 메타 광고'!$L:$L, '자사몰 메타 광고'!$C:$C, $R114),SUMIFS('자사몰 메타 광고'!$L:$L,'자사몰 메타 광고'!$I:$I,$S$4,'자사몰 메타 광고'!$C:$C,$R114))</f>
        <v>0</v>
      </c>
      <c r="T114" s="31">
        <f>IF($S$4="", SUMIFS('자사몰 메타 광고'!$V:$V, '자사몰 메타 광고'!$C:$C, $R114),SUMIFS('자사몰 메타 광고'!$V:$V,'자사몰 메타 광고'!$I:$I,$S$4,'자사몰 메타 광고'!$C:$C,$R114))</f>
        <v>0</v>
      </c>
      <c r="U114" s="11">
        <f t="shared" si="4"/>
        <v>0</v>
      </c>
      <c r="V114" s="12" t="str">
        <f t="shared" si="9"/>
        <v xml:space="preserve"> </v>
      </c>
      <c r="W114" s="32">
        <f>IF($S$4="", SUMIFS('자사몰 메타 광고'!$K:$K, '자사몰 메타 광고'!$C:$C, $R114),SUMIFS('자사몰 메타 광고'!$K:$K,'자사몰 메타 광고'!$I:$I,$S$4,'자사몰 메타 광고'!$C:$C,$R114))</f>
        <v>0</v>
      </c>
      <c r="X114" s="32">
        <f>IF($S$4="", SUMIFS('자사몰 메타 광고'!$N:$N, '자사몰 메타 광고'!$C:$C, $R114),SUMIFS('자사몰 메타 광고'!$N:$N,'자사몰 메타 광고'!$I:$I,$S$4,'자사몰 메타 광고'!$C:$C,$R114))</f>
        <v>0</v>
      </c>
      <c r="Y114" s="11">
        <f t="shared" si="5"/>
        <v>0</v>
      </c>
      <c r="Z114" s="12" t="str">
        <f t="shared" si="10"/>
        <v xml:space="preserve"> </v>
      </c>
      <c r="AB114" s="10">
        <f>IF($S$4="", SUMIFS('무신사 메타 광고'!$X:$X, '무신사 메타 광고'!$C:$C, $R114),SUMIFS('무신사 메타 광고'!$X:$X,'무신사 메타 광고'!$I:$I,$S$4,'무신사 메타 광고'!$C:$C,$R114))</f>
        <v>0</v>
      </c>
      <c r="AC114" s="11">
        <f t="shared" si="6"/>
        <v>0</v>
      </c>
    </row>
    <row r="115" spans="2:29">
      <c r="B115" s="9"/>
      <c r="C115" s="29">
        <f>IF($C$4="", SUMIFS('자사몰 메타 광고'!$L:$L, '자사몰 메타 광고'!$D:$D, $B115), SUMIFS('자사몰 메타 광고'!$L:$L, '자사몰 메타 광고'!$I:$I, $C$4, '자사몰 메타 광고'!$D:$D, $B115))</f>
        <v>0</v>
      </c>
      <c r="D115" s="29">
        <f>IF($C$4="", SUMIFS('자사몰 메타 광고'!$V:$V,#REF!, $B115), SUMIFS('자사몰 메타 광고'!$V:$V,'자사몰 메타 광고'!$I:$I,$C$4,'자사몰 메타 광고'!$D:$D,$B115))</f>
        <v>0</v>
      </c>
      <c r="E115" s="11">
        <f t="shared" si="0"/>
        <v>0</v>
      </c>
      <c r="F115" s="12" t="str">
        <f t="shared" si="7"/>
        <v xml:space="preserve"> </v>
      </c>
      <c r="G115" s="30">
        <f>IF($C$4="", SUMIFS('자사몰 메타 광고'!$K:$K, '자사몰 메타 광고'!$D:$D, $B115), SUMIFS('자사몰 메타 광고'!$K:$K,'자사몰 메타 광고'!$I:$I,$C$4,'자사몰 메타 광고'!D:D,$B115))</f>
        <v>0</v>
      </c>
      <c r="H115" s="30">
        <f>IF($C$4="", SUMIFS('자사몰 메타 광고'!$Q:$Q, '자사몰 메타 광고'!$D:$D, $B115), SUMIFS('자사몰 메타 광고'!$Q:$Q,'자사몰 메타 광고'!$I:$I,$C$4,'자사몰 메타 광고'!D:D,$B115))</f>
        <v>0</v>
      </c>
      <c r="I115" s="30">
        <f>IF($C$4="", SUMIFS('자사몰 메타 광고'!$U:$U, '자사몰 메타 광고'!$D:$D, $B115), SUMIFS('자사몰 메타 광고'!$U:$U,'자사몰 메타 광고'!$I:$I,$C$4,'자사몰 메타 광고'!D:D,$B115))</f>
        <v>0</v>
      </c>
      <c r="J115" s="11">
        <f t="shared" si="1"/>
        <v>0</v>
      </c>
      <c r="K115" s="11">
        <f t="shared" si="2"/>
        <v>0</v>
      </c>
      <c r="L115" s="12" t="str">
        <f t="shared" si="8"/>
        <v xml:space="preserve"> </v>
      </c>
      <c r="N115" s="10">
        <f>IF($C$4="", SUMIFS('무신사 메타 광고'!$X:$X, '무신사 메타 광고'!$D:$D, $B115),SUMIFS('무신사 메타 광고'!$X:$X,'무신사 메타 광고'!I:I,$C$4,'무신사 메타 광고'!D:D,$B115))</f>
        <v>0</v>
      </c>
      <c r="O115" s="11">
        <f t="shared" si="3"/>
        <v>0</v>
      </c>
      <c r="R115" s="13"/>
      <c r="S115" s="31">
        <f>IF($S$4="", SUMIFS('자사몰 메타 광고'!$L:$L, '자사몰 메타 광고'!$C:$C, $R115),SUMIFS('자사몰 메타 광고'!$L:$L,'자사몰 메타 광고'!$I:$I,$S$4,'자사몰 메타 광고'!$C:$C,$R115))</f>
        <v>0</v>
      </c>
      <c r="T115" s="31">
        <f>IF($S$4="", SUMIFS('자사몰 메타 광고'!$V:$V, '자사몰 메타 광고'!$C:$C, $R115),SUMIFS('자사몰 메타 광고'!$V:$V,'자사몰 메타 광고'!$I:$I,$S$4,'자사몰 메타 광고'!$C:$C,$R115))</f>
        <v>0</v>
      </c>
      <c r="U115" s="11">
        <f t="shared" si="4"/>
        <v>0</v>
      </c>
      <c r="V115" s="12" t="str">
        <f t="shared" si="9"/>
        <v xml:space="preserve"> </v>
      </c>
      <c r="W115" s="32">
        <f>IF($S$4="", SUMIFS('자사몰 메타 광고'!$K:$K, '자사몰 메타 광고'!$C:$C, $R115),SUMIFS('자사몰 메타 광고'!$K:$K,'자사몰 메타 광고'!$I:$I,$S$4,'자사몰 메타 광고'!$C:$C,$R115))</f>
        <v>0</v>
      </c>
      <c r="X115" s="32">
        <f>IF($S$4="", SUMIFS('자사몰 메타 광고'!$N:$N, '자사몰 메타 광고'!$C:$C, $R115),SUMIFS('자사몰 메타 광고'!$N:$N,'자사몰 메타 광고'!$I:$I,$S$4,'자사몰 메타 광고'!$C:$C,$R115))</f>
        <v>0</v>
      </c>
      <c r="Y115" s="11">
        <f t="shared" si="5"/>
        <v>0</v>
      </c>
      <c r="Z115" s="12" t="str">
        <f t="shared" si="10"/>
        <v xml:space="preserve"> </v>
      </c>
      <c r="AB115" s="10">
        <f>IF($S$4="", SUMIFS('무신사 메타 광고'!$X:$X, '무신사 메타 광고'!$C:$C, $R115),SUMIFS('무신사 메타 광고'!$X:$X,'무신사 메타 광고'!$I:$I,$S$4,'무신사 메타 광고'!$C:$C,$R115))</f>
        <v>0</v>
      </c>
      <c r="AC115" s="11">
        <f t="shared" si="6"/>
        <v>0</v>
      </c>
    </row>
    <row r="116" spans="2:29">
      <c r="B116" s="9"/>
      <c r="C116" s="29">
        <f>IF($C$4="", SUMIFS('자사몰 메타 광고'!$L:$L, '자사몰 메타 광고'!$D:$D, $B116), SUMIFS('자사몰 메타 광고'!$L:$L, '자사몰 메타 광고'!$I:$I, $C$4, '자사몰 메타 광고'!$D:$D, $B116))</f>
        <v>0</v>
      </c>
      <c r="D116" s="29">
        <f>IF($C$4="", SUMIFS('자사몰 메타 광고'!$V:$V,#REF!, $B116), SUMIFS('자사몰 메타 광고'!$V:$V,'자사몰 메타 광고'!$I:$I,$C$4,'자사몰 메타 광고'!$D:$D,$B116))</f>
        <v>0</v>
      </c>
      <c r="E116" s="11">
        <f t="shared" si="0"/>
        <v>0</v>
      </c>
      <c r="F116" s="12" t="str">
        <f t="shared" si="7"/>
        <v xml:space="preserve"> </v>
      </c>
      <c r="G116" s="30">
        <f>IF($C$4="", SUMIFS('자사몰 메타 광고'!$K:$K, '자사몰 메타 광고'!$D:$D, $B116), SUMIFS('자사몰 메타 광고'!$K:$K,'자사몰 메타 광고'!$I:$I,$C$4,'자사몰 메타 광고'!D:D,$B116))</f>
        <v>0</v>
      </c>
      <c r="H116" s="30">
        <f>IF($C$4="", SUMIFS('자사몰 메타 광고'!$Q:$Q, '자사몰 메타 광고'!$D:$D, $B116), SUMIFS('자사몰 메타 광고'!$Q:$Q,'자사몰 메타 광고'!$I:$I,$C$4,'자사몰 메타 광고'!D:D,$B116))</f>
        <v>0</v>
      </c>
      <c r="I116" s="30">
        <f>IF($C$4="", SUMIFS('자사몰 메타 광고'!$U:$U, '자사몰 메타 광고'!$D:$D, $B116), SUMIFS('자사몰 메타 광고'!$U:$U,'자사몰 메타 광고'!$I:$I,$C$4,'자사몰 메타 광고'!D:D,$B116))</f>
        <v>0</v>
      </c>
      <c r="J116" s="11">
        <f t="shared" si="1"/>
        <v>0</v>
      </c>
      <c r="K116" s="11">
        <f t="shared" si="2"/>
        <v>0</v>
      </c>
      <c r="L116" s="12" t="str">
        <f t="shared" si="8"/>
        <v xml:space="preserve"> </v>
      </c>
      <c r="N116" s="10">
        <f>IF($C$4="", SUMIFS('무신사 메타 광고'!$X:$X, '무신사 메타 광고'!$D:$D, $B116),SUMIFS('무신사 메타 광고'!$X:$X,'무신사 메타 광고'!I:I,$C$4,'무신사 메타 광고'!D:D,$B116))</f>
        <v>0</v>
      </c>
      <c r="O116" s="11">
        <f t="shared" si="3"/>
        <v>0</v>
      </c>
      <c r="R116" s="13"/>
      <c r="S116" s="31">
        <f>IF($S$4="", SUMIFS('자사몰 메타 광고'!$L:$L, '자사몰 메타 광고'!$C:$C, $R116),SUMIFS('자사몰 메타 광고'!$L:$L,'자사몰 메타 광고'!$I:$I,$S$4,'자사몰 메타 광고'!$C:$C,$R116))</f>
        <v>0</v>
      </c>
      <c r="T116" s="31">
        <f>IF($S$4="", SUMIFS('자사몰 메타 광고'!$V:$V, '자사몰 메타 광고'!$C:$C, $R116),SUMIFS('자사몰 메타 광고'!$V:$V,'자사몰 메타 광고'!$I:$I,$S$4,'자사몰 메타 광고'!$C:$C,$R116))</f>
        <v>0</v>
      </c>
      <c r="U116" s="11">
        <f t="shared" si="4"/>
        <v>0</v>
      </c>
      <c r="V116" s="12" t="str">
        <f t="shared" si="9"/>
        <v xml:space="preserve"> </v>
      </c>
      <c r="W116" s="32">
        <f>IF($S$4="", SUMIFS('자사몰 메타 광고'!$K:$K, '자사몰 메타 광고'!$C:$C, $R116),SUMIFS('자사몰 메타 광고'!$K:$K,'자사몰 메타 광고'!$I:$I,$S$4,'자사몰 메타 광고'!$C:$C,$R116))</f>
        <v>0</v>
      </c>
      <c r="X116" s="32">
        <f>IF($S$4="", SUMIFS('자사몰 메타 광고'!$N:$N, '자사몰 메타 광고'!$C:$C, $R116),SUMIFS('자사몰 메타 광고'!$N:$N,'자사몰 메타 광고'!$I:$I,$S$4,'자사몰 메타 광고'!$C:$C,$R116))</f>
        <v>0</v>
      </c>
      <c r="Y116" s="11">
        <f t="shared" si="5"/>
        <v>0</v>
      </c>
      <c r="Z116" s="12" t="str">
        <f t="shared" si="10"/>
        <v xml:space="preserve"> </v>
      </c>
      <c r="AB116" s="10">
        <f>IF($S$4="", SUMIFS('무신사 메타 광고'!$X:$X, '무신사 메타 광고'!$C:$C, $R116),SUMIFS('무신사 메타 광고'!$X:$X,'무신사 메타 광고'!$I:$I,$S$4,'무신사 메타 광고'!$C:$C,$R116))</f>
        <v>0</v>
      </c>
      <c r="AC116" s="11">
        <f t="shared" si="6"/>
        <v>0</v>
      </c>
    </row>
    <row r="117" spans="2:29">
      <c r="B117" s="9"/>
      <c r="C117" s="29">
        <f>IF($C$4="", SUMIFS('자사몰 메타 광고'!$L:$L, '자사몰 메타 광고'!$D:$D, $B117), SUMIFS('자사몰 메타 광고'!$L:$L, '자사몰 메타 광고'!$I:$I, $C$4, '자사몰 메타 광고'!$D:$D, $B117))</f>
        <v>0</v>
      </c>
      <c r="D117" s="29">
        <f>IF($C$4="", SUMIFS('자사몰 메타 광고'!$V:$V,#REF!, $B117), SUMIFS('자사몰 메타 광고'!$V:$V,'자사몰 메타 광고'!$I:$I,$C$4,'자사몰 메타 광고'!$D:$D,$B117))</f>
        <v>0</v>
      </c>
      <c r="E117" s="11">
        <f t="shared" si="0"/>
        <v>0</v>
      </c>
      <c r="F117" s="12" t="str">
        <f t="shared" si="7"/>
        <v xml:space="preserve"> </v>
      </c>
      <c r="G117" s="30">
        <f>IF($C$4="", SUMIFS('자사몰 메타 광고'!$K:$K, '자사몰 메타 광고'!$D:$D, $B117), SUMIFS('자사몰 메타 광고'!$K:$K,'자사몰 메타 광고'!$I:$I,$C$4,'자사몰 메타 광고'!D:D,$B117))</f>
        <v>0</v>
      </c>
      <c r="H117" s="30">
        <f>IF($C$4="", SUMIFS('자사몰 메타 광고'!$Q:$Q, '자사몰 메타 광고'!$D:$D, $B117), SUMIFS('자사몰 메타 광고'!$Q:$Q,'자사몰 메타 광고'!$I:$I,$C$4,'자사몰 메타 광고'!D:D,$B117))</f>
        <v>0</v>
      </c>
      <c r="I117" s="30">
        <f>IF($C$4="", SUMIFS('자사몰 메타 광고'!$U:$U, '자사몰 메타 광고'!$D:$D, $B117), SUMIFS('자사몰 메타 광고'!$U:$U,'자사몰 메타 광고'!$I:$I,$C$4,'자사몰 메타 광고'!D:D,$B117))</f>
        <v>0</v>
      </c>
      <c r="J117" s="11">
        <f t="shared" si="1"/>
        <v>0</v>
      </c>
      <c r="K117" s="11">
        <f t="shared" si="2"/>
        <v>0</v>
      </c>
      <c r="L117" s="12" t="str">
        <f t="shared" si="8"/>
        <v xml:space="preserve"> </v>
      </c>
      <c r="N117" s="10">
        <f>IF($C$4="", SUMIFS('무신사 메타 광고'!$X:$X, '무신사 메타 광고'!$D:$D, $B117),SUMIFS('무신사 메타 광고'!$X:$X,'무신사 메타 광고'!I:I,$C$4,'무신사 메타 광고'!D:D,$B117))</f>
        <v>0</v>
      </c>
      <c r="O117" s="11">
        <f t="shared" si="3"/>
        <v>0</v>
      </c>
      <c r="R117" s="13"/>
      <c r="S117" s="31">
        <f>IF($S$4="", SUMIFS('자사몰 메타 광고'!$L:$L, '자사몰 메타 광고'!$C:$C, $R117),SUMIFS('자사몰 메타 광고'!$L:$L,'자사몰 메타 광고'!$I:$I,$S$4,'자사몰 메타 광고'!$C:$C,$R117))</f>
        <v>0</v>
      </c>
      <c r="T117" s="31">
        <f>IF($S$4="", SUMIFS('자사몰 메타 광고'!$V:$V, '자사몰 메타 광고'!$C:$C, $R117),SUMIFS('자사몰 메타 광고'!$V:$V,'자사몰 메타 광고'!$I:$I,$S$4,'자사몰 메타 광고'!$C:$C,$R117))</f>
        <v>0</v>
      </c>
      <c r="U117" s="11">
        <f t="shared" si="4"/>
        <v>0</v>
      </c>
      <c r="V117" s="12" t="str">
        <f t="shared" si="9"/>
        <v xml:space="preserve"> </v>
      </c>
      <c r="W117" s="32">
        <f>IF($S$4="", SUMIFS('자사몰 메타 광고'!$K:$K, '자사몰 메타 광고'!$C:$C, $R117),SUMIFS('자사몰 메타 광고'!$K:$K,'자사몰 메타 광고'!$I:$I,$S$4,'자사몰 메타 광고'!$C:$C,$R117))</f>
        <v>0</v>
      </c>
      <c r="X117" s="32">
        <f>IF($S$4="", SUMIFS('자사몰 메타 광고'!$N:$N, '자사몰 메타 광고'!$C:$C, $R117),SUMIFS('자사몰 메타 광고'!$N:$N,'자사몰 메타 광고'!$I:$I,$S$4,'자사몰 메타 광고'!$C:$C,$R117))</f>
        <v>0</v>
      </c>
      <c r="Y117" s="11">
        <f t="shared" si="5"/>
        <v>0</v>
      </c>
      <c r="Z117" s="12" t="str">
        <f t="shared" si="10"/>
        <v xml:space="preserve"> </v>
      </c>
      <c r="AB117" s="10">
        <f>IF($S$4="", SUMIFS('무신사 메타 광고'!$X:$X, '무신사 메타 광고'!$C:$C, $R117),SUMIFS('무신사 메타 광고'!$X:$X,'무신사 메타 광고'!$I:$I,$S$4,'무신사 메타 광고'!$C:$C,$R117))</f>
        <v>0</v>
      </c>
      <c r="AC117" s="11">
        <f t="shared" si="6"/>
        <v>0</v>
      </c>
    </row>
    <row r="118" spans="2:29">
      <c r="B118" s="9"/>
      <c r="C118" s="29">
        <f>IF($C$4="", SUMIFS('자사몰 메타 광고'!$L:$L, '자사몰 메타 광고'!$D:$D, $B118), SUMIFS('자사몰 메타 광고'!$L:$L, '자사몰 메타 광고'!$I:$I, $C$4, '자사몰 메타 광고'!$D:$D, $B118))</f>
        <v>0</v>
      </c>
      <c r="D118" s="29">
        <f>IF($C$4="", SUMIFS('자사몰 메타 광고'!$V:$V,#REF!, $B118), SUMIFS('자사몰 메타 광고'!$V:$V,'자사몰 메타 광고'!$I:$I,$C$4,'자사몰 메타 광고'!$D:$D,$B118))</f>
        <v>0</v>
      </c>
      <c r="E118" s="11">
        <f t="shared" si="0"/>
        <v>0</v>
      </c>
      <c r="F118" s="12" t="str">
        <f t="shared" si="7"/>
        <v xml:space="preserve"> </v>
      </c>
      <c r="G118" s="30">
        <f>IF($C$4="", SUMIFS('자사몰 메타 광고'!$K:$K, '자사몰 메타 광고'!$D:$D, $B118), SUMIFS('자사몰 메타 광고'!$K:$K,'자사몰 메타 광고'!$I:$I,$C$4,'자사몰 메타 광고'!D:D,$B118))</f>
        <v>0</v>
      </c>
      <c r="H118" s="30">
        <f>IF($C$4="", SUMIFS('자사몰 메타 광고'!$Q:$Q, '자사몰 메타 광고'!$D:$D, $B118), SUMIFS('자사몰 메타 광고'!$Q:$Q,'자사몰 메타 광고'!$I:$I,$C$4,'자사몰 메타 광고'!D:D,$B118))</f>
        <v>0</v>
      </c>
      <c r="I118" s="30">
        <f>IF($C$4="", SUMIFS('자사몰 메타 광고'!$U:$U, '자사몰 메타 광고'!$D:$D, $B118), SUMIFS('자사몰 메타 광고'!$U:$U,'자사몰 메타 광고'!$I:$I,$C$4,'자사몰 메타 광고'!D:D,$B118))</f>
        <v>0</v>
      </c>
      <c r="J118" s="11">
        <f t="shared" si="1"/>
        <v>0</v>
      </c>
      <c r="K118" s="11">
        <f t="shared" si="2"/>
        <v>0</v>
      </c>
      <c r="L118" s="12" t="str">
        <f t="shared" si="8"/>
        <v xml:space="preserve"> </v>
      </c>
      <c r="N118" s="10">
        <f>IF($C$4="", SUMIFS('무신사 메타 광고'!$X:$X, '무신사 메타 광고'!$D:$D, $B118),SUMIFS('무신사 메타 광고'!$X:$X,'무신사 메타 광고'!I:I,$C$4,'무신사 메타 광고'!D:D,$B118))</f>
        <v>0</v>
      </c>
      <c r="O118" s="11">
        <f t="shared" si="3"/>
        <v>0</v>
      </c>
      <c r="R118" s="13"/>
      <c r="S118" s="31">
        <f>IF($S$4="", SUMIFS('자사몰 메타 광고'!$L:$L, '자사몰 메타 광고'!$C:$C, $R118),SUMIFS('자사몰 메타 광고'!$L:$L,'자사몰 메타 광고'!$I:$I,$S$4,'자사몰 메타 광고'!$C:$C,$R118))</f>
        <v>0</v>
      </c>
      <c r="T118" s="31">
        <f>IF($S$4="", SUMIFS('자사몰 메타 광고'!$V:$V, '자사몰 메타 광고'!$C:$C, $R118),SUMIFS('자사몰 메타 광고'!$V:$V,'자사몰 메타 광고'!$I:$I,$S$4,'자사몰 메타 광고'!$C:$C,$R118))</f>
        <v>0</v>
      </c>
      <c r="U118" s="11">
        <f t="shared" si="4"/>
        <v>0</v>
      </c>
      <c r="V118" s="12" t="str">
        <f t="shared" si="9"/>
        <v xml:space="preserve"> </v>
      </c>
      <c r="W118" s="32">
        <f>IF($S$4="", SUMIFS('자사몰 메타 광고'!$K:$K, '자사몰 메타 광고'!$C:$C, $R118),SUMIFS('자사몰 메타 광고'!$K:$K,'자사몰 메타 광고'!$I:$I,$S$4,'자사몰 메타 광고'!$C:$C,$R118))</f>
        <v>0</v>
      </c>
      <c r="X118" s="32">
        <f>IF($S$4="", SUMIFS('자사몰 메타 광고'!$N:$N, '자사몰 메타 광고'!$C:$C, $R118),SUMIFS('자사몰 메타 광고'!$N:$N,'자사몰 메타 광고'!$I:$I,$S$4,'자사몰 메타 광고'!$C:$C,$R118))</f>
        <v>0</v>
      </c>
      <c r="Y118" s="11">
        <f t="shared" si="5"/>
        <v>0</v>
      </c>
      <c r="Z118" s="12" t="str">
        <f t="shared" si="10"/>
        <v xml:space="preserve"> </v>
      </c>
      <c r="AB118" s="10">
        <f>IF($S$4="", SUMIFS('무신사 메타 광고'!$X:$X, '무신사 메타 광고'!$C:$C, $R118),SUMIFS('무신사 메타 광고'!$X:$X,'무신사 메타 광고'!$I:$I,$S$4,'무신사 메타 광고'!$C:$C,$R118))</f>
        <v>0</v>
      </c>
      <c r="AC118" s="11">
        <f t="shared" si="6"/>
        <v>0</v>
      </c>
    </row>
    <row r="119" spans="2:29">
      <c r="B119" s="9"/>
      <c r="C119" s="29">
        <f>IF($C$4="", SUMIFS('자사몰 메타 광고'!$L:$L, '자사몰 메타 광고'!$D:$D, $B119), SUMIFS('자사몰 메타 광고'!$L:$L, '자사몰 메타 광고'!$I:$I, $C$4, '자사몰 메타 광고'!$D:$D, $B119))</f>
        <v>0</v>
      </c>
      <c r="D119" s="29">
        <f>IF($C$4="", SUMIFS('자사몰 메타 광고'!$V:$V,#REF!, $B119), SUMIFS('자사몰 메타 광고'!$V:$V,'자사몰 메타 광고'!$I:$I,$C$4,'자사몰 메타 광고'!$D:$D,$B119))</f>
        <v>0</v>
      </c>
      <c r="E119" s="11">
        <f t="shared" si="0"/>
        <v>0</v>
      </c>
      <c r="F119" s="12" t="str">
        <f t="shared" si="7"/>
        <v xml:space="preserve"> </v>
      </c>
      <c r="G119" s="30">
        <f>IF($C$4="", SUMIFS('자사몰 메타 광고'!$K:$K, '자사몰 메타 광고'!$D:$D, $B119), SUMIFS('자사몰 메타 광고'!$K:$K,'자사몰 메타 광고'!$I:$I,$C$4,'자사몰 메타 광고'!D:D,$B119))</f>
        <v>0</v>
      </c>
      <c r="H119" s="30">
        <f>IF($C$4="", SUMIFS('자사몰 메타 광고'!$Q:$Q, '자사몰 메타 광고'!$D:$D, $B119), SUMIFS('자사몰 메타 광고'!$Q:$Q,'자사몰 메타 광고'!$I:$I,$C$4,'자사몰 메타 광고'!D:D,$B119))</f>
        <v>0</v>
      </c>
      <c r="I119" s="30">
        <f>IF($C$4="", SUMIFS('자사몰 메타 광고'!$U:$U, '자사몰 메타 광고'!$D:$D, $B119), SUMIFS('자사몰 메타 광고'!$U:$U,'자사몰 메타 광고'!$I:$I,$C$4,'자사몰 메타 광고'!D:D,$B119))</f>
        <v>0</v>
      </c>
      <c r="J119" s="11">
        <f t="shared" si="1"/>
        <v>0</v>
      </c>
      <c r="K119" s="11">
        <f t="shared" si="2"/>
        <v>0</v>
      </c>
      <c r="L119" s="12" t="str">
        <f t="shared" si="8"/>
        <v xml:space="preserve"> </v>
      </c>
      <c r="N119" s="10">
        <f>IF($C$4="", SUMIFS('무신사 메타 광고'!$X:$X, '무신사 메타 광고'!$D:$D, $B119),SUMIFS('무신사 메타 광고'!$X:$X,'무신사 메타 광고'!I:I,$C$4,'무신사 메타 광고'!D:D,$B119))</f>
        <v>0</v>
      </c>
      <c r="O119" s="11">
        <f t="shared" si="3"/>
        <v>0</v>
      </c>
      <c r="R119" s="13"/>
      <c r="S119" s="31">
        <f>IF($S$4="", SUMIFS('자사몰 메타 광고'!$L:$L, '자사몰 메타 광고'!$C:$C, $R119),SUMIFS('자사몰 메타 광고'!$L:$L,'자사몰 메타 광고'!$I:$I,$S$4,'자사몰 메타 광고'!$C:$C,$R119))</f>
        <v>0</v>
      </c>
      <c r="T119" s="31">
        <f>IF($S$4="", SUMIFS('자사몰 메타 광고'!$V:$V, '자사몰 메타 광고'!$C:$C, $R119),SUMIFS('자사몰 메타 광고'!$V:$V,'자사몰 메타 광고'!$I:$I,$S$4,'자사몰 메타 광고'!$C:$C,$R119))</f>
        <v>0</v>
      </c>
      <c r="U119" s="11">
        <f t="shared" si="4"/>
        <v>0</v>
      </c>
      <c r="V119" s="12" t="str">
        <f t="shared" si="9"/>
        <v xml:space="preserve"> </v>
      </c>
      <c r="W119" s="32">
        <f>IF($S$4="", SUMIFS('자사몰 메타 광고'!$K:$K, '자사몰 메타 광고'!$C:$C, $R119),SUMIFS('자사몰 메타 광고'!$K:$K,'자사몰 메타 광고'!$I:$I,$S$4,'자사몰 메타 광고'!$C:$C,$R119))</f>
        <v>0</v>
      </c>
      <c r="X119" s="32">
        <f>IF($S$4="", SUMIFS('자사몰 메타 광고'!$N:$N, '자사몰 메타 광고'!$C:$C, $R119),SUMIFS('자사몰 메타 광고'!$N:$N,'자사몰 메타 광고'!$I:$I,$S$4,'자사몰 메타 광고'!$C:$C,$R119))</f>
        <v>0</v>
      </c>
      <c r="Y119" s="11">
        <f t="shared" si="5"/>
        <v>0</v>
      </c>
      <c r="Z119" s="12" t="str">
        <f t="shared" si="10"/>
        <v xml:space="preserve"> </v>
      </c>
      <c r="AB119" s="10">
        <f>IF($S$4="", SUMIFS('무신사 메타 광고'!$X:$X, '무신사 메타 광고'!$C:$C, $R119),SUMIFS('무신사 메타 광고'!$X:$X,'무신사 메타 광고'!$I:$I,$S$4,'무신사 메타 광고'!$C:$C,$R119))</f>
        <v>0</v>
      </c>
      <c r="AC119" s="11">
        <f t="shared" si="6"/>
        <v>0</v>
      </c>
    </row>
    <row r="120" spans="2:29">
      <c r="B120" s="9"/>
      <c r="C120" s="29">
        <f>IF($C$4="", SUMIFS('자사몰 메타 광고'!$L:$L, '자사몰 메타 광고'!$D:$D, $B120), SUMIFS('자사몰 메타 광고'!$L:$L, '자사몰 메타 광고'!$I:$I, $C$4, '자사몰 메타 광고'!$D:$D, $B120))</f>
        <v>0</v>
      </c>
      <c r="D120" s="29">
        <f>IF($C$4="", SUMIFS('자사몰 메타 광고'!$V:$V,#REF!, $B120), SUMIFS('자사몰 메타 광고'!$V:$V,'자사몰 메타 광고'!$I:$I,$C$4,'자사몰 메타 광고'!$D:$D,$B120))</f>
        <v>0</v>
      </c>
      <c r="E120" s="11">
        <f t="shared" si="0"/>
        <v>0</v>
      </c>
      <c r="F120" s="12" t="str">
        <f t="shared" si="7"/>
        <v xml:space="preserve"> </v>
      </c>
      <c r="G120" s="30">
        <f>IF($C$4="", SUMIFS('자사몰 메타 광고'!$K:$K, '자사몰 메타 광고'!$D:$D, $B120), SUMIFS('자사몰 메타 광고'!$K:$K,'자사몰 메타 광고'!$I:$I,$C$4,'자사몰 메타 광고'!D:D,$B120))</f>
        <v>0</v>
      </c>
      <c r="H120" s="30">
        <f>IF($C$4="", SUMIFS('자사몰 메타 광고'!$Q:$Q, '자사몰 메타 광고'!$D:$D, $B120), SUMIFS('자사몰 메타 광고'!$Q:$Q,'자사몰 메타 광고'!$I:$I,$C$4,'자사몰 메타 광고'!D:D,$B120))</f>
        <v>0</v>
      </c>
      <c r="I120" s="30">
        <f>IF($C$4="", SUMIFS('자사몰 메타 광고'!$U:$U, '자사몰 메타 광고'!$D:$D, $B120), SUMIFS('자사몰 메타 광고'!$U:$U,'자사몰 메타 광고'!$I:$I,$C$4,'자사몰 메타 광고'!D:D,$B120))</f>
        <v>0</v>
      </c>
      <c r="J120" s="11">
        <f t="shared" si="1"/>
        <v>0</v>
      </c>
      <c r="K120" s="11">
        <f t="shared" si="2"/>
        <v>0</v>
      </c>
      <c r="L120" s="12" t="str">
        <f t="shared" si="8"/>
        <v xml:space="preserve"> </v>
      </c>
      <c r="N120" s="10">
        <f>IF($C$4="", SUMIFS('무신사 메타 광고'!$X:$X, '무신사 메타 광고'!$D:$D, $B120),SUMIFS('무신사 메타 광고'!$X:$X,'무신사 메타 광고'!I:I,$C$4,'무신사 메타 광고'!D:D,$B120))</f>
        <v>0</v>
      </c>
      <c r="O120" s="11">
        <f t="shared" si="3"/>
        <v>0</v>
      </c>
      <c r="R120" s="13"/>
      <c r="S120" s="31">
        <f>IF($S$4="", SUMIFS('자사몰 메타 광고'!$L:$L, '자사몰 메타 광고'!$C:$C, $R120),SUMIFS('자사몰 메타 광고'!$L:$L,'자사몰 메타 광고'!$I:$I,$S$4,'자사몰 메타 광고'!$C:$C,$R120))</f>
        <v>0</v>
      </c>
      <c r="T120" s="31">
        <f>IF($S$4="", SUMIFS('자사몰 메타 광고'!$V:$V, '자사몰 메타 광고'!$C:$C, $R120),SUMIFS('자사몰 메타 광고'!$V:$V,'자사몰 메타 광고'!$I:$I,$S$4,'자사몰 메타 광고'!$C:$C,$R120))</f>
        <v>0</v>
      </c>
      <c r="U120" s="11">
        <f t="shared" si="4"/>
        <v>0</v>
      </c>
      <c r="V120" s="12" t="str">
        <f t="shared" si="9"/>
        <v xml:space="preserve"> </v>
      </c>
      <c r="W120" s="32">
        <f>IF($S$4="", SUMIFS('자사몰 메타 광고'!$K:$K, '자사몰 메타 광고'!$C:$C, $R120),SUMIFS('자사몰 메타 광고'!$K:$K,'자사몰 메타 광고'!$I:$I,$S$4,'자사몰 메타 광고'!$C:$C,$R120))</f>
        <v>0</v>
      </c>
      <c r="X120" s="32">
        <f>IF($S$4="", SUMIFS('자사몰 메타 광고'!$N:$N, '자사몰 메타 광고'!$C:$C, $R120),SUMIFS('자사몰 메타 광고'!$N:$N,'자사몰 메타 광고'!$I:$I,$S$4,'자사몰 메타 광고'!$C:$C,$R120))</f>
        <v>0</v>
      </c>
      <c r="Y120" s="11">
        <f t="shared" si="5"/>
        <v>0</v>
      </c>
      <c r="Z120" s="12" t="str">
        <f t="shared" si="10"/>
        <v xml:space="preserve"> </v>
      </c>
      <c r="AB120" s="10">
        <f>IF($S$4="", SUMIFS('무신사 메타 광고'!$X:$X, '무신사 메타 광고'!$C:$C, $R120),SUMIFS('무신사 메타 광고'!$X:$X,'무신사 메타 광고'!$I:$I,$S$4,'무신사 메타 광고'!$C:$C,$R120))</f>
        <v>0</v>
      </c>
      <c r="AC120" s="11">
        <f t="shared" si="6"/>
        <v>0</v>
      </c>
    </row>
    <row r="121" spans="2:29">
      <c r="B121" s="9"/>
      <c r="C121" s="29">
        <f>IF($C$4="", SUMIFS('자사몰 메타 광고'!$L:$L, '자사몰 메타 광고'!$D:$D, $B121), SUMIFS('자사몰 메타 광고'!$L:$L, '자사몰 메타 광고'!$I:$I, $C$4, '자사몰 메타 광고'!$D:$D, $B121))</f>
        <v>0</v>
      </c>
      <c r="D121" s="29">
        <f>IF($C$4="", SUMIFS('자사몰 메타 광고'!$V:$V,#REF!, $B121), SUMIFS('자사몰 메타 광고'!$V:$V,'자사몰 메타 광고'!$I:$I,$C$4,'자사몰 메타 광고'!$D:$D,$B121))</f>
        <v>0</v>
      </c>
      <c r="E121" s="11">
        <f t="shared" si="0"/>
        <v>0</v>
      </c>
      <c r="F121" s="12" t="str">
        <f t="shared" si="7"/>
        <v xml:space="preserve"> </v>
      </c>
      <c r="G121" s="30">
        <f>IF($C$4="", SUMIFS('자사몰 메타 광고'!$K:$K, '자사몰 메타 광고'!$D:$D, $B121), SUMIFS('자사몰 메타 광고'!$K:$K,'자사몰 메타 광고'!$I:$I,$C$4,'자사몰 메타 광고'!D:D,$B121))</f>
        <v>0</v>
      </c>
      <c r="H121" s="30">
        <f>IF($C$4="", SUMIFS('자사몰 메타 광고'!$Q:$Q, '자사몰 메타 광고'!$D:$D, $B121), SUMIFS('자사몰 메타 광고'!$Q:$Q,'자사몰 메타 광고'!$I:$I,$C$4,'자사몰 메타 광고'!D:D,$B121))</f>
        <v>0</v>
      </c>
      <c r="I121" s="30">
        <f>IF($C$4="", SUMIFS('자사몰 메타 광고'!$U:$U, '자사몰 메타 광고'!$D:$D, $B121), SUMIFS('자사몰 메타 광고'!$U:$U,'자사몰 메타 광고'!$I:$I,$C$4,'자사몰 메타 광고'!D:D,$B121))</f>
        <v>0</v>
      </c>
      <c r="J121" s="11">
        <f t="shared" si="1"/>
        <v>0</v>
      </c>
      <c r="K121" s="11">
        <f t="shared" si="2"/>
        <v>0</v>
      </c>
      <c r="L121" s="12" t="str">
        <f t="shared" si="8"/>
        <v xml:space="preserve"> </v>
      </c>
      <c r="N121" s="10">
        <f>IF($C$4="", SUMIFS('무신사 메타 광고'!$X:$X, '무신사 메타 광고'!$D:$D, $B121),SUMIFS('무신사 메타 광고'!$X:$X,'무신사 메타 광고'!I:I,$C$4,'무신사 메타 광고'!D:D,$B121))</f>
        <v>0</v>
      </c>
      <c r="O121" s="11">
        <f t="shared" si="3"/>
        <v>0</v>
      </c>
      <c r="R121" s="13"/>
      <c r="S121" s="31">
        <f>IF($S$4="", SUMIFS('자사몰 메타 광고'!$L:$L, '자사몰 메타 광고'!$C:$C, $R121),SUMIFS('자사몰 메타 광고'!$L:$L,'자사몰 메타 광고'!$I:$I,$S$4,'자사몰 메타 광고'!$C:$C,$R121))</f>
        <v>0</v>
      </c>
      <c r="T121" s="31">
        <f>IF($S$4="", SUMIFS('자사몰 메타 광고'!$V:$V, '자사몰 메타 광고'!$C:$C, $R121),SUMIFS('자사몰 메타 광고'!$V:$V,'자사몰 메타 광고'!$I:$I,$S$4,'자사몰 메타 광고'!$C:$C,$R121))</f>
        <v>0</v>
      </c>
      <c r="U121" s="11">
        <f t="shared" si="4"/>
        <v>0</v>
      </c>
      <c r="V121" s="12" t="str">
        <f t="shared" si="9"/>
        <v xml:space="preserve"> </v>
      </c>
      <c r="W121" s="32">
        <f>IF($S$4="", SUMIFS('자사몰 메타 광고'!$K:$K, '자사몰 메타 광고'!$C:$C, $R121),SUMIFS('자사몰 메타 광고'!$K:$K,'자사몰 메타 광고'!$I:$I,$S$4,'자사몰 메타 광고'!$C:$C,$R121))</f>
        <v>0</v>
      </c>
      <c r="X121" s="32">
        <f>IF($S$4="", SUMIFS('자사몰 메타 광고'!$N:$N, '자사몰 메타 광고'!$C:$C, $R121),SUMIFS('자사몰 메타 광고'!$N:$N,'자사몰 메타 광고'!$I:$I,$S$4,'자사몰 메타 광고'!$C:$C,$R121))</f>
        <v>0</v>
      </c>
      <c r="Y121" s="11">
        <f t="shared" si="5"/>
        <v>0</v>
      </c>
      <c r="Z121" s="12" t="str">
        <f t="shared" si="10"/>
        <v xml:space="preserve"> </v>
      </c>
      <c r="AB121" s="10">
        <f>IF($S$4="", SUMIFS('무신사 메타 광고'!$X:$X, '무신사 메타 광고'!$C:$C, $R121),SUMIFS('무신사 메타 광고'!$X:$X,'무신사 메타 광고'!$I:$I,$S$4,'무신사 메타 광고'!$C:$C,$R121))</f>
        <v>0</v>
      </c>
      <c r="AC121" s="11">
        <f t="shared" si="6"/>
        <v>0</v>
      </c>
    </row>
    <row r="122" spans="2:29">
      <c r="B122" s="9"/>
      <c r="C122" s="29">
        <f>IF($C$4="", SUMIFS('자사몰 메타 광고'!$L:$L, '자사몰 메타 광고'!$D:$D, $B122), SUMIFS('자사몰 메타 광고'!$L:$L, '자사몰 메타 광고'!$I:$I, $C$4, '자사몰 메타 광고'!$D:$D, $B122))</f>
        <v>0</v>
      </c>
      <c r="D122" s="29">
        <f>IF($C$4="", SUMIFS('자사몰 메타 광고'!$V:$V,#REF!, $B122), SUMIFS('자사몰 메타 광고'!$V:$V,'자사몰 메타 광고'!$I:$I,$C$4,'자사몰 메타 광고'!$D:$D,$B122))</f>
        <v>0</v>
      </c>
      <c r="E122" s="11">
        <f t="shared" si="0"/>
        <v>0</v>
      </c>
      <c r="F122" s="12" t="str">
        <f t="shared" si="7"/>
        <v xml:space="preserve"> </v>
      </c>
      <c r="G122" s="30">
        <f>IF($C$4="", SUMIFS('자사몰 메타 광고'!$K:$K, '자사몰 메타 광고'!$D:$D, $B122), SUMIFS('자사몰 메타 광고'!$K:$K,'자사몰 메타 광고'!$I:$I,$C$4,'자사몰 메타 광고'!D:D,$B122))</f>
        <v>0</v>
      </c>
      <c r="H122" s="30">
        <f>IF($C$4="", SUMIFS('자사몰 메타 광고'!$Q:$Q, '자사몰 메타 광고'!$D:$D, $B122), SUMIFS('자사몰 메타 광고'!$Q:$Q,'자사몰 메타 광고'!$I:$I,$C$4,'자사몰 메타 광고'!D:D,$B122))</f>
        <v>0</v>
      </c>
      <c r="I122" s="30">
        <f>IF($C$4="", SUMIFS('자사몰 메타 광고'!$U:$U, '자사몰 메타 광고'!$D:$D, $B122), SUMIFS('자사몰 메타 광고'!$U:$U,'자사몰 메타 광고'!$I:$I,$C$4,'자사몰 메타 광고'!D:D,$B122))</f>
        <v>0</v>
      </c>
      <c r="J122" s="11">
        <f t="shared" si="1"/>
        <v>0</v>
      </c>
      <c r="K122" s="11">
        <f t="shared" si="2"/>
        <v>0</v>
      </c>
      <c r="L122" s="12" t="str">
        <f t="shared" si="8"/>
        <v xml:space="preserve"> </v>
      </c>
      <c r="N122" s="10">
        <f>IF($C$4="", SUMIFS('무신사 메타 광고'!$X:$X, '무신사 메타 광고'!$D:$D, $B122),SUMIFS('무신사 메타 광고'!$X:$X,'무신사 메타 광고'!I:I,$C$4,'무신사 메타 광고'!D:D,$B122))</f>
        <v>0</v>
      </c>
      <c r="O122" s="11">
        <f t="shared" si="3"/>
        <v>0</v>
      </c>
      <c r="R122" s="13"/>
      <c r="S122" s="31">
        <f>IF($S$4="", SUMIFS('자사몰 메타 광고'!$L:$L, '자사몰 메타 광고'!$C:$C, $R122),SUMIFS('자사몰 메타 광고'!$L:$L,'자사몰 메타 광고'!$I:$I,$S$4,'자사몰 메타 광고'!$C:$C,$R122))</f>
        <v>0</v>
      </c>
      <c r="T122" s="31">
        <f>IF($S$4="", SUMIFS('자사몰 메타 광고'!$V:$V, '자사몰 메타 광고'!$C:$C, $R122),SUMIFS('자사몰 메타 광고'!$V:$V,'자사몰 메타 광고'!$I:$I,$S$4,'자사몰 메타 광고'!$C:$C,$R122))</f>
        <v>0</v>
      </c>
      <c r="U122" s="11">
        <f t="shared" si="4"/>
        <v>0</v>
      </c>
      <c r="V122" s="12" t="str">
        <f t="shared" si="9"/>
        <v xml:space="preserve"> </v>
      </c>
      <c r="W122" s="32">
        <f>IF($S$4="", SUMIFS('자사몰 메타 광고'!$K:$K, '자사몰 메타 광고'!$C:$C, $R122),SUMIFS('자사몰 메타 광고'!$K:$K,'자사몰 메타 광고'!$I:$I,$S$4,'자사몰 메타 광고'!$C:$C,$R122))</f>
        <v>0</v>
      </c>
      <c r="X122" s="32">
        <f>IF($S$4="", SUMIFS('자사몰 메타 광고'!$N:$N, '자사몰 메타 광고'!$C:$C, $R122),SUMIFS('자사몰 메타 광고'!$N:$N,'자사몰 메타 광고'!$I:$I,$S$4,'자사몰 메타 광고'!$C:$C,$R122))</f>
        <v>0</v>
      </c>
      <c r="Y122" s="11">
        <f t="shared" si="5"/>
        <v>0</v>
      </c>
      <c r="Z122" s="12" t="str">
        <f t="shared" si="10"/>
        <v xml:space="preserve"> </v>
      </c>
      <c r="AB122" s="10">
        <f>IF($S$4="", SUMIFS('무신사 메타 광고'!$X:$X, '무신사 메타 광고'!$C:$C, $R122),SUMIFS('무신사 메타 광고'!$X:$X,'무신사 메타 광고'!$I:$I,$S$4,'무신사 메타 광고'!$C:$C,$R122))</f>
        <v>0</v>
      </c>
      <c r="AC122" s="11">
        <f t="shared" si="6"/>
        <v>0</v>
      </c>
    </row>
    <row r="123" spans="2:29">
      <c r="B123" s="9"/>
      <c r="C123" s="29">
        <f>IF($C$4="", SUMIFS('자사몰 메타 광고'!$L:$L, '자사몰 메타 광고'!$D:$D, $B123), SUMIFS('자사몰 메타 광고'!$L:$L, '자사몰 메타 광고'!$I:$I, $C$4, '자사몰 메타 광고'!$D:$D, $B123))</f>
        <v>0</v>
      </c>
      <c r="D123" s="29">
        <f>IF($C$4="", SUMIFS('자사몰 메타 광고'!$V:$V,#REF!, $B123), SUMIFS('자사몰 메타 광고'!$V:$V,'자사몰 메타 광고'!$I:$I,$C$4,'자사몰 메타 광고'!$D:$D,$B123))</f>
        <v>0</v>
      </c>
      <c r="E123" s="11">
        <f t="shared" si="0"/>
        <v>0</v>
      </c>
      <c r="F123" s="12" t="str">
        <f t="shared" si="7"/>
        <v xml:space="preserve"> </v>
      </c>
      <c r="G123" s="30">
        <f>IF($C$4="", SUMIFS('자사몰 메타 광고'!$K:$K, '자사몰 메타 광고'!$D:$D, $B123), SUMIFS('자사몰 메타 광고'!$K:$K,'자사몰 메타 광고'!$I:$I,$C$4,'자사몰 메타 광고'!D:D,$B123))</f>
        <v>0</v>
      </c>
      <c r="H123" s="30">
        <f>IF($C$4="", SUMIFS('자사몰 메타 광고'!$Q:$Q, '자사몰 메타 광고'!$D:$D, $B123), SUMIFS('자사몰 메타 광고'!$Q:$Q,'자사몰 메타 광고'!$I:$I,$C$4,'자사몰 메타 광고'!D:D,$B123))</f>
        <v>0</v>
      </c>
      <c r="I123" s="30">
        <f>IF($C$4="", SUMIFS('자사몰 메타 광고'!$U:$U, '자사몰 메타 광고'!$D:$D, $B123), SUMIFS('자사몰 메타 광고'!$U:$U,'자사몰 메타 광고'!$I:$I,$C$4,'자사몰 메타 광고'!D:D,$B123))</f>
        <v>0</v>
      </c>
      <c r="J123" s="11">
        <f t="shared" si="1"/>
        <v>0</v>
      </c>
      <c r="K123" s="11">
        <f t="shared" si="2"/>
        <v>0</v>
      </c>
      <c r="L123" s="12" t="str">
        <f t="shared" si="8"/>
        <v xml:space="preserve"> </v>
      </c>
      <c r="N123" s="10">
        <f>IF($C$4="", SUMIFS('무신사 메타 광고'!$X:$X, '무신사 메타 광고'!$D:$D, $B123),SUMIFS('무신사 메타 광고'!$X:$X,'무신사 메타 광고'!I:I,$C$4,'무신사 메타 광고'!D:D,$B123))</f>
        <v>0</v>
      </c>
      <c r="O123" s="11">
        <f t="shared" si="3"/>
        <v>0</v>
      </c>
      <c r="R123" s="13"/>
      <c r="S123" s="31">
        <f>IF($S$4="", SUMIFS('자사몰 메타 광고'!$L:$L, '자사몰 메타 광고'!$C:$C, $R123),SUMIFS('자사몰 메타 광고'!$L:$L,'자사몰 메타 광고'!$I:$I,$S$4,'자사몰 메타 광고'!$C:$C,$R123))</f>
        <v>0</v>
      </c>
      <c r="T123" s="31">
        <f>IF($S$4="", SUMIFS('자사몰 메타 광고'!$V:$V, '자사몰 메타 광고'!$C:$C, $R123),SUMIFS('자사몰 메타 광고'!$V:$V,'자사몰 메타 광고'!$I:$I,$S$4,'자사몰 메타 광고'!$C:$C,$R123))</f>
        <v>0</v>
      </c>
      <c r="U123" s="11">
        <f t="shared" si="4"/>
        <v>0</v>
      </c>
      <c r="V123" s="12" t="str">
        <f t="shared" si="9"/>
        <v xml:space="preserve"> </v>
      </c>
      <c r="W123" s="32">
        <f>IF($S$4="", SUMIFS('자사몰 메타 광고'!$K:$K, '자사몰 메타 광고'!$C:$C, $R123),SUMIFS('자사몰 메타 광고'!$K:$K,'자사몰 메타 광고'!$I:$I,$S$4,'자사몰 메타 광고'!$C:$C,$R123))</f>
        <v>0</v>
      </c>
      <c r="X123" s="32">
        <f>IF($S$4="", SUMIFS('자사몰 메타 광고'!$N:$N, '자사몰 메타 광고'!$C:$C, $R123),SUMIFS('자사몰 메타 광고'!$N:$N,'자사몰 메타 광고'!$I:$I,$S$4,'자사몰 메타 광고'!$C:$C,$R123))</f>
        <v>0</v>
      </c>
      <c r="Y123" s="11">
        <f t="shared" si="5"/>
        <v>0</v>
      </c>
      <c r="Z123" s="12" t="str">
        <f t="shared" si="10"/>
        <v xml:space="preserve"> </v>
      </c>
      <c r="AB123" s="10">
        <f>IF($S$4="", SUMIFS('무신사 메타 광고'!$X:$X, '무신사 메타 광고'!$C:$C, $R123),SUMIFS('무신사 메타 광고'!$X:$X,'무신사 메타 광고'!$I:$I,$S$4,'무신사 메타 광고'!$C:$C,$R123))</f>
        <v>0</v>
      </c>
      <c r="AC123" s="11">
        <f t="shared" si="6"/>
        <v>0</v>
      </c>
    </row>
    <row r="124" spans="2:29">
      <c r="B124" s="9"/>
      <c r="C124" s="29">
        <f>IF($C$4="", SUMIFS('자사몰 메타 광고'!$L:$L, '자사몰 메타 광고'!$D:$D, $B124), SUMIFS('자사몰 메타 광고'!$L:$L, '자사몰 메타 광고'!$I:$I, $C$4, '자사몰 메타 광고'!$D:$D, $B124))</f>
        <v>0</v>
      </c>
      <c r="D124" s="29">
        <f>IF($C$4="", SUMIFS('자사몰 메타 광고'!$V:$V,#REF!, $B124), SUMIFS('자사몰 메타 광고'!$V:$V,'자사몰 메타 광고'!$I:$I,$C$4,'자사몰 메타 광고'!$D:$D,$B124))</f>
        <v>0</v>
      </c>
      <c r="E124" s="11">
        <f t="shared" si="0"/>
        <v>0</v>
      </c>
      <c r="F124" s="12" t="str">
        <f t="shared" si="7"/>
        <v xml:space="preserve"> </v>
      </c>
      <c r="G124" s="30">
        <f>IF($C$4="", SUMIFS('자사몰 메타 광고'!$K:$K, '자사몰 메타 광고'!$D:$D, $B124), SUMIFS('자사몰 메타 광고'!$K:$K,'자사몰 메타 광고'!$I:$I,$C$4,'자사몰 메타 광고'!D:D,$B124))</f>
        <v>0</v>
      </c>
      <c r="H124" s="30">
        <f>IF($C$4="", SUMIFS('자사몰 메타 광고'!$Q:$Q, '자사몰 메타 광고'!$D:$D, $B124), SUMIFS('자사몰 메타 광고'!$Q:$Q,'자사몰 메타 광고'!$I:$I,$C$4,'자사몰 메타 광고'!D:D,$B124))</f>
        <v>0</v>
      </c>
      <c r="I124" s="30">
        <f>IF($C$4="", SUMIFS('자사몰 메타 광고'!$U:$U, '자사몰 메타 광고'!$D:$D, $B124), SUMIFS('자사몰 메타 광고'!$U:$U,'자사몰 메타 광고'!$I:$I,$C$4,'자사몰 메타 광고'!D:D,$B124))</f>
        <v>0</v>
      </c>
      <c r="J124" s="11">
        <f t="shared" si="1"/>
        <v>0</v>
      </c>
      <c r="K124" s="11">
        <f t="shared" si="2"/>
        <v>0</v>
      </c>
      <c r="L124" s="12" t="str">
        <f t="shared" si="8"/>
        <v xml:space="preserve"> </v>
      </c>
      <c r="N124" s="10">
        <f>IF($C$4="", SUMIFS('무신사 메타 광고'!$X:$X, '무신사 메타 광고'!$D:$D, $B124),SUMIFS('무신사 메타 광고'!$X:$X,'무신사 메타 광고'!I:I,$C$4,'무신사 메타 광고'!D:D,$B124))</f>
        <v>0</v>
      </c>
      <c r="O124" s="11">
        <f t="shared" si="3"/>
        <v>0</v>
      </c>
      <c r="R124" s="13"/>
      <c r="S124" s="31">
        <f>IF($S$4="", SUMIFS('자사몰 메타 광고'!$L:$L, '자사몰 메타 광고'!$C:$C, $R124),SUMIFS('자사몰 메타 광고'!$L:$L,'자사몰 메타 광고'!$I:$I,$S$4,'자사몰 메타 광고'!$C:$C,$R124))</f>
        <v>0</v>
      </c>
      <c r="T124" s="31">
        <f>IF($S$4="", SUMIFS('자사몰 메타 광고'!$V:$V, '자사몰 메타 광고'!$C:$C, $R124),SUMIFS('자사몰 메타 광고'!$V:$V,'자사몰 메타 광고'!$I:$I,$S$4,'자사몰 메타 광고'!$C:$C,$R124))</f>
        <v>0</v>
      </c>
      <c r="U124" s="11">
        <f t="shared" si="4"/>
        <v>0</v>
      </c>
      <c r="V124" s="12" t="str">
        <f t="shared" si="9"/>
        <v xml:space="preserve"> </v>
      </c>
      <c r="W124" s="32">
        <f>IF($S$4="", SUMIFS('자사몰 메타 광고'!$K:$K, '자사몰 메타 광고'!$C:$C, $R124),SUMIFS('자사몰 메타 광고'!$K:$K,'자사몰 메타 광고'!$I:$I,$S$4,'자사몰 메타 광고'!$C:$C,$R124))</f>
        <v>0</v>
      </c>
      <c r="X124" s="32">
        <f>IF($S$4="", SUMIFS('자사몰 메타 광고'!$N:$N, '자사몰 메타 광고'!$C:$C, $R124),SUMIFS('자사몰 메타 광고'!$N:$N,'자사몰 메타 광고'!$I:$I,$S$4,'자사몰 메타 광고'!$C:$C,$R124))</f>
        <v>0</v>
      </c>
      <c r="Y124" s="11">
        <f t="shared" si="5"/>
        <v>0</v>
      </c>
      <c r="Z124" s="12" t="str">
        <f t="shared" si="10"/>
        <v xml:space="preserve"> </v>
      </c>
      <c r="AB124" s="10">
        <f>IF($S$4="", SUMIFS('무신사 메타 광고'!$X:$X, '무신사 메타 광고'!$C:$C, $R124),SUMIFS('무신사 메타 광고'!$X:$X,'무신사 메타 광고'!$I:$I,$S$4,'무신사 메타 광고'!$C:$C,$R124))</f>
        <v>0</v>
      </c>
      <c r="AC124" s="11">
        <f t="shared" si="6"/>
        <v>0</v>
      </c>
    </row>
    <row r="125" spans="2:29">
      <c r="B125" s="9"/>
      <c r="C125" s="29">
        <f>IF($C$4="", SUMIFS('자사몰 메타 광고'!$L:$L, '자사몰 메타 광고'!$D:$D, $B125), SUMIFS('자사몰 메타 광고'!$L:$L, '자사몰 메타 광고'!$I:$I, $C$4, '자사몰 메타 광고'!$D:$D, $B125))</f>
        <v>0</v>
      </c>
      <c r="D125" s="29">
        <f>IF($C$4="", SUMIFS('자사몰 메타 광고'!$V:$V,#REF!, $B125), SUMIFS('자사몰 메타 광고'!$V:$V,'자사몰 메타 광고'!$I:$I,$C$4,'자사몰 메타 광고'!$D:$D,$B125))</f>
        <v>0</v>
      </c>
      <c r="E125" s="11">
        <f t="shared" si="0"/>
        <v>0</v>
      </c>
      <c r="F125" s="12" t="str">
        <f t="shared" si="7"/>
        <v xml:space="preserve"> </v>
      </c>
      <c r="G125" s="30">
        <f>IF($C$4="", SUMIFS('자사몰 메타 광고'!$K:$K, '자사몰 메타 광고'!$D:$D, $B125), SUMIFS('자사몰 메타 광고'!$K:$K,'자사몰 메타 광고'!$I:$I,$C$4,'자사몰 메타 광고'!D:D,$B125))</f>
        <v>0</v>
      </c>
      <c r="H125" s="30">
        <f>IF($C$4="", SUMIFS('자사몰 메타 광고'!$Q:$Q, '자사몰 메타 광고'!$D:$D, $B125), SUMIFS('자사몰 메타 광고'!$Q:$Q,'자사몰 메타 광고'!$I:$I,$C$4,'자사몰 메타 광고'!D:D,$B125))</f>
        <v>0</v>
      </c>
      <c r="I125" s="30">
        <f>IF($C$4="", SUMIFS('자사몰 메타 광고'!$U:$U, '자사몰 메타 광고'!$D:$D, $B125), SUMIFS('자사몰 메타 광고'!$U:$U,'자사몰 메타 광고'!$I:$I,$C$4,'자사몰 메타 광고'!D:D,$B125))</f>
        <v>0</v>
      </c>
      <c r="J125" s="11">
        <f t="shared" si="1"/>
        <v>0</v>
      </c>
      <c r="K125" s="11">
        <f t="shared" si="2"/>
        <v>0</v>
      </c>
      <c r="L125" s="12" t="str">
        <f t="shared" si="8"/>
        <v xml:space="preserve"> </v>
      </c>
      <c r="N125" s="10">
        <f>IF($C$4="", SUMIFS('무신사 메타 광고'!$X:$X, '무신사 메타 광고'!$D:$D, $B125),SUMIFS('무신사 메타 광고'!$X:$X,'무신사 메타 광고'!I:I,$C$4,'무신사 메타 광고'!D:D,$B125))</f>
        <v>0</v>
      </c>
      <c r="O125" s="11">
        <f t="shared" si="3"/>
        <v>0</v>
      </c>
      <c r="R125" s="13"/>
      <c r="S125" s="31">
        <f>IF($S$4="", SUMIFS('자사몰 메타 광고'!$L:$L, '자사몰 메타 광고'!$C:$C, $R125),SUMIFS('자사몰 메타 광고'!$L:$L,'자사몰 메타 광고'!$I:$I,$S$4,'자사몰 메타 광고'!$C:$C,$R125))</f>
        <v>0</v>
      </c>
      <c r="T125" s="31">
        <f>IF($S$4="", SUMIFS('자사몰 메타 광고'!$V:$V, '자사몰 메타 광고'!$C:$C, $R125),SUMIFS('자사몰 메타 광고'!$V:$V,'자사몰 메타 광고'!$I:$I,$S$4,'자사몰 메타 광고'!$C:$C,$R125))</f>
        <v>0</v>
      </c>
      <c r="U125" s="11">
        <f t="shared" si="4"/>
        <v>0</v>
      </c>
      <c r="V125" s="12" t="str">
        <f t="shared" si="9"/>
        <v xml:space="preserve"> </v>
      </c>
      <c r="W125" s="32">
        <f>IF($S$4="", SUMIFS('자사몰 메타 광고'!$K:$K, '자사몰 메타 광고'!$C:$C, $R125),SUMIFS('자사몰 메타 광고'!$K:$K,'자사몰 메타 광고'!$I:$I,$S$4,'자사몰 메타 광고'!$C:$C,$R125))</f>
        <v>0</v>
      </c>
      <c r="X125" s="32">
        <f>IF($S$4="", SUMIFS('자사몰 메타 광고'!$N:$N, '자사몰 메타 광고'!$C:$C, $R125),SUMIFS('자사몰 메타 광고'!$N:$N,'자사몰 메타 광고'!$I:$I,$S$4,'자사몰 메타 광고'!$C:$C,$R125))</f>
        <v>0</v>
      </c>
      <c r="Y125" s="11">
        <f t="shared" si="5"/>
        <v>0</v>
      </c>
      <c r="Z125" s="12" t="str">
        <f t="shared" si="10"/>
        <v xml:space="preserve"> </v>
      </c>
      <c r="AB125" s="10">
        <f>IF($S$4="", SUMIFS('무신사 메타 광고'!$X:$X, '무신사 메타 광고'!$C:$C, $R125),SUMIFS('무신사 메타 광고'!$X:$X,'무신사 메타 광고'!$I:$I,$S$4,'무신사 메타 광고'!$C:$C,$R125))</f>
        <v>0</v>
      </c>
      <c r="AC125" s="11">
        <f t="shared" si="6"/>
        <v>0</v>
      </c>
    </row>
    <row r="126" spans="2:29">
      <c r="B126" s="9"/>
      <c r="C126" s="29">
        <f>IF($C$4="", SUMIFS('자사몰 메타 광고'!$L:$L, '자사몰 메타 광고'!$D:$D, $B126), SUMIFS('자사몰 메타 광고'!$L:$L, '자사몰 메타 광고'!$I:$I, $C$4, '자사몰 메타 광고'!$D:$D, $B126))</f>
        <v>0</v>
      </c>
      <c r="D126" s="29">
        <f>IF($C$4="", SUMIFS('자사몰 메타 광고'!$V:$V,#REF!, $B126), SUMIFS('자사몰 메타 광고'!$V:$V,'자사몰 메타 광고'!$I:$I,$C$4,'자사몰 메타 광고'!$D:$D,$B126))</f>
        <v>0</v>
      </c>
      <c r="E126" s="11">
        <f t="shared" si="0"/>
        <v>0</v>
      </c>
      <c r="F126" s="12" t="str">
        <f t="shared" si="7"/>
        <v xml:space="preserve"> </v>
      </c>
      <c r="G126" s="30">
        <f>IF($C$4="", SUMIFS('자사몰 메타 광고'!$K:$K, '자사몰 메타 광고'!$D:$D, $B126), SUMIFS('자사몰 메타 광고'!$K:$K,'자사몰 메타 광고'!$I:$I,$C$4,'자사몰 메타 광고'!D:D,$B126))</f>
        <v>0</v>
      </c>
      <c r="H126" s="30">
        <f>IF($C$4="", SUMIFS('자사몰 메타 광고'!$Q:$Q, '자사몰 메타 광고'!$D:$D, $B126), SUMIFS('자사몰 메타 광고'!$Q:$Q,'자사몰 메타 광고'!$I:$I,$C$4,'자사몰 메타 광고'!D:D,$B126))</f>
        <v>0</v>
      </c>
      <c r="I126" s="30">
        <f>IF($C$4="", SUMIFS('자사몰 메타 광고'!$U:$U, '자사몰 메타 광고'!$D:$D, $B126), SUMIFS('자사몰 메타 광고'!$U:$U,'자사몰 메타 광고'!$I:$I,$C$4,'자사몰 메타 광고'!D:D,$B126))</f>
        <v>0</v>
      </c>
      <c r="J126" s="11">
        <f t="shared" si="1"/>
        <v>0</v>
      </c>
      <c r="K126" s="11">
        <f t="shared" si="2"/>
        <v>0</v>
      </c>
      <c r="L126" s="12" t="str">
        <f t="shared" si="8"/>
        <v xml:space="preserve"> </v>
      </c>
      <c r="N126" s="10">
        <f>IF($C$4="", SUMIFS('무신사 메타 광고'!$X:$X, '무신사 메타 광고'!$D:$D, $B126),SUMIFS('무신사 메타 광고'!$X:$X,'무신사 메타 광고'!I:I,$C$4,'무신사 메타 광고'!D:D,$B126))</f>
        <v>0</v>
      </c>
      <c r="O126" s="11">
        <f t="shared" si="3"/>
        <v>0</v>
      </c>
      <c r="R126" s="13"/>
      <c r="S126" s="31">
        <f>IF($S$4="", SUMIFS('자사몰 메타 광고'!$L:$L, '자사몰 메타 광고'!$C:$C, $R126),SUMIFS('자사몰 메타 광고'!$L:$L,'자사몰 메타 광고'!$I:$I,$S$4,'자사몰 메타 광고'!$C:$C,$R126))</f>
        <v>0</v>
      </c>
      <c r="T126" s="31">
        <f>IF($S$4="", SUMIFS('자사몰 메타 광고'!$V:$V, '자사몰 메타 광고'!$C:$C, $R126),SUMIFS('자사몰 메타 광고'!$V:$V,'자사몰 메타 광고'!$I:$I,$S$4,'자사몰 메타 광고'!$C:$C,$R126))</f>
        <v>0</v>
      </c>
      <c r="U126" s="11">
        <f t="shared" si="4"/>
        <v>0</v>
      </c>
      <c r="V126" s="12" t="str">
        <f t="shared" si="9"/>
        <v xml:space="preserve"> </v>
      </c>
      <c r="W126" s="32">
        <f>IF($S$4="", SUMIFS('자사몰 메타 광고'!$K:$K, '자사몰 메타 광고'!$C:$C, $R126),SUMIFS('자사몰 메타 광고'!$K:$K,'자사몰 메타 광고'!$I:$I,$S$4,'자사몰 메타 광고'!$C:$C,$R126))</f>
        <v>0</v>
      </c>
      <c r="X126" s="32">
        <f>IF($S$4="", SUMIFS('자사몰 메타 광고'!$N:$N, '자사몰 메타 광고'!$C:$C, $R126),SUMIFS('자사몰 메타 광고'!$N:$N,'자사몰 메타 광고'!$I:$I,$S$4,'자사몰 메타 광고'!$C:$C,$R126))</f>
        <v>0</v>
      </c>
      <c r="Y126" s="11">
        <f t="shared" si="5"/>
        <v>0</v>
      </c>
      <c r="Z126" s="12" t="str">
        <f t="shared" si="10"/>
        <v xml:space="preserve"> </v>
      </c>
      <c r="AB126" s="10">
        <f>IF($S$4="", SUMIFS('무신사 메타 광고'!$X:$X, '무신사 메타 광고'!$C:$C, $R126),SUMIFS('무신사 메타 광고'!$X:$X,'무신사 메타 광고'!$I:$I,$S$4,'무신사 메타 광고'!$C:$C,$R126))</f>
        <v>0</v>
      </c>
      <c r="AC126" s="11">
        <f t="shared" si="6"/>
        <v>0</v>
      </c>
    </row>
    <row r="127" spans="2:29">
      <c r="B127" s="9"/>
      <c r="C127" s="29">
        <f>IF($C$4="", SUMIFS('자사몰 메타 광고'!$L:$L, '자사몰 메타 광고'!$D:$D, $B127), SUMIFS('자사몰 메타 광고'!$L:$L, '자사몰 메타 광고'!$I:$I, $C$4, '자사몰 메타 광고'!$D:$D, $B127))</f>
        <v>0</v>
      </c>
      <c r="D127" s="29">
        <f>IF($C$4="", SUMIFS('자사몰 메타 광고'!$V:$V,#REF!, $B127), SUMIFS('자사몰 메타 광고'!$V:$V,'자사몰 메타 광고'!$I:$I,$C$4,'자사몰 메타 광고'!$D:$D,$B127))</f>
        <v>0</v>
      </c>
      <c r="E127" s="11">
        <f t="shared" si="0"/>
        <v>0</v>
      </c>
      <c r="F127" s="12" t="str">
        <f t="shared" si="7"/>
        <v xml:space="preserve"> </v>
      </c>
      <c r="G127" s="30">
        <f>IF($C$4="", SUMIFS('자사몰 메타 광고'!$K:$K, '자사몰 메타 광고'!$D:$D, $B127), SUMIFS('자사몰 메타 광고'!$K:$K,'자사몰 메타 광고'!$I:$I,$C$4,'자사몰 메타 광고'!D:D,$B127))</f>
        <v>0</v>
      </c>
      <c r="H127" s="30">
        <f>IF($C$4="", SUMIFS('자사몰 메타 광고'!$Q:$Q, '자사몰 메타 광고'!$D:$D, $B127), SUMIFS('자사몰 메타 광고'!$Q:$Q,'자사몰 메타 광고'!$I:$I,$C$4,'자사몰 메타 광고'!D:D,$B127))</f>
        <v>0</v>
      </c>
      <c r="I127" s="30">
        <f>IF($C$4="", SUMIFS('자사몰 메타 광고'!$U:$U, '자사몰 메타 광고'!$D:$D, $B127), SUMIFS('자사몰 메타 광고'!$U:$U,'자사몰 메타 광고'!$I:$I,$C$4,'자사몰 메타 광고'!D:D,$B127))</f>
        <v>0</v>
      </c>
      <c r="J127" s="11">
        <f t="shared" si="1"/>
        <v>0</v>
      </c>
      <c r="K127" s="11">
        <f t="shared" si="2"/>
        <v>0</v>
      </c>
      <c r="L127" s="12" t="str">
        <f t="shared" si="8"/>
        <v xml:space="preserve"> </v>
      </c>
      <c r="N127" s="10">
        <f>IF($C$4="", SUMIFS('무신사 메타 광고'!$X:$X, '무신사 메타 광고'!$D:$D, $B127),SUMIFS('무신사 메타 광고'!$X:$X,'무신사 메타 광고'!I:I,$C$4,'무신사 메타 광고'!D:D,$B127))</f>
        <v>0</v>
      </c>
      <c r="O127" s="11">
        <f t="shared" si="3"/>
        <v>0</v>
      </c>
      <c r="R127" s="13"/>
      <c r="S127" s="31">
        <f>IF($S$4="", SUMIFS('자사몰 메타 광고'!$L:$L, '자사몰 메타 광고'!$C:$C, $R127),SUMIFS('자사몰 메타 광고'!$L:$L,'자사몰 메타 광고'!$I:$I,$S$4,'자사몰 메타 광고'!$C:$C,$R127))</f>
        <v>0</v>
      </c>
      <c r="T127" s="31">
        <f>IF($S$4="", SUMIFS('자사몰 메타 광고'!$V:$V, '자사몰 메타 광고'!$C:$C, $R127),SUMIFS('자사몰 메타 광고'!$V:$V,'자사몰 메타 광고'!$I:$I,$S$4,'자사몰 메타 광고'!$C:$C,$R127))</f>
        <v>0</v>
      </c>
      <c r="U127" s="11">
        <f t="shared" si="4"/>
        <v>0</v>
      </c>
      <c r="V127" s="12" t="str">
        <f t="shared" si="9"/>
        <v xml:space="preserve"> </v>
      </c>
      <c r="W127" s="32">
        <f>IF($S$4="", SUMIFS('자사몰 메타 광고'!$K:$K, '자사몰 메타 광고'!$C:$C, $R127),SUMIFS('자사몰 메타 광고'!$K:$K,'자사몰 메타 광고'!$I:$I,$S$4,'자사몰 메타 광고'!$C:$C,$R127))</f>
        <v>0</v>
      </c>
      <c r="X127" s="32">
        <f>IF($S$4="", SUMIFS('자사몰 메타 광고'!$N:$N, '자사몰 메타 광고'!$C:$C, $R127),SUMIFS('자사몰 메타 광고'!$N:$N,'자사몰 메타 광고'!$I:$I,$S$4,'자사몰 메타 광고'!$C:$C,$R127))</f>
        <v>0</v>
      </c>
      <c r="Y127" s="11">
        <f t="shared" si="5"/>
        <v>0</v>
      </c>
      <c r="Z127" s="12" t="str">
        <f t="shared" si="10"/>
        <v xml:space="preserve"> </v>
      </c>
      <c r="AB127" s="10">
        <f>IF($S$4="", SUMIFS('무신사 메타 광고'!$X:$X, '무신사 메타 광고'!$C:$C, $R127),SUMIFS('무신사 메타 광고'!$X:$X,'무신사 메타 광고'!$I:$I,$S$4,'무신사 메타 광고'!$C:$C,$R127))</f>
        <v>0</v>
      </c>
      <c r="AC127" s="11">
        <f t="shared" si="6"/>
        <v>0</v>
      </c>
    </row>
    <row r="128" spans="2:29">
      <c r="B128" s="9"/>
      <c r="C128" s="29">
        <f>IF($C$4="", SUMIFS('자사몰 메타 광고'!$L:$L, '자사몰 메타 광고'!$D:$D, $B128), SUMIFS('자사몰 메타 광고'!$L:$L, '자사몰 메타 광고'!$I:$I, $C$4, '자사몰 메타 광고'!$D:$D, $B128))</f>
        <v>0</v>
      </c>
      <c r="D128" s="29">
        <f>IF($C$4="", SUMIFS('자사몰 메타 광고'!$V:$V,#REF!, $B128), SUMIFS('자사몰 메타 광고'!$V:$V,'자사몰 메타 광고'!$I:$I,$C$4,'자사몰 메타 광고'!$D:$D,$B128))</f>
        <v>0</v>
      </c>
      <c r="E128" s="11">
        <f t="shared" si="0"/>
        <v>0</v>
      </c>
      <c r="F128" s="12" t="str">
        <f t="shared" si="7"/>
        <v xml:space="preserve"> </v>
      </c>
      <c r="G128" s="30">
        <f>IF($C$4="", SUMIFS('자사몰 메타 광고'!$K:$K, '자사몰 메타 광고'!$D:$D, $B128), SUMIFS('자사몰 메타 광고'!$K:$K,'자사몰 메타 광고'!$I:$I,$C$4,'자사몰 메타 광고'!D:D,$B128))</f>
        <v>0</v>
      </c>
      <c r="H128" s="30">
        <f>IF($C$4="", SUMIFS('자사몰 메타 광고'!$Q:$Q, '자사몰 메타 광고'!$D:$D, $B128), SUMIFS('자사몰 메타 광고'!$Q:$Q,'자사몰 메타 광고'!$I:$I,$C$4,'자사몰 메타 광고'!D:D,$B128))</f>
        <v>0</v>
      </c>
      <c r="I128" s="30">
        <f>IF($C$4="", SUMIFS('자사몰 메타 광고'!$U:$U, '자사몰 메타 광고'!$D:$D, $B128), SUMIFS('자사몰 메타 광고'!$U:$U,'자사몰 메타 광고'!$I:$I,$C$4,'자사몰 메타 광고'!D:D,$B128))</f>
        <v>0</v>
      </c>
      <c r="J128" s="11">
        <f t="shared" si="1"/>
        <v>0</v>
      </c>
      <c r="K128" s="11">
        <f t="shared" si="2"/>
        <v>0</v>
      </c>
      <c r="L128" s="12" t="str">
        <f t="shared" si="8"/>
        <v xml:space="preserve"> </v>
      </c>
      <c r="N128" s="10">
        <f>IF($C$4="", SUMIFS('무신사 메타 광고'!$X:$X, '무신사 메타 광고'!$D:$D, $B128),SUMIFS('무신사 메타 광고'!$X:$X,'무신사 메타 광고'!I:I,$C$4,'무신사 메타 광고'!D:D,$B128))</f>
        <v>0</v>
      </c>
      <c r="O128" s="11">
        <f t="shared" si="3"/>
        <v>0</v>
      </c>
      <c r="R128" s="13"/>
      <c r="S128" s="31">
        <f>IF($S$4="", SUMIFS('자사몰 메타 광고'!$L:$L, '자사몰 메타 광고'!$C:$C, $R128),SUMIFS('자사몰 메타 광고'!$L:$L,'자사몰 메타 광고'!$I:$I,$S$4,'자사몰 메타 광고'!$C:$C,$R128))</f>
        <v>0</v>
      </c>
      <c r="T128" s="31">
        <f>IF($S$4="", SUMIFS('자사몰 메타 광고'!$V:$V, '자사몰 메타 광고'!$C:$C, $R128),SUMIFS('자사몰 메타 광고'!$V:$V,'자사몰 메타 광고'!$I:$I,$S$4,'자사몰 메타 광고'!$C:$C,$R128))</f>
        <v>0</v>
      </c>
      <c r="U128" s="11">
        <f t="shared" si="4"/>
        <v>0</v>
      </c>
      <c r="V128" s="12" t="str">
        <f t="shared" si="9"/>
        <v xml:space="preserve"> </v>
      </c>
      <c r="W128" s="32">
        <f>IF($S$4="", SUMIFS('자사몰 메타 광고'!$K:$K, '자사몰 메타 광고'!$C:$C, $R128),SUMIFS('자사몰 메타 광고'!$K:$K,'자사몰 메타 광고'!$I:$I,$S$4,'자사몰 메타 광고'!$C:$C,$R128))</f>
        <v>0</v>
      </c>
      <c r="X128" s="32">
        <f>IF($S$4="", SUMIFS('자사몰 메타 광고'!$N:$N, '자사몰 메타 광고'!$C:$C, $R128),SUMIFS('자사몰 메타 광고'!$N:$N,'자사몰 메타 광고'!$I:$I,$S$4,'자사몰 메타 광고'!$C:$C,$R128))</f>
        <v>0</v>
      </c>
      <c r="Y128" s="11">
        <f t="shared" si="5"/>
        <v>0</v>
      </c>
      <c r="Z128" s="12" t="str">
        <f t="shared" si="10"/>
        <v xml:space="preserve"> </v>
      </c>
      <c r="AB128" s="10">
        <f>IF($S$4="", SUMIFS('무신사 메타 광고'!$X:$X, '무신사 메타 광고'!$C:$C, $R128),SUMIFS('무신사 메타 광고'!$X:$X,'무신사 메타 광고'!$I:$I,$S$4,'무신사 메타 광고'!$C:$C,$R128))</f>
        <v>0</v>
      </c>
      <c r="AC128" s="11">
        <f t="shared" si="6"/>
        <v>0</v>
      </c>
    </row>
    <row r="129" spans="2:29">
      <c r="B129" s="9"/>
      <c r="C129" s="29">
        <f>IF($C$4="", SUMIFS('자사몰 메타 광고'!$L:$L, '자사몰 메타 광고'!$D:$D, $B129), SUMIFS('자사몰 메타 광고'!$L:$L, '자사몰 메타 광고'!$I:$I, $C$4, '자사몰 메타 광고'!$D:$D, $B129))</f>
        <v>0</v>
      </c>
      <c r="D129" s="29">
        <f>IF($C$4="", SUMIFS('자사몰 메타 광고'!$V:$V,#REF!, $B129), SUMIFS('자사몰 메타 광고'!$V:$V,'자사몰 메타 광고'!$I:$I,$C$4,'자사몰 메타 광고'!$D:$D,$B129))</f>
        <v>0</v>
      </c>
      <c r="E129" s="11">
        <f t="shared" si="0"/>
        <v>0</v>
      </c>
      <c r="F129" s="12" t="str">
        <f t="shared" si="7"/>
        <v xml:space="preserve"> </v>
      </c>
      <c r="G129" s="30">
        <f>IF($C$4="", SUMIFS('자사몰 메타 광고'!$K:$K, '자사몰 메타 광고'!$D:$D, $B129), SUMIFS('자사몰 메타 광고'!$K:$K,'자사몰 메타 광고'!$I:$I,$C$4,'자사몰 메타 광고'!D:D,$B129))</f>
        <v>0</v>
      </c>
      <c r="H129" s="30">
        <f>IF($C$4="", SUMIFS('자사몰 메타 광고'!$Q:$Q, '자사몰 메타 광고'!$D:$D, $B129), SUMIFS('자사몰 메타 광고'!$Q:$Q,'자사몰 메타 광고'!$I:$I,$C$4,'자사몰 메타 광고'!D:D,$B129))</f>
        <v>0</v>
      </c>
      <c r="I129" s="30">
        <f>IF($C$4="", SUMIFS('자사몰 메타 광고'!$U:$U, '자사몰 메타 광고'!$D:$D, $B129), SUMIFS('자사몰 메타 광고'!$U:$U,'자사몰 메타 광고'!$I:$I,$C$4,'자사몰 메타 광고'!D:D,$B129))</f>
        <v>0</v>
      </c>
      <c r="J129" s="11">
        <f t="shared" si="1"/>
        <v>0</v>
      </c>
      <c r="K129" s="11">
        <f t="shared" si="2"/>
        <v>0</v>
      </c>
      <c r="L129" s="12" t="str">
        <f t="shared" si="8"/>
        <v xml:space="preserve"> </v>
      </c>
      <c r="N129" s="10">
        <f>IF($C$4="", SUMIFS('무신사 메타 광고'!$X:$X, '무신사 메타 광고'!$D:$D, $B129),SUMIFS('무신사 메타 광고'!$X:$X,'무신사 메타 광고'!I:I,$C$4,'무신사 메타 광고'!D:D,$B129))</f>
        <v>0</v>
      </c>
      <c r="O129" s="11">
        <f t="shared" si="3"/>
        <v>0</v>
      </c>
      <c r="R129" s="13"/>
      <c r="S129" s="31">
        <f>IF($S$4="", SUMIFS('자사몰 메타 광고'!$L:$L, '자사몰 메타 광고'!$C:$C, $R129),SUMIFS('자사몰 메타 광고'!$L:$L,'자사몰 메타 광고'!$I:$I,$S$4,'자사몰 메타 광고'!$C:$C,$R129))</f>
        <v>0</v>
      </c>
      <c r="T129" s="31">
        <f>IF($S$4="", SUMIFS('자사몰 메타 광고'!$V:$V, '자사몰 메타 광고'!$C:$C, $R129),SUMIFS('자사몰 메타 광고'!$V:$V,'자사몰 메타 광고'!$I:$I,$S$4,'자사몰 메타 광고'!$C:$C,$R129))</f>
        <v>0</v>
      </c>
      <c r="U129" s="11">
        <f t="shared" si="4"/>
        <v>0</v>
      </c>
      <c r="V129" s="12" t="str">
        <f t="shared" si="9"/>
        <v xml:space="preserve"> </v>
      </c>
      <c r="W129" s="32">
        <f>IF($S$4="", SUMIFS('자사몰 메타 광고'!$K:$K, '자사몰 메타 광고'!$C:$C, $R129),SUMIFS('자사몰 메타 광고'!$K:$K,'자사몰 메타 광고'!$I:$I,$S$4,'자사몰 메타 광고'!$C:$C,$R129))</f>
        <v>0</v>
      </c>
      <c r="X129" s="32">
        <f>IF($S$4="", SUMIFS('자사몰 메타 광고'!$N:$N, '자사몰 메타 광고'!$C:$C, $R129),SUMIFS('자사몰 메타 광고'!$N:$N,'자사몰 메타 광고'!$I:$I,$S$4,'자사몰 메타 광고'!$C:$C,$R129))</f>
        <v>0</v>
      </c>
      <c r="Y129" s="11">
        <f t="shared" si="5"/>
        <v>0</v>
      </c>
      <c r="Z129" s="12" t="str">
        <f t="shared" si="10"/>
        <v xml:space="preserve"> </v>
      </c>
      <c r="AB129" s="10">
        <f>IF($S$4="", SUMIFS('무신사 메타 광고'!$X:$X, '무신사 메타 광고'!$C:$C, $R129),SUMIFS('무신사 메타 광고'!$X:$X,'무신사 메타 광고'!$I:$I,$S$4,'무신사 메타 광고'!$C:$C,$R129))</f>
        <v>0</v>
      </c>
      <c r="AC129" s="11">
        <f t="shared" si="6"/>
        <v>0</v>
      </c>
    </row>
    <row r="130" spans="2:29">
      <c r="B130" s="9"/>
      <c r="C130" s="29">
        <f>IF($C$4="", SUMIFS('자사몰 메타 광고'!$L:$L, '자사몰 메타 광고'!$D:$D, $B130), SUMIFS('자사몰 메타 광고'!$L:$L, '자사몰 메타 광고'!$I:$I, $C$4, '자사몰 메타 광고'!$D:$D, $B130))</f>
        <v>0</v>
      </c>
      <c r="D130" s="29">
        <f>IF($C$4="", SUMIFS('자사몰 메타 광고'!$V:$V,#REF!, $B130), SUMIFS('자사몰 메타 광고'!$V:$V,'자사몰 메타 광고'!$I:$I,$C$4,'자사몰 메타 광고'!$D:$D,$B130))</f>
        <v>0</v>
      </c>
      <c r="E130" s="11">
        <f t="shared" si="0"/>
        <v>0</v>
      </c>
      <c r="F130" s="12" t="str">
        <f t="shared" si="7"/>
        <v xml:space="preserve"> </v>
      </c>
      <c r="G130" s="30">
        <f>IF($C$4="", SUMIFS('자사몰 메타 광고'!$K:$K, '자사몰 메타 광고'!$D:$D, $B130), SUMIFS('자사몰 메타 광고'!$K:$K,'자사몰 메타 광고'!$I:$I,$C$4,'자사몰 메타 광고'!D:D,$B130))</f>
        <v>0</v>
      </c>
      <c r="H130" s="30">
        <f>IF($C$4="", SUMIFS('자사몰 메타 광고'!$Q:$Q, '자사몰 메타 광고'!$D:$D, $B130), SUMIFS('자사몰 메타 광고'!$Q:$Q,'자사몰 메타 광고'!$I:$I,$C$4,'자사몰 메타 광고'!D:D,$B130))</f>
        <v>0</v>
      </c>
      <c r="I130" s="30">
        <f>IF($C$4="", SUMIFS('자사몰 메타 광고'!$U:$U, '자사몰 메타 광고'!$D:$D, $B130), SUMIFS('자사몰 메타 광고'!$U:$U,'자사몰 메타 광고'!$I:$I,$C$4,'자사몰 메타 광고'!D:D,$B130))</f>
        <v>0</v>
      </c>
      <c r="J130" s="11">
        <f t="shared" si="1"/>
        <v>0</v>
      </c>
      <c r="K130" s="11">
        <f t="shared" si="2"/>
        <v>0</v>
      </c>
      <c r="L130" s="12" t="str">
        <f t="shared" si="8"/>
        <v xml:space="preserve"> </v>
      </c>
      <c r="N130" s="10">
        <f>IF($C$4="", SUMIFS('무신사 메타 광고'!$X:$X, '무신사 메타 광고'!$D:$D, $B130),SUMIFS('무신사 메타 광고'!$X:$X,'무신사 메타 광고'!I:I,$C$4,'무신사 메타 광고'!D:D,$B130))</f>
        <v>0</v>
      </c>
      <c r="O130" s="11">
        <f t="shared" si="3"/>
        <v>0</v>
      </c>
      <c r="R130" s="13"/>
      <c r="S130" s="31">
        <f>IF($S$4="", SUMIFS('자사몰 메타 광고'!$L:$L, '자사몰 메타 광고'!$C:$C, $R130),SUMIFS('자사몰 메타 광고'!$L:$L,'자사몰 메타 광고'!$I:$I,$S$4,'자사몰 메타 광고'!$C:$C,$R130))</f>
        <v>0</v>
      </c>
      <c r="T130" s="31">
        <f>IF($S$4="", SUMIFS('자사몰 메타 광고'!$V:$V, '자사몰 메타 광고'!$C:$C, $R130),SUMIFS('자사몰 메타 광고'!$V:$V,'자사몰 메타 광고'!$I:$I,$S$4,'자사몰 메타 광고'!$C:$C,$R130))</f>
        <v>0</v>
      </c>
      <c r="U130" s="11">
        <f t="shared" si="4"/>
        <v>0</v>
      </c>
      <c r="V130" s="12" t="str">
        <f t="shared" si="9"/>
        <v xml:space="preserve"> </v>
      </c>
      <c r="W130" s="32">
        <f>IF($S$4="", SUMIFS('자사몰 메타 광고'!$K:$K, '자사몰 메타 광고'!$C:$C, $R130),SUMIFS('자사몰 메타 광고'!$K:$K,'자사몰 메타 광고'!$I:$I,$S$4,'자사몰 메타 광고'!$C:$C,$R130))</f>
        <v>0</v>
      </c>
      <c r="X130" s="32">
        <f>IF($S$4="", SUMIFS('자사몰 메타 광고'!$N:$N, '자사몰 메타 광고'!$C:$C, $R130),SUMIFS('자사몰 메타 광고'!$N:$N,'자사몰 메타 광고'!$I:$I,$S$4,'자사몰 메타 광고'!$C:$C,$R130))</f>
        <v>0</v>
      </c>
      <c r="Y130" s="11">
        <f t="shared" si="5"/>
        <v>0</v>
      </c>
      <c r="Z130" s="12" t="str">
        <f t="shared" si="10"/>
        <v xml:space="preserve"> </v>
      </c>
      <c r="AB130" s="10">
        <f>IF($S$4="", SUMIFS('무신사 메타 광고'!$X:$X, '무신사 메타 광고'!$C:$C, $R130),SUMIFS('무신사 메타 광고'!$X:$X,'무신사 메타 광고'!$I:$I,$S$4,'무신사 메타 광고'!$C:$C,$R130))</f>
        <v>0</v>
      </c>
      <c r="AC130" s="11">
        <f t="shared" si="6"/>
        <v>0</v>
      </c>
    </row>
    <row r="131" spans="2:29">
      <c r="B131" s="9"/>
      <c r="C131" s="29">
        <f>IF($C$4="", SUMIFS('자사몰 메타 광고'!$L:$L, '자사몰 메타 광고'!$D:$D, $B131), SUMIFS('자사몰 메타 광고'!$L:$L, '자사몰 메타 광고'!$I:$I, $C$4, '자사몰 메타 광고'!$D:$D, $B131))</f>
        <v>0</v>
      </c>
      <c r="D131" s="29">
        <f>IF($C$4="", SUMIFS('자사몰 메타 광고'!$V:$V,#REF!, $B131), SUMIFS('자사몰 메타 광고'!$V:$V,'자사몰 메타 광고'!$I:$I,$C$4,'자사몰 메타 광고'!$D:$D,$B131))</f>
        <v>0</v>
      </c>
      <c r="E131" s="11">
        <f t="shared" si="0"/>
        <v>0</v>
      </c>
      <c r="F131" s="12" t="str">
        <f t="shared" si="7"/>
        <v xml:space="preserve"> </v>
      </c>
      <c r="G131" s="30">
        <f>IF($C$4="", SUMIFS('자사몰 메타 광고'!$K:$K, '자사몰 메타 광고'!$D:$D, $B131), SUMIFS('자사몰 메타 광고'!$K:$K,'자사몰 메타 광고'!$I:$I,$C$4,'자사몰 메타 광고'!D:D,$B131))</f>
        <v>0</v>
      </c>
      <c r="H131" s="30">
        <f>IF($C$4="", SUMIFS('자사몰 메타 광고'!$Q:$Q, '자사몰 메타 광고'!$D:$D, $B131), SUMIFS('자사몰 메타 광고'!$Q:$Q,'자사몰 메타 광고'!$I:$I,$C$4,'자사몰 메타 광고'!D:D,$B131))</f>
        <v>0</v>
      </c>
      <c r="I131" s="30">
        <f>IF($C$4="", SUMIFS('자사몰 메타 광고'!$U:$U, '자사몰 메타 광고'!$D:$D, $B131), SUMIFS('자사몰 메타 광고'!$U:$U,'자사몰 메타 광고'!$I:$I,$C$4,'자사몰 메타 광고'!D:D,$B131))</f>
        <v>0</v>
      </c>
      <c r="J131" s="11">
        <f t="shared" si="1"/>
        <v>0</v>
      </c>
      <c r="K131" s="11">
        <f t="shared" si="2"/>
        <v>0</v>
      </c>
      <c r="L131" s="12" t="str">
        <f t="shared" si="8"/>
        <v xml:space="preserve"> </v>
      </c>
      <c r="N131" s="10">
        <f>IF($C$4="", SUMIFS('무신사 메타 광고'!$X:$X, '무신사 메타 광고'!$D:$D, $B131),SUMIFS('무신사 메타 광고'!$X:$X,'무신사 메타 광고'!I:I,$C$4,'무신사 메타 광고'!D:D,$B131))</f>
        <v>0</v>
      </c>
      <c r="O131" s="11">
        <f t="shared" si="3"/>
        <v>0</v>
      </c>
      <c r="R131" s="13"/>
      <c r="S131" s="31">
        <f>IF($S$4="", SUMIFS('자사몰 메타 광고'!$L:$L, '자사몰 메타 광고'!$C:$C, $R131),SUMIFS('자사몰 메타 광고'!$L:$L,'자사몰 메타 광고'!$I:$I,$S$4,'자사몰 메타 광고'!$C:$C,$R131))</f>
        <v>0</v>
      </c>
      <c r="T131" s="31">
        <f>IF($S$4="", SUMIFS('자사몰 메타 광고'!$V:$V, '자사몰 메타 광고'!$C:$C, $R131),SUMIFS('자사몰 메타 광고'!$V:$V,'자사몰 메타 광고'!$I:$I,$S$4,'자사몰 메타 광고'!$C:$C,$R131))</f>
        <v>0</v>
      </c>
      <c r="U131" s="11">
        <f t="shared" si="4"/>
        <v>0</v>
      </c>
      <c r="V131" s="12" t="str">
        <f t="shared" si="9"/>
        <v xml:space="preserve"> </v>
      </c>
      <c r="W131" s="32">
        <f>IF($S$4="", SUMIFS('자사몰 메타 광고'!$K:$K, '자사몰 메타 광고'!$C:$C, $R131),SUMIFS('자사몰 메타 광고'!$K:$K,'자사몰 메타 광고'!$I:$I,$S$4,'자사몰 메타 광고'!$C:$C,$R131))</f>
        <v>0</v>
      </c>
      <c r="X131" s="32">
        <f>IF($S$4="", SUMIFS('자사몰 메타 광고'!$N:$N, '자사몰 메타 광고'!$C:$C, $R131),SUMIFS('자사몰 메타 광고'!$N:$N,'자사몰 메타 광고'!$I:$I,$S$4,'자사몰 메타 광고'!$C:$C,$R131))</f>
        <v>0</v>
      </c>
      <c r="Y131" s="11">
        <f t="shared" si="5"/>
        <v>0</v>
      </c>
      <c r="Z131" s="12" t="str">
        <f t="shared" si="10"/>
        <v xml:space="preserve"> </v>
      </c>
      <c r="AB131" s="10">
        <f>IF($S$4="", SUMIFS('무신사 메타 광고'!$X:$X, '무신사 메타 광고'!$C:$C, $R131),SUMIFS('무신사 메타 광고'!$X:$X,'무신사 메타 광고'!$I:$I,$S$4,'무신사 메타 광고'!$C:$C,$R131))</f>
        <v>0</v>
      </c>
      <c r="AC131" s="11">
        <f t="shared" si="6"/>
        <v>0</v>
      </c>
    </row>
    <row r="132" spans="2:29">
      <c r="B132" s="9"/>
      <c r="C132" s="29">
        <f>IF($C$4="", SUMIFS('자사몰 메타 광고'!$L:$L, '자사몰 메타 광고'!$D:$D, $B132), SUMIFS('자사몰 메타 광고'!$L:$L, '자사몰 메타 광고'!$I:$I, $C$4, '자사몰 메타 광고'!$D:$D, $B132))</f>
        <v>0</v>
      </c>
      <c r="D132" s="29">
        <f>IF($C$4="", SUMIFS('자사몰 메타 광고'!$V:$V,#REF!, $B132), SUMIFS('자사몰 메타 광고'!$V:$V,'자사몰 메타 광고'!$I:$I,$C$4,'자사몰 메타 광고'!$D:$D,$B132))</f>
        <v>0</v>
      </c>
      <c r="E132" s="11">
        <f t="shared" si="0"/>
        <v>0</v>
      </c>
      <c r="F132" s="12" t="str">
        <f t="shared" si="7"/>
        <v xml:space="preserve"> </v>
      </c>
      <c r="G132" s="30">
        <f>IF($C$4="", SUMIFS('자사몰 메타 광고'!$K:$K, '자사몰 메타 광고'!$D:$D, $B132), SUMIFS('자사몰 메타 광고'!$K:$K,'자사몰 메타 광고'!$I:$I,$C$4,'자사몰 메타 광고'!D:D,$B132))</f>
        <v>0</v>
      </c>
      <c r="H132" s="30">
        <f>IF($C$4="", SUMIFS('자사몰 메타 광고'!$Q:$Q, '자사몰 메타 광고'!$D:$D, $B132), SUMIFS('자사몰 메타 광고'!$Q:$Q,'자사몰 메타 광고'!$I:$I,$C$4,'자사몰 메타 광고'!D:D,$B132))</f>
        <v>0</v>
      </c>
      <c r="I132" s="30">
        <f>IF($C$4="", SUMIFS('자사몰 메타 광고'!$U:$U, '자사몰 메타 광고'!$D:$D, $B132), SUMIFS('자사몰 메타 광고'!$U:$U,'자사몰 메타 광고'!$I:$I,$C$4,'자사몰 메타 광고'!D:D,$B132))</f>
        <v>0</v>
      </c>
      <c r="J132" s="11">
        <f t="shared" si="1"/>
        <v>0</v>
      </c>
      <c r="K132" s="11">
        <f t="shared" si="2"/>
        <v>0</v>
      </c>
      <c r="L132" s="12" t="str">
        <f t="shared" si="8"/>
        <v xml:space="preserve"> </v>
      </c>
      <c r="N132" s="10">
        <f>IF($C$4="", SUMIFS('무신사 메타 광고'!$X:$X, '무신사 메타 광고'!$D:$D, $B132),SUMIFS('무신사 메타 광고'!$X:$X,'무신사 메타 광고'!I:I,$C$4,'무신사 메타 광고'!D:D,$B132))</f>
        <v>0</v>
      </c>
      <c r="O132" s="11">
        <f t="shared" si="3"/>
        <v>0</v>
      </c>
      <c r="R132" s="13"/>
      <c r="S132" s="31">
        <f>IF($S$4="", SUMIFS('자사몰 메타 광고'!$L:$L, '자사몰 메타 광고'!$C:$C, $R132),SUMIFS('자사몰 메타 광고'!$L:$L,'자사몰 메타 광고'!$I:$I,$S$4,'자사몰 메타 광고'!$C:$C,$R132))</f>
        <v>0</v>
      </c>
      <c r="T132" s="31">
        <f>IF($S$4="", SUMIFS('자사몰 메타 광고'!$V:$V, '자사몰 메타 광고'!$C:$C, $R132),SUMIFS('자사몰 메타 광고'!$V:$V,'자사몰 메타 광고'!$I:$I,$S$4,'자사몰 메타 광고'!$C:$C,$R132))</f>
        <v>0</v>
      </c>
      <c r="U132" s="11">
        <f t="shared" si="4"/>
        <v>0</v>
      </c>
      <c r="V132" s="12" t="str">
        <f t="shared" si="9"/>
        <v xml:space="preserve"> </v>
      </c>
      <c r="W132" s="32">
        <f>IF($S$4="", SUMIFS('자사몰 메타 광고'!$K:$K, '자사몰 메타 광고'!$C:$C, $R132),SUMIFS('자사몰 메타 광고'!$K:$K,'자사몰 메타 광고'!$I:$I,$S$4,'자사몰 메타 광고'!$C:$C,$R132))</f>
        <v>0</v>
      </c>
      <c r="X132" s="32">
        <f>IF($S$4="", SUMIFS('자사몰 메타 광고'!$N:$N, '자사몰 메타 광고'!$C:$C, $R132),SUMIFS('자사몰 메타 광고'!$N:$N,'자사몰 메타 광고'!$I:$I,$S$4,'자사몰 메타 광고'!$C:$C,$R132))</f>
        <v>0</v>
      </c>
      <c r="Y132" s="11">
        <f t="shared" si="5"/>
        <v>0</v>
      </c>
      <c r="Z132" s="12" t="str">
        <f t="shared" si="10"/>
        <v xml:space="preserve"> </v>
      </c>
      <c r="AB132" s="10">
        <f>IF($S$4="", SUMIFS('무신사 메타 광고'!$X:$X, '무신사 메타 광고'!$C:$C, $R132),SUMIFS('무신사 메타 광고'!$X:$X,'무신사 메타 광고'!$I:$I,$S$4,'무신사 메타 광고'!$C:$C,$R132))</f>
        <v>0</v>
      </c>
      <c r="AC132" s="11">
        <f t="shared" si="6"/>
        <v>0</v>
      </c>
    </row>
    <row r="133" spans="2:29">
      <c r="B133" s="9"/>
      <c r="C133" s="29">
        <f>IF($C$4="", SUMIFS('자사몰 메타 광고'!$L:$L, '자사몰 메타 광고'!$D:$D, $B133), SUMIFS('자사몰 메타 광고'!$L:$L, '자사몰 메타 광고'!$I:$I, $C$4, '자사몰 메타 광고'!$D:$D, $B133))</f>
        <v>0</v>
      </c>
      <c r="D133" s="29">
        <f>IF($C$4="", SUMIFS('자사몰 메타 광고'!$V:$V,#REF!, $B133), SUMIFS('자사몰 메타 광고'!$V:$V,'자사몰 메타 광고'!$I:$I,$C$4,'자사몰 메타 광고'!$D:$D,$B133))</f>
        <v>0</v>
      </c>
      <c r="E133" s="11">
        <f t="shared" si="0"/>
        <v>0</v>
      </c>
      <c r="F133" s="12" t="str">
        <f t="shared" si="7"/>
        <v xml:space="preserve"> </v>
      </c>
      <c r="G133" s="30">
        <f>IF($C$4="", SUMIFS('자사몰 메타 광고'!$K:$K, '자사몰 메타 광고'!$D:$D, $B133), SUMIFS('자사몰 메타 광고'!$K:$K,'자사몰 메타 광고'!$I:$I,$C$4,'자사몰 메타 광고'!D:D,$B133))</f>
        <v>0</v>
      </c>
      <c r="H133" s="30">
        <f>IF($C$4="", SUMIFS('자사몰 메타 광고'!$Q:$Q, '자사몰 메타 광고'!$D:$D, $B133), SUMIFS('자사몰 메타 광고'!$Q:$Q,'자사몰 메타 광고'!$I:$I,$C$4,'자사몰 메타 광고'!D:D,$B133))</f>
        <v>0</v>
      </c>
      <c r="I133" s="30">
        <f>IF($C$4="", SUMIFS('자사몰 메타 광고'!$U:$U, '자사몰 메타 광고'!$D:$D, $B133), SUMIFS('자사몰 메타 광고'!$U:$U,'자사몰 메타 광고'!$I:$I,$C$4,'자사몰 메타 광고'!D:D,$B133))</f>
        <v>0</v>
      </c>
      <c r="J133" s="11">
        <f t="shared" si="1"/>
        <v>0</v>
      </c>
      <c r="K133" s="11">
        <f t="shared" si="2"/>
        <v>0</v>
      </c>
      <c r="L133" s="12" t="str">
        <f t="shared" si="8"/>
        <v xml:space="preserve"> </v>
      </c>
      <c r="N133" s="10">
        <f>IF($C$4="", SUMIFS('무신사 메타 광고'!$X:$X, '무신사 메타 광고'!$D:$D, $B133),SUMIFS('무신사 메타 광고'!$X:$X,'무신사 메타 광고'!I:I,$C$4,'무신사 메타 광고'!D:D,$B133))</f>
        <v>0</v>
      </c>
      <c r="O133" s="11">
        <f t="shared" si="3"/>
        <v>0</v>
      </c>
      <c r="R133" s="13"/>
      <c r="S133" s="31">
        <f>IF($S$4="", SUMIFS('자사몰 메타 광고'!$L:$L, '자사몰 메타 광고'!$C:$C, $R133),SUMIFS('자사몰 메타 광고'!$L:$L,'자사몰 메타 광고'!$I:$I,$S$4,'자사몰 메타 광고'!$C:$C,$R133))</f>
        <v>0</v>
      </c>
      <c r="T133" s="31">
        <f>IF($S$4="", SUMIFS('자사몰 메타 광고'!$V:$V, '자사몰 메타 광고'!$C:$C, $R133),SUMIFS('자사몰 메타 광고'!$V:$V,'자사몰 메타 광고'!$I:$I,$S$4,'자사몰 메타 광고'!$C:$C,$R133))</f>
        <v>0</v>
      </c>
      <c r="U133" s="11">
        <f t="shared" si="4"/>
        <v>0</v>
      </c>
      <c r="V133" s="12" t="str">
        <f t="shared" si="9"/>
        <v xml:space="preserve"> </v>
      </c>
      <c r="W133" s="32">
        <f>IF($S$4="", SUMIFS('자사몰 메타 광고'!$K:$K, '자사몰 메타 광고'!$C:$C, $R133),SUMIFS('자사몰 메타 광고'!$K:$K,'자사몰 메타 광고'!$I:$I,$S$4,'자사몰 메타 광고'!$C:$C,$R133))</f>
        <v>0</v>
      </c>
      <c r="X133" s="32">
        <f>IF($S$4="", SUMIFS('자사몰 메타 광고'!$N:$N, '자사몰 메타 광고'!$C:$C, $R133),SUMIFS('자사몰 메타 광고'!$N:$N,'자사몰 메타 광고'!$I:$I,$S$4,'자사몰 메타 광고'!$C:$C,$R133))</f>
        <v>0</v>
      </c>
      <c r="Y133" s="11">
        <f t="shared" si="5"/>
        <v>0</v>
      </c>
      <c r="Z133" s="12" t="str">
        <f t="shared" si="10"/>
        <v xml:space="preserve"> </v>
      </c>
      <c r="AB133" s="10">
        <f>IF($S$4="", SUMIFS('무신사 메타 광고'!$X:$X, '무신사 메타 광고'!$C:$C, $R133),SUMIFS('무신사 메타 광고'!$X:$X,'무신사 메타 광고'!$I:$I,$S$4,'무신사 메타 광고'!$C:$C,$R133))</f>
        <v>0</v>
      </c>
      <c r="AC133" s="11">
        <f t="shared" si="6"/>
        <v>0</v>
      </c>
    </row>
    <row r="134" spans="2:29">
      <c r="B134" s="9"/>
      <c r="C134" s="29">
        <f>IF($C$4="", SUMIFS('자사몰 메타 광고'!$L:$L, '자사몰 메타 광고'!$D:$D, $B134), SUMIFS('자사몰 메타 광고'!$L:$L, '자사몰 메타 광고'!$I:$I, $C$4, '자사몰 메타 광고'!$D:$D, $B134))</f>
        <v>0</v>
      </c>
      <c r="D134" s="29">
        <f>IF($C$4="", SUMIFS('자사몰 메타 광고'!$V:$V,#REF!, $B134), SUMIFS('자사몰 메타 광고'!$V:$V,'자사몰 메타 광고'!$I:$I,$C$4,'자사몰 메타 광고'!$D:$D,$B134))</f>
        <v>0</v>
      </c>
      <c r="E134" s="11">
        <f t="shared" si="0"/>
        <v>0</v>
      </c>
      <c r="F134" s="12" t="str">
        <f t="shared" si="7"/>
        <v xml:space="preserve"> </v>
      </c>
      <c r="G134" s="30">
        <f>IF($C$4="", SUMIFS('자사몰 메타 광고'!$K:$K, '자사몰 메타 광고'!$D:$D, $B134), SUMIFS('자사몰 메타 광고'!$K:$K,'자사몰 메타 광고'!$I:$I,$C$4,'자사몰 메타 광고'!D:D,$B134))</f>
        <v>0</v>
      </c>
      <c r="H134" s="30">
        <f>IF($C$4="", SUMIFS('자사몰 메타 광고'!$Q:$Q, '자사몰 메타 광고'!$D:$D, $B134), SUMIFS('자사몰 메타 광고'!$Q:$Q,'자사몰 메타 광고'!$I:$I,$C$4,'자사몰 메타 광고'!D:D,$B134))</f>
        <v>0</v>
      </c>
      <c r="I134" s="30">
        <f>IF($C$4="", SUMIFS('자사몰 메타 광고'!$U:$U, '자사몰 메타 광고'!$D:$D, $B134), SUMIFS('자사몰 메타 광고'!$U:$U,'자사몰 메타 광고'!$I:$I,$C$4,'자사몰 메타 광고'!D:D,$B134))</f>
        <v>0</v>
      </c>
      <c r="J134" s="11">
        <f t="shared" si="1"/>
        <v>0</v>
      </c>
      <c r="K134" s="11">
        <f t="shared" si="2"/>
        <v>0</v>
      </c>
      <c r="L134" s="12" t="str">
        <f t="shared" si="8"/>
        <v xml:space="preserve"> </v>
      </c>
      <c r="N134" s="10">
        <f>IF($C$4="", SUMIFS('무신사 메타 광고'!$X:$X, '무신사 메타 광고'!$D:$D, $B134),SUMIFS('무신사 메타 광고'!$X:$X,'무신사 메타 광고'!I:I,$C$4,'무신사 메타 광고'!D:D,$B134))</f>
        <v>0</v>
      </c>
      <c r="O134" s="11">
        <f t="shared" si="3"/>
        <v>0</v>
      </c>
      <c r="R134" s="13"/>
      <c r="S134" s="31">
        <f>IF($S$4="", SUMIFS('자사몰 메타 광고'!$L:$L, '자사몰 메타 광고'!$C:$C, $R134),SUMIFS('자사몰 메타 광고'!$L:$L,'자사몰 메타 광고'!$I:$I,$S$4,'자사몰 메타 광고'!$C:$C,$R134))</f>
        <v>0</v>
      </c>
      <c r="T134" s="31">
        <f>IF($S$4="", SUMIFS('자사몰 메타 광고'!$V:$V, '자사몰 메타 광고'!$C:$C, $R134),SUMIFS('자사몰 메타 광고'!$V:$V,'자사몰 메타 광고'!$I:$I,$S$4,'자사몰 메타 광고'!$C:$C,$R134))</f>
        <v>0</v>
      </c>
      <c r="U134" s="11">
        <f t="shared" si="4"/>
        <v>0</v>
      </c>
      <c r="V134" s="12" t="str">
        <f t="shared" si="9"/>
        <v xml:space="preserve"> </v>
      </c>
      <c r="W134" s="32">
        <f>IF($S$4="", SUMIFS('자사몰 메타 광고'!$K:$K, '자사몰 메타 광고'!$C:$C, $R134),SUMIFS('자사몰 메타 광고'!$K:$K,'자사몰 메타 광고'!$I:$I,$S$4,'자사몰 메타 광고'!$C:$C,$R134))</f>
        <v>0</v>
      </c>
      <c r="X134" s="32">
        <f>IF($S$4="", SUMIFS('자사몰 메타 광고'!$N:$N, '자사몰 메타 광고'!$C:$C, $R134),SUMIFS('자사몰 메타 광고'!$N:$N,'자사몰 메타 광고'!$I:$I,$S$4,'자사몰 메타 광고'!$C:$C,$R134))</f>
        <v>0</v>
      </c>
      <c r="Y134" s="11">
        <f t="shared" si="5"/>
        <v>0</v>
      </c>
      <c r="Z134" s="12" t="str">
        <f t="shared" si="10"/>
        <v xml:space="preserve"> </v>
      </c>
      <c r="AB134" s="10">
        <f>IF($S$4="", SUMIFS('무신사 메타 광고'!$X:$X, '무신사 메타 광고'!$C:$C, $R134),SUMIFS('무신사 메타 광고'!$X:$X,'무신사 메타 광고'!$I:$I,$S$4,'무신사 메타 광고'!$C:$C,$R134))</f>
        <v>0</v>
      </c>
      <c r="AC134" s="11">
        <f t="shared" si="6"/>
        <v>0</v>
      </c>
    </row>
    <row r="135" spans="2:29">
      <c r="B135" s="9"/>
      <c r="C135" s="29">
        <f>IF($C$4="", SUMIFS('자사몰 메타 광고'!$L:$L, '자사몰 메타 광고'!$D:$D, $B135), SUMIFS('자사몰 메타 광고'!$L:$L, '자사몰 메타 광고'!$I:$I, $C$4, '자사몰 메타 광고'!$D:$D, $B135))</f>
        <v>0</v>
      </c>
      <c r="D135" s="29">
        <f>IF($C$4="", SUMIFS('자사몰 메타 광고'!$V:$V,#REF!, $B135), SUMIFS('자사몰 메타 광고'!$V:$V,'자사몰 메타 광고'!$I:$I,$C$4,'자사몰 메타 광고'!$D:$D,$B135))</f>
        <v>0</v>
      </c>
      <c r="E135" s="11">
        <f t="shared" si="0"/>
        <v>0</v>
      </c>
      <c r="F135" s="12" t="str">
        <f t="shared" si="7"/>
        <v xml:space="preserve"> </v>
      </c>
      <c r="G135" s="30">
        <f>IF($C$4="", SUMIFS('자사몰 메타 광고'!$K:$K, '자사몰 메타 광고'!$D:$D, $B135), SUMIFS('자사몰 메타 광고'!$K:$K,'자사몰 메타 광고'!$I:$I,$C$4,'자사몰 메타 광고'!D:D,$B135))</f>
        <v>0</v>
      </c>
      <c r="H135" s="30">
        <f>IF($C$4="", SUMIFS('자사몰 메타 광고'!$Q:$Q, '자사몰 메타 광고'!$D:$D, $B135), SUMIFS('자사몰 메타 광고'!$Q:$Q,'자사몰 메타 광고'!$I:$I,$C$4,'자사몰 메타 광고'!D:D,$B135))</f>
        <v>0</v>
      </c>
      <c r="I135" s="30">
        <f>IF($C$4="", SUMIFS('자사몰 메타 광고'!$U:$U, '자사몰 메타 광고'!$D:$D, $B135), SUMIFS('자사몰 메타 광고'!$U:$U,'자사몰 메타 광고'!$I:$I,$C$4,'자사몰 메타 광고'!D:D,$B135))</f>
        <v>0</v>
      </c>
      <c r="J135" s="11">
        <f t="shared" si="1"/>
        <v>0</v>
      </c>
      <c r="K135" s="11">
        <f t="shared" si="2"/>
        <v>0</v>
      </c>
      <c r="L135" s="12" t="str">
        <f t="shared" si="8"/>
        <v xml:space="preserve"> </v>
      </c>
      <c r="N135" s="10">
        <f>IF($C$4="", SUMIFS('무신사 메타 광고'!$X:$X, '무신사 메타 광고'!$D:$D, $B135),SUMIFS('무신사 메타 광고'!$X:$X,'무신사 메타 광고'!I:I,$C$4,'무신사 메타 광고'!D:D,$B135))</f>
        <v>0</v>
      </c>
      <c r="O135" s="11">
        <f t="shared" si="3"/>
        <v>0</v>
      </c>
      <c r="R135" s="13"/>
      <c r="S135" s="31">
        <f>IF($S$4="", SUMIFS('자사몰 메타 광고'!$L:$L, '자사몰 메타 광고'!$C:$C, $R135),SUMIFS('자사몰 메타 광고'!$L:$L,'자사몰 메타 광고'!$I:$I,$S$4,'자사몰 메타 광고'!$C:$C,$R135))</f>
        <v>0</v>
      </c>
      <c r="T135" s="31">
        <f>IF($S$4="", SUMIFS('자사몰 메타 광고'!$V:$V, '자사몰 메타 광고'!$C:$C, $R135),SUMIFS('자사몰 메타 광고'!$V:$V,'자사몰 메타 광고'!$I:$I,$S$4,'자사몰 메타 광고'!$C:$C,$R135))</f>
        <v>0</v>
      </c>
      <c r="U135" s="11">
        <f t="shared" si="4"/>
        <v>0</v>
      </c>
      <c r="V135" s="12" t="str">
        <f t="shared" si="9"/>
        <v xml:space="preserve"> </v>
      </c>
      <c r="W135" s="32">
        <f>IF($S$4="", SUMIFS('자사몰 메타 광고'!$K:$K, '자사몰 메타 광고'!$C:$C, $R135),SUMIFS('자사몰 메타 광고'!$K:$K,'자사몰 메타 광고'!$I:$I,$S$4,'자사몰 메타 광고'!$C:$C,$R135))</f>
        <v>0</v>
      </c>
      <c r="X135" s="32">
        <f>IF($S$4="", SUMIFS('자사몰 메타 광고'!$N:$N, '자사몰 메타 광고'!$C:$C, $R135),SUMIFS('자사몰 메타 광고'!$N:$N,'자사몰 메타 광고'!$I:$I,$S$4,'자사몰 메타 광고'!$C:$C,$R135))</f>
        <v>0</v>
      </c>
      <c r="Y135" s="11">
        <f t="shared" si="5"/>
        <v>0</v>
      </c>
      <c r="Z135" s="12" t="str">
        <f t="shared" si="10"/>
        <v xml:space="preserve"> </v>
      </c>
      <c r="AB135" s="10">
        <f>IF($S$4="", SUMIFS('무신사 메타 광고'!$X:$X, '무신사 메타 광고'!$C:$C, $R135),SUMIFS('무신사 메타 광고'!$X:$X,'무신사 메타 광고'!$I:$I,$S$4,'무신사 메타 광고'!$C:$C,$R135))</f>
        <v>0</v>
      </c>
      <c r="AC135" s="11">
        <f t="shared" si="6"/>
        <v>0</v>
      </c>
    </row>
    <row r="136" spans="2:29">
      <c r="B136" s="9"/>
      <c r="C136" s="29">
        <f>IF($C$4="", SUMIFS('자사몰 메타 광고'!$L:$L, '자사몰 메타 광고'!$D:$D, $B136), SUMIFS('자사몰 메타 광고'!$L:$L, '자사몰 메타 광고'!$I:$I, $C$4, '자사몰 메타 광고'!$D:$D, $B136))</f>
        <v>0</v>
      </c>
      <c r="D136" s="29">
        <f>IF($C$4="", SUMIFS('자사몰 메타 광고'!$V:$V,#REF!, $B136), SUMIFS('자사몰 메타 광고'!$V:$V,'자사몰 메타 광고'!$I:$I,$C$4,'자사몰 메타 광고'!$D:$D,$B136))</f>
        <v>0</v>
      </c>
      <c r="E136" s="11">
        <f t="shared" si="0"/>
        <v>0</v>
      </c>
      <c r="F136" s="12" t="str">
        <f t="shared" si="7"/>
        <v xml:space="preserve"> </v>
      </c>
      <c r="G136" s="30">
        <f>IF($C$4="", SUMIFS('자사몰 메타 광고'!$K:$K, '자사몰 메타 광고'!$D:$D, $B136), SUMIFS('자사몰 메타 광고'!$K:$K,'자사몰 메타 광고'!$I:$I,$C$4,'자사몰 메타 광고'!D:D,$B136))</f>
        <v>0</v>
      </c>
      <c r="H136" s="30">
        <f>IF($C$4="", SUMIFS('자사몰 메타 광고'!$Q:$Q, '자사몰 메타 광고'!$D:$D, $B136), SUMIFS('자사몰 메타 광고'!$Q:$Q,'자사몰 메타 광고'!$I:$I,$C$4,'자사몰 메타 광고'!D:D,$B136))</f>
        <v>0</v>
      </c>
      <c r="I136" s="30">
        <f>IF($C$4="", SUMIFS('자사몰 메타 광고'!$U:$U, '자사몰 메타 광고'!$D:$D, $B136), SUMIFS('자사몰 메타 광고'!$U:$U,'자사몰 메타 광고'!$I:$I,$C$4,'자사몰 메타 광고'!D:D,$B136))</f>
        <v>0</v>
      </c>
      <c r="J136" s="11">
        <f t="shared" si="1"/>
        <v>0</v>
      </c>
      <c r="K136" s="11">
        <f t="shared" si="2"/>
        <v>0</v>
      </c>
      <c r="L136" s="12" t="str">
        <f t="shared" si="8"/>
        <v xml:space="preserve"> </v>
      </c>
      <c r="N136" s="10">
        <f>IF($C$4="", SUMIFS('무신사 메타 광고'!$X:$X, '무신사 메타 광고'!$D:$D, $B136),SUMIFS('무신사 메타 광고'!$X:$X,'무신사 메타 광고'!I:I,$C$4,'무신사 메타 광고'!D:D,$B136))</f>
        <v>0</v>
      </c>
      <c r="O136" s="11">
        <f t="shared" si="3"/>
        <v>0</v>
      </c>
      <c r="R136" s="13"/>
      <c r="S136" s="31">
        <f>IF($S$4="", SUMIFS('자사몰 메타 광고'!$L:$L, '자사몰 메타 광고'!$C:$C, $R136),SUMIFS('자사몰 메타 광고'!$L:$L,'자사몰 메타 광고'!$I:$I,$S$4,'자사몰 메타 광고'!$C:$C,$R136))</f>
        <v>0</v>
      </c>
      <c r="T136" s="31">
        <f>IF($S$4="", SUMIFS('자사몰 메타 광고'!$V:$V, '자사몰 메타 광고'!$C:$C, $R136),SUMIFS('자사몰 메타 광고'!$V:$V,'자사몰 메타 광고'!$I:$I,$S$4,'자사몰 메타 광고'!$C:$C,$R136))</f>
        <v>0</v>
      </c>
      <c r="U136" s="11">
        <f t="shared" si="4"/>
        <v>0</v>
      </c>
      <c r="V136" s="12" t="str">
        <f t="shared" si="9"/>
        <v xml:space="preserve"> </v>
      </c>
      <c r="W136" s="32">
        <f>IF($S$4="", SUMIFS('자사몰 메타 광고'!$K:$K, '자사몰 메타 광고'!$C:$C, $R136),SUMIFS('자사몰 메타 광고'!$K:$K,'자사몰 메타 광고'!$I:$I,$S$4,'자사몰 메타 광고'!$C:$C,$R136))</f>
        <v>0</v>
      </c>
      <c r="X136" s="32">
        <f>IF($S$4="", SUMIFS('자사몰 메타 광고'!$N:$N, '자사몰 메타 광고'!$C:$C, $R136),SUMIFS('자사몰 메타 광고'!$N:$N,'자사몰 메타 광고'!$I:$I,$S$4,'자사몰 메타 광고'!$C:$C,$R136))</f>
        <v>0</v>
      </c>
      <c r="Y136" s="11">
        <f t="shared" si="5"/>
        <v>0</v>
      </c>
      <c r="Z136" s="12" t="str">
        <f t="shared" si="10"/>
        <v xml:space="preserve"> </v>
      </c>
      <c r="AB136" s="10">
        <f>IF($S$4="", SUMIFS('무신사 메타 광고'!$X:$X, '무신사 메타 광고'!$C:$C, $R136),SUMIFS('무신사 메타 광고'!$X:$X,'무신사 메타 광고'!$I:$I,$S$4,'무신사 메타 광고'!$C:$C,$R136))</f>
        <v>0</v>
      </c>
      <c r="AC136" s="11">
        <f t="shared" si="6"/>
        <v>0</v>
      </c>
    </row>
    <row r="137" spans="2:29">
      <c r="B137" s="9"/>
      <c r="C137" s="29">
        <f>IF($C$4="", SUMIFS('자사몰 메타 광고'!$L:$L, '자사몰 메타 광고'!$D:$D, $B137), SUMIFS('자사몰 메타 광고'!$L:$L, '자사몰 메타 광고'!$I:$I, $C$4, '자사몰 메타 광고'!$D:$D, $B137))</f>
        <v>0</v>
      </c>
      <c r="D137" s="29">
        <f>IF($C$4="", SUMIFS('자사몰 메타 광고'!$V:$V,#REF!, $B137), SUMIFS('자사몰 메타 광고'!$V:$V,'자사몰 메타 광고'!$I:$I,$C$4,'자사몰 메타 광고'!$D:$D,$B137))</f>
        <v>0</v>
      </c>
      <c r="E137" s="11">
        <f t="shared" si="0"/>
        <v>0</v>
      </c>
      <c r="F137" s="12" t="str">
        <f t="shared" si="7"/>
        <v xml:space="preserve"> </v>
      </c>
      <c r="G137" s="30">
        <f>IF($C$4="", SUMIFS('자사몰 메타 광고'!$K:$K, '자사몰 메타 광고'!$D:$D, $B137), SUMIFS('자사몰 메타 광고'!$K:$K,'자사몰 메타 광고'!$I:$I,$C$4,'자사몰 메타 광고'!D:D,$B137))</f>
        <v>0</v>
      </c>
      <c r="H137" s="30">
        <f>IF($C$4="", SUMIFS('자사몰 메타 광고'!$Q:$Q, '자사몰 메타 광고'!$D:$D, $B137), SUMIFS('자사몰 메타 광고'!$Q:$Q,'자사몰 메타 광고'!$I:$I,$C$4,'자사몰 메타 광고'!D:D,$B137))</f>
        <v>0</v>
      </c>
      <c r="I137" s="30">
        <f>IF($C$4="", SUMIFS('자사몰 메타 광고'!$U:$U, '자사몰 메타 광고'!$D:$D, $B137), SUMIFS('자사몰 메타 광고'!$U:$U,'자사몰 메타 광고'!$I:$I,$C$4,'자사몰 메타 광고'!D:D,$B137))</f>
        <v>0</v>
      </c>
      <c r="J137" s="11">
        <f t="shared" si="1"/>
        <v>0</v>
      </c>
      <c r="K137" s="11">
        <f t="shared" si="2"/>
        <v>0</v>
      </c>
      <c r="L137" s="12" t="str">
        <f t="shared" si="8"/>
        <v xml:space="preserve"> </v>
      </c>
      <c r="N137" s="10">
        <f>IF($C$4="", SUMIFS('무신사 메타 광고'!$X:$X, '무신사 메타 광고'!$D:$D, $B137),SUMIFS('무신사 메타 광고'!$X:$X,'무신사 메타 광고'!I:I,$C$4,'무신사 메타 광고'!D:D,$B137))</f>
        <v>0</v>
      </c>
      <c r="O137" s="11">
        <f t="shared" si="3"/>
        <v>0</v>
      </c>
      <c r="R137" s="13"/>
      <c r="S137" s="31">
        <f>IF($S$4="", SUMIFS('자사몰 메타 광고'!$L:$L, '자사몰 메타 광고'!$C:$C, $R137),SUMIFS('자사몰 메타 광고'!$L:$L,'자사몰 메타 광고'!$I:$I,$S$4,'자사몰 메타 광고'!$C:$C,$R137))</f>
        <v>0</v>
      </c>
      <c r="T137" s="31">
        <f>IF($S$4="", SUMIFS('자사몰 메타 광고'!$V:$V, '자사몰 메타 광고'!$C:$C, $R137),SUMIFS('자사몰 메타 광고'!$V:$V,'자사몰 메타 광고'!$I:$I,$S$4,'자사몰 메타 광고'!$C:$C,$R137))</f>
        <v>0</v>
      </c>
      <c r="U137" s="11">
        <f t="shared" si="4"/>
        <v>0</v>
      </c>
      <c r="V137" s="12" t="str">
        <f t="shared" si="9"/>
        <v xml:space="preserve"> </v>
      </c>
      <c r="W137" s="32">
        <f>IF($S$4="", SUMIFS('자사몰 메타 광고'!$K:$K, '자사몰 메타 광고'!$C:$C, $R137),SUMIFS('자사몰 메타 광고'!$K:$K,'자사몰 메타 광고'!$I:$I,$S$4,'자사몰 메타 광고'!$C:$C,$R137))</f>
        <v>0</v>
      </c>
      <c r="X137" s="32">
        <f>IF($S$4="", SUMIFS('자사몰 메타 광고'!$N:$N, '자사몰 메타 광고'!$C:$C, $R137),SUMIFS('자사몰 메타 광고'!$N:$N,'자사몰 메타 광고'!$I:$I,$S$4,'자사몰 메타 광고'!$C:$C,$R137))</f>
        <v>0</v>
      </c>
      <c r="Y137" s="11">
        <f t="shared" si="5"/>
        <v>0</v>
      </c>
      <c r="Z137" s="12" t="str">
        <f t="shared" si="10"/>
        <v xml:space="preserve"> </v>
      </c>
      <c r="AB137" s="10">
        <f>IF($S$4="", SUMIFS('무신사 메타 광고'!$X:$X, '무신사 메타 광고'!$C:$C, $R137),SUMIFS('무신사 메타 광고'!$X:$X,'무신사 메타 광고'!$I:$I,$S$4,'무신사 메타 광고'!$C:$C,$R137))</f>
        <v>0</v>
      </c>
      <c r="AC137" s="11">
        <f t="shared" si="6"/>
        <v>0</v>
      </c>
    </row>
    <row r="138" spans="2:29">
      <c r="B138" s="9"/>
      <c r="C138" s="29">
        <f>IF($C$4="", SUMIFS('자사몰 메타 광고'!$L:$L, '자사몰 메타 광고'!$D:$D, $B138), SUMIFS('자사몰 메타 광고'!$L:$L, '자사몰 메타 광고'!$I:$I, $C$4, '자사몰 메타 광고'!$D:$D, $B138))</f>
        <v>0</v>
      </c>
      <c r="D138" s="29">
        <f>IF($C$4="", SUMIFS('자사몰 메타 광고'!$V:$V,#REF!, $B138), SUMIFS('자사몰 메타 광고'!$V:$V,'자사몰 메타 광고'!$I:$I,$C$4,'자사몰 메타 광고'!$D:$D,$B138))</f>
        <v>0</v>
      </c>
      <c r="E138" s="11">
        <f t="shared" si="0"/>
        <v>0</v>
      </c>
      <c r="F138" s="12" t="str">
        <f t="shared" si="7"/>
        <v xml:space="preserve"> </v>
      </c>
      <c r="G138" s="30">
        <f>IF($C$4="", SUMIFS('자사몰 메타 광고'!$K:$K, '자사몰 메타 광고'!$D:$D, $B138), SUMIFS('자사몰 메타 광고'!$K:$K,'자사몰 메타 광고'!$I:$I,$C$4,'자사몰 메타 광고'!D:D,$B138))</f>
        <v>0</v>
      </c>
      <c r="H138" s="30">
        <f>IF($C$4="", SUMIFS('자사몰 메타 광고'!$Q:$Q, '자사몰 메타 광고'!$D:$D, $B138), SUMIFS('자사몰 메타 광고'!$Q:$Q,'자사몰 메타 광고'!$I:$I,$C$4,'자사몰 메타 광고'!D:D,$B138))</f>
        <v>0</v>
      </c>
      <c r="I138" s="30">
        <f>IF($C$4="", SUMIFS('자사몰 메타 광고'!$U:$U, '자사몰 메타 광고'!$D:$D, $B138), SUMIFS('자사몰 메타 광고'!$U:$U,'자사몰 메타 광고'!$I:$I,$C$4,'자사몰 메타 광고'!D:D,$B138))</f>
        <v>0</v>
      </c>
      <c r="J138" s="11">
        <f t="shared" si="1"/>
        <v>0</v>
      </c>
      <c r="K138" s="11">
        <f t="shared" si="2"/>
        <v>0</v>
      </c>
      <c r="L138" s="12" t="str">
        <f t="shared" si="8"/>
        <v xml:space="preserve"> </v>
      </c>
      <c r="N138" s="10">
        <f>IF($C$4="", SUMIFS('무신사 메타 광고'!$X:$X, '무신사 메타 광고'!$D:$D, $B138),SUMIFS('무신사 메타 광고'!$X:$X,'무신사 메타 광고'!I:I,$C$4,'무신사 메타 광고'!D:D,$B138))</f>
        <v>0</v>
      </c>
      <c r="O138" s="11">
        <f t="shared" si="3"/>
        <v>0</v>
      </c>
      <c r="R138" s="13"/>
      <c r="S138" s="31">
        <f>IF($S$4="", SUMIFS('자사몰 메타 광고'!$L:$L, '자사몰 메타 광고'!$C:$C, $R138),SUMIFS('자사몰 메타 광고'!$L:$L,'자사몰 메타 광고'!$I:$I,$S$4,'자사몰 메타 광고'!$C:$C,$R138))</f>
        <v>0</v>
      </c>
      <c r="T138" s="31">
        <f>IF($S$4="", SUMIFS('자사몰 메타 광고'!$V:$V, '자사몰 메타 광고'!$C:$C, $R138),SUMIFS('자사몰 메타 광고'!$V:$V,'자사몰 메타 광고'!$I:$I,$S$4,'자사몰 메타 광고'!$C:$C,$R138))</f>
        <v>0</v>
      </c>
      <c r="U138" s="11">
        <f t="shared" si="4"/>
        <v>0</v>
      </c>
      <c r="V138" s="12" t="str">
        <f t="shared" si="9"/>
        <v xml:space="preserve"> </v>
      </c>
      <c r="W138" s="32">
        <f>IF($S$4="", SUMIFS('자사몰 메타 광고'!$K:$K, '자사몰 메타 광고'!$C:$C, $R138),SUMIFS('자사몰 메타 광고'!$K:$K,'자사몰 메타 광고'!$I:$I,$S$4,'자사몰 메타 광고'!$C:$C,$R138))</f>
        <v>0</v>
      </c>
      <c r="X138" s="32">
        <f>IF($S$4="", SUMIFS('자사몰 메타 광고'!$N:$N, '자사몰 메타 광고'!$C:$C, $R138),SUMIFS('자사몰 메타 광고'!$N:$N,'자사몰 메타 광고'!$I:$I,$S$4,'자사몰 메타 광고'!$C:$C,$R138))</f>
        <v>0</v>
      </c>
      <c r="Y138" s="11">
        <f t="shared" si="5"/>
        <v>0</v>
      </c>
      <c r="Z138" s="12" t="str">
        <f t="shared" si="10"/>
        <v xml:space="preserve"> </v>
      </c>
      <c r="AB138" s="10">
        <f>IF($S$4="", SUMIFS('무신사 메타 광고'!$X:$X, '무신사 메타 광고'!$C:$C, $R138),SUMIFS('무신사 메타 광고'!$X:$X,'무신사 메타 광고'!$I:$I,$S$4,'무신사 메타 광고'!$C:$C,$R138))</f>
        <v>0</v>
      </c>
      <c r="AC138" s="11">
        <f t="shared" si="6"/>
        <v>0</v>
      </c>
    </row>
    <row r="139" spans="2:29">
      <c r="B139" s="9"/>
      <c r="C139" s="29">
        <f>IF($C$4="", SUMIFS('자사몰 메타 광고'!$L:$L, '자사몰 메타 광고'!$D:$D, $B139), SUMIFS('자사몰 메타 광고'!$L:$L, '자사몰 메타 광고'!$I:$I, $C$4, '자사몰 메타 광고'!$D:$D, $B139))</f>
        <v>0</v>
      </c>
      <c r="D139" s="29">
        <f>IF($C$4="", SUMIFS('자사몰 메타 광고'!$V:$V,#REF!, $B139), SUMIFS('자사몰 메타 광고'!$V:$V,'자사몰 메타 광고'!$I:$I,$C$4,'자사몰 메타 광고'!$D:$D,$B139))</f>
        <v>0</v>
      </c>
      <c r="E139" s="11">
        <f t="shared" si="0"/>
        <v>0</v>
      </c>
      <c r="F139" s="12" t="str">
        <f t="shared" si="7"/>
        <v xml:space="preserve"> </v>
      </c>
      <c r="G139" s="30">
        <f>IF($C$4="", SUMIFS('자사몰 메타 광고'!$K:$K, '자사몰 메타 광고'!$D:$D, $B139), SUMIFS('자사몰 메타 광고'!$K:$K,'자사몰 메타 광고'!$I:$I,$C$4,'자사몰 메타 광고'!D:D,$B139))</f>
        <v>0</v>
      </c>
      <c r="H139" s="30">
        <f>IF($C$4="", SUMIFS('자사몰 메타 광고'!$Q:$Q, '자사몰 메타 광고'!$D:$D, $B139), SUMIFS('자사몰 메타 광고'!$Q:$Q,'자사몰 메타 광고'!$I:$I,$C$4,'자사몰 메타 광고'!D:D,$B139))</f>
        <v>0</v>
      </c>
      <c r="I139" s="30">
        <f>IF($C$4="", SUMIFS('자사몰 메타 광고'!$U:$U, '자사몰 메타 광고'!$D:$D, $B139), SUMIFS('자사몰 메타 광고'!$U:$U,'자사몰 메타 광고'!$I:$I,$C$4,'자사몰 메타 광고'!D:D,$B139))</f>
        <v>0</v>
      </c>
      <c r="J139" s="11">
        <f t="shared" si="1"/>
        <v>0</v>
      </c>
      <c r="K139" s="11">
        <f t="shared" si="2"/>
        <v>0</v>
      </c>
      <c r="L139" s="12" t="str">
        <f t="shared" si="8"/>
        <v xml:space="preserve"> </v>
      </c>
      <c r="N139" s="10">
        <f>IF($C$4="", SUMIFS('무신사 메타 광고'!$X:$X, '무신사 메타 광고'!$D:$D, $B139),SUMIFS('무신사 메타 광고'!$X:$X,'무신사 메타 광고'!I:I,$C$4,'무신사 메타 광고'!D:D,$B139))</f>
        <v>0</v>
      </c>
      <c r="O139" s="11">
        <f t="shared" si="3"/>
        <v>0</v>
      </c>
      <c r="R139" s="13"/>
      <c r="S139" s="31">
        <f>IF($S$4="", SUMIFS('자사몰 메타 광고'!$L:$L, '자사몰 메타 광고'!$C:$C, $R139),SUMIFS('자사몰 메타 광고'!$L:$L,'자사몰 메타 광고'!$I:$I,$S$4,'자사몰 메타 광고'!$C:$C,$R139))</f>
        <v>0</v>
      </c>
      <c r="T139" s="31">
        <f>IF($S$4="", SUMIFS('자사몰 메타 광고'!$V:$V, '자사몰 메타 광고'!$C:$C, $R139),SUMIFS('자사몰 메타 광고'!$V:$V,'자사몰 메타 광고'!$I:$I,$S$4,'자사몰 메타 광고'!$C:$C,$R139))</f>
        <v>0</v>
      </c>
      <c r="U139" s="11">
        <f t="shared" si="4"/>
        <v>0</v>
      </c>
      <c r="V139" s="12" t="str">
        <f t="shared" si="9"/>
        <v xml:space="preserve"> </v>
      </c>
      <c r="W139" s="32">
        <f>IF($S$4="", SUMIFS('자사몰 메타 광고'!$K:$K, '자사몰 메타 광고'!$C:$C, $R139),SUMIFS('자사몰 메타 광고'!$K:$K,'자사몰 메타 광고'!$I:$I,$S$4,'자사몰 메타 광고'!$C:$C,$R139))</f>
        <v>0</v>
      </c>
      <c r="X139" s="32">
        <f>IF($S$4="", SUMIFS('자사몰 메타 광고'!$N:$N, '자사몰 메타 광고'!$C:$C, $R139),SUMIFS('자사몰 메타 광고'!$N:$N,'자사몰 메타 광고'!$I:$I,$S$4,'자사몰 메타 광고'!$C:$C,$R139))</f>
        <v>0</v>
      </c>
      <c r="Y139" s="11">
        <f t="shared" si="5"/>
        <v>0</v>
      </c>
      <c r="Z139" s="12" t="str">
        <f t="shared" si="10"/>
        <v xml:space="preserve"> </v>
      </c>
      <c r="AB139" s="10">
        <f>IF($S$4="", SUMIFS('무신사 메타 광고'!$X:$X, '무신사 메타 광고'!$C:$C, $R139),SUMIFS('무신사 메타 광고'!$X:$X,'무신사 메타 광고'!$I:$I,$S$4,'무신사 메타 광고'!$C:$C,$R139))</f>
        <v>0</v>
      </c>
      <c r="AC139" s="11">
        <f t="shared" si="6"/>
        <v>0</v>
      </c>
    </row>
    <row r="140" spans="2:29">
      <c r="B140" s="9"/>
      <c r="C140" s="29">
        <f>IF($C$4="", SUMIFS('자사몰 메타 광고'!$L:$L, '자사몰 메타 광고'!$D:$D, $B140), SUMIFS('자사몰 메타 광고'!$L:$L, '자사몰 메타 광고'!$I:$I, $C$4, '자사몰 메타 광고'!$D:$D, $B140))</f>
        <v>0</v>
      </c>
      <c r="D140" s="29">
        <f>IF($C$4="", SUMIFS('자사몰 메타 광고'!$V:$V,#REF!, $B140), SUMIFS('자사몰 메타 광고'!$V:$V,'자사몰 메타 광고'!$I:$I,$C$4,'자사몰 메타 광고'!$D:$D,$B140))</f>
        <v>0</v>
      </c>
      <c r="E140" s="11">
        <f t="shared" si="0"/>
        <v>0</v>
      </c>
      <c r="F140" s="12" t="str">
        <f t="shared" si="7"/>
        <v xml:space="preserve"> </v>
      </c>
      <c r="G140" s="30">
        <f>IF($C$4="", SUMIFS('자사몰 메타 광고'!$K:$K, '자사몰 메타 광고'!$D:$D, $B140), SUMIFS('자사몰 메타 광고'!$K:$K,'자사몰 메타 광고'!$I:$I,$C$4,'자사몰 메타 광고'!D:D,$B140))</f>
        <v>0</v>
      </c>
      <c r="H140" s="30">
        <f>IF($C$4="", SUMIFS('자사몰 메타 광고'!$Q:$Q, '자사몰 메타 광고'!$D:$D, $B140), SUMIFS('자사몰 메타 광고'!$Q:$Q,'자사몰 메타 광고'!$I:$I,$C$4,'자사몰 메타 광고'!D:D,$B140))</f>
        <v>0</v>
      </c>
      <c r="I140" s="30">
        <f>IF($C$4="", SUMIFS('자사몰 메타 광고'!$U:$U, '자사몰 메타 광고'!$D:$D, $B140), SUMIFS('자사몰 메타 광고'!$U:$U,'자사몰 메타 광고'!$I:$I,$C$4,'자사몰 메타 광고'!D:D,$B140))</f>
        <v>0</v>
      </c>
      <c r="J140" s="11">
        <f t="shared" si="1"/>
        <v>0</v>
      </c>
      <c r="K140" s="11">
        <f t="shared" si="2"/>
        <v>0</v>
      </c>
      <c r="L140" s="12" t="str">
        <f t="shared" si="8"/>
        <v xml:space="preserve"> </v>
      </c>
      <c r="N140" s="10">
        <f>IF($C$4="", SUMIFS('무신사 메타 광고'!$X:$X, '무신사 메타 광고'!$D:$D, $B140),SUMIFS('무신사 메타 광고'!$X:$X,'무신사 메타 광고'!I:I,$C$4,'무신사 메타 광고'!D:D,$B140))</f>
        <v>0</v>
      </c>
      <c r="O140" s="11">
        <f t="shared" si="3"/>
        <v>0</v>
      </c>
      <c r="R140" s="13"/>
      <c r="S140" s="31">
        <f>IF($S$4="", SUMIFS('자사몰 메타 광고'!$L:$L, '자사몰 메타 광고'!$C:$C, $R140),SUMIFS('자사몰 메타 광고'!$L:$L,'자사몰 메타 광고'!$I:$I,$S$4,'자사몰 메타 광고'!$C:$C,$R140))</f>
        <v>0</v>
      </c>
      <c r="T140" s="31">
        <f>IF($S$4="", SUMIFS('자사몰 메타 광고'!$V:$V, '자사몰 메타 광고'!$C:$C, $R140),SUMIFS('자사몰 메타 광고'!$V:$V,'자사몰 메타 광고'!$I:$I,$S$4,'자사몰 메타 광고'!$C:$C,$R140))</f>
        <v>0</v>
      </c>
      <c r="U140" s="11">
        <f t="shared" si="4"/>
        <v>0</v>
      </c>
      <c r="V140" s="12" t="str">
        <f t="shared" si="9"/>
        <v xml:space="preserve"> </v>
      </c>
      <c r="W140" s="32">
        <f>IF($S$4="", SUMIFS('자사몰 메타 광고'!$K:$K, '자사몰 메타 광고'!$C:$C, $R140),SUMIFS('자사몰 메타 광고'!$K:$K,'자사몰 메타 광고'!$I:$I,$S$4,'자사몰 메타 광고'!$C:$C,$R140))</f>
        <v>0</v>
      </c>
      <c r="X140" s="32">
        <f>IF($S$4="", SUMIFS('자사몰 메타 광고'!$N:$N, '자사몰 메타 광고'!$C:$C, $R140),SUMIFS('자사몰 메타 광고'!$N:$N,'자사몰 메타 광고'!$I:$I,$S$4,'자사몰 메타 광고'!$C:$C,$R140))</f>
        <v>0</v>
      </c>
      <c r="Y140" s="11">
        <f t="shared" si="5"/>
        <v>0</v>
      </c>
      <c r="Z140" s="12" t="str">
        <f t="shared" si="10"/>
        <v xml:space="preserve"> </v>
      </c>
      <c r="AB140" s="10">
        <f>IF($S$4="", SUMIFS('무신사 메타 광고'!$X:$X, '무신사 메타 광고'!$C:$C, $R140),SUMIFS('무신사 메타 광고'!$X:$X,'무신사 메타 광고'!$I:$I,$S$4,'무신사 메타 광고'!$C:$C,$R140))</f>
        <v>0</v>
      </c>
      <c r="AC140" s="11">
        <f t="shared" si="6"/>
        <v>0</v>
      </c>
    </row>
    <row r="141" spans="2:29">
      <c r="B141" s="9"/>
      <c r="C141" s="29">
        <f>IF($C$4="", SUMIFS('자사몰 메타 광고'!$L:$L, '자사몰 메타 광고'!$D:$D, $B141), SUMIFS('자사몰 메타 광고'!$L:$L, '자사몰 메타 광고'!$I:$I, $C$4, '자사몰 메타 광고'!$D:$D, $B141))</f>
        <v>0</v>
      </c>
      <c r="D141" s="29">
        <f>IF($C$4="", SUMIFS('자사몰 메타 광고'!$V:$V,#REF!, $B141), SUMIFS('자사몰 메타 광고'!$V:$V,'자사몰 메타 광고'!$I:$I,$C$4,'자사몰 메타 광고'!$D:$D,$B141))</f>
        <v>0</v>
      </c>
      <c r="E141" s="11">
        <f t="shared" si="0"/>
        <v>0</v>
      </c>
      <c r="F141" s="12" t="str">
        <f t="shared" si="7"/>
        <v xml:space="preserve"> </v>
      </c>
      <c r="G141" s="30">
        <f>IF($C$4="", SUMIFS('자사몰 메타 광고'!$K:$K, '자사몰 메타 광고'!$D:$D, $B141), SUMIFS('자사몰 메타 광고'!$K:$K,'자사몰 메타 광고'!$I:$I,$C$4,'자사몰 메타 광고'!D:D,$B141))</f>
        <v>0</v>
      </c>
      <c r="H141" s="30">
        <f>IF($C$4="", SUMIFS('자사몰 메타 광고'!$Q:$Q, '자사몰 메타 광고'!$D:$D, $B141), SUMIFS('자사몰 메타 광고'!$Q:$Q,'자사몰 메타 광고'!$I:$I,$C$4,'자사몰 메타 광고'!D:D,$B141))</f>
        <v>0</v>
      </c>
      <c r="I141" s="30">
        <f>IF($C$4="", SUMIFS('자사몰 메타 광고'!$U:$U, '자사몰 메타 광고'!$D:$D, $B141), SUMIFS('자사몰 메타 광고'!$U:$U,'자사몰 메타 광고'!$I:$I,$C$4,'자사몰 메타 광고'!D:D,$B141))</f>
        <v>0</v>
      </c>
      <c r="J141" s="11">
        <f t="shared" si="1"/>
        <v>0</v>
      </c>
      <c r="K141" s="11">
        <f t="shared" si="2"/>
        <v>0</v>
      </c>
      <c r="L141" s="12" t="str">
        <f t="shared" si="8"/>
        <v xml:space="preserve"> </v>
      </c>
      <c r="N141" s="10">
        <f>IF($C$4="", SUMIFS('무신사 메타 광고'!$X:$X, '무신사 메타 광고'!$D:$D, $B141),SUMIFS('무신사 메타 광고'!$X:$X,'무신사 메타 광고'!I:I,$C$4,'무신사 메타 광고'!D:D,$B141))</f>
        <v>0</v>
      </c>
      <c r="O141" s="11">
        <f t="shared" si="3"/>
        <v>0</v>
      </c>
      <c r="R141" s="13"/>
      <c r="S141" s="31">
        <f>IF($S$4="", SUMIFS('자사몰 메타 광고'!$L:$L, '자사몰 메타 광고'!$C:$C, $R141),SUMIFS('자사몰 메타 광고'!$L:$L,'자사몰 메타 광고'!$I:$I,$S$4,'자사몰 메타 광고'!$C:$C,$R141))</f>
        <v>0</v>
      </c>
      <c r="T141" s="31">
        <f>IF($S$4="", SUMIFS('자사몰 메타 광고'!$V:$V, '자사몰 메타 광고'!$C:$C, $R141),SUMIFS('자사몰 메타 광고'!$V:$V,'자사몰 메타 광고'!$I:$I,$S$4,'자사몰 메타 광고'!$C:$C,$R141))</f>
        <v>0</v>
      </c>
      <c r="U141" s="11">
        <f t="shared" si="4"/>
        <v>0</v>
      </c>
      <c r="V141" s="12" t="str">
        <f t="shared" si="9"/>
        <v xml:space="preserve"> </v>
      </c>
      <c r="W141" s="32">
        <f>IF($S$4="", SUMIFS('자사몰 메타 광고'!$K:$K, '자사몰 메타 광고'!$C:$C, $R141),SUMIFS('자사몰 메타 광고'!$K:$K,'자사몰 메타 광고'!$I:$I,$S$4,'자사몰 메타 광고'!$C:$C,$R141))</f>
        <v>0</v>
      </c>
      <c r="X141" s="32">
        <f>IF($S$4="", SUMIFS('자사몰 메타 광고'!$N:$N, '자사몰 메타 광고'!$C:$C, $R141),SUMIFS('자사몰 메타 광고'!$N:$N,'자사몰 메타 광고'!$I:$I,$S$4,'자사몰 메타 광고'!$C:$C,$R141))</f>
        <v>0</v>
      </c>
      <c r="Y141" s="11">
        <f t="shared" si="5"/>
        <v>0</v>
      </c>
      <c r="Z141" s="12" t="str">
        <f t="shared" si="10"/>
        <v xml:space="preserve"> </v>
      </c>
      <c r="AB141" s="10">
        <f>IF($S$4="", SUMIFS('무신사 메타 광고'!$X:$X, '무신사 메타 광고'!$C:$C, $R141),SUMIFS('무신사 메타 광고'!$X:$X,'무신사 메타 광고'!$I:$I,$S$4,'무신사 메타 광고'!$C:$C,$R141))</f>
        <v>0</v>
      </c>
      <c r="AC141" s="11">
        <f t="shared" si="6"/>
        <v>0</v>
      </c>
    </row>
    <row r="142" spans="2:29">
      <c r="B142" s="9"/>
      <c r="C142" s="29">
        <f>IF($C$4="", SUMIFS('자사몰 메타 광고'!$L:$L, '자사몰 메타 광고'!$D:$D, $B142), SUMIFS('자사몰 메타 광고'!$L:$L, '자사몰 메타 광고'!$I:$I, $C$4, '자사몰 메타 광고'!$D:$D, $B142))</f>
        <v>0</v>
      </c>
      <c r="D142" s="29">
        <f>IF($C$4="", SUMIFS('자사몰 메타 광고'!$V:$V,#REF!, $B142), SUMIFS('자사몰 메타 광고'!$V:$V,'자사몰 메타 광고'!$I:$I,$C$4,'자사몰 메타 광고'!$D:$D,$B142))</f>
        <v>0</v>
      </c>
      <c r="E142" s="11">
        <f t="shared" si="0"/>
        <v>0</v>
      </c>
      <c r="F142" s="12" t="str">
        <f t="shared" si="7"/>
        <v xml:space="preserve"> </v>
      </c>
      <c r="G142" s="30">
        <f>IF($C$4="", SUMIFS('자사몰 메타 광고'!$K:$K, '자사몰 메타 광고'!$D:$D, $B142), SUMIFS('자사몰 메타 광고'!$K:$K,'자사몰 메타 광고'!$I:$I,$C$4,'자사몰 메타 광고'!D:D,$B142))</f>
        <v>0</v>
      </c>
      <c r="H142" s="30">
        <f>IF($C$4="", SUMIFS('자사몰 메타 광고'!$Q:$Q, '자사몰 메타 광고'!$D:$D, $B142), SUMIFS('자사몰 메타 광고'!$Q:$Q,'자사몰 메타 광고'!$I:$I,$C$4,'자사몰 메타 광고'!D:D,$B142))</f>
        <v>0</v>
      </c>
      <c r="I142" s="30">
        <f>IF($C$4="", SUMIFS('자사몰 메타 광고'!$U:$U, '자사몰 메타 광고'!$D:$D, $B142), SUMIFS('자사몰 메타 광고'!$U:$U,'자사몰 메타 광고'!$I:$I,$C$4,'자사몰 메타 광고'!D:D,$B142))</f>
        <v>0</v>
      </c>
      <c r="J142" s="11">
        <f t="shared" si="1"/>
        <v>0</v>
      </c>
      <c r="K142" s="11">
        <f t="shared" si="2"/>
        <v>0</v>
      </c>
      <c r="L142" s="12" t="str">
        <f t="shared" si="8"/>
        <v xml:space="preserve"> </v>
      </c>
      <c r="N142" s="10">
        <f>IF($C$4="", SUMIFS('무신사 메타 광고'!$X:$X, '무신사 메타 광고'!$D:$D, $B142),SUMIFS('무신사 메타 광고'!$X:$X,'무신사 메타 광고'!I:I,$C$4,'무신사 메타 광고'!D:D,$B142))</f>
        <v>0</v>
      </c>
      <c r="O142" s="11">
        <f t="shared" si="3"/>
        <v>0</v>
      </c>
      <c r="R142" s="13"/>
      <c r="S142" s="31">
        <f>IF($S$4="", SUMIFS('자사몰 메타 광고'!$L:$L, '자사몰 메타 광고'!$C:$C, $R142),SUMIFS('자사몰 메타 광고'!$L:$L,'자사몰 메타 광고'!$I:$I,$S$4,'자사몰 메타 광고'!$C:$C,$R142))</f>
        <v>0</v>
      </c>
      <c r="T142" s="31">
        <f>IF($S$4="", SUMIFS('자사몰 메타 광고'!$V:$V, '자사몰 메타 광고'!$C:$C, $R142),SUMIFS('자사몰 메타 광고'!$V:$V,'자사몰 메타 광고'!$I:$I,$S$4,'자사몰 메타 광고'!$C:$C,$R142))</f>
        <v>0</v>
      </c>
      <c r="U142" s="11">
        <f t="shared" si="4"/>
        <v>0</v>
      </c>
      <c r="V142" s="12" t="str">
        <f t="shared" si="9"/>
        <v xml:space="preserve"> </v>
      </c>
      <c r="W142" s="32">
        <f>IF($S$4="", SUMIFS('자사몰 메타 광고'!$K:$K, '자사몰 메타 광고'!$C:$C, $R142),SUMIFS('자사몰 메타 광고'!$K:$K,'자사몰 메타 광고'!$I:$I,$S$4,'자사몰 메타 광고'!$C:$C,$R142))</f>
        <v>0</v>
      </c>
      <c r="X142" s="32">
        <f>IF($S$4="", SUMIFS('자사몰 메타 광고'!$N:$N, '자사몰 메타 광고'!$C:$C, $R142),SUMIFS('자사몰 메타 광고'!$N:$N,'자사몰 메타 광고'!$I:$I,$S$4,'자사몰 메타 광고'!$C:$C,$R142))</f>
        <v>0</v>
      </c>
      <c r="Y142" s="11">
        <f t="shared" si="5"/>
        <v>0</v>
      </c>
      <c r="Z142" s="12" t="str">
        <f t="shared" si="10"/>
        <v xml:space="preserve"> </v>
      </c>
      <c r="AB142" s="10">
        <f>IF($S$4="", SUMIFS('무신사 메타 광고'!$X:$X, '무신사 메타 광고'!$C:$C, $R142),SUMIFS('무신사 메타 광고'!$X:$X,'무신사 메타 광고'!$I:$I,$S$4,'무신사 메타 광고'!$C:$C,$R142))</f>
        <v>0</v>
      </c>
      <c r="AC142" s="11">
        <f t="shared" si="6"/>
        <v>0</v>
      </c>
    </row>
    <row r="143" spans="2:29">
      <c r="B143" s="9"/>
      <c r="C143" s="29">
        <f>IF($C$4="", SUMIFS('자사몰 메타 광고'!$L:$L, '자사몰 메타 광고'!$D:$D, $B143), SUMIFS('자사몰 메타 광고'!$L:$L, '자사몰 메타 광고'!$I:$I, $C$4, '자사몰 메타 광고'!$D:$D, $B143))</f>
        <v>0</v>
      </c>
      <c r="D143" s="29">
        <f>IF($C$4="", SUMIFS('자사몰 메타 광고'!$V:$V,#REF!, $B143), SUMIFS('자사몰 메타 광고'!$V:$V,'자사몰 메타 광고'!$I:$I,$C$4,'자사몰 메타 광고'!$D:$D,$B143))</f>
        <v>0</v>
      </c>
      <c r="E143" s="11">
        <f t="shared" si="0"/>
        <v>0</v>
      </c>
      <c r="F143" s="12" t="str">
        <f t="shared" si="7"/>
        <v xml:space="preserve"> </v>
      </c>
      <c r="G143" s="30">
        <f>IF($C$4="", SUMIFS('자사몰 메타 광고'!$K:$K, '자사몰 메타 광고'!$D:$D, $B143), SUMIFS('자사몰 메타 광고'!$K:$K,'자사몰 메타 광고'!$I:$I,$C$4,'자사몰 메타 광고'!D:D,$B143))</f>
        <v>0</v>
      </c>
      <c r="H143" s="30">
        <f>IF($C$4="", SUMIFS('자사몰 메타 광고'!$Q:$Q, '자사몰 메타 광고'!$D:$D, $B143), SUMIFS('자사몰 메타 광고'!$Q:$Q,'자사몰 메타 광고'!$I:$I,$C$4,'자사몰 메타 광고'!D:D,$B143))</f>
        <v>0</v>
      </c>
      <c r="I143" s="30">
        <f>IF($C$4="", SUMIFS('자사몰 메타 광고'!$U:$U, '자사몰 메타 광고'!$D:$D, $B143), SUMIFS('자사몰 메타 광고'!$U:$U,'자사몰 메타 광고'!$I:$I,$C$4,'자사몰 메타 광고'!D:D,$B143))</f>
        <v>0</v>
      </c>
      <c r="J143" s="11">
        <f t="shared" si="1"/>
        <v>0</v>
      </c>
      <c r="K143" s="11">
        <f t="shared" si="2"/>
        <v>0</v>
      </c>
      <c r="L143" s="12" t="str">
        <f t="shared" si="8"/>
        <v xml:space="preserve"> </v>
      </c>
      <c r="N143" s="10">
        <f>IF($C$4="", SUMIFS('무신사 메타 광고'!$X:$X, '무신사 메타 광고'!$D:$D, $B143),SUMIFS('무신사 메타 광고'!$X:$X,'무신사 메타 광고'!I:I,$C$4,'무신사 메타 광고'!D:D,$B143))</f>
        <v>0</v>
      </c>
      <c r="O143" s="11">
        <f t="shared" si="3"/>
        <v>0</v>
      </c>
      <c r="R143" s="13"/>
      <c r="S143" s="31">
        <f>IF($S$4="", SUMIFS('자사몰 메타 광고'!$L:$L, '자사몰 메타 광고'!$C:$C, $R143),SUMIFS('자사몰 메타 광고'!$L:$L,'자사몰 메타 광고'!$I:$I,$S$4,'자사몰 메타 광고'!$C:$C,$R143))</f>
        <v>0</v>
      </c>
      <c r="T143" s="31">
        <f>IF($S$4="", SUMIFS('자사몰 메타 광고'!$V:$V, '자사몰 메타 광고'!$C:$C, $R143),SUMIFS('자사몰 메타 광고'!$V:$V,'자사몰 메타 광고'!$I:$I,$S$4,'자사몰 메타 광고'!$C:$C,$R143))</f>
        <v>0</v>
      </c>
      <c r="U143" s="11">
        <f t="shared" si="4"/>
        <v>0</v>
      </c>
      <c r="V143" s="12" t="str">
        <f t="shared" si="9"/>
        <v xml:space="preserve"> </v>
      </c>
      <c r="W143" s="32">
        <f>IF($S$4="", SUMIFS('자사몰 메타 광고'!$K:$K, '자사몰 메타 광고'!$C:$C, $R143),SUMIFS('자사몰 메타 광고'!$K:$K,'자사몰 메타 광고'!$I:$I,$S$4,'자사몰 메타 광고'!$C:$C,$R143))</f>
        <v>0</v>
      </c>
      <c r="X143" s="32">
        <f>IF($S$4="", SUMIFS('자사몰 메타 광고'!$N:$N, '자사몰 메타 광고'!$C:$C, $R143),SUMIFS('자사몰 메타 광고'!$N:$N,'자사몰 메타 광고'!$I:$I,$S$4,'자사몰 메타 광고'!$C:$C,$R143))</f>
        <v>0</v>
      </c>
      <c r="Y143" s="11">
        <f t="shared" si="5"/>
        <v>0</v>
      </c>
      <c r="Z143" s="12" t="str">
        <f t="shared" si="10"/>
        <v xml:space="preserve"> </v>
      </c>
      <c r="AB143" s="10">
        <f>IF($S$4="", SUMIFS('무신사 메타 광고'!$X:$X, '무신사 메타 광고'!$C:$C, $R143),SUMIFS('무신사 메타 광고'!$X:$X,'무신사 메타 광고'!$I:$I,$S$4,'무신사 메타 광고'!$C:$C,$R143))</f>
        <v>0</v>
      </c>
      <c r="AC143" s="11">
        <f t="shared" si="6"/>
        <v>0</v>
      </c>
    </row>
    <row r="144" spans="2:29">
      <c r="B144" s="9"/>
      <c r="C144" s="29">
        <f>IF($C$4="", SUMIFS('자사몰 메타 광고'!$L:$L, '자사몰 메타 광고'!$D:$D, $B144), SUMIFS('자사몰 메타 광고'!$L:$L, '자사몰 메타 광고'!$I:$I, $C$4, '자사몰 메타 광고'!$D:$D, $B144))</f>
        <v>0</v>
      </c>
      <c r="D144" s="29">
        <f>IF($C$4="", SUMIFS('자사몰 메타 광고'!$V:$V,#REF!, $B144), SUMIFS('자사몰 메타 광고'!$V:$V,'자사몰 메타 광고'!$I:$I,$C$4,'자사몰 메타 광고'!$D:$D,$B144))</f>
        <v>0</v>
      </c>
      <c r="E144" s="11">
        <f t="shared" si="0"/>
        <v>0</v>
      </c>
      <c r="F144" s="12" t="str">
        <f t="shared" si="7"/>
        <v xml:space="preserve"> </v>
      </c>
      <c r="G144" s="30">
        <f>IF($C$4="", SUMIFS('자사몰 메타 광고'!$K:$K, '자사몰 메타 광고'!$D:$D, $B144), SUMIFS('자사몰 메타 광고'!$K:$K,'자사몰 메타 광고'!$I:$I,$C$4,'자사몰 메타 광고'!D:D,$B144))</f>
        <v>0</v>
      </c>
      <c r="H144" s="30">
        <f>IF($C$4="", SUMIFS('자사몰 메타 광고'!$Q:$Q, '자사몰 메타 광고'!$D:$D, $B144), SUMIFS('자사몰 메타 광고'!$Q:$Q,'자사몰 메타 광고'!$I:$I,$C$4,'자사몰 메타 광고'!D:D,$B144))</f>
        <v>0</v>
      </c>
      <c r="I144" s="30">
        <f>IF($C$4="", SUMIFS('자사몰 메타 광고'!$U:$U, '자사몰 메타 광고'!$D:$D, $B144), SUMIFS('자사몰 메타 광고'!$U:$U,'자사몰 메타 광고'!$I:$I,$C$4,'자사몰 메타 광고'!D:D,$B144))</f>
        <v>0</v>
      </c>
      <c r="J144" s="11">
        <f t="shared" si="1"/>
        <v>0</v>
      </c>
      <c r="K144" s="11">
        <f t="shared" si="2"/>
        <v>0</v>
      </c>
      <c r="L144" s="12" t="str">
        <f t="shared" si="8"/>
        <v xml:space="preserve"> </v>
      </c>
      <c r="N144" s="10">
        <f>IF($C$4="", SUMIFS('무신사 메타 광고'!$X:$X, '무신사 메타 광고'!$D:$D, $B144),SUMIFS('무신사 메타 광고'!$X:$X,'무신사 메타 광고'!I:I,$C$4,'무신사 메타 광고'!D:D,$B144))</f>
        <v>0</v>
      </c>
      <c r="O144" s="11">
        <f t="shared" si="3"/>
        <v>0</v>
      </c>
      <c r="R144" s="13"/>
      <c r="S144" s="31">
        <f>IF($S$4="", SUMIFS('자사몰 메타 광고'!$L:$L, '자사몰 메타 광고'!$C:$C, $R144),SUMIFS('자사몰 메타 광고'!$L:$L,'자사몰 메타 광고'!$I:$I,$S$4,'자사몰 메타 광고'!$C:$C,$R144))</f>
        <v>0</v>
      </c>
      <c r="T144" s="31">
        <f>IF($S$4="", SUMIFS('자사몰 메타 광고'!$V:$V, '자사몰 메타 광고'!$C:$C, $R144),SUMIFS('자사몰 메타 광고'!$V:$V,'자사몰 메타 광고'!$I:$I,$S$4,'자사몰 메타 광고'!$C:$C,$R144))</f>
        <v>0</v>
      </c>
      <c r="U144" s="11">
        <f t="shared" si="4"/>
        <v>0</v>
      </c>
      <c r="V144" s="12" t="str">
        <f t="shared" si="9"/>
        <v xml:space="preserve"> </v>
      </c>
      <c r="W144" s="32">
        <f>IF($S$4="", SUMIFS('자사몰 메타 광고'!$K:$K, '자사몰 메타 광고'!$C:$C, $R144),SUMIFS('자사몰 메타 광고'!$K:$K,'자사몰 메타 광고'!$I:$I,$S$4,'자사몰 메타 광고'!$C:$C,$R144))</f>
        <v>0</v>
      </c>
      <c r="X144" s="32">
        <f>IF($S$4="", SUMIFS('자사몰 메타 광고'!$N:$N, '자사몰 메타 광고'!$C:$C, $R144),SUMIFS('자사몰 메타 광고'!$N:$N,'자사몰 메타 광고'!$I:$I,$S$4,'자사몰 메타 광고'!$C:$C,$R144))</f>
        <v>0</v>
      </c>
      <c r="Y144" s="11">
        <f t="shared" si="5"/>
        <v>0</v>
      </c>
      <c r="Z144" s="12" t="str">
        <f t="shared" si="10"/>
        <v xml:space="preserve"> </v>
      </c>
      <c r="AB144" s="10">
        <f>IF($S$4="", SUMIFS('무신사 메타 광고'!$X:$X, '무신사 메타 광고'!$C:$C, $R144),SUMIFS('무신사 메타 광고'!$X:$X,'무신사 메타 광고'!$I:$I,$S$4,'무신사 메타 광고'!$C:$C,$R144))</f>
        <v>0</v>
      </c>
      <c r="AC144" s="11">
        <f t="shared" si="6"/>
        <v>0</v>
      </c>
    </row>
    <row r="145" spans="2:29">
      <c r="B145" s="9"/>
      <c r="C145" s="29">
        <f>IF($C$4="", SUMIFS('자사몰 메타 광고'!$L:$L, '자사몰 메타 광고'!$D:$D, $B145), SUMIFS('자사몰 메타 광고'!$L:$L, '자사몰 메타 광고'!$I:$I, $C$4, '자사몰 메타 광고'!$D:$D, $B145))</f>
        <v>0</v>
      </c>
      <c r="D145" s="29">
        <f>IF($C$4="", SUMIFS('자사몰 메타 광고'!$V:$V,#REF!, $B145), SUMIFS('자사몰 메타 광고'!$V:$V,'자사몰 메타 광고'!$I:$I,$C$4,'자사몰 메타 광고'!$D:$D,$B145))</f>
        <v>0</v>
      </c>
      <c r="E145" s="11">
        <f t="shared" si="0"/>
        <v>0</v>
      </c>
      <c r="F145" s="12" t="str">
        <f t="shared" si="7"/>
        <v xml:space="preserve"> </v>
      </c>
      <c r="G145" s="30">
        <f>IF($C$4="", SUMIFS('자사몰 메타 광고'!$K:$K, '자사몰 메타 광고'!$D:$D, $B145), SUMIFS('자사몰 메타 광고'!$K:$K,'자사몰 메타 광고'!$I:$I,$C$4,'자사몰 메타 광고'!D:D,$B145))</f>
        <v>0</v>
      </c>
      <c r="H145" s="30">
        <f>IF($C$4="", SUMIFS('자사몰 메타 광고'!$Q:$Q, '자사몰 메타 광고'!$D:$D, $B145), SUMIFS('자사몰 메타 광고'!$Q:$Q,'자사몰 메타 광고'!$I:$I,$C$4,'자사몰 메타 광고'!D:D,$B145))</f>
        <v>0</v>
      </c>
      <c r="I145" s="30">
        <f>IF($C$4="", SUMIFS('자사몰 메타 광고'!$U:$U, '자사몰 메타 광고'!$D:$D, $B145), SUMIFS('자사몰 메타 광고'!$U:$U,'자사몰 메타 광고'!$I:$I,$C$4,'자사몰 메타 광고'!D:D,$B145))</f>
        <v>0</v>
      </c>
      <c r="J145" s="11">
        <f t="shared" si="1"/>
        <v>0</v>
      </c>
      <c r="K145" s="11">
        <f t="shared" si="2"/>
        <v>0</v>
      </c>
      <c r="L145" s="12" t="str">
        <f t="shared" si="8"/>
        <v xml:space="preserve"> </v>
      </c>
      <c r="N145" s="10">
        <f>IF($C$4="", SUMIFS('무신사 메타 광고'!$X:$X, '무신사 메타 광고'!$D:$D, $B145),SUMIFS('무신사 메타 광고'!$X:$X,'무신사 메타 광고'!I:I,$C$4,'무신사 메타 광고'!D:D,$B145))</f>
        <v>0</v>
      </c>
      <c r="O145" s="11">
        <f t="shared" si="3"/>
        <v>0</v>
      </c>
      <c r="R145" s="13"/>
      <c r="S145" s="31">
        <f>IF($S$4="", SUMIFS('자사몰 메타 광고'!$L:$L, '자사몰 메타 광고'!$C:$C, $R145),SUMIFS('자사몰 메타 광고'!$L:$L,'자사몰 메타 광고'!$I:$I,$S$4,'자사몰 메타 광고'!$C:$C,$R145))</f>
        <v>0</v>
      </c>
      <c r="T145" s="31">
        <f>IF($S$4="", SUMIFS('자사몰 메타 광고'!$V:$V, '자사몰 메타 광고'!$C:$C, $R145),SUMIFS('자사몰 메타 광고'!$V:$V,'자사몰 메타 광고'!$I:$I,$S$4,'자사몰 메타 광고'!$C:$C,$R145))</f>
        <v>0</v>
      </c>
      <c r="U145" s="11">
        <f t="shared" si="4"/>
        <v>0</v>
      </c>
      <c r="V145" s="12" t="str">
        <f t="shared" si="9"/>
        <v xml:space="preserve"> </v>
      </c>
      <c r="W145" s="32">
        <f>IF($S$4="", SUMIFS('자사몰 메타 광고'!$K:$K, '자사몰 메타 광고'!$C:$C, $R145),SUMIFS('자사몰 메타 광고'!$K:$K,'자사몰 메타 광고'!$I:$I,$S$4,'자사몰 메타 광고'!$C:$C,$R145))</f>
        <v>0</v>
      </c>
      <c r="X145" s="32">
        <f>IF($S$4="", SUMIFS('자사몰 메타 광고'!$N:$N, '자사몰 메타 광고'!$C:$C, $R145),SUMIFS('자사몰 메타 광고'!$N:$N,'자사몰 메타 광고'!$I:$I,$S$4,'자사몰 메타 광고'!$C:$C,$R145))</f>
        <v>0</v>
      </c>
      <c r="Y145" s="11">
        <f t="shared" si="5"/>
        <v>0</v>
      </c>
      <c r="Z145" s="12" t="str">
        <f t="shared" si="10"/>
        <v xml:space="preserve"> </v>
      </c>
      <c r="AB145" s="10">
        <f>IF($S$4="", SUMIFS('무신사 메타 광고'!$X:$X, '무신사 메타 광고'!$C:$C, $R145),SUMIFS('무신사 메타 광고'!$X:$X,'무신사 메타 광고'!$I:$I,$S$4,'무신사 메타 광고'!$C:$C,$R145))</f>
        <v>0</v>
      </c>
      <c r="AC145" s="11">
        <f t="shared" si="6"/>
        <v>0</v>
      </c>
    </row>
    <row r="146" spans="2:29">
      <c r="B146" s="9"/>
      <c r="C146" s="29">
        <f>IF($C$4="", SUMIFS('자사몰 메타 광고'!$L:$L, '자사몰 메타 광고'!$D:$D, $B146), SUMIFS('자사몰 메타 광고'!$L:$L, '자사몰 메타 광고'!$I:$I, $C$4, '자사몰 메타 광고'!$D:$D, $B146))</f>
        <v>0</v>
      </c>
      <c r="D146" s="29">
        <f>IF($C$4="", SUMIFS('자사몰 메타 광고'!$V:$V,#REF!, $B146), SUMIFS('자사몰 메타 광고'!$V:$V,'자사몰 메타 광고'!$I:$I,$C$4,'자사몰 메타 광고'!$D:$D,$B146))</f>
        <v>0</v>
      </c>
      <c r="E146" s="11">
        <f t="shared" si="0"/>
        <v>0</v>
      </c>
      <c r="F146" s="12" t="str">
        <f t="shared" si="7"/>
        <v xml:space="preserve"> </v>
      </c>
      <c r="G146" s="30">
        <f>IF($C$4="", SUMIFS('자사몰 메타 광고'!$K:$K, '자사몰 메타 광고'!$D:$D, $B146), SUMIFS('자사몰 메타 광고'!$K:$K,'자사몰 메타 광고'!$I:$I,$C$4,'자사몰 메타 광고'!D:D,$B146))</f>
        <v>0</v>
      </c>
      <c r="H146" s="30">
        <f>IF($C$4="", SUMIFS('자사몰 메타 광고'!$Q:$Q, '자사몰 메타 광고'!$D:$D, $B146), SUMIFS('자사몰 메타 광고'!$Q:$Q,'자사몰 메타 광고'!$I:$I,$C$4,'자사몰 메타 광고'!D:D,$B146))</f>
        <v>0</v>
      </c>
      <c r="I146" s="30">
        <f>IF($C$4="", SUMIFS('자사몰 메타 광고'!$U:$U, '자사몰 메타 광고'!$D:$D, $B146), SUMIFS('자사몰 메타 광고'!$U:$U,'자사몰 메타 광고'!$I:$I,$C$4,'자사몰 메타 광고'!D:D,$B146))</f>
        <v>0</v>
      </c>
      <c r="J146" s="11">
        <f t="shared" si="1"/>
        <v>0</v>
      </c>
      <c r="K146" s="11">
        <f t="shared" si="2"/>
        <v>0</v>
      </c>
      <c r="L146" s="12" t="str">
        <f t="shared" si="8"/>
        <v xml:space="preserve"> </v>
      </c>
      <c r="N146" s="10">
        <f>IF($C$4="", SUMIFS('무신사 메타 광고'!$X:$X, '무신사 메타 광고'!$D:$D, $B146),SUMIFS('무신사 메타 광고'!$X:$X,'무신사 메타 광고'!I:I,$C$4,'무신사 메타 광고'!D:D,$B146))</f>
        <v>0</v>
      </c>
      <c r="O146" s="11">
        <f t="shared" si="3"/>
        <v>0</v>
      </c>
      <c r="R146" s="13"/>
      <c r="S146" s="31">
        <f>IF($S$4="", SUMIFS('자사몰 메타 광고'!$L:$L, '자사몰 메타 광고'!$C:$C, $R146),SUMIFS('자사몰 메타 광고'!$L:$L,'자사몰 메타 광고'!$I:$I,$S$4,'자사몰 메타 광고'!$C:$C,$R146))</f>
        <v>0</v>
      </c>
      <c r="T146" s="31">
        <f>IF($S$4="", SUMIFS('자사몰 메타 광고'!$V:$V, '자사몰 메타 광고'!$C:$C, $R146),SUMIFS('자사몰 메타 광고'!$V:$V,'자사몰 메타 광고'!$I:$I,$S$4,'자사몰 메타 광고'!$C:$C,$R146))</f>
        <v>0</v>
      </c>
      <c r="U146" s="11">
        <f t="shared" si="4"/>
        <v>0</v>
      </c>
      <c r="V146" s="12" t="str">
        <f t="shared" si="9"/>
        <v xml:space="preserve"> </v>
      </c>
      <c r="W146" s="32">
        <f>IF($S$4="", SUMIFS('자사몰 메타 광고'!$K:$K, '자사몰 메타 광고'!$C:$C, $R146),SUMIFS('자사몰 메타 광고'!$K:$K,'자사몰 메타 광고'!$I:$I,$S$4,'자사몰 메타 광고'!$C:$C,$R146))</f>
        <v>0</v>
      </c>
      <c r="X146" s="32">
        <f>IF($S$4="", SUMIFS('자사몰 메타 광고'!$N:$N, '자사몰 메타 광고'!$C:$C, $R146),SUMIFS('자사몰 메타 광고'!$N:$N,'자사몰 메타 광고'!$I:$I,$S$4,'자사몰 메타 광고'!$C:$C,$R146))</f>
        <v>0</v>
      </c>
      <c r="Y146" s="11">
        <f t="shared" si="5"/>
        <v>0</v>
      </c>
      <c r="Z146" s="12" t="str">
        <f t="shared" si="10"/>
        <v xml:space="preserve"> </v>
      </c>
      <c r="AB146" s="10">
        <f>IF($S$4="", SUMIFS('무신사 메타 광고'!$X:$X, '무신사 메타 광고'!$C:$C, $R146),SUMIFS('무신사 메타 광고'!$X:$X,'무신사 메타 광고'!$I:$I,$S$4,'무신사 메타 광고'!$C:$C,$R146))</f>
        <v>0</v>
      </c>
      <c r="AC146" s="11">
        <f t="shared" si="6"/>
        <v>0</v>
      </c>
    </row>
    <row r="147" spans="2:29">
      <c r="B147" s="9"/>
      <c r="C147" s="29">
        <f>IF($C$4="", SUMIFS('자사몰 메타 광고'!$L:$L, '자사몰 메타 광고'!$D:$D, $B147), SUMIFS('자사몰 메타 광고'!$L:$L, '자사몰 메타 광고'!$I:$I, $C$4, '자사몰 메타 광고'!$D:$D, $B147))</f>
        <v>0</v>
      </c>
      <c r="D147" s="29">
        <f>IF($C$4="", SUMIFS('자사몰 메타 광고'!$V:$V,#REF!, $B147), SUMIFS('자사몰 메타 광고'!$V:$V,'자사몰 메타 광고'!$I:$I,$C$4,'자사몰 메타 광고'!$D:$D,$B147))</f>
        <v>0</v>
      </c>
      <c r="E147" s="11">
        <f t="shared" si="0"/>
        <v>0</v>
      </c>
      <c r="F147" s="12" t="str">
        <f t="shared" si="7"/>
        <v xml:space="preserve"> </v>
      </c>
      <c r="G147" s="30">
        <f>IF($C$4="", SUMIFS('자사몰 메타 광고'!$K:$K, '자사몰 메타 광고'!$D:$D, $B147), SUMIFS('자사몰 메타 광고'!$K:$K,'자사몰 메타 광고'!$I:$I,$C$4,'자사몰 메타 광고'!D:D,$B147))</f>
        <v>0</v>
      </c>
      <c r="H147" s="30">
        <f>IF($C$4="", SUMIFS('자사몰 메타 광고'!$Q:$Q, '자사몰 메타 광고'!$D:$D, $B147), SUMIFS('자사몰 메타 광고'!$Q:$Q,'자사몰 메타 광고'!$I:$I,$C$4,'자사몰 메타 광고'!D:D,$B147))</f>
        <v>0</v>
      </c>
      <c r="I147" s="30">
        <f>IF($C$4="", SUMIFS('자사몰 메타 광고'!$U:$U, '자사몰 메타 광고'!$D:$D, $B147), SUMIFS('자사몰 메타 광고'!$U:$U,'자사몰 메타 광고'!$I:$I,$C$4,'자사몰 메타 광고'!D:D,$B147))</f>
        <v>0</v>
      </c>
      <c r="J147" s="11">
        <f t="shared" si="1"/>
        <v>0</v>
      </c>
      <c r="K147" s="11">
        <f t="shared" si="2"/>
        <v>0</v>
      </c>
      <c r="L147" s="12" t="str">
        <f t="shared" si="8"/>
        <v xml:space="preserve"> </v>
      </c>
      <c r="N147" s="10">
        <f>IF($C$4="", SUMIFS('무신사 메타 광고'!$X:$X, '무신사 메타 광고'!$D:$D, $B147),SUMIFS('무신사 메타 광고'!$X:$X,'무신사 메타 광고'!I:I,$C$4,'무신사 메타 광고'!D:D,$B147))</f>
        <v>0</v>
      </c>
      <c r="O147" s="11">
        <f t="shared" si="3"/>
        <v>0</v>
      </c>
      <c r="R147" s="13"/>
      <c r="S147" s="31">
        <f>IF($S$4="", SUMIFS('자사몰 메타 광고'!$L:$L, '자사몰 메타 광고'!$C:$C, $R147),SUMIFS('자사몰 메타 광고'!$L:$L,'자사몰 메타 광고'!$I:$I,$S$4,'자사몰 메타 광고'!$C:$C,$R147))</f>
        <v>0</v>
      </c>
      <c r="T147" s="31">
        <f>IF($S$4="", SUMIFS('자사몰 메타 광고'!$V:$V, '자사몰 메타 광고'!$C:$C, $R147),SUMIFS('자사몰 메타 광고'!$V:$V,'자사몰 메타 광고'!$I:$I,$S$4,'자사몰 메타 광고'!$C:$C,$R147))</f>
        <v>0</v>
      </c>
      <c r="U147" s="11">
        <f t="shared" si="4"/>
        <v>0</v>
      </c>
      <c r="V147" s="12" t="str">
        <f t="shared" si="9"/>
        <v xml:space="preserve"> </v>
      </c>
      <c r="W147" s="32">
        <f>IF($S$4="", SUMIFS('자사몰 메타 광고'!$K:$K, '자사몰 메타 광고'!$C:$C, $R147),SUMIFS('자사몰 메타 광고'!$K:$K,'자사몰 메타 광고'!$I:$I,$S$4,'자사몰 메타 광고'!$C:$C,$R147))</f>
        <v>0</v>
      </c>
      <c r="X147" s="32">
        <f>IF($S$4="", SUMIFS('자사몰 메타 광고'!$N:$N, '자사몰 메타 광고'!$C:$C, $R147),SUMIFS('자사몰 메타 광고'!$N:$N,'자사몰 메타 광고'!$I:$I,$S$4,'자사몰 메타 광고'!$C:$C,$R147))</f>
        <v>0</v>
      </c>
      <c r="Y147" s="11">
        <f t="shared" si="5"/>
        <v>0</v>
      </c>
      <c r="Z147" s="12" t="str">
        <f t="shared" si="10"/>
        <v xml:space="preserve"> </v>
      </c>
      <c r="AB147" s="10">
        <f>IF($S$4="", SUMIFS('무신사 메타 광고'!$X:$X, '무신사 메타 광고'!$C:$C, $R147),SUMIFS('무신사 메타 광고'!$X:$X,'무신사 메타 광고'!$I:$I,$S$4,'무신사 메타 광고'!$C:$C,$R147))</f>
        <v>0</v>
      </c>
      <c r="AC147" s="11">
        <f t="shared" si="6"/>
        <v>0</v>
      </c>
    </row>
    <row r="148" spans="2:29">
      <c r="B148" s="9"/>
      <c r="C148" s="29">
        <f>IF($C$4="", SUMIFS('자사몰 메타 광고'!$L:$L, '자사몰 메타 광고'!$D:$D, $B148), SUMIFS('자사몰 메타 광고'!$L:$L, '자사몰 메타 광고'!$I:$I, $C$4, '자사몰 메타 광고'!$D:$D, $B148))</f>
        <v>0</v>
      </c>
      <c r="D148" s="29">
        <f>IF($C$4="", SUMIFS('자사몰 메타 광고'!$V:$V,#REF!, $B148), SUMIFS('자사몰 메타 광고'!$V:$V,'자사몰 메타 광고'!$I:$I,$C$4,'자사몰 메타 광고'!$D:$D,$B148))</f>
        <v>0</v>
      </c>
      <c r="E148" s="11">
        <f t="shared" si="0"/>
        <v>0</v>
      </c>
      <c r="F148" s="12" t="str">
        <f t="shared" si="7"/>
        <v xml:space="preserve"> </v>
      </c>
      <c r="G148" s="30">
        <f>IF($C$4="", SUMIFS('자사몰 메타 광고'!$K:$K, '자사몰 메타 광고'!$D:$D, $B148), SUMIFS('자사몰 메타 광고'!$K:$K,'자사몰 메타 광고'!$I:$I,$C$4,'자사몰 메타 광고'!D:D,$B148))</f>
        <v>0</v>
      </c>
      <c r="H148" s="30">
        <f>IF($C$4="", SUMIFS('자사몰 메타 광고'!$Q:$Q, '자사몰 메타 광고'!$D:$D, $B148), SUMIFS('자사몰 메타 광고'!$Q:$Q,'자사몰 메타 광고'!$I:$I,$C$4,'자사몰 메타 광고'!D:D,$B148))</f>
        <v>0</v>
      </c>
      <c r="I148" s="30">
        <f>IF($C$4="", SUMIFS('자사몰 메타 광고'!$U:$U, '자사몰 메타 광고'!$D:$D, $B148), SUMIFS('자사몰 메타 광고'!$U:$U,'자사몰 메타 광고'!$I:$I,$C$4,'자사몰 메타 광고'!D:D,$B148))</f>
        <v>0</v>
      </c>
      <c r="J148" s="11">
        <f t="shared" si="1"/>
        <v>0</v>
      </c>
      <c r="K148" s="11">
        <f t="shared" si="2"/>
        <v>0</v>
      </c>
      <c r="L148" s="12" t="str">
        <f t="shared" si="8"/>
        <v xml:space="preserve"> </v>
      </c>
      <c r="N148" s="10">
        <f>IF($C$4="", SUMIFS('무신사 메타 광고'!$X:$X, '무신사 메타 광고'!$D:$D, $B148),SUMIFS('무신사 메타 광고'!$X:$X,'무신사 메타 광고'!I:I,$C$4,'무신사 메타 광고'!D:D,$B148))</f>
        <v>0</v>
      </c>
      <c r="O148" s="11">
        <f t="shared" si="3"/>
        <v>0</v>
      </c>
      <c r="R148" s="13"/>
      <c r="S148" s="31">
        <f>IF($S$4="", SUMIFS('자사몰 메타 광고'!$L:$L, '자사몰 메타 광고'!$C:$C, $R148),SUMIFS('자사몰 메타 광고'!$L:$L,'자사몰 메타 광고'!$I:$I,$S$4,'자사몰 메타 광고'!$C:$C,$R148))</f>
        <v>0</v>
      </c>
      <c r="T148" s="31">
        <f>IF($S$4="", SUMIFS('자사몰 메타 광고'!$V:$V, '자사몰 메타 광고'!$C:$C, $R148),SUMIFS('자사몰 메타 광고'!$V:$V,'자사몰 메타 광고'!$I:$I,$S$4,'자사몰 메타 광고'!$C:$C,$R148))</f>
        <v>0</v>
      </c>
      <c r="U148" s="11">
        <f t="shared" si="4"/>
        <v>0</v>
      </c>
      <c r="V148" s="12" t="str">
        <f t="shared" si="9"/>
        <v xml:space="preserve"> </v>
      </c>
      <c r="W148" s="32">
        <f>IF($S$4="", SUMIFS('자사몰 메타 광고'!$K:$K, '자사몰 메타 광고'!$C:$C, $R148),SUMIFS('자사몰 메타 광고'!$K:$K,'자사몰 메타 광고'!$I:$I,$S$4,'자사몰 메타 광고'!$C:$C,$R148))</f>
        <v>0</v>
      </c>
      <c r="X148" s="32">
        <f>IF($S$4="", SUMIFS('자사몰 메타 광고'!$N:$N, '자사몰 메타 광고'!$C:$C, $R148),SUMIFS('자사몰 메타 광고'!$N:$N,'자사몰 메타 광고'!$I:$I,$S$4,'자사몰 메타 광고'!$C:$C,$R148))</f>
        <v>0</v>
      </c>
      <c r="Y148" s="11">
        <f t="shared" si="5"/>
        <v>0</v>
      </c>
      <c r="Z148" s="12" t="str">
        <f t="shared" si="10"/>
        <v xml:space="preserve"> </v>
      </c>
      <c r="AB148" s="10">
        <f>IF($S$4="", SUMIFS('무신사 메타 광고'!$X:$X, '무신사 메타 광고'!$C:$C, $R148),SUMIFS('무신사 메타 광고'!$X:$X,'무신사 메타 광고'!$I:$I,$S$4,'무신사 메타 광고'!$C:$C,$R148))</f>
        <v>0</v>
      </c>
      <c r="AC148" s="11">
        <f t="shared" si="6"/>
        <v>0</v>
      </c>
    </row>
    <row r="149" spans="2:29">
      <c r="B149" s="9"/>
      <c r="C149" s="29">
        <f>IF($C$4="", SUMIFS('자사몰 메타 광고'!$L:$L, '자사몰 메타 광고'!$D:$D, $B149), SUMIFS('자사몰 메타 광고'!$L:$L, '자사몰 메타 광고'!$I:$I, $C$4, '자사몰 메타 광고'!$D:$D, $B149))</f>
        <v>0</v>
      </c>
      <c r="D149" s="29">
        <f>IF($C$4="", SUMIFS('자사몰 메타 광고'!$V:$V,#REF!, $B149), SUMIFS('자사몰 메타 광고'!$V:$V,'자사몰 메타 광고'!$I:$I,$C$4,'자사몰 메타 광고'!$D:$D,$B149))</f>
        <v>0</v>
      </c>
      <c r="E149" s="11">
        <f t="shared" si="0"/>
        <v>0</v>
      </c>
      <c r="F149" s="12" t="str">
        <f t="shared" si="7"/>
        <v xml:space="preserve"> </v>
      </c>
      <c r="G149" s="30">
        <f>IF($C$4="", SUMIFS('자사몰 메타 광고'!$K:$K, '자사몰 메타 광고'!$D:$D, $B149), SUMIFS('자사몰 메타 광고'!$K:$K,'자사몰 메타 광고'!$I:$I,$C$4,'자사몰 메타 광고'!D:D,$B149))</f>
        <v>0</v>
      </c>
      <c r="H149" s="30">
        <f>IF($C$4="", SUMIFS('자사몰 메타 광고'!$Q:$Q, '자사몰 메타 광고'!$D:$D, $B149), SUMIFS('자사몰 메타 광고'!$Q:$Q,'자사몰 메타 광고'!$I:$I,$C$4,'자사몰 메타 광고'!D:D,$B149))</f>
        <v>0</v>
      </c>
      <c r="I149" s="30">
        <f>IF($C$4="", SUMIFS('자사몰 메타 광고'!$U:$U, '자사몰 메타 광고'!$D:$D, $B149), SUMIFS('자사몰 메타 광고'!$U:$U,'자사몰 메타 광고'!$I:$I,$C$4,'자사몰 메타 광고'!D:D,$B149))</f>
        <v>0</v>
      </c>
      <c r="J149" s="11">
        <f t="shared" si="1"/>
        <v>0</v>
      </c>
      <c r="K149" s="11">
        <f t="shared" si="2"/>
        <v>0</v>
      </c>
      <c r="L149" s="12" t="str">
        <f t="shared" si="8"/>
        <v xml:space="preserve"> </v>
      </c>
      <c r="N149" s="10">
        <f>IF($C$4="", SUMIFS('무신사 메타 광고'!$X:$X, '무신사 메타 광고'!$D:$D, $B149),SUMIFS('무신사 메타 광고'!$X:$X,'무신사 메타 광고'!I:I,$C$4,'무신사 메타 광고'!D:D,$B149))</f>
        <v>0</v>
      </c>
      <c r="O149" s="11">
        <f t="shared" si="3"/>
        <v>0</v>
      </c>
      <c r="R149" s="13"/>
      <c r="S149" s="31">
        <f>IF($S$4="", SUMIFS('자사몰 메타 광고'!$L:$L, '자사몰 메타 광고'!$C:$C, $R149),SUMIFS('자사몰 메타 광고'!$L:$L,'자사몰 메타 광고'!$I:$I,$S$4,'자사몰 메타 광고'!$C:$C,$R149))</f>
        <v>0</v>
      </c>
      <c r="T149" s="31">
        <f>IF($S$4="", SUMIFS('자사몰 메타 광고'!$V:$V, '자사몰 메타 광고'!$C:$C, $R149),SUMIFS('자사몰 메타 광고'!$V:$V,'자사몰 메타 광고'!$I:$I,$S$4,'자사몰 메타 광고'!$C:$C,$R149))</f>
        <v>0</v>
      </c>
      <c r="U149" s="11">
        <f t="shared" si="4"/>
        <v>0</v>
      </c>
      <c r="V149" s="12" t="str">
        <f t="shared" si="9"/>
        <v xml:space="preserve"> </v>
      </c>
      <c r="W149" s="32">
        <f>IF($S$4="", SUMIFS('자사몰 메타 광고'!$K:$K, '자사몰 메타 광고'!$C:$C, $R149),SUMIFS('자사몰 메타 광고'!$K:$K,'자사몰 메타 광고'!$I:$I,$S$4,'자사몰 메타 광고'!$C:$C,$R149))</f>
        <v>0</v>
      </c>
      <c r="X149" s="32">
        <f>IF($S$4="", SUMIFS('자사몰 메타 광고'!$N:$N, '자사몰 메타 광고'!$C:$C, $R149),SUMIFS('자사몰 메타 광고'!$N:$N,'자사몰 메타 광고'!$I:$I,$S$4,'자사몰 메타 광고'!$C:$C,$R149))</f>
        <v>0</v>
      </c>
      <c r="Y149" s="11">
        <f t="shared" si="5"/>
        <v>0</v>
      </c>
      <c r="Z149" s="12" t="str">
        <f t="shared" si="10"/>
        <v xml:space="preserve"> </v>
      </c>
      <c r="AB149" s="10">
        <f>IF($S$4="", SUMIFS('무신사 메타 광고'!$X:$X, '무신사 메타 광고'!$C:$C, $R149),SUMIFS('무신사 메타 광고'!$X:$X,'무신사 메타 광고'!$I:$I,$S$4,'무신사 메타 광고'!$C:$C,$R149))</f>
        <v>0</v>
      </c>
      <c r="AC149" s="11">
        <f t="shared" si="6"/>
        <v>0</v>
      </c>
    </row>
    <row r="150" spans="2:29">
      <c r="B150" s="9"/>
      <c r="C150" s="29">
        <f>IF($C$4="", SUMIFS('자사몰 메타 광고'!$L:$L, '자사몰 메타 광고'!$D:$D, $B150), SUMIFS('자사몰 메타 광고'!$L:$L, '자사몰 메타 광고'!$I:$I, $C$4, '자사몰 메타 광고'!$D:$D, $B150))</f>
        <v>0</v>
      </c>
      <c r="D150" s="29">
        <f>IF($C$4="", SUMIFS('자사몰 메타 광고'!$V:$V,#REF!, $B150), SUMIFS('자사몰 메타 광고'!$V:$V,'자사몰 메타 광고'!$I:$I,$C$4,'자사몰 메타 광고'!$D:$D,$B150))</f>
        <v>0</v>
      </c>
      <c r="E150" s="11">
        <f t="shared" si="0"/>
        <v>0</v>
      </c>
      <c r="F150" s="12" t="str">
        <f t="shared" si="7"/>
        <v xml:space="preserve"> </v>
      </c>
      <c r="G150" s="30">
        <f>IF($C$4="", SUMIFS('자사몰 메타 광고'!$K:$K, '자사몰 메타 광고'!$D:$D, $B150), SUMIFS('자사몰 메타 광고'!$K:$K,'자사몰 메타 광고'!$I:$I,$C$4,'자사몰 메타 광고'!D:D,$B150))</f>
        <v>0</v>
      </c>
      <c r="H150" s="30">
        <f>IF($C$4="", SUMIFS('자사몰 메타 광고'!$Q:$Q, '자사몰 메타 광고'!$D:$D, $B150), SUMIFS('자사몰 메타 광고'!$Q:$Q,'자사몰 메타 광고'!$I:$I,$C$4,'자사몰 메타 광고'!D:D,$B150))</f>
        <v>0</v>
      </c>
      <c r="I150" s="30">
        <f>IF($C$4="", SUMIFS('자사몰 메타 광고'!$U:$U, '자사몰 메타 광고'!$D:$D, $B150), SUMIFS('자사몰 메타 광고'!$U:$U,'자사몰 메타 광고'!$I:$I,$C$4,'자사몰 메타 광고'!D:D,$B150))</f>
        <v>0</v>
      </c>
      <c r="J150" s="11">
        <f t="shared" si="1"/>
        <v>0</v>
      </c>
      <c r="K150" s="11">
        <f t="shared" si="2"/>
        <v>0</v>
      </c>
      <c r="L150" s="12" t="str">
        <f t="shared" si="8"/>
        <v xml:space="preserve"> </v>
      </c>
      <c r="N150" s="10">
        <f>IF($C$4="", SUMIFS('무신사 메타 광고'!$X:$X, '무신사 메타 광고'!$D:$D, $B150),SUMIFS('무신사 메타 광고'!$X:$X,'무신사 메타 광고'!I:I,$C$4,'무신사 메타 광고'!D:D,$B150))</f>
        <v>0</v>
      </c>
      <c r="O150" s="11">
        <f t="shared" si="3"/>
        <v>0</v>
      </c>
      <c r="R150" s="13"/>
      <c r="S150" s="31">
        <f>IF($S$4="", SUMIFS('자사몰 메타 광고'!$L:$L, '자사몰 메타 광고'!$C:$C, $R150),SUMIFS('자사몰 메타 광고'!$L:$L,'자사몰 메타 광고'!$I:$I,$S$4,'자사몰 메타 광고'!$C:$C,$R150))</f>
        <v>0</v>
      </c>
      <c r="T150" s="31">
        <f>IF($S$4="", SUMIFS('자사몰 메타 광고'!$V:$V, '자사몰 메타 광고'!$C:$C, $R150),SUMIFS('자사몰 메타 광고'!$V:$V,'자사몰 메타 광고'!$I:$I,$S$4,'자사몰 메타 광고'!$C:$C,$R150))</f>
        <v>0</v>
      </c>
      <c r="U150" s="11">
        <f t="shared" si="4"/>
        <v>0</v>
      </c>
      <c r="V150" s="12" t="str">
        <f t="shared" si="9"/>
        <v xml:space="preserve"> </v>
      </c>
      <c r="W150" s="32">
        <f>IF($S$4="", SUMIFS('자사몰 메타 광고'!$K:$K, '자사몰 메타 광고'!$C:$C, $R150),SUMIFS('자사몰 메타 광고'!$K:$K,'자사몰 메타 광고'!$I:$I,$S$4,'자사몰 메타 광고'!$C:$C,$R150))</f>
        <v>0</v>
      </c>
      <c r="X150" s="32">
        <f>IF($S$4="", SUMIFS('자사몰 메타 광고'!$N:$N, '자사몰 메타 광고'!$C:$C, $R150),SUMIFS('자사몰 메타 광고'!$N:$N,'자사몰 메타 광고'!$I:$I,$S$4,'자사몰 메타 광고'!$C:$C,$R150))</f>
        <v>0</v>
      </c>
      <c r="Y150" s="11">
        <f t="shared" si="5"/>
        <v>0</v>
      </c>
      <c r="Z150" s="12" t="str">
        <f t="shared" si="10"/>
        <v xml:space="preserve"> </v>
      </c>
      <c r="AB150" s="10">
        <f>IF($S$4="", SUMIFS('무신사 메타 광고'!$X:$X, '무신사 메타 광고'!$C:$C, $R150),SUMIFS('무신사 메타 광고'!$X:$X,'무신사 메타 광고'!$I:$I,$S$4,'무신사 메타 광고'!$C:$C,$R150))</f>
        <v>0</v>
      </c>
      <c r="AC150" s="11">
        <f t="shared" si="6"/>
        <v>0</v>
      </c>
    </row>
    <row r="151" spans="2:29">
      <c r="B151" s="9"/>
      <c r="C151" s="29">
        <f>IF($C$4="", SUMIFS('자사몰 메타 광고'!$L:$L, '자사몰 메타 광고'!$D:$D, $B151), SUMIFS('자사몰 메타 광고'!$L:$L, '자사몰 메타 광고'!$I:$I, $C$4, '자사몰 메타 광고'!$D:$D, $B151))</f>
        <v>0</v>
      </c>
      <c r="D151" s="29">
        <f>IF($C$4="", SUMIFS('자사몰 메타 광고'!$V:$V,#REF!, $B151), SUMIFS('자사몰 메타 광고'!$V:$V,'자사몰 메타 광고'!$I:$I,$C$4,'자사몰 메타 광고'!$D:$D,$B151))</f>
        <v>0</v>
      </c>
      <c r="E151" s="11">
        <f t="shared" si="0"/>
        <v>0</v>
      </c>
      <c r="F151" s="12" t="str">
        <f t="shared" si="7"/>
        <v xml:space="preserve"> </v>
      </c>
      <c r="G151" s="30">
        <f>IF($C$4="", SUMIFS('자사몰 메타 광고'!$K:$K, '자사몰 메타 광고'!$D:$D, $B151), SUMIFS('자사몰 메타 광고'!$K:$K,'자사몰 메타 광고'!$I:$I,$C$4,'자사몰 메타 광고'!D:D,$B151))</f>
        <v>0</v>
      </c>
      <c r="H151" s="30">
        <f>IF($C$4="", SUMIFS('자사몰 메타 광고'!$Q:$Q, '자사몰 메타 광고'!$D:$D, $B151), SUMIFS('자사몰 메타 광고'!$Q:$Q,'자사몰 메타 광고'!$I:$I,$C$4,'자사몰 메타 광고'!D:D,$B151))</f>
        <v>0</v>
      </c>
      <c r="I151" s="30">
        <f>IF($C$4="", SUMIFS('자사몰 메타 광고'!$U:$U, '자사몰 메타 광고'!$D:$D, $B151), SUMIFS('자사몰 메타 광고'!$U:$U,'자사몰 메타 광고'!$I:$I,$C$4,'자사몰 메타 광고'!D:D,$B151))</f>
        <v>0</v>
      </c>
      <c r="J151" s="11">
        <f t="shared" si="1"/>
        <v>0</v>
      </c>
      <c r="K151" s="11">
        <f t="shared" si="2"/>
        <v>0</v>
      </c>
      <c r="L151" s="12" t="str">
        <f t="shared" si="8"/>
        <v xml:space="preserve"> </v>
      </c>
      <c r="N151" s="10">
        <f>IF($C$4="", SUMIFS('무신사 메타 광고'!$X:$X, '무신사 메타 광고'!$D:$D, $B151),SUMIFS('무신사 메타 광고'!$X:$X,'무신사 메타 광고'!I:I,$C$4,'무신사 메타 광고'!D:D,$B151))</f>
        <v>0</v>
      </c>
      <c r="O151" s="11">
        <f t="shared" si="3"/>
        <v>0</v>
      </c>
      <c r="R151" s="13"/>
      <c r="S151" s="31">
        <f>IF($S$4="", SUMIFS('자사몰 메타 광고'!$L:$L, '자사몰 메타 광고'!$C:$C, $R151),SUMIFS('자사몰 메타 광고'!$L:$L,'자사몰 메타 광고'!$I:$I,$S$4,'자사몰 메타 광고'!$C:$C,$R151))</f>
        <v>0</v>
      </c>
      <c r="T151" s="31">
        <f>IF($S$4="", SUMIFS('자사몰 메타 광고'!$V:$V, '자사몰 메타 광고'!$C:$C, $R151),SUMIFS('자사몰 메타 광고'!$V:$V,'자사몰 메타 광고'!$I:$I,$S$4,'자사몰 메타 광고'!$C:$C,$R151))</f>
        <v>0</v>
      </c>
      <c r="U151" s="11">
        <f t="shared" si="4"/>
        <v>0</v>
      </c>
      <c r="V151" s="12" t="str">
        <f t="shared" si="9"/>
        <v xml:space="preserve"> </v>
      </c>
      <c r="W151" s="32">
        <f>IF($S$4="", SUMIFS('자사몰 메타 광고'!$K:$K, '자사몰 메타 광고'!$C:$C, $R151),SUMIFS('자사몰 메타 광고'!$K:$K,'자사몰 메타 광고'!$I:$I,$S$4,'자사몰 메타 광고'!$C:$C,$R151))</f>
        <v>0</v>
      </c>
      <c r="X151" s="32">
        <f>IF($S$4="", SUMIFS('자사몰 메타 광고'!$N:$N, '자사몰 메타 광고'!$C:$C, $R151),SUMIFS('자사몰 메타 광고'!$N:$N,'자사몰 메타 광고'!$I:$I,$S$4,'자사몰 메타 광고'!$C:$C,$R151))</f>
        <v>0</v>
      </c>
      <c r="Y151" s="11">
        <f t="shared" si="5"/>
        <v>0</v>
      </c>
      <c r="Z151" s="12" t="str">
        <f t="shared" si="10"/>
        <v xml:space="preserve"> </v>
      </c>
      <c r="AB151" s="10">
        <f>IF($S$4="", SUMIFS('무신사 메타 광고'!$X:$X, '무신사 메타 광고'!$C:$C, $R151),SUMIFS('무신사 메타 광고'!$X:$X,'무신사 메타 광고'!$I:$I,$S$4,'무신사 메타 광고'!$C:$C,$R151))</f>
        <v>0</v>
      </c>
      <c r="AC151" s="11">
        <f t="shared" si="6"/>
        <v>0</v>
      </c>
    </row>
    <row r="152" spans="2:29">
      <c r="B152" s="9"/>
      <c r="C152" s="29">
        <f>IF($C$4="", SUMIFS('자사몰 메타 광고'!$L:$L, '자사몰 메타 광고'!$D:$D, $B152), SUMIFS('자사몰 메타 광고'!$L:$L, '자사몰 메타 광고'!$I:$I, $C$4, '자사몰 메타 광고'!$D:$D, $B152))</f>
        <v>0</v>
      </c>
      <c r="D152" s="29">
        <f>IF($C$4="", SUMIFS('자사몰 메타 광고'!$V:$V,#REF!, $B152), SUMIFS('자사몰 메타 광고'!$V:$V,'자사몰 메타 광고'!$I:$I,$C$4,'자사몰 메타 광고'!$D:$D,$B152))</f>
        <v>0</v>
      </c>
      <c r="E152" s="11">
        <f t="shared" si="0"/>
        <v>0</v>
      </c>
      <c r="F152" s="12" t="str">
        <f t="shared" si="7"/>
        <v xml:space="preserve"> </v>
      </c>
      <c r="G152" s="30">
        <f>IF($C$4="", SUMIFS('자사몰 메타 광고'!$K:$K, '자사몰 메타 광고'!$D:$D, $B152), SUMIFS('자사몰 메타 광고'!$K:$K,'자사몰 메타 광고'!$I:$I,$C$4,'자사몰 메타 광고'!D:D,$B152))</f>
        <v>0</v>
      </c>
      <c r="H152" s="30">
        <f>IF($C$4="", SUMIFS('자사몰 메타 광고'!$Q:$Q, '자사몰 메타 광고'!$D:$D, $B152), SUMIFS('자사몰 메타 광고'!$Q:$Q,'자사몰 메타 광고'!$I:$I,$C$4,'자사몰 메타 광고'!D:D,$B152))</f>
        <v>0</v>
      </c>
      <c r="I152" s="30">
        <f>IF($C$4="", SUMIFS('자사몰 메타 광고'!$U:$U, '자사몰 메타 광고'!$D:$D, $B152), SUMIFS('자사몰 메타 광고'!$U:$U,'자사몰 메타 광고'!$I:$I,$C$4,'자사몰 메타 광고'!D:D,$B152))</f>
        <v>0</v>
      </c>
      <c r="J152" s="11">
        <f t="shared" si="1"/>
        <v>0</v>
      </c>
      <c r="K152" s="11">
        <f t="shared" si="2"/>
        <v>0</v>
      </c>
      <c r="L152" s="12" t="str">
        <f t="shared" si="8"/>
        <v xml:space="preserve"> </v>
      </c>
      <c r="N152" s="10">
        <f>IF($C$4="", SUMIFS('무신사 메타 광고'!$X:$X, '무신사 메타 광고'!$D:$D, $B152),SUMIFS('무신사 메타 광고'!$X:$X,'무신사 메타 광고'!I:I,$C$4,'무신사 메타 광고'!D:D,$B152))</f>
        <v>0</v>
      </c>
      <c r="O152" s="11">
        <f t="shared" si="3"/>
        <v>0</v>
      </c>
      <c r="R152" s="13"/>
      <c r="S152" s="31">
        <f>IF($S$4="", SUMIFS('자사몰 메타 광고'!$L:$L, '자사몰 메타 광고'!$C:$C, $R152),SUMIFS('자사몰 메타 광고'!$L:$L,'자사몰 메타 광고'!$I:$I,$S$4,'자사몰 메타 광고'!$C:$C,$R152))</f>
        <v>0</v>
      </c>
      <c r="T152" s="31">
        <f>IF($S$4="", SUMIFS('자사몰 메타 광고'!$V:$V, '자사몰 메타 광고'!$C:$C, $R152),SUMIFS('자사몰 메타 광고'!$V:$V,'자사몰 메타 광고'!$I:$I,$S$4,'자사몰 메타 광고'!$C:$C,$R152))</f>
        <v>0</v>
      </c>
      <c r="U152" s="11">
        <f t="shared" si="4"/>
        <v>0</v>
      </c>
      <c r="V152" s="12" t="str">
        <f t="shared" si="9"/>
        <v xml:space="preserve"> </v>
      </c>
      <c r="W152" s="32">
        <f>IF($S$4="", SUMIFS('자사몰 메타 광고'!$K:$K, '자사몰 메타 광고'!$C:$C, $R152),SUMIFS('자사몰 메타 광고'!$K:$K,'자사몰 메타 광고'!$I:$I,$S$4,'자사몰 메타 광고'!$C:$C,$R152))</f>
        <v>0</v>
      </c>
      <c r="X152" s="32">
        <f>IF($S$4="", SUMIFS('자사몰 메타 광고'!$N:$N, '자사몰 메타 광고'!$C:$C, $R152),SUMIFS('자사몰 메타 광고'!$N:$N,'자사몰 메타 광고'!$I:$I,$S$4,'자사몰 메타 광고'!$C:$C,$R152))</f>
        <v>0</v>
      </c>
      <c r="Y152" s="11">
        <f t="shared" si="5"/>
        <v>0</v>
      </c>
      <c r="Z152" s="12" t="str">
        <f t="shared" si="10"/>
        <v xml:space="preserve"> </v>
      </c>
      <c r="AB152" s="10">
        <f>IF($S$4="", SUMIFS('무신사 메타 광고'!$X:$X, '무신사 메타 광고'!$C:$C, $R152),SUMIFS('무신사 메타 광고'!$X:$X,'무신사 메타 광고'!$I:$I,$S$4,'무신사 메타 광고'!$C:$C,$R152))</f>
        <v>0</v>
      </c>
      <c r="AC152" s="11">
        <f t="shared" si="6"/>
        <v>0</v>
      </c>
    </row>
    <row r="153" spans="2:29">
      <c r="B153" s="9"/>
      <c r="C153" s="29">
        <f>IF($C$4="", SUMIFS('자사몰 메타 광고'!$L:$L, '자사몰 메타 광고'!$D:$D, $B153), SUMIFS('자사몰 메타 광고'!$L:$L, '자사몰 메타 광고'!$I:$I, $C$4, '자사몰 메타 광고'!$D:$D, $B153))</f>
        <v>0</v>
      </c>
      <c r="D153" s="29">
        <f>IF($C$4="", SUMIFS('자사몰 메타 광고'!$V:$V,#REF!, $B153), SUMIFS('자사몰 메타 광고'!$V:$V,'자사몰 메타 광고'!$I:$I,$C$4,'자사몰 메타 광고'!$D:$D,$B153))</f>
        <v>0</v>
      </c>
      <c r="E153" s="11">
        <f t="shared" si="0"/>
        <v>0</v>
      </c>
      <c r="F153" s="12" t="str">
        <f t="shared" si="7"/>
        <v xml:space="preserve"> </v>
      </c>
      <c r="G153" s="30">
        <f>IF($C$4="", SUMIFS('자사몰 메타 광고'!$K:$K, '자사몰 메타 광고'!$D:$D, $B153), SUMIFS('자사몰 메타 광고'!$K:$K,'자사몰 메타 광고'!$I:$I,$C$4,'자사몰 메타 광고'!D:D,$B153))</f>
        <v>0</v>
      </c>
      <c r="H153" s="30">
        <f>IF($C$4="", SUMIFS('자사몰 메타 광고'!$Q:$Q, '자사몰 메타 광고'!$D:$D, $B153), SUMIFS('자사몰 메타 광고'!$Q:$Q,'자사몰 메타 광고'!$I:$I,$C$4,'자사몰 메타 광고'!D:D,$B153))</f>
        <v>0</v>
      </c>
      <c r="I153" s="30">
        <f>IF($C$4="", SUMIFS('자사몰 메타 광고'!$U:$U, '자사몰 메타 광고'!$D:$D, $B153), SUMIFS('자사몰 메타 광고'!$U:$U,'자사몰 메타 광고'!$I:$I,$C$4,'자사몰 메타 광고'!D:D,$B153))</f>
        <v>0</v>
      </c>
      <c r="J153" s="11">
        <f t="shared" si="1"/>
        <v>0</v>
      </c>
      <c r="K153" s="11">
        <f t="shared" si="2"/>
        <v>0</v>
      </c>
      <c r="L153" s="12" t="str">
        <f t="shared" si="8"/>
        <v xml:space="preserve"> </v>
      </c>
      <c r="N153" s="10">
        <f>IF($C$4="", SUMIFS('무신사 메타 광고'!$X:$X, '무신사 메타 광고'!$D:$D, $B153),SUMIFS('무신사 메타 광고'!$X:$X,'무신사 메타 광고'!I:I,$C$4,'무신사 메타 광고'!D:D,$B153))</f>
        <v>0</v>
      </c>
      <c r="O153" s="11">
        <f t="shared" si="3"/>
        <v>0</v>
      </c>
      <c r="R153" s="13"/>
      <c r="S153" s="31">
        <f>IF($S$4="", SUMIFS('자사몰 메타 광고'!$L:$L, '자사몰 메타 광고'!$C:$C, $R153),SUMIFS('자사몰 메타 광고'!$L:$L,'자사몰 메타 광고'!$I:$I,$S$4,'자사몰 메타 광고'!$C:$C,$R153))</f>
        <v>0</v>
      </c>
      <c r="T153" s="31">
        <f>IF($S$4="", SUMIFS('자사몰 메타 광고'!$V:$V, '자사몰 메타 광고'!$C:$C, $R153),SUMIFS('자사몰 메타 광고'!$V:$V,'자사몰 메타 광고'!$I:$I,$S$4,'자사몰 메타 광고'!$C:$C,$R153))</f>
        <v>0</v>
      </c>
      <c r="U153" s="11">
        <f t="shared" si="4"/>
        <v>0</v>
      </c>
      <c r="V153" s="12" t="str">
        <f t="shared" si="9"/>
        <v xml:space="preserve"> </v>
      </c>
      <c r="W153" s="32">
        <f>IF($S$4="", SUMIFS('자사몰 메타 광고'!$K:$K, '자사몰 메타 광고'!$C:$C, $R153),SUMIFS('자사몰 메타 광고'!$K:$K,'자사몰 메타 광고'!$I:$I,$S$4,'자사몰 메타 광고'!$C:$C,$R153))</f>
        <v>0</v>
      </c>
      <c r="X153" s="32">
        <f>IF($S$4="", SUMIFS('자사몰 메타 광고'!$N:$N, '자사몰 메타 광고'!$C:$C, $R153),SUMIFS('자사몰 메타 광고'!$N:$N,'자사몰 메타 광고'!$I:$I,$S$4,'자사몰 메타 광고'!$C:$C,$R153))</f>
        <v>0</v>
      </c>
      <c r="Y153" s="11">
        <f t="shared" si="5"/>
        <v>0</v>
      </c>
      <c r="Z153" s="12" t="str">
        <f t="shared" si="10"/>
        <v xml:space="preserve"> </v>
      </c>
      <c r="AB153" s="10">
        <f>IF($S$4="", SUMIFS('무신사 메타 광고'!$X:$X, '무신사 메타 광고'!$C:$C, $R153),SUMIFS('무신사 메타 광고'!$X:$X,'무신사 메타 광고'!$I:$I,$S$4,'무신사 메타 광고'!$C:$C,$R153))</f>
        <v>0</v>
      </c>
      <c r="AC153" s="11">
        <f t="shared" si="6"/>
        <v>0</v>
      </c>
    </row>
    <row r="154" spans="2:29">
      <c r="B154" s="9"/>
      <c r="C154" s="29">
        <f>IF($C$4="", SUMIFS('자사몰 메타 광고'!$L:$L, '자사몰 메타 광고'!$D:$D, $B154), SUMIFS('자사몰 메타 광고'!$L:$L, '자사몰 메타 광고'!$I:$I, $C$4, '자사몰 메타 광고'!$D:$D, $B154))</f>
        <v>0</v>
      </c>
      <c r="D154" s="29">
        <f>IF($C$4="", SUMIFS('자사몰 메타 광고'!$V:$V,#REF!, $B154), SUMIFS('자사몰 메타 광고'!$V:$V,'자사몰 메타 광고'!$I:$I,$C$4,'자사몰 메타 광고'!$D:$D,$B154))</f>
        <v>0</v>
      </c>
      <c r="E154" s="11">
        <f t="shared" si="0"/>
        <v>0</v>
      </c>
      <c r="F154" s="12" t="str">
        <f t="shared" si="7"/>
        <v xml:space="preserve"> </v>
      </c>
      <c r="G154" s="30">
        <f>IF($C$4="", SUMIFS('자사몰 메타 광고'!$K:$K, '자사몰 메타 광고'!$D:$D, $B154), SUMIFS('자사몰 메타 광고'!$K:$K,'자사몰 메타 광고'!$I:$I,$C$4,'자사몰 메타 광고'!D:D,$B154))</f>
        <v>0</v>
      </c>
      <c r="H154" s="30">
        <f>IF($C$4="", SUMIFS('자사몰 메타 광고'!$Q:$Q, '자사몰 메타 광고'!$D:$D, $B154), SUMIFS('자사몰 메타 광고'!$Q:$Q,'자사몰 메타 광고'!$I:$I,$C$4,'자사몰 메타 광고'!D:D,$B154))</f>
        <v>0</v>
      </c>
      <c r="I154" s="30">
        <f>IF($C$4="", SUMIFS('자사몰 메타 광고'!$U:$U, '자사몰 메타 광고'!$D:$D, $B154), SUMIFS('자사몰 메타 광고'!$U:$U,'자사몰 메타 광고'!$I:$I,$C$4,'자사몰 메타 광고'!D:D,$B154))</f>
        <v>0</v>
      </c>
      <c r="J154" s="11">
        <f t="shared" si="1"/>
        <v>0</v>
      </c>
      <c r="K154" s="11">
        <f t="shared" si="2"/>
        <v>0</v>
      </c>
      <c r="L154" s="12" t="str">
        <f t="shared" si="8"/>
        <v xml:space="preserve"> </v>
      </c>
      <c r="N154" s="10">
        <f>IF($C$4="", SUMIFS('무신사 메타 광고'!$X:$X, '무신사 메타 광고'!$D:$D, $B154),SUMIFS('무신사 메타 광고'!$X:$X,'무신사 메타 광고'!I:I,$C$4,'무신사 메타 광고'!D:D,$B154))</f>
        <v>0</v>
      </c>
      <c r="O154" s="11">
        <f t="shared" si="3"/>
        <v>0</v>
      </c>
      <c r="R154" s="13"/>
      <c r="S154" s="31">
        <f>IF($S$4="", SUMIFS('자사몰 메타 광고'!$L:$L, '자사몰 메타 광고'!$C:$C, $R154),SUMIFS('자사몰 메타 광고'!$L:$L,'자사몰 메타 광고'!$I:$I,$S$4,'자사몰 메타 광고'!$C:$C,$R154))</f>
        <v>0</v>
      </c>
      <c r="T154" s="31">
        <f>IF($S$4="", SUMIFS('자사몰 메타 광고'!$V:$V, '자사몰 메타 광고'!$C:$C, $R154),SUMIFS('자사몰 메타 광고'!$V:$V,'자사몰 메타 광고'!$I:$I,$S$4,'자사몰 메타 광고'!$C:$C,$R154))</f>
        <v>0</v>
      </c>
      <c r="U154" s="11">
        <f t="shared" si="4"/>
        <v>0</v>
      </c>
      <c r="V154" s="12" t="str">
        <f t="shared" si="9"/>
        <v xml:space="preserve"> </v>
      </c>
      <c r="W154" s="32">
        <f>IF($S$4="", SUMIFS('자사몰 메타 광고'!$K:$K, '자사몰 메타 광고'!$C:$C, $R154),SUMIFS('자사몰 메타 광고'!$K:$K,'자사몰 메타 광고'!$I:$I,$S$4,'자사몰 메타 광고'!$C:$C,$R154))</f>
        <v>0</v>
      </c>
      <c r="X154" s="32">
        <f>IF($S$4="", SUMIFS('자사몰 메타 광고'!$N:$N, '자사몰 메타 광고'!$C:$C, $R154),SUMIFS('자사몰 메타 광고'!$N:$N,'자사몰 메타 광고'!$I:$I,$S$4,'자사몰 메타 광고'!$C:$C,$R154))</f>
        <v>0</v>
      </c>
      <c r="Y154" s="11">
        <f t="shared" si="5"/>
        <v>0</v>
      </c>
      <c r="Z154" s="12" t="str">
        <f t="shared" si="10"/>
        <v xml:space="preserve"> </v>
      </c>
      <c r="AB154" s="10">
        <f>IF($S$4="", SUMIFS('무신사 메타 광고'!$X:$X, '무신사 메타 광고'!$C:$C, $R154),SUMIFS('무신사 메타 광고'!$X:$X,'무신사 메타 광고'!$I:$I,$S$4,'무신사 메타 광고'!$C:$C,$R154))</f>
        <v>0</v>
      </c>
      <c r="AC154" s="11">
        <f t="shared" si="6"/>
        <v>0</v>
      </c>
    </row>
    <row r="155" spans="2:29">
      <c r="B155" s="9"/>
      <c r="C155" s="29">
        <f>IF($C$4="", SUMIFS('자사몰 메타 광고'!$L:$L, '자사몰 메타 광고'!$D:$D, $B155), SUMIFS('자사몰 메타 광고'!$L:$L, '자사몰 메타 광고'!$I:$I, $C$4, '자사몰 메타 광고'!$D:$D, $B155))</f>
        <v>0</v>
      </c>
      <c r="D155" s="29">
        <f>IF($C$4="", SUMIFS('자사몰 메타 광고'!$V:$V,#REF!, $B155), SUMIFS('자사몰 메타 광고'!$V:$V,'자사몰 메타 광고'!$I:$I,$C$4,'자사몰 메타 광고'!$D:$D,$B155))</f>
        <v>0</v>
      </c>
      <c r="E155" s="11">
        <f t="shared" si="0"/>
        <v>0</v>
      </c>
      <c r="F155" s="12" t="str">
        <f t="shared" si="7"/>
        <v xml:space="preserve"> </v>
      </c>
      <c r="G155" s="30">
        <f>IF($C$4="", SUMIFS('자사몰 메타 광고'!$K:$K, '자사몰 메타 광고'!$D:$D, $B155), SUMIFS('자사몰 메타 광고'!$K:$K,'자사몰 메타 광고'!$I:$I,$C$4,'자사몰 메타 광고'!D:D,$B155))</f>
        <v>0</v>
      </c>
      <c r="H155" s="30">
        <f>IF($C$4="", SUMIFS('자사몰 메타 광고'!$Q:$Q, '자사몰 메타 광고'!$D:$D, $B155), SUMIFS('자사몰 메타 광고'!$Q:$Q,'자사몰 메타 광고'!$I:$I,$C$4,'자사몰 메타 광고'!D:D,$B155))</f>
        <v>0</v>
      </c>
      <c r="I155" s="30">
        <f>IF($C$4="", SUMIFS('자사몰 메타 광고'!$U:$U, '자사몰 메타 광고'!$D:$D, $B155), SUMIFS('자사몰 메타 광고'!$U:$U,'자사몰 메타 광고'!$I:$I,$C$4,'자사몰 메타 광고'!D:D,$B155))</f>
        <v>0</v>
      </c>
      <c r="J155" s="11">
        <f t="shared" si="1"/>
        <v>0</v>
      </c>
      <c r="K155" s="11">
        <f t="shared" si="2"/>
        <v>0</v>
      </c>
      <c r="L155" s="12" t="str">
        <f t="shared" si="8"/>
        <v xml:space="preserve"> </v>
      </c>
      <c r="N155" s="10">
        <f>IF($C$4="", SUMIFS('무신사 메타 광고'!$X:$X, '무신사 메타 광고'!$D:$D, $B155),SUMIFS('무신사 메타 광고'!$X:$X,'무신사 메타 광고'!I:I,$C$4,'무신사 메타 광고'!D:D,$B155))</f>
        <v>0</v>
      </c>
      <c r="O155" s="11">
        <f t="shared" si="3"/>
        <v>0</v>
      </c>
      <c r="R155" s="13"/>
      <c r="S155" s="31">
        <f>IF($S$4="", SUMIFS('자사몰 메타 광고'!$L:$L, '자사몰 메타 광고'!$C:$C, $R155),SUMIFS('자사몰 메타 광고'!$L:$L,'자사몰 메타 광고'!$I:$I,$S$4,'자사몰 메타 광고'!$C:$C,$R155))</f>
        <v>0</v>
      </c>
      <c r="T155" s="31">
        <f>IF($S$4="", SUMIFS('자사몰 메타 광고'!$V:$V, '자사몰 메타 광고'!$C:$C, $R155),SUMIFS('자사몰 메타 광고'!$V:$V,'자사몰 메타 광고'!$I:$I,$S$4,'자사몰 메타 광고'!$C:$C,$R155))</f>
        <v>0</v>
      </c>
      <c r="U155" s="11">
        <f t="shared" si="4"/>
        <v>0</v>
      </c>
      <c r="V155" s="12" t="str">
        <f t="shared" si="9"/>
        <v xml:space="preserve"> </v>
      </c>
      <c r="W155" s="32">
        <f>IF($S$4="", SUMIFS('자사몰 메타 광고'!$K:$K, '자사몰 메타 광고'!$C:$C, $R155),SUMIFS('자사몰 메타 광고'!$K:$K,'자사몰 메타 광고'!$I:$I,$S$4,'자사몰 메타 광고'!$C:$C,$R155))</f>
        <v>0</v>
      </c>
      <c r="X155" s="32">
        <f>IF($S$4="", SUMIFS('자사몰 메타 광고'!$N:$N, '자사몰 메타 광고'!$C:$C, $R155),SUMIFS('자사몰 메타 광고'!$N:$N,'자사몰 메타 광고'!$I:$I,$S$4,'자사몰 메타 광고'!$C:$C,$R155))</f>
        <v>0</v>
      </c>
      <c r="Y155" s="11">
        <f t="shared" si="5"/>
        <v>0</v>
      </c>
      <c r="Z155" s="12" t="str">
        <f t="shared" si="10"/>
        <v xml:space="preserve"> </v>
      </c>
      <c r="AB155" s="10">
        <f>IF($S$4="", SUMIFS('무신사 메타 광고'!$X:$X, '무신사 메타 광고'!$C:$C, $R155),SUMIFS('무신사 메타 광고'!$X:$X,'무신사 메타 광고'!$I:$I,$S$4,'무신사 메타 광고'!$C:$C,$R155))</f>
        <v>0</v>
      </c>
      <c r="AC155" s="11">
        <f t="shared" si="6"/>
        <v>0</v>
      </c>
    </row>
    <row r="156" spans="2:29">
      <c r="B156" s="9"/>
      <c r="C156" s="29">
        <f>IF($C$4="", SUMIFS('자사몰 메타 광고'!$L:$L, '자사몰 메타 광고'!$D:$D, $B156), SUMIFS('자사몰 메타 광고'!$L:$L, '자사몰 메타 광고'!$I:$I, $C$4, '자사몰 메타 광고'!$D:$D, $B156))</f>
        <v>0</v>
      </c>
      <c r="D156" s="29">
        <f>IF($C$4="", SUMIFS('자사몰 메타 광고'!$V:$V,#REF!, $B156), SUMIFS('자사몰 메타 광고'!$V:$V,'자사몰 메타 광고'!$I:$I,$C$4,'자사몰 메타 광고'!$D:$D,$B156))</f>
        <v>0</v>
      </c>
      <c r="E156" s="11">
        <f t="shared" si="0"/>
        <v>0</v>
      </c>
      <c r="F156" s="12" t="str">
        <f t="shared" si="7"/>
        <v xml:space="preserve"> </v>
      </c>
      <c r="G156" s="30">
        <f>IF($C$4="", SUMIFS('자사몰 메타 광고'!$K:$K, '자사몰 메타 광고'!$D:$D, $B156), SUMIFS('자사몰 메타 광고'!$K:$K,'자사몰 메타 광고'!$I:$I,$C$4,'자사몰 메타 광고'!D:D,$B156))</f>
        <v>0</v>
      </c>
      <c r="H156" s="30">
        <f>IF($C$4="", SUMIFS('자사몰 메타 광고'!$Q:$Q, '자사몰 메타 광고'!$D:$D, $B156), SUMIFS('자사몰 메타 광고'!$Q:$Q,'자사몰 메타 광고'!$I:$I,$C$4,'자사몰 메타 광고'!D:D,$B156))</f>
        <v>0</v>
      </c>
      <c r="I156" s="30">
        <f>IF($C$4="", SUMIFS('자사몰 메타 광고'!$U:$U, '자사몰 메타 광고'!$D:$D, $B156), SUMIFS('자사몰 메타 광고'!$U:$U,'자사몰 메타 광고'!$I:$I,$C$4,'자사몰 메타 광고'!D:D,$B156))</f>
        <v>0</v>
      </c>
      <c r="J156" s="11">
        <f t="shared" si="1"/>
        <v>0</v>
      </c>
      <c r="K156" s="11">
        <f t="shared" si="2"/>
        <v>0</v>
      </c>
      <c r="L156" s="12" t="str">
        <f t="shared" si="8"/>
        <v xml:space="preserve"> </v>
      </c>
      <c r="N156" s="10">
        <f>IF($C$4="", SUMIFS('무신사 메타 광고'!$X:$X, '무신사 메타 광고'!$D:$D, $B156),SUMIFS('무신사 메타 광고'!$X:$X,'무신사 메타 광고'!I:I,$C$4,'무신사 메타 광고'!D:D,$B156))</f>
        <v>0</v>
      </c>
      <c r="O156" s="11">
        <f t="shared" si="3"/>
        <v>0</v>
      </c>
      <c r="R156" s="13"/>
      <c r="S156" s="31">
        <f>IF($S$4="", SUMIFS('자사몰 메타 광고'!$L:$L, '자사몰 메타 광고'!$C:$C, $R156),SUMIFS('자사몰 메타 광고'!$L:$L,'자사몰 메타 광고'!$I:$I,$S$4,'자사몰 메타 광고'!$C:$C,$R156))</f>
        <v>0</v>
      </c>
      <c r="T156" s="31">
        <f>IF($S$4="", SUMIFS('자사몰 메타 광고'!$V:$V, '자사몰 메타 광고'!$C:$C, $R156),SUMIFS('자사몰 메타 광고'!$V:$V,'자사몰 메타 광고'!$I:$I,$S$4,'자사몰 메타 광고'!$C:$C,$R156))</f>
        <v>0</v>
      </c>
      <c r="U156" s="11">
        <f t="shared" si="4"/>
        <v>0</v>
      </c>
      <c r="V156" s="12" t="str">
        <f t="shared" si="9"/>
        <v xml:space="preserve"> </v>
      </c>
      <c r="W156" s="32">
        <f>IF($S$4="", SUMIFS('자사몰 메타 광고'!$K:$K, '자사몰 메타 광고'!$C:$C, $R156),SUMIFS('자사몰 메타 광고'!$K:$K,'자사몰 메타 광고'!$I:$I,$S$4,'자사몰 메타 광고'!$C:$C,$R156))</f>
        <v>0</v>
      </c>
      <c r="X156" s="32">
        <f>IF($S$4="", SUMIFS('자사몰 메타 광고'!$N:$N, '자사몰 메타 광고'!$C:$C, $R156),SUMIFS('자사몰 메타 광고'!$N:$N,'자사몰 메타 광고'!$I:$I,$S$4,'자사몰 메타 광고'!$C:$C,$R156))</f>
        <v>0</v>
      </c>
      <c r="Y156" s="11">
        <f t="shared" si="5"/>
        <v>0</v>
      </c>
      <c r="Z156" s="12" t="str">
        <f t="shared" si="10"/>
        <v xml:space="preserve"> </v>
      </c>
      <c r="AB156" s="10">
        <f>IF($S$4="", SUMIFS('무신사 메타 광고'!$X:$X, '무신사 메타 광고'!$C:$C, $R156),SUMIFS('무신사 메타 광고'!$X:$X,'무신사 메타 광고'!$I:$I,$S$4,'무신사 메타 광고'!$C:$C,$R156))</f>
        <v>0</v>
      </c>
      <c r="AC156" s="11">
        <f t="shared" si="6"/>
        <v>0</v>
      </c>
    </row>
    <row r="157" spans="2:29">
      <c r="B157" s="9"/>
      <c r="C157" s="29">
        <f>IF($C$4="", SUMIFS('자사몰 메타 광고'!$L:$L, '자사몰 메타 광고'!$D:$D, $B157), SUMIFS('자사몰 메타 광고'!$L:$L, '자사몰 메타 광고'!$I:$I, $C$4, '자사몰 메타 광고'!$D:$D, $B157))</f>
        <v>0</v>
      </c>
      <c r="D157" s="29">
        <f>IF($C$4="", SUMIFS('자사몰 메타 광고'!$V:$V,#REF!, $B157), SUMIFS('자사몰 메타 광고'!$V:$V,'자사몰 메타 광고'!$I:$I,$C$4,'자사몰 메타 광고'!$D:$D,$B157))</f>
        <v>0</v>
      </c>
      <c r="E157" s="11">
        <f t="shared" si="0"/>
        <v>0</v>
      </c>
      <c r="F157" s="12" t="str">
        <f t="shared" si="7"/>
        <v xml:space="preserve"> </v>
      </c>
      <c r="G157" s="30">
        <f>IF($C$4="", SUMIFS('자사몰 메타 광고'!$K:$K, '자사몰 메타 광고'!$D:$D, $B157), SUMIFS('자사몰 메타 광고'!$K:$K,'자사몰 메타 광고'!$I:$I,$C$4,'자사몰 메타 광고'!D:D,$B157))</f>
        <v>0</v>
      </c>
      <c r="H157" s="30">
        <f>IF($C$4="", SUMIFS('자사몰 메타 광고'!$Q:$Q, '자사몰 메타 광고'!$D:$D, $B157), SUMIFS('자사몰 메타 광고'!$Q:$Q,'자사몰 메타 광고'!$I:$I,$C$4,'자사몰 메타 광고'!D:D,$B157))</f>
        <v>0</v>
      </c>
      <c r="I157" s="30">
        <f>IF($C$4="", SUMIFS('자사몰 메타 광고'!$U:$U, '자사몰 메타 광고'!$D:$D, $B157), SUMIFS('자사몰 메타 광고'!$U:$U,'자사몰 메타 광고'!$I:$I,$C$4,'자사몰 메타 광고'!D:D,$B157))</f>
        <v>0</v>
      </c>
      <c r="J157" s="11">
        <f t="shared" si="1"/>
        <v>0</v>
      </c>
      <c r="K157" s="11">
        <f t="shared" si="2"/>
        <v>0</v>
      </c>
      <c r="L157" s="12" t="str">
        <f t="shared" si="8"/>
        <v xml:space="preserve"> </v>
      </c>
      <c r="N157" s="10">
        <f>IF($C$4="", SUMIFS('무신사 메타 광고'!$X:$X, '무신사 메타 광고'!$D:$D, $B157),SUMIFS('무신사 메타 광고'!$X:$X,'무신사 메타 광고'!I:I,$C$4,'무신사 메타 광고'!D:D,$B157))</f>
        <v>0</v>
      </c>
      <c r="O157" s="11">
        <f t="shared" si="3"/>
        <v>0</v>
      </c>
      <c r="R157" s="13"/>
      <c r="S157" s="31">
        <f>IF($S$4="", SUMIFS('자사몰 메타 광고'!$L:$L, '자사몰 메타 광고'!$C:$C, $R157),SUMIFS('자사몰 메타 광고'!$L:$L,'자사몰 메타 광고'!$I:$I,$S$4,'자사몰 메타 광고'!$C:$C,$R157))</f>
        <v>0</v>
      </c>
      <c r="T157" s="31">
        <f>IF($S$4="", SUMIFS('자사몰 메타 광고'!$V:$V, '자사몰 메타 광고'!$C:$C, $R157),SUMIFS('자사몰 메타 광고'!$V:$V,'자사몰 메타 광고'!$I:$I,$S$4,'자사몰 메타 광고'!$C:$C,$R157))</f>
        <v>0</v>
      </c>
      <c r="U157" s="11">
        <f t="shared" si="4"/>
        <v>0</v>
      </c>
      <c r="V157" s="12" t="str">
        <f t="shared" si="9"/>
        <v xml:space="preserve"> </v>
      </c>
      <c r="W157" s="32">
        <f>IF($S$4="", SUMIFS('자사몰 메타 광고'!$K:$K, '자사몰 메타 광고'!$C:$C, $R157),SUMIFS('자사몰 메타 광고'!$K:$K,'자사몰 메타 광고'!$I:$I,$S$4,'자사몰 메타 광고'!$C:$C,$R157))</f>
        <v>0</v>
      </c>
      <c r="X157" s="32">
        <f>IF($S$4="", SUMIFS('자사몰 메타 광고'!$N:$N, '자사몰 메타 광고'!$C:$C, $R157),SUMIFS('자사몰 메타 광고'!$N:$N,'자사몰 메타 광고'!$I:$I,$S$4,'자사몰 메타 광고'!$C:$C,$R157))</f>
        <v>0</v>
      </c>
      <c r="Y157" s="11">
        <f t="shared" si="5"/>
        <v>0</v>
      </c>
      <c r="Z157" s="12" t="str">
        <f t="shared" si="10"/>
        <v xml:space="preserve"> </v>
      </c>
      <c r="AB157" s="10">
        <f>IF($S$4="", SUMIFS('무신사 메타 광고'!$X:$X, '무신사 메타 광고'!$C:$C, $R157),SUMIFS('무신사 메타 광고'!$X:$X,'무신사 메타 광고'!$I:$I,$S$4,'무신사 메타 광고'!$C:$C,$R157))</f>
        <v>0</v>
      </c>
      <c r="AC157" s="11">
        <f t="shared" si="6"/>
        <v>0</v>
      </c>
    </row>
    <row r="158" spans="2:29">
      <c r="B158" s="9"/>
      <c r="C158" s="29">
        <f>IF($C$4="", SUMIFS('자사몰 메타 광고'!$L:$L, '자사몰 메타 광고'!$D:$D, $B158), SUMIFS('자사몰 메타 광고'!$L:$L, '자사몰 메타 광고'!$I:$I, $C$4, '자사몰 메타 광고'!$D:$D, $B158))</f>
        <v>0</v>
      </c>
      <c r="D158" s="29">
        <f>IF($C$4="", SUMIFS('자사몰 메타 광고'!$V:$V,#REF!, $B158), SUMIFS('자사몰 메타 광고'!$V:$V,'자사몰 메타 광고'!$I:$I,$C$4,'자사몰 메타 광고'!$D:$D,$B158))</f>
        <v>0</v>
      </c>
      <c r="E158" s="11">
        <f t="shared" si="0"/>
        <v>0</v>
      </c>
      <c r="F158" s="12" t="str">
        <f t="shared" si="7"/>
        <v xml:space="preserve"> </v>
      </c>
      <c r="G158" s="30">
        <f>IF($C$4="", SUMIFS('자사몰 메타 광고'!$K:$K, '자사몰 메타 광고'!$D:$D, $B158), SUMIFS('자사몰 메타 광고'!$K:$K,'자사몰 메타 광고'!$I:$I,$C$4,'자사몰 메타 광고'!D:D,$B158))</f>
        <v>0</v>
      </c>
      <c r="H158" s="30">
        <f>IF($C$4="", SUMIFS('자사몰 메타 광고'!$Q:$Q, '자사몰 메타 광고'!$D:$D, $B158), SUMIFS('자사몰 메타 광고'!$Q:$Q,'자사몰 메타 광고'!$I:$I,$C$4,'자사몰 메타 광고'!D:D,$B158))</f>
        <v>0</v>
      </c>
      <c r="I158" s="30">
        <f>IF($C$4="", SUMIFS('자사몰 메타 광고'!$U:$U, '자사몰 메타 광고'!$D:$D, $B158), SUMIFS('자사몰 메타 광고'!$U:$U,'자사몰 메타 광고'!$I:$I,$C$4,'자사몰 메타 광고'!D:D,$B158))</f>
        <v>0</v>
      </c>
      <c r="J158" s="11">
        <f t="shared" si="1"/>
        <v>0</v>
      </c>
      <c r="K158" s="11">
        <f t="shared" si="2"/>
        <v>0</v>
      </c>
      <c r="L158" s="12" t="str">
        <f t="shared" si="8"/>
        <v xml:space="preserve"> </v>
      </c>
      <c r="N158" s="10">
        <f>IF($C$4="", SUMIFS('무신사 메타 광고'!$X:$X, '무신사 메타 광고'!$D:$D, $B158),SUMIFS('무신사 메타 광고'!$X:$X,'무신사 메타 광고'!I:I,$C$4,'무신사 메타 광고'!D:D,$B158))</f>
        <v>0</v>
      </c>
      <c r="O158" s="11">
        <f t="shared" si="3"/>
        <v>0</v>
      </c>
      <c r="R158" s="13"/>
      <c r="S158" s="31">
        <f>IF($S$4="", SUMIFS('자사몰 메타 광고'!$L:$L, '자사몰 메타 광고'!$C:$C, $R158),SUMIFS('자사몰 메타 광고'!$L:$L,'자사몰 메타 광고'!$I:$I,$S$4,'자사몰 메타 광고'!$C:$C,$R158))</f>
        <v>0</v>
      </c>
      <c r="T158" s="31">
        <f>IF($S$4="", SUMIFS('자사몰 메타 광고'!$V:$V, '자사몰 메타 광고'!$C:$C, $R158),SUMIFS('자사몰 메타 광고'!$V:$V,'자사몰 메타 광고'!$I:$I,$S$4,'자사몰 메타 광고'!$C:$C,$R158))</f>
        <v>0</v>
      </c>
      <c r="U158" s="11">
        <f t="shared" si="4"/>
        <v>0</v>
      </c>
      <c r="V158" s="12" t="str">
        <f t="shared" si="9"/>
        <v xml:space="preserve"> </v>
      </c>
      <c r="W158" s="32">
        <f>IF($S$4="", SUMIFS('자사몰 메타 광고'!$K:$K, '자사몰 메타 광고'!$C:$C, $R158),SUMIFS('자사몰 메타 광고'!$K:$K,'자사몰 메타 광고'!$I:$I,$S$4,'자사몰 메타 광고'!$C:$C,$R158))</f>
        <v>0</v>
      </c>
      <c r="X158" s="32">
        <f>IF($S$4="", SUMIFS('자사몰 메타 광고'!$N:$N, '자사몰 메타 광고'!$C:$C, $R158),SUMIFS('자사몰 메타 광고'!$N:$N,'자사몰 메타 광고'!$I:$I,$S$4,'자사몰 메타 광고'!$C:$C,$R158))</f>
        <v>0</v>
      </c>
      <c r="Y158" s="11">
        <f t="shared" si="5"/>
        <v>0</v>
      </c>
      <c r="Z158" s="12" t="str">
        <f t="shared" si="10"/>
        <v xml:space="preserve"> </v>
      </c>
      <c r="AB158" s="10">
        <f>IF($S$4="", SUMIFS('무신사 메타 광고'!$X:$X, '무신사 메타 광고'!$C:$C, $R158),SUMIFS('무신사 메타 광고'!$X:$X,'무신사 메타 광고'!$I:$I,$S$4,'무신사 메타 광고'!$C:$C,$R158))</f>
        <v>0</v>
      </c>
      <c r="AC158" s="11">
        <f t="shared" si="6"/>
        <v>0</v>
      </c>
    </row>
    <row r="159" spans="2:29">
      <c r="B159" s="9"/>
      <c r="C159" s="29">
        <f>IF($C$4="", SUMIFS('자사몰 메타 광고'!$L:$L, '자사몰 메타 광고'!$D:$D, $B159), SUMIFS('자사몰 메타 광고'!$L:$L, '자사몰 메타 광고'!$I:$I, $C$4, '자사몰 메타 광고'!$D:$D, $B159))</f>
        <v>0</v>
      </c>
      <c r="D159" s="29">
        <f>IF($C$4="", SUMIFS('자사몰 메타 광고'!$V:$V,#REF!, $B159), SUMIFS('자사몰 메타 광고'!$V:$V,'자사몰 메타 광고'!$I:$I,$C$4,'자사몰 메타 광고'!$D:$D,$B159))</f>
        <v>0</v>
      </c>
      <c r="E159" s="11">
        <f t="shared" si="0"/>
        <v>0</v>
      </c>
      <c r="F159" s="12" t="str">
        <f t="shared" si="7"/>
        <v xml:space="preserve"> </v>
      </c>
      <c r="G159" s="30">
        <f>IF($C$4="", SUMIFS('자사몰 메타 광고'!$K:$K, '자사몰 메타 광고'!$D:$D, $B159), SUMIFS('자사몰 메타 광고'!$K:$K,'자사몰 메타 광고'!$I:$I,$C$4,'자사몰 메타 광고'!D:D,$B159))</f>
        <v>0</v>
      </c>
      <c r="H159" s="30">
        <f>IF($C$4="", SUMIFS('자사몰 메타 광고'!$Q:$Q, '자사몰 메타 광고'!$D:$D, $B159), SUMIFS('자사몰 메타 광고'!$Q:$Q,'자사몰 메타 광고'!$I:$I,$C$4,'자사몰 메타 광고'!D:D,$B159))</f>
        <v>0</v>
      </c>
      <c r="I159" s="30">
        <f>IF($C$4="", SUMIFS('자사몰 메타 광고'!$U:$U, '자사몰 메타 광고'!$D:$D, $B159), SUMIFS('자사몰 메타 광고'!$U:$U,'자사몰 메타 광고'!$I:$I,$C$4,'자사몰 메타 광고'!D:D,$B159))</f>
        <v>0</v>
      </c>
      <c r="J159" s="11">
        <f t="shared" si="1"/>
        <v>0</v>
      </c>
      <c r="K159" s="11">
        <f t="shared" si="2"/>
        <v>0</v>
      </c>
      <c r="L159" s="12" t="str">
        <f t="shared" si="8"/>
        <v xml:space="preserve"> </v>
      </c>
      <c r="N159" s="10">
        <f>IF($C$4="", SUMIFS('무신사 메타 광고'!$X:$X, '무신사 메타 광고'!$D:$D, $B159),SUMIFS('무신사 메타 광고'!$X:$X,'무신사 메타 광고'!I:I,$C$4,'무신사 메타 광고'!D:D,$B159))</f>
        <v>0</v>
      </c>
      <c r="O159" s="11">
        <f t="shared" si="3"/>
        <v>0</v>
      </c>
      <c r="R159" s="13"/>
      <c r="S159" s="31">
        <f>IF($S$4="", SUMIFS('자사몰 메타 광고'!$L:$L, '자사몰 메타 광고'!$C:$C, $R159),SUMIFS('자사몰 메타 광고'!$L:$L,'자사몰 메타 광고'!$I:$I,$S$4,'자사몰 메타 광고'!$C:$C,$R159))</f>
        <v>0</v>
      </c>
      <c r="T159" s="31">
        <f>IF($S$4="", SUMIFS('자사몰 메타 광고'!$V:$V, '자사몰 메타 광고'!$C:$C, $R159),SUMIFS('자사몰 메타 광고'!$V:$V,'자사몰 메타 광고'!$I:$I,$S$4,'자사몰 메타 광고'!$C:$C,$R159))</f>
        <v>0</v>
      </c>
      <c r="U159" s="11">
        <f t="shared" si="4"/>
        <v>0</v>
      </c>
      <c r="V159" s="12" t="str">
        <f t="shared" si="9"/>
        <v xml:space="preserve"> </v>
      </c>
      <c r="W159" s="32">
        <f>IF($S$4="", SUMIFS('자사몰 메타 광고'!$K:$K, '자사몰 메타 광고'!$C:$C, $R159),SUMIFS('자사몰 메타 광고'!$K:$K,'자사몰 메타 광고'!$I:$I,$S$4,'자사몰 메타 광고'!$C:$C,$R159))</f>
        <v>0</v>
      </c>
      <c r="X159" s="32">
        <f>IF($S$4="", SUMIFS('자사몰 메타 광고'!$N:$N, '자사몰 메타 광고'!$C:$C, $R159),SUMIFS('자사몰 메타 광고'!$N:$N,'자사몰 메타 광고'!$I:$I,$S$4,'자사몰 메타 광고'!$C:$C,$R159))</f>
        <v>0</v>
      </c>
      <c r="Y159" s="11">
        <f t="shared" si="5"/>
        <v>0</v>
      </c>
      <c r="Z159" s="12" t="str">
        <f t="shared" si="10"/>
        <v xml:space="preserve"> </v>
      </c>
      <c r="AB159" s="10">
        <f>IF($S$4="", SUMIFS('무신사 메타 광고'!$X:$X, '무신사 메타 광고'!$C:$C, $R159),SUMIFS('무신사 메타 광고'!$X:$X,'무신사 메타 광고'!$I:$I,$S$4,'무신사 메타 광고'!$C:$C,$R159))</f>
        <v>0</v>
      </c>
      <c r="AC159" s="11">
        <f t="shared" si="6"/>
        <v>0</v>
      </c>
    </row>
    <row r="160" spans="2:29">
      <c r="B160" s="9"/>
      <c r="C160" s="29">
        <f>IF($C$4="", SUMIFS('자사몰 메타 광고'!$L:$L, '자사몰 메타 광고'!$D:$D, $B160), SUMIFS('자사몰 메타 광고'!$L:$L, '자사몰 메타 광고'!$I:$I, $C$4, '자사몰 메타 광고'!$D:$D, $B160))</f>
        <v>0</v>
      </c>
      <c r="D160" s="29">
        <f>IF($C$4="", SUMIFS('자사몰 메타 광고'!$V:$V,#REF!, $B160), SUMIFS('자사몰 메타 광고'!$V:$V,'자사몰 메타 광고'!$I:$I,$C$4,'자사몰 메타 광고'!$D:$D,$B160))</f>
        <v>0</v>
      </c>
      <c r="E160" s="11">
        <f t="shared" si="0"/>
        <v>0</v>
      </c>
      <c r="F160" s="12" t="str">
        <f t="shared" si="7"/>
        <v xml:space="preserve"> </v>
      </c>
      <c r="G160" s="30">
        <f>IF($C$4="", SUMIFS('자사몰 메타 광고'!$K:$K, '자사몰 메타 광고'!$D:$D, $B160), SUMIFS('자사몰 메타 광고'!$K:$K,'자사몰 메타 광고'!$I:$I,$C$4,'자사몰 메타 광고'!D:D,$B160))</f>
        <v>0</v>
      </c>
      <c r="H160" s="30">
        <f>IF($C$4="", SUMIFS('자사몰 메타 광고'!$Q:$Q, '자사몰 메타 광고'!$D:$D, $B160), SUMIFS('자사몰 메타 광고'!$Q:$Q,'자사몰 메타 광고'!$I:$I,$C$4,'자사몰 메타 광고'!D:D,$B160))</f>
        <v>0</v>
      </c>
      <c r="I160" s="30">
        <f>IF($C$4="", SUMIFS('자사몰 메타 광고'!$U:$U, '자사몰 메타 광고'!$D:$D, $B160), SUMIFS('자사몰 메타 광고'!$U:$U,'자사몰 메타 광고'!$I:$I,$C$4,'자사몰 메타 광고'!D:D,$B160))</f>
        <v>0</v>
      </c>
      <c r="J160" s="11">
        <f t="shared" si="1"/>
        <v>0</v>
      </c>
      <c r="K160" s="11">
        <f t="shared" si="2"/>
        <v>0</v>
      </c>
      <c r="L160" s="12" t="str">
        <f t="shared" si="8"/>
        <v xml:space="preserve"> </v>
      </c>
      <c r="N160" s="10">
        <f>IF($C$4="", SUMIFS('무신사 메타 광고'!$X:$X, '무신사 메타 광고'!$D:$D, $B160),SUMIFS('무신사 메타 광고'!$X:$X,'무신사 메타 광고'!I:I,$C$4,'무신사 메타 광고'!D:D,$B160))</f>
        <v>0</v>
      </c>
      <c r="O160" s="11">
        <f t="shared" si="3"/>
        <v>0</v>
      </c>
      <c r="R160" s="13"/>
      <c r="S160" s="31">
        <f>IF($S$4="", SUMIFS('자사몰 메타 광고'!$L:$L, '자사몰 메타 광고'!$C:$C, $R160),SUMIFS('자사몰 메타 광고'!$L:$L,'자사몰 메타 광고'!$I:$I,$S$4,'자사몰 메타 광고'!$C:$C,$R160))</f>
        <v>0</v>
      </c>
      <c r="T160" s="31">
        <f>IF($S$4="", SUMIFS('자사몰 메타 광고'!$V:$V, '자사몰 메타 광고'!$C:$C, $R160),SUMIFS('자사몰 메타 광고'!$V:$V,'자사몰 메타 광고'!$I:$I,$S$4,'자사몰 메타 광고'!$C:$C,$R160))</f>
        <v>0</v>
      </c>
      <c r="U160" s="11">
        <f t="shared" si="4"/>
        <v>0</v>
      </c>
      <c r="V160" s="12" t="str">
        <f t="shared" si="9"/>
        <v xml:space="preserve"> </v>
      </c>
      <c r="W160" s="32">
        <f>IF($S$4="", SUMIFS('자사몰 메타 광고'!$K:$K, '자사몰 메타 광고'!$C:$C, $R160),SUMIFS('자사몰 메타 광고'!$K:$K,'자사몰 메타 광고'!$I:$I,$S$4,'자사몰 메타 광고'!$C:$C,$R160))</f>
        <v>0</v>
      </c>
      <c r="X160" s="32">
        <f>IF($S$4="", SUMIFS('자사몰 메타 광고'!$N:$N, '자사몰 메타 광고'!$C:$C, $R160),SUMIFS('자사몰 메타 광고'!$N:$N,'자사몰 메타 광고'!$I:$I,$S$4,'자사몰 메타 광고'!$C:$C,$R160))</f>
        <v>0</v>
      </c>
      <c r="Y160" s="11">
        <f t="shared" si="5"/>
        <v>0</v>
      </c>
      <c r="Z160" s="12" t="str">
        <f t="shared" si="10"/>
        <v xml:space="preserve"> </v>
      </c>
      <c r="AB160" s="10">
        <f>IF($S$4="", SUMIFS('무신사 메타 광고'!$X:$X, '무신사 메타 광고'!$C:$C, $R160),SUMIFS('무신사 메타 광고'!$X:$X,'무신사 메타 광고'!$I:$I,$S$4,'무신사 메타 광고'!$C:$C,$R160))</f>
        <v>0</v>
      </c>
      <c r="AC160" s="11">
        <f t="shared" si="6"/>
        <v>0</v>
      </c>
    </row>
    <row r="161" spans="2:29">
      <c r="B161" s="9"/>
      <c r="C161" s="29">
        <f>IF($C$4="", SUMIFS('자사몰 메타 광고'!$L:$L, '자사몰 메타 광고'!$D:$D, $B161), SUMIFS('자사몰 메타 광고'!$L:$L, '자사몰 메타 광고'!$I:$I, $C$4, '자사몰 메타 광고'!$D:$D, $B161))</f>
        <v>0</v>
      </c>
      <c r="D161" s="29">
        <f>IF($C$4="", SUMIFS('자사몰 메타 광고'!$V:$V,#REF!, $B161), SUMIFS('자사몰 메타 광고'!$V:$V,'자사몰 메타 광고'!$I:$I,$C$4,'자사몰 메타 광고'!$D:$D,$B161))</f>
        <v>0</v>
      </c>
      <c r="E161" s="11">
        <f t="shared" si="0"/>
        <v>0</v>
      </c>
      <c r="F161" s="12" t="str">
        <f t="shared" si="7"/>
        <v xml:space="preserve"> </v>
      </c>
      <c r="G161" s="30">
        <f>IF($C$4="", SUMIFS('자사몰 메타 광고'!$K:$K, '자사몰 메타 광고'!$D:$D, $B161), SUMIFS('자사몰 메타 광고'!$K:$K,'자사몰 메타 광고'!$I:$I,$C$4,'자사몰 메타 광고'!D:D,$B161))</f>
        <v>0</v>
      </c>
      <c r="H161" s="30">
        <f>IF($C$4="", SUMIFS('자사몰 메타 광고'!$Q:$Q, '자사몰 메타 광고'!$D:$D, $B161), SUMIFS('자사몰 메타 광고'!$Q:$Q,'자사몰 메타 광고'!$I:$I,$C$4,'자사몰 메타 광고'!D:D,$B161))</f>
        <v>0</v>
      </c>
      <c r="I161" s="30">
        <f>IF($C$4="", SUMIFS('자사몰 메타 광고'!$U:$U, '자사몰 메타 광고'!$D:$D, $B161), SUMIFS('자사몰 메타 광고'!$U:$U,'자사몰 메타 광고'!$I:$I,$C$4,'자사몰 메타 광고'!D:D,$B161))</f>
        <v>0</v>
      </c>
      <c r="J161" s="11">
        <f t="shared" si="1"/>
        <v>0</v>
      </c>
      <c r="K161" s="11">
        <f t="shared" si="2"/>
        <v>0</v>
      </c>
      <c r="L161" s="12" t="str">
        <f t="shared" si="8"/>
        <v xml:space="preserve"> </v>
      </c>
      <c r="N161" s="10">
        <f>IF($C$4="", SUMIFS('무신사 메타 광고'!$X:$X, '무신사 메타 광고'!$D:$D, $B161),SUMIFS('무신사 메타 광고'!$X:$X,'무신사 메타 광고'!I:I,$C$4,'무신사 메타 광고'!D:D,$B161))</f>
        <v>0</v>
      </c>
      <c r="O161" s="11">
        <f t="shared" si="3"/>
        <v>0</v>
      </c>
      <c r="R161" s="13"/>
      <c r="S161" s="31">
        <f>IF($S$4="", SUMIFS('자사몰 메타 광고'!$L:$L, '자사몰 메타 광고'!$C:$C, $R161),SUMIFS('자사몰 메타 광고'!$L:$L,'자사몰 메타 광고'!$I:$I,$S$4,'자사몰 메타 광고'!$C:$C,$R161))</f>
        <v>0</v>
      </c>
      <c r="T161" s="31">
        <f>IF($S$4="", SUMIFS('자사몰 메타 광고'!$V:$V, '자사몰 메타 광고'!$C:$C, $R161),SUMIFS('자사몰 메타 광고'!$V:$V,'자사몰 메타 광고'!$I:$I,$S$4,'자사몰 메타 광고'!$C:$C,$R161))</f>
        <v>0</v>
      </c>
      <c r="U161" s="11">
        <f t="shared" si="4"/>
        <v>0</v>
      </c>
      <c r="V161" s="12" t="str">
        <f t="shared" si="9"/>
        <v xml:space="preserve"> </v>
      </c>
      <c r="W161" s="32">
        <f>IF($S$4="", SUMIFS('자사몰 메타 광고'!$K:$K, '자사몰 메타 광고'!$C:$C, $R161),SUMIFS('자사몰 메타 광고'!$K:$K,'자사몰 메타 광고'!$I:$I,$S$4,'자사몰 메타 광고'!$C:$C,$R161))</f>
        <v>0</v>
      </c>
      <c r="X161" s="32">
        <f>IF($S$4="", SUMIFS('자사몰 메타 광고'!$N:$N, '자사몰 메타 광고'!$C:$C, $R161),SUMIFS('자사몰 메타 광고'!$N:$N,'자사몰 메타 광고'!$I:$I,$S$4,'자사몰 메타 광고'!$C:$C,$R161))</f>
        <v>0</v>
      </c>
      <c r="Y161" s="11">
        <f t="shared" si="5"/>
        <v>0</v>
      </c>
      <c r="Z161" s="12" t="str">
        <f t="shared" si="10"/>
        <v xml:space="preserve"> </v>
      </c>
      <c r="AB161" s="10">
        <f>IF($S$4="", SUMIFS('무신사 메타 광고'!$X:$X, '무신사 메타 광고'!$C:$C, $R161),SUMIFS('무신사 메타 광고'!$X:$X,'무신사 메타 광고'!$I:$I,$S$4,'무신사 메타 광고'!$C:$C,$R161))</f>
        <v>0</v>
      </c>
      <c r="AC161" s="11">
        <f t="shared" si="6"/>
        <v>0</v>
      </c>
    </row>
    <row r="162" spans="2:29">
      <c r="B162" s="9"/>
      <c r="C162" s="29">
        <f>IF($C$4="", SUMIFS('자사몰 메타 광고'!$L:$L, '자사몰 메타 광고'!$D:$D, $B162), SUMIFS('자사몰 메타 광고'!$L:$L, '자사몰 메타 광고'!$I:$I, $C$4, '자사몰 메타 광고'!$D:$D, $B162))</f>
        <v>0</v>
      </c>
      <c r="D162" s="29">
        <f>IF($C$4="", SUMIFS('자사몰 메타 광고'!$V:$V,#REF!, $B162), SUMIFS('자사몰 메타 광고'!$V:$V,'자사몰 메타 광고'!$I:$I,$C$4,'자사몰 메타 광고'!$D:$D,$B162))</f>
        <v>0</v>
      </c>
      <c r="E162" s="11">
        <f t="shared" si="0"/>
        <v>0</v>
      </c>
      <c r="F162" s="12" t="str">
        <f t="shared" si="7"/>
        <v xml:space="preserve"> </v>
      </c>
      <c r="G162" s="30">
        <f>IF($C$4="", SUMIFS('자사몰 메타 광고'!$K:$K, '자사몰 메타 광고'!$D:$D, $B162), SUMIFS('자사몰 메타 광고'!$K:$K,'자사몰 메타 광고'!$I:$I,$C$4,'자사몰 메타 광고'!D:D,$B162))</f>
        <v>0</v>
      </c>
      <c r="H162" s="30">
        <f>IF($C$4="", SUMIFS('자사몰 메타 광고'!$Q:$Q, '자사몰 메타 광고'!$D:$D, $B162), SUMIFS('자사몰 메타 광고'!$Q:$Q,'자사몰 메타 광고'!$I:$I,$C$4,'자사몰 메타 광고'!D:D,$B162))</f>
        <v>0</v>
      </c>
      <c r="I162" s="30">
        <f>IF($C$4="", SUMIFS('자사몰 메타 광고'!$U:$U, '자사몰 메타 광고'!$D:$D, $B162), SUMIFS('자사몰 메타 광고'!$U:$U,'자사몰 메타 광고'!$I:$I,$C$4,'자사몰 메타 광고'!D:D,$B162))</f>
        <v>0</v>
      </c>
      <c r="J162" s="11">
        <f t="shared" si="1"/>
        <v>0</v>
      </c>
      <c r="K162" s="11">
        <f t="shared" si="2"/>
        <v>0</v>
      </c>
      <c r="L162" s="12" t="str">
        <f t="shared" si="8"/>
        <v xml:space="preserve"> </v>
      </c>
      <c r="N162" s="10">
        <f>IF($C$4="", SUMIFS('무신사 메타 광고'!$X:$X, '무신사 메타 광고'!$D:$D, $B162),SUMIFS('무신사 메타 광고'!$X:$X,'무신사 메타 광고'!I:I,$C$4,'무신사 메타 광고'!D:D,$B162))</f>
        <v>0</v>
      </c>
      <c r="O162" s="11">
        <f t="shared" si="3"/>
        <v>0</v>
      </c>
      <c r="R162" s="13"/>
      <c r="S162" s="31">
        <f>IF($S$4="", SUMIFS('자사몰 메타 광고'!$L:$L, '자사몰 메타 광고'!$C:$C, $R162),SUMIFS('자사몰 메타 광고'!$L:$L,'자사몰 메타 광고'!$I:$I,$S$4,'자사몰 메타 광고'!$C:$C,$R162))</f>
        <v>0</v>
      </c>
      <c r="T162" s="31">
        <f>IF($S$4="", SUMIFS('자사몰 메타 광고'!$V:$V, '자사몰 메타 광고'!$C:$C, $R162),SUMIFS('자사몰 메타 광고'!$V:$V,'자사몰 메타 광고'!$I:$I,$S$4,'자사몰 메타 광고'!$C:$C,$R162))</f>
        <v>0</v>
      </c>
      <c r="U162" s="11">
        <f t="shared" si="4"/>
        <v>0</v>
      </c>
      <c r="V162" s="12" t="str">
        <f t="shared" si="9"/>
        <v xml:space="preserve"> </v>
      </c>
      <c r="W162" s="32">
        <f>IF($S$4="", SUMIFS('자사몰 메타 광고'!$K:$K, '자사몰 메타 광고'!$C:$C, $R162),SUMIFS('자사몰 메타 광고'!$K:$K,'자사몰 메타 광고'!$I:$I,$S$4,'자사몰 메타 광고'!$C:$C,$R162))</f>
        <v>0</v>
      </c>
      <c r="X162" s="32">
        <f>IF($S$4="", SUMIFS('자사몰 메타 광고'!$N:$N, '자사몰 메타 광고'!$C:$C, $R162),SUMIFS('자사몰 메타 광고'!$N:$N,'자사몰 메타 광고'!$I:$I,$S$4,'자사몰 메타 광고'!$C:$C,$R162))</f>
        <v>0</v>
      </c>
      <c r="Y162" s="11">
        <f t="shared" si="5"/>
        <v>0</v>
      </c>
      <c r="Z162" s="12" t="str">
        <f t="shared" si="10"/>
        <v xml:space="preserve"> </v>
      </c>
      <c r="AB162" s="10">
        <f>IF($S$4="", SUMIFS('무신사 메타 광고'!$X:$X, '무신사 메타 광고'!$C:$C, $R162),SUMIFS('무신사 메타 광고'!$X:$X,'무신사 메타 광고'!$I:$I,$S$4,'무신사 메타 광고'!$C:$C,$R162))</f>
        <v>0</v>
      </c>
      <c r="AC162" s="11">
        <f t="shared" si="6"/>
        <v>0</v>
      </c>
    </row>
    <row r="163" spans="2:29">
      <c r="B163" s="9"/>
      <c r="C163" s="29">
        <f>IF($C$4="", SUMIFS('자사몰 메타 광고'!$L:$L, '자사몰 메타 광고'!$D:$D, $B163), SUMIFS('자사몰 메타 광고'!$L:$L, '자사몰 메타 광고'!$I:$I, $C$4, '자사몰 메타 광고'!$D:$D, $B163))</f>
        <v>0</v>
      </c>
      <c r="D163" s="29">
        <f>IF($C$4="", SUMIFS('자사몰 메타 광고'!$V:$V,#REF!, $B163), SUMIFS('자사몰 메타 광고'!$V:$V,'자사몰 메타 광고'!$I:$I,$C$4,'자사몰 메타 광고'!$D:$D,$B163))</f>
        <v>0</v>
      </c>
      <c r="E163" s="11">
        <f t="shared" si="0"/>
        <v>0</v>
      </c>
      <c r="F163" s="12" t="str">
        <f t="shared" si="7"/>
        <v xml:space="preserve"> </v>
      </c>
      <c r="G163" s="30">
        <f>IF($C$4="", SUMIFS('자사몰 메타 광고'!$K:$K, '자사몰 메타 광고'!$D:$D, $B163), SUMIFS('자사몰 메타 광고'!$K:$K,'자사몰 메타 광고'!$I:$I,$C$4,'자사몰 메타 광고'!D:D,$B163))</f>
        <v>0</v>
      </c>
      <c r="H163" s="30">
        <f>IF($C$4="", SUMIFS('자사몰 메타 광고'!$Q:$Q, '자사몰 메타 광고'!$D:$D, $B163), SUMIFS('자사몰 메타 광고'!$Q:$Q,'자사몰 메타 광고'!$I:$I,$C$4,'자사몰 메타 광고'!D:D,$B163))</f>
        <v>0</v>
      </c>
      <c r="I163" s="30">
        <f>IF($C$4="", SUMIFS('자사몰 메타 광고'!$U:$U, '자사몰 메타 광고'!$D:$D, $B163), SUMIFS('자사몰 메타 광고'!$U:$U,'자사몰 메타 광고'!$I:$I,$C$4,'자사몰 메타 광고'!D:D,$B163))</f>
        <v>0</v>
      </c>
      <c r="J163" s="11">
        <f t="shared" si="1"/>
        <v>0</v>
      </c>
      <c r="K163" s="11">
        <f t="shared" si="2"/>
        <v>0</v>
      </c>
      <c r="L163" s="12" t="str">
        <f t="shared" si="8"/>
        <v xml:space="preserve"> </v>
      </c>
      <c r="N163" s="10">
        <f>IF($C$4="", SUMIFS('무신사 메타 광고'!$X:$X, '무신사 메타 광고'!$D:$D, $B163),SUMIFS('무신사 메타 광고'!$X:$X,'무신사 메타 광고'!I:I,$C$4,'무신사 메타 광고'!D:D,$B163))</f>
        <v>0</v>
      </c>
      <c r="O163" s="11">
        <f t="shared" si="3"/>
        <v>0</v>
      </c>
      <c r="R163" s="13"/>
      <c r="S163" s="31">
        <f>IF($S$4="", SUMIFS('자사몰 메타 광고'!$L:$L, '자사몰 메타 광고'!$C:$C, $R163),SUMIFS('자사몰 메타 광고'!$L:$L,'자사몰 메타 광고'!$I:$I,$S$4,'자사몰 메타 광고'!$C:$C,$R163))</f>
        <v>0</v>
      </c>
      <c r="T163" s="31">
        <f>IF($S$4="", SUMIFS('자사몰 메타 광고'!$V:$V, '자사몰 메타 광고'!$C:$C, $R163),SUMIFS('자사몰 메타 광고'!$V:$V,'자사몰 메타 광고'!$I:$I,$S$4,'자사몰 메타 광고'!$C:$C,$R163))</f>
        <v>0</v>
      </c>
      <c r="U163" s="11">
        <f t="shared" si="4"/>
        <v>0</v>
      </c>
      <c r="V163" s="12" t="str">
        <f t="shared" si="9"/>
        <v xml:space="preserve"> </v>
      </c>
      <c r="W163" s="32">
        <f>IF($S$4="", SUMIFS('자사몰 메타 광고'!$K:$K, '자사몰 메타 광고'!$C:$C, $R163),SUMIFS('자사몰 메타 광고'!$K:$K,'자사몰 메타 광고'!$I:$I,$S$4,'자사몰 메타 광고'!$C:$C,$R163))</f>
        <v>0</v>
      </c>
      <c r="X163" s="32">
        <f>IF($S$4="", SUMIFS('자사몰 메타 광고'!$N:$N, '자사몰 메타 광고'!$C:$C, $R163),SUMIFS('자사몰 메타 광고'!$N:$N,'자사몰 메타 광고'!$I:$I,$S$4,'자사몰 메타 광고'!$C:$C,$R163))</f>
        <v>0</v>
      </c>
      <c r="Y163" s="11">
        <f t="shared" si="5"/>
        <v>0</v>
      </c>
      <c r="Z163" s="12" t="str">
        <f t="shared" si="10"/>
        <v xml:space="preserve"> </v>
      </c>
      <c r="AB163" s="10">
        <f>IF($S$4="", SUMIFS('무신사 메타 광고'!$X:$X, '무신사 메타 광고'!$C:$C, $R163),SUMIFS('무신사 메타 광고'!$X:$X,'무신사 메타 광고'!$I:$I,$S$4,'무신사 메타 광고'!$C:$C,$R163))</f>
        <v>0</v>
      </c>
      <c r="AC163" s="11">
        <f t="shared" si="6"/>
        <v>0</v>
      </c>
    </row>
    <row r="164" spans="2:29">
      <c r="B164" s="9"/>
      <c r="C164" s="29">
        <f>IF($C$4="", SUMIFS('자사몰 메타 광고'!$L:$L, '자사몰 메타 광고'!$D:$D, $B164), SUMIFS('자사몰 메타 광고'!$L:$L, '자사몰 메타 광고'!$I:$I, $C$4, '자사몰 메타 광고'!$D:$D, $B164))</f>
        <v>0</v>
      </c>
      <c r="D164" s="29">
        <f>IF($C$4="", SUMIFS('자사몰 메타 광고'!$V:$V,#REF!, $B164), SUMIFS('자사몰 메타 광고'!$V:$V,'자사몰 메타 광고'!$I:$I,$C$4,'자사몰 메타 광고'!$D:$D,$B164))</f>
        <v>0</v>
      </c>
      <c r="E164" s="11">
        <f t="shared" si="0"/>
        <v>0</v>
      </c>
      <c r="F164" s="12" t="str">
        <f t="shared" si="7"/>
        <v xml:space="preserve"> </v>
      </c>
      <c r="G164" s="30">
        <f>IF($C$4="", SUMIFS('자사몰 메타 광고'!$K:$K, '자사몰 메타 광고'!$D:$D, $B164), SUMIFS('자사몰 메타 광고'!$K:$K,'자사몰 메타 광고'!$I:$I,$C$4,'자사몰 메타 광고'!D:D,$B164))</f>
        <v>0</v>
      </c>
      <c r="H164" s="30">
        <f>IF($C$4="", SUMIFS('자사몰 메타 광고'!$Q:$Q, '자사몰 메타 광고'!$D:$D, $B164), SUMIFS('자사몰 메타 광고'!$Q:$Q,'자사몰 메타 광고'!$I:$I,$C$4,'자사몰 메타 광고'!D:D,$B164))</f>
        <v>0</v>
      </c>
      <c r="I164" s="30">
        <f>IF($C$4="", SUMIFS('자사몰 메타 광고'!$U:$U, '자사몰 메타 광고'!$D:$D, $B164), SUMIFS('자사몰 메타 광고'!$U:$U,'자사몰 메타 광고'!$I:$I,$C$4,'자사몰 메타 광고'!D:D,$B164))</f>
        <v>0</v>
      </c>
      <c r="J164" s="11">
        <f t="shared" si="1"/>
        <v>0</v>
      </c>
      <c r="K164" s="11">
        <f t="shared" si="2"/>
        <v>0</v>
      </c>
      <c r="L164" s="12" t="str">
        <f t="shared" si="8"/>
        <v xml:space="preserve"> </v>
      </c>
      <c r="N164" s="10">
        <f>IF($C$4="", SUMIFS('무신사 메타 광고'!$X:$X, '무신사 메타 광고'!$D:$D, $B164),SUMIFS('무신사 메타 광고'!$X:$X,'무신사 메타 광고'!I:I,$C$4,'무신사 메타 광고'!D:D,$B164))</f>
        <v>0</v>
      </c>
      <c r="O164" s="11">
        <f t="shared" si="3"/>
        <v>0</v>
      </c>
      <c r="R164" s="13"/>
      <c r="S164" s="31">
        <f>IF($S$4="", SUMIFS('자사몰 메타 광고'!$L:$L, '자사몰 메타 광고'!$C:$C, $R164),SUMIFS('자사몰 메타 광고'!$L:$L,'자사몰 메타 광고'!$I:$I,$S$4,'자사몰 메타 광고'!$C:$C,$R164))</f>
        <v>0</v>
      </c>
      <c r="T164" s="31">
        <f>IF($S$4="", SUMIFS('자사몰 메타 광고'!$V:$V, '자사몰 메타 광고'!$C:$C, $R164),SUMIFS('자사몰 메타 광고'!$V:$V,'자사몰 메타 광고'!$I:$I,$S$4,'자사몰 메타 광고'!$C:$C,$R164))</f>
        <v>0</v>
      </c>
      <c r="U164" s="11">
        <f t="shared" si="4"/>
        <v>0</v>
      </c>
      <c r="V164" s="12" t="str">
        <f t="shared" si="9"/>
        <v xml:space="preserve"> </v>
      </c>
      <c r="W164" s="32">
        <f>IF($S$4="", SUMIFS('자사몰 메타 광고'!$K:$K, '자사몰 메타 광고'!$C:$C, $R164),SUMIFS('자사몰 메타 광고'!$K:$K,'자사몰 메타 광고'!$I:$I,$S$4,'자사몰 메타 광고'!$C:$C,$R164))</f>
        <v>0</v>
      </c>
      <c r="X164" s="32">
        <f>IF($S$4="", SUMIFS('자사몰 메타 광고'!$N:$N, '자사몰 메타 광고'!$C:$C, $R164),SUMIFS('자사몰 메타 광고'!$N:$N,'자사몰 메타 광고'!$I:$I,$S$4,'자사몰 메타 광고'!$C:$C,$R164))</f>
        <v>0</v>
      </c>
      <c r="Y164" s="11">
        <f t="shared" si="5"/>
        <v>0</v>
      </c>
      <c r="Z164" s="12" t="str">
        <f t="shared" si="10"/>
        <v xml:space="preserve"> </v>
      </c>
      <c r="AB164" s="10">
        <f>IF($S$4="", SUMIFS('무신사 메타 광고'!$X:$X, '무신사 메타 광고'!$C:$C, $R164),SUMIFS('무신사 메타 광고'!$X:$X,'무신사 메타 광고'!$I:$I,$S$4,'무신사 메타 광고'!$C:$C,$R164))</f>
        <v>0</v>
      </c>
      <c r="AC164" s="11">
        <f t="shared" si="6"/>
        <v>0</v>
      </c>
    </row>
    <row r="165" spans="2:29">
      <c r="B165" s="9"/>
      <c r="C165" s="29">
        <f>IF($C$4="", SUMIFS('자사몰 메타 광고'!$L:$L, '자사몰 메타 광고'!$D:$D, $B165), SUMIFS('자사몰 메타 광고'!$L:$L, '자사몰 메타 광고'!$I:$I, $C$4, '자사몰 메타 광고'!$D:$D, $B165))</f>
        <v>0</v>
      </c>
      <c r="D165" s="29">
        <f>IF($C$4="", SUMIFS('자사몰 메타 광고'!$V:$V,#REF!, $B165), SUMIFS('자사몰 메타 광고'!$V:$V,'자사몰 메타 광고'!$I:$I,$C$4,'자사몰 메타 광고'!$D:$D,$B165))</f>
        <v>0</v>
      </c>
      <c r="E165" s="11">
        <f t="shared" si="0"/>
        <v>0</v>
      </c>
      <c r="F165" s="12" t="str">
        <f t="shared" si="7"/>
        <v xml:space="preserve"> </v>
      </c>
      <c r="G165" s="30">
        <f>IF($C$4="", SUMIFS('자사몰 메타 광고'!$K:$K, '자사몰 메타 광고'!$D:$D, $B165), SUMIFS('자사몰 메타 광고'!$K:$K,'자사몰 메타 광고'!$I:$I,$C$4,'자사몰 메타 광고'!D:D,$B165))</f>
        <v>0</v>
      </c>
      <c r="H165" s="30">
        <f>IF($C$4="", SUMIFS('자사몰 메타 광고'!$Q:$Q, '자사몰 메타 광고'!$D:$D, $B165), SUMIFS('자사몰 메타 광고'!$Q:$Q,'자사몰 메타 광고'!$I:$I,$C$4,'자사몰 메타 광고'!D:D,$B165))</f>
        <v>0</v>
      </c>
      <c r="I165" s="30">
        <f>IF($C$4="", SUMIFS('자사몰 메타 광고'!$U:$U, '자사몰 메타 광고'!$D:$D, $B165), SUMIFS('자사몰 메타 광고'!$U:$U,'자사몰 메타 광고'!$I:$I,$C$4,'자사몰 메타 광고'!D:D,$B165))</f>
        <v>0</v>
      </c>
      <c r="J165" s="11">
        <f t="shared" si="1"/>
        <v>0</v>
      </c>
      <c r="K165" s="11">
        <f t="shared" si="2"/>
        <v>0</v>
      </c>
      <c r="L165" s="12" t="str">
        <f t="shared" si="8"/>
        <v xml:space="preserve"> </v>
      </c>
      <c r="N165" s="10">
        <f>IF($C$4="", SUMIFS('무신사 메타 광고'!$X:$X, '무신사 메타 광고'!$D:$D, $B165),SUMIFS('무신사 메타 광고'!$X:$X,'무신사 메타 광고'!I:I,$C$4,'무신사 메타 광고'!D:D,$B165))</f>
        <v>0</v>
      </c>
      <c r="O165" s="11">
        <f t="shared" si="3"/>
        <v>0</v>
      </c>
      <c r="R165" s="13"/>
      <c r="S165" s="31">
        <f>IF($S$4="", SUMIFS('자사몰 메타 광고'!$L:$L, '자사몰 메타 광고'!$C:$C, $R165),SUMIFS('자사몰 메타 광고'!$L:$L,'자사몰 메타 광고'!$I:$I,$S$4,'자사몰 메타 광고'!$C:$C,$R165))</f>
        <v>0</v>
      </c>
      <c r="T165" s="31">
        <f>IF($S$4="", SUMIFS('자사몰 메타 광고'!$V:$V, '자사몰 메타 광고'!$C:$C, $R165),SUMIFS('자사몰 메타 광고'!$V:$V,'자사몰 메타 광고'!$I:$I,$S$4,'자사몰 메타 광고'!$C:$C,$R165))</f>
        <v>0</v>
      </c>
      <c r="U165" s="11">
        <f t="shared" si="4"/>
        <v>0</v>
      </c>
      <c r="V165" s="12" t="str">
        <f t="shared" si="9"/>
        <v xml:space="preserve"> </v>
      </c>
      <c r="W165" s="32">
        <f>IF($S$4="", SUMIFS('자사몰 메타 광고'!$K:$K, '자사몰 메타 광고'!$C:$C, $R165),SUMIFS('자사몰 메타 광고'!$K:$K,'자사몰 메타 광고'!$I:$I,$S$4,'자사몰 메타 광고'!$C:$C,$R165))</f>
        <v>0</v>
      </c>
      <c r="X165" s="32">
        <f>IF($S$4="", SUMIFS('자사몰 메타 광고'!$N:$N, '자사몰 메타 광고'!$C:$C, $R165),SUMIFS('자사몰 메타 광고'!$N:$N,'자사몰 메타 광고'!$I:$I,$S$4,'자사몰 메타 광고'!$C:$C,$R165))</f>
        <v>0</v>
      </c>
      <c r="Y165" s="11">
        <f t="shared" si="5"/>
        <v>0</v>
      </c>
      <c r="Z165" s="12" t="str">
        <f t="shared" si="10"/>
        <v xml:space="preserve"> </v>
      </c>
      <c r="AB165" s="10">
        <f>IF($S$4="", SUMIFS('무신사 메타 광고'!$X:$X, '무신사 메타 광고'!$C:$C, $R165),SUMIFS('무신사 메타 광고'!$X:$X,'무신사 메타 광고'!$I:$I,$S$4,'무신사 메타 광고'!$C:$C,$R165))</f>
        <v>0</v>
      </c>
      <c r="AC165" s="11">
        <f t="shared" si="6"/>
        <v>0</v>
      </c>
    </row>
    <row r="166" spans="2:29">
      <c r="B166" s="9"/>
      <c r="C166" s="29">
        <f>IF($C$4="", SUMIFS('자사몰 메타 광고'!$L:$L, '자사몰 메타 광고'!$D:$D, $B166), SUMIFS('자사몰 메타 광고'!$L:$L, '자사몰 메타 광고'!$I:$I, $C$4, '자사몰 메타 광고'!$D:$D, $B166))</f>
        <v>0</v>
      </c>
      <c r="D166" s="29">
        <f>IF($C$4="", SUMIFS('자사몰 메타 광고'!$V:$V,#REF!, $B166), SUMIFS('자사몰 메타 광고'!$V:$V,'자사몰 메타 광고'!$I:$I,$C$4,'자사몰 메타 광고'!$D:$D,$B166))</f>
        <v>0</v>
      </c>
      <c r="E166" s="11">
        <f t="shared" si="0"/>
        <v>0</v>
      </c>
      <c r="F166" s="12" t="str">
        <f t="shared" si="7"/>
        <v xml:space="preserve"> </v>
      </c>
      <c r="G166" s="30">
        <f>IF($C$4="", SUMIFS('자사몰 메타 광고'!$K:$K, '자사몰 메타 광고'!$D:$D, $B166), SUMIFS('자사몰 메타 광고'!$K:$K,'자사몰 메타 광고'!$I:$I,$C$4,'자사몰 메타 광고'!D:D,$B166))</f>
        <v>0</v>
      </c>
      <c r="H166" s="30">
        <f>IF($C$4="", SUMIFS('자사몰 메타 광고'!$Q:$Q, '자사몰 메타 광고'!$D:$D, $B166), SUMIFS('자사몰 메타 광고'!$Q:$Q,'자사몰 메타 광고'!$I:$I,$C$4,'자사몰 메타 광고'!D:D,$B166))</f>
        <v>0</v>
      </c>
      <c r="I166" s="30">
        <f>IF($C$4="", SUMIFS('자사몰 메타 광고'!$U:$U, '자사몰 메타 광고'!$D:$D, $B166), SUMIFS('자사몰 메타 광고'!$U:$U,'자사몰 메타 광고'!$I:$I,$C$4,'자사몰 메타 광고'!D:D,$B166))</f>
        <v>0</v>
      </c>
      <c r="J166" s="11">
        <f t="shared" si="1"/>
        <v>0</v>
      </c>
      <c r="K166" s="11">
        <f t="shared" si="2"/>
        <v>0</v>
      </c>
      <c r="L166" s="12" t="str">
        <f t="shared" si="8"/>
        <v xml:space="preserve"> </v>
      </c>
      <c r="N166" s="10">
        <f>IF($C$4="", SUMIFS('무신사 메타 광고'!$X:$X, '무신사 메타 광고'!$D:$D, $B166),SUMIFS('무신사 메타 광고'!$X:$X,'무신사 메타 광고'!I:I,$C$4,'무신사 메타 광고'!D:D,$B166))</f>
        <v>0</v>
      </c>
      <c r="O166" s="11">
        <f t="shared" si="3"/>
        <v>0</v>
      </c>
      <c r="R166" s="13"/>
      <c r="S166" s="31">
        <f>IF($S$4="", SUMIFS('자사몰 메타 광고'!$L:$L, '자사몰 메타 광고'!$C:$C, $R166),SUMIFS('자사몰 메타 광고'!$L:$L,'자사몰 메타 광고'!$I:$I,$S$4,'자사몰 메타 광고'!$C:$C,$R166))</f>
        <v>0</v>
      </c>
      <c r="T166" s="31">
        <f>IF($S$4="", SUMIFS('자사몰 메타 광고'!$V:$V, '자사몰 메타 광고'!$C:$C, $R166),SUMIFS('자사몰 메타 광고'!$V:$V,'자사몰 메타 광고'!$I:$I,$S$4,'자사몰 메타 광고'!$C:$C,$R166))</f>
        <v>0</v>
      </c>
      <c r="U166" s="11">
        <f t="shared" si="4"/>
        <v>0</v>
      </c>
      <c r="V166" s="12" t="str">
        <f t="shared" si="9"/>
        <v xml:space="preserve"> </v>
      </c>
      <c r="W166" s="32">
        <f>IF($S$4="", SUMIFS('자사몰 메타 광고'!$K:$K, '자사몰 메타 광고'!$C:$C, $R166),SUMIFS('자사몰 메타 광고'!$K:$K,'자사몰 메타 광고'!$I:$I,$S$4,'자사몰 메타 광고'!$C:$C,$R166))</f>
        <v>0</v>
      </c>
      <c r="X166" s="32">
        <f>IF($S$4="", SUMIFS('자사몰 메타 광고'!$N:$N, '자사몰 메타 광고'!$C:$C, $R166),SUMIFS('자사몰 메타 광고'!$N:$N,'자사몰 메타 광고'!$I:$I,$S$4,'자사몰 메타 광고'!$C:$C,$R166))</f>
        <v>0</v>
      </c>
      <c r="Y166" s="11">
        <f t="shared" si="5"/>
        <v>0</v>
      </c>
      <c r="Z166" s="12" t="str">
        <f t="shared" si="10"/>
        <v xml:space="preserve"> </v>
      </c>
      <c r="AB166" s="10">
        <f>IF($S$4="", SUMIFS('무신사 메타 광고'!$X:$X, '무신사 메타 광고'!$C:$C, $R166),SUMIFS('무신사 메타 광고'!$X:$X,'무신사 메타 광고'!$I:$I,$S$4,'무신사 메타 광고'!$C:$C,$R166))</f>
        <v>0</v>
      </c>
      <c r="AC166" s="11">
        <f t="shared" si="6"/>
        <v>0</v>
      </c>
    </row>
    <row r="167" spans="2:29">
      <c r="B167" s="9"/>
      <c r="C167" s="29">
        <f>IF($C$4="", SUMIFS('자사몰 메타 광고'!$L:$L, '자사몰 메타 광고'!$D:$D, $B167), SUMIFS('자사몰 메타 광고'!$L:$L, '자사몰 메타 광고'!$I:$I, $C$4, '자사몰 메타 광고'!$D:$D, $B167))</f>
        <v>0</v>
      </c>
      <c r="D167" s="29">
        <f>IF($C$4="", SUMIFS('자사몰 메타 광고'!$V:$V,#REF!, $B167), SUMIFS('자사몰 메타 광고'!$V:$V,'자사몰 메타 광고'!$I:$I,$C$4,'자사몰 메타 광고'!$D:$D,$B167))</f>
        <v>0</v>
      </c>
      <c r="E167" s="11">
        <f t="shared" si="0"/>
        <v>0</v>
      </c>
      <c r="F167" s="12" t="str">
        <f t="shared" si="7"/>
        <v xml:space="preserve"> </v>
      </c>
      <c r="G167" s="30">
        <f>IF($C$4="", SUMIFS('자사몰 메타 광고'!$K:$K, '자사몰 메타 광고'!$D:$D, $B167), SUMIFS('자사몰 메타 광고'!$K:$K,'자사몰 메타 광고'!$I:$I,$C$4,'자사몰 메타 광고'!D:D,$B167))</f>
        <v>0</v>
      </c>
      <c r="H167" s="30">
        <f>IF($C$4="", SUMIFS('자사몰 메타 광고'!$Q:$Q, '자사몰 메타 광고'!$D:$D, $B167), SUMIFS('자사몰 메타 광고'!$Q:$Q,'자사몰 메타 광고'!$I:$I,$C$4,'자사몰 메타 광고'!D:D,$B167))</f>
        <v>0</v>
      </c>
      <c r="I167" s="30">
        <f>IF($C$4="", SUMIFS('자사몰 메타 광고'!$U:$U, '자사몰 메타 광고'!$D:$D, $B167), SUMIFS('자사몰 메타 광고'!$U:$U,'자사몰 메타 광고'!$I:$I,$C$4,'자사몰 메타 광고'!D:D,$B167))</f>
        <v>0</v>
      </c>
      <c r="J167" s="11">
        <f t="shared" si="1"/>
        <v>0</v>
      </c>
      <c r="K167" s="11">
        <f t="shared" si="2"/>
        <v>0</v>
      </c>
      <c r="L167" s="12" t="str">
        <f t="shared" si="8"/>
        <v xml:space="preserve"> </v>
      </c>
      <c r="N167" s="10">
        <f>IF($C$4="", SUMIFS('무신사 메타 광고'!$X:$X, '무신사 메타 광고'!$D:$D, $B167),SUMIFS('무신사 메타 광고'!$X:$X,'무신사 메타 광고'!I:I,$C$4,'무신사 메타 광고'!D:D,$B167))</f>
        <v>0</v>
      </c>
      <c r="O167" s="11">
        <f t="shared" si="3"/>
        <v>0</v>
      </c>
      <c r="R167" s="13"/>
      <c r="S167" s="31">
        <f>IF($S$4="", SUMIFS('자사몰 메타 광고'!$L:$L, '자사몰 메타 광고'!$C:$C, $R167),SUMIFS('자사몰 메타 광고'!$L:$L,'자사몰 메타 광고'!$I:$I,$S$4,'자사몰 메타 광고'!$C:$C,$R167))</f>
        <v>0</v>
      </c>
      <c r="T167" s="31">
        <f>IF($S$4="", SUMIFS('자사몰 메타 광고'!$V:$V, '자사몰 메타 광고'!$C:$C, $R167),SUMIFS('자사몰 메타 광고'!$V:$V,'자사몰 메타 광고'!$I:$I,$S$4,'자사몰 메타 광고'!$C:$C,$R167))</f>
        <v>0</v>
      </c>
      <c r="U167" s="11">
        <f t="shared" si="4"/>
        <v>0</v>
      </c>
      <c r="V167" s="12" t="str">
        <f t="shared" si="9"/>
        <v xml:space="preserve"> </v>
      </c>
      <c r="W167" s="32">
        <f>IF($S$4="", SUMIFS('자사몰 메타 광고'!$K:$K, '자사몰 메타 광고'!$C:$C, $R167),SUMIFS('자사몰 메타 광고'!$K:$K,'자사몰 메타 광고'!$I:$I,$S$4,'자사몰 메타 광고'!$C:$C,$R167))</f>
        <v>0</v>
      </c>
      <c r="X167" s="32">
        <f>IF($S$4="", SUMIFS('자사몰 메타 광고'!$N:$N, '자사몰 메타 광고'!$C:$C, $R167),SUMIFS('자사몰 메타 광고'!$N:$N,'자사몰 메타 광고'!$I:$I,$S$4,'자사몰 메타 광고'!$C:$C,$R167))</f>
        <v>0</v>
      </c>
      <c r="Y167" s="11">
        <f t="shared" si="5"/>
        <v>0</v>
      </c>
      <c r="Z167" s="12" t="str">
        <f t="shared" si="10"/>
        <v xml:space="preserve"> </v>
      </c>
      <c r="AB167" s="10">
        <f>IF($S$4="", SUMIFS('무신사 메타 광고'!$X:$X, '무신사 메타 광고'!$C:$C, $R167),SUMIFS('무신사 메타 광고'!$X:$X,'무신사 메타 광고'!$I:$I,$S$4,'무신사 메타 광고'!$C:$C,$R167))</f>
        <v>0</v>
      </c>
      <c r="AC167" s="11">
        <f t="shared" si="6"/>
        <v>0</v>
      </c>
    </row>
    <row r="168" spans="2:29">
      <c r="B168" s="9"/>
      <c r="C168" s="29">
        <f>IF($C$4="", SUMIFS('자사몰 메타 광고'!$L:$L, '자사몰 메타 광고'!$D:$D, $B168), SUMIFS('자사몰 메타 광고'!$L:$L, '자사몰 메타 광고'!$I:$I, $C$4, '자사몰 메타 광고'!$D:$D, $B168))</f>
        <v>0</v>
      </c>
      <c r="D168" s="29">
        <f>IF($C$4="", SUMIFS('자사몰 메타 광고'!$V:$V,#REF!, $B168), SUMIFS('자사몰 메타 광고'!$V:$V,'자사몰 메타 광고'!$I:$I,$C$4,'자사몰 메타 광고'!$D:$D,$B168))</f>
        <v>0</v>
      </c>
      <c r="E168" s="11">
        <f t="shared" si="0"/>
        <v>0</v>
      </c>
      <c r="F168" s="12" t="str">
        <f t="shared" si="7"/>
        <v xml:space="preserve"> </v>
      </c>
      <c r="G168" s="30">
        <f>IF($C$4="", SUMIFS('자사몰 메타 광고'!$K:$K, '자사몰 메타 광고'!$D:$D, $B168), SUMIFS('자사몰 메타 광고'!$K:$K,'자사몰 메타 광고'!$I:$I,$C$4,'자사몰 메타 광고'!D:D,$B168))</f>
        <v>0</v>
      </c>
      <c r="H168" s="30">
        <f>IF($C$4="", SUMIFS('자사몰 메타 광고'!$Q:$Q, '자사몰 메타 광고'!$D:$D, $B168), SUMIFS('자사몰 메타 광고'!$Q:$Q,'자사몰 메타 광고'!$I:$I,$C$4,'자사몰 메타 광고'!D:D,$B168))</f>
        <v>0</v>
      </c>
      <c r="I168" s="30">
        <f>IF($C$4="", SUMIFS('자사몰 메타 광고'!$U:$U, '자사몰 메타 광고'!$D:$D, $B168), SUMIFS('자사몰 메타 광고'!$U:$U,'자사몰 메타 광고'!$I:$I,$C$4,'자사몰 메타 광고'!D:D,$B168))</f>
        <v>0</v>
      </c>
      <c r="J168" s="11">
        <f t="shared" si="1"/>
        <v>0</v>
      </c>
      <c r="K168" s="11">
        <f t="shared" si="2"/>
        <v>0</v>
      </c>
      <c r="L168" s="12" t="str">
        <f t="shared" si="8"/>
        <v xml:space="preserve"> </v>
      </c>
      <c r="N168" s="10">
        <f>IF($C$4="", SUMIFS('무신사 메타 광고'!$X:$X, '무신사 메타 광고'!$D:$D, $B168),SUMIFS('무신사 메타 광고'!$X:$X,'무신사 메타 광고'!I:I,$C$4,'무신사 메타 광고'!D:D,$B168))</f>
        <v>0</v>
      </c>
      <c r="O168" s="11">
        <f t="shared" si="3"/>
        <v>0</v>
      </c>
      <c r="R168" s="13"/>
      <c r="S168" s="31">
        <f>IF($S$4="", SUMIFS('자사몰 메타 광고'!$L:$L, '자사몰 메타 광고'!$C:$C, $R168),SUMIFS('자사몰 메타 광고'!$L:$L,'자사몰 메타 광고'!$I:$I,$S$4,'자사몰 메타 광고'!$C:$C,$R168))</f>
        <v>0</v>
      </c>
      <c r="T168" s="31">
        <f>IF($S$4="", SUMIFS('자사몰 메타 광고'!$V:$V, '자사몰 메타 광고'!$C:$C, $R168),SUMIFS('자사몰 메타 광고'!$V:$V,'자사몰 메타 광고'!$I:$I,$S$4,'자사몰 메타 광고'!$C:$C,$R168))</f>
        <v>0</v>
      </c>
      <c r="U168" s="11">
        <f t="shared" si="4"/>
        <v>0</v>
      </c>
      <c r="V168" s="12" t="str">
        <f t="shared" si="9"/>
        <v xml:space="preserve"> </v>
      </c>
      <c r="W168" s="32">
        <f>IF($S$4="", SUMIFS('자사몰 메타 광고'!$K:$K, '자사몰 메타 광고'!$C:$C, $R168),SUMIFS('자사몰 메타 광고'!$K:$K,'자사몰 메타 광고'!$I:$I,$S$4,'자사몰 메타 광고'!$C:$C,$R168))</f>
        <v>0</v>
      </c>
      <c r="X168" s="32">
        <f>IF($S$4="", SUMIFS('자사몰 메타 광고'!$N:$N, '자사몰 메타 광고'!$C:$C, $R168),SUMIFS('자사몰 메타 광고'!$N:$N,'자사몰 메타 광고'!$I:$I,$S$4,'자사몰 메타 광고'!$C:$C,$R168))</f>
        <v>0</v>
      </c>
      <c r="Y168" s="11">
        <f t="shared" si="5"/>
        <v>0</v>
      </c>
      <c r="Z168" s="12" t="str">
        <f t="shared" si="10"/>
        <v xml:space="preserve"> </v>
      </c>
      <c r="AB168" s="10">
        <f>IF($S$4="", SUMIFS('무신사 메타 광고'!$X:$X, '무신사 메타 광고'!$C:$C, $R168),SUMIFS('무신사 메타 광고'!$X:$X,'무신사 메타 광고'!$I:$I,$S$4,'무신사 메타 광고'!$C:$C,$R168))</f>
        <v>0</v>
      </c>
      <c r="AC168" s="11">
        <f t="shared" si="6"/>
        <v>0</v>
      </c>
    </row>
    <row r="169" spans="2:29">
      <c r="B169" s="9"/>
      <c r="C169" s="29">
        <f>IF($C$4="", SUMIFS('자사몰 메타 광고'!$L:$L, '자사몰 메타 광고'!$D:$D, $B169), SUMIFS('자사몰 메타 광고'!$L:$L, '자사몰 메타 광고'!$I:$I, $C$4, '자사몰 메타 광고'!$D:$D, $B169))</f>
        <v>0</v>
      </c>
      <c r="D169" s="29">
        <f>IF($C$4="", SUMIFS('자사몰 메타 광고'!$V:$V,#REF!, $B169), SUMIFS('자사몰 메타 광고'!$V:$V,'자사몰 메타 광고'!$I:$I,$C$4,'자사몰 메타 광고'!$D:$D,$B169))</f>
        <v>0</v>
      </c>
      <c r="E169" s="11">
        <f t="shared" si="0"/>
        <v>0</v>
      </c>
      <c r="F169" s="12" t="str">
        <f t="shared" si="7"/>
        <v xml:space="preserve"> </v>
      </c>
      <c r="G169" s="30">
        <f>IF($C$4="", SUMIFS('자사몰 메타 광고'!$K:$K, '자사몰 메타 광고'!$D:$D, $B169), SUMIFS('자사몰 메타 광고'!$K:$K,'자사몰 메타 광고'!$I:$I,$C$4,'자사몰 메타 광고'!D:D,$B169))</f>
        <v>0</v>
      </c>
      <c r="H169" s="30">
        <f>IF($C$4="", SUMIFS('자사몰 메타 광고'!$Q:$Q, '자사몰 메타 광고'!$D:$D, $B169), SUMIFS('자사몰 메타 광고'!$Q:$Q,'자사몰 메타 광고'!$I:$I,$C$4,'자사몰 메타 광고'!D:D,$B169))</f>
        <v>0</v>
      </c>
      <c r="I169" s="30">
        <f>IF($C$4="", SUMIFS('자사몰 메타 광고'!$U:$U, '자사몰 메타 광고'!$D:$D, $B169), SUMIFS('자사몰 메타 광고'!$U:$U,'자사몰 메타 광고'!$I:$I,$C$4,'자사몰 메타 광고'!D:D,$B169))</f>
        <v>0</v>
      </c>
      <c r="J169" s="11">
        <f t="shared" si="1"/>
        <v>0</v>
      </c>
      <c r="K169" s="11">
        <f t="shared" si="2"/>
        <v>0</v>
      </c>
      <c r="L169" s="12" t="str">
        <f t="shared" si="8"/>
        <v xml:space="preserve"> </v>
      </c>
      <c r="N169" s="10">
        <f>IF($C$4="", SUMIFS('무신사 메타 광고'!$X:$X, '무신사 메타 광고'!$D:$D, $B169),SUMIFS('무신사 메타 광고'!$X:$X,'무신사 메타 광고'!I:I,$C$4,'무신사 메타 광고'!D:D,$B169))</f>
        <v>0</v>
      </c>
      <c r="O169" s="11">
        <f t="shared" si="3"/>
        <v>0</v>
      </c>
      <c r="R169" s="13"/>
      <c r="S169" s="31">
        <f>IF($S$4="", SUMIFS('자사몰 메타 광고'!$L:$L, '자사몰 메타 광고'!$C:$C, $R169),SUMIFS('자사몰 메타 광고'!$L:$L,'자사몰 메타 광고'!$I:$I,$S$4,'자사몰 메타 광고'!$C:$C,$R169))</f>
        <v>0</v>
      </c>
      <c r="T169" s="31">
        <f>IF($S$4="", SUMIFS('자사몰 메타 광고'!$V:$V, '자사몰 메타 광고'!$C:$C, $R169),SUMIFS('자사몰 메타 광고'!$V:$V,'자사몰 메타 광고'!$I:$I,$S$4,'자사몰 메타 광고'!$C:$C,$R169))</f>
        <v>0</v>
      </c>
      <c r="U169" s="11">
        <f t="shared" si="4"/>
        <v>0</v>
      </c>
      <c r="V169" s="12" t="str">
        <f t="shared" si="9"/>
        <v xml:space="preserve"> </v>
      </c>
      <c r="W169" s="32">
        <f>IF($S$4="", SUMIFS('자사몰 메타 광고'!$K:$K, '자사몰 메타 광고'!$C:$C, $R169),SUMIFS('자사몰 메타 광고'!$K:$K,'자사몰 메타 광고'!$I:$I,$S$4,'자사몰 메타 광고'!$C:$C,$R169))</f>
        <v>0</v>
      </c>
      <c r="X169" s="32">
        <f>IF($S$4="", SUMIFS('자사몰 메타 광고'!$N:$N, '자사몰 메타 광고'!$C:$C, $R169),SUMIFS('자사몰 메타 광고'!$N:$N,'자사몰 메타 광고'!$I:$I,$S$4,'자사몰 메타 광고'!$C:$C,$R169))</f>
        <v>0</v>
      </c>
      <c r="Y169" s="11">
        <f t="shared" si="5"/>
        <v>0</v>
      </c>
      <c r="Z169" s="12" t="str">
        <f t="shared" si="10"/>
        <v xml:space="preserve"> </v>
      </c>
      <c r="AB169" s="10">
        <f>IF($S$4="", SUMIFS('무신사 메타 광고'!$X:$X, '무신사 메타 광고'!$C:$C, $R169),SUMIFS('무신사 메타 광고'!$X:$X,'무신사 메타 광고'!$I:$I,$S$4,'무신사 메타 광고'!$C:$C,$R169))</f>
        <v>0</v>
      </c>
      <c r="AC169" s="11">
        <f t="shared" si="6"/>
        <v>0</v>
      </c>
    </row>
    <row r="170" spans="2:29">
      <c r="B170" s="9"/>
      <c r="C170" s="29">
        <f>IF($C$4="", SUMIFS('자사몰 메타 광고'!$L:$L, '자사몰 메타 광고'!$D:$D, $B170), SUMIFS('자사몰 메타 광고'!$L:$L, '자사몰 메타 광고'!$I:$I, $C$4, '자사몰 메타 광고'!$D:$D, $B170))</f>
        <v>0</v>
      </c>
      <c r="D170" s="29">
        <f>IF($C$4="", SUMIFS('자사몰 메타 광고'!$V:$V,#REF!, $B170), SUMIFS('자사몰 메타 광고'!$V:$V,'자사몰 메타 광고'!$I:$I,$C$4,'자사몰 메타 광고'!$D:$D,$B170))</f>
        <v>0</v>
      </c>
      <c r="E170" s="11">
        <f t="shared" si="0"/>
        <v>0</v>
      </c>
      <c r="F170" s="12" t="str">
        <f t="shared" si="7"/>
        <v xml:space="preserve"> </v>
      </c>
      <c r="G170" s="30">
        <f>IF($C$4="", SUMIFS('자사몰 메타 광고'!$K:$K, '자사몰 메타 광고'!$D:$D, $B170), SUMIFS('자사몰 메타 광고'!$K:$K,'자사몰 메타 광고'!$I:$I,$C$4,'자사몰 메타 광고'!D:D,$B170))</f>
        <v>0</v>
      </c>
      <c r="H170" s="30">
        <f>IF($C$4="", SUMIFS('자사몰 메타 광고'!$Q:$Q, '자사몰 메타 광고'!$D:$D, $B170), SUMIFS('자사몰 메타 광고'!$Q:$Q,'자사몰 메타 광고'!$I:$I,$C$4,'자사몰 메타 광고'!D:D,$B170))</f>
        <v>0</v>
      </c>
      <c r="I170" s="30">
        <f>IF($C$4="", SUMIFS('자사몰 메타 광고'!$U:$U, '자사몰 메타 광고'!$D:$D, $B170), SUMIFS('자사몰 메타 광고'!$U:$U,'자사몰 메타 광고'!$I:$I,$C$4,'자사몰 메타 광고'!D:D,$B170))</f>
        <v>0</v>
      </c>
      <c r="J170" s="11">
        <f t="shared" si="1"/>
        <v>0</v>
      </c>
      <c r="K170" s="11">
        <f t="shared" si="2"/>
        <v>0</v>
      </c>
      <c r="L170" s="12" t="str">
        <f t="shared" si="8"/>
        <v xml:space="preserve"> </v>
      </c>
      <c r="N170" s="10">
        <f>IF($C$4="", SUMIFS('무신사 메타 광고'!$X:$X, '무신사 메타 광고'!$D:$D, $B170),SUMIFS('무신사 메타 광고'!$X:$X,'무신사 메타 광고'!I:I,$C$4,'무신사 메타 광고'!D:D,$B170))</f>
        <v>0</v>
      </c>
      <c r="O170" s="11">
        <f t="shared" si="3"/>
        <v>0</v>
      </c>
      <c r="R170" s="13"/>
      <c r="S170" s="31">
        <f>IF($S$4="", SUMIFS('자사몰 메타 광고'!$L:$L, '자사몰 메타 광고'!$C:$C, $R170),SUMIFS('자사몰 메타 광고'!$L:$L,'자사몰 메타 광고'!$I:$I,$S$4,'자사몰 메타 광고'!$C:$C,$R170))</f>
        <v>0</v>
      </c>
      <c r="T170" s="31">
        <f>IF($S$4="", SUMIFS('자사몰 메타 광고'!$V:$V, '자사몰 메타 광고'!$C:$C, $R170),SUMIFS('자사몰 메타 광고'!$V:$V,'자사몰 메타 광고'!$I:$I,$S$4,'자사몰 메타 광고'!$C:$C,$R170))</f>
        <v>0</v>
      </c>
      <c r="U170" s="11">
        <f t="shared" si="4"/>
        <v>0</v>
      </c>
      <c r="V170" s="12" t="str">
        <f t="shared" si="9"/>
        <v xml:space="preserve"> </v>
      </c>
      <c r="W170" s="32">
        <f>IF($S$4="", SUMIFS('자사몰 메타 광고'!$K:$K, '자사몰 메타 광고'!$C:$C, $R170),SUMIFS('자사몰 메타 광고'!$K:$K,'자사몰 메타 광고'!$I:$I,$S$4,'자사몰 메타 광고'!$C:$C,$R170))</f>
        <v>0</v>
      </c>
      <c r="X170" s="32">
        <f>IF($S$4="", SUMIFS('자사몰 메타 광고'!$N:$N, '자사몰 메타 광고'!$C:$C, $R170),SUMIFS('자사몰 메타 광고'!$N:$N,'자사몰 메타 광고'!$I:$I,$S$4,'자사몰 메타 광고'!$C:$C,$R170))</f>
        <v>0</v>
      </c>
      <c r="Y170" s="11">
        <f t="shared" si="5"/>
        <v>0</v>
      </c>
      <c r="Z170" s="12" t="str">
        <f t="shared" si="10"/>
        <v xml:space="preserve"> </v>
      </c>
      <c r="AB170" s="10">
        <f>IF($S$4="", SUMIFS('무신사 메타 광고'!$X:$X, '무신사 메타 광고'!$C:$C, $R170),SUMIFS('무신사 메타 광고'!$X:$X,'무신사 메타 광고'!$I:$I,$S$4,'무신사 메타 광고'!$C:$C,$R170))</f>
        <v>0</v>
      </c>
      <c r="AC170" s="11">
        <f t="shared" si="6"/>
        <v>0</v>
      </c>
    </row>
    <row r="171" spans="2:29">
      <c r="B171" s="9"/>
      <c r="C171" s="29">
        <f>IF($C$4="", SUMIFS('자사몰 메타 광고'!$L:$L, '자사몰 메타 광고'!$D:$D, $B171), SUMIFS('자사몰 메타 광고'!$L:$L, '자사몰 메타 광고'!$I:$I, $C$4, '자사몰 메타 광고'!$D:$D, $B171))</f>
        <v>0</v>
      </c>
      <c r="D171" s="29">
        <f>IF($C$4="", SUMIFS('자사몰 메타 광고'!$V:$V,#REF!, $B171), SUMIFS('자사몰 메타 광고'!$V:$V,'자사몰 메타 광고'!$I:$I,$C$4,'자사몰 메타 광고'!$D:$D,$B171))</f>
        <v>0</v>
      </c>
      <c r="E171" s="11">
        <f t="shared" si="0"/>
        <v>0</v>
      </c>
      <c r="F171" s="12" t="str">
        <f t="shared" si="7"/>
        <v xml:space="preserve"> </v>
      </c>
      <c r="G171" s="30">
        <f>IF($C$4="", SUMIFS('자사몰 메타 광고'!$K:$K, '자사몰 메타 광고'!$D:$D, $B171), SUMIFS('자사몰 메타 광고'!$K:$K,'자사몰 메타 광고'!$I:$I,$C$4,'자사몰 메타 광고'!D:D,$B171))</f>
        <v>0</v>
      </c>
      <c r="H171" s="30">
        <f>IF($C$4="", SUMIFS('자사몰 메타 광고'!$Q:$Q, '자사몰 메타 광고'!$D:$D, $B171), SUMIFS('자사몰 메타 광고'!$Q:$Q,'자사몰 메타 광고'!$I:$I,$C$4,'자사몰 메타 광고'!D:D,$B171))</f>
        <v>0</v>
      </c>
      <c r="I171" s="30">
        <f>IF($C$4="", SUMIFS('자사몰 메타 광고'!$U:$U, '자사몰 메타 광고'!$D:$D, $B171), SUMIFS('자사몰 메타 광고'!$U:$U,'자사몰 메타 광고'!$I:$I,$C$4,'자사몰 메타 광고'!D:D,$B171))</f>
        <v>0</v>
      </c>
      <c r="J171" s="11">
        <f t="shared" si="1"/>
        <v>0</v>
      </c>
      <c r="K171" s="11">
        <f t="shared" si="2"/>
        <v>0</v>
      </c>
      <c r="L171" s="12" t="str">
        <f t="shared" si="8"/>
        <v xml:space="preserve"> </v>
      </c>
      <c r="N171" s="10">
        <f>IF($C$4="", SUMIFS('무신사 메타 광고'!$X:$X, '무신사 메타 광고'!$D:$D, $B171),SUMIFS('무신사 메타 광고'!$X:$X,'무신사 메타 광고'!I:I,$C$4,'무신사 메타 광고'!D:D,$B171))</f>
        <v>0</v>
      </c>
      <c r="O171" s="11">
        <f t="shared" si="3"/>
        <v>0</v>
      </c>
      <c r="R171" s="13"/>
      <c r="S171" s="31">
        <f>IF($S$4="", SUMIFS('자사몰 메타 광고'!$L:$L, '자사몰 메타 광고'!$C:$C, $R171),SUMIFS('자사몰 메타 광고'!$L:$L,'자사몰 메타 광고'!$I:$I,$S$4,'자사몰 메타 광고'!$C:$C,$R171))</f>
        <v>0</v>
      </c>
      <c r="T171" s="31">
        <f>IF($S$4="", SUMIFS('자사몰 메타 광고'!$V:$V, '자사몰 메타 광고'!$C:$C, $R171),SUMIFS('자사몰 메타 광고'!$V:$V,'자사몰 메타 광고'!$I:$I,$S$4,'자사몰 메타 광고'!$C:$C,$R171))</f>
        <v>0</v>
      </c>
      <c r="U171" s="11">
        <f t="shared" si="4"/>
        <v>0</v>
      </c>
      <c r="V171" s="12" t="str">
        <f t="shared" si="9"/>
        <v xml:space="preserve"> </v>
      </c>
      <c r="W171" s="32">
        <f>IF($S$4="", SUMIFS('자사몰 메타 광고'!$K:$K, '자사몰 메타 광고'!$C:$C, $R171),SUMIFS('자사몰 메타 광고'!$K:$K,'자사몰 메타 광고'!$I:$I,$S$4,'자사몰 메타 광고'!$C:$C,$R171))</f>
        <v>0</v>
      </c>
      <c r="X171" s="32">
        <f>IF($S$4="", SUMIFS('자사몰 메타 광고'!$N:$N, '자사몰 메타 광고'!$C:$C, $R171),SUMIFS('자사몰 메타 광고'!$N:$N,'자사몰 메타 광고'!$I:$I,$S$4,'자사몰 메타 광고'!$C:$C,$R171))</f>
        <v>0</v>
      </c>
      <c r="Y171" s="11">
        <f t="shared" si="5"/>
        <v>0</v>
      </c>
      <c r="Z171" s="12" t="str">
        <f t="shared" si="10"/>
        <v xml:space="preserve"> </v>
      </c>
      <c r="AB171" s="10">
        <f>IF($S$4="", SUMIFS('무신사 메타 광고'!$X:$X, '무신사 메타 광고'!$C:$C, $R171),SUMIFS('무신사 메타 광고'!$X:$X,'무신사 메타 광고'!$I:$I,$S$4,'무신사 메타 광고'!$C:$C,$R171))</f>
        <v>0</v>
      </c>
      <c r="AC171" s="11">
        <f t="shared" si="6"/>
        <v>0</v>
      </c>
    </row>
    <row r="172" spans="2:29">
      <c r="B172" s="9"/>
      <c r="C172" s="29">
        <f>IF($C$4="", SUMIFS('자사몰 메타 광고'!$L:$L, '자사몰 메타 광고'!$D:$D, $B172), SUMIFS('자사몰 메타 광고'!$L:$L, '자사몰 메타 광고'!$I:$I, $C$4, '자사몰 메타 광고'!$D:$D, $B172))</f>
        <v>0</v>
      </c>
      <c r="D172" s="29">
        <f>IF($C$4="", SUMIFS('자사몰 메타 광고'!$V:$V,#REF!, $B172), SUMIFS('자사몰 메타 광고'!$V:$V,'자사몰 메타 광고'!$I:$I,$C$4,'자사몰 메타 광고'!$D:$D,$B172))</f>
        <v>0</v>
      </c>
      <c r="E172" s="11">
        <f t="shared" si="0"/>
        <v>0</v>
      </c>
      <c r="F172" s="12" t="str">
        <f t="shared" si="7"/>
        <v xml:space="preserve"> </v>
      </c>
      <c r="G172" s="30">
        <f>IF($C$4="", SUMIFS('자사몰 메타 광고'!$K:$K, '자사몰 메타 광고'!$D:$D, $B172), SUMIFS('자사몰 메타 광고'!$K:$K,'자사몰 메타 광고'!$I:$I,$C$4,'자사몰 메타 광고'!D:D,$B172))</f>
        <v>0</v>
      </c>
      <c r="H172" s="30">
        <f>IF($C$4="", SUMIFS('자사몰 메타 광고'!$Q:$Q, '자사몰 메타 광고'!$D:$D, $B172), SUMIFS('자사몰 메타 광고'!$Q:$Q,'자사몰 메타 광고'!$I:$I,$C$4,'자사몰 메타 광고'!D:D,$B172))</f>
        <v>0</v>
      </c>
      <c r="I172" s="30">
        <f>IF($C$4="", SUMIFS('자사몰 메타 광고'!$U:$U, '자사몰 메타 광고'!$D:$D, $B172), SUMIFS('자사몰 메타 광고'!$U:$U,'자사몰 메타 광고'!$I:$I,$C$4,'자사몰 메타 광고'!D:D,$B172))</f>
        <v>0</v>
      </c>
      <c r="J172" s="11">
        <f t="shared" si="1"/>
        <v>0</v>
      </c>
      <c r="K172" s="11">
        <f t="shared" si="2"/>
        <v>0</v>
      </c>
      <c r="L172" s="12" t="str">
        <f t="shared" si="8"/>
        <v xml:space="preserve"> </v>
      </c>
      <c r="N172" s="10">
        <f>IF($C$4="", SUMIFS('무신사 메타 광고'!$X:$X, '무신사 메타 광고'!$D:$D, $B172),SUMIFS('무신사 메타 광고'!$X:$X,'무신사 메타 광고'!I:I,$C$4,'무신사 메타 광고'!D:D,$B172))</f>
        <v>0</v>
      </c>
      <c r="O172" s="11">
        <f t="shared" si="3"/>
        <v>0</v>
      </c>
      <c r="R172" s="13"/>
      <c r="S172" s="31">
        <f>IF($S$4="", SUMIFS('자사몰 메타 광고'!$L:$L, '자사몰 메타 광고'!$C:$C, $R172),SUMIFS('자사몰 메타 광고'!$L:$L,'자사몰 메타 광고'!$I:$I,$S$4,'자사몰 메타 광고'!$C:$C,$R172))</f>
        <v>0</v>
      </c>
      <c r="T172" s="31">
        <f>IF($S$4="", SUMIFS('자사몰 메타 광고'!$V:$V, '자사몰 메타 광고'!$C:$C, $R172),SUMIFS('자사몰 메타 광고'!$V:$V,'자사몰 메타 광고'!$I:$I,$S$4,'자사몰 메타 광고'!$C:$C,$R172))</f>
        <v>0</v>
      </c>
      <c r="U172" s="11">
        <f t="shared" si="4"/>
        <v>0</v>
      </c>
      <c r="V172" s="12" t="str">
        <f t="shared" si="9"/>
        <v xml:space="preserve"> </v>
      </c>
      <c r="W172" s="32">
        <f>IF($S$4="", SUMIFS('자사몰 메타 광고'!$K:$K, '자사몰 메타 광고'!$C:$C, $R172),SUMIFS('자사몰 메타 광고'!$K:$K,'자사몰 메타 광고'!$I:$I,$S$4,'자사몰 메타 광고'!$C:$C,$R172))</f>
        <v>0</v>
      </c>
      <c r="X172" s="32">
        <f>IF($S$4="", SUMIFS('자사몰 메타 광고'!$N:$N, '자사몰 메타 광고'!$C:$C, $R172),SUMIFS('자사몰 메타 광고'!$N:$N,'자사몰 메타 광고'!$I:$I,$S$4,'자사몰 메타 광고'!$C:$C,$R172))</f>
        <v>0</v>
      </c>
      <c r="Y172" s="11">
        <f t="shared" si="5"/>
        <v>0</v>
      </c>
      <c r="Z172" s="12" t="str">
        <f t="shared" si="10"/>
        <v xml:space="preserve"> </v>
      </c>
      <c r="AB172" s="10">
        <f>IF($S$4="", SUMIFS('무신사 메타 광고'!$X:$X, '무신사 메타 광고'!$C:$C, $R172),SUMIFS('무신사 메타 광고'!$X:$X,'무신사 메타 광고'!$I:$I,$S$4,'무신사 메타 광고'!$C:$C,$R172))</f>
        <v>0</v>
      </c>
      <c r="AC172" s="11">
        <f t="shared" si="6"/>
        <v>0</v>
      </c>
    </row>
    <row r="173" spans="2:29">
      <c r="B173" s="9"/>
      <c r="C173" s="29">
        <f>IF($C$4="", SUMIFS('자사몰 메타 광고'!$L:$L, '자사몰 메타 광고'!$D:$D, $B173), SUMIFS('자사몰 메타 광고'!$L:$L, '자사몰 메타 광고'!$I:$I, $C$4, '자사몰 메타 광고'!$D:$D, $B173))</f>
        <v>0</v>
      </c>
      <c r="D173" s="29">
        <f>IF($C$4="", SUMIFS('자사몰 메타 광고'!$V:$V,#REF!, $B173), SUMIFS('자사몰 메타 광고'!$V:$V,'자사몰 메타 광고'!$I:$I,$C$4,'자사몰 메타 광고'!$D:$D,$B173))</f>
        <v>0</v>
      </c>
      <c r="E173" s="11">
        <f t="shared" si="0"/>
        <v>0</v>
      </c>
      <c r="F173" s="12" t="str">
        <f t="shared" si="7"/>
        <v xml:space="preserve"> </v>
      </c>
      <c r="G173" s="30">
        <f>IF($C$4="", SUMIFS('자사몰 메타 광고'!$K:$K, '자사몰 메타 광고'!$D:$D, $B173), SUMIFS('자사몰 메타 광고'!$K:$K,'자사몰 메타 광고'!$I:$I,$C$4,'자사몰 메타 광고'!D:D,$B173))</f>
        <v>0</v>
      </c>
      <c r="H173" s="30">
        <f>IF($C$4="", SUMIFS('자사몰 메타 광고'!$Q:$Q, '자사몰 메타 광고'!$D:$D, $B173), SUMIFS('자사몰 메타 광고'!$Q:$Q,'자사몰 메타 광고'!$I:$I,$C$4,'자사몰 메타 광고'!D:D,$B173))</f>
        <v>0</v>
      </c>
      <c r="I173" s="30">
        <f>IF($C$4="", SUMIFS('자사몰 메타 광고'!$U:$U, '자사몰 메타 광고'!$D:$D, $B173), SUMIFS('자사몰 메타 광고'!$U:$U,'자사몰 메타 광고'!$I:$I,$C$4,'자사몰 메타 광고'!D:D,$B173))</f>
        <v>0</v>
      </c>
      <c r="J173" s="11">
        <f t="shared" si="1"/>
        <v>0</v>
      </c>
      <c r="K173" s="11">
        <f t="shared" si="2"/>
        <v>0</v>
      </c>
      <c r="L173" s="12" t="str">
        <f t="shared" si="8"/>
        <v xml:space="preserve"> </v>
      </c>
      <c r="N173" s="10">
        <f>IF($C$4="", SUMIFS('무신사 메타 광고'!$X:$X, '무신사 메타 광고'!$D:$D, $B173),SUMIFS('무신사 메타 광고'!$X:$X,'무신사 메타 광고'!I:I,$C$4,'무신사 메타 광고'!D:D,$B173))</f>
        <v>0</v>
      </c>
      <c r="O173" s="11">
        <f t="shared" si="3"/>
        <v>0</v>
      </c>
      <c r="R173" s="13"/>
      <c r="S173" s="31">
        <f>IF($S$4="", SUMIFS('자사몰 메타 광고'!$L:$L, '자사몰 메타 광고'!$C:$C, $R173),SUMIFS('자사몰 메타 광고'!$L:$L,'자사몰 메타 광고'!$I:$I,$S$4,'자사몰 메타 광고'!$C:$C,$R173))</f>
        <v>0</v>
      </c>
      <c r="T173" s="31">
        <f>IF($S$4="", SUMIFS('자사몰 메타 광고'!$V:$V, '자사몰 메타 광고'!$C:$C, $R173),SUMIFS('자사몰 메타 광고'!$V:$V,'자사몰 메타 광고'!$I:$I,$S$4,'자사몰 메타 광고'!$C:$C,$R173))</f>
        <v>0</v>
      </c>
      <c r="U173" s="11">
        <f t="shared" si="4"/>
        <v>0</v>
      </c>
      <c r="V173" s="12" t="str">
        <f t="shared" si="9"/>
        <v xml:space="preserve"> </v>
      </c>
      <c r="W173" s="32">
        <f>IF($S$4="", SUMIFS('자사몰 메타 광고'!$K:$K, '자사몰 메타 광고'!$C:$C, $R173),SUMIFS('자사몰 메타 광고'!$K:$K,'자사몰 메타 광고'!$I:$I,$S$4,'자사몰 메타 광고'!$C:$C,$R173))</f>
        <v>0</v>
      </c>
      <c r="X173" s="32">
        <f>IF($S$4="", SUMIFS('자사몰 메타 광고'!$N:$N, '자사몰 메타 광고'!$C:$C, $R173),SUMIFS('자사몰 메타 광고'!$N:$N,'자사몰 메타 광고'!$I:$I,$S$4,'자사몰 메타 광고'!$C:$C,$R173))</f>
        <v>0</v>
      </c>
      <c r="Y173" s="11">
        <f t="shared" si="5"/>
        <v>0</v>
      </c>
      <c r="Z173" s="12" t="str">
        <f t="shared" si="10"/>
        <v xml:space="preserve"> </v>
      </c>
      <c r="AB173" s="10">
        <f>IF($S$4="", SUMIFS('무신사 메타 광고'!$X:$X, '무신사 메타 광고'!$C:$C, $R173),SUMIFS('무신사 메타 광고'!$X:$X,'무신사 메타 광고'!$I:$I,$S$4,'무신사 메타 광고'!$C:$C,$R173))</f>
        <v>0</v>
      </c>
      <c r="AC173" s="11">
        <f t="shared" si="6"/>
        <v>0</v>
      </c>
    </row>
    <row r="174" spans="2:29">
      <c r="B174" s="9"/>
      <c r="C174" s="29">
        <f>IF($C$4="", SUMIFS('자사몰 메타 광고'!$L:$L, '자사몰 메타 광고'!$D:$D, $B174), SUMIFS('자사몰 메타 광고'!$L:$L, '자사몰 메타 광고'!$I:$I, $C$4, '자사몰 메타 광고'!$D:$D, $B174))</f>
        <v>0</v>
      </c>
      <c r="D174" s="29">
        <f>IF($C$4="", SUMIFS('자사몰 메타 광고'!$V:$V,#REF!, $B174), SUMIFS('자사몰 메타 광고'!$V:$V,'자사몰 메타 광고'!$I:$I,$C$4,'자사몰 메타 광고'!$D:$D,$B174))</f>
        <v>0</v>
      </c>
      <c r="E174" s="11">
        <f t="shared" si="0"/>
        <v>0</v>
      </c>
      <c r="F174" s="12" t="str">
        <f t="shared" si="7"/>
        <v xml:space="preserve"> </v>
      </c>
      <c r="G174" s="30">
        <f>IF($C$4="", SUMIFS('자사몰 메타 광고'!$K:$K, '자사몰 메타 광고'!$D:$D, $B174), SUMIFS('자사몰 메타 광고'!$K:$K,'자사몰 메타 광고'!$I:$I,$C$4,'자사몰 메타 광고'!D:D,$B174))</f>
        <v>0</v>
      </c>
      <c r="H174" s="30">
        <f>IF($C$4="", SUMIFS('자사몰 메타 광고'!$Q:$Q, '자사몰 메타 광고'!$D:$D, $B174), SUMIFS('자사몰 메타 광고'!$Q:$Q,'자사몰 메타 광고'!$I:$I,$C$4,'자사몰 메타 광고'!D:D,$B174))</f>
        <v>0</v>
      </c>
      <c r="I174" s="30">
        <f>IF($C$4="", SUMIFS('자사몰 메타 광고'!$U:$U, '자사몰 메타 광고'!$D:$D, $B174), SUMIFS('자사몰 메타 광고'!$U:$U,'자사몰 메타 광고'!$I:$I,$C$4,'자사몰 메타 광고'!D:D,$B174))</f>
        <v>0</v>
      </c>
      <c r="J174" s="11">
        <f t="shared" si="1"/>
        <v>0</v>
      </c>
      <c r="K174" s="11">
        <f t="shared" si="2"/>
        <v>0</v>
      </c>
      <c r="L174" s="12" t="str">
        <f t="shared" si="8"/>
        <v xml:space="preserve"> </v>
      </c>
      <c r="N174" s="10">
        <f>IF($C$4="", SUMIFS('무신사 메타 광고'!$X:$X, '무신사 메타 광고'!$D:$D, $B174),SUMIFS('무신사 메타 광고'!$X:$X,'무신사 메타 광고'!I:I,$C$4,'무신사 메타 광고'!D:D,$B174))</f>
        <v>0</v>
      </c>
      <c r="O174" s="11">
        <f t="shared" si="3"/>
        <v>0</v>
      </c>
      <c r="R174" s="13"/>
      <c r="S174" s="31">
        <f>IF($S$4="", SUMIFS('자사몰 메타 광고'!$L:$L, '자사몰 메타 광고'!$C:$C, $R174),SUMIFS('자사몰 메타 광고'!$L:$L,'자사몰 메타 광고'!$I:$I,$S$4,'자사몰 메타 광고'!$C:$C,$R174))</f>
        <v>0</v>
      </c>
      <c r="T174" s="31">
        <f>IF($S$4="", SUMIFS('자사몰 메타 광고'!$V:$V, '자사몰 메타 광고'!$C:$C, $R174),SUMIFS('자사몰 메타 광고'!$V:$V,'자사몰 메타 광고'!$I:$I,$S$4,'자사몰 메타 광고'!$C:$C,$R174))</f>
        <v>0</v>
      </c>
      <c r="U174" s="11">
        <f t="shared" si="4"/>
        <v>0</v>
      </c>
      <c r="V174" s="12" t="str">
        <f t="shared" si="9"/>
        <v xml:space="preserve"> </v>
      </c>
      <c r="W174" s="32">
        <f>IF($S$4="", SUMIFS('자사몰 메타 광고'!$K:$K, '자사몰 메타 광고'!$C:$C, $R174),SUMIFS('자사몰 메타 광고'!$K:$K,'자사몰 메타 광고'!$I:$I,$S$4,'자사몰 메타 광고'!$C:$C,$R174))</f>
        <v>0</v>
      </c>
      <c r="X174" s="32">
        <f>IF($S$4="", SUMIFS('자사몰 메타 광고'!$N:$N, '자사몰 메타 광고'!$C:$C, $R174),SUMIFS('자사몰 메타 광고'!$N:$N,'자사몰 메타 광고'!$I:$I,$S$4,'자사몰 메타 광고'!$C:$C,$R174))</f>
        <v>0</v>
      </c>
      <c r="Y174" s="11">
        <f t="shared" si="5"/>
        <v>0</v>
      </c>
      <c r="Z174" s="12" t="str">
        <f t="shared" si="10"/>
        <v xml:space="preserve"> </v>
      </c>
      <c r="AB174" s="10">
        <f>IF($S$4="", SUMIFS('무신사 메타 광고'!$X:$X, '무신사 메타 광고'!$C:$C, $R174),SUMIFS('무신사 메타 광고'!$X:$X,'무신사 메타 광고'!$I:$I,$S$4,'무신사 메타 광고'!$C:$C,$R174))</f>
        <v>0</v>
      </c>
      <c r="AC174" s="11">
        <f t="shared" si="6"/>
        <v>0</v>
      </c>
    </row>
    <row r="175" spans="2:29">
      <c r="B175" s="9"/>
      <c r="C175" s="29">
        <f>IF($C$4="", SUMIFS('자사몰 메타 광고'!$L:$L, '자사몰 메타 광고'!$D:$D, $B175), SUMIFS('자사몰 메타 광고'!$L:$L, '자사몰 메타 광고'!$I:$I, $C$4, '자사몰 메타 광고'!$D:$D, $B175))</f>
        <v>0</v>
      </c>
      <c r="D175" s="29">
        <f>IF($C$4="", SUMIFS('자사몰 메타 광고'!$V:$V,#REF!, $B175), SUMIFS('자사몰 메타 광고'!$V:$V,'자사몰 메타 광고'!$I:$I,$C$4,'자사몰 메타 광고'!$D:$D,$B175))</f>
        <v>0</v>
      </c>
      <c r="E175" s="11">
        <f t="shared" si="0"/>
        <v>0</v>
      </c>
      <c r="F175" s="12" t="str">
        <f t="shared" si="7"/>
        <v xml:space="preserve"> </v>
      </c>
      <c r="G175" s="30">
        <f>IF($C$4="", SUMIFS('자사몰 메타 광고'!$K:$K, '자사몰 메타 광고'!$D:$D, $B175), SUMIFS('자사몰 메타 광고'!$K:$K,'자사몰 메타 광고'!$I:$I,$C$4,'자사몰 메타 광고'!D:D,$B175))</f>
        <v>0</v>
      </c>
      <c r="H175" s="30">
        <f>IF($C$4="", SUMIFS('자사몰 메타 광고'!$Q:$Q, '자사몰 메타 광고'!$D:$D, $B175), SUMIFS('자사몰 메타 광고'!$Q:$Q,'자사몰 메타 광고'!$I:$I,$C$4,'자사몰 메타 광고'!D:D,$B175))</f>
        <v>0</v>
      </c>
      <c r="I175" s="30">
        <f>IF($C$4="", SUMIFS('자사몰 메타 광고'!$U:$U, '자사몰 메타 광고'!$D:$D, $B175), SUMIFS('자사몰 메타 광고'!$U:$U,'자사몰 메타 광고'!$I:$I,$C$4,'자사몰 메타 광고'!D:D,$B175))</f>
        <v>0</v>
      </c>
      <c r="J175" s="11">
        <f t="shared" si="1"/>
        <v>0</v>
      </c>
      <c r="K175" s="11">
        <f t="shared" si="2"/>
        <v>0</v>
      </c>
      <c r="L175" s="12" t="str">
        <f t="shared" si="8"/>
        <v xml:space="preserve"> </v>
      </c>
      <c r="N175" s="10">
        <f>IF($C$4="", SUMIFS('무신사 메타 광고'!$X:$X, '무신사 메타 광고'!$D:$D, $B175),SUMIFS('무신사 메타 광고'!$X:$X,'무신사 메타 광고'!I:I,$C$4,'무신사 메타 광고'!D:D,$B175))</f>
        <v>0</v>
      </c>
      <c r="O175" s="11">
        <f t="shared" si="3"/>
        <v>0</v>
      </c>
      <c r="R175" s="13"/>
      <c r="S175" s="31">
        <f>IF($S$4="", SUMIFS('자사몰 메타 광고'!$L:$L, '자사몰 메타 광고'!$C:$C, $R175),SUMIFS('자사몰 메타 광고'!$L:$L,'자사몰 메타 광고'!$I:$I,$S$4,'자사몰 메타 광고'!$C:$C,$R175))</f>
        <v>0</v>
      </c>
      <c r="T175" s="31">
        <f>IF($S$4="", SUMIFS('자사몰 메타 광고'!$V:$V, '자사몰 메타 광고'!$C:$C, $R175),SUMIFS('자사몰 메타 광고'!$V:$V,'자사몰 메타 광고'!$I:$I,$S$4,'자사몰 메타 광고'!$C:$C,$R175))</f>
        <v>0</v>
      </c>
      <c r="U175" s="11">
        <f t="shared" si="4"/>
        <v>0</v>
      </c>
      <c r="V175" s="12" t="str">
        <f t="shared" si="9"/>
        <v xml:space="preserve"> </v>
      </c>
      <c r="W175" s="32">
        <f>IF($S$4="", SUMIFS('자사몰 메타 광고'!$K:$K, '자사몰 메타 광고'!$C:$C, $R175),SUMIFS('자사몰 메타 광고'!$K:$K,'자사몰 메타 광고'!$I:$I,$S$4,'자사몰 메타 광고'!$C:$C,$R175))</f>
        <v>0</v>
      </c>
      <c r="X175" s="32">
        <f>IF($S$4="", SUMIFS('자사몰 메타 광고'!$N:$N, '자사몰 메타 광고'!$C:$C, $R175),SUMIFS('자사몰 메타 광고'!$N:$N,'자사몰 메타 광고'!$I:$I,$S$4,'자사몰 메타 광고'!$C:$C,$R175))</f>
        <v>0</v>
      </c>
      <c r="Y175" s="11">
        <f t="shared" si="5"/>
        <v>0</v>
      </c>
      <c r="Z175" s="12" t="str">
        <f t="shared" si="10"/>
        <v xml:space="preserve"> </v>
      </c>
      <c r="AB175" s="10">
        <f>IF($S$4="", SUMIFS('무신사 메타 광고'!$X:$X, '무신사 메타 광고'!$C:$C, $R175),SUMIFS('무신사 메타 광고'!$X:$X,'무신사 메타 광고'!$I:$I,$S$4,'무신사 메타 광고'!$C:$C,$R175))</f>
        <v>0</v>
      </c>
      <c r="AC175" s="11">
        <f t="shared" si="6"/>
        <v>0</v>
      </c>
    </row>
    <row r="176" spans="2:29">
      <c r="B176" s="9"/>
      <c r="C176" s="29">
        <f>IF($C$4="", SUMIFS('자사몰 메타 광고'!$L:$L, '자사몰 메타 광고'!$D:$D, $B176), SUMIFS('자사몰 메타 광고'!$L:$L, '자사몰 메타 광고'!$I:$I, $C$4, '자사몰 메타 광고'!$D:$D, $B176))</f>
        <v>0</v>
      </c>
      <c r="D176" s="29">
        <f>IF($C$4="", SUMIFS('자사몰 메타 광고'!$V:$V,#REF!, $B176), SUMIFS('자사몰 메타 광고'!$V:$V,'자사몰 메타 광고'!$I:$I,$C$4,'자사몰 메타 광고'!$D:$D,$B176))</f>
        <v>0</v>
      </c>
      <c r="E176" s="11">
        <f t="shared" si="0"/>
        <v>0</v>
      </c>
      <c r="F176" s="12" t="str">
        <f t="shared" si="7"/>
        <v xml:space="preserve"> </v>
      </c>
      <c r="G176" s="30">
        <f>IF($C$4="", SUMIFS('자사몰 메타 광고'!$K:$K, '자사몰 메타 광고'!$D:$D, $B176), SUMIFS('자사몰 메타 광고'!$K:$K,'자사몰 메타 광고'!$I:$I,$C$4,'자사몰 메타 광고'!D:D,$B176))</f>
        <v>0</v>
      </c>
      <c r="H176" s="30">
        <f>IF($C$4="", SUMIFS('자사몰 메타 광고'!$Q:$Q, '자사몰 메타 광고'!$D:$D, $B176), SUMIFS('자사몰 메타 광고'!$Q:$Q,'자사몰 메타 광고'!$I:$I,$C$4,'자사몰 메타 광고'!D:D,$B176))</f>
        <v>0</v>
      </c>
      <c r="I176" s="30">
        <f>IF($C$4="", SUMIFS('자사몰 메타 광고'!$U:$U, '자사몰 메타 광고'!$D:$D, $B176), SUMIFS('자사몰 메타 광고'!$U:$U,'자사몰 메타 광고'!$I:$I,$C$4,'자사몰 메타 광고'!D:D,$B176))</f>
        <v>0</v>
      </c>
      <c r="J176" s="11">
        <f t="shared" si="1"/>
        <v>0</v>
      </c>
      <c r="K176" s="11">
        <f t="shared" si="2"/>
        <v>0</v>
      </c>
      <c r="L176" s="12" t="str">
        <f t="shared" si="8"/>
        <v xml:space="preserve"> </v>
      </c>
      <c r="N176" s="10">
        <f>IF($C$4="", SUMIFS('무신사 메타 광고'!$X:$X, '무신사 메타 광고'!$D:$D, $B176),SUMIFS('무신사 메타 광고'!$X:$X,'무신사 메타 광고'!I:I,$C$4,'무신사 메타 광고'!D:D,$B176))</f>
        <v>0</v>
      </c>
      <c r="O176" s="11">
        <f t="shared" si="3"/>
        <v>0</v>
      </c>
      <c r="R176" s="13"/>
      <c r="S176" s="31">
        <f>IF($S$4="", SUMIFS('자사몰 메타 광고'!$L:$L, '자사몰 메타 광고'!$C:$C, $R176),SUMIFS('자사몰 메타 광고'!$L:$L,'자사몰 메타 광고'!$I:$I,$S$4,'자사몰 메타 광고'!$C:$C,$R176))</f>
        <v>0</v>
      </c>
      <c r="T176" s="31">
        <f>IF($S$4="", SUMIFS('자사몰 메타 광고'!$V:$V, '자사몰 메타 광고'!$C:$C, $R176),SUMIFS('자사몰 메타 광고'!$V:$V,'자사몰 메타 광고'!$I:$I,$S$4,'자사몰 메타 광고'!$C:$C,$R176))</f>
        <v>0</v>
      </c>
      <c r="U176" s="11">
        <f t="shared" si="4"/>
        <v>0</v>
      </c>
      <c r="V176" s="12" t="str">
        <f t="shared" si="9"/>
        <v xml:space="preserve"> </v>
      </c>
      <c r="W176" s="32">
        <f>IF($S$4="", SUMIFS('자사몰 메타 광고'!$K:$K, '자사몰 메타 광고'!$C:$C, $R176),SUMIFS('자사몰 메타 광고'!$K:$K,'자사몰 메타 광고'!$I:$I,$S$4,'자사몰 메타 광고'!$C:$C,$R176))</f>
        <v>0</v>
      </c>
      <c r="X176" s="32">
        <f>IF($S$4="", SUMIFS('자사몰 메타 광고'!$N:$N, '자사몰 메타 광고'!$C:$C, $R176),SUMIFS('자사몰 메타 광고'!$N:$N,'자사몰 메타 광고'!$I:$I,$S$4,'자사몰 메타 광고'!$C:$C,$R176))</f>
        <v>0</v>
      </c>
      <c r="Y176" s="11">
        <f t="shared" si="5"/>
        <v>0</v>
      </c>
      <c r="Z176" s="12" t="str">
        <f t="shared" si="10"/>
        <v xml:space="preserve"> </v>
      </c>
      <c r="AB176" s="10">
        <f>IF($S$4="", SUMIFS('무신사 메타 광고'!$X:$X, '무신사 메타 광고'!$C:$C, $R176),SUMIFS('무신사 메타 광고'!$X:$X,'무신사 메타 광고'!$I:$I,$S$4,'무신사 메타 광고'!$C:$C,$R176))</f>
        <v>0</v>
      </c>
      <c r="AC176" s="11">
        <f t="shared" si="6"/>
        <v>0</v>
      </c>
    </row>
    <row r="177" spans="2:29">
      <c r="B177" s="9"/>
      <c r="C177" s="29">
        <f>IF($C$4="", SUMIFS('자사몰 메타 광고'!$L:$L, '자사몰 메타 광고'!$D:$D, $B177), SUMIFS('자사몰 메타 광고'!$L:$L, '자사몰 메타 광고'!$I:$I, $C$4, '자사몰 메타 광고'!$D:$D, $B177))</f>
        <v>0</v>
      </c>
      <c r="D177" s="29">
        <f>IF($C$4="", SUMIFS('자사몰 메타 광고'!$V:$V,#REF!, $B177), SUMIFS('자사몰 메타 광고'!$V:$V,'자사몰 메타 광고'!$I:$I,$C$4,'자사몰 메타 광고'!$D:$D,$B177))</f>
        <v>0</v>
      </c>
      <c r="E177" s="11">
        <f t="shared" si="0"/>
        <v>0</v>
      </c>
      <c r="F177" s="12" t="str">
        <f t="shared" si="7"/>
        <v xml:space="preserve"> </v>
      </c>
      <c r="G177" s="30">
        <f>IF($C$4="", SUMIFS('자사몰 메타 광고'!$K:$K, '자사몰 메타 광고'!$D:$D, $B177), SUMIFS('자사몰 메타 광고'!$K:$K,'자사몰 메타 광고'!$I:$I,$C$4,'자사몰 메타 광고'!D:D,$B177))</f>
        <v>0</v>
      </c>
      <c r="H177" s="30">
        <f>IF($C$4="", SUMIFS('자사몰 메타 광고'!$Q:$Q, '자사몰 메타 광고'!$D:$D, $B177), SUMIFS('자사몰 메타 광고'!$Q:$Q,'자사몰 메타 광고'!$I:$I,$C$4,'자사몰 메타 광고'!D:D,$B177))</f>
        <v>0</v>
      </c>
      <c r="I177" s="30">
        <f>IF($C$4="", SUMIFS('자사몰 메타 광고'!$U:$U, '자사몰 메타 광고'!$D:$D, $B177), SUMIFS('자사몰 메타 광고'!$U:$U,'자사몰 메타 광고'!$I:$I,$C$4,'자사몰 메타 광고'!D:D,$B177))</f>
        <v>0</v>
      </c>
      <c r="J177" s="11">
        <f t="shared" si="1"/>
        <v>0</v>
      </c>
      <c r="K177" s="11">
        <f t="shared" si="2"/>
        <v>0</v>
      </c>
      <c r="L177" s="12" t="str">
        <f t="shared" si="8"/>
        <v xml:space="preserve"> </v>
      </c>
      <c r="N177" s="10">
        <f>IF($C$4="", SUMIFS('무신사 메타 광고'!$X:$X, '무신사 메타 광고'!$D:$D, $B177),SUMIFS('무신사 메타 광고'!$X:$X,'무신사 메타 광고'!I:I,$C$4,'무신사 메타 광고'!D:D,$B177))</f>
        <v>0</v>
      </c>
      <c r="O177" s="11">
        <f t="shared" si="3"/>
        <v>0</v>
      </c>
      <c r="R177" s="13"/>
      <c r="S177" s="31">
        <f>IF($S$4="", SUMIFS('자사몰 메타 광고'!$L:$L, '자사몰 메타 광고'!$C:$C, $R177),SUMIFS('자사몰 메타 광고'!$L:$L,'자사몰 메타 광고'!$I:$I,$S$4,'자사몰 메타 광고'!$C:$C,$R177))</f>
        <v>0</v>
      </c>
      <c r="T177" s="31">
        <f>IF($S$4="", SUMIFS('자사몰 메타 광고'!$V:$V, '자사몰 메타 광고'!$C:$C, $R177),SUMIFS('자사몰 메타 광고'!$V:$V,'자사몰 메타 광고'!$I:$I,$S$4,'자사몰 메타 광고'!$C:$C,$R177))</f>
        <v>0</v>
      </c>
      <c r="U177" s="11">
        <f t="shared" si="4"/>
        <v>0</v>
      </c>
      <c r="V177" s="12" t="str">
        <f t="shared" si="9"/>
        <v xml:space="preserve"> </v>
      </c>
      <c r="W177" s="32">
        <f>IF($S$4="", SUMIFS('자사몰 메타 광고'!$K:$K, '자사몰 메타 광고'!$C:$C, $R177),SUMIFS('자사몰 메타 광고'!$K:$K,'자사몰 메타 광고'!$I:$I,$S$4,'자사몰 메타 광고'!$C:$C,$R177))</f>
        <v>0</v>
      </c>
      <c r="X177" s="32">
        <f>IF($S$4="", SUMIFS('자사몰 메타 광고'!$N:$N, '자사몰 메타 광고'!$C:$C, $R177),SUMIFS('자사몰 메타 광고'!$N:$N,'자사몰 메타 광고'!$I:$I,$S$4,'자사몰 메타 광고'!$C:$C,$R177))</f>
        <v>0</v>
      </c>
      <c r="Y177" s="11">
        <f t="shared" si="5"/>
        <v>0</v>
      </c>
      <c r="Z177" s="12" t="str">
        <f t="shared" si="10"/>
        <v xml:space="preserve"> </v>
      </c>
      <c r="AB177" s="10">
        <f>IF($S$4="", SUMIFS('무신사 메타 광고'!$X:$X, '무신사 메타 광고'!$C:$C, $R177),SUMIFS('무신사 메타 광고'!$X:$X,'무신사 메타 광고'!$I:$I,$S$4,'무신사 메타 광고'!$C:$C,$R177))</f>
        <v>0</v>
      </c>
      <c r="AC177" s="11">
        <f t="shared" si="6"/>
        <v>0</v>
      </c>
    </row>
    <row r="178" spans="2:29">
      <c r="B178" s="9"/>
      <c r="C178" s="29">
        <f>IF($C$4="", SUMIFS('자사몰 메타 광고'!$L:$L, '자사몰 메타 광고'!$D:$D, $B178), SUMIFS('자사몰 메타 광고'!$L:$L, '자사몰 메타 광고'!$I:$I, $C$4, '자사몰 메타 광고'!$D:$D, $B178))</f>
        <v>0</v>
      </c>
      <c r="D178" s="29">
        <f>IF($C$4="", SUMIFS('자사몰 메타 광고'!$V:$V,#REF!, $B178), SUMIFS('자사몰 메타 광고'!$V:$V,'자사몰 메타 광고'!$I:$I,$C$4,'자사몰 메타 광고'!$D:$D,$B178))</f>
        <v>0</v>
      </c>
      <c r="E178" s="11">
        <f t="shared" si="0"/>
        <v>0</v>
      </c>
      <c r="F178" s="12" t="str">
        <f t="shared" si="7"/>
        <v xml:space="preserve"> </v>
      </c>
      <c r="G178" s="30">
        <f>IF($C$4="", SUMIFS('자사몰 메타 광고'!$K:$K, '자사몰 메타 광고'!$D:$D, $B178), SUMIFS('자사몰 메타 광고'!$K:$K,'자사몰 메타 광고'!$I:$I,$C$4,'자사몰 메타 광고'!D:D,$B178))</f>
        <v>0</v>
      </c>
      <c r="H178" s="30">
        <f>IF($C$4="", SUMIFS('자사몰 메타 광고'!$Q:$Q, '자사몰 메타 광고'!$D:$D, $B178), SUMIFS('자사몰 메타 광고'!$Q:$Q,'자사몰 메타 광고'!$I:$I,$C$4,'자사몰 메타 광고'!D:D,$B178))</f>
        <v>0</v>
      </c>
      <c r="I178" s="30">
        <f>IF($C$4="", SUMIFS('자사몰 메타 광고'!$U:$U, '자사몰 메타 광고'!$D:$D, $B178), SUMIFS('자사몰 메타 광고'!$U:$U,'자사몰 메타 광고'!$I:$I,$C$4,'자사몰 메타 광고'!D:D,$B178))</f>
        <v>0</v>
      </c>
      <c r="J178" s="11">
        <f t="shared" si="1"/>
        <v>0</v>
      </c>
      <c r="K178" s="11">
        <f t="shared" si="2"/>
        <v>0</v>
      </c>
      <c r="L178" s="12" t="str">
        <f t="shared" si="8"/>
        <v xml:space="preserve"> </v>
      </c>
      <c r="N178" s="10">
        <f>IF($C$4="", SUMIFS('무신사 메타 광고'!$X:$X, '무신사 메타 광고'!$D:$D, $B178),SUMIFS('무신사 메타 광고'!$X:$X,'무신사 메타 광고'!I:I,$C$4,'무신사 메타 광고'!D:D,$B178))</f>
        <v>0</v>
      </c>
      <c r="O178" s="11">
        <f t="shared" si="3"/>
        <v>0</v>
      </c>
      <c r="R178" s="13"/>
      <c r="S178" s="31">
        <f>IF($S$4="", SUMIFS('자사몰 메타 광고'!$L:$L, '자사몰 메타 광고'!$C:$C, $R178),SUMIFS('자사몰 메타 광고'!$L:$L,'자사몰 메타 광고'!$I:$I,$S$4,'자사몰 메타 광고'!$C:$C,$R178))</f>
        <v>0</v>
      </c>
      <c r="T178" s="31">
        <f>IF($S$4="", SUMIFS('자사몰 메타 광고'!$V:$V, '자사몰 메타 광고'!$C:$C, $R178),SUMIFS('자사몰 메타 광고'!$V:$V,'자사몰 메타 광고'!$I:$I,$S$4,'자사몰 메타 광고'!$C:$C,$R178))</f>
        <v>0</v>
      </c>
      <c r="U178" s="11">
        <f t="shared" si="4"/>
        <v>0</v>
      </c>
      <c r="V178" s="12" t="str">
        <f t="shared" si="9"/>
        <v xml:space="preserve"> </v>
      </c>
      <c r="W178" s="32">
        <f>IF($S$4="", SUMIFS('자사몰 메타 광고'!$K:$K, '자사몰 메타 광고'!$C:$C, $R178),SUMIFS('자사몰 메타 광고'!$K:$K,'자사몰 메타 광고'!$I:$I,$S$4,'자사몰 메타 광고'!$C:$C,$R178))</f>
        <v>0</v>
      </c>
      <c r="X178" s="32">
        <f>IF($S$4="", SUMIFS('자사몰 메타 광고'!$N:$N, '자사몰 메타 광고'!$C:$C, $R178),SUMIFS('자사몰 메타 광고'!$N:$N,'자사몰 메타 광고'!$I:$I,$S$4,'자사몰 메타 광고'!$C:$C,$R178))</f>
        <v>0</v>
      </c>
      <c r="Y178" s="11">
        <f t="shared" si="5"/>
        <v>0</v>
      </c>
      <c r="Z178" s="12" t="str">
        <f t="shared" si="10"/>
        <v xml:space="preserve"> </v>
      </c>
      <c r="AB178" s="10">
        <f>IF($S$4="", SUMIFS('무신사 메타 광고'!$X:$X, '무신사 메타 광고'!$C:$C, $R178),SUMIFS('무신사 메타 광고'!$X:$X,'무신사 메타 광고'!$I:$I,$S$4,'무신사 메타 광고'!$C:$C,$R178))</f>
        <v>0</v>
      </c>
      <c r="AC178" s="11">
        <f t="shared" si="6"/>
        <v>0</v>
      </c>
    </row>
    <row r="179" spans="2:29">
      <c r="B179" s="9"/>
      <c r="C179" s="29">
        <f>IF($C$4="", SUMIFS('자사몰 메타 광고'!$L:$L, '자사몰 메타 광고'!$D:$D, $B179), SUMIFS('자사몰 메타 광고'!$L:$L, '자사몰 메타 광고'!$I:$I, $C$4, '자사몰 메타 광고'!$D:$D, $B179))</f>
        <v>0</v>
      </c>
      <c r="D179" s="29">
        <f>IF($C$4="", SUMIFS('자사몰 메타 광고'!$V:$V,#REF!, $B179), SUMIFS('자사몰 메타 광고'!$V:$V,'자사몰 메타 광고'!$I:$I,$C$4,'자사몰 메타 광고'!$D:$D,$B179))</f>
        <v>0</v>
      </c>
      <c r="E179" s="11">
        <f t="shared" si="0"/>
        <v>0</v>
      </c>
      <c r="F179" s="12" t="str">
        <f t="shared" si="7"/>
        <v xml:space="preserve"> </v>
      </c>
      <c r="G179" s="30">
        <f>IF($C$4="", SUMIFS('자사몰 메타 광고'!$K:$K, '자사몰 메타 광고'!$D:$D, $B179), SUMIFS('자사몰 메타 광고'!$K:$K,'자사몰 메타 광고'!$I:$I,$C$4,'자사몰 메타 광고'!D:D,$B179))</f>
        <v>0</v>
      </c>
      <c r="H179" s="30">
        <f>IF($C$4="", SUMIFS('자사몰 메타 광고'!$Q:$Q, '자사몰 메타 광고'!$D:$D, $B179), SUMIFS('자사몰 메타 광고'!$Q:$Q,'자사몰 메타 광고'!$I:$I,$C$4,'자사몰 메타 광고'!D:D,$B179))</f>
        <v>0</v>
      </c>
      <c r="I179" s="30">
        <f>IF($C$4="", SUMIFS('자사몰 메타 광고'!$U:$U, '자사몰 메타 광고'!$D:$D, $B179), SUMIFS('자사몰 메타 광고'!$U:$U,'자사몰 메타 광고'!$I:$I,$C$4,'자사몰 메타 광고'!D:D,$B179))</f>
        <v>0</v>
      </c>
      <c r="J179" s="11">
        <f t="shared" si="1"/>
        <v>0</v>
      </c>
      <c r="K179" s="11">
        <f t="shared" si="2"/>
        <v>0</v>
      </c>
      <c r="L179" s="12" t="str">
        <f t="shared" si="8"/>
        <v xml:space="preserve"> </v>
      </c>
      <c r="N179" s="10">
        <f>IF($C$4="", SUMIFS('무신사 메타 광고'!$X:$X, '무신사 메타 광고'!$D:$D, $B179),SUMIFS('무신사 메타 광고'!$X:$X,'무신사 메타 광고'!I:I,$C$4,'무신사 메타 광고'!D:D,$B179))</f>
        <v>0</v>
      </c>
      <c r="O179" s="11">
        <f t="shared" si="3"/>
        <v>0</v>
      </c>
      <c r="R179" s="13"/>
      <c r="S179" s="31">
        <f>IF($S$4="", SUMIFS('자사몰 메타 광고'!$L:$L, '자사몰 메타 광고'!$C:$C, $R179),SUMIFS('자사몰 메타 광고'!$L:$L,'자사몰 메타 광고'!$I:$I,$S$4,'자사몰 메타 광고'!$C:$C,$R179))</f>
        <v>0</v>
      </c>
      <c r="T179" s="31">
        <f>IF($S$4="", SUMIFS('자사몰 메타 광고'!$V:$V, '자사몰 메타 광고'!$C:$C, $R179),SUMIFS('자사몰 메타 광고'!$V:$V,'자사몰 메타 광고'!$I:$I,$S$4,'자사몰 메타 광고'!$C:$C,$R179))</f>
        <v>0</v>
      </c>
      <c r="U179" s="11">
        <f t="shared" si="4"/>
        <v>0</v>
      </c>
      <c r="V179" s="12" t="str">
        <f t="shared" si="9"/>
        <v xml:space="preserve"> </v>
      </c>
      <c r="W179" s="32">
        <f>IF($S$4="", SUMIFS('자사몰 메타 광고'!$K:$K, '자사몰 메타 광고'!$C:$C, $R179),SUMIFS('자사몰 메타 광고'!$K:$K,'자사몰 메타 광고'!$I:$I,$S$4,'자사몰 메타 광고'!$C:$C,$R179))</f>
        <v>0</v>
      </c>
      <c r="X179" s="32">
        <f>IF($S$4="", SUMIFS('자사몰 메타 광고'!$N:$N, '자사몰 메타 광고'!$C:$C, $R179),SUMIFS('자사몰 메타 광고'!$N:$N,'자사몰 메타 광고'!$I:$I,$S$4,'자사몰 메타 광고'!$C:$C,$R179))</f>
        <v>0</v>
      </c>
      <c r="Y179" s="11">
        <f t="shared" si="5"/>
        <v>0</v>
      </c>
      <c r="Z179" s="12" t="str">
        <f t="shared" si="10"/>
        <v xml:space="preserve"> </v>
      </c>
      <c r="AB179" s="10">
        <f>IF($S$4="", SUMIFS('무신사 메타 광고'!$X:$X, '무신사 메타 광고'!$C:$C, $R179),SUMIFS('무신사 메타 광고'!$X:$X,'무신사 메타 광고'!$I:$I,$S$4,'무신사 메타 광고'!$C:$C,$R179))</f>
        <v>0</v>
      </c>
      <c r="AC179" s="11">
        <f t="shared" si="6"/>
        <v>0</v>
      </c>
    </row>
    <row r="180" spans="2:29">
      <c r="B180" s="9"/>
      <c r="C180" s="29">
        <f>IF($C$4="", SUMIFS('자사몰 메타 광고'!$L:$L, '자사몰 메타 광고'!$D:$D, $B180), SUMIFS('자사몰 메타 광고'!$L:$L, '자사몰 메타 광고'!$I:$I, $C$4, '자사몰 메타 광고'!$D:$D, $B180))</f>
        <v>0</v>
      </c>
      <c r="D180" s="29">
        <f>IF($C$4="", SUMIFS('자사몰 메타 광고'!$V:$V,#REF!, $B180), SUMIFS('자사몰 메타 광고'!$V:$V,'자사몰 메타 광고'!$I:$I,$C$4,'자사몰 메타 광고'!$D:$D,$B180))</f>
        <v>0</v>
      </c>
      <c r="E180" s="11">
        <f t="shared" si="0"/>
        <v>0</v>
      </c>
      <c r="F180" s="12" t="str">
        <f t="shared" si="7"/>
        <v xml:space="preserve"> </v>
      </c>
      <c r="G180" s="30">
        <f>IF($C$4="", SUMIFS('자사몰 메타 광고'!$K:$K, '자사몰 메타 광고'!$D:$D, $B180), SUMIFS('자사몰 메타 광고'!$K:$K,'자사몰 메타 광고'!$I:$I,$C$4,'자사몰 메타 광고'!D:D,$B180))</f>
        <v>0</v>
      </c>
      <c r="H180" s="30">
        <f>IF($C$4="", SUMIFS('자사몰 메타 광고'!$Q:$Q, '자사몰 메타 광고'!$D:$D, $B180), SUMIFS('자사몰 메타 광고'!$Q:$Q,'자사몰 메타 광고'!$I:$I,$C$4,'자사몰 메타 광고'!D:D,$B180))</f>
        <v>0</v>
      </c>
      <c r="I180" s="30">
        <f>IF($C$4="", SUMIFS('자사몰 메타 광고'!$U:$U, '자사몰 메타 광고'!$D:$D, $B180), SUMIFS('자사몰 메타 광고'!$U:$U,'자사몰 메타 광고'!$I:$I,$C$4,'자사몰 메타 광고'!D:D,$B180))</f>
        <v>0</v>
      </c>
      <c r="J180" s="11">
        <f t="shared" si="1"/>
        <v>0</v>
      </c>
      <c r="K180" s="11">
        <f t="shared" si="2"/>
        <v>0</v>
      </c>
      <c r="L180" s="12" t="str">
        <f t="shared" si="8"/>
        <v xml:space="preserve"> </v>
      </c>
      <c r="N180" s="10">
        <f>IF($C$4="", SUMIFS('무신사 메타 광고'!$X:$X, '무신사 메타 광고'!$D:$D, $B180),SUMIFS('무신사 메타 광고'!$X:$X,'무신사 메타 광고'!I:I,$C$4,'무신사 메타 광고'!D:D,$B180))</f>
        <v>0</v>
      </c>
      <c r="O180" s="11">
        <f t="shared" si="3"/>
        <v>0</v>
      </c>
      <c r="R180" s="13"/>
      <c r="S180" s="31">
        <f>IF($S$4="", SUMIFS('자사몰 메타 광고'!$L:$L, '자사몰 메타 광고'!$C:$C, $R180),SUMIFS('자사몰 메타 광고'!$L:$L,'자사몰 메타 광고'!$I:$I,$S$4,'자사몰 메타 광고'!$C:$C,$R180))</f>
        <v>0</v>
      </c>
      <c r="T180" s="31">
        <f>IF($S$4="", SUMIFS('자사몰 메타 광고'!$V:$V, '자사몰 메타 광고'!$C:$C, $R180),SUMIFS('자사몰 메타 광고'!$V:$V,'자사몰 메타 광고'!$I:$I,$S$4,'자사몰 메타 광고'!$C:$C,$R180))</f>
        <v>0</v>
      </c>
      <c r="U180" s="11">
        <f t="shared" si="4"/>
        <v>0</v>
      </c>
      <c r="V180" s="12" t="str">
        <f t="shared" si="9"/>
        <v xml:space="preserve"> </v>
      </c>
      <c r="W180" s="32">
        <f>IF($S$4="", SUMIFS('자사몰 메타 광고'!$K:$K, '자사몰 메타 광고'!$C:$C, $R180),SUMIFS('자사몰 메타 광고'!$K:$K,'자사몰 메타 광고'!$I:$I,$S$4,'자사몰 메타 광고'!$C:$C,$R180))</f>
        <v>0</v>
      </c>
      <c r="X180" s="32">
        <f>IF($S$4="", SUMIFS('자사몰 메타 광고'!$N:$N, '자사몰 메타 광고'!$C:$C, $R180),SUMIFS('자사몰 메타 광고'!$N:$N,'자사몰 메타 광고'!$I:$I,$S$4,'자사몰 메타 광고'!$C:$C,$R180))</f>
        <v>0</v>
      </c>
      <c r="Y180" s="11">
        <f t="shared" si="5"/>
        <v>0</v>
      </c>
      <c r="Z180" s="12" t="str">
        <f t="shared" si="10"/>
        <v xml:space="preserve"> </v>
      </c>
      <c r="AB180" s="10">
        <f>IF($S$4="", SUMIFS('무신사 메타 광고'!$X:$X, '무신사 메타 광고'!$C:$C, $R180),SUMIFS('무신사 메타 광고'!$X:$X,'무신사 메타 광고'!$I:$I,$S$4,'무신사 메타 광고'!$C:$C,$R180))</f>
        <v>0</v>
      </c>
      <c r="AC180" s="11">
        <f t="shared" si="6"/>
        <v>0</v>
      </c>
    </row>
    <row r="181" spans="2:29">
      <c r="B181" s="9"/>
      <c r="C181" s="29">
        <f>IF($C$4="", SUMIFS('자사몰 메타 광고'!$L:$L, '자사몰 메타 광고'!$D:$D, $B181), SUMIFS('자사몰 메타 광고'!$L:$L, '자사몰 메타 광고'!$I:$I, $C$4, '자사몰 메타 광고'!$D:$D, $B181))</f>
        <v>0</v>
      </c>
      <c r="D181" s="29">
        <f>IF($C$4="", SUMIFS('자사몰 메타 광고'!$V:$V,#REF!, $B181), SUMIFS('자사몰 메타 광고'!$V:$V,'자사몰 메타 광고'!$I:$I,$C$4,'자사몰 메타 광고'!$D:$D,$B181))</f>
        <v>0</v>
      </c>
      <c r="E181" s="11">
        <f t="shared" si="0"/>
        <v>0</v>
      </c>
      <c r="F181" s="12" t="str">
        <f t="shared" si="7"/>
        <v xml:space="preserve"> </v>
      </c>
      <c r="G181" s="30">
        <f>IF($C$4="", SUMIFS('자사몰 메타 광고'!$K:$K, '자사몰 메타 광고'!$D:$D, $B181), SUMIFS('자사몰 메타 광고'!$K:$K,'자사몰 메타 광고'!$I:$I,$C$4,'자사몰 메타 광고'!D:D,$B181))</f>
        <v>0</v>
      </c>
      <c r="H181" s="30">
        <f>IF($C$4="", SUMIFS('자사몰 메타 광고'!$Q:$Q, '자사몰 메타 광고'!$D:$D, $B181), SUMIFS('자사몰 메타 광고'!$Q:$Q,'자사몰 메타 광고'!$I:$I,$C$4,'자사몰 메타 광고'!D:D,$B181))</f>
        <v>0</v>
      </c>
      <c r="I181" s="30">
        <f>IF($C$4="", SUMIFS('자사몰 메타 광고'!$U:$U, '자사몰 메타 광고'!$D:$D, $B181), SUMIFS('자사몰 메타 광고'!$U:$U,'자사몰 메타 광고'!$I:$I,$C$4,'자사몰 메타 광고'!D:D,$B181))</f>
        <v>0</v>
      </c>
      <c r="J181" s="11">
        <f t="shared" si="1"/>
        <v>0</v>
      </c>
      <c r="K181" s="11">
        <f t="shared" si="2"/>
        <v>0</v>
      </c>
      <c r="L181" s="12" t="str">
        <f t="shared" si="8"/>
        <v xml:space="preserve"> </v>
      </c>
      <c r="N181" s="10">
        <f>IF($C$4="", SUMIFS('무신사 메타 광고'!$X:$X, '무신사 메타 광고'!$D:$D, $B181),SUMIFS('무신사 메타 광고'!$X:$X,'무신사 메타 광고'!I:I,$C$4,'무신사 메타 광고'!D:D,$B181))</f>
        <v>0</v>
      </c>
      <c r="O181" s="11">
        <f t="shared" si="3"/>
        <v>0</v>
      </c>
      <c r="R181" s="13"/>
      <c r="S181" s="31">
        <f>IF($S$4="", SUMIFS('자사몰 메타 광고'!$L:$L, '자사몰 메타 광고'!$C:$C, $R181),SUMIFS('자사몰 메타 광고'!$L:$L,'자사몰 메타 광고'!$I:$I,$S$4,'자사몰 메타 광고'!$C:$C,$R181))</f>
        <v>0</v>
      </c>
      <c r="T181" s="31">
        <f>IF($S$4="", SUMIFS('자사몰 메타 광고'!$V:$V, '자사몰 메타 광고'!$C:$C, $R181),SUMIFS('자사몰 메타 광고'!$V:$V,'자사몰 메타 광고'!$I:$I,$S$4,'자사몰 메타 광고'!$C:$C,$R181))</f>
        <v>0</v>
      </c>
      <c r="U181" s="11">
        <f t="shared" si="4"/>
        <v>0</v>
      </c>
      <c r="V181" s="12" t="str">
        <f t="shared" si="9"/>
        <v xml:space="preserve"> </v>
      </c>
      <c r="W181" s="32">
        <f>IF($S$4="", SUMIFS('자사몰 메타 광고'!$K:$K, '자사몰 메타 광고'!$C:$C, $R181),SUMIFS('자사몰 메타 광고'!$K:$K,'자사몰 메타 광고'!$I:$I,$S$4,'자사몰 메타 광고'!$C:$C,$R181))</f>
        <v>0</v>
      </c>
      <c r="X181" s="32">
        <f>IF($S$4="", SUMIFS('자사몰 메타 광고'!$N:$N, '자사몰 메타 광고'!$C:$C, $R181),SUMIFS('자사몰 메타 광고'!$N:$N,'자사몰 메타 광고'!$I:$I,$S$4,'자사몰 메타 광고'!$C:$C,$R181))</f>
        <v>0</v>
      </c>
      <c r="Y181" s="11">
        <f t="shared" si="5"/>
        <v>0</v>
      </c>
      <c r="Z181" s="12" t="str">
        <f t="shared" si="10"/>
        <v xml:space="preserve"> </v>
      </c>
      <c r="AB181" s="10">
        <f>IF($S$4="", SUMIFS('무신사 메타 광고'!$X:$X, '무신사 메타 광고'!$C:$C, $R181),SUMIFS('무신사 메타 광고'!$X:$X,'무신사 메타 광고'!$I:$I,$S$4,'무신사 메타 광고'!$C:$C,$R181))</f>
        <v>0</v>
      </c>
      <c r="AC181" s="11">
        <f t="shared" si="6"/>
        <v>0</v>
      </c>
    </row>
    <row r="182" spans="2:29">
      <c r="B182" s="9"/>
      <c r="C182" s="29">
        <f>IF($C$4="", SUMIFS('자사몰 메타 광고'!$L:$L, '자사몰 메타 광고'!$D:$D, $B182), SUMIFS('자사몰 메타 광고'!$L:$L, '자사몰 메타 광고'!$I:$I, $C$4, '자사몰 메타 광고'!$D:$D, $B182))</f>
        <v>0</v>
      </c>
      <c r="D182" s="29">
        <f>IF($C$4="", SUMIFS('자사몰 메타 광고'!$V:$V,#REF!, $B182), SUMIFS('자사몰 메타 광고'!$V:$V,'자사몰 메타 광고'!$I:$I,$C$4,'자사몰 메타 광고'!$D:$D,$B182))</f>
        <v>0</v>
      </c>
      <c r="E182" s="11">
        <f t="shared" si="0"/>
        <v>0</v>
      </c>
      <c r="F182" s="12" t="str">
        <f t="shared" si="7"/>
        <v xml:space="preserve"> </v>
      </c>
      <c r="G182" s="30">
        <f>IF($C$4="", SUMIFS('자사몰 메타 광고'!$K:$K, '자사몰 메타 광고'!$D:$D, $B182), SUMIFS('자사몰 메타 광고'!$K:$K,'자사몰 메타 광고'!$I:$I,$C$4,'자사몰 메타 광고'!D:D,$B182))</f>
        <v>0</v>
      </c>
      <c r="H182" s="30">
        <f>IF($C$4="", SUMIFS('자사몰 메타 광고'!$Q:$Q, '자사몰 메타 광고'!$D:$D, $B182), SUMIFS('자사몰 메타 광고'!$Q:$Q,'자사몰 메타 광고'!$I:$I,$C$4,'자사몰 메타 광고'!D:D,$B182))</f>
        <v>0</v>
      </c>
      <c r="I182" s="30">
        <f>IF($C$4="", SUMIFS('자사몰 메타 광고'!$U:$U, '자사몰 메타 광고'!$D:$D, $B182), SUMIFS('자사몰 메타 광고'!$U:$U,'자사몰 메타 광고'!$I:$I,$C$4,'자사몰 메타 광고'!D:D,$B182))</f>
        <v>0</v>
      </c>
      <c r="J182" s="11">
        <f t="shared" si="1"/>
        <v>0</v>
      </c>
      <c r="K182" s="11">
        <f t="shared" si="2"/>
        <v>0</v>
      </c>
      <c r="L182" s="12" t="str">
        <f t="shared" si="8"/>
        <v xml:space="preserve"> </v>
      </c>
      <c r="N182" s="10">
        <f>IF($C$4="", SUMIFS('무신사 메타 광고'!$X:$X, '무신사 메타 광고'!$D:$D, $B182),SUMIFS('무신사 메타 광고'!$X:$X,'무신사 메타 광고'!I:I,$C$4,'무신사 메타 광고'!D:D,$B182))</f>
        <v>0</v>
      </c>
      <c r="O182" s="11">
        <f t="shared" si="3"/>
        <v>0</v>
      </c>
      <c r="R182" s="13"/>
      <c r="S182" s="31">
        <f>IF($S$4="", SUMIFS('자사몰 메타 광고'!$L:$L, '자사몰 메타 광고'!$C:$C, $R182),SUMIFS('자사몰 메타 광고'!$L:$L,'자사몰 메타 광고'!$I:$I,$S$4,'자사몰 메타 광고'!$C:$C,$R182))</f>
        <v>0</v>
      </c>
      <c r="T182" s="31">
        <f>IF($S$4="", SUMIFS('자사몰 메타 광고'!$V:$V, '자사몰 메타 광고'!$C:$C, $R182),SUMIFS('자사몰 메타 광고'!$V:$V,'자사몰 메타 광고'!$I:$I,$S$4,'자사몰 메타 광고'!$C:$C,$R182))</f>
        <v>0</v>
      </c>
      <c r="U182" s="11">
        <f t="shared" si="4"/>
        <v>0</v>
      </c>
      <c r="V182" s="12" t="str">
        <f t="shared" si="9"/>
        <v xml:space="preserve"> </v>
      </c>
      <c r="W182" s="32">
        <f>IF($S$4="", SUMIFS('자사몰 메타 광고'!$K:$K, '자사몰 메타 광고'!$C:$C, $R182),SUMIFS('자사몰 메타 광고'!$K:$K,'자사몰 메타 광고'!$I:$I,$S$4,'자사몰 메타 광고'!$C:$C,$R182))</f>
        <v>0</v>
      </c>
      <c r="X182" s="32">
        <f>IF($S$4="", SUMIFS('자사몰 메타 광고'!$N:$N, '자사몰 메타 광고'!$C:$C, $R182),SUMIFS('자사몰 메타 광고'!$N:$N,'자사몰 메타 광고'!$I:$I,$S$4,'자사몰 메타 광고'!$C:$C,$R182))</f>
        <v>0</v>
      </c>
      <c r="Y182" s="11">
        <f t="shared" si="5"/>
        <v>0</v>
      </c>
      <c r="Z182" s="12" t="str">
        <f t="shared" si="10"/>
        <v xml:space="preserve"> </v>
      </c>
      <c r="AB182" s="10">
        <f>IF($S$4="", SUMIFS('무신사 메타 광고'!$X:$X, '무신사 메타 광고'!$C:$C, $R182),SUMIFS('무신사 메타 광고'!$X:$X,'무신사 메타 광고'!$I:$I,$S$4,'무신사 메타 광고'!$C:$C,$R182))</f>
        <v>0</v>
      </c>
      <c r="AC182" s="11">
        <f t="shared" si="6"/>
        <v>0</v>
      </c>
    </row>
    <row r="183" spans="2:29">
      <c r="B183" s="9"/>
      <c r="C183" s="29">
        <f>IF($C$4="", SUMIFS('자사몰 메타 광고'!$L:$L, '자사몰 메타 광고'!$D:$D, $B183), SUMIFS('자사몰 메타 광고'!$L:$L, '자사몰 메타 광고'!$I:$I, $C$4, '자사몰 메타 광고'!$D:$D, $B183))</f>
        <v>0</v>
      </c>
      <c r="D183" s="29">
        <f>IF($C$4="", SUMIFS('자사몰 메타 광고'!$V:$V,#REF!, $B183), SUMIFS('자사몰 메타 광고'!$V:$V,'자사몰 메타 광고'!$I:$I,$C$4,'자사몰 메타 광고'!$D:$D,$B183))</f>
        <v>0</v>
      </c>
      <c r="E183" s="11">
        <f t="shared" si="0"/>
        <v>0</v>
      </c>
      <c r="F183" s="12" t="str">
        <f t="shared" si="7"/>
        <v xml:space="preserve"> </v>
      </c>
      <c r="G183" s="30">
        <f>IF($C$4="", SUMIFS('자사몰 메타 광고'!$K:$K, '자사몰 메타 광고'!$D:$D, $B183), SUMIFS('자사몰 메타 광고'!$K:$K,'자사몰 메타 광고'!$I:$I,$C$4,'자사몰 메타 광고'!D:D,$B183))</f>
        <v>0</v>
      </c>
      <c r="H183" s="30">
        <f>IF($C$4="", SUMIFS('자사몰 메타 광고'!$Q:$Q, '자사몰 메타 광고'!$D:$D, $B183), SUMIFS('자사몰 메타 광고'!$Q:$Q,'자사몰 메타 광고'!$I:$I,$C$4,'자사몰 메타 광고'!D:D,$B183))</f>
        <v>0</v>
      </c>
      <c r="I183" s="30">
        <f>IF($C$4="", SUMIFS('자사몰 메타 광고'!$U:$U, '자사몰 메타 광고'!$D:$D, $B183), SUMIFS('자사몰 메타 광고'!$U:$U,'자사몰 메타 광고'!$I:$I,$C$4,'자사몰 메타 광고'!D:D,$B183))</f>
        <v>0</v>
      </c>
      <c r="J183" s="11">
        <f t="shared" si="1"/>
        <v>0</v>
      </c>
      <c r="K183" s="11">
        <f t="shared" si="2"/>
        <v>0</v>
      </c>
      <c r="L183" s="12" t="str">
        <f t="shared" si="8"/>
        <v xml:space="preserve"> </v>
      </c>
      <c r="N183" s="10">
        <f>IF($C$4="", SUMIFS('무신사 메타 광고'!$X:$X, '무신사 메타 광고'!$D:$D, $B183),SUMIFS('무신사 메타 광고'!$X:$X,'무신사 메타 광고'!I:I,$C$4,'무신사 메타 광고'!D:D,$B183))</f>
        <v>0</v>
      </c>
      <c r="O183" s="11">
        <f t="shared" si="3"/>
        <v>0</v>
      </c>
      <c r="R183" s="13"/>
      <c r="S183" s="31">
        <f>IF($S$4="", SUMIFS('자사몰 메타 광고'!$L:$L, '자사몰 메타 광고'!$C:$C, $R183),SUMIFS('자사몰 메타 광고'!$L:$L,'자사몰 메타 광고'!$I:$I,$S$4,'자사몰 메타 광고'!$C:$C,$R183))</f>
        <v>0</v>
      </c>
      <c r="T183" s="31">
        <f>IF($S$4="", SUMIFS('자사몰 메타 광고'!$V:$V, '자사몰 메타 광고'!$C:$C, $R183),SUMIFS('자사몰 메타 광고'!$V:$V,'자사몰 메타 광고'!$I:$I,$S$4,'자사몰 메타 광고'!$C:$C,$R183))</f>
        <v>0</v>
      </c>
      <c r="U183" s="11">
        <f t="shared" si="4"/>
        <v>0</v>
      </c>
      <c r="V183" s="12" t="str">
        <f t="shared" si="9"/>
        <v xml:space="preserve"> </v>
      </c>
      <c r="W183" s="32">
        <f>IF($S$4="", SUMIFS('자사몰 메타 광고'!$K:$K, '자사몰 메타 광고'!$C:$C, $R183),SUMIFS('자사몰 메타 광고'!$K:$K,'자사몰 메타 광고'!$I:$I,$S$4,'자사몰 메타 광고'!$C:$C,$R183))</f>
        <v>0</v>
      </c>
      <c r="X183" s="32">
        <f>IF($S$4="", SUMIFS('자사몰 메타 광고'!$N:$N, '자사몰 메타 광고'!$C:$C, $R183),SUMIFS('자사몰 메타 광고'!$N:$N,'자사몰 메타 광고'!$I:$I,$S$4,'자사몰 메타 광고'!$C:$C,$R183))</f>
        <v>0</v>
      </c>
      <c r="Y183" s="11">
        <f t="shared" si="5"/>
        <v>0</v>
      </c>
      <c r="Z183" s="12" t="str">
        <f t="shared" si="10"/>
        <v xml:space="preserve"> </v>
      </c>
      <c r="AB183" s="10">
        <f>IF($S$4="", SUMIFS('무신사 메타 광고'!$X:$X, '무신사 메타 광고'!$C:$C, $R183),SUMIFS('무신사 메타 광고'!$X:$X,'무신사 메타 광고'!$I:$I,$S$4,'무신사 메타 광고'!$C:$C,$R183))</f>
        <v>0</v>
      </c>
      <c r="AC183" s="11">
        <f t="shared" si="6"/>
        <v>0</v>
      </c>
    </row>
    <row r="184" spans="2:29">
      <c r="B184" s="9"/>
      <c r="C184" s="29">
        <f>IF($C$4="", SUMIFS('자사몰 메타 광고'!$L:$L, '자사몰 메타 광고'!$D:$D, $B184), SUMIFS('자사몰 메타 광고'!$L:$L, '자사몰 메타 광고'!$I:$I, $C$4, '자사몰 메타 광고'!$D:$D, $B184))</f>
        <v>0</v>
      </c>
      <c r="D184" s="29">
        <f>IF($C$4="", SUMIFS('자사몰 메타 광고'!$V:$V,#REF!, $B184), SUMIFS('자사몰 메타 광고'!$V:$V,'자사몰 메타 광고'!$I:$I,$C$4,'자사몰 메타 광고'!$D:$D,$B184))</f>
        <v>0</v>
      </c>
      <c r="E184" s="11">
        <f t="shared" si="0"/>
        <v>0</v>
      </c>
      <c r="F184" s="12" t="str">
        <f t="shared" si="7"/>
        <v xml:space="preserve"> </v>
      </c>
      <c r="G184" s="30">
        <f>IF($C$4="", SUMIFS('자사몰 메타 광고'!$K:$K, '자사몰 메타 광고'!$D:$D, $B184), SUMIFS('자사몰 메타 광고'!$K:$K,'자사몰 메타 광고'!$I:$I,$C$4,'자사몰 메타 광고'!D:D,$B184))</f>
        <v>0</v>
      </c>
      <c r="H184" s="30">
        <f>IF($C$4="", SUMIFS('자사몰 메타 광고'!$Q:$Q, '자사몰 메타 광고'!$D:$D, $B184), SUMIFS('자사몰 메타 광고'!$Q:$Q,'자사몰 메타 광고'!$I:$I,$C$4,'자사몰 메타 광고'!D:D,$B184))</f>
        <v>0</v>
      </c>
      <c r="I184" s="30">
        <f>IF($C$4="", SUMIFS('자사몰 메타 광고'!$U:$U, '자사몰 메타 광고'!$D:$D, $B184), SUMIFS('자사몰 메타 광고'!$U:$U,'자사몰 메타 광고'!$I:$I,$C$4,'자사몰 메타 광고'!D:D,$B184))</f>
        <v>0</v>
      </c>
      <c r="J184" s="11">
        <f t="shared" si="1"/>
        <v>0</v>
      </c>
      <c r="K184" s="11">
        <f t="shared" si="2"/>
        <v>0</v>
      </c>
      <c r="L184" s="12" t="str">
        <f t="shared" si="8"/>
        <v xml:space="preserve"> </v>
      </c>
      <c r="N184" s="10">
        <f>IF($C$4="", SUMIFS('무신사 메타 광고'!$X:$X, '무신사 메타 광고'!$D:$D, $B184),SUMIFS('무신사 메타 광고'!$X:$X,'무신사 메타 광고'!I:I,$C$4,'무신사 메타 광고'!D:D,$B184))</f>
        <v>0</v>
      </c>
      <c r="O184" s="11">
        <f t="shared" si="3"/>
        <v>0</v>
      </c>
      <c r="R184" s="13"/>
      <c r="S184" s="31">
        <f>IF($S$4="", SUMIFS('자사몰 메타 광고'!$L:$L, '자사몰 메타 광고'!$C:$C, $R184),SUMIFS('자사몰 메타 광고'!$L:$L,'자사몰 메타 광고'!$I:$I,$S$4,'자사몰 메타 광고'!$C:$C,$R184))</f>
        <v>0</v>
      </c>
      <c r="T184" s="31">
        <f>IF($S$4="", SUMIFS('자사몰 메타 광고'!$V:$V, '자사몰 메타 광고'!$C:$C, $R184),SUMIFS('자사몰 메타 광고'!$V:$V,'자사몰 메타 광고'!$I:$I,$S$4,'자사몰 메타 광고'!$C:$C,$R184))</f>
        <v>0</v>
      </c>
      <c r="U184" s="11">
        <f t="shared" si="4"/>
        <v>0</v>
      </c>
      <c r="V184" s="12" t="str">
        <f t="shared" si="9"/>
        <v xml:space="preserve"> </v>
      </c>
      <c r="W184" s="32">
        <f>IF($S$4="", SUMIFS('자사몰 메타 광고'!$K:$K, '자사몰 메타 광고'!$C:$C, $R184),SUMIFS('자사몰 메타 광고'!$K:$K,'자사몰 메타 광고'!$I:$I,$S$4,'자사몰 메타 광고'!$C:$C,$R184))</f>
        <v>0</v>
      </c>
      <c r="X184" s="32">
        <f>IF($S$4="", SUMIFS('자사몰 메타 광고'!$N:$N, '자사몰 메타 광고'!$C:$C, $R184),SUMIFS('자사몰 메타 광고'!$N:$N,'자사몰 메타 광고'!$I:$I,$S$4,'자사몰 메타 광고'!$C:$C,$R184))</f>
        <v>0</v>
      </c>
      <c r="Y184" s="11">
        <f t="shared" si="5"/>
        <v>0</v>
      </c>
      <c r="Z184" s="12" t="str">
        <f t="shared" si="10"/>
        <v xml:space="preserve"> </v>
      </c>
      <c r="AB184" s="10">
        <f>IF($S$4="", SUMIFS('무신사 메타 광고'!$X:$X, '무신사 메타 광고'!$C:$C, $R184),SUMIFS('무신사 메타 광고'!$X:$X,'무신사 메타 광고'!$I:$I,$S$4,'무신사 메타 광고'!$C:$C,$R184))</f>
        <v>0</v>
      </c>
      <c r="AC184" s="11">
        <f t="shared" si="6"/>
        <v>0</v>
      </c>
    </row>
    <row r="185" spans="2:29">
      <c r="B185" s="9"/>
      <c r="C185" s="29">
        <f>IF($C$4="", SUMIFS('자사몰 메타 광고'!$L:$L, '자사몰 메타 광고'!$D:$D, $B185), SUMIFS('자사몰 메타 광고'!$L:$L, '자사몰 메타 광고'!$I:$I, $C$4, '자사몰 메타 광고'!$D:$D, $B185))</f>
        <v>0</v>
      </c>
      <c r="D185" s="29">
        <f>IF($C$4="", SUMIFS('자사몰 메타 광고'!$V:$V,#REF!, $B185), SUMIFS('자사몰 메타 광고'!$V:$V,'자사몰 메타 광고'!$I:$I,$C$4,'자사몰 메타 광고'!$D:$D,$B185))</f>
        <v>0</v>
      </c>
      <c r="E185" s="11">
        <f t="shared" si="0"/>
        <v>0</v>
      </c>
      <c r="F185" s="12" t="str">
        <f t="shared" si="7"/>
        <v xml:space="preserve"> </v>
      </c>
      <c r="G185" s="30">
        <f>IF($C$4="", SUMIFS('자사몰 메타 광고'!$K:$K, '자사몰 메타 광고'!$D:$D, $B185), SUMIFS('자사몰 메타 광고'!$K:$K,'자사몰 메타 광고'!$I:$I,$C$4,'자사몰 메타 광고'!D:D,$B185))</f>
        <v>0</v>
      </c>
      <c r="H185" s="30">
        <f>IF($C$4="", SUMIFS('자사몰 메타 광고'!$Q:$Q, '자사몰 메타 광고'!$D:$D, $B185), SUMIFS('자사몰 메타 광고'!$Q:$Q,'자사몰 메타 광고'!$I:$I,$C$4,'자사몰 메타 광고'!D:D,$B185))</f>
        <v>0</v>
      </c>
      <c r="I185" s="30">
        <f>IF($C$4="", SUMIFS('자사몰 메타 광고'!$U:$U, '자사몰 메타 광고'!$D:$D, $B185), SUMIFS('자사몰 메타 광고'!$U:$U,'자사몰 메타 광고'!$I:$I,$C$4,'자사몰 메타 광고'!D:D,$B185))</f>
        <v>0</v>
      </c>
      <c r="J185" s="11">
        <f t="shared" si="1"/>
        <v>0</v>
      </c>
      <c r="K185" s="11">
        <f t="shared" si="2"/>
        <v>0</v>
      </c>
      <c r="L185" s="12" t="str">
        <f t="shared" si="8"/>
        <v xml:space="preserve"> </v>
      </c>
      <c r="N185" s="10">
        <f>IF($C$4="", SUMIFS('무신사 메타 광고'!$X:$X, '무신사 메타 광고'!$D:$D, $B185),SUMIFS('무신사 메타 광고'!$X:$X,'무신사 메타 광고'!I:I,$C$4,'무신사 메타 광고'!D:D,$B185))</f>
        <v>0</v>
      </c>
      <c r="O185" s="11">
        <f t="shared" si="3"/>
        <v>0</v>
      </c>
      <c r="R185" s="13"/>
      <c r="S185" s="31">
        <f>IF($S$4="", SUMIFS('자사몰 메타 광고'!$L:$L, '자사몰 메타 광고'!$C:$C, $R185),SUMIFS('자사몰 메타 광고'!$L:$L,'자사몰 메타 광고'!$I:$I,$S$4,'자사몰 메타 광고'!$C:$C,$R185))</f>
        <v>0</v>
      </c>
      <c r="T185" s="31">
        <f>IF($S$4="", SUMIFS('자사몰 메타 광고'!$V:$V, '자사몰 메타 광고'!$C:$C, $R185),SUMIFS('자사몰 메타 광고'!$V:$V,'자사몰 메타 광고'!$I:$I,$S$4,'자사몰 메타 광고'!$C:$C,$R185))</f>
        <v>0</v>
      </c>
      <c r="U185" s="11">
        <f t="shared" si="4"/>
        <v>0</v>
      </c>
      <c r="V185" s="12" t="str">
        <f t="shared" si="9"/>
        <v xml:space="preserve"> </v>
      </c>
      <c r="W185" s="32">
        <f>IF($S$4="", SUMIFS('자사몰 메타 광고'!$K:$K, '자사몰 메타 광고'!$C:$C, $R185),SUMIFS('자사몰 메타 광고'!$K:$K,'자사몰 메타 광고'!$I:$I,$S$4,'자사몰 메타 광고'!$C:$C,$R185))</f>
        <v>0</v>
      </c>
      <c r="X185" s="32">
        <f>IF($S$4="", SUMIFS('자사몰 메타 광고'!$N:$N, '자사몰 메타 광고'!$C:$C, $R185),SUMIFS('자사몰 메타 광고'!$N:$N,'자사몰 메타 광고'!$I:$I,$S$4,'자사몰 메타 광고'!$C:$C,$R185))</f>
        <v>0</v>
      </c>
      <c r="Y185" s="11">
        <f t="shared" si="5"/>
        <v>0</v>
      </c>
      <c r="Z185" s="12" t="str">
        <f t="shared" si="10"/>
        <v xml:space="preserve"> </v>
      </c>
      <c r="AB185" s="10">
        <f>IF($S$4="", SUMIFS('무신사 메타 광고'!$X:$X, '무신사 메타 광고'!$C:$C, $R185),SUMIFS('무신사 메타 광고'!$X:$X,'무신사 메타 광고'!$I:$I,$S$4,'무신사 메타 광고'!$C:$C,$R185))</f>
        <v>0</v>
      </c>
      <c r="AC185" s="11">
        <f t="shared" si="6"/>
        <v>0</v>
      </c>
    </row>
    <row r="186" spans="2:29">
      <c r="B186" s="9"/>
      <c r="C186" s="29">
        <f>IF($C$4="", SUMIFS('자사몰 메타 광고'!$L:$L, '자사몰 메타 광고'!$D:$D, $B186), SUMIFS('자사몰 메타 광고'!$L:$L, '자사몰 메타 광고'!$I:$I, $C$4, '자사몰 메타 광고'!$D:$D, $B186))</f>
        <v>0</v>
      </c>
      <c r="D186" s="29">
        <f>IF($C$4="", SUMIFS('자사몰 메타 광고'!$V:$V,#REF!, $B186), SUMIFS('자사몰 메타 광고'!$V:$V,'자사몰 메타 광고'!$I:$I,$C$4,'자사몰 메타 광고'!$D:$D,$B186))</f>
        <v>0</v>
      </c>
      <c r="E186" s="11">
        <f t="shared" si="0"/>
        <v>0</v>
      </c>
      <c r="F186" s="12" t="str">
        <f t="shared" si="7"/>
        <v xml:space="preserve"> </v>
      </c>
      <c r="G186" s="30">
        <f>IF($C$4="", SUMIFS('자사몰 메타 광고'!$K:$K, '자사몰 메타 광고'!$D:$D, $B186), SUMIFS('자사몰 메타 광고'!$K:$K,'자사몰 메타 광고'!$I:$I,$C$4,'자사몰 메타 광고'!D:D,$B186))</f>
        <v>0</v>
      </c>
      <c r="H186" s="30">
        <f>IF($C$4="", SUMIFS('자사몰 메타 광고'!$Q:$Q, '자사몰 메타 광고'!$D:$D, $B186), SUMIFS('자사몰 메타 광고'!$Q:$Q,'자사몰 메타 광고'!$I:$I,$C$4,'자사몰 메타 광고'!D:D,$B186))</f>
        <v>0</v>
      </c>
      <c r="I186" s="30">
        <f>IF($C$4="", SUMIFS('자사몰 메타 광고'!$U:$U, '자사몰 메타 광고'!$D:$D, $B186), SUMIFS('자사몰 메타 광고'!$U:$U,'자사몰 메타 광고'!$I:$I,$C$4,'자사몰 메타 광고'!D:D,$B186))</f>
        <v>0</v>
      </c>
      <c r="J186" s="11">
        <f t="shared" si="1"/>
        <v>0</v>
      </c>
      <c r="K186" s="11">
        <f t="shared" si="2"/>
        <v>0</v>
      </c>
      <c r="L186" s="12" t="str">
        <f t="shared" si="8"/>
        <v xml:space="preserve"> </v>
      </c>
      <c r="N186" s="10">
        <f>IF($C$4="", SUMIFS('무신사 메타 광고'!$X:$X, '무신사 메타 광고'!$D:$D, $B186),SUMIFS('무신사 메타 광고'!$X:$X,'무신사 메타 광고'!I:I,$C$4,'무신사 메타 광고'!D:D,$B186))</f>
        <v>0</v>
      </c>
      <c r="O186" s="11">
        <f t="shared" si="3"/>
        <v>0</v>
      </c>
      <c r="R186" s="13"/>
      <c r="S186" s="31">
        <f>IF($S$4="", SUMIFS('자사몰 메타 광고'!$L:$L, '자사몰 메타 광고'!$C:$C, $R186),SUMIFS('자사몰 메타 광고'!$L:$L,'자사몰 메타 광고'!$I:$I,$S$4,'자사몰 메타 광고'!$C:$C,$R186))</f>
        <v>0</v>
      </c>
      <c r="T186" s="31">
        <f>IF($S$4="", SUMIFS('자사몰 메타 광고'!$V:$V, '자사몰 메타 광고'!$C:$C, $R186),SUMIFS('자사몰 메타 광고'!$V:$V,'자사몰 메타 광고'!$I:$I,$S$4,'자사몰 메타 광고'!$C:$C,$R186))</f>
        <v>0</v>
      </c>
      <c r="U186" s="11">
        <f t="shared" si="4"/>
        <v>0</v>
      </c>
      <c r="V186" s="12" t="str">
        <f t="shared" si="9"/>
        <v xml:space="preserve"> </v>
      </c>
      <c r="W186" s="32">
        <f>IF($S$4="", SUMIFS('자사몰 메타 광고'!$K:$K, '자사몰 메타 광고'!$C:$C, $R186),SUMIFS('자사몰 메타 광고'!$K:$K,'자사몰 메타 광고'!$I:$I,$S$4,'자사몰 메타 광고'!$C:$C,$R186))</f>
        <v>0</v>
      </c>
      <c r="X186" s="32">
        <f>IF($S$4="", SUMIFS('자사몰 메타 광고'!$N:$N, '자사몰 메타 광고'!$C:$C, $R186),SUMIFS('자사몰 메타 광고'!$N:$N,'자사몰 메타 광고'!$I:$I,$S$4,'자사몰 메타 광고'!$C:$C,$R186))</f>
        <v>0</v>
      </c>
      <c r="Y186" s="11">
        <f t="shared" si="5"/>
        <v>0</v>
      </c>
      <c r="Z186" s="12" t="str">
        <f t="shared" si="10"/>
        <v xml:space="preserve"> </v>
      </c>
      <c r="AB186" s="10">
        <f>IF($S$4="", SUMIFS('무신사 메타 광고'!$X:$X, '무신사 메타 광고'!$C:$C, $R186),SUMIFS('무신사 메타 광고'!$X:$X,'무신사 메타 광고'!$I:$I,$S$4,'무신사 메타 광고'!$C:$C,$R186))</f>
        <v>0</v>
      </c>
      <c r="AC186" s="11">
        <f t="shared" si="6"/>
        <v>0</v>
      </c>
    </row>
    <row r="187" spans="2:29">
      <c r="B187" s="9"/>
      <c r="C187" s="29">
        <f>IF($C$4="", SUMIFS('자사몰 메타 광고'!$L:$L, '자사몰 메타 광고'!$D:$D, $B187), SUMIFS('자사몰 메타 광고'!$L:$L, '자사몰 메타 광고'!$I:$I, $C$4, '자사몰 메타 광고'!$D:$D, $B187))</f>
        <v>0</v>
      </c>
      <c r="D187" s="29">
        <f>IF($C$4="", SUMIFS('자사몰 메타 광고'!$V:$V,#REF!, $B187), SUMIFS('자사몰 메타 광고'!$V:$V,'자사몰 메타 광고'!$I:$I,$C$4,'자사몰 메타 광고'!$D:$D,$B187))</f>
        <v>0</v>
      </c>
      <c r="E187" s="11">
        <f t="shared" si="0"/>
        <v>0</v>
      </c>
      <c r="F187" s="12" t="str">
        <f t="shared" si="7"/>
        <v xml:space="preserve"> </v>
      </c>
      <c r="G187" s="30">
        <f>IF($C$4="", SUMIFS('자사몰 메타 광고'!$K:$K, '자사몰 메타 광고'!$D:$D, $B187), SUMIFS('자사몰 메타 광고'!$K:$K,'자사몰 메타 광고'!$I:$I,$C$4,'자사몰 메타 광고'!D:D,$B187))</f>
        <v>0</v>
      </c>
      <c r="H187" s="30">
        <f>IF($C$4="", SUMIFS('자사몰 메타 광고'!$Q:$Q, '자사몰 메타 광고'!$D:$D, $B187), SUMIFS('자사몰 메타 광고'!$Q:$Q,'자사몰 메타 광고'!$I:$I,$C$4,'자사몰 메타 광고'!D:D,$B187))</f>
        <v>0</v>
      </c>
      <c r="I187" s="30">
        <f>IF($C$4="", SUMIFS('자사몰 메타 광고'!$U:$U, '자사몰 메타 광고'!$D:$D, $B187), SUMIFS('자사몰 메타 광고'!$U:$U,'자사몰 메타 광고'!$I:$I,$C$4,'자사몰 메타 광고'!D:D,$B187))</f>
        <v>0</v>
      </c>
      <c r="J187" s="11">
        <f t="shared" si="1"/>
        <v>0</v>
      </c>
      <c r="K187" s="11">
        <f t="shared" si="2"/>
        <v>0</v>
      </c>
      <c r="L187" s="12" t="str">
        <f t="shared" si="8"/>
        <v xml:space="preserve"> </v>
      </c>
      <c r="N187" s="10">
        <f>IF($C$4="", SUMIFS('무신사 메타 광고'!$X:$X, '무신사 메타 광고'!$D:$D, $B187),SUMIFS('무신사 메타 광고'!$X:$X,'무신사 메타 광고'!I:I,$C$4,'무신사 메타 광고'!D:D,$B187))</f>
        <v>0</v>
      </c>
      <c r="O187" s="11">
        <f t="shared" si="3"/>
        <v>0</v>
      </c>
      <c r="R187" s="13"/>
      <c r="S187" s="31">
        <f>IF($S$4="", SUMIFS('자사몰 메타 광고'!$L:$L, '자사몰 메타 광고'!$C:$C, $R187),SUMIFS('자사몰 메타 광고'!$L:$L,'자사몰 메타 광고'!$I:$I,$S$4,'자사몰 메타 광고'!$C:$C,$R187))</f>
        <v>0</v>
      </c>
      <c r="T187" s="31">
        <f>IF($S$4="", SUMIFS('자사몰 메타 광고'!$V:$V, '자사몰 메타 광고'!$C:$C, $R187),SUMIFS('자사몰 메타 광고'!$V:$V,'자사몰 메타 광고'!$I:$I,$S$4,'자사몰 메타 광고'!$C:$C,$R187))</f>
        <v>0</v>
      </c>
      <c r="U187" s="11">
        <f t="shared" si="4"/>
        <v>0</v>
      </c>
      <c r="V187" s="12" t="str">
        <f t="shared" si="9"/>
        <v xml:space="preserve"> </v>
      </c>
      <c r="W187" s="32">
        <f>IF($S$4="", SUMIFS('자사몰 메타 광고'!$K:$K, '자사몰 메타 광고'!$C:$C, $R187),SUMIFS('자사몰 메타 광고'!$K:$K,'자사몰 메타 광고'!$I:$I,$S$4,'자사몰 메타 광고'!$C:$C,$R187))</f>
        <v>0</v>
      </c>
      <c r="X187" s="32">
        <f>IF($S$4="", SUMIFS('자사몰 메타 광고'!$N:$N, '자사몰 메타 광고'!$C:$C, $R187),SUMIFS('자사몰 메타 광고'!$N:$N,'자사몰 메타 광고'!$I:$I,$S$4,'자사몰 메타 광고'!$C:$C,$R187))</f>
        <v>0</v>
      </c>
      <c r="Y187" s="11">
        <f t="shared" si="5"/>
        <v>0</v>
      </c>
      <c r="Z187" s="12" t="str">
        <f t="shared" si="10"/>
        <v xml:space="preserve"> </v>
      </c>
      <c r="AB187" s="10">
        <f>IF($S$4="", SUMIFS('무신사 메타 광고'!$X:$X, '무신사 메타 광고'!$C:$C, $R187),SUMIFS('무신사 메타 광고'!$X:$X,'무신사 메타 광고'!$I:$I,$S$4,'무신사 메타 광고'!$C:$C,$R187))</f>
        <v>0</v>
      </c>
      <c r="AC187" s="11">
        <f t="shared" si="6"/>
        <v>0</v>
      </c>
    </row>
    <row r="188" spans="2:29">
      <c r="B188" s="9"/>
      <c r="C188" s="29">
        <f>IF($C$4="", SUMIFS('자사몰 메타 광고'!$L:$L, '자사몰 메타 광고'!$D:$D, $B188), SUMIFS('자사몰 메타 광고'!$L:$L, '자사몰 메타 광고'!$I:$I, $C$4, '자사몰 메타 광고'!$D:$D, $B188))</f>
        <v>0</v>
      </c>
      <c r="D188" s="29">
        <f>IF($C$4="", SUMIFS('자사몰 메타 광고'!$V:$V,#REF!, $B188), SUMIFS('자사몰 메타 광고'!$V:$V,'자사몰 메타 광고'!$I:$I,$C$4,'자사몰 메타 광고'!$D:$D,$B188))</f>
        <v>0</v>
      </c>
      <c r="E188" s="11">
        <f t="shared" si="0"/>
        <v>0</v>
      </c>
      <c r="F188" s="12" t="str">
        <f t="shared" si="7"/>
        <v xml:space="preserve"> </v>
      </c>
      <c r="G188" s="30">
        <f>IF($C$4="", SUMIFS('자사몰 메타 광고'!$K:$K, '자사몰 메타 광고'!$D:$D, $B188), SUMIFS('자사몰 메타 광고'!$K:$K,'자사몰 메타 광고'!$I:$I,$C$4,'자사몰 메타 광고'!D:D,$B188))</f>
        <v>0</v>
      </c>
      <c r="H188" s="30">
        <f>IF($C$4="", SUMIFS('자사몰 메타 광고'!$Q:$Q, '자사몰 메타 광고'!$D:$D, $B188), SUMIFS('자사몰 메타 광고'!$Q:$Q,'자사몰 메타 광고'!$I:$I,$C$4,'자사몰 메타 광고'!D:D,$B188))</f>
        <v>0</v>
      </c>
      <c r="I188" s="30">
        <f>IF($C$4="", SUMIFS('자사몰 메타 광고'!$U:$U, '자사몰 메타 광고'!$D:$D, $B188), SUMIFS('자사몰 메타 광고'!$U:$U,'자사몰 메타 광고'!$I:$I,$C$4,'자사몰 메타 광고'!D:D,$B188))</f>
        <v>0</v>
      </c>
      <c r="J188" s="11">
        <f t="shared" si="1"/>
        <v>0</v>
      </c>
      <c r="K188" s="11">
        <f t="shared" si="2"/>
        <v>0</v>
      </c>
      <c r="L188" s="12" t="str">
        <f t="shared" si="8"/>
        <v xml:space="preserve"> </v>
      </c>
      <c r="N188" s="10">
        <f>IF($C$4="", SUMIFS('무신사 메타 광고'!$X:$X, '무신사 메타 광고'!$D:$D, $B188),SUMIFS('무신사 메타 광고'!$X:$X,'무신사 메타 광고'!I:I,$C$4,'무신사 메타 광고'!D:D,$B188))</f>
        <v>0</v>
      </c>
      <c r="O188" s="11">
        <f t="shared" si="3"/>
        <v>0</v>
      </c>
      <c r="R188" s="13"/>
      <c r="S188" s="31">
        <f>IF($S$4="", SUMIFS('자사몰 메타 광고'!$L:$L, '자사몰 메타 광고'!$C:$C, $R188),SUMIFS('자사몰 메타 광고'!$L:$L,'자사몰 메타 광고'!$I:$I,$S$4,'자사몰 메타 광고'!$C:$C,$R188))</f>
        <v>0</v>
      </c>
      <c r="T188" s="31">
        <f>IF($S$4="", SUMIFS('자사몰 메타 광고'!$V:$V, '자사몰 메타 광고'!$C:$C, $R188),SUMIFS('자사몰 메타 광고'!$V:$V,'자사몰 메타 광고'!$I:$I,$S$4,'자사몰 메타 광고'!$C:$C,$R188))</f>
        <v>0</v>
      </c>
      <c r="U188" s="11">
        <f t="shared" si="4"/>
        <v>0</v>
      </c>
      <c r="V188" s="12" t="str">
        <f t="shared" si="9"/>
        <v xml:space="preserve"> </v>
      </c>
      <c r="W188" s="32">
        <f>IF($S$4="", SUMIFS('자사몰 메타 광고'!$K:$K, '자사몰 메타 광고'!$C:$C, $R188),SUMIFS('자사몰 메타 광고'!$K:$K,'자사몰 메타 광고'!$I:$I,$S$4,'자사몰 메타 광고'!$C:$C,$R188))</f>
        <v>0</v>
      </c>
      <c r="X188" s="32">
        <f>IF($S$4="", SUMIFS('자사몰 메타 광고'!$N:$N, '자사몰 메타 광고'!$C:$C, $R188),SUMIFS('자사몰 메타 광고'!$N:$N,'자사몰 메타 광고'!$I:$I,$S$4,'자사몰 메타 광고'!$C:$C,$R188))</f>
        <v>0</v>
      </c>
      <c r="Y188" s="11">
        <f t="shared" si="5"/>
        <v>0</v>
      </c>
      <c r="Z188" s="12" t="str">
        <f t="shared" si="10"/>
        <v xml:space="preserve"> </v>
      </c>
      <c r="AB188" s="10">
        <f>IF($S$4="", SUMIFS('무신사 메타 광고'!$X:$X, '무신사 메타 광고'!$C:$C, $R188),SUMIFS('무신사 메타 광고'!$X:$X,'무신사 메타 광고'!$I:$I,$S$4,'무신사 메타 광고'!$C:$C,$R188))</f>
        <v>0</v>
      </c>
      <c r="AC188" s="11">
        <f t="shared" si="6"/>
        <v>0</v>
      </c>
    </row>
    <row r="189" spans="2:29">
      <c r="B189" s="9"/>
      <c r="C189" s="29">
        <f>IF($C$4="", SUMIFS('자사몰 메타 광고'!$L:$L, '자사몰 메타 광고'!$D:$D, $B189), SUMIFS('자사몰 메타 광고'!$L:$L, '자사몰 메타 광고'!$I:$I, $C$4, '자사몰 메타 광고'!$D:$D, $B189))</f>
        <v>0</v>
      </c>
      <c r="D189" s="29">
        <f>IF($C$4="", SUMIFS('자사몰 메타 광고'!$V:$V,#REF!, $B189), SUMIFS('자사몰 메타 광고'!$V:$V,'자사몰 메타 광고'!$I:$I,$C$4,'자사몰 메타 광고'!$D:$D,$B189))</f>
        <v>0</v>
      </c>
      <c r="E189" s="11">
        <f t="shared" si="0"/>
        <v>0</v>
      </c>
      <c r="F189" s="12" t="str">
        <f t="shared" si="7"/>
        <v xml:space="preserve"> </v>
      </c>
      <c r="G189" s="30">
        <f>IF($C$4="", SUMIFS('자사몰 메타 광고'!$K:$K, '자사몰 메타 광고'!$D:$D, $B189), SUMIFS('자사몰 메타 광고'!$K:$K,'자사몰 메타 광고'!$I:$I,$C$4,'자사몰 메타 광고'!D:D,$B189))</f>
        <v>0</v>
      </c>
      <c r="H189" s="30">
        <f>IF($C$4="", SUMIFS('자사몰 메타 광고'!$Q:$Q, '자사몰 메타 광고'!$D:$D, $B189), SUMIFS('자사몰 메타 광고'!$Q:$Q,'자사몰 메타 광고'!$I:$I,$C$4,'자사몰 메타 광고'!D:D,$B189))</f>
        <v>0</v>
      </c>
      <c r="I189" s="30">
        <f>IF($C$4="", SUMIFS('자사몰 메타 광고'!$U:$U, '자사몰 메타 광고'!$D:$D, $B189), SUMIFS('자사몰 메타 광고'!$U:$U,'자사몰 메타 광고'!$I:$I,$C$4,'자사몰 메타 광고'!D:D,$B189))</f>
        <v>0</v>
      </c>
      <c r="J189" s="11">
        <f t="shared" si="1"/>
        <v>0</v>
      </c>
      <c r="K189" s="11">
        <f t="shared" si="2"/>
        <v>0</v>
      </c>
      <c r="L189" s="12" t="str">
        <f t="shared" si="8"/>
        <v xml:space="preserve"> </v>
      </c>
      <c r="N189" s="10">
        <f>IF($C$4="", SUMIFS('무신사 메타 광고'!$X:$X, '무신사 메타 광고'!$D:$D, $B189),SUMIFS('무신사 메타 광고'!$X:$X,'무신사 메타 광고'!I:I,$C$4,'무신사 메타 광고'!D:D,$B189))</f>
        <v>0</v>
      </c>
      <c r="O189" s="11">
        <f t="shared" si="3"/>
        <v>0</v>
      </c>
      <c r="R189" s="13"/>
      <c r="S189" s="31">
        <f>IF($S$4="", SUMIFS('자사몰 메타 광고'!$L:$L, '자사몰 메타 광고'!$C:$C, $R189),SUMIFS('자사몰 메타 광고'!$L:$L,'자사몰 메타 광고'!$I:$I,$S$4,'자사몰 메타 광고'!$C:$C,$R189))</f>
        <v>0</v>
      </c>
      <c r="T189" s="31">
        <f>IF($S$4="", SUMIFS('자사몰 메타 광고'!$V:$V, '자사몰 메타 광고'!$C:$C, $R189),SUMIFS('자사몰 메타 광고'!$V:$V,'자사몰 메타 광고'!$I:$I,$S$4,'자사몰 메타 광고'!$C:$C,$R189))</f>
        <v>0</v>
      </c>
      <c r="U189" s="11">
        <f t="shared" si="4"/>
        <v>0</v>
      </c>
      <c r="V189" s="12" t="str">
        <f t="shared" si="9"/>
        <v xml:space="preserve"> </v>
      </c>
      <c r="W189" s="32">
        <f>IF($S$4="", SUMIFS('자사몰 메타 광고'!$K:$K, '자사몰 메타 광고'!$C:$C, $R189),SUMIFS('자사몰 메타 광고'!$K:$K,'자사몰 메타 광고'!$I:$I,$S$4,'자사몰 메타 광고'!$C:$C,$R189))</f>
        <v>0</v>
      </c>
      <c r="X189" s="32">
        <f>IF($S$4="", SUMIFS('자사몰 메타 광고'!$N:$N, '자사몰 메타 광고'!$C:$C, $R189),SUMIFS('자사몰 메타 광고'!$N:$N,'자사몰 메타 광고'!$I:$I,$S$4,'자사몰 메타 광고'!$C:$C,$R189))</f>
        <v>0</v>
      </c>
      <c r="Y189" s="11">
        <f t="shared" si="5"/>
        <v>0</v>
      </c>
      <c r="Z189" s="12" t="str">
        <f t="shared" si="10"/>
        <v xml:space="preserve"> </v>
      </c>
      <c r="AB189" s="10">
        <f>IF($S$4="", SUMIFS('무신사 메타 광고'!$X:$X, '무신사 메타 광고'!$C:$C, $R189),SUMIFS('무신사 메타 광고'!$X:$X,'무신사 메타 광고'!$I:$I,$S$4,'무신사 메타 광고'!$C:$C,$R189))</f>
        <v>0</v>
      </c>
      <c r="AC189" s="11">
        <f t="shared" si="6"/>
        <v>0</v>
      </c>
    </row>
    <row r="190" spans="2:29">
      <c r="B190" s="9"/>
      <c r="C190" s="29">
        <f>IF($C$4="", SUMIFS('자사몰 메타 광고'!$L:$L, '자사몰 메타 광고'!$D:$D, $B190), SUMIFS('자사몰 메타 광고'!$L:$L, '자사몰 메타 광고'!$I:$I, $C$4, '자사몰 메타 광고'!$D:$D, $B190))</f>
        <v>0</v>
      </c>
      <c r="D190" s="29">
        <f>IF($C$4="", SUMIFS('자사몰 메타 광고'!$V:$V,#REF!, $B190), SUMIFS('자사몰 메타 광고'!$V:$V,'자사몰 메타 광고'!$I:$I,$C$4,'자사몰 메타 광고'!$D:$D,$B190))</f>
        <v>0</v>
      </c>
      <c r="E190" s="11">
        <f t="shared" si="0"/>
        <v>0</v>
      </c>
      <c r="F190" s="12" t="str">
        <f t="shared" si="7"/>
        <v xml:space="preserve"> </v>
      </c>
      <c r="G190" s="30">
        <f>IF($C$4="", SUMIFS('자사몰 메타 광고'!$K:$K, '자사몰 메타 광고'!$D:$D, $B190), SUMIFS('자사몰 메타 광고'!$K:$K,'자사몰 메타 광고'!$I:$I,$C$4,'자사몰 메타 광고'!D:D,$B190))</f>
        <v>0</v>
      </c>
      <c r="H190" s="30">
        <f>IF($C$4="", SUMIFS('자사몰 메타 광고'!$Q:$Q, '자사몰 메타 광고'!$D:$D, $B190), SUMIFS('자사몰 메타 광고'!$Q:$Q,'자사몰 메타 광고'!$I:$I,$C$4,'자사몰 메타 광고'!D:D,$B190))</f>
        <v>0</v>
      </c>
      <c r="I190" s="30">
        <f>IF($C$4="", SUMIFS('자사몰 메타 광고'!$U:$U, '자사몰 메타 광고'!$D:$D, $B190), SUMIFS('자사몰 메타 광고'!$U:$U,'자사몰 메타 광고'!$I:$I,$C$4,'자사몰 메타 광고'!D:D,$B190))</f>
        <v>0</v>
      </c>
      <c r="J190" s="11">
        <f t="shared" si="1"/>
        <v>0</v>
      </c>
      <c r="K190" s="11">
        <f t="shared" si="2"/>
        <v>0</v>
      </c>
      <c r="L190" s="12" t="str">
        <f t="shared" si="8"/>
        <v xml:space="preserve"> </v>
      </c>
      <c r="N190" s="10">
        <f>IF($C$4="", SUMIFS('무신사 메타 광고'!$X:$X, '무신사 메타 광고'!$D:$D, $B190),SUMIFS('무신사 메타 광고'!$X:$X,'무신사 메타 광고'!I:I,$C$4,'무신사 메타 광고'!D:D,$B190))</f>
        <v>0</v>
      </c>
      <c r="O190" s="11">
        <f t="shared" si="3"/>
        <v>0</v>
      </c>
      <c r="R190" s="13"/>
      <c r="S190" s="31">
        <f>IF($S$4="", SUMIFS('자사몰 메타 광고'!$L:$L, '자사몰 메타 광고'!$C:$C, $R190),SUMIFS('자사몰 메타 광고'!$L:$L,'자사몰 메타 광고'!$I:$I,$S$4,'자사몰 메타 광고'!$C:$C,$R190))</f>
        <v>0</v>
      </c>
      <c r="T190" s="31">
        <f>IF($S$4="", SUMIFS('자사몰 메타 광고'!$V:$V, '자사몰 메타 광고'!$C:$C, $R190),SUMIFS('자사몰 메타 광고'!$V:$V,'자사몰 메타 광고'!$I:$I,$S$4,'자사몰 메타 광고'!$C:$C,$R190))</f>
        <v>0</v>
      </c>
      <c r="U190" s="11">
        <f t="shared" si="4"/>
        <v>0</v>
      </c>
      <c r="V190" s="12" t="str">
        <f t="shared" si="9"/>
        <v xml:space="preserve"> </v>
      </c>
      <c r="W190" s="32">
        <f>IF($S$4="", SUMIFS('자사몰 메타 광고'!$K:$K, '자사몰 메타 광고'!$C:$C, $R190),SUMIFS('자사몰 메타 광고'!$K:$K,'자사몰 메타 광고'!$I:$I,$S$4,'자사몰 메타 광고'!$C:$C,$R190))</f>
        <v>0</v>
      </c>
      <c r="X190" s="32">
        <f>IF($S$4="", SUMIFS('자사몰 메타 광고'!$N:$N, '자사몰 메타 광고'!$C:$C, $R190),SUMIFS('자사몰 메타 광고'!$N:$N,'자사몰 메타 광고'!$I:$I,$S$4,'자사몰 메타 광고'!$C:$C,$R190))</f>
        <v>0</v>
      </c>
      <c r="Y190" s="11">
        <f t="shared" si="5"/>
        <v>0</v>
      </c>
      <c r="Z190" s="12" t="str">
        <f t="shared" si="10"/>
        <v xml:space="preserve"> </v>
      </c>
      <c r="AB190" s="10">
        <f>IF($S$4="", SUMIFS('무신사 메타 광고'!$X:$X, '무신사 메타 광고'!$C:$C, $R190),SUMIFS('무신사 메타 광고'!$X:$X,'무신사 메타 광고'!$I:$I,$S$4,'무신사 메타 광고'!$C:$C,$R190))</f>
        <v>0</v>
      </c>
      <c r="AC190" s="11">
        <f t="shared" si="6"/>
        <v>0</v>
      </c>
    </row>
    <row r="191" spans="2:29">
      <c r="B191" s="9"/>
      <c r="C191" s="29">
        <f>IF($C$4="", SUMIFS('자사몰 메타 광고'!$L:$L, '자사몰 메타 광고'!$D:$D, $B191), SUMIFS('자사몰 메타 광고'!$L:$L, '자사몰 메타 광고'!$I:$I, $C$4, '자사몰 메타 광고'!$D:$D, $B191))</f>
        <v>0</v>
      </c>
      <c r="D191" s="29">
        <f>IF($C$4="", SUMIFS('자사몰 메타 광고'!$V:$V,#REF!, $B191), SUMIFS('자사몰 메타 광고'!$V:$V,'자사몰 메타 광고'!$I:$I,$C$4,'자사몰 메타 광고'!$D:$D,$B191))</f>
        <v>0</v>
      </c>
      <c r="E191" s="11">
        <f t="shared" si="0"/>
        <v>0</v>
      </c>
      <c r="F191" s="12" t="str">
        <f t="shared" si="7"/>
        <v xml:space="preserve"> </v>
      </c>
      <c r="G191" s="30">
        <f>IF($C$4="", SUMIFS('자사몰 메타 광고'!$K:$K, '자사몰 메타 광고'!$D:$D, $B191), SUMIFS('자사몰 메타 광고'!$K:$K,'자사몰 메타 광고'!$I:$I,$C$4,'자사몰 메타 광고'!D:D,$B191))</f>
        <v>0</v>
      </c>
      <c r="H191" s="30">
        <f>IF($C$4="", SUMIFS('자사몰 메타 광고'!$Q:$Q, '자사몰 메타 광고'!$D:$D, $B191), SUMIFS('자사몰 메타 광고'!$Q:$Q,'자사몰 메타 광고'!$I:$I,$C$4,'자사몰 메타 광고'!D:D,$B191))</f>
        <v>0</v>
      </c>
      <c r="I191" s="30">
        <f>IF($C$4="", SUMIFS('자사몰 메타 광고'!$U:$U, '자사몰 메타 광고'!$D:$D, $B191), SUMIFS('자사몰 메타 광고'!$U:$U,'자사몰 메타 광고'!$I:$I,$C$4,'자사몰 메타 광고'!D:D,$B191))</f>
        <v>0</v>
      </c>
      <c r="J191" s="11">
        <f t="shared" si="1"/>
        <v>0</v>
      </c>
      <c r="K191" s="11">
        <f t="shared" si="2"/>
        <v>0</v>
      </c>
      <c r="L191" s="12" t="str">
        <f t="shared" si="8"/>
        <v xml:space="preserve"> </v>
      </c>
      <c r="N191" s="10">
        <f>IF($C$4="", SUMIFS('무신사 메타 광고'!$X:$X, '무신사 메타 광고'!$D:$D, $B191),SUMIFS('무신사 메타 광고'!$X:$X,'무신사 메타 광고'!I:I,$C$4,'무신사 메타 광고'!D:D,$B191))</f>
        <v>0</v>
      </c>
      <c r="O191" s="11">
        <f t="shared" si="3"/>
        <v>0</v>
      </c>
      <c r="R191" s="13"/>
      <c r="S191" s="31">
        <f>IF($S$4="", SUMIFS('자사몰 메타 광고'!$L:$L, '자사몰 메타 광고'!$C:$C, $R191),SUMIFS('자사몰 메타 광고'!$L:$L,'자사몰 메타 광고'!$I:$I,$S$4,'자사몰 메타 광고'!$C:$C,$R191))</f>
        <v>0</v>
      </c>
      <c r="T191" s="31">
        <f>IF($S$4="", SUMIFS('자사몰 메타 광고'!$V:$V, '자사몰 메타 광고'!$C:$C, $R191),SUMIFS('자사몰 메타 광고'!$V:$V,'자사몰 메타 광고'!$I:$I,$S$4,'자사몰 메타 광고'!$C:$C,$R191))</f>
        <v>0</v>
      </c>
      <c r="U191" s="11">
        <f t="shared" si="4"/>
        <v>0</v>
      </c>
      <c r="V191" s="12" t="str">
        <f t="shared" si="9"/>
        <v xml:space="preserve"> </v>
      </c>
      <c r="W191" s="32">
        <f>IF($S$4="", SUMIFS('자사몰 메타 광고'!$K:$K, '자사몰 메타 광고'!$C:$C, $R191),SUMIFS('자사몰 메타 광고'!$K:$K,'자사몰 메타 광고'!$I:$I,$S$4,'자사몰 메타 광고'!$C:$C,$R191))</f>
        <v>0</v>
      </c>
      <c r="X191" s="32">
        <f>IF($S$4="", SUMIFS('자사몰 메타 광고'!$N:$N, '자사몰 메타 광고'!$C:$C, $R191),SUMIFS('자사몰 메타 광고'!$N:$N,'자사몰 메타 광고'!$I:$I,$S$4,'자사몰 메타 광고'!$C:$C,$R191))</f>
        <v>0</v>
      </c>
      <c r="Y191" s="11">
        <f t="shared" si="5"/>
        <v>0</v>
      </c>
      <c r="Z191" s="12" t="str">
        <f t="shared" si="10"/>
        <v xml:space="preserve"> </v>
      </c>
      <c r="AB191" s="10">
        <f>IF($S$4="", SUMIFS('무신사 메타 광고'!$X:$X, '무신사 메타 광고'!$C:$C, $R191),SUMIFS('무신사 메타 광고'!$X:$X,'무신사 메타 광고'!$I:$I,$S$4,'무신사 메타 광고'!$C:$C,$R191))</f>
        <v>0</v>
      </c>
      <c r="AC191" s="11">
        <f t="shared" si="6"/>
        <v>0</v>
      </c>
    </row>
    <row r="192" spans="2:29">
      <c r="B192" s="9"/>
      <c r="C192" s="29">
        <f>IF($C$4="", SUMIFS('자사몰 메타 광고'!$L:$L, '자사몰 메타 광고'!$D:$D, $B192), SUMIFS('자사몰 메타 광고'!$L:$L, '자사몰 메타 광고'!$I:$I, $C$4, '자사몰 메타 광고'!$D:$D, $B192))</f>
        <v>0</v>
      </c>
      <c r="D192" s="29">
        <f>IF($C$4="", SUMIFS('자사몰 메타 광고'!$V:$V,#REF!, $B192), SUMIFS('자사몰 메타 광고'!$V:$V,'자사몰 메타 광고'!$I:$I,$C$4,'자사몰 메타 광고'!$D:$D,$B192))</f>
        <v>0</v>
      </c>
      <c r="E192" s="11">
        <f t="shared" si="0"/>
        <v>0</v>
      </c>
      <c r="F192" s="12" t="str">
        <f t="shared" si="7"/>
        <v xml:space="preserve"> </v>
      </c>
      <c r="G192" s="30">
        <f>IF($C$4="", SUMIFS('자사몰 메타 광고'!$K:$K, '자사몰 메타 광고'!$D:$D, $B192), SUMIFS('자사몰 메타 광고'!$K:$K,'자사몰 메타 광고'!$I:$I,$C$4,'자사몰 메타 광고'!D:D,$B192))</f>
        <v>0</v>
      </c>
      <c r="H192" s="30">
        <f>IF($C$4="", SUMIFS('자사몰 메타 광고'!$Q:$Q, '자사몰 메타 광고'!$D:$D, $B192), SUMIFS('자사몰 메타 광고'!$Q:$Q,'자사몰 메타 광고'!$I:$I,$C$4,'자사몰 메타 광고'!D:D,$B192))</f>
        <v>0</v>
      </c>
      <c r="I192" s="30">
        <f>IF($C$4="", SUMIFS('자사몰 메타 광고'!$U:$U, '자사몰 메타 광고'!$D:$D, $B192), SUMIFS('자사몰 메타 광고'!$U:$U,'자사몰 메타 광고'!$I:$I,$C$4,'자사몰 메타 광고'!D:D,$B192))</f>
        <v>0</v>
      </c>
      <c r="J192" s="11">
        <f t="shared" si="1"/>
        <v>0</v>
      </c>
      <c r="K192" s="11">
        <f t="shared" si="2"/>
        <v>0</v>
      </c>
      <c r="L192" s="12" t="str">
        <f t="shared" si="8"/>
        <v xml:space="preserve"> </v>
      </c>
      <c r="N192" s="10">
        <f>IF($C$4="", SUMIFS('무신사 메타 광고'!$X:$X, '무신사 메타 광고'!$D:$D, $B192),SUMIFS('무신사 메타 광고'!$X:$X,'무신사 메타 광고'!I:I,$C$4,'무신사 메타 광고'!D:D,$B192))</f>
        <v>0</v>
      </c>
      <c r="O192" s="11">
        <f t="shared" si="3"/>
        <v>0</v>
      </c>
      <c r="R192" s="13"/>
      <c r="S192" s="31">
        <f>IF($S$4="", SUMIFS('자사몰 메타 광고'!$L:$L, '자사몰 메타 광고'!$C:$C, $R192),SUMIFS('자사몰 메타 광고'!$L:$L,'자사몰 메타 광고'!$I:$I,$S$4,'자사몰 메타 광고'!$C:$C,$R192))</f>
        <v>0</v>
      </c>
      <c r="T192" s="31">
        <f>IF($S$4="", SUMIFS('자사몰 메타 광고'!$V:$V, '자사몰 메타 광고'!$C:$C, $R192),SUMIFS('자사몰 메타 광고'!$V:$V,'자사몰 메타 광고'!$I:$I,$S$4,'자사몰 메타 광고'!$C:$C,$R192))</f>
        <v>0</v>
      </c>
      <c r="U192" s="11">
        <f t="shared" si="4"/>
        <v>0</v>
      </c>
      <c r="V192" s="12" t="str">
        <f t="shared" si="9"/>
        <v xml:space="preserve"> </v>
      </c>
      <c r="W192" s="32">
        <f>IF($S$4="", SUMIFS('자사몰 메타 광고'!$K:$K, '자사몰 메타 광고'!$C:$C, $R192),SUMIFS('자사몰 메타 광고'!$K:$K,'자사몰 메타 광고'!$I:$I,$S$4,'자사몰 메타 광고'!$C:$C,$R192))</f>
        <v>0</v>
      </c>
      <c r="X192" s="32">
        <f>IF($S$4="", SUMIFS('자사몰 메타 광고'!$N:$N, '자사몰 메타 광고'!$C:$C, $R192),SUMIFS('자사몰 메타 광고'!$N:$N,'자사몰 메타 광고'!$I:$I,$S$4,'자사몰 메타 광고'!$C:$C,$R192))</f>
        <v>0</v>
      </c>
      <c r="Y192" s="11">
        <f t="shared" si="5"/>
        <v>0</v>
      </c>
      <c r="Z192" s="12" t="str">
        <f t="shared" si="10"/>
        <v xml:space="preserve"> </v>
      </c>
      <c r="AB192" s="10">
        <f>IF($S$4="", SUMIFS('무신사 메타 광고'!$X:$X, '무신사 메타 광고'!$C:$C, $R192),SUMIFS('무신사 메타 광고'!$X:$X,'무신사 메타 광고'!$I:$I,$S$4,'무신사 메타 광고'!$C:$C,$R192))</f>
        <v>0</v>
      </c>
      <c r="AC192" s="11">
        <f t="shared" si="6"/>
        <v>0</v>
      </c>
    </row>
    <row r="193" spans="2:29">
      <c r="B193" s="9"/>
      <c r="C193" s="29">
        <f>IF($C$4="", SUMIFS('자사몰 메타 광고'!$L:$L, '자사몰 메타 광고'!$D:$D, $B193), SUMIFS('자사몰 메타 광고'!$L:$L, '자사몰 메타 광고'!$I:$I, $C$4, '자사몰 메타 광고'!$D:$D, $B193))</f>
        <v>0</v>
      </c>
      <c r="D193" s="29">
        <f>IF($C$4="", SUMIFS('자사몰 메타 광고'!$V:$V,#REF!, $B193), SUMIFS('자사몰 메타 광고'!$V:$V,'자사몰 메타 광고'!$I:$I,$C$4,'자사몰 메타 광고'!$D:$D,$B193))</f>
        <v>0</v>
      </c>
      <c r="E193" s="11">
        <f t="shared" si="0"/>
        <v>0</v>
      </c>
      <c r="F193" s="12" t="str">
        <f t="shared" si="7"/>
        <v xml:space="preserve"> </v>
      </c>
      <c r="G193" s="30">
        <f>IF($C$4="", SUMIFS('자사몰 메타 광고'!$K:$K, '자사몰 메타 광고'!$D:$D, $B193), SUMIFS('자사몰 메타 광고'!$K:$K,'자사몰 메타 광고'!$I:$I,$C$4,'자사몰 메타 광고'!D:D,$B193))</f>
        <v>0</v>
      </c>
      <c r="H193" s="30">
        <f>IF($C$4="", SUMIFS('자사몰 메타 광고'!$Q:$Q, '자사몰 메타 광고'!$D:$D, $B193), SUMIFS('자사몰 메타 광고'!$Q:$Q,'자사몰 메타 광고'!$I:$I,$C$4,'자사몰 메타 광고'!D:D,$B193))</f>
        <v>0</v>
      </c>
      <c r="I193" s="30">
        <f>IF($C$4="", SUMIFS('자사몰 메타 광고'!$U:$U, '자사몰 메타 광고'!$D:$D, $B193), SUMIFS('자사몰 메타 광고'!$U:$U,'자사몰 메타 광고'!$I:$I,$C$4,'자사몰 메타 광고'!D:D,$B193))</f>
        <v>0</v>
      </c>
      <c r="J193" s="11">
        <f t="shared" si="1"/>
        <v>0</v>
      </c>
      <c r="K193" s="11">
        <f t="shared" si="2"/>
        <v>0</v>
      </c>
      <c r="L193" s="12" t="str">
        <f t="shared" si="8"/>
        <v xml:space="preserve"> </v>
      </c>
      <c r="N193" s="10">
        <f>IF($C$4="", SUMIFS('무신사 메타 광고'!$X:$X, '무신사 메타 광고'!$D:$D, $B193),SUMIFS('무신사 메타 광고'!$X:$X,'무신사 메타 광고'!I:I,$C$4,'무신사 메타 광고'!D:D,$B193))</f>
        <v>0</v>
      </c>
      <c r="O193" s="11">
        <f t="shared" si="3"/>
        <v>0</v>
      </c>
      <c r="R193" s="13"/>
      <c r="S193" s="31">
        <f>IF($S$4="", SUMIFS('자사몰 메타 광고'!$L:$L, '자사몰 메타 광고'!$C:$C, $R193),SUMIFS('자사몰 메타 광고'!$L:$L,'자사몰 메타 광고'!$I:$I,$S$4,'자사몰 메타 광고'!$C:$C,$R193))</f>
        <v>0</v>
      </c>
      <c r="T193" s="31">
        <f>IF($S$4="", SUMIFS('자사몰 메타 광고'!$V:$V, '자사몰 메타 광고'!$C:$C, $R193),SUMIFS('자사몰 메타 광고'!$V:$V,'자사몰 메타 광고'!$I:$I,$S$4,'자사몰 메타 광고'!$C:$C,$R193))</f>
        <v>0</v>
      </c>
      <c r="U193" s="11">
        <f t="shared" si="4"/>
        <v>0</v>
      </c>
      <c r="V193" s="12" t="str">
        <f t="shared" si="9"/>
        <v xml:space="preserve"> </v>
      </c>
      <c r="W193" s="32">
        <f>IF($S$4="", SUMIFS('자사몰 메타 광고'!$K:$K, '자사몰 메타 광고'!$C:$C, $R193),SUMIFS('자사몰 메타 광고'!$K:$K,'자사몰 메타 광고'!$I:$I,$S$4,'자사몰 메타 광고'!$C:$C,$R193))</f>
        <v>0</v>
      </c>
      <c r="X193" s="32">
        <f>IF($S$4="", SUMIFS('자사몰 메타 광고'!$N:$N, '자사몰 메타 광고'!$C:$C, $R193),SUMIFS('자사몰 메타 광고'!$N:$N,'자사몰 메타 광고'!$I:$I,$S$4,'자사몰 메타 광고'!$C:$C,$R193))</f>
        <v>0</v>
      </c>
      <c r="Y193" s="11">
        <f t="shared" si="5"/>
        <v>0</v>
      </c>
      <c r="Z193" s="12" t="str">
        <f t="shared" si="10"/>
        <v xml:space="preserve"> </v>
      </c>
      <c r="AB193" s="10">
        <f>IF($S$4="", SUMIFS('무신사 메타 광고'!$X:$X, '무신사 메타 광고'!$C:$C, $R193),SUMIFS('무신사 메타 광고'!$X:$X,'무신사 메타 광고'!$I:$I,$S$4,'무신사 메타 광고'!$C:$C,$R193))</f>
        <v>0</v>
      </c>
      <c r="AC193" s="11">
        <f t="shared" si="6"/>
        <v>0</v>
      </c>
    </row>
    <row r="194" spans="2:29">
      <c r="B194" s="9"/>
      <c r="C194" s="29">
        <f>IF($C$4="", SUMIFS('자사몰 메타 광고'!$L:$L, '자사몰 메타 광고'!$D:$D, $B194), SUMIFS('자사몰 메타 광고'!$L:$L, '자사몰 메타 광고'!$I:$I, $C$4, '자사몰 메타 광고'!$D:$D, $B194))</f>
        <v>0</v>
      </c>
      <c r="D194" s="29">
        <f>IF($C$4="", SUMIFS('자사몰 메타 광고'!$V:$V,#REF!, $B194), SUMIFS('자사몰 메타 광고'!$V:$V,'자사몰 메타 광고'!$I:$I,$C$4,'자사몰 메타 광고'!$D:$D,$B194))</f>
        <v>0</v>
      </c>
      <c r="E194" s="11">
        <f t="shared" si="0"/>
        <v>0</v>
      </c>
      <c r="F194" s="12" t="str">
        <f t="shared" si="7"/>
        <v xml:space="preserve"> </v>
      </c>
      <c r="G194" s="30">
        <f>IF($C$4="", SUMIFS('자사몰 메타 광고'!$K:$K, '자사몰 메타 광고'!$D:$D, $B194), SUMIFS('자사몰 메타 광고'!$K:$K,'자사몰 메타 광고'!$I:$I,$C$4,'자사몰 메타 광고'!D:D,$B194))</f>
        <v>0</v>
      </c>
      <c r="H194" s="30">
        <f>IF($C$4="", SUMIFS('자사몰 메타 광고'!$Q:$Q, '자사몰 메타 광고'!$D:$D, $B194), SUMIFS('자사몰 메타 광고'!$Q:$Q,'자사몰 메타 광고'!$I:$I,$C$4,'자사몰 메타 광고'!D:D,$B194))</f>
        <v>0</v>
      </c>
      <c r="I194" s="30">
        <f>IF($C$4="", SUMIFS('자사몰 메타 광고'!$U:$U, '자사몰 메타 광고'!$D:$D, $B194), SUMIFS('자사몰 메타 광고'!$U:$U,'자사몰 메타 광고'!$I:$I,$C$4,'자사몰 메타 광고'!D:D,$B194))</f>
        <v>0</v>
      </c>
      <c r="J194" s="11">
        <f t="shared" si="1"/>
        <v>0</v>
      </c>
      <c r="K194" s="11">
        <f t="shared" si="2"/>
        <v>0</v>
      </c>
      <c r="L194" s="12" t="str">
        <f t="shared" si="8"/>
        <v xml:space="preserve"> </v>
      </c>
      <c r="N194" s="10">
        <f>IF($C$4="", SUMIFS('무신사 메타 광고'!$X:$X, '무신사 메타 광고'!$D:$D, $B194),SUMIFS('무신사 메타 광고'!$X:$X,'무신사 메타 광고'!I:I,$C$4,'무신사 메타 광고'!D:D,$B194))</f>
        <v>0</v>
      </c>
      <c r="O194" s="11">
        <f t="shared" si="3"/>
        <v>0</v>
      </c>
      <c r="R194" s="13"/>
      <c r="S194" s="31">
        <f>IF($S$4="", SUMIFS('자사몰 메타 광고'!$L:$L, '자사몰 메타 광고'!$C:$C, $R194),SUMIFS('자사몰 메타 광고'!$L:$L,'자사몰 메타 광고'!$I:$I,$S$4,'자사몰 메타 광고'!$C:$C,$R194))</f>
        <v>0</v>
      </c>
      <c r="T194" s="31">
        <f>IF($S$4="", SUMIFS('자사몰 메타 광고'!$V:$V, '자사몰 메타 광고'!$C:$C, $R194),SUMIFS('자사몰 메타 광고'!$V:$V,'자사몰 메타 광고'!$I:$I,$S$4,'자사몰 메타 광고'!$C:$C,$R194))</f>
        <v>0</v>
      </c>
      <c r="U194" s="11">
        <f t="shared" si="4"/>
        <v>0</v>
      </c>
      <c r="V194" s="12" t="str">
        <f t="shared" si="9"/>
        <v xml:space="preserve"> </v>
      </c>
      <c r="W194" s="32">
        <f>IF($S$4="", SUMIFS('자사몰 메타 광고'!$K:$K, '자사몰 메타 광고'!$C:$C, $R194),SUMIFS('자사몰 메타 광고'!$K:$K,'자사몰 메타 광고'!$I:$I,$S$4,'자사몰 메타 광고'!$C:$C,$R194))</f>
        <v>0</v>
      </c>
      <c r="X194" s="32">
        <f>IF($S$4="", SUMIFS('자사몰 메타 광고'!$N:$N, '자사몰 메타 광고'!$C:$C, $R194),SUMIFS('자사몰 메타 광고'!$N:$N,'자사몰 메타 광고'!$I:$I,$S$4,'자사몰 메타 광고'!$C:$C,$R194))</f>
        <v>0</v>
      </c>
      <c r="Y194" s="11">
        <f t="shared" si="5"/>
        <v>0</v>
      </c>
      <c r="Z194" s="12" t="str">
        <f t="shared" si="10"/>
        <v xml:space="preserve"> </v>
      </c>
      <c r="AB194" s="10">
        <f>IF($S$4="", SUMIFS('무신사 메타 광고'!$X:$X, '무신사 메타 광고'!$C:$C, $R194),SUMIFS('무신사 메타 광고'!$X:$X,'무신사 메타 광고'!$I:$I,$S$4,'무신사 메타 광고'!$C:$C,$R194))</f>
        <v>0</v>
      </c>
      <c r="AC194" s="11">
        <f t="shared" si="6"/>
        <v>0</v>
      </c>
    </row>
    <row r="195" spans="2:29">
      <c r="B195" s="9"/>
      <c r="C195" s="29">
        <f>IF($C$4="", SUMIFS('자사몰 메타 광고'!$L:$L, '자사몰 메타 광고'!$D:$D, $B195), SUMIFS('자사몰 메타 광고'!$L:$L, '자사몰 메타 광고'!$I:$I, $C$4, '자사몰 메타 광고'!$D:$D, $B195))</f>
        <v>0</v>
      </c>
      <c r="D195" s="29">
        <f>IF($C$4="", SUMIFS('자사몰 메타 광고'!$V:$V,#REF!, $B195), SUMIFS('자사몰 메타 광고'!$V:$V,'자사몰 메타 광고'!$I:$I,$C$4,'자사몰 메타 광고'!$D:$D,$B195))</f>
        <v>0</v>
      </c>
      <c r="E195" s="11">
        <f t="shared" si="0"/>
        <v>0</v>
      </c>
      <c r="F195" s="12" t="str">
        <f t="shared" si="7"/>
        <v xml:space="preserve"> </v>
      </c>
      <c r="G195" s="30">
        <f>IF($C$4="", SUMIFS('자사몰 메타 광고'!$K:$K, '자사몰 메타 광고'!$D:$D, $B195), SUMIFS('자사몰 메타 광고'!$K:$K,'자사몰 메타 광고'!$I:$I,$C$4,'자사몰 메타 광고'!D:D,$B195))</f>
        <v>0</v>
      </c>
      <c r="H195" s="30">
        <f>IF($C$4="", SUMIFS('자사몰 메타 광고'!$Q:$Q, '자사몰 메타 광고'!$D:$D, $B195), SUMIFS('자사몰 메타 광고'!$Q:$Q,'자사몰 메타 광고'!$I:$I,$C$4,'자사몰 메타 광고'!D:D,$B195))</f>
        <v>0</v>
      </c>
      <c r="I195" s="30">
        <f>IF($C$4="", SUMIFS('자사몰 메타 광고'!$U:$U, '자사몰 메타 광고'!$D:$D, $B195), SUMIFS('자사몰 메타 광고'!$U:$U,'자사몰 메타 광고'!$I:$I,$C$4,'자사몰 메타 광고'!D:D,$B195))</f>
        <v>0</v>
      </c>
      <c r="J195" s="11">
        <f t="shared" si="1"/>
        <v>0</v>
      </c>
      <c r="K195" s="11">
        <f t="shared" si="2"/>
        <v>0</v>
      </c>
      <c r="L195" s="12" t="str">
        <f t="shared" si="8"/>
        <v xml:space="preserve"> </v>
      </c>
      <c r="N195" s="10">
        <f>IF($C$4="", SUMIFS('무신사 메타 광고'!$X:$X, '무신사 메타 광고'!$D:$D, $B195),SUMIFS('무신사 메타 광고'!$X:$X,'무신사 메타 광고'!I:I,$C$4,'무신사 메타 광고'!D:D,$B195))</f>
        <v>0</v>
      </c>
      <c r="O195" s="11">
        <f t="shared" si="3"/>
        <v>0</v>
      </c>
      <c r="R195" s="13"/>
      <c r="S195" s="31">
        <f>IF($S$4="", SUMIFS('자사몰 메타 광고'!$L:$L, '자사몰 메타 광고'!$C:$C, $R195),SUMIFS('자사몰 메타 광고'!$L:$L,'자사몰 메타 광고'!$I:$I,$S$4,'자사몰 메타 광고'!$C:$C,$R195))</f>
        <v>0</v>
      </c>
      <c r="T195" s="31">
        <f>IF($S$4="", SUMIFS('자사몰 메타 광고'!$V:$V, '자사몰 메타 광고'!$C:$C, $R195),SUMIFS('자사몰 메타 광고'!$V:$V,'자사몰 메타 광고'!$I:$I,$S$4,'자사몰 메타 광고'!$C:$C,$R195))</f>
        <v>0</v>
      </c>
      <c r="U195" s="11">
        <f t="shared" si="4"/>
        <v>0</v>
      </c>
      <c r="V195" s="12" t="str">
        <f t="shared" si="9"/>
        <v xml:space="preserve"> </v>
      </c>
      <c r="W195" s="32">
        <f>IF($S$4="", SUMIFS('자사몰 메타 광고'!$K:$K, '자사몰 메타 광고'!$C:$C, $R195),SUMIFS('자사몰 메타 광고'!$K:$K,'자사몰 메타 광고'!$I:$I,$S$4,'자사몰 메타 광고'!$C:$C,$R195))</f>
        <v>0</v>
      </c>
      <c r="X195" s="32">
        <f>IF($S$4="", SUMIFS('자사몰 메타 광고'!$N:$N, '자사몰 메타 광고'!$C:$C, $R195),SUMIFS('자사몰 메타 광고'!$N:$N,'자사몰 메타 광고'!$I:$I,$S$4,'자사몰 메타 광고'!$C:$C,$R195))</f>
        <v>0</v>
      </c>
      <c r="Y195" s="11">
        <f t="shared" si="5"/>
        <v>0</v>
      </c>
      <c r="Z195" s="12" t="str">
        <f t="shared" si="10"/>
        <v xml:space="preserve"> </v>
      </c>
      <c r="AB195" s="10">
        <f>IF($S$4="", SUMIFS('무신사 메타 광고'!$X:$X, '무신사 메타 광고'!$C:$C, $R195),SUMIFS('무신사 메타 광고'!$X:$X,'무신사 메타 광고'!$I:$I,$S$4,'무신사 메타 광고'!$C:$C,$R195))</f>
        <v>0</v>
      </c>
      <c r="AC195" s="11">
        <f t="shared" si="6"/>
        <v>0</v>
      </c>
    </row>
    <row r="196" spans="2:29">
      <c r="B196" s="9"/>
      <c r="C196" s="29">
        <f>IF($C$4="", SUMIFS('자사몰 메타 광고'!$L:$L, '자사몰 메타 광고'!$D:$D, $B196), SUMIFS('자사몰 메타 광고'!$L:$L, '자사몰 메타 광고'!$I:$I, $C$4, '자사몰 메타 광고'!$D:$D, $B196))</f>
        <v>0</v>
      </c>
      <c r="D196" s="29">
        <f>IF($C$4="", SUMIFS('자사몰 메타 광고'!$V:$V,#REF!, $B196), SUMIFS('자사몰 메타 광고'!$V:$V,'자사몰 메타 광고'!$I:$I,$C$4,'자사몰 메타 광고'!$D:$D,$B196))</f>
        <v>0</v>
      </c>
      <c r="E196" s="11">
        <f t="shared" si="0"/>
        <v>0</v>
      </c>
      <c r="F196" s="12" t="str">
        <f t="shared" si="7"/>
        <v xml:space="preserve"> </v>
      </c>
      <c r="G196" s="30">
        <f>IF($C$4="", SUMIFS('자사몰 메타 광고'!$K:$K, '자사몰 메타 광고'!$D:$D, $B196), SUMIFS('자사몰 메타 광고'!$K:$K,'자사몰 메타 광고'!$I:$I,$C$4,'자사몰 메타 광고'!D:D,$B196))</f>
        <v>0</v>
      </c>
      <c r="H196" s="30">
        <f>IF($C$4="", SUMIFS('자사몰 메타 광고'!$Q:$Q, '자사몰 메타 광고'!$D:$D, $B196), SUMIFS('자사몰 메타 광고'!$Q:$Q,'자사몰 메타 광고'!$I:$I,$C$4,'자사몰 메타 광고'!D:D,$B196))</f>
        <v>0</v>
      </c>
      <c r="I196" s="30">
        <f>IF($C$4="", SUMIFS('자사몰 메타 광고'!$U:$U, '자사몰 메타 광고'!$D:$D, $B196), SUMIFS('자사몰 메타 광고'!$U:$U,'자사몰 메타 광고'!$I:$I,$C$4,'자사몰 메타 광고'!D:D,$B196))</f>
        <v>0</v>
      </c>
      <c r="J196" s="11">
        <f t="shared" si="1"/>
        <v>0</v>
      </c>
      <c r="K196" s="11">
        <f t="shared" si="2"/>
        <v>0</v>
      </c>
      <c r="L196" s="12" t="str">
        <f t="shared" si="8"/>
        <v xml:space="preserve"> </v>
      </c>
      <c r="N196" s="10">
        <f>IF($C$4="", SUMIFS('무신사 메타 광고'!$X:$X, '무신사 메타 광고'!$D:$D, $B196),SUMIFS('무신사 메타 광고'!$X:$X,'무신사 메타 광고'!I:I,$C$4,'무신사 메타 광고'!D:D,$B196))</f>
        <v>0</v>
      </c>
      <c r="O196" s="11">
        <f t="shared" si="3"/>
        <v>0</v>
      </c>
      <c r="R196" s="13"/>
      <c r="S196" s="31">
        <f>IF($S$4="", SUMIFS('자사몰 메타 광고'!$L:$L, '자사몰 메타 광고'!$C:$C, $R196),SUMIFS('자사몰 메타 광고'!$L:$L,'자사몰 메타 광고'!$I:$I,$S$4,'자사몰 메타 광고'!$C:$C,$R196))</f>
        <v>0</v>
      </c>
      <c r="T196" s="31">
        <f>IF($S$4="", SUMIFS('자사몰 메타 광고'!$V:$V, '자사몰 메타 광고'!$C:$C, $R196),SUMIFS('자사몰 메타 광고'!$V:$V,'자사몰 메타 광고'!$I:$I,$S$4,'자사몰 메타 광고'!$C:$C,$R196))</f>
        <v>0</v>
      </c>
      <c r="U196" s="11">
        <f t="shared" si="4"/>
        <v>0</v>
      </c>
      <c r="V196" s="12" t="str">
        <f t="shared" si="9"/>
        <v xml:space="preserve"> </v>
      </c>
      <c r="W196" s="32">
        <f>IF($S$4="", SUMIFS('자사몰 메타 광고'!$K:$K, '자사몰 메타 광고'!$C:$C, $R196),SUMIFS('자사몰 메타 광고'!$K:$K,'자사몰 메타 광고'!$I:$I,$S$4,'자사몰 메타 광고'!$C:$C,$R196))</f>
        <v>0</v>
      </c>
      <c r="X196" s="32">
        <f>IF($S$4="", SUMIFS('자사몰 메타 광고'!$N:$N, '자사몰 메타 광고'!$C:$C, $R196),SUMIFS('자사몰 메타 광고'!$N:$N,'자사몰 메타 광고'!$I:$I,$S$4,'자사몰 메타 광고'!$C:$C,$R196))</f>
        <v>0</v>
      </c>
      <c r="Y196" s="11">
        <f t="shared" si="5"/>
        <v>0</v>
      </c>
      <c r="Z196" s="12" t="str">
        <f t="shared" si="10"/>
        <v xml:space="preserve"> </v>
      </c>
      <c r="AB196" s="10">
        <f>IF($S$4="", SUMIFS('무신사 메타 광고'!$X:$X, '무신사 메타 광고'!$C:$C, $R196),SUMIFS('무신사 메타 광고'!$X:$X,'무신사 메타 광고'!$I:$I,$S$4,'무신사 메타 광고'!$C:$C,$R196))</f>
        <v>0</v>
      </c>
      <c r="AC196" s="11">
        <f t="shared" si="6"/>
        <v>0</v>
      </c>
    </row>
    <row r="197" spans="2:29">
      <c r="B197" s="9"/>
      <c r="C197" s="29">
        <f>IF($C$4="", SUMIFS('자사몰 메타 광고'!$L:$L, '자사몰 메타 광고'!$D:$D, $B197), SUMIFS('자사몰 메타 광고'!$L:$L, '자사몰 메타 광고'!$I:$I, $C$4, '자사몰 메타 광고'!$D:$D, $B197))</f>
        <v>0</v>
      </c>
      <c r="D197" s="29">
        <f>IF($C$4="", SUMIFS('자사몰 메타 광고'!$V:$V,#REF!, $B197), SUMIFS('자사몰 메타 광고'!$V:$V,'자사몰 메타 광고'!$I:$I,$C$4,'자사몰 메타 광고'!$D:$D,$B197))</f>
        <v>0</v>
      </c>
      <c r="E197" s="11">
        <f t="shared" si="0"/>
        <v>0</v>
      </c>
      <c r="F197" s="12" t="str">
        <f t="shared" si="7"/>
        <v xml:space="preserve"> </v>
      </c>
      <c r="G197" s="30">
        <f>IF($C$4="", SUMIFS('자사몰 메타 광고'!$K:$K, '자사몰 메타 광고'!$D:$D, $B197), SUMIFS('자사몰 메타 광고'!$K:$K,'자사몰 메타 광고'!$I:$I,$C$4,'자사몰 메타 광고'!D:D,$B197))</f>
        <v>0</v>
      </c>
      <c r="H197" s="30">
        <f>IF($C$4="", SUMIFS('자사몰 메타 광고'!$Q:$Q, '자사몰 메타 광고'!$D:$D, $B197), SUMIFS('자사몰 메타 광고'!$Q:$Q,'자사몰 메타 광고'!$I:$I,$C$4,'자사몰 메타 광고'!D:D,$B197))</f>
        <v>0</v>
      </c>
      <c r="I197" s="30">
        <f>IF($C$4="", SUMIFS('자사몰 메타 광고'!$U:$U, '자사몰 메타 광고'!$D:$D, $B197), SUMIFS('자사몰 메타 광고'!$U:$U,'자사몰 메타 광고'!$I:$I,$C$4,'자사몰 메타 광고'!D:D,$B197))</f>
        <v>0</v>
      </c>
      <c r="J197" s="11">
        <f t="shared" si="1"/>
        <v>0</v>
      </c>
      <c r="K197" s="11">
        <f t="shared" si="2"/>
        <v>0</v>
      </c>
      <c r="L197" s="12" t="str">
        <f t="shared" si="8"/>
        <v xml:space="preserve"> </v>
      </c>
      <c r="N197" s="10">
        <f>IF($C$4="", SUMIFS('무신사 메타 광고'!$X:$X, '무신사 메타 광고'!$D:$D, $B197),SUMIFS('무신사 메타 광고'!$X:$X,'무신사 메타 광고'!I:I,$C$4,'무신사 메타 광고'!D:D,$B197))</f>
        <v>0</v>
      </c>
      <c r="O197" s="11">
        <f t="shared" si="3"/>
        <v>0</v>
      </c>
      <c r="R197" s="13"/>
      <c r="S197" s="31">
        <f>IF($S$4="", SUMIFS('자사몰 메타 광고'!$L:$L, '자사몰 메타 광고'!$C:$C, $R197),SUMIFS('자사몰 메타 광고'!$L:$L,'자사몰 메타 광고'!$I:$I,$S$4,'자사몰 메타 광고'!$C:$C,$R197))</f>
        <v>0</v>
      </c>
      <c r="T197" s="31">
        <f>IF($S$4="", SUMIFS('자사몰 메타 광고'!$V:$V, '자사몰 메타 광고'!$C:$C, $R197),SUMIFS('자사몰 메타 광고'!$V:$V,'자사몰 메타 광고'!$I:$I,$S$4,'자사몰 메타 광고'!$C:$C,$R197))</f>
        <v>0</v>
      </c>
      <c r="U197" s="11">
        <f t="shared" si="4"/>
        <v>0</v>
      </c>
      <c r="V197" s="12" t="str">
        <f t="shared" si="9"/>
        <v xml:space="preserve"> </v>
      </c>
      <c r="W197" s="32">
        <f>IF($S$4="", SUMIFS('자사몰 메타 광고'!$K:$K, '자사몰 메타 광고'!$C:$C, $R197),SUMIFS('자사몰 메타 광고'!$K:$K,'자사몰 메타 광고'!$I:$I,$S$4,'자사몰 메타 광고'!$C:$C,$R197))</f>
        <v>0</v>
      </c>
      <c r="X197" s="32">
        <f>IF($S$4="", SUMIFS('자사몰 메타 광고'!$N:$N, '자사몰 메타 광고'!$C:$C, $R197),SUMIFS('자사몰 메타 광고'!$N:$N,'자사몰 메타 광고'!$I:$I,$S$4,'자사몰 메타 광고'!$C:$C,$R197))</f>
        <v>0</v>
      </c>
      <c r="Y197" s="11">
        <f t="shared" si="5"/>
        <v>0</v>
      </c>
      <c r="Z197" s="12" t="str">
        <f t="shared" si="10"/>
        <v xml:space="preserve"> </v>
      </c>
      <c r="AB197" s="10">
        <f>IF($S$4="", SUMIFS('무신사 메타 광고'!$X:$X, '무신사 메타 광고'!$C:$C, $R197),SUMIFS('무신사 메타 광고'!$X:$X,'무신사 메타 광고'!$I:$I,$S$4,'무신사 메타 광고'!$C:$C,$R197))</f>
        <v>0</v>
      </c>
      <c r="AC197" s="11">
        <f t="shared" si="6"/>
        <v>0</v>
      </c>
    </row>
    <row r="198" spans="2:29">
      <c r="B198" s="9"/>
      <c r="C198" s="29">
        <f>IF($C$4="", SUMIFS('자사몰 메타 광고'!$L:$L, '자사몰 메타 광고'!$D:$D, $B198), SUMIFS('자사몰 메타 광고'!$L:$L, '자사몰 메타 광고'!$I:$I, $C$4, '자사몰 메타 광고'!$D:$D, $B198))</f>
        <v>0</v>
      </c>
      <c r="D198" s="29">
        <f>IF($C$4="", SUMIFS('자사몰 메타 광고'!$V:$V,#REF!, $B198), SUMIFS('자사몰 메타 광고'!$V:$V,'자사몰 메타 광고'!$I:$I,$C$4,'자사몰 메타 광고'!$D:$D,$B198))</f>
        <v>0</v>
      </c>
      <c r="E198" s="11">
        <f t="shared" si="0"/>
        <v>0</v>
      </c>
      <c r="F198" s="12" t="str">
        <f t="shared" si="7"/>
        <v xml:space="preserve"> </v>
      </c>
      <c r="G198" s="30">
        <f>IF($C$4="", SUMIFS('자사몰 메타 광고'!$K:$K, '자사몰 메타 광고'!$D:$D, $B198), SUMIFS('자사몰 메타 광고'!$K:$K,'자사몰 메타 광고'!$I:$I,$C$4,'자사몰 메타 광고'!D:D,$B198))</f>
        <v>0</v>
      </c>
      <c r="H198" s="30">
        <f>IF($C$4="", SUMIFS('자사몰 메타 광고'!$Q:$Q, '자사몰 메타 광고'!$D:$D, $B198), SUMIFS('자사몰 메타 광고'!$Q:$Q,'자사몰 메타 광고'!$I:$I,$C$4,'자사몰 메타 광고'!D:D,$B198))</f>
        <v>0</v>
      </c>
      <c r="I198" s="30">
        <f>IF($C$4="", SUMIFS('자사몰 메타 광고'!$U:$U, '자사몰 메타 광고'!$D:$D, $B198), SUMIFS('자사몰 메타 광고'!$U:$U,'자사몰 메타 광고'!$I:$I,$C$4,'자사몰 메타 광고'!D:D,$B198))</f>
        <v>0</v>
      </c>
      <c r="J198" s="11">
        <f t="shared" si="1"/>
        <v>0</v>
      </c>
      <c r="K198" s="11">
        <f t="shared" si="2"/>
        <v>0</v>
      </c>
      <c r="L198" s="12" t="str">
        <f t="shared" si="8"/>
        <v xml:space="preserve"> </v>
      </c>
      <c r="N198" s="10">
        <f>IF($C$4="", SUMIFS('무신사 메타 광고'!$X:$X, '무신사 메타 광고'!$D:$D, $B198),SUMIFS('무신사 메타 광고'!$X:$X,'무신사 메타 광고'!I:I,$C$4,'무신사 메타 광고'!D:D,$B198))</f>
        <v>0</v>
      </c>
      <c r="O198" s="11">
        <f t="shared" si="3"/>
        <v>0</v>
      </c>
      <c r="R198" s="13"/>
      <c r="S198" s="31">
        <f>IF($S$4="", SUMIFS('자사몰 메타 광고'!$L:$L, '자사몰 메타 광고'!$C:$C, $R198),SUMIFS('자사몰 메타 광고'!$L:$L,'자사몰 메타 광고'!$I:$I,$S$4,'자사몰 메타 광고'!$C:$C,$R198))</f>
        <v>0</v>
      </c>
      <c r="T198" s="31">
        <f>IF($S$4="", SUMIFS('자사몰 메타 광고'!$V:$V, '자사몰 메타 광고'!$C:$C, $R198),SUMIFS('자사몰 메타 광고'!$V:$V,'자사몰 메타 광고'!$I:$I,$S$4,'자사몰 메타 광고'!$C:$C,$R198))</f>
        <v>0</v>
      </c>
      <c r="U198" s="11">
        <f t="shared" si="4"/>
        <v>0</v>
      </c>
      <c r="V198" s="12" t="str">
        <f t="shared" si="9"/>
        <v xml:space="preserve"> </v>
      </c>
      <c r="W198" s="32">
        <f>IF($S$4="", SUMIFS('자사몰 메타 광고'!$K:$K, '자사몰 메타 광고'!$C:$C, $R198),SUMIFS('자사몰 메타 광고'!$K:$K,'자사몰 메타 광고'!$I:$I,$S$4,'자사몰 메타 광고'!$C:$C,$R198))</f>
        <v>0</v>
      </c>
      <c r="X198" s="32">
        <f>IF($S$4="", SUMIFS('자사몰 메타 광고'!$N:$N, '자사몰 메타 광고'!$C:$C, $R198),SUMIFS('자사몰 메타 광고'!$N:$N,'자사몰 메타 광고'!$I:$I,$S$4,'자사몰 메타 광고'!$C:$C,$R198))</f>
        <v>0</v>
      </c>
      <c r="Y198" s="11">
        <f t="shared" si="5"/>
        <v>0</v>
      </c>
      <c r="Z198" s="12" t="str">
        <f t="shared" si="10"/>
        <v xml:space="preserve"> </v>
      </c>
      <c r="AB198" s="10">
        <f>IF($S$4="", SUMIFS('무신사 메타 광고'!$X:$X, '무신사 메타 광고'!$C:$C, $R198),SUMIFS('무신사 메타 광고'!$X:$X,'무신사 메타 광고'!$I:$I,$S$4,'무신사 메타 광고'!$C:$C,$R198))</f>
        <v>0</v>
      </c>
      <c r="AC198" s="11">
        <f t="shared" si="6"/>
        <v>0</v>
      </c>
    </row>
    <row r="199" spans="2:29">
      <c r="B199" s="9"/>
      <c r="C199" s="29">
        <f>IF($C$4="", SUMIFS('자사몰 메타 광고'!$L:$L, '자사몰 메타 광고'!$D:$D, $B199), SUMIFS('자사몰 메타 광고'!$L:$L, '자사몰 메타 광고'!$I:$I, $C$4, '자사몰 메타 광고'!$D:$D, $B199))</f>
        <v>0</v>
      </c>
      <c r="D199" s="29">
        <f>IF($C$4="", SUMIFS('자사몰 메타 광고'!$V:$V,#REF!, $B199), SUMIFS('자사몰 메타 광고'!$V:$V,'자사몰 메타 광고'!$I:$I,$C$4,'자사몰 메타 광고'!$D:$D,$B199))</f>
        <v>0</v>
      </c>
      <c r="E199" s="11">
        <f t="shared" si="0"/>
        <v>0</v>
      </c>
      <c r="F199" s="12" t="str">
        <f t="shared" si="7"/>
        <v xml:space="preserve"> </v>
      </c>
      <c r="G199" s="30">
        <f>IF($C$4="", SUMIFS('자사몰 메타 광고'!$K:$K, '자사몰 메타 광고'!$D:$D, $B199), SUMIFS('자사몰 메타 광고'!$K:$K,'자사몰 메타 광고'!$I:$I,$C$4,'자사몰 메타 광고'!D:D,$B199))</f>
        <v>0</v>
      </c>
      <c r="H199" s="30">
        <f>IF($C$4="", SUMIFS('자사몰 메타 광고'!$Q:$Q, '자사몰 메타 광고'!$D:$D, $B199), SUMIFS('자사몰 메타 광고'!$Q:$Q,'자사몰 메타 광고'!$I:$I,$C$4,'자사몰 메타 광고'!D:D,$B199))</f>
        <v>0</v>
      </c>
      <c r="I199" s="30">
        <f>IF($C$4="", SUMIFS('자사몰 메타 광고'!$U:$U, '자사몰 메타 광고'!$D:$D, $B199), SUMIFS('자사몰 메타 광고'!$U:$U,'자사몰 메타 광고'!$I:$I,$C$4,'자사몰 메타 광고'!D:D,$B199))</f>
        <v>0</v>
      </c>
      <c r="J199" s="11">
        <f t="shared" si="1"/>
        <v>0</v>
      </c>
      <c r="K199" s="11">
        <f t="shared" si="2"/>
        <v>0</v>
      </c>
      <c r="L199" s="12" t="str">
        <f t="shared" si="8"/>
        <v xml:space="preserve"> </v>
      </c>
      <c r="N199" s="10">
        <f>IF($C$4="", SUMIFS('무신사 메타 광고'!$X:$X, '무신사 메타 광고'!$D:$D, $B199),SUMIFS('무신사 메타 광고'!$X:$X,'무신사 메타 광고'!I:I,$C$4,'무신사 메타 광고'!D:D,$B199))</f>
        <v>0</v>
      </c>
      <c r="O199" s="11">
        <f t="shared" si="3"/>
        <v>0</v>
      </c>
      <c r="R199" s="13"/>
      <c r="S199" s="31">
        <f>IF($S$4="", SUMIFS('자사몰 메타 광고'!$L:$L, '자사몰 메타 광고'!$C:$C, $R199),SUMIFS('자사몰 메타 광고'!$L:$L,'자사몰 메타 광고'!$I:$I,$S$4,'자사몰 메타 광고'!$C:$C,$R199))</f>
        <v>0</v>
      </c>
      <c r="T199" s="31">
        <f>IF($S$4="", SUMIFS('자사몰 메타 광고'!$V:$V, '자사몰 메타 광고'!$C:$C, $R199),SUMIFS('자사몰 메타 광고'!$V:$V,'자사몰 메타 광고'!$I:$I,$S$4,'자사몰 메타 광고'!$C:$C,$R199))</f>
        <v>0</v>
      </c>
      <c r="U199" s="11">
        <f t="shared" si="4"/>
        <v>0</v>
      </c>
      <c r="V199" s="12" t="str">
        <f t="shared" si="9"/>
        <v xml:space="preserve"> </v>
      </c>
      <c r="W199" s="32">
        <f>IF($S$4="", SUMIFS('자사몰 메타 광고'!$K:$K, '자사몰 메타 광고'!$C:$C, $R199),SUMIFS('자사몰 메타 광고'!$K:$K,'자사몰 메타 광고'!$I:$I,$S$4,'자사몰 메타 광고'!$C:$C,$R199))</f>
        <v>0</v>
      </c>
      <c r="X199" s="32">
        <f>IF($S$4="", SUMIFS('자사몰 메타 광고'!$N:$N, '자사몰 메타 광고'!$C:$C, $R199),SUMIFS('자사몰 메타 광고'!$N:$N,'자사몰 메타 광고'!$I:$I,$S$4,'자사몰 메타 광고'!$C:$C,$R199))</f>
        <v>0</v>
      </c>
      <c r="Y199" s="11">
        <f t="shared" si="5"/>
        <v>0</v>
      </c>
      <c r="Z199" s="12" t="str">
        <f t="shared" si="10"/>
        <v xml:space="preserve"> </v>
      </c>
      <c r="AB199" s="10">
        <f>IF($S$4="", SUMIFS('무신사 메타 광고'!$X:$X, '무신사 메타 광고'!$C:$C, $R199),SUMIFS('무신사 메타 광고'!$X:$X,'무신사 메타 광고'!$I:$I,$S$4,'무신사 메타 광고'!$C:$C,$R199))</f>
        <v>0</v>
      </c>
      <c r="AC199" s="11">
        <f t="shared" si="6"/>
        <v>0</v>
      </c>
    </row>
    <row r="200" spans="2:29">
      <c r="B200" s="9"/>
      <c r="C200" s="29">
        <f>IF($C$4="", SUMIFS('자사몰 메타 광고'!$L:$L, '자사몰 메타 광고'!$D:$D, $B200), SUMIFS('자사몰 메타 광고'!$L:$L, '자사몰 메타 광고'!$I:$I, $C$4, '자사몰 메타 광고'!$D:$D, $B200))</f>
        <v>0</v>
      </c>
      <c r="D200" s="29">
        <f>IF($C$4="", SUMIFS('자사몰 메타 광고'!$V:$V,#REF!, $B200), SUMIFS('자사몰 메타 광고'!$V:$V,'자사몰 메타 광고'!$I:$I,$C$4,'자사몰 메타 광고'!$D:$D,$B200))</f>
        <v>0</v>
      </c>
      <c r="E200" s="11">
        <f t="shared" si="0"/>
        <v>0</v>
      </c>
      <c r="F200" s="12" t="str">
        <f t="shared" si="7"/>
        <v xml:space="preserve"> </v>
      </c>
      <c r="G200" s="30">
        <f>IF($C$4="", SUMIFS('자사몰 메타 광고'!$K:$K, '자사몰 메타 광고'!$D:$D, $B200), SUMIFS('자사몰 메타 광고'!$K:$K,'자사몰 메타 광고'!$I:$I,$C$4,'자사몰 메타 광고'!D:D,$B200))</f>
        <v>0</v>
      </c>
      <c r="H200" s="30">
        <f>IF($C$4="", SUMIFS('자사몰 메타 광고'!$Q:$Q, '자사몰 메타 광고'!$D:$D, $B200), SUMIFS('자사몰 메타 광고'!$Q:$Q,'자사몰 메타 광고'!$I:$I,$C$4,'자사몰 메타 광고'!D:D,$B200))</f>
        <v>0</v>
      </c>
      <c r="I200" s="30">
        <f>IF($C$4="", SUMIFS('자사몰 메타 광고'!$U:$U, '자사몰 메타 광고'!$D:$D, $B200), SUMIFS('자사몰 메타 광고'!$U:$U,'자사몰 메타 광고'!$I:$I,$C$4,'자사몰 메타 광고'!D:D,$B200))</f>
        <v>0</v>
      </c>
      <c r="J200" s="11">
        <f t="shared" si="1"/>
        <v>0</v>
      </c>
      <c r="K200" s="11">
        <f t="shared" si="2"/>
        <v>0</v>
      </c>
      <c r="L200" s="12" t="str">
        <f t="shared" si="8"/>
        <v xml:space="preserve"> </v>
      </c>
      <c r="N200" s="10">
        <f>IF($C$4="", SUMIFS('무신사 메타 광고'!$X:$X, '무신사 메타 광고'!$D:$D, $B200),SUMIFS('무신사 메타 광고'!$X:$X,'무신사 메타 광고'!I:I,$C$4,'무신사 메타 광고'!D:D,$B200))</f>
        <v>0</v>
      </c>
      <c r="O200" s="11">
        <f t="shared" si="3"/>
        <v>0</v>
      </c>
      <c r="R200" s="13"/>
      <c r="S200" s="31">
        <f>IF($S$4="", SUMIFS('자사몰 메타 광고'!$L:$L, '자사몰 메타 광고'!$C:$C, $R200),SUMIFS('자사몰 메타 광고'!$L:$L,'자사몰 메타 광고'!$I:$I,$S$4,'자사몰 메타 광고'!$C:$C,$R200))</f>
        <v>0</v>
      </c>
      <c r="T200" s="31">
        <f>IF($S$4="", SUMIFS('자사몰 메타 광고'!$V:$V, '자사몰 메타 광고'!$C:$C, $R200),SUMIFS('자사몰 메타 광고'!$V:$V,'자사몰 메타 광고'!$I:$I,$S$4,'자사몰 메타 광고'!$C:$C,$R200))</f>
        <v>0</v>
      </c>
      <c r="U200" s="11">
        <f t="shared" si="4"/>
        <v>0</v>
      </c>
      <c r="V200" s="12" t="str">
        <f t="shared" si="9"/>
        <v xml:space="preserve"> </v>
      </c>
      <c r="W200" s="32">
        <f>IF($S$4="", SUMIFS('자사몰 메타 광고'!$K:$K, '자사몰 메타 광고'!$C:$C, $R200),SUMIFS('자사몰 메타 광고'!$K:$K,'자사몰 메타 광고'!$I:$I,$S$4,'자사몰 메타 광고'!$C:$C,$R200))</f>
        <v>0</v>
      </c>
      <c r="X200" s="32">
        <f>IF($S$4="", SUMIFS('자사몰 메타 광고'!$N:$N, '자사몰 메타 광고'!$C:$C, $R200),SUMIFS('자사몰 메타 광고'!$N:$N,'자사몰 메타 광고'!$I:$I,$S$4,'자사몰 메타 광고'!$C:$C,$R200))</f>
        <v>0</v>
      </c>
      <c r="Y200" s="11">
        <f t="shared" si="5"/>
        <v>0</v>
      </c>
      <c r="Z200" s="12" t="str">
        <f t="shared" si="10"/>
        <v xml:space="preserve"> </v>
      </c>
      <c r="AB200" s="10">
        <f>IF($S$4="", SUMIFS('무신사 메타 광고'!$X:$X, '무신사 메타 광고'!$C:$C, $R200),SUMIFS('무신사 메타 광고'!$X:$X,'무신사 메타 광고'!$I:$I,$S$4,'무신사 메타 광고'!$C:$C,$R200))</f>
        <v>0</v>
      </c>
      <c r="AC200" s="11">
        <f t="shared" si="6"/>
        <v>0</v>
      </c>
    </row>
    <row r="201" spans="2:29">
      <c r="B201" s="9"/>
      <c r="C201" s="29">
        <f>IF($C$4="", SUMIFS('자사몰 메타 광고'!$L:$L, '자사몰 메타 광고'!$D:$D, $B201), SUMIFS('자사몰 메타 광고'!$L:$L, '자사몰 메타 광고'!$I:$I, $C$4, '자사몰 메타 광고'!$D:$D, $B201))</f>
        <v>0</v>
      </c>
      <c r="D201" s="29">
        <f>IF($C$4="", SUMIFS('자사몰 메타 광고'!$V:$V,#REF!, $B201), SUMIFS('자사몰 메타 광고'!$V:$V,'자사몰 메타 광고'!$I:$I,$C$4,'자사몰 메타 광고'!$D:$D,$B201))</f>
        <v>0</v>
      </c>
      <c r="E201" s="11">
        <f t="shared" si="0"/>
        <v>0</v>
      </c>
      <c r="F201" s="12" t="str">
        <f t="shared" si="7"/>
        <v xml:space="preserve"> </v>
      </c>
      <c r="G201" s="30">
        <f>IF($C$4="", SUMIFS('자사몰 메타 광고'!$K:$K, '자사몰 메타 광고'!$D:$D, $B201), SUMIFS('자사몰 메타 광고'!$K:$K,'자사몰 메타 광고'!$I:$I,$C$4,'자사몰 메타 광고'!D:D,$B201))</f>
        <v>0</v>
      </c>
      <c r="H201" s="30">
        <f>IF($C$4="", SUMIFS('자사몰 메타 광고'!$Q:$Q, '자사몰 메타 광고'!$D:$D, $B201), SUMIFS('자사몰 메타 광고'!$Q:$Q,'자사몰 메타 광고'!$I:$I,$C$4,'자사몰 메타 광고'!D:D,$B201))</f>
        <v>0</v>
      </c>
      <c r="I201" s="30">
        <f>IF($C$4="", SUMIFS('자사몰 메타 광고'!$U:$U, '자사몰 메타 광고'!$D:$D, $B201), SUMIFS('자사몰 메타 광고'!$U:$U,'자사몰 메타 광고'!$I:$I,$C$4,'자사몰 메타 광고'!D:D,$B201))</f>
        <v>0</v>
      </c>
      <c r="J201" s="11">
        <f t="shared" si="1"/>
        <v>0</v>
      </c>
      <c r="K201" s="11">
        <f t="shared" si="2"/>
        <v>0</v>
      </c>
      <c r="L201" s="12" t="str">
        <f t="shared" si="8"/>
        <v xml:space="preserve"> </v>
      </c>
      <c r="N201" s="10">
        <f>IF($C$4="", SUMIFS('무신사 메타 광고'!$X:$X, '무신사 메타 광고'!$D:$D, $B201),SUMIFS('무신사 메타 광고'!$X:$X,'무신사 메타 광고'!I:I,$C$4,'무신사 메타 광고'!D:D,$B201))</f>
        <v>0</v>
      </c>
      <c r="O201" s="11">
        <f t="shared" si="3"/>
        <v>0</v>
      </c>
      <c r="R201" s="13"/>
      <c r="S201" s="31">
        <f>IF($S$4="", SUMIFS('자사몰 메타 광고'!$L:$L, '자사몰 메타 광고'!$C:$C, $R201),SUMIFS('자사몰 메타 광고'!$L:$L,'자사몰 메타 광고'!$I:$I,$S$4,'자사몰 메타 광고'!$C:$C,$R201))</f>
        <v>0</v>
      </c>
      <c r="T201" s="31">
        <f>IF($S$4="", SUMIFS('자사몰 메타 광고'!$V:$V, '자사몰 메타 광고'!$C:$C, $R201),SUMIFS('자사몰 메타 광고'!$V:$V,'자사몰 메타 광고'!$I:$I,$S$4,'자사몰 메타 광고'!$C:$C,$R201))</f>
        <v>0</v>
      </c>
      <c r="U201" s="11">
        <f t="shared" si="4"/>
        <v>0</v>
      </c>
      <c r="V201" s="12" t="str">
        <f t="shared" si="9"/>
        <v xml:space="preserve"> </v>
      </c>
      <c r="W201" s="32">
        <f>IF($S$4="", SUMIFS('자사몰 메타 광고'!$K:$K, '자사몰 메타 광고'!$C:$C, $R201),SUMIFS('자사몰 메타 광고'!$K:$K,'자사몰 메타 광고'!$I:$I,$S$4,'자사몰 메타 광고'!$C:$C,$R201))</f>
        <v>0</v>
      </c>
      <c r="X201" s="32">
        <f>IF($S$4="", SUMIFS('자사몰 메타 광고'!$N:$N, '자사몰 메타 광고'!$C:$C, $R201),SUMIFS('자사몰 메타 광고'!$N:$N,'자사몰 메타 광고'!$I:$I,$S$4,'자사몰 메타 광고'!$C:$C,$R201))</f>
        <v>0</v>
      </c>
      <c r="Y201" s="11">
        <f t="shared" si="5"/>
        <v>0</v>
      </c>
      <c r="Z201" s="12" t="str">
        <f t="shared" si="10"/>
        <v xml:space="preserve"> </v>
      </c>
      <c r="AB201" s="10">
        <f>IF($S$4="", SUMIFS('무신사 메타 광고'!$X:$X, '무신사 메타 광고'!$C:$C, $R201),SUMIFS('무신사 메타 광고'!$X:$X,'무신사 메타 광고'!$I:$I,$S$4,'무신사 메타 광고'!$C:$C,$R201))</f>
        <v>0</v>
      </c>
      <c r="AC201" s="11">
        <f t="shared" si="6"/>
        <v>0</v>
      </c>
    </row>
    <row r="202" spans="2:29">
      <c r="B202" s="9"/>
      <c r="C202" s="29">
        <f>IF($C$4="", SUMIFS('자사몰 메타 광고'!$L:$L, '자사몰 메타 광고'!$D:$D, $B202), SUMIFS('자사몰 메타 광고'!$L:$L, '자사몰 메타 광고'!$I:$I, $C$4, '자사몰 메타 광고'!$D:$D, $B202))</f>
        <v>0</v>
      </c>
      <c r="D202" s="29">
        <f>IF($C$4="", SUMIFS('자사몰 메타 광고'!$V:$V,#REF!, $B202), SUMIFS('자사몰 메타 광고'!$V:$V,'자사몰 메타 광고'!$I:$I,$C$4,'자사몰 메타 광고'!$D:$D,$B202))</f>
        <v>0</v>
      </c>
      <c r="E202" s="11">
        <f t="shared" si="0"/>
        <v>0</v>
      </c>
      <c r="F202" s="12" t="str">
        <f t="shared" si="7"/>
        <v xml:space="preserve"> </v>
      </c>
      <c r="G202" s="30">
        <f>IF($C$4="", SUMIFS('자사몰 메타 광고'!$K:$K, '자사몰 메타 광고'!$D:$D, $B202), SUMIFS('자사몰 메타 광고'!$K:$K,'자사몰 메타 광고'!$I:$I,$C$4,'자사몰 메타 광고'!D:D,$B202))</f>
        <v>0</v>
      </c>
      <c r="H202" s="30">
        <f>IF($C$4="", SUMIFS('자사몰 메타 광고'!$Q:$Q, '자사몰 메타 광고'!$D:$D, $B202), SUMIFS('자사몰 메타 광고'!$Q:$Q,'자사몰 메타 광고'!$I:$I,$C$4,'자사몰 메타 광고'!D:D,$B202))</f>
        <v>0</v>
      </c>
      <c r="I202" s="30">
        <f>IF($C$4="", SUMIFS('자사몰 메타 광고'!$U:$U, '자사몰 메타 광고'!$D:$D, $B202), SUMIFS('자사몰 메타 광고'!$U:$U,'자사몰 메타 광고'!$I:$I,$C$4,'자사몰 메타 광고'!D:D,$B202))</f>
        <v>0</v>
      </c>
      <c r="J202" s="11">
        <f t="shared" si="1"/>
        <v>0</v>
      </c>
      <c r="K202" s="11">
        <f t="shared" si="2"/>
        <v>0</v>
      </c>
      <c r="L202" s="12" t="str">
        <f t="shared" si="8"/>
        <v xml:space="preserve"> </v>
      </c>
      <c r="N202" s="10">
        <f>IF($C$4="", SUMIFS('무신사 메타 광고'!$X:$X, '무신사 메타 광고'!$D:$D, $B202),SUMIFS('무신사 메타 광고'!$X:$X,'무신사 메타 광고'!I:I,$C$4,'무신사 메타 광고'!D:D,$B202))</f>
        <v>0</v>
      </c>
      <c r="O202" s="11">
        <f t="shared" si="3"/>
        <v>0</v>
      </c>
      <c r="R202" s="13"/>
      <c r="S202" s="31">
        <f>IF($S$4="", SUMIFS('자사몰 메타 광고'!$L:$L, '자사몰 메타 광고'!$C:$C, $R202),SUMIFS('자사몰 메타 광고'!$L:$L,'자사몰 메타 광고'!$I:$I,$S$4,'자사몰 메타 광고'!$C:$C,$R202))</f>
        <v>0</v>
      </c>
      <c r="T202" s="31">
        <f>IF($S$4="", SUMIFS('자사몰 메타 광고'!$V:$V, '자사몰 메타 광고'!$C:$C, $R202),SUMIFS('자사몰 메타 광고'!$V:$V,'자사몰 메타 광고'!$I:$I,$S$4,'자사몰 메타 광고'!$C:$C,$R202))</f>
        <v>0</v>
      </c>
      <c r="U202" s="11">
        <f t="shared" si="4"/>
        <v>0</v>
      </c>
      <c r="V202" s="12" t="str">
        <f t="shared" si="9"/>
        <v xml:space="preserve"> </v>
      </c>
      <c r="W202" s="32">
        <f>IF($S$4="", SUMIFS('자사몰 메타 광고'!$K:$K, '자사몰 메타 광고'!$C:$C, $R202),SUMIFS('자사몰 메타 광고'!$K:$K,'자사몰 메타 광고'!$I:$I,$S$4,'자사몰 메타 광고'!$C:$C,$R202))</f>
        <v>0</v>
      </c>
      <c r="X202" s="32">
        <f>IF($S$4="", SUMIFS('자사몰 메타 광고'!$N:$N, '자사몰 메타 광고'!$C:$C, $R202),SUMIFS('자사몰 메타 광고'!$N:$N,'자사몰 메타 광고'!$I:$I,$S$4,'자사몰 메타 광고'!$C:$C,$R202))</f>
        <v>0</v>
      </c>
      <c r="Y202" s="11">
        <f t="shared" si="5"/>
        <v>0</v>
      </c>
      <c r="Z202" s="12" t="str">
        <f t="shared" si="10"/>
        <v xml:space="preserve"> </v>
      </c>
      <c r="AB202" s="10">
        <f>IF($S$4="", SUMIFS('무신사 메타 광고'!$X:$X, '무신사 메타 광고'!$C:$C, $R202),SUMIFS('무신사 메타 광고'!$X:$X,'무신사 메타 광고'!$I:$I,$S$4,'무신사 메타 광고'!$C:$C,$R202))</f>
        <v>0</v>
      </c>
      <c r="AC202" s="11">
        <f t="shared" si="6"/>
        <v>0</v>
      </c>
    </row>
    <row r="203" spans="2:29">
      <c r="B203" s="9"/>
      <c r="C203" s="29">
        <f>IF($C$4="", SUMIFS('자사몰 메타 광고'!$L:$L, '자사몰 메타 광고'!$D:$D, $B203), SUMIFS('자사몰 메타 광고'!$L:$L, '자사몰 메타 광고'!$I:$I, $C$4, '자사몰 메타 광고'!$D:$D, $B203))</f>
        <v>0</v>
      </c>
      <c r="D203" s="29">
        <f>IF($C$4="", SUMIFS('자사몰 메타 광고'!$V:$V,#REF!, $B203), SUMIFS('자사몰 메타 광고'!$V:$V,'자사몰 메타 광고'!$I:$I,$C$4,'자사몰 메타 광고'!$D:$D,$B203))</f>
        <v>0</v>
      </c>
      <c r="E203" s="11">
        <f t="shared" si="0"/>
        <v>0</v>
      </c>
      <c r="F203" s="12" t="str">
        <f t="shared" si="7"/>
        <v xml:space="preserve"> </v>
      </c>
      <c r="G203" s="30">
        <f>IF($C$4="", SUMIFS('자사몰 메타 광고'!$K:$K, '자사몰 메타 광고'!$D:$D, $B203), SUMIFS('자사몰 메타 광고'!$K:$K,'자사몰 메타 광고'!$I:$I,$C$4,'자사몰 메타 광고'!D:D,$B203))</f>
        <v>0</v>
      </c>
      <c r="H203" s="30">
        <f>IF($C$4="", SUMIFS('자사몰 메타 광고'!$Q:$Q, '자사몰 메타 광고'!$D:$D, $B203), SUMIFS('자사몰 메타 광고'!$Q:$Q,'자사몰 메타 광고'!$I:$I,$C$4,'자사몰 메타 광고'!D:D,$B203))</f>
        <v>0</v>
      </c>
      <c r="I203" s="30">
        <f>IF($C$4="", SUMIFS('자사몰 메타 광고'!$U:$U, '자사몰 메타 광고'!$D:$D, $B203), SUMIFS('자사몰 메타 광고'!$U:$U,'자사몰 메타 광고'!$I:$I,$C$4,'자사몰 메타 광고'!D:D,$B203))</f>
        <v>0</v>
      </c>
      <c r="J203" s="11">
        <f t="shared" si="1"/>
        <v>0</v>
      </c>
      <c r="K203" s="11">
        <f t="shared" si="2"/>
        <v>0</v>
      </c>
      <c r="L203" s="12" t="str">
        <f t="shared" si="8"/>
        <v xml:space="preserve"> </v>
      </c>
      <c r="N203" s="10">
        <f>IF($C$4="", SUMIFS('무신사 메타 광고'!$X:$X, '무신사 메타 광고'!$D:$D, $B203),SUMIFS('무신사 메타 광고'!$X:$X,'무신사 메타 광고'!I:I,$C$4,'무신사 메타 광고'!D:D,$B203))</f>
        <v>0</v>
      </c>
      <c r="O203" s="11">
        <f t="shared" si="3"/>
        <v>0</v>
      </c>
      <c r="R203" s="13"/>
      <c r="S203" s="31">
        <f>IF($S$4="", SUMIFS('자사몰 메타 광고'!$L:$L, '자사몰 메타 광고'!$C:$C, $R203),SUMIFS('자사몰 메타 광고'!$L:$L,'자사몰 메타 광고'!$I:$I,$S$4,'자사몰 메타 광고'!$C:$C,$R203))</f>
        <v>0</v>
      </c>
      <c r="T203" s="31">
        <f>IF($S$4="", SUMIFS('자사몰 메타 광고'!$V:$V, '자사몰 메타 광고'!$C:$C, $R203),SUMIFS('자사몰 메타 광고'!$V:$V,'자사몰 메타 광고'!$I:$I,$S$4,'자사몰 메타 광고'!$C:$C,$R203))</f>
        <v>0</v>
      </c>
      <c r="U203" s="11">
        <f t="shared" si="4"/>
        <v>0</v>
      </c>
      <c r="V203" s="12" t="str">
        <f t="shared" si="9"/>
        <v xml:space="preserve"> </v>
      </c>
      <c r="W203" s="32">
        <f>IF($S$4="", SUMIFS('자사몰 메타 광고'!$K:$K, '자사몰 메타 광고'!$C:$C, $R203),SUMIFS('자사몰 메타 광고'!$K:$K,'자사몰 메타 광고'!$I:$I,$S$4,'자사몰 메타 광고'!$C:$C,$R203))</f>
        <v>0</v>
      </c>
      <c r="X203" s="32">
        <f>IF($S$4="", SUMIFS('자사몰 메타 광고'!$N:$N, '자사몰 메타 광고'!$C:$C, $R203),SUMIFS('자사몰 메타 광고'!$N:$N,'자사몰 메타 광고'!$I:$I,$S$4,'자사몰 메타 광고'!$C:$C,$R203))</f>
        <v>0</v>
      </c>
      <c r="Y203" s="11">
        <f t="shared" si="5"/>
        <v>0</v>
      </c>
      <c r="Z203" s="12" t="str">
        <f t="shared" si="10"/>
        <v xml:space="preserve"> </v>
      </c>
      <c r="AB203" s="10">
        <f>IF($S$4="", SUMIFS('무신사 메타 광고'!$X:$X, '무신사 메타 광고'!$C:$C, $R203),SUMIFS('무신사 메타 광고'!$X:$X,'무신사 메타 광고'!$I:$I,$S$4,'무신사 메타 광고'!$C:$C,$R203))</f>
        <v>0</v>
      </c>
      <c r="AC203" s="11">
        <f t="shared" si="6"/>
        <v>0</v>
      </c>
    </row>
    <row r="204" spans="2:29">
      <c r="B204" s="9"/>
      <c r="C204" s="29">
        <f>IF($C$4="", SUMIFS('자사몰 메타 광고'!$L:$L, '자사몰 메타 광고'!$D:$D, $B204), SUMIFS('자사몰 메타 광고'!$L:$L, '자사몰 메타 광고'!$I:$I, $C$4, '자사몰 메타 광고'!$D:$D, $B204))</f>
        <v>0</v>
      </c>
      <c r="D204" s="29">
        <f>IF($C$4="", SUMIFS('자사몰 메타 광고'!$V:$V,#REF!, $B204), SUMIFS('자사몰 메타 광고'!$V:$V,'자사몰 메타 광고'!$I:$I,$C$4,'자사몰 메타 광고'!$D:$D,$B204))</f>
        <v>0</v>
      </c>
      <c r="E204" s="11">
        <f t="shared" si="0"/>
        <v>0</v>
      </c>
      <c r="F204" s="12" t="str">
        <f t="shared" si="7"/>
        <v xml:space="preserve"> </v>
      </c>
      <c r="G204" s="30">
        <f>IF($C$4="", SUMIFS('자사몰 메타 광고'!$K:$K, '자사몰 메타 광고'!$D:$D, $B204), SUMIFS('자사몰 메타 광고'!$K:$K,'자사몰 메타 광고'!$I:$I,$C$4,'자사몰 메타 광고'!D:D,$B204))</f>
        <v>0</v>
      </c>
      <c r="H204" s="30">
        <f>IF($C$4="", SUMIFS('자사몰 메타 광고'!$Q:$Q, '자사몰 메타 광고'!$D:$D, $B204), SUMIFS('자사몰 메타 광고'!$Q:$Q,'자사몰 메타 광고'!$I:$I,$C$4,'자사몰 메타 광고'!D:D,$B204))</f>
        <v>0</v>
      </c>
      <c r="I204" s="30">
        <f>IF($C$4="", SUMIFS('자사몰 메타 광고'!$U:$U, '자사몰 메타 광고'!$D:$D, $B204), SUMIFS('자사몰 메타 광고'!$U:$U,'자사몰 메타 광고'!$I:$I,$C$4,'자사몰 메타 광고'!D:D,$B204))</f>
        <v>0</v>
      </c>
      <c r="J204" s="11">
        <f t="shared" si="1"/>
        <v>0</v>
      </c>
      <c r="K204" s="11">
        <f t="shared" si="2"/>
        <v>0</v>
      </c>
      <c r="L204" s="12" t="str">
        <f t="shared" si="8"/>
        <v xml:space="preserve"> </v>
      </c>
      <c r="N204" s="10">
        <f>IF($C$4="", SUMIFS('무신사 메타 광고'!$X:$X, '무신사 메타 광고'!$D:$D, $B204),SUMIFS('무신사 메타 광고'!$X:$X,'무신사 메타 광고'!I:I,$C$4,'무신사 메타 광고'!D:D,$B204))</f>
        <v>0</v>
      </c>
      <c r="O204" s="11">
        <f t="shared" si="3"/>
        <v>0</v>
      </c>
      <c r="R204" s="13"/>
      <c r="S204" s="31">
        <f>IF($S$4="", SUMIFS('자사몰 메타 광고'!$L:$L, '자사몰 메타 광고'!$C:$C, $R204),SUMIFS('자사몰 메타 광고'!$L:$L,'자사몰 메타 광고'!$I:$I,$S$4,'자사몰 메타 광고'!$C:$C,$R204))</f>
        <v>0</v>
      </c>
      <c r="T204" s="31">
        <f>IF($S$4="", SUMIFS('자사몰 메타 광고'!$V:$V, '자사몰 메타 광고'!$C:$C, $R204),SUMIFS('자사몰 메타 광고'!$V:$V,'자사몰 메타 광고'!$I:$I,$S$4,'자사몰 메타 광고'!$C:$C,$R204))</f>
        <v>0</v>
      </c>
      <c r="U204" s="11">
        <f t="shared" si="4"/>
        <v>0</v>
      </c>
      <c r="V204" s="12" t="str">
        <f t="shared" si="9"/>
        <v xml:space="preserve"> </v>
      </c>
      <c r="W204" s="32">
        <f>IF($S$4="", SUMIFS('자사몰 메타 광고'!$K:$K, '자사몰 메타 광고'!$C:$C, $R204),SUMIFS('자사몰 메타 광고'!$K:$K,'자사몰 메타 광고'!$I:$I,$S$4,'자사몰 메타 광고'!$C:$C,$R204))</f>
        <v>0</v>
      </c>
      <c r="X204" s="32">
        <f>IF($S$4="", SUMIFS('자사몰 메타 광고'!$N:$N, '자사몰 메타 광고'!$C:$C, $R204),SUMIFS('자사몰 메타 광고'!$N:$N,'자사몰 메타 광고'!$I:$I,$S$4,'자사몰 메타 광고'!$C:$C,$R204))</f>
        <v>0</v>
      </c>
      <c r="Y204" s="11">
        <f t="shared" si="5"/>
        <v>0</v>
      </c>
      <c r="Z204" s="12" t="str">
        <f t="shared" si="10"/>
        <v xml:space="preserve"> </v>
      </c>
      <c r="AB204" s="10">
        <f>IF($S$4="", SUMIFS('무신사 메타 광고'!$X:$X, '무신사 메타 광고'!$C:$C, $R204),SUMIFS('무신사 메타 광고'!$X:$X,'무신사 메타 광고'!$I:$I,$S$4,'무신사 메타 광고'!$C:$C,$R204))</f>
        <v>0</v>
      </c>
      <c r="AC204" s="11">
        <f t="shared" si="6"/>
        <v>0</v>
      </c>
    </row>
    <row r="205" spans="2:29">
      <c r="B205" s="9"/>
      <c r="C205" s="29">
        <f>IF($C$4="", SUMIFS('자사몰 메타 광고'!$L:$L, '자사몰 메타 광고'!$D:$D, $B205), SUMIFS('자사몰 메타 광고'!$L:$L, '자사몰 메타 광고'!$I:$I, $C$4, '자사몰 메타 광고'!$D:$D, $B205))</f>
        <v>0</v>
      </c>
      <c r="D205" s="29">
        <f>IF($C$4="", SUMIFS('자사몰 메타 광고'!$V:$V,#REF!, $B205), SUMIFS('자사몰 메타 광고'!$V:$V,'자사몰 메타 광고'!$I:$I,$C$4,'자사몰 메타 광고'!$D:$D,$B205))</f>
        <v>0</v>
      </c>
      <c r="E205" s="11">
        <f t="shared" si="0"/>
        <v>0</v>
      </c>
      <c r="F205" s="12" t="str">
        <f t="shared" si="7"/>
        <v xml:space="preserve"> </v>
      </c>
      <c r="G205" s="30">
        <f>IF($C$4="", SUMIFS('자사몰 메타 광고'!$K:$K, '자사몰 메타 광고'!$D:$D, $B205), SUMIFS('자사몰 메타 광고'!$K:$K,'자사몰 메타 광고'!$I:$I,$C$4,'자사몰 메타 광고'!D:D,$B205))</f>
        <v>0</v>
      </c>
      <c r="H205" s="30">
        <f>IF($C$4="", SUMIFS('자사몰 메타 광고'!$Q:$Q, '자사몰 메타 광고'!$D:$D, $B205), SUMIFS('자사몰 메타 광고'!$Q:$Q,'자사몰 메타 광고'!$I:$I,$C$4,'자사몰 메타 광고'!D:D,$B205))</f>
        <v>0</v>
      </c>
      <c r="I205" s="30">
        <f>IF($C$4="", SUMIFS('자사몰 메타 광고'!$U:$U, '자사몰 메타 광고'!$D:$D, $B205), SUMIFS('자사몰 메타 광고'!$U:$U,'자사몰 메타 광고'!$I:$I,$C$4,'자사몰 메타 광고'!D:D,$B205))</f>
        <v>0</v>
      </c>
      <c r="J205" s="11">
        <f t="shared" si="1"/>
        <v>0</v>
      </c>
      <c r="K205" s="11">
        <f t="shared" si="2"/>
        <v>0</v>
      </c>
      <c r="L205" s="12" t="str">
        <f t="shared" si="8"/>
        <v xml:space="preserve"> </v>
      </c>
      <c r="N205" s="10">
        <f>IF($C$4="", SUMIFS('무신사 메타 광고'!$X:$X, '무신사 메타 광고'!$D:$D, $B205),SUMIFS('무신사 메타 광고'!$X:$X,'무신사 메타 광고'!I:I,$C$4,'무신사 메타 광고'!D:D,$B205))</f>
        <v>0</v>
      </c>
      <c r="O205" s="11">
        <f t="shared" si="3"/>
        <v>0</v>
      </c>
      <c r="R205" s="13"/>
      <c r="S205" s="31">
        <f>IF($S$4="", SUMIFS('자사몰 메타 광고'!$L:$L, '자사몰 메타 광고'!$C:$C, $R205),SUMIFS('자사몰 메타 광고'!$L:$L,'자사몰 메타 광고'!$I:$I,$S$4,'자사몰 메타 광고'!$C:$C,$R205))</f>
        <v>0</v>
      </c>
      <c r="T205" s="31">
        <f>IF($S$4="", SUMIFS('자사몰 메타 광고'!$V:$V, '자사몰 메타 광고'!$C:$C, $R205),SUMIFS('자사몰 메타 광고'!$V:$V,'자사몰 메타 광고'!$I:$I,$S$4,'자사몰 메타 광고'!$C:$C,$R205))</f>
        <v>0</v>
      </c>
      <c r="U205" s="11">
        <f t="shared" si="4"/>
        <v>0</v>
      </c>
      <c r="V205" s="12" t="str">
        <f t="shared" si="9"/>
        <v xml:space="preserve"> </v>
      </c>
      <c r="W205" s="32">
        <f>IF($S$4="", SUMIFS('자사몰 메타 광고'!$K:$K, '자사몰 메타 광고'!$C:$C, $R205),SUMIFS('자사몰 메타 광고'!$K:$K,'자사몰 메타 광고'!$I:$I,$S$4,'자사몰 메타 광고'!$C:$C,$R205))</f>
        <v>0</v>
      </c>
      <c r="X205" s="32">
        <f>IF($S$4="", SUMIFS('자사몰 메타 광고'!$N:$N, '자사몰 메타 광고'!$C:$C, $R205),SUMIFS('자사몰 메타 광고'!$N:$N,'자사몰 메타 광고'!$I:$I,$S$4,'자사몰 메타 광고'!$C:$C,$R205))</f>
        <v>0</v>
      </c>
      <c r="Y205" s="11">
        <f t="shared" si="5"/>
        <v>0</v>
      </c>
      <c r="Z205" s="12" t="str">
        <f t="shared" si="10"/>
        <v xml:space="preserve"> </v>
      </c>
      <c r="AB205" s="10">
        <f>IF($S$4="", SUMIFS('무신사 메타 광고'!$X:$X, '무신사 메타 광고'!$C:$C, $R205),SUMIFS('무신사 메타 광고'!$X:$X,'무신사 메타 광고'!$I:$I,$S$4,'무신사 메타 광고'!$C:$C,$R205))</f>
        <v>0</v>
      </c>
      <c r="AC205" s="11">
        <f t="shared" si="6"/>
        <v>0</v>
      </c>
    </row>
    <row r="206" spans="2:29">
      <c r="B206" s="9"/>
      <c r="C206" s="29">
        <f>IF($C$4="", SUMIFS('자사몰 메타 광고'!$L:$L, '자사몰 메타 광고'!$D:$D, $B206), SUMIFS('자사몰 메타 광고'!$L:$L, '자사몰 메타 광고'!$I:$I, $C$4, '자사몰 메타 광고'!$D:$D, $B206))</f>
        <v>0</v>
      </c>
      <c r="D206" s="29">
        <f>IF($C$4="", SUMIFS('자사몰 메타 광고'!$V:$V,#REF!, $B206), SUMIFS('자사몰 메타 광고'!$V:$V,'자사몰 메타 광고'!$I:$I,$C$4,'자사몰 메타 광고'!$D:$D,$B206))</f>
        <v>0</v>
      </c>
      <c r="E206" s="11">
        <f t="shared" si="0"/>
        <v>0</v>
      </c>
      <c r="F206" s="12" t="str">
        <f t="shared" si="7"/>
        <v xml:space="preserve"> </v>
      </c>
      <c r="G206" s="30">
        <f>IF($C$4="", SUMIFS('자사몰 메타 광고'!$K:$K, '자사몰 메타 광고'!$D:$D, $B206), SUMIFS('자사몰 메타 광고'!$K:$K,'자사몰 메타 광고'!$I:$I,$C$4,'자사몰 메타 광고'!D:D,$B206))</f>
        <v>0</v>
      </c>
      <c r="H206" s="30">
        <f>IF($C$4="", SUMIFS('자사몰 메타 광고'!$Q:$Q, '자사몰 메타 광고'!$D:$D, $B206), SUMIFS('자사몰 메타 광고'!$Q:$Q,'자사몰 메타 광고'!$I:$I,$C$4,'자사몰 메타 광고'!D:D,$B206))</f>
        <v>0</v>
      </c>
      <c r="I206" s="30">
        <f>IF($C$4="", SUMIFS('자사몰 메타 광고'!$U:$U, '자사몰 메타 광고'!$D:$D, $B206), SUMIFS('자사몰 메타 광고'!$U:$U,'자사몰 메타 광고'!$I:$I,$C$4,'자사몰 메타 광고'!D:D,$B206))</f>
        <v>0</v>
      </c>
      <c r="J206" s="11">
        <f t="shared" si="1"/>
        <v>0</v>
      </c>
      <c r="K206" s="11">
        <f t="shared" si="2"/>
        <v>0</v>
      </c>
      <c r="L206" s="12" t="str">
        <f t="shared" si="8"/>
        <v xml:space="preserve"> </v>
      </c>
      <c r="N206" s="10">
        <f>IF($C$4="", SUMIFS('무신사 메타 광고'!$X:$X, '무신사 메타 광고'!$D:$D, $B206),SUMIFS('무신사 메타 광고'!$X:$X,'무신사 메타 광고'!I:I,$C$4,'무신사 메타 광고'!D:D,$B206))</f>
        <v>0</v>
      </c>
      <c r="O206" s="11">
        <f t="shared" si="3"/>
        <v>0</v>
      </c>
      <c r="R206" s="13"/>
      <c r="S206" s="31">
        <f>IF($S$4="", SUMIFS('자사몰 메타 광고'!$L:$L, '자사몰 메타 광고'!$C:$C, $R206),SUMIFS('자사몰 메타 광고'!$L:$L,'자사몰 메타 광고'!$I:$I,$S$4,'자사몰 메타 광고'!$C:$C,$R206))</f>
        <v>0</v>
      </c>
      <c r="T206" s="31">
        <f>IF($S$4="", SUMIFS('자사몰 메타 광고'!$V:$V, '자사몰 메타 광고'!$C:$C, $R206),SUMIFS('자사몰 메타 광고'!$V:$V,'자사몰 메타 광고'!$I:$I,$S$4,'자사몰 메타 광고'!$C:$C,$R206))</f>
        <v>0</v>
      </c>
      <c r="U206" s="11">
        <f t="shared" si="4"/>
        <v>0</v>
      </c>
      <c r="V206" s="12" t="str">
        <f t="shared" si="9"/>
        <v xml:space="preserve"> </v>
      </c>
      <c r="W206" s="32">
        <f>IF($S$4="", SUMIFS('자사몰 메타 광고'!$K:$K, '자사몰 메타 광고'!$C:$C, $R206),SUMIFS('자사몰 메타 광고'!$K:$K,'자사몰 메타 광고'!$I:$I,$S$4,'자사몰 메타 광고'!$C:$C,$R206))</f>
        <v>0</v>
      </c>
      <c r="X206" s="32">
        <f>IF($S$4="", SUMIFS('자사몰 메타 광고'!$N:$N, '자사몰 메타 광고'!$C:$C, $R206),SUMIFS('자사몰 메타 광고'!$N:$N,'자사몰 메타 광고'!$I:$I,$S$4,'자사몰 메타 광고'!$C:$C,$R206))</f>
        <v>0</v>
      </c>
      <c r="Y206" s="11">
        <f t="shared" si="5"/>
        <v>0</v>
      </c>
      <c r="Z206" s="12" t="str">
        <f t="shared" si="10"/>
        <v xml:space="preserve"> </v>
      </c>
      <c r="AB206" s="10">
        <f>IF($S$4="", SUMIFS('무신사 메타 광고'!$X:$X, '무신사 메타 광고'!$C:$C, $R206),SUMIFS('무신사 메타 광고'!$X:$X,'무신사 메타 광고'!$I:$I,$S$4,'무신사 메타 광고'!$C:$C,$R206))</f>
        <v>0</v>
      </c>
      <c r="AC206" s="11">
        <f t="shared" si="6"/>
        <v>0</v>
      </c>
    </row>
    <row r="207" spans="2:29">
      <c r="B207" s="9"/>
      <c r="C207" s="29">
        <f>IF($C$4="", SUMIFS('자사몰 메타 광고'!$L:$L, '자사몰 메타 광고'!$D:$D, $B207), SUMIFS('자사몰 메타 광고'!$L:$L, '자사몰 메타 광고'!$I:$I, $C$4, '자사몰 메타 광고'!$D:$D, $B207))</f>
        <v>0</v>
      </c>
      <c r="D207" s="29">
        <f>IF($C$4="", SUMIFS('자사몰 메타 광고'!$V:$V,#REF!, $B207), SUMIFS('자사몰 메타 광고'!$V:$V,'자사몰 메타 광고'!$I:$I,$C$4,'자사몰 메타 광고'!$D:$D,$B207))</f>
        <v>0</v>
      </c>
      <c r="E207" s="11">
        <f t="shared" si="0"/>
        <v>0</v>
      </c>
      <c r="F207" s="12" t="str">
        <f t="shared" si="7"/>
        <v xml:space="preserve"> </v>
      </c>
      <c r="G207" s="30">
        <f>IF($C$4="", SUMIFS('자사몰 메타 광고'!$K:$K, '자사몰 메타 광고'!$D:$D, $B207), SUMIFS('자사몰 메타 광고'!$K:$K,'자사몰 메타 광고'!$I:$I,$C$4,'자사몰 메타 광고'!D:D,$B207))</f>
        <v>0</v>
      </c>
      <c r="H207" s="30">
        <f>IF($C$4="", SUMIFS('자사몰 메타 광고'!$Q:$Q, '자사몰 메타 광고'!$D:$D, $B207), SUMIFS('자사몰 메타 광고'!$Q:$Q,'자사몰 메타 광고'!$I:$I,$C$4,'자사몰 메타 광고'!D:D,$B207))</f>
        <v>0</v>
      </c>
      <c r="I207" s="30">
        <f>IF($C$4="", SUMIFS('자사몰 메타 광고'!$U:$U, '자사몰 메타 광고'!$D:$D, $B207), SUMIFS('자사몰 메타 광고'!$U:$U,'자사몰 메타 광고'!$I:$I,$C$4,'자사몰 메타 광고'!D:D,$B207))</f>
        <v>0</v>
      </c>
      <c r="J207" s="11">
        <f t="shared" si="1"/>
        <v>0</v>
      </c>
      <c r="K207" s="11">
        <f t="shared" si="2"/>
        <v>0</v>
      </c>
      <c r="L207" s="12" t="str">
        <f t="shared" si="8"/>
        <v xml:space="preserve"> </v>
      </c>
      <c r="N207" s="10">
        <f>IF($C$4="", SUMIFS('무신사 메타 광고'!$X:$X, '무신사 메타 광고'!$D:$D, $B207),SUMIFS('무신사 메타 광고'!$X:$X,'무신사 메타 광고'!I:I,$C$4,'무신사 메타 광고'!D:D,$B207))</f>
        <v>0</v>
      </c>
      <c r="O207" s="11">
        <f t="shared" si="3"/>
        <v>0</v>
      </c>
      <c r="R207" s="13"/>
      <c r="S207" s="31">
        <f>IF($S$4="", SUMIFS('자사몰 메타 광고'!$L:$L, '자사몰 메타 광고'!$C:$C, $R207),SUMIFS('자사몰 메타 광고'!$L:$L,'자사몰 메타 광고'!$I:$I,$S$4,'자사몰 메타 광고'!$C:$C,$R207))</f>
        <v>0</v>
      </c>
      <c r="T207" s="31">
        <f>IF($S$4="", SUMIFS('자사몰 메타 광고'!$V:$V, '자사몰 메타 광고'!$C:$C, $R207),SUMIFS('자사몰 메타 광고'!$V:$V,'자사몰 메타 광고'!$I:$I,$S$4,'자사몰 메타 광고'!$C:$C,$R207))</f>
        <v>0</v>
      </c>
      <c r="U207" s="11">
        <f t="shared" si="4"/>
        <v>0</v>
      </c>
      <c r="V207" s="12" t="str">
        <f t="shared" si="9"/>
        <v xml:space="preserve"> </v>
      </c>
      <c r="W207" s="32">
        <f>IF($S$4="", SUMIFS('자사몰 메타 광고'!$K:$K, '자사몰 메타 광고'!$C:$C, $R207),SUMIFS('자사몰 메타 광고'!$K:$K,'자사몰 메타 광고'!$I:$I,$S$4,'자사몰 메타 광고'!$C:$C,$R207))</f>
        <v>0</v>
      </c>
      <c r="X207" s="32">
        <f>IF($S$4="", SUMIFS('자사몰 메타 광고'!$N:$N, '자사몰 메타 광고'!$C:$C, $R207),SUMIFS('자사몰 메타 광고'!$N:$N,'자사몰 메타 광고'!$I:$I,$S$4,'자사몰 메타 광고'!$C:$C,$R207))</f>
        <v>0</v>
      </c>
      <c r="Y207" s="11">
        <f t="shared" si="5"/>
        <v>0</v>
      </c>
      <c r="Z207" s="12" t="str">
        <f t="shared" si="10"/>
        <v xml:space="preserve"> </v>
      </c>
      <c r="AB207" s="10">
        <f>IF($S$4="", SUMIFS('무신사 메타 광고'!$X:$X, '무신사 메타 광고'!$C:$C, $R207),SUMIFS('무신사 메타 광고'!$X:$X,'무신사 메타 광고'!$I:$I,$S$4,'무신사 메타 광고'!$C:$C,$R207))</f>
        <v>0</v>
      </c>
      <c r="AC207" s="11">
        <f t="shared" si="6"/>
        <v>0</v>
      </c>
    </row>
    <row r="208" spans="2:29">
      <c r="B208" s="9"/>
      <c r="C208" s="29">
        <f>IF($C$4="", SUMIFS('자사몰 메타 광고'!$L:$L, '자사몰 메타 광고'!$D:$D, $B208), SUMIFS('자사몰 메타 광고'!$L:$L, '자사몰 메타 광고'!$I:$I, $C$4, '자사몰 메타 광고'!$D:$D, $B208))</f>
        <v>0</v>
      </c>
      <c r="D208" s="29">
        <f>IF($C$4="", SUMIFS('자사몰 메타 광고'!$V:$V,#REF!, $B208), SUMIFS('자사몰 메타 광고'!$V:$V,'자사몰 메타 광고'!$I:$I,$C$4,'자사몰 메타 광고'!$D:$D,$B208))</f>
        <v>0</v>
      </c>
      <c r="E208" s="11">
        <f t="shared" si="0"/>
        <v>0</v>
      </c>
      <c r="F208" s="12" t="str">
        <f t="shared" si="7"/>
        <v xml:space="preserve"> </v>
      </c>
      <c r="G208" s="30">
        <f>IF($C$4="", SUMIFS('자사몰 메타 광고'!$K:$K, '자사몰 메타 광고'!$D:$D, $B208), SUMIFS('자사몰 메타 광고'!$K:$K,'자사몰 메타 광고'!$I:$I,$C$4,'자사몰 메타 광고'!D:D,$B208))</f>
        <v>0</v>
      </c>
      <c r="H208" s="30">
        <f>IF($C$4="", SUMIFS('자사몰 메타 광고'!$Q:$Q, '자사몰 메타 광고'!$D:$D, $B208), SUMIFS('자사몰 메타 광고'!$Q:$Q,'자사몰 메타 광고'!$I:$I,$C$4,'자사몰 메타 광고'!D:D,$B208))</f>
        <v>0</v>
      </c>
      <c r="I208" s="30">
        <f>IF($C$4="", SUMIFS('자사몰 메타 광고'!$U:$U, '자사몰 메타 광고'!$D:$D, $B208), SUMIFS('자사몰 메타 광고'!$U:$U,'자사몰 메타 광고'!$I:$I,$C$4,'자사몰 메타 광고'!D:D,$B208))</f>
        <v>0</v>
      </c>
      <c r="J208" s="11">
        <f t="shared" si="1"/>
        <v>0</v>
      </c>
      <c r="K208" s="11">
        <f t="shared" si="2"/>
        <v>0</v>
      </c>
      <c r="L208" s="12" t="str">
        <f t="shared" si="8"/>
        <v xml:space="preserve"> </v>
      </c>
      <c r="N208" s="10">
        <f>IF($C$4="", SUMIFS('무신사 메타 광고'!$X:$X, '무신사 메타 광고'!$D:$D, $B208),SUMIFS('무신사 메타 광고'!$X:$X,'무신사 메타 광고'!I:I,$C$4,'무신사 메타 광고'!D:D,$B208))</f>
        <v>0</v>
      </c>
      <c r="O208" s="11">
        <f t="shared" si="3"/>
        <v>0</v>
      </c>
      <c r="R208" s="13"/>
      <c r="S208" s="31">
        <f>IF($S$4="", SUMIFS('자사몰 메타 광고'!$L:$L, '자사몰 메타 광고'!$C:$C, $R208),SUMIFS('자사몰 메타 광고'!$L:$L,'자사몰 메타 광고'!$I:$I,$S$4,'자사몰 메타 광고'!$C:$C,$R208))</f>
        <v>0</v>
      </c>
      <c r="T208" s="31">
        <f>IF($S$4="", SUMIFS('자사몰 메타 광고'!$V:$V, '자사몰 메타 광고'!$C:$C, $R208),SUMIFS('자사몰 메타 광고'!$V:$V,'자사몰 메타 광고'!$I:$I,$S$4,'자사몰 메타 광고'!$C:$C,$R208))</f>
        <v>0</v>
      </c>
      <c r="U208" s="11">
        <f t="shared" si="4"/>
        <v>0</v>
      </c>
      <c r="V208" s="12" t="str">
        <f t="shared" si="9"/>
        <v xml:space="preserve"> </v>
      </c>
      <c r="W208" s="32">
        <f>IF($S$4="", SUMIFS('자사몰 메타 광고'!$K:$K, '자사몰 메타 광고'!$C:$C, $R208),SUMIFS('자사몰 메타 광고'!$K:$K,'자사몰 메타 광고'!$I:$I,$S$4,'자사몰 메타 광고'!$C:$C,$R208))</f>
        <v>0</v>
      </c>
      <c r="X208" s="32">
        <f>IF($S$4="", SUMIFS('자사몰 메타 광고'!$N:$N, '자사몰 메타 광고'!$C:$C, $R208),SUMIFS('자사몰 메타 광고'!$N:$N,'자사몰 메타 광고'!$I:$I,$S$4,'자사몰 메타 광고'!$C:$C,$R208))</f>
        <v>0</v>
      </c>
      <c r="Y208" s="11">
        <f t="shared" si="5"/>
        <v>0</v>
      </c>
      <c r="Z208" s="12" t="str">
        <f t="shared" si="10"/>
        <v xml:space="preserve"> </v>
      </c>
      <c r="AB208" s="10">
        <f>IF($S$4="", SUMIFS('무신사 메타 광고'!$X:$X, '무신사 메타 광고'!$C:$C, $R208),SUMIFS('무신사 메타 광고'!$X:$X,'무신사 메타 광고'!$I:$I,$S$4,'무신사 메타 광고'!$C:$C,$R208))</f>
        <v>0</v>
      </c>
      <c r="AC208" s="11">
        <f t="shared" si="6"/>
        <v>0</v>
      </c>
    </row>
    <row r="209" spans="2:29">
      <c r="B209" s="9"/>
      <c r="C209" s="29">
        <f>IF($C$4="", SUMIFS('자사몰 메타 광고'!$L:$L, '자사몰 메타 광고'!$D:$D, $B209), SUMIFS('자사몰 메타 광고'!$L:$L, '자사몰 메타 광고'!$I:$I, $C$4, '자사몰 메타 광고'!$D:$D, $B209))</f>
        <v>0</v>
      </c>
      <c r="D209" s="29">
        <f>IF($C$4="", SUMIFS('자사몰 메타 광고'!$V:$V,#REF!, $B209), SUMIFS('자사몰 메타 광고'!$V:$V,'자사몰 메타 광고'!$I:$I,$C$4,'자사몰 메타 광고'!$D:$D,$B209))</f>
        <v>0</v>
      </c>
      <c r="E209" s="11">
        <f t="shared" si="0"/>
        <v>0</v>
      </c>
      <c r="F209" s="12" t="str">
        <f t="shared" si="7"/>
        <v xml:space="preserve"> </v>
      </c>
      <c r="G209" s="30">
        <f>IF($C$4="", SUMIFS('자사몰 메타 광고'!$K:$K, '자사몰 메타 광고'!$D:$D, $B209), SUMIFS('자사몰 메타 광고'!$K:$K,'자사몰 메타 광고'!$I:$I,$C$4,'자사몰 메타 광고'!D:D,$B209))</f>
        <v>0</v>
      </c>
      <c r="H209" s="30">
        <f>IF($C$4="", SUMIFS('자사몰 메타 광고'!$Q:$Q, '자사몰 메타 광고'!$D:$D, $B209), SUMIFS('자사몰 메타 광고'!$Q:$Q,'자사몰 메타 광고'!$I:$I,$C$4,'자사몰 메타 광고'!D:D,$B209))</f>
        <v>0</v>
      </c>
      <c r="I209" s="30">
        <f>IF($C$4="", SUMIFS('자사몰 메타 광고'!$U:$U, '자사몰 메타 광고'!$D:$D, $B209), SUMIFS('자사몰 메타 광고'!$U:$U,'자사몰 메타 광고'!$I:$I,$C$4,'자사몰 메타 광고'!D:D,$B209))</f>
        <v>0</v>
      </c>
      <c r="J209" s="11">
        <f t="shared" si="1"/>
        <v>0</v>
      </c>
      <c r="K209" s="11">
        <f t="shared" si="2"/>
        <v>0</v>
      </c>
      <c r="L209" s="12" t="str">
        <f t="shared" si="8"/>
        <v xml:space="preserve"> </v>
      </c>
      <c r="N209" s="10">
        <f>IF($C$4="", SUMIFS('무신사 메타 광고'!$X:$X, '무신사 메타 광고'!$D:$D, $B209),SUMIFS('무신사 메타 광고'!$X:$X,'무신사 메타 광고'!I:I,$C$4,'무신사 메타 광고'!D:D,$B209))</f>
        <v>0</v>
      </c>
      <c r="O209" s="11">
        <f t="shared" si="3"/>
        <v>0</v>
      </c>
      <c r="R209" s="13"/>
      <c r="S209" s="31">
        <f>IF($S$4="", SUMIFS('자사몰 메타 광고'!$L:$L, '자사몰 메타 광고'!$C:$C, $R209),SUMIFS('자사몰 메타 광고'!$L:$L,'자사몰 메타 광고'!$I:$I,$S$4,'자사몰 메타 광고'!$C:$C,$R209))</f>
        <v>0</v>
      </c>
      <c r="T209" s="31">
        <f>IF($S$4="", SUMIFS('자사몰 메타 광고'!$V:$V, '자사몰 메타 광고'!$C:$C, $R209),SUMIFS('자사몰 메타 광고'!$V:$V,'자사몰 메타 광고'!$I:$I,$S$4,'자사몰 메타 광고'!$C:$C,$R209))</f>
        <v>0</v>
      </c>
      <c r="U209" s="11">
        <f t="shared" si="4"/>
        <v>0</v>
      </c>
      <c r="V209" s="12" t="str">
        <f t="shared" si="9"/>
        <v xml:space="preserve"> </v>
      </c>
      <c r="W209" s="32">
        <f>IF($S$4="", SUMIFS('자사몰 메타 광고'!$K:$K, '자사몰 메타 광고'!$C:$C, $R209),SUMIFS('자사몰 메타 광고'!$K:$K,'자사몰 메타 광고'!$I:$I,$S$4,'자사몰 메타 광고'!$C:$C,$R209))</f>
        <v>0</v>
      </c>
      <c r="X209" s="32">
        <f>IF($S$4="", SUMIFS('자사몰 메타 광고'!$N:$N, '자사몰 메타 광고'!$C:$C, $R209),SUMIFS('자사몰 메타 광고'!$N:$N,'자사몰 메타 광고'!$I:$I,$S$4,'자사몰 메타 광고'!$C:$C,$R209))</f>
        <v>0</v>
      </c>
      <c r="Y209" s="11">
        <f t="shared" si="5"/>
        <v>0</v>
      </c>
      <c r="Z209" s="12" t="str">
        <f t="shared" si="10"/>
        <v xml:space="preserve"> </v>
      </c>
      <c r="AB209" s="10">
        <f>IF($S$4="", SUMIFS('무신사 메타 광고'!$X:$X, '무신사 메타 광고'!$C:$C, $R209),SUMIFS('무신사 메타 광고'!$X:$X,'무신사 메타 광고'!$I:$I,$S$4,'무신사 메타 광고'!$C:$C,$R209))</f>
        <v>0</v>
      </c>
      <c r="AC209" s="11">
        <f t="shared" si="6"/>
        <v>0</v>
      </c>
    </row>
    <row r="210" spans="2:29">
      <c r="B210" s="9"/>
      <c r="C210" s="29">
        <f>IF($C$4="", SUMIFS('자사몰 메타 광고'!$L:$L, '자사몰 메타 광고'!$D:$D, $B210), SUMIFS('자사몰 메타 광고'!$L:$L, '자사몰 메타 광고'!$I:$I, $C$4, '자사몰 메타 광고'!$D:$D, $B210))</f>
        <v>0</v>
      </c>
      <c r="D210" s="29">
        <f>IF($C$4="", SUMIFS('자사몰 메타 광고'!$V:$V,#REF!, $B210), SUMIFS('자사몰 메타 광고'!$V:$V,'자사몰 메타 광고'!$I:$I,$C$4,'자사몰 메타 광고'!$D:$D,$B210))</f>
        <v>0</v>
      </c>
      <c r="E210" s="11">
        <f t="shared" si="0"/>
        <v>0</v>
      </c>
      <c r="F210" s="12" t="str">
        <f t="shared" si="7"/>
        <v xml:space="preserve"> </v>
      </c>
      <c r="G210" s="30">
        <f>IF($C$4="", SUMIFS('자사몰 메타 광고'!$K:$K, '자사몰 메타 광고'!$D:$D, $B210), SUMIFS('자사몰 메타 광고'!$K:$K,'자사몰 메타 광고'!$I:$I,$C$4,'자사몰 메타 광고'!D:D,$B210))</f>
        <v>0</v>
      </c>
      <c r="H210" s="30">
        <f>IF($C$4="", SUMIFS('자사몰 메타 광고'!$Q:$Q, '자사몰 메타 광고'!$D:$D, $B210), SUMIFS('자사몰 메타 광고'!$Q:$Q,'자사몰 메타 광고'!$I:$I,$C$4,'자사몰 메타 광고'!D:D,$B210))</f>
        <v>0</v>
      </c>
      <c r="I210" s="30">
        <f>IF($C$4="", SUMIFS('자사몰 메타 광고'!$U:$U, '자사몰 메타 광고'!$D:$D, $B210), SUMIFS('자사몰 메타 광고'!$U:$U,'자사몰 메타 광고'!$I:$I,$C$4,'자사몰 메타 광고'!D:D,$B210))</f>
        <v>0</v>
      </c>
      <c r="J210" s="11">
        <f t="shared" si="1"/>
        <v>0</v>
      </c>
      <c r="K210" s="11">
        <f t="shared" si="2"/>
        <v>0</v>
      </c>
      <c r="L210" s="12" t="str">
        <f t="shared" si="8"/>
        <v xml:space="preserve"> </v>
      </c>
      <c r="N210" s="10">
        <f>IF($C$4="", SUMIFS('무신사 메타 광고'!$X:$X, '무신사 메타 광고'!$D:$D, $B210),SUMIFS('무신사 메타 광고'!$X:$X,'무신사 메타 광고'!I:I,$C$4,'무신사 메타 광고'!D:D,$B210))</f>
        <v>0</v>
      </c>
      <c r="O210" s="11">
        <f t="shared" si="3"/>
        <v>0</v>
      </c>
      <c r="R210" s="13"/>
      <c r="S210" s="31">
        <f>IF($S$4="", SUMIFS('자사몰 메타 광고'!$L:$L, '자사몰 메타 광고'!$C:$C, $R210),SUMIFS('자사몰 메타 광고'!$L:$L,'자사몰 메타 광고'!$I:$I,$S$4,'자사몰 메타 광고'!$C:$C,$R210))</f>
        <v>0</v>
      </c>
      <c r="T210" s="31">
        <f>IF($S$4="", SUMIFS('자사몰 메타 광고'!$V:$V, '자사몰 메타 광고'!$C:$C, $R210),SUMIFS('자사몰 메타 광고'!$V:$V,'자사몰 메타 광고'!$I:$I,$S$4,'자사몰 메타 광고'!$C:$C,$R210))</f>
        <v>0</v>
      </c>
      <c r="U210" s="11">
        <f t="shared" si="4"/>
        <v>0</v>
      </c>
      <c r="V210" s="12" t="str">
        <f t="shared" si="9"/>
        <v xml:space="preserve"> </v>
      </c>
      <c r="W210" s="32">
        <f>IF($S$4="", SUMIFS('자사몰 메타 광고'!$K:$K, '자사몰 메타 광고'!$C:$C, $R210),SUMIFS('자사몰 메타 광고'!$K:$K,'자사몰 메타 광고'!$I:$I,$S$4,'자사몰 메타 광고'!$C:$C,$R210))</f>
        <v>0</v>
      </c>
      <c r="X210" s="32">
        <f>IF($S$4="", SUMIFS('자사몰 메타 광고'!$N:$N, '자사몰 메타 광고'!$C:$C, $R210),SUMIFS('자사몰 메타 광고'!$N:$N,'자사몰 메타 광고'!$I:$I,$S$4,'자사몰 메타 광고'!$C:$C,$R210))</f>
        <v>0</v>
      </c>
      <c r="Y210" s="11">
        <f t="shared" si="5"/>
        <v>0</v>
      </c>
      <c r="Z210" s="12" t="str">
        <f t="shared" si="10"/>
        <v xml:space="preserve"> </v>
      </c>
      <c r="AB210" s="10">
        <f>IF($S$4="", SUMIFS('무신사 메타 광고'!$X:$X, '무신사 메타 광고'!$C:$C, $R210),SUMIFS('무신사 메타 광고'!$X:$X,'무신사 메타 광고'!$I:$I,$S$4,'무신사 메타 광고'!$C:$C,$R210))</f>
        <v>0</v>
      </c>
      <c r="AC210" s="11">
        <f t="shared" si="6"/>
        <v>0</v>
      </c>
    </row>
    <row r="211" spans="2:29">
      <c r="B211" s="9"/>
      <c r="C211" s="29">
        <f>IF($C$4="", SUMIFS('자사몰 메타 광고'!$L:$L, '자사몰 메타 광고'!$D:$D, $B211), SUMIFS('자사몰 메타 광고'!$L:$L, '자사몰 메타 광고'!$I:$I, $C$4, '자사몰 메타 광고'!$D:$D, $B211))</f>
        <v>0</v>
      </c>
      <c r="D211" s="29">
        <f>IF($C$4="", SUMIFS('자사몰 메타 광고'!$V:$V,#REF!, $B211), SUMIFS('자사몰 메타 광고'!$V:$V,'자사몰 메타 광고'!$I:$I,$C$4,'자사몰 메타 광고'!$D:$D,$B211))</f>
        <v>0</v>
      </c>
      <c r="E211" s="11">
        <f t="shared" si="0"/>
        <v>0</v>
      </c>
      <c r="F211" s="12" t="str">
        <f t="shared" si="7"/>
        <v xml:space="preserve"> </v>
      </c>
      <c r="G211" s="30">
        <f>IF($C$4="", SUMIFS('자사몰 메타 광고'!$K:$K, '자사몰 메타 광고'!$D:$D, $B211), SUMIFS('자사몰 메타 광고'!$K:$K,'자사몰 메타 광고'!$I:$I,$C$4,'자사몰 메타 광고'!D:D,$B211))</f>
        <v>0</v>
      </c>
      <c r="H211" s="30">
        <f>IF($C$4="", SUMIFS('자사몰 메타 광고'!$Q:$Q, '자사몰 메타 광고'!$D:$D, $B211), SUMIFS('자사몰 메타 광고'!$Q:$Q,'자사몰 메타 광고'!$I:$I,$C$4,'자사몰 메타 광고'!D:D,$B211))</f>
        <v>0</v>
      </c>
      <c r="I211" s="30">
        <f>IF($C$4="", SUMIFS('자사몰 메타 광고'!$U:$U, '자사몰 메타 광고'!$D:$D, $B211), SUMIFS('자사몰 메타 광고'!$U:$U,'자사몰 메타 광고'!$I:$I,$C$4,'자사몰 메타 광고'!D:D,$B211))</f>
        <v>0</v>
      </c>
      <c r="J211" s="11">
        <f t="shared" si="1"/>
        <v>0</v>
      </c>
      <c r="K211" s="11">
        <f t="shared" si="2"/>
        <v>0</v>
      </c>
      <c r="L211" s="12" t="str">
        <f t="shared" si="8"/>
        <v xml:space="preserve"> </v>
      </c>
      <c r="N211" s="10">
        <f>IF($C$4="", SUMIFS('무신사 메타 광고'!$X:$X, '무신사 메타 광고'!$D:$D, $B211),SUMIFS('무신사 메타 광고'!$X:$X,'무신사 메타 광고'!I:I,$C$4,'무신사 메타 광고'!D:D,$B211))</f>
        <v>0</v>
      </c>
      <c r="O211" s="11">
        <f t="shared" si="3"/>
        <v>0</v>
      </c>
      <c r="R211" s="13"/>
      <c r="S211" s="31">
        <f>IF($S$4="", SUMIFS('자사몰 메타 광고'!$L:$L, '자사몰 메타 광고'!$C:$C, $R211),SUMIFS('자사몰 메타 광고'!$L:$L,'자사몰 메타 광고'!$I:$I,$S$4,'자사몰 메타 광고'!$C:$C,$R211))</f>
        <v>0</v>
      </c>
      <c r="T211" s="31">
        <f>IF($S$4="", SUMIFS('자사몰 메타 광고'!$V:$V, '자사몰 메타 광고'!$C:$C, $R211),SUMIFS('자사몰 메타 광고'!$V:$V,'자사몰 메타 광고'!$I:$I,$S$4,'자사몰 메타 광고'!$C:$C,$R211))</f>
        <v>0</v>
      </c>
      <c r="U211" s="11">
        <f t="shared" si="4"/>
        <v>0</v>
      </c>
      <c r="V211" s="12" t="str">
        <f t="shared" si="9"/>
        <v xml:space="preserve"> </v>
      </c>
      <c r="W211" s="32">
        <f>IF($S$4="", SUMIFS('자사몰 메타 광고'!$K:$K, '자사몰 메타 광고'!$C:$C, $R211),SUMIFS('자사몰 메타 광고'!$K:$K,'자사몰 메타 광고'!$I:$I,$S$4,'자사몰 메타 광고'!$C:$C,$R211))</f>
        <v>0</v>
      </c>
      <c r="X211" s="32">
        <f>IF($S$4="", SUMIFS('자사몰 메타 광고'!$N:$N, '자사몰 메타 광고'!$C:$C, $R211),SUMIFS('자사몰 메타 광고'!$N:$N,'자사몰 메타 광고'!$I:$I,$S$4,'자사몰 메타 광고'!$C:$C,$R211))</f>
        <v>0</v>
      </c>
      <c r="Y211" s="11">
        <f t="shared" si="5"/>
        <v>0</v>
      </c>
      <c r="Z211" s="12" t="str">
        <f t="shared" si="10"/>
        <v xml:space="preserve"> </v>
      </c>
      <c r="AB211" s="10">
        <f>IF($S$4="", SUMIFS('무신사 메타 광고'!$X:$X, '무신사 메타 광고'!$C:$C, $R211),SUMIFS('무신사 메타 광고'!$X:$X,'무신사 메타 광고'!$I:$I,$S$4,'무신사 메타 광고'!$C:$C,$R211))</f>
        <v>0</v>
      </c>
      <c r="AC211" s="11">
        <f t="shared" si="6"/>
        <v>0</v>
      </c>
    </row>
    <row r="212" spans="2:29">
      <c r="B212" s="9"/>
      <c r="C212" s="29">
        <f>IF($C$4="", SUMIFS('자사몰 메타 광고'!$L:$L, '자사몰 메타 광고'!$D:$D, $B212), SUMIFS('자사몰 메타 광고'!$L:$L, '자사몰 메타 광고'!$I:$I, $C$4, '자사몰 메타 광고'!$D:$D, $B212))</f>
        <v>0</v>
      </c>
      <c r="D212" s="29">
        <f>IF($C$4="", SUMIFS('자사몰 메타 광고'!$V:$V,#REF!, $B212), SUMIFS('자사몰 메타 광고'!$V:$V,'자사몰 메타 광고'!$I:$I,$C$4,'자사몰 메타 광고'!$D:$D,$B212))</f>
        <v>0</v>
      </c>
      <c r="E212" s="11">
        <f t="shared" si="0"/>
        <v>0</v>
      </c>
      <c r="F212" s="12" t="str">
        <f t="shared" si="7"/>
        <v xml:space="preserve"> </v>
      </c>
      <c r="G212" s="30">
        <f>IF($C$4="", SUMIFS('자사몰 메타 광고'!$K:$K, '자사몰 메타 광고'!$D:$D, $B212), SUMIFS('자사몰 메타 광고'!$K:$K,'자사몰 메타 광고'!$I:$I,$C$4,'자사몰 메타 광고'!D:D,$B212))</f>
        <v>0</v>
      </c>
      <c r="H212" s="30">
        <f>IF($C$4="", SUMIFS('자사몰 메타 광고'!$Q:$Q, '자사몰 메타 광고'!$D:$D, $B212), SUMIFS('자사몰 메타 광고'!$Q:$Q,'자사몰 메타 광고'!$I:$I,$C$4,'자사몰 메타 광고'!D:D,$B212))</f>
        <v>0</v>
      </c>
      <c r="I212" s="30">
        <f>IF($C$4="", SUMIFS('자사몰 메타 광고'!$U:$U, '자사몰 메타 광고'!$D:$D, $B212), SUMIFS('자사몰 메타 광고'!$U:$U,'자사몰 메타 광고'!$I:$I,$C$4,'자사몰 메타 광고'!D:D,$B212))</f>
        <v>0</v>
      </c>
      <c r="J212" s="11">
        <f t="shared" si="1"/>
        <v>0</v>
      </c>
      <c r="K212" s="11">
        <f t="shared" si="2"/>
        <v>0</v>
      </c>
      <c r="L212" s="12" t="str">
        <f t="shared" si="8"/>
        <v xml:space="preserve"> </v>
      </c>
      <c r="N212" s="10">
        <f>IF($C$4="", SUMIFS('무신사 메타 광고'!$X:$X, '무신사 메타 광고'!$D:$D, $B212),SUMIFS('무신사 메타 광고'!$X:$X,'무신사 메타 광고'!I:I,$C$4,'무신사 메타 광고'!D:D,$B212))</f>
        <v>0</v>
      </c>
      <c r="O212" s="11">
        <f t="shared" si="3"/>
        <v>0</v>
      </c>
      <c r="R212" s="13"/>
      <c r="S212" s="31">
        <f>IF($S$4="", SUMIFS('자사몰 메타 광고'!$L:$L, '자사몰 메타 광고'!$C:$C, $R212),SUMIFS('자사몰 메타 광고'!$L:$L,'자사몰 메타 광고'!$I:$I,$S$4,'자사몰 메타 광고'!$C:$C,$R212))</f>
        <v>0</v>
      </c>
      <c r="T212" s="31">
        <f>IF($S$4="", SUMIFS('자사몰 메타 광고'!$V:$V, '자사몰 메타 광고'!$C:$C, $R212),SUMIFS('자사몰 메타 광고'!$V:$V,'자사몰 메타 광고'!$I:$I,$S$4,'자사몰 메타 광고'!$C:$C,$R212))</f>
        <v>0</v>
      </c>
      <c r="U212" s="11">
        <f t="shared" si="4"/>
        <v>0</v>
      </c>
      <c r="V212" s="12" t="str">
        <f t="shared" si="9"/>
        <v xml:space="preserve"> </v>
      </c>
      <c r="W212" s="32">
        <f>IF($S$4="", SUMIFS('자사몰 메타 광고'!$K:$K, '자사몰 메타 광고'!$C:$C, $R212),SUMIFS('자사몰 메타 광고'!$K:$K,'자사몰 메타 광고'!$I:$I,$S$4,'자사몰 메타 광고'!$C:$C,$R212))</f>
        <v>0</v>
      </c>
      <c r="X212" s="32">
        <f>IF($S$4="", SUMIFS('자사몰 메타 광고'!$N:$N, '자사몰 메타 광고'!$C:$C, $R212),SUMIFS('자사몰 메타 광고'!$N:$N,'자사몰 메타 광고'!$I:$I,$S$4,'자사몰 메타 광고'!$C:$C,$R212))</f>
        <v>0</v>
      </c>
      <c r="Y212" s="11">
        <f t="shared" si="5"/>
        <v>0</v>
      </c>
      <c r="Z212" s="12" t="str">
        <f t="shared" si="10"/>
        <v xml:space="preserve"> </v>
      </c>
      <c r="AB212" s="10">
        <f>IF($S$4="", SUMIFS('무신사 메타 광고'!$X:$X, '무신사 메타 광고'!$C:$C, $R212),SUMIFS('무신사 메타 광고'!$X:$X,'무신사 메타 광고'!$I:$I,$S$4,'무신사 메타 광고'!$C:$C,$R212))</f>
        <v>0</v>
      </c>
      <c r="AC212" s="11">
        <f t="shared" si="6"/>
        <v>0</v>
      </c>
    </row>
    <row r="213" spans="2:29">
      <c r="B213" s="9"/>
      <c r="C213" s="29">
        <f>IF($C$4="", SUMIFS('자사몰 메타 광고'!$L:$L, '자사몰 메타 광고'!$D:$D, $B213), SUMIFS('자사몰 메타 광고'!$L:$L, '자사몰 메타 광고'!$I:$I, $C$4, '자사몰 메타 광고'!$D:$D, $B213))</f>
        <v>0</v>
      </c>
      <c r="D213" s="29">
        <f>IF($C$4="", SUMIFS('자사몰 메타 광고'!$V:$V,#REF!, $B213), SUMIFS('자사몰 메타 광고'!$V:$V,'자사몰 메타 광고'!$I:$I,$C$4,'자사몰 메타 광고'!$D:$D,$B213))</f>
        <v>0</v>
      </c>
      <c r="E213" s="11">
        <f t="shared" si="0"/>
        <v>0</v>
      </c>
      <c r="F213" s="12" t="str">
        <f t="shared" si="7"/>
        <v xml:space="preserve"> </v>
      </c>
      <c r="G213" s="30">
        <f>IF($C$4="", SUMIFS('자사몰 메타 광고'!$K:$K, '자사몰 메타 광고'!$D:$D, $B213), SUMIFS('자사몰 메타 광고'!$K:$K,'자사몰 메타 광고'!$I:$I,$C$4,'자사몰 메타 광고'!D:D,$B213))</f>
        <v>0</v>
      </c>
      <c r="H213" s="30">
        <f>IF($C$4="", SUMIFS('자사몰 메타 광고'!$Q:$Q, '자사몰 메타 광고'!$D:$D, $B213), SUMIFS('자사몰 메타 광고'!$Q:$Q,'자사몰 메타 광고'!$I:$I,$C$4,'자사몰 메타 광고'!D:D,$B213))</f>
        <v>0</v>
      </c>
      <c r="I213" s="30">
        <f>IF($C$4="", SUMIFS('자사몰 메타 광고'!$U:$U, '자사몰 메타 광고'!$D:$D, $B213), SUMIFS('자사몰 메타 광고'!$U:$U,'자사몰 메타 광고'!$I:$I,$C$4,'자사몰 메타 광고'!D:D,$B213))</f>
        <v>0</v>
      </c>
      <c r="J213" s="11">
        <f t="shared" si="1"/>
        <v>0</v>
      </c>
      <c r="K213" s="11">
        <f t="shared" si="2"/>
        <v>0</v>
      </c>
      <c r="L213" s="12" t="str">
        <f t="shared" si="8"/>
        <v xml:space="preserve"> </v>
      </c>
      <c r="N213" s="10">
        <f>IF($C$4="", SUMIFS('무신사 메타 광고'!$X:$X, '무신사 메타 광고'!$D:$D, $B213),SUMIFS('무신사 메타 광고'!$X:$X,'무신사 메타 광고'!I:I,$C$4,'무신사 메타 광고'!D:D,$B213))</f>
        <v>0</v>
      </c>
      <c r="O213" s="11">
        <f t="shared" si="3"/>
        <v>0</v>
      </c>
      <c r="R213" s="13"/>
      <c r="S213" s="31">
        <f>IF($S$4="", SUMIFS('자사몰 메타 광고'!$L:$L, '자사몰 메타 광고'!$C:$C, $R213),SUMIFS('자사몰 메타 광고'!$L:$L,'자사몰 메타 광고'!$I:$I,$S$4,'자사몰 메타 광고'!$C:$C,$R213))</f>
        <v>0</v>
      </c>
      <c r="T213" s="31">
        <f>IF($S$4="", SUMIFS('자사몰 메타 광고'!$V:$V, '자사몰 메타 광고'!$C:$C, $R213),SUMIFS('자사몰 메타 광고'!$V:$V,'자사몰 메타 광고'!$I:$I,$S$4,'자사몰 메타 광고'!$C:$C,$R213))</f>
        <v>0</v>
      </c>
      <c r="U213" s="11">
        <f t="shared" si="4"/>
        <v>0</v>
      </c>
      <c r="V213" s="12" t="str">
        <f t="shared" si="9"/>
        <v xml:space="preserve"> </v>
      </c>
      <c r="W213" s="32">
        <f>IF($S$4="", SUMIFS('자사몰 메타 광고'!$K:$K, '자사몰 메타 광고'!$C:$C, $R213),SUMIFS('자사몰 메타 광고'!$K:$K,'자사몰 메타 광고'!$I:$I,$S$4,'자사몰 메타 광고'!$C:$C,$R213))</f>
        <v>0</v>
      </c>
      <c r="X213" s="32">
        <f>IF($S$4="", SUMIFS('자사몰 메타 광고'!$N:$N, '자사몰 메타 광고'!$C:$C, $R213),SUMIFS('자사몰 메타 광고'!$N:$N,'자사몰 메타 광고'!$I:$I,$S$4,'자사몰 메타 광고'!$C:$C,$R213))</f>
        <v>0</v>
      </c>
      <c r="Y213" s="11">
        <f t="shared" si="5"/>
        <v>0</v>
      </c>
      <c r="Z213" s="12" t="str">
        <f t="shared" si="10"/>
        <v xml:space="preserve"> </v>
      </c>
      <c r="AB213" s="10">
        <f>IF($S$4="", SUMIFS('무신사 메타 광고'!$X:$X, '무신사 메타 광고'!$C:$C, $R213),SUMIFS('무신사 메타 광고'!$X:$X,'무신사 메타 광고'!$I:$I,$S$4,'무신사 메타 광고'!$C:$C,$R213))</f>
        <v>0</v>
      </c>
      <c r="AC213" s="11">
        <f t="shared" si="6"/>
        <v>0</v>
      </c>
    </row>
    <row r="214" spans="2:29">
      <c r="B214" s="9"/>
      <c r="C214" s="29">
        <f>IF($C$4="", SUMIFS('자사몰 메타 광고'!$L:$L, '자사몰 메타 광고'!$D:$D, $B214), SUMIFS('자사몰 메타 광고'!$L:$L, '자사몰 메타 광고'!$I:$I, $C$4, '자사몰 메타 광고'!$D:$D, $B214))</f>
        <v>0</v>
      </c>
      <c r="D214" s="29">
        <f>IF($C$4="", SUMIFS('자사몰 메타 광고'!$V:$V,#REF!, $B214), SUMIFS('자사몰 메타 광고'!$V:$V,'자사몰 메타 광고'!$I:$I,$C$4,'자사몰 메타 광고'!$D:$D,$B214))</f>
        <v>0</v>
      </c>
      <c r="E214" s="11">
        <f t="shared" si="0"/>
        <v>0</v>
      </c>
      <c r="F214" s="12" t="str">
        <f t="shared" si="7"/>
        <v xml:space="preserve"> </v>
      </c>
      <c r="G214" s="30">
        <f>IF($C$4="", SUMIFS('자사몰 메타 광고'!$K:$K, '자사몰 메타 광고'!$D:$D, $B214), SUMIFS('자사몰 메타 광고'!$K:$K,'자사몰 메타 광고'!$I:$I,$C$4,'자사몰 메타 광고'!D:D,$B214))</f>
        <v>0</v>
      </c>
      <c r="H214" s="30">
        <f>IF($C$4="", SUMIFS('자사몰 메타 광고'!$Q:$Q, '자사몰 메타 광고'!$D:$D, $B214), SUMIFS('자사몰 메타 광고'!$Q:$Q,'자사몰 메타 광고'!$I:$I,$C$4,'자사몰 메타 광고'!D:D,$B214))</f>
        <v>0</v>
      </c>
      <c r="I214" s="30">
        <f>IF($C$4="", SUMIFS('자사몰 메타 광고'!$U:$U, '자사몰 메타 광고'!$D:$D, $B214), SUMIFS('자사몰 메타 광고'!$U:$U,'자사몰 메타 광고'!$I:$I,$C$4,'자사몰 메타 광고'!D:D,$B214))</f>
        <v>0</v>
      </c>
      <c r="J214" s="11">
        <f t="shared" si="1"/>
        <v>0</v>
      </c>
      <c r="K214" s="11">
        <f t="shared" si="2"/>
        <v>0</v>
      </c>
      <c r="L214" s="12" t="str">
        <f t="shared" si="8"/>
        <v xml:space="preserve"> </v>
      </c>
      <c r="N214" s="10">
        <f>IF($C$4="", SUMIFS('무신사 메타 광고'!$X:$X, '무신사 메타 광고'!$D:$D, $B214),SUMIFS('무신사 메타 광고'!$X:$X,'무신사 메타 광고'!I:I,$C$4,'무신사 메타 광고'!D:D,$B214))</f>
        <v>0</v>
      </c>
      <c r="O214" s="11">
        <f t="shared" si="3"/>
        <v>0</v>
      </c>
      <c r="R214" s="13"/>
      <c r="S214" s="31">
        <f>IF($S$4="", SUMIFS('자사몰 메타 광고'!$L:$L, '자사몰 메타 광고'!$C:$C, $R214),SUMIFS('자사몰 메타 광고'!$L:$L,'자사몰 메타 광고'!$I:$I,$S$4,'자사몰 메타 광고'!$C:$C,$R214))</f>
        <v>0</v>
      </c>
      <c r="T214" s="31">
        <f>IF($S$4="", SUMIFS('자사몰 메타 광고'!$V:$V, '자사몰 메타 광고'!$C:$C, $R214),SUMIFS('자사몰 메타 광고'!$V:$V,'자사몰 메타 광고'!$I:$I,$S$4,'자사몰 메타 광고'!$C:$C,$R214))</f>
        <v>0</v>
      </c>
      <c r="U214" s="11">
        <f t="shared" si="4"/>
        <v>0</v>
      </c>
      <c r="V214" s="12" t="str">
        <f t="shared" si="9"/>
        <v xml:space="preserve"> </v>
      </c>
      <c r="W214" s="32">
        <f>IF($S$4="", SUMIFS('자사몰 메타 광고'!$K:$K, '자사몰 메타 광고'!$C:$C, $R214),SUMIFS('자사몰 메타 광고'!$K:$K,'자사몰 메타 광고'!$I:$I,$S$4,'자사몰 메타 광고'!$C:$C,$R214))</f>
        <v>0</v>
      </c>
      <c r="X214" s="32">
        <f>IF($S$4="", SUMIFS('자사몰 메타 광고'!$N:$N, '자사몰 메타 광고'!$C:$C, $R214),SUMIFS('자사몰 메타 광고'!$N:$N,'자사몰 메타 광고'!$I:$I,$S$4,'자사몰 메타 광고'!$C:$C,$R214))</f>
        <v>0</v>
      </c>
      <c r="Y214" s="11">
        <f t="shared" si="5"/>
        <v>0</v>
      </c>
      <c r="Z214" s="12" t="str">
        <f t="shared" si="10"/>
        <v xml:space="preserve"> </v>
      </c>
      <c r="AB214" s="10">
        <f>IF($S$4="", SUMIFS('무신사 메타 광고'!$X:$X, '무신사 메타 광고'!$C:$C, $R214),SUMIFS('무신사 메타 광고'!$X:$X,'무신사 메타 광고'!$I:$I,$S$4,'무신사 메타 광고'!$C:$C,$R214))</f>
        <v>0</v>
      </c>
      <c r="AC214" s="11">
        <f t="shared" si="6"/>
        <v>0</v>
      </c>
    </row>
    <row r="215" spans="2:29">
      <c r="B215" s="9"/>
      <c r="C215" s="29">
        <f>IF($C$4="", SUMIFS('자사몰 메타 광고'!$L:$L, '자사몰 메타 광고'!$D:$D, $B215), SUMIFS('자사몰 메타 광고'!$L:$L, '자사몰 메타 광고'!$I:$I, $C$4, '자사몰 메타 광고'!$D:$D, $B215))</f>
        <v>0</v>
      </c>
      <c r="D215" s="29">
        <f>IF($C$4="", SUMIFS('자사몰 메타 광고'!$V:$V,#REF!, $B215), SUMIFS('자사몰 메타 광고'!$V:$V,'자사몰 메타 광고'!$I:$I,$C$4,'자사몰 메타 광고'!$D:$D,$B215))</f>
        <v>0</v>
      </c>
      <c r="E215" s="11">
        <f t="shared" si="0"/>
        <v>0</v>
      </c>
      <c r="F215" s="12" t="str">
        <f t="shared" si="7"/>
        <v xml:space="preserve"> </v>
      </c>
      <c r="G215" s="30">
        <f>IF($C$4="", SUMIFS('자사몰 메타 광고'!$K:$K, '자사몰 메타 광고'!$D:$D, $B215), SUMIFS('자사몰 메타 광고'!$K:$K,'자사몰 메타 광고'!$I:$I,$C$4,'자사몰 메타 광고'!D:D,$B215))</f>
        <v>0</v>
      </c>
      <c r="H215" s="30">
        <f>IF($C$4="", SUMIFS('자사몰 메타 광고'!$Q:$Q, '자사몰 메타 광고'!$D:$D, $B215), SUMIFS('자사몰 메타 광고'!$Q:$Q,'자사몰 메타 광고'!$I:$I,$C$4,'자사몰 메타 광고'!D:D,$B215))</f>
        <v>0</v>
      </c>
      <c r="I215" s="30">
        <f>IF($C$4="", SUMIFS('자사몰 메타 광고'!$U:$U, '자사몰 메타 광고'!$D:$D, $B215), SUMIFS('자사몰 메타 광고'!$U:$U,'자사몰 메타 광고'!$I:$I,$C$4,'자사몰 메타 광고'!D:D,$B215))</f>
        <v>0</v>
      </c>
      <c r="J215" s="11">
        <f t="shared" si="1"/>
        <v>0</v>
      </c>
      <c r="K215" s="11">
        <f t="shared" si="2"/>
        <v>0</v>
      </c>
      <c r="L215" s="12" t="str">
        <f t="shared" si="8"/>
        <v xml:space="preserve"> </v>
      </c>
      <c r="N215" s="10">
        <f>IF($C$4="", SUMIFS('무신사 메타 광고'!$X:$X, '무신사 메타 광고'!$D:$D, $B215),SUMIFS('무신사 메타 광고'!$X:$X,'무신사 메타 광고'!I:I,$C$4,'무신사 메타 광고'!D:D,$B215))</f>
        <v>0</v>
      </c>
      <c r="O215" s="11">
        <f t="shared" si="3"/>
        <v>0</v>
      </c>
      <c r="R215" s="13"/>
      <c r="S215" s="31">
        <f>IF($S$4="", SUMIFS('자사몰 메타 광고'!$L:$L, '자사몰 메타 광고'!$C:$C, $R215),SUMIFS('자사몰 메타 광고'!$L:$L,'자사몰 메타 광고'!$I:$I,$S$4,'자사몰 메타 광고'!$C:$C,$R215))</f>
        <v>0</v>
      </c>
      <c r="T215" s="31">
        <f>IF($S$4="", SUMIFS('자사몰 메타 광고'!$V:$V, '자사몰 메타 광고'!$C:$C, $R215),SUMIFS('자사몰 메타 광고'!$V:$V,'자사몰 메타 광고'!$I:$I,$S$4,'자사몰 메타 광고'!$C:$C,$R215))</f>
        <v>0</v>
      </c>
      <c r="U215" s="11">
        <f t="shared" si="4"/>
        <v>0</v>
      </c>
      <c r="V215" s="12" t="str">
        <f t="shared" si="9"/>
        <v xml:space="preserve"> </v>
      </c>
      <c r="W215" s="32">
        <f>IF($S$4="", SUMIFS('자사몰 메타 광고'!$K:$K, '자사몰 메타 광고'!$C:$C, $R215),SUMIFS('자사몰 메타 광고'!$K:$K,'자사몰 메타 광고'!$I:$I,$S$4,'자사몰 메타 광고'!$C:$C,$R215))</f>
        <v>0</v>
      </c>
      <c r="X215" s="32">
        <f>IF($S$4="", SUMIFS('자사몰 메타 광고'!$N:$N, '자사몰 메타 광고'!$C:$C, $R215),SUMIFS('자사몰 메타 광고'!$N:$N,'자사몰 메타 광고'!$I:$I,$S$4,'자사몰 메타 광고'!$C:$C,$R215))</f>
        <v>0</v>
      </c>
      <c r="Y215" s="11">
        <f t="shared" si="5"/>
        <v>0</v>
      </c>
      <c r="Z215" s="12" t="str">
        <f t="shared" si="10"/>
        <v xml:space="preserve"> </v>
      </c>
      <c r="AB215" s="10">
        <f>IF($S$4="", SUMIFS('무신사 메타 광고'!$X:$X, '무신사 메타 광고'!$C:$C, $R215),SUMIFS('무신사 메타 광고'!$X:$X,'무신사 메타 광고'!$I:$I,$S$4,'무신사 메타 광고'!$C:$C,$R215))</f>
        <v>0</v>
      </c>
      <c r="AC215" s="11">
        <f t="shared" si="6"/>
        <v>0</v>
      </c>
    </row>
    <row r="216" spans="2:29">
      <c r="B216" s="9"/>
      <c r="C216" s="29">
        <f>IF($C$4="", SUMIFS('자사몰 메타 광고'!$L:$L, '자사몰 메타 광고'!$D:$D, $B216), SUMIFS('자사몰 메타 광고'!$L:$L, '자사몰 메타 광고'!$I:$I, $C$4, '자사몰 메타 광고'!$D:$D, $B216))</f>
        <v>0</v>
      </c>
      <c r="D216" s="29">
        <f>IF($C$4="", SUMIFS('자사몰 메타 광고'!$V:$V,#REF!, $B216), SUMIFS('자사몰 메타 광고'!$V:$V,'자사몰 메타 광고'!$I:$I,$C$4,'자사몰 메타 광고'!$D:$D,$B216))</f>
        <v>0</v>
      </c>
      <c r="E216" s="11">
        <f t="shared" si="0"/>
        <v>0</v>
      </c>
      <c r="F216" s="12" t="str">
        <f t="shared" si="7"/>
        <v xml:space="preserve"> </v>
      </c>
      <c r="G216" s="30">
        <f>IF($C$4="", SUMIFS('자사몰 메타 광고'!$K:$K, '자사몰 메타 광고'!$D:$D, $B216), SUMIFS('자사몰 메타 광고'!$K:$K,'자사몰 메타 광고'!$I:$I,$C$4,'자사몰 메타 광고'!D:D,$B216))</f>
        <v>0</v>
      </c>
      <c r="H216" s="30">
        <f>IF($C$4="", SUMIFS('자사몰 메타 광고'!$Q:$Q, '자사몰 메타 광고'!$D:$D, $B216), SUMIFS('자사몰 메타 광고'!$Q:$Q,'자사몰 메타 광고'!$I:$I,$C$4,'자사몰 메타 광고'!D:D,$B216))</f>
        <v>0</v>
      </c>
      <c r="I216" s="30">
        <f>IF($C$4="", SUMIFS('자사몰 메타 광고'!$U:$U, '자사몰 메타 광고'!$D:$D, $B216), SUMIFS('자사몰 메타 광고'!$U:$U,'자사몰 메타 광고'!$I:$I,$C$4,'자사몰 메타 광고'!D:D,$B216))</f>
        <v>0</v>
      </c>
      <c r="J216" s="11">
        <f t="shared" si="1"/>
        <v>0</v>
      </c>
      <c r="K216" s="11">
        <f t="shared" si="2"/>
        <v>0</v>
      </c>
      <c r="L216" s="12" t="str">
        <f t="shared" si="8"/>
        <v xml:space="preserve"> </v>
      </c>
      <c r="N216" s="10">
        <f>IF($C$4="", SUMIFS('무신사 메타 광고'!$X:$X, '무신사 메타 광고'!$D:$D, $B216),SUMIFS('무신사 메타 광고'!$X:$X,'무신사 메타 광고'!I:I,$C$4,'무신사 메타 광고'!D:D,$B216))</f>
        <v>0</v>
      </c>
      <c r="O216" s="11">
        <f t="shared" si="3"/>
        <v>0</v>
      </c>
      <c r="R216" s="13"/>
      <c r="S216" s="31">
        <f>IF($S$4="", SUMIFS('자사몰 메타 광고'!$L:$L, '자사몰 메타 광고'!$C:$C, $R216),SUMIFS('자사몰 메타 광고'!$L:$L,'자사몰 메타 광고'!$I:$I,$S$4,'자사몰 메타 광고'!$C:$C,$R216))</f>
        <v>0</v>
      </c>
      <c r="T216" s="31">
        <f>IF($S$4="", SUMIFS('자사몰 메타 광고'!$V:$V, '자사몰 메타 광고'!$C:$C, $R216),SUMIFS('자사몰 메타 광고'!$V:$V,'자사몰 메타 광고'!$I:$I,$S$4,'자사몰 메타 광고'!$C:$C,$R216))</f>
        <v>0</v>
      </c>
      <c r="U216" s="11">
        <f t="shared" si="4"/>
        <v>0</v>
      </c>
      <c r="V216" s="12" t="str">
        <f t="shared" si="9"/>
        <v xml:space="preserve"> </v>
      </c>
      <c r="W216" s="32">
        <f>IF($S$4="", SUMIFS('자사몰 메타 광고'!$K:$K, '자사몰 메타 광고'!$C:$C, $R216),SUMIFS('자사몰 메타 광고'!$K:$K,'자사몰 메타 광고'!$I:$I,$S$4,'자사몰 메타 광고'!$C:$C,$R216))</f>
        <v>0</v>
      </c>
      <c r="X216" s="32">
        <f>IF($S$4="", SUMIFS('자사몰 메타 광고'!$N:$N, '자사몰 메타 광고'!$C:$C, $R216),SUMIFS('자사몰 메타 광고'!$N:$N,'자사몰 메타 광고'!$I:$I,$S$4,'자사몰 메타 광고'!$C:$C,$R216))</f>
        <v>0</v>
      </c>
      <c r="Y216" s="11">
        <f t="shared" si="5"/>
        <v>0</v>
      </c>
      <c r="Z216" s="12" t="str">
        <f t="shared" si="10"/>
        <v xml:space="preserve"> </v>
      </c>
      <c r="AB216" s="10">
        <f>IF($S$4="", SUMIFS('무신사 메타 광고'!$X:$X, '무신사 메타 광고'!$C:$C, $R216),SUMIFS('무신사 메타 광고'!$X:$X,'무신사 메타 광고'!$I:$I,$S$4,'무신사 메타 광고'!$C:$C,$R216))</f>
        <v>0</v>
      </c>
      <c r="AC216" s="11">
        <f t="shared" si="6"/>
        <v>0</v>
      </c>
    </row>
    <row r="217" spans="2:29">
      <c r="B217" s="9"/>
      <c r="C217" s="29">
        <f>IF($C$4="", SUMIFS('자사몰 메타 광고'!$L:$L, '자사몰 메타 광고'!$D:$D, $B217), SUMIFS('자사몰 메타 광고'!$L:$L, '자사몰 메타 광고'!$I:$I, $C$4, '자사몰 메타 광고'!$D:$D, $B217))</f>
        <v>0</v>
      </c>
      <c r="D217" s="29">
        <f>IF($C$4="", SUMIFS('자사몰 메타 광고'!$V:$V,#REF!, $B217), SUMIFS('자사몰 메타 광고'!$V:$V,'자사몰 메타 광고'!$I:$I,$C$4,'자사몰 메타 광고'!$D:$D,$B217))</f>
        <v>0</v>
      </c>
      <c r="E217" s="11">
        <f t="shared" si="0"/>
        <v>0</v>
      </c>
      <c r="F217" s="12" t="str">
        <f t="shared" si="7"/>
        <v xml:space="preserve"> </v>
      </c>
      <c r="G217" s="30">
        <f>IF($C$4="", SUMIFS('자사몰 메타 광고'!$K:$K, '자사몰 메타 광고'!$D:$D, $B217), SUMIFS('자사몰 메타 광고'!$K:$K,'자사몰 메타 광고'!$I:$I,$C$4,'자사몰 메타 광고'!D:D,$B217))</f>
        <v>0</v>
      </c>
      <c r="H217" s="30">
        <f>IF($C$4="", SUMIFS('자사몰 메타 광고'!$Q:$Q, '자사몰 메타 광고'!$D:$D, $B217), SUMIFS('자사몰 메타 광고'!$Q:$Q,'자사몰 메타 광고'!$I:$I,$C$4,'자사몰 메타 광고'!D:D,$B217))</f>
        <v>0</v>
      </c>
      <c r="I217" s="30">
        <f>IF($C$4="", SUMIFS('자사몰 메타 광고'!$U:$U, '자사몰 메타 광고'!$D:$D, $B217), SUMIFS('자사몰 메타 광고'!$U:$U,'자사몰 메타 광고'!$I:$I,$C$4,'자사몰 메타 광고'!D:D,$B217))</f>
        <v>0</v>
      </c>
      <c r="J217" s="11">
        <f t="shared" si="1"/>
        <v>0</v>
      </c>
      <c r="K217" s="11">
        <f t="shared" si="2"/>
        <v>0</v>
      </c>
      <c r="L217" s="12" t="str">
        <f t="shared" si="8"/>
        <v xml:space="preserve"> </v>
      </c>
      <c r="N217" s="10">
        <f>IF($C$4="", SUMIFS('무신사 메타 광고'!$X:$X, '무신사 메타 광고'!$D:$D, $B217),SUMIFS('무신사 메타 광고'!$X:$X,'무신사 메타 광고'!I:I,$C$4,'무신사 메타 광고'!D:D,$B217))</f>
        <v>0</v>
      </c>
      <c r="O217" s="11">
        <f t="shared" si="3"/>
        <v>0</v>
      </c>
      <c r="R217" s="13"/>
      <c r="S217" s="31">
        <f>IF($S$4="", SUMIFS('자사몰 메타 광고'!$L:$L, '자사몰 메타 광고'!$C:$C, $R217),SUMIFS('자사몰 메타 광고'!$L:$L,'자사몰 메타 광고'!$I:$I,$S$4,'자사몰 메타 광고'!$C:$C,$R217))</f>
        <v>0</v>
      </c>
      <c r="T217" s="31">
        <f>IF($S$4="", SUMIFS('자사몰 메타 광고'!$V:$V, '자사몰 메타 광고'!$C:$C, $R217),SUMIFS('자사몰 메타 광고'!$V:$V,'자사몰 메타 광고'!$I:$I,$S$4,'자사몰 메타 광고'!$C:$C,$R217))</f>
        <v>0</v>
      </c>
      <c r="U217" s="11">
        <f t="shared" si="4"/>
        <v>0</v>
      </c>
      <c r="V217" s="12" t="str">
        <f t="shared" si="9"/>
        <v xml:space="preserve"> </v>
      </c>
      <c r="W217" s="32">
        <f>IF($S$4="", SUMIFS('자사몰 메타 광고'!$K:$K, '자사몰 메타 광고'!$C:$C, $R217),SUMIFS('자사몰 메타 광고'!$K:$K,'자사몰 메타 광고'!$I:$I,$S$4,'자사몰 메타 광고'!$C:$C,$R217))</f>
        <v>0</v>
      </c>
      <c r="X217" s="32">
        <f>IF($S$4="", SUMIFS('자사몰 메타 광고'!$N:$N, '자사몰 메타 광고'!$C:$C, $R217),SUMIFS('자사몰 메타 광고'!$N:$N,'자사몰 메타 광고'!$I:$I,$S$4,'자사몰 메타 광고'!$C:$C,$R217))</f>
        <v>0</v>
      </c>
      <c r="Y217" s="11">
        <f t="shared" si="5"/>
        <v>0</v>
      </c>
      <c r="Z217" s="12" t="str">
        <f t="shared" si="10"/>
        <v xml:space="preserve"> </v>
      </c>
      <c r="AB217" s="10">
        <f>IF($S$4="", SUMIFS('무신사 메타 광고'!$X:$X, '무신사 메타 광고'!$C:$C, $R217),SUMIFS('무신사 메타 광고'!$X:$X,'무신사 메타 광고'!$I:$I,$S$4,'무신사 메타 광고'!$C:$C,$R217))</f>
        <v>0</v>
      </c>
      <c r="AC217" s="11">
        <f t="shared" si="6"/>
        <v>0</v>
      </c>
    </row>
    <row r="218" spans="2:29">
      <c r="B218" s="9"/>
      <c r="C218" s="29">
        <f>IF($C$4="", SUMIFS('자사몰 메타 광고'!$L:$L, '자사몰 메타 광고'!$D:$D, $B218), SUMIFS('자사몰 메타 광고'!$L:$L, '자사몰 메타 광고'!$I:$I, $C$4, '자사몰 메타 광고'!$D:$D, $B218))</f>
        <v>0</v>
      </c>
      <c r="D218" s="29">
        <f>IF($C$4="", SUMIFS('자사몰 메타 광고'!$V:$V,#REF!, $B218), SUMIFS('자사몰 메타 광고'!$V:$V,'자사몰 메타 광고'!$I:$I,$C$4,'자사몰 메타 광고'!$D:$D,$B218))</f>
        <v>0</v>
      </c>
      <c r="E218" s="11">
        <f t="shared" si="0"/>
        <v>0</v>
      </c>
      <c r="F218" s="12" t="str">
        <f t="shared" si="7"/>
        <v xml:space="preserve"> </v>
      </c>
      <c r="G218" s="30">
        <f>IF($C$4="", SUMIFS('자사몰 메타 광고'!$K:$K, '자사몰 메타 광고'!$D:$D, $B218), SUMIFS('자사몰 메타 광고'!$K:$K,'자사몰 메타 광고'!$I:$I,$C$4,'자사몰 메타 광고'!D:D,$B218))</f>
        <v>0</v>
      </c>
      <c r="H218" s="30">
        <f>IF($C$4="", SUMIFS('자사몰 메타 광고'!$Q:$Q, '자사몰 메타 광고'!$D:$D, $B218), SUMIFS('자사몰 메타 광고'!$Q:$Q,'자사몰 메타 광고'!$I:$I,$C$4,'자사몰 메타 광고'!D:D,$B218))</f>
        <v>0</v>
      </c>
      <c r="I218" s="30">
        <f>IF($C$4="", SUMIFS('자사몰 메타 광고'!$U:$U, '자사몰 메타 광고'!$D:$D, $B218), SUMIFS('자사몰 메타 광고'!$U:$U,'자사몰 메타 광고'!$I:$I,$C$4,'자사몰 메타 광고'!D:D,$B218))</f>
        <v>0</v>
      </c>
      <c r="J218" s="11">
        <f t="shared" si="1"/>
        <v>0</v>
      </c>
      <c r="K218" s="11">
        <f t="shared" si="2"/>
        <v>0</v>
      </c>
      <c r="L218" s="12" t="str">
        <f t="shared" si="8"/>
        <v xml:space="preserve"> </v>
      </c>
      <c r="N218" s="10">
        <f>IF($C$4="", SUMIFS('무신사 메타 광고'!$X:$X, '무신사 메타 광고'!$D:$D, $B218),SUMIFS('무신사 메타 광고'!$X:$X,'무신사 메타 광고'!I:I,$C$4,'무신사 메타 광고'!D:D,$B218))</f>
        <v>0</v>
      </c>
      <c r="O218" s="11">
        <f t="shared" si="3"/>
        <v>0</v>
      </c>
      <c r="R218" s="13"/>
      <c r="S218" s="31">
        <f>IF($S$4="", SUMIFS('자사몰 메타 광고'!$L:$L, '자사몰 메타 광고'!$C:$C, $R218),SUMIFS('자사몰 메타 광고'!$L:$L,'자사몰 메타 광고'!$I:$I,$S$4,'자사몰 메타 광고'!$C:$C,$R218))</f>
        <v>0</v>
      </c>
      <c r="T218" s="31">
        <f>IF($S$4="", SUMIFS('자사몰 메타 광고'!$V:$V, '자사몰 메타 광고'!$C:$C, $R218),SUMIFS('자사몰 메타 광고'!$V:$V,'자사몰 메타 광고'!$I:$I,$S$4,'자사몰 메타 광고'!$C:$C,$R218))</f>
        <v>0</v>
      </c>
      <c r="U218" s="11">
        <f t="shared" si="4"/>
        <v>0</v>
      </c>
      <c r="V218" s="12" t="str">
        <f t="shared" si="9"/>
        <v xml:space="preserve"> </v>
      </c>
      <c r="W218" s="32">
        <f>IF($S$4="", SUMIFS('자사몰 메타 광고'!$K:$K, '자사몰 메타 광고'!$C:$C, $R218),SUMIFS('자사몰 메타 광고'!$K:$K,'자사몰 메타 광고'!$I:$I,$S$4,'자사몰 메타 광고'!$C:$C,$R218))</f>
        <v>0</v>
      </c>
      <c r="X218" s="32">
        <f>IF($S$4="", SUMIFS('자사몰 메타 광고'!$N:$N, '자사몰 메타 광고'!$C:$C, $R218),SUMIFS('자사몰 메타 광고'!$N:$N,'자사몰 메타 광고'!$I:$I,$S$4,'자사몰 메타 광고'!$C:$C,$R218))</f>
        <v>0</v>
      </c>
      <c r="Y218" s="11">
        <f t="shared" si="5"/>
        <v>0</v>
      </c>
      <c r="Z218" s="12" t="str">
        <f t="shared" si="10"/>
        <v xml:space="preserve"> </v>
      </c>
      <c r="AB218" s="10">
        <f>IF($S$4="", SUMIFS('무신사 메타 광고'!$X:$X, '무신사 메타 광고'!$C:$C, $R218),SUMIFS('무신사 메타 광고'!$X:$X,'무신사 메타 광고'!$I:$I,$S$4,'무신사 메타 광고'!$C:$C,$R218))</f>
        <v>0</v>
      </c>
      <c r="AC218" s="11">
        <f t="shared" si="6"/>
        <v>0</v>
      </c>
    </row>
    <row r="219" spans="2:29">
      <c r="B219" s="9"/>
      <c r="C219" s="29">
        <f>IF($C$4="", SUMIFS('자사몰 메타 광고'!$L:$L, '자사몰 메타 광고'!$D:$D, $B219), SUMIFS('자사몰 메타 광고'!$L:$L, '자사몰 메타 광고'!$I:$I, $C$4, '자사몰 메타 광고'!$D:$D, $B219))</f>
        <v>0</v>
      </c>
      <c r="D219" s="29">
        <f>IF($C$4="", SUMIFS('자사몰 메타 광고'!$V:$V,#REF!, $B219), SUMIFS('자사몰 메타 광고'!$V:$V,'자사몰 메타 광고'!$I:$I,$C$4,'자사몰 메타 광고'!$D:$D,$B219))</f>
        <v>0</v>
      </c>
      <c r="E219" s="11">
        <f t="shared" si="0"/>
        <v>0</v>
      </c>
      <c r="F219" s="12" t="str">
        <f t="shared" si="7"/>
        <v xml:space="preserve"> </v>
      </c>
      <c r="G219" s="30">
        <f>IF($C$4="", SUMIFS('자사몰 메타 광고'!$K:$K, '자사몰 메타 광고'!$D:$D, $B219), SUMIFS('자사몰 메타 광고'!$K:$K,'자사몰 메타 광고'!$I:$I,$C$4,'자사몰 메타 광고'!D:D,$B219))</f>
        <v>0</v>
      </c>
      <c r="H219" s="30">
        <f>IF($C$4="", SUMIFS('자사몰 메타 광고'!$Q:$Q, '자사몰 메타 광고'!$D:$D, $B219), SUMIFS('자사몰 메타 광고'!$Q:$Q,'자사몰 메타 광고'!$I:$I,$C$4,'자사몰 메타 광고'!D:D,$B219))</f>
        <v>0</v>
      </c>
      <c r="I219" s="30">
        <f>IF($C$4="", SUMIFS('자사몰 메타 광고'!$U:$U, '자사몰 메타 광고'!$D:$D, $B219), SUMIFS('자사몰 메타 광고'!$U:$U,'자사몰 메타 광고'!$I:$I,$C$4,'자사몰 메타 광고'!D:D,$B219))</f>
        <v>0</v>
      </c>
      <c r="J219" s="11">
        <f t="shared" si="1"/>
        <v>0</v>
      </c>
      <c r="K219" s="11">
        <f t="shared" si="2"/>
        <v>0</v>
      </c>
      <c r="L219" s="12" t="str">
        <f t="shared" si="8"/>
        <v xml:space="preserve"> </v>
      </c>
      <c r="N219" s="10">
        <f>IF($C$4="", SUMIFS('무신사 메타 광고'!$X:$X, '무신사 메타 광고'!$D:$D, $B219),SUMIFS('무신사 메타 광고'!$X:$X,'무신사 메타 광고'!I:I,$C$4,'무신사 메타 광고'!D:D,$B219))</f>
        <v>0</v>
      </c>
      <c r="O219" s="11">
        <f t="shared" si="3"/>
        <v>0</v>
      </c>
      <c r="R219" s="13"/>
      <c r="S219" s="31">
        <f>IF($S$4="", SUMIFS('자사몰 메타 광고'!$L:$L, '자사몰 메타 광고'!$C:$C, $R219),SUMIFS('자사몰 메타 광고'!$L:$L,'자사몰 메타 광고'!$I:$I,$S$4,'자사몰 메타 광고'!$C:$C,$R219))</f>
        <v>0</v>
      </c>
      <c r="T219" s="31">
        <f>IF($S$4="", SUMIFS('자사몰 메타 광고'!$V:$V, '자사몰 메타 광고'!$C:$C, $R219),SUMIFS('자사몰 메타 광고'!$V:$V,'자사몰 메타 광고'!$I:$I,$S$4,'자사몰 메타 광고'!$C:$C,$R219))</f>
        <v>0</v>
      </c>
      <c r="U219" s="11">
        <f t="shared" si="4"/>
        <v>0</v>
      </c>
      <c r="V219" s="12" t="str">
        <f t="shared" si="9"/>
        <v xml:space="preserve"> </v>
      </c>
      <c r="W219" s="32">
        <f>IF($S$4="", SUMIFS('자사몰 메타 광고'!$K:$K, '자사몰 메타 광고'!$C:$C, $R219),SUMIFS('자사몰 메타 광고'!$K:$K,'자사몰 메타 광고'!$I:$I,$S$4,'자사몰 메타 광고'!$C:$C,$R219))</f>
        <v>0</v>
      </c>
      <c r="X219" s="32">
        <f>IF($S$4="", SUMIFS('자사몰 메타 광고'!$N:$N, '자사몰 메타 광고'!$C:$C, $R219),SUMIFS('자사몰 메타 광고'!$N:$N,'자사몰 메타 광고'!$I:$I,$S$4,'자사몰 메타 광고'!$C:$C,$R219))</f>
        <v>0</v>
      </c>
      <c r="Y219" s="11">
        <f t="shared" si="5"/>
        <v>0</v>
      </c>
      <c r="Z219" s="12" t="str">
        <f t="shared" si="10"/>
        <v xml:space="preserve"> </v>
      </c>
      <c r="AB219" s="10">
        <f>IF($S$4="", SUMIFS('무신사 메타 광고'!$X:$X, '무신사 메타 광고'!$C:$C, $R219),SUMIFS('무신사 메타 광고'!$X:$X,'무신사 메타 광고'!$I:$I,$S$4,'무신사 메타 광고'!$C:$C,$R219))</f>
        <v>0</v>
      </c>
      <c r="AC219" s="11">
        <f t="shared" si="6"/>
        <v>0</v>
      </c>
    </row>
    <row r="220" spans="2:29">
      <c r="B220" s="9"/>
      <c r="C220" s="29">
        <f>IF($C$4="", SUMIFS('자사몰 메타 광고'!$L:$L, '자사몰 메타 광고'!$D:$D, $B220), SUMIFS('자사몰 메타 광고'!$L:$L, '자사몰 메타 광고'!$I:$I, $C$4, '자사몰 메타 광고'!$D:$D, $B220))</f>
        <v>0</v>
      </c>
      <c r="D220" s="29">
        <f>IF($C$4="", SUMIFS('자사몰 메타 광고'!$V:$V,#REF!, $B220), SUMIFS('자사몰 메타 광고'!$V:$V,'자사몰 메타 광고'!$I:$I,$C$4,'자사몰 메타 광고'!$D:$D,$B220))</f>
        <v>0</v>
      </c>
      <c r="E220" s="11">
        <f t="shared" si="0"/>
        <v>0</v>
      </c>
      <c r="F220" s="12" t="str">
        <f t="shared" si="7"/>
        <v xml:space="preserve"> </v>
      </c>
      <c r="G220" s="30">
        <f>IF($C$4="", SUMIFS('자사몰 메타 광고'!$K:$K, '자사몰 메타 광고'!$D:$D, $B220), SUMIFS('자사몰 메타 광고'!$K:$K,'자사몰 메타 광고'!$I:$I,$C$4,'자사몰 메타 광고'!D:D,$B220))</f>
        <v>0</v>
      </c>
      <c r="H220" s="30">
        <f>IF($C$4="", SUMIFS('자사몰 메타 광고'!$Q:$Q, '자사몰 메타 광고'!$D:$D, $B220), SUMIFS('자사몰 메타 광고'!$Q:$Q,'자사몰 메타 광고'!$I:$I,$C$4,'자사몰 메타 광고'!D:D,$B220))</f>
        <v>0</v>
      </c>
      <c r="I220" s="30">
        <f>IF($C$4="", SUMIFS('자사몰 메타 광고'!$U:$U, '자사몰 메타 광고'!$D:$D, $B220), SUMIFS('자사몰 메타 광고'!$U:$U,'자사몰 메타 광고'!$I:$I,$C$4,'자사몰 메타 광고'!D:D,$B220))</f>
        <v>0</v>
      </c>
      <c r="J220" s="11">
        <f t="shared" si="1"/>
        <v>0</v>
      </c>
      <c r="K220" s="11">
        <f t="shared" si="2"/>
        <v>0</v>
      </c>
      <c r="L220" s="12" t="str">
        <f t="shared" si="8"/>
        <v xml:space="preserve"> </v>
      </c>
      <c r="N220" s="10">
        <f>IF($C$4="", SUMIFS('무신사 메타 광고'!$X:$X, '무신사 메타 광고'!$D:$D, $B220),SUMIFS('무신사 메타 광고'!$X:$X,'무신사 메타 광고'!I:I,$C$4,'무신사 메타 광고'!D:D,$B220))</f>
        <v>0</v>
      </c>
      <c r="O220" s="11">
        <f t="shared" si="3"/>
        <v>0</v>
      </c>
      <c r="R220" s="13"/>
      <c r="S220" s="31">
        <f>IF($S$4="", SUMIFS('자사몰 메타 광고'!$L:$L, '자사몰 메타 광고'!$C:$C, $R220),SUMIFS('자사몰 메타 광고'!$L:$L,'자사몰 메타 광고'!$I:$I,$S$4,'자사몰 메타 광고'!$C:$C,$R220))</f>
        <v>0</v>
      </c>
      <c r="T220" s="31">
        <f>IF($S$4="", SUMIFS('자사몰 메타 광고'!$V:$V, '자사몰 메타 광고'!$C:$C, $R220),SUMIFS('자사몰 메타 광고'!$V:$V,'자사몰 메타 광고'!$I:$I,$S$4,'자사몰 메타 광고'!$C:$C,$R220))</f>
        <v>0</v>
      </c>
      <c r="U220" s="11">
        <f t="shared" si="4"/>
        <v>0</v>
      </c>
      <c r="V220" s="12" t="str">
        <f t="shared" si="9"/>
        <v xml:space="preserve"> </v>
      </c>
      <c r="W220" s="32">
        <f>IF($S$4="", SUMIFS('자사몰 메타 광고'!$K:$K, '자사몰 메타 광고'!$C:$C, $R220),SUMIFS('자사몰 메타 광고'!$K:$K,'자사몰 메타 광고'!$I:$I,$S$4,'자사몰 메타 광고'!$C:$C,$R220))</f>
        <v>0</v>
      </c>
      <c r="X220" s="32">
        <f>IF($S$4="", SUMIFS('자사몰 메타 광고'!$N:$N, '자사몰 메타 광고'!$C:$C, $R220),SUMIFS('자사몰 메타 광고'!$N:$N,'자사몰 메타 광고'!$I:$I,$S$4,'자사몰 메타 광고'!$C:$C,$R220))</f>
        <v>0</v>
      </c>
      <c r="Y220" s="11">
        <f t="shared" si="5"/>
        <v>0</v>
      </c>
      <c r="Z220" s="12" t="str">
        <f t="shared" si="10"/>
        <v xml:space="preserve"> </v>
      </c>
      <c r="AB220" s="10">
        <f>IF($S$4="", SUMIFS('무신사 메타 광고'!$X:$X, '무신사 메타 광고'!$C:$C, $R220),SUMIFS('무신사 메타 광고'!$X:$X,'무신사 메타 광고'!$I:$I,$S$4,'무신사 메타 광고'!$C:$C,$R220))</f>
        <v>0</v>
      </c>
      <c r="AC220" s="11">
        <f t="shared" si="6"/>
        <v>0</v>
      </c>
    </row>
    <row r="221" spans="2:29">
      <c r="B221" s="9"/>
      <c r="C221" s="29">
        <f>IF($C$4="", SUMIFS('자사몰 메타 광고'!$L:$L, '자사몰 메타 광고'!$D:$D, $B221), SUMIFS('자사몰 메타 광고'!$L:$L, '자사몰 메타 광고'!$I:$I, $C$4, '자사몰 메타 광고'!$D:$D, $B221))</f>
        <v>0</v>
      </c>
      <c r="D221" s="29">
        <f>IF($C$4="", SUMIFS('자사몰 메타 광고'!$V:$V,#REF!, $B221), SUMIFS('자사몰 메타 광고'!$V:$V,'자사몰 메타 광고'!$I:$I,$C$4,'자사몰 메타 광고'!$D:$D,$B221))</f>
        <v>0</v>
      </c>
      <c r="E221" s="11">
        <f t="shared" si="0"/>
        <v>0</v>
      </c>
      <c r="F221" s="12" t="str">
        <f t="shared" si="7"/>
        <v xml:space="preserve"> </v>
      </c>
      <c r="G221" s="30">
        <f>IF($C$4="", SUMIFS('자사몰 메타 광고'!$K:$K, '자사몰 메타 광고'!$D:$D, $B221), SUMIFS('자사몰 메타 광고'!$K:$K,'자사몰 메타 광고'!$I:$I,$C$4,'자사몰 메타 광고'!D:D,$B221))</f>
        <v>0</v>
      </c>
      <c r="H221" s="30">
        <f>IF($C$4="", SUMIFS('자사몰 메타 광고'!$Q:$Q, '자사몰 메타 광고'!$D:$D, $B221), SUMIFS('자사몰 메타 광고'!$Q:$Q,'자사몰 메타 광고'!$I:$I,$C$4,'자사몰 메타 광고'!D:D,$B221))</f>
        <v>0</v>
      </c>
      <c r="I221" s="30">
        <f>IF($C$4="", SUMIFS('자사몰 메타 광고'!$U:$U, '자사몰 메타 광고'!$D:$D, $B221), SUMIFS('자사몰 메타 광고'!$U:$U,'자사몰 메타 광고'!$I:$I,$C$4,'자사몰 메타 광고'!D:D,$B221))</f>
        <v>0</v>
      </c>
      <c r="J221" s="11">
        <f t="shared" si="1"/>
        <v>0</v>
      </c>
      <c r="K221" s="11">
        <f t="shared" si="2"/>
        <v>0</v>
      </c>
      <c r="L221" s="12" t="str">
        <f t="shared" si="8"/>
        <v xml:space="preserve"> </v>
      </c>
      <c r="N221" s="10">
        <f>IF($C$4="", SUMIFS('무신사 메타 광고'!$X:$X, '무신사 메타 광고'!$D:$D, $B221),SUMIFS('무신사 메타 광고'!$X:$X,'무신사 메타 광고'!I:I,$C$4,'무신사 메타 광고'!D:D,$B221))</f>
        <v>0</v>
      </c>
      <c r="O221" s="11">
        <f t="shared" si="3"/>
        <v>0</v>
      </c>
      <c r="R221" s="13"/>
      <c r="S221" s="31">
        <f>IF($S$4="", SUMIFS('자사몰 메타 광고'!$L:$L, '자사몰 메타 광고'!$C:$C, $R221),SUMIFS('자사몰 메타 광고'!$L:$L,'자사몰 메타 광고'!$I:$I,$S$4,'자사몰 메타 광고'!$C:$C,$R221))</f>
        <v>0</v>
      </c>
      <c r="T221" s="31">
        <f>IF($S$4="", SUMIFS('자사몰 메타 광고'!$V:$V, '자사몰 메타 광고'!$C:$C, $R221),SUMIFS('자사몰 메타 광고'!$V:$V,'자사몰 메타 광고'!$I:$I,$S$4,'자사몰 메타 광고'!$C:$C,$R221))</f>
        <v>0</v>
      </c>
      <c r="U221" s="11">
        <f t="shared" si="4"/>
        <v>0</v>
      </c>
      <c r="V221" s="12" t="str">
        <f t="shared" si="9"/>
        <v xml:space="preserve"> </v>
      </c>
      <c r="W221" s="32">
        <f>IF($S$4="", SUMIFS('자사몰 메타 광고'!$K:$K, '자사몰 메타 광고'!$C:$C, $R221),SUMIFS('자사몰 메타 광고'!$K:$K,'자사몰 메타 광고'!$I:$I,$S$4,'자사몰 메타 광고'!$C:$C,$R221))</f>
        <v>0</v>
      </c>
      <c r="X221" s="32">
        <f>IF($S$4="", SUMIFS('자사몰 메타 광고'!$N:$N, '자사몰 메타 광고'!$C:$C, $R221),SUMIFS('자사몰 메타 광고'!$N:$N,'자사몰 메타 광고'!$I:$I,$S$4,'자사몰 메타 광고'!$C:$C,$R221))</f>
        <v>0</v>
      </c>
      <c r="Y221" s="11">
        <f t="shared" si="5"/>
        <v>0</v>
      </c>
      <c r="Z221" s="12" t="str">
        <f t="shared" si="10"/>
        <v xml:space="preserve"> </v>
      </c>
      <c r="AB221" s="10">
        <f>IF($S$4="", SUMIFS('무신사 메타 광고'!$X:$X, '무신사 메타 광고'!$C:$C, $R221),SUMIFS('무신사 메타 광고'!$X:$X,'무신사 메타 광고'!$I:$I,$S$4,'무신사 메타 광고'!$C:$C,$R221))</f>
        <v>0</v>
      </c>
      <c r="AC221" s="11">
        <f t="shared" si="6"/>
        <v>0</v>
      </c>
    </row>
    <row r="222" spans="2:29">
      <c r="B222" s="9"/>
      <c r="C222" s="29">
        <f>IF($C$4="", SUMIFS('자사몰 메타 광고'!$L:$L, '자사몰 메타 광고'!$D:$D, $B222), SUMIFS('자사몰 메타 광고'!$L:$L, '자사몰 메타 광고'!$I:$I, $C$4, '자사몰 메타 광고'!$D:$D, $B222))</f>
        <v>0</v>
      </c>
      <c r="D222" s="29">
        <f>IF($C$4="", SUMIFS('자사몰 메타 광고'!$V:$V,#REF!, $B222), SUMIFS('자사몰 메타 광고'!$V:$V,'자사몰 메타 광고'!$I:$I,$C$4,'자사몰 메타 광고'!$D:$D,$B222))</f>
        <v>0</v>
      </c>
      <c r="E222" s="11">
        <f t="shared" si="0"/>
        <v>0</v>
      </c>
      <c r="F222" s="12" t="str">
        <f t="shared" si="7"/>
        <v xml:space="preserve"> </v>
      </c>
      <c r="G222" s="30">
        <f>IF($C$4="", SUMIFS('자사몰 메타 광고'!$K:$K, '자사몰 메타 광고'!$D:$D, $B222), SUMIFS('자사몰 메타 광고'!$K:$K,'자사몰 메타 광고'!$I:$I,$C$4,'자사몰 메타 광고'!D:D,$B222))</f>
        <v>0</v>
      </c>
      <c r="H222" s="30">
        <f>IF($C$4="", SUMIFS('자사몰 메타 광고'!$Q:$Q, '자사몰 메타 광고'!$D:$D, $B222), SUMIFS('자사몰 메타 광고'!$Q:$Q,'자사몰 메타 광고'!$I:$I,$C$4,'자사몰 메타 광고'!D:D,$B222))</f>
        <v>0</v>
      </c>
      <c r="I222" s="30">
        <f>IF($C$4="", SUMIFS('자사몰 메타 광고'!$U:$U, '자사몰 메타 광고'!$D:$D, $B222), SUMIFS('자사몰 메타 광고'!$U:$U,'자사몰 메타 광고'!$I:$I,$C$4,'자사몰 메타 광고'!D:D,$B222))</f>
        <v>0</v>
      </c>
      <c r="J222" s="11">
        <f t="shared" si="1"/>
        <v>0</v>
      </c>
      <c r="K222" s="11">
        <f t="shared" si="2"/>
        <v>0</v>
      </c>
      <c r="L222" s="12" t="str">
        <f t="shared" si="8"/>
        <v xml:space="preserve"> </v>
      </c>
      <c r="N222" s="10">
        <f>IF($C$4="", SUMIFS('무신사 메타 광고'!$X:$X, '무신사 메타 광고'!$D:$D, $B222),SUMIFS('무신사 메타 광고'!$X:$X,'무신사 메타 광고'!I:I,$C$4,'무신사 메타 광고'!D:D,$B222))</f>
        <v>0</v>
      </c>
      <c r="O222" s="11">
        <f t="shared" si="3"/>
        <v>0</v>
      </c>
      <c r="R222" s="13"/>
      <c r="S222" s="31">
        <f>IF($S$4="", SUMIFS('자사몰 메타 광고'!$L:$L, '자사몰 메타 광고'!$C:$C, $R222),SUMIFS('자사몰 메타 광고'!$L:$L,'자사몰 메타 광고'!$I:$I,$S$4,'자사몰 메타 광고'!$C:$C,$R222))</f>
        <v>0</v>
      </c>
      <c r="T222" s="31">
        <f>IF($S$4="", SUMIFS('자사몰 메타 광고'!$V:$V, '자사몰 메타 광고'!$C:$C, $R222),SUMIFS('자사몰 메타 광고'!$V:$V,'자사몰 메타 광고'!$I:$I,$S$4,'자사몰 메타 광고'!$C:$C,$R222))</f>
        <v>0</v>
      </c>
      <c r="U222" s="11">
        <f t="shared" si="4"/>
        <v>0</v>
      </c>
      <c r="V222" s="12" t="str">
        <f t="shared" si="9"/>
        <v xml:space="preserve"> </v>
      </c>
      <c r="W222" s="32">
        <f>IF($S$4="", SUMIFS('자사몰 메타 광고'!$K:$K, '자사몰 메타 광고'!$C:$C, $R222),SUMIFS('자사몰 메타 광고'!$K:$K,'자사몰 메타 광고'!$I:$I,$S$4,'자사몰 메타 광고'!$C:$C,$R222))</f>
        <v>0</v>
      </c>
      <c r="X222" s="32">
        <f>IF($S$4="", SUMIFS('자사몰 메타 광고'!$N:$N, '자사몰 메타 광고'!$C:$C, $R222),SUMIFS('자사몰 메타 광고'!$N:$N,'자사몰 메타 광고'!$I:$I,$S$4,'자사몰 메타 광고'!$C:$C,$R222))</f>
        <v>0</v>
      </c>
      <c r="Y222" s="11">
        <f t="shared" si="5"/>
        <v>0</v>
      </c>
      <c r="Z222" s="12" t="str">
        <f t="shared" si="10"/>
        <v xml:space="preserve"> </v>
      </c>
      <c r="AB222" s="10">
        <f>IF($S$4="", SUMIFS('무신사 메타 광고'!$X:$X, '무신사 메타 광고'!$C:$C, $R222),SUMIFS('무신사 메타 광고'!$X:$X,'무신사 메타 광고'!$I:$I,$S$4,'무신사 메타 광고'!$C:$C,$R222))</f>
        <v>0</v>
      </c>
      <c r="AC222" s="11">
        <f t="shared" si="6"/>
        <v>0</v>
      </c>
    </row>
    <row r="223" spans="2:29">
      <c r="B223" s="9"/>
      <c r="C223" s="29">
        <f>IF($C$4="", SUMIFS('자사몰 메타 광고'!$L:$L, '자사몰 메타 광고'!$D:$D, $B223), SUMIFS('자사몰 메타 광고'!$L:$L, '자사몰 메타 광고'!$I:$I, $C$4, '자사몰 메타 광고'!$D:$D, $B223))</f>
        <v>0</v>
      </c>
      <c r="D223" s="29">
        <f>IF($C$4="", SUMIFS('자사몰 메타 광고'!$V:$V,#REF!, $B223), SUMIFS('자사몰 메타 광고'!$V:$V,'자사몰 메타 광고'!$I:$I,$C$4,'자사몰 메타 광고'!$D:$D,$B223))</f>
        <v>0</v>
      </c>
      <c r="E223" s="11">
        <f t="shared" si="0"/>
        <v>0</v>
      </c>
      <c r="F223" s="12" t="str">
        <f t="shared" si="7"/>
        <v xml:space="preserve"> </v>
      </c>
      <c r="G223" s="30">
        <f>IF($C$4="", SUMIFS('자사몰 메타 광고'!$K:$K, '자사몰 메타 광고'!$D:$D, $B223), SUMIFS('자사몰 메타 광고'!$K:$K,'자사몰 메타 광고'!$I:$I,$C$4,'자사몰 메타 광고'!D:D,$B223))</f>
        <v>0</v>
      </c>
      <c r="H223" s="30">
        <f>IF($C$4="", SUMIFS('자사몰 메타 광고'!$Q:$Q, '자사몰 메타 광고'!$D:$D, $B223), SUMIFS('자사몰 메타 광고'!$Q:$Q,'자사몰 메타 광고'!$I:$I,$C$4,'자사몰 메타 광고'!D:D,$B223))</f>
        <v>0</v>
      </c>
      <c r="I223" s="30">
        <f>IF($C$4="", SUMIFS('자사몰 메타 광고'!$U:$U, '자사몰 메타 광고'!$D:$D, $B223), SUMIFS('자사몰 메타 광고'!$U:$U,'자사몰 메타 광고'!$I:$I,$C$4,'자사몰 메타 광고'!D:D,$B223))</f>
        <v>0</v>
      </c>
      <c r="J223" s="11">
        <f t="shared" si="1"/>
        <v>0</v>
      </c>
      <c r="K223" s="11">
        <f t="shared" si="2"/>
        <v>0</v>
      </c>
      <c r="L223" s="12" t="str">
        <f t="shared" si="8"/>
        <v xml:space="preserve"> </v>
      </c>
      <c r="N223" s="10">
        <f>IF($C$4="", SUMIFS('무신사 메타 광고'!$X:$X, '무신사 메타 광고'!$D:$D, $B223),SUMIFS('무신사 메타 광고'!$X:$X,'무신사 메타 광고'!I:I,$C$4,'무신사 메타 광고'!D:D,$B223))</f>
        <v>0</v>
      </c>
      <c r="O223" s="11">
        <f t="shared" si="3"/>
        <v>0</v>
      </c>
      <c r="R223" s="13"/>
      <c r="S223" s="31">
        <f>IF($S$4="", SUMIFS('자사몰 메타 광고'!$L:$L, '자사몰 메타 광고'!$C:$C, $R223),SUMIFS('자사몰 메타 광고'!$L:$L,'자사몰 메타 광고'!$I:$I,$S$4,'자사몰 메타 광고'!$C:$C,$R223))</f>
        <v>0</v>
      </c>
      <c r="T223" s="31">
        <f>IF($S$4="", SUMIFS('자사몰 메타 광고'!$V:$V, '자사몰 메타 광고'!$C:$C, $R223),SUMIFS('자사몰 메타 광고'!$V:$V,'자사몰 메타 광고'!$I:$I,$S$4,'자사몰 메타 광고'!$C:$C,$R223))</f>
        <v>0</v>
      </c>
      <c r="U223" s="11">
        <f t="shared" si="4"/>
        <v>0</v>
      </c>
      <c r="V223" s="12" t="str">
        <f t="shared" si="9"/>
        <v xml:space="preserve"> </v>
      </c>
      <c r="W223" s="32">
        <f>IF($S$4="", SUMIFS('자사몰 메타 광고'!$K:$K, '자사몰 메타 광고'!$C:$C, $R223),SUMIFS('자사몰 메타 광고'!$K:$K,'자사몰 메타 광고'!$I:$I,$S$4,'자사몰 메타 광고'!$C:$C,$R223))</f>
        <v>0</v>
      </c>
      <c r="X223" s="32">
        <f>IF($S$4="", SUMIFS('자사몰 메타 광고'!$N:$N, '자사몰 메타 광고'!$C:$C, $R223),SUMIFS('자사몰 메타 광고'!$N:$N,'자사몰 메타 광고'!$I:$I,$S$4,'자사몰 메타 광고'!$C:$C,$R223))</f>
        <v>0</v>
      </c>
      <c r="Y223" s="11">
        <f t="shared" si="5"/>
        <v>0</v>
      </c>
      <c r="Z223" s="12" t="str">
        <f t="shared" si="10"/>
        <v xml:space="preserve"> </v>
      </c>
      <c r="AB223" s="10">
        <f>IF($S$4="", SUMIFS('무신사 메타 광고'!$X:$X, '무신사 메타 광고'!$C:$C, $R223),SUMIFS('무신사 메타 광고'!$X:$X,'무신사 메타 광고'!$I:$I,$S$4,'무신사 메타 광고'!$C:$C,$R223))</f>
        <v>0</v>
      </c>
      <c r="AC223" s="11">
        <f t="shared" si="6"/>
        <v>0</v>
      </c>
    </row>
    <row r="224" spans="2:29">
      <c r="B224" s="9"/>
      <c r="C224" s="29">
        <f>IF($C$4="", SUMIFS('자사몰 메타 광고'!$L:$L, '자사몰 메타 광고'!$D:$D, $B224), SUMIFS('자사몰 메타 광고'!$L:$L, '자사몰 메타 광고'!$I:$I, $C$4, '자사몰 메타 광고'!$D:$D, $B224))</f>
        <v>0</v>
      </c>
      <c r="D224" s="29">
        <f>IF($C$4="", SUMIFS('자사몰 메타 광고'!$V:$V,#REF!, $B224), SUMIFS('자사몰 메타 광고'!$V:$V,'자사몰 메타 광고'!$I:$I,$C$4,'자사몰 메타 광고'!$D:$D,$B224))</f>
        <v>0</v>
      </c>
      <c r="E224" s="11">
        <f t="shared" si="0"/>
        <v>0</v>
      </c>
      <c r="F224" s="12" t="str">
        <f t="shared" si="7"/>
        <v xml:space="preserve"> </v>
      </c>
      <c r="G224" s="30">
        <f>IF($C$4="", SUMIFS('자사몰 메타 광고'!$K:$K, '자사몰 메타 광고'!$D:$D, $B224), SUMIFS('자사몰 메타 광고'!$K:$K,'자사몰 메타 광고'!$I:$I,$C$4,'자사몰 메타 광고'!D:D,$B224))</f>
        <v>0</v>
      </c>
      <c r="H224" s="30">
        <f>IF($C$4="", SUMIFS('자사몰 메타 광고'!$Q:$Q, '자사몰 메타 광고'!$D:$D, $B224), SUMIFS('자사몰 메타 광고'!$Q:$Q,'자사몰 메타 광고'!$I:$I,$C$4,'자사몰 메타 광고'!D:D,$B224))</f>
        <v>0</v>
      </c>
      <c r="I224" s="30">
        <f>IF($C$4="", SUMIFS('자사몰 메타 광고'!$U:$U, '자사몰 메타 광고'!$D:$D, $B224), SUMIFS('자사몰 메타 광고'!$U:$U,'자사몰 메타 광고'!$I:$I,$C$4,'자사몰 메타 광고'!D:D,$B224))</f>
        <v>0</v>
      </c>
      <c r="J224" s="11">
        <f t="shared" si="1"/>
        <v>0</v>
      </c>
      <c r="K224" s="11">
        <f t="shared" si="2"/>
        <v>0</v>
      </c>
      <c r="L224" s="12" t="str">
        <f t="shared" si="8"/>
        <v xml:space="preserve"> </v>
      </c>
      <c r="N224" s="10">
        <f>IF($C$4="", SUMIFS('무신사 메타 광고'!$X:$X, '무신사 메타 광고'!$D:$D, $B224),SUMIFS('무신사 메타 광고'!$X:$X,'무신사 메타 광고'!I:I,$C$4,'무신사 메타 광고'!D:D,$B224))</f>
        <v>0</v>
      </c>
      <c r="O224" s="11">
        <f t="shared" si="3"/>
        <v>0</v>
      </c>
      <c r="R224" s="13"/>
      <c r="S224" s="31">
        <f>IF($S$4="", SUMIFS('자사몰 메타 광고'!$L:$L, '자사몰 메타 광고'!$C:$C, $R224),SUMIFS('자사몰 메타 광고'!$L:$L,'자사몰 메타 광고'!$I:$I,$S$4,'자사몰 메타 광고'!$C:$C,$R224))</f>
        <v>0</v>
      </c>
      <c r="T224" s="31">
        <f>IF($S$4="", SUMIFS('자사몰 메타 광고'!$V:$V, '자사몰 메타 광고'!$C:$C, $R224),SUMIFS('자사몰 메타 광고'!$V:$V,'자사몰 메타 광고'!$I:$I,$S$4,'자사몰 메타 광고'!$C:$C,$R224))</f>
        <v>0</v>
      </c>
      <c r="U224" s="11">
        <f t="shared" si="4"/>
        <v>0</v>
      </c>
      <c r="V224" s="12" t="str">
        <f t="shared" si="9"/>
        <v xml:space="preserve"> </v>
      </c>
      <c r="W224" s="32">
        <f>IF($S$4="", SUMIFS('자사몰 메타 광고'!$K:$K, '자사몰 메타 광고'!$C:$C, $R224),SUMIFS('자사몰 메타 광고'!$K:$K,'자사몰 메타 광고'!$I:$I,$S$4,'자사몰 메타 광고'!$C:$C,$R224))</f>
        <v>0</v>
      </c>
      <c r="X224" s="32">
        <f>IF($S$4="", SUMIFS('자사몰 메타 광고'!$N:$N, '자사몰 메타 광고'!$C:$C, $R224),SUMIFS('자사몰 메타 광고'!$N:$N,'자사몰 메타 광고'!$I:$I,$S$4,'자사몰 메타 광고'!$C:$C,$R224))</f>
        <v>0</v>
      </c>
      <c r="Y224" s="11">
        <f t="shared" si="5"/>
        <v>0</v>
      </c>
      <c r="Z224" s="12" t="str">
        <f t="shared" si="10"/>
        <v xml:space="preserve"> </v>
      </c>
      <c r="AB224" s="10">
        <f>IF($S$4="", SUMIFS('무신사 메타 광고'!$X:$X, '무신사 메타 광고'!$C:$C, $R224),SUMIFS('무신사 메타 광고'!$X:$X,'무신사 메타 광고'!$I:$I,$S$4,'무신사 메타 광고'!$C:$C,$R224))</f>
        <v>0</v>
      </c>
      <c r="AC224" s="11">
        <f t="shared" si="6"/>
        <v>0</v>
      </c>
    </row>
    <row r="225" spans="2:29">
      <c r="B225" s="9"/>
      <c r="C225" s="29">
        <f>IF($C$4="", SUMIFS('자사몰 메타 광고'!$L:$L, '자사몰 메타 광고'!$D:$D, $B225), SUMIFS('자사몰 메타 광고'!$L:$L, '자사몰 메타 광고'!$I:$I, $C$4, '자사몰 메타 광고'!$D:$D, $B225))</f>
        <v>0</v>
      </c>
      <c r="D225" s="29">
        <f>IF($C$4="", SUMIFS('자사몰 메타 광고'!$V:$V,#REF!, $B225), SUMIFS('자사몰 메타 광고'!$V:$V,'자사몰 메타 광고'!$I:$I,$C$4,'자사몰 메타 광고'!$D:$D,$B225))</f>
        <v>0</v>
      </c>
      <c r="E225" s="11">
        <f t="shared" si="0"/>
        <v>0</v>
      </c>
      <c r="F225" s="12" t="str">
        <f t="shared" si="7"/>
        <v xml:space="preserve"> </v>
      </c>
      <c r="G225" s="30">
        <f>IF($C$4="", SUMIFS('자사몰 메타 광고'!$K:$K, '자사몰 메타 광고'!$D:$D, $B225), SUMIFS('자사몰 메타 광고'!$K:$K,'자사몰 메타 광고'!$I:$I,$C$4,'자사몰 메타 광고'!D:D,$B225))</f>
        <v>0</v>
      </c>
      <c r="H225" s="30">
        <f>IF($C$4="", SUMIFS('자사몰 메타 광고'!$Q:$Q, '자사몰 메타 광고'!$D:$D, $B225), SUMIFS('자사몰 메타 광고'!$Q:$Q,'자사몰 메타 광고'!$I:$I,$C$4,'자사몰 메타 광고'!D:D,$B225))</f>
        <v>0</v>
      </c>
      <c r="I225" s="30">
        <f>IF($C$4="", SUMIFS('자사몰 메타 광고'!$U:$U, '자사몰 메타 광고'!$D:$D, $B225), SUMIFS('자사몰 메타 광고'!$U:$U,'자사몰 메타 광고'!$I:$I,$C$4,'자사몰 메타 광고'!D:D,$B225))</f>
        <v>0</v>
      </c>
      <c r="J225" s="11">
        <f t="shared" si="1"/>
        <v>0</v>
      </c>
      <c r="K225" s="11">
        <f t="shared" si="2"/>
        <v>0</v>
      </c>
      <c r="L225" s="12" t="str">
        <f t="shared" si="8"/>
        <v xml:space="preserve"> </v>
      </c>
      <c r="N225" s="10">
        <f>IF($C$4="", SUMIFS('무신사 메타 광고'!$X:$X, '무신사 메타 광고'!$D:$D, $B225),SUMIFS('무신사 메타 광고'!$X:$X,'무신사 메타 광고'!I:I,$C$4,'무신사 메타 광고'!D:D,$B225))</f>
        <v>0</v>
      </c>
      <c r="O225" s="11">
        <f t="shared" si="3"/>
        <v>0</v>
      </c>
      <c r="R225" s="13"/>
      <c r="S225" s="31">
        <f>IF($S$4="", SUMIFS('자사몰 메타 광고'!$L:$L, '자사몰 메타 광고'!$C:$C, $R225),SUMIFS('자사몰 메타 광고'!$L:$L,'자사몰 메타 광고'!$I:$I,$S$4,'자사몰 메타 광고'!$C:$C,$R225))</f>
        <v>0</v>
      </c>
      <c r="T225" s="31">
        <f>IF($S$4="", SUMIFS('자사몰 메타 광고'!$V:$V, '자사몰 메타 광고'!$C:$C, $R225),SUMIFS('자사몰 메타 광고'!$V:$V,'자사몰 메타 광고'!$I:$I,$S$4,'자사몰 메타 광고'!$C:$C,$R225))</f>
        <v>0</v>
      </c>
      <c r="U225" s="11">
        <f t="shared" si="4"/>
        <v>0</v>
      </c>
      <c r="V225" s="12" t="str">
        <f t="shared" si="9"/>
        <v xml:space="preserve"> </v>
      </c>
      <c r="W225" s="32">
        <f>IF($S$4="", SUMIFS('자사몰 메타 광고'!$K:$K, '자사몰 메타 광고'!$C:$C, $R225),SUMIFS('자사몰 메타 광고'!$K:$K,'자사몰 메타 광고'!$I:$I,$S$4,'자사몰 메타 광고'!$C:$C,$R225))</f>
        <v>0</v>
      </c>
      <c r="X225" s="32">
        <f>IF($S$4="", SUMIFS('자사몰 메타 광고'!$N:$N, '자사몰 메타 광고'!$C:$C, $R225),SUMIFS('자사몰 메타 광고'!$N:$N,'자사몰 메타 광고'!$I:$I,$S$4,'자사몰 메타 광고'!$C:$C,$R225))</f>
        <v>0</v>
      </c>
      <c r="Y225" s="11">
        <f t="shared" si="5"/>
        <v>0</v>
      </c>
      <c r="Z225" s="12" t="str">
        <f t="shared" si="10"/>
        <v xml:space="preserve"> </v>
      </c>
      <c r="AB225" s="10">
        <f>IF($S$4="", SUMIFS('무신사 메타 광고'!$X:$X, '무신사 메타 광고'!$C:$C, $R225),SUMIFS('무신사 메타 광고'!$X:$X,'무신사 메타 광고'!$I:$I,$S$4,'무신사 메타 광고'!$C:$C,$R225))</f>
        <v>0</v>
      </c>
      <c r="AC225" s="11">
        <f t="shared" si="6"/>
        <v>0</v>
      </c>
    </row>
    <row r="226" spans="2:29">
      <c r="B226" s="9"/>
      <c r="C226" s="29">
        <f>IF($C$4="", SUMIFS('자사몰 메타 광고'!$L:$L, '자사몰 메타 광고'!$D:$D, $B226), SUMIFS('자사몰 메타 광고'!$L:$L, '자사몰 메타 광고'!$I:$I, $C$4, '자사몰 메타 광고'!$D:$D, $B226))</f>
        <v>0</v>
      </c>
      <c r="D226" s="29">
        <f>IF($C$4="", SUMIFS('자사몰 메타 광고'!$V:$V,#REF!, $B226), SUMIFS('자사몰 메타 광고'!$V:$V,'자사몰 메타 광고'!$I:$I,$C$4,'자사몰 메타 광고'!$D:$D,$B226))</f>
        <v>0</v>
      </c>
      <c r="E226" s="11">
        <f t="shared" si="0"/>
        <v>0</v>
      </c>
      <c r="F226" s="12" t="str">
        <f t="shared" si="7"/>
        <v xml:space="preserve"> </v>
      </c>
      <c r="G226" s="30">
        <f>IF($C$4="", SUMIFS('자사몰 메타 광고'!$K:$K, '자사몰 메타 광고'!$D:$D, $B226), SUMIFS('자사몰 메타 광고'!$K:$K,'자사몰 메타 광고'!$I:$I,$C$4,'자사몰 메타 광고'!D:D,$B226))</f>
        <v>0</v>
      </c>
      <c r="H226" s="30">
        <f>IF($C$4="", SUMIFS('자사몰 메타 광고'!$Q:$Q, '자사몰 메타 광고'!$D:$D, $B226), SUMIFS('자사몰 메타 광고'!$Q:$Q,'자사몰 메타 광고'!$I:$I,$C$4,'자사몰 메타 광고'!D:D,$B226))</f>
        <v>0</v>
      </c>
      <c r="I226" s="30">
        <f>IF($C$4="", SUMIFS('자사몰 메타 광고'!$U:$U, '자사몰 메타 광고'!$D:$D, $B226), SUMIFS('자사몰 메타 광고'!$U:$U,'자사몰 메타 광고'!$I:$I,$C$4,'자사몰 메타 광고'!D:D,$B226))</f>
        <v>0</v>
      </c>
      <c r="J226" s="11">
        <f t="shared" si="1"/>
        <v>0</v>
      </c>
      <c r="K226" s="11">
        <f t="shared" si="2"/>
        <v>0</v>
      </c>
      <c r="L226" s="12" t="str">
        <f t="shared" si="8"/>
        <v xml:space="preserve"> </v>
      </c>
      <c r="N226" s="10">
        <f>IF($C$4="", SUMIFS('무신사 메타 광고'!$X:$X, '무신사 메타 광고'!$D:$D, $B226),SUMIFS('무신사 메타 광고'!$X:$X,'무신사 메타 광고'!I:I,$C$4,'무신사 메타 광고'!D:D,$B226))</f>
        <v>0</v>
      </c>
      <c r="O226" s="11">
        <f t="shared" si="3"/>
        <v>0</v>
      </c>
      <c r="R226" s="13"/>
      <c r="S226" s="31">
        <f>IF($S$4="", SUMIFS('자사몰 메타 광고'!$L:$L, '자사몰 메타 광고'!$C:$C, $R226),SUMIFS('자사몰 메타 광고'!$L:$L,'자사몰 메타 광고'!$I:$I,$S$4,'자사몰 메타 광고'!$C:$C,$R226))</f>
        <v>0</v>
      </c>
      <c r="T226" s="31">
        <f>IF($S$4="", SUMIFS('자사몰 메타 광고'!$V:$V, '자사몰 메타 광고'!$C:$C, $R226),SUMIFS('자사몰 메타 광고'!$V:$V,'자사몰 메타 광고'!$I:$I,$S$4,'자사몰 메타 광고'!$C:$C,$R226))</f>
        <v>0</v>
      </c>
      <c r="U226" s="11">
        <f t="shared" si="4"/>
        <v>0</v>
      </c>
      <c r="V226" s="12" t="str">
        <f t="shared" si="9"/>
        <v xml:space="preserve"> </v>
      </c>
      <c r="W226" s="32">
        <f>IF($S$4="", SUMIFS('자사몰 메타 광고'!$K:$K, '자사몰 메타 광고'!$C:$C, $R226),SUMIFS('자사몰 메타 광고'!$K:$K,'자사몰 메타 광고'!$I:$I,$S$4,'자사몰 메타 광고'!$C:$C,$R226))</f>
        <v>0</v>
      </c>
      <c r="X226" s="32">
        <f>IF($S$4="", SUMIFS('자사몰 메타 광고'!$N:$N, '자사몰 메타 광고'!$C:$C, $R226),SUMIFS('자사몰 메타 광고'!$N:$N,'자사몰 메타 광고'!$I:$I,$S$4,'자사몰 메타 광고'!$C:$C,$R226))</f>
        <v>0</v>
      </c>
      <c r="Y226" s="11">
        <f t="shared" si="5"/>
        <v>0</v>
      </c>
      <c r="Z226" s="12" t="str">
        <f t="shared" si="10"/>
        <v xml:space="preserve"> </v>
      </c>
      <c r="AB226" s="10">
        <f>IF($S$4="", SUMIFS('무신사 메타 광고'!$X:$X, '무신사 메타 광고'!$C:$C, $R226),SUMIFS('무신사 메타 광고'!$X:$X,'무신사 메타 광고'!$I:$I,$S$4,'무신사 메타 광고'!$C:$C,$R226))</f>
        <v>0</v>
      </c>
      <c r="AC226" s="11">
        <f t="shared" si="6"/>
        <v>0</v>
      </c>
    </row>
    <row r="227" spans="2:29">
      <c r="B227" s="9"/>
      <c r="C227" s="29">
        <f>IF($C$4="", SUMIFS('자사몰 메타 광고'!$L:$L, '자사몰 메타 광고'!$D:$D, $B227), SUMIFS('자사몰 메타 광고'!$L:$L, '자사몰 메타 광고'!$I:$I, $C$4, '자사몰 메타 광고'!$D:$D, $B227))</f>
        <v>0</v>
      </c>
      <c r="D227" s="29">
        <f>IF($C$4="", SUMIFS('자사몰 메타 광고'!$V:$V,#REF!, $B227), SUMIFS('자사몰 메타 광고'!$V:$V,'자사몰 메타 광고'!$I:$I,$C$4,'자사몰 메타 광고'!$D:$D,$B227))</f>
        <v>0</v>
      </c>
      <c r="E227" s="11">
        <f t="shared" si="0"/>
        <v>0</v>
      </c>
      <c r="F227" s="12" t="str">
        <f t="shared" si="7"/>
        <v xml:space="preserve"> </v>
      </c>
      <c r="G227" s="30">
        <f>IF($C$4="", SUMIFS('자사몰 메타 광고'!$K:$K, '자사몰 메타 광고'!$D:$D, $B227), SUMIFS('자사몰 메타 광고'!$K:$K,'자사몰 메타 광고'!$I:$I,$C$4,'자사몰 메타 광고'!D:D,$B227))</f>
        <v>0</v>
      </c>
      <c r="H227" s="30">
        <f>IF($C$4="", SUMIFS('자사몰 메타 광고'!$Q:$Q, '자사몰 메타 광고'!$D:$D, $B227), SUMIFS('자사몰 메타 광고'!$Q:$Q,'자사몰 메타 광고'!$I:$I,$C$4,'자사몰 메타 광고'!D:D,$B227))</f>
        <v>0</v>
      </c>
      <c r="I227" s="30">
        <f>IF($C$4="", SUMIFS('자사몰 메타 광고'!$U:$U, '자사몰 메타 광고'!$D:$D, $B227), SUMIFS('자사몰 메타 광고'!$U:$U,'자사몰 메타 광고'!$I:$I,$C$4,'자사몰 메타 광고'!D:D,$B227))</f>
        <v>0</v>
      </c>
      <c r="J227" s="11">
        <f t="shared" si="1"/>
        <v>0</v>
      </c>
      <c r="K227" s="11">
        <f t="shared" si="2"/>
        <v>0</v>
      </c>
      <c r="L227" s="12" t="str">
        <f t="shared" si="8"/>
        <v xml:space="preserve"> </v>
      </c>
      <c r="N227" s="10">
        <f>IF($C$4="", SUMIFS('무신사 메타 광고'!$X:$X, '무신사 메타 광고'!$D:$D, $B227),SUMIFS('무신사 메타 광고'!$X:$X,'무신사 메타 광고'!I:I,$C$4,'무신사 메타 광고'!D:D,$B227))</f>
        <v>0</v>
      </c>
      <c r="O227" s="11">
        <f t="shared" si="3"/>
        <v>0</v>
      </c>
      <c r="R227" s="13"/>
      <c r="S227" s="31">
        <f>IF($S$4="", SUMIFS('자사몰 메타 광고'!$L:$L, '자사몰 메타 광고'!$C:$C, $R227),SUMIFS('자사몰 메타 광고'!$L:$L,'자사몰 메타 광고'!$I:$I,$S$4,'자사몰 메타 광고'!$C:$C,$R227))</f>
        <v>0</v>
      </c>
      <c r="T227" s="31">
        <f>IF($S$4="", SUMIFS('자사몰 메타 광고'!$V:$V, '자사몰 메타 광고'!$C:$C, $R227),SUMIFS('자사몰 메타 광고'!$V:$V,'자사몰 메타 광고'!$I:$I,$S$4,'자사몰 메타 광고'!$C:$C,$R227))</f>
        <v>0</v>
      </c>
      <c r="U227" s="11">
        <f t="shared" si="4"/>
        <v>0</v>
      </c>
      <c r="V227" s="12" t="str">
        <f t="shared" si="9"/>
        <v xml:space="preserve"> </v>
      </c>
      <c r="W227" s="32">
        <f>IF($S$4="", SUMIFS('자사몰 메타 광고'!$K:$K, '자사몰 메타 광고'!$C:$C, $R227),SUMIFS('자사몰 메타 광고'!$K:$K,'자사몰 메타 광고'!$I:$I,$S$4,'자사몰 메타 광고'!$C:$C,$R227))</f>
        <v>0</v>
      </c>
      <c r="X227" s="32">
        <f>IF($S$4="", SUMIFS('자사몰 메타 광고'!$N:$N, '자사몰 메타 광고'!$C:$C, $R227),SUMIFS('자사몰 메타 광고'!$N:$N,'자사몰 메타 광고'!$I:$I,$S$4,'자사몰 메타 광고'!$C:$C,$R227))</f>
        <v>0</v>
      </c>
      <c r="Y227" s="11">
        <f t="shared" si="5"/>
        <v>0</v>
      </c>
      <c r="Z227" s="12" t="str">
        <f t="shared" si="10"/>
        <v xml:space="preserve"> </v>
      </c>
      <c r="AB227" s="10">
        <f>IF($S$4="", SUMIFS('무신사 메타 광고'!$X:$X, '무신사 메타 광고'!$C:$C, $R227),SUMIFS('무신사 메타 광고'!$X:$X,'무신사 메타 광고'!$I:$I,$S$4,'무신사 메타 광고'!$C:$C,$R227))</f>
        <v>0</v>
      </c>
      <c r="AC227" s="11">
        <f t="shared" si="6"/>
        <v>0</v>
      </c>
    </row>
    <row r="228" spans="2:29">
      <c r="B228" s="9"/>
      <c r="C228" s="29">
        <f>IF($C$4="", SUMIFS('자사몰 메타 광고'!$L:$L, '자사몰 메타 광고'!$D:$D, $B228), SUMIFS('자사몰 메타 광고'!$L:$L, '자사몰 메타 광고'!$I:$I, $C$4, '자사몰 메타 광고'!$D:$D, $B228))</f>
        <v>0</v>
      </c>
      <c r="D228" s="29">
        <f>IF($C$4="", SUMIFS('자사몰 메타 광고'!$V:$V,#REF!, $B228), SUMIFS('자사몰 메타 광고'!$V:$V,'자사몰 메타 광고'!$I:$I,$C$4,'자사몰 메타 광고'!$D:$D,$B228))</f>
        <v>0</v>
      </c>
      <c r="E228" s="11">
        <f t="shared" si="0"/>
        <v>0</v>
      </c>
      <c r="F228" s="12" t="str">
        <f t="shared" si="7"/>
        <v xml:space="preserve"> </v>
      </c>
      <c r="G228" s="30">
        <f>IF($C$4="", SUMIFS('자사몰 메타 광고'!$K:$K, '자사몰 메타 광고'!$D:$D, $B228), SUMIFS('자사몰 메타 광고'!$K:$K,'자사몰 메타 광고'!$I:$I,$C$4,'자사몰 메타 광고'!D:D,$B228))</f>
        <v>0</v>
      </c>
      <c r="H228" s="30">
        <f>IF($C$4="", SUMIFS('자사몰 메타 광고'!$Q:$Q, '자사몰 메타 광고'!$D:$D, $B228), SUMIFS('자사몰 메타 광고'!$Q:$Q,'자사몰 메타 광고'!$I:$I,$C$4,'자사몰 메타 광고'!D:D,$B228))</f>
        <v>0</v>
      </c>
      <c r="I228" s="30">
        <f>IF($C$4="", SUMIFS('자사몰 메타 광고'!$U:$U, '자사몰 메타 광고'!$D:$D, $B228), SUMIFS('자사몰 메타 광고'!$U:$U,'자사몰 메타 광고'!$I:$I,$C$4,'자사몰 메타 광고'!D:D,$B228))</f>
        <v>0</v>
      </c>
      <c r="J228" s="11">
        <f t="shared" si="1"/>
        <v>0</v>
      </c>
      <c r="K228" s="11">
        <f t="shared" si="2"/>
        <v>0</v>
      </c>
      <c r="L228" s="12" t="str">
        <f t="shared" si="8"/>
        <v xml:space="preserve"> </v>
      </c>
      <c r="N228" s="10">
        <f>IF($C$4="", SUMIFS('무신사 메타 광고'!$X:$X, '무신사 메타 광고'!$D:$D, $B228),SUMIFS('무신사 메타 광고'!$X:$X,'무신사 메타 광고'!I:I,$C$4,'무신사 메타 광고'!D:D,$B228))</f>
        <v>0</v>
      </c>
      <c r="O228" s="11">
        <f t="shared" si="3"/>
        <v>0</v>
      </c>
      <c r="R228" s="13"/>
      <c r="S228" s="31">
        <f>IF($S$4="", SUMIFS('자사몰 메타 광고'!$L:$L, '자사몰 메타 광고'!$C:$C, $R228),SUMIFS('자사몰 메타 광고'!$L:$L,'자사몰 메타 광고'!$I:$I,$S$4,'자사몰 메타 광고'!$C:$C,$R228))</f>
        <v>0</v>
      </c>
      <c r="T228" s="31">
        <f>IF($S$4="", SUMIFS('자사몰 메타 광고'!$V:$V, '자사몰 메타 광고'!$C:$C, $R228),SUMIFS('자사몰 메타 광고'!$V:$V,'자사몰 메타 광고'!$I:$I,$S$4,'자사몰 메타 광고'!$C:$C,$R228))</f>
        <v>0</v>
      </c>
      <c r="U228" s="11">
        <f t="shared" si="4"/>
        <v>0</v>
      </c>
      <c r="V228" s="12" t="str">
        <f t="shared" si="9"/>
        <v xml:space="preserve"> </v>
      </c>
      <c r="W228" s="32">
        <f>IF($S$4="", SUMIFS('자사몰 메타 광고'!$K:$K, '자사몰 메타 광고'!$C:$C, $R228),SUMIFS('자사몰 메타 광고'!$K:$K,'자사몰 메타 광고'!$I:$I,$S$4,'자사몰 메타 광고'!$C:$C,$R228))</f>
        <v>0</v>
      </c>
      <c r="X228" s="32">
        <f>IF($S$4="", SUMIFS('자사몰 메타 광고'!$N:$N, '자사몰 메타 광고'!$C:$C, $R228),SUMIFS('자사몰 메타 광고'!$N:$N,'자사몰 메타 광고'!$I:$I,$S$4,'자사몰 메타 광고'!$C:$C,$R228))</f>
        <v>0</v>
      </c>
      <c r="Y228" s="11">
        <f t="shared" si="5"/>
        <v>0</v>
      </c>
      <c r="Z228" s="12" t="str">
        <f t="shared" si="10"/>
        <v xml:space="preserve"> </v>
      </c>
      <c r="AB228" s="10">
        <f>IF($S$4="", SUMIFS('무신사 메타 광고'!$X:$X, '무신사 메타 광고'!$C:$C, $R228),SUMIFS('무신사 메타 광고'!$X:$X,'무신사 메타 광고'!$I:$I,$S$4,'무신사 메타 광고'!$C:$C,$R228))</f>
        <v>0</v>
      </c>
      <c r="AC228" s="11">
        <f t="shared" si="6"/>
        <v>0</v>
      </c>
    </row>
    <row r="229" spans="2:29">
      <c r="B229" s="9"/>
      <c r="C229" s="29">
        <f>IF($C$4="", SUMIFS('자사몰 메타 광고'!$L:$L, '자사몰 메타 광고'!$D:$D, $B229), SUMIFS('자사몰 메타 광고'!$L:$L, '자사몰 메타 광고'!$I:$I, $C$4, '자사몰 메타 광고'!$D:$D, $B229))</f>
        <v>0</v>
      </c>
      <c r="D229" s="29">
        <f>IF($C$4="", SUMIFS('자사몰 메타 광고'!$V:$V,#REF!, $B229), SUMIFS('자사몰 메타 광고'!$V:$V,'자사몰 메타 광고'!$I:$I,$C$4,'자사몰 메타 광고'!$D:$D,$B229))</f>
        <v>0</v>
      </c>
      <c r="E229" s="11">
        <f t="shared" si="0"/>
        <v>0</v>
      </c>
      <c r="F229" s="12" t="str">
        <f t="shared" si="7"/>
        <v xml:space="preserve"> </v>
      </c>
      <c r="G229" s="30">
        <f>IF($C$4="", SUMIFS('자사몰 메타 광고'!$K:$K, '자사몰 메타 광고'!$D:$D, $B229), SUMIFS('자사몰 메타 광고'!$K:$K,'자사몰 메타 광고'!$I:$I,$C$4,'자사몰 메타 광고'!D:D,$B229))</f>
        <v>0</v>
      </c>
      <c r="H229" s="30">
        <f>IF($C$4="", SUMIFS('자사몰 메타 광고'!$Q:$Q, '자사몰 메타 광고'!$D:$D, $B229), SUMIFS('자사몰 메타 광고'!$Q:$Q,'자사몰 메타 광고'!$I:$I,$C$4,'자사몰 메타 광고'!D:D,$B229))</f>
        <v>0</v>
      </c>
      <c r="I229" s="30">
        <f>IF($C$4="", SUMIFS('자사몰 메타 광고'!$U:$U, '자사몰 메타 광고'!$D:$D, $B229), SUMIFS('자사몰 메타 광고'!$U:$U,'자사몰 메타 광고'!$I:$I,$C$4,'자사몰 메타 광고'!D:D,$B229))</f>
        <v>0</v>
      </c>
      <c r="J229" s="11">
        <f t="shared" si="1"/>
        <v>0</v>
      </c>
      <c r="K229" s="11">
        <f t="shared" si="2"/>
        <v>0</v>
      </c>
      <c r="L229" s="12" t="str">
        <f t="shared" si="8"/>
        <v xml:space="preserve"> </v>
      </c>
      <c r="N229" s="10">
        <f>IF($C$4="", SUMIFS('무신사 메타 광고'!$X:$X, '무신사 메타 광고'!$D:$D, $B229),SUMIFS('무신사 메타 광고'!$X:$X,'무신사 메타 광고'!I:I,$C$4,'무신사 메타 광고'!D:D,$B229))</f>
        <v>0</v>
      </c>
      <c r="O229" s="11">
        <f t="shared" si="3"/>
        <v>0</v>
      </c>
      <c r="R229" s="13"/>
      <c r="S229" s="31">
        <f>IF($S$4="", SUMIFS('자사몰 메타 광고'!$L:$L, '자사몰 메타 광고'!$C:$C, $R229),SUMIFS('자사몰 메타 광고'!$L:$L,'자사몰 메타 광고'!$I:$I,$S$4,'자사몰 메타 광고'!$C:$C,$R229))</f>
        <v>0</v>
      </c>
      <c r="T229" s="31">
        <f>IF($S$4="", SUMIFS('자사몰 메타 광고'!$V:$V, '자사몰 메타 광고'!$C:$C, $R229),SUMIFS('자사몰 메타 광고'!$V:$V,'자사몰 메타 광고'!$I:$I,$S$4,'자사몰 메타 광고'!$C:$C,$R229))</f>
        <v>0</v>
      </c>
      <c r="U229" s="11">
        <f t="shared" si="4"/>
        <v>0</v>
      </c>
      <c r="V229" s="12" t="str">
        <f t="shared" si="9"/>
        <v xml:space="preserve"> </v>
      </c>
      <c r="W229" s="32">
        <f>IF($S$4="", SUMIFS('자사몰 메타 광고'!$K:$K, '자사몰 메타 광고'!$C:$C, $R229),SUMIFS('자사몰 메타 광고'!$K:$K,'자사몰 메타 광고'!$I:$I,$S$4,'자사몰 메타 광고'!$C:$C,$R229))</f>
        <v>0</v>
      </c>
      <c r="X229" s="32">
        <f>IF($S$4="", SUMIFS('자사몰 메타 광고'!$N:$N, '자사몰 메타 광고'!$C:$C, $R229),SUMIFS('자사몰 메타 광고'!$N:$N,'자사몰 메타 광고'!$I:$I,$S$4,'자사몰 메타 광고'!$C:$C,$R229))</f>
        <v>0</v>
      </c>
      <c r="Y229" s="11">
        <f t="shared" si="5"/>
        <v>0</v>
      </c>
      <c r="Z229" s="12" t="str">
        <f t="shared" si="10"/>
        <v xml:space="preserve"> </v>
      </c>
      <c r="AB229" s="10">
        <f>IF($S$4="", SUMIFS('무신사 메타 광고'!$X:$X, '무신사 메타 광고'!$C:$C, $R229),SUMIFS('무신사 메타 광고'!$X:$X,'무신사 메타 광고'!$I:$I,$S$4,'무신사 메타 광고'!$C:$C,$R229))</f>
        <v>0</v>
      </c>
      <c r="AC229" s="11">
        <f t="shared" si="6"/>
        <v>0</v>
      </c>
    </row>
    <row r="230" spans="2:29">
      <c r="B230" s="9"/>
      <c r="C230" s="29">
        <f>IF($C$4="", SUMIFS('자사몰 메타 광고'!$L:$L, '자사몰 메타 광고'!$D:$D, $B230), SUMIFS('자사몰 메타 광고'!$L:$L, '자사몰 메타 광고'!$I:$I, $C$4, '자사몰 메타 광고'!$D:$D, $B230))</f>
        <v>0</v>
      </c>
      <c r="D230" s="29">
        <f>IF($C$4="", SUMIFS('자사몰 메타 광고'!$V:$V,#REF!, $B230), SUMIFS('자사몰 메타 광고'!$V:$V,'자사몰 메타 광고'!$I:$I,$C$4,'자사몰 메타 광고'!$D:$D,$B230))</f>
        <v>0</v>
      </c>
      <c r="E230" s="11">
        <f t="shared" si="0"/>
        <v>0</v>
      </c>
      <c r="F230" s="12" t="str">
        <f t="shared" si="7"/>
        <v xml:space="preserve"> </v>
      </c>
      <c r="G230" s="30">
        <f>IF($C$4="", SUMIFS('자사몰 메타 광고'!$K:$K, '자사몰 메타 광고'!$D:$D, $B230), SUMIFS('자사몰 메타 광고'!$K:$K,'자사몰 메타 광고'!$I:$I,$C$4,'자사몰 메타 광고'!D:D,$B230))</f>
        <v>0</v>
      </c>
      <c r="H230" s="30">
        <f>IF($C$4="", SUMIFS('자사몰 메타 광고'!$Q:$Q, '자사몰 메타 광고'!$D:$D, $B230), SUMIFS('자사몰 메타 광고'!$Q:$Q,'자사몰 메타 광고'!$I:$I,$C$4,'자사몰 메타 광고'!D:D,$B230))</f>
        <v>0</v>
      </c>
      <c r="I230" s="30">
        <f>IF($C$4="", SUMIFS('자사몰 메타 광고'!$U:$U, '자사몰 메타 광고'!$D:$D, $B230), SUMIFS('자사몰 메타 광고'!$U:$U,'자사몰 메타 광고'!$I:$I,$C$4,'자사몰 메타 광고'!D:D,$B230))</f>
        <v>0</v>
      </c>
      <c r="J230" s="11">
        <f t="shared" si="1"/>
        <v>0</v>
      </c>
      <c r="K230" s="11">
        <f t="shared" si="2"/>
        <v>0</v>
      </c>
      <c r="L230" s="12" t="str">
        <f t="shared" si="8"/>
        <v xml:space="preserve"> </v>
      </c>
      <c r="N230" s="10">
        <f>IF($C$4="", SUMIFS('무신사 메타 광고'!$X:$X, '무신사 메타 광고'!$D:$D, $B230),SUMIFS('무신사 메타 광고'!$X:$X,'무신사 메타 광고'!I:I,$C$4,'무신사 메타 광고'!D:D,$B230))</f>
        <v>0</v>
      </c>
      <c r="O230" s="11">
        <f t="shared" si="3"/>
        <v>0</v>
      </c>
      <c r="R230" s="13"/>
      <c r="S230" s="31">
        <f>IF($S$4="", SUMIFS('자사몰 메타 광고'!$L:$L, '자사몰 메타 광고'!$C:$C, $R230),SUMIFS('자사몰 메타 광고'!$L:$L,'자사몰 메타 광고'!$I:$I,$S$4,'자사몰 메타 광고'!$C:$C,$R230))</f>
        <v>0</v>
      </c>
      <c r="T230" s="31">
        <f>IF($S$4="", SUMIFS('자사몰 메타 광고'!$V:$V, '자사몰 메타 광고'!$C:$C, $R230),SUMIFS('자사몰 메타 광고'!$V:$V,'자사몰 메타 광고'!$I:$I,$S$4,'자사몰 메타 광고'!$C:$C,$R230))</f>
        <v>0</v>
      </c>
      <c r="U230" s="11">
        <f t="shared" si="4"/>
        <v>0</v>
      </c>
      <c r="V230" s="12" t="str">
        <f t="shared" si="9"/>
        <v xml:space="preserve"> </v>
      </c>
      <c r="W230" s="32">
        <f>IF($S$4="", SUMIFS('자사몰 메타 광고'!$K:$K, '자사몰 메타 광고'!$C:$C, $R230),SUMIFS('자사몰 메타 광고'!$K:$K,'자사몰 메타 광고'!$I:$I,$S$4,'자사몰 메타 광고'!$C:$C,$R230))</f>
        <v>0</v>
      </c>
      <c r="X230" s="32">
        <f>IF($S$4="", SUMIFS('자사몰 메타 광고'!$N:$N, '자사몰 메타 광고'!$C:$C, $R230),SUMIFS('자사몰 메타 광고'!$N:$N,'자사몰 메타 광고'!$I:$I,$S$4,'자사몰 메타 광고'!$C:$C,$R230))</f>
        <v>0</v>
      </c>
      <c r="Y230" s="11">
        <f t="shared" si="5"/>
        <v>0</v>
      </c>
      <c r="Z230" s="12" t="str">
        <f t="shared" si="10"/>
        <v xml:space="preserve"> </v>
      </c>
      <c r="AB230" s="10">
        <f>IF($S$4="", SUMIFS('무신사 메타 광고'!$X:$X, '무신사 메타 광고'!$C:$C, $R230),SUMIFS('무신사 메타 광고'!$X:$X,'무신사 메타 광고'!$I:$I,$S$4,'무신사 메타 광고'!$C:$C,$R230))</f>
        <v>0</v>
      </c>
      <c r="AC230" s="11">
        <f t="shared" si="6"/>
        <v>0</v>
      </c>
    </row>
    <row r="231" spans="2:29">
      <c r="B231" s="9"/>
      <c r="C231" s="29">
        <f>IF($C$4="", SUMIFS('자사몰 메타 광고'!$L:$L, '자사몰 메타 광고'!$D:$D, $B231), SUMIFS('자사몰 메타 광고'!$L:$L, '자사몰 메타 광고'!$I:$I, $C$4, '자사몰 메타 광고'!$D:$D, $B231))</f>
        <v>0</v>
      </c>
      <c r="D231" s="29">
        <f>IF($C$4="", SUMIFS('자사몰 메타 광고'!$V:$V,#REF!, $B231), SUMIFS('자사몰 메타 광고'!$V:$V,'자사몰 메타 광고'!$I:$I,$C$4,'자사몰 메타 광고'!$D:$D,$B231))</f>
        <v>0</v>
      </c>
      <c r="E231" s="11">
        <f t="shared" si="0"/>
        <v>0</v>
      </c>
      <c r="F231" s="12" t="str">
        <f t="shared" si="7"/>
        <v xml:space="preserve"> </v>
      </c>
      <c r="G231" s="30">
        <f>IF($C$4="", SUMIFS('자사몰 메타 광고'!$K:$K, '자사몰 메타 광고'!$D:$D, $B231), SUMIFS('자사몰 메타 광고'!$K:$K,'자사몰 메타 광고'!$I:$I,$C$4,'자사몰 메타 광고'!D:D,$B231))</f>
        <v>0</v>
      </c>
      <c r="H231" s="30">
        <f>IF($C$4="", SUMIFS('자사몰 메타 광고'!$Q:$Q, '자사몰 메타 광고'!$D:$D, $B231), SUMIFS('자사몰 메타 광고'!$Q:$Q,'자사몰 메타 광고'!$I:$I,$C$4,'자사몰 메타 광고'!D:D,$B231))</f>
        <v>0</v>
      </c>
      <c r="I231" s="30">
        <f>IF($C$4="", SUMIFS('자사몰 메타 광고'!$U:$U, '자사몰 메타 광고'!$D:$D, $B231), SUMIFS('자사몰 메타 광고'!$U:$U,'자사몰 메타 광고'!$I:$I,$C$4,'자사몰 메타 광고'!D:D,$B231))</f>
        <v>0</v>
      </c>
      <c r="J231" s="11">
        <f t="shared" si="1"/>
        <v>0</v>
      </c>
      <c r="K231" s="11">
        <f t="shared" si="2"/>
        <v>0</v>
      </c>
      <c r="L231" s="12" t="str">
        <f t="shared" si="8"/>
        <v xml:space="preserve"> </v>
      </c>
      <c r="N231" s="10">
        <f>IF($C$4="", SUMIFS('무신사 메타 광고'!$X:$X, '무신사 메타 광고'!$D:$D, $B231),SUMIFS('무신사 메타 광고'!$X:$X,'무신사 메타 광고'!I:I,$C$4,'무신사 메타 광고'!D:D,$B231))</f>
        <v>0</v>
      </c>
      <c r="O231" s="11">
        <f t="shared" si="3"/>
        <v>0</v>
      </c>
      <c r="R231" s="13"/>
      <c r="S231" s="31">
        <f>IF($S$4="", SUMIFS('자사몰 메타 광고'!$L:$L, '자사몰 메타 광고'!$C:$C, $R231),SUMIFS('자사몰 메타 광고'!$L:$L,'자사몰 메타 광고'!$I:$I,$S$4,'자사몰 메타 광고'!$C:$C,$R231))</f>
        <v>0</v>
      </c>
      <c r="T231" s="31">
        <f>IF($S$4="", SUMIFS('자사몰 메타 광고'!$V:$V, '자사몰 메타 광고'!$C:$C, $R231),SUMIFS('자사몰 메타 광고'!$V:$V,'자사몰 메타 광고'!$I:$I,$S$4,'자사몰 메타 광고'!$C:$C,$R231))</f>
        <v>0</v>
      </c>
      <c r="U231" s="11">
        <f t="shared" si="4"/>
        <v>0</v>
      </c>
      <c r="V231" s="12" t="str">
        <f t="shared" si="9"/>
        <v xml:space="preserve"> </v>
      </c>
      <c r="W231" s="32">
        <f>IF($S$4="", SUMIFS('자사몰 메타 광고'!$K:$K, '자사몰 메타 광고'!$C:$C, $R231),SUMIFS('자사몰 메타 광고'!$K:$K,'자사몰 메타 광고'!$I:$I,$S$4,'자사몰 메타 광고'!$C:$C,$R231))</f>
        <v>0</v>
      </c>
      <c r="X231" s="32">
        <f>IF($S$4="", SUMIFS('자사몰 메타 광고'!$N:$N, '자사몰 메타 광고'!$C:$C, $R231),SUMIFS('자사몰 메타 광고'!$N:$N,'자사몰 메타 광고'!$I:$I,$S$4,'자사몰 메타 광고'!$C:$C,$R231))</f>
        <v>0</v>
      </c>
      <c r="Y231" s="11">
        <f t="shared" si="5"/>
        <v>0</v>
      </c>
      <c r="Z231" s="12" t="str">
        <f t="shared" si="10"/>
        <v xml:space="preserve"> </v>
      </c>
      <c r="AB231" s="10">
        <f>IF($S$4="", SUMIFS('무신사 메타 광고'!$X:$X, '무신사 메타 광고'!$C:$C, $R231),SUMIFS('무신사 메타 광고'!$X:$X,'무신사 메타 광고'!$I:$I,$S$4,'무신사 메타 광고'!$C:$C,$R231))</f>
        <v>0</v>
      </c>
      <c r="AC231" s="11">
        <f t="shared" si="6"/>
        <v>0</v>
      </c>
    </row>
    <row r="232" spans="2:29">
      <c r="B232" s="9"/>
      <c r="C232" s="29">
        <f>IF($C$4="", SUMIFS('자사몰 메타 광고'!$L:$L, '자사몰 메타 광고'!$D:$D, $B232), SUMIFS('자사몰 메타 광고'!$L:$L, '자사몰 메타 광고'!$I:$I, $C$4, '자사몰 메타 광고'!$D:$D, $B232))</f>
        <v>0</v>
      </c>
      <c r="D232" s="29">
        <f>IF($C$4="", SUMIFS('자사몰 메타 광고'!$V:$V,#REF!, $B232), SUMIFS('자사몰 메타 광고'!$V:$V,'자사몰 메타 광고'!$I:$I,$C$4,'자사몰 메타 광고'!$D:$D,$B232))</f>
        <v>0</v>
      </c>
      <c r="E232" s="11">
        <f t="shared" si="0"/>
        <v>0</v>
      </c>
      <c r="F232" s="12" t="str">
        <f t="shared" si="7"/>
        <v xml:space="preserve"> </v>
      </c>
      <c r="G232" s="30">
        <f>IF($C$4="", SUMIFS('자사몰 메타 광고'!$K:$K, '자사몰 메타 광고'!$D:$D, $B232), SUMIFS('자사몰 메타 광고'!$K:$K,'자사몰 메타 광고'!$I:$I,$C$4,'자사몰 메타 광고'!D:D,$B232))</f>
        <v>0</v>
      </c>
      <c r="H232" s="30">
        <f>IF($C$4="", SUMIFS('자사몰 메타 광고'!$Q:$Q, '자사몰 메타 광고'!$D:$D, $B232), SUMIFS('자사몰 메타 광고'!$Q:$Q,'자사몰 메타 광고'!$I:$I,$C$4,'자사몰 메타 광고'!D:D,$B232))</f>
        <v>0</v>
      </c>
      <c r="I232" s="30">
        <f>IF($C$4="", SUMIFS('자사몰 메타 광고'!$U:$U, '자사몰 메타 광고'!$D:$D, $B232), SUMIFS('자사몰 메타 광고'!$U:$U,'자사몰 메타 광고'!$I:$I,$C$4,'자사몰 메타 광고'!D:D,$B232))</f>
        <v>0</v>
      </c>
      <c r="J232" s="11">
        <f t="shared" si="1"/>
        <v>0</v>
      </c>
      <c r="K232" s="11">
        <f t="shared" si="2"/>
        <v>0</v>
      </c>
      <c r="L232" s="12" t="str">
        <f t="shared" si="8"/>
        <v xml:space="preserve"> </v>
      </c>
      <c r="N232" s="10">
        <f>IF($C$4="", SUMIFS('무신사 메타 광고'!$X:$X, '무신사 메타 광고'!$D:$D, $B232),SUMIFS('무신사 메타 광고'!$X:$X,'무신사 메타 광고'!I:I,$C$4,'무신사 메타 광고'!D:D,$B232))</f>
        <v>0</v>
      </c>
      <c r="O232" s="11">
        <f t="shared" si="3"/>
        <v>0</v>
      </c>
      <c r="R232" s="13"/>
      <c r="S232" s="31">
        <f>IF($S$4="", SUMIFS('자사몰 메타 광고'!$L:$L, '자사몰 메타 광고'!$C:$C, $R232),SUMIFS('자사몰 메타 광고'!$L:$L,'자사몰 메타 광고'!$I:$I,$S$4,'자사몰 메타 광고'!$C:$C,$R232))</f>
        <v>0</v>
      </c>
      <c r="T232" s="31">
        <f>IF($S$4="", SUMIFS('자사몰 메타 광고'!$V:$V, '자사몰 메타 광고'!$C:$C, $R232),SUMIFS('자사몰 메타 광고'!$V:$V,'자사몰 메타 광고'!$I:$I,$S$4,'자사몰 메타 광고'!$C:$C,$R232))</f>
        <v>0</v>
      </c>
      <c r="U232" s="11">
        <f t="shared" si="4"/>
        <v>0</v>
      </c>
      <c r="V232" s="12" t="str">
        <f t="shared" si="9"/>
        <v xml:space="preserve"> </v>
      </c>
      <c r="W232" s="32">
        <f>IF($S$4="", SUMIFS('자사몰 메타 광고'!$K:$K, '자사몰 메타 광고'!$C:$C, $R232),SUMIFS('자사몰 메타 광고'!$K:$K,'자사몰 메타 광고'!$I:$I,$S$4,'자사몰 메타 광고'!$C:$C,$R232))</f>
        <v>0</v>
      </c>
      <c r="X232" s="32">
        <f>IF($S$4="", SUMIFS('자사몰 메타 광고'!$N:$N, '자사몰 메타 광고'!$C:$C, $R232),SUMIFS('자사몰 메타 광고'!$N:$N,'자사몰 메타 광고'!$I:$I,$S$4,'자사몰 메타 광고'!$C:$C,$R232))</f>
        <v>0</v>
      </c>
      <c r="Y232" s="11">
        <f t="shared" si="5"/>
        <v>0</v>
      </c>
      <c r="Z232" s="12" t="str">
        <f t="shared" si="10"/>
        <v xml:space="preserve"> </v>
      </c>
      <c r="AB232" s="10">
        <f>IF($S$4="", SUMIFS('무신사 메타 광고'!$X:$X, '무신사 메타 광고'!$C:$C, $R232),SUMIFS('무신사 메타 광고'!$X:$X,'무신사 메타 광고'!$I:$I,$S$4,'무신사 메타 광고'!$C:$C,$R232))</f>
        <v>0</v>
      </c>
      <c r="AC232" s="11">
        <f t="shared" si="6"/>
        <v>0</v>
      </c>
    </row>
    <row r="233" spans="2:29">
      <c r="B233" s="9"/>
      <c r="C233" s="29">
        <f>IF($C$4="", SUMIFS('자사몰 메타 광고'!$L:$L, '자사몰 메타 광고'!$D:$D, $B233), SUMIFS('자사몰 메타 광고'!$L:$L, '자사몰 메타 광고'!$I:$I, $C$4, '자사몰 메타 광고'!$D:$D, $B233))</f>
        <v>0</v>
      </c>
      <c r="D233" s="29">
        <f>IF($C$4="", SUMIFS('자사몰 메타 광고'!$V:$V,#REF!, $B233), SUMIFS('자사몰 메타 광고'!$V:$V,'자사몰 메타 광고'!$I:$I,$C$4,'자사몰 메타 광고'!$D:$D,$B233))</f>
        <v>0</v>
      </c>
      <c r="E233" s="11">
        <f t="shared" si="0"/>
        <v>0</v>
      </c>
      <c r="F233" s="12" t="str">
        <f t="shared" si="7"/>
        <v xml:space="preserve"> </v>
      </c>
      <c r="G233" s="30">
        <f>IF($C$4="", SUMIFS('자사몰 메타 광고'!$K:$K, '자사몰 메타 광고'!$D:$D, $B233), SUMIFS('자사몰 메타 광고'!$K:$K,'자사몰 메타 광고'!$I:$I,$C$4,'자사몰 메타 광고'!D:D,$B233))</f>
        <v>0</v>
      </c>
      <c r="H233" s="30">
        <f>IF($C$4="", SUMIFS('자사몰 메타 광고'!$Q:$Q, '자사몰 메타 광고'!$D:$D, $B233), SUMIFS('자사몰 메타 광고'!$Q:$Q,'자사몰 메타 광고'!$I:$I,$C$4,'자사몰 메타 광고'!D:D,$B233))</f>
        <v>0</v>
      </c>
      <c r="I233" s="30">
        <f>IF($C$4="", SUMIFS('자사몰 메타 광고'!$U:$U, '자사몰 메타 광고'!$D:$D, $B233), SUMIFS('자사몰 메타 광고'!$U:$U,'자사몰 메타 광고'!$I:$I,$C$4,'자사몰 메타 광고'!D:D,$B233))</f>
        <v>0</v>
      </c>
      <c r="J233" s="11">
        <f t="shared" si="1"/>
        <v>0</v>
      </c>
      <c r="K233" s="11">
        <f t="shared" si="2"/>
        <v>0</v>
      </c>
      <c r="L233" s="12" t="str">
        <f t="shared" si="8"/>
        <v xml:space="preserve"> </v>
      </c>
      <c r="N233" s="10">
        <f>IF($C$4="", SUMIFS('무신사 메타 광고'!$X:$X, '무신사 메타 광고'!$D:$D, $B233),SUMIFS('무신사 메타 광고'!$X:$X,'무신사 메타 광고'!I:I,$C$4,'무신사 메타 광고'!D:D,$B233))</f>
        <v>0</v>
      </c>
      <c r="O233" s="11">
        <f t="shared" si="3"/>
        <v>0</v>
      </c>
      <c r="R233" s="13"/>
      <c r="S233" s="31">
        <f>IF($S$4="", SUMIFS('자사몰 메타 광고'!$L:$L, '자사몰 메타 광고'!$C:$C, $R233),SUMIFS('자사몰 메타 광고'!$L:$L,'자사몰 메타 광고'!$I:$I,$S$4,'자사몰 메타 광고'!$C:$C,$R233))</f>
        <v>0</v>
      </c>
      <c r="T233" s="31">
        <f>IF($S$4="", SUMIFS('자사몰 메타 광고'!$V:$V, '자사몰 메타 광고'!$C:$C, $R233),SUMIFS('자사몰 메타 광고'!$V:$V,'자사몰 메타 광고'!$I:$I,$S$4,'자사몰 메타 광고'!$C:$C,$R233))</f>
        <v>0</v>
      </c>
      <c r="U233" s="11">
        <f t="shared" si="4"/>
        <v>0</v>
      </c>
      <c r="V233" s="12" t="str">
        <f t="shared" si="9"/>
        <v xml:space="preserve"> </v>
      </c>
      <c r="W233" s="32">
        <f>IF($S$4="", SUMIFS('자사몰 메타 광고'!$K:$K, '자사몰 메타 광고'!$C:$C, $R233),SUMIFS('자사몰 메타 광고'!$K:$K,'자사몰 메타 광고'!$I:$I,$S$4,'자사몰 메타 광고'!$C:$C,$R233))</f>
        <v>0</v>
      </c>
      <c r="X233" s="32">
        <f>IF($S$4="", SUMIFS('자사몰 메타 광고'!$N:$N, '자사몰 메타 광고'!$C:$C, $R233),SUMIFS('자사몰 메타 광고'!$N:$N,'자사몰 메타 광고'!$I:$I,$S$4,'자사몰 메타 광고'!$C:$C,$R233))</f>
        <v>0</v>
      </c>
      <c r="Y233" s="11">
        <f t="shared" si="5"/>
        <v>0</v>
      </c>
      <c r="Z233" s="12" t="str">
        <f t="shared" si="10"/>
        <v xml:space="preserve"> </v>
      </c>
      <c r="AB233" s="10">
        <f>IF($S$4="", SUMIFS('무신사 메타 광고'!$X:$X, '무신사 메타 광고'!$C:$C, $R233),SUMIFS('무신사 메타 광고'!$X:$X,'무신사 메타 광고'!$I:$I,$S$4,'무신사 메타 광고'!$C:$C,$R233))</f>
        <v>0</v>
      </c>
      <c r="AC233" s="11">
        <f t="shared" si="6"/>
        <v>0</v>
      </c>
    </row>
    <row r="234" spans="2:29">
      <c r="B234" s="9"/>
      <c r="C234" s="29">
        <f>IF($C$4="", SUMIFS('자사몰 메타 광고'!$L:$L, '자사몰 메타 광고'!$D:$D, $B234), SUMIFS('자사몰 메타 광고'!$L:$L, '자사몰 메타 광고'!$I:$I, $C$4, '자사몰 메타 광고'!$D:$D, $B234))</f>
        <v>0</v>
      </c>
      <c r="D234" s="29">
        <f>IF($C$4="", SUMIFS('자사몰 메타 광고'!$V:$V,#REF!, $B234), SUMIFS('자사몰 메타 광고'!$V:$V,'자사몰 메타 광고'!$I:$I,$C$4,'자사몰 메타 광고'!$D:$D,$B234))</f>
        <v>0</v>
      </c>
      <c r="E234" s="11">
        <f t="shared" si="0"/>
        <v>0</v>
      </c>
      <c r="F234" s="12" t="str">
        <f t="shared" si="7"/>
        <v xml:space="preserve"> </v>
      </c>
      <c r="G234" s="30">
        <f>IF($C$4="", SUMIFS('자사몰 메타 광고'!$K:$K, '자사몰 메타 광고'!$D:$D, $B234), SUMIFS('자사몰 메타 광고'!$K:$K,'자사몰 메타 광고'!$I:$I,$C$4,'자사몰 메타 광고'!D:D,$B234))</f>
        <v>0</v>
      </c>
      <c r="H234" s="30">
        <f>IF($C$4="", SUMIFS('자사몰 메타 광고'!$Q:$Q, '자사몰 메타 광고'!$D:$D, $B234), SUMIFS('자사몰 메타 광고'!$Q:$Q,'자사몰 메타 광고'!$I:$I,$C$4,'자사몰 메타 광고'!D:D,$B234))</f>
        <v>0</v>
      </c>
      <c r="I234" s="30">
        <f>IF($C$4="", SUMIFS('자사몰 메타 광고'!$U:$U, '자사몰 메타 광고'!$D:$D, $B234), SUMIFS('자사몰 메타 광고'!$U:$U,'자사몰 메타 광고'!$I:$I,$C$4,'자사몰 메타 광고'!D:D,$B234))</f>
        <v>0</v>
      </c>
      <c r="J234" s="11">
        <f t="shared" si="1"/>
        <v>0</v>
      </c>
      <c r="K234" s="11">
        <f t="shared" si="2"/>
        <v>0</v>
      </c>
      <c r="L234" s="12" t="str">
        <f t="shared" si="8"/>
        <v xml:space="preserve"> </v>
      </c>
      <c r="N234" s="10">
        <f>IF($C$4="", SUMIFS('무신사 메타 광고'!$X:$X, '무신사 메타 광고'!$D:$D, $B234),SUMIFS('무신사 메타 광고'!$X:$X,'무신사 메타 광고'!I:I,$C$4,'무신사 메타 광고'!D:D,$B234))</f>
        <v>0</v>
      </c>
      <c r="O234" s="11">
        <f t="shared" si="3"/>
        <v>0</v>
      </c>
      <c r="R234" s="13"/>
      <c r="S234" s="31">
        <f>IF($S$4="", SUMIFS('자사몰 메타 광고'!$L:$L, '자사몰 메타 광고'!$C:$C, $R234),SUMIFS('자사몰 메타 광고'!$L:$L,'자사몰 메타 광고'!$I:$I,$S$4,'자사몰 메타 광고'!$C:$C,$R234))</f>
        <v>0</v>
      </c>
      <c r="T234" s="31">
        <f>IF($S$4="", SUMIFS('자사몰 메타 광고'!$V:$V, '자사몰 메타 광고'!$C:$C, $R234),SUMIFS('자사몰 메타 광고'!$V:$V,'자사몰 메타 광고'!$I:$I,$S$4,'자사몰 메타 광고'!$C:$C,$R234))</f>
        <v>0</v>
      </c>
      <c r="U234" s="11">
        <f t="shared" si="4"/>
        <v>0</v>
      </c>
      <c r="V234" s="12" t="str">
        <f t="shared" si="9"/>
        <v xml:space="preserve"> </v>
      </c>
      <c r="W234" s="32">
        <f>IF($S$4="", SUMIFS('자사몰 메타 광고'!$K:$K, '자사몰 메타 광고'!$C:$C, $R234),SUMIFS('자사몰 메타 광고'!$K:$K,'자사몰 메타 광고'!$I:$I,$S$4,'자사몰 메타 광고'!$C:$C,$R234))</f>
        <v>0</v>
      </c>
      <c r="X234" s="32">
        <f>IF($S$4="", SUMIFS('자사몰 메타 광고'!$N:$N, '자사몰 메타 광고'!$C:$C, $R234),SUMIFS('자사몰 메타 광고'!$N:$N,'자사몰 메타 광고'!$I:$I,$S$4,'자사몰 메타 광고'!$C:$C,$R234))</f>
        <v>0</v>
      </c>
      <c r="Y234" s="11">
        <f t="shared" si="5"/>
        <v>0</v>
      </c>
      <c r="Z234" s="12" t="str">
        <f t="shared" si="10"/>
        <v xml:space="preserve"> </v>
      </c>
      <c r="AB234" s="10">
        <f>IF($S$4="", SUMIFS('무신사 메타 광고'!$X:$X, '무신사 메타 광고'!$C:$C, $R234),SUMIFS('무신사 메타 광고'!$X:$X,'무신사 메타 광고'!$I:$I,$S$4,'무신사 메타 광고'!$C:$C,$R234))</f>
        <v>0</v>
      </c>
      <c r="AC234" s="11">
        <f t="shared" si="6"/>
        <v>0</v>
      </c>
    </row>
    <row r="235" spans="2:29">
      <c r="B235" s="9"/>
      <c r="C235" s="29">
        <f>IF($C$4="", SUMIFS('자사몰 메타 광고'!$L:$L, '자사몰 메타 광고'!$D:$D, $B235), SUMIFS('자사몰 메타 광고'!$L:$L, '자사몰 메타 광고'!$I:$I, $C$4, '자사몰 메타 광고'!$D:$D, $B235))</f>
        <v>0</v>
      </c>
      <c r="D235" s="29">
        <f>IF($C$4="", SUMIFS('자사몰 메타 광고'!$V:$V,#REF!, $B235), SUMIFS('자사몰 메타 광고'!$V:$V,'자사몰 메타 광고'!$I:$I,$C$4,'자사몰 메타 광고'!$D:$D,$B235))</f>
        <v>0</v>
      </c>
      <c r="E235" s="11">
        <f t="shared" si="0"/>
        <v>0</v>
      </c>
      <c r="F235" s="12" t="str">
        <f t="shared" si="7"/>
        <v xml:space="preserve"> </v>
      </c>
      <c r="G235" s="30">
        <f>IF($C$4="", SUMIFS('자사몰 메타 광고'!$K:$K, '자사몰 메타 광고'!$D:$D, $B235), SUMIFS('자사몰 메타 광고'!$K:$K,'자사몰 메타 광고'!$I:$I,$C$4,'자사몰 메타 광고'!D:D,$B235))</f>
        <v>0</v>
      </c>
      <c r="H235" s="30">
        <f>IF($C$4="", SUMIFS('자사몰 메타 광고'!$Q:$Q, '자사몰 메타 광고'!$D:$D, $B235), SUMIFS('자사몰 메타 광고'!$Q:$Q,'자사몰 메타 광고'!$I:$I,$C$4,'자사몰 메타 광고'!D:D,$B235))</f>
        <v>0</v>
      </c>
      <c r="I235" s="30">
        <f>IF($C$4="", SUMIFS('자사몰 메타 광고'!$U:$U, '자사몰 메타 광고'!$D:$D, $B235), SUMIFS('자사몰 메타 광고'!$U:$U,'자사몰 메타 광고'!$I:$I,$C$4,'자사몰 메타 광고'!D:D,$B235))</f>
        <v>0</v>
      </c>
      <c r="J235" s="11">
        <f t="shared" si="1"/>
        <v>0</v>
      </c>
      <c r="K235" s="11">
        <f t="shared" si="2"/>
        <v>0</v>
      </c>
      <c r="L235" s="12" t="str">
        <f t="shared" si="8"/>
        <v xml:space="preserve"> </v>
      </c>
      <c r="N235" s="10">
        <f>IF($C$4="", SUMIFS('무신사 메타 광고'!$X:$X, '무신사 메타 광고'!$D:$D, $B235),SUMIFS('무신사 메타 광고'!$X:$X,'무신사 메타 광고'!I:I,$C$4,'무신사 메타 광고'!D:D,$B235))</f>
        <v>0</v>
      </c>
      <c r="O235" s="11">
        <f t="shared" si="3"/>
        <v>0</v>
      </c>
      <c r="R235" s="13"/>
      <c r="S235" s="31">
        <f>IF($S$4="", SUMIFS('자사몰 메타 광고'!$L:$L, '자사몰 메타 광고'!$C:$C, $R235),SUMIFS('자사몰 메타 광고'!$L:$L,'자사몰 메타 광고'!$I:$I,$S$4,'자사몰 메타 광고'!$C:$C,$R235))</f>
        <v>0</v>
      </c>
      <c r="T235" s="31">
        <f>IF($S$4="", SUMIFS('자사몰 메타 광고'!$V:$V, '자사몰 메타 광고'!$C:$C, $R235),SUMIFS('자사몰 메타 광고'!$V:$V,'자사몰 메타 광고'!$I:$I,$S$4,'자사몰 메타 광고'!$C:$C,$R235))</f>
        <v>0</v>
      </c>
      <c r="U235" s="11">
        <f t="shared" si="4"/>
        <v>0</v>
      </c>
      <c r="V235" s="12" t="str">
        <f t="shared" si="9"/>
        <v xml:space="preserve"> </v>
      </c>
      <c r="W235" s="32">
        <f>IF($S$4="", SUMIFS('자사몰 메타 광고'!$K:$K, '자사몰 메타 광고'!$C:$C, $R235),SUMIFS('자사몰 메타 광고'!$K:$K,'자사몰 메타 광고'!$I:$I,$S$4,'자사몰 메타 광고'!$C:$C,$R235))</f>
        <v>0</v>
      </c>
      <c r="X235" s="32">
        <f>IF($S$4="", SUMIFS('자사몰 메타 광고'!$N:$N, '자사몰 메타 광고'!$C:$C, $R235),SUMIFS('자사몰 메타 광고'!$N:$N,'자사몰 메타 광고'!$I:$I,$S$4,'자사몰 메타 광고'!$C:$C,$R235))</f>
        <v>0</v>
      </c>
      <c r="Y235" s="11">
        <f t="shared" si="5"/>
        <v>0</v>
      </c>
      <c r="Z235" s="12" t="str">
        <f t="shared" si="10"/>
        <v xml:space="preserve"> </v>
      </c>
      <c r="AB235" s="10">
        <f>IF($S$4="", SUMIFS('무신사 메타 광고'!$X:$X, '무신사 메타 광고'!$C:$C, $R235),SUMIFS('무신사 메타 광고'!$X:$X,'무신사 메타 광고'!$I:$I,$S$4,'무신사 메타 광고'!$C:$C,$R235))</f>
        <v>0</v>
      </c>
      <c r="AC235" s="11">
        <f t="shared" si="6"/>
        <v>0</v>
      </c>
    </row>
    <row r="236" spans="2:29">
      <c r="B236" s="9"/>
      <c r="C236" s="29">
        <f>IF($C$4="", SUMIFS('자사몰 메타 광고'!$L:$L, '자사몰 메타 광고'!$D:$D, $B236), SUMIFS('자사몰 메타 광고'!$L:$L, '자사몰 메타 광고'!$I:$I, $C$4, '자사몰 메타 광고'!$D:$D, $B236))</f>
        <v>0</v>
      </c>
      <c r="D236" s="29">
        <f>IF($C$4="", SUMIFS('자사몰 메타 광고'!$V:$V,#REF!, $B236), SUMIFS('자사몰 메타 광고'!$V:$V,'자사몰 메타 광고'!$I:$I,$C$4,'자사몰 메타 광고'!$D:$D,$B236))</f>
        <v>0</v>
      </c>
      <c r="E236" s="11">
        <f t="shared" si="0"/>
        <v>0</v>
      </c>
      <c r="F236" s="12" t="str">
        <f t="shared" si="7"/>
        <v xml:space="preserve"> </v>
      </c>
      <c r="G236" s="30">
        <f>IF($C$4="", SUMIFS('자사몰 메타 광고'!$K:$K, '자사몰 메타 광고'!$D:$D, $B236), SUMIFS('자사몰 메타 광고'!$K:$K,'자사몰 메타 광고'!$I:$I,$C$4,'자사몰 메타 광고'!D:D,$B236))</f>
        <v>0</v>
      </c>
      <c r="H236" s="30">
        <f>IF($C$4="", SUMIFS('자사몰 메타 광고'!$Q:$Q, '자사몰 메타 광고'!$D:$D, $B236), SUMIFS('자사몰 메타 광고'!$Q:$Q,'자사몰 메타 광고'!$I:$I,$C$4,'자사몰 메타 광고'!D:D,$B236))</f>
        <v>0</v>
      </c>
      <c r="I236" s="30">
        <f>IF($C$4="", SUMIFS('자사몰 메타 광고'!$U:$U, '자사몰 메타 광고'!$D:$D, $B236), SUMIFS('자사몰 메타 광고'!$U:$U,'자사몰 메타 광고'!$I:$I,$C$4,'자사몰 메타 광고'!D:D,$B236))</f>
        <v>0</v>
      </c>
      <c r="J236" s="11">
        <f t="shared" si="1"/>
        <v>0</v>
      </c>
      <c r="K236" s="11">
        <f t="shared" si="2"/>
        <v>0</v>
      </c>
      <c r="L236" s="12" t="str">
        <f t="shared" si="8"/>
        <v xml:space="preserve"> </v>
      </c>
      <c r="N236" s="10">
        <f>IF($C$4="", SUMIFS('무신사 메타 광고'!$X:$X, '무신사 메타 광고'!$D:$D, $B236),SUMIFS('무신사 메타 광고'!$X:$X,'무신사 메타 광고'!I:I,$C$4,'무신사 메타 광고'!D:D,$B236))</f>
        <v>0</v>
      </c>
      <c r="O236" s="11">
        <f t="shared" si="3"/>
        <v>0</v>
      </c>
      <c r="R236" s="13"/>
      <c r="S236" s="31">
        <f>IF($S$4="", SUMIFS('자사몰 메타 광고'!$L:$L, '자사몰 메타 광고'!$C:$C, $R236),SUMIFS('자사몰 메타 광고'!$L:$L,'자사몰 메타 광고'!$I:$I,$S$4,'자사몰 메타 광고'!$C:$C,$R236))</f>
        <v>0</v>
      </c>
      <c r="T236" s="31">
        <f>IF($S$4="", SUMIFS('자사몰 메타 광고'!$V:$V, '자사몰 메타 광고'!$C:$C, $R236),SUMIFS('자사몰 메타 광고'!$V:$V,'자사몰 메타 광고'!$I:$I,$S$4,'자사몰 메타 광고'!$C:$C,$R236))</f>
        <v>0</v>
      </c>
      <c r="U236" s="11">
        <f t="shared" si="4"/>
        <v>0</v>
      </c>
      <c r="V236" s="12" t="str">
        <f t="shared" si="9"/>
        <v xml:space="preserve"> </v>
      </c>
      <c r="W236" s="32">
        <f>IF($S$4="", SUMIFS('자사몰 메타 광고'!$K:$K, '자사몰 메타 광고'!$C:$C, $R236),SUMIFS('자사몰 메타 광고'!$K:$K,'자사몰 메타 광고'!$I:$I,$S$4,'자사몰 메타 광고'!$C:$C,$R236))</f>
        <v>0</v>
      </c>
      <c r="X236" s="32">
        <f>IF($S$4="", SUMIFS('자사몰 메타 광고'!$N:$N, '자사몰 메타 광고'!$C:$C, $R236),SUMIFS('자사몰 메타 광고'!$N:$N,'자사몰 메타 광고'!$I:$I,$S$4,'자사몰 메타 광고'!$C:$C,$R236))</f>
        <v>0</v>
      </c>
      <c r="Y236" s="11">
        <f t="shared" si="5"/>
        <v>0</v>
      </c>
      <c r="Z236" s="12" t="str">
        <f t="shared" si="10"/>
        <v xml:space="preserve"> </v>
      </c>
      <c r="AB236" s="10">
        <f>IF($S$4="", SUMIFS('무신사 메타 광고'!$X:$X, '무신사 메타 광고'!$C:$C, $R236),SUMIFS('무신사 메타 광고'!$X:$X,'무신사 메타 광고'!$I:$I,$S$4,'무신사 메타 광고'!$C:$C,$R236))</f>
        <v>0</v>
      </c>
      <c r="AC236" s="11">
        <f t="shared" si="6"/>
        <v>0</v>
      </c>
    </row>
    <row r="237" spans="2:29">
      <c r="B237" s="9"/>
      <c r="C237" s="29">
        <f>IF($C$4="", SUMIFS('자사몰 메타 광고'!$L:$L, '자사몰 메타 광고'!$D:$D, $B237), SUMIFS('자사몰 메타 광고'!$L:$L, '자사몰 메타 광고'!$I:$I, $C$4, '자사몰 메타 광고'!$D:$D, $B237))</f>
        <v>0</v>
      </c>
      <c r="D237" s="29">
        <f>IF($C$4="", SUMIFS('자사몰 메타 광고'!$V:$V,#REF!, $B237), SUMIFS('자사몰 메타 광고'!$V:$V,'자사몰 메타 광고'!$I:$I,$C$4,'자사몰 메타 광고'!$D:$D,$B237))</f>
        <v>0</v>
      </c>
      <c r="E237" s="11">
        <f t="shared" si="0"/>
        <v>0</v>
      </c>
      <c r="F237" s="12" t="str">
        <f t="shared" si="7"/>
        <v xml:space="preserve"> </v>
      </c>
      <c r="G237" s="30">
        <f>IF($C$4="", SUMIFS('자사몰 메타 광고'!$K:$K, '자사몰 메타 광고'!$D:$D, $B237), SUMIFS('자사몰 메타 광고'!$K:$K,'자사몰 메타 광고'!$I:$I,$C$4,'자사몰 메타 광고'!D:D,$B237))</f>
        <v>0</v>
      </c>
      <c r="H237" s="30">
        <f>IF($C$4="", SUMIFS('자사몰 메타 광고'!$Q:$Q, '자사몰 메타 광고'!$D:$D, $B237), SUMIFS('자사몰 메타 광고'!$Q:$Q,'자사몰 메타 광고'!$I:$I,$C$4,'자사몰 메타 광고'!D:D,$B237))</f>
        <v>0</v>
      </c>
      <c r="I237" s="30">
        <f>IF($C$4="", SUMIFS('자사몰 메타 광고'!$U:$U, '자사몰 메타 광고'!$D:$D, $B237), SUMIFS('자사몰 메타 광고'!$U:$U,'자사몰 메타 광고'!$I:$I,$C$4,'자사몰 메타 광고'!D:D,$B237))</f>
        <v>0</v>
      </c>
      <c r="J237" s="11">
        <f t="shared" si="1"/>
        <v>0</v>
      </c>
      <c r="K237" s="11">
        <f t="shared" si="2"/>
        <v>0</v>
      </c>
      <c r="L237" s="12" t="str">
        <f t="shared" si="8"/>
        <v xml:space="preserve"> </v>
      </c>
      <c r="N237" s="10">
        <f>IF($C$4="", SUMIFS('무신사 메타 광고'!$X:$X, '무신사 메타 광고'!$D:$D, $B237),SUMIFS('무신사 메타 광고'!$X:$X,'무신사 메타 광고'!I:I,$C$4,'무신사 메타 광고'!D:D,$B237))</f>
        <v>0</v>
      </c>
      <c r="O237" s="11">
        <f t="shared" si="3"/>
        <v>0</v>
      </c>
      <c r="R237" s="13"/>
      <c r="S237" s="31">
        <f>IF($S$4="", SUMIFS('자사몰 메타 광고'!$L:$L, '자사몰 메타 광고'!$C:$C, $R237),SUMIFS('자사몰 메타 광고'!$L:$L,'자사몰 메타 광고'!$I:$I,$S$4,'자사몰 메타 광고'!$C:$C,$R237))</f>
        <v>0</v>
      </c>
      <c r="T237" s="31">
        <f>IF($S$4="", SUMIFS('자사몰 메타 광고'!$V:$V, '자사몰 메타 광고'!$C:$C, $R237),SUMIFS('자사몰 메타 광고'!$V:$V,'자사몰 메타 광고'!$I:$I,$S$4,'자사몰 메타 광고'!$C:$C,$R237))</f>
        <v>0</v>
      </c>
      <c r="U237" s="11">
        <f t="shared" si="4"/>
        <v>0</v>
      </c>
      <c r="V237" s="12" t="str">
        <f t="shared" si="9"/>
        <v xml:space="preserve"> </v>
      </c>
      <c r="W237" s="32">
        <f>IF($S$4="", SUMIFS('자사몰 메타 광고'!$K:$K, '자사몰 메타 광고'!$C:$C, $R237),SUMIFS('자사몰 메타 광고'!$K:$K,'자사몰 메타 광고'!$I:$I,$S$4,'자사몰 메타 광고'!$C:$C,$R237))</f>
        <v>0</v>
      </c>
      <c r="X237" s="32">
        <f>IF($S$4="", SUMIFS('자사몰 메타 광고'!$N:$N, '자사몰 메타 광고'!$C:$C, $R237),SUMIFS('자사몰 메타 광고'!$N:$N,'자사몰 메타 광고'!$I:$I,$S$4,'자사몰 메타 광고'!$C:$C,$R237))</f>
        <v>0</v>
      </c>
      <c r="Y237" s="11">
        <f t="shared" si="5"/>
        <v>0</v>
      </c>
      <c r="Z237" s="12" t="str">
        <f t="shared" si="10"/>
        <v xml:space="preserve"> </v>
      </c>
      <c r="AB237" s="10">
        <f>IF($S$4="", SUMIFS('무신사 메타 광고'!$X:$X, '무신사 메타 광고'!$C:$C, $R237),SUMIFS('무신사 메타 광고'!$X:$X,'무신사 메타 광고'!$I:$I,$S$4,'무신사 메타 광고'!$C:$C,$R237))</f>
        <v>0</v>
      </c>
      <c r="AC237" s="11">
        <f t="shared" si="6"/>
        <v>0</v>
      </c>
    </row>
    <row r="238" spans="2:29">
      <c r="B238" s="9"/>
      <c r="C238" s="29">
        <f>IF($C$4="", SUMIFS('자사몰 메타 광고'!$L:$L, '자사몰 메타 광고'!$D:$D, $B238), SUMIFS('자사몰 메타 광고'!$L:$L, '자사몰 메타 광고'!$I:$I, $C$4, '자사몰 메타 광고'!$D:$D, $B238))</f>
        <v>0</v>
      </c>
      <c r="D238" s="29">
        <f>IF($C$4="", SUMIFS('자사몰 메타 광고'!$V:$V,#REF!, $B238), SUMIFS('자사몰 메타 광고'!$V:$V,'자사몰 메타 광고'!$I:$I,$C$4,'자사몰 메타 광고'!$D:$D,$B238))</f>
        <v>0</v>
      </c>
      <c r="E238" s="11">
        <f t="shared" si="0"/>
        <v>0</v>
      </c>
      <c r="F238" s="12" t="str">
        <f t="shared" si="7"/>
        <v xml:space="preserve"> </v>
      </c>
      <c r="G238" s="30">
        <f>IF($C$4="", SUMIFS('자사몰 메타 광고'!$K:$K, '자사몰 메타 광고'!$D:$D, $B238), SUMIFS('자사몰 메타 광고'!$K:$K,'자사몰 메타 광고'!$I:$I,$C$4,'자사몰 메타 광고'!D:D,$B238))</f>
        <v>0</v>
      </c>
      <c r="H238" s="30">
        <f>IF($C$4="", SUMIFS('자사몰 메타 광고'!$Q:$Q, '자사몰 메타 광고'!$D:$D, $B238), SUMIFS('자사몰 메타 광고'!$Q:$Q,'자사몰 메타 광고'!$I:$I,$C$4,'자사몰 메타 광고'!D:D,$B238))</f>
        <v>0</v>
      </c>
      <c r="I238" s="30">
        <f>IF($C$4="", SUMIFS('자사몰 메타 광고'!$U:$U, '자사몰 메타 광고'!$D:$D, $B238), SUMIFS('자사몰 메타 광고'!$U:$U,'자사몰 메타 광고'!$I:$I,$C$4,'자사몰 메타 광고'!D:D,$B238))</f>
        <v>0</v>
      </c>
      <c r="J238" s="11">
        <f t="shared" si="1"/>
        <v>0</v>
      </c>
      <c r="K238" s="11">
        <f t="shared" si="2"/>
        <v>0</v>
      </c>
      <c r="L238" s="12" t="str">
        <f t="shared" si="8"/>
        <v xml:space="preserve"> </v>
      </c>
      <c r="N238" s="10">
        <f>IF($C$4="", SUMIFS('무신사 메타 광고'!$X:$X, '무신사 메타 광고'!$D:$D, $B238),SUMIFS('무신사 메타 광고'!$X:$X,'무신사 메타 광고'!I:I,$C$4,'무신사 메타 광고'!D:D,$B238))</f>
        <v>0</v>
      </c>
      <c r="O238" s="11">
        <f t="shared" si="3"/>
        <v>0</v>
      </c>
      <c r="R238" s="13"/>
      <c r="S238" s="31">
        <f>IF($S$4="", SUMIFS('자사몰 메타 광고'!$L:$L, '자사몰 메타 광고'!$C:$C, $R238),SUMIFS('자사몰 메타 광고'!$L:$L,'자사몰 메타 광고'!$I:$I,$S$4,'자사몰 메타 광고'!$C:$C,$R238))</f>
        <v>0</v>
      </c>
      <c r="T238" s="31">
        <f>IF($S$4="", SUMIFS('자사몰 메타 광고'!$V:$V, '자사몰 메타 광고'!$C:$C, $R238),SUMIFS('자사몰 메타 광고'!$V:$V,'자사몰 메타 광고'!$I:$I,$S$4,'자사몰 메타 광고'!$C:$C,$R238))</f>
        <v>0</v>
      </c>
      <c r="U238" s="11">
        <f t="shared" si="4"/>
        <v>0</v>
      </c>
      <c r="V238" s="12" t="str">
        <f t="shared" si="9"/>
        <v xml:space="preserve"> </v>
      </c>
      <c r="W238" s="32">
        <f>IF($S$4="", SUMIFS('자사몰 메타 광고'!$K:$K, '자사몰 메타 광고'!$C:$C, $R238),SUMIFS('자사몰 메타 광고'!$K:$K,'자사몰 메타 광고'!$I:$I,$S$4,'자사몰 메타 광고'!$C:$C,$R238))</f>
        <v>0</v>
      </c>
      <c r="X238" s="32">
        <f>IF($S$4="", SUMIFS('자사몰 메타 광고'!$N:$N, '자사몰 메타 광고'!$C:$C, $R238),SUMIFS('자사몰 메타 광고'!$N:$N,'자사몰 메타 광고'!$I:$I,$S$4,'자사몰 메타 광고'!$C:$C,$R238))</f>
        <v>0</v>
      </c>
      <c r="Y238" s="11">
        <f t="shared" si="5"/>
        <v>0</v>
      </c>
      <c r="Z238" s="12" t="str">
        <f t="shared" si="10"/>
        <v xml:space="preserve"> </v>
      </c>
      <c r="AB238" s="10">
        <f>IF($S$4="", SUMIFS('무신사 메타 광고'!$X:$X, '무신사 메타 광고'!$C:$C, $R238),SUMIFS('무신사 메타 광고'!$X:$X,'무신사 메타 광고'!$I:$I,$S$4,'무신사 메타 광고'!$C:$C,$R238))</f>
        <v>0</v>
      </c>
      <c r="AC238" s="11">
        <f t="shared" si="6"/>
        <v>0</v>
      </c>
    </row>
    <row r="239" spans="2:29">
      <c r="B239" s="9"/>
      <c r="C239" s="29">
        <f>IF($C$4="", SUMIFS('자사몰 메타 광고'!$L:$L, '자사몰 메타 광고'!$D:$D, $B239), SUMIFS('자사몰 메타 광고'!$L:$L, '자사몰 메타 광고'!$I:$I, $C$4, '자사몰 메타 광고'!$D:$D, $B239))</f>
        <v>0</v>
      </c>
      <c r="D239" s="29">
        <f>IF($C$4="", SUMIFS('자사몰 메타 광고'!$V:$V,#REF!, $B239), SUMIFS('자사몰 메타 광고'!$V:$V,'자사몰 메타 광고'!$I:$I,$C$4,'자사몰 메타 광고'!$D:$D,$B239))</f>
        <v>0</v>
      </c>
      <c r="E239" s="11">
        <f t="shared" si="0"/>
        <v>0</v>
      </c>
      <c r="F239" s="12" t="str">
        <f t="shared" si="7"/>
        <v xml:space="preserve"> </v>
      </c>
      <c r="G239" s="30">
        <f>IF($C$4="", SUMIFS('자사몰 메타 광고'!$K:$K, '자사몰 메타 광고'!$D:$D, $B239), SUMIFS('자사몰 메타 광고'!$K:$K,'자사몰 메타 광고'!$I:$I,$C$4,'자사몰 메타 광고'!D:D,$B239))</f>
        <v>0</v>
      </c>
      <c r="H239" s="30">
        <f>IF($C$4="", SUMIFS('자사몰 메타 광고'!$Q:$Q, '자사몰 메타 광고'!$D:$D, $B239), SUMIFS('자사몰 메타 광고'!$Q:$Q,'자사몰 메타 광고'!$I:$I,$C$4,'자사몰 메타 광고'!D:D,$B239))</f>
        <v>0</v>
      </c>
      <c r="I239" s="30">
        <f>IF($C$4="", SUMIFS('자사몰 메타 광고'!$U:$U, '자사몰 메타 광고'!$D:$D, $B239), SUMIFS('자사몰 메타 광고'!$U:$U,'자사몰 메타 광고'!$I:$I,$C$4,'자사몰 메타 광고'!D:D,$B239))</f>
        <v>0</v>
      </c>
      <c r="J239" s="11">
        <f t="shared" si="1"/>
        <v>0</v>
      </c>
      <c r="K239" s="11">
        <f t="shared" si="2"/>
        <v>0</v>
      </c>
      <c r="L239" s="12" t="str">
        <f t="shared" si="8"/>
        <v xml:space="preserve"> </v>
      </c>
      <c r="N239" s="10">
        <f>IF($C$4="", SUMIFS('무신사 메타 광고'!$X:$X, '무신사 메타 광고'!$D:$D, $B239),SUMIFS('무신사 메타 광고'!$X:$X,'무신사 메타 광고'!I:I,$C$4,'무신사 메타 광고'!D:D,$B239))</f>
        <v>0</v>
      </c>
      <c r="O239" s="11">
        <f t="shared" si="3"/>
        <v>0</v>
      </c>
      <c r="R239" s="13"/>
      <c r="S239" s="31">
        <f>IF($S$4="", SUMIFS('자사몰 메타 광고'!$L:$L, '자사몰 메타 광고'!$C:$C, $R239),SUMIFS('자사몰 메타 광고'!$L:$L,'자사몰 메타 광고'!$I:$I,$S$4,'자사몰 메타 광고'!$C:$C,$R239))</f>
        <v>0</v>
      </c>
      <c r="T239" s="31">
        <f>IF($S$4="", SUMIFS('자사몰 메타 광고'!$V:$V, '자사몰 메타 광고'!$C:$C, $R239),SUMIFS('자사몰 메타 광고'!$V:$V,'자사몰 메타 광고'!$I:$I,$S$4,'자사몰 메타 광고'!$C:$C,$R239))</f>
        <v>0</v>
      </c>
      <c r="U239" s="11">
        <f t="shared" si="4"/>
        <v>0</v>
      </c>
      <c r="V239" s="12" t="str">
        <f t="shared" si="9"/>
        <v xml:space="preserve"> </v>
      </c>
      <c r="W239" s="32">
        <f>IF($S$4="", SUMIFS('자사몰 메타 광고'!$K:$K, '자사몰 메타 광고'!$C:$C, $R239),SUMIFS('자사몰 메타 광고'!$K:$K,'자사몰 메타 광고'!$I:$I,$S$4,'자사몰 메타 광고'!$C:$C,$R239))</f>
        <v>0</v>
      </c>
      <c r="X239" s="32">
        <f>IF($S$4="", SUMIFS('자사몰 메타 광고'!$N:$N, '자사몰 메타 광고'!$C:$C, $R239),SUMIFS('자사몰 메타 광고'!$N:$N,'자사몰 메타 광고'!$I:$I,$S$4,'자사몰 메타 광고'!$C:$C,$R239))</f>
        <v>0</v>
      </c>
      <c r="Y239" s="11">
        <f t="shared" si="5"/>
        <v>0</v>
      </c>
      <c r="Z239" s="12" t="str">
        <f t="shared" si="10"/>
        <v xml:space="preserve"> </v>
      </c>
      <c r="AB239" s="10">
        <f>IF($S$4="", SUMIFS('무신사 메타 광고'!$X:$X, '무신사 메타 광고'!$C:$C, $R239),SUMIFS('무신사 메타 광고'!$X:$X,'무신사 메타 광고'!$I:$I,$S$4,'무신사 메타 광고'!$C:$C,$R239))</f>
        <v>0</v>
      </c>
      <c r="AC239" s="11">
        <f t="shared" si="6"/>
        <v>0</v>
      </c>
    </row>
    <row r="240" spans="2:29">
      <c r="B240" s="9"/>
      <c r="C240" s="29">
        <f>IF($C$4="", SUMIFS('자사몰 메타 광고'!$L:$L, '자사몰 메타 광고'!$D:$D, $B240), SUMIFS('자사몰 메타 광고'!$L:$L, '자사몰 메타 광고'!$I:$I, $C$4, '자사몰 메타 광고'!$D:$D, $B240))</f>
        <v>0</v>
      </c>
      <c r="D240" s="29">
        <f>IF($C$4="", SUMIFS('자사몰 메타 광고'!$V:$V,#REF!, $B240), SUMIFS('자사몰 메타 광고'!$V:$V,'자사몰 메타 광고'!$I:$I,$C$4,'자사몰 메타 광고'!$D:$D,$B240))</f>
        <v>0</v>
      </c>
      <c r="E240" s="11">
        <f t="shared" si="0"/>
        <v>0</v>
      </c>
      <c r="F240" s="12" t="str">
        <f t="shared" si="7"/>
        <v xml:space="preserve"> </v>
      </c>
      <c r="G240" s="30">
        <f>IF($C$4="", SUMIFS('자사몰 메타 광고'!$K:$K, '자사몰 메타 광고'!$D:$D, $B240), SUMIFS('자사몰 메타 광고'!$K:$K,'자사몰 메타 광고'!$I:$I,$C$4,'자사몰 메타 광고'!D:D,$B240))</f>
        <v>0</v>
      </c>
      <c r="H240" s="30">
        <f>IF($C$4="", SUMIFS('자사몰 메타 광고'!$Q:$Q, '자사몰 메타 광고'!$D:$D, $B240), SUMIFS('자사몰 메타 광고'!$Q:$Q,'자사몰 메타 광고'!$I:$I,$C$4,'자사몰 메타 광고'!D:D,$B240))</f>
        <v>0</v>
      </c>
      <c r="I240" s="30">
        <f>IF($C$4="", SUMIFS('자사몰 메타 광고'!$U:$U, '자사몰 메타 광고'!$D:$D, $B240), SUMIFS('자사몰 메타 광고'!$U:$U,'자사몰 메타 광고'!$I:$I,$C$4,'자사몰 메타 광고'!D:D,$B240))</f>
        <v>0</v>
      </c>
      <c r="J240" s="11">
        <f t="shared" si="1"/>
        <v>0</v>
      </c>
      <c r="K240" s="11">
        <f t="shared" si="2"/>
        <v>0</v>
      </c>
      <c r="L240" s="12" t="str">
        <f t="shared" si="8"/>
        <v xml:space="preserve"> </v>
      </c>
      <c r="N240" s="10">
        <f>IF($C$4="", SUMIFS('무신사 메타 광고'!$X:$X, '무신사 메타 광고'!$D:$D, $B240),SUMIFS('무신사 메타 광고'!$X:$X,'무신사 메타 광고'!I:I,$C$4,'무신사 메타 광고'!D:D,$B240))</f>
        <v>0</v>
      </c>
      <c r="O240" s="11">
        <f t="shared" si="3"/>
        <v>0</v>
      </c>
      <c r="R240" s="13"/>
      <c r="S240" s="31">
        <f>IF($S$4="", SUMIFS('자사몰 메타 광고'!$L:$L, '자사몰 메타 광고'!$C:$C, $R240),SUMIFS('자사몰 메타 광고'!$L:$L,'자사몰 메타 광고'!$I:$I,$S$4,'자사몰 메타 광고'!$C:$C,$R240))</f>
        <v>0</v>
      </c>
      <c r="T240" s="31">
        <f>IF($S$4="", SUMIFS('자사몰 메타 광고'!$V:$V, '자사몰 메타 광고'!$C:$C, $R240),SUMIFS('자사몰 메타 광고'!$V:$V,'자사몰 메타 광고'!$I:$I,$S$4,'자사몰 메타 광고'!$C:$C,$R240))</f>
        <v>0</v>
      </c>
      <c r="U240" s="11">
        <f t="shared" si="4"/>
        <v>0</v>
      </c>
      <c r="V240" s="12" t="str">
        <f t="shared" si="9"/>
        <v xml:space="preserve"> </v>
      </c>
      <c r="W240" s="32">
        <f>IF($S$4="", SUMIFS('자사몰 메타 광고'!$K:$K, '자사몰 메타 광고'!$C:$C, $R240),SUMIFS('자사몰 메타 광고'!$K:$K,'자사몰 메타 광고'!$I:$I,$S$4,'자사몰 메타 광고'!$C:$C,$R240))</f>
        <v>0</v>
      </c>
      <c r="X240" s="32">
        <f>IF($S$4="", SUMIFS('자사몰 메타 광고'!$N:$N, '자사몰 메타 광고'!$C:$C, $R240),SUMIFS('자사몰 메타 광고'!$N:$N,'자사몰 메타 광고'!$I:$I,$S$4,'자사몰 메타 광고'!$C:$C,$R240))</f>
        <v>0</v>
      </c>
      <c r="Y240" s="11">
        <f t="shared" si="5"/>
        <v>0</v>
      </c>
      <c r="Z240" s="12" t="str">
        <f t="shared" si="10"/>
        <v xml:space="preserve"> </v>
      </c>
      <c r="AB240" s="10">
        <f>IF($S$4="", SUMIFS('무신사 메타 광고'!$X:$X, '무신사 메타 광고'!$C:$C, $R240),SUMIFS('무신사 메타 광고'!$X:$X,'무신사 메타 광고'!$I:$I,$S$4,'무신사 메타 광고'!$C:$C,$R240))</f>
        <v>0</v>
      </c>
      <c r="AC240" s="11">
        <f t="shared" si="6"/>
        <v>0</v>
      </c>
    </row>
    <row r="241" spans="2:29">
      <c r="B241" s="9"/>
      <c r="C241" s="29">
        <f>IF($C$4="", SUMIFS('자사몰 메타 광고'!$L:$L, '자사몰 메타 광고'!$D:$D, $B241), SUMIFS('자사몰 메타 광고'!$L:$L, '자사몰 메타 광고'!$I:$I, $C$4, '자사몰 메타 광고'!$D:$D, $B241))</f>
        <v>0</v>
      </c>
      <c r="D241" s="29">
        <f>IF($C$4="", SUMIFS('자사몰 메타 광고'!$V:$V,#REF!, $B241), SUMIFS('자사몰 메타 광고'!$V:$V,'자사몰 메타 광고'!$I:$I,$C$4,'자사몰 메타 광고'!$D:$D,$B241))</f>
        <v>0</v>
      </c>
      <c r="E241" s="11">
        <f t="shared" si="0"/>
        <v>0</v>
      </c>
      <c r="F241" s="12" t="str">
        <f t="shared" si="7"/>
        <v xml:space="preserve"> </v>
      </c>
      <c r="G241" s="30">
        <f>IF($C$4="", SUMIFS('자사몰 메타 광고'!$K:$K, '자사몰 메타 광고'!$D:$D, $B241), SUMIFS('자사몰 메타 광고'!$K:$K,'자사몰 메타 광고'!$I:$I,$C$4,'자사몰 메타 광고'!D:D,$B241))</f>
        <v>0</v>
      </c>
      <c r="H241" s="30">
        <f>IF($C$4="", SUMIFS('자사몰 메타 광고'!$Q:$Q, '자사몰 메타 광고'!$D:$D, $B241), SUMIFS('자사몰 메타 광고'!$Q:$Q,'자사몰 메타 광고'!$I:$I,$C$4,'자사몰 메타 광고'!D:D,$B241))</f>
        <v>0</v>
      </c>
      <c r="I241" s="30">
        <f>IF($C$4="", SUMIFS('자사몰 메타 광고'!$U:$U, '자사몰 메타 광고'!$D:$D, $B241), SUMIFS('자사몰 메타 광고'!$U:$U,'자사몰 메타 광고'!$I:$I,$C$4,'자사몰 메타 광고'!D:D,$B241))</f>
        <v>0</v>
      </c>
      <c r="J241" s="11">
        <f t="shared" si="1"/>
        <v>0</v>
      </c>
      <c r="K241" s="11">
        <f t="shared" si="2"/>
        <v>0</v>
      </c>
      <c r="L241" s="12" t="str">
        <f t="shared" si="8"/>
        <v xml:space="preserve"> </v>
      </c>
      <c r="N241" s="10">
        <f>IF($C$4="", SUMIFS('무신사 메타 광고'!$X:$X, '무신사 메타 광고'!$D:$D, $B241),SUMIFS('무신사 메타 광고'!$X:$X,'무신사 메타 광고'!I:I,$C$4,'무신사 메타 광고'!D:D,$B241))</f>
        <v>0</v>
      </c>
      <c r="O241" s="11">
        <f t="shared" si="3"/>
        <v>0</v>
      </c>
      <c r="R241" s="13"/>
      <c r="S241" s="31">
        <f>IF($S$4="", SUMIFS('자사몰 메타 광고'!$L:$L, '자사몰 메타 광고'!$C:$C, $R241),SUMIFS('자사몰 메타 광고'!$L:$L,'자사몰 메타 광고'!$I:$I,$S$4,'자사몰 메타 광고'!$C:$C,$R241))</f>
        <v>0</v>
      </c>
      <c r="T241" s="31">
        <f>IF($S$4="", SUMIFS('자사몰 메타 광고'!$V:$V, '자사몰 메타 광고'!$C:$C, $R241),SUMIFS('자사몰 메타 광고'!$V:$V,'자사몰 메타 광고'!$I:$I,$S$4,'자사몰 메타 광고'!$C:$C,$R241))</f>
        <v>0</v>
      </c>
      <c r="U241" s="11">
        <f t="shared" si="4"/>
        <v>0</v>
      </c>
      <c r="V241" s="12" t="str">
        <f t="shared" si="9"/>
        <v xml:space="preserve"> </v>
      </c>
      <c r="W241" s="32">
        <f>IF($S$4="", SUMIFS('자사몰 메타 광고'!$K:$K, '자사몰 메타 광고'!$C:$C, $R241),SUMIFS('자사몰 메타 광고'!$K:$K,'자사몰 메타 광고'!$I:$I,$S$4,'자사몰 메타 광고'!$C:$C,$R241))</f>
        <v>0</v>
      </c>
      <c r="X241" s="32">
        <f>IF($S$4="", SUMIFS('자사몰 메타 광고'!$N:$N, '자사몰 메타 광고'!$C:$C, $R241),SUMIFS('자사몰 메타 광고'!$N:$N,'자사몰 메타 광고'!$I:$I,$S$4,'자사몰 메타 광고'!$C:$C,$R241))</f>
        <v>0</v>
      </c>
      <c r="Y241" s="11">
        <f t="shared" si="5"/>
        <v>0</v>
      </c>
      <c r="Z241" s="12" t="str">
        <f t="shared" si="10"/>
        <v xml:space="preserve"> </v>
      </c>
      <c r="AB241" s="10">
        <f>IF($S$4="", SUMIFS('무신사 메타 광고'!$X:$X, '무신사 메타 광고'!$C:$C, $R241),SUMIFS('무신사 메타 광고'!$X:$X,'무신사 메타 광고'!$I:$I,$S$4,'무신사 메타 광고'!$C:$C,$R241))</f>
        <v>0</v>
      </c>
      <c r="AC241" s="11">
        <f t="shared" si="6"/>
        <v>0</v>
      </c>
    </row>
    <row r="242" spans="2:29">
      <c r="B242" s="9"/>
      <c r="C242" s="29">
        <f>IF($C$4="", SUMIFS('자사몰 메타 광고'!$L:$L, '자사몰 메타 광고'!$D:$D, $B242), SUMIFS('자사몰 메타 광고'!$L:$L, '자사몰 메타 광고'!$I:$I, $C$4, '자사몰 메타 광고'!$D:$D, $B242))</f>
        <v>0</v>
      </c>
      <c r="D242" s="29">
        <f>IF($C$4="", SUMIFS('자사몰 메타 광고'!$V:$V,#REF!, $B242), SUMIFS('자사몰 메타 광고'!$V:$V,'자사몰 메타 광고'!$I:$I,$C$4,'자사몰 메타 광고'!$D:$D,$B242))</f>
        <v>0</v>
      </c>
      <c r="E242" s="11">
        <f t="shared" si="0"/>
        <v>0</v>
      </c>
      <c r="F242" s="12" t="str">
        <f t="shared" si="7"/>
        <v xml:space="preserve"> </v>
      </c>
      <c r="G242" s="30">
        <f>IF($C$4="", SUMIFS('자사몰 메타 광고'!$K:$K, '자사몰 메타 광고'!$D:$D, $B242), SUMIFS('자사몰 메타 광고'!$K:$K,'자사몰 메타 광고'!$I:$I,$C$4,'자사몰 메타 광고'!D:D,$B242))</f>
        <v>0</v>
      </c>
      <c r="H242" s="30">
        <f>IF($C$4="", SUMIFS('자사몰 메타 광고'!$Q:$Q, '자사몰 메타 광고'!$D:$D, $B242), SUMIFS('자사몰 메타 광고'!$Q:$Q,'자사몰 메타 광고'!$I:$I,$C$4,'자사몰 메타 광고'!D:D,$B242))</f>
        <v>0</v>
      </c>
      <c r="I242" s="30">
        <f>IF($C$4="", SUMIFS('자사몰 메타 광고'!$U:$U, '자사몰 메타 광고'!$D:$D, $B242), SUMIFS('자사몰 메타 광고'!$U:$U,'자사몰 메타 광고'!$I:$I,$C$4,'자사몰 메타 광고'!D:D,$B242))</f>
        <v>0</v>
      </c>
      <c r="J242" s="11">
        <f t="shared" si="1"/>
        <v>0</v>
      </c>
      <c r="K242" s="11">
        <f t="shared" si="2"/>
        <v>0</v>
      </c>
      <c r="L242" s="12" t="str">
        <f t="shared" si="8"/>
        <v xml:space="preserve"> </v>
      </c>
      <c r="N242" s="10">
        <f>IF($C$4="", SUMIFS('무신사 메타 광고'!$X:$X, '무신사 메타 광고'!$D:$D, $B242),SUMIFS('무신사 메타 광고'!$X:$X,'무신사 메타 광고'!I:I,$C$4,'무신사 메타 광고'!D:D,$B242))</f>
        <v>0</v>
      </c>
      <c r="O242" s="11">
        <f t="shared" si="3"/>
        <v>0</v>
      </c>
      <c r="R242" s="13"/>
      <c r="S242" s="31">
        <f>IF($S$4="", SUMIFS('자사몰 메타 광고'!$L:$L, '자사몰 메타 광고'!$C:$C, $R242),SUMIFS('자사몰 메타 광고'!$L:$L,'자사몰 메타 광고'!$I:$I,$S$4,'자사몰 메타 광고'!$C:$C,$R242))</f>
        <v>0</v>
      </c>
      <c r="T242" s="31">
        <f>IF($S$4="", SUMIFS('자사몰 메타 광고'!$V:$V, '자사몰 메타 광고'!$C:$C, $R242),SUMIFS('자사몰 메타 광고'!$V:$V,'자사몰 메타 광고'!$I:$I,$S$4,'자사몰 메타 광고'!$C:$C,$R242))</f>
        <v>0</v>
      </c>
      <c r="U242" s="11">
        <f t="shared" si="4"/>
        <v>0</v>
      </c>
      <c r="V242" s="12" t="str">
        <f t="shared" si="9"/>
        <v xml:space="preserve"> </v>
      </c>
      <c r="W242" s="32">
        <f>IF($S$4="", SUMIFS('자사몰 메타 광고'!$K:$K, '자사몰 메타 광고'!$C:$C, $R242),SUMIFS('자사몰 메타 광고'!$K:$K,'자사몰 메타 광고'!$I:$I,$S$4,'자사몰 메타 광고'!$C:$C,$R242))</f>
        <v>0</v>
      </c>
      <c r="X242" s="32">
        <f>IF($S$4="", SUMIFS('자사몰 메타 광고'!$N:$N, '자사몰 메타 광고'!$C:$C, $R242),SUMIFS('자사몰 메타 광고'!$N:$N,'자사몰 메타 광고'!$I:$I,$S$4,'자사몰 메타 광고'!$C:$C,$R242))</f>
        <v>0</v>
      </c>
      <c r="Y242" s="11">
        <f t="shared" si="5"/>
        <v>0</v>
      </c>
      <c r="Z242" s="12" t="str">
        <f t="shared" si="10"/>
        <v xml:space="preserve"> </v>
      </c>
      <c r="AB242" s="10">
        <f>IF($S$4="", SUMIFS('무신사 메타 광고'!$X:$X, '무신사 메타 광고'!$C:$C, $R242),SUMIFS('무신사 메타 광고'!$X:$X,'무신사 메타 광고'!$I:$I,$S$4,'무신사 메타 광고'!$C:$C,$R242))</f>
        <v>0</v>
      </c>
      <c r="AC242" s="11">
        <f t="shared" si="6"/>
        <v>0</v>
      </c>
    </row>
    <row r="243" spans="2:29">
      <c r="B243" s="9"/>
      <c r="C243" s="29">
        <f>IF($C$4="", SUMIFS('자사몰 메타 광고'!$L:$L, '자사몰 메타 광고'!$D:$D, $B243), SUMIFS('자사몰 메타 광고'!$L:$L, '자사몰 메타 광고'!$I:$I, $C$4, '자사몰 메타 광고'!$D:$D, $B243))</f>
        <v>0</v>
      </c>
      <c r="D243" s="29">
        <f>IF($C$4="", SUMIFS('자사몰 메타 광고'!$V:$V,#REF!, $B243), SUMIFS('자사몰 메타 광고'!$V:$V,'자사몰 메타 광고'!$I:$I,$C$4,'자사몰 메타 광고'!$D:$D,$B243))</f>
        <v>0</v>
      </c>
      <c r="E243" s="11">
        <f t="shared" si="0"/>
        <v>0</v>
      </c>
      <c r="F243" s="12" t="str">
        <f t="shared" si="7"/>
        <v xml:space="preserve"> </v>
      </c>
      <c r="G243" s="30">
        <f>IF($C$4="", SUMIFS('자사몰 메타 광고'!$K:$K, '자사몰 메타 광고'!$D:$D, $B243), SUMIFS('자사몰 메타 광고'!$K:$K,'자사몰 메타 광고'!$I:$I,$C$4,'자사몰 메타 광고'!D:D,$B243))</f>
        <v>0</v>
      </c>
      <c r="H243" s="30">
        <f>IF($C$4="", SUMIFS('자사몰 메타 광고'!$Q:$Q, '자사몰 메타 광고'!$D:$D, $B243), SUMIFS('자사몰 메타 광고'!$Q:$Q,'자사몰 메타 광고'!$I:$I,$C$4,'자사몰 메타 광고'!D:D,$B243))</f>
        <v>0</v>
      </c>
      <c r="I243" s="30">
        <f>IF($C$4="", SUMIFS('자사몰 메타 광고'!$U:$U, '자사몰 메타 광고'!$D:$D, $B243), SUMIFS('자사몰 메타 광고'!$U:$U,'자사몰 메타 광고'!$I:$I,$C$4,'자사몰 메타 광고'!D:D,$B243))</f>
        <v>0</v>
      </c>
      <c r="J243" s="11">
        <f t="shared" si="1"/>
        <v>0</v>
      </c>
      <c r="K243" s="11">
        <f t="shared" si="2"/>
        <v>0</v>
      </c>
      <c r="L243" s="12" t="str">
        <f t="shared" si="8"/>
        <v xml:space="preserve"> </v>
      </c>
      <c r="N243" s="10">
        <f>IF($C$4="", SUMIFS('무신사 메타 광고'!$X:$X, '무신사 메타 광고'!$D:$D, $B243),SUMIFS('무신사 메타 광고'!$X:$X,'무신사 메타 광고'!I:I,$C$4,'무신사 메타 광고'!D:D,$B243))</f>
        <v>0</v>
      </c>
      <c r="O243" s="11">
        <f t="shared" si="3"/>
        <v>0</v>
      </c>
      <c r="R243" s="13"/>
      <c r="S243" s="31">
        <f>IF($S$4="", SUMIFS('자사몰 메타 광고'!$L:$L, '자사몰 메타 광고'!$C:$C, $R243),SUMIFS('자사몰 메타 광고'!$L:$L,'자사몰 메타 광고'!$I:$I,$S$4,'자사몰 메타 광고'!$C:$C,$R243))</f>
        <v>0</v>
      </c>
      <c r="T243" s="31">
        <f>IF($S$4="", SUMIFS('자사몰 메타 광고'!$V:$V, '자사몰 메타 광고'!$C:$C, $R243),SUMIFS('자사몰 메타 광고'!$V:$V,'자사몰 메타 광고'!$I:$I,$S$4,'자사몰 메타 광고'!$C:$C,$R243))</f>
        <v>0</v>
      </c>
      <c r="U243" s="11">
        <f t="shared" si="4"/>
        <v>0</v>
      </c>
      <c r="V243" s="12" t="str">
        <f t="shared" si="9"/>
        <v xml:space="preserve"> </v>
      </c>
      <c r="W243" s="32">
        <f>IF($S$4="", SUMIFS('자사몰 메타 광고'!$K:$K, '자사몰 메타 광고'!$C:$C, $R243),SUMIFS('자사몰 메타 광고'!$K:$K,'자사몰 메타 광고'!$I:$I,$S$4,'자사몰 메타 광고'!$C:$C,$R243))</f>
        <v>0</v>
      </c>
      <c r="X243" s="32">
        <f>IF($S$4="", SUMIFS('자사몰 메타 광고'!$N:$N, '자사몰 메타 광고'!$C:$C, $R243),SUMIFS('자사몰 메타 광고'!$N:$N,'자사몰 메타 광고'!$I:$I,$S$4,'자사몰 메타 광고'!$C:$C,$R243))</f>
        <v>0</v>
      </c>
      <c r="Y243" s="11">
        <f t="shared" si="5"/>
        <v>0</v>
      </c>
      <c r="Z243" s="12" t="str">
        <f t="shared" si="10"/>
        <v xml:space="preserve"> </v>
      </c>
      <c r="AB243" s="10">
        <f>IF($S$4="", SUMIFS('무신사 메타 광고'!$X:$X, '무신사 메타 광고'!$C:$C, $R243),SUMIFS('무신사 메타 광고'!$X:$X,'무신사 메타 광고'!$I:$I,$S$4,'무신사 메타 광고'!$C:$C,$R243))</f>
        <v>0</v>
      </c>
      <c r="AC243" s="11">
        <f t="shared" si="6"/>
        <v>0</v>
      </c>
    </row>
    <row r="244" spans="2:29">
      <c r="B244" s="9"/>
      <c r="C244" s="29">
        <f>IF($C$4="", SUMIFS('자사몰 메타 광고'!$L:$L, '자사몰 메타 광고'!$D:$D, $B244), SUMIFS('자사몰 메타 광고'!$L:$L, '자사몰 메타 광고'!$I:$I, $C$4, '자사몰 메타 광고'!$D:$D, $B244))</f>
        <v>0</v>
      </c>
      <c r="D244" s="29">
        <f>IF($C$4="", SUMIFS('자사몰 메타 광고'!$V:$V,#REF!, $B244), SUMIFS('자사몰 메타 광고'!$V:$V,'자사몰 메타 광고'!$I:$I,$C$4,'자사몰 메타 광고'!$D:$D,$B244))</f>
        <v>0</v>
      </c>
      <c r="E244" s="11">
        <f t="shared" si="0"/>
        <v>0</v>
      </c>
      <c r="F244" s="12" t="str">
        <f t="shared" si="7"/>
        <v xml:space="preserve"> </v>
      </c>
      <c r="G244" s="30">
        <f>IF($C$4="", SUMIFS('자사몰 메타 광고'!$K:$K, '자사몰 메타 광고'!$D:$D, $B244), SUMIFS('자사몰 메타 광고'!$K:$K,'자사몰 메타 광고'!$I:$I,$C$4,'자사몰 메타 광고'!D:D,$B244))</f>
        <v>0</v>
      </c>
      <c r="H244" s="30">
        <f>IF($C$4="", SUMIFS('자사몰 메타 광고'!$Q:$Q, '자사몰 메타 광고'!$D:$D, $B244), SUMIFS('자사몰 메타 광고'!$Q:$Q,'자사몰 메타 광고'!$I:$I,$C$4,'자사몰 메타 광고'!D:D,$B244))</f>
        <v>0</v>
      </c>
      <c r="I244" s="30">
        <f>IF($C$4="", SUMIFS('자사몰 메타 광고'!$U:$U, '자사몰 메타 광고'!$D:$D, $B244), SUMIFS('자사몰 메타 광고'!$U:$U,'자사몰 메타 광고'!$I:$I,$C$4,'자사몰 메타 광고'!D:D,$B244))</f>
        <v>0</v>
      </c>
      <c r="J244" s="11">
        <f t="shared" si="1"/>
        <v>0</v>
      </c>
      <c r="K244" s="11">
        <f t="shared" si="2"/>
        <v>0</v>
      </c>
      <c r="L244" s="12" t="str">
        <f t="shared" si="8"/>
        <v xml:space="preserve"> </v>
      </c>
      <c r="N244" s="10">
        <f>IF($C$4="", SUMIFS('무신사 메타 광고'!$X:$X, '무신사 메타 광고'!$D:$D, $B244),SUMIFS('무신사 메타 광고'!$X:$X,'무신사 메타 광고'!I:I,$C$4,'무신사 메타 광고'!D:D,$B244))</f>
        <v>0</v>
      </c>
      <c r="O244" s="11">
        <f t="shared" si="3"/>
        <v>0</v>
      </c>
      <c r="R244" s="13"/>
      <c r="S244" s="31">
        <f>IF($S$4="", SUMIFS('자사몰 메타 광고'!$L:$L, '자사몰 메타 광고'!$C:$C, $R244),SUMIFS('자사몰 메타 광고'!$L:$L,'자사몰 메타 광고'!$I:$I,$S$4,'자사몰 메타 광고'!$C:$C,$R244))</f>
        <v>0</v>
      </c>
      <c r="T244" s="31">
        <f>IF($S$4="", SUMIFS('자사몰 메타 광고'!$V:$V, '자사몰 메타 광고'!$C:$C, $R244),SUMIFS('자사몰 메타 광고'!$V:$V,'자사몰 메타 광고'!$I:$I,$S$4,'자사몰 메타 광고'!$C:$C,$R244))</f>
        <v>0</v>
      </c>
      <c r="U244" s="11">
        <f t="shared" si="4"/>
        <v>0</v>
      </c>
      <c r="V244" s="12" t="str">
        <f t="shared" si="9"/>
        <v xml:space="preserve"> </v>
      </c>
      <c r="W244" s="32">
        <f>IF($S$4="", SUMIFS('자사몰 메타 광고'!$K:$K, '자사몰 메타 광고'!$C:$C, $R244),SUMIFS('자사몰 메타 광고'!$K:$K,'자사몰 메타 광고'!$I:$I,$S$4,'자사몰 메타 광고'!$C:$C,$R244))</f>
        <v>0</v>
      </c>
      <c r="X244" s="32">
        <f>IF($S$4="", SUMIFS('자사몰 메타 광고'!$N:$N, '자사몰 메타 광고'!$C:$C, $R244),SUMIFS('자사몰 메타 광고'!$N:$N,'자사몰 메타 광고'!$I:$I,$S$4,'자사몰 메타 광고'!$C:$C,$R244))</f>
        <v>0</v>
      </c>
      <c r="Y244" s="11">
        <f t="shared" si="5"/>
        <v>0</v>
      </c>
      <c r="Z244" s="12" t="str">
        <f t="shared" si="10"/>
        <v xml:space="preserve"> </v>
      </c>
      <c r="AB244" s="10">
        <f>IF($S$4="", SUMIFS('무신사 메타 광고'!$X:$X, '무신사 메타 광고'!$C:$C, $R244),SUMIFS('무신사 메타 광고'!$X:$X,'무신사 메타 광고'!$I:$I,$S$4,'무신사 메타 광고'!$C:$C,$R244))</f>
        <v>0</v>
      </c>
      <c r="AC244" s="11">
        <f t="shared" si="6"/>
        <v>0</v>
      </c>
    </row>
    <row r="245" spans="2:29">
      <c r="B245" s="9"/>
      <c r="C245" s="29">
        <f>IF($C$4="", SUMIFS('자사몰 메타 광고'!$L:$L, '자사몰 메타 광고'!$D:$D, $B245), SUMIFS('자사몰 메타 광고'!$L:$L, '자사몰 메타 광고'!$I:$I, $C$4, '자사몰 메타 광고'!$D:$D, $B245))</f>
        <v>0</v>
      </c>
      <c r="D245" s="29">
        <f>IF($C$4="", SUMIFS('자사몰 메타 광고'!$V:$V,#REF!, $B245), SUMIFS('자사몰 메타 광고'!$V:$V,'자사몰 메타 광고'!$I:$I,$C$4,'자사몰 메타 광고'!$D:$D,$B245))</f>
        <v>0</v>
      </c>
      <c r="E245" s="11">
        <f t="shared" si="0"/>
        <v>0</v>
      </c>
      <c r="F245" s="12" t="str">
        <f t="shared" si="7"/>
        <v xml:space="preserve"> </v>
      </c>
      <c r="G245" s="30">
        <f>IF($C$4="", SUMIFS('자사몰 메타 광고'!$K:$K, '자사몰 메타 광고'!$D:$D, $B245), SUMIFS('자사몰 메타 광고'!$K:$K,'자사몰 메타 광고'!$I:$I,$C$4,'자사몰 메타 광고'!D:D,$B245))</f>
        <v>0</v>
      </c>
      <c r="H245" s="30">
        <f>IF($C$4="", SUMIFS('자사몰 메타 광고'!$Q:$Q, '자사몰 메타 광고'!$D:$D, $B245), SUMIFS('자사몰 메타 광고'!$Q:$Q,'자사몰 메타 광고'!$I:$I,$C$4,'자사몰 메타 광고'!D:D,$B245))</f>
        <v>0</v>
      </c>
      <c r="I245" s="30">
        <f>IF($C$4="", SUMIFS('자사몰 메타 광고'!$U:$U, '자사몰 메타 광고'!$D:$D, $B245), SUMIFS('자사몰 메타 광고'!$U:$U,'자사몰 메타 광고'!$I:$I,$C$4,'자사몰 메타 광고'!D:D,$B245))</f>
        <v>0</v>
      </c>
      <c r="J245" s="11">
        <f t="shared" si="1"/>
        <v>0</v>
      </c>
      <c r="K245" s="11">
        <f t="shared" si="2"/>
        <v>0</v>
      </c>
      <c r="L245" s="12" t="str">
        <f t="shared" si="8"/>
        <v xml:space="preserve"> </v>
      </c>
      <c r="N245" s="10">
        <f>IF($C$4="", SUMIFS('무신사 메타 광고'!$X:$X, '무신사 메타 광고'!$D:$D, $B245),SUMIFS('무신사 메타 광고'!$X:$X,'무신사 메타 광고'!I:I,$C$4,'무신사 메타 광고'!D:D,$B245))</f>
        <v>0</v>
      </c>
      <c r="O245" s="11">
        <f t="shared" si="3"/>
        <v>0</v>
      </c>
      <c r="R245" s="13"/>
      <c r="S245" s="31">
        <f>IF($S$4="", SUMIFS('자사몰 메타 광고'!$L:$L, '자사몰 메타 광고'!$C:$C, $R245),SUMIFS('자사몰 메타 광고'!$L:$L,'자사몰 메타 광고'!$I:$I,$S$4,'자사몰 메타 광고'!$C:$C,$R245))</f>
        <v>0</v>
      </c>
      <c r="T245" s="31">
        <f>IF($S$4="", SUMIFS('자사몰 메타 광고'!$V:$V, '자사몰 메타 광고'!$C:$C, $R245),SUMIFS('자사몰 메타 광고'!$V:$V,'자사몰 메타 광고'!$I:$I,$S$4,'자사몰 메타 광고'!$C:$C,$R245))</f>
        <v>0</v>
      </c>
      <c r="U245" s="11">
        <f t="shared" si="4"/>
        <v>0</v>
      </c>
      <c r="V245" s="12" t="str">
        <f t="shared" si="9"/>
        <v xml:space="preserve"> </v>
      </c>
      <c r="W245" s="32">
        <f>IF($S$4="", SUMIFS('자사몰 메타 광고'!$K:$K, '자사몰 메타 광고'!$C:$C, $R245),SUMIFS('자사몰 메타 광고'!$K:$K,'자사몰 메타 광고'!$I:$I,$S$4,'자사몰 메타 광고'!$C:$C,$R245))</f>
        <v>0</v>
      </c>
      <c r="X245" s="32">
        <f>IF($S$4="", SUMIFS('자사몰 메타 광고'!$N:$N, '자사몰 메타 광고'!$C:$C, $R245),SUMIFS('자사몰 메타 광고'!$N:$N,'자사몰 메타 광고'!$I:$I,$S$4,'자사몰 메타 광고'!$C:$C,$R245))</f>
        <v>0</v>
      </c>
      <c r="Y245" s="11">
        <f t="shared" si="5"/>
        <v>0</v>
      </c>
      <c r="Z245" s="12" t="str">
        <f t="shared" si="10"/>
        <v xml:space="preserve"> </v>
      </c>
      <c r="AB245" s="10">
        <f>IF($S$4="", SUMIFS('무신사 메타 광고'!$X:$X, '무신사 메타 광고'!$C:$C, $R245),SUMIFS('무신사 메타 광고'!$X:$X,'무신사 메타 광고'!$I:$I,$S$4,'무신사 메타 광고'!$C:$C,$R245))</f>
        <v>0</v>
      </c>
      <c r="AC245" s="11">
        <f t="shared" si="6"/>
        <v>0</v>
      </c>
    </row>
    <row r="246" spans="2:29">
      <c r="B246" s="9"/>
      <c r="C246" s="29">
        <f>IF($C$4="", SUMIFS('자사몰 메타 광고'!$L:$L, '자사몰 메타 광고'!$D:$D, $B246), SUMIFS('자사몰 메타 광고'!$L:$L, '자사몰 메타 광고'!$I:$I, $C$4, '자사몰 메타 광고'!$D:$D, $B246))</f>
        <v>0</v>
      </c>
      <c r="D246" s="29">
        <f>IF($C$4="", SUMIFS('자사몰 메타 광고'!$V:$V,#REF!, $B246), SUMIFS('자사몰 메타 광고'!$V:$V,'자사몰 메타 광고'!$I:$I,$C$4,'자사몰 메타 광고'!$D:$D,$B246))</f>
        <v>0</v>
      </c>
      <c r="E246" s="11">
        <f t="shared" si="0"/>
        <v>0</v>
      </c>
      <c r="F246" s="12" t="str">
        <f t="shared" si="7"/>
        <v xml:space="preserve"> </v>
      </c>
      <c r="G246" s="30">
        <f>IF($C$4="", SUMIFS('자사몰 메타 광고'!$K:$K, '자사몰 메타 광고'!$D:$D, $B246), SUMIFS('자사몰 메타 광고'!$K:$K,'자사몰 메타 광고'!$I:$I,$C$4,'자사몰 메타 광고'!D:D,$B246))</f>
        <v>0</v>
      </c>
      <c r="H246" s="30">
        <f>IF($C$4="", SUMIFS('자사몰 메타 광고'!$Q:$Q, '자사몰 메타 광고'!$D:$D, $B246), SUMIFS('자사몰 메타 광고'!$Q:$Q,'자사몰 메타 광고'!$I:$I,$C$4,'자사몰 메타 광고'!D:D,$B246))</f>
        <v>0</v>
      </c>
      <c r="I246" s="30">
        <f>IF($C$4="", SUMIFS('자사몰 메타 광고'!$U:$U, '자사몰 메타 광고'!$D:$D, $B246), SUMIFS('자사몰 메타 광고'!$U:$U,'자사몰 메타 광고'!$I:$I,$C$4,'자사몰 메타 광고'!D:D,$B246))</f>
        <v>0</v>
      </c>
      <c r="J246" s="11">
        <f t="shared" si="1"/>
        <v>0</v>
      </c>
      <c r="K246" s="11">
        <f t="shared" si="2"/>
        <v>0</v>
      </c>
      <c r="L246" s="12" t="str">
        <f t="shared" si="8"/>
        <v xml:space="preserve"> </v>
      </c>
      <c r="N246" s="10">
        <f>IF($C$4="", SUMIFS('무신사 메타 광고'!$X:$X, '무신사 메타 광고'!$D:$D, $B246),SUMIFS('무신사 메타 광고'!$X:$X,'무신사 메타 광고'!I:I,$C$4,'무신사 메타 광고'!D:D,$B246))</f>
        <v>0</v>
      </c>
      <c r="O246" s="11">
        <f t="shared" si="3"/>
        <v>0</v>
      </c>
      <c r="R246" s="13"/>
      <c r="S246" s="31">
        <f>IF($S$4="", SUMIFS('자사몰 메타 광고'!$L:$L, '자사몰 메타 광고'!$C:$C, $R246),SUMIFS('자사몰 메타 광고'!$L:$L,'자사몰 메타 광고'!$I:$I,$S$4,'자사몰 메타 광고'!$C:$C,$R246))</f>
        <v>0</v>
      </c>
      <c r="T246" s="31">
        <f>IF($S$4="", SUMIFS('자사몰 메타 광고'!$V:$V, '자사몰 메타 광고'!$C:$C, $R246),SUMIFS('자사몰 메타 광고'!$V:$V,'자사몰 메타 광고'!$I:$I,$S$4,'자사몰 메타 광고'!$C:$C,$R246))</f>
        <v>0</v>
      </c>
      <c r="U246" s="11">
        <f t="shared" si="4"/>
        <v>0</v>
      </c>
      <c r="V246" s="12" t="str">
        <f t="shared" si="9"/>
        <v xml:space="preserve"> </v>
      </c>
      <c r="W246" s="32">
        <f>IF($S$4="", SUMIFS('자사몰 메타 광고'!$K:$K, '자사몰 메타 광고'!$C:$C, $R246),SUMIFS('자사몰 메타 광고'!$K:$K,'자사몰 메타 광고'!$I:$I,$S$4,'자사몰 메타 광고'!$C:$C,$R246))</f>
        <v>0</v>
      </c>
      <c r="X246" s="32">
        <f>IF($S$4="", SUMIFS('자사몰 메타 광고'!$N:$N, '자사몰 메타 광고'!$C:$C, $R246),SUMIFS('자사몰 메타 광고'!$N:$N,'자사몰 메타 광고'!$I:$I,$S$4,'자사몰 메타 광고'!$C:$C,$R246))</f>
        <v>0</v>
      </c>
      <c r="Y246" s="11">
        <f t="shared" si="5"/>
        <v>0</v>
      </c>
      <c r="Z246" s="12" t="str">
        <f t="shared" si="10"/>
        <v xml:space="preserve"> </v>
      </c>
      <c r="AB246" s="10">
        <f>IF($S$4="", SUMIFS('무신사 메타 광고'!$X:$X, '무신사 메타 광고'!$C:$C, $R246),SUMIFS('무신사 메타 광고'!$X:$X,'무신사 메타 광고'!$I:$I,$S$4,'무신사 메타 광고'!$C:$C,$R246))</f>
        <v>0</v>
      </c>
      <c r="AC246" s="11">
        <f t="shared" si="6"/>
        <v>0</v>
      </c>
    </row>
    <row r="247" spans="2:29">
      <c r="B247" s="9"/>
      <c r="C247" s="29">
        <f>IF($C$4="", SUMIFS('자사몰 메타 광고'!$L:$L, '자사몰 메타 광고'!$D:$D, $B247), SUMIFS('자사몰 메타 광고'!$L:$L, '자사몰 메타 광고'!$I:$I, $C$4, '자사몰 메타 광고'!$D:$D, $B247))</f>
        <v>0</v>
      </c>
      <c r="D247" s="29">
        <f>IF($C$4="", SUMIFS('자사몰 메타 광고'!$V:$V,#REF!, $B247), SUMIFS('자사몰 메타 광고'!$V:$V,'자사몰 메타 광고'!$I:$I,$C$4,'자사몰 메타 광고'!$D:$D,$B247))</f>
        <v>0</v>
      </c>
      <c r="E247" s="11">
        <f t="shared" si="0"/>
        <v>0</v>
      </c>
      <c r="F247" s="12" t="str">
        <f t="shared" si="7"/>
        <v xml:space="preserve"> </v>
      </c>
      <c r="G247" s="30">
        <f>IF($C$4="", SUMIFS('자사몰 메타 광고'!$K:$K, '자사몰 메타 광고'!$D:$D, $B247), SUMIFS('자사몰 메타 광고'!$K:$K,'자사몰 메타 광고'!$I:$I,$C$4,'자사몰 메타 광고'!D:D,$B247))</f>
        <v>0</v>
      </c>
      <c r="H247" s="30">
        <f>IF($C$4="", SUMIFS('자사몰 메타 광고'!$Q:$Q, '자사몰 메타 광고'!$D:$D, $B247), SUMIFS('자사몰 메타 광고'!$Q:$Q,'자사몰 메타 광고'!$I:$I,$C$4,'자사몰 메타 광고'!D:D,$B247))</f>
        <v>0</v>
      </c>
      <c r="I247" s="30">
        <f>IF($C$4="", SUMIFS('자사몰 메타 광고'!$U:$U, '자사몰 메타 광고'!$D:$D, $B247), SUMIFS('자사몰 메타 광고'!$U:$U,'자사몰 메타 광고'!$I:$I,$C$4,'자사몰 메타 광고'!D:D,$B247))</f>
        <v>0</v>
      </c>
      <c r="J247" s="11">
        <f t="shared" si="1"/>
        <v>0</v>
      </c>
      <c r="K247" s="11">
        <f t="shared" si="2"/>
        <v>0</v>
      </c>
      <c r="L247" s="12" t="str">
        <f t="shared" si="8"/>
        <v xml:space="preserve"> </v>
      </c>
      <c r="N247" s="10">
        <f>IF($C$4="", SUMIFS('무신사 메타 광고'!$X:$X, '무신사 메타 광고'!$D:$D, $B247),SUMIFS('무신사 메타 광고'!$X:$X,'무신사 메타 광고'!I:I,$C$4,'무신사 메타 광고'!D:D,$B247))</f>
        <v>0</v>
      </c>
      <c r="O247" s="11">
        <f t="shared" si="3"/>
        <v>0</v>
      </c>
      <c r="R247" s="13"/>
      <c r="S247" s="31">
        <f>IF($S$4="", SUMIFS('자사몰 메타 광고'!$L:$L, '자사몰 메타 광고'!$C:$C, $R247),SUMIFS('자사몰 메타 광고'!$L:$L,'자사몰 메타 광고'!$I:$I,$S$4,'자사몰 메타 광고'!$C:$C,$R247))</f>
        <v>0</v>
      </c>
      <c r="T247" s="31">
        <f>IF($S$4="", SUMIFS('자사몰 메타 광고'!$V:$V, '자사몰 메타 광고'!$C:$C, $R247),SUMIFS('자사몰 메타 광고'!$V:$V,'자사몰 메타 광고'!$I:$I,$S$4,'자사몰 메타 광고'!$C:$C,$R247))</f>
        <v>0</v>
      </c>
      <c r="U247" s="11">
        <f t="shared" si="4"/>
        <v>0</v>
      </c>
      <c r="V247" s="12" t="str">
        <f t="shared" si="9"/>
        <v xml:space="preserve"> </v>
      </c>
      <c r="W247" s="32">
        <f>IF($S$4="", SUMIFS('자사몰 메타 광고'!$K:$K, '자사몰 메타 광고'!$C:$C, $R247),SUMIFS('자사몰 메타 광고'!$K:$K,'자사몰 메타 광고'!$I:$I,$S$4,'자사몰 메타 광고'!$C:$C,$R247))</f>
        <v>0</v>
      </c>
      <c r="X247" s="32">
        <f>IF($S$4="", SUMIFS('자사몰 메타 광고'!$N:$N, '자사몰 메타 광고'!$C:$C, $R247),SUMIFS('자사몰 메타 광고'!$N:$N,'자사몰 메타 광고'!$I:$I,$S$4,'자사몰 메타 광고'!$C:$C,$R247))</f>
        <v>0</v>
      </c>
      <c r="Y247" s="11">
        <f t="shared" si="5"/>
        <v>0</v>
      </c>
      <c r="Z247" s="12" t="str">
        <f t="shared" si="10"/>
        <v xml:space="preserve"> </v>
      </c>
      <c r="AB247" s="10">
        <f>IF($S$4="", SUMIFS('무신사 메타 광고'!$X:$X, '무신사 메타 광고'!$C:$C, $R247),SUMIFS('무신사 메타 광고'!$X:$X,'무신사 메타 광고'!$I:$I,$S$4,'무신사 메타 광고'!$C:$C,$R247))</f>
        <v>0</v>
      </c>
      <c r="AC247" s="11">
        <f t="shared" si="6"/>
        <v>0</v>
      </c>
    </row>
    <row r="248" spans="2:29">
      <c r="B248" s="9"/>
      <c r="C248" s="29">
        <f>IF($C$4="", SUMIFS('자사몰 메타 광고'!$L:$L, '자사몰 메타 광고'!$D:$D, $B248), SUMIFS('자사몰 메타 광고'!$L:$L, '자사몰 메타 광고'!$I:$I, $C$4, '자사몰 메타 광고'!$D:$D, $B248))</f>
        <v>0</v>
      </c>
      <c r="D248" s="29">
        <f>IF($C$4="", SUMIFS('자사몰 메타 광고'!$V:$V,#REF!, $B248), SUMIFS('자사몰 메타 광고'!$V:$V,'자사몰 메타 광고'!$I:$I,$C$4,'자사몰 메타 광고'!$D:$D,$B248))</f>
        <v>0</v>
      </c>
      <c r="E248" s="11">
        <f t="shared" si="0"/>
        <v>0</v>
      </c>
      <c r="F248" s="12" t="str">
        <f t="shared" si="7"/>
        <v xml:space="preserve"> </v>
      </c>
      <c r="G248" s="30">
        <f>IF($C$4="", SUMIFS('자사몰 메타 광고'!$K:$K, '자사몰 메타 광고'!$D:$D, $B248), SUMIFS('자사몰 메타 광고'!$K:$K,'자사몰 메타 광고'!$I:$I,$C$4,'자사몰 메타 광고'!D:D,$B248))</f>
        <v>0</v>
      </c>
      <c r="H248" s="30">
        <f>IF($C$4="", SUMIFS('자사몰 메타 광고'!$Q:$Q, '자사몰 메타 광고'!$D:$D, $B248), SUMIFS('자사몰 메타 광고'!$Q:$Q,'자사몰 메타 광고'!$I:$I,$C$4,'자사몰 메타 광고'!D:D,$B248))</f>
        <v>0</v>
      </c>
      <c r="I248" s="30">
        <f>IF($C$4="", SUMIFS('자사몰 메타 광고'!$U:$U, '자사몰 메타 광고'!$D:$D, $B248), SUMIFS('자사몰 메타 광고'!$U:$U,'자사몰 메타 광고'!$I:$I,$C$4,'자사몰 메타 광고'!D:D,$B248))</f>
        <v>0</v>
      </c>
      <c r="J248" s="11">
        <f t="shared" si="1"/>
        <v>0</v>
      </c>
      <c r="K248" s="11">
        <f t="shared" si="2"/>
        <v>0</v>
      </c>
      <c r="L248" s="12" t="str">
        <f t="shared" si="8"/>
        <v xml:space="preserve"> </v>
      </c>
      <c r="N248" s="10">
        <f>IF($C$4="", SUMIFS('무신사 메타 광고'!$X:$X, '무신사 메타 광고'!$D:$D, $B248),SUMIFS('무신사 메타 광고'!$X:$X,'무신사 메타 광고'!I:I,$C$4,'무신사 메타 광고'!D:D,$B248))</f>
        <v>0</v>
      </c>
      <c r="O248" s="11">
        <f t="shared" si="3"/>
        <v>0</v>
      </c>
      <c r="R248" s="13"/>
      <c r="S248" s="31">
        <f>IF($S$4="", SUMIFS('자사몰 메타 광고'!$L:$L, '자사몰 메타 광고'!$C:$C, $R248),SUMIFS('자사몰 메타 광고'!$L:$L,'자사몰 메타 광고'!$I:$I,$S$4,'자사몰 메타 광고'!$C:$C,$R248))</f>
        <v>0</v>
      </c>
      <c r="T248" s="31">
        <f>IF($S$4="", SUMIFS('자사몰 메타 광고'!$V:$V, '자사몰 메타 광고'!$C:$C, $R248),SUMIFS('자사몰 메타 광고'!$V:$V,'자사몰 메타 광고'!$I:$I,$S$4,'자사몰 메타 광고'!$C:$C,$R248))</f>
        <v>0</v>
      </c>
      <c r="U248" s="11">
        <f t="shared" si="4"/>
        <v>0</v>
      </c>
      <c r="V248" s="12" t="str">
        <f t="shared" si="9"/>
        <v xml:space="preserve"> </v>
      </c>
      <c r="W248" s="32">
        <f>IF($S$4="", SUMIFS('자사몰 메타 광고'!$K:$K, '자사몰 메타 광고'!$C:$C, $R248),SUMIFS('자사몰 메타 광고'!$K:$K,'자사몰 메타 광고'!$I:$I,$S$4,'자사몰 메타 광고'!$C:$C,$R248))</f>
        <v>0</v>
      </c>
      <c r="X248" s="32">
        <f>IF($S$4="", SUMIFS('자사몰 메타 광고'!$N:$N, '자사몰 메타 광고'!$C:$C, $R248),SUMIFS('자사몰 메타 광고'!$N:$N,'자사몰 메타 광고'!$I:$I,$S$4,'자사몰 메타 광고'!$C:$C,$R248))</f>
        <v>0</v>
      </c>
      <c r="Y248" s="11">
        <f t="shared" si="5"/>
        <v>0</v>
      </c>
      <c r="Z248" s="12" t="str">
        <f t="shared" si="10"/>
        <v xml:space="preserve"> </v>
      </c>
      <c r="AB248" s="10">
        <f>IF($S$4="", SUMIFS('무신사 메타 광고'!$X:$X, '무신사 메타 광고'!$C:$C, $R248),SUMIFS('무신사 메타 광고'!$X:$X,'무신사 메타 광고'!$I:$I,$S$4,'무신사 메타 광고'!$C:$C,$R248))</f>
        <v>0</v>
      </c>
      <c r="AC248" s="11">
        <f t="shared" si="6"/>
        <v>0</v>
      </c>
    </row>
    <row r="249" spans="2:29">
      <c r="B249" s="9"/>
      <c r="C249" s="29">
        <f>IF($C$4="", SUMIFS('자사몰 메타 광고'!$L:$L, '자사몰 메타 광고'!$D:$D, $B249), SUMIFS('자사몰 메타 광고'!$L:$L, '자사몰 메타 광고'!$I:$I, $C$4, '자사몰 메타 광고'!$D:$D, $B249))</f>
        <v>0</v>
      </c>
      <c r="D249" s="29">
        <f>IF($C$4="", SUMIFS('자사몰 메타 광고'!$V:$V,#REF!, $B249), SUMIFS('자사몰 메타 광고'!$V:$V,'자사몰 메타 광고'!$I:$I,$C$4,'자사몰 메타 광고'!$D:$D,$B249))</f>
        <v>0</v>
      </c>
      <c r="E249" s="11">
        <f t="shared" si="0"/>
        <v>0</v>
      </c>
      <c r="F249" s="12" t="str">
        <f t="shared" si="7"/>
        <v xml:space="preserve"> </v>
      </c>
      <c r="G249" s="30">
        <f>IF($C$4="", SUMIFS('자사몰 메타 광고'!$K:$K, '자사몰 메타 광고'!$D:$D, $B249), SUMIFS('자사몰 메타 광고'!$K:$K,'자사몰 메타 광고'!$I:$I,$C$4,'자사몰 메타 광고'!D:D,$B249))</f>
        <v>0</v>
      </c>
      <c r="H249" s="30">
        <f>IF($C$4="", SUMIFS('자사몰 메타 광고'!$Q:$Q, '자사몰 메타 광고'!$D:$D, $B249), SUMIFS('자사몰 메타 광고'!$Q:$Q,'자사몰 메타 광고'!$I:$I,$C$4,'자사몰 메타 광고'!D:D,$B249))</f>
        <v>0</v>
      </c>
      <c r="I249" s="30">
        <f>IF($C$4="", SUMIFS('자사몰 메타 광고'!$U:$U, '자사몰 메타 광고'!$D:$D, $B249), SUMIFS('자사몰 메타 광고'!$U:$U,'자사몰 메타 광고'!$I:$I,$C$4,'자사몰 메타 광고'!D:D,$B249))</f>
        <v>0</v>
      </c>
      <c r="J249" s="11">
        <f t="shared" si="1"/>
        <v>0</v>
      </c>
      <c r="K249" s="11">
        <f t="shared" si="2"/>
        <v>0</v>
      </c>
      <c r="L249" s="12" t="str">
        <f t="shared" si="8"/>
        <v xml:space="preserve"> </v>
      </c>
      <c r="N249" s="10">
        <f>IF($C$4="", SUMIFS('무신사 메타 광고'!$X:$X, '무신사 메타 광고'!$D:$D, $B249),SUMIFS('무신사 메타 광고'!$X:$X,'무신사 메타 광고'!I:I,$C$4,'무신사 메타 광고'!D:D,$B249))</f>
        <v>0</v>
      </c>
      <c r="O249" s="11">
        <f t="shared" si="3"/>
        <v>0</v>
      </c>
      <c r="R249" s="13"/>
      <c r="S249" s="31">
        <f>IF($S$4="", SUMIFS('자사몰 메타 광고'!$L:$L, '자사몰 메타 광고'!$C:$C, $R249),SUMIFS('자사몰 메타 광고'!$L:$L,'자사몰 메타 광고'!$I:$I,$S$4,'자사몰 메타 광고'!$C:$C,$R249))</f>
        <v>0</v>
      </c>
      <c r="T249" s="31">
        <f>IF($S$4="", SUMIFS('자사몰 메타 광고'!$V:$V, '자사몰 메타 광고'!$C:$C, $R249),SUMIFS('자사몰 메타 광고'!$V:$V,'자사몰 메타 광고'!$I:$I,$S$4,'자사몰 메타 광고'!$C:$C,$R249))</f>
        <v>0</v>
      </c>
      <c r="U249" s="11">
        <f t="shared" si="4"/>
        <v>0</v>
      </c>
      <c r="V249" s="12" t="str">
        <f t="shared" si="9"/>
        <v xml:space="preserve"> </v>
      </c>
      <c r="W249" s="32">
        <f>IF($S$4="", SUMIFS('자사몰 메타 광고'!$K:$K, '자사몰 메타 광고'!$C:$C, $R249),SUMIFS('자사몰 메타 광고'!$K:$K,'자사몰 메타 광고'!$I:$I,$S$4,'자사몰 메타 광고'!$C:$C,$R249))</f>
        <v>0</v>
      </c>
      <c r="X249" s="32">
        <f>IF($S$4="", SUMIFS('자사몰 메타 광고'!$N:$N, '자사몰 메타 광고'!$C:$C, $R249),SUMIFS('자사몰 메타 광고'!$N:$N,'자사몰 메타 광고'!$I:$I,$S$4,'자사몰 메타 광고'!$C:$C,$R249))</f>
        <v>0</v>
      </c>
      <c r="Y249" s="11">
        <f t="shared" si="5"/>
        <v>0</v>
      </c>
      <c r="Z249" s="12" t="str">
        <f t="shared" si="10"/>
        <v xml:space="preserve"> </v>
      </c>
      <c r="AB249" s="10">
        <f>IF($S$4="", SUMIFS('무신사 메타 광고'!$X:$X, '무신사 메타 광고'!$C:$C, $R249),SUMIFS('무신사 메타 광고'!$X:$X,'무신사 메타 광고'!$I:$I,$S$4,'무신사 메타 광고'!$C:$C,$R249))</f>
        <v>0</v>
      </c>
      <c r="AC249" s="11">
        <f t="shared" si="6"/>
        <v>0</v>
      </c>
    </row>
    <row r="250" spans="2:29">
      <c r="B250" s="9"/>
      <c r="C250" s="29">
        <f>IF($C$4="", SUMIFS('자사몰 메타 광고'!$L:$L, '자사몰 메타 광고'!$D:$D, $B250), SUMIFS('자사몰 메타 광고'!$L:$L, '자사몰 메타 광고'!$I:$I, $C$4, '자사몰 메타 광고'!$D:$D, $B250))</f>
        <v>0</v>
      </c>
      <c r="D250" s="29">
        <f>IF($C$4="", SUMIFS('자사몰 메타 광고'!$V:$V,#REF!, $B250), SUMIFS('자사몰 메타 광고'!$V:$V,'자사몰 메타 광고'!$I:$I,$C$4,'자사몰 메타 광고'!$D:$D,$B250))</f>
        <v>0</v>
      </c>
      <c r="E250" s="11">
        <f t="shared" si="0"/>
        <v>0</v>
      </c>
      <c r="F250" s="12" t="str">
        <f t="shared" si="7"/>
        <v xml:space="preserve"> </v>
      </c>
      <c r="G250" s="30">
        <f>IF($C$4="", SUMIFS('자사몰 메타 광고'!$K:$K, '자사몰 메타 광고'!$D:$D, $B250), SUMIFS('자사몰 메타 광고'!$K:$K,'자사몰 메타 광고'!$I:$I,$C$4,'자사몰 메타 광고'!D:D,$B250))</f>
        <v>0</v>
      </c>
      <c r="H250" s="30">
        <f>IF($C$4="", SUMIFS('자사몰 메타 광고'!$Q:$Q, '자사몰 메타 광고'!$D:$D, $B250), SUMIFS('자사몰 메타 광고'!$Q:$Q,'자사몰 메타 광고'!$I:$I,$C$4,'자사몰 메타 광고'!D:D,$B250))</f>
        <v>0</v>
      </c>
      <c r="I250" s="30">
        <f>IF($C$4="", SUMIFS('자사몰 메타 광고'!$U:$U, '자사몰 메타 광고'!$D:$D, $B250), SUMIFS('자사몰 메타 광고'!$U:$U,'자사몰 메타 광고'!$I:$I,$C$4,'자사몰 메타 광고'!D:D,$B250))</f>
        <v>0</v>
      </c>
      <c r="J250" s="11">
        <f t="shared" si="1"/>
        <v>0</v>
      </c>
      <c r="K250" s="11">
        <f t="shared" si="2"/>
        <v>0</v>
      </c>
      <c r="L250" s="12" t="str">
        <f t="shared" si="8"/>
        <v xml:space="preserve"> </v>
      </c>
      <c r="N250" s="10">
        <f>IF($C$4="", SUMIFS('무신사 메타 광고'!$X:$X, '무신사 메타 광고'!$D:$D, $B250),SUMIFS('무신사 메타 광고'!$X:$X,'무신사 메타 광고'!I:I,$C$4,'무신사 메타 광고'!D:D,$B250))</f>
        <v>0</v>
      </c>
      <c r="O250" s="11">
        <f t="shared" si="3"/>
        <v>0</v>
      </c>
      <c r="R250" s="13"/>
      <c r="S250" s="31">
        <f>IF($S$4="", SUMIFS('자사몰 메타 광고'!$L:$L, '자사몰 메타 광고'!$C:$C, $R250),SUMIFS('자사몰 메타 광고'!$L:$L,'자사몰 메타 광고'!$I:$I,$S$4,'자사몰 메타 광고'!$C:$C,$R250))</f>
        <v>0</v>
      </c>
      <c r="T250" s="31">
        <f>IF($S$4="", SUMIFS('자사몰 메타 광고'!$V:$V, '자사몰 메타 광고'!$C:$C, $R250),SUMIFS('자사몰 메타 광고'!$V:$V,'자사몰 메타 광고'!$I:$I,$S$4,'자사몰 메타 광고'!$C:$C,$R250))</f>
        <v>0</v>
      </c>
      <c r="U250" s="11">
        <f t="shared" si="4"/>
        <v>0</v>
      </c>
      <c r="V250" s="12" t="str">
        <f t="shared" si="9"/>
        <v xml:space="preserve"> </v>
      </c>
      <c r="W250" s="32">
        <f>IF($S$4="", SUMIFS('자사몰 메타 광고'!$K:$K, '자사몰 메타 광고'!$C:$C, $R250),SUMIFS('자사몰 메타 광고'!$K:$K,'자사몰 메타 광고'!$I:$I,$S$4,'자사몰 메타 광고'!$C:$C,$R250))</f>
        <v>0</v>
      </c>
      <c r="X250" s="32">
        <f>IF($S$4="", SUMIFS('자사몰 메타 광고'!$N:$N, '자사몰 메타 광고'!$C:$C, $R250),SUMIFS('자사몰 메타 광고'!$N:$N,'자사몰 메타 광고'!$I:$I,$S$4,'자사몰 메타 광고'!$C:$C,$R250))</f>
        <v>0</v>
      </c>
      <c r="Y250" s="11">
        <f t="shared" si="5"/>
        <v>0</v>
      </c>
      <c r="Z250" s="12" t="str">
        <f t="shared" si="10"/>
        <v xml:space="preserve"> </v>
      </c>
      <c r="AB250" s="10">
        <f>IF($S$4="", SUMIFS('무신사 메타 광고'!$X:$X, '무신사 메타 광고'!$C:$C, $R250),SUMIFS('무신사 메타 광고'!$X:$X,'무신사 메타 광고'!$I:$I,$S$4,'무신사 메타 광고'!$C:$C,$R250))</f>
        <v>0</v>
      </c>
      <c r="AC250" s="11">
        <f t="shared" si="6"/>
        <v>0</v>
      </c>
    </row>
    <row r="251" spans="2:29">
      <c r="B251" s="9"/>
      <c r="C251" s="29">
        <f>IF($C$4="", SUMIFS('자사몰 메타 광고'!$L:$L, '자사몰 메타 광고'!$D:$D, $B251), SUMIFS('자사몰 메타 광고'!$L:$L, '자사몰 메타 광고'!$I:$I, $C$4, '자사몰 메타 광고'!$D:$D, $B251))</f>
        <v>0</v>
      </c>
      <c r="D251" s="29">
        <f>IF($C$4="", SUMIFS('자사몰 메타 광고'!$V:$V,#REF!, $B251), SUMIFS('자사몰 메타 광고'!$V:$V,'자사몰 메타 광고'!$I:$I,$C$4,'자사몰 메타 광고'!$D:$D,$B251))</f>
        <v>0</v>
      </c>
      <c r="E251" s="11">
        <f t="shared" si="0"/>
        <v>0</v>
      </c>
      <c r="F251" s="12" t="str">
        <f t="shared" si="7"/>
        <v xml:space="preserve"> </v>
      </c>
      <c r="G251" s="30">
        <f>IF($C$4="", SUMIFS('자사몰 메타 광고'!$K:$K, '자사몰 메타 광고'!$D:$D, $B251), SUMIFS('자사몰 메타 광고'!$K:$K,'자사몰 메타 광고'!$I:$I,$C$4,'자사몰 메타 광고'!D:D,$B251))</f>
        <v>0</v>
      </c>
      <c r="H251" s="30">
        <f>IF($C$4="", SUMIFS('자사몰 메타 광고'!$Q:$Q, '자사몰 메타 광고'!$D:$D, $B251), SUMIFS('자사몰 메타 광고'!$Q:$Q,'자사몰 메타 광고'!$I:$I,$C$4,'자사몰 메타 광고'!D:D,$B251))</f>
        <v>0</v>
      </c>
      <c r="I251" s="30">
        <f>IF($C$4="", SUMIFS('자사몰 메타 광고'!$U:$U, '자사몰 메타 광고'!$D:$D, $B251), SUMIFS('자사몰 메타 광고'!$U:$U,'자사몰 메타 광고'!$I:$I,$C$4,'자사몰 메타 광고'!D:D,$B251))</f>
        <v>0</v>
      </c>
      <c r="J251" s="11">
        <f t="shared" si="1"/>
        <v>0</v>
      </c>
      <c r="K251" s="11">
        <f t="shared" si="2"/>
        <v>0</v>
      </c>
      <c r="L251" s="12" t="str">
        <f t="shared" si="8"/>
        <v xml:space="preserve"> </v>
      </c>
      <c r="N251" s="10">
        <f>IF($C$4="", SUMIFS('무신사 메타 광고'!$X:$X, '무신사 메타 광고'!$D:$D, $B251),SUMIFS('무신사 메타 광고'!$X:$X,'무신사 메타 광고'!I:I,$C$4,'무신사 메타 광고'!D:D,$B251))</f>
        <v>0</v>
      </c>
      <c r="O251" s="11">
        <f t="shared" si="3"/>
        <v>0</v>
      </c>
      <c r="R251" s="13"/>
      <c r="S251" s="31">
        <f>IF($S$4="", SUMIFS('자사몰 메타 광고'!$L:$L, '자사몰 메타 광고'!$C:$C, $R251),SUMIFS('자사몰 메타 광고'!$L:$L,'자사몰 메타 광고'!$I:$I,$S$4,'자사몰 메타 광고'!$C:$C,$R251))</f>
        <v>0</v>
      </c>
      <c r="T251" s="31">
        <f>IF($S$4="", SUMIFS('자사몰 메타 광고'!$V:$V, '자사몰 메타 광고'!$C:$C, $R251),SUMIFS('자사몰 메타 광고'!$V:$V,'자사몰 메타 광고'!$I:$I,$S$4,'자사몰 메타 광고'!$C:$C,$R251))</f>
        <v>0</v>
      </c>
      <c r="U251" s="11">
        <f t="shared" si="4"/>
        <v>0</v>
      </c>
      <c r="V251" s="12" t="str">
        <f t="shared" si="9"/>
        <v xml:space="preserve"> </v>
      </c>
      <c r="W251" s="32">
        <f>IF($S$4="", SUMIFS('자사몰 메타 광고'!$K:$K, '자사몰 메타 광고'!$C:$C, $R251),SUMIFS('자사몰 메타 광고'!$K:$K,'자사몰 메타 광고'!$I:$I,$S$4,'자사몰 메타 광고'!$C:$C,$R251))</f>
        <v>0</v>
      </c>
      <c r="X251" s="32">
        <f>IF($S$4="", SUMIFS('자사몰 메타 광고'!$N:$N, '자사몰 메타 광고'!$C:$C, $R251),SUMIFS('자사몰 메타 광고'!$N:$N,'자사몰 메타 광고'!$I:$I,$S$4,'자사몰 메타 광고'!$C:$C,$R251))</f>
        <v>0</v>
      </c>
      <c r="Y251" s="11">
        <f t="shared" si="5"/>
        <v>0</v>
      </c>
      <c r="Z251" s="12" t="str">
        <f t="shared" si="10"/>
        <v xml:space="preserve"> </v>
      </c>
      <c r="AB251" s="10">
        <f>IF($S$4="", SUMIFS('무신사 메타 광고'!$X:$X, '무신사 메타 광고'!$C:$C, $R251),SUMIFS('무신사 메타 광고'!$X:$X,'무신사 메타 광고'!$I:$I,$S$4,'무신사 메타 광고'!$C:$C,$R251))</f>
        <v>0</v>
      </c>
      <c r="AC251" s="11">
        <f t="shared" si="6"/>
        <v>0</v>
      </c>
    </row>
    <row r="252" spans="2:29">
      <c r="B252" s="9"/>
      <c r="C252" s="29">
        <f>IF($C$4="", SUMIFS('자사몰 메타 광고'!$L:$L, '자사몰 메타 광고'!$D:$D, $B252), SUMIFS('자사몰 메타 광고'!$L:$L, '자사몰 메타 광고'!$I:$I, $C$4, '자사몰 메타 광고'!$D:$D, $B252))</f>
        <v>0</v>
      </c>
      <c r="D252" s="29">
        <f>IF($C$4="", SUMIFS('자사몰 메타 광고'!$V:$V,#REF!, $B252), SUMIFS('자사몰 메타 광고'!$V:$V,'자사몰 메타 광고'!$I:$I,$C$4,'자사몰 메타 광고'!$D:$D,$B252))</f>
        <v>0</v>
      </c>
      <c r="E252" s="11">
        <f t="shared" si="0"/>
        <v>0</v>
      </c>
      <c r="F252" s="12" t="str">
        <f t="shared" si="7"/>
        <v xml:space="preserve"> </v>
      </c>
      <c r="G252" s="30">
        <f>IF($C$4="", SUMIFS('자사몰 메타 광고'!$K:$K, '자사몰 메타 광고'!$D:$D, $B252), SUMIFS('자사몰 메타 광고'!$K:$K,'자사몰 메타 광고'!$I:$I,$C$4,'자사몰 메타 광고'!D:D,$B252))</f>
        <v>0</v>
      </c>
      <c r="H252" s="30">
        <f>IF($C$4="", SUMIFS('자사몰 메타 광고'!$Q:$Q, '자사몰 메타 광고'!$D:$D, $B252), SUMIFS('자사몰 메타 광고'!$Q:$Q,'자사몰 메타 광고'!$I:$I,$C$4,'자사몰 메타 광고'!D:D,$B252))</f>
        <v>0</v>
      </c>
      <c r="I252" s="30">
        <f>IF($C$4="", SUMIFS('자사몰 메타 광고'!$U:$U, '자사몰 메타 광고'!$D:$D, $B252), SUMIFS('자사몰 메타 광고'!$U:$U,'자사몰 메타 광고'!$I:$I,$C$4,'자사몰 메타 광고'!D:D,$B252))</f>
        <v>0</v>
      </c>
      <c r="J252" s="11">
        <f t="shared" si="1"/>
        <v>0</v>
      </c>
      <c r="K252" s="11">
        <f t="shared" si="2"/>
        <v>0</v>
      </c>
      <c r="L252" s="12" t="str">
        <f t="shared" si="8"/>
        <v xml:space="preserve"> </v>
      </c>
      <c r="N252" s="10">
        <f>IF($C$4="", SUMIFS('무신사 메타 광고'!$X:$X, '무신사 메타 광고'!$D:$D, $B252),SUMIFS('무신사 메타 광고'!$X:$X,'무신사 메타 광고'!I:I,$C$4,'무신사 메타 광고'!D:D,$B252))</f>
        <v>0</v>
      </c>
      <c r="O252" s="11">
        <f t="shared" si="3"/>
        <v>0</v>
      </c>
      <c r="R252" s="13"/>
      <c r="S252" s="31">
        <f>IF($S$4="", SUMIFS('자사몰 메타 광고'!$L:$L, '자사몰 메타 광고'!$C:$C, $R252),SUMIFS('자사몰 메타 광고'!$L:$L,'자사몰 메타 광고'!$I:$I,$S$4,'자사몰 메타 광고'!$C:$C,$R252))</f>
        <v>0</v>
      </c>
      <c r="T252" s="31">
        <f>IF($S$4="", SUMIFS('자사몰 메타 광고'!$V:$V, '자사몰 메타 광고'!$C:$C, $R252),SUMIFS('자사몰 메타 광고'!$V:$V,'자사몰 메타 광고'!$I:$I,$S$4,'자사몰 메타 광고'!$C:$C,$R252))</f>
        <v>0</v>
      </c>
      <c r="U252" s="11">
        <f t="shared" si="4"/>
        <v>0</v>
      </c>
      <c r="V252" s="12" t="str">
        <f t="shared" si="9"/>
        <v xml:space="preserve"> </v>
      </c>
      <c r="W252" s="32">
        <f>IF($S$4="", SUMIFS('자사몰 메타 광고'!$K:$K, '자사몰 메타 광고'!$C:$C, $R252),SUMIFS('자사몰 메타 광고'!$K:$K,'자사몰 메타 광고'!$I:$I,$S$4,'자사몰 메타 광고'!$C:$C,$R252))</f>
        <v>0</v>
      </c>
      <c r="X252" s="32">
        <f>IF($S$4="", SUMIFS('자사몰 메타 광고'!$N:$N, '자사몰 메타 광고'!$C:$C, $R252),SUMIFS('자사몰 메타 광고'!$N:$N,'자사몰 메타 광고'!$I:$I,$S$4,'자사몰 메타 광고'!$C:$C,$R252))</f>
        <v>0</v>
      </c>
      <c r="Y252" s="11">
        <f t="shared" si="5"/>
        <v>0</v>
      </c>
      <c r="Z252" s="12" t="str">
        <f t="shared" si="10"/>
        <v xml:space="preserve"> </v>
      </c>
      <c r="AB252" s="10">
        <f>IF($S$4="", SUMIFS('무신사 메타 광고'!$X:$X, '무신사 메타 광고'!$C:$C, $R252),SUMIFS('무신사 메타 광고'!$X:$X,'무신사 메타 광고'!$I:$I,$S$4,'무신사 메타 광고'!$C:$C,$R252))</f>
        <v>0</v>
      </c>
      <c r="AC252" s="11">
        <f t="shared" si="6"/>
        <v>0</v>
      </c>
    </row>
    <row r="253" spans="2:29">
      <c r="B253" s="9"/>
      <c r="C253" s="29">
        <f>IF($C$4="", SUMIFS('자사몰 메타 광고'!$L:$L, '자사몰 메타 광고'!$D:$D, $B253), SUMIFS('자사몰 메타 광고'!$L:$L, '자사몰 메타 광고'!$I:$I, $C$4, '자사몰 메타 광고'!$D:$D, $B253))</f>
        <v>0</v>
      </c>
      <c r="D253" s="29">
        <f>IF($C$4="", SUMIFS('자사몰 메타 광고'!$V:$V,#REF!, $B253), SUMIFS('자사몰 메타 광고'!$V:$V,'자사몰 메타 광고'!$I:$I,$C$4,'자사몰 메타 광고'!$D:$D,$B253))</f>
        <v>0</v>
      </c>
      <c r="E253" s="11">
        <f t="shared" si="0"/>
        <v>0</v>
      </c>
      <c r="F253" s="12" t="str">
        <f t="shared" si="7"/>
        <v xml:space="preserve"> </v>
      </c>
      <c r="G253" s="30">
        <f>IF($C$4="", SUMIFS('자사몰 메타 광고'!$K:$K, '자사몰 메타 광고'!$D:$D, $B253), SUMIFS('자사몰 메타 광고'!$K:$K,'자사몰 메타 광고'!$I:$I,$C$4,'자사몰 메타 광고'!D:D,$B253))</f>
        <v>0</v>
      </c>
      <c r="H253" s="30">
        <f>IF($C$4="", SUMIFS('자사몰 메타 광고'!$Q:$Q, '자사몰 메타 광고'!$D:$D, $B253), SUMIFS('자사몰 메타 광고'!$Q:$Q,'자사몰 메타 광고'!$I:$I,$C$4,'자사몰 메타 광고'!D:D,$B253))</f>
        <v>0</v>
      </c>
      <c r="I253" s="30">
        <f>IF($C$4="", SUMIFS('자사몰 메타 광고'!$U:$U, '자사몰 메타 광고'!$D:$D, $B253), SUMIFS('자사몰 메타 광고'!$U:$U,'자사몰 메타 광고'!$I:$I,$C$4,'자사몰 메타 광고'!D:D,$B253))</f>
        <v>0</v>
      </c>
      <c r="J253" s="11">
        <f t="shared" si="1"/>
        <v>0</v>
      </c>
      <c r="K253" s="11">
        <f t="shared" si="2"/>
        <v>0</v>
      </c>
      <c r="L253" s="12" t="str">
        <f t="shared" si="8"/>
        <v xml:space="preserve"> </v>
      </c>
      <c r="N253" s="10">
        <f>IF($C$4="", SUMIFS('무신사 메타 광고'!$X:$X, '무신사 메타 광고'!$D:$D, $B253),SUMIFS('무신사 메타 광고'!$X:$X,'무신사 메타 광고'!I:I,$C$4,'무신사 메타 광고'!D:D,$B253))</f>
        <v>0</v>
      </c>
      <c r="O253" s="11">
        <f t="shared" si="3"/>
        <v>0</v>
      </c>
      <c r="R253" s="13"/>
      <c r="S253" s="31">
        <f>IF($S$4="", SUMIFS('자사몰 메타 광고'!$L:$L, '자사몰 메타 광고'!$C:$C, $R253),SUMIFS('자사몰 메타 광고'!$L:$L,'자사몰 메타 광고'!$I:$I,$S$4,'자사몰 메타 광고'!$C:$C,$R253))</f>
        <v>0</v>
      </c>
      <c r="T253" s="31">
        <f>IF($S$4="", SUMIFS('자사몰 메타 광고'!$V:$V, '자사몰 메타 광고'!$C:$C, $R253),SUMIFS('자사몰 메타 광고'!$V:$V,'자사몰 메타 광고'!$I:$I,$S$4,'자사몰 메타 광고'!$C:$C,$R253))</f>
        <v>0</v>
      </c>
      <c r="U253" s="11">
        <f t="shared" si="4"/>
        <v>0</v>
      </c>
      <c r="V253" s="12" t="str">
        <f t="shared" si="9"/>
        <v xml:space="preserve"> </v>
      </c>
      <c r="W253" s="32">
        <f>IF($S$4="", SUMIFS('자사몰 메타 광고'!$K:$K, '자사몰 메타 광고'!$C:$C, $R253),SUMIFS('자사몰 메타 광고'!$K:$K,'자사몰 메타 광고'!$I:$I,$S$4,'자사몰 메타 광고'!$C:$C,$R253))</f>
        <v>0</v>
      </c>
      <c r="X253" s="32">
        <f>IF($S$4="", SUMIFS('자사몰 메타 광고'!$N:$N, '자사몰 메타 광고'!$C:$C, $R253),SUMIFS('자사몰 메타 광고'!$N:$N,'자사몰 메타 광고'!$I:$I,$S$4,'자사몰 메타 광고'!$C:$C,$R253))</f>
        <v>0</v>
      </c>
      <c r="Y253" s="11">
        <f t="shared" si="5"/>
        <v>0</v>
      </c>
      <c r="Z253" s="12" t="str">
        <f t="shared" si="10"/>
        <v xml:space="preserve"> </v>
      </c>
      <c r="AB253" s="10">
        <f>IF($S$4="", SUMIFS('무신사 메타 광고'!$X:$X, '무신사 메타 광고'!$C:$C, $R253),SUMIFS('무신사 메타 광고'!$X:$X,'무신사 메타 광고'!$I:$I,$S$4,'무신사 메타 광고'!$C:$C,$R253))</f>
        <v>0</v>
      </c>
      <c r="AC253" s="11">
        <f t="shared" si="6"/>
        <v>0</v>
      </c>
    </row>
    <row r="254" spans="2:29">
      <c r="B254" s="9"/>
      <c r="C254" s="29">
        <f>IF($C$4="", SUMIFS('자사몰 메타 광고'!$L:$L, '자사몰 메타 광고'!$D:$D, $B254), SUMIFS('자사몰 메타 광고'!$L:$L, '자사몰 메타 광고'!$I:$I, $C$4, '자사몰 메타 광고'!$D:$D, $B254))</f>
        <v>0</v>
      </c>
      <c r="D254" s="29">
        <f>IF($C$4="", SUMIFS('자사몰 메타 광고'!$V:$V,#REF!, $B254), SUMIFS('자사몰 메타 광고'!$V:$V,'자사몰 메타 광고'!$I:$I,$C$4,'자사몰 메타 광고'!$D:$D,$B254))</f>
        <v>0</v>
      </c>
      <c r="E254" s="11">
        <f t="shared" si="0"/>
        <v>0</v>
      </c>
      <c r="F254" s="12" t="str">
        <f t="shared" si="7"/>
        <v xml:space="preserve"> </v>
      </c>
      <c r="G254" s="30">
        <f>IF($C$4="", SUMIFS('자사몰 메타 광고'!$K:$K, '자사몰 메타 광고'!$D:$D, $B254), SUMIFS('자사몰 메타 광고'!$K:$K,'자사몰 메타 광고'!$I:$I,$C$4,'자사몰 메타 광고'!D:D,$B254))</f>
        <v>0</v>
      </c>
      <c r="H254" s="30">
        <f>IF($C$4="", SUMIFS('자사몰 메타 광고'!$Q:$Q, '자사몰 메타 광고'!$D:$D, $B254), SUMIFS('자사몰 메타 광고'!$Q:$Q,'자사몰 메타 광고'!$I:$I,$C$4,'자사몰 메타 광고'!D:D,$B254))</f>
        <v>0</v>
      </c>
      <c r="I254" s="30">
        <f>IF($C$4="", SUMIFS('자사몰 메타 광고'!$U:$U, '자사몰 메타 광고'!$D:$D, $B254), SUMIFS('자사몰 메타 광고'!$U:$U,'자사몰 메타 광고'!$I:$I,$C$4,'자사몰 메타 광고'!D:D,$B254))</f>
        <v>0</v>
      </c>
      <c r="J254" s="11">
        <f t="shared" si="1"/>
        <v>0</v>
      </c>
      <c r="K254" s="11">
        <f t="shared" si="2"/>
        <v>0</v>
      </c>
      <c r="L254" s="12" t="str">
        <f t="shared" si="8"/>
        <v xml:space="preserve"> </v>
      </c>
      <c r="N254" s="10">
        <f>IF($C$4="", SUMIFS('무신사 메타 광고'!$X:$X, '무신사 메타 광고'!$D:$D, $B254),SUMIFS('무신사 메타 광고'!$X:$X,'무신사 메타 광고'!I:I,$C$4,'무신사 메타 광고'!D:D,$B254))</f>
        <v>0</v>
      </c>
      <c r="O254" s="11">
        <f t="shared" si="3"/>
        <v>0</v>
      </c>
      <c r="R254" s="13"/>
      <c r="S254" s="31">
        <f>IF($S$4="", SUMIFS('자사몰 메타 광고'!$L:$L, '자사몰 메타 광고'!$C:$C, $R254),SUMIFS('자사몰 메타 광고'!$L:$L,'자사몰 메타 광고'!$I:$I,$S$4,'자사몰 메타 광고'!$C:$C,$R254))</f>
        <v>0</v>
      </c>
      <c r="T254" s="31">
        <f>IF($S$4="", SUMIFS('자사몰 메타 광고'!$V:$V, '자사몰 메타 광고'!$C:$C, $R254),SUMIFS('자사몰 메타 광고'!$V:$V,'자사몰 메타 광고'!$I:$I,$S$4,'자사몰 메타 광고'!$C:$C,$R254))</f>
        <v>0</v>
      </c>
      <c r="U254" s="11">
        <f t="shared" si="4"/>
        <v>0</v>
      </c>
      <c r="V254" s="12" t="str">
        <f t="shared" si="9"/>
        <v xml:space="preserve"> </v>
      </c>
      <c r="W254" s="32">
        <f>IF($S$4="", SUMIFS('자사몰 메타 광고'!$K:$K, '자사몰 메타 광고'!$C:$C, $R254),SUMIFS('자사몰 메타 광고'!$K:$K,'자사몰 메타 광고'!$I:$I,$S$4,'자사몰 메타 광고'!$C:$C,$R254))</f>
        <v>0</v>
      </c>
      <c r="X254" s="32">
        <f>IF($S$4="", SUMIFS('자사몰 메타 광고'!$N:$N, '자사몰 메타 광고'!$C:$C, $R254),SUMIFS('자사몰 메타 광고'!$N:$N,'자사몰 메타 광고'!$I:$I,$S$4,'자사몰 메타 광고'!$C:$C,$R254))</f>
        <v>0</v>
      </c>
      <c r="Y254" s="11">
        <f t="shared" si="5"/>
        <v>0</v>
      </c>
      <c r="Z254" s="12" t="str">
        <f t="shared" si="10"/>
        <v xml:space="preserve"> </v>
      </c>
      <c r="AB254" s="10">
        <f>IF($S$4="", SUMIFS('무신사 메타 광고'!$X:$X, '무신사 메타 광고'!$C:$C, $R254),SUMIFS('무신사 메타 광고'!$X:$X,'무신사 메타 광고'!$I:$I,$S$4,'무신사 메타 광고'!$C:$C,$R254))</f>
        <v>0</v>
      </c>
      <c r="AC254" s="11">
        <f t="shared" si="6"/>
        <v>0</v>
      </c>
    </row>
    <row r="255" spans="2:29">
      <c r="B255" s="9"/>
      <c r="C255" s="29">
        <f>IF($C$4="", SUMIFS('자사몰 메타 광고'!$L:$L, '자사몰 메타 광고'!$D:$D, $B255), SUMIFS('자사몰 메타 광고'!$L:$L, '자사몰 메타 광고'!$I:$I, $C$4, '자사몰 메타 광고'!$D:$D, $B255))</f>
        <v>0</v>
      </c>
      <c r="D255" s="29">
        <f>IF($C$4="", SUMIFS('자사몰 메타 광고'!$V:$V,#REF!, $B255), SUMIFS('자사몰 메타 광고'!$V:$V,'자사몰 메타 광고'!$I:$I,$C$4,'자사몰 메타 광고'!$D:$D,$B255))</f>
        <v>0</v>
      </c>
      <c r="E255" s="11">
        <f t="shared" si="0"/>
        <v>0</v>
      </c>
      <c r="F255" s="12" t="str">
        <f t="shared" si="7"/>
        <v xml:space="preserve"> </v>
      </c>
      <c r="G255" s="30">
        <f>IF($C$4="", SUMIFS('자사몰 메타 광고'!$K:$K, '자사몰 메타 광고'!$D:$D, $B255), SUMIFS('자사몰 메타 광고'!$K:$K,'자사몰 메타 광고'!$I:$I,$C$4,'자사몰 메타 광고'!D:D,$B255))</f>
        <v>0</v>
      </c>
      <c r="H255" s="30">
        <f>IF($C$4="", SUMIFS('자사몰 메타 광고'!$Q:$Q, '자사몰 메타 광고'!$D:$D, $B255), SUMIFS('자사몰 메타 광고'!$Q:$Q,'자사몰 메타 광고'!$I:$I,$C$4,'자사몰 메타 광고'!D:D,$B255))</f>
        <v>0</v>
      </c>
      <c r="I255" s="30">
        <f>IF($C$4="", SUMIFS('자사몰 메타 광고'!$U:$U, '자사몰 메타 광고'!$D:$D, $B255), SUMIFS('자사몰 메타 광고'!$U:$U,'자사몰 메타 광고'!$I:$I,$C$4,'자사몰 메타 광고'!D:D,$B255))</f>
        <v>0</v>
      </c>
      <c r="J255" s="11">
        <f t="shared" si="1"/>
        <v>0</v>
      </c>
      <c r="K255" s="11">
        <f t="shared" si="2"/>
        <v>0</v>
      </c>
      <c r="L255" s="12" t="str">
        <f t="shared" si="8"/>
        <v xml:space="preserve"> </v>
      </c>
      <c r="N255" s="10">
        <f>IF($C$4="", SUMIFS('무신사 메타 광고'!$X:$X, '무신사 메타 광고'!$D:$D, $B255),SUMIFS('무신사 메타 광고'!$X:$X,'무신사 메타 광고'!I:I,$C$4,'무신사 메타 광고'!D:D,$B255))</f>
        <v>0</v>
      </c>
      <c r="O255" s="11">
        <f t="shared" si="3"/>
        <v>0</v>
      </c>
      <c r="R255" s="13"/>
      <c r="S255" s="31">
        <f>IF($S$4="", SUMIFS('자사몰 메타 광고'!$L:$L, '자사몰 메타 광고'!$C:$C, $R255),SUMIFS('자사몰 메타 광고'!$L:$L,'자사몰 메타 광고'!$I:$I,$S$4,'자사몰 메타 광고'!$C:$C,$R255))</f>
        <v>0</v>
      </c>
      <c r="T255" s="31">
        <f>IF($S$4="", SUMIFS('자사몰 메타 광고'!$V:$V, '자사몰 메타 광고'!$C:$C, $R255),SUMIFS('자사몰 메타 광고'!$V:$V,'자사몰 메타 광고'!$I:$I,$S$4,'자사몰 메타 광고'!$C:$C,$R255))</f>
        <v>0</v>
      </c>
      <c r="U255" s="11">
        <f t="shared" si="4"/>
        <v>0</v>
      </c>
      <c r="V255" s="12" t="str">
        <f t="shared" si="9"/>
        <v xml:space="preserve"> </v>
      </c>
      <c r="W255" s="32">
        <f>IF($S$4="", SUMIFS('자사몰 메타 광고'!$K:$K, '자사몰 메타 광고'!$C:$C, $R255),SUMIFS('자사몰 메타 광고'!$K:$K,'자사몰 메타 광고'!$I:$I,$S$4,'자사몰 메타 광고'!$C:$C,$R255))</f>
        <v>0</v>
      </c>
      <c r="X255" s="32">
        <f>IF($S$4="", SUMIFS('자사몰 메타 광고'!$N:$N, '자사몰 메타 광고'!$C:$C, $R255),SUMIFS('자사몰 메타 광고'!$N:$N,'자사몰 메타 광고'!$I:$I,$S$4,'자사몰 메타 광고'!$C:$C,$R255))</f>
        <v>0</v>
      </c>
      <c r="Y255" s="11">
        <f t="shared" si="5"/>
        <v>0</v>
      </c>
      <c r="Z255" s="12" t="str">
        <f t="shared" si="10"/>
        <v xml:space="preserve"> </v>
      </c>
      <c r="AB255" s="10">
        <f>IF($S$4="", SUMIFS('무신사 메타 광고'!$X:$X, '무신사 메타 광고'!$C:$C, $R255),SUMIFS('무신사 메타 광고'!$X:$X,'무신사 메타 광고'!$I:$I,$S$4,'무신사 메타 광고'!$C:$C,$R255))</f>
        <v>0</v>
      </c>
      <c r="AC255" s="11">
        <f t="shared" si="6"/>
        <v>0</v>
      </c>
    </row>
    <row r="256" spans="2:29">
      <c r="B256" s="9"/>
      <c r="C256" s="29">
        <f>IF($C$4="", SUMIFS('자사몰 메타 광고'!$L:$L, '자사몰 메타 광고'!$D:$D, $B256), SUMIFS('자사몰 메타 광고'!$L:$L, '자사몰 메타 광고'!$I:$I, $C$4, '자사몰 메타 광고'!$D:$D, $B256))</f>
        <v>0</v>
      </c>
      <c r="D256" s="29">
        <f>IF($C$4="", SUMIFS('자사몰 메타 광고'!$V:$V,#REF!, $B256), SUMIFS('자사몰 메타 광고'!$V:$V,'자사몰 메타 광고'!$I:$I,$C$4,'자사몰 메타 광고'!$D:$D,$B256))</f>
        <v>0</v>
      </c>
      <c r="E256" s="11">
        <f t="shared" si="0"/>
        <v>0</v>
      </c>
      <c r="F256" s="12" t="str">
        <f t="shared" si="7"/>
        <v xml:space="preserve"> </v>
      </c>
      <c r="G256" s="30">
        <f>IF($C$4="", SUMIFS('자사몰 메타 광고'!$K:$K, '자사몰 메타 광고'!$D:$D, $B256), SUMIFS('자사몰 메타 광고'!$K:$K,'자사몰 메타 광고'!$I:$I,$C$4,'자사몰 메타 광고'!D:D,$B256))</f>
        <v>0</v>
      </c>
      <c r="H256" s="30">
        <f>IF($C$4="", SUMIFS('자사몰 메타 광고'!$Q:$Q, '자사몰 메타 광고'!$D:$D, $B256), SUMIFS('자사몰 메타 광고'!$Q:$Q,'자사몰 메타 광고'!$I:$I,$C$4,'자사몰 메타 광고'!D:D,$B256))</f>
        <v>0</v>
      </c>
      <c r="I256" s="30">
        <f>IF($C$4="", SUMIFS('자사몰 메타 광고'!$U:$U, '자사몰 메타 광고'!$D:$D, $B256), SUMIFS('자사몰 메타 광고'!$U:$U,'자사몰 메타 광고'!$I:$I,$C$4,'자사몰 메타 광고'!D:D,$B256))</f>
        <v>0</v>
      </c>
      <c r="J256" s="11">
        <f t="shared" si="1"/>
        <v>0</v>
      </c>
      <c r="K256" s="11">
        <f t="shared" si="2"/>
        <v>0</v>
      </c>
      <c r="L256" s="12" t="str">
        <f t="shared" si="8"/>
        <v xml:space="preserve"> </v>
      </c>
      <c r="N256" s="10">
        <f>IF($C$4="", SUMIFS('무신사 메타 광고'!$X:$X, '무신사 메타 광고'!$D:$D, $B256),SUMIFS('무신사 메타 광고'!$X:$X,'무신사 메타 광고'!I:I,$C$4,'무신사 메타 광고'!D:D,$B256))</f>
        <v>0</v>
      </c>
      <c r="O256" s="11">
        <f t="shared" si="3"/>
        <v>0</v>
      </c>
      <c r="R256" s="13"/>
      <c r="S256" s="31">
        <f>IF($S$4="", SUMIFS('자사몰 메타 광고'!$L:$L, '자사몰 메타 광고'!$C:$C, $R256),SUMIFS('자사몰 메타 광고'!$L:$L,'자사몰 메타 광고'!$I:$I,$S$4,'자사몰 메타 광고'!$C:$C,$R256))</f>
        <v>0</v>
      </c>
      <c r="T256" s="31">
        <f>IF($S$4="", SUMIFS('자사몰 메타 광고'!$V:$V, '자사몰 메타 광고'!$C:$C, $R256),SUMIFS('자사몰 메타 광고'!$V:$V,'자사몰 메타 광고'!$I:$I,$S$4,'자사몰 메타 광고'!$C:$C,$R256))</f>
        <v>0</v>
      </c>
      <c r="U256" s="11">
        <f t="shared" si="4"/>
        <v>0</v>
      </c>
      <c r="V256" s="12" t="str">
        <f t="shared" si="9"/>
        <v xml:space="preserve"> </v>
      </c>
      <c r="W256" s="32">
        <f>IF($S$4="", SUMIFS('자사몰 메타 광고'!$K:$K, '자사몰 메타 광고'!$C:$C, $R256),SUMIFS('자사몰 메타 광고'!$K:$K,'자사몰 메타 광고'!$I:$I,$S$4,'자사몰 메타 광고'!$C:$C,$R256))</f>
        <v>0</v>
      </c>
      <c r="X256" s="32">
        <f>IF($S$4="", SUMIFS('자사몰 메타 광고'!$N:$N, '자사몰 메타 광고'!$C:$C, $R256),SUMIFS('자사몰 메타 광고'!$N:$N,'자사몰 메타 광고'!$I:$I,$S$4,'자사몰 메타 광고'!$C:$C,$R256))</f>
        <v>0</v>
      </c>
      <c r="Y256" s="11">
        <f t="shared" si="5"/>
        <v>0</v>
      </c>
      <c r="Z256" s="12" t="str">
        <f t="shared" si="10"/>
        <v xml:space="preserve"> </v>
      </c>
      <c r="AB256" s="10">
        <f>IF($S$4="", SUMIFS('무신사 메타 광고'!$X:$X, '무신사 메타 광고'!$C:$C, $R256),SUMIFS('무신사 메타 광고'!$X:$X,'무신사 메타 광고'!$I:$I,$S$4,'무신사 메타 광고'!$C:$C,$R256))</f>
        <v>0</v>
      </c>
      <c r="AC256" s="11">
        <f t="shared" si="6"/>
        <v>0</v>
      </c>
    </row>
    <row r="257" spans="2:29">
      <c r="B257" s="9"/>
      <c r="C257" s="29">
        <f>IF($C$4="", SUMIFS('자사몰 메타 광고'!$L:$L, '자사몰 메타 광고'!$D:$D, $B257), SUMIFS('자사몰 메타 광고'!$L:$L, '자사몰 메타 광고'!$I:$I, $C$4, '자사몰 메타 광고'!$D:$D, $B257))</f>
        <v>0</v>
      </c>
      <c r="D257" s="29">
        <f>IF($C$4="", SUMIFS('자사몰 메타 광고'!$V:$V,#REF!, $B257), SUMIFS('자사몰 메타 광고'!$V:$V,'자사몰 메타 광고'!$I:$I,$C$4,'자사몰 메타 광고'!$D:$D,$B257))</f>
        <v>0</v>
      </c>
      <c r="E257" s="11">
        <f t="shared" si="0"/>
        <v>0</v>
      </c>
      <c r="F257" s="12" t="str">
        <f t="shared" si="7"/>
        <v xml:space="preserve"> </v>
      </c>
      <c r="G257" s="30">
        <f>IF($C$4="", SUMIFS('자사몰 메타 광고'!$K:$K, '자사몰 메타 광고'!$D:$D, $B257), SUMIFS('자사몰 메타 광고'!$K:$K,'자사몰 메타 광고'!$I:$I,$C$4,'자사몰 메타 광고'!D:D,$B257))</f>
        <v>0</v>
      </c>
      <c r="H257" s="30">
        <f>IF($C$4="", SUMIFS('자사몰 메타 광고'!$Q:$Q, '자사몰 메타 광고'!$D:$D, $B257), SUMIFS('자사몰 메타 광고'!$Q:$Q,'자사몰 메타 광고'!$I:$I,$C$4,'자사몰 메타 광고'!D:D,$B257))</f>
        <v>0</v>
      </c>
      <c r="I257" s="30">
        <f>IF($C$4="", SUMIFS('자사몰 메타 광고'!$U:$U, '자사몰 메타 광고'!$D:$D, $B257), SUMIFS('자사몰 메타 광고'!$U:$U,'자사몰 메타 광고'!$I:$I,$C$4,'자사몰 메타 광고'!D:D,$B257))</f>
        <v>0</v>
      </c>
      <c r="J257" s="11">
        <f t="shared" si="1"/>
        <v>0</v>
      </c>
      <c r="K257" s="11">
        <f t="shared" si="2"/>
        <v>0</v>
      </c>
      <c r="L257" s="12" t="str">
        <f t="shared" si="8"/>
        <v xml:space="preserve"> </v>
      </c>
      <c r="N257" s="10">
        <f>IF($C$4="", SUMIFS('무신사 메타 광고'!$X:$X, '무신사 메타 광고'!$D:$D, $B257),SUMIFS('무신사 메타 광고'!$X:$X,'무신사 메타 광고'!I:I,$C$4,'무신사 메타 광고'!D:D,$B257))</f>
        <v>0</v>
      </c>
      <c r="O257" s="11">
        <f t="shared" si="3"/>
        <v>0</v>
      </c>
      <c r="R257" s="13"/>
      <c r="S257" s="31">
        <f>IF($S$4="", SUMIFS('자사몰 메타 광고'!$L:$L, '자사몰 메타 광고'!$C:$C, $R257),SUMIFS('자사몰 메타 광고'!$L:$L,'자사몰 메타 광고'!$I:$I,$S$4,'자사몰 메타 광고'!$C:$C,$R257))</f>
        <v>0</v>
      </c>
      <c r="T257" s="31">
        <f>IF($S$4="", SUMIFS('자사몰 메타 광고'!$V:$V, '자사몰 메타 광고'!$C:$C, $R257),SUMIFS('자사몰 메타 광고'!$V:$V,'자사몰 메타 광고'!$I:$I,$S$4,'자사몰 메타 광고'!$C:$C,$R257))</f>
        <v>0</v>
      </c>
      <c r="U257" s="11">
        <f t="shared" si="4"/>
        <v>0</v>
      </c>
      <c r="V257" s="12" t="str">
        <f t="shared" si="9"/>
        <v xml:space="preserve"> </v>
      </c>
      <c r="W257" s="32">
        <f>IF($S$4="", SUMIFS('자사몰 메타 광고'!$K:$K, '자사몰 메타 광고'!$C:$C, $R257),SUMIFS('자사몰 메타 광고'!$K:$K,'자사몰 메타 광고'!$I:$I,$S$4,'자사몰 메타 광고'!$C:$C,$R257))</f>
        <v>0</v>
      </c>
      <c r="X257" s="32">
        <f>IF($S$4="", SUMIFS('자사몰 메타 광고'!$N:$N, '자사몰 메타 광고'!$C:$C, $R257),SUMIFS('자사몰 메타 광고'!$N:$N,'자사몰 메타 광고'!$I:$I,$S$4,'자사몰 메타 광고'!$C:$C,$R257))</f>
        <v>0</v>
      </c>
      <c r="Y257" s="11">
        <f t="shared" si="5"/>
        <v>0</v>
      </c>
      <c r="Z257" s="12" t="str">
        <f t="shared" si="10"/>
        <v xml:space="preserve"> </v>
      </c>
      <c r="AB257" s="10">
        <f>IF($S$4="", SUMIFS('무신사 메타 광고'!$X:$X, '무신사 메타 광고'!$C:$C, $R257),SUMIFS('무신사 메타 광고'!$X:$X,'무신사 메타 광고'!$I:$I,$S$4,'무신사 메타 광고'!$C:$C,$R257))</f>
        <v>0</v>
      </c>
      <c r="AC257" s="11">
        <f t="shared" si="6"/>
        <v>0</v>
      </c>
    </row>
    <row r="258" spans="2:29">
      <c r="B258" s="9"/>
      <c r="C258" s="29">
        <f>IF($C$4="", SUMIFS('자사몰 메타 광고'!$L:$L, '자사몰 메타 광고'!$D:$D, $B258), SUMIFS('자사몰 메타 광고'!$L:$L, '자사몰 메타 광고'!$I:$I, $C$4, '자사몰 메타 광고'!$D:$D, $B258))</f>
        <v>0</v>
      </c>
      <c r="D258" s="29">
        <f>IF($C$4="", SUMIFS('자사몰 메타 광고'!$V:$V,#REF!, $B258), SUMIFS('자사몰 메타 광고'!$V:$V,'자사몰 메타 광고'!$I:$I,$C$4,'자사몰 메타 광고'!$D:$D,$B258))</f>
        <v>0</v>
      </c>
      <c r="E258" s="11">
        <f t="shared" si="0"/>
        <v>0</v>
      </c>
      <c r="F258" s="12" t="str">
        <f t="shared" si="7"/>
        <v xml:space="preserve"> </v>
      </c>
      <c r="G258" s="30">
        <f>IF($C$4="", SUMIFS('자사몰 메타 광고'!$K:$K, '자사몰 메타 광고'!$D:$D, $B258), SUMIFS('자사몰 메타 광고'!$K:$K,'자사몰 메타 광고'!$I:$I,$C$4,'자사몰 메타 광고'!D:D,$B258))</f>
        <v>0</v>
      </c>
      <c r="H258" s="30">
        <f>IF($C$4="", SUMIFS('자사몰 메타 광고'!$Q:$Q, '자사몰 메타 광고'!$D:$D, $B258), SUMIFS('자사몰 메타 광고'!$Q:$Q,'자사몰 메타 광고'!$I:$I,$C$4,'자사몰 메타 광고'!D:D,$B258))</f>
        <v>0</v>
      </c>
      <c r="I258" s="30">
        <f>IF($C$4="", SUMIFS('자사몰 메타 광고'!$U:$U, '자사몰 메타 광고'!$D:$D, $B258), SUMIFS('자사몰 메타 광고'!$U:$U,'자사몰 메타 광고'!$I:$I,$C$4,'자사몰 메타 광고'!D:D,$B258))</f>
        <v>0</v>
      </c>
      <c r="J258" s="11">
        <f t="shared" si="1"/>
        <v>0</v>
      </c>
      <c r="K258" s="11">
        <f t="shared" si="2"/>
        <v>0</v>
      </c>
      <c r="L258" s="12" t="str">
        <f t="shared" si="8"/>
        <v xml:space="preserve"> </v>
      </c>
      <c r="N258" s="10">
        <f>IF($C$4="", SUMIFS('무신사 메타 광고'!$X:$X, '무신사 메타 광고'!$D:$D, $B258),SUMIFS('무신사 메타 광고'!$X:$X,'무신사 메타 광고'!I:I,$C$4,'무신사 메타 광고'!D:D,$B258))</f>
        <v>0</v>
      </c>
      <c r="O258" s="11">
        <f t="shared" si="3"/>
        <v>0</v>
      </c>
      <c r="R258" s="13"/>
      <c r="S258" s="31">
        <f>IF($S$4="", SUMIFS('자사몰 메타 광고'!$L:$L, '자사몰 메타 광고'!$C:$C, $R258),SUMIFS('자사몰 메타 광고'!$L:$L,'자사몰 메타 광고'!$I:$I,$S$4,'자사몰 메타 광고'!$C:$C,$R258))</f>
        <v>0</v>
      </c>
      <c r="T258" s="31">
        <f>IF($S$4="", SUMIFS('자사몰 메타 광고'!$V:$V, '자사몰 메타 광고'!$C:$C, $R258),SUMIFS('자사몰 메타 광고'!$V:$V,'자사몰 메타 광고'!$I:$I,$S$4,'자사몰 메타 광고'!$C:$C,$R258))</f>
        <v>0</v>
      </c>
      <c r="U258" s="11">
        <f t="shared" si="4"/>
        <v>0</v>
      </c>
      <c r="V258" s="12" t="str">
        <f t="shared" si="9"/>
        <v xml:space="preserve"> </v>
      </c>
      <c r="W258" s="32">
        <f>IF($S$4="", SUMIFS('자사몰 메타 광고'!$K:$K, '자사몰 메타 광고'!$C:$C, $R258),SUMIFS('자사몰 메타 광고'!$K:$K,'자사몰 메타 광고'!$I:$I,$S$4,'자사몰 메타 광고'!$C:$C,$R258))</f>
        <v>0</v>
      </c>
      <c r="X258" s="32">
        <f>IF($S$4="", SUMIFS('자사몰 메타 광고'!$N:$N, '자사몰 메타 광고'!$C:$C, $R258),SUMIFS('자사몰 메타 광고'!$N:$N,'자사몰 메타 광고'!$I:$I,$S$4,'자사몰 메타 광고'!$C:$C,$R258))</f>
        <v>0</v>
      </c>
      <c r="Y258" s="11">
        <f t="shared" si="5"/>
        <v>0</v>
      </c>
      <c r="Z258" s="12" t="str">
        <f t="shared" si="10"/>
        <v xml:space="preserve"> </v>
      </c>
      <c r="AB258" s="10">
        <f>IF($S$4="", SUMIFS('무신사 메타 광고'!$X:$X, '무신사 메타 광고'!$C:$C, $R258),SUMIFS('무신사 메타 광고'!$X:$X,'무신사 메타 광고'!$I:$I,$S$4,'무신사 메타 광고'!$C:$C,$R258))</f>
        <v>0</v>
      </c>
      <c r="AC258" s="11">
        <f t="shared" si="6"/>
        <v>0</v>
      </c>
    </row>
    <row r="259" spans="2:29">
      <c r="B259" s="9"/>
      <c r="C259" s="29">
        <f>IF($C$4="", SUMIFS('자사몰 메타 광고'!$L:$L, '자사몰 메타 광고'!$D:$D, $B259), SUMIFS('자사몰 메타 광고'!$L:$L, '자사몰 메타 광고'!$I:$I, $C$4, '자사몰 메타 광고'!$D:$D, $B259))</f>
        <v>0</v>
      </c>
      <c r="D259" s="29">
        <f>IF($C$4="", SUMIFS('자사몰 메타 광고'!$V:$V,#REF!, $B259), SUMIFS('자사몰 메타 광고'!$V:$V,'자사몰 메타 광고'!$I:$I,$C$4,'자사몰 메타 광고'!$D:$D,$B259))</f>
        <v>0</v>
      </c>
      <c r="E259" s="11">
        <f t="shared" si="0"/>
        <v>0</v>
      </c>
      <c r="F259" s="12" t="str">
        <f t="shared" si="7"/>
        <v xml:space="preserve"> </v>
      </c>
      <c r="G259" s="30">
        <f>IF($C$4="", SUMIFS('자사몰 메타 광고'!$K:$K, '자사몰 메타 광고'!$D:$D, $B259), SUMIFS('자사몰 메타 광고'!$K:$K,'자사몰 메타 광고'!$I:$I,$C$4,'자사몰 메타 광고'!D:D,$B259))</f>
        <v>0</v>
      </c>
      <c r="H259" s="30">
        <f>IF($C$4="", SUMIFS('자사몰 메타 광고'!$Q:$Q, '자사몰 메타 광고'!$D:$D, $B259), SUMIFS('자사몰 메타 광고'!$Q:$Q,'자사몰 메타 광고'!$I:$I,$C$4,'자사몰 메타 광고'!D:D,$B259))</f>
        <v>0</v>
      </c>
      <c r="I259" s="30">
        <f>IF($C$4="", SUMIFS('자사몰 메타 광고'!$U:$U, '자사몰 메타 광고'!$D:$D, $B259), SUMIFS('자사몰 메타 광고'!$U:$U,'자사몰 메타 광고'!$I:$I,$C$4,'자사몰 메타 광고'!D:D,$B259))</f>
        <v>0</v>
      </c>
      <c r="J259" s="11">
        <f t="shared" si="1"/>
        <v>0</v>
      </c>
      <c r="K259" s="11">
        <f t="shared" si="2"/>
        <v>0</v>
      </c>
      <c r="L259" s="12" t="str">
        <f t="shared" si="8"/>
        <v xml:space="preserve"> </v>
      </c>
      <c r="N259" s="10">
        <f>IF($C$4="", SUMIFS('무신사 메타 광고'!$X:$X, '무신사 메타 광고'!$D:$D, $B259),SUMIFS('무신사 메타 광고'!$X:$X,'무신사 메타 광고'!I:I,$C$4,'무신사 메타 광고'!D:D,$B259))</f>
        <v>0</v>
      </c>
      <c r="O259" s="11">
        <f t="shared" si="3"/>
        <v>0</v>
      </c>
      <c r="R259" s="13"/>
      <c r="S259" s="31">
        <f>IF($S$4="", SUMIFS('자사몰 메타 광고'!$L:$L, '자사몰 메타 광고'!$C:$C, $R259),SUMIFS('자사몰 메타 광고'!$L:$L,'자사몰 메타 광고'!$I:$I,$S$4,'자사몰 메타 광고'!$C:$C,$R259))</f>
        <v>0</v>
      </c>
      <c r="T259" s="31">
        <f>IF($S$4="", SUMIFS('자사몰 메타 광고'!$V:$V, '자사몰 메타 광고'!$C:$C, $R259),SUMIFS('자사몰 메타 광고'!$V:$V,'자사몰 메타 광고'!$I:$I,$S$4,'자사몰 메타 광고'!$C:$C,$R259))</f>
        <v>0</v>
      </c>
      <c r="U259" s="11">
        <f t="shared" si="4"/>
        <v>0</v>
      </c>
      <c r="V259" s="12" t="str">
        <f t="shared" si="9"/>
        <v xml:space="preserve"> </v>
      </c>
      <c r="W259" s="32">
        <f>IF($S$4="", SUMIFS('자사몰 메타 광고'!$K:$K, '자사몰 메타 광고'!$C:$C, $R259),SUMIFS('자사몰 메타 광고'!$K:$K,'자사몰 메타 광고'!$I:$I,$S$4,'자사몰 메타 광고'!$C:$C,$R259))</f>
        <v>0</v>
      </c>
      <c r="X259" s="32">
        <f>IF($S$4="", SUMIFS('자사몰 메타 광고'!$N:$N, '자사몰 메타 광고'!$C:$C, $R259),SUMIFS('자사몰 메타 광고'!$N:$N,'자사몰 메타 광고'!$I:$I,$S$4,'자사몰 메타 광고'!$C:$C,$R259))</f>
        <v>0</v>
      </c>
      <c r="Y259" s="11">
        <f t="shared" si="5"/>
        <v>0</v>
      </c>
      <c r="Z259" s="12" t="str">
        <f t="shared" si="10"/>
        <v xml:space="preserve"> </v>
      </c>
      <c r="AB259" s="10">
        <f>IF($S$4="", SUMIFS('무신사 메타 광고'!$X:$X, '무신사 메타 광고'!$C:$C, $R259),SUMIFS('무신사 메타 광고'!$X:$X,'무신사 메타 광고'!$I:$I,$S$4,'무신사 메타 광고'!$C:$C,$R259))</f>
        <v>0</v>
      </c>
      <c r="AC259" s="11">
        <f t="shared" si="6"/>
        <v>0</v>
      </c>
    </row>
    <row r="260" spans="2:29">
      <c r="B260" s="9"/>
      <c r="C260" s="29">
        <f>IF($C$4="", SUMIFS('자사몰 메타 광고'!$L:$L, '자사몰 메타 광고'!$D:$D, $B260), SUMIFS('자사몰 메타 광고'!$L:$L, '자사몰 메타 광고'!$I:$I, $C$4, '자사몰 메타 광고'!$D:$D, $B260))</f>
        <v>0</v>
      </c>
      <c r="D260" s="29">
        <f>IF($C$4="", SUMIFS('자사몰 메타 광고'!$V:$V,#REF!, $B260), SUMIFS('자사몰 메타 광고'!$V:$V,'자사몰 메타 광고'!$I:$I,$C$4,'자사몰 메타 광고'!$D:$D,$B260))</f>
        <v>0</v>
      </c>
      <c r="E260" s="11">
        <f t="shared" si="0"/>
        <v>0</v>
      </c>
      <c r="F260" s="12" t="str">
        <f t="shared" si="7"/>
        <v xml:space="preserve"> </v>
      </c>
      <c r="G260" s="30">
        <f>IF($C$4="", SUMIFS('자사몰 메타 광고'!$K:$K, '자사몰 메타 광고'!$D:$D, $B260), SUMIFS('자사몰 메타 광고'!$K:$K,'자사몰 메타 광고'!$I:$I,$C$4,'자사몰 메타 광고'!D:D,$B260))</f>
        <v>0</v>
      </c>
      <c r="H260" s="30">
        <f>IF($C$4="", SUMIFS('자사몰 메타 광고'!$Q:$Q, '자사몰 메타 광고'!$D:$D, $B260), SUMIFS('자사몰 메타 광고'!$Q:$Q,'자사몰 메타 광고'!$I:$I,$C$4,'자사몰 메타 광고'!D:D,$B260))</f>
        <v>0</v>
      </c>
      <c r="I260" s="30">
        <f>IF($C$4="", SUMIFS('자사몰 메타 광고'!$U:$U, '자사몰 메타 광고'!$D:$D, $B260), SUMIFS('자사몰 메타 광고'!$U:$U,'자사몰 메타 광고'!$I:$I,$C$4,'자사몰 메타 광고'!D:D,$B260))</f>
        <v>0</v>
      </c>
      <c r="J260" s="11">
        <f t="shared" si="1"/>
        <v>0</v>
      </c>
      <c r="K260" s="11">
        <f t="shared" si="2"/>
        <v>0</v>
      </c>
      <c r="L260" s="12" t="str">
        <f t="shared" si="8"/>
        <v xml:space="preserve"> </v>
      </c>
      <c r="N260" s="10">
        <f>IF($C$4="", SUMIFS('무신사 메타 광고'!$X:$X, '무신사 메타 광고'!$D:$D, $B260),SUMIFS('무신사 메타 광고'!$X:$X,'무신사 메타 광고'!I:I,$C$4,'무신사 메타 광고'!D:D,$B260))</f>
        <v>0</v>
      </c>
      <c r="O260" s="11">
        <f t="shared" si="3"/>
        <v>0</v>
      </c>
      <c r="R260" s="13"/>
      <c r="S260" s="31">
        <f>IF($S$4="", SUMIFS('자사몰 메타 광고'!$L:$L, '자사몰 메타 광고'!$C:$C, $R260),SUMIFS('자사몰 메타 광고'!$L:$L,'자사몰 메타 광고'!$I:$I,$S$4,'자사몰 메타 광고'!$C:$C,$R260))</f>
        <v>0</v>
      </c>
      <c r="T260" s="31">
        <f>IF($S$4="", SUMIFS('자사몰 메타 광고'!$V:$V, '자사몰 메타 광고'!$C:$C, $R260),SUMIFS('자사몰 메타 광고'!$V:$V,'자사몰 메타 광고'!$I:$I,$S$4,'자사몰 메타 광고'!$C:$C,$R260))</f>
        <v>0</v>
      </c>
      <c r="U260" s="11">
        <f t="shared" si="4"/>
        <v>0</v>
      </c>
      <c r="V260" s="12" t="str">
        <f t="shared" si="9"/>
        <v xml:space="preserve"> </v>
      </c>
      <c r="W260" s="32">
        <f>IF($S$4="", SUMIFS('자사몰 메타 광고'!$K:$K, '자사몰 메타 광고'!$C:$C, $R260),SUMIFS('자사몰 메타 광고'!$K:$K,'자사몰 메타 광고'!$I:$I,$S$4,'자사몰 메타 광고'!$C:$C,$R260))</f>
        <v>0</v>
      </c>
      <c r="X260" s="32">
        <f>IF($S$4="", SUMIFS('자사몰 메타 광고'!$N:$N, '자사몰 메타 광고'!$C:$C, $R260),SUMIFS('자사몰 메타 광고'!$N:$N,'자사몰 메타 광고'!$I:$I,$S$4,'자사몰 메타 광고'!$C:$C,$R260))</f>
        <v>0</v>
      </c>
      <c r="Y260" s="11">
        <f t="shared" si="5"/>
        <v>0</v>
      </c>
      <c r="Z260" s="12" t="str">
        <f t="shared" si="10"/>
        <v xml:space="preserve"> </v>
      </c>
      <c r="AB260" s="10">
        <f>IF($S$4="", SUMIFS('무신사 메타 광고'!$X:$X, '무신사 메타 광고'!$C:$C, $R260),SUMIFS('무신사 메타 광고'!$X:$X,'무신사 메타 광고'!$I:$I,$S$4,'무신사 메타 광고'!$C:$C,$R260))</f>
        <v>0</v>
      </c>
      <c r="AC260" s="11">
        <f t="shared" si="6"/>
        <v>0</v>
      </c>
    </row>
    <row r="261" spans="2:29">
      <c r="B261" s="9"/>
      <c r="C261" s="29">
        <f>IF($C$4="", SUMIFS('자사몰 메타 광고'!$L:$L, '자사몰 메타 광고'!$D:$D, $B261), SUMIFS('자사몰 메타 광고'!$L:$L, '자사몰 메타 광고'!$I:$I, $C$4, '자사몰 메타 광고'!$D:$D, $B261))</f>
        <v>0</v>
      </c>
      <c r="D261" s="29">
        <f>IF($C$4="", SUMIFS('자사몰 메타 광고'!$V:$V,#REF!, $B261), SUMIFS('자사몰 메타 광고'!$V:$V,'자사몰 메타 광고'!$I:$I,$C$4,'자사몰 메타 광고'!$D:$D,$B261))</f>
        <v>0</v>
      </c>
      <c r="E261" s="11">
        <f t="shared" si="0"/>
        <v>0</v>
      </c>
      <c r="F261" s="12" t="str">
        <f t="shared" si="7"/>
        <v xml:space="preserve"> </v>
      </c>
      <c r="G261" s="30">
        <f>IF($C$4="", SUMIFS('자사몰 메타 광고'!$K:$K, '자사몰 메타 광고'!$D:$D, $B261), SUMIFS('자사몰 메타 광고'!$K:$K,'자사몰 메타 광고'!$I:$I,$C$4,'자사몰 메타 광고'!D:D,$B261))</f>
        <v>0</v>
      </c>
      <c r="H261" s="30">
        <f>IF($C$4="", SUMIFS('자사몰 메타 광고'!$Q:$Q, '자사몰 메타 광고'!$D:$D, $B261), SUMIFS('자사몰 메타 광고'!$Q:$Q,'자사몰 메타 광고'!$I:$I,$C$4,'자사몰 메타 광고'!D:D,$B261))</f>
        <v>0</v>
      </c>
      <c r="I261" s="30">
        <f>IF($C$4="", SUMIFS('자사몰 메타 광고'!$U:$U, '자사몰 메타 광고'!$D:$D, $B261), SUMIFS('자사몰 메타 광고'!$U:$U,'자사몰 메타 광고'!$I:$I,$C$4,'자사몰 메타 광고'!D:D,$B261))</f>
        <v>0</v>
      </c>
      <c r="J261" s="11">
        <f t="shared" si="1"/>
        <v>0</v>
      </c>
      <c r="K261" s="11">
        <f t="shared" si="2"/>
        <v>0</v>
      </c>
      <c r="L261" s="12" t="str">
        <f t="shared" si="8"/>
        <v xml:space="preserve"> </v>
      </c>
      <c r="N261" s="10">
        <f>IF($C$4="", SUMIFS('무신사 메타 광고'!$X:$X, '무신사 메타 광고'!$D:$D, $B261),SUMIFS('무신사 메타 광고'!$X:$X,'무신사 메타 광고'!I:I,$C$4,'무신사 메타 광고'!D:D,$B261))</f>
        <v>0</v>
      </c>
      <c r="O261" s="11">
        <f t="shared" si="3"/>
        <v>0</v>
      </c>
      <c r="R261" s="13"/>
      <c r="S261" s="31">
        <f>IF($S$4="", SUMIFS('자사몰 메타 광고'!$L:$L, '자사몰 메타 광고'!$C:$C, $R261),SUMIFS('자사몰 메타 광고'!$L:$L,'자사몰 메타 광고'!$I:$I,$S$4,'자사몰 메타 광고'!$C:$C,$R261))</f>
        <v>0</v>
      </c>
      <c r="T261" s="31">
        <f>IF($S$4="", SUMIFS('자사몰 메타 광고'!$V:$V, '자사몰 메타 광고'!$C:$C, $R261),SUMIFS('자사몰 메타 광고'!$V:$V,'자사몰 메타 광고'!$I:$I,$S$4,'자사몰 메타 광고'!$C:$C,$R261))</f>
        <v>0</v>
      </c>
      <c r="U261" s="11">
        <f t="shared" si="4"/>
        <v>0</v>
      </c>
      <c r="V261" s="12" t="str">
        <f t="shared" si="9"/>
        <v xml:space="preserve"> </v>
      </c>
      <c r="W261" s="32">
        <f>IF($S$4="", SUMIFS('자사몰 메타 광고'!$K:$K, '자사몰 메타 광고'!$C:$C, $R261),SUMIFS('자사몰 메타 광고'!$K:$K,'자사몰 메타 광고'!$I:$I,$S$4,'자사몰 메타 광고'!$C:$C,$R261))</f>
        <v>0</v>
      </c>
      <c r="X261" s="32">
        <f>IF($S$4="", SUMIFS('자사몰 메타 광고'!$N:$N, '자사몰 메타 광고'!$C:$C, $R261),SUMIFS('자사몰 메타 광고'!$N:$N,'자사몰 메타 광고'!$I:$I,$S$4,'자사몰 메타 광고'!$C:$C,$R261))</f>
        <v>0</v>
      </c>
      <c r="Y261" s="11">
        <f t="shared" si="5"/>
        <v>0</v>
      </c>
      <c r="Z261" s="12" t="str">
        <f t="shared" si="10"/>
        <v xml:space="preserve"> </v>
      </c>
      <c r="AB261" s="10">
        <f>IF($S$4="", SUMIFS('무신사 메타 광고'!$X:$X, '무신사 메타 광고'!$C:$C, $R261),SUMIFS('무신사 메타 광고'!$X:$X,'무신사 메타 광고'!$I:$I,$S$4,'무신사 메타 광고'!$C:$C,$R261))</f>
        <v>0</v>
      </c>
      <c r="AC261" s="11">
        <f t="shared" si="6"/>
        <v>0</v>
      </c>
    </row>
    <row r="262" spans="2:29">
      <c r="B262" s="9"/>
      <c r="C262" s="29">
        <f>IF($C$4="", SUMIFS('자사몰 메타 광고'!$L:$L, '자사몰 메타 광고'!$D:$D, $B262), SUMIFS('자사몰 메타 광고'!$L:$L, '자사몰 메타 광고'!$I:$I, $C$4, '자사몰 메타 광고'!$D:$D, $B262))</f>
        <v>0</v>
      </c>
      <c r="D262" s="29">
        <f>IF($C$4="", SUMIFS('자사몰 메타 광고'!$V:$V,#REF!, $B262), SUMIFS('자사몰 메타 광고'!$V:$V,'자사몰 메타 광고'!$I:$I,$C$4,'자사몰 메타 광고'!$D:$D,$B262))</f>
        <v>0</v>
      </c>
      <c r="E262" s="11">
        <f t="shared" ref="E262:E516" si="11">IFERROR(D262/C262,0)</f>
        <v>0</v>
      </c>
      <c r="F262" s="12" t="str">
        <f t="shared" si="7"/>
        <v xml:space="preserve"> </v>
      </c>
      <c r="G262" s="30">
        <f>IF($C$4="", SUMIFS('자사몰 메타 광고'!$K:$K, '자사몰 메타 광고'!$D:$D, $B262), SUMIFS('자사몰 메타 광고'!$K:$K,'자사몰 메타 광고'!$I:$I,$C$4,'자사몰 메타 광고'!D:D,$B262))</f>
        <v>0</v>
      </c>
      <c r="H262" s="30">
        <f>IF($C$4="", SUMIFS('자사몰 메타 광고'!$Q:$Q, '자사몰 메타 광고'!$D:$D, $B262), SUMIFS('자사몰 메타 광고'!$Q:$Q,'자사몰 메타 광고'!$I:$I,$C$4,'자사몰 메타 광고'!D:D,$B262))</f>
        <v>0</v>
      </c>
      <c r="I262" s="30">
        <f>IF($C$4="", SUMIFS('자사몰 메타 광고'!$U:$U, '자사몰 메타 광고'!$D:$D, $B262), SUMIFS('자사몰 메타 광고'!$U:$U,'자사몰 메타 광고'!$I:$I,$C$4,'자사몰 메타 광고'!D:D,$B262))</f>
        <v>0</v>
      </c>
      <c r="J262" s="11">
        <f t="shared" ref="J262:J516" si="12">IFERROR( I262/H262,0 )</f>
        <v>0</v>
      </c>
      <c r="K262" s="11">
        <f t="shared" ref="K262:K516" si="13">IFERROR(H262/G262,0)</f>
        <v>0</v>
      </c>
      <c r="L262" s="12" t="str">
        <f t="shared" si="8"/>
        <v xml:space="preserve"> </v>
      </c>
      <c r="N262" s="10">
        <f>IF($C$4="", SUMIFS('무신사 메타 광고'!$X:$X, '무신사 메타 광고'!$D:$D, $B262),SUMIFS('무신사 메타 광고'!$X:$X,'무신사 메타 광고'!I:I,$C$4,'무신사 메타 광고'!D:D,$B262))</f>
        <v>0</v>
      </c>
      <c r="O262" s="11">
        <f t="shared" ref="O262:O516" si="14">IFERROR( N262/(N262+D262),0 )</f>
        <v>0</v>
      </c>
      <c r="R262" s="13"/>
      <c r="S262" s="31">
        <f>IF($S$4="", SUMIFS('자사몰 메타 광고'!$L:$L, '자사몰 메타 광고'!$C:$C, $R262),SUMIFS('자사몰 메타 광고'!$L:$L,'자사몰 메타 광고'!$I:$I,$S$4,'자사몰 메타 광고'!$C:$C,$R262))</f>
        <v>0</v>
      </c>
      <c r="T262" s="31">
        <f>IF($S$4="", SUMIFS('자사몰 메타 광고'!$V:$V, '자사몰 메타 광고'!$C:$C, $R262),SUMIFS('자사몰 메타 광고'!$V:$V,'자사몰 메타 광고'!$I:$I,$S$4,'자사몰 메타 광고'!$C:$C,$R262))</f>
        <v>0</v>
      </c>
      <c r="U262" s="11">
        <f t="shared" ref="U262:U516" si="15">IFERROR(T262/S262,0)</f>
        <v>0</v>
      </c>
      <c r="V262" s="12" t="str">
        <f t="shared" si="9"/>
        <v xml:space="preserve"> </v>
      </c>
      <c r="W262" s="32">
        <f>IF($S$4="", SUMIFS('자사몰 메타 광고'!$K:$K, '자사몰 메타 광고'!$C:$C, $R262),SUMIFS('자사몰 메타 광고'!$K:$K,'자사몰 메타 광고'!$I:$I,$S$4,'자사몰 메타 광고'!$C:$C,$R262))</f>
        <v>0</v>
      </c>
      <c r="X262" s="32">
        <f>IF($S$4="", SUMIFS('자사몰 메타 광고'!$N:$N, '자사몰 메타 광고'!$C:$C, $R262),SUMIFS('자사몰 메타 광고'!$N:$N,'자사몰 메타 광고'!$I:$I,$S$4,'자사몰 메타 광고'!$C:$C,$R262))</f>
        <v>0</v>
      </c>
      <c r="Y262" s="11">
        <f t="shared" ref="Y262:Y516" si="16">IFERROR(X262/W262,0)</f>
        <v>0</v>
      </c>
      <c r="Z262" s="12" t="str">
        <f t="shared" si="10"/>
        <v xml:space="preserve"> </v>
      </c>
      <c r="AB262" s="10">
        <f>IF($S$4="", SUMIFS('무신사 메타 광고'!$X:$X, '무신사 메타 광고'!$C:$C, $R262),SUMIFS('무신사 메타 광고'!$X:$X,'무신사 메타 광고'!$I:$I,$S$4,'무신사 메타 광고'!$C:$C,$R262))</f>
        <v>0</v>
      </c>
      <c r="AC262" s="11">
        <f t="shared" ref="AC262:AC516" si="17">IFERROR( AB262/(AB262+T262),0 )</f>
        <v>0</v>
      </c>
    </row>
    <row r="263" spans="2:29">
      <c r="B263" s="9"/>
      <c r="C263" s="29">
        <f>IF($C$4="", SUMIFS('자사몰 메타 광고'!$L:$L, '자사몰 메타 광고'!$D:$D, $B263), SUMIFS('자사몰 메타 광고'!$L:$L, '자사몰 메타 광고'!$I:$I, $C$4, '자사몰 메타 광고'!$D:$D, $B263))</f>
        <v>0</v>
      </c>
      <c r="D263" s="29">
        <f>IF($C$4="", SUMIFS('자사몰 메타 광고'!$V:$V,#REF!, $B263), SUMIFS('자사몰 메타 광고'!$V:$V,'자사몰 메타 광고'!$I:$I,$C$4,'자사몰 메타 광고'!$D:$D,$B263))</f>
        <v>0</v>
      </c>
      <c r="E263" s="11">
        <f t="shared" si="11"/>
        <v>0</v>
      </c>
      <c r="F263" s="12" t="str">
        <f t="shared" ref="F263:F517" si="18">IF( IFERROR(IF(E262=0, 0, (E263 - E262) / E262), 0)=0," ",IFERROR(IF(E262=0, 0, (E263 - E262) / E262), 0))</f>
        <v xml:space="preserve"> </v>
      </c>
      <c r="G263" s="30">
        <f>IF($C$4="", SUMIFS('자사몰 메타 광고'!$K:$K, '자사몰 메타 광고'!$D:$D, $B263), SUMIFS('자사몰 메타 광고'!$K:$K,'자사몰 메타 광고'!$I:$I,$C$4,'자사몰 메타 광고'!D:D,$B263))</f>
        <v>0</v>
      </c>
      <c r="H263" s="30">
        <f>IF($C$4="", SUMIFS('자사몰 메타 광고'!$Q:$Q, '자사몰 메타 광고'!$D:$D, $B263), SUMIFS('자사몰 메타 광고'!$Q:$Q,'자사몰 메타 광고'!$I:$I,$C$4,'자사몰 메타 광고'!D:D,$B263))</f>
        <v>0</v>
      </c>
      <c r="I263" s="30">
        <f>IF($C$4="", SUMIFS('자사몰 메타 광고'!$U:$U, '자사몰 메타 광고'!$D:$D, $B263), SUMIFS('자사몰 메타 광고'!$U:$U,'자사몰 메타 광고'!$I:$I,$C$4,'자사몰 메타 광고'!D:D,$B263))</f>
        <v>0</v>
      </c>
      <c r="J263" s="11">
        <f t="shared" si="12"/>
        <v>0</v>
      </c>
      <c r="K263" s="11">
        <f t="shared" si="13"/>
        <v>0</v>
      </c>
      <c r="L263" s="12" t="str">
        <f t="shared" ref="L263:L517" si="19">IF( IFERROR(IF(K262=0, 0, (K263 - K262) / K262), 0)=0," ",IFERROR(IF(K262=0, 0, (K263 - K262) / K262), 0))</f>
        <v xml:space="preserve"> </v>
      </c>
      <c r="N263" s="10">
        <f>IF($C$4="", SUMIFS('무신사 메타 광고'!$X:$X, '무신사 메타 광고'!$D:$D, $B263),SUMIFS('무신사 메타 광고'!$X:$X,'무신사 메타 광고'!I:I,$C$4,'무신사 메타 광고'!D:D,$B263))</f>
        <v>0</v>
      </c>
      <c r="O263" s="11">
        <f t="shared" si="14"/>
        <v>0</v>
      </c>
      <c r="R263" s="13"/>
      <c r="S263" s="31">
        <f>IF($S$4="", SUMIFS('자사몰 메타 광고'!$L:$L, '자사몰 메타 광고'!$C:$C, $R263),SUMIFS('자사몰 메타 광고'!$L:$L,'자사몰 메타 광고'!$I:$I,$S$4,'자사몰 메타 광고'!$C:$C,$R263))</f>
        <v>0</v>
      </c>
      <c r="T263" s="31">
        <f>IF($S$4="", SUMIFS('자사몰 메타 광고'!$V:$V, '자사몰 메타 광고'!$C:$C, $R263),SUMIFS('자사몰 메타 광고'!$V:$V,'자사몰 메타 광고'!$I:$I,$S$4,'자사몰 메타 광고'!$C:$C,$R263))</f>
        <v>0</v>
      </c>
      <c r="U263" s="11">
        <f t="shared" si="15"/>
        <v>0</v>
      </c>
      <c r="V263" s="12" t="str">
        <f t="shared" ref="V263:V517" si="20">IF( IFERROR(IF(U262=0, 0, (U263 - U262) / U262), 0)=0," ",IFERROR(IF(U262=0, 0, (U263 - U262) / U262), 0))</f>
        <v xml:space="preserve"> </v>
      </c>
      <c r="W263" s="32">
        <f>IF($S$4="", SUMIFS('자사몰 메타 광고'!$K:$K, '자사몰 메타 광고'!$C:$C, $R263),SUMIFS('자사몰 메타 광고'!$K:$K,'자사몰 메타 광고'!$I:$I,$S$4,'자사몰 메타 광고'!$C:$C,$R263))</f>
        <v>0</v>
      </c>
      <c r="X263" s="32">
        <f>IF($S$4="", SUMIFS('자사몰 메타 광고'!$N:$N, '자사몰 메타 광고'!$C:$C, $R263),SUMIFS('자사몰 메타 광고'!$N:$N,'자사몰 메타 광고'!$I:$I,$S$4,'자사몰 메타 광고'!$C:$C,$R263))</f>
        <v>0</v>
      </c>
      <c r="Y263" s="11">
        <f t="shared" si="16"/>
        <v>0</v>
      </c>
      <c r="Z263" s="12" t="str">
        <f t="shared" ref="Z263:Z517" si="21">IF( IFERROR(IF(Y262=0, 0, (Y263 - Y262) / Y262), 0)=0," ",IFERROR(IF(Y262=0, 0, (Y263 - Y262) / Y262), 0))</f>
        <v xml:space="preserve"> </v>
      </c>
      <c r="AB263" s="10">
        <f>IF($S$4="", SUMIFS('무신사 메타 광고'!$X:$X, '무신사 메타 광고'!$C:$C, $R263),SUMIFS('무신사 메타 광고'!$X:$X,'무신사 메타 광고'!$I:$I,$S$4,'무신사 메타 광고'!$C:$C,$R263))</f>
        <v>0</v>
      </c>
      <c r="AC263" s="11">
        <f t="shared" si="17"/>
        <v>0</v>
      </c>
    </row>
    <row r="264" spans="2:29">
      <c r="B264" s="9"/>
      <c r="C264" s="29">
        <f>IF($C$4="", SUMIFS('자사몰 메타 광고'!$L:$L, '자사몰 메타 광고'!$D:$D, $B264), SUMIFS('자사몰 메타 광고'!$L:$L, '자사몰 메타 광고'!$I:$I, $C$4, '자사몰 메타 광고'!$D:$D, $B264))</f>
        <v>0</v>
      </c>
      <c r="D264" s="29">
        <f>IF($C$4="", SUMIFS('자사몰 메타 광고'!$V:$V,#REF!, $B264), SUMIFS('자사몰 메타 광고'!$V:$V,'자사몰 메타 광고'!$I:$I,$C$4,'자사몰 메타 광고'!$D:$D,$B264))</f>
        <v>0</v>
      </c>
      <c r="E264" s="11">
        <f t="shared" si="11"/>
        <v>0</v>
      </c>
      <c r="F264" s="12" t="str">
        <f t="shared" si="18"/>
        <v xml:space="preserve"> </v>
      </c>
      <c r="G264" s="30">
        <f>IF($C$4="", SUMIFS('자사몰 메타 광고'!$K:$K, '자사몰 메타 광고'!$D:$D, $B264), SUMIFS('자사몰 메타 광고'!$K:$K,'자사몰 메타 광고'!$I:$I,$C$4,'자사몰 메타 광고'!D:D,$B264))</f>
        <v>0</v>
      </c>
      <c r="H264" s="30">
        <f>IF($C$4="", SUMIFS('자사몰 메타 광고'!$Q:$Q, '자사몰 메타 광고'!$D:$D, $B264), SUMIFS('자사몰 메타 광고'!$Q:$Q,'자사몰 메타 광고'!$I:$I,$C$4,'자사몰 메타 광고'!D:D,$B264))</f>
        <v>0</v>
      </c>
      <c r="I264" s="30">
        <f>IF($C$4="", SUMIFS('자사몰 메타 광고'!$U:$U, '자사몰 메타 광고'!$D:$D, $B264), SUMIFS('자사몰 메타 광고'!$U:$U,'자사몰 메타 광고'!$I:$I,$C$4,'자사몰 메타 광고'!D:D,$B264))</f>
        <v>0</v>
      </c>
      <c r="J264" s="11">
        <f t="shared" si="12"/>
        <v>0</v>
      </c>
      <c r="K264" s="11">
        <f t="shared" si="13"/>
        <v>0</v>
      </c>
      <c r="L264" s="12" t="str">
        <f t="shared" si="19"/>
        <v xml:space="preserve"> </v>
      </c>
      <c r="N264" s="10">
        <f>IF($C$4="", SUMIFS('무신사 메타 광고'!$X:$X, '무신사 메타 광고'!$D:$D, $B264),SUMIFS('무신사 메타 광고'!$X:$X,'무신사 메타 광고'!I:I,$C$4,'무신사 메타 광고'!D:D,$B264))</f>
        <v>0</v>
      </c>
      <c r="O264" s="11">
        <f t="shared" si="14"/>
        <v>0</v>
      </c>
      <c r="R264" s="13"/>
      <c r="S264" s="31">
        <f>IF($S$4="", SUMIFS('자사몰 메타 광고'!$L:$L, '자사몰 메타 광고'!$C:$C, $R264),SUMIFS('자사몰 메타 광고'!$L:$L,'자사몰 메타 광고'!$I:$I,$S$4,'자사몰 메타 광고'!$C:$C,$R264))</f>
        <v>0</v>
      </c>
      <c r="T264" s="31">
        <f>IF($S$4="", SUMIFS('자사몰 메타 광고'!$V:$V, '자사몰 메타 광고'!$C:$C, $R264),SUMIFS('자사몰 메타 광고'!$V:$V,'자사몰 메타 광고'!$I:$I,$S$4,'자사몰 메타 광고'!$C:$C,$R264))</f>
        <v>0</v>
      </c>
      <c r="U264" s="11">
        <f t="shared" si="15"/>
        <v>0</v>
      </c>
      <c r="V264" s="12" t="str">
        <f t="shared" si="20"/>
        <v xml:space="preserve"> </v>
      </c>
      <c r="W264" s="32">
        <f>IF($S$4="", SUMIFS('자사몰 메타 광고'!$K:$K, '자사몰 메타 광고'!$C:$C, $R264),SUMIFS('자사몰 메타 광고'!$K:$K,'자사몰 메타 광고'!$I:$I,$S$4,'자사몰 메타 광고'!$C:$C,$R264))</f>
        <v>0</v>
      </c>
      <c r="X264" s="32">
        <f>IF($S$4="", SUMIFS('자사몰 메타 광고'!$N:$N, '자사몰 메타 광고'!$C:$C, $R264),SUMIFS('자사몰 메타 광고'!$N:$N,'자사몰 메타 광고'!$I:$I,$S$4,'자사몰 메타 광고'!$C:$C,$R264))</f>
        <v>0</v>
      </c>
      <c r="Y264" s="11">
        <f t="shared" si="16"/>
        <v>0</v>
      </c>
      <c r="Z264" s="12" t="str">
        <f t="shared" si="21"/>
        <v xml:space="preserve"> </v>
      </c>
      <c r="AB264" s="10">
        <f>IF($S$4="", SUMIFS('무신사 메타 광고'!$X:$X, '무신사 메타 광고'!$C:$C, $R264),SUMIFS('무신사 메타 광고'!$X:$X,'무신사 메타 광고'!$I:$I,$S$4,'무신사 메타 광고'!$C:$C,$R264))</f>
        <v>0</v>
      </c>
      <c r="AC264" s="11">
        <f t="shared" si="17"/>
        <v>0</v>
      </c>
    </row>
    <row r="265" spans="2:29">
      <c r="B265" s="9"/>
      <c r="C265" s="29">
        <f>IF($C$4="", SUMIFS('자사몰 메타 광고'!$L:$L, '자사몰 메타 광고'!$D:$D, $B265), SUMIFS('자사몰 메타 광고'!$L:$L, '자사몰 메타 광고'!$I:$I, $C$4, '자사몰 메타 광고'!$D:$D, $B265))</f>
        <v>0</v>
      </c>
      <c r="D265" s="29">
        <f>IF($C$4="", SUMIFS('자사몰 메타 광고'!$V:$V,#REF!, $B265), SUMIFS('자사몰 메타 광고'!$V:$V,'자사몰 메타 광고'!$I:$I,$C$4,'자사몰 메타 광고'!$D:$D,$B265))</f>
        <v>0</v>
      </c>
      <c r="E265" s="11">
        <f t="shared" si="11"/>
        <v>0</v>
      </c>
      <c r="F265" s="12" t="str">
        <f t="shared" si="18"/>
        <v xml:space="preserve"> </v>
      </c>
      <c r="G265" s="30">
        <f>IF($C$4="", SUMIFS('자사몰 메타 광고'!$K:$K, '자사몰 메타 광고'!$D:$D, $B265), SUMIFS('자사몰 메타 광고'!$K:$K,'자사몰 메타 광고'!$I:$I,$C$4,'자사몰 메타 광고'!D:D,$B265))</f>
        <v>0</v>
      </c>
      <c r="H265" s="30">
        <f>IF($C$4="", SUMIFS('자사몰 메타 광고'!$Q:$Q, '자사몰 메타 광고'!$D:$D, $B265), SUMIFS('자사몰 메타 광고'!$Q:$Q,'자사몰 메타 광고'!$I:$I,$C$4,'자사몰 메타 광고'!D:D,$B265))</f>
        <v>0</v>
      </c>
      <c r="I265" s="30">
        <f>IF($C$4="", SUMIFS('자사몰 메타 광고'!$U:$U, '자사몰 메타 광고'!$D:$D, $B265), SUMIFS('자사몰 메타 광고'!$U:$U,'자사몰 메타 광고'!$I:$I,$C$4,'자사몰 메타 광고'!D:D,$B265))</f>
        <v>0</v>
      </c>
      <c r="J265" s="11">
        <f t="shared" si="12"/>
        <v>0</v>
      </c>
      <c r="K265" s="11">
        <f t="shared" si="13"/>
        <v>0</v>
      </c>
      <c r="L265" s="12" t="str">
        <f t="shared" si="19"/>
        <v xml:space="preserve"> </v>
      </c>
      <c r="N265" s="10">
        <f>IF($C$4="", SUMIFS('무신사 메타 광고'!$X:$X, '무신사 메타 광고'!$D:$D, $B265),SUMIFS('무신사 메타 광고'!$X:$X,'무신사 메타 광고'!I:I,$C$4,'무신사 메타 광고'!D:D,$B265))</f>
        <v>0</v>
      </c>
      <c r="O265" s="11">
        <f t="shared" si="14"/>
        <v>0</v>
      </c>
      <c r="R265" s="13"/>
      <c r="S265" s="31">
        <f>IF($S$4="", SUMIFS('자사몰 메타 광고'!$L:$L, '자사몰 메타 광고'!$C:$C, $R265),SUMIFS('자사몰 메타 광고'!$L:$L,'자사몰 메타 광고'!$I:$I,$S$4,'자사몰 메타 광고'!$C:$C,$R265))</f>
        <v>0</v>
      </c>
      <c r="T265" s="31">
        <f>IF($S$4="", SUMIFS('자사몰 메타 광고'!$V:$V, '자사몰 메타 광고'!$C:$C, $R265),SUMIFS('자사몰 메타 광고'!$V:$V,'자사몰 메타 광고'!$I:$I,$S$4,'자사몰 메타 광고'!$C:$C,$R265))</f>
        <v>0</v>
      </c>
      <c r="U265" s="11">
        <f t="shared" si="15"/>
        <v>0</v>
      </c>
      <c r="V265" s="12" t="str">
        <f t="shared" si="20"/>
        <v xml:space="preserve"> </v>
      </c>
      <c r="W265" s="32">
        <f>IF($S$4="", SUMIFS('자사몰 메타 광고'!$K:$K, '자사몰 메타 광고'!$C:$C, $R265),SUMIFS('자사몰 메타 광고'!$K:$K,'자사몰 메타 광고'!$I:$I,$S$4,'자사몰 메타 광고'!$C:$C,$R265))</f>
        <v>0</v>
      </c>
      <c r="X265" s="32">
        <f>IF($S$4="", SUMIFS('자사몰 메타 광고'!$N:$N, '자사몰 메타 광고'!$C:$C, $R265),SUMIFS('자사몰 메타 광고'!$N:$N,'자사몰 메타 광고'!$I:$I,$S$4,'자사몰 메타 광고'!$C:$C,$R265))</f>
        <v>0</v>
      </c>
      <c r="Y265" s="11">
        <f t="shared" si="16"/>
        <v>0</v>
      </c>
      <c r="Z265" s="12" t="str">
        <f t="shared" si="21"/>
        <v xml:space="preserve"> </v>
      </c>
      <c r="AB265" s="10">
        <f>IF($S$4="", SUMIFS('무신사 메타 광고'!$X:$X, '무신사 메타 광고'!$C:$C, $R265),SUMIFS('무신사 메타 광고'!$X:$X,'무신사 메타 광고'!$I:$I,$S$4,'무신사 메타 광고'!$C:$C,$R265))</f>
        <v>0</v>
      </c>
      <c r="AC265" s="11">
        <f t="shared" si="17"/>
        <v>0</v>
      </c>
    </row>
    <row r="266" spans="2:29">
      <c r="B266" s="9"/>
      <c r="C266" s="29">
        <f>IF($C$4="", SUMIFS('자사몰 메타 광고'!$L:$L, '자사몰 메타 광고'!$D:$D, $B266), SUMIFS('자사몰 메타 광고'!$L:$L, '자사몰 메타 광고'!$I:$I, $C$4, '자사몰 메타 광고'!$D:$D, $B266))</f>
        <v>0</v>
      </c>
      <c r="D266" s="29">
        <f>IF($C$4="", SUMIFS('자사몰 메타 광고'!$V:$V,#REF!, $B266), SUMIFS('자사몰 메타 광고'!$V:$V,'자사몰 메타 광고'!$I:$I,$C$4,'자사몰 메타 광고'!$D:$D,$B266))</f>
        <v>0</v>
      </c>
      <c r="E266" s="11">
        <f t="shared" si="11"/>
        <v>0</v>
      </c>
      <c r="F266" s="12" t="str">
        <f t="shared" si="18"/>
        <v xml:space="preserve"> </v>
      </c>
      <c r="G266" s="30">
        <f>IF($C$4="", SUMIFS('자사몰 메타 광고'!$K:$K, '자사몰 메타 광고'!$D:$D, $B266), SUMIFS('자사몰 메타 광고'!$K:$K,'자사몰 메타 광고'!$I:$I,$C$4,'자사몰 메타 광고'!D:D,$B266))</f>
        <v>0</v>
      </c>
      <c r="H266" s="30">
        <f>IF($C$4="", SUMIFS('자사몰 메타 광고'!$Q:$Q, '자사몰 메타 광고'!$D:$D, $B266), SUMIFS('자사몰 메타 광고'!$Q:$Q,'자사몰 메타 광고'!$I:$I,$C$4,'자사몰 메타 광고'!D:D,$B266))</f>
        <v>0</v>
      </c>
      <c r="I266" s="30">
        <f>IF($C$4="", SUMIFS('자사몰 메타 광고'!$U:$U, '자사몰 메타 광고'!$D:$D, $B266), SUMIFS('자사몰 메타 광고'!$U:$U,'자사몰 메타 광고'!$I:$I,$C$4,'자사몰 메타 광고'!D:D,$B266))</f>
        <v>0</v>
      </c>
      <c r="J266" s="11">
        <f t="shared" si="12"/>
        <v>0</v>
      </c>
      <c r="K266" s="11">
        <f t="shared" si="13"/>
        <v>0</v>
      </c>
      <c r="L266" s="12" t="str">
        <f t="shared" si="19"/>
        <v xml:space="preserve"> </v>
      </c>
      <c r="N266" s="10">
        <f>IF($C$4="", SUMIFS('무신사 메타 광고'!$X:$X, '무신사 메타 광고'!$D:$D, $B266),SUMIFS('무신사 메타 광고'!$X:$X,'무신사 메타 광고'!I:I,$C$4,'무신사 메타 광고'!D:D,$B266))</f>
        <v>0</v>
      </c>
      <c r="O266" s="11">
        <f t="shared" si="14"/>
        <v>0</v>
      </c>
      <c r="R266" s="13"/>
      <c r="S266" s="31">
        <f>IF($S$4="", SUMIFS('자사몰 메타 광고'!$L:$L, '자사몰 메타 광고'!$C:$C, $R266),SUMIFS('자사몰 메타 광고'!$L:$L,'자사몰 메타 광고'!$I:$I,$S$4,'자사몰 메타 광고'!$C:$C,$R266))</f>
        <v>0</v>
      </c>
      <c r="T266" s="31">
        <f>IF($S$4="", SUMIFS('자사몰 메타 광고'!$V:$V, '자사몰 메타 광고'!$C:$C, $R266),SUMIFS('자사몰 메타 광고'!$V:$V,'자사몰 메타 광고'!$I:$I,$S$4,'자사몰 메타 광고'!$C:$C,$R266))</f>
        <v>0</v>
      </c>
      <c r="U266" s="11">
        <f t="shared" si="15"/>
        <v>0</v>
      </c>
      <c r="V266" s="12" t="str">
        <f t="shared" si="20"/>
        <v xml:space="preserve"> </v>
      </c>
      <c r="W266" s="32">
        <f>IF($S$4="", SUMIFS('자사몰 메타 광고'!$K:$K, '자사몰 메타 광고'!$C:$C, $R266),SUMIFS('자사몰 메타 광고'!$K:$K,'자사몰 메타 광고'!$I:$I,$S$4,'자사몰 메타 광고'!$C:$C,$R266))</f>
        <v>0</v>
      </c>
      <c r="X266" s="32">
        <f>IF($S$4="", SUMIFS('자사몰 메타 광고'!$N:$N, '자사몰 메타 광고'!$C:$C, $R266),SUMIFS('자사몰 메타 광고'!$N:$N,'자사몰 메타 광고'!$I:$I,$S$4,'자사몰 메타 광고'!$C:$C,$R266))</f>
        <v>0</v>
      </c>
      <c r="Y266" s="11">
        <f t="shared" si="16"/>
        <v>0</v>
      </c>
      <c r="Z266" s="12" t="str">
        <f t="shared" si="21"/>
        <v xml:space="preserve"> </v>
      </c>
      <c r="AB266" s="10">
        <f>IF($S$4="", SUMIFS('무신사 메타 광고'!$X:$X, '무신사 메타 광고'!$C:$C, $R266),SUMIFS('무신사 메타 광고'!$X:$X,'무신사 메타 광고'!$I:$I,$S$4,'무신사 메타 광고'!$C:$C,$R266))</f>
        <v>0</v>
      </c>
      <c r="AC266" s="11">
        <f t="shared" si="17"/>
        <v>0</v>
      </c>
    </row>
    <row r="267" spans="2:29">
      <c r="B267" s="9"/>
      <c r="C267" s="29">
        <f>IF($C$4="", SUMIFS('자사몰 메타 광고'!$L:$L, '자사몰 메타 광고'!$D:$D, $B267), SUMIFS('자사몰 메타 광고'!$L:$L, '자사몰 메타 광고'!$I:$I, $C$4, '자사몰 메타 광고'!$D:$D, $B267))</f>
        <v>0</v>
      </c>
      <c r="D267" s="29">
        <f>IF($C$4="", SUMIFS('자사몰 메타 광고'!$V:$V,#REF!, $B267), SUMIFS('자사몰 메타 광고'!$V:$V,'자사몰 메타 광고'!$I:$I,$C$4,'자사몰 메타 광고'!$D:$D,$B267))</f>
        <v>0</v>
      </c>
      <c r="E267" s="11">
        <f t="shared" si="11"/>
        <v>0</v>
      </c>
      <c r="F267" s="12" t="str">
        <f t="shared" si="18"/>
        <v xml:space="preserve"> </v>
      </c>
      <c r="G267" s="30">
        <f>IF($C$4="", SUMIFS('자사몰 메타 광고'!$K:$K, '자사몰 메타 광고'!$D:$D, $B267), SUMIFS('자사몰 메타 광고'!$K:$K,'자사몰 메타 광고'!$I:$I,$C$4,'자사몰 메타 광고'!D:D,$B267))</f>
        <v>0</v>
      </c>
      <c r="H267" s="30">
        <f>IF($C$4="", SUMIFS('자사몰 메타 광고'!$Q:$Q, '자사몰 메타 광고'!$D:$D, $B267), SUMIFS('자사몰 메타 광고'!$Q:$Q,'자사몰 메타 광고'!$I:$I,$C$4,'자사몰 메타 광고'!D:D,$B267))</f>
        <v>0</v>
      </c>
      <c r="I267" s="30">
        <f>IF($C$4="", SUMIFS('자사몰 메타 광고'!$U:$U, '자사몰 메타 광고'!$D:$D, $B267), SUMIFS('자사몰 메타 광고'!$U:$U,'자사몰 메타 광고'!$I:$I,$C$4,'자사몰 메타 광고'!D:D,$B267))</f>
        <v>0</v>
      </c>
      <c r="J267" s="11">
        <f t="shared" si="12"/>
        <v>0</v>
      </c>
      <c r="K267" s="11">
        <f t="shared" si="13"/>
        <v>0</v>
      </c>
      <c r="L267" s="12" t="str">
        <f t="shared" si="19"/>
        <v xml:space="preserve"> </v>
      </c>
      <c r="N267" s="10">
        <f>IF($C$4="", SUMIFS('무신사 메타 광고'!$X:$X, '무신사 메타 광고'!$D:$D, $B267),SUMIFS('무신사 메타 광고'!$X:$X,'무신사 메타 광고'!I:I,$C$4,'무신사 메타 광고'!D:D,$B267))</f>
        <v>0</v>
      </c>
      <c r="O267" s="11">
        <f t="shared" si="14"/>
        <v>0</v>
      </c>
      <c r="R267" s="13"/>
      <c r="S267" s="31">
        <f>IF($S$4="", SUMIFS('자사몰 메타 광고'!$L:$L, '자사몰 메타 광고'!$C:$C, $R267),SUMIFS('자사몰 메타 광고'!$L:$L,'자사몰 메타 광고'!$I:$I,$S$4,'자사몰 메타 광고'!$C:$C,$R267))</f>
        <v>0</v>
      </c>
      <c r="T267" s="31">
        <f>IF($S$4="", SUMIFS('자사몰 메타 광고'!$V:$V, '자사몰 메타 광고'!$C:$C, $R267),SUMIFS('자사몰 메타 광고'!$V:$V,'자사몰 메타 광고'!$I:$I,$S$4,'자사몰 메타 광고'!$C:$C,$R267))</f>
        <v>0</v>
      </c>
      <c r="U267" s="11">
        <f t="shared" si="15"/>
        <v>0</v>
      </c>
      <c r="V267" s="12" t="str">
        <f t="shared" si="20"/>
        <v xml:space="preserve"> </v>
      </c>
      <c r="W267" s="32">
        <f>IF($S$4="", SUMIFS('자사몰 메타 광고'!$K:$K, '자사몰 메타 광고'!$C:$C, $R267),SUMIFS('자사몰 메타 광고'!$K:$K,'자사몰 메타 광고'!$I:$I,$S$4,'자사몰 메타 광고'!$C:$C,$R267))</f>
        <v>0</v>
      </c>
      <c r="X267" s="32">
        <f>IF($S$4="", SUMIFS('자사몰 메타 광고'!$N:$N, '자사몰 메타 광고'!$C:$C, $R267),SUMIFS('자사몰 메타 광고'!$N:$N,'자사몰 메타 광고'!$I:$I,$S$4,'자사몰 메타 광고'!$C:$C,$R267))</f>
        <v>0</v>
      </c>
      <c r="Y267" s="11">
        <f t="shared" si="16"/>
        <v>0</v>
      </c>
      <c r="Z267" s="12" t="str">
        <f t="shared" si="21"/>
        <v xml:space="preserve"> </v>
      </c>
      <c r="AB267" s="10">
        <f>IF($S$4="", SUMIFS('무신사 메타 광고'!$X:$X, '무신사 메타 광고'!$C:$C, $R267),SUMIFS('무신사 메타 광고'!$X:$X,'무신사 메타 광고'!$I:$I,$S$4,'무신사 메타 광고'!$C:$C,$R267))</f>
        <v>0</v>
      </c>
      <c r="AC267" s="11">
        <f t="shared" si="17"/>
        <v>0</v>
      </c>
    </row>
    <row r="268" spans="2:29">
      <c r="B268" s="9"/>
      <c r="C268" s="29">
        <f>IF($C$4="", SUMIFS('자사몰 메타 광고'!$L:$L, '자사몰 메타 광고'!$D:$D, $B268), SUMIFS('자사몰 메타 광고'!$L:$L, '자사몰 메타 광고'!$I:$I, $C$4, '자사몰 메타 광고'!$D:$D, $B268))</f>
        <v>0</v>
      </c>
      <c r="D268" s="29">
        <f>IF($C$4="", SUMIFS('자사몰 메타 광고'!$V:$V,#REF!, $B268), SUMIFS('자사몰 메타 광고'!$V:$V,'자사몰 메타 광고'!$I:$I,$C$4,'자사몰 메타 광고'!$D:$D,$B268))</f>
        <v>0</v>
      </c>
      <c r="E268" s="11">
        <f t="shared" si="11"/>
        <v>0</v>
      </c>
      <c r="F268" s="12" t="str">
        <f t="shared" si="18"/>
        <v xml:space="preserve"> </v>
      </c>
      <c r="G268" s="30">
        <f>IF($C$4="", SUMIFS('자사몰 메타 광고'!$K:$K, '자사몰 메타 광고'!$D:$D, $B268), SUMIFS('자사몰 메타 광고'!$K:$K,'자사몰 메타 광고'!$I:$I,$C$4,'자사몰 메타 광고'!D:D,$B268))</f>
        <v>0</v>
      </c>
      <c r="H268" s="30">
        <f>IF($C$4="", SUMIFS('자사몰 메타 광고'!$Q:$Q, '자사몰 메타 광고'!$D:$D, $B268), SUMIFS('자사몰 메타 광고'!$Q:$Q,'자사몰 메타 광고'!$I:$I,$C$4,'자사몰 메타 광고'!D:D,$B268))</f>
        <v>0</v>
      </c>
      <c r="I268" s="30">
        <f>IF($C$4="", SUMIFS('자사몰 메타 광고'!$U:$U, '자사몰 메타 광고'!$D:$D, $B268), SUMIFS('자사몰 메타 광고'!$U:$U,'자사몰 메타 광고'!$I:$I,$C$4,'자사몰 메타 광고'!D:D,$B268))</f>
        <v>0</v>
      </c>
      <c r="J268" s="11">
        <f t="shared" si="12"/>
        <v>0</v>
      </c>
      <c r="K268" s="11">
        <f t="shared" si="13"/>
        <v>0</v>
      </c>
      <c r="L268" s="12" t="str">
        <f t="shared" si="19"/>
        <v xml:space="preserve"> </v>
      </c>
      <c r="N268" s="10">
        <f>IF($C$4="", SUMIFS('무신사 메타 광고'!$X:$X, '무신사 메타 광고'!$D:$D, $B268),SUMIFS('무신사 메타 광고'!$X:$X,'무신사 메타 광고'!I:I,$C$4,'무신사 메타 광고'!D:D,$B268))</f>
        <v>0</v>
      </c>
      <c r="O268" s="11">
        <f t="shared" si="14"/>
        <v>0</v>
      </c>
      <c r="R268" s="13"/>
      <c r="S268" s="31">
        <f>IF($S$4="", SUMIFS('자사몰 메타 광고'!$L:$L, '자사몰 메타 광고'!$C:$C, $R268),SUMIFS('자사몰 메타 광고'!$L:$L,'자사몰 메타 광고'!$I:$I,$S$4,'자사몰 메타 광고'!$C:$C,$R268))</f>
        <v>0</v>
      </c>
      <c r="T268" s="31">
        <f>IF($S$4="", SUMIFS('자사몰 메타 광고'!$V:$V, '자사몰 메타 광고'!$C:$C, $R268),SUMIFS('자사몰 메타 광고'!$V:$V,'자사몰 메타 광고'!$I:$I,$S$4,'자사몰 메타 광고'!$C:$C,$R268))</f>
        <v>0</v>
      </c>
      <c r="U268" s="11">
        <f t="shared" si="15"/>
        <v>0</v>
      </c>
      <c r="V268" s="12" t="str">
        <f t="shared" si="20"/>
        <v xml:space="preserve"> </v>
      </c>
      <c r="W268" s="32">
        <f>IF($S$4="", SUMIFS('자사몰 메타 광고'!$K:$K, '자사몰 메타 광고'!$C:$C, $R268),SUMIFS('자사몰 메타 광고'!$K:$K,'자사몰 메타 광고'!$I:$I,$S$4,'자사몰 메타 광고'!$C:$C,$R268))</f>
        <v>0</v>
      </c>
      <c r="X268" s="32">
        <f>IF($S$4="", SUMIFS('자사몰 메타 광고'!$N:$N, '자사몰 메타 광고'!$C:$C, $R268),SUMIFS('자사몰 메타 광고'!$N:$N,'자사몰 메타 광고'!$I:$I,$S$4,'자사몰 메타 광고'!$C:$C,$R268))</f>
        <v>0</v>
      </c>
      <c r="Y268" s="11">
        <f t="shared" si="16"/>
        <v>0</v>
      </c>
      <c r="Z268" s="12" t="str">
        <f t="shared" si="21"/>
        <v xml:space="preserve"> </v>
      </c>
      <c r="AB268" s="10">
        <f>IF($S$4="", SUMIFS('무신사 메타 광고'!$X:$X, '무신사 메타 광고'!$C:$C, $R268),SUMIFS('무신사 메타 광고'!$X:$X,'무신사 메타 광고'!$I:$I,$S$4,'무신사 메타 광고'!$C:$C,$R268))</f>
        <v>0</v>
      </c>
      <c r="AC268" s="11">
        <f t="shared" si="17"/>
        <v>0</v>
      </c>
    </row>
    <row r="269" spans="2:29">
      <c r="B269" s="9"/>
      <c r="C269" s="29">
        <f>IF($C$4="", SUMIFS('자사몰 메타 광고'!$L:$L, '자사몰 메타 광고'!$D:$D, $B269), SUMIFS('자사몰 메타 광고'!$L:$L, '자사몰 메타 광고'!$I:$I, $C$4, '자사몰 메타 광고'!$D:$D, $B269))</f>
        <v>0</v>
      </c>
      <c r="D269" s="29">
        <f>IF($C$4="", SUMIFS('자사몰 메타 광고'!$V:$V,#REF!, $B269), SUMIFS('자사몰 메타 광고'!$V:$V,'자사몰 메타 광고'!$I:$I,$C$4,'자사몰 메타 광고'!$D:$D,$B269))</f>
        <v>0</v>
      </c>
      <c r="E269" s="11">
        <f t="shared" si="11"/>
        <v>0</v>
      </c>
      <c r="F269" s="12" t="str">
        <f t="shared" si="18"/>
        <v xml:space="preserve"> </v>
      </c>
      <c r="G269" s="30">
        <f>IF($C$4="", SUMIFS('자사몰 메타 광고'!$K:$K, '자사몰 메타 광고'!$D:$D, $B269), SUMIFS('자사몰 메타 광고'!$K:$K,'자사몰 메타 광고'!$I:$I,$C$4,'자사몰 메타 광고'!D:D,$B269))</f>
        <v>0</v>
      </c>
      <c r="H269" s="30">
        <f>IF($C$4="", SUMIFS('자사몰 메타 광고'!$Q:$Q, '자사몰 메타 광고'!$D:$D, $B269), SUMIFS('자사몰 메타 광고'!$Q:$Q,'자사몰 메타 광고'!$I:$I,$C$4,'자사몰 메타 광고'!D:D,$B269))</f>
        <v>0</v>
      </c>
      <c r="I269" s="30">
        <f>IF($C$4="", SUMIFS('자사몰 메타 광고'!$U:$U, '자사몰 메타 광고'!$D:$D, $B269), SUMIFS('자사몰 메타 광고'!$U:$U,'자사몰 메타 광고'!$I:$I,$C$4,'자사몰 메타 광고'!D:D,$B269))</f>
        <v>0</v>
      </c>
      <c r="J269" s="11">
        <f t="shared" si="12"/>
        <v>0</v>
      </c>
      <c r="K269" s="11">
        <f t="shared" si="13"/>
        <v>0</v>
      </c>
      <c r="L269" s="12" t="str">
        <f t="shared" si="19"/>
        <v xml:space="preserve"> </v>
      </c>
      <c r="N269" s="10">
        <f>IF($C$4="", SUMIFS('무신사 메타 광고'!$X:$X, '무신사 메타 광고'!$D:$D, $B269),SUMIFS('무신사 메타 광고'!$X:$X,'무신사 메타 광고'!I:I,$C$4,'무신사 메타 광고'!D:D,$B269))</f>
        <v>0</v>
      </c>
      <c r="O269" s="11">
        <f t="shared" si="14"/>
        <v>0</v>
      </c>
      <c r="R269" s="13"/>
      <c r="S269" s="31">
        <f>IF($S$4="", SUMIFS('자사몰 메타 광고'!$L:$L, '자사몰 메타 광고'!$C:$C, $R269),SUMIFS('자사몰 메타 광고'!$L:$L,'자사몰 메타 광고'!$I:$I,$S$4,'자사몰 메타 광고'!$C:$C,$R269))</f>
        <v>0</v>
      </c>
      <c r="T269" s="31">
        <f>IF($S$4="", SUMIFS('자사몰 메타 광고'!$V:$V, '자사몰 메타 광고'!$C:$C, $R269),SUMIFS('자사몰 메타 광고'!$V:$V,'자사몰 메타 광고'!$I:$I,$S$4,'자사몰 메타 광고'!$C:$C,$R269))</f>
        <v>0</v>
      </c>
      <c r="U269" s="11">
        <f t="shared" si="15"/>
        <v>0</v>
      </c>
      <c r="V269" s="12" t="str">
        <f t="shared" si="20"/>
        <v xml:space="preserve"> </v>
      </c>
      <c r="W269" s="32">
        <f>IF($S$4="", SUMIFS('자사몰 메타 광고'!$K:$K, '자사몰 메타 광고'!$C:$C, $R269),SUMIFS('자사몰 메타 광고'!$K:$K,'자사몰 메타 광고'!$I:$I,$S$4,'자사몰 메타 광고'!$C:$C,$R269))</f>
        <v>0</v>
      </c>
      <c r="X269" s="32">
        <f>IF($S$4="", SUMIFS('자사몰 메타 광고'!$N:$N, '자사몰 메타 광고'!$C:$C, $R269),SUMIFS('자사몰 메타 광고'!$N:$N,'자사몰 메타 광고'!$I:$I,$S$4,'자사몰 메타 광고'!$C:$C,$R269))</f>
        <v>0</v>
      </c>
      <c r="Y269" s="11">
        <f t="shared" si="16"/>
        <v>0</v>
      </c>
      <c r="Z269" s="12" t="str">
        <f t="shared" si="21"/>
        <v xml:space="preserve"> </v>
      </c>
      <c r="AB269" s="10">
        <f>IF($S$4="", SUMIFS('무신사 메타 광고'!$X:$X, '무신사 메타 광고'!$C:$C, $R269),SUMIFS('무신사 메타 광고'!$X:$X,'무신사 메타 광고'!$I:$I,$S$4,'무신사 메타 광고'!$C:$C,$R269))</f>
        <v>0</v>
      </c>
      <c r="AC269" s="11">
        <f t="shared" si="17"/>
        <v>0</v>
      </c>
    </row>
    <row r="270" spans="2:29">
      <c r="B270" s="9"/>
      <c r="C270" s="29">
        <f>IF($C$4="", SUMIFS('자사몰 메타 광고'!$L:$L, '자사몰 메타 광고'!$D:$D, $B270), SUMIFS('자사몰 메타 광고'!$L:$L, '자사몰 메타 광고'!$I:$I, $C$4, '자사몰 메타 광고'!$D:$D, $B270))</f>
        <v>0</v>
      </c>
      <c r="D270" s="29">
        <f>IF($C$4="", SUMIFS('자사몰 메타 광고'!$V:$V,#REF!, $B270), SUMIFS('자사몰 메타 광고'!$V:$V,'자사몰 메타 광고'!$I:$I,$C$4,'자사몰 메타 광고'!$D:$D,$B270))</f>
        <v>0</v>
      </c>
      <c r="E270" s="11">
        <f t="shared" si="11"/>
        <v>0</v>
      </c>
      <c r="F270" s="12" t="str">
        <f t="shared" si="18"/>
        <v xml:space="preserve"> </v>
      </c>
      <c r="G270" s="30">
        <f>IF($C$4="", SUMIFS('자사몰 메타 광고'!$K:$K, '자사몰 메타 광고'!$D:$D, $B270), SUMIFS('자사몰 메타 광고'!$K:$K,'자사몰 메타 광고'!$I:$I,$C$4,'자사몰 메타 광고'!D:D,$B270))</f>
        <v>0</v>
      </c>
      <c r="H270" s="30">
        <f>IF($C$4="", SUMIFS('자사몰 메타 광고'!$Q:$Q, '자사몰 메타 광고'!$D:$D, $B270), SUMIFS('자사몰 메타 광고'!$Q:$Q,'자사몰 메타 광고'!$I:$I,$C$4,'자사몰 메타 광고'!D:D,$B270))</f>
        <v>0</v>
      </c>
      <c r="I270" s="30">
        <f>IF($C$4="", SUMIFS('자사몰 메타 광고'!$U:$U, '자사몰 메타 광고'!$D:$D, $B270), SUMIFS('자사몰 메타 광고'!$U:$U,'자사몰 메타 광고'!$I:$I,$C$4,'자사몰 메타 광고'!D:D,$B270))</f>
        <v>0</v>
      </c>
      <c r="J270" s="11">
        <f t="shared" si="12"/>
        <v>0</v>
      </c>
      <c r="K270" s="11">
        <f t="shared" si="13"/>
        <v>0</v>
      </c>
      <c r="L270" s="12" t="str">
        <f t="shared" si="19"/>
        <v xml:space="preserve"> </v>
      </c>
      <c r="N270" s="10">
        <f>IF($C$4="", SUMIFS('무신사 메타 광고'!$X:$X, '무신사 메타 광고'!$D:$D, $B270),SUMIFS('무신사 메타 광고'!$X:$X,'무신사 메타 광고'!I:I,$C$4,'무신사 메타 광고'!D:D,$B270))</f>
        <v>0</v>
      </c>
      <c r="O270" s="11">
        <f t="shared" si="14"/>
        <v>0</v>
      </c>
      <c r="R270" s="13"/>
      <c r="S270" s="31">
        <f>IF($S$4="", SUMIFS('자사몰 메타 광고'!$L:$L, '자사몰 메타 광고'!$C:$C, $R270),SUMIFS('자사몰 메타 광고'!$L:$L,'자사몰 메타 광고'!$I:$I,$S$4,'자사몰 메타 광고'!$C:$C,$R270))</f>
        <v>0</v>
      </c>
      <c r="T270" s="31">
        <f>IF($S$4="", SUMIFS('자사몰 메타 광고'!$V:$V, '자사몰 메타 광고'!$C:$C, $R270),SUMIFS('자사몰 메타 광고'!$V:$V,'자사몰 메타 광고'!$I:$I,$S$4,'자사몰 메타 광고'!$C:$C,$R270))</f>
        <v>0</v>
      </c>
      <c r="U270" s="11">
        <f t="shared" si="15"/>
        <v>0</v>
      </c>
      <c r="V270" s="12" t="str">
        <f t="shared" si="20"/>
        <v xml:space="preserve"> </v>
      </c>
      <c r="W270" s="32">
        <f>IF($S$4="", SUMIFS('자사몰 메타 광고'!$K:$K, '자사몰 메타 광고'!$C:$C, $R270),SUMIFS('자사몰 메타 광고'!$K:$K,'자사몰 메타 광고'!$I:$I,$S$4,'자사몰 메타 광고'!$C:$C,$R270))</f>
        <v>0</v>
      </c>
      <c r="X270" s="32">
        <f>IF($S$4="", SUMIFS('자사몰 메타 광고'!$N:$N, '자사몰 메타 광고'!$C:$C, $R270),SUMIFS('자사몰 메타 광고'!$N:$N,'자사몰 메타 광고'!$I:$I,$S$4,'자사몰 메타 광고'!$C:$C,$R270))</f>
        <v>0</v>
      </c>
      <c r="Y270" s="11">
        <f t="shared" si="16"/>
        <v>0</v>
      </c>
      <c r="Z270" s="12" t="str">
        <f t="shared" si="21"/>
        <v xml:space="preserve"> </v>
      </c>
      <c r="AB270" s="10">
        <f>IF($S$4="", SUMIFS('무신사 메타 광고'!$X:$X, '무신사 메타 광고'!$C:$C, $R270),SUMIFS('무신사 메타 광고'!$X:$X,'무신사 메타 광고'!$I:$I,$S$4,'무신사 메타 광고'!$C:$C,$R270))</f>
        <v>0</v>
      </c>
      <c r="AC270" s="11">
        <f t="shared" si="17"/>
        <v>0</v>
      </c>
    </row>
    <row r="271" spans="2:29">
      <c r="B271" s="9"/>
      <c r="C271" s="29">
        <f>IF($C$4="", SUMIFS('자사몰 메타 광고'!$L:$L, '자사몰 메타 광고'!$D:$D, $B271), SUMIFS('자사몰 메타 광고'!$L:$L, '자사몰 메타 광고'!$I:$I, $C$4, '자사몰 메타 광고'!$D:$D, $B271))</f>
        <v>0</v>
      </c>
      <c r="D271" s="29">
        <f>IF($C$4="", SUMIFS('자사몰 메타 광고'!$V:$V,#REF!, $B271), SUMIFS('자사몰 메타 광고'!$V:$V,'자사몰 메타 광고'!$I:$I,$C$4,'자사몰 메타 광고'!$D:$D,$B271))</f>
        <v>0</v>
      </c>
      <c r="E271" s="11">
        <f t="shared" si="11"/>
        <v>0</v>
      </c>
      <c r="F271" s="12" t="str">
        <f t="shared" si="18"/>
        <v xml:space="preserve"> </v>
      </c>
      <c r="G271" s="30">
        <f>IF($C$4="", SUMIFS('자사몰 메타 광고'!$K:$K, '자사몰 메타 광고'!$D:$D, $B271), SUMIFS('자사몰 메타 광고'!$K:$K,'자사몰 메타 광고'!$I:$I,$C$4,'자사몰 메타 광고'!D:D,$B271))</f>
        <v>0</v>
      </c>
      <c r="H271" s="30">
        <f>IF($C$4="", SUMIFS('자사몰 메타 광고'!$Q:$Q, '자사몰 메타 광고'!$D:$D, $B271), SUMIFS('자사몰 메타 광고'!$Q:$Q,'자사몰 메타 광고'!$I:$I,$C$4,'자사몰 메타 광고'!D:D,$B271))</f>
        <v>0</v>
      </c>
      <c r="I271" s="30">
        <f>IF($C$4="", SUMIFS('자사몰 메타 광고'!$U:$U, '자사몰 메타 광고'!$D:$D, $B271), SUMIFS('자사몰 메타 광고'!$U:$U,'자사몰 메타 광고'!$I:$I,$C$4,'자사몰 메타 광고'!D:D,$B271))</f>
        <v>0</v>
      </c>
      <c r="J271" s="11">
        <f t="shared" si="12"/>
        <v>0</v>
      </c>
      <c r="K271" s="11">
        <f t="shared" si="13"/>
        <v>0</v>
      </c>
      <c r="L271" s="12" t="str">
        <f t="shared" si="19"/>
        <v xml:space="preserve"> </v>
      </c>
      <c r="N271" s="10">
        <f>IF($C$4="", SUMIFS('무신사 메타 광고'!$X:$X, '무신사 메타 광고'!$D:$D, $B271),SUMIFS('무신사 메타 광고'!$X:$X,'무신사 메타 광고'!I:I,$C$4,'무신사 메타 광고'!D:D,$B271))</f>
        <v>0</v>
      </c>
      <c r="O271" s="11">
        <f t="shared" si="14"/>
        <v>0</v>
      </c>
      <c r="R271" s="13"/>
      <c r="S271" s="31">
        <f>IF($S$4="", SUMIFS('자사몰 메타 광고'!$L:$L, '자사몰 메타 광고'!$C:$C, $R271),SUMIFS('자사몰 메타 광고'!$L:$L,'자사몰 메타 광고'!$I:$I,$S$4,'자사몰 메타 광고'!$C:$C,$R271))</f>
        <v>0</v>
      </c>
      <c r="T271" s="31">
        <f>IF($S$4="", SUMIFS('자사몰 메타 광고'!$V:$V, '자사몰 메타 광고'!$C:$C, $R271),SUMIFS('자사몰 메타 광고'!$V:$V,'자사몰 메타 광고'!$I:$I,$S$4,'자사몰 메타 광고'!$C:$C,$R271))</f>
        <v>0</v>
      </c>
      <c r="U271" s="11">
        <f t="shared" si="15"/>
        <v>0</v>
      </c>
      <c r="V271" s="12" t="str">
        <f t="shared" si="20"/>
        <v xml:space="preserve"> </v>
      </c>
      <c r="W271" s="32">
        <f>IF($S$4="", SUMIFS('자사몰 메타 광고'!$K:$K, '자사몰 메타 광고'!$C:$C, $R271),SUMIFS('자사몰 메타 광고'!$K:$K,'자사몰 메타 광고'!$I:$I,$S$4,'자사몰 메타 광고'!$C:$C,$R271))</f>
        <v>0</v>
      </c>
      <c r="X271" s="32">
        <f>IF($S$4="", SUMIFS('자사몰 메타 광고'!$N:$N, '자사몰 메타 광고'!$C:$C, $R271),SUMIFS('자사몰 메타 광고'!$N:$N,'자사몰 메타 광고'!$I:$I,$S$4,'자사몰 메타 광고'!$C:$C,$R271))</f>
        <v>0</v>
      </c>
      <c r="Y271" s="11">
        <f t="shared" si="16"/>
        <v>0</v>
      </c>
      <c r="Z271" s="12" t="str">
        <f t="shared" si="21"/>
        <v xml:space="preserve"> </v>
      </c>
      <c r="AB271" s="10">
        <f>IF($S$4="", SUMIFS('무신사 메타 광고'!$X:$X, '무신사 메타 광고'!$C:$C, $R271),SUMIFS('무신사 메타 광고'!$X:$X,'무신사 메타 광고'!$I:$I,$S$4,'무신사 메타 광고'!$C:$C,$R271))</f>
        <v>0</v>
      </c>
      <c r="AC271" s="11">
        <f t="shared" si="17"/>
        <v>0</v>
      </c>
    </row>
    <row r="272" spans="2:29">
      <c r="B272" s="9"/>
      <c r="C272" s="29">
        <f>IF($C$4="", SUMIFS('자사몰 메타 광고'!$L:$L, '자사몰 메타 광고'!$D:$D, $B272), SUMIFS('자사몰 메타 광고'!$L:$L, '자사몰 메타 광고'!$I:$I, $C$4, '자사몰 메타 광고'!$D:$D, $B272))</f>
        <v>0</v>
      </c>
      <c r="D272" s="29">
        <f>IF($C$4="", SUMIFS('자사몰 메타 광고'!$V:$V,#REF!, $B272), SUMIFS('자사몰 메타 광고'!$V:$V,'자사몰 메타 광고'!$I:$I,$C$4,'자사몰 메타 광고'!$D:$D,$B272))</f>
        <v>0</v>
      </c>
      <c r="E272" s="11">
        <f t="shared" si="11"/>
        <v>0</v>
      </c>
      <c r="F272" s="12" t="str">
        <f t="shared" si="18"/>
        <v xml:space="preserve"> </v>
      </c>
      <c r="G272" s="30">
        <f>IF($C$4="", SUMIFS('자사몰 메타 광고'!$K:$K, '자사몰 메타 광고'!$D:$D, $B272), SUMIFS('자사몰 메타 광고'!$K:$K,'자사몰 메타 광고'!$I:$I,$C$4,'자사몰 메타 광고'!D:D,$B272))</f>
        <v>0</v>
      </c>
      <c r="H272" s="30">
        <f>IF($C$4="", SUMIFS('자사몰 메타 광고'!$Q:$Q, '자사몰 메타 광고'!$D:$D, $B272), SUMIFS('자사몰 메타 광고'!$Q:$Q,'자사몰 메타 광고'!$I:$I,$C$4,'자사몰 메타 광고'!D:D,$B272))</f>
        <v>0</v>
      </c>
      <c r="I272" s="30">
        <f>IF($C$4="", SUMIFS('자사몰 메타 광고'!$U:$U, '자사몰 메타 광고'!$D:$D, $B272), SUMIFS('자사몰 메타 광고'!$U:$U,'자사몰 메타 광고'!$I:$I,$C$4,'자사몰 메타 광고'!D:D,$B272))</f>
        <v>0</v>
      </c>
      <c r="J272" s="11">
        <f t="shared" si="12"/>
        <v>0</v>
      </c>
      <c r="K272" s="11">
        <f t="shared" si="13"/>
        <v>0</v>
      </c>
      <c r="L272" s="12" t="str">
        <f t="shared" si="19"/>
        <v xml:space="preserve"> </v>
      </c>
      <c r="N272" s="10">
        <f>IF($C$4="", SUMIFS('무신사 메타 광고'!$X:$X, '무신사 메타 광고'!$D:$D, $B272),SUMIFS('무신사 메타 광고'!$X:$X,'무신사 메타 광고'!I:I,$C$4,'무신사 메타 광고'!D:D,$B272))</f>
        <v>0</v>
      </c>
      <c r="O272" s="11">
        <f t="shared" si="14"/>
        <v>0</v>
      </c>
      <c r="R272" s="13"/>
      <c r="S272" s="31">
        <f>IF($S$4="", SUMIFS('자사몰 메타 광고'!$L:$L, '자사몰 메타 광고'!$C:$C, $R272),SUMIFS('자사몰 메타 광고'!$L:$L,'자사몰 메타 광고'!$I:$I,$S$4,'자사몰 메타 광고'!$C:$C,$R272))</f>
        <v>0</v>
      </c>
      <c r="T272" s="31">
        <f>IF($S$4="", SUMIFS('자사몰 메타 광고'!$V:$V, '자사몰 메타 광고'!$C:$C, $R272),SUMIFS('자사몰 메타 광고'!$V:$V,'자사몰 메타 광고'!$I:$I,$S$4,'자사몰 메타 광고'!$C:$C,$R272))</f>
        <v>0</v>
      </c>
      <c r="U272" s="11">
        <f t="shared" si="15"/>
        <v>0</v>
      </c>
      <c r="V272" s="12" t="str">
        <f t="shared" si="20"/>
        <v xml:space="preserve"> </v>
      </c>
      <c r="W272" s="32">
        <f>IF($S$4="", SUMIFS('자사몰 메타 광고'!$K:$K, '자사몰 메타 광고'!$C:$C, $R272),SUMIFS('자사몰 메타 광고'!$K:$K,'자사몰 메타 광고'!$I:$I,$S$4,'자사몰 메타 광고'!$C:$C,$R272))</f>
        <v>0</v>
      </c>
      <c r="X272" s="32">
        <f>IF($S$4="", SUMIFS('자사몰 메타 광고'!$N:$N, '자사몰 메타 광고'!$C:$C, $R272),SUMIFS('자사몰 메타 광고'!$N:$N,'자사몰 메타 광고'!$I:$I,$S$4,'자사몰 메타 광고'!$C:$C,$R272))</f>
        <v>0</v>
      </c>
      <c r="Y272" s="11">
        <f t="shared" si="16"/>
        <v>0</v>
      </c>
      <c r="Z272" s="12" t="str">
        <f t="shared" si="21"/>
        <v xml:space="preserve"> </v>
      </c>
      <c r="AB272" s="10">
        <f>IF($S$4="", SUMIFS('무신사 메타 광고'!$X:$X, '무신사 메타 광고'!$C:$C, $R272),SUMIFS('무신사 메타 광고'!$X:$X,'무신사 메타 광고'!$I:$I,$S$4,'무신사 메타 광고'!$C:$C,$R272))</f>
        <v>0</v>
      </c>
      <c r="AC272" s="11">
        <f t="shared" si="17"/>
        <v>0</v>
      </c>
    </row>
    <row r="273" spans="2:29">
      <c r="B273" s="9"/>
      <c r="C273" s="29">
        <f>IF($C$4="", SUMIFS('자사몰 메타 광고'!$L:$L, '자사몰 메타 광고'!$D:$D, $B273), SUMIFS('자사몰 메타 광고'!$L:$L, '자사몰 메타 광고'!$I:$I, $C$4, '자사몰 메타 광고'!$D:$D, $B273))</f>
        <v>0</v>
      </c>
      <c r="D273" s="29">
        <f>IF($C$4="", SUMIFS('자사몰 메타 광고'!$V:$V,#REF!, $B273), SUMIFS('자사몰 메타 광고'!$V:$V,'자사몰 메타 광고'!$I:$I,$C$4,'자사몰 메타 광고'!$D:$D,$B273))</f>
        <v>0</v>
      </c>
      <c r="E273" s="11">
        <f t="shared" si="11"/>
        <v>0</v>
      </c>
      <c r="F273" s="12" t="str">
        <f t="shared" si="18"/>
        <v xml:space="preserve"> </v>
      </c>
      <c r="G273" s="30">
        <f>IF($C$4="", SUMIFS('자사몰 메타 광고'!$K:$K, '자사몰 메타 광고'!$D:$D, $B273), SUMIFS('자사몰 메타 광고'!$K:$K,'자사몰 메타 광고'!$I:$I,$C$4,'자사몰 메타 광고'!D:D,$B273))</f>
        <v>0</v>
      </c>
      <c r="H273" s="30">
        <f>IF($C$4="", SUMIFS('자사몰 메타 광고'!$Q:$Q, '자사몰 메타 광고'!$D:$D, $B273), SUMIFS('자사몰 메타 광고'!$Q:$Q,'자사몰 메타 광고'!$I:$I,$C$4,'자사몰 메타 광고'!D:D,$B273))</f>
        <v>0</v>
      </c>
      <c r="I273" s="30">
        <f>IF($C$4="", SUMIFS('자사몰 메타 광고'!$U:$U, '자사몰 메타 광고'!$D:$D, $B273), SUMIFS('자사몰 메타 광고'!$U:$U,'자사몰 메타 광고'!$I:$I,$C$4,'자사몰 메타 광고'!D:D,$B273))</f>
        <v>0</v>
      </c>
      <c r="J273" s="11">
        <f t="shared" si="12"/>
        <v>0</v>
      </c>
      <c r="K273" s="11">
        <f t="shared" si="13"/>
        <v>0</v>
      </c>
      <c r="L273" s="12" t="str">
        <f t="shared" si="19"/>
        <v xml:space="preserve"> </v>
      </c>
      <c r="N273" s="10">
        <f>IF($C$4="", SUMIFS('무신사 메타 광고'!$X:$X, '무신사 메타 광고'!$D:$D, $B273),SUMIFS('무신사 메타 광고'!$X:$X,'무신사 메타 광고'!I:I,$C$4,'무신사 메타 광고'!D:D,$B273))</f>
        <v>0</v>
      </c>
      <c r="O273" s="11">
        <f t="shared" si="14"/>
        <v>0</v>
      </c>
      <c r="R273" s="13"/>
      <c r="S273" s="31">
        <f>IF($S$4="", SUMIFS('자사몰 메타 광고'!$L:$L, '자사몰 메타 광고'!$C:$C, $R273),SUMIFS('자사몰 메타 광고'!$L:$L,'자사몰 메타 광고'!$I:$I,$S$4,'자사몰 메타 광고'!$C:$C,$R273))</f>
        <v>0</v>
      </c>
      <c r="T273" s="31">
        <f>IF($S$4="", SUMIFS('자사몰 메타 광고'!$V:$V, '자사몰 메타 광고'!$C:$C, $R273),SUMIFS('자사몰 메타 광고'!$V:$V,'자사몰 메타 광고'!$I:$I,$S$4,'자사몰 메타 광고'!$C:$C,$R273))</f>
        <v>0</v>
      </c>
      <c r="U273" s="11">
        <f t="shared" si="15"/>
        <v>0</v>
      </c>
      <c r="V273" s="12" t="str">
        <f t="shared" si="20"/>
        <v xml:space="preserve"> </v>
      </c>
      <c r="W273" s="32">
        <f>IF($S$4="", SUMIFS('자사몰 메타 광고'!$K:$K, '자사몰 메타 광고'!$C:$C, $R273),SUMIFS('자사몰 메타 광고'!$K:$K,'자사몰 메타 광고'!$I:$I,$S$4,'자사몰 메타 광고'!$C:$C,$R273))</f>
        <v>0</v>
      </c>
      <c r="X273" s="32">
        <f>IF($S$4="", SUMIFS('자사몰 메타 광고'!$N:$N, '자사몰 메타 광고'!$C:$C, $R273),SUMIFS('자사몰 메타 광고'!$N:$N,'자사몰 메타 광고'!$I:$I,$S$4,'자사몰 메타 광고'!$C:$C,$R273))</f>
        <v>0</v>
      </c>
      <c r="Y273" s="11">
        <f t="shared" si="16"/>
        <v>0</v>
      </c>
      <c r="Z273" s="12" t="str">
        <f t="shared" si="21"/>
        <v xml:space="preserve"> </v>
      </c>
      <c r="AB273" s="10">
        <f>IF($S$4="", SUMIFS('무신사 메타 광고'!$X:$X, '무신사 메타 광고'!$C:$C, $R273),SUMIFS('무신사 메타 광고'!$X:$X,'무신사 메타 광고'!$I:$I,$S$4,'무신사 메타 광고'!$C:$C,$R273))</f>
        <v>0</v>
      </c>
      <c r="AC273" s="11">
        <f t="shared" si="17"/>
        <v>0</v>
      </c>
    </row>
    <row r="274" spans="2:29">
      <c r="B274" s="9"/>
      <c r="C274" s="29">
        <f>IF($C$4="", SUMIFS('자사몰 메타 광고'!$L:$L, '자사몰 메타 광고'!$D:$D, $B274), SUMIFS('자사몰 메타 광고'!$L:$L, '자사몰 메타 광고'!$I:$I, $C$4, '자사몰 메타 광고'!$D:$D, $B274))</f>
        <v>0</v>
      </c>
      <c r="D274" s="29">
        <f>IF($C$4="", SUMIFS('자사몰 메타 광고'!$V:$V,#REF!, $B274), SUMIFS('자사몰 메타 광고'!$V:$V,'자사몰 메타 광고'!$I:$I,$C$4,'자사몰 메타 광고'!$D:$D,$B274))</f>
        <v>0</v>
      </c>
      <c r="E274" s="11">
        <f t="shared" si="11"/>
        <v>0</v>
      </c>
      <c r="F274" s="12" t="str">
        <f t="shared" si="18"/>
        <v xml:space="preserve"> </v>
      </c>
      <c r="G274" s="30">
        <f>IF($C$4="", SUMIFS('자사몰 메타 광고'!$K:$K, '자사몰 메타 광고'!$D:$D, $B274), SUMIFS('자사몰 메타 광고'!$K:$K,'자사몰 메타 광고'!$I:$I,$C$4,'자사몰 메타 광고'!D:D,$B274))</f>
        <v>0</v>
      </c>
      <c r="H274" s="30">
        <f>IF($C$4="", SUMIFS('자사몰 메타 광고'!$Q:$Q, '자사몰 메타 광고'!$D:$D, $B274), SUMIFS('자사몰 메타 광고'!$Q:$Q,'자사몰 메타 광고'!$I:$I,$C$4,'자사몰 메타 광고'!D:D,$B274))</f>
        <v>0</v>
      </c>
      <c r="I274" s="30">
        <f>IF($C$4="", SUMIFS('자사몰 메타 광고'!$U:$U, '자사몰 메타 광고'!$D:$D, $B274), SUMIFS('자사몰 메타 광고'!$U:$U,'자사몰 메타 광고'!$I:$I,$C$4,'자사몰 메타 광고'!D:D,$B274))</f>
        <v>0</v>
      </c>
      <c r="J274" s="11">
        <f t="shared" si="12"/>
        <v>0</v>
      </c>
      <c r="K274" s="11">
        <f t="shared" si="13"/>
        <v>0</v>
      </c>
      <c r="L274" s="12" t="str">
        <f t="shared" si="19"/>
        <v xml:space="preserve"> </v>
      </c>
      <c r="N274" s="10">
        <f>IF($C$4="", SUMIFS('무신사 메타 광고'!$X:$X, '무신사 메타 광고'!$D:$D, $B274),SUMIFS('무신사 메타 광고'!$X:$X,'무신사 메타 광고'!I:I,$C$4,'무신사 메타 광고'!D:D,$B274))</f>
        <v>0</v>
      </c>
      <c r="O274" s="11">
        <f t="shared" si="14"/>
        <v>0</v>
      </c>
      <c r="R274" s="13"/>
      <c r="S274" s="31">
        <f>IF($S$4="", SUMIFS('자사몰 메타 광고'!$L:$L, '자사몰 메타 광고'!$C:$C, $R274),SUMIFS('자사몰 메타 광고'!$L:$L,'자사몰 메타 광고'!$I:$I,$S$4,'자사몰 메타 광고'!$C:$C,$R274))</f>
        <v>0</v>
      </c>
      <c r="T274" s="31">
        <f>IF($S$4="", SUMIFS('자사몰 메타 광고'!$V:$V, '자사몰 메타 광고'!$C:$C, $R274),SUMIFS('자사몰 메타 광고'!$V:$V,'자사몰 메타 광고'!$I:$I,$S$4,'자사몰 메타 광고'!$C:$C,$R274))</f>
        <v>0</v>
      </c>
      <c r="U274" s="11">
        <f t="shared" si="15"/>
        <v>0</v>
      </c>
      <c r="V274" s="12" t="str">
        <f t="shared" si="20"/>
        <v xml:space="preserve"> </v>
      </c>
      <c r="W274" s="32">
        <f>IF($S$4="", SUMIFS('자사몰 메타 광고'!$K:$K, '자사몰 메타 광고'!$C:$C, $R274),SUMIFS('자사몰 메타 광고'!$K:$K,'자사몰 메타 광고'!$I:$I,$S$4,'자사몰 메타 광고'!$C:$C,$R274))</f>
        <v>0</v>
      </c>
      <c r="X274" s="32">
        <f>IF($S$4="", SUMIFS('자사몰 메타 광고'!$N:$N, '자사몰 메타 광고'!$C:$C, $R274),SUMIFS('자사몰 메타 광고'!$N:$N,'자사몰 메타 광고'!$I:$I,$S$4,'자사몰 메타 광고'!$C:$C,$R274))</f>
        <v>0</v>
      </c>
      <c r="Y274" s="11">
        <f t="shared" si="16"/>
        <v>0</v>
      </c>
      <c r="Z274" s="12" t="str">
        <f t="shared" si="21"/>
        <v xml:space="preserve"> </v>
      </c>
      <c r="AB274" s="10">
        <f>IF($S$4="", SUMIFS('무신사 메타 광고'!$X:$X, '무신사 메타 광고'!$C:$C, $R274),SUMIFS('무신사 메타 광고'!$X:$X,'무신사 메타 광고'!$I:$I,$S$4,'무신사 메타 광고'!$C:$C,$R274))</f>
        <v>0</v>
      </c>
      <c r="AC274" s="11">
        <f t="shared" si="17"/>
        <v>0</v>
      </c>
    </row>
    <row r="275" spans="2:29">
      <c r="B275" s="9"/>
      <c r="C275" s="29">
        <f>IF($C$4="", SUMIFS('자사몰 메타 광고'!$L:$L, '자사몰 메타 광고'!$D:$D, $B275), SUMIFS('자사몰 메타 광고'!$L:$L, '자사몰 메타 광고'!$I:$I, $C$4, '자사몰 메타 광고'!$D:$D, $B275))</f>
        <v>0</v>
      </c>
      <c r="D275" s="29">
        <f>IF($C$4="", SUMIFS('자사몰 메타 광고'!$V:$V,#REF!, $B275), SUMIFS('자사몰 메타 광고'!$V:$V,'자사몰 메타 광고'!$I:$I,$C$4,'자사몰 메타 광고'!$D:$D,$B275))</f>
        <v>0</v>
      </c>
      <c r="E275" s="11">
        <f t="shared" si="11"/>
        <v>0</v>
      </c>
      <c r="F275" s="12" t="str">
        <f t="shared" si="18"/>
        <v xml:space="preserve"> </v>
      </c>
      <c r="G275" s="30">
        <f>IF($C$4="", SUMIFS('자사몰 메타 광고'!$K:$K, '자사몰 메타 광고'!$D:$D, $B275), SUMIFS('자사몰 메타 광고'!$K:$K,'자사몰 메타 광고'!$I:$I,$C$4,'자사몰 메타 광고'!D:D,$B275))</f>
        <v>0</v>
      </c>
      <c r="H275" s="30">
        <f>IF($C$4="", SUMIFS('자사몰 메타 광고'!$Q:$Q, '자사몰 메타 광고'!$D:$D, $B275), SUMIFS('자사몰 메타 광고'!$Q:$Q,'자사몰 메타 광고'!$I:$I,$C$4,'자사몰 메타 광고'!D:D,$B275))</f>
        <v>0</v>
      </c>
      <c r="I275" s="30">
        <f>IF($C$4="", SUMIFS('자사몰 메타 광고'!$U:$U, '자사몰 메타 광고'!$D:$D, $B275), SUMIFS('자사몰 메타 광고'!$U:$U,'자사몰 메타 광고'!$I:$I,$C$4,'자사몰 메타 광고'!D:D,$B275))</f>
        <v>0</v>
      </c>
      <c r="J275" s="11">
        <f t="shared" si="12"/>
        <v>0</v>
      </c>
      <c r="K275" s="11">
        <f t="shared" si="13"/>
        <v>0</v>
      </c>
      <c r="L275" s="12" t="str">
        <f t="shared" si="19"/>
        <v xml:space="preserve"> </v>
      </c>
      <c r="N275" s="10">
        <f>IF($C$4="", SUMIFS('무신사 메타 광고'!$X:$X, '무신사 메타 광고'!$D:$D, $B275),SUMIFS('무신사 메타 광고'!$X:$X,'무신사 메타 광고'!I:I,$C$4,'무신사 메타 광고'!D:D,$B275))</f>
        <v>0</v>
      </c>
      <c r="O275" s="11">
        <f t="shared" si="14"/>
        <v>0</v>
      </c>
      <c r="R275" s="13"/>
      <c r="S275" s="31">
        <f>IF($S$4="", SUMIFS('자사몰 메타 광고'!$L:$L, '자사몰 메타 광고'!$C:$C, $R275),SUMIFS('자사몰 메타 광고'!$L:$L,'자사몰 메타 광고'!$I:$I,$S$4,'자사몰 메타 광고'!$C:$C,$R275))</f>
        <v>0</v>
      </c>
      <c r="T275" s="31">
        <f>IF($S$4="", SUMIFS('자사몰 메타 광고'!$V:$V, '자사몰 메타 광고'!$C:$C, $R275),SUMIFS('자사몰 메타 광고'!$V:$V,'자사몰 메타 광고'!$I:$I,$S$4,'자사몰 메타 광고'!$C:$C,$R275))</f>
        <v>0</v>
      </c>
      <c r="U275" s="11">
        <f t="shared" si="15"/>
        <v>0</v>
      </c>
      <c r="V275" s="12" t="str">
        <f t="shared" si="20"/>
        <v xml:space="preserve"> </v>
      </c>
      <c r="W275" s="32">
        <f>IF($S$4="", SUMIFS('자사몰 메타 광고'!$K:$K, '자사몰 메타 광고'!$C:$C, $R275),SUMIFS('자사몰 메타 광고'!$K:$K,'자사몰 메타 광고'!$I:$I,$S$4,'자사몰 메타 광고'!$C:$C,$R275))</f>
        <v>0</v>
      </c>
      <c r="X275" s="32">
        <f>IF($S$4="", SUMIFS('자사몰 메타 광고'!$N:$N, '자사몰 메타 광고'!$C:$C, $R275),SUMIFS('자사몰 메타 광고'!$N:$N,'자사몰 메타 광고'!$I:$I,$S$4,'자사몰 메타 광고'!$C:$C,$R275))</f>
        <v>0</v>
      </c>
      <c r="Y275" s="11">
        <f t="shared" si="16"/>
        <v>0</v>
      </c>
      <c r="Z275" s="12" t="str">
        <f t="shared" si="21"/>
        <v xml:space="preserve"> </v>
      </c>
      <c r="AB275" s="10">
        <f>IF($S$4="", SUMIFS('무신사 메타 광고'!$X:$X, '무신사 메타 광고'!$C:$C, $R275),SUMIFS('무신사 메타 광고'!$X:$X,'무신사 메타 광고'!$I:$I,$S$4,'무신사 메타 광고'!$C:$C,$R275))</f>
        <v>0</v>
      </c>
      <c r="AC275" s="11">
        <f t="shared" si="17"/>
        <v>0</v>
      </c>
    </row>
    <row r="276" spans="2:29">
      <c r="B276" s="9"/>
      <c r="C276" s="29">
        <f>IF($C$4="", SUMIFS('자사몰 메타 광고'!$L:$L, '자사몰 메타 광고'!$D:$D, $B276), SUMIFS('자사몰 메타 광고'!$L:$L, '자사몰 메타 광고'!$I:$I, $C$4, '자사몰 메타 광고'!$D:$D, $B276))</f>
        <v>0</v>
      </c>
      <c r="D276" s="29">
        <f>IF($C$4="", SUMIFS('자사몰 메타 광고'!$V:$V,#REF!, $B276), SUMIFS('자사몰 메타 광고'!$V:$V,'자사몰 메타 광고'!$I:$I,$C$4,'자사몰 메타 광고'!$D:$D,$B276))</f>
        <v>0</v>
      </c>
      <c r="E276" s="11">
        <f t="shared" si="11"/>
        <v>0</v>
      </c>
      <c r="F276" s="12" t="str">
        <f t="shared" si="18"/>
        <v xml:space="preserve"> </v>
      </c>
      <c r="G276" s="30">
        <f>IF($C$4="", SUMIFS('자사몰 메타 광고'!$K:$K, '자사몰 메타 광고'!$D:$D, $B276), SUMIFS('자사몰 메타 광고'!$K:$K,'자사몰 메타 광고'!$I:$I,$C$4,'자사몰 메타 광고'!D:D,$B276))</f>
        <v>0</v>
      </c>
      <c r="H276" s="30">
        <f>IF($C$4="", SUMIFS('자사몰 메타 광고'!$Q:$Q, '자사몰 메타 광고'!$D:$D, $B276), SUMIFS('자사몰 메타 광고'!$Q:$Q,'자사몰 메타 광고'!$I:$I,$C$4,'자사몰 메타 광고'!D:D,$B276))</f>
        <v>0</v>
      </c>
      <c r="I276" s="30">
        <f>IF($C$4="", SUMIFS('자사몰 메타 광고'!$U:$U, '자사몰 메타 광고'!$D:$D, $B276), SUMIFS('자사몰 메타 광고'!$U:$U,'자사몰 메타 광고'!$I:$I,$C$4,'자사몰 메타 광고'!D:D,$B276))</f>
        <v>0</v>
      </c>
      <c r="J276" s="11">
        <f t="shared" si="12"/>
        <v>0</v>
      </c>
      <c r="K276" s="11">
        <f t="shared" si="13"/>
        <v>0</v>
      </c>
      <c r="L276" s="12" t="str">
        <f t="shared" si="19"/>
        <v xml:space="preserve"> </v>
      </c>
      <c r="N276" s="10">
        <f>IF($C$4="", SUMIFS('무신사 메타 광고'!$X:$X, '무신사 메타 광고'!$D:$D, $B276),SUMIFS('무신사 메타 광고'!$X:$X,'무신사 메타 광고'!I:I,$C$4,'무신사 메타 광고'!D:D,$B276))</f>
        <v>0</v>
      </c>
      <c r="O276" s="11">
        <f t="shared" si="14"/>
        <v>0</v>
      </c>
      <c r="R276" s="13"/>
      <c r="S276" s="31">
        <f>IF($S$4="", SUMIFS('자사몰 메타 광고'!$L:$L, '자사몰 메타 광고'!$C:$C, $R276),SUMIFS('자사몰 메타 광고'!$L:$L,'자사몰 메타 광고'!$I:$I,$S$4,'자사몰 메타 광고'!$C:$C,$R276))</f>
        <v>0</v>
      </c>
      <c r="T276" s="31">
        <f>IF($S$4="", SUMIFS('자사몰 메타 광고'!$V:$V, '자사몰 메타 광고'!$C:$C, $R276),SUMIFS('자사몰 메타 광고'!$V:$V,'자사몰 메타 광고'!$I:$I,$S$4,'자사몰 메타 광고'!$C:$C,$R276))</f>
        <v>0</v>
      </c>
      <c r="U276" s="11">
        <f t="shared" si="15"/>
        <v>0</v>
      </c>
      <c r="V276" s="12" t="str">
        <f t="shared" si="20"/>
        <v xml:space="preserve"> </v>
      </c>
      <c r="W276" s="32">
        <f>IF($S$4="", SUMIFS('자사몰 메타 광고'!$K:$K, '자사몰 메타 광고'!$C:$C, $R276),SUMIFS('자사몰 메타 광고'!$K:$K,'자사몰 메타 광고'!$I:$I,$S$4,'자사몰 메타 광고'!$C:$C,$R276))</f>
        <v>0</v>
      </c>
      <c r="X276" s="32">
        <f>IF($S$4="", SUMIFS('자사몰 메타 광고'!$N:$N, '자사몰 메타 광고'!$C:$C, $R276),SUMIFS('자사몰 메타 광고'!$N:$N,'자사몰 메타 광고'!$I:$I,$S$4,'자사몰 메타 광고'!$C:$C,$R276))</f>
        <v>0</v>
      </c>
      <c r="Y276" s="11">
        <f t="shared" si="16"/>
        <v>0</v>
      </c>
      <c r="Z276" s="12" t="str">
        <f t="shared" si="21"/>
        <v xml:space="preserve"> </v>
      </c>
      <c r="AB276" s="10">
        <f>IF($S$4="", SUMIFS('무신사 메타 광고'!$X:$X, '무신사 메타 광고'!$C:$C, $R276),SUMIFS('무신사 메타 광고'!$X:$X,'무신사 메타 광고'!$I:$I,$S$4,'무신사 메타 광고'!$C:$C,$R276))</f>
        <v>0</v>
      </c>
      <c r="AC276" s="11">
        <f t="shared" si="17"/>
        <v>0</v>
      </c>
    </row>
    <row r="277" spans="2:29">
      <c r="B277" s="9"/>
      <c r="C277" s="29">
        <f>IF($C$4="", SUMIFS('자사몰 메타 광고'!$L:$L, '자사몰 메타 광고'!$D:$D, $B277), SUMIFS('자사몰 메타 광고'!$L:$L, '자사몰 메타 광고'!$I:$I, $C$4, '자사몰 메타 광고'!$D:$D, $B277))</f>
        <v>0</v>
      </c>
      <c r="D277" s="29">
        <f>IF($C$4="", SUMIFS('자사몰 메타 광고'!$V:$V,#REF!, $B277), SUMIFS('자사몰 메타 광고'!$V:$V,'자사몰 메타 광고'!$I:$I,$C$4,'자사몰 메타 광고'!$D:$D,$B277))</f>
        <v>0</v>
      </c>
      <c r="E277" s="11">
        <f t="shared" si="11"/>
        <v>0</v>
      </c>
      <c r="F277" s="12" t="str">
        <f t="shared" si="18"/>
        <v xml:space="preserve"> </v>
      </c>
      <c r="G277" s="30">
        <f>IF($C$4="", SUMIFS('자사몰 메타 광고'!$K:$K, '자사몰 메타 광고'!$D:$D, $B277), SUMIFS('자사몰 메타 광고'!$K:$K,'자사몰 메타 광고'!$I:$I,$C$4,'자사몰 메타 광고'!D:D,$B277))</f>
        <v>0</v>
      </c>
      <c r="H277" s="30">
        <f>IF($C$4="", SUMIFS('자사몰 메타 광고'!$Q:$Q, '자사몰 메타 광고'!$D:$D, $B277), SUMIFS('자사몰 메타 광고'!$Q:$Q,'자사몰 메타 광고'!$I:$I,$C$4,'자사몰 메타 광고'!D:D,$B277))</f>
        <v>0</v>
      </c>
      <c r="I277" s="30">
        <f>IF($C$4="", SUMIFS('자사몰 메타 광고'!$U:$U, '자사몰 메타 광고'!$D:$D, $B277), SUMIFS('자사몰 메타 광고'!$U:$U,'자사몰 메타 광고'!$I:$I,$C$4,'자사몰 메타 광고'!D:D,$B277))</f>
        <v>0</v>
      </c>
      <c r="J277" s="11">
        <f t="shared" si="12"/>
        <v>0</v>
      </c>
      <c r="K277" s="11">
        <f t="shared" si="13"/>
        <v>0</v>
      </c>
      <c r="L277" s="12" t="str">
        <f t="shared" si="19"/>
        <v xml:space="preserve"> </v>
      </c>
      <c r="N277" s="10">
        <f>IF($C$4="", SUMIFS('무신사 메타 광고'!$X:$X, '무신사 메타 광고'!$D:$D, $B277),SUMIFS('무신사 메타 광고'!$X:$X,'무신사 메타 광고'!I:I,$C$4,'무신사 메타 광고'!D:D,$B277))</f>
        <v>0</v>
      </c>
      <c r="O277" s="11">
        <f t="shared" si="14"/>
        <v>0</v>
      </c>
      <c r="R277" s="13"/>
      <c r="S277" s="31">
        <f>IF($S$4="", SUMIFS('자사몰 메타 광고'!$L:$L, '자사몰 메타 광고'!$C:$C, $R277),SUMIFS('자사몰 메타 광고'!$L:$L,'자사몰 메타 광고'!$I:$I,$S$4,'자사몰 메타 광고'!$C:$C,$R277))</f>
        <v>0</v>
      </c>
      <c r="T277" s="31">
        <f>IF($S$4="", SUMIFS('자사몰 메타 광고'!$V:$V, '자사몰 메타 광고'!$C:$C, $R277),SUMIFS('자사몰 메타 광고'!$V:$V,'자사몰 메타 광고'!$I:$I,$S$4,'자사몰 메타 광고'!$C:$C,$R277))</f>
        <v>0</v>
      </c>
      <c r="U277" s="11">
        <f t="shared" si="15"/>
        <v>0</v>
      </c>
      <c r="V277" s="12" t="str">
        <f t="shared" si="20"/>
        <v xml:space="preserve"> </v>
      </c>
      <c r="W277" s="32">
        <f>IF($S$4="", SUMIFS('자사몰 메타 광고'!$K:$K, '자사몰 메타 광고'!$C:$C, $R277),SUMIFS('자사몰 메타 광고'!$K:$K,'자사몰 메타 광고'!$I:$I,$S$4,'자사몰 메타 광고'!$C:$C,$R277))</f>
        <v>0</v>
      </c>
      <c r="X277" s="32">
        <f>IF($S$4="", SUMIFS('자사몰 메타 광고'!$N:$N, '자사몰 메타 광고'!$C:$C, $R277),SUMIFS('자사몰 메타 광고'!$N:$N,'자사몰 메타 광고'!$I:$I,$S$4,'자사몰 메타 광고'!$C:$C,$R277))</f>
        <v>0</v>
      </c>
      <c r="Y277" s="11">
        <f t="shared" si="16"/>
        <v>0</v>
      </c>
      <c r="Z277" s="12" t="str">
        <f t="shared" si="21"/>
        <v xml:space="preserve"> </v>
      </c>
      <c r="AB277" s="10">
        <f>IF($S$4="", SUMIFS('무신사 메타 광고'!$X:$X, '무신사 메타 광고'!$C:$C, $R277),SUMIFS('무신사 메타 광고'!$X:$X,'무신사 메타 광고'!$I:$I,$S$4,'무신사 메타 광고'!$C:$C,$R277))</f>
        <v>0</v>
      </c>
      <c r="AC277" s="11">
        <f t="shared" si="17"/>
        <v>0</v>
      </c>
    </row>
    <row r="278" spans="2:29">
      <c r="B278" s="9"/>
      <c r="C278" s="29">
        <f>IF($C$4="", SUMIFS('자사몰 메타 광고'!$L:$L, '자사몰 메타 광고'!$D:$D, $B278), SUMIFS('자사몰 메타 광고'!$L:$L, '자사몰 메타 광고'!$I:$I, $C$4, '자사몰 메타 광고'!$D:$D, $B278))</f>
        <v>0</v>
      </c>
      <c r="D278" s="29">
        <f>IF($C$4="", SUMIFS('자사몰 메타 광고'!$V:$V,#REF!, $B278), SUMIFS('자사몰 메타 광고'!$V:$V,'자사몰 메타 광고'!$I:$I,$C$4,'자사몰 메타 광고'!$D:$D,$B278))</f>
        <v>0</v>
      </c>
      <c r="E278" s="11">
        <f t="shared" si="11"/>
        <v>0</v>
      </c>
      <c r="F278" s="12" t="str">
        <f t="shared" si="18"/>
        <v xml:space="preserve"> </v>
      </c>
      <c r="G278" s="30">
        <f>IF($C$4="", SUMIFS('자사몰 메타 광고'!$K:$K, '자사몰 메타 광고'!$D:$D, $B278), SUMIFS('자사몰 메타 광고'!$K:$K,'자사몰 메타 광고'!$I:$I,$C$4,'자사몰 메타 광고'!D:D,$B278))</f>
        <v>0</v>
      </c>
      <c r="H278" s="30">
        <f>IF($C$4="", SUMIFS('자사몰 메타 광고'!$Q:$Q, '자사몰 메타 광고'!$D:$D, $B278), SUMIFS('자사몰 메타 광고'!$Q:$Q,'자사몰 메타 광고'!$I:$I,$C$4,'자사몰 메타 광고'!D:D,$B278))</f>
        <v>0</v>
      </c>
      <c r="I278" s="30">
        <f>IF($C$4="", SUMIFS('자사몰 메타 광고'!$U:$U, '자사몰 메타 광고'!$D:$D, $B278), SUMIFS('자사몰 메타 광고'!$U:$U,'자사몰 메타 광고'!$I:$I,$C$4,'자사몰 메타 광고'!D:D,$B278))</f>
        <v>0</v>
      </c>
      <c r="J278" s="11">
        <f t="shared" si="12"/>
        <v>0</v>
      </c>
      <c r="K278" s="11">
        <f t="shared" si="13"/>
        <v>0</v>
      </c>
      <c r="L278" s="12" t="str">
        <f t="shared" si="19"/>
        <v xml:space="preserve"> </v>
      </c>
      <c r="N278" s="10">
        <f>IF($C$4="", SUMIFS('무신사 메타 광고'!$X:$X, '무신사 메타 광고'!$D:$D, $B278),SUMIFS('무신사 메타 광고'!$X:$X,'무신사 메타 광고'!I:I,$C$4,'무신사 메타 광고'!D:D,$B278))</f>
        <v>0</v>
      </c>
      <c r="O278" s="11">
        <f t="shared" si="14"/>
        <v>0</v>
      </c>
      <c r="R278" s="13"/>
      <c r="S278" s="31">
        <f>IF($S$4="", SUMIFS('자사몰 메타 광고'!$L:$L, '자사몰 메타 광고'!$C:$C, $R278),SUMIFS('자사몰 메타 광고'!$L:$L,'자사몰 메타 광고'!$I:$I,$S$4,'자사몰 메타 광고'!$C:$C,$R278))</f>
        <v>0</v>
      </c>
      <c r="T278" s="31">
        <f>IF($S$4="", SUMIFS('자사몰 메타 광고'!$V:$V, '자사몰 메타 광고'!$C:$C, $R278),SUMIFS('자사몰 메타 광고'!$V:$V,'자사몰 메타 광고'!$I:$I,$S$4,'자사몰 메타 광고'!$C:$C,$R278))</f>
        <v>0</v>
      </c>
      <c r="U278" s="11">
        <f t="shared" si="15"/>
        <v>0</v>
      </c>
      <c r="V278" s="12" t="str">
        <f t="shared" si="20"/>
        <v xml:space="preserve"> </v>
      </c>
      <c r="W278" s="32">
        <f>IF($S$4="", SUMIFS('자사몰 메타 광고'!$K:$K, '자사몰 메타 광고'!$C:$C, $R278),SUMIFS('자사몰 메타 광고'!$K:$K,'자사몰 메타 광고'!$I:$I,$S$4,'자사몰 메타 광고'!$C:$C,$R278))</f>
        <v>0</v>
      </c>
      <c r="X278" s="32">
        <f>IF($S$4="", SUMIFS('자사몰 메타 광고'!$N:$N, '자사몰 메타 광고'!$C:$C, $R278),SUMIFS('자사몰 메타 광고'!$N:$N,'자사몰 메타 광고'!$I:$I,$S$4,'자사몰 메타 광고'!$C:$C,$R278))</f>
        <v>0</v>
      </c>
      <c r="Y278" s="11">
        <f t="shared" si="16"/>
        <v>0</v>
      </c>
      <c r="Z278" s="12" t="str">
        <f t="shared" si="21"/>
        <v xml:space="preserve"> </v>
      </c>
      <c r="AB278" s="10">
        <f>IF($S$4="", SUMIFS('무신사 메타 광고'!$X:$X, '무신사 메타 광고'!$C:$C, $R278),SUMIFS('무신사 메타 광고'!$X:$X,'무신사 메타 광고'!$I:$I,$S$4,'무신사 메타 광고'!$C:$C,$R278))</f>
        <v>0</v>
      </c>
      <c r="AC278" s="11">
        <f t="shared" si="17"/>
        <v>0</v>
      </c>
    </row>
    <row r="279" spans="2:29">
      <c r="B279" s="9"/>
      <c r="C279" s="29">
        <f>IF($C$4="", SUMIFS('자사몰 메타 광고'!$L:$L, '자사몰 메타 광고'!$D:$D, $B279), SUMIFS('자사몰 메타 광고'!$L:$L, '자사몰 메타 광고'!$I:$I, $C$4, '자사몰 메타 광고'!$D:$D, $B279))</f>
        <v>0</v>
      </c>
      <c r="D279" s="29">
        <f>IF($C$4="", SUMIFS('자사몰 메타 광고'!$V:$V,#REF!, $B279), SUMIFS('자사몰 메타 광고'!$V:$V,'자사몰 메타 광고'!$I:$I,$C$4,'자사몰 메타 광고'!$D:$D,$B279))</f>
        <v>0</v>
      </c>
      <c r="E279" s="11">
        <f t="shared" si="11"/>
        <v>0</v>
      </c>
      <c r="F279" s="12" t="str">
        <f t="shared" si="18"/>
        <v xml:space="preserve"> </v>
      </c>
      <c r="G279" s="30">
        <f>IF($C$4="", SUMIFS('자사몰 메타 광고'!$K:$K, '자사몰 메타 광고'!$D:$D, $B279), SUMIFS('자사몰 메타 광고'!$K:$K,'자사몰 메타 광고'!$I:$I,$C$4,'자사몰 메타 광고'!D:D,$B279))</f>
        <v>0</v>
      </c>
      <c r="H279" s="30">
        <f>IF($C$4="", SUMIFS('자사몰 메타 광고'!$Q:$Q, '자사몰 메타 광고'!$D:$D, $B279), SUMIFS('자사몰 메타 광고'!$Q:$Q,'자사몰 메타 광고'!$I:$I,$C$4,'자사몰 메타 광고'!D:D,$B279))</f>
        <v>0</v>
      </c>
      <c r="I279" s="30">
        <f>IF($C$4="", SUMIFS('자사몰 메타 광고'!$U:$U, '자사몰 메타 광고'!$D:$D, $B279), SUMIFS('자사몰 메타 광고'!$U:$U,'자사몰 메타 광고'!$I:$I,$C$4,'자사몰 메타 광고'!D:D,$B279))</f>
        <v>0</v>
      </c>
      <c r="J279" s="11">
        <f t="shared" si="12"/>
        <v>0</v>
      </c>
      <c r="K279" s="11">
        <f t="shared" si="13"/>
        <v>0</v>
      </c>
      <c r="L279" s="12" t="str">
        <f t="shared" si="19"/>
        <v xml:space="preserve"> </v>
      </c>
      <c r="N279" s="10">
        <f>IF($C$4="", SUMIFS('무신사 메타 광고'!$X:$X, '무신사 메타 광고'!$D:$D, $B279),SUMIFS('무신사 메타 광고'!$X:$X,'무신사 메타 광고'!I:I,$C$4,'무신사 메타 광고'!D:D,$B279))</f>
        <v>0</v>
      </c>
      <c r="O279" s="11">
        <f t="shared" si="14"/>
        <v>0</v>
      </c>
      <c r="R279" s="13"/>
      <c r="S279" s="31">
        <f>IF($S$4="", SUMIFS('자사몰 메타 광고'!$L:$L, '자사몰 메타 광고'!$C:$C, $R279),SUMIFS('자사몰 메타 광고'!$L:$L,'자사몰 메타 광고'!$I:$I,$S$4,'자사몰 메타 광고'!$C:$C,$R279))</f>
        <v>0</v>
      </c>
      <c r="T279" s="31">
        <f>IF($S$4="", SUMIFS('자사몰 메타 광고'!$V:$V, '자사몰 메타 광고'!$C:$C, $R279),SUMIFS('자사몰 메타 광고'!$V:$V,'자사몰 메타 광고'!$I:$I,$S$4,'자사몰 메타 광고'!$C:$C,$R279))</f>
        <v>0</v>
      </c>
      <c r="U279" s="11">
        <f t="shared" si="15"/>
        <v>0</v>
      </c>
      <c r="V279" s="12" t="str">
        <f t="shared" si="20"/>
        <v xml:space="preserve"> </v>
      </c>
      <c r="W279" s="32">
        <f>IF($S$4="", SUMIFS('자사몰 메타 광고'!$K:$K, '자사몰 메타 광고'!$C:$C, $R279),SUMIFS('자사몰 메타 광고'!$K:$K,'자사몰 메타 광고'!$I:$I,$S$4,'자사몰 메타 광고'!$C:$C,$R279))</f>
        <v>0</v>
      </c>
      <c r="X279" s="32">
        <f>IF($S$4="", SUMIFS('자사몰 메타 광고'!$N:$N, '자사몰 메타 광고'!$C:$C, $R279),SUMIFS('자사몰 메타 광고'!$N:$N,'자사몰 메타 광고'!$I:$I,$S$4,'자사몰 메타 광고'!$C:$C,$R279))</f>
        <v>0</v>
      </c>
      <c r="Y279" s="11">
        <f t="shared" si="16"/>
        <v>0</v>
      </c>
      <c r="Z279" s="12" t="str">
        <f t="shared" si="21"/>
        <v xml:space="preserve"> </v>
      </c>
      <c r="AB279" s="10">
        <f>IF($S$4="", SUMIFS('무신사 메타 광고'!$X:$X, '무신사 메타 광고'!$C:$C, $R279),SUMIFS('무신사 메타 광고'!$X:$X,'무신사 메타 광고'!$I:$I,$S$4,'무신사 메타 광고'!$C:$C,$R279))</f>
        <v>0</v>
      </c>
      <c r="AC279" s="11">
        <f t="shared" si="17"/>
        <v>0</v>
      </c>
    </row>
    <row r="280" spans="2:29">
      <c r="B280" s="9"/>
      <c r="C280" s="29">
        <f>IF($C$4="", SUMIFS('자사몰 메타 광고'!$L:$L, '자사몰 메타 광고'!$D:$D, $B280), SUMIFS('자사몰 메타 광고'!$L:$L, '자사몰 메타 광고'!$I:$I, $C$4, '자사몰 메타 광고'!$D:$D, $B280))</f>
        <v>0</v>
      </c>
      <c r="D280" s="29">
        <f>IF($C$4="", SUMIFS('자사몰 메타 광고'!$V:$V,#REF!, $B280), SUMIFS('자사몰 메타 광고'!$V:$V,'자사몰 메타 광고'!$I:$I,$C$4,'자사몰 메타 광고'!$D:$D,$B280))</f>
        <v>0</v>
      </c>
      <c r="E280" s="11">
        <f t="shared" si="11"/>
        <v>0</v>
      </c>
      <c r="F280" s="12" t="str">
        <f t="shared" si="18"/>
        <v xml:space="preserve"> </v>
      </c>
      <c r="G280" s="30">
        <f>IF($C$4="", SUMIFS('자사몰 메타 광고'!$K:$K, '자사몰 메타 광고'!$D:$D, $B280), SUMIFS('자사몰 메타 광고'!$K:$K,'자사몰 메타 광고'!$I:$I,$C$4,'자사몰 메타 광고'!D:D,$B280))</f>
        <v>0</v>
      </c>
      <c r="H280" s="30">
        <f>IF($C$4="", SUMIFS('자사몰 메타 광고'!$Q:$Q, '자사몰 메타 광고'!$D:$D, $B280), SUMIFS('자사몰 메타 광고'!$Q:$Q,'자사몰 메타 광고'!$I:$I,$C$4,'자사몰 메타 광고'!D:D,$B280))</f>
        <v>0</v>
      </c>
      <c r="I280" s="30">
        <f>IF($C$4="", SUMIFS('자사몰 메타 광고'!$U:$U, '자사몰 메타 광고'!$D:$D, $B280), SUMIFS('자사몰 메타 광고'!$U:$U,'자사몰 메타 광고'!$I:$I,$C$4,'자사몰 메타 광고'!D:D,$B280))</f>
        <v>0</v>
      </c>
      <c r="J280" s="11">
        <f t="shared" si="12"/>
        <v>0</v>
      </c>
      <c r="K280" s="11">
        <f t="shared" si="13"/>
        <v>0</v>
      </c>
      <c r="L280" s="12" t="str">
        <f t="shared" si="19"/>
        <v xml:space="preserve"> </v>
      </c>
      <c r="N280" s="10">
        <f>IF($C$4="", SUMIFS('무신사 메타 광고'!$X:$X, '무신사 메타 광고'!$D:$D, $B280),SUMIFS('무신사 메타 광고'!$X:$X,'무신사 메타 광고'!I:I,$C$4,'무신사 메타 광고'!D:D,$B280))</f>
        <v>0</v>
      </c>
      <c r="O280" s="11">
        <f t="shared" si="14"/>
        <v>0</v>
      </c>
      <c r="R280" s="13"/>
      <c r="S280" s="31">
        <f>IF($S$4="", SUMIFS('자사몰 메타 광고'!$L:$L, '자사몰 메타 광고'!$C:$C, $R280),SUMIFS('자사몰 메타 광고'!$L:$L,'자사몰 메타 광고'!$I:$I,$S$4,'자사몰 메타 광고'!$C:$C,$R280))</f>
        <v>0</v>
      </c>
      <c r="T280" s="31">
        <f>IF($S$4="", SUMIFS('자사몰 메타 광고'!$V:$V, '자사몰 메타 광고'!$C:$C, $R280),SUMIFS('자사몰 메타 광고'!$V:$V,'자사몰 메타 광고'!$I:$I,$S$4,'자사몰 메타 광고'!$C:$C,$R280))</f>
        <v>0</v>
      </c>
      <c r="U280" s="11">
        <f t="shared" si="15"/>
        <v>0</v>
      </c>
      <c r="V280" s="12" t="str">
        <f t="shared" si="20"/>
        <v xml:space="preserve"> </v>
      </c>
      <c r="W280" s="32">
        <f>IF($S$4="", SUMIFS('자사몰 메타 광고'!$K:$K, '자사몰 메타 광고'!$C:$C, $R280),SUMIFS('자사몰 메타 광고'!$K:$K,'자사몰 메타 광고'!$I:$I,$S$4,'자사몰 메타 광고'!$C:$C,$R280))</f>
        <v>0</v>
      </c>
      <c r="X280" s="32">
        <f>IF($S$4="", SUMIFS('자사몰 메타 광고'!$N:$N, '자사몰 메타 광고'!$C:$C, $R280),SUMIFS('자사몰 메타 광고'!$N:$N,'자사몰 메타 광고'!$I:$I,$S$4,'자사몰 메타 광고'!$C:$C,$R280))</f>
        <v>0</v>
      </c>
      <c r="Y280" s="11">
        <f t="shared" si="16"/>
        <v>0</v>
      </c>
      <c r="Z280" s="12" t="str">
        <f t="shared" si="21"/>
        <v xml:space="preserve"> </v>
      </c>
      <c r="AB280" s="10">
        <f>IF($S$4="", SUMIFS('무신사 메타 광고'!$X:$X, '무신사 메타 광고'!$C:$C, $R280),SUMIFS('무신사 메타 광고'!$X:$X,'무신사 메타 광고'!$I:$I,$S$4,'무신사 메타 광고'!$C:$C,$R280))</f>
        <v>0</v>
      </c>
      <c r="AC280" s="11">
        <f t="shared" si="17"/>
        <v>0</v>
      </c>
    </row>
    <row r="281" spans="2:29">
      <c r="B281" s="9"/>
      <c r="C281" s="29">
        <f>IF($C$4="", SUMIFS('자사몰 메타 광고'!$L:$L, '자사몰 메타 광고'!$D:$D, $B281), SUMIFS('자사몰 메타 광고'!$L:$L, '자사몰 메타 광고'!$I:$I, $C$4, '자사몰 메타 광고'!$D:$D, $B281))</f>
        <v>0</v>
      </c>
      <c r="D281" s="29">
        <f>IF($C$4="", SUMIFS('자사몰 메타 광고'!$V:$V,#REF!, $B281), SUMIFS('자사몰 메타 광고'!$V:$V,'자사몰 메타 광고'!$I:$I,$C$4,'자사몰 메타 광고'!$D:$D,$B281))</f>
        <v>0</v>
      </c>
      <c r="E281" s="11">
        <f t="shared" si="11"/>
        <v>0</v>
      </c>
      <c r="F281" s="12" t="str">
        <f t="shared" si="18"/>
        <v xml:space="preserve"> </v>
      </c>
      <c r="G281" s="30">
        <f>IF($C$4="", SUMIFS('자사몰 메타 광고'!$K:$K, '자사몰 메타 광고'!$D:$D, $B281), SUMIFS('자사몰 메타 광고'!$K:$K,'자사몰 메타 광고'!$I:$I,$C$4,'자사몰 메타 광고'!D:D,$B281))</f>
        <v>0</v>
      </c>
      <c r="H281" s="30">
        <f>IF($C$4="", SUMIFS('자사몰 메타 광고'!$Q:$Q, '자사몰 메타 광고'!$D:$D, $B281), SUMIFS('자사몰 메타 광고'!$Q:$Q,'자사몰 메타 광고'!$I:$I,$C$4,'자사몰 메타 광고'!D:D,$B281))</f>
        <v>0</v>
      </c>
      <c r="I281" s="30">
        <f>IF($C$4="", SUMIFS('자사몰 메타 광고'!$U:$U, '자사몰 메타 광고'!$D:$D, $B281), SUMIFS('자사몰 메타 광고'!$U:$U,'자사몰 메타 광고'!$I:$I,$C$4,'자사몰 메타 광고'!D:D,$B281))</f>
        <v>0</v>
      </c>
      <c r="J281" s="11">
        <f t="shared" si="12"/>
        <v>0</v>
      </c>
      <c r="K281" s="11">
        <f t="shared" si="13"/>
        <v>0</v>
      </c>
      <c r="L281" s="12" t="str">
        <f t="shared" si="19"/>
        <v xml:space="preserve"> </v>
      </c>
      <c r="N281" s="10">
        <f>IF($C$4="", SUMIFS('무신사 메타 광고'!$X:$X, '무신사 메타 광고'!$D:$D, $B281),SUMIFS('무신사 메타 광고'!$X:$X,'무신사 메타 광고'!I:I,$C$4,'무신사 메타 광고'!D:D,$B281))</f>
        <v>0</v>
      </c>
      <c r="O281" s="11">
        <f t="shared" si="14"/>
        <v>0</v>
      </c>
      <c r="R281" s="13"/>
      <c r="S281" s="31">
        <f>IF($S$4="", SUMIFS('자사몰 메타 광고'!$L:$L, '자사몰 메타 광고'!$C:$C, $R281),SUMIFS('자사몰 메타 광고'!$L:$L,'자사몰 메타 광고'!$I:$I,$S$4,'자사몰 메타 광고'!$C:$C,$R281))</f>
        <v>0</v>
      </c>
      <c r="T281" s="31">
        <f>IF($S$4="", SUMIFS('자사몰 메타 광고'!$V:$V, '자사몰 메타 광고'!$C:$C, $R281),SUMIFS('자사몰 메타 광고'!$V:$V,'자사몰 메타 광고'!$I:$I,$S$4,'자사몰 메타 광고'!$C:$C,$R281))</f>
        <v>0</v>
      </c>
      <c r="U281" s="11">
        <f t="shared" si="15"/>
        <v>0</v>
      </c>
      <c r="V281" s="12" t="str">
        <f t="shared" si="20"/>
        <v xml:space="preserve"> </v>
      </c>
      <c r="W281" s="32">
        <f>IF($S$4="", SUMIFS('자사몰 메타 광고'!$K:$K, '자사몰 메타 광고'!$C:$C, $R281),SUMIFS('자사몰 메타 광고'!$K:$K,'자사몰 메타 광고'!$I:$I,$S$4,'자사몰 메타 광고'!$C:$C,$R281))</f>
        <v>0</v>
      </c>
      <c r="X281" s="32">
        <f>IF($S$4="", SUMIFS('자사몰 메타 광고'!$N:$N, '자사몰 메타 광고'!$C:$C, $R281),SUMIFS('자사몰 메타 광고'!$N:$N,'자사몰 메타 광고'!$I:$I,$S$4,'자사몰 메타 광고'!$C:$C,$R281))</f>
        <v>0</v>
      </c>
      <c r="Y281" s="11">
        <f t="shared" si="16"/>
        <v>0</v>
      </c>
      <c r="Z281" s="12" t="str">
        <f t="shared" si="21"/>
        <v xml:space="preserve"> </v>
      </c>
      <c r="AB281" s="10">
        <f>IF($S$4="", SUMIFS('무신사 메타 광고'!$X:$X, '무신사 메타 광고'!$C:$C, $R281),SUMIFS('무신사 메타 광고'!$X:$X,'무신사 메타 광고'!$I:$I,$S$4,'무신사 메타 광고'!$C:$C,$R281))</f>
        <v>0</v>
      </c>
      <c r="AC281" s="11">
        <f t="shared" si="17"/>
        <v>0</v>
      </c>
    </row>
    <row r="282" spans="2:29">
      <c r="B282" s="9"/>
      <c r="C282" s="29">
        <f>IF($C$4="", SUMIFS('자사몰 메타 광고'!$L:$L, '자사몰 메타 광고'!$D:$D, $B282), SUMIFS('자사몰 메타 광고'!$L:$L, '자사몰 메타 광고'!$I:$I, $C$4, '자사몰 메타 광고'!$D:$D, $B282))</f>
        <v>0</v>
      </c>
      <c r="D282" s="29">
        <f>IF($C$4="", SUMIFS('자사몰 메타 광고'!$V:$V,#REF!, $B282), SUMIFS('자사몰 메타 광고'!$V:$V,'자사몰 메타 광고'!$I:$I,$C$4,'자사몰 메타 광고'!$D:$D,$B282))</f>
        <v>0</v>
      </c>
      <c r="E282" s="11">
        <f t="shared" si="11"/>
        <v>0</v>
      </c>
      <c r="F282" s="12" t="str">
        <f t="shared" si="18"/>
        <v xml:space="preserve"> </v>
      </c>
      <c r="G282" s="30">
        <f>IF($C$4="", SUMIFS('자사몰 메타 광고'!$K:$K, '자사몰 메타 광고'!$D:$D, $B282), SUMIFS('자사몰 메타 광고'!$K:$K,'자사몰 메타 광고'!$I:$I,$C$4,'자사몰 메타 광고'!D:D,$B282))</f>
        <v>0</v>
      </c>
      <c r="H282" s="30">
        <f>IF($C$4="", SUMIFS('자사몰 메타 광고'!$Q:$Q, '자사몰 메타 광고'!$D:$D, $B282), SUMIFS('자사몰 메타 광고'!$Q:$Q,'자사몰 메타 광고'!$I:$I,$C$4,'자사몰 메타 광고'!D:D,$B282))</f>
        <v>0</v>
      </c>
      <c r="I282" s="30">
        <f>IF($C$4="", SUMIFS('자사몰 메타 광고'!$U:$U, '자사몰 메타 광고'!$D:$D, $B282), SUMIFS('자사몰 메타 광고'!$U:$U,'자사몰 메타 광고'!$I:$I,$C$4,'자사몰 메타 광고'!D:D,$B282))</f>
        <v>0</v>
      </c>
      <c r="J282" s="11">
        <f t="shared" si="12"/>
        <v>0</v>
      </c>
      <c r="K282" s="11">
        <f t="shared" si="13"/>
        <v>0</v>
      </c>
      <c r="L282" s="12" t="str">
        <f t="shared" si="19"/>
        <v xml:space="preserve"> </v>
      </c>
      <c r="N282" s="10">
        <f>IF($C$4="", SUMIFS('무신사 메타 광고'!$X:$X, '무신사 메타 광고'!$D:$D, $B282),SUMIFS('무신사 메타 광고'!$X:$X,'무신사 메타 광고'!I:I,$C$4,'무신사 메타 광고'!D:D,$B282))</f>
        <v>0</v>
      </c>
      <c r="O282" s="11">
        <f t="shared" si="14"/>
        <v>0</v>
      </c>
      <c r="R282" s="13"/>
      <c r="S282" s="31">
        <f>IF($S$4="", SUMIFS('자사몰 메타 광고'!$L:$L, '자사몰 메타 광고'!$C:$C, $R282),SUMIFS('자사몰 메타 광고'!$L:$L,'자사몰 메타 광고'!$I:$I,$S$4,'자사몰 메타 광고'!$C:$C,$R282))</f>
        <v>0</v>
      </c>
      <c r="T282" s="31">
        <f>IF($S$4="", SUMIFS('자사몰 메타 광고'!$V:$V, '자사몰 메타 광고'!$C:$C, $R282),SUMIFS('자사몰 메타 광고'!$V:$V,'자사몰 메타 광고'!$I:$I,$S$4,'자사몰 메타 광고'!$C:$C,$R282))</f>
        <v>0</v>
      </c>
      <c r="U282" s="11">
        <f t="shared" si="15"/>
        <v>0</v>
      </c>
      <c r="V282" s="12" t="str">
        <f t="shared" si="20"/>
        <v xml:space="preserve"> </v>
      </c>
      <c r="W282" s="32">
        <f>IF($S$4="", SUMIFS('자사몰 메타 광고'!$K:$K, '자사몰 메타 광고'!$C:$C, $R282),SUMIFS('자사몰 메타 광고'!$K:$K,'자사몰 메타 광고'!$I:$I,$S$4,'자사몰 메타 광고'!$C:$C,$R282))</f>
        <v>0</v>
      </c>
      <c r="X282" s="32">
        <f>IF($S$4="", SUMIFS('자사몰 메타 광고'!$N:$N, '자사몰 메타 광고'!$C:$C, $R282),SUMIFS('자사몰 메타 광고'!$N:$N,'자사몰 메타 광고'!$I:$I,$S$4,'자사몰 메타 광고'!$C:$C,$R282))</f>
        <v>0</v>
      </c>
      <c r="Y282" s="11">
        <f t="shared" si="16"/>
        <v>0</v>
      </c>
      <c r="Z282" s="12" t="str">
        <f t="shared" si="21"/>
        <v xml:space="preserve"> </v>
      </c>
      <c r="AB282" s="10">
        <f>IF($S$4="", SUMIFS('무신사 메타 광고'!$X:$X, '무신사 메타 광고'!$C:$C, $R282),SUMIFS('무신사 메타 광고'!$X:$X,'무신사 메타 광고'!$I:$I,$S$4,'무신사 메타 광고'!$C:$C,$R282))</f>
        <v>0</v>
      </c>
      <c r="AC282" s="11">
        <f t="shared" si="17"/>
        <v>0</v>
      </c>
    </row>
    <row r="283" spans="2:29">
      <c r="B283" s="9"/>
      <c r="C283" s="29">
        <f>IF($C$4="", SUMIFS('자사몰 메타 광고'!$L:$L, '자사몰 메타 광고'!$D:$D, $B283), SUMIFS('자사몰 메타 광고'!$L:$L, '자사몰 메타 광고'!$I:$I, $C$4, '자사몰 메타 광고'!$D:$D, $B283))</f>
        <v>0</v>
      </c>
      <c r="D283" s="29">
        <f>IF($C$4="", SUMIFS('자사몰 메타 광고'!$V:$V,#REF!, $B283), SUMIFS('자사몰 메타 광고'!$V:$V,'자사몰 메타 광고'!$I:$I,$C$4,'자사몰 메타 광고'!$D:$D,$B283))</f>
        <v>0</v>
      </c>
      <c r="E283" s="11">
        <f t="shared" si="11"/>
        <v>0</v>
      </c>
      <c r="F283" s="12" t="str">
        <f t="shared" si="18"/>
        <v xml:space="preserve"> </v>
      </c>
      <c r="G283" s="30">
        <f>IF($C$4="", SUMIFS('자사몰 메타 광고'!$K:$K, '자사몰 메타 광고'!$D:$D, $B283), SUMIFS('자사몰 메타 광고'!$K:$K,'자사몰 메타 광고'!$I:$I,$C$4,'자사몰 메타 광고'!D:D,$B283))</f>
        <v>0</v>
      </c>
      <c r="H283" s="30">
        <f>IF($C$4="", SUMIFS('자사몰 메타 광고'!$Q:$Q, '자사몰 메타 광고'!$D:$D, $B283), SUMIFS('자사몰 메타 광고'!$Q:$Q,'자사몰 메타 광고'!$I:$I,$C$4,'자사몰 메타 광고'!D:D,$B283))</f>
        <v>0</v>
      </c>
      <c r="I283" s="30">
        <f>IF($C$4="", SUMIFS('자사몰 메타 광고'!$U:$U, '자사몰 메타 광고'!$D:$D, $B283), SUMIFS('자사몰 메타 광고'!$U:$U,'자사몰 메타 광고'!$I:$I,$C$4,'자사몰 메타 광고'!D:D,$B283))</f>
        <v>0</v>
      </c>
      <c r="J283" s="11">
        <f t="shared" si="12"/>
        <v>0</v>
      </c>
      <c r="K283" s="11">
        <f t="shared" si="13"/>
        <v>0</v>
      </c>
      <c r="L283" s="12" t="str">
        <f t="shared" si="19"/>
        <v xml:space="preserve"> </v>
      </c>
      <c r="N283" s="10">
        <f>IF($C$4="", SUMIFS('무신사 메타 광고'!$X:$X, '무신사 메타 광고'!$D:$D, $B283),SUMIFS('무신사 메타 광고'!$X:$X,'무신사 메타 광고'!I:I,$C$4,'무신사 메타 광고'!D:D,$B283))</f>
        <v>0</v>
      </c>
      <c r="O283" s="11">
        <f t="shared" si="14"/>
        <v>0</v>
      </c>
      <c r="R283" s="13"/>
      <c r="S283" s="31">
        <f>IF($S$4="", SUMIFS('자사몰 메타 광고'!$L:$L, '자사몰 메타 광고'!$C:$C, $R283),SUMIFS('자사몰 메타 광고'!$L:$L,'자사몰 메타 광고'!$I:$I,$S$4,'자사몰 메타 광고'!$C:$C,$R283))</f>
        <v>0</v>
      </c>
      <c r="T283" s="31">
        <f>IF($S$4="", SUMIFS('자사몰 메타 광고'!$V:$V, '자사몰 메타 광고'!$C:$C, $R283),SUMIFS('자사몰 메타 광고'!$V:$V,'자사몰 메타 광고'!$I:$I,$S$4,'자사몰 메타 광고'!$C:$C,$R283))</f>
        <v>0</v>
      </c>
      <c r="U283" s="11">
        <f t="shared" si="15"/>
        <v>0</v>
      </c>
      <c r="V283" s="12" t="str">
        <f t="shared" si="20"/>
        <v xml:space="preserve"> </v>
      </c>
      <c r="W283" s="32">
        <f>IF($S$4="", SUMIFS('자사몰 메타 광고'!$K:$K, '자사몰 메타 광고'!$C:$C, $R283),SUMIFS('자사몰 메타 광고'!$K:$K,'자사몰 메타 광고'!$I:$I,$S$4,'자사몰 메타 광고'!$C:$C,$R283))</f>
        <v>0</v>
      </c>
      <c r="X283" s="32">
        <f>IF($S$4="", SUMIFS('자사몰 메타 광고'!$N:$N, '자사몰 메타 광고'!$C:$C, $R283),SUMIFS('자사몰 메타 광고'!$N:$N,'자사몰 메타 광고'!$I:$I,$S$4,'자사몰 메타 광고'!$C:$C,$R283))</f>
        <v>0</v>
      </c>
      <c r="Y283" s="11">
        <f t="shared" si="16"/>
        <v>0</v>
      </c>
      <c r="Z283" s="12" t="str">
        <f t="shared" si="21"/>
        <v xml:space="preserve"> </v>
      </c>
      <c r="AB283" s="10">
        <f>IF($S$4="", SUMIFS('무신사 메타 광고'!$X:$X, '무신사 메타 광고'!$C:$C, $R283),SUMIFS('무신사 메타 광고'!$X:$X,'무신사 메타 광고'!$I:$I,$S$4,'무신사 메타 광고'!$C:$C,$R283))</f>
        <v>0</v>
      </c>
      <c r="AC283" s="11">
        <f t="shared" si="17"/>
        <v>0</v>
      </c>
    </row>
    <row r="284" spans="2:29">
      <c r="B284" s="9"/>
      <c r="C284" s="29">
        <f>IF($C$4="", SUMIFS('자사몰 메타 광고'!$L:$L, '자사몰 메타 광고'!$D:$D, $B284), SUMIFS('자사몰 메타 광고'!$L:$L, '자사몰 메타 광고'!$I:$I, $C$4, '자사몰 메타 광고'!$D:$D, $B284))</f>
        <v>0</v>
      </c>
      <c r="D284" s="29">
        <f>IF($C$4="", SUMIFS('자사몰 메타 광고'!$V:$V,#REF!, $B284), SUMIFS('자사몰 메타 광고'!$V:$V,'자사몰 메타 광고'!$I:$I,$C$4,'자사몰 메타 광고'!$D:$D,$B284))</f>
        <v>0</v>
      </c>
      <c r="E284" s="11">
        <f t="shared" si="11"/>
        <v>0</v>
      </c>
      <c r="F284" s="12" t="str">
        <f t="shared" si="18"/>
        <v xml:space="preserve"> </v>
      </c>
      <c r="G284" s="30">
        <f>IF($C$4="", SUMIFS('자사몰 메타 광고'!$K:$K, '자사몰 메타 광고'!$D:$D, $B284), SUMIFS('자사몰 메타 광고'!$K:$K,'자사몰 메타 광고'!$I:$I,$C$4,'자사몰 메타 광고'!D:D,$B284))</f>
        <v>0</v>
      </c>
      <c r="H284" s="30">
        <f>IF($C$4="", SUMIFS('자사몰 메타 광고'!$Q:$Q, '자사몰 메타 광고'!$D:$D, $B284), SUMIFS('자사몰 메타 광고'!$Q:$Q,'자사몰 메타 광고'!$I:$I,$C$4,'자사몰 메타 광고'!D:D,$B284))</f>
        <v>0</v>
      </c>
      <c r="I284" s="30">
        <f>IF($C$4="", SUMIFS('자사몰 메타 광고'!$U:$U, '자사몰 메타 광고'!$D:$D, $B284), SUMIFS('자사몰 메타 광고'!$U:$U,'자사몰 메타 광고'!$I:$I,$C$4,'자사몰 메타 광고'!D:D,$B284))</f>
        <v>0</v>
      </c>
      <c r="J284" s="11">
        <f t="shared" si="12"/>
        <v>0</v>
      </c>
      <c r="K284" s="11">
        <f t="shared" si="13"/>
        <v>0</v>
      </c>
      <c r="L284" s="12" t="str">
        <f t="shared" si="19"/>
        <v xml:space="preserve"> </v>
      </c>
      <c r="N284" s="10">
        <f>IF($C$4="", SUMIFS('무신사 메타 광고'!$X:$X, '무신사 메타 광고'!$D:$D, $B284),SUMIFS('무신사 메타 광고'!$X:$X,'무신사 메타 광고'!I:I,$C$4,'무신사 메타 광고'!D:D,$B284))</f>
        <v>0</v>
      </c>
      <c r="O284" s="11">
        <f t="shared" si="14"/>
        <v>0</v>
      </c>
      <c r="R284" s="13"/>
      <c r="S284" s="31">
        <f>IF($S$4="", SUMIFS('자사몰 메타 광고'!$L:$L, '자사몰 메타 광고'!$C:$C, $R284),SUMIFS('자사몰 메타 광고'!$L:$L,'자사몰 메타 광고'!$I:$I,$S$4,'자사몰 메타 광고'!$C:$C,$R284))</f>
        <v>0</v>
      </c>
      <c r="T284" s="31">
        <f>IF($S$4="", SUMIFS('자사몰 메타 광고'!$V:$V, '자사몰 메타 광고'!$C:$C, $R284),SUMIFS('자사몰 메타 광고'!$V:$V,'자사몰 메타 광고'!$I:$I,$S$4,'자사몰 메타 광고'!$C:$C,$R284))</f>
        <v>0</v>
      </c>
      <c r="U284" s="11">
        <f t="shared" si="15"/>
        <v>0</v>
      </c>
      <c r="V284" s="12" t="str">
        <f t="shared" si="20"/>
        <v xml:space="preserve"> </v>
      </c>
      <c r="W284" s="32">
        <f>IF($S$4="", SUMIFS('자사몰 메타 광고'!$K:$K, '자사몰 메타 광고'!$C:$C, $R284),SUMIFS('자사몰 메타 광고'!$K:$K,'자사몰 메타 광고'!$I:$I,$S$4,'자사몰 메타 광고'!$C:$C,$R284))</f>
        <v>0</v>
      </c>
      <c r="X284" s="32">
        <f>IF($S$4="", SUMIFS('자사몰 메타 광고'!$N:$N, '자사몰 메타 광고'!$C:$C, $R284),SUMIFS('자사몰 메타 광고'!$N:$N,'자사몰 메타 광고'!$I:$I,$S$4,'자사몰 메타 광고'!$C:$C,$R284))</f>
        <v>0</v>
      </c>
      <c r="Y284" s="11">
        <f t="shared" si="16"/>
        <v>0</v>
      </c>
      <c r="Z284" s="12" t="str">
        <f t="shared" si="21"/>
        <v xml:space="preserve"> </v>
      </c>
      <c r="AB284" s="10">
        <f>IF($S$4="", SUMIFS('무신사 메타 광고'!$X:$X, '무신사 메타 광고'!$C:$C, $R284),SUMIFS('무신사 메타 광고'!$X:$X,'무신사 메타 광고'!$I:$I,$S$4,'무신사 메타 광고'!$C:$C,$R284))</f>
        <v>0</v>
      </c>
      <c r="AC284" s="11">
        <f t="shared" si="17"/>
        <v>0</v>
      </c>
    </row>
    <row r="285" spans="2:29">
      <c r="B285" s="9"/>
      <c r="C285" s="29">
        <f>IF($C$4="", SUMIFS('자사몰 메타 광고'!$L:$L, '자사몰 메타 광고'!$D:$D, $B285), SUMIFS('자사몰 메타 광고'!$L:$L, '자사몰 메타 광고'!$I:$I, $C$4, '자사몰 메타 광고'!$D:$D, $B285))</f>
        <v>0</v>
      </c>
      <c r="D285" s="29">
        <f>IF($C$4="", SUMIFS('자사몰 메타 광고'!$V:$V,#REF!, $B285), SUMIFS('자사몰 메타 광고'!$V:$V,'자사몰 메타 광고'!$I:$I,$C$4,'자사몰 메타 광고'!$D:$D,$B285))</f>
        <v>0</v>
      </c>
      <c r="E285" s="11">
        <f t="shared" si="11"/>
        <v>0</v>
      </c>
      <c r="F285" s="12" t="str">
        <f t="shared" si="18"/>
        <v xml:space="preserve"> </v>
      </c>
      <c r="G285" s="30">
        <f>IF($C$4="", SUMIFS('자사몰 메타 광고'!$K:$K, '자사몰 메타 광고'!$D:$D, $B285), SUMIFS('자사몰 메타 광고'!$K:$K,'자사몰 메타 광고'!$I:$I,$C$4,'자사몰 메타 광고'!D:D,$B285))</f>
        <v>0</v>
      </c>
      <c r="H285" s="30">
        <f>IF($C$4="", SUMIFS('자사몰 메타 광고'!$Q:$Q, '자사몰 메타 광고'!$D:$D, $B285), SUMIFS('자사몰 메타 광고'!$Q:$Q,'자사몰 메타 광고'!$I:$I,$C$4,'자사몰 메타 광고'!D:D,$B285))</f>
        <v>0</v>
      </c>
      <c r="I285" s="30">
        <f>IF($C$4="", SUMIFS('자사몰 메타 광고'!$U:$U, '자사몰 메타 광고'!$D:$D, $B285), SUMIFS('자사몰 메타 광고'!$U:$U,'자사몰 메타 광고'!$I:$I,$C$4,'자사몰 메타 광고'!D:D,$B285))</f>
        <v>0</v>
      </c>
      <c r="J285" s="11">
        <f t="shared" si="12"/>
        <v>0</v>
      </c>
      <c r="K285" s="11">
        <f t="shared" si="13"/>
        <v>0</v>
      </c>
      <c r="L285" s="12" t="str">
        <f t="shared" si="19"/>
        <v xml:space="preserve"> </v>
      </c>
      <c r="N285" s="10">
        <f>IF($C$4="", SUMIFS('무신사 메타 광고'!$X:$X, '무신사 메타 광고'!$D:$D, $B285),SUMIFS('무신사 메타 광고'!$X:$X,'무신사 메타 광고'!I:I,$C$4,'무신사 메타 광고'!D:D,$B285))</f>
        <v>0</v>
      </c>
      <c r="O285" s="11">
        <f t="shared" si="14"/>
        <v>0</v>
      </c>
      <c r="R285" s="13"/>
      <c r="S285" s="31">
        <f>IF($S$4="", SUMIFS('자사몰 메타 광고'!$L:$L, '자사몰 메타 광고'!$C:$C, $R285),SUMIFS('자사몰 메타 광고'!$L:$L,'자사몰 메타 광고'!$I:$I,$S$4,'자사몰 메타 광고'!$C:$C,$R285))</f>
        <v>0</v>
      </c>
      <c r="T285" s="31">
        <f>IF($S$4="", SUMIFS('자사몰 메타 광고'!$V:$V, '자사몰 메타 광고'!$C:$C, $R285),SUMIFS('자사몰 메타 광고'!$V:$V,'자사몰 메타 광고'!$I:$I,$S$4,'자사몰 메타 광고'!$C:$C,$R285))</f>
        <v>0</v>
      </c>
      <c r="U285" s="11">
        <f t="shared" si="15"/>
        <v>0</v>
      </c>
      <c r="V285" s="12" t="str">
        <f t="shared" si="20"/>
        <v xml:space="preserve"> </v>
      </c>
      <c r="W285" s="32">
        <f>IF($S$4="", SUMIFS('자사몰 메타 광고'!$K:$K, '자사몰 메타 광고'!$C:$C, $R285),SUMIFS('자사몰 메타 광고'!$K:$K,'자사몰 메타 광고'!$I:$I,$S$4,'자사몰 메타 광고'!$C:$C,$R285))</f>
        <v>0</v>
      </c>
      <c r="X285" s="32">
        <f>IF($S$4="", SUMIFS('자사몰 메타 광고'!$N:$N, '자사몰 메타 광고'!$C:$C, $R285),SUMIFS('자사몰 메타 광고'!$N:$N,'자사몰 메타 광고'!$I:$I,$S$4,'자사몰 메타 광고'!$C:$C,$R285))</f>
        <v>0</v>
      </c>
      <c r="Y285" s="11">
        <f t="shared" si="16"/>
        <v>0</v>
      </c>
      <c r="Z285" s="12" t="str">
        <f t="shared" si="21"/>
        <v xml:space="preserve"> </v>
      </c>
      <c r="AB285" s="10">
        <f>IF($S$4="", SUMIFS('무신사 메타 광고'!$X:$X, '무신사 메타 광고'!$C:$C, $R285),SUMIFS('무신사 메타 광고'!$X:$X,'무신사 메타 광고'!$I:$I,$S$4,'무신사 메타 광고'!$C:$C,$R285))</f>
        <v>0</v>
      </c>
      <c r="AC285" s="11">
        <f t="shared" si="17"/>
        <v>0</v>
      </c>
    </row>
    <row r="286" spans="2:29">
      <c r="B286" s="9"/>
      <c r="C286" s="29">
        <f>IF($C$4="", SUMIFS('자사몰 메타 광고'!$L:$L, '자사몰 메타 광고'!$D:$D, $B286), SUMIFS('자사몰 메타 광고'!$L:$L, '자사몰 메타 광고'!$I:$I, $C$4, '자사몰 메타 광고'!$D:$D, $B286))</f>
        <v>0</v>
      </c>
      <c r="D286" s="29">
        <f>IF($C$4="", SUMIFS('자사몰 메타 광고'!$V:$V,#REF!, $B286), SUMIFS('자사몰 메타 광고'!$V:$V,'자사몰 메타 광고'!$I:$I,$C$4,'자사몰 메타 광고'!$D:$D,$B286))</f>
        <v>0</v>
      </c>
      <c r="E286" s="11">
        <f t="shared" si="11"/>
        <v>0</v>
      </c>
      <c r="F286" s="12" t="str">
        <f t="shared" si="18"/>
        <v xml:space="preserve"> </v>
      </c>
      <c r="G286" s="30">
        <f>IF($C$4="", SUMIFS('자사몰 메타 광고'!$K:$K, '자사몰 메타 광고'!$D:$D, $B286), SUMIFS('자사몰 메타 광고'!$K:$K,'자사몰 메타 광고'!$I:$I,$C$4,'자사몰 메타 광고'!D:D,$B286))</f>
        <v>0</v>
      </c>
      <c r="H286" s="30">
        <f>IF($C$4="", SUMIFS('자사몰 메타 광고'!$Q:$Q, '자사몰 메타 광고'!$D:$D, $B286), SUMIFS('자사몰 메타 광고'!$Q:$Q,'자사몰 메타 광고'!$I:$I,$C$4,'자사몰 메타 광고'!D:D,$B286))</f>
        <v>0</v>
      </c>
      <c r="I286" s="30">
        <f>IF($C$4="", SUMIFS('자사몰 메타 광고'!$U:$U, '자사몰 메타 광고'!$D:$D, $B286), SUMIFS('자사몰 메타 광고'!$U:$U,'자사몰 메타 광고'!$I:$I,$C$4,'자사몰 메타 광고'!D:D,$B286))</f>
        <v>0</v>
      </c>
      <c r="J286" s="11">
        <f t="shared" si="12"/>
        <v>0</v>
      </c>
      <c r="K286" s="11">
        <f t="shared" si="13"/>
        <v>0</v>
      </c>
      <c r="L286" s="12" t="str">
        <f t="shared" si="19"/>
        <v xml:space="preserve"> </v>
      </c>
      <c r="N286" s="10">
        <f>IF($C$4="", SUMIFS('무신사 메타 광고'!$X:$X, '무신사 메타 광고'!$D:$D, $B286),SUMIFS('무신사 메타 광고'!$X:$X,'무신사 메타 광고'!I:I,$C$4,'무신사 메타 광고'!D:D,$B286))</f>
        <v>0</v>
      </c>
      <c r="O286" s="11">
        <f t="shared" si="14"/>
        <v>0</v>
      </c>
      <c r="R286" s="13"/>
      <c r="S286" s="31">
        <f>IF($S$4="", SUMIFS('자사몰 메타 광고'!$L:$L, '자사몰 메타 광고'!$C:$C, $R286),SUMIFS('자사몰 메타 광고'!$L:$L,'자사몰 메타 광고'!$I:$I,$S$4,'자사몰 메타 광고'!$C:$C,$R286))</f>
        <v>0</v>
      </c>
      <c r="T286" s="31">
        <f>IF($S$4="", SUMIFS('자사몰 메타 광고'!$V:$V, '자사몰 메타 광고'!$C:$C, $R286),SUMIFS('자사몰 메타 광고'!$V:$V,'자사몰 메타 광고'!$I:$I,$S$4,'자사몰 메타 광고'!$C:$C,$R286))</f>
        <v>0</v>
      </c>
      <c r="U286" s="11">
        <f t="shared" si="15"/>
        <v>0</v>
      </c>
      <c r="V286" s="12" t="str">
        <f t="shared" si="20"/>
        <v xml:space="preserve"> </v>
      </c>
      <c r="W286" s="32">
        <f>IF($S$4="", SUMIFS('자사몰 메타 광고'!$K:$K, '자사몰 메타 광고'!$C:$C, $R286),SUMIFS('자사몰 메타 광고'!$K:$K,'자사몰 메타 광고'!$I:$I,$S$4,'자사몰 메타 광고'!$C:$C,$R286))</f>
        <v>0</v>
      </c>
      <c r="X286" s="32">
        <f>IF($S$4="", SUMIFS('자사몰 메타 광고'!$N:$N, '자사몰 메타 광고'!$C:$C, $R286),SUMIFS('자사몰 메타 광고'!$N:$N,'자사몰 메타 광고'!$I:$I,$S$4,'자사몰 메타 광고'!$C:$C,$R286))</f>
        <v>0</v>
      </c>
      <c r="Y286" s="11">
        <f t="shared" si="16"/>
        <v>0</v>
      </c>
      <c r="Z286" s="12" t="str">
        <f t="shared" si="21"/>
        <v xml:space="preserve"> </v>
      </c>
      <c r="AB286" s="10">
        <f>IF($S$4="", SUMIFS('무신사 메타 광고'!$X:$X, '무신사 메타 광고'!$C:$C, $R286),SUMIFS('무신사 메타 광고'!$X:$X,'무신사 메타 광고'!$I:$I,$S$4,'무신사 메타 광고'!$C:$C,$R286))</f>
        <v>0</v>
      </c>
      <c r="AC286" s="11">
        <f t="shared" si="17"/>
        <v>0</v>
      </c>
    </row>
    <row r="287" spans="2:29">
      <c r="B287" s="9"/>
      <c r="C287" s="29">
        <f>IF($C$4="", SUMIFS('자사몰 메타 광고'!$L:$L, '자사몰 메타 광고'!$D:$D, $B287), SUMIFS('자사몰 메타 광고'!$L:$L, '자사몰 메타 광고'!$I:$I, $C$4, '자사몰 메타 광고'!$D:$D, $B287))</f>
        <v>0</v>
      </c>
      <c r="D287" s="29">
        <f>IF($C$4="", SUMIFS('자사몰 메타 광고'!$V:$V,#REF!, $B287), SUMIFS('자사몰 메타 광고'!$V:$V,'자사몰 메타 광고'!$I:$I,$C$4,'자사몰 메타 광고'!$D:$D,$B287))</f>
        <v>0</v>
      </c>
      <c r="E287" s="11">
        <f t="shared" si="11"/>
        <v>0</v>
      </c>
      <c r="F287" s="12" t="str">
        <f t="shared" si="18"/>
        <v xml:space="preserve"> </v>
      </c>
      <c r="G287" s="30">
        <f>IF($C$4="", SUMIFS('자사몰 메타 광고'!$K:$K, '자사몰 메타 광고'!$D:$D, $B287), SUMIFS('자사몰 메타 광고'!$K:$K,'자사몰 메타 광고'!$I:$I,$C$4,'자사몰 메타 광고'!D:D,$B287))</f>
        <v>0</v>
      </c>
      <c r="H287" s="30">
        <f>IF($C$4="", SUMIFS('자사몰 메타 광고'!$Q:$Q, '자사몰 메타 광고'!$D:$D, $B287), SUMIFS('자사몰 메타 광고'!$Q:$Q,'자사몰 메타 광고'!$I:$I,$C$4,'자사몰 메타 광고'!D:D,$B287))</f>
        <v>0</v>
      </c>
      <c r="I287" s="30">
        <f>IF($C$4="", SUMIFS('자사몰 메타 광고'!$U:$U, '자사몰 메타 광고'!$D:$D, $B287), SUMIFS('자사몰 메타 광고'!$U:$U,'자사몰 메타 광고'!$I:$I,$C$4,'자사몰 메타 광고'!D:D,$B287))</f>
        <v>0</v>
      </c>
      <c r="J287" s="11">
        <f t="shared" si="12"/>
        <v>0</v>
      </c>
      <c r="K287" s="11">
        <f t="shared" si="13"/>
        <v>0</v>
      </c>
      <c r="L287" s="12" t="str">
        <f t="shared" si="19"/>
        <v xml:space="preserve"> </v>
      </c>
      <c r="N287" s="10">
        <f>IF($C$4="", SUMIFS('무신사 메타 광고'!$X:$X, '무신사 메타 광고'!$D:$D, $B287),SUMIFS('무신사 메타 광고'!$X:$X,'무신사 메타 광고'!I:I,$C$4,'무신사 메타 광고'!D:D,$B287))</f>
        <v>0</v>
      </c>
      <c r="O287" s="11">
        <f t="shared" si="14"/>
        <v>0</v>
      </c>
      <c r="R287" s="13"/>
      <c r="S287" s="31">
        <f>IF($S$4="", SUMIFS('자사몰 메타 광고'!$L:$L, '자사몰 메타 광고'!$C:$C, $R287),SUMIFS('자사몰 메타 광고'!$L:$L,'자사몰 메타 광고'!$I:$I,$S$4,'자사몰 메타 광고'!$C:$C,$R287))</f>
        <v>0</v>
      </c>
      <c r="T287" s="31">
        <f>IF($S$4="", SUMIFS('자사몰 메타 광고'!$V:$V, '자사몰 메타 광고'!$C:$C, $R287),SUMIFS('자사몰 메타 광고'!$V:$V,'자사몰 메타 광고'!$I:$I,$S$4,'자사몰 메타 광고'!$C:$C,$R287))</f>
        <v>0</v>
      </c>
      <c r="U287" s="11">
        <f t="shared" si="15"/>
        <v>0</v>
      </c>
      <c r="V287" s="12" t="str">
        <f t="shared" si="20"/>
        <v xml:space="preserve"> </v>
      </c>
      <c r="W287" s="32">
        <f>IF($S$4="", SUMIFS('자사몰 메타 광고'!$K:$K, '자사몰 메타 광고'!$C:$C, $R287),SUMIFS('자사몰 메타 광고'!$K:$K,'자사몰 메타 광고'!$I:$I,$S$4,'자사몰 메타 광고'!$C:$C,$R287))</f>
        <v>0</v>
      </c>
      <c r="X287" s="32">
        <f>IF($S$4="", SUMIFS('자사몰 메타 광고'!$N:$N, '자사몰 메타 광고'!$C:$C, $R287),SUMIFS('자사몰 메타 광고'!$N:$N,'자사몰 메타 광고'!$I:$I,$S$4,'자사몰 메타 광고'!$C:$C,$R287))</f>
        <v>0</v>
      </c>
      <c r="Y287" s="11">
        <f t="shared" si="16"/>
        <v>0</v>
      </c>
      <c r="Z287" s="12" t="str">
        <f t="shared" si="21"/>
        <v xml:space="preserve"> </v>
      </c>
      <c r="AB287" s="10">
        <f>IF($S$4="", SUMIFS('무신사 메타 광고'!$X:$X, '무신사 메타 광고'!$C:$C, $R287),SUMIFS('무신사 메타 광고'!$X:$X,'무신사 메타 광고'!$I:$I,$S$4,'무신사 메타 광고'!$C:$C,$R287))</f>
        <v>0</v>
      </c>
      <c r="AC287" s="11">
        <f t="shared" si="17"/>
        <v>0</v>
      </c>
    </row>
    <row r="288" spans="2:29">
      <c r="B288" s="9"/>
      <c r="C288" s="29">
        <f>IF($C$4="", SUMIFS('자사몰 메타 광고'!$L:$L, '자사몰 메타 광고'!$D:$D, $B288), SUMIFS('자사몰 메타 광고'!$L:$L, '자사몰 메타 광고'!$I:$I, $C$4, '자사몰 메타 광고'!$D:$D, $B288))</f>
        <v>0</v>
      </c>
      <c r="D288" s="29">
        <f>IF($C$4="", SUMIFS('자사몰 메타 광고'!$V:$V,#REF!, $B288), SUMIFS('자사몰 메타 광고'!$V:$V,'자사몰 메타 광고'!$I:$I,$C$4,'자사몰 메타 광고'!$D:$D,$B288))</f>
        <v>0</v>
      </c>
      <c r="E288" s="11">
        <f t="shared" si="11"/>
        <v>0</v>
      </c>
      <c r="F288" s="12" t="str">
        <f t="shared" si="18"/>
        <v xml:space="preserve"> </v>
      </c>
      <c r="G288" s="30">
        <f>IF($C$4="", SUMIFS('자사몰 메타 광고'!$K:$K, '자사몰 메타 광고'!$D:$D, $B288), SUMIFS('자사몰 메타 광고'!$K:$K,'자사몰 메타 광고'!$I:$I,$C$4,'자사몰 메타 광고'!D:D,$B288))</f>
        <v>0</v>
      </c>
      <c r="H288" s="30">
        <f>IF($C$4="", SUMIFS('자사몰 메타 광고'!$Q:$Q, '자사몰 메타 광고'!$D:$D, $B288), SUMIFS('자사몰 메타 광고'!$Q:$Q,'자사몰 메타 광고'!$I:$I,$C$4,'자사몰 메타 광고'!D:D,$B288))</f>
        <v>0</v>
      </c>
      <c r="I288" s="30">
        <f>IF($C$4="", SUMIFS('자사몰 메타 광고'!$U:$U, '자사몰 메타 광고'!$D:$D, $B288), SUMIFS('자사몰 메타 광고'!$U:$U,'자사몰 메타 광고'!$I:$I,$C$4,'자사몰 메타 광고'!D:D,$B288))</f>
        <v>0</v>
      </c>
      <c r="J288" s="11">
        <f t="shared" si="12"/>
        <v>0</v>
      </c>
      <c r="K288" s="11">
        <f t="shared" si="13"/>
        <v>0</v>
      </c>
      <c r="L288" s="12" t="str">
        <f t="shared" si="19"/>
        <v xml:space="preserve"> </v>
      </c>
      <c r="N288" s="10">
        <f>IF($C$4="", SUMIFS('무신사 메타 광고'!$X:$X, '무신사 메타 광고'!$D:$D, $B288),SUMIFS('무신사 메타 광고'!$X:$X,'무신사 메타 광고'!I:I,$C$4,'무신사 메타 광고'!D:D,$B288))</f>
        <v>0</v>
      </c>
      <c r="O288" s="11">
        <f t="shared" si="14"/>
        <v>0</v>
      </c>
      <c r="R288" s="13"/>
      <c r="S288" s="31">
        <f>IF($S$4="", SUMIFS('자사몰 메타 광고'!$L:$L, '자사몰 메타 광고'!$C:$C, $R288),SUMIFS('자사몰 메타 광고'!$L:$L,'자사몰 메타 광고'!$I:$I,$S$4,'자사몰 메타 광고'!$C:$C,$R288))</f>
        <v>0</v>
      </c>
      <c r="T288" s="31">
        <f>IF($S$4="", SUMIFS('자사몰 메타 광고'!$V:$V, '자사몰 메타 광고'!$C:$C, $R288),SUMIFS('자사몰 메타 광고'!$V:$V,'자사몰 메타 광고'!$I:$I,$S$4,'자사몰 메타 광고'!$C:$C,$R288))</f>
        <v>0</v>
      </c>
      <c r="U288" s="11">
        <f t="shared" si="15"/>
        <v>0</v>
      </c>
      <c r="V288" s="12" t="str">
        <f t="shared" si="20"/>
        <v xml:space="preserve"> </v>
      </c>
      <c r="W288" s="32">
        <f>IF($S$4="", SUMIFS('자사몰 메타 광고'!$K:$K, '자사몰 메타 광고'!$C:$C, $R288),SUMIFS('자사몰 메타 광고'!$K:$K,'자사몰 메타 광고'!$I:$I,$S$4,'자사몰 메타 광고'!$C:$C,$R288))</f>
        <v>0</v>
      </c>
      <c r="X288" s="32">
        <f>IF($S$4="", SUMIFS('자사몰 메타 광고'!$N:$N, '자사몰 메타 광고'!$C:$C, $R288),SUMIFS('자사몰 메타 광고'!$N:$N,'자사몰 메타 광고'!$I:$I,$S$4,'자사몰 메타 광고'!$C:$C,$R288))</f>
        <v>0</v>
      </c>
      <c r="Y288" s="11">
        <f t="shared" si="16"/>
        <v>0</v>
      </c>
      <c r="Z288" s="12" t="str">
        <f t="shared" si="21"/>
        <v xml:space="preserve"> </v>
      </c>
      <c r="AB288" s="10">
        <f>IF($S$4="", SUMIFS('무신사 메타 광고'!$X:$X, '무신사 메타 광고'!$C:$C, $R288),SUMIFS('무신사 메타 광고'!$X:$X,'무신사 메타 광고'!$I:$I,$S$4,'무신사 메타 광고'!$C:$C,$R288))</f>
        <v>0</v>
      </c>
      <c r="AC288" s="11">
        <f t="shared" si="17"/>
        <v>0</v>
      </c>
    </row>
    <row r="289" spans="2:29">
      <c r="B289" s="9"/>
      <c r="C289" s="29">
        <f>IF($C$4="", SUMIFS('자사몰 메타 광고'!$L:$L, '자사몰 메타 광고'!$D:$D, $B289), SUMIFS('자사몰 메타 광고'!$L:$L, '자사몰 메타 광고'!$I:$I, $C$4, '자사몰 메타 광고'!$D:$D, $B289))</f>
        <v>0</v>
      </c>
      <c r="D289" s="29">
        <f>IF($C$4="", SUMIFS('자사몰 메타 광고'!$V:$V,#REF!, $B289), SUMIFS('자사몰 메타 광고'!$V:$V,'자사몰 메타 광고'!$I:$I,$C$4,'자사몰 메타 광고'!$D:$D,$B289))</f>
        <v>0</v>
      </c>
      <c r="E289" s="11">
        <f t="shared" si="11"/>
        <v>0</v>
      </c>
      <c r="F289" s="12" t="str">
        <f t="shared" si="18"/>
        <v xml:space="preserve"> </v>
      </c>
      <c r="G289" s="30">
        <f>IF($C$4="", SUMIFS('자사몰 메타 광고'!$K:$K, '자사몰 메타 광고'!$D:$D, $B289), SUMIFS('자사몰 메타 광고'!$K:$K,'자사몰 메타 광고'!$I:$I,$C$4,'자사몰 메타 광고'!D:D,$B289))</f>
        <v>0</v>
      </c>
      <c r="H289" s="30">
        <f>IF($C$4="", SUMIFS('자사몰 메타 광고'!$Q:$Q, '자사몰 메타 광고'!$D:$D, $B289), SUMIFS('자사몰 메타 광고'!$Q:$Q,'자사몰 메타 광고'!$I:$I,$C$4,'자사몰 메타 광고'!D:D,$B289))</f>
        <v>0</v>
      </c>
      <c r="I289" s="30">
        <f>IF($C$4="", SUMIFS('자사몰 메타 광고'!$U:$U, '자사몰 메타 광고'!$D:$D, $B289), SUMIFS('자사몰 메타 광고'!$U:$U,'자사몰 메타 광고'!$I:$I,$C$4,'자사몰 메타 광고'!D:D,$B289))</f>
        <v>0</v>
      </c>
      <c r="J289" s="11">
        <f t="shared" si="12"/>
        <v>0</v>
      </c>
      <c r="K289" s="11">
        <f t="shared" si="13"/>
        <v>0</v>
      </c>
      <c r="L289" s="12" t="str">
        <f t="shared" si="19"/>
        <v xml:space="preserve"> </v>
      </c>
      <c r="N289" s="10">
        <f>IF($C$4="", SUMIFS('무신사 메타 광고'!$X:$X, '무신사 메타 광고'!$D:$D, $B289),SUMIFS('무신사 메타 광고'!$X:$X,'무신사 메타 광고'!I:I,$C$4,'무신사 메타 광고'!D:D,$B289))</f>
        <v>0</v>
      </c>
      <c r="O289" s="11">
        <f t="shared" si="14"/>
        <v>0</v>
      </c>
      <c r="R289" s="13"/>
      <c r="S289" s="31">
        <f>IF($S$4="", SUMIFS('자사몰 메타 광고'!$L:$L, '자사몰 메타 광고'!$C:$C, $R289),SUMIFS('자사몰 메타 광고'!$L:$L,'자사몰 메타 광고'!$I:$I,$S$4,'자사몰 메타 광고'!$C:$C,$R289))</f>
        <v>0</v>
      </c>
      <c r="T289" s="31">
        <f>IF($S$4="", SUMIFS('자사몰 메타 광고'!$V:$V, '자사몰 메타 광고'!$C:$C, $R289),SUMIFS('자사몰 메타 광고'!$V:$V,'자사몰 메타 광고'!$I:$I,$S$4,'자사몰 메타 광고'!$C:$C,$R289))</f>
        <v>0</v>
      </c>
      <c r="U289" s="11">
        <f t="shared" si="15"/>
        <v>0</v>
      </c>
      <c r="V289" s="12" t="str">
        <f t="shared" si="20"/>
        <v xml:space="preserve"> </v>
      </c>
      <c r="W289" s="32">
        <f>IF($S$4="", SUMIFS('자사몰 메타 광고'!$K:$K, '자사몰 메타 광고'!$C:$C, $R289),SUMIFS('자사몰 메타 광고'!$K:$K,'자사몰 메타 광고'!$I:$I,$S$4,'자사몰 메타 광고'!$C:$C,$R289))</f>
        <v>0</v>
      </c>
      <c r="X289" s="32">
        <f>IF($S$4="", SUMIFS('자사몰 메타 광고'!$N:$N, '자사몰 메타 광고'!$C:$C, $R289),SUMIFS('자사몰 메타 광고'!$N:$N,'자사몰 메타 광고'!$I:$I,$S$4,'자사몰 메타 광고'!$C:$C,$R289))</f>
        <v>0</v>
      </c>
      <c r="Y289" s="11">
        <f t="shared" si="16"/>
        <v>0</v>
      </c>
      <c r="Z289" s="12" t="str">
        <f t="shared" si="21"/>
        <v xml:space="preserve"> </v>
      </c>
      <c r="AB289" s="10">
        <f>IF($S$4="", SUMIFS('무신사 메타 광고'!$X:$X, '무신사 메타 광고'!$C:$C, $R289),SUMIFS('무신사 메타 광고'!$X:$X,'무신사 메타 광고'!$I:$I,$S$4,'무신사 메타 광고'!$C:$C,$R289))</f>
        <v>0</v>
      </c>
      <c r="AC289" s="11">
        <f t="shared" si="17"/>
        <v>0</v>
      </c>
    </row>
    <row r="290" spans="2:29">
      <c r="B290" s="9"/>
      <c r="C290" s="29">
        <f>IF($C$4="", SUMIFS('자사몰 메타 광고'!$L:$L, '자사몰 메타 광고'!$D:$D, $B290), SUMIFS('자사몰 메타 광고'!$L:$L, '자사몰 메타 광고'!$I:$I, $C$4, '자사몰 메타 광고'!$D:$D, $B290))</f>
        <v>0</v>
      </c>
      <c r="D290" s="29">
        <f>IF($C$4="", SUMIFS('자사몰 메타 광고'!$V:$V,#REF!, $B290), SUMIFS('자사몰 메타 광고'!$V:$V,'자사몰 메타 광고'!$I:$I,$C$4,'자사몰 메타 광고'!$D:$D,$B290))</f>
        <v>0</v>
      </c>
      <c r="E290" s="11">
        <f t="shared" si="11"/>
        <v>0</v>
      </c>
      <c r="F290" s="12" t="str">
        <f t="shared" si="18"/>
        <v xml:space="preserve"> </v>
      </c>
      <c r="G290" s="30">
        <f>IF($C$4="", SUMIFS('자사몰 메타 광고'!$K:$K, '자사몰 메타 광고'!$D:$D, $B290), SUMIFS('자사몰 메타 광고'!$K:$K,'자사몰 메타 광고'!$I:$I,$C$4,'자사몰 메타 광고'!D:D,$B290))</f>
        <v>0</v>
      </c>
      <c r="H290" s="30">
        <f>IF($C$4="", SUMIFS('자사몰 메타 광고'!$Q:$Q, '자사몰 메타 광고'!$D:$D, $B290), SUMIFS('자사몰 메타 광고'!$Q:$Q,'자사몰 메타 광고'!$I:$I,$C$4,'자사몰 메타 광고'!D:D,$B290))</f>
        <v>0</v>
      </c>
      <c r="I290" s="30">
        <f>IF($C$4="", SUMIFS('자사몰 메타 광고'!$U:$U, '자사몰 메타 광고'!$D:$D, $B290), SUMIFS('자사몰 메타 광고'!$U:$U,'자사몰 메타 광고'!$I:$I,$C$4,'자사몰 메타 광고'!D:D,$B290))</f>
        <v>0</v>
      </c>
      <c r="J290" s="11">
        <f t="shared" si="12"/>
        <v>0</v>
      </c>
      <c r="K290" s="11">
        <f t="shared" si="13"/>
        <v>0</v>
      </c>
      <c r="L290" s="12" t="str">
        <f t="shared" si="19"/>
        <v xml:space="preserve"> </v>
      </c>
      <c r="N290" s="10">
        <f>IF($C$4="", SUMIFS('무신사 메타 광고'!$X:$X, '무신사 메타 광고'!$D:$D, $B290),SUMIFS('무신사 메타 광고'!$X:$X,'무신사 메타 광고'!I:I,$C$4,'무신사 메타 광고'!D:D,$B290))</f>
        <v>0</v>
      </c>
      <c r="O290" s="11">
        <f t="shared" si="14"/>
        <v>0</v>
      </c>
      <c r="R290" s="13"/>
      <c r="S290" s="31">
        <f>IF($S$4="", SUMIFS('자사몰 메타 광고'!$L:$L, '자사몰 메타 광고'!$C:$C, $R290),SUMIFS('자사몰 메타 광고'!$L:$L,'자사몰 메타 광고'!$I:$I,$S$4,'자사몰 메타 광고'!$C:$C,$R290))</f>
        <v>0</v>
      </c>
      <c r="T290" s="31">
        <f>IF($S$4="", SUMIFS('자사몰 메타 광고'!$V:$V, '자사몰 메타 광고'!$C:$C, $R290),SUMIFS('자사몰 메타 광고'!$V:$V,'자사몰 메타 광고'!$I:$I,$S$4,'자사몰 메타 광고'!$C:$C,$R290))</f>
        <v>0</v>
      </c>
      <c r="U290" s="11">
        <f t="shared" si="15"/>
        <v>0</v>
      </c>
      <c r="V290" s="12" t="str">
        <f t="shared" si="20"/>
        <v xml:space="preserve"> </v>
      </c>
      <c r="W290" s="32">
        <f>IF($S$4="", SUMIFS('자사몰 메타 광고'!$K:$K, '자사몰 메타 광고'!$C:$C, $R290),SUMIFS('자사몰 메타 광고'!$K:$K,'자사몰 메타 광고'!$I:$I,$S$4,'자사몰 메타 광고'!$C:$C,$R290))</f>
        <v>0</v>
      </c>
      <c r="X290" s="32">
        <f>IF($S$4="", SUMIFS('자사몰 메타 광고'!$N:$N, '자사몰 메타 광고'!$C:$C, $R290),SUMIFS('자사몰 메타 광고'!$N:$N,'자사몰 메타 광고'!$I:$I,$S$4,'자사몰 메타 광고'!$C:$C,$R290))</f>
        <v>0</v>
      </c>
      <c r="Y290" s="11">
        <f t="shared" si="16"/>
        <v>0</v>
      </c>
      <c r="Z290" s="12" t="str">
        <f t="shared" si="21"/>
        <v xml:space="preserve"> </v>
      </c>
      <c r="AB290" s="10">
        <f>IF($S$4="", SUMIFS('무신사 메타 광고'!$X:$X, '무신사 메타 광고'!$C:$C, $R290),SUMIFS('무신사 메타 광고'!$X:$X,'무신사 메타 광고'!$I:$I,$S$4,'무신사 메타 광고'!$C:$C,$R290))</f>
        <v>0</v>
      </c>
      <c r="AC290" s="11">
        <f t="shared" si="17"/>
        <v>0</v>
      </c>
    </row>
    <row r="291" spans="2:29">
      <c r="B291" s="9"/>
      <c r="C291" s="29">
        <f>IF($C$4="", SUMIFS('자사몰 메타 광고'!$L:$L, '자사몰 메타 광고'!$D:$D, $B291), SUMIFS('자사몰 메타 광고'!$L:$L, '자사몰 메타 광고'!$I:$I, $C$4, '자사몰 메타 광고'!$D:$D, $B291))</f>
        <v>0</v>
      </c>
      <c r="D291" s="29">
        <f>IF($C$4="", SUMIFS('자사몰 메타 광고'!$V:$V,#REF!, $B291), SUMIFS('자사몰 메타 광고'!$V:$V,'자사몰 메타 광고'!$I:$I,$C$4,'자사몰 메타 광고'!$D:$D,$B291))</f>
        <v>0</v>
      </c>
      <c r="E291" s="11">
        <f t="shared" si="11"/>
        <v>0</v>
      </c>
      <c r="F291" s="12" t="str">
        <f t="shared" si="18"/>
        <v xml:space="preserve"> </v>
      </c>
      <c r="G291" s="30">
        <f>IF($C$4="", SUMIFS('자사몰 메타 광고'!$K:$K, '자사몰 메타 광고'!$D:$D, $B291), SUMIFS('자사몰 메타 광고'!$K:$K,'자사몰 메타 광고'!$I:$I,$C$4,'자사몰 메타 광고'!D:D,$B291))</f>
        <v>0</v>
      </c>
      <c r="H291" s="30">
        <f>IF($C$4="", SUMIFS('자사몰 메타 광고'!$Q:$Q, '자사몰 메타 광고'!$D:$D, $B291), SUMIFS('자사몰 메타 광고'!$Q:$Q,'자사몰 메타 광고'!$I:$I,$C$4,'자사몰 메타 광고'!D:D,$B291))</f>
        <v>0</v>
      </c>
      <c r="I291" s="30">
        <f>IF($C$4="", SUMIFS('자사몰 메타 광고'!$U:$U, '자사몰 메타 광고'!$D:$D, $B291), SUMIFS('자사몰 메타 광고'!$U:$U,'자사몰 메타 광고'!$I:$I,$C$4,'자사몰 메타 광고'!D:D,$B291))</f>
        <v>0</v>
      </c>
      <c r="J291" s="11">
        <f t="shared" si="12"/>
        <v>0</v>
      </c>
      <c r="K291" s="11">
        <f t="shared" si="13"/>
        <v>0</v>
      </c>
      <c r="L291" s="12" t="str">
        <f t="shared" si="19"/>
        <v xml:space="preserve"> </v>
      </c>
      <c r="N291" s="10">
        <f>IF($C$4="", SUMIFS('무신사 메타 광고'!$X:$X, '무신사 메타 광고'!$D:$D, $B291),SUMIFS('무신사 메타 광고'!$X:$X,'무신사 메타 광고'!I:I,$C$4,'무신사 메타 광고'!D:D,$B291))</f>
        <v>0</v>
      </c>
      <c r="O291" s="11">
        <f t="shared" si="14"/>
        <v>0</v>
      </c>
      <c r="R291" s="13"/>
      <c r="S291" s="31">
        <f>IF($S$4="", SUMIFS('자사몰 메타 광고'!$L:$L, '자사몰 메타 광고'!$C:$C, $R291),SUMIFS('자사몰 메타 광고'!$L:$L,'자사몰 메타 광고'!$I:$I,$S$4,'자사몰 메타 광고'!$C:$C,$R291))</f>
        <v>0</v>
      </c>
      <c r="T291" s="31">
        <f>IF($S$4="", SUMIFS('자사몰 메타 광고'!$V:$V, '자사몰 메타 광고'!$C:$C, $R291),SUMIFS('자사몰 메타 광고'!$V:$V,'자사몰 메타 광고'!$I:$I,$S$4,'자사몰 메타 광고'!$C:$C,$R291))</f>
        <v>0</v>
      </c>
      <c r="U291" s="11">
        <f t="shared" si="15"/>
        <v>0</v>
      </c>
      <c r="V291" s="12" t="str">
        <f t="shared" si="20"/>
        <v xml:space="preserve"> </v>
      </c>
      <c r="W291" s="32">
        <f>IF($S$4="", SUMIFS('자사몰 메타 광고'!$K:$K, '자사몰 메타 광고'!$C:$C, $R291),SUMIFS('자사몰 메타 광고'!$K:$K,'자사몰 메타 광고'!$I:$I,$S$4,'자사몰 메타 광고'!$C:$C,$R291))</f>
        <v>0</v>
      </c>
      <c r="X291" s="32">
        <f>IF($S$4="", SUMIFS('자사몰 메타 광고'!$N:$N, '자사몰 메타 광고'!$C:$C, $R291),SUMIFS('자사몰 메타 광고'!$N:$N,'자사몰 메타 광고'!$I:$I,$S$4,'자사몰 메타 광고'!$C:$C,$R291))</f>
        <v>0</v>
      </c>
      <c r="Y291" s="11">
        <f t="shared" si="16"/>
        <v>0</v>
      </c>
      <c r="Z291" s="12" t="str">
        <f t="shared" si="21"/>
        <v xml:space="preserve"> </v>
      </c>
      <c r="AB291" s="10">
        <f>IF($S$4="", SUMIFS('무신사 메타 광고'!$X:$X, '무신사 메타 광고'!$C:$C, $R291),SUMIFS('무신사 메타 광고'!$X:$X,'무신사 메타 광고'!$I:$I,$S$4,'무신사 메타 광고'!$C:$C,$R291))</f>
        <v>0</v>
      </c>
      <c r="AC291" s="11">
        <f t="shared" si="17"/>
        <v>0</v>
      </c>
    </row>
    <row r="292" spans="2:29">
      <c r="B292" s="9"/>
      <c r="C292" s="29">
        <f>IF($C$4="", SUMIFS('자사몰 메타 광고'!$L:$L, '자사몰 메타 광고'!$D:$D, $B292), SUMIFS('자사몰 메타 광고'!$L:$L, '자사몰 메타 광고'!$I:$I, $C$4, '자사몰 메타 광고'!$D:$D, $B292))</f>
        <v>0</v>
      </c>
      <c r="D292" s="29">
        <f>IF($C$4="", SUMIFS('자사몰 메타 광고'!$V:$V,#REF!, $B292), SUMIFS('자사몰 메타 광고'!$V:$V,'자사몰 메타 광고'!$I:$I,$C$4,'자사몰 메타 광고'!$D:$D,$B292))</f>
        <v>0</v>
      </c>
      <c r="E292" s="11">
        <f t="shared" si="11"/>
        <v>0</v>
      </c>
      <c r="F292" s="12" t="str">
        <f t="shared" si="18"/>
        <v xml:space="preserve"> </v>
      </c>
      <c r="G292" s="30">
        <f>IF($C$4="", SUMIFS('자사몰 메타 광고'!$K:$K, '자사몰 메타 광고'!$D:$D, $B292), SUMIFS('자사몰 메타 광고'!$K:$K,'자사몰 메타 광고'!$I:$I,$C$4,'자사몰 메타 광고'!D:D,$B292))</f>
        <v>0</v>
      </c>
      <c r="H292" s="30">
        <f>IF($C$4="", SUMIFS('자사몰 메타 광고'!$Q:$Q, '자사몰 메타 광고'!$D:$D, $B292), SUMIFS('자사몰 메타 광고'!$Q:$Q,'자사몰 메타 광고'!$I:$I,$C$4,'자사몰 메타 광고'!D:D,$B292))</f>
        <v>0</v>
      </c>
      <c r="I292" s="30">
        <f>IF($C$4="", SUMIFS('자사몰 메타 광고'!$U:$U, '자사몰 메타 광고'!$D:$D, $B292), SUMIFS('자사몰 메타 광고'!$U:$U,'자사몰 메타 광고'!$I:$I,$C$4,'자사몰 메타 광고'!D:D,$B292))</f>
        <v>0</v>
      </c>
      <c r="J292" s="11">
        <f t="shared" si="12"/>
        <v>0</v>
      </c>
      <c r="K292" s="11">
        <f t="shared" si="13"/>
        <v>0</v>
      </c>
      <c r="L292" s="12" t="str">
        <f t="shared" si="19"/>
        <v xml:space="preserve"> </v>
      </c>
      <c r="N292" s="10">
        <f>IF($C$4="", SUMIFS('무신사 메타 광고'!$X:$X, '무신사 메타 광고'!$D:$D, $B292),SUMIFS('무신사 메타 광고'!$X:$X,'무신사 메타 광고'!I:I,$C$4,'무신사 메타 광고'!D:D,$B292))</f>
        <v>0</v>
      </c>
      <c r="O292" s="11">
        <f t="shared" si="14"/>
        <v>0</v>
      </c>
      <c r="R292" s="13"/>
      <c r="S292" s="31">
        <f>IF($S$4="", SUMIFS('자사몰 메타 광고'!$L:$L, '자사몰 메타 광고'!$C:$C, $R292),SUMIFS('자사몰 메타 광고'!$L:$L,'자사몰 메타 광고'!$I:$I,$S$4,'자사몰 메타 광고'!$C:$C,$R292))</f>
        <v>0</v>
      </c>
      <c r="T292" s="31">
        <f>IF($S$4="", SUMIFS('자사몰 메타 광고'!$V:$V, '자사몰 메타 광고'!$C:$C, $R292),SUMIFS('자사몰 메타 광고'!$V:$V,'자사몰 메타 광고'!$I:$I,$S$4,'자사몰 메타 광고'!$C:$C,$R292))</f>
        <v>0</v>
      </c>
      <c r="U292" s="11">
        <f t="shared" si="15"/>
        <v>0</v>
      </c>
      <c r="V292" s="12" t="str">
        <f t="shared" si="20"/>
        <v xml:space="preserve"> </v>
      </c>
      <c r="W292" s="32">
        <f>IF($S$4="", SUMIFS('자사몰 메타 광고'!$K:$K, '자사몰 메타 광고'!$C:$C, $R292),SUMIFS('자사몰 메타 광고'!$K:$K,'자사몰 메타 광고'!$I:$I,$S$4,'자사몰 메타 광고'!$C:$C,$R292))</f>
        <v>0</v>
      </c>
      <c r="X292" s="32">
        <f>IF($S$4="", SUMIFS('자사몰 메타 광고'!$N:$N, '자사몰 메타 광고'!$C:$C, $R292),SUMIFS('자사몰 메타 광고'!$N:$N,'자사몰 메타 광고'!$I:$I,$S$4,'자사몰 메타 광고'!$C:$C,$R292))</f>
        <v>0</v>
      </c>
      <c r="Y292" s="11">
        <f t="shared" si="16"/>
        <v>0</v>
      </c>
      <c r="Z292" s="12" t="str">
        <f t="shared" si="21"/>
        <v xml:space="preserve"> </v>
      </c>
      <c r="AB292" s="10">
        <f>IF($S$4="", SUMIFS('무신사 메타 광고'!$X:$X, '무신사 메타 광고'!$C:$C, $R292),SUMIFS('무신사 메타 광고'!$X:$X,'무신사 메타 광고'!$I:$I,$S$4,'무신사 메타 광고'!$C:$C,$R292))</f>
        <v>0</v>
      </c>
      <c r="AC292" s="11">
        <f t="shared" si="17"/>
        <v>0</v>
      </c>
    </row>
    <row r="293" spans="2:29">
      <c r="B293" s="9"/>
      <c r="C293" s="29">
        <f>IF($C$4="", SUMIFS('자사몰 메타 광고'!$L:$L, '자사몰 메타 광고'!$D:$D, $B293), SUMIFS('자사몰 메타 광고'!$L:$L, '자사몰 메타 광고'!$I:$I, $C$4, '자사몰 메타 광고'!$D:$D, $B293))</f>
        <v>0</v>
      </c>
      <c r="D293" s="29">
        <f>IF($C$4="", SUMIFS('자사몰 메타 광고'!$V:$V,#REF!, $B293), SUMIFS('자사몰 메타 광고'!$V:$V,'자사몰 메타 광고'!$I:$I,$C$4,'자사몰 메타 광고'!$D:$D,$B293))</f>
        <v>0</v>
      </c>
      <c r="E293" s="11">
        <f t="shared" si="11"/>
        <v>0</v>
      </c>
      <c r="F293" s="12" t="str">
        <f t="shared" si="18"/>
        <v xml:space="preserve"> </v>
      </c>
      <c r="G293" s="30">
        <f>IF($C$4="", SUMIFS('자사몰 메타 광고'!$K:$K, '자사몰 메타 광고'!$D:$D, $B293), SUMIFS('자사몰 메타 광고'!$K:$K,'자사몰 메타 광고'!$I:$I,$C$4,'자사몰 메타 광고'!D:D,$B293))</f>
        <v>0</v>
      </c>
      <c r="H293" s="30">
        <f>IF($C$4="", SUMIFS('자사몰 메타 광고'!$Q:$Q, '자사몰 메타 광고'!$D:$D, $B293), SUMIFS('자사몰 메타 광고'!$Q:$Q,'자사몰 메타 광고'!$I:$I,$C$4,'자사몰 메타 광고'!D:D,$B293))</f>
        <v>0</v>
      </c>
      <c r="I293" s="30">
        <f>IF($C$4="", SUMIFS('자사몰 메타 광고'!$U:$U, '자사몰 메타 광고'!$D:$D, $B293), SUMIFS('자사몰 메타 광고'!$U:$U,'자사몰 메타 광고'!$I:$I,$C$4,'자사몰 메타 광고'!D:D,$B293))</f>
        <v>0</v>
      </c>
      <c r="J293" s="11">
        <f t="shared" si="12"/>
        <v>0</v>
      </c>
      <c r="K293" s="11">
        <f t="shared" si="13"/>
        <v>0</v>
      </c>
      <c r="L293" s="12" t="str">
        <f t="shared" si="19"/>
        <v xml:space="preserve"> </v>
      </c>
      <c r="N293" s="10">
        <f>IF($C$4="", SUMIFS('무신사 메타 광고'!$X:$X, '무신사 메타 광고'!$D:$D, $B293),SUMIFS('무신사 메타 광고'!$X:$X,'무신사 메타 광고'!I:I,$C$4,'무신사 메타 광고'!D:D,$B293))</f>
        <v>0</v>
      </c>
      <c r="O293" s="11">
        <f t="shared" si="14"/>
        <v>0</v>
      </c>
      <c r="R293" s="13"/>
      <c r="S293" s="31">
        <f>IF($S$4="", SUMIFS('자사몰 메타 광고'!$L:$L, '자사몰 메타 광고'!$C:$C, $R293),SUMIFS('자사몰 메타 광고'!$L:$L,'자사몰 메타 광고'!$I:$I,$S$4,'자사몰 메타 광고'!$C:$C,$R293))</f>
        <v>0</v>
      </c>
      <c r="T293" s="31">
        <f>IF($S$4="", SUMIFS('자사몰 메타 광고'!$V:$V, '자사몰 메타 광고'!$C:$C, $R293),SUMIFS('자사몰 메타 광고'!$V:$V,'자사몰 메타 광고'!$I:$I,$S$4,'자사몰 메타 광고'!$C:$C,$R293))</f>
        <v>0</v>
      </c>
      <c r="U293" s="11">
        <f t="shared" si="15"/>
        <v>0</v>
      </c>
      <c r="V293" s="12" t="str">
        <f t="shared" si="20"/>
        <v xml:space="preserve"> </v>
      </c>
      <c r="W293" s="32">
        <f>IF($S$4="", SUMIFS('자사몰 메타 광고'!$K:$K, '자사몰 메타 광고'!$C:$C, $R293),SUMIFS('자사몰 메타 광고'!$K:$K,'자사몰 메타 광고'!$I:$I,$S$4,'자사몰 메타 광고'!$C:$C,$R293))</f>
        <v>0</v>
      </c>
      <c r="X293" s="32">
        <f>IF($S$4="", SUMIFS('자사몰 메타 광고'!$N:$N, '자사몰 메타 광고'!$C:$C, $R293),SUMIFS('자사몰 메타 광고'!$N:$N,'자사몰 메타 광고'!$I:$I,$S$4,'자사몰 메타 광고'!$C:$C,$R293))</f>
        <v>0</v>
      </c>
      <c r="Y293" s="11">
        <f t="shared" si="16"/>
        <v>0</v>
      </c>
      <c r="Z293" s="12" t="str">
        <f t="shared" si="21"/>
        <v xml:space="preserve"> </v>
      </c>
      <c r="AB293" s="10">
        <f>IF($S$4="", SUMIFS('무신사 메타 광고'!$X:$X, '무신사 메타 광고'!$C:$C, $R293),SUMIFS('무신사 메타 광고'!$X:$X,'무신사 메타 광고'!$I:$I,$S$4,'무신사 메타 광고'!$C:$C,$R293))</f>
        <v>0</v>
      </c>
      <c r="AC293" s="11">
        <f t="shared" si="17"/>
        <v>0</v>
      </c>
    </row>
    <row r="294" spans="2:29">
      <c r="B294" s="9"/>
      <c r="C294" s="29">
        <f>IF($C$4="", SUMIFS('자사몰 메타 광고'!$L:$L, '자사몰 메타 광고'!$D:$D, $B294), SUMIFS('자사몰 메타 광고'!$L:$L, '자사몰 메타 광고'!$I:$I, $C$4, '자사몰 메타 광고'!$D:$D, $B294))</f>
        <v>0</v>
      </c>
      <c r="D294" s="29">
        <f>IF($C$4="", SUMIFS('자사몰 메타 광고'!$V:$V,#REF!, $B294), SUMIFS('자사몰 메타 광고'!$V:$V,'자사몰 메타 광고'!$I:$I,$C$4,'자사몰 메타 광고'!$D:$D,$B294))</f>
        <v>0</v>
      </c>
      <c r="E294" s="11">
        <f t="shared" si="11"/>
        <v>0</v>
      </c>
      <c r="F294" s="12" t="str">
        <f t="shared" si="18"/>
        <v xml:space="preserve"> </v>
      </c>
      <c r="G294" s="30">
        <f>IF($C$4="", SUMIFS('자사몰 메타 광고'!$K:$K, '자사몰 메타 광고'!$D:$D, $B294), SUMIFS('자사몰 메타 광고'!$K:$K,'자사몰 메타 광고'!$I:$I,$C$4,'자사몰 메타 광고'!D:D,$B294))</f>
        <v>0</v>
      </c>
      <c r="H294" s="30">
        <f>IF($C$4="", SUMIFS('자사몰 메타 광고'!$Q:$Q, '자사몰 메타 광고'!$D:$D, $B294), SUMIFS('자사몰 메타 광고'!$Q:$Q,'자사몰 메타 광고'!$I:$I,$C$4,'자사몰 메타 광고'!D:D,$B294))</f>
        <v>0</v>
      </c>
      <c r="I294" s="30">
        <f>IF($C$4="", SUMIFS('자사몰 메타 광고'!$U:$U, '자사몰 메타 광고'!$D:$D, $B294), SUMIFS('자사몰 메타 광고'!$U:$U,'자사몰 메타 광고'!$I:$I,$C$4,'자사몰 메타 광고'!D:D,$B294))</f>
        <v>0</v>
      </c>
      <c r="J294" s="11">
        <f t="shared" si="12"/>
        <v>0</v>
      </c>
      <c r="K294" s="11">
        <f t="shared" si="13"/>
        <v>0</v>
      </c>
      <c r="L294" s="12" t="str">
        <f t="shared" si="19"/>
        <v xml:space="preserve"> </v>
      </c>
      <c r="N294" s="10">
        <f>IF($C$4="", SUMIFS('무신사 메타 광고'!$X:$X, '무신사 메타 광고'!$D:$D, $B294),SUMIFS('무신사 메타 광고'!$X:$X,'무신사 메타 광고'!I:I,$C$4,'무신사 메타 광고'!D:D,$B294))</f>
        <v>0</v>
      </c>
      <c r="O294" s="11">
        <f t="shared" si="14"/>
        <v>0</v>
      </c>
      <c r="R294" s="13"/>
      <c r="S294" s="31">
        <f>IF($S$4="", SUMIFS('자사몰 메타 광고'!$L:$L, '자사몰 메타 광고'!$C:$C, $R294),SUMIFS('자사몰 메타 광고'!$L:$L,'자사몰 메타 광고'!$I:$I,$S$4,'자사몰 메타 광고'!$C:$C,$R294))</f>
        <v>0</v>
      </c>
      <c r="T294" s="31">
        <f>IF($S$4="", SUMIFS('자사몰 메타 광고'!$V:$V, '자사몰 메타 광고'!$C:$C, $R294),SUMIFS('자사몰 메타 광고'!$V:$V,'자사몰 메타 광고'!$I:$I,$S$4,'자사몰 메타 광고'!$C:$C,$R294))</f>
        <v>0</v>
      </c>
      <c r="U294" s="11">
        <f t="shared" si="15"/>
        <v>0</v>
      </c>
      <c r="V294" s="12" t="str">
        <f t="shared" si="20"/>
        <v xml:space="preserve"> </v>
      </c>
      <c r="W294" s="32">
        <f>IF($S$4="", SUMIFS('자사몰 메타 광고'!$K:$K, '자사몰 메타 광고'!$C:$C, $R294),SUMIFS('자사몰 메타 광고'!$K:$K,'자사몰 메타 광고'!$I:$I,$S$4,'자사몰 메타 광고'!$C:$C,$R294))</f>
        <v>0</v>
      </c>
      <c r="X294" s="32">
        <f>IF($S$4="", SUMIFS('자사몰 메타 광고'!$N:$N, '자사몰 메타 광고'!$C:$C, $R294),SUMIFS('자사몰 메타 광고'!$N:$N,'자사몰 메타 광고'!$I:$I,$S$4,'자사몰 메타 광고'!$C:$C,$R294))</f>
        <v>0</v>
      </c>
      <c r="Y294" s="11">
        <f t="shared" si="16"/>
        <v>0</v>
      </c>
      <c r="Z294" s="12" t="str">
        <f t="shared" si="21"/>
        <v xml:space="preserve"> </v>
      </c>
      <c r="AB294" s="10">
        <f>IF($S$4="", SUMIFS('무신사 메타 광고'!$X:$X, '무신사 메타 광고'!$C:$C, $R294),SUMIFS('무신사 메타 광고'!$X:$X,'무신사 메타 광고'!$I:$I,$S$4,'무신사 메타 광고'!$C:$C,$R294))</f>
        <v>0</v>
      </c>
      <c r="AC294" s="11">
        <f t="shared" si="17"/>
        <v>0</v>
      </c>
    </row>
    <row r="295" spans="2:29">
      <c r="B295" s="9"/>
      <c r="C295" s="29">
        <f>IF($C$4="", SUMIFS('자사몰 메타 광고'!$L:$L, '자사몰 메타 광고'!$D:$D, $B295), SUMIFS('자사몰 메타 광고'!$L:$L, '자사몰 메타 광고'!$I:$I, $C$4, '자사몰 메타 광고'!$D:$D, $B295))</f>
        <v>0</v>
      </c>
      <c r="D295" s="29">
        <f>IF($C$4="", SUMIFS('자사몰 메타 광고'!$V:$V,#REF!, $B295), SUMIFS('자사몰 메타 광고'!$V:$V,'자사몰 메타 광고'!$I:$I,$C$4,'자사몰 메타 광고'!$D:$D,$B295))</f>
        <v>0</v>
      </c>
      <c r="E295" s="11">
        <f t="shared" si="11"/>
        <v>0</v>
      </c>
      <c r="F295" s="12" t="str">
        <f t="shared" si="18"/>
        <v xml:space="preserve"> </v>
      </c>
      <c r="G295" s="30">
        <f>IF($C$4="", SUMIFS('자사몰 메타 광고'!$K:$K, '자사몰 메타 광고'!$D:$D, $B295), SUMIFS('자사몰 메타 광고'!$K:$K,'자사몰 메타 광고'!$I:$I,$C$4,'자사몰 메타 광고'!D:D,$B295))</f>
        <v>0</v>
      </c>
      <c r="H295" s="30">
        <f>IF($C$4="", SUMIFS('자사몰 메타 광고'!$Q:$Q, '자사몰 메타 광고'!$D:$D, $B295), SUMIFS('자사몰 메타 광고'!$Q:$Q,'자사몰 메타 광고'!$I:$I,$C$4,'자사몰 메타 광고'!D:D,$B295))</f>
        <v>0</v>
      </c>
      <c r="I295" s="30">
        <f>IF($C$4="", SUMIFS('자사몰 메타 광고'!$U:$U, '자사몰 메타 광고'!$D:$D, $B295), SUMIFS('자사몰 메타 광고'!$U:$U,'자사몰 메타 광고'!$I:$I,$C$4,'자사몰 메타 광고'!D:D,$B295))</f>
        <v>0</v>
      </c>
      <c r="J295" s="11">
        <f t="shared" si="12"/>
        <v>0</v>
      </c>
      <c r="K295" s="11">
        <f t="shared" si="13"/>
        <v>0</v>
      </c>
      <c r="L295" s="12" t="str">
        <f t="shared" si="19"/>
        <v xml:space="preserve"> </v>
      </c>
      <c r="N295" s="10">
        <f>IF($C$4="", SUMIFS('무신사 메타 광고'!$X:$X, '무신사 메타 광고'!$D:$D, $B295),SUMIFS('무신사 메타 광고'!$X:$X,'무신사 메타 광고'!I:I,$C$4,'무신사 메타 광고'!D:D,$B295))</f>
        <v>0</v>
      </c>
      <c r="O295" s="11">
        <f t="shared" si="14"/>
        <v>0</v>
      </c>
      <c r="R295" s="13"/>
      <c r="S295" s="31">
        <f>IF($S$4="", SUMIFS('자사몰 메타 광고'!$L:$L, '자사몰 메타 광고'!$C:$C, $R295),SUMIFS('자사몰 메타 광고'!$L:$L,'자사몰 메타 광고'!$I:$I,$S$4,'자사몰 메타 광고'!$C:$C,$R295))</f>
        <v>0</v>
      </c>
      <c r="T295" s="31">
        <f>IF($S$4="", SUMIFS('자사몰 메타 광고'!$V:$V, '자사몰 메타 광고'!$C:$C, $R295),SUMIFS('자사몰 메타 광고'!$V:$V,'자사몰 메타 광고'!$I:$I,$S$4,'자사몰 메타 광고'!$C:$C,$R295))</f>
        <v>0</v>
      </c>
      <c r="U295" s="11">
        <f t="shared" si="15"/>
        <v>0</v>
      </c>
      <c r="V295" s="12" t="str">
        <f t="shared" si="20"/>
        <v xml:space="preserve"> </v>
      </c>
      <c r="W295" s="32">
        <f>IF($S$4="", SUMIFS('자사몰 메타 광고'!$K:$K, '자사몰 메타 광고'!$C:$C, $R295),SUMIFS('자사몰 메타 광고'!$K:$K,'자사몰 메타 광고'!$I:$I,$S$4,'자사몰 메타 광고'!$C:$C,$R295))</f>
        <v>0</v>
      </c>
      <c r="X295" s="32">
        <f>IF($S$4="", SUMIFS('자사몰 메타 광고'!$N:$N, '자사몰 메타 광고'!$C:$C, $R295),SUMIFS('자사몰 메타 광고'!$N:$N,'자사몰 메타 광고'!$I:$I,$S$4,'자사몰 메타 광고'!$C:$C,$R295))</f>
        <v>0</v>
      </c>
      <c r="Y295" s="11">
        <f t="shared" si="16"/>
        <v>0</v>
      </c>
      <c r="Z295" s="12" t="str">
        <f t="shared" si="21"/>
        <v xml:space="preserve"> </v>
      </c>
      <c r="AB295" s="10">
        <f>IF($S$4="", SUMIFS('무신사 메타 광고'!$X:$X, '무신사 메타 광고'!$C:$C, $R295),SUMIFS('무신사 메타 광고'!$X:$X,'무신사 메타 광고'!$I:$I,$S$4,'무신사 메타 광고'!$C:$C,$R295))</f>
        <v>0</v>
      </c>
      <c r="AC295" s="11">
        <f t="shared" si="17"/>
        <v>0</v>
      </c>
    </row>
    <row r="296" spans="2:29">
      <c r="B296" s="9"/>
      <c r="C296" s="29">
        <f>IF($C$4="", SUMIFS('자사몰 메타 광고'!$L:$L, '자사몰 메타 광고'!$D:$D, $B296), SUMIFS('자사몰 메타 광고'!$L:$L, '자사몰 메타 광고'!$I:$I, $C$4, '자사몰 메타 광고'!$D:$D, $B296))</f>
        <v>0</v>
      </c>
      <c r="D296" s="29">
        <f>IF($C$4="", SUMIFS('자사몰 메타 광고'!$V:$V,#REF!, $B296), SUMIFS('자사몰 메타 광고'!$V:$V,'자사몰 메타 광고'!$I:$I,$C$4,'자사몰 메타 광고'!$D:$D,$B296))</f>
        <v>0</v>
      </c>
      <c r="E296" s="11">
        <f t="shared" si="11"/>
        <v>0</v>
      </c>
      <c r="F296" s="12" t="str">
        <f t="shared" si="18"/>
        <v xml:space="preserve"> </v>
      </c>
      <c r="G296" s="30">
        <f>IF($C$4="", SUMIFS('자사몰 메타 광고'!$K:$K, '자사몰 메타 광고'!$D:$D, $B296), SUMIFS('자사몰 메타 광고'!$K:$K,'자사몰 메타 광고'!$I:$I,$C$4,'자사몰 메타 광고'!D:D,$B296))</f>
        <v>0</v>
      </c>
      <c r="H296" s="30">
        <f>IF($C$4="", SUMIFS('자사몰 메타 광고'!$Q:$Q, '자사몰 메타 광고'!$D:$D, $B296), SUMIFS('자사몰 메타 광고'!$Q:$Q,'자사몰 메타 광고'!$I:$I,$C$4,'자사몰 메타 광고'!D:D,$B296))</f>
        <v>0</v>
      </c>
      <c r="I296" s="30">
        <f>IF($C$4="", SUMIFS('자사몰 메타 광고'!$U:$U, '자사몰 메타 광고'!$D:$D, $B296), SUMIFS('자사몰 메타 광고'!$U:$U,'자사몰 메타 광고'!$I:$I,$C$4,'자사몰 메타 광고'!D:D,$B296))</f>
        <v>0</v>
      </c>
      <c r="J296" s="11">
        <f t="shared" si="12"/>
        <v>0</v>
      </c>
      <c r="K296" s="11">
        <f t="shared" si="13"/>
        <v>0</v>
      </c>
      <c r="L296" s="12" t="str">
        <f t="shared" si="19"/>
        <v xml:space="preserve"> </v>
      </c>
      <c r="N296" s="10">
        <f>IF($C$4="", SUMIFS('무신사 메타 광고'!$X:$X, '무신사 메타 광고'!$D:$D, $B296),SUMIFS('무신사 메타 광고'!$X:$X,'무신사 메타 광고'!I:I,$C$4,'무신사 메타 광고'!D:D,$B296))</f>
        <v>0</v>
      </c>
      <c r="O296" s="11">
        <f t="shared" si="14"/>
        <v>0</v>
      </c>
      <c r="R296" s="13"/>
      <c r="S296" s="31">
        <f>IF($S$4="", SUMIFS('자사몰 메타 광고'!$L:$L, '자사몰 메타 광고'!$C:$C, $R296),SUMIFS('자사몰 메타 광고'!$L:$L,'자사몰 메타 광고'!$I:$I,$S$4,'자사몰 메타 광고'!$C:$C,$R296))</f>
        <v>0</v>
      </c>
      <c r="T296" s="31">
        <f>IF($S$4="", SUMIFS('자사몰 메타 광고'!$V:$V, '자사몰 메타 광고'!$C:$C, $R296),SUMIFS('자사몰 메타 광고'!$V:$V,'자사몰 메타 광고'!$I:$I,$S$4,'자사몰 메타 광고'!$C:$C,$R296))</f>
        <v>0</v>
      </c>
      <c r="U296" s="11">
        <f t="shared" si="15"/>
        <v>0</v>
      </c>
      <c r="V296" s="12" t="str">
        <f t="shared" si="20"/>
        <v xml:space="preserve"> </v>
      </c>
      <c r="W296" s="32">
        <f>IF($S$4="", SUMIFS('자사몰 메타 광고'!$K:$K, '자사몰 메타 광고'!$C:$C, $R296),SUMIFS('자사몰 메타 광고'!$K:$K,'자사몰 메타 광고'!$I:$I,$S$4,'자사몰 메타 광고'!$C:$C,$R296))</f>
        <v>0</v>
      </c>
      <c r="X296" s="32">
        <f>IF($S$4="", SUMIFS('자사몰 메타 광고'!$N:$N, '자사몰 메타 광고'!$C:$C, $R296),SUMIFS('자사몰 메타 광고'!$N:$N,'자사몰 메타 광고'!$I:$I,$S$4,'자사몰 메타 광고'!$C:$C,$R296))</f>
        <v>0</v>
      </c>
      <c r="Y296" s="11">
        <f t="shared" si="16"/>
        <v>0</v>
      </c>
      <c r="Z296" s="12" t="str">
        <f t="shared" si="21"/>
        <v xml:space="preserve"> </v>
      </c>
      <c r="AB296" s="10">
        <f>IF($S$4="", SUMIFS('무신사 메타 광고'!$X:$X, '무신사 메타 광고'!$C:$C, $R296),SUMIFS('무신사 메타 광고'!$X:$X,'무신사 메타 광고'!$I:$I,$S$4,'무신사 메타 광고'!$C:$C,$R296))</f>
        <v>0</v>
      </c>
      <c r="AC296" s="11">
        <f t="shared" si="17"/>
        <v>0</v>
      </c>
    </row>
    <row r="297" spans="2:29">
      <c r="B297" s="9"/>
      <c r="C297" s="29">
        <f>IF($C$4="", SUMIFS('자사몰 메타 광고'!$L:$L, '자사몰 메타 광고'!$D:$D, $B297), SUMIFS('자사몰 메타 광고'!$L:$L, '자사몰 메타 광고'!$I:$I, $C$4, '자사몰 메타 광고'!$D:$D, $B297))</f>
        <v>0</v>
      </c>
      <c r="D297" s="29">
        <f>IF($C$4="", SUMIFS('자사몰 메타 광고'!$V:$V,#REF!, $B297), SUMIFS('자사몰 메타 광고'!$V:$V,'자사몰 메타 광고'!$I:$I,$C$4,'자사몰 메타 광고'!$D:$D,$B297))</f>
        <v>0</v>
      </c>
      <c r="E297" s="11">
        <f t="shared" si="11"/>
        <v>0</v>
      </c>
      <c r="F297" s="12" t="str">
        <f t="shared" si="18"/>
        <v xml:space="preserve"> </v>
      </c>
      <c r="G297" s="30">
        <f>IF($C$4="", SUMIFS('자사몰 메타 광고'!$K:$K, '자사몰 메타 광고'!$D:$D, $B297), SUMIFS('자사몰 메타 광고'!$K:$K,'자사몰 메타 광고'!$I:$I,$C$4,'자사몰 메타 광고'!D:D,$B297))</f>
        <v>0</v>
      </c>
      <c r="H297" s="30">
        <f>IF($C$4="", SUMIFS('자사몰 메타 광고'!$Q:$Q, '자사몰 메타 광고'!$D:$D, $B297), SUMIFS('자사몰 메타 광고'!$Q:$Q,'자사몰 메타 광고'!$I:$I,$C$4,'자사몰 메타 광고'!D:D,$B297))</f>
        <v>0</v>
      </c>
      <c r="I297" s="30">
        <f>IF($C$4="", SUMIFS('자사몰 메타 광고'!$U:$U, '자사몰 메타 광고'!$D:$D, $B297), SUMIFS('자사몰 메타 광고'!$U:$U,'자사몰 메타 광고'!$I:$I,$C$4,'자사몰 메타 광고'!D:D,$B297))</f>
        <v>0</v>
      </c>
      <c r="J297" s="11">
        <f t="shared" si="12"/>
        <v>0</v>
      </c>
      <c r="K297" s="11">
        <f t="shared" si="13"/>
        <v>0</v>
      </c>
      <c r="L297" s="12" t="str">
        <f t="shared" si="19"/>
        <v xml:space="preserve"> </v>
      </c>
      <c r="N297" s="10">
        <f>IF($C$4="", SUMIFS('무신사 메타 광고'!$X:$X, '무신사 메타 광고'!$D:$D, $B297),SUMIFS('무신사 메타 광고'!$X:$X,'무신사 메타 광고'!I:I,$C$4,'무신사 메타 광고'!D:D,$B297))</f>
        <v>0</v>
      </c>
      <c r="O297" s="11">
        <f t="shared" si="14"/>
        <v>0</v>
      </c>
      <c r="R297" s="13"/>
      <c r="S297" s="31">
        <f>IF($S$4="", SUMIFS('자사몰 메타 광고'!$L:$L, '자사몰 메타 광고'!$C:$C, $R297),SUMIFS('자사몰 메타 광고'!$L:$L,'자사몰 메타 광고'!$I:$I,$S$4,'자사몰 메타 광고'!$C:$C,$R297))</f>
        <v>0</v>
      </c>
      <c r="T297" s="31">
        <f>IF($S$4="", SUMIFS('자사몰 메타 광고'!$V:$V, '자사몰 메타 광고'!$C:$C, $R297),SUMIFS('자사몰 메타 광고'!$V:$V,'자사몰 메타 광고'!$I:$I,$S$4,'자사몰 메타 광고'!$C:$C,$R297))</f>
        <v>0</v>
      </c>
      <c r="U297" s="11">
        <f t="shared" si="15"/>
        <v>0</v>
      </c>
      <c r="V297" s="12" t="str">
        <f t="shared" si="20"/>
        <v xml:space="preserve"> </v>
      </c>
      <c r="W297" s="32">
        <f>IF($S$4="", SUMIFS('자사몰 메타 광고'!$K:$K, '자사몰 메타 광고'!$C:$C, $R297),SUMIFS('자사몰 메타 광고'!$K:$K,'자사몰 메타 광고'!$I:$I,$S$4,'자사몰 메타 광고'!$C:$C,$R297))</f>
        <v>0</v>
      </c>
      <c r="X297" s="32">
        <f>IF($S$4="", SUMIFS('자사몰 메타 광고'!$N:$N, '자사몰 메타 광고'!$C:$C, $R297),SUMIFS('자사몰 메타 광고'!$N:$N,'자사몰 메타 광고'!$I:$I,$S$4,'자사몰 메타 광고'!$C:$C,$R297))</f>
        <v>0</v>
      </c>
      <c r="Y297" s="11">
        <f t="shared" si="16"/>
        <v>0</v>
      </c>
      <c r="Z297" s="12" t="str">
        <f t="shared" si="21"/>
        <v xml:space="preserve"> </v>
      </c>
      <c r="AB297" s="10">
        <f>IF($S$4="", SUMIFS('무신사 메타 광고'!$X:$X, '무신사 메타 광고'!$C:$C, $R297),SUMIFS('무신사 메타 광고'!$X:$X,'무신사 메타 광고'!$I:$I,$S$4,'무신사 메타 광고'!$C:$C,$R297))</f>
        <v>0</v>
      </c>
      <c r="AC297" s="11">
        <f t="shared" si="17"/>
        <v>0</v>
      </c>
    </row>
    <row r="298" spans="2:29">
      <c r="B298" s="9"/>
      <c r="C298" s="29">
        <f>IF($C$4="", SUMIFS('자사몰 메타 광고'!$L:$L, '자사몰 메타 광고'!$D:$D, $B298), SUMIFS('자사몰 메타 광고'!$L:$L, '자사몰 메타 광고'!$I:$I, $C$4, '자사몰 메타 광고'!$D:$D, $B298))</f>
        <v>0</v>
      </c>
      <c r="D298" s="29">
        <f>IF($C$4="", SUMIFS('자사몰 메타 광고'!$V:$V,#REF!, $B298), SUMIFS('자사몰 메타 광고'!$V:$V,'자사몰 메타 광고'!$I:$I,$C$4,'자사몰 메타 광고'!$D:$D,$B298))</f>
        <v>0</v>
      </c>
      <c r="E298" s="11">
        <f t="shared" si="11"/>
        <v>0</v>
      </c>
      <c r="F298" s="12" t="str">
        <f t="shared" si="18"/>
        <v xml:space="preserve"> </v>
      </c>
      <c r="G298" s="30">
        <f>IF($C$4="", SUMIFS('자사몰 메타 광고'!$K:$K, '자사몰 메타 광고'!$D:$D, $B298), SUMIFS('자사몰 메타 광고'!$K:$K,'자사몰 메타 광고'!$I:$I,$C$4,'자사몰 메타 광고'!D:D,$B298))</f>
        <v>0</v>
      </c>
      <c r="H298" s="30">
        <f>IF($C$4="", SUMIFS('자사몰 메타 광고'!$Q:$Q, '자사몰 메타 광고'!$D:$D, $B298), SUMIFS('자사몰 메타 광고'!$Q:$Q,'자사몰 메타 광고'!$I:$I,$C$4,'자사몰 메타 광고'!D:D,$B298))</f>
        <v>0</v>
      </c>
      <c r="I298" s="30">
        <f>IF($C$4="", SUMIFS('자사몰 메타 광고'!$U:$U, '자사몰 메타 광고'!$D:$D, $B298), SUMIFS('자사몰 메타 광고'!$U:$U,'자사몰 메타 광고'!$I:$I,$C$4,'자사몰 메타 광고'!D:D,$B298))</f>
        <v>0</v>
      </c>
      <c r="J298" s="11">
        <f t="shared" si="12"/>
        <v>0</v>
      </c>
      <c r="K298" s="11">
        <f t="shared" si="13"/>
        <v>0</v>
      </c>
      <c r="L298" s="12" t="str">
        <f t="shared" si="19"/>
        <v xml:space="preserve"> </v>
      </c>
      <c r="N298" s="10">
        <f>IF($C$4="", SUMIFS('무신사 메타 광고'!$X:$X, '무신사 메타 광고'!$D:$D, $B298),SUMIFS('무신사 메타 광고'!$X:$X,'무신사 메타 광고'!I:I,$C$4,'무신사 메타 광고'!D:D,$B298))</f>
        <v>0</v>
      </c>
      <c r="O298" s="11">
        <f t="shared" si="14"/>
        <v>0</v>
      </c>
      <c r="R298" s="13"/>
      <c r="S298" s="31">
        <f>IF($S$4="", SUMIFS('자사몰 메타 광고'!$L:$L, '자사몰 메타 광고'!$C:$C, $R298),SUMIFS('자사몰 메타 광고'!$L:$L,'자사몰 메타 광고'!$I:$I,$S$4,'자사몰 메타 광고'!$C:$C,$R298))</f>
        <v>0</v>
      </c>
      <c r="T298" s="31">
        <f>IF($S$4="", SUMIFS('자사몰 메타 광고'!$V:$V, '자사몰 메타 광고'!$C:$C, $R298),SUMIFS('자사몰 메타 광고'!$V:$V,'자사몰 메타 광고'!$I:$I,$S$4,'자사몰 메타 광고'!$C:$C,$R298))</f>
        <v>0</v>
      </c>
      <c r="U298" s="11">
        <f t="shared" si="15"/>
        <v>0</v>
      </c>
      <c r="V298" s="12" t="str">
        <f t="shared" si="20"/>
        <v xml:space="preserve"> </v>
      </c>
      <c r="W298" s="32">
        <f>IF($S$4="", SUMIFS('자사몰 메타 광고'!$K:$K, '자사몰 메타 광고'!$C:$C, $R298),SUMIFS('자사몰 메타 광고'!$K:$K,'자사몰 메타 광고'!$I:$I,$S$4,'자사몰 메타 광고'!$C:$C,$R298))</f>
        <v>0</v>
      </c>
      <c r="X298" s="32">
        <f>IF($S$4="", SUMIFS('자사몰 메타 광고'!$N:$N, '자사몰 메타 광고'!$C:$C, $R298),SUMIFS('자사몰 메타 광고'!$N:$N,'자사몰 메타 광고'!$I:$I,$S$4,'자사몰 메타 광고'!$C:$C,$R298))</f>
        <v>0</v>
      </c>
      <c r="Y298" s="11">
        <f t="shared" si="16"/>
        <v>0</v>
      </c>
      <c r="Z298" s="12" t="str">
        <f t="shared" si="21"/>
        <v xml:space="preserve"> </v>
      </c>
      <c r="AB298" s="10">
        <f>IF($S$4="", SUMIFS('무신사 메타 광고'!$X:$X, '무신사 메타 광고'!$C:$C, $R298),SUMIFS('무신사 메타 광고'!$X:$X,'무신사 메타 광고'!$I:$I,$S$4,'무신사 메타 광고'!$C:$C,$R298))</f>
        <v>0</v>
      </c>
      <c r="AC298" s="11">
        <f t="shared" si="17"/>
        <v>0</v>
      </c>
    </row>
    <row r="299" spans="2:29">
      <c r="B299" s="9"/>
      <c r="C299" s="29">
        <f>IF($C$4="", SUMIFS('자사몰 메타 광고'!$L:$L, '자사몰 메타 광고'!$D:$D, $B299), SUMIFS('자사몰 메타 광고'!$L:$L, '자사몰 메타 광고'!$I:$I, $C$4, '자사몰 메타 광고'!$D:$D, $B299))</f>
        <v>0</v>
      </c>
      <c r="D299" s="29">
        <f>IF($C$4="", SUMIFS('자사몰 메타 광고'!$V:$V,#REF!, $B299), SUMIFS('자사몰 메타 광고'!$V:$V,'자사몰 메타 광고'!$I:$I,$C$4,'자사몰 메타 광고'!$D:$D,$B299))</f>
        <v>0</v>
      </c>
      <c r="E299" s="11">
        <f t="shared" si="11"/>
        <v>0</v>
      </c>
      <c r="F299" s="12" t="str">
        <f t="shared" si="18"/>
        <v xml:space="preserve"> </v>
      </c>
      <c r="G299" s="30">
        <f>IF($C$4="", SUMIFS('자사몰 메타 광고'!$K:$K, '자사몰 메타 광고'!$D:$D, $B299), SUMIFS('자사몰 메타 광고'!$K:$K,'자사몰 메타 광고'!$I:$I,$C$4,'자사몰 메타 광고'!D:D,$B299))</f>
        <v>0</v>
      </c>
      <c r="H299" s="30">
        <f>IF($C$4="", SUMIFS('자사몰 메타 광고'!$Q:$Q, '자사몰 메타 광고'!$D:$D, $B299), SUMIFS('자사몰 메타 광고'!$Q:$Q,'자사몰 메타 광고'!$I:$I,$C$4,'자사몰 메타 광고'!D:D,$B299))</f>
        <v>0</v>
      </c>
      <c r="I299" s="30">
        <f>IF($C$4="", SUMIFS('자사몰 메타 광고'!$U:$U, '자사몰 메타 광고'!$D:$D, $B299), SUMIFS('자사몰 메타 광고'!$U:$U,'자사몰 메타 광고'!$I:$I,$C$4,'자사몰 메타 광고'!D:D,$B299))</f>
        <v>0</v>
      </c>
      <c r="J299" s="11">
        <f t="shared" si="12"/>
        <v>0</v>
      </c>
      <c r="K299" s="11">
        <f t="shared" si="13"/>
        <v>0</v>
      </c>
      <c r="L299" s="12" t="str">
        <f t="shared" si="19"/>
        <v xml:space="preserve"> </v>
      </c>
      <c r="N299" s="10">
        <f>IF($C$4="", SUMIFS('무신사 메타 광고'!$X:$X, '무신사 메타 광고'!$D:$D, $B299),SUMIFS('무신사 메타 광고'!$X:$X,'무신사 메타 광고'!I:I,$C$4,'무신사 메타 광고'!D:D,$B299))</f>
        <v>0</v>
      </c>
      <c r="O299" s="11">
        <f t="shared" si="14"/>
        <v>0</v>
      </c>
      <c r="R299" s="13"/>
      <c r="S299" s="31">
        <f>IF($S$4="", SUMIFS('자사몰 메타 광고'!$L:$L, '자사몰 메타 광고'!$C:$C, $R299),SUMIFS('자사몰 메타 광고'!$L:$L,'자사몰 메타 광고'!$I:$I,$S$4,'자사몰 메타 광고'!$C:$C,$R299))</f>
        <v>0</v>
      </c>
      <c r="T299" s="31">
        <f>IF($S$4="", SUMIFS('자사몰 메타 광고'!$V:$V, '자사몰 메타 광고'!$C:$C, $R299),SUMIFS('자사몰 메타 광고'!$V:$V,'자사몰 메타 광고'!$I:$I,$S$4,'자사몰 메타 광고'!$C:$C,$R299))</f>
        <v>0</v>
      </c>
      <c r="U299" s="11">
        <f t="shared" si="15"/>
        <v>0</v>
      </c>
      <c r="V299" s="12" t="str">
        <f t="shared" si="20"/>
        <v xml:space="preserve"> </v>
      </c>
      <c r="W299" s="32">
        <f>IF($S$4="", SUMIFS('자사몰 메타 광고'!$K:$K, '자사몰 메타 광고'!$C:$C, $R299),SUMIFS('자사몰 메타 광고'!$K:$K,'자사몰 메타 광고'!$I:$I,$S$4,'자사몰 메타 광고'!$C:$C,$R299))</f>
        <v>0</v>
      </c>
      <c r="X299" s="32">
        <f>IF($S$4="", SUMIFS('자사몰 메타 광고'!$N:$N, '자사몰 메타 광고'!$C:$C, $R299),SUMIFS('자사몰 메타 광고'!$N:$N,'자사몰 메타 광고'!$I:$I,$S$4,'자사몰 메타 광고'!$C:$C,$R299))</f>
        <v>0</v>
      </c>
      <c r="Y299" s="11">
        <f t="shared" si="16"/>
        <v>0</v>
      </c>
      <c r="Z299" s="12" t="str">
        <f t="shared" si="21"/>
        <v xml:space="preserve"> </v>
      </c>
      <c r="AB299" s="10">
        <f>IF($S$4="", SUMIFS('무신사 메타 광고'!$X:$X, '무신사 메타 광고'!$C:$C, $R299),SUMIFS('무신사 메타 광고'!$X:$X,'무신사 메타 광고'!$I:$I,$S$4,'무신사 메타 광고'!$C:$C,$R299))</f>
        <v>0</v>
      </c>
      <c r="AC299" s="11">
        <f t="shared" si="17"/>
        <v>0</v>
      </c>
    </row>
    <row r="300" spans="2:29">
      <c r="B300" s="9"/>
      <c r="C300" s="29">
        <f>IF($C$4="", SUMIFS('자사몰 메타 광고'!$L:$L, '자사몰 메타 광고'!$D:$D, $B300), SUMIFS('자사몰 메타 광고'!$L:$L, '자사몰 메타 광고'!$I:$I, $C$4, '자사몰 메타 광고'!$D:$D, $B300))</f>
        <v>0</v>
      </c>
      <c r="D300" s="29">
        <f>IF($C$4="", SUMIFS('자사몰 메타 광고'!$V:$V,#REF!, $B300), SUMIFS('자사몰 메타 광고'!$V:$V,'자사몰 메타 광고'!$I:$I,$C$4,'자사몰 메타 광고'!$D:$D,$B300))</f>
        <v>0</v>
      </c>
      <c r="E300" s="11">
        <f t="shared" si="11"/>
        <v>0</v>
      </c>
      <c r="F300" s="12" t="str">
        <f t="shared" si="18"/>
        <v xml:space="preserve"> </v>
      </c>
      <c r="G300" s="30">
        <f>IF($C$4="", SUMIFS('자사몰 메타 광고'!$K:$K, '자사몰 메타 광고'!$D:$D, $B300), SUMIFS('자사몰 메타 광고'!$K:$K,'자사몰 메타 광고'!$I:$I,$C$4,'자사몰 메타 광고'!D:D,$B300))</f>
        <v>0</v>
      </c>
      <c r="H300" s="30">
        <f>IF($C$4="", SUMIFS('자사몰 메타 광고'!$Q:$Q, '자사몰 메타 광고'!$D:$D, $B300), SUMIFS('자사몰 메타 광고'!$Q:$Q,'자사몰 메타 광고'!$I:$I,$C$4,'자사몰 메타 광고'!D:D,$B300))</f>
        <v>0</v>
      </c>
      <c r="I300" s="30">
        <f>IF($C$4="", SUMIFS('자사몰 메타 광고'!$U:$U, '자사몰 메타 광고'!$D:$D, $B300), SUMIFS('자사몰 메타 광고'!$U:$U,'자사몰 메타 광고'!$I:$I,$C$4,'자사몰 메타 광고'!D:D,$B300))</f>
        <v>0</v>
      </c>
      <c r="J300" s="11">
        <f t="shared" si="12"/>
        <v>0</v>
      </c>
      <c r="K300" s="11">
        <f t="shared" si="13"/>
        <v>0</v>
      </c>
      <c r="L300" s="12" t="str">
        <f t="shared" si="19"/>
        <v xml:space="preserve"> </v>
      </c>
      <c r="N300" s="10">
        <f>IF($C$4="", SUMIFS('무신사 메타 광고'!$X:$X, '무신사 메타 광고'!$D:$D, $B300),SUMIFS('무신사 메타 광고'!$X:$X,'무신사 메타 광고'!I:I,$C$4,'무신사 메타 광고'!D:D,$B300))</f>
        <v>0</v>
      </c>
      <c r="O300" s="11">
        <f t="shared" si="14"/>
        <v>0</v>
      </c>
      <c r="R300" s="13"/>
      <c r="S300" s="31">
        <f>IF($S$4="", SUMIFS('자사몰 메타 광고'!$L:$L, '자사몰 메타 광고'!$C:$C, $R300),SUMIFS('자사몰 메타 광고'!$L:$L,'자사몰 메타 광고'!$I:$I,$S$4,'자사몰 메타 광고'!$C:$C,$R300))</f>
        <v>0</v>
      </c>
      <c r="T300" s="31">
        <f>IF($S$4="", SUMIFS('자사몰 메타 광고'!$V:$V, '자사몰 메타 광고'!$C:$C, $R300),SUMIFS('자사몰 메타 광고'!$V:$V,'자사몰 메타 광고'!$I:$I,$S$4,'자사몰 메타 광고'!$C:$C,$R300))</f>
        <v>0</v>
      </c>
      <c r="U300" s="11">
        <f t="shared" si="15"/>
        <v>0</v>
      </c>
      <c r="V300" s="12" t="str">
        <f t="shared" si="20"/>
        <v xml:space="preserve"> </v>
      </c>
      <c r="W300" s="32">
        <f>IF($S$4="", SUMIFS('자사몰 메타 광고'!$K:$K, '자사몰 메타 광고'!$C:$C, $R300),SUMIFS('자사몰 메타 광고'!$K:$K,'자사몰 메타 광고'!$I:$I,$S$4,'자사몰 메타 광고'!$C:$C,$R300))</f>
        <v>0</v>
      </c>
      <c r="X300" s="32">
        <f>IF($S$4="", SUMIFS('자사몰 메타 광고'!$N:$N, '자사몰 메타 광고'!$C:$C, $R300),SUMIFS('자사몰 메타 광고'!$N:$N,'자사몰 메타 광고'!$I:$I,$S$4,'자사몰 메타 광고'!$C:$C,$R300))</f>
        <v>0</v>
      </c>
      <c r="Y300" s="11">
        <f t="shared" si="16"/>
        <v>0</v>
      </c>
      <c r="Z300" s="12" t="str">
        <f t="shared" si="21"/>
        <v xml:space="preserve"> </v>
      </c>
      <c r="AB300" s="10">
        <f>IF($S$4="", SUMIFS('무신사 메타 광고'!$X:$X, '무신사 메타 광고'!$C:$C, $R300),SUMIFS('무신사 메타 광고'!$X:$X,'무신사 메타 광고'!$I:$I,$S$4,'무신사 메타 광고'!$C:$C,$R300))</f>
        <v>0</v>
      </c>
      <c r="AC300" s="11">
        <f t="shared" si="17"/>
        <v>0</v>
      </c>
    </row>
    <row r="301" spans="2:29">
      <c r="B301" s="9"/>
      <c r="C301" s="29">
        <f>IF($C$4="", SUMIFS('자사몰 메타 광고'!$L:$L, '자사몰 메타 광고'!$D:$D, $B301), SUMIFS('자사몰 메타 광고'!$L:$L, '자사몰 메타 광고'!$I:$I, $C$4, '자사몰 메타 광고'!$D:$D, $B301))</f>
        <v>0</v>
      </c>
      <c r="D301" s="29">
        <f>IF($C$4="", SUMIFS('자사몰 메타 광고'!$V:$V,#REF!, $B301), SUMIFS('자사몰 메타 광고'!$V:$V,'자사몰 메타 광고'!$I:$I,$C$4,'자사몰 메타 광고'!$D:$D,$B301))</f>
        <v>0</v>
      </c>
      <c r="E301" s="11">
        <f t="shared" si="11"/>
        <v>0</v>
      </c>
      <c r="F301" s="12" t="str">
        <f t="shared" si="18"/>
        <v xml:space="preserve"> </v>
      </c>
      <c r="G301" s="30">
        <f>IF($C$4="", SUMIFS('자사몰 메타 광고'!$K:$K, '자사몰 메타 광고'!$D:$D, $B301), SUMIFS('자사몰 메타 광고'!$K:$K,'자사몰 메타 광고'!$I:$I,$C$4,'자사몰 메타 광고'!D:D,$B301))</f>
        <v>0</v>
      </c>
      <c r="H301" s="30">
        <f>IF($C$4="", SUMIFS('자사몰 메타 광고'!$Q:$Q, '자사몰 메타 광고'!$D:$D, $B301), SUMIFS('자사몰 메타 광고'!$Q:$Q,'자사몰 메타 광고'!$I:$I,$C$4,'자사몰 메타 광고'!D:D,$B301))</f>
        <v>0</v>
      </c>
      <c r="I301" s="30">
        <f>IF($C$4="", SUMIFS('자사몰 메타 광고'!$U:$U, '자사몰 메타 광고'!$D:$D, $B301), SUMIFS('자사몰 메타 광고'!$U:$U,'자사몰 메타 광고'!$I:$I,$C$4,'자사몰 메타 광고'!D:D,$B301))</f>
        <v>0</v>
      </c>
      <c r="J301" s="11">
        <f t="shared" si="12"/>
        <v>0</v>
      </c>
      <c r="K301" s="11">
        <f t="shared" si="13"/>
        <v>0</v>
      </c>
      <c r="L301" s="12" t="str">
        <f t="shared" si="19"/>
        <v xml:space="preserve"> </v>
      </c>
      <c r="N301" s="10">
        <f>IF($C$4="", SUMIFS('무신사 메타 광고'!$X:$X, '무신사 메타 광고'!$D:$D, $B301),SUMIFS('무신사 메타 광고'!$X:$X,'무신사 메타 광고'!I:I,$C$4,'무신사 메타 광고'!D:D,$B301))</f>
        <v>0</v>
      </c>
      <c r="O301" s="11">
        <f t="shared" si="14"/>
        <v>0</v>
      </c>
      <c r="R301" s="13"/>
      <c r="S301" s="31">
        <f>IF($S$4="", SUMIFS('자사몰 메타 광고'!$L:$L, '자사몰 메타 광고'!$C:$C, $R301),SUMIFS('자사몰 메타 광고'!$L:$L,'자사몰 메타 광고'!$I:$I,$S$4,'자사몰 메타 광고'!$C:$C,$R301))</f>
        <v>0</v>
      </c>
      <c r="T301" s="31">
        <f>IF($S$4="", SUMIFS('자사몰 메타 광고'!$V:$V, '자사몰 메타 광고'!$C:$C, $R301),SUMIFS('자사몰 메타 광고'!$V:$V,'자사몰 메타 광고'!$I:$I,$S$4,'자사몰 메타 광고'!$C:$C,$R301))</f>
        <v>0</v>
      </c>
      <c r="U301" s="11">
        <f t="shared" si="15"/>
        <v>0</v>
      </c>
      <c r="V301" s="12" t="str">
        <f t="shared" si="20"/>
        <v xml:space="preserve"> </v>
      </c>
      <c r="W301" s="32">
        <f>IF($S$4="", SUMIFS('자사몰 메타 광고'!$K:$K, '자사몰 메타 광고'!$C:$C, $R301),SUMIFS('자사몰 메타 광고'!$K:$K,'자사몰 메타 광고'!$I:$I,$S$4,'자사몰 메타 광고'!$C:$C,$R301))</f>
        <v>0</v>
      </c>
      <c r="X301" s="32">
        <f>IF($S$4="", SUMIFS('자사몰 메타 광고'!$N:$N, '자사몰 메타 광고'!$C:$C, $R301),SUMIFS('자사몰 메타 광고'!$N:$N,'자사몰 메타 광고'!$I:$I,$S$4,'자사몰 메타 광고'!$C:$C,$R301))</f>
        <v>0</v>
      </c>
      <c r="Y301" s="11">
        <f t="shared" si="16"/>
        <v>0</v>
      </c>
      <c r="Z301" s="12" t="str">
        <f t="shared" si="21"/>
        <v xml:space="preserve"> </v>
      </c>
      <c r="AB301" s="10">
        <f>IF($S$4="", SUMIFS('무신사 메타 광고'!$X:$X, '무신사 메타 광고'!$C:$C, $R301),SUMIFS('무신사 메타 광고'!$X:$X,'무신사 메타 광고'!$I:$I,$S$4,'무신사 메타 광고'!$C:$C,$R301))</f>
        <v>0</v>
      </c>
      <c r="AC301" s="11">
        <f t="shared" si="17"/>
        <v>0</v>
      </c>
    </row>
    <row r="302" spans="2:29">
      <c r="B302" s="9"/>
      <c r="C302" s="29">
        <f>IF($C$4="", SUMIFS('자사몰 메타 광고'!$L:$L, '자사몰 메타 광고'!$D:$D, $B302), SUMIFS('자사몰 메타 광고'!$L:$L, '자사몰 메타 광고'!$I:$I, $C$4, '자사몰 메타 광고'!$D:$D, $B302))</f>
        <v>0</v>
      </c>
      <c r="D302" s="29">
        <f>IF($C$4="", SUMIFS('자사몰 메타 광고'!$V:$V,#REF!, $B302), SUMIFS('자사몰 메타 광고'!$V:$V,'자사몰 메타 광고'!$I:$I,$C$4,'자사몰 메타 광고'!$D:$D,$B302))</f>
        <v>0</v>
      </c>
      <c r="E302" s="11">
        <f t="shared" si="11"/>
        <v>0</v>
      </c>
      <c r="F302" s="12" t="str">
        <f t="shared" si="18"/>
        <v xml:space="preserve"> </v>
      </c>
      <c r="G302" s="30">
        <f>IF($C$4="", SUMIFS('자사몰 메타 광고'!$K:$K, '자사몰 메타 광고'!$D:$D, $B302), SUMIFS('자사몰 메타 광고'!$K:$K,'자사몰 메타 광고'!$I:$I,$C$4,'자사몰 메타 광고'!D:D,$B302))</f>
        <v>0</v>
      </c>
      <c r="H302" s="30">
        <f>IF($C$4="", SUMIFS('자사몰 메타 광고'!$Q:$Q, '자사몰 메타 광고'!$D:$D, $B302), SUMIFS('자사몰 메타 광고'!$Q:$Q,'자사몰 메타 광고'!$I:$I,$C$4,'자사몰 메타 광고'!D:D,$B302))</f>
        <v>0</v>
      </c>
      <c r="I302" s="30">
        <f>IF($C$4="", SUMIFS('자사몰 메타 광고'!$U:$U, '자사몰 메타 광고'!$D:$D, $B302), SUMIFS('자사몰 메타 광고'!$U:$U,'자사몰 메타 광고'!$I:$I,$C$4,'자사몰 메타 광고'!D:D,$B302))</f>
        <v>0</v>
      </c>
      <c r="J302" s="11">
        <f t="shared" si="12"/>
        <v>0</v>
      </c>
      <c r="K302" s="11">
        <f t="shared" si="13"/>
        <v>0</v>
      </c>
      <c r="L302" s="12" t="str">
        <f t="shared" si="19"/>
        <v xml:space="preserve"> </v>
      </c>
      <c r="N302" s="10">
        <f>IF($C$4="", SUMIFS('무신사 메타 광고'!$X:$X, '무신사 메타 광고'!$D:$D, $B302),SUMIFS('무신사 메타 광고'!$X:$X,'무신사 메타 광고'!I:I,$C$4,'무신사 메타 광고'!D:D,$B302))</f>
        <v>0</v>
      </c>
      <c r="O302" s="11">
        <f t="shared" si="14"/>
        <v>0</v>
      </c>
      <c r="R302" s="13"/>
      <c r="S302" s="31">
        <f>IF($S$4="", SUMIFS('자사몰 메타 광고'!$L:$L, '자사몰 메타 광고'!$C:$C, $R302),SUMIFS('자사몰 메타 광고'!$L:$L,'자사몰 메타 광고'!$I:$I,$S$4,'자사몰 메타 광고'!$C:$C,$R302))</f>
        <v>0</v>
      </c>
      <c r="T302" s="31">
        <f>IF($S$4="", SUMIFS('자사몰 메타 광고'!$V:$V, '자사몰 메타 광고'!$C:$C, $R302),SUMIFS('자사몰 메타 광고'!$V:$V,'자사몰 메타 광고'!$I:$I,$S$4,'자사몰 메타 광고'!$C:$C,$R302))</f>
        <v>0</v>
      </c>
      <c r="U302" s="11">
        <f t="shared" si="15"/>
        <v>0</v>
      </c>
      <c r="V302" s="12" t="str">
        <f t="shared" si="20"/>
        <v xml:space="preserve"> </v>
      </c>
      <c r="W302" s="32">
        <f>IF($S$4="", SUMIFS('자사몰 메타 광고'!$K:$K, '자사몰 메타 광고'!$C:$C, $R302),SUMIFS('자사몰 메타 광고'!$K:$K,'자사몰 메타 광고'!$I:$I,$S$4,'자사몰 메타 광고'!$C:$C,$R302))</f>
        <v>0</v>
      </c>
      <c r="X302" s="32">
        <f>IF($S$4="", SUMIFS('자사몰 메타 광고'!$N:$N, '자사몰 메타 광고'!$C:$C, $R302),SUMIFS('자사몰 메타 광고'!$N:$N,'자사몰 메타 광고'!$I:$I,$S$4,'자사몰 메타 광고'!$C:$C,$R302))</f>
        <v>0</v>
      </c>
      <c r="Y302" s="11">
        <f t="shared" si="16"/>
        <v>0</v>
      </c>
      <c r="Z302" s="12" t="str">
        <f t="shared" si="21"/>
        <v xml:space="preserve"> </v>
      </c>
      <c r="AB302" s="10">
        <f>IF($S$4="", SUMIFS('무신사 메타 광고'!$X:$X, '무신사 메타 광고'!$C:$C, $R302),SUMIFS('무신사 메타 광고'!$X:$X,'무신사 메타 광고'!$I:$I,$S$4,'무신사 메타 광고'!$C:$C,$R302))</f>
        <v>0</v>
      </c>
      <c r="AC302" s="11">
        <f t="shared" si="17"/>
        <v>0</v>
      </c>
    </row>
    <row r="303" spans="2:29">
      <c r="B303" s="9"/>
      <c r="C303" s="29">
        <f>IF($C$4="", SUMIFS('자사몰 메타 광고'!$L:$L, '자사몰 메타 광고'!$D:$D, $B303), SUMIFS('자사몰 메타 광고'!$L:$L, '자사몰 메타 광고'!$I:$I, $C$4, '자사몰 메타 광고'!$D:$D, $B303))</f>
        <v>0</v>
      </c>
      <c r="D303" s="29">
        <f>IF($C$4="", SUMIFS('자사몰 메타 광고'!$V:$V,#REF!, $B303), SUMIFS('자사몰 메타 광고'!$V:$V,'자사몰 메타 광고'!$I:$I,$C$4,'자사몰 메타 광고'!$D:$D,$B303))</f>
        <v>0</v>
      </c>
      <c r="E303" s="11">
        <f t="shared" si="11"/>
        <v>0</v>
      </c>
      <c r="F303" s="12" t="str">
        <f t="shared" si="18"/>
        <v xml:space="preserve"> </v>
      </c>
      <c r="G303" s="30">
        <f>IF($C$4="", SUMIFS('자사몰 메타 광고'!$K:$K, '자사몰 메타 광고'!$D:$D, $B303), SUMIFS('자사몰 메타 광고'!$K:$K,'자사몰 메타 광고'!$I:$I,$C$4,'자사몰 메타 광고'!D:D,$B303))</f>
        <v>0</v>
      </c>
      <c r="H303" s="30">
        <f>IF($C$4="", SUMIFS('자사몰 메타 광고'!$Q:$Q, '자사몰 메타 광고'!$D:$D, $B303), SUMIFS('자사몰 메타 광고'!$Q:$Q,'자사몰 메타 광고'!$I:$I,$C$4,'자사몰 메타 광고'!D:D,$B303))</f>
        <v>0</v>
      </c>
      <c r="I303" s="30">
        <f>IF($C$4="", SUMIFS('자사몰 메타 광고'!$U:$U, '자사몰 메타 광고'!$D:$D, $B303), SUMIFS('자사몰 메타 광고'!$U:$U,'자사몰 메타 광고'!$I:$I,$C$4,'자사몰 메타 광고'!D:D,$B303))</f>
        <v>0</v>
      </c>
      <c r="J303" s="11">
        <f t="shared" si="12"/>
        <v>0</v>
      </c>
      <c r="K303" s="11">
        <f t="shared" si="13"/>
        <v>0</v>
      </c>
      <c r="L303" s="12" t="str">
        <f t="shared" si="19"/>
        <v xml:space="preserve"> </v>
      </c>
      <c r="N303" s="10">
        <f>IF($C$4="", SUMIFS('무신사 메타 광고'!$X:$X, '무신사 메타 광고'!$D:$D, $B303),SUMIFS('무신사 메타 광고'!$X:$X,'무신사 메타 광고'!I:I,$C$4,'무신사 메타 광고'!D:D,$B303))</f>
        <v>0</v>
      </c>
      <c r="O303" s="11">
        <f t="shared" si="14"/>
        <v>0</v>
      </c>
      <c r="R303" s="13"/>
      <c r="S303" s="31">
        <f>IF($S$4="", SUMIFS('자사몰 메타 광고'!$L:$L, '자사몰 메타 광고'!$C:$C, $R303),SUMIFS('자사몰 메타 광고'!$L:$L,'자사몰 메타 광고'!$I:$I,$S$4,'자사몰 메타 광고'!$C:$C,$R303))</f>
        <v>0</v>
      </c>
      <c r="T303" s="31">
        <f>IF($S$4="", SUMIFS('자사몰 메타 광고'!$V:$V, '자사몰 메타 광고'!$C:$C, $R303),SUMIFS('자사몰 메타 광고'!$V:$V,'자사몰 메타 광고'!$I:$I,$S$4,'자사몰 메타 광고'!$C:$C,$R303))</f>
        <v>0</v>
      </c>
      <c r="U303" s="11">
        <f t="shared" si="15"/>
        <v>0</v>
      </c>
      <c r="V303" s="12" t="str">
        <f t="shared" si="20"/>
        <v xml:space="preserve"> </v>
      </c>
      <c r="W303" s="32">
        <f>IF($S$4="", SUMIFS('자사몰 메타 광고'!$K:$K, '자사몰 메타 광고'!$C:$C, $R303),SUMIFS('자사몰 메타 광고'!$K:$K,'자사몰 메타 광고'!$I:$I,$S$4,'자사몰 메타 광고'!$C:$C,$R303))</f>
        <v>0</v>
      </c>
      <c r="X303" s="32">
        <f>IF($S$4="", SUMIFS('자사몰 메타 광고'!$N:$N, '자사몰 메타 광고'!$C:$C, $R303),SUMIFS('자사몰 메타 광고'!$N:$N,'자사몰 메타 광고'!$I:$I,$S$4,'자사몰 메타 광고'!$C:$C,$R303))</f>
        <v>0</v>
      </c>
      <c r="Y303" s="11">
        <f t="shared" si="16"/>
        <v>0</v>
      </c>
      <c r="Z303" s="12" t="str">
        <f t="shared" si="21"/>
        <v xml:space="preserve"> </v>
      </c>
      <c r="AB303" s="10">
        <f>IF($S$4="", SUMIFS('무신사 메타 광고'!$X:$X, '무신사 메타 광고'!$C:$C, $R303),SUMIFS('무신사 메타 광고'!$X:$X,'무신사 메타 광고'!$I:$I,$S$4,'무신사 메타 광고'!$C:$C,$R303))</f>
        <v>0</v>
      </c>
      <c r="AC303" s="11">
        <f t="shared" si="17"/>
        <v>0</v>
      </c>
    </row>
    <row r="304" spans="2:29">
      <c r="B304" s="9"/>
      <c r="C304" s="29">
        <f>IF($C$4="", SUMIFS('자사몰 메타 광고'!$L:$L, '자사몰 메타 광고'!$D:$D, $B304), SUMIFS('자사몰 메타 광고'!$L:$L, '자사몰 메타 광고'!$I:$I, $C$4, '자사몰 메타 광고'!$D:$D, $B304))</f>
        <v>0</v>
      </c>
      <c r="D304" s="29">
        <f>IF($C$4="", SUMIFS('자사몰 메타 광고'!$V:$V,#REF!, $B304), SUMIFS('자사몰 메타 광고'!$V:$V,'자사몰 메타 광고'!$I:$I,$C$4,'자사몰 메타 광고'!$D:$D,$B304))</f>
        <v>0</v>
      </c>
      <c r="E304" s="11">
        <f t="shared" si="11"/>
        <v>0</v>
      </c>
      <c r="F304" s="12" t="str">
        <f t="shared" si="18"/>
        <v xml:space="preserve"> </v>
      </c>
      <c r="G304" s="30">
        <f>IF($C$4="", SUMIFS('자사몰 메타 광고'!$K:$K, '자사몰 메타 광고'!$D:$D, $B304), SUMIFS('자사몰 메타 광고'!$K:$K,'자사몰 메타 광고'!$I:$I,$C$4,'자사몰 메타 광고'!D:D,$B304))</f>
        <v>0</v>
      </c>
      <c r="H304" s="30">
        <f>IF($C$4="", SUMIFS('자사몰 메타 광고'!$Q:$Q, '자사몰 메타 광고'!$D:$D, $B304), SUMIFS('자사몰 메타 광고'!$Q:$Q,'자사몰 메타 광고'!$I:$I,$C$4,'자사몰 메타 광고'!D:D,$B304))</f>
        <v>0</v>
      </c>
      <c r="I304" s="30">
        <f>IF($C$4="", SUMIFS('자사몰 메타 광고'!$U:$U, '자사몰 메타 광고'!$D:$D, $B304), SUMIFS('자사몰 메타 광고'!$U:$U,'자사몰 메타 광고'!$I:$I,$C$4,'자사몰 메타 광고'!D:D,$B304))</f>
        <v>0</v>
      </c>
      <c r="J304" s="11">
        <f t="shared" si="12"/>
        <v>0</v>
      </c>
      <c r="K304" s="11">
        <f t="shared" si="13"/>
        <v>0</v>
      </c>
      <c r="L304" s="12" t="str">
        <f t="shared" si="19"/>
        <v xml:space="preserve"> </v>
      </c>
      <c r="N304" s="10">
        <f>IF($C$4="", SUMIFS('무신사 메타 광고'!$X:$X, '무신사 메타 광고'!$D:$D, $B304),SUMIFS('무신사 메타 광고'!$X:$X,'무신사 메타 광고'!I:I,$C$4,'무신사 메타 광고'!D:D,$B304))</f>
        <v>0</v>
      </c>
      <c r="O304" s="11">
        <f t="shared" si="14"/>
        <v>0</v>
      </c>
      <c r="R304" s="13"/>
      <c r="S304" s="31">
        <f>IF($S$4="", SUMIFS('자사몰 메타 광고'!$L:$L, '자사몰 메타 광고'!$C:$C, $R304),SUMIFS('자사몰 메타 광고'!$L:$L,'자사몰 메타 광고'!$I:$I,$S$4,'자사몰 메타 광고'!$C:$C,$R304))</f>
        <v>0</v>
      </c>
      <c r="T304" s="31">
        <f>IF($S$4="", SUMIFS('자사몰 메타 광고'!$V:$V, '자사몰 메타 광고'!$C:$C, $R304),SUMIFS('자사몰 메타 광고'!$V:$V,'자사몰 메타 광고'!$I:$I,$S$4,'자사몰 메타 광고'!$C:$C,$R304))</f>
        <v>0</v>
      </c>
      <c r="U304" s="11">
        <f t="shared" si="15"/>
        <v>0</v>
      </c>
      <c r="V304" s="12" t="str">
        <f t="shared" si="20"/>
        <v xml:space="preserve"> </v>
      </c>
      <c r="W304" s="32">
        <f>IF($S$4="", SUMIFS('자사몰 메타 광고'!$K:$K, '자사몰 메타 광고'!$C:$C, $R304),SUMIFS('자사몰 메타 광고'!$K:$K,'자사몰 메타 광고'!$I:$I,$S$4,'자사몰 메타 광고'!$C:$C,$R304))</f>
        <v>0</v>
      </c>
      <c r="X304" s="32">
        <f>IF($S$4="", SUMIFS('자사몰 메타 광고'!$N:$N, '자사몰 메타 광고'!$C:$C, $R304),SUMIFS('자사몰 메타 광고'!$N:$N,'자사몰 메타 광고'!$I:$I,$S$4,'자사몰 메타 광고'!$C:$C,$R304))</f>
        <v>0</v>
      </c>
      <c r="Y304" s="11">
        <f t="shared" si="16"/>
        <v>0</v>
      </c>
      <c r="Z304" s="12" t="str">
        <f t="shared" si="21"/>
        <v xml:space="preserve"> </v>
      </c>
      <c r="AB304" s="10">
        <f>IF($S$4="", SUMIFS('무신사 메타 광고'!$X:$X, '무신사 메타 광고'!$C:$C, $R304),SUMIFS('무신사 메타 광고'!$X:$X,'무신사 메타 광고'!$I:$I,$S$4,'무신사 메타 광고'!$C:$C,$R304))</f>
        <v>0</v>
      </c>
      <c r="AC304" s="11">
        <f t="shared" si="17"/>
        <v>0</v>
      </c>
    </row>
    <row r="305" spans="2:29">
      <c r="B305" s="9"/>
      <c r="C305" s="29">
        <f>IF($C$4="", SUMIFS('자사몰 메타 광고'!$L:$L, '자사몰 메타 광고'!$D:$D, $B305), SUMIFS('자사몰 메타 광고'!$L:$L, '자사몰 메타 광고'!$I:$I, $C$4, '자사몰 메타 광고'!$D:$D, $B305))</f>
        <v>0</v>
      </c>
      <c r="D305" s="29">
        <f>IF($C$4="", SUMIFS('자사몰 메타 광고'!$V:$V,#REF!, $B305), SUMIFS('자사몰 메타 광고'!$V:$V,'자사몰 메타 광고'!$I:$I,$C$4,'자사몰 메타 광고'!$D:$D,$B305))</f>
        <v>0</v>
      </c>
      <c r="E305" s="11">
        <f t="shared" si="11"/>
        <v>0</v>
      </c>
      <c r="F305" s="12" t="str">
        <f t="shared" si="18"/>
        <v xml:space="preserve"> </v>
      </c>
      <c r="G305" s="30">
        <f>IF($C$4="", SUMIFS('자사몰 메타 광고'!$K:$K, '자사몰 메타 광고'!$D:$D, $B305), SUMIFS('자사몰 메타 광고'!$K:$K,'자사몰 메타 광고'!$I:$I,$C$4,'자사몰 메타 광고'!D:D,$B305))</f>
        <v>0</v>
      </c>
      <c r="H305" s="30">
        <f>IF($C$4="", SUMIFS('자사몰 메타 광고'!$Q:$Q, '자사몰 메타 광고'!$D:$D, $B305), SUMIFS('자사몰 메타 광고'!$Q:$Q,'자사몰 메타 광고'!$I:$I,$C$4,'자사몰 메타 광고'!D:D,$B305))</f>
        <v>0</v>
      </c>
      <c r="I305" s="30">
        <f>IF($C$4="", SUMIFS('자사몰 메타 광고'!$U:$U, '자사몰 메타 광고'!$D:$D, $B305), SUMIFS('자사몰 메타 광고'!$U:$U,'자사몰 메타 광고'!$I:$I,$C$4,'자사몰 메타 광고'!D:D,$B305))</f>
        <v>0</v>
      </c>
      <c r="J305" s="11">
        <f t="shared" si="12"/>
        <v>0</v>
      </c>
      <c r="K305" s="11">
        <f t="shared" si="13"/>
        <v>0</v>
      </c>
      <c r="L305" s="12" t="str">
        <f t="shared" si="19"/>
        <v xml:space="preserve"> </v>
      </c>
      <c r="N305" s="10">
        <f>IF($C$4="", SUMIFS('무신사 메타 광고'!$X:$X, '무신사 메타 광고'!$D:$D, $B305),SUMIFS('무신사 메타 광고'!$X:$X,'무신사 메타 광고'!I:I,$C$4,'무신사 메타 광고'!D:D,$B305))</f>
        <v>0</v>
      </c>
      <c r="O305" s="11">
        <f t="shared" si="14"/>
        <v>0</v>
      </c>
      <c r="R305" s="13"/>
      <c r="S305" s="31">
        <f>IF($S$4="", SUMIFS('자사몰 메타 광고'!$L:$L, '자사몰 메타 광고'!$C:$C, $R305),SUMIFS('자사몰 메타 광고'!$L:$L,'자사몰 메타 광고'!$I:$I,$S$4,'자사몰 메타 광고'!$C:$C,$R305))</f>
        <v>0</v>
      </c>
      <c r="T305" s="31">
        <f>IF($S$4="", SUMIFS('자사몰 메타 광고'!$V:$V, '자사몰 메타 광고'!$C:$C, $R305),SUMIFS('자사몰 메타 광고'!$V:$V,'자사몰 메타 광고'!$I:$I,$S$4,'자사몰 메타 광고'!$C:$C,$R305))</f>
        <v>0</v>
      </c>
      <c r="U305" s="11">
        <f t="shared" si="15"/>
        <v>0</v>
      </c>
      <c r="V305" s="12" t="str">
        <f t="shared" si="20"/>
        <v xml:space="preserve"> </v>
      </c>
      <c r="W305" s="32">
        <f>IF($S$4="", SUMIFS('자사몰 메타 광고'!$K:$K, '자사몰 메타 광고'!$C:$C, $R305),SUMIFS('자사몰 메타 광고'!$K:$K,'자사몰 메타 광고'!$I:$I,$S$4,'자사몰 메타 광고'!$C:$C,$R305))</f>
        <v>0</v>
      </c>
      <c r="X305" s="32">
        <f>IF($S$4="", SUMIFS('자사몰 메타 광고'!$N:$N, '자사몰 메타 광고'!$C:$C, $R305),SUMIFS('자사몰 메타 광고'!$N:$N,'자사몰 메타 광고'!$I:$I,$S$4,'자사몰 메타 광고'!$C:$C,$R305))</f>
        <v>0</v>
      </c>
      <c r="Y305" s="11">
        <f t="shared" si="16"/>
        <v>0</v>
      </c>
      <c r="Z305" s="12" t="str">
        <f t="shared" si="21"/>
        <v xml:space="preserve"> </v>
      </c>
      <c r="AB305" s="10">
        <f>IF($S$4="", SUMIFS('무신사 메타 광고'!$X:$X, '무신사 메타 광고'!$C:$C, $R305),SUMIFS('무신사 메타 광고'!$X:$X,'무신사 메타 광고'!$I:$I,$S$4,'무신사 메타 광고'!$C:$C,$R305))</f>
        <v>0</v>
      </c>
      <c r="AC305" s="11">
        <f t="shared" si="17"/>
        <v>0</v>
      </c>
    </row>
    <row r="306" spans="2:29">
      <c r="B306" s="9"/>
      <c r="C306" s="29">
        <f>IF($C$4="", SUMIFS('자사몰 메타 광고'!$L:$L, '자사몰 메타 광고'!$D:$D, $B306), SUMIFS('자사몰 메타 광고'!$L:$L, '자사몰 메타 광고'!$I:$I, $C$4, '자사몰 메타 광고'!$D:$D, $B306))</f>
        <v>0</v>
      </c>
      <c r="D306" s="29">
        <f>IF($C$4="", SUMIFS('자사몰 메타 광고'!$V:$V,#REF!, $B306), SUMIFS('자사몰 메타 광고'!$V:$V,'자사몰 메타 광고'!$I:$I,$C$4,'자사몰 메타 광고'!$D:$D,$B306))</f>
        <v>0</v>
      </c>
      <c r="E306" s="11">
        <f t="shared" si="11"/>
        <v>0</v>
      </c>
      <c r="F306" s="12" t="str">
        <f t="shared" si="18"/>
        <v xml:space="preserve"> </v>
      </c>
      <c r="G306" s="30">
        <f>IF($C$4="", SUMIFS('자사몰 메타 광고'!$K:$K, '자사몰 메타 광고'!$D:$D, $B306), SUMIFS('자사몰 메타 광고'!$K:$K,'자사몰 메타 광고'!$I:$I,$C$4,'자사몰 메타 광고'!D:D,$B306))</f>
        <v>0</v>
      </c>
      <c r="H306" s="30">
        <f>IF($C$4="", SUMIFS('자사몰 메타 광고'!$Q:$Q, '자사몰 메타 광고'!$D:$D, $B306), SUMIFS('자사몰 메타 광고'!$Q:$Q,'자사몰 메타 광고'!$I:$I,$C$4,'자사몰 메타 광고'!D:D,$B306))</f>
        <v>0</v>
      </c>
      <c r="I306" s="30">
        <f>IF($C$4="", SUMIFS('자사몰 메타 광고'!$U:$U, '자사몰 메타 광고'!$D:$D, $B306), SUMIFS('자사몰 메타 광고'!$U:$U,'자사몰 메타 광고'!$I:$I,$C$4,'자사몰 메타 광고'!D:D,$B306))</f>
        <v>0</v>
      </c>
      <c r="J306" s="11">
        <f t="shared" si="12"/>
        <v>0</v>
      </c>
      <c r="K306" s="11">
        <f t="shared" si="13"/>
        <v>0</v>
      </c>
      <c r="L306" s="12" t="str">
        <f t="shared" si="19"/>
        <v xml:space="preserve"> </v>
      </c>
      <c r="N306" s="10">
        <f>IF($C$4="", SUMIFS('무신사 메타 광고'!$X:$X, '무신사 메타 광고'!$D:$D, $B306),SUMIFS('무신사 메타 광고'!$X:$X,'무신사 메타 광고'!I:I,$C$4,'무신사 메타 광고'!D:D,$B306))</f>
        <v>0</v>
      </c>
      <c r="O306" s="11">
        <f t="shared" si="14"/>
        <v>0</v>
      </c>
      <c r="R306" s="13"/>
      <c r="S306" s="31">
        <f>IF($S$4="", SUMIFS('자사몰 메타 광고'!$L:$L, '자사몰 메타 광고'!$C:$C, $R306),SUMIFS('자사몰 메타 광고'!$L:$L,'자사몰 메타 광고'!$I:$I,$S$4,'자사몰 메타 광고'!$C:$C,$R306))</f>
        <v>0</v>
      </c>
      <c r="T306" s="31">
        <f>IF($S$4="", SUMIFS('자사몰 메타 광고'!$V:$V, '자사몰 메타 광고'!$C:$C, $R306),SUMIFS('자사몰 메타 광고'!$V:$V,'자사몰 메타 광고'!$I:$I,$S$4,'자사몰 메타 광고'!$C:$C,$R306))</f>
        <v>0</v>
      </c>
      <c r="U306" s="11">
        <f t="shared" si="15"/>
        <v>0</v>
      </c>
      <c r="V306" s="12" t="str">
        <f t="shared" si="20"/>
        <v xml:space="preserve"> </v>
      </c>
      <c r="W306" s="32">
        <f>IF($S$4="", SUMIFS('자사몰 메타 광고'!$K:$K, '자사몰 메타 광고'!$C:$C, $R306),SUMIFS('자사몰 메타 광고'!$K:$K,'자사몰 메타 광고'!$I:$I,$S$4,'자사몰 메타 광고'!$C:$C,$R306))</f>
        <v>0</v>
      </c>
      <c r="X306" s="32">
        <f>IF($S$4="", SUMIFS('자사몰 메타 광고'!$N:$N, '자사몰 메타 광고'!$C:$C, $R306),SUMIFS('자사몰 메타 광고'!$N:$N,'자사몰 메타 광고'!$I:$I,$S$4,'자사몰 메타 광고'!$C:$C,$R306))</f>
        <v>0</v>
      </c>
      <c r="Y306" s="11">
        <f t="shared" si="16"/>
        <v>0</v>
      </c>
      <c r="Z306" s="12" t="str">
        <f t="shared" si="21"/>
        <v xml:space="preserve"> </v>
      </c>
      <c r="AB306" s="10">
        <f>IF($S$4="", SUMIFS('무신사 메타 광고'!$X:$X, '무신사 메타 광고'!$C:$C, $R306),SUMIFS('무신사 메타 광고'!$X:$X,'무신사 메타 광고'!$I:$I,$S$4,'무신사 메타 광고'!$C:$C,$R306))</f>
        <v>0</v>
      </c>
      <c r="AC306" s="11">
        <f t="shared" si="17"/>
        <v>0</v>
      </c>
    </row>
    <row r="307" spans="2:29">
      <c r="B307" s="9"/>
      <c r="C307" s="29">
        <f>IF($C$4="", SUMIFS('자사몰 메타 광고'!$L:$L, '자사몰 메타 광고'!$D:$D, $B307), SUMIFS('자사몰 메타 광고'!$L:$L, '자사몰 메타 광고'!$I:$I, $C$4, '자사몰 메타 광고'!$D:$D, $B307))</f>
        <v>0</v>
      </c>
      <c r="D307" s="29">
        <f>IF($C$4="", SUMIFS('자사몰 메타 광고'!$V:$V,#REF!, $B307), SUMIFS('자사몰 메타 광고'!$V:$V,'자사몰 메타 광고'!$I:$I,$C$4,'자사몰 메타 광고'!$D:$D,$B307))</f>
        <v>0</v>
      </c>
      <c r="E307" s="11">
        <f t="shared" si="11"/>
        <v>0</v>
      </c>
      <c r="F307" s="12" t="str">
        <f t="shared" si="18"/>
        <v xml:space="preserve"> </v>
      </c>
      <c r="G307" s="30">
        <f>IF($C$4="", SUMIFS('자사몰 메타 광고'!$K:$K, '자사몰 메타 광고'!$D:$D, $B307), SUMIFS('자사몰 메타 광고'!$K:$K,'자사몰 메타 광고'!$I:$I,$C$4,'자사몰 메타 광고'!D:D,$B307))</f>
        <v>0</v>
      </c>
      <c r="H307" s="30">
        <f>IF($C$4="", SUMIFS('자사몰 메타 광고'!$Q:$Q, '자사몰 메타 광고'!$D:$D, $B307), SUMIFS('자사몰 메타 광고'!$Q:$Q,'자사몰 메타 광고'!$I:$I,$C$4,'자사몰 메타 광고'!D:D,$B307))</f>
        <v>0</v>
      </c>
      <c r="I307" s="30">
        <f>IF($C$4="", SUMIFS('자사몰 메타 광고'!$U:$U, '자사몰 메타 광고'!$D:$D, $B307), SUMIFS('자사몰 메타 광고'!$U:$U,'자사몰 메타 광고'!$I:$I,$C$4,'자사몰 메타 광고'!D:D,$B307))</f>
        <v>0</v>
      </c>
      <c r="J307" s="11">
        <f t="shared" si="12"/>
        <v>0</v>
      </c>
      <c r="K307" s="11">
        <f t="shared" si="13"/>
        <v>0</v>
      </c>
      <c r="L307" s="12" t="str">
        <f t="shared" si="19"/>
        <v xml:space="preserve"> </v>
      </c>
      <c r="N307" s="10">
        <f>IF($C$4="", SUMIFS('무신사 메타 광고'!$X:$X, '무신사 메타 광고'!$D:$D, $B307),SUMIFS('무신사 메타 광고'!$X:$X,'무신사 메타 광고'!I:I,$C$4,'무신사 메타 광고'!D:D,$B307))</f>
        <v>0</v>
      </c>
      <c r="O307" s="11">
        <f t="shared" si="14"/>
        <v>0</v>
      </c>
      <c r="R307" s="13"/>
      <c r="S307" s="31">
        <f>IF($S$4="", SUMIFS('자사몰 메타 광고'!$L:$L, '자사몰 메타 광고'!$C:$C, $R307),SUMIFS('자사몰 메타 광고'!$L:$L,'자사몰 메타 광고'!$I:$I,$S$4,'자사몰 메타 광고'!$C:$C,$R307))</f>
        <v>0</v>
      </c>
      <c r="T307" s="31">
        <f>IF($S$4="", SUMIFS('자사몰 메타 광고'!$V:$V, '자사몰 메타 광고'!$C:$C, $R307),SUMIFS('자사몰 메타 광고'!$V:$V,'자사몰 메타 광고'!$I:$I,$S$4,'자사몰 메타 광고'!$C:$C,$R307))</f>
        <v>0</v>
      </c>
      <c r="U307" s="11">
        <f t="shared" si="15"/>
        <v>0</v>
      </c>
      <c r="V307" s="12" t="str">
        <f t="shared" si="20"/>
        <v xml:space="preserve"> </v>
      </c>
      <c r="W307" s="32">
        <f>IF($S$4="", SUMIFS('자사몰 메타 광고'!$K:$K, '자사몰 메타 광고'!$C:$C, $R307),SUMIFS('자사몰 메타 광고'!$K:$K,'자사몰 메타 광고'!$I:$I,$S$4,'자사몰 메타 광고'!$C:$C,$R307))</f>
        <v>0</v>
      </c>
      <c r="X307" s="32">
        <f>IF($S$4="", SUMIFS('자사몰 메타 광고'!$N:$N, '자사몰 메타 광고'!$C:$C, $R307),SUMIFS('자사몰 메타 광고'!$N:$N,'자사몰 메타 광고'!$I:$I,$S$4,'자사몰 메타 광고'!$C:$C,$R307))</f>
        <v>0</v>
      </c>
      <c r="Y307" s="11">
        <f t="shared" si="16"/>
        <v>0</v>
      </c>
      <c r="Z307" s="12" t="str">
        <f t="shared" si="21"/>
        <v xml:space="preserve"> </v>
      </c>
      <c r="AB307" s="10">
        <f>IF($S$4="", SUMIFS('무신사 메타 광고'!$X:$X, '무신사 메타 광고'!$C:$C, $R307),SUMIFS('무신사 메타 광고'!$X:$X,'무신사 메타 광고'!$I:$I,$S$4,'무신사 메타 광고'!$C:$C,$R307))</f>
        <v>0</v>
      </c>
      <c r="AC307" s="11">
        <f t="shared" si="17"/>
        <v>0</v>
      </c>
    </row>
    <row r="308" spans="2:29">
      <c r="B308" s="9"/>
      <c r="C308" s="29">
        <f>IF($C$4="", SUMIFS('자사몰 메타 광고'!$L:$L, '자사몰 메타 광고'!$D:$D, $B308), SUMIFS('자사몰 메타 광고'!$L:$L, '자사몰 메타 광고'!$I:$I, $C$4, '자사몰 메타 광고'!$D:$D, $B308))</f>
        <v>0</v>
      </c>
      <c r="D308" s="29">
        <f>IF($C$4="", SUMIFS('자사몰 메타 광고'!$V:$V,#REF!, $B308), SUMIFS('자사몰 메타 광고'!$V:$V,'자사몰 메타 광고'!$I:$I,$C$4,'자사몰 메타 광고'!$D:$D,$B308))</f>
        <v>0</v>
      </c>
      <c r="E308" s="11">
        <f t="shared" si="11"/>
        <v>0</v>
      </c>
      <c r="F308" s="12" t="str">
        <f t="shared" si="18"/>
        <v xml:space="preserve"> </v>
      </c>
      <c r="G308" s="30">
        <f>IF($C$4="", SUMIFS('자사몰 메타 광고'!$K:$K, '자사몰 메타 광고'!$D:$D, $B308), SUMIFS('자사몰 메타 광고'!$K:$K,'자사몰 메타 광고'!$I:$I,$C$4,'자사몰 메타 광고'!D:D,$B308))</f>
        <v>0</v>
      </c>
      <c r="H308" s="30">
        <f>IF($C$4="", SUMIFS('자사몰 메타 광고'!$Q:$Q, '자사몰 메타 광고'!$D:$D, $B308), SUMIFS('자사몰 메타 광고'!$Q:$Q,'자사몰 메타 광고'!$I:$I,$C$4,'자사몰 메타 광고'!D:D,$B308))</f>
        <v>0</v>
      </c>
      <c r="I308" s="30">
        <f>IF($C$4="", SUMIFS('자사몰 메타 광고'!$U:$U, '자사몰 메타 광고'!$D:$D, $B308), SUMIFS('자사몰 메타 광고'!$U:$U,'자사몰 메타 광고'!$I:$I,$C$4,'자사몰 메타 광고'!D:D,$B308))</f>
        <v>0</v>
      </c>
      <c r="J308" s="11">
        <f t="shared" si="12"/>
        <v>0</v>
      </c>
      <c r="K308" s="11">
        <f t="shared" si="13"/>
        <v>0</v>
      </c>
      <c r="L308" s="12" t="str">
        <f t="shared" si="19"/>
        <v xml:space="preserve"> </v>
      </c>
      <c r="N308" s="10">
        <f>IF($C$4="", SUMIFS('무신사 메타 광고'!$X:$X, '무신사 메타 광고'!$D:$D, $B308),SUMIFS('무신사 메타 광고'!$X:$X,'무신사 메타 광고'!I:I,$C$4,'무신사 메타 광고'!D:D,$B308))</f>
        <v>0</v>
      </c>
      <c r="O308" s="11">
        <f t="shared" si="14"/>
        <v>0</v>
      </c>
      <c r="R308" s="13"/>
      <c r="S308" s="31">
        <f>IF($S$4="", SUMIFS('자사몰 메타 광고'!$L:$L, '자사몰 메타 광고'!$C:$C, $R308),SUMIFS('자사몰 메타 광고'!$L:$L,'자사몰 메타 광고'!$I:$I,$S$4,'자사몰 메타 광고'!$C:$C,$R308))</f>
        <v>0</v>
      </c>
      <c r="T308" s="31">
        <f>IF($S$4="", SUMIFS('자사몰 메타 광고'!$V:$V, '자사몰 메타 광고'!$C:$C, $R308),SUMIFS('자사몰 메타 광고'!$V:$V,'자사몰 메타 광고'!$I:$I,$S$4,'자사몰 메타 광고'!$C:$C,$R308))</f>
        <v>0</v>
      </c>
      <c r="U308" s="11">
        <f t="shared" si="15"/>
        <v>0</v>
      </c>
      <c r="V308" s="12" t="str">
        <f t="shared" si="20"/>
        <v xml:space="preserve"> </v>
      </c>
      <c r="W308" s="32">
        <f>IF($S$4="", SUMIFS('자사몰 메타 광고'!$K:$K, '자사몰 메타 광고'!$C:$C, $R308),SUMIFS('자사몰 메타 광고'!$K:$K,'자사몰 메타 광고'!$I:$I,$S$4,'자사몰 메타 광고'!$C:$C,$R308))</f>
        <v>0</v>
      </c>
      <c r="X308" s="32">
        <f>IF($S$4="", SUMIFS('자사몰 메타 광고'!$N:$N, '자사몰 메타 광고'!$C:$C, $R308),SUMIFS('자사몰 메타 광고'!$N:$N,'자사몰 메타 광고'!$I:$I,$S$4,'자사몰 메타 광고'!$C:$C,$R308))</f>
        <v>0</v>
      </c>
      <c r="Y308" s="11">
        <f t="shared" si="16"/>
        <v>0</v>
      </c>
      <c r="Z308" s="12" t="str">
        <f t="shared" si="21"/>
        <v xml:space="preserve"> </v>
      </c>
      <c r="AB308" s="10">
        <f>IF($S$4="", SUMIFS('무신사 메타 광고'!$X:$X, '무신사 메타 광고'!$C:$C, $R308),SUMIFS('무신사 메타 광고'!$X:$X,'무신사 메타 광고'!$I:$I,$S$4,'무신사 메타 광고'!$C:$C,$R308))</f>
        <v>0</v>
      </c>
      <c r="AC308" s="11">
        <f t="shared" si="17"/>
        <v>0</v>
      </c>
    </row>
    <row r="309" spans="2:29">
      <c r="B309" s="9"/>
      <c r="C309" s="29">
        <f>IF($C$4="", SUMIFS('자사몰 메타 광고'!$L:$L, '자사몰 메타 광고'!$D:$D, $B309), SUMIFS('자사몰 메타 광고'!$L:$L, '자사몰 메타 광고'!$I:$I, $C$4, '자사몰 메타 광고'!$D:$D, $B309))</f>
        <v>0</v>
      </c>
      <c r="D309" s="29">
        <f>IF($C$4="", SUMIFS('자사몰 메타 광고'!$V:$V,#REF!, $B309), SUMIFS('자사몰 메타 광고'!$V:$V,'자사몰 메타 광고'!$I:$I,$C$4,'자사몰 메타 광고'!$D:$D,$B309))</f>
        <v>0</v>
      </c>
      <c r="E309" s="11">
        <f t="shared" si="11"/>
        <v>0</v>
      </c>
      <c r="F309" s="12" t="str">
        <f t="shared" si="18"/>
        <v xml:space="preserve"> </v>
      </c>
      <c r="G309" s="30">
        <f>IF($C$4="", SUMIFS('자사몰 메타 광고'!$K:$K, '자사몰 메타 광고'!$D:$D, $B309), SUMIFS('자사몰 메타 광고'!$K:$K,'자사몰 메타 광고'!$I:$I,$C$4,'자사몰 메타 광고'!D:D,$B309))</f>
        <v>0</v>
      </c>
      <c r="H309" s="30">
        <f>IF($C$4="", SUMIFS('자사몰 메타 광고'!$Q:$Q, '자사몰 메타 광고'!$D:$D, $B309), SUMIFS('자사몰 메타 광고'!$Q:$Q,'자사몰 메타 광고'!$I:$I,$C$4,'자사몰 메타 광고'!D:D,$B309))</f>
        <v>0</v>
      </c>
      <c r="I309" s="30">
        <f>IF($C$4="", SUMIFS('자사몰 메타 광고'!$U:$U, '자사몰 메타 광고'!$D:$D, $B309), SUMIFS('자사몰 메타 광고'!$U:$U,'자사몰 메타 광고'!$I:$I,$C$4,'자사몰 메타 광고'!D:D,$B309))</f>
        <v>0</v>
      </c>
      <c r="J309" s="11">
        <f t="shared" si="12"/>
        <v>0</v>
      </c>
      <c r="K309" s="11">
        <f t="shared" si="13"/>
        <v>0</v>
      </c>
      <c r="L309" s="12" t="str">
        <f t="shared" si="19"/>
        <v xml:space="preserve"> </v>
      </c>
      <c r="N309" s="10">
        <f>IF($C$4="", SUMIFS('무신사 메타 광고'!$X:$X, '무신사 메타 광고'!$D:$D, $B309),SUMIFS('무신사 메타 광고'!$X:$X,'무신사 메타 광고'!I:I,$C$4,'무신사 메타 광고'!D:D,$B309))</f>
        <v>0</v>
      </c>
      <c r="O309" s="11">
        <f t="shared" si="14"/>
        <v>0</v>
      </c>
      <c r="R309" s="13"/>
      <c r="S309" s="31">
        <f>IF($S$4="", SUMIFS('자사몰 메타 광고'!$L:$L, '자사몰 메타 광고'!$C:$C, $R309),SUMIFS('자사몰 메타 광고'!$L:$L,'자사몰 메타 광고'!$I:$I,$S$4,'자사몰 메타 광고'!$C:$C,$R309))</f>
        <v>0</v>
      </c>
      <c r="T309" s="31">
        <f>IF($S$4="", SUMIFS('자사몰 메타 광고'!$V:$V, '자사몰 메타 광고'!$C:$C, $R309),SUMIFS('자사몰 메타 광고'!$V:$V,'자사몰 메타 광고'!$I:$I,$S$4,'자사몰 메타 광고'!$C:$C,$R309))</f>
        <v>0</v>
      </c>
      <c r="U309" s="11">
        <f t="shared" si="15"/>
        <v>0</v>
      </c>
      <c r="V309" s="12" t="str">
        <f t="shared" si="20"/>
        <v xml:space="preserve"> </v>
      </c>
      <c r="W309" s="32">
        <f>IF($S$4="", SUMIFS('자사몰 메타 광고'!$K:$K, '자사몰 메타 광고'!$C:$C, $R309),SUMIFS('자사몰 메타 광고'!$K:$K,'자사몰 메타 광고'!$I:$I,$S$4,'자사몰 메타 광고'!$C:$C,$R309))</f>
        <v>0</v>
      </c>
      <c r="X309" s="32">
        <f>IF($S$4="", SUMIFS('자사몰 메타 광고'!$N:$N, '자사몰 메타 광고'!$C:$C, $R309),SUMIFS('자사몰 메타 광고'!$N:$N,'자사몰 메타 광고'!$I:$I,$S$4,'자사몰 메타 광고'!$C:$C,$R309))</f>
        <v>0</v>
      </c>
      <c r="Y309" s="11">
        <f t="shared" si="16"/>
        <v>0</v>
      </c>
      <c r="Z309" s="12" t="str">
        <f t="shared" si="21"/>
        <v xml:space="preserve"> </v>
      </c>
      <c r="AB309" s="10">
        <f>IF($S$4="", SUMIFS('무신사 메타 광고'!$X:$X, '무신사 메타 광고'!$C:$C, $R309),SUMIFS('무신사 메타 광고'!$X:$X,'무신사 메타 광고'!$I:$I,$S$4,'무신사 메타 광고'!$C:$C,$R309))</f>
        <v>0</v>
      </c>
      <c r="AC309" s="11">
        <f t="shared" si="17"/>
        <v>0</v>
      </c>
    </row>
    <row r="310" spans="2:29">
      <c r="B310" s="9"/>
      <c r="C310" s="29">
        <f>IF($C$4="", SUMIFS('자사몰 메타 광고'!$L:$L, '자사몰 메타 광고'!$D:$D, $B310), SUMIFS('자사몰 메타 광고'!$L:$L, '자사몰 메타 광고'!$I:$I, $C$4, '자사몰 메타 광고'!$D:$D, $B310))</f>
        <v>0</v>
      </c>
      <c r="D310" s="29">
        <f>IF($C$4="", SUMIFS('자사몰 메타 광고'!$V:$V,#REF!, $B310), SUMIFS('자사몰 메타 광고'!$V:$V,'자사몰 메타 광고'!$I:$I,$C$4,'자사몰 메타 광고'!$D:$D,$B310))</f>
        <v>0</v>
      </c>
      <c r="E310" s="11">
        <f t="shared" si="11"/>
        <v>0</v>
      </c>
      <c r="F310" s="12" t="str">
        <f t="shared" si="18"/>
        <v xml:space="preserve"> </v>
      </c>
      <c r="G310" s="30">
        <f>IF($C$4="", SUMIFS('자사몰 메타 광고'!$K:$K, '자사몰 메타 광고'!$D:$D, $B310), SUMIFS('자사몰 메타 광고'!$K:$K,'자사몰 메타 광고'!$I:$I,$C$4,'자사몰 메타 광고'!D:D,$B310))</f>
        <v>0</v>
      </c>
      <c r="H310" s="30">
        <f>IF($C$4="", SUMIFS('자사몰 메타 광고'!$Q:$Q, '자사몰 메타 광고'!$D:$D, $B310), SUMIFS('자사몰 메타 광고'!$Q:$Q,'자사몰 메타 광고'!$I:$I,$C$4,'자사몰 메타 광고'!D:D,$B310))</f>
        <v>0</v>
      </c>
      <c r="I310" s="30">
        <f>IF($C$4="", SUMIFS('자사몰 메타 광고'!$U:$U, '자사몰 메타 광고'!$D:$D, $B310), SUMIFS('자사몰 메타 광고'!$U:$U,'자사몰 메타 광고'!$I:$I,$C$4,'자사몰 메타 광고'!D:D,$B310))</f>
        <v>0</v>
      </c>
      <c r="J310" s="11">
        <f t="shared" si="12"/>
        <v>0</v>
      </c>
      <c r="K310" s="11">
        <f t="shared" si="13"/>
        <v>0</v>
      </c>
      <c r="L310" s="12" t="str">
        <f t="shared" si="19"/>
        <v xml:space="preserve"> </v>
      </c>
      <c r="N310" s="10">
        <f>IF($C$4="", SUMIFS('무신사 메타 광고'!$X:$X, '무신사 메타 광고'!$D:$D, $B310),SUMIFS('무신사 메타 광고'!$X:$X,'무신사 메타 광고'!I:I,$C$4,'무신사 메타 광고'!D:D,$B310))</f>
        <v>0</v>
      </c>
      <c r="O310" s="11">
        <f t="shared" si="14"/>
        <v>0</v>
      </c>
      <c r="R310" s="13"/>
      <c r="S310" s="31">
        <f>IF($S$4="", SUMIFS('자사몰 메타 광고'!$L:$L, '자사몰 메타 광고'!$C:$C, $R310),SUMIFS('자사몰 메타 광고'!$L:$L,'자사몰 메타 광고'!$I:$I,$S$4,'자사몰 메타 광고'!$C:$C,$R310))</f>
        <v>0</v>
      </c>
      <c r="T310" s="31">
        <f>IF($S$4="", SUMIFS('자사몰 메타 광고'!$V:$V, '자사몰 메타 광고'!$C:$C, $R310),SUMIFS('자사몰 메타 광고'!$V:$V,'자사몰 메타 광고'!$I:$I,$S$4,'자사몰 메타 광고'!$C:$C,$R310))</f>
        <v>0</v>
      </c>
      <c r="U310" s="11">
        <f t="shared" si="15"/>
        <v>0</v>
      </c>
      <c r="V310" s="12" t="str">
        <f t="shared" si="20"/>
        <v xml:space="preserve"> </v>
      </c>
      <c r="W310" s="32">
        <f>IF($S$4="", SUMIFS('자사몰 메타 광고'!$K:$K, '자사몰 메타 광고'!$C:$C, $R310),SUMIFS('자사몰 메타 광고'!$K:$K,'자사몰 메타 광고'!$I:$I,$S$4,'자사몰 메타 광고'!$C:$C,$R310))</f>
        <v>0</v>
      </c>
      <c r="X310" s="32">
        <f>IF($S$4="", SUMIFS('자사몰 메타 광고'!$N:$N, '자사몰 메타 광고'!$C:$C, $R310),SUMIFS('자사몰 메타 광고'!$N:$N,'자사몰 메타 광고'!$I:$I,$S$4,'자사몰 메타 광고'!$C:$C,$R310))</f>
        <v>0</v>
      </c>
      <c r="Y310" s="11">
        <f t="shared" si="16"/>
        <v>0</v>
      </c>
      <c r="Z310" s="12" t="str">
        <f t="shared" si="21"/>
        <v xml:space="preserve"> </v>
      </c>
      <c r="AB310" s="10">
        <f>IF($S$4="", SUMIFS('무신사 메타 광고'!$X:$X, '무신사 메타 광고'!$C:$C, $R310),SUMIFS('무신사 메타 광고'!$X:$X,'무신사 메타 광고'!$I:$I,$S$4,'무신사 메타 광고'!$C:$C,$R310))</f>
        <v>0</v>
      </c>
      <c r="AC310" s="11">
        <f t="shared" si="17"/>
        <v>0</v>
      </c>
    </row>
    <row r="311" spans="2:29">
      <c r="B311" s="9"/>
      <c r="C311" s="29">
        <f>IF($C$4="", SUMIFS('자사몰 메타 광고'!$L:$L, '자사몰 메타 광고'!$D:$D, $B311), SUMIFS('자사몰 메타 광고'!$L:$L, '자사몰 메타 광고'!$I:$I, $C$4, '자사몰 메타 광고'!$D:$D, $B311))</f>
        <v>0</v>
      </c>
      <c r="D311" s="29">
        <f>IF($C$4="", SUMIFS('자사몰 메타 광고'!$V:$V,#REF!, $B311), SUMIFS('자사몰 메타 광고'!$V:$V,'자사몰 메타 광고'!$I:$I,$C$4,'자사몰 메타 광고'!$D:$D,$B311))</f>
        <v>0</v>
      </c>
      <c r="E311" s="11">
        <f t="shared" si="11"/>
        <v>0</v>
      </c>
      <c r="F311" s="12" t="str">
        <f t="shared" si="18"/>
        <v xml:space="preserve"> </v>
      </c>
      <c r="G311" s="30">
        <f>IF($C$4="", SUMIFS('자사몰 메타 광고'!$K:$K, '자사몰 메타 광고'!$D:$D, $B311), SUMIFS('자사몰 메타 광고'!$K:$K,'자사몰 메타 광고'!$I:$I,$C$4,'자사몰 메타 광고'!D:D,$B311))</f>
        <v>0</v>
      </c>
      <c r="H311" s="30">
        <f>IF($C$4="", SUMIFS('자사몰 메타 광고'!$Q:$Q, '자사몰 메타 광고'!$D:$D, $B311), SUMIFS('자사몰 메타 광고'!$Q:$Q,'자사몰 메타 광고'!$I:$I,$C$4,'자사몰 메타 광고'!D:D,$B311))</f>
        <v>0</v>
      </c>
      <c r="I311" s="30">
        <f>IF($C$4="", SUMIFS('자사몰 메타 광고'!$U:$U, '자사몰 메타 광고'!$D:$D, $B311), SUMIFS('자사몰 메타 광고'!$U:$U,'자사몰 메타 광고'!$I:$I,$C$4,'자사몰 메타 광고'!D:D,$B311))</f>
        <v>0</v>
      </c>
      <c r="J311" s="11">
        <f t="shared" si="12"/>
        <v>0</v>
      </c>
      <c r="K311" s="11">
        <f t="shared" si="13"/>
        <v>0</v>
      </c>
      <c r="L311" s="12" t="str">
        <f t="shared" si="19"/>
        <v xml:space="preserve"> </v>
      </c>
      <c r="N311" s="10">
        <f>IF($C$4="", SUMIFS('무신사 메타 광고'!$X:$X, '무신사 메타 광고'!$D:$D, $B311),SUMIFS('무신사 메타 광고'!$X:$X,'무신사 메타 광고'!I:I,$C$4,'무신사 메타 광고'!D:D,$B311))</f>
        <v>0</v>
      </c>
      <c r="O311" s="11">
        <f t="shared" si="14"/>
        <v>0</v>
      </c>
      <c r="R311" s="13"/>
      <c r="S311" s="31">
        <f>IF($S$4="", SUMIFS('자사몰 메타 광고'!$L:$L, '자사몰 메타 광고'!$C:$C, $R311),SUMIFS('자사몰 메타 광고'!$L:$L,'자사몰 메타 광고'!$I:$I,$S$4,'자사몰 메타 광고'!$C:$C,$R311))</f>
        <v>0</v>
      </c>
      <c r="T311" s="31">
        <f>IF($S$4="", SUMIFS('자사몰 메타 광고'!$V:$V, '자사몰 메타 광고'!$C:$C, $R311),SUMIFS('자사몰 메타 광고'!$V:$V,'자사몰 메타 광고'!$I:$I,$S$4,'자사몰 메타 광고'!$C:$C,$R311))</f>
        <v>0</v>
      </c>
      <c r="U311" s="11">
        <f t="shared" si="15"/>
        <v>0</v>
      </c>
      <c r="V311" s="12" t="str">
        <f t="shared" si="20"/>
        <v xml:space="preserve"> </v>
      </c>
      <c r="W311" s="32">
        <f>IF($S$4="", SUMIFS('자사몰 메타 광고'!$K:$K, '자사몰 메타 광고'!$C:$C, $R311),SUMIFS('자사몰 메타 광고'!$K:$K,'자사몰 메타 광고'!$I:$I,$S$4,'자사몰 메타 광고'!$C:$C,$R311))</f>
        <v>0</v>
      </c>
      <c r="X311" s="32">
        <f>IF($S$4="", SUMIFS('자사몰 메타 광고'!$N:$N, '자사몰 메타 광고'!$C:$C, $R311),SUMIFS('자사몰 메타 광고'!$N:$N,'자사몰 메타 광고'!$I:$I,$S$4,'자사몰 메타 광고'!$C:$C,$R311))</f>
        <v>0</v>
      </c>
      <c r="Y311" s="11">
        <f t="shared" si="16"/>
        <v>0</v>
      </c>
      <c r="Z311" s="12" t="str">
        <f t="shared" si="21"/>
        <v xml:space="preserve"> </v>
      </c>
      <c r="AB311" s="10">
        <f>IF($S$4="", SUMIFS('무신사 메타 광고'!$X:$X, '무신사 메타 광고'!$C:$C, $R311),SUMIFS('무신사 메타 광고'!$X:$X,'무신사 메타 광고'!$I:$I,$S$4,'무신사 메타 광고'!$C:$C,$R311))</f>
        <v>0</v>
      </c>
      <c r="AC311" s="11">
        <f t="shared" si="17"/>
        <v>0</v>
      </c>
    </row>
    <row r="312" spans="2:29">
      <c r="B312" s="9"/>
      <c r="C312" s="29">
        <f>IF($C$4="", SUMIFS('자사몰 메타 광고'!$L:$L, '자사몰 메타 광고'!$D:$D, $B312), SUMIFS('자사몰 메타 광고'!$L:$L, '자사몰 메타 광고'!$I:$I, $C$4, '자사몰 메타 광고'!$D:$D, $B312))</f>
        <v>0</v>
      </c>
      <c r="D312" s="29">
        <f>IF($C$4="", SUMIFS('자사몰 메타 광고'!$V:$V,#REF!, $B312), SUMIFS('자사몰 메타 광고'!$V:$V,'자사몰 메타 광고'!$I:$I,$C$4,'자사몰 메타 광고'!$D:$D,$B312))</f>
        <v>0</v>
      </c>
      <c r="E312" s="11">
        <f t="shared" si="11"/>
        <v>0</v>
      </c>
      <c r="F312" s="12" t="str">
        <f t="shared" si="18"/>
        <v xml:space="preserve"> </v>
      </c>
      <c r="G312" s="30">
        <f>IF($C$4="", SUMIFS('자사몰 메타 광고'!$K:$K, '자사몰 메타 광고'!$D:$D, $B312), SUMIFS('자사몰 메타 광고'!$K:$K,'자사몰 메타 광고'!$I:$I,$C$4,'자사몰 메타 광고'!D:D,$B312))</f>
        <v>0</v>
      </c>
      <c r="H312" s="30">
        <f>IF($C$4="", SUMIFS('자사몰 메타 광고'!$Q:$Q, '자사몰 메타 광고'!$D:$D, $B312), SUMIFS('자사몰 메타 광고'!$Q:$Q,'자사몰 메타 광고'!$I:$I,$C$4,'자사몰 메타 광고'!D:D,$B312))</f>
        <v>0</v>
      </c>
      <c r="I312" s="30">
        <f>IF($C$4="", SUMIFS('자사몰 메타 광고'!$U:$U, '자사몰 메타 광고'!$D:$D, $B312), SUMIFS('자사몰 메타 광고'!$U:$U,'자사몰 메타 광고'!$I:$I,$C$4,'자사몰 메타 광고'!D:D,$B312))</f>
        <v>0</v>
      </c>
      <c r="J312" s="11">
        <f t="shared" si="12"/>
        <v>0</v>
      </c>
      <c r="K312" s="11">
        <f t="shared" si="13"/>
        <v>0</v>
      </c>
      <c r="L312" s="12" t="str">
        <f t="shared" si="19"/>
        <v xml:space="preserve"> </v>
      </c>
      <c r="N312" s="10">
        <f>IF($C$4="", SUMIFS('무신사 메타 광고'!$X:$X, '무신사 메타 광고'!$D:$D, $B312),SUMIFS('무신사 메타 광고'!$X:$X,'무신사 메타 광고'!I:I,$C$4,'무신사 메타 광고'!D:D,$B312))</f>
        <v>0</v>
      </c>
      <c r="O312" s="11">
        <f t="shared" si="14"/>
        <v>0</v>
      </c>
      <c r="R312" s="13"/>
      <c r="S312" s="31">
        <f>IF($S$4="", SUMIFS('자사몰 메타 광고'!$L:$L, '자사몰 메타 광고'!$C:$C, $R312),SUMIFS('자사몰 메타 광고'!$L:$L,'자사몰 메타 광고'!$I:$I,$S$4,'자사몰 메타 광고'!$C:$C,$R312))</f>
        <v>0</v>
      </c>
      <c r="T312" s="31">
        <f>IF($S$4="", SUMIFS('자사몰 메타 광고'!$V:$V, '자사몰 메타 광고'!$C:$C, $R312),SUMIFS('자사몰 메타 광고'!$V:$V,'자사몰 메타 광고'!$I:$I,$S$4,'자사몰 메타 광고'!$C:$C,$R312))</f>
        <v>0</v>
      </c>
      <c r="U312" s="11">
        <f t="shared" si="15"/>
        <v>0</v>
      </c>
      <c r="V312" s="12" t="str">
        <f t="shared" si="20"/>
        <v xml:space="preserve"> </v>
      </c>
      <c r="W312" s="32">
        <f>IF($S$4="", SUMIFS('자사몰 메타 광고'!$K:$K, '자사몰 메타 광고'!$C:$C, $R312),SUMIFS('자사몰 메타 광고'!$K:$K,'자사몰 메타 광고'!$I:$I,$S$4,'자사몰 메타 광고'!$C:$C,$R312))</f>
        <v>0</v>
      </c>
      <c r="X312" s="32">
        <f>IF($S$4="", SUMIFS('자사몰 메타 광고'!$N:$N, '자사몰 메타 광고'!$C:$C, $R312),SUMIFS('자사몰 메타 광고'!$N:$N,'자사몰 메타 광고'!$I:$I,$S$4,'자사몰 메타 광고'!$C:$C,$R312))</f>
        <v>0</v>
      </c>
      <c r="Y312" s="11">
        <f t="shared" si="16"/>
        <v>0</v>
      </c>
      <c r="Z312" s="12" t="str">
        <f t="shared" si="21"/>
        <v xml:space="preserve"> </v>
      </c>
      <c r="AB312" s="10">
        <f>IF($S$4="", SUMIFS('무신사 메타 광고'!$X:$X, '무신사 메타 광고'!$C:$C, $R312),SUMIFS('무신사 메타 광고'!$X:$X,'무신사 메타 광고'!$I:$I,$S$4,'무신사 메타 광고'!$C:$C,$R312))</f>
        <v>0</v>
      </c>
      <c r="AC312" s="11">
        <f t="shared" si="17"/>
        <v>0</v>
      </c>
    </row>
    <row r="313" spans="2:29">
      <c r="B313" s="9"/>
      <c r="C313" s="29">
        <f>IF($C$4="", SUMIFS('자사몰 메타 광고'!$L:$L, '자사몰 메타 광고'!$D:$D, $B313), SUMIFS('자사몰 메타 광고'!$L:$L, '자사몰 메타 광고'!$I:$I, $C$4, '자사몰 메타 광고'!$D:$D, $B313))</f>
        <v>0</v>
      </c>
      <c r="D313" s="29">
        <f>IF($C$4="", SUMIFS('자사몰 메타 광고'!$V:$V,#REF!, $B313), SUMIFS('자사몰 메타 광고'!$V:$V,'자사몰 메타 광고'!$I:$I,$C$4,'자사몰 메타 광고'!$D:$D,$B313))</f>
        <v>0</v>
      </c>
      <c r="E313" s="11">
        <f t="shared" si="11"/>
        <v>0</v>
      </c>
      <c r="F313" s="12" t="str">
        <f t="shared" si="18"/>
        <v xml:space="preserve"> </v>
      </c>
      <c r="G313" s="30">
        <f>IF($C$4="", SUMIFS('자사몰 메타 광고'!$K:$K, '자사몰 메타 광고'!$D:$D, $B313), SUMIFS('자사몰 메타 광고'!$K:$K,'자사몰 메타 광고'!$I:$I,$C$4,'자사몰 메타 광고'!D:D,$B313))</f>
        <v>0</v>
      </c>
      <c r="H313" s="30">
        <f>IF($C$4="", SUMIFS('자사몰 메타 광고'!$Q:$Q, '자사몰 메타 광고'!$D:$D, $B313), SUMIFS('자사몰 메타 광고'!$Q:$Q,'자사몰 메타 광고'!$I:$I,$C$4,'자사몰 메타 광고'!D:D,$B313))</f>
        <v>0</v>
      </c>
      <c r="I313" s="30">
        <f>IF($C$4="", SUMIFS('자사몰 메타 광고'!$U:$U, '자사몰 메타 광고'!$D:$D, $B313), SUMIFS('자사몰 메타 광고'!$U:$U,'자사몰 메타 광고'!$I:$I,$C$4,'자사몰 메타 광고'!D:D,$B313))</f>
        <v>0</v>
      </c>
      <c r="J313" s="11">
        <f t="shared" si="12"/>
        <v>0</v>
      </c>
      <c r="K313" s="11">
        <f t="shared" si="13"/>
        <v>0</v>
      </c>
      <c r="L313" s="12" t="str">
        <f t="shared" si="19"/>
        <v xml:space="preserve"> </v>
      </c>
      <c r="N313" s="10">
        <f>IF($C$4="", SUMIFS('무신사 메타 광고'!$X:$X, '무신사 메타 광고'!$D:$D, $B313),SUMIFS('무신사 메타 광고'!$X:$X,'무신사 메타 광고'!I:I,$C$4,'무신사 메타 광고'!D:D,$B313))</f>
        <v>0</v>
      </c>
      <c r="O313" s="11">
        <f t="shared" si="14"/>
        <v>0</v>
      </c>
      <c r="R313" s="13"/>
      <c r="S313" s="31">
        <f>IF($S$4="", SUMIFS('자사몰 메타 광고'!$L:$L, '자사몰 메타 광고'!$C:$C, $R313),SUMIFS('자사몰 메타 광고'!$L:$L,'자사몰 메타 광고'!$I:$I,$S$4,'자사몰 메타 광고'!$C:$C,$R313))</f>
        <v>0</v>
      </c>
      <c r="T313" s="31">
        <f>IF($S$4="", SUMIFS('자사몰 메타 광고'!$V:$V, '자사몰 메타 광고'!$C:$C, $R313),SUMIFS('자사몰 메타 광고'!$V:$V,'자사몰 메타 광고'!$I:$I,$S$4,'자사몰 메타 광고'!$C:$C,$R313))</f>
        <v>0</v>
      </c>
      <c r="U313" s="11">
        <f t="shared" si="15"/>
        <v>0</v>
      </c>
      <c r="V313" s="12" t="str">
        <f t="shared" si="20"/>
        <v xml:space="preserve"> </v>
      </c>
      <c r="W313" s="32">
        <f>IF($S$4="", SUMIFS('자사몰 메타 광고'!$K:$K, '자사몰 메타 광고'!$C:$C, $R313),SUMIFS('자사몰 메타 광고'!$K:$K,'자사몰 메타 광고'!$I:$I,$S$4,'자사몰 메타 광고'!$C:$C,$R313))</f>
        <v>0</v>
      </c>
      <c r="X313" s="32">
        <f>IF($S$4="", SUMIFS('자사몰 메타 광고'!$N:$N, '자사몰 메타 광고'!$C:$C, $R313),SUMIFS('자사몰 메타 광고'!$N:$N,'자사몰 메타 광고'!$I:$I,$S$4,'자사몰 메타 광고'!$C:$C,$R313))</f>
        <v>0</v>
      </c>
      <c r="Y313" s="11">
        <f t="shared" si="16"/>
        <v>0</v>
      </c>
      <c r="Z313" s="12" t="str">
        <f t="shared" si="21"/>
        <v xml:space="preserve"> </v>
      </c>
      <c r="AB313" s="10">
        <f>IF($S$4="", SUMIFS('무신사 메타 광고'!$X:$X, '무신사 메타 광고'!$C:$C, $R313),SUMIFS('무신사 메타 광고'!$X:$X,'무신사 메타 광고'!$I:$I,$S$4,'무신사 메타 광고'!$C:$C,$R313))</f>
        <v>0</v>
      </c>
      <c r="AC313" s="11">
        <f t="shared" si="17"/>
        <v>0</v>
      </c>
    </row>
    <row r="314" spans="2:29">
      <c r="B314" s="9"/>
      <c r="C314" s="29">
        <f>IF($C$4="", SUMIFS('자사몰 메타 광고'!$L:$L, '자사몰 메타 광고'!$D:$D, $B314), SUMIFS('자사몰 메타 광고'!$L:$L, '자사몰 메타 광고'!$I:$I, $C$4, '자사몰 메타 광고'!$D:$D, $B314))</f>
        <v>0</v>
      </c>
      <c r="D314" s="29">
        <f>IF($C$4="", SUMIFS('자사몰 메타 광고'!$V:$V,#REF!, $B314), SUMIFS('자사몰 메타 광고'!$V:$V,'자사몰 메타 광고'!$I:$I,$C$4,'자사몰 메타 광고'!$D:$D,$B314))</f>
        <v>0</v>
      </c>
      <c r="E314" s="11">
        <f t="shared" si="11"/>
        <v>0</v>
      </c>
      <c r="F314" s="12" t="str">
        <f t="shared" si="18"/>
        <v xml:space="preserve"> </v>
      </c>
      <c r="G314" s="30">
        <f>IF($C$4="", SUMIFS('자사몰 메타 광고'!$K:$K, '자사몰 메타 광고'!$D:$D, $B314), SUMIFS('자사몰 메타 광고'!$K:$K,'자사몰 메타 광고'!$I:$I,$C$4,'자사몰 메타 광고'!D:D,$B314))</f>
        <v>0</v>
      </c>
      <c r="H314" s="30">
        <f>IF($C$4="", SUMIFS('자사몰 메타 광고'!$Q:$Q, '자사몰 메타 광고'!$D:$D, $B314), SUMIFS('자사몰 메타 광고'!$Q:$Q,'자사몰 메타 광고'!$I:$I,$C$4,'자사몰 메타 광고'!D:D,$B314))</f>
        <v>0</v>
      </c>
      <c r="I314" s="30">
        <f>IF($C$4="", SUMIFS('자사몰 메타 광고'!$U:$U, '자사몰 메타 광고'!$D:$D, $B314), SUMIFS('자사몰 메타 광고'!$U:$U,'자사몰 메타 광고'!$I:$I,$C$4,'자사몰 메타 광고'!D:D,$B314))</f>
        <v>0</v>
      </c>
      <c r="J314" s="11">
        <f t="shared" si="12"/>
        <v>0</v>
      </c>
      <c r="K314" s="11">
        <f t="shared" si="13"/>
        <v>0</v>
      </c>
      <c r="L314" s="12" t="str">
        <f t="shared" si="19"/>
        <v xml:space="preserve"> </v>
      </c>
      <c r="N314" s="10">
        <f>IF($C$4="", SUMIFS('무신사 메타 광고'!$X:$X, '무신사 메타 광고'!$D:$D, $B314),SUMIFS('무신사 메타 광고'!$X:$X,'무신사 메타 광고'!I:I,$C$4,'무신사 메타 광고'!D:D,$B314))</f>
        <v>0</v>
      </c>
      <c r="O314" s="11">
        <f t="shared" si="14"/>
        <v>0</v>
      </c>
      <c r="R314" s="13"/>
      <c r="S314" s="31">
        <f>IF($S$4="", SUMIFS('자사몰 메타 광고'!$L:$L, '자사몰 메타 광고'!$C:$C, $R314),SUMIFS('자사몰 메타 광고'!$L:$L,'자사몰 메타 광고'!$I:$I,$S$4,'자사몰 메타 광고'!$C:$C,$R314))</f>
        <v>0</v>
      </c>
      <c r="T314" s="31">
        <f>IF($S$4="", SUMIFS('자사몰 메타 광고'!$V:$V, '자사몰 메타 광고'!$C:$C, $R314),SUMIFS('자사몰 메타 광고'!$V:$V,'자사몰 메타 광고'!$I:$I,$S$4,'자사몰 메타 광고'!$C:$C,$R314))</f>
        <v>0</v>
      </c>
      <c r="U314" s="11">
        <f t="shared" si="15"/>
        <v>0</v>
      </c>
      <c r="V314" s="12" t="str">
        <f t="shared" si="20"/>
        <v xml:space="preserve"> </v>
      </c>
      <c r="W314" s="32">
        <f>IF($S$4="", SUMIFS('자사몰 메타 광고'!$K:$K, '자사몰 메타 광고'!$C:$C, $R314),SUMIFS('자사몰 메타 광고'!$K:$K,'자사몰 메타 광고'!$I:$I,$S$4,'자사몰 메타 광고'!$C:$C,$R314))</f>
        <v>0</v>
      </c>
      <c r="X314" s="32">
        <f>IF($S$4="", SUMIFS('자사몰 메타 광고'!$N:$N, '자사몰 메타 광고'!$C:$C, $R314),SUMIFS('자사몰 메타 광고'!$N:$N,'자사몰 메타 광고'!$I:$I,$S$4,'자사몰 메타 광고'!$C:$C,$R314))</f>
        <v>0</v>
      </c>
      <c r="Y314" s="11">
        <f t="shared" si="16"/>
        <v>0</v>
      </c>
      <c r="Z314" s="12" t="str">
        <f t="shared" si="21"/>
        <v xml:space="preserve"> </v>
      </c>
      <c r="AB314" s="10">
        <f>IF($S$4="", SUMIFS('무신사 메타 광고'!$X:$X, '무신사 메타 광고'!$C:$C, $R314),SUMIFS('무신사 메타 광고'!$X:$X,'무신사 메타 광고'!$I:$I,$S$4,'무신사 메타 광고'!$C:$C,$R314))</f>
        <v>0</v>
      </c>
      <c r="AC314" s="11">
        <f t="shared" si="17"/>
        <v>0</v>
      </c>
    </row>
    <row r="315" spans="2:29">
      <c r="B315" s="9"/>
      <c r="C315" s="29">
        <f>IF($C$4="", SUMIFS('자사몰 메타 광고'!$L:$L, '자사몰 메타 광고'!$D:$D, $B315), SUMIFS('자사몰 메타 광고'!$L:$L, '자사몰 메타 광고'!$I:$I, $C$4, '자사몰 메타 광고'!$D:$D, $B315))</f>
        <v>0</v>
      </c>
      <c r="D315" s="29">
        <f>IF($C$4="", SUMIFS('자사몰 메타 광고'!$V:$V,#REF!, $B315), SUMIFS('자사몰 메타 광고'!$V:$V,'자사몰 메타 광고'!$I:$I,$C$4,'자사몰 메타 광고'!$D:$D,$B315))</f>
        <v>0</v>
      </c>
      <c r="E315" s="11">
        <f t="shared" si="11"/>
        <v>0</v>
      </c>
      <c r="F315" s="12" t="str">
        <f t="shared" si="18"/>
        <v xml:space="preserve"> </v>
      </c>
      <c r="G315" s="30">
        <f>IF($C$4="", SUMIFS('자사몰 메타 광고'!$K:$K, '자사몰 메타 광고'!$D:$D, $B315), SUMIFS('자사몰 메타 광고'!$K:$K,'자사몰 메타 광고'!$I:$I,$C$4,'자사몰 메타 광고'!D:D,$B315))</f>
        <v>0</v>
      </c>
      <c r="H315" s="30">
        <f>IF($C$4="", SUMIFS('자사몰 메타 광고'!$Q:$Q, '자사몰 메타 광고'!$D:$D, $B315), SUMIFS('자사몰 메타 광고'!$Q:$Q,'자사몰 메타 광고'!$I:$I,$C$4,'자사몰 메타 광고'!D:D,$B315))</f>
        <v>0</v>
      </c>
      <c r="I315" s="30">
        <f>IF($C$4="", SUMIFS('자사몰 메타 광고'!$U:$U, '자사몰 메타 광고'!$D:$D, $B315), SUMIFS('자사몰 메타 광고'!$U:$U,'자사몰 메타 광고'!$I:$I,$C$4,'자사몰 메타 광고'!D:D,$B315))</f>
        <v>0</v>
      </c>
      <c r="J315" s="11">
        <f t="shared" si="12"/>
        <v>0</v>
      </c>
      <c r="K315" s="11">
        <f t="shared" si="13"/>
        <v>0</v>
      </c>
      <c r="L315" s="12" t="str">
        <f t="shared" si="19"/>
        <v xml:space="preserve"> </v>
      </c>
      <c r="N315" s="10">
        <f>IF($C$4="", SUMIFS('무신사 메타 광고'!$X:$X, '무신사 메타 광고'!$D:$D, $B315),SUMIFS('무신사 메타 광고'!$X:$X,'무신사 메타 광고'!I:I,$C$4,'무신사 메타 광고'!D:D,$B315))</f>
        <v>0</v>
      </c>
      <c r="O315" s="11">
        <f t="shared" si="14"/>
        <v>0</v>
      </c>
      <c r="R315" s="13"/>
      <c r="S315" s="31">
        <f>IF($S$4="", SUMIFS('자사몰 메타 광고'!$L:$L, '자사몰 메타 광고'!$C:$C, $R315),SUMIFS('자사몰 메타 광고'!$L:$L,'자사몰 메타 광고'!$I:$I,$S$4,'자사몰 메타 광고'!$C:$C,$R315))</f>
        <v>0</v>
      </c>
      <c r="T315" s="31">
        <f>IF($S$4="", SUMIFS('자사몰 메타 광고'!$V:$V, '자사몰 메타 광고'!$C:$C, $R315),SUMIFS('자사몰 메타 광고'!$V:$V,'자사몰 메타 광고'!$I:$I,$S$4,'자사몰 메타 광고'!$C:$C,$R315))</f>
        <v>0</v>
      </c>
      <c r="U315" s="11">
        <f t="shared" si="15"/>
        <v>0</v>
      </c>
      <c r="V315" s="12" t="str">
        <f t="shared" si="20"/>
        <v xml:space="preserve"> </v>
      </c>
      <c r="W315" s="32">
        <f>IF($S$4="", SUMIFS('자사몰 메타 광고'!$K:$K, '자사몰 메타 광고'!$C:$C, $R315),SUMIFS('자사몰 메타 광고'!$K:$K,'자사몰 메타 광고'!$I:$I,$S$4,'자사몰 메타 광고'!$C:$C,$R315))</f>
        <v>0</v>
      </c>
      <c r="X315" s="32">
        <f>IF($S$4="", SUMIFS('자사몰 메타 광고'!$N:$N, '자사몰 메타 광고'!$C:$C, $R315),SUMIFS('자사몰 메타 광고'!$N:$N,'자사몰 메타 광고'!$I:$I,$S$4,'자사몰 메타 광고'!$C:$C,$R315))</f>
        <v>0</v>
      </c>
      <c r="Y315" s="11">
        <f t="shared" si="16"/>
        <v>0</v>
      </c>
      <c r="Z315" s="12" t="str">
        <f t="shared" si="21"/>
        <v xml:space="preserve"> </v>
      </c>
      <c r="AB315" s="10">
        <f>IF($S$4="", SUMIFS('무신사 메타 광고'!$X:$X, '무신사 메타 광고'!$C:$C, $R315),SUMIFS('무신사 메타 광고'!$X:$X,'무신사 메타 광고'!$I:$I,$S$4,'무신사 메타 광고'!$C:$C,$R315))</f>
        <v>0</v>
      </c>
      <c r="AC315" s="11">
        <f t="shared" si="17"/>
        <v>0</v>
      </c>
    </row>
    <row r="316" spans="2:29">
      <c r="B316" s="9"/>
      <c r="C316" s="29">
        <f>IF($C$4="", SUMIFS('자사몰 메타 광고'!$L:$L, '자사몰 메타 광고'!$D:$D, $B316), SUMIFS('자사몰 메타 광고'!$L:$L, '자사몰 메타 광고'!$I:$I, $C$4, '자사몰 메타 광고'!$D:$D, $B316))</f>
        <v>0</v>
      </c>
      <c r="D316" s="29">
        <f>IF($C$4="", SUMIFS('자사몰 메타 광고'!$V:$V,#REF!, $B316), SUMIFS('자사몰 메타 광고'!$V:$V,'자사몰 메타 광고'!$I:$I,$C$4,'자사몰 메타 광고'!$D:$D,$B316))</f>
        <v>0</v>
      </c>
      <c r="E316" s="11">
        <f t="shared" si="11"/>
        <v>0</v>
      </c>
      <c r="F316" s="12" t="str">
        <f t="shared" si="18"/>
        <v xml:space="preserve"> </v>
      </c>
      <c r="G316" s="30">
        <f>IF($C$4="", SUMIFS('자사몰 메타 광고'!$K:$K, '자사몰 메타 광고'!$D:$D, $B316), SUMIFS('자사몰 메타 광고'!$K:$K,'자사몰 메타 광고'!$I:$I,$C$4,'자사몰 메타 광고'!D:D,$B316))</f>
        <v>0</v>
      </c>
      <c r="H316" s="30">
        <f>IF($C$4="", SUMIFS('자사몰 메타 광고'!$Q:$Q, '자사몰 메타 광고'!$D:$D, $B316), SUMIFS('자사몰 메타 광고'!$Q:$Q,'자사몰 메타 광고'!$I:$I,$C$4,'자사몰 메타 광고'!D:D,$B316))</f>
        <v>0</v>
      </c>
      <c r="I316" s="30">
        <f>IF($C$4="", SUMIFS('자사몰 메타 광고'!$U:$U, '자사몰 메타 광고'!$D:$D, $B316), SUMIFS('자사몰 메타 광고'!$U:$U,'자사몰 메타 광고'!$I:$I,$C$4,'자사몰 메타 광고'!D:D,$B316))</f>
        <v>0</v>
      </c>
      <c r="J316" s="11">
        <f t="shared" si="12"/>
        <v>0</v>
      </c>
      <c r="K316" s="11">
        <f t="shared" si="13"/>
        <v>0</v>
      </c>
      <c r="L316" s="12" t="str">
        <f t="shared" si="19"/>
        <v xml:space="preserve"> </v>
      </c>
      <c r="N316" s="10">
        <f>IF($C$4="", SUMIFS('무신사 메타 광고'!$X:$X, '무신사 메타 광고'!$D:$D, $B316),SUMIFS('무신사 메타 광고'!$X:$X,'무신사 메타 광고'!I:I,$C$4,'무신사 메타 광고'!D:D,$B316))</f>
        <v>0</v>
      </c>
      <c r="O316" s="11">
        <f t="shared" si="14"/>
        <v>0</v>
      </c>
      <c r="R316" s="13"/>
      <c r="S316" s="31">
        <f>IF($S$4="", SUMIFS('자사몰 메타 광고'!$L:$L, '자사몰 메타 광고'!$C:$C, $R316),SUMIFS('자사몰 메타 광고'!$L:$L,'자사몰 메타 광고'!$I:$I,$S$4,'자사몰 메타 광고'!$C:$C,$R316))</f>
        <v>0</v>
      </c>
      <c r="T316" s="31">
        <f>IF($S$4="", SUMIFS('자사몰 메타 광고'!$V:$V, '자사몰 메타 광고'!$C:$C, $R316),SUMIFS('자사몰 메타 광고'!$V:$V,'자사몰 메타 광고'!$I:$I,$S$4,'자사몰 메타 광고'!$C:$C,$R316))</f>
        <v>0</v>
      </c>
      <c r="U316" s="11">
        <f t="shared" si="15"/>
        <v>0</v>
      </c>
      <c r="V316" s="12" t="str">
        <f t="shared" si="20"/>
        <v xml:space="preserve"> </v>
      </c>
      <c r="W316" s="32">
        <f>IF($S$4="", SUMIFS('자사몰 메타 광고'!$K:$K, '자사몰 메타 광고'!$C:$C, $R316),SUMIFS('자사몰 메타 광고'!$K:$K,'자사몰 메타 광고'!$I:$I,$S$4,'자사몰 메타 광고'!$C:$C,$R316))</f>
        <v>0</v>
      </c>
      <c r="X316" s="32">
        <f>IF($S$4="", SUMIFS('자사몰 메타 광고'!$N:$N, '자사몰 메타 광고'!$C:$C, $R316),SUMIFS('자사몰 메타 광고'!$N:$N,'자사몰 메타 광고'!$I:$I,$S$4,'자사몰 메타 광고'!$C:$C,$R316))</f>
        <v>0</v>
      </c>
      <c r="Y316" s="11">
        <f t="shared" si="16"/>
        <v>0</v>
      </c>
      <c r="Z316" s="12" t="str">
        <f t="shared" si="21"/>
        <v xml:space="preserve"> </v>
      </c>
      <c r="AB316" s="10">
        <f>IF($S$4="", SUMIFS('무신사 메타 광고'!$X:$X, '무신사 메타 광고'!$C:$C, $R316),SUMIFS('무신사 메타 광고'!$X:$X,'무신사 메타 광고'!$I:$I,$S$4,'무신사 메타 광고'!$C:$C,$R316))</f>
        <v>0</v>
      </c>
      <c r="AC316" s="11">
        <f t="shared" si="17"/>
        <v>0</v>
      </c>
    </row>
    <row r="317" spans="2:29">
      <c r="B317" s="9"/>
      <c r="C317" s="29">
        <f>IF($C$4="", SUMIFS('자사몰 메타 광고'!$L:$L, '자사몰 메타 광고'!$D:$D, $B317), SUMIFS('자사몰 메타 광고'!$L:$L, '자사몰 메타 광고'!$I:$I, $C$4, '자사몰 메타 광고'!$D:$D, $B317))</f>
        <v>0</v>
      </c>
      <c r="D317" s="29">
        <f>IF($C$4="", SUMIFS('자사몰 메타 광고'!$V:$V,#REF!, $B317), SUMIFS('자사몰 메타 광고'!$V:$V,'자사몰 메타 광고'!$I:$I,$C$4,'자사몰 메타 광고'!$D:$D,$B317))</f>
        <v>0</v>
      </c>
      <c r="E317" s="11">
        <f t="shared" si="11"/>
        <v>0</v>
      </c>
      <c r="F317" s="12" t="str">
        <f t="shared" si="18"/>
        <v xml:space="preserve"> </v>
      </c>
      <c r="G317" s="30">
        <f>IF($C$4="", SUMIFS('자사몰 메타 광고'!$K:$K, '자사몰 메타 광고'!$D:$D, $B317), SUMIFS('자사몰 메타 광고'!$K:$K,'자사몰 메타 광고'!$I:$I,$C$4,'자사몰 메타 광고'!D:D,$B317))</f>
        <v>0</v>
      </c>
      <c r="H317" s="30">
        <f>IF($C$4="", SUMIFS('자사몰 메타 광고'!$Q:$Q, '자사몰 메타 광고'!$D:$D, $B317), SUMIFS('자사몰 메타 광고'!$Q:$Q,'자사몰 메타 광고'!$I:$I,$C$4,'자사몰 메타 광고'!D:D,$B317))</f>
        <v>0</v>
      </c>
      <c r="I317" s="30">
        <f>IF($C$4="", SUMIFS('자사몰 메타 광고'!$U:$U, '자사몰 메타 광고'!$D:$D, $B317), SUMIFS('자사몰 메타 광고'!$U:$U,'자사몰 메타 광고'!$I:$I,$C$4,'자사몰 메타 광고'!D:D,$B317))</f>
        <v>0</v>
      </c>
      <c r="J317" s="11">
        <f t="shared" si="12"/>
        <v>0</v>
      </c>
      <c r="K317" s="11">
        <f t="shared" si="13"/>
        <v>0</v>
      </c>
      <c r="L317" s="12" t="str">
        <f t="shared" si="19"/>
        <v xml:space="preserve"> </v>
      </c>
      <c r="N317" s="10">
        <f>IF($C$4="", SUMIFS('무신사 메타 광고'!$X:$X, '무신사 메타 광고'!$D:$D, $B317),SUMIFS('무신사 메타 광고'!$X:$X,'무신사 메타 광고'!I:I,$C$4,'무신사 메타 광고'!D:D,$B317))</f>
        <v>0</v>
      </c>
      <c r="O317" s="11">
        <f t="shared" si="14"/>
        <v>0</v>
      </c>
      <c r="R317" s="13"/>
      <c r="S317" s="31">
        <f>IF($S$4="", SUMIFS('자사몰 메타 광고'!$L:$L, '자사몰 메타 광고'!$C:$C, $R317),SUMIFS('자사몰 메타 광고'!$L:$L,'자사몰 메타 광고'!$I:$I,$S$4,'자사몰 메타 광고'!$C:$C,$R317))</f>
        <v>0</v>
      </c>
      <c r="T317" s="31">
        <f>IF($S$4="", SUMIFS('자사몰 메타 광고'!$V:$V, '자사몰 메타 광고'!$C:$C, $R317),SUMIFS('자사몰 메타 광고'!$V:$V,'자사몰 메타 광고'!$I:$I,$S$4,'자사몰 메타 광고'!$C:$C,$R317))</f>
        <v>0</v>
      </c>
      <c r="U317" s="11">
        <f t="shared" si="15"/>
        <v>0</v>
      </c>
      <c r="V317" s="12" t="str">
        <f t="shared" si="20"/>
        <v xml:space="preserve"> </v>
      </c>
      <c r="W317" s="32">
        <f>IF($S$4="", SUMIFS('자사몰 메타 광고'!$K:$K, '자사몰 메타 광고'!$C:$C, $R317),SUMIFS('자사몰 메타 광고'!$K:$K,'자사몰 메타 광고'!$I:$I,$S$4,'자사몰 메타 광고'!$C:$C,$R317))</f>
        <v>0</v>
      </c>
      <c r="X317" s="32">
        <f>IF($S$4="", SUMIFS('자사몰 메타 광고'!$N:$N, '자사몰 메타 광고'!$C:$C, $R317),SUMIFS('자사몰 메타 광고'!$N:$N,'자사몰 메타 광고'!$I:$I,$S$4,'자사몰 메타 광고'!$C:$C,$R317))</f>
        <v>0</v>
      </c>
      <c r="Y317" s="11">
        <f t="shared" si="16"/>
        <v>0</v>
      </c>
      <c r="Z317" s="12" t="str">
        <f t="shared" si="21"/>
        <v xml:space="preserve"> </v>
      </c>
      <c r="AB317" s="10">
        <f>IF($S$4="", SUMIFS('무신사 메타 광고'!$X:$X, '무신사 메타 광고'!$C:$C, $R317),SUMIFS('무신사 메타 광고'!$X:$X,'무신사 메타 광고'!$I:$I,$S$4,'무신사 메타 광고'!$C:$C,$R317))</f>
        <v>0</v>
      </c>
      <c r="AC317" s="11">
        <f t="shared" si="17"/>
        <v>0</v>
      </c>
    </row>
    <row r="318" spans="2:29">
      <c r="B318" s="9"/>
      <c r="C318" s="29">
        <f>IF($C$4="", SUMIFS('자사몰 메타 광고'!$L:$L, '자사몰 메타 광고'!$D:$D, $B318), SUMIFS('자사몰 메타 광고'!$L:$L, '자사몰 메타 광고'!$I:$I, $C$4, '자사몰 메타 광고'!$D:$D, $B318))</f>
        <v>0</v>
      </c>
      <c r="D318" s="29">
        <f>IF($C$4="", SUMIFS('자사몰 메타 광고'!$V:$V,#REF!, $B318), SUMIFS('자사몰 메타 광고'!$V:$V,'자사몰 메타 광고'!$I:$I,$C$4,'자사몰 메타 광고'!$D:$D,$B318))</f>
        <v>0</v>
      </c>
      <c r="E318" s="11">
        <f t="shared" si="11"/>
        <v>0</v>
      </c>
      <c r="F318" s="12" t="str">
        <f t="shared" si="18"/>
        <v xml:space="preserve"> </v>
      </c>
      <c r="G318" s="30">
        <f>IF($C$4="", SUMIFS('자사몰 메타 광고'!$K:$K, '자사몰 메타 광고'!$D:$D, $B318), SUMIFS('자사몰 메타 광고'!$K:$K,'자사몰 메타 광고'!$I:$I,$C$4,'자사몰 메타 광고'!D:D,$B318))</f>
        <v>0</v>
      </c>
      <c r="H318" s="30">
        <f>IF($C$4="", SUMIFS('자사몰 메타 광고'!$Q:$Q, '자사몰 메타 광고'!$D:$D, $B318), SUMIFS('자사몰 메타 광고'!$Q:$Q,'자사몰 메타 광고'!$I:$I,$C$4,'자사몰 메타 광고'!D:D,$B318))</f>
        <v>0</v>
      </c>
      <c r="I318" s="30">
        <f>IF($C$4="", SUMIFS('자사몰 메타 광고'!$U:$U, '자사몰 메타 광고'!$D:$D, $B318), SUMIFS('자사몰 메타 광고'!$U:$U,'자사몰 메타 광고'!$I:$I,$C$4,'자사몰 메타 광고'!D:D,$B318))</f>
        <v>0</v>
      </c>
      <c r="J318" s="11">
        <f t="shared" si="12"/>
        <v>0</v>
      </c>
      <c r="K318" s="11">
        <f t="shared" si="13"/>
        <v>0</v>
      </c>
      <c r="L318" s="12" t="str">
        <f t="shared" si="19"/>
        <v xml:space="preserve"> </v>
      </c>
      <c r="N318" s="10">
        <f>IF($C$4="", SUMIFS('무신사 메타 광고'!$X:$X, '무신사 메타 광고'!$D:$D, $B318),SUMIFS('무신사 메타 광고'!$X:$X,'무신사 메타 광고'!I:I,$C$4,'무신사 메타 광고'!D:D,$B318))</f>
        <v>0</v>
      </c>
      <c r="O318" s="11">
        <f t="shared" si="14"/>
        <v>0</v>
      </c>
      <c r="R318" s="13"/>
      <c r="S318" s="31">
        <f>IF($S$4="", SUMIFS('자사몰 메타 광고'!$L:$L, '자사몰 메타 광고'!$C:$C, $R318),SUMIFS('자사몰 메타 광고'!$L:$L,'자사몰 메타 광고'!$I:$I,$S$4,'자사몰 메타 광고'!$C:$C,$R318))</f>
        <v>0</v>
      </c>
      <c r="T318" s="31">
        <f>IF($S$4="", SUMIFS('자사몰 메타 광고'!$V:$V, '자사몰 메타 광고'!$C:$C, $R318),SUMIFS('자사몰 메타 광고'!$V:$V,'자사몰 메타 광고'!$I:$I,$S$4,'자사몰 메타 광고'!$C:$C,$R318))</f>
        <v>0</v>
      </c>
      <c r="U318" s="11">
        <f t="shared" si="15"/>
        <v>0</v>
      </c>
      <c r="V318" s="12" t="str">
        <f t="shared" si="20"/>
        <v xml:space="preserve"> </v>
      </c>
      <c r="W318" s="32">
        <f>IF($S$4="", SUMIFS('자사몰 메타 광고'!$K:$K, '자사몰 메타 광고'!$C:$C, $R318),SUMIFS('자사몰 메타 광고'!$K:$K,'자사몰 메타 광고'!$I:$I,$S$4,'자사몰 메타 광고'!$C:$C,$R318))</f>
        <v>0</v>
      </c>
      <c r="X318" s="32">
        <f>IF($S$4="", SUMIFS('자사몰 메타 광고'!$N:$N, '자사몰 메타 광고'!$C:$C, $R318),SUMIFS('자사몰 메타 광고'!$N:$N,'자사몰 메타 광고'!$I:$I,$S$4,'자사몰 메타 광고'!$C:$C,$R318))</f>
        <v>0</v>
      </c>
      <c r="Y318" s="11">
        <f t="shared" si="16"/>
        <v>0</v>
      </c>
      <c r="Z318" s="12" t="str">
        <f t="shared" si="21"/>
        <v xml:space="preserve"> </v>
      </c>
      <c r="AB318" s="10">
        <f>IF($S$4="", SUMIFS('무신사 메타 광고'!$X:$X, '무신사 메타 광고'!$C:$C, $R318),SUMIFS('무신사 메타 광고'!$X:$X,'무신사 메타 광고'!$I:$I,$S$4,'무신사 메타 광고'!$C:$C,$R318))</f>
        <v>0</v>
      </c>
      <c r="AC318" s="11">
        <f t="shared" si="17"/>
        <v>0</v>
      </c>
    </row>
    <row r="319" spans="2:29">
      <c r="B319" s="9"/>
      <c r="C319" s="29">
        <f>IF($C$4="", SUMIFS('자사몰 메타 광고'!$L:$L, '자사몰 메타 광고'!$D:$D, $B319), SUMIFS('자사몰 메타 광고'!$L:$L, '자사몰 메타 광고'!$I:$I, $C$4, '자사몰 메타 광고'!$D:$D, $B319))</f>
        <v>0</v>
      </c>
      <c r="D319" s="29">
        <f>IF($C$4="", SUMIFS('자사몰 메타 광고'!$V:$V,#REF!, $B319), SUMIFS('자사몰 메타 광고'!$V:$V,'자사몰 메타 광고'!$I:$I,$C$4,'자사몰 메타 광고'!$D:$D,$B319))</f>
        <v>0</v>
      </c>
      <c r="E319" s="11">
        <f t="shared" si="11"/>
        <v>0</v>
      </c>
      <c r="F319" s="12" t="str">
        <f t="shared" si="18"/>
        <v xml:space="preserve"> </v>
      </c>
      <c r="G319" s="30">
        <f>IF($C$4="", SUMIFS('자사몰 메타 광고'!$K:$K, '자사몰 메타 광고'!$D:$D, $B319), SUMIFS('자사몰 메타 광고'!$K:$K,'자사몰 메타 광고'!$I:$I,$C$4,'자사몰 메타 광고'!D:D,$B319))</f>
        <v>0</v>
      </c>
      <c r="H319" s="30">
        <f>IF($C$4="", SUMIFS('자사몰 메타 광고'!$Q:$Q, '자사몰 메타 광고'!$D:$D, $B319), SUMIFS('자사몰 메타 광고'!$Q:$Q,'자사몰 메타 광고'!$I:$I,$C$4,'자사몰 메타 광고'!D:D,$B319))</f>
        <v>0</v>
      </c>
      <c r="I319" s="30">
        <f>IF($C$4="", SUMIFS('자사몰 메타 광고'!$U:$U, '자사몰 메타 광고'!$D:$D, $B319), SUMIFS('자사몰 메타 광고'!$U:$U,'자사몰 메타 광고'!$I:$I,$C$4,'자사몰 메타 광고'!D:D,$B319))</f>
        <v>0</v>
      </c>
      <c r="J319" s="11">
        <f t="shared" si="12"/>
        <v>0</v>
      </c>
      <c r="K319" s="11">
        <f t="shared" si="13"/>
        <v>0</v>
      </c>
      <c r="L319" s="12" t="str">
        <f t="shared" si="19"/>
        <v xml:space="preserve"> </v>
      </c>
      <c r="N319" s="10">
        <f>IF($C$4="", SUMIFS('무신사 메타 광고'!$X:$X, '무신사 메타 광고'!$D:$D, $B319),SUMIFS('무신사 메타 광고'!$X:$X,'무신사 메타 광고'!I:I,$C$4,'무신사 메타 광고'!D:D,$B319))</f>
        <v>0</v>
      </c>
      <c r="O319" s="11">
        <f t="shared" si="14"/>
        <v>0</v>
      </c>
      <c r="R319" s="13"/>
      <c r="S319" s="31">
        <f>IF($S$4="", SUMIFS('자사몰 메타 광고'!$L:$L, '자사몰 메타 광고'!$C:$C, $R319),SUMIFS('자사몰 메타 광고'!$L:$L,'자사몰 메타 광고'!$I:$I,$S$4,'자사몰 메타 광고'!$C:$C,$R319))</f>
        <v>0</v>
      </c>
      <c r="T319" s="31">
        <f>IF($S$4="", SUMIFS('자사몰 메타 광고'!$V:$V, '자사몰 메타 광고'!$C:$C, $R319),SUMIFS('자사몰 메타 광고'!$V:$V,'자사몰 메타 광고'!$I:$I,$S$4,'자사몰 메타 광고'!$C:$C,$R319))</f>
        <v>0</v>
      </c>
      <c r="U319" s="11">
        <f t="shared" si="15"/>
        <v>0</v>
      </c>
      <c r="V319" s="12" t="str">
        <f t="shared" si="20"/>
        <v xml:space="preserve"> </v>
      </c>
      <c r="W319" s="32">
        <f>IF($S$4="", SUMIFS('자사몰 메타 광고'!$K:$K, '자사몰 메타 광고'!$C:$C, $R319),SUMIFS('자사몰 메타 광고'!$K:$K,'자사몰 메타 광고'!$I:$I,$S$4,'자사몰 메타 광고'!$C:$C,$R319))</f>
        <v>0</v>
      </c>
      <c r="X319" s="32">
        <f>IF($S$4="", SUMIFS('자사몰 메타 광고'!$N:$N, '자사몰 메타 광고'!$C:$C, $R319),SUMIFS('자사몰 메타 광고'!$N:$N,'자사몰 메타 광고'!$I:$I,$S$4,'자사몰 메타 광고'!$C:$C,$R319))</f>
        <v>0</v>
      </c>
      <c r="Y319" s="11">
        <f t="shared" si="16"/>
        <v>0</v>
      </c>
      <c r="Z319" s="12" t="str">
        <f t="shared" si="21"/>
        <v xml:space="preserve"> </v>
      </c>
      <c r="AB319" s="10">
        <f>IF($S$4="", SUMIFS('무신사 메타 광고'!$X:$X, '무신사 메타 광고'!$C:$C, $R319),SUMIFS('무신사 메타 광고'!$X:$X,'무신사 메타 광고'!$I:$I,$S$4,'무신사 메타 광고'!$C:$C,$R319))</f>
        <v>0</v>
      </c>
      <c r="AC319" s="11">
        <f t="shared" si="17"/>
        <v>0</v>
      </c>
    </row>
    <row r="320" spans="2:29">
      <c r="B320" s="9"/>
      <c r="C320" s="29">
        <f>IF($C$4="", SUMIFS('자사몰 메타 광고'!$L:$L, '자사몰 메타 광고'!$D:$D, $B320), SUMIFS('자사몰 메타 광고'!$L:$L, '자사몰 메타 광고'!$I:$I, $C$4, '자사몰 메타 광고'!$D:$D, $B320))</f>
        <v>0</v>
      </c>
      <c r="D320" s="29">
        <f>IF($C$4="", SUMIFS('자사몰 메타 광고'!$V:$V,#REF!, $B320), SUMIFS('자사몰 메타 광고'!$V:$V,'자사몰 메타 광고'!$I:$I,$C$4,'자사몰 메타 광고'!$D:$D,$B320))</f>
        <v>0</v>
      </c>
      <c r="E320" s="11">
        <f t="shared" si="11"/>
        <v>0</v>
      </c>
      <c r="F320" s="12" t="str">
        <f t="shared" si="18"/>
        <v xml:space="preserve"> </v>
      </c>
      <c r="G320" s="30">
        <f>IF($C$4="", SUMIFS('자사몰 메타 광고'!$K:$K, '자사몰 메타 광고'!$D:$D, $B320), SUMIFS('자사몰 메타 광고'!$K:$K,'자사몰 메타 광고'!$I:$I,$C$4,'자사몰 메타 광고'!D:D,$B320))</f>
        <v>0</v>
      </c>
      <c r="H320" s="30">
        <f>IF($C$4="", SUMIFS('자사몰 메타 광고'!$Q:$Q, '자사몰 메타 광고'!$D:$D, $B320), SUMIFS('자사몰 메타 광고'!$Q:$Q,'자사몰 메타 광고'!$I:$I,$C$4,'자사몰 메타 광고'!D:D,$B320))</f>
        <v>0</v>
      </c>
      <c r="I320" s="30">
        <f>IF($C$4="", SUMIFS('자사몰 메타 광고'!$U:$U, '자사몰 메타 광고'!$D:$D, $B320), SUMIFS('자사몰 메타 광고'!$U:$U,'자사몰 메타 광고'!$I:$I,$C$4,'자사몰 메타 광고'!D:D,$B320))</f>
        <v>0</v>
      </c>
      <c r="J320" s="11">
        <f t="shared" si="12"/>
        <v>0</v>
      </c>
      <c r="K320" s="11">
        <f t="shared" si="13"/>
        <v>0</v>
      </c>
      <c r="L320" s="12" t="str">
        <f t="shared" si="19"/>
        <v xml:space="preserve"> </v>
      </c>
      <c r="N320" s="10">
        <f>IF($C$4="", SUMIFS('무신사 메타 광고'!$X:$X, '무신사 메타 광고'!$D:$D, $B320),SUMIFS('무신사 메타 광고'!$X:$X,'무신사 메타 광고'!I:I,$C$4,'무신사 메타 광고'!D:D,$B320))</f>
        <v>0</v>
      </c>
      <c r="O320" s="11">
        <f t="shared" si="14"/>
        <v>0</v>
      </c>
      <c r="R320" s="13"/>
      <c r="S320" s="31">
        <f>IF($S$4="", SUMIFS('자사몰 메타 광고'!$L:$L, '자사몰 메타 광고'!$C:$C, $R320),SUMIFS('자사몰 메타 광고'!$L:$L,'자사몰 메타 광고'!$I:$I,$S$4,'자사몰 메타 광고'!$C:$C,$R320))</f>
        <v>0</v>
      </c>
      <c r="T320" s="31">
        <f>IF($S$4="", SUMIFS('자사몰 메타 광고'!$V:$V, '자사몰 메타 광고'!$C:$C, $R320),SUMIFS('자사몰 메타 광고'!$V:$V,'자사몰 메타 광고'!$I:$I,$S$4,'자사몰 메타 광고'!$C:$C,$R320))</f>
        <v>0</v>
      </c>
      <c r="U320" s="11">
        <f t="shared" si="15"/>
        <v>0</v>
      </c>
      <c r="V320" s="12" t="str">
        <f t="shared" si="20"/>
        <v xml:space="preserve"> </v>
      </c>
      <c r="W320" s="32">
        <f>IF($S$4="", SUMIFS('자사몰 메타 광고'!$K:$K, '자사몰 메타 광고'!$C:$C, $R320),SUMIFS('자사몰 메타 광고'!$K:$K,'자사몰 메타 광고'!$I:$I,$S$4,'자사몰 메타 광고'!$C:$C,$R320))</f>
        <v>0</v>
      </c>
      <c r="X320" s="32">
        <f>IF($S$4="", SUMIFS('자사몰 메타 광고'!$N:$N, '자사몰 메타 광고'!$C:$C, $R320),SUMIFS('자사몰 메타 광고'!$N:$N,'자사몰 메타 광고'!$I:$I,$S$4,'자사몰 메타 광고'!$C:$C,$R320))</f>
        <v>0</v>
      </c>
      <c r="Y320" s="11">
        <f t="shared" si="16"/>
        <v>0</v>
      </c>
      <c r="Z320" s="12" t="str">
        <f t="shared" si="21"/>
        <v xml:space="preserve"> </v>
      </c>
      <c r="AB320" s="10">
        <f>IF($S$4="", SUMIFS('무신사 메타 광고'!$X:$X, '무신사 메타 광고'!$C:$C, $R320),SUMIFS('무신사 메타 광고'!$X:$X,'무신사 메타 광고'!$I:$I,$S$4,'무신사 메타 광고'!$C:$C,$R320))</f>
        <v>0</v>
      </c>
      <c r="AC320" s="11">
        <f t="shared" si="17"/>
        <v>0</v>
      </c>
    </row>
    <row r="321" spans="2:29">
      <c r="B321" s="9"/>
      <c r="C321" s="29">
        <f>IF($C$4="", SUMIFS('자사몰 메타 광고'!$L:$L, '자사몰 메타 광고'!$D:$D, $B321), SUMIFS('자사몰 메타 광고'!$L:$L, '자사몰 메타 광고'!$I:$I, $C$4, '자사몰 메타 광고'!$D:$D, $B321))</f>
        <v>0</v>
      </c>
      <c r="D321" s="29">
        <f>IF($C$4="", SUMIFS('자사몰 메타 광고'!$V:$V,#REF!, $B321), SUMIFS('자사몰 메타 광고'!$V:$V,'자사몰 메타 광고'!$I:$I,$C$4,'자사몰 메타 광고'!$D:$D,$B321))</f>
        <v>0</v>
      </c>
      <c r="E321" s="11">
        <f t="shared" si="11"/>
        <v>0</v>
      </c>
      <c r="F321" s="12" t="str">
        <f t="shared" si="18"/>
        <v xml:space="preserve"> </v>
      </c>
      <c r="G321" s="30">
        <f>IF($C$4="", SUMIFS('자사몰 메타 광고'!$K:$K, '자사몰 메타 광고'!$D:$D, $B321), SUMIFS('자사몰 메타 광고'!$K:$K,'자사몰 메타 광고'!$I:$I,$C$4,'자사몰 메타 광고'!D:D,$B321))</f>
        <v>0</v>
      </c>
      <c r="H321" s="30">
        <f>IF($C$4="", SUMIFS('자사몰 메타 광고'!$Q:$Q, '자사몰 메타 광고'!$D:$D, $B321), SUMIFS('자사몰 메타 광고'!$Q:$Q,'자사몰 메타 광고'!$I:$I,$C$4,'자사몰 메타 광고'!D:D,$B321))</f>
        <v>0</v>
      </c>
      <c r="I321" s="30">
        <f>IF($C$4="", SUMIFS('자사몰 메타 광고'!$U:$U, '자사몰 메타 광고'!$D:$D, $B321), SUMIFS('자사몰 메타 광고'!$U:$U,'자사몰 메타 광고'!$I:$I,$C$4,'자사몰 메타 광고'!D:D,$B321))</f>
        <v>0</v>
      </c>
      <c r="J321" s="11">
        <f t="shared" si="12"/>
        <v>0</v>
      </c>
      <c r="K321" s="11">
        <f t="shared" si="13"/>
        <v>0</v>
      </c>
      <c r="L321" s="12" t="str">
        <f t="shared" si="19"/>
        <v xml:space="preserve"> </v>
      </c>
      <c r="N321" s="10">
        <f>IF($C$4="", SUMIFS('무신사 메타 광고'!$X:$X, '무신사 메타 광고'!$D:$D, $B321),SUMIFS('무신사 메타 광고'!$X:$X,'무신사 메타 광고'!I:I,$C$4,'무신사 메타 광고'!D:D,$B321))</f>
        <v>0</v>
      </c>
      <c r="O321" s="11">
        <f t="shared" si="14"/>
        <v>0</v>
      </c>
      <c r="R321" s="13"/>
      <c r="S321" s="31">
        <f>IF($S$4="", SUMIFS('자사몰 메타 광고'!$L:$L, '자사몰 메타 광고'!$C:$C, $R321),SUMIFS('자사몰 메타 광고'!$L:$L,'자사몰 메타 광고'!$I:$I,$S$4,'자사몰 메타 광고'!$C:$C,$R321))</f>
        <v>0</v>
      </c>
      <c r="T321" s="31">
        <f>IF($S$4="", SUMIFS('자사몰 메타 광고'!$V:$V, '자사몰 메타 광고'!$C:$C, $R321),SUMIFS('자사몰 메타 광고'!$V:$V,'자사몰 메타 광고'!$I:$I,$S$4,'자사몰 메타 광고'!$C:$C,$R321))</f>
        <v>0</v>
      </c>
      <c r="U321" s="11">
        <f t="shared" si="15"/>
        <v>0</v>
      </c>
      <c r="V321" s="12" t="str">
        <f t="shared" si="20"/>
        <v xml:space="preserve"> </v>
      </c>
      <c r="W321" s="32">
        <f>IF($S$4="", SUMIFS('자사몰 메타 광고'!$K:$K, '자사몰 메타 광고'!$C:$C, $R321),SUMIFS('자사몰 메타 광고'!$K:$K,'자사몰 메타 광고'!$I:$I,$S$4,'자사몰 메타 광고'!$C:$C,$R321))</f>
        <v>0</v>
      </c>
      <c r="X321" s="32">
        <f>IF($S$4="", SUMIFS('자사몰 메타 광고'!$N:$N, '자사몰 메타 광고'!$C:$C, $R321),SUMIFS('자사몰 메타 광고'!$N:$N,'자사몰 메타 광고'!$I:$I,$S$4,'자사몰 메타 광고'!$C:$C,$R321))</f>
        <v>0</v>
      </c>
      <c r="Y321" s="11">
        <f t="shared" si="16"/>
        <v>0</v>
      </c>
      <c r="Z321" s="12" t="str">
        <f t="shared" si="21"/>
        <v xml:space="preserve"> </v>
      </c>
      <c r="AB321" s="10">
        <f>IF($S$4="", SUMIFS('무신사 메타 광고'!$X:$X, '무신사 메타 광고'!$C:$C, $R321),SUMIFS('무신사 메타 광고'!$X:$X,'무신사 메타 광고'!$I:$I,$S$4,'무신사 메타 광고'!$C:$C,$R321))</f>
        <v>0</v>
      </c>
      <c r="AC321" s="11">
        <f t="shared" si="17"/>
        <v>0</v>
      </c>
    </row>
    <row r="322" spans="2:29">
      <c r="B322" s="9"/>
      <c r="C322" s="29">
        <f>IF($C$4="", SUMIFS('자사몰 메타 광고'!$L:$L, '자사몰 메타 광고'!$D:$D, $B322), SUMIFS('자사몰 메타 광고'!$L:$L, '자사몰 메타 광고'!$I:$I, $C$4, '자사몰 메타 광고'!$D:$D, $B322))</f>
        <v>0</v>
      </c>
      <c r="D322" s="29">
        <f>IF($C$4="", SUMIFS('자사몰 메타 광고'!$V:$V,#REF!, $B322), SUMIFS('자사몰 메타 광고'!$V:$V,'자사몰 메타 광고'!$I:$I,$C$4,'자사몰 메타 광고'!$D:$D,$B322))</f>
        <v>0</v>
      </c>
      <c r="E322" s="11">
        <f t="shared" si="11"/>
        <v>0</v>
      </c>
      <c r="F322" s="12" t="str">
        <f t="shared" si="18"/>
        <v xml:space="preserve"> </v>
      </c>
      <c r="G322" s="30">
        <f>IF($C$4="", SUMIFS('자사몰 메타 광고'!$K:$K, '자사몰 메타 광고'!$D:$D, $B322), SUMIFS('자사몰 메타 광고'!$K:$K,'자사몰 메타 광고'!$I:$I,$C$4,'자사몰 메타 광고'!D:D,$B322))</f>
        <v>0</v>
      </c>
      <c r="H322" s="30">
        <f>IF($C$4="", SUMIFS('자사몰 메타 광고'!$Q:$Q, '자사몰 메타 광고'!$D:$D, $B322), SUMIFS('자사몰 메타 광고'!$Q:$Q,'자사몰 메타 광고'!$I:$I,$C$4,'자사몰 메타 광고'!D:D,$B322))</f>
        <v>0</v>
      </c>
      <c r="I322" s="30">
        <f>IF($C$4="", SUMIFS('자사몰 메타 광고'!$U:$U, '자사몰 메타 광고'!$D:$D, $B322), SUMIFS('자사몰 메타 광고'!$U:$U,'자사몰 메타 광고'!$I:$I,$C$4,'자사몰 메타 광고'!D:D,$B322))</f>
        <v>0</v>
      </c>
      <c r="J322" s="11">
        <f t="shared" si="12"/>
        <v>0</v>
      </c>
      <c r="K322" s="11">
        <f t="shared" si="13"/>
        <v>0</v>
      </c>
      <c r="L322" s="12" t="str">
        <f t="shared" si="19"/>
        <v xml:space="preserve"> </v>
      </c>
      <c r="N322" s="10">
        <f>IF($C$4="", SUMIFS('무신사 메타 광고'!$X:$X, '무신사 메타 광고'!$D:$D, $B322),SUMIFS('무신사 메타 광고'!$X:$X,'무신사 메타 광고'!I:I,$C$4,'무신사 메타 광고'!D:D,$B322))</f>
        <v>0</v>
      </c>
      <c r="O322" s="11">
        <f t="shared" si="14"/>
        <v>0</v>
      </c>
      <c r="R322" s="13"/>
      <c r="S322" s="31">
        <f>IF($S$4="", SUMIFS('자사몰 메타 광고'!$L:$L, '자사몰 메타 광고'!$C:$C, $R322),SUMIFS('자사몰 메타 광고'!$L:$L,'자사몰 메타 광고'!$I:$I,$S$4,'자사몰 메타 광고'!$C:$C,$R322))</f>
        <v>0</v>
      </c>
      <c r="T322" s="31">
        <f>IF($S$4="", SUMIFS('자사몰 메타 광고'!$V:$V, '자사몰 메타 광고'!$C:$C, $R322),SUMIFS('자사몰 메타 광고'!$V:$V,'자사몰 메타 광고'!$I:$I,$S$4,'자사몰 메타 광고'!$C:$C,$R322))</f>
        <v>0</v>
      </c>
      <c r="U322" s="11">
        <f t="shared" si="15"/>
        <v>0</v>
      </c>
      <c r="V322" s="12" t="str">
        <f t="shared" si="20"/>
        <v xml:space="preserve"> </v>
      </c>
      <c r="W322" s="32">
        <f>IF($S$4="", SUMIFS('자사몰 메타 광고'!$K:$K, '자사몰 메타 광고'!$C:$C, $R322),SUMIFS('자사몰 메타 광고'!$K:$K,'자사몰 메타 광고'!$I:$I,$S$4,'자사몰 메타 광고'!$C:$C,$R322))</f>
        <v>0</v>
      </c>
      <c r="X322" s="32">
        <f>IF($S$4="", SUMIFS('자사몰 메타 광고'!$N:$N, '자사몰 메타 광고'!$C:$C, $R322),SUMIFS('자사몰 메타 광고'!$N:$N,'자사몰 메타 광고'!$I:$I,$S$4,'자사몰 메타 광고'!$C:$C,$R322))</f>
        <v>0</v>
      </c>
      <c r="Y322" s="11">
        <f t="shared" si="16"/>
        <v>0</v>
      </c>
      <c r="Z322" s="12" t="str">
        <f t="shared" si="21"/>
        <v xml:space="preserve"> </v>
      </c>
      <c r="AB322" s="10">
        <f>IF($S$4="", SUMIFS('무신사 메타 광고'!$X:$X, '무신사 메타 광고'!$C:$C, $R322),SUMIFS('무신사 메타 광고'!$X:$X,'무신사 메타 광고'!$I:$I,$S$4,'무신사 메타 광고'!$C:$C,$R322))</f>
        <v>0</v>
      </c>
      <c r="AC322" s="11">
        <f t="shared" si="17"/>
        <v>0</v>
      </c>
    </row>
    <row r="323" spans="2:29">
      <c r="B323" s="9"/>
      <c r="C323" s="29">
        <f>IF($C$4="", SUMIFS('자사몰 메타 광고'!$L:$L, '자사몰 메타 광고'!$D:$D, $B323), SUMIFS('자사몰 메타 광고'!$L:$L, '자사몰 메타 광고'!$I:$I, $C$4, '자사몰 메타 광고'!$D:$D, $B323))</f>
        <v>0</v>
      </c>
      <c r="D323" s="29">
        <f>IF($C$4="", SUMIFS('자사몰 메타 광고'!$V:$V,#REF!, $B323), SUMIFS('자사몰 메타 광고'!$V:$V,'자사몰 메타 광고'!$I:$I,$C$4,'자사몰 메타 광고'!$D:$D,$B323))</f>
        <v>0</v>
      </c>
      <c r="E323" s="11">
        <f t="shared" si="11"/>
        <v>0</v>
      </c>
      <c r="F323" s="12" t="str">
        <f t="shared" si="18"/>
        <v xml:space="preserve"> </v>
      </c>
      <c r="G323" s="30">
        <f>IF($C$4="", SUMIFS('자사몰 메타 광고'!$K:$K, '자사몰 메타 광고'!$D:$D, $B323), SUMIFS('자사몰 메타 광고'!$K:$K,'자사몰 메타 광고'!$I:$I,$C$4,'자사몰 메타 광고'!D:D,$B323))</f>
        <v>0</v>
      </c>
      <c r="H323" s="30">
        <f>IF($C$4="", SUMIFS('자사몰 메타 광고'!$Q:$Q, '자사몰 메타 광고'!$D:$D, $B323), SUMIFS('자사몰 메타 광고'!$Q:$Q,'자사몰 메타 광고'!$I:$I,$C$4,'자사몰 메타 광고'!D:D,$B323))</f>
        <v>0</v>
      </c>
      <c r="I323" s="30">
        <f>IF($C$4="", SUMIFS('자사몰 메타 광고'!$U:$U, '자사몰 메타 광고'!$D:$D, $B323), SUMIFS('자사몰 메타 광고'!$U:$U,'자사몰 메타 광고'!$I:$I,$C$4,'자사몰 메타 광고'!D:D,$B323))</f>
        <v>0</v>
      </c>
      <c r="J323" s="11">
        <f t="shared" si="12"/>
        <v>0</v>
      </c>
      <c r="K323" s="11">
        <f t="shared" si="13"/>
        <v>0</v>
      </c>
      <c r="L323" s="12" t="str">
        <f t="shared" si="19"/>
        <v xml:space="preserve"> </v>
      </c>
      <c r="N323" s="10">
        <f>IF($C$4="", SUMIFS('무신사 메타 광고'!$X:$X, '무신사 메타 광고'!$D:$D, $B323),SUMIFS('무신사 메타 광고'!$X:$X,'무신사 메타 광고'!I:I,$C$4,'무신사 메타 광고'!D:D,$B323))</f>
        <v>0</v>
      </c>
      <c r="O323" s="11">
        <f t="shared" si="14"/>
        <v>0</v>
      </c>
      <c r="R323" s="13"/>
      <c r="S323" s="31">
        <f>IF($S$4="", SUMIFS('자사몰 메타 광고'!$L:$L, '자사몰 메타 광고'!$C:$C, $R323),SUMIFS('자사몰 메타 광고'!$L:$L,'자사몰 메타 광고'!$I:$I,$S$4,'자사몰 메타 광고'!$C:$C,$R323))</f>
        <v>0</v>
      </c>
      <c r="T323" s="31">
        <f>IF($S$4="", SUMIFS('자사몰 메타 광고'!$V:$V, '자사몰 메타 광고'!$C:$C, $R323),SUMIFS('자사몰 메타 광고'!$V:$V,'자사몰 메타 광고'!$I:$I,$S$4,'자사몰 메타 광고'!$C:$C,$R323))</f>
        <v>0</v>
      </c>
      <c r="U323" s="11">
        <f t="shared" si="15"/>
        <v>0</v>
      </c>
      <c r="V323" s="12" t="str">
        <f t="shared" si="20"/>
        <v xml:space="preserve"> </v>
      </c>
      <c r="W323" s="32">
        <f>IF($S$4="", SUMIFS('자사몰 메타 광고'!$K:$K, '자사몰 메타 광고'!$C:$C, $R323),SUMIFS('자사몰 메타 광고'!$K:$K,'자사몰 메타 광고'!$I:$I,$S$4,'자사몰 메타 광고'!$C:$C,$R323))</f>
        <v>0</v>
      </c>
      <c r="X323" s="32">
        <f>IF($S$4="", SUMIFS('자사몰 메타 광고'!$N:$N, '자사몰 메타 광고'!$C:$C, $R323),SUMIFS('자사몰 메타 광고'!$N:$N,'자사몰 메타 광고'!$I:$I,$S$4,'자사몰 메타 광고'!$C:$C,$R323))</f>
        <v>0</v>
      </c>
      <c r="Y323" s="11">
        <f t="shared" si="16"/>
        <v>0</v>
      </c>
      <c r="Z323" s="12" t="str">
        <f t="shared" si="21"/>
        <v xml:space="preserve"> </v>
      </c>
      <c r="AB323" s="10">
        <f>IF($S$4="", SUMIFS('무신사 메타 광고'!$X:$X, '무신사 메타 광고'!$C:$C, $R323),SUMIFS('무신사 메타 광고'!$X:$X,'무신사 메타 광고'!$I:$I,$S$4,'무신사 메타 광고'!$C:$C,$R323))</f>
        <v>0</v>
      </c>
      <c r="AC323" s="11">
        <f t="shared" si="17"/>
        <v>0</v>
      </c>
    </row>
    <row r="324" spans="2:29">
      <c r="B324" s="9"/>
      <c r="C324" s="29">
        <f>IF($C$4="", SUMIFS('자사몰 메타 광고'!$L:$L, '자사몰 메타 광고'!$D:$D, $B324), SUMIFS('자사몰 메타 광고'!$L:$L, '자사몰 메타 광고'!$I:$I, $C$4, '자사몰 메타 광고'!$D:$D, $B324))</f>
        <v>0</v>
      </c>
      <c r="D324" s="29">
        <f>IF($C$4="", SUMIFS('자사몰 메타 광고'!$V:$V,#REF!, $B324), SUMIFS('자사몰 메타 광고'!$V:$V,'자사몰 메타 광고'!$I:$I,$C$4,'자사몰 메타 광고'!$D:$D,$B324))</f>
        <v>0</v>
      </c>
      <c r="E324" s="11">
        <f t="shared" si="11"/>
        <v>0</v>
      </c>
      <c r="F324" s="12" t="str">
        <f t="shared" si="18"/>
        <v xml:space="preserve"> </v>
      </c>
      <c r="G324" s="30">
        <f>IF($C$4="", SUMIFS('자사몰 메타 광고'!$K:$K, '자사몰 메타 광고'!$D:$D, $B324), SUMIFS('자사몰 메타 광고'!$K:$K,'자사몰 메타 광고'!$I:$I,$C$4,'자사몰 메타 광고'!D:D,$B324))</f>
        <v>0</v>
      </c>
      <c r="H324" s="30">
        <f>IF($C$4="", SUMIFS('자사몰 메타 광고'!$Q:$Q, '자사몰 메타 광고'!$D:$D, $B324), SUMIFS('자사몰 메타 광고'!$Q:$Q,'자사몰 메타 광고'!$I:$I,$C$4,'자사몰 메타 광고'!D:D,$B324))</f>
        <v>0</v>
      </c>
      <c r="I324" s="30">
        <f>IF($C$4="", SUMIFS('자사몰 메타 광고'!$U:$U, '자사몰 메타 광고'!$D:$D, $B324), SUMIFS('자사몰 메타 광고'!$U:$U,'자사몰 메타 광고'!$I:$I,$C$4,'자사몰 메타 광고'!D:D,$B324))</f>
        <v>0</v>
      </c>
      <c r="J324" s="11">
        <f t="shared" si="12"/>
        <v>0</v>
      </c>
      <c r="K324" s="11">
        <f t="shared" si="13"/>
        <v>0</v>
      </c>
      <c r="L324" s="12" t="str">
        <f t="shared" si="19"/>
        <v xml:space="preserve"> </v>
      </c>
      <c r="N324" s="10">
        <f>IF($C$4="", SUMIFS('무신사 메타 광고'!$X:$X, '무신사 메타 광고'!$D:$D, $B324),SUMIFS('무신사 메타 광고'!$X:$X,'무신사 메타 광고'!I:I,$C$4,'무신사 메타 광고'!D:D,$B324))</f>
        <v>0</v>
      </c>
      <c r="O324" s="11">
        <f t="shared" si="14"/>
        <v>0</v>
      </c>
      <c r="R324" s="13"/>
      <c r="S324" s="31">
        <f>IF($S$4="", SUMIFS('자사몰 메타 광고'!$L:$L, '자사몰 메타 광고'!$C:$C, $R324),SUMIFS('자사몰 메타 광고'!$L:$L,'자사몰 메타 광고'!$I:$I,$S$4,'자사몰 메타 광고'!$C:$C,$R324))</f>
        <v>0</v>
      </c>
      <c r="T324" s="31">
        <f>IF($S$4="", SUMIFS('자사몰 메타 광고'!$V:$V, '자사몰 메타 광고'!$C:$C, $R324),SUMIFS('자사몰 메타 광고'!$V:$V,'자사몰 메타 광고'!$I:$I,$S$4,'자사몰 메타 광고'!$C:$C,$R324))</f>
        <v>0</v>
      </c>
      <c r="U324" s="11">
        <f t="shared" si="15"/>
        <v>0</v>
      </c>
      <c r="V324" s="12" t="str">
        <f t="shared" si="20"/>
        <v xml:space="preserve"> </v>
      </c>
      <c r="W324" s="32">
        <f>IF($S$4="", SUMIFS('자사몰 메타 광고'!$K:$K, '자사몰 메타 광고'!$C:$C, $R324),SUMIFS('자사몰 메타 광고'!$K:$K,'자사몰 메타 광고'!$I:$I,$S$4,'자사몰 메타 광고'!$C:$C,$R324))</f>
        <v>0</v>
      </c>
      <c r="X324" s="32">
        <f>IF($S$4="", SUMIFS('자사몰 메타 광고'!$N:$N, '자사몰 메타 광고'!$C:$C, $R324),SUMIFS('자사몰 메타 광고'!$N:$N,'자사몰 메타 광고'!$I:$I,$S$4,'자사몰 메타 광고'!$C:$C,$R324))</f>
        <v>0</v>
      </c>
      <c r="Y324" s="11">
        <f t="shared" si="16"/>
        <v>0</v>
      </c>
      <c r="Z324" s="12" t="str">
        <f t="shared" si="21"/>
        <v xml:space="preserve"> </v>
      </c>
      <c r="AB324" s="10">
        <f>IF($S$4="", SUMIFS('무신사 메타 광고'!$X:$X, '무신사 메타 광고'!$C:$C, $R324),SUMIFS('무신사 메타 광고'!$X:$X,'무신사 메타 광고'!$I:$I,$S$4,'무신사 메타 광고'!$C:$C,$R324))</f>
        <v>0</v>
      </c>
      <c r="AC324" s="11">
        <f t="shared" si="17"/>
        <v>0</v>
      </c>
    </row>
    <row r="325" spans="2:29">
      <c r="B325" s="9"/>
      <c r="C325" s="29">
        <f>IF($C$4="", SUMIFS('자사몰 메타 광고'!$L:$L, '자사몰 메타 광고'!$D:$D, $B325), SUMIFS('자사몰 메타 광고'!$L:$L, '자사몰 메타 광고'!$I:$I, $C$4, '자사몰 메타 광고'!$D:$D, $B325))</f>
        <v>0</v>
      </c>
      <c r="D325" s="29">
        <f>IF($C$4="", SUMIFS('자사몰 메타 광고'!$V:$V,#REF!, $B325), SUMIFS('자사몰 메타 광고'!$V:$V,'자사몰 메타 광고'!$I:$I,$C$4,'자사몰 메타 광고'!$D:$D,$B325))</f>
        <v>0</v>
      </c>
      <c r="E325" s="11">
        <f t="shared" si="11"/>
        <v>0</v>
      </c>
      <c r="F325" s="12" t="str">
        <f t="shared" si="18"/>
        <v xml:space="preserve"> </v>
      </c>
      <c r="G325" s="30">
        <f>IF($C$4="", SUMIFS('자사몰 메타 광고'!$K:$K, '자사몰 메타 광고'!$D:$D, $B325), SUMIFS('자사몰 메타 광고'!$K:$K,'자사몰 메타 광고'!$I:$I,$C$4,'자사몰 메타 광고'!D:D,$B325))</f>
        <v>0</v>
      </c>
      <c r="H325" s="30">
        <f>IF($C$4="", SUMIFS('자사몰 메타 광고'!$Q:$Q, '자사몰 메타 광고'!$D:$D, $B325), SUMIFS('자사몰 메타 광고'!$Q:$Q,'자사몰 메타 광고'!$I:$I,$C$4,'자사몰 메타 광고'!D:D,$B325))</f>
        <v>0</v>
      </c>
      <c r="I325" s="30">
        <f>IF($C$4="", SUMIFS('자사몰 메타 광고'!$U:$U, '자사몰 메타 광고'!$D:$D, $B325), SUMIFS('자사몰 메타 광고'!$U:$U,'자사몰 메타 광고'!$I:$I,$C$4,'자사몰 메타 광고'!D:D,$B325))</f>
        <v>0</v>
      </c>
      <c r="J325" s="11">
        <f t="shared" si="12"/>
        <v>0</v>
      </c>
      <c r="K325" s="11">
        <f t="shared" si="13"/>
        <v>0</v>
      </c>
      <c r="L325" s="12" t="str">
        <f t="shared" si="19"/>
        <v xml:space="preserve"> </v>
      </c>
      <c r="N325" s="10">
        <f>IF($C$4="", SUMIFS('무신사 메타 광고'!$X:$X, '무신사 메타 광고'!$D:$D, $B325),SUMIFS('무신사 메타 광고'!$X:$X,'무신사 메타 광고'!I:I,$C$4,'무신사 메타 광고'!D:D,$B325))</f>
        <v>0</v>
      </c>
      <c r="O325" s="11">
        <f t="shared" si="14"/>
        <v>0</v>
      </c>
      <c r="R325" s="13"/>
      <c r="S325" s="31">
        <f>IF($S$4="", SUMIFS('자사몰 메타 광고'!$L:$L, '자사몰 메타 광고'!$C:$C, $R325),SUMIFS('자사몰 메타 광고'!$L:$L,'자사몰 메타 광고'!$I:$I,$S$4,'자사몰 메타 광고'!$C:$C,$R325))</f>
        <v>0</v>
      </c>
      <c r="T325" s="31">
        <f>IF($S$4="", SUMIFS('자사몰 메타 광고'!$V:$V, '자사몰 메타 광고'!$C:$C, $R325),SUMIFS('자사몰 메타 광고'!$V:$V,'자사몰 메타 광고'!$I:$I,$S$4,'자사몰 메타 광고'!$C:$C,$R325))</f>
        <v>0</v>
      </c>
      <c r="U325" s="11">
        <f t="shared" si="15"/>
        <v>0</v>
      </c>
      <c r="V325" s="12" t="str">
        <f t="shared" si="20"/>
        <v xml:space="preserve"> </v>
      </c>
      <c r="W325" s="32">
        <f>IF($S$4="", SUMIFS('자사몰 메타 광고'!$K:$K, '자사몰 메타 광고'!$C:$C, $R325),SUMIFS('자사몰 메타 광고'!$K:$K,'자사몰 메타 광고'!$I:$I,$S$4,'자사몰 메타 광고'!$C:$C,$R325))</f>
        <v>0</v>
      </c>
      <c r="X325" s="32">
        <f>IF($S$4="", SUMIFS('자사몰 메타 광고'!$N:$N, '자사몰 메타 광고'!$C:$C, $R325),SUMIFS('자사몰 메타 광고'!$N:$N,'자사몰 메타 광고'!$I:$I,$S$4,'자사몰 메타 광고'!$C:$C,$R325))</f>
        <v>0</v>
      </c>
      <c r="Y325" s="11">
        <f t="shared" si="16"/>
        <v>0</v>
      </c>
      <c r="Z325" s="12" t="str">
        <f t="shared" si="21"/>
        <v xml:space="preserve"> </v>
      </c>
      <c r="AB325" s="10">
        <f>IF($S$4="", SUMIFS('무신사 메타 광고'!$X:$X, '무신사 메타 광고'!$C:$C, $R325),SUMIFS('무신사 메타 광고'!$X:$X,'무신사 메타 광고'!$I:$I,$S$4,'무신사 메타 광고'!$C:$C,$R325))</f>
        <v>0</v>
      </c>
      <c r="AC325" s="11">
        <f t="shared" si="17"/>
        <v>0</v>
      </c>
    </row>
    <row r="326" spans="2:29">
      <c r="B326" s="9"/>
      <c r="C326" s="29">
        <f>IF($C$4="", SUMIFS('자사몰 메타 광고'!$L:$L, '자사몰 메타 광고'!$D:$D, $B326), SUMIFS('자사몰 메타 광고'!$L:$L, '자사몰 메타 광고'!$I:$I, $C$4, '자사몰 메타 광고'!$D:$D, $B326))</f>
        <v>0</v>
      </c>
      <c r="D326" s="29">
        <f>IF($C$4="", SUMIFS('자사몰 메타 광고'!$V:$V,#REF!, $B326), SUMIFS('자사몰 메타 광고'!$V:$V,'자사몰 메타 광고'!$I:$I,$C$4,'자사몰 메타 광고'!$D:$D,$B326))</f>
        <v>0</v>
      </c>
      <c r="E326" s="11">
        <f t="shared" si="11"/>
        <v>0</v>
      </c>
      <c r="F326" s="12" t="str">
        <f t="shared" si="18"/>
        <v xml:space="preserve"> </v>
      </c>
      <c r="G326" s="30">
        <f>IF($C$4="", SUMIFS('자사몰 메타 광고'!$K:$K, '자사몰 메타 광고'!$D:$D, $B326), SUMIFS('자사몰 메타 광고'!$K:$K,'자사몰 메타 광고'!$I:$I,$C$4,'자사몰 메타 광고'!D:D,$B326))</f>
        <v>0</v>
      </c>
      <c r="H326" s="30">
        <f>IF($C$4="", SUMIFS('자사몰 메타 광고'!$Q:$Q, '자사몰 메타 광고'!$D:$D, $B326), SUMIFS('자사몰 메타 광고'!$Q:$Q,'자사몰 메타 광고'!$I:$I,$C$4,'자사몰 메타 광고'!D:D,$B326))</f>
        <v>0</v>
      </c>
      <c r="I326" s="30">
        <f>IF($C$4="", SUMIFS('자사몰 메타 광고'!$U:$U, '자사몰 메타 광고'!$D:$D, $B326), SUMIFS('자사몰 메타 광고'!$U:$U,'자사몰 메타 광고'!$I:$I,$C$4,'자사몰 메타 광고'!D:D,$B326))</f>
        <v>0</v>
      </c>
      <c r="J326" s="11">
        <f t="shared" si="12"/>
        <v>0</v>
      </c>
      <c r="K326" s="11">
        <f t="shared" si="13"/>
        <v>0</v>
      </c>
      <c r="L326" s="12" t="str">
        <f t="shared" si="19"/>
        <v xml:space="preserve"> </v>
      </c>
      <c r="N326" s="10">
        <f>IF($C$4="", SUMIFS('무신사 메타 광고'!$X:$X, '무신사 메타 광고'!$D:$D, $B326),SUMIFS('무신사 메타 광고'!$X:$X,'무신사 메타 광고'!I:I,$C$4,'무신사 메타 광고'!D:D,$B326))</f>
        <v>0</v>
      </c>
      <c r="O326" s="11">
        <f t="shared" si="14"/>
        <v>0</v>
      </c>
      <c r="R326" s="13"/>
      <c r="S326" s="31">
        <f>IF($S$4="", SUMIFS('자사몰 메타 광고'!$L:$L, '자사몰 메타 광고'!$C:$C, $R326),SUMIFS('자사몰 메타 광고'!$L:$L,'자사몰 메타 광고'!$I:$I,$S$4,'자사몰 메타 광고'!$C:$C,$R326))</f>
        <v>0</v>
      </c>
      <c r="T326" s="31">
        <f>IF($S$4="", SUMIFS('자사몰 메타 광고'!$V:$V, '자사몰 메타 광고'!$C:$C, $R326),SUMIFS('자사몰 메타 광고'!$V:$V,'자사몰 메타 광고'!$I:$I,$S$4,'자사몰 메타 광고'!$C:$C,$R326))</f>
        <v>0</v>
      </c>
      <c r="U326" s="11">
        <f t="shared" si="15"/>
        <v>0</v>
      </c>
      <c r="V326" s="12" t="str">
        <f t="shared" si="20"/>
        <v xml:space="preserve"> </v>
      </c>
      <c r="W326" s="32">
        <f>IF($S$4="", SUMIFS('자사몰 메타 광고'!$K:$K, '자사몰 메타 광고'!$C:$C, $R326),SUMIFS('자사몰 메타 광고'!$K:$K,'자사몰 메타 광고'!$I:$I,$S$4,'자사몰 메타 광고'!$C:$C,$R326))</f>
        <v>0</v>
      </c>
      <c r="X326" s="32">
        <f>IF($S$4="", SUMIFS('자사몰 메타 광고'!$N:$N, '자사몰 메타 광고'!$C:$C, $R326),SUMIFS('자사몰 메타 광고'!$N:$N,'자사몰 메타 광고'!$I:$I,$S$4,'자사몰 메타 광고'!$C:$C,$R326))</f>
        <v>0</v>
      </c>
      <c r="Y326" s="11">
        <f t="shared" si="16"/>
        <v>0</v>
      </c>
      <c r="Z326" s="12" t="str">
        <f t="shared" si="21"/>
        <v xml:space="preserve"> </v>
      </c>
      <c r="AB326" s="10">
        <f>IF($S$4="", SUMIFS('무신사 메타 광고'!$X:$X, '무신사 메타 광고'!$C:$C, $R326),SUMIFS('무신사 메타 광고'!$X:$X,'무신사 메타 광고'!$I:$I,$S$4,'무신사 메타 광고'!$C:$C,$R326))</f>
        <v>0</v>
      </c>
      <c r="AC326" s="11">
        <f t="shared" si="17"/>
        <v>0</v>
      </c>
    </row>
    <row r="327" spans="2:29">
      <c r="B327" s="9"/>
      <c r="C327" s="29">
        <f>IF($C$4="", SUMIFS('자사몰 메타 광고'!$L:$L, '자사몰 메타 광고'!$D:$D, $B327), SUMIFS('자사몰 메타 광고'!$L:$L, '자사몰 메타 광고'!$I:$I, $C$4, '자사몰 메타 광고'!$D:$D, $B327))</f>
        <v>0</v>
      </c>
      <c r="D327" s="29">
        <f>IF($C$4="", SUMIFS('자사몰 메타 광고'!$V:$V,#REF!, $B327), SUMIFS('자사몰 메타 광고'!$V:$V,'자사몰 메타 광고'!$I:$I,$C$4,'자사몰 메타 광고'!$D:$D,$B327))</f>
        <v>0</v>
      </c>
      <c r="E327" s="11">
        <f t="shared" si="11"/>
        <v>0</v>
      </c>
      <c r="F327" s="12" t="str">
        <f t="shared" si="18"/>
        <v xml:space="preserve"> </v>
      </c>
      <c r="G327" s="30">
        <f>IF($C$4="", SUMIFS('자사몰 메타 광고'!$K:$K, '자사몰 메타 광고'!$D:$D, $B327), SUMIFS('자사몰 메타 광고'!$K:$K,'자사몰 메타 광고'!$I:$I,$C$4,'자사몰 메타 광고'!D:D,$B327))</f>
        <v>0</v>
      </c>
      <c r="H327" s="30">
        <f>IF($C$4="", SUMIFS('자사몰 메타 광고'!$Q:$Q, '자사몰 메타 광고'!$D:$D, $B327), SUMIFS('자사몰 메타 광고'!$Q:$Q,'자사몰 메타 광고'!$I:$I,$C$4,'자사몰 메타 광고'!D:D,$B327))</f>
        <v>0</v>
      </c>
      <c r="I327" s="30">
        <f>IF($C$4="", SUMIFS('자사몰 메타 광고'!$U:$U, '자사몰 메타 광고'!$D:$D, $B327), SUMIFS('자사몰 메타 광고'!$U:$U,'자사몰 메타 광고'!$I:$I,$C$4,'자사몰 메타 광고'!D:D,$B327))</f>
        <v>0</v>
      </c>
      <c r="J327" s="11">
        <f t="shared" si="12"/>
        <v>0</v>
      </c>
      <c r="K327" s="11">
        <f t="shared" si="13"/>
        <v>0</v>
      </c>
      <c r="L327" s="12" t="str">
        <f t="shared" si="19"/>
        <v xml:space="preserve"> </v>
      </c>
      <c r="N327" s="10">
        <f>IF($C$4="", SUMIFS('무신사 메타 광고'!$X:$X, '무신사 메타 광고'!$D:$D, $B327),SUMIFS('무신사 메타 광고'!$X:$X,'무신사 메타 광고'!I:I,$C$4,'무신사 메타 광고'!D:D,$B327))</f>
        <v>0</v>
      </c>
      <c r="O327" s="11">
        <f t="shared" si="14"/>
        <v>0</v>
      </c>
      <c r="R327" s="13"/>
      <c r="S327" s="31">
        <f>IF($S$4="", SUMIFS('자사몰 메타 광고'!$L:$L, '자사몰 메타 광고'!$C:$C, $R327),SUMIFS('자사몰 메타 광고'!$L:$L,'자사몰 메타 광고'!$I:$I,$S$4,'자사몰 메타 광고'!$C:$C,$R327))</f>
        <v>0</v>
      </c>
      <c r="T327" s="31">
        <f>IF($S$4="", SUMIFS('자사몰 메타 광고'!$V:$V, '자사몰 메타 광고'!$C:$C, $R327),SUMIFS('자사몰 메타 광고'!$V:$V,'자사몰 메타 광고'!$I:$I,$S$4,'자사몰 메타 광고'!$C:$C,$R327))</f>
        <v>0</v>
      </c>
      <c r="U327" s="11">
        <f t="shared" si="15"/>
        <v>0</v>
      </c>
      <c r="V327" s="12" t="str">
        <f t="shared" si="20"/>
        <v xml:space="preserve"> </v>
      </c>
      <c r="W327" s="32">
        <f>IF($S$4="", SUMIFS('자사몰 메타 광고'!$K:$K, '자사몰 메타 광고'!$C:$C, $R327),SUMIFS('자사몰 메타 광고'!$K:$K,'자사몰 메타 광고'!$I:$I,$S$4,'자사몰 메타 광고'!$C:$C,$R327))</f>
        <v>0</v>
      </c>
      <c r="X327" s="32">
        <f>IF($S$4="", SUMIFS('자사몰 메타 광고'!$N:$N, '자사몰 메타 광고'!$C:$C, $R327),SUMIFS('자사몰 메타 광고'!$N:$N,'자사몰 메타 광고'!$I:$I,$S$4,'자사몰 메타 광고'!$C:$C,$R327))</f>
        <v>0</v>
      </c>
      <c r="Y327" s="11">
        <f t="shared" si="16"/>
        <v>0</v>
      </c>
      <c r="Z327" s="12" t="str">
        <f t="shared" si="21"/>
        <v xml:space="preserve"> </v>
      </c>
      <c r="AB327" s="10">
        <f>IF($S$4="", SUMIFS('무신사 메타 광고'!$X:$X, '무신사 메타 광고'!$C:$C, $R327),SUMIFS('무신사 메타 광고'!$X:$X,'무신사 메타 광고'!$I:$I,$S$4,'무신사 메타 광고'!$C:$C,$R327))</f>
        <v>0</v>
      </c>
      <c r="AC327" s="11">
        <f t="shared" si="17"/>
        <v>0</v>
      </c>
    </row>
    <row r="328" spans="2:29">
      <c r="B328" s="9"/>
      <c r="C328" s="29">
        <f>IF($C$4="", SUMIFS('자사몰 메타 광고'!$L:$L, '자사몰 메타 광고'!$D:$D, $B328), SUMIFS('자사몰 메타 광고'!$L:$L, '자사몰 메타 광고'!$I:$I, $C$4, '자사몰 메타 광고'!$D:$D, $B328))</f>
        <v>0</v>
      </c>
      <c r="D328" s="29">
        <f>IF($C$4="", SUMIFS('자사몰 메타 광고'!$V:$V,#REF!, $B328), SUMIFS('자사몰 메타 광고'!$V:$V,'자사몰 메타 광고'!$I:$I,$C$4,'자사몰 메타 광고'!$D:$D,$B328))</f>
        <v>0</v>
      </c>
      <c r="E328" s="11">
        <f t="shared" si="11"/>
        <v>0</v>
      </c>
      <c r="F328" s="12" t="str">
        <f t="shared" si="18"/>
        <v xml:space="preserve"> </v>
      </c>
      <c r="G328" s="30">
        <f>IF($C$4="", SUMIFS('자사몰 메타 광고'!$K:$K, '자사몰 메타 광고'!$D:$D, $B328), SUMIFS('자사몰 메타 광고'!$K:$K,'자사몰 메타 광고'!$I:$I,$C$4,'자사몰 메타 광고'!D:D,$B328))</f>
        <v>0</v>
      </c>
      <c r="H328" s="30">
        <f>IF($C$4="", SUMIFS('자사몰 메타 광고'!$Q:$Q, '자사몰 메타 광고'!$D:$D, $B328), SUMIFS('자사몰 메타 광고'!$Q:$Q,'자사몰 메타 광고'!$I:$I,$C$4,'자사몰 메타 광고'!D:D,$B328))</f>
        <v>0</v>
      </c>
      <c r="I328" s="30">
        <f>IF($C$4="", SUMIFS('자사몰 메타 광고'!$U:$U, '자사몰 메타 광고'!$D:$D, $B328), SUMIFS('자사몰 메타 광고'!$U:$U,'자사몰 메타 광고'!$I:$I,$C$4,'자사몰 메타 광고'!D:D,$B328))</f>
        <v>0</v>
      </c>
      <c r="J328" s="11">
        <f t="shared" si="12"/>
        <v>0</v>
      </c>
      <c r="K328" s="11">
        <f t="shared" si="13"/>
        <v>0</v>
      </c>
      <c r="L328" s="12" t="str">
        <f t="shared" si="19"/>
        <v xml:space="preserve"> </v>
      </c>
      <c r="N328" s="10">
        <f>IF($C$4="", SUMIFS('무신사 메타 광고'!$X:$X, '무신사 메타 광고'!$D:$D, $B328),SUMIFS('무신사 메타 광고'!$X:$X,'무신사 메타 광고'!I:I,$C$4,'무신사 메타 광고'!D:D,$B328))</f>
        <v>0</v>
      </c>
      <c r="O328" s="11">
        <f t="shared" si="14"/>
        <v>0</v>
      </c>
      <c r="R328" s="13"/>
      <c r="S328" s="31">
        <f>IF($S$4="", SUMIFS('자사몰 메타 광고'!$L:$L, '자사몰 메타 광고'!$C:$C, $R328),SUMIFS('자사몰 메타 광고'!$L:$L,'자사몰 메타 광고'!$I:$I,$S$4,'자사몰 메타 광고'!$C:$C,$R328))</f>
        <v>0</v>
      </c>
      <c r="T328" s="31">
        <f>IF($S$4="", SUMIFS('자사몰 메타 광고'!$V:$V, '자사몰 메타 광고'!$C:$C, $R328),SUMIFS('자사몰 메타 광고'!$V:$V,'자사몰 메타 광고'!$I:$I,$S$4,'자사몰 메타 광고'!$C:$C,$R328))</f>
        <v>0</v>
      </c>
      <c r="U328" s="11">
        <f t="shared" si="15"/>
        <v>0</v>
      </c>
      <c r="V328" s="12" t="str">
        <f t="shared" si="20"/>
        <v xml:space="preserve"> </v>
      </c>
      <c r="W328" s="32">
        <f>IF($S$4="", SUMIFS('자사몰 메타 광고'!$K:$K, '자사몰 메타 광고'!$C:$C, $R328),SUMIFS('자사몰 메타 광고'!$K:$K,'자사몰 메타 광고'!$I:$I,$S$4,'자사몰 메타 광고'!$C:$C,$R328))</f>
        <v>0</v>
      </c>
      <c r="X328" s="32">
        <f>IF($S$4="", SUMIFS('자사몰 메타 광고'!$N:$N, '자사몰 메타 광고'!$C:$C, $R328),SUMIFS('자사몰 메타 광고'!$N:$N,'자사몰 메타 광고'!$I:$I,$S$4,'자사몰 메타 광고'!$C:$C,$R328))</f>
        <v>0</v>
      </c>
      <c r="Y328" s="11">
        <f t="shared" si="16"/>
        <v>0</v>
      </c>
      <c r="Z328" s="12" t="str">
        <f t="shared" si="21"/>
        <v xml:space="preserve"> </v>
      </c>
      <c r="AB328" s="10">
        <f>IF($S$4="", SUMIFS('무신사 메타 광고'!$X:$X, '무신사 메타 광고'!$C:$C, $R328),SUMIFS('무신사 메타 광고'!$X:$X,'무신사 메타 광고'!$I:$I,$S$4,'무신사 메타 광고'!$C:$C,$R328))</f>
        <v>0</v>
      </c>
      <c r="AC328" s="11">
        <f t="shared" si="17"/>
        <v>0</v>
      </c>
    </row>
    <row r="329" spans="2:29">
      <c r="B329" s="9"/>
      <c r="C329" s="29">
        <f>IF($C$4="", SUMIFS('자사몰 메타 광고'!$L:$L, '자사몰 메타 광고'!$D:$D, $B329), SUMIFS('자사몰 메타 광고'!$L:$L, '자사몰 메타 광고'!$I:$I, $C$4, '자사몰 메타 광고'!$D:$D, $B329))</f>
        <v>0</v>
      </c>
      <c r="D329" s="29">
        <f>IF($C$4="", SUMIFS('자사몰 메타 광고'!$V:$V,#REF!, $B329), SUMIFS('자사몰 메타 광고'!$V:$V,'자사몰 메타 광고'!$I:$I,$C$4,'자사몰 메타 광고'!$D:$D,$B329))</f>
        <v>0</v>
      </c>
      <c r="E329" s="11">
        <f t="shared" si="11"/>
        <v>0</v>
      </c>
      <c r="F329" s="12" t="str">
        <f t="shared" si="18"/>
        <v xml:space="preserve"> </v>
      </c>
      <c r="G329" s="30">
        <f>IF($C$4="", SUMIFS('자사몰 메타 광고'!$K:$K, '자사몰 메타 광고'!$D:$D, $B329), SUMIFS('자사몰 메타 광고'!$K:$K,'자사몰 메타 광고'!$I:$I,$C$4,'자사몰 메타 광고'!D:D,$B329))</f>
        <v>0</v>
      </c>
      <c r="H329" s="30">
        <f>IF($C$4="", SUMIFS('자사몰 메타 광고'!$Q:$Q, '자사몰 메타 광고'!$D:$D, $B329), SUMIFS('자사몰 메타 광고'!$Q:$Q,'자사몰 메타 광고'!$I:$I,$C$4,'자사몰 메타 광고'!D:D,$B329))</f>
        <v>0</v>
      </c>
      <c r="I329" s="30">
        <f>IF($C$4="", SUMIFS('자사몰 메타 광고'!$U:$U, '자사몰 메타 광고'!$D:$D, $B329), SUMIFS('자사몰 메타 광고'!$U:$U,'자사몰 메타 광고'!$I:$I,$C$4,'자사몰 메타 광고'!D:D,$B329))</f>
        <v>0</v>
      </c>
      <c r="J329" s="11">
        <f t="shared" si="12"/>
        <v>0</v>
      </c>
      <c r="K329" s="11">
        <f t="shared" si="13"/>
        <v>0</v>
      </c>
      <c r="L329" s="12" t="str">
        <f t="shared" si="19"/>
        <v xml:space="preserve"> </v>
      </c>
      <c r="N329" s="10">
        <f>IF($C$4="", SUMIFS('무신사 메타 광고'!$X:$X, '무신사 메타 광고'!$D:$D, $B329),SUMIFS('무신사 메타 광고'!$X:$X,'무신사 메타 광고'!I:I,$C$4,'무신사 메타 광고'!D:D,$B329))</f>
        <v>0</v>
      </c>
      <c r="O329" s="11">
        <f t="shared" si="14"/>
        <v>0</v>
      </c>
      <c r="R329" s="13"/>
      <c r="S329" s="31">
        <f>IF($S$4="", SUMIFS('자사몰 메타 광고'!$L:$L, '자사몰 메타 광고'!$C:$C, $R329),SUMIFS('자사몰 메타 광고'!$L:$L,'자사몰 메타 광고'!$I:$I,$S$4,'자사몰 메타 광고'!$C:$C,$R329))</f>
        <v>0</v>
      </c>
      <c r="T329" s="31">
        <f>IF($S$4="", SUMIFS('자사몰 메타 광고'!$V:$V, '자사몰 메타 광고'!$C:$C, $R329),SUMIFS('자사몰 메타 광고'!$V:$V,'자사몰 메타 광고'!$I:$I,$S$4,'자사몰 메타 광고'!$C:$C,$R329))</f>
        <v>0</v>
      </c>
      <c r="U329" s="11">
        <f t="shared" si="15"/>
        <v>0</v>
      </c>
      <c r="V329" s="12" t="str">
        <f t="shared" si="20"/>
        <v xml:space="preserve"> </v>
      </c>
      <c r="W329" s="32">
        <f>IF($S$4="", SUMIFS('자사몰 메타 광고'!$K:$K, '자사몰 메타 광고'!$C:$C, $R329),SUMIFS('자사몰 메타 광고'!$K:$K,'자사몰 메타 광고'!$I:$I,$S$4,'자사몰 메타 광고'!$C:$C,$R329))</f>
        <v>0</v>
      </c>
      <c r="X329" s="32">
        <f>IF($S$4="", SUMIFS('자사몰 메타 광고'!$N:$N, '자사몰 메타 광고'!$C:$C, $R329),SUMIFS('자사몰 메타 광고'!$N:$N,'자사몰 메타 광고'!$I:$I,$S$4,'자사몰 메타 광고'!$C:$C,$R329))</f>
        <v>0</v>
      </c>
      <c r="Y329" s="11">
        <f t="shared" si="16"/>
        <v>0</v>
      </c>
      <c r="Z329" s="12" t="str">
        <f t="shared" si="21"/>
        <v xml:space="preserve"> </v>
      </c>
      <c r="AB329" s="10">
        <f>IF($S$4="", SUMIFS('무신사 메타 광고'!$X:$X, '무신사 메타 광고'!$C:$C, $R329),SUMIFS('무신사 메타 광고'!$X:$X,'무신사 메타 광고'!$I:$I,$S$4,'무신사 메타 광고'!$C:$C,$R329))</f>
        <v>0</v>
      </c>
      <c r="AC329" s="11">
        <f t="shared" si="17"/>
        <v>0</v>
      </c>
    </row>
    <row r="330" spans="2:29">
      <c r="B330" s="9"/>
      <c r="C330" s="29">
        <f>IF($C$4="", SUMIFS('자사몰 메타 광고'!$L:$L, '자사몰 메타 광고'!$D:$D, $B330), SUMIFS('자사몰 메타 광고'!$L:$L, '자사몰 메타 광고'!$I:$I, $C$4, '자사몰 메타 광고'!$D:$D, $B330))</f>
        <v>0</v>
      </c>
      <c r="D330" s="29">
        <f>IF($C$4="", SUMIFS('자사몰 메타 광고'!$V:$V,#REF!, $B330), SUMIFS('자사몰 메타 광고'!$V:$V,'자사몰 메타 광고'!$I:$I,$C$4,'자사몰 메타 광고'!$D:$D,$B330))</f>
        <v>0</v>
      </c>
      <c r="E330" s="11">
        <f t="shared" si="11"/>
        <v>0</v>
      </c>
      <c r="F330" s="12" t="str">
        <f t="shared" si="18"/>
        <v xml:space="preserve"> </v>
      </c>
      <c r="G330" s="30">
        <f>IF($C$4="", SUMIFS('자사몰 메타 광고'!$K:$K, '자사몰 메타 광고'!$D:$D, $B330), SUMIFS('자사몰 메타 광고'!$K:$K,'자사몰 메타 광고'!$I:$I,$C$4,'자사몰 메타 광고'!D:D,$B330))</f>
        <v>0</v>
      </c>
      <c r="H330" s="30">
        <f>IF($C$4="", SUMIFS('자사몰 메타 광고'!$Q:$Q, '자사몰 메타 광고'!$D:$D, $B330), SUMIFS('자사몰 메타 광고'!$Q:$Q,'자사몰 메타 광고'!$I:$I,$C$4,'자사몰 메타 광고'!D:D,$B330))</f>
        <v>0</v>
      </c>
      <c r="I330" s="30">
        <f>IF($C$4="", SUMIFS('자사몰 메타 광고'!$U:$U, '자사몰 메타 광고'!$D:$D, $B330), SUMIFS('자사몰 메타 광고'!$U:$U,'자사몰 메타 광고'!$I:$I,$C$4,'자사몰 메타 광고'!D:D,$B330))</f>
        <v>0</v>
      </c>
      <c r="J330" s="11">
        <f t="shared" si="12"/>
        <v>0</v>
      </c>
      <c r="K330" s="11">
        <f t="shared" si="13"/>
        <v>0</v>
      </c>
      <c r="L330" s="12" t="str">
        <f t="shared" si="19"/>
        <v xml:space="preserve"> </v>
      </c>
      <c r="N330" s="10">
        <f>IF($C$4="", SUMIFS('무신사 메타 광고'!$X:$X, '무신사 메타 광고'!$D:$D, $B330),SUMIFS('무신사 메타 광고'!$X:$X,'무신사 메타 광고'!I:I,$C$4,'무신사 메타 광고'!D:D,$B330))</f>
        <v>0</v>
      </c>
      <c r="O330" s="11">
        <f t="shared" si="14"/>
        <v>0</v>
      </c>
      <c r="R330" s="13"/>
      <c r="S330" s="31">
        <f>IF($S$4="", SUMIFS('자사몰 메타 광고'!$L:$L, '자사몰 메타 광고'!$C:$C, $R330),SUMIFS('자사몰 메타 광고'!$L:$L,'자사몰 메타 광고'!$I:$I,$S$4,'자사몰 메타 광고'!$C:$C,$R330))</f>
        <v>0</v>
      </c>
      <c r="T330" s="31">
        <f>IF($S$4="", SUMIFS('자사몰 메타 광고'!$V:$V, '자사몰 메타 광고'!$C:$C, $R330),SUMIFS('자사몰 메타 광고'!$V:$V,'자사몰 메타 광고'!$I:$I,$S$4,'자사몰 메타 광고'!$C:$C,$R330))</f>
        <v>0</v>
      </c>
      <c r="U330" s="11">
        <f t="shared" si="15"/>
        <v>0</v>
      </c>
      <c r="V330" s="12" t="str">
        <f t="shared" si="20"/>
        <v xml:space="preserve"> </v>
      </c>
      <c r="W330" s="32">
        <f>IF($S$4="", SUMIFS('자사몰 메타 광고'!$K:$K, '자사몰 메타 광고'!$C:$C, $R330),SUMIFS('자사몰 메타 광고'!$K:$K,'자사몰 메타 광고'!$I:$I,$S$4,'자사몰 메타 광고'!$C:$C,$R330))</f>
        <v>0</v>
      </c>
      <c r="X330" s="32">
        <f>IF($S$4="", SUMIFS('자사몰 메타 광고'!$N:$N, '자사몰 메타 광고'!$C:$C, $R330),SUMIFS('자사몰 메타 광고'!$N:$N,'자사몰 메타 광고'!$I:$I,$S$4,'자사몰 메타 광고'!$C:$C,$R330))</f>
        <v>0</v>
      </c>
      <c r="Y330" s="11">
        <f t="shared" si="16"/>
        <v>0</v>
      </c>
      <c r="Z330" s="12" t="str">
        <f t="shared" si="21"/>
        <v xml:space="preserve"> </v>
      </c>
      <c r="AB330" s="10">
        <f>IF($S$4="", SUMIFS('무신사 메타 광고'!$X:$X, '무신사 메타 광고'!$C:$C, $R330),SUMIFS('무신사 메타 광고'!$X:$X,'무신사 메타 광고'!$I:$I,$S$4,'무신사 메타 광고'!$C:$C,$R330))</f>
        <v>0</v>
      </c>
      <c r="AC330" s="11">
        <f t="shared" si="17"/>
        <v>0</v>
      </c>
    </row>
    <row r="331" spans="2:29">
      <c r="B331" s="9"/>
      <c r="C331" s="29">
        <f>IF($C$4="", SUMIFS('자사몰 메타 광고'!$L:$L, '자사몰 메타 광고'!$D:$D, $B331), SUMIFS('자사몰 메타 광고'!$L:$L, '자사몰 메타 광고'!$I:$I, $C$4, '자사몰 메타 광고'!$D:$D, $B331))</f>
        <v>0</v>
      </c>
      <c r="D331" s="29">
        <f>IF($C$4="", SUMIFS('자사몰 메타 광고'!$V:$V,#REF!, $B331), SUMIFS('자사몰 메타 광고'!$V:$V,'자사몰 메타 광고'!$I:$I,$C$4,'자사몰 메타 광고'!$D:$D,$B331))</f>
        <v>0</v>
      </c>
      <c r="E331" s="11">
        <f t="shared" si="11"/>
        <v>0</v>
      </c>
      <c r="F331" s="12" t="str">
        <f t="shared" si="18"/>
        <v xml:space="preserve"> </v>
      </c>
      <c r="G331" s="30">
        <f>IF($C$4="", SUMIFS('자사몰 메타 광고'!$K:$K, '자사몰 메타 광고'!$D:$D, $B331), SUMIFS('자사몰 메타 광고'!$K:$K,'자사몰 메타 광고'!$I:$I,$C$4,'자사몰 메타 광고'!D:D,$B331))</f>
        <v>0</v>
      </c>
      <c r="H331" s="30">
        <f>IF($C$4="", SUMIFS('자사몰 메타 광고'!$Q:$Q, '자사몰 메타 광고'!$D:$D, $B331), SUMIFS('자사몰 메타 광고'!$Q:$Q,'자사몰 메타 광고'!$I:$I,$C$4,'자사몰 메타 광고'!D:D,$B331))</f>
        <v>0</v>
      </c>
      <c r="I331" s="30">
        <f>IF($C$4="", SUMIFS('자사몰 메타 광고'!$U:$U, '자사몰 메타 광고'!$D:$D, $B331), SUMIFS('자사몰 메타 광고'!$U:$U,'자사몰 메타 광고'!$I:$I,$C$4,'자사몰 메타 광고'!D:D,$B331))</f>
        <v>0</v>
      </c>
      <c r="J331" s="11">
        <f t="shared" si="12"/>
        <v>0</v>
      </c>
      <c r="K331" s="11">
        <f t="shared" si="13"/>
        <v>0</v>
      </c>
      <c r="L331" s="12" t="str">
        <f t="shared" si="19"/>
        <v xml:space="preserve"> </v>
      </c>
      <c r="N331" s="10">
        <f>IF($C$4="", SUMIFS('무신사 메타 광고'!$X:$X, '무신사 메타 광고'!$D:$D, $B331),SUMIFS('무신사 메타 광고'!$X:$X,'무신사 메타 광고'!I:I,$C$4,'무신사 메타 광고'!D:D,$B331))</f>
        <v>0</v>
      </c>
      <c r="O331" s="11">
        <f t="shared" si="14"/>
        <v>0</v>
      </c>
      <c r="R331" s="13"/>
      <c r="S331" s="31">
        <f>IF($S$4="", SUMIFS('자사몰 메타 광고'!$L:$L, '자사몰 메타 광고'!$C:$C, $R331),SUMIFS('자사몰 메타 광고'!$L:$L,'자사몰 메타 광고'!$I:$I,$S$4,'자사몰 메타 광고'!$C:$C,$R331))</f>
        <v>0</v>
      </c>
      <c r="T331" s="31">
        <f>IF($S$4="", SUMIFS('자사몰 메타 광고'!$V:$V, '자사몰 메타 광고'!$C:$C, $R331),SUMIFS('자사몰 메타 광고'!$V:$V,'자사몰 메타 광고'!$I:$I,$S$4,'자사몰 메타 광고'!$C:$C,$R331))</f>
        <v>0</v>
      </c>
      <c r="U331" s="11">
        <f t="shared" si="15"/>
        <v>0</v>
      </c>
      <c r="V331" s="12" t="str">
        <f t="shared" si="20"/>
        <v xml:space="preserve"> </v>
      </c>
      <c r="W331" s="32">
        <f>IF($S$4="", SUMIFS('자사몰 메타 광고'!$K:$K, '자사몰 메타 광고'!$C:$C, $R331),SUMIFS('자사몰 메타 광고'!$K:$K,'자사몰 메타 광고'!$I:$I,$S$4,'자사몰 메타 광고'!$C:$C,$R331))</f>
        <v>0</v>
      </c>
      <c r="X331" s="32">
        <f>IF($S$4="", SUMIFS('자사몰 메타 광고'!$N:$N, '자사몰 메타 광고'!$C:$C, $R331),SUMIFS('자사몰 메타 광고'!$N:$N,'자사몰 메타 광고'!$I:$I,$S$4,'자사몰 메타 광고'!$C:$C,$R331))</f>
        <v>0</v>
      </c>
      <c r="Y331" s="11">
        <f t="shared" si="16"/>
        <v>0</v>
      </c>
      <c r="Z331" s="12" t="str">
        <f t="shared" si="21"/>
        <v xml:space="preserve"> </v>
      </c>
      <c r="AB331" s="10">
        <f>IF($S$4="", SUMIFS('무신사 메타 광고'!$X:$X, '무신사 메타 광고'!$C:$C, $R331),SUMIFS('무신사 메타 광고'!$X:$X,'무신사 메타 광고'!$I:$I,$S$4,'무신사 메타 광고'!$C:$C,$R331))</f>
        <v>0</v>
      </c>
      <c r="AC331" s="11">
        <f t="shared" si="17"/>
        <v>0</v>
      </c>
    </row>
    <row r="332" spans="2:29">
      <c r="B332" s="9"/>
      <c r="C332" s="29">
        <f>IF($C$4="", SUMIFS('자사몰 메타 광고'!$L:$L, '자사몰 메타 광고'!$D:$D, $B332), SUMIFS('자사몰 메타 광고'!$L:$L, '자사몰 메타 광고'!$I:$I, $C$4, '자사몰 메타 광고'!$D:$D, $B332))</f>
        <v>0</v>
      </c>
      <c r="D332" s="29">
        <f>IF($C$4="", SUMIFS('자사몰 메타 광고'!$V:$V,#REF!, $B332), SUMIFS('자사몰 메타 광고'!$V:$V,'자사몰 메타 광고'!$I:$I,$C$4,'자사몰 메타 광고'!$D:$D,$B332))</f>
        <v>0</v>
      </c>
      <c r="E332" s="11">
        <f t="shared" si="11"/>
        <v>0</v>
      </c>
      <c r="F332" s="12" t="str">
        <f t="shared" si="18"/>
        <v xml:space="preserve"> </v>
      </c>
      <c r="G332" s="30">
        <f>IF($C$4="", SUMIFS('자사몰 메타 광고'!$K:$K, '자사몰 메타 광고'!$D:$D, $B332), SUMIFS('자사몰 메타 광고'!$K:$K,'자사몰 메타 광고'!$I:$I,$C$4,'자사몰 메타 광고'!D:D,$B332))</f>
        <v>0</v>
      </c>
      <c r="H332" s="30">
        <f>IF($C$4="", SUMIFS('자사몰 메타 광고'!$Q:$Q, '자사몰 메타 광고'!$D:$D, $B332), SUMIFS('자사몰 메타 광고'!$Q:$Q,'자사몰 메타 광고'!$I:$I,$C$4,'자사몰 메타 광고'!D:D,$B332))</f>
        <v>0</v>
      </c>
      <c r="I332" s="30">
        <f>IF($C$4="", SUMIFS('자사몰 메타 광고'!$U:$U, '자사몰 메타 광고'!$D:$D, $B332), SUMIFS('자사몰 메타 광고'!$U:$U,'자사몰 메타 광고'!$I:$I,$C$4,'자사몰 메타 광고'!D:D,$B332))</f>
        <v>0</v>
      </c>
      <c r="J332" s="11">
        <f t="shared" si="12"/>
        <v>0</v>
      </c>
      <c r="K332" s="11">
        <f t="shared" si="13"/>
        <v>0</v>
      </c>
      <c r="L332" s="12" t="str">
        <f t="shared" si="19"/>
        <v xml:space="preserve"> </v>
      </c>
      <c r="N332" s="10">
        <f>IF($C$4="", SUMIFS('무신사 메타 광고'!$X:$X, '무신사 메타 광고'!$D:$D, $B332),SUMIFS('무신사 메타 광고'!$X:$X,'무신사 메타 광고'!I:I,$C$4,'무신사 메타 광고'!D:D,$B332))</f>
        <v>0</v>
      </c>
      <c r="O332" s="11">
        <f t="shared" si="14"/>
        <v>0</v>
      </c>
      <c r="R332" s="13"/>
      <c r="S332" s="31">
        <f>IF($S$4="", SUMIFS('자사몰 메타 광고'!$L:$L, '자사몰 메타 광고'!$C:$C, $R332),SUMIFS('자사몰 메타 광고'!$L:$L,'자사몰 메타 광고'!$I:$I,$S$4,'자사몰 메타 광고'!$C:$C,$R332))</f>
        <v>0</v>
      </c>
      <c r="T332" s="31">
        <f>IF($S$4="", SUMIFS('자사몰 메타 광고'!$V:$V, '자사몰 메타 광고'!$C:$C, $R332),SUMIFS('자사몰 메타 광고'!$V:$V,'자사몰 메타 광고'!$I:$I,$S$4,'자사몰 메타 광고'!$C:$C,$R332))</f>
        <v>0</v>
      </c>
      <c r="U332" s="11">
        <f t="shared" si="15"/>
        <v>0</v>
      </c>
      <c r="V332" s="12" t="str">
        <f t="shared" si="20"/>
        <v xml:space="preserve"> </v>
      </c>
      <c r="W332" s="32">
        <f>IF($S$4="", SUMIFS('자사몰 메타 광고'!$K:$K, '자사몰 메타 광고'!$C:$C, $R332),SUMIFS('자사몰 메타 광고'!$K:$K,'자사몰 메타 광고'!$I:$I,$S$4,'자사몰 메타 광고'!$C:$C,$R332))</f>
        <v>0</v>
      </c>
      <c r="X332" s="32">
        <f>IF($S$4="", SUMIFS('자사몰 메타 광고'!$N:$N, '자사몰 메타 광고'!$C:$C, $R332),SUMIFS('자사몰 메타 광고'!$N:$N,'자사몰 메타 광고'!$I:$I,$S$4,'자사몰 메타 광고'!$C:$C,$R332))</f>
        <v>0</v>
      </c>
      <c r="Y332" s="11">
        <f t="shared" si="16"/>
        <v>0</v>
      </c>
      <c r="Z332" s="12" t="str">
        <f t="shared" si="21"/>
        <v xml:space="preserve"> </v>
      </c>
      <c r="AB332" s="10">
        <f>IF($S$4="", SUMIFS('무신사 메타 광고'!$X:$X, '무신사 메타 광고'!$C:$C, $R332),SUMIFS('무신사 메타 광고'!$X:$X,'무신사 메타 광고'!$I:$I,$S$4,'무신사 메타 광고'!$C:$C,$R332))</f>
        <v>0</v>
      </c>
      <c r="AC332" s="11">
        <f t="shared" si="17"/>
        <v>0</v>
      </c>
    </row>
    <row r="333" spans="2:29">
      <c r="B333" s="9"/>
      <c r="C333" s="29">
        <f>IF($C$4="", SUMIFS('자사몰 메타 광고'!$L:$L, '자사몰 메타 광고'!$D:$D, $B333), SUMIFS('자사몰 메타 광고'!$L:$L, '자사몰 메타 광고'!$I:$I, $C$4, '자사몰 메타 광고'!$D:$D, $B333))</f>
        <v>0</v>
      </c>
      <c r="D333" s="29">
        <f>IF($C$4="", SUMIFS('자사몰 메타 광고'!$V:$V,#REF!, $B333), SUMIFS('자사몰 메타 광고'!$V:$V,'자사몰 메타 광고'!$I:$I,$C$4,'자사몰 메타 광고'!$D:$D,$B333))</f>
        <v>0</v>
      </c>
      <c r="E333" s="11">
        <f t="shared" si="11"/>
        <v>0</v>
      </c>
      <c r="F333" s="12" t="str">
        <f t="shared" si="18"/>
        <v xml:space="preserve"> </v>
      </c>
      <c r="G333" s="30">
        <f>IF($C$4="", SUMIFS('자사몰 메타 광고'!$K:$K, '자사몰 메타 광고'!$D:$D, $B333), SUMIFS('자사몰 메타 광고'!$K:$K,'자사몰 메타 광고'!$I:$I,$C$4,'자사몰 메타 광고'!D:D,$B333))</f>
        <v>0</v>
      </c>
      <c r="H333" s="30">
        <f>IF($C$4="", SUMIFS('자사몰 메타 광고'!$Q:$Q, '자사몰 메타 광고'!$D:$D, $B333), SUMIFS('자사몰 메타 광고'!$Q:$Q,'자사몰 메타 광고'!$I:$I,$C$4,'자사몰 메타 광고'!D:D,$B333))</f>
        <v>0</v>
      </c>
      <c r="I333" s="30">
        <f>IF($C$4="", SUMIFS('자사몰 메타 광고'!$U:$U, '자사몰 메타 광고'!$D:$D, $B333), SUMIFS('자사몰 메타 광고'!$U:$U,'자사몰 메타 광고'!$I:$I,$C$4,'자사몰 메타 광고'!D:D,$B333))</f>
        <v>0</v>
      </c>
      <c r="J333" s="11">
        <f t="shared" si="12"/>
        <v>0</v>
      </c>
      <c r="K333" s="11">
        <f t="shared" si="13"/>
        <v>0</v>
      </c>
      <c r="L333" s="12" t="str">
        <f t="shared" si="19"/>
        <v xml:space="preserve"> </v>
      </c>
      <c r="N333" s="10">
        <f>IF($C$4="", SUMIFS('무신사 메타 광고'!$X:$X, '무신사 메타 광고'!$D:$D, $B333),SUMIFS('무신사 메타 광고'!$X:$X,'무신사 메타 광고'!I:I,$C$4,'무신사 메타 광고'!D:D,$B333))</f>
        <v>0</v>
      </c>
      <c r="O333" s="11">
        <f t="shared" si="14"/>
        <v>0</v>
      </c>
      <c r="R333" s="13"/>
      <c r="S333" s="31">
        <f>IF($S$4="", SUMIFS('자사몰 메타 광고'!$L:$L, '자사몰 메타 광고'!$C:$C, $R333),SUMIFS('자사몰 메타 광고'!$L:$L,'자사몰 메타 광고'!$I:$I,$S$4,'자사몰 메타 광고'!$C:$C,$R333))</f>
        <v>0</v>
      </c>
      <c r="T333" s="31">
        <f>IF($S$4="", SUMIFS('자사몰 메타 광고'!$V:$V, '자사몰 메타 광고'!$C:$C, $R333),SUMIFS('자사몰 메타 광고'!$V:$V,'자사몰 메타 광고'!$I:$I,$S$4,'자사몰 메타 광고'!$C:$C,$R333))</f>
        <v>0</v>
      </c>
      <c r="U333" s="11">
        <f t="shared" si="15"/>
        <v>0</v>
      </c>
      <c r="V333" s="12" t="str">
        <f t="shared" si="20"/>
        <v xml:space="preserve"> </v>
      </c>
      <c r="W333" s="32">
        <f>IF($S$4="", SUMIFS('자사몰 메타 광고'!$K:$K, '자사몰 메타 광고'!$C:$C, $R333),SUMIFS('자사몰 메타 광고'!$K:$K,'자사몰 메타 광고'!$I:$I,$S$4,'자사몰 메타 광고'!$C:$C,$R333))</f>
        <v>0</v>
      </c>
      <c r="X333" s="32">
        <f>IF($S$4="", SUMIFS('자사몰 메타 광고'!$N:$N, '자사몰 메타 광고'!$C:$C, $R333),SUMIFS('자사몰 메타 광고'!$N:$N,'자사몰 메타 광고'!$I:$I,$S$4,'자사몰 메타 광고'!$C:$C,$R333))</f>
        <v>0</v>
      </c>
      <c r="Y333" s="11">
        <f t="shared" si="16"/>
        <v>0</v>
      </c>
      <c r="Z333" s="12" t="str">
        <f t="shared" si="21"/>
        <v xml:space="preserve"> </v>
      </c>
      <c r="AB333" s="10">
        <f>IF($S$4="", SUMIFS('무신사 메타 광고'!$X:$X, '무신사 메타 광고'!$C:$C, $R333),SUMIFS('무신사 메타 광고'!$X:$X,'무신사 메타 광고'!$I:$I,$S$4,'무신사 메타 광고'!$C:$C,$R333))</f>
        <v>0</v>
      </c>
      <c r="AC333" s="11">
        <f t="shared" si="17"/>
        <v>0</v>
      </c>
    </row>
    <row r="334" spans="2:29">
      <c r="B334" s="9"/>
      <c r="C334" s="29">
        <f>IF($C$4="", SUMIFS('자사몰 메타 광고'!$L:$L, '자사몰 메타 광고'!$D:$D, $B334), SUMIFS('자사몰 메타 광고'!$L:$L, '자사몰 메타 광고'!$I:$I, $C$4, '자사몰 메타 광고'!$D:$D, $B334))</f>
        <v>0</v>
      </c>
      <c r="D334" s="29">
        <f>IF($C$4="", SUMIFS('자사몰 메타 광고'!$V:$V,#REF!, $B334), SUMIFS('자사몰 메타 광고'!$V:$V,'자사몰 메타 광고'!$I:$I,$C$4,'자사몰 메타 광고'!$D:$D,$B334))</f>
        <v>0</v>
      </c>
      <c r="E334" s="11">
        <f t="shared" si="11"/>
        <v>0</v>
      </c>
      <c r="F334" s="12" t="str">
        <f t="shared" si="18"/>
        <v xml:space="preserve"> </v>
      </c>
      <c r="G334" s="30">
        <f>IF($C$4="", SUMIFS('자사몰 메타 광고'!$K:$K, '자사몰 메타 광고'!$D:$D, $B334), SUMIFS('자사몰 메타 광고'!$K:$K,'자사몰 메타 광고'!$I:$I,$C$4,'자사몰 메타 광고'!D:D,$B334))</f>
        <v>0</v>
      </c>
      <c r="H334" s="30">
        <f>IF($C$4="", SUMIFS('자사몰 메타 광고'!$Q:$Q, '자사몰 메타 광고'!$D:$D, $B334), SUMIFS('자사몰 메타 광고'!$Q:$Q,'자사몰 메타 광고'!$I:$I,$C$4,'자사몰 메타 광고'!D:D,$B334))</f>
        <v>0</v>
      </c>
      <c r="I334" s="30">
        <f>IF($C$4="", SUMIFS('자사몰 메타 광고'!$U:$U, '자사몰 메타 광고'!$D:$D, $B334), SUMIFS('자사몰 메타 광고'!$U:$U,'자사몰 메타 광고'!$I:$I,$C$4,'자사몰 메타 광고'!D:D,$B334))</f>
        <v>0</v>
      </c>
      <c r="J334" s="11">
        <f t="shared" si="12"/>
        <v>0</v>
      </c>
      <c r="K334" s="11">
        <f t="shared" si="13"/>
        <v>0</v>
      </c>
      <c r="L334" s="12" t="str">
        <f t="shared" si="19"/>
        <v xml:space="preserve"> </v>
      </c>
      <c r="N334" s="10">
        <f>IF($C$4="", SUMIFS('무신사 메타 광고'!$X:$X, '무신사 메타 광고'!$D:$D, $B334),SUMIFS('무신사 메타 광고'!$X:$X,'무신사 메타 광고'!I:I,$C$4,'무신사 메타 광고'!D:D,$B334))</f>
        <v>0</v>
      </c>
      <c r="O334" s="11">
        <f t="shared" si="14"/>
        <v>0</v>
      </c>
      <c r="R334" s="13"/>
      <c r="S334" s="31">
        <f>IF($S$4="", SUMIFS('자사몰 메타 광고'!$L:$L, '자사몰 메타 광고'!$C:$C, $R334),SUMIFS('자사몰 메타 광고'!$L:$L,'자사몰 메타 광고'!$I:$I,$S$4,'자사몰 메타 광고'!$C:$C,$R334))</f>
        <v>0</v>
      </c>
      <c r="T334" s="31">
        <f>IF($S$4="", SUMIFS('자사몰 메타 광고'!$V:$V, '자사몰 메타 광고'!$C:$C, $R334),SUMIFS('자사몰 메타 광고'!$V:$V,'자사몰 메타 광고'!$I:$I,$S$4,'자사몰 메타 광고'!$C:$C,$R334))</f>
        <v>0</v>
      </c>
      <c r="U334" s="11">
        <f t="shared" si="15"/>
        <v>0</v>
      </c>
      <c r="V334" s="12" t="str">
        <f t="shared" si="20"/>
        <v xml:space="preserve"> </v>
      </c>
      <c r="W334" s="32">
        <f>IF($S$4="", SUMIFS('자사몰 메타 광고'!$K:$K, '자사몰 메타 광고'!$C:$C, $R334),SUMIFS('자사몰 메타 광고'!$K:$K,'자사몰 메타 광고'!$I:$I,$S$4,'자사몰 메타 광고'!$C:$C,$R334))</f>
        <v>0</v>
      </c>
      <c r="X334" s="32">
        <f>IF($S$4="", SUMIFS('자사몰 메타 광고'!$N:$N, '자사몰 메타 광고'!$C:$C, $R334),SUMIFS('자사몰 메타 광고'!$N:$N,'자사몰 메타 광고'!$I:$I,$S$4,'자사몰 메타 광고'!$C:$C,$R334))</f>
        <v>0</v>
      </c>
      <c r="Y334" s="11">
        <f t="shared" si="16"/>
        <v>0</v>
      </c>
      <c r="Z334" s="12" t="str">
        <f t="shared" si="21"/>
        <v xml:space="preserve"> </v>
      </c>
      <c r="AB334" s="10">
        <f>IF($S$4="", SUMIFS('무신사 메타 광고'!$X:$X, '무신사 메타 광고'!$C:$C, $R334),SUMIFS('무신사 메타 광고'!$X:$X,'무신사 메타 광고'!$I:$I,$S$4,'무신사 메타 광고'!$C:$C,$R334))</f>
        <v>0</v>
      </c>
      <c r="AC334" s="11">
        <f t="shared" si="17"/>
        <v>0</v>
      </c>
    </row>
    <row r="335" spans="2:29">
      <c r="B335" s="9"/>
      <c r="C335" s="29">
        <f>IF($C$4="", SUMIFS('자사몰 메타 광고'!$L:$L, '자사몰 메타 광고'!$D:$D, $B335), SUMIFS('자사몰 메타 광고'!$L:$L, '자사몰 메타 광고'!$I:$I, $C$4, '자사몰 메타 광고'!$D:$D, $B335))</f>
        <v>0</v>
      </c>
      <c r="D335" s="29">
        <f>IF($C$4="", SUMIFS('자사몰 메타 광고'!$V:$V,#REF!, $B335), SUMIFS('자사몰 메타 광고'!$V:$V,'자사몰 메타 광고'!$I:$I,$C$4,'자사몰 메타 광고'!$D:$D,$B335))</f>
        <v>0</v>
      </c>
      <c r="E335" s="11">
        <f t="shared" si="11"/>
        <v>0</v>
      </c>
      <c r="F335" s="12" t="str">
        <f t="shared" si="18"/>
        <v xml:space="preserve"> </v>
      </c>
      <c r="G335" s="30">
        <f>IF($C$4="", SUMIFS('자사몰 메타 광고'!$K:$K, '자사몰 메타 광고'!$D:$D, $B335), SUMIFS('자사몰 메타 광고'!$K:$K,'자사몰 메타 광고'!$I:$I,$C$4,'자사몰 메타 광고'!D:D,$B335))</f>
        <v>0</v>
      </c>
      <c r="H335" s="30">
        <f>IF($C$4="", SUMIFS('자사몰 메타 광고'!$Q:$Q, '자사몰 메타 광고'!$D:$D, $B335), SUMIFS('자사몰 메타 광고'!$Q:$Q,'자사몰 메타 광고'!$I:$I,$C$4,'자사몰 메타 광고'!D:D,$B335))</f>
        <v>0</v>
      </c>
      <c r="I335" s="30">
        <f>IF($C$4="", SUMIFS('자사몰 메타 광고'!$U:$U, '자사몰 메타 광고'!$D:$D, $B335), SUMIFS('자사몰 메타 광고'!$U:$U,'자사몰 메타 광고'!$I:$I,$C$4,'자사몰 메타 광고'!D:D,$B335))</f>
        <v>0</v>
      </c>
      <c r="J335" s="11">
        <f t="shared" si="12"/>
        <v>0</v>
      </c>
      <c r="K335" s="11">
        <f t="shared" si="13"/>
        <v>0</v>
      </c>
      <c r="L335" s="12" t="str">
        <f t="shared" si="19"/>
        <v xml:space="preserve"> </v>
      </c>
      <c r="N335" s="10">
        <f>IF($C$4="", SUMIFS('무신사 메타 광고'!$X:$X, '무신사 메타 광고'!$D:$D, $B335),SUMIFS('무신사 메타 광고'!$X:$X,'무신사 메타 광고'!I:I,$C$4,'무신사 메타 광고'!D:D,$B335))</f>
        <v>0</v>
      </c>
      <c r="O335" s="11">
        <f t="shared" si="14"/>
        <v>0</v>
      </c>
      <c r="R335" s="13"/>
      <c r="S335" s="31">
        <f>IF($S$4="", SUMIFS('자사몰 메타 광고'!$L:$L, '자사몰 메타 광고'!$C:$C, $R335),SUMIFS('자사몰 메타 광고'!$L:$L,'자사몰 메타 광고'!$I:$I,$S$4,'자사몰 메타 광고'!$C:$C,$R335))</f>
        <v>0</v>
      </c>
      <c r="T335" s="31">
        <f>IF($S$4="", SUMIFS('자사몰 메타 광고'!$V:$V, '자사몰 메타 광고'!$C:$C, $R335),SUMIFS('자사몰 메타 광고'!$V:$V,'자사몰 메타 광고'!$I:$I,$S$4,'자사몰 메타 광고'!$C:$C,$R335))</f>
        <v>0</v>
      </c>
      <c r="U335" s="11">
        <f t="shared" si="15"/>
        <v>0</v>
      </c>
      <c r="V335" s="12" t="str">
        <f t="shared" si="20"/>
        <v xml:space="preserve"> </v>
      </c>
      <c r="W335" s="32">
        <f>IF($S$4="", SUMIFS('자사몰 메타 광고'!$K:$K, '자사몰 메타 광고'!$C:$C, $R335),SUMIFS('자사몰 메타 광고'!$K:$K,'자사몰 메타 광고'!$I:$I,$S$4,'자사몰 메타 광고'!$C:$C,$R335))</f>
        <v>0</v>
      </c>
      <c r="X335" s="32">
        <f>IF($S$4="", SUMIFS('자사몰 메타 광고'!$N:$N, '자사몰 메타 광고'!$C:$C, $R335),SUMIFS('자사몰 메타 광고'!$N:$N,'자사몰 메타 광고'!$I:$I,$S$4,'자사몰 메타 광고'!$C:$C,$R335))</f>
        <v>0</v>
      </c>
      <c r="Y335" s="11">
        <f t="shared" si="16"/>
        <v>0</v>
      </c>
      <c r="Z335" s="12" t="str">
        <f t="shared" si="21"/>
        <v xml:space="preserve"> </v>
      </c>
      <c r="AB335" s="10">
        <f>IF($S$4="", SUMIFS('무신사 메타 광고'!$X:$X, '무신사 메타 광고'!$C:$C, $R335),SUMIFS('무신사 메타 광고'!$X:$X,'무신사 메타 광고'!$I:$I,$S$4,'무신사 메타 광고'!$C:$C,$R335))</f>
        <v>0</v>
      </c>
      <c r="AC335" s="11">
        <f t="shared" si="17"/>
        <v>0</v>
      </c>
    </row>
    <row r="336" spans="2:29">
      <c r="B336" s="9"/>
      <c r="C336" s="29">
        <f>IF($C$4="", SUMIFS('자사몰 메타 광고'!$L:$L, '자사몰 메타 광고'!$D:$D, $B336), SUMIFS('자사몰 메타 광고'!$L:$L, '자사몰 메타 광고'!$I:$I, $C$4, '자사몰 메타 광고'!$D:$D, $B336))</f>
        <v>0</v>
      </c>
      <c r="D336" s="29">
        <f>IF($C$4="", SUMIFS('자사몰 메타 광고'!$V:$V,#REF!, $B336), SUMIFS('자사몰 메타 광고'!$V:$V,'자사몰 메타 광고'!$I:$I,$C$4,'자사몰 메타 광고'!$D:$D,$B336))</f>
        <v>0</v>
      </c>
      <c r="E336" s="11">
        <f t="shared" si="11"/>
        <v>0</v>
      </c>
      <c r="F336" s="12" t="str">
        <f t="shared" si="18"/>
        <v xml:space="preserve"> </v>
      </c>
      <c r="G336" s="30">
        <f>IF($C$4="", SUMIFS('자사몰 메타 광고'!$K:$K, '자사몰 메타 광고'!$D:$D, $B336), SUMIFS('자사몰 메타 광고'!$K:$K,'자사몰 메타 광고'!$I:$I,$C$4,'자사몰 메타 광고'!D:D,$B336))</f>
        <v>0</v>
      </c>
      <c r="H336" s="30">
        <f>IF($C$4="", SUMIFS('자사몰 메타 광고'!$Q:$Q, '자사몰 메타 광고'!$D:$D, $B336), SUMIFS('자사몰 메타 광고'!$Q:$Q,'자사몰 메타 광고'!$I:$I,$C$4,'자사몰 메타 광고'!D:D,$B336))</f>
        <v>0</v>
      </c>
      <c r="I336" s="30">
        <f>IF($C$4="", SUMIFS('자사몰 메타 광고'!$U:$U, '자사몰 메타 광고'!$D:$D, $B336), SUMIFS('자사몰 메타 광고'!$U:$U,'자사몰 메타 광고'!$I:$I,$C$4,'자사몰 메타 광고'!D:D,$B336))</f>
        <v>0</v>
      </c>
      <c r="J336" s="11">
        <f t="shared" si="12"/>
        <v>0</v>
      </c>
      <c r="K336" s="11">
        <f t="shared" si="13"/>
        <v>0</v>
      </c>
      <c r="L336" s="12" t="str">
        <f t="shared" si="19"/>
        <v xml:space="preserve"> </v>
      </c>
      <c r="N336" s="10">
        <f>IF($C$4="", SUMIFS('무신사 메타 광고'!$X:$X, '무신사 메타 광고'!$D:$D, $B336),SUMIFS('무신사 메타 광고'!$X:$X,'무신사 메타 광고'!I:I,$C$4,'무신사 메타 광고'!D:D,$B336))</f>
        <v>0</v>
      </c>
      <c r="O336" s="11">
        <f t="shared" si="14"/>
        <v>0</v>
      </c>
      <c r="R336" s="13"/>
      <c r="S336" s="31">
        <f>IF($S$4="", SUMIFS('자사몰 메타 광고'!$L:$L, '자사몰 메타 광고'!$C:$C, $R336),SUMIFS('자사몰 메타 광고'!$L:$L,'자사몰 메타 광고'!$I:$I,$S$4,'자사몰 메타 광고'!$C:$C,$R336))</f>
        <v>0</v>
      </c>
      <c r="T336" s="31">
        <f>IF($S$4="", SUMIFS('자사몰 메타 광고'!$V:$V, '자사몰 메타 광고'!$C:$C, $R336),SUMIFS('자사몰 메타 광고'!$V:$V,'자사몰 메타 광고'!$I:$I,$S$4,'자사몰 메타 광고'!$C:$C,$R336))</f>
        <v>0</v>
      </c>
      <c r="U336" s="11">
        <f t="shared" si="15"/>
        <v>0</v>
      </c>
      <c r="V336" s="12" t="str">
        <f t="shared" si="20"/>
        <v xml:space="preserve"> </v>
      </c>
      <c r="W336" s="32">
        <f>IF($S$4="", SUMIFS('자사몰 메타 광고'!$K:$K, '자사몰 메타 광고'!$C:$C, $R336),SUMIFS('자사몰 메타 광고'!$K:$K,'자사몰 메타 광고'!$I:$I,$S$4,'자사몰 메타 광고'!$C:$C,$R336))</f>
        <v>0</v>
      </c>
      <c r="X336" s="32">
        <f>IF($S$4="", SUMIFS('자사몰 메타 광고'!$N:$N, '자사몰 메타 광고'!$C:$C, $R336),SUMIFS('자사몰 메타 광고'!$N:$N,'자사몰 메타 광고'!$I:$I,$S$4,'자사몰 메타 광고'!$C:$C,$R336))</f>
        <v>0</v>
      </c>
      <c r="Y336" s="11">
        <f t="shared" si="16"/>
        <v>0</v>
      </c>
      <c r="Z336" s="12" t="str">
        <f t="shared" si="21"/>
        <v xml:space="preserve"> </v>
      </c>
      <c r="AB336" s="10">
        <f>IF($S$4="", SUMIFS('무신사 메타 광고'!$X:$X, '무신사 메타 광고'!$C:$C, $R336),SUMIFS('무신사 메타 광고'!$X:$X,'무신사 메타 광고'!$I:$I,$S$4,'무신사 메타 광고'!$C:$C,$R336))</f>
        <v>0</v>
      </c>
      <c r="AC336" s="11">
        <f t="shared" si="17"/>
        <v>0</v>
      </c>
    </row>
    <row r="337" spans="2:29">
      <c r="B337" s="9"/>
      <c r="C337" s="29">
        <f>IF($C$4="", SUMIFS('자사몰 메타 광고'!$L:$L, '자사몰 메타 광고'!$D:$D, $B337), SUMIFS('자사몰 메타 광고'!$L:$L, '자사몰 메타 광고'!$I:$I, $C$4, '자사몰 메타 광고'!$D:$D, $B337))</f>
        <v>0</v>
      </c>
      <c r="D337" s="29">
        <f>IF($C$4="", SUMIFS('자사몰 메타 광고'!$V:$V,#REF!, $B337), SUMIFS('자사몰 메타 광고'!$V:$V,'자사몰 메타 광고'!$I:$I,$C$4,'자사몰 메타 광고'!$D:$D,$B337))</f>
        <v>0</v>
      </c>
      <c r="E337" s="11">
        <f t="shared" si="11"/>
        <v>0</v>
      </c>
      <c r="F337" s="12" t="str">
        <f t="shared" si="18"/>
        <v xml:space="preserve"> </v>
      </c>
      <c r="G337" s="30">
        <f>IF($C$4="", SUMIFS('자사몰 메타 광고'!$K:$K, '자사몰 메타 광고'!$D:$D, $B337), SUMIFS('자사몰 메타 광고'!$K:$K,'자사몰 메타 광고'!$I:$I,$C$4,'자사몰 메타 광고'!D:D,$B337))</f>
        <v>0</v>
      </c>
      <c r="H337" s="30">
        <f>IF($C$4="", SUMIFS('자사몰 메타 광고'!$Q:$Q, '자사몰 메타 광고'!$D:$D, $B337), SUMIFS('자사몰 메타 광고'!$Q:$Q,'자사몰 메타 광고'!$I:$I,$C$4,'자사몰 메타 광고'!D:D,$B337))</f>
        <v>0</v>
      </c>
      <c r="I337" s="30">
        <f>IF($C$4="", SUMIFS('자사몰 메타 광고'!$U:$U, '자사몰 메타 광고'!$D:$D, $B337), SUMIFS('자사몰 메타 광고'!$U:$U,'자사몰 메타 광고'!$I:$I,$C$4,'자사몰 메타 광고'!D:D,$B337))</f>
        <v>0</v>
      </c>
      <c r="J337" s="11">
        <f t="shared" si="12"/>
        <v>0</v>
      </c>
      <c r="K337" s="11">
        <f t="shared" si="13"/>
        <v>0</v>
      </c>
      <c r="L337" s="12" t="str">
        <f t="shared" si="19"/>
        <v xml:space="preserve"> </v>
      </c>
      <c r="N337" s="10">
        <f>IF($C$4="", SUMIFS('무신사 메타 광고'!$X:$X, '무신사 메타 광고'!$D:$D, $B337),SUMIFS('무신사 메타 광고'!$X:$X,'무신사 메타 광고'!I:I,$C$4,'무신사 메타 광고'!D:D,$B337))</f>
        <v>0</v>
      </c>
      <c r="O337" s="11">
        <f t="shared" si="14"/>
        <v>0</v>
      </c>
      <c r="R337" s="13"/>
      <c r="S337" s="31">
        <f>IF($S$4="", SUMIFS('자사몰 메타 광고'!$L:$L, '자사몰 메타 광고'!$C:$C, $R337),SUMIFS('자사몰 메타 광고'!$L:$L,'자사몰 메타 광고'!$I:$I,$S$4,'자사몰 메타 광고'!$C:$C,$R337))</f>
        <v>0</v>
      </c>
      <c r="T337" s="31">
        <f>IF($S$4="", SUMIFS('자사몰 메타 광고'!$V:$V, '자사몰 메타 광고'!$C:$C, $R337),SUMIFS('자사몰 메타 광고'!$V:$V,'자사몰 메타 광고'!$I:$I,$S$4,'자사몰 메타 광고'!$C:$C,$R337))</f>
        <v>0</v>
      </c>
      <c r="U337" s="11">
        <f t="shared" si="15"/>
        <v>0</v>
      </c>
      <c r="V337" s="12" t="str">
        <f t="shared" si="20"/>
        <v xml:space="preserve"> </v>
      </c>
      <c r="W337" s="32">
        <f>IF($S$4="", SUMIFS('자사몰 메타 광고'!$K:$K, '자사몰 메타 광고'!$C:$C, $R337),SUMIFS('자사몰 메타 광고'!$K:$K,'자사몰 메타 광고'!$I:$I,$S$4,'자사몰 메타 광고'!$C:$C,$R337))</f>
        <v>0</v>
      </c>
      <c r="X337" s="32">
        <f>IF($S$4="", SUMIFS('자사몰 메타 광고'!$N:$N, '자사몰 메타 광고'!$C:$C, $R337),SUMIFS('자사몰 메타 광고'!$N:$N,'자사몰 메타 광고'!$I:$I,$S$4,'자사몰 메타 광고'!$C:$C,$R337))</f>
        <v>0</v>
      </c>
      <c r="Y337" s="11">
        <f t="shared" si="16"/>
        <v>0</v>
      </c>
      <c r="Z337" s="12" t="str">
        <f t="shared" si="21"/>
        <v xml:space="preserve"> </v>
      </c>
      <c r="AB337" s="10">
        <f>IF($S$4="", SUMIFS('무신사 메타 광고'!$X:$X, '무신사 메타 광고'!$C:$C, $R337),SUMIFS('무신사 메타 광고'!$X:$X,'무신사 메타 광고'!$I:$I,$S$4,'무신사 메타 광고'!$C:$C,$R337))</f>
        <v>0</v>
      </c>
      <c r="AC337" s="11">
        <f t="shared" si="17"/>
        <v>0</v>
      </c>
    </row>
    <row r="338" spans="2:29">
      <c r="B338" s="9"/>
      <c r="C338" s="29">
        <f>IF($C$4="", SUMIFS('자사몰 메타 광고'!$L:$L, '자사몰 메타 광고'!$D:$D, $B338), SUMIFS('자사몰 메타 광고'!$L:$L, '자사몰 메타 광고'!$I:$I, $C$4, '자사몰 메타 광고'!$D:$D, $B338))</f>
        <v>0</v>
      </c>
      <c r="D338" s="29">
        <f>IF($C$4="", SUMIFS('자사몰 메타 광고'!$V:$V,#REF!, $B338), SUMIFS('자사몰 메타 광고'!$V:$V,'자사몰 메타 광고'!$I:$I,$C$4,'자사몰 메타 광고'!$D:$D,$B338))</f>
        <v>0</v>
      </c>
      <c r="E338" s="11">
        <f t="shared" si="11"/>
        <v>0</v>
      </c>
      <c r="F338" s="12" t="str">
        <f t="shared" si="18"/>
        <v xml:space="preserve"> </v>
      </c>
      <c r="G338" s="30">
        <f>IF($C$4="", SUMIFS('자사몰 메타 광고'!$K:$K, '자사몰 메타 광고'!$D:$D, $B338), SUMIFS('자사몰 메타 광고'!$K:$K,'자사몰 메타 광고'!$I:$I,$C$4,'자사몰 메타 광고'!D:D,$B338))</f>
        <v>0</v>
      </c>
      <c r="H338" s="30">
        <f>IF($C$4="", SUMIFS('자사몰 메타 광고'!$Q:$Q, '자사몰 메타 광고'!$D:$D, $B338), SUMIFS('자사몰 메타 광고'!$Q:$Q,'자사몰 메타 광고'!$I:$I,$C$4,'자사몰 메타 광고'!D:D,$B338))</f>
        <v>0</v>
      </c>
      <c r="I338" s="30">
        <f>IF($C$4="", SUMIFS('자사몰 메타 광고'!$U:$U, '자사몰 메타 광고'!$D:$D, $B338), SUMIFS('자사몰 메타 광고'!$U:$U,'자사몰 메타 광고'!$I:$I,$C$4,'자사몰 메타 광고'!D:D,$B338))</f>
        <v>0</v>
      </c>
      <c r="J338" s="11">
        <f t="shared" si="12"/>
        <v>0</v>
      </c>
      <c r="K338" s="11">
        <f t="shared" si="13"/>
        <v>0</v>
      </c>
      <c r="L338" s="12" t="str">
        <f t="shared" si="19"/>
        <v xml:space="preserve"> </v>
      </c>
      <c r="N338" s="10">
        <f>IF($C$4="", SUMIFS('무신사 메타 광고'!$X:$X, '무신사 메타 광고'!$D:$D, $B338),SUMIFS('무신사 메타 광고'!$X:$X,'무신사 메타 광고'!I:I,$C$4,'무신사 메타 광고'!D:D,$B338))</f>
        <v>0</v>
      </c>
      <c r="O338" s="11">
        <f t="shared" si="14"/>
        <v>0</v>
      </c>
      <c r="R338" s="13"/>
      <c r="S338" s="31">
        <f>IF($S$4="", SUMIFS('자사몰 메타 광고'!$L:$L, '자사몰 메타 광고'!$C:$C, $R338),SUMIFS('자사몰 메타 광고'!$L:$L,'자사몰 메타 광고'!$I:$I,$S$4,'자사몰 메타 광고'!$C:$C,$R338))</f>
        <v>0</v>
      </c>
      <c r="T338" s="31">
        <f>IF($S$4="", SUMIFS('자사몰 메타 광고'!$V:$V, '자사몰 메타 광고'!$C:$C, $R338),SUMIFS('자사몰 메타 광고'!$V:$V,'자사몰 메타 광고'!$I:$I,$S$4,'자사몰 메타 광고'!$C:$C,$R338))</f>
        <v>0</v>
      </c>
      <c r="U338" s="11">
        <f t="shared" si="15"/>
        <v>0</v>
      </c>
      <c r="V338" s="12" t="str">
        <f t="shared" si="20"/>
        <v xml:space="preserve"> </v>
      </c>
      <c r="W338" s="32">
        <f>IF($S$4="", SUMIFS('자사몰 메타 광고'!$K:$K, '자사몰 메타 광고'!$C:$C, $R338),SUMIFS('자사몰 메타 광고'!$K:$K,'자사몰 메타 광고'!$I:$I,$S$4,'자사몰 메타 광고'!$C:$C,$R338))</f>
        <v>0</v>
      </c>
      <c r="X338" s="32">
        <f>IF($S$4="", SUMIFS('자사몰 메타 광고'!$N:$N, '자사몰 메타 광고'!$C:$C, $R338),SUMIFS('자사몰 메타 광고'!$N:$N,'자사몰 메타 광고'!$I:$I,$S$4,'자사몰 메타 광고'!$C:$C,$R338))</f>
        <v>0</v>
      </c>
      <c r="Y338" s="11">
        <f t="shared" si="16"/>
        <v>0</v>
      </c>
      <c r="Z338" s="12" t="str">
        <f t="shared" si="21"/>
        <v xml:space="preserve"> </v>
      </c>
      <c r="AB338" s="10">
        <f>IF($S$4="", SUMIFS('무신사 메타 광고'!$X:$X, '무신사 메타 광고'!$C:$C, $R338),SUMIFS('무신사 메타 광고'!$X:$X,'무신사 메타 광고'!$I:$I,$S$4,'무신사 메타 광고'!$C:$C,$R338))</f>
        <v>0</v>
      </c>
      <c r="AC338" s="11">
        <f t="shared" si="17"/>
        <v>0</v>
      </c>
    </row>
    <row r="339" spans="2:29">
      <c r="B339" s="9"/>
      <c r="C339" s="29">
        <f>IF($C$4="", SUMIFS('자사몰 메타 광고'!$L:$L, '자사몰 메타 광고'!$D:$D, $B339), SUMIFS('자사몰 메타 광고'!$L:$L, '자사몰 메타 광고'!$I:$I, $C$4, '자사몰 메타 광고'!$D:$D, $B339))</f>
        <v>0</v>
      </c>
      <c r="D339" s="29">
        <f>IF($C$4="", SUMIFS('자사몰 메타 광고'!$V:$V,#REF!, $B339), SUMIFS('자사몰 메타 광고'!$V:$V,'자사몰 메타 광고'!$I:$I,$C$4,'자사몰 메타 광고'!$D:$D,$B339))</f>
        <v>0</v>
      </c>
      <c r="E339" s="11">
        <f t="shared" si="11"/>
        <v>0</v>
      </c>
      <c r="F339" s="12" t="str">
        <f t="shared" si="18"/>
        <v xml:space="preserve"> </v>
      </c>
      <c r="G339" s="30">
        <f>IF($C$4="", SUMIFS('자사몰 메타 광고'!$K:$K, '자사몰 메타 광고'!$D:$D, $B339), SUMIFS('자사몰 메타 광고'!$K:$K,'자사몰 메타 광고'!$I:$I,$C$4,'자사몰 메타 광고'!D:D,$B339))</f>
        <v>0</v>
      </c>
      <c r="H339" s="30">
        <f>IF($C$4="", SUMIFS('자사몰 메타 광고'!$Q:$Q, '자사몰 메타 광고'!$D:$D, $B339), SUMIFS('자사몰 메타 광고'!$Q:$Q,'자사몰 메타 광고'!$I:$I,$C$4,'자사몰 메타 광고'!D:D,$B339))</f>
        <v>0</v>
      </c>
      <c r="I339" s="30">
        <f>IF($C$4="", SUMIFS('자사몰 메타 광고'!$U:$U, '자사몰 메타 광고'!$D:$D, $B339), SUMIFS('자사몰 메타 광고'!$U:$U,'자사몰 메타 광고'!$I:$I,$C$4,'자사몰 메타 광고'!D:D,$B339))</f>
        <v>0</v>
      </c>
      <c r="J339" s="11">
        <f t="shared" si="12"/>
        <v>0</v>
      </c>
      <c r="K339" s="11">
        <f t="shared" si="13"/>
        <v>0</v>
      </c>
      <c r="L339" s="12" t="str">
        <f t="shared" si="19"/>
        <v xml:space="preserve"> </v>
      </c>
      <c r="N339" s="10">
        <f>IF($C$4="", SUMIFS('무신사 메타 광고'!$X:$X, '무신사 메타 광고'!$D:$D, $B339),SUMIFS('무신사 메타 광고'!$X:$X,'무신사 메타 광고'!I:I,$C$4,'무신사 메타 광고'!D:D,$B339))</f>
        <v>0</v>
      </c>
      <c r="O339" s="11">
        <f t="shared" si="14"/>
        <v>0</v>
      </c>
      <c r="R339" s="13"/>
      <c r="S339" s="31">
        <f>IF($S$4="", SUMIFS('자사몰 메타 광고'!$L:$L, '자사몰 메타 광고'!$C:$C, $R339),SUMIFS('자사몰 메타 광고'!$L:$L,'자사몰 메타 광고'!$I:$I,$S$4,'자사몰 메타 광고'!$C:$C,$R339))</f>
        <v>0</v>
      </c>
      <c r="T339" s="31">
        <f>IF($S$4="", SUMIFS('자사몰 메타 광고'!$V:$V, '자사몰 메타 광고'!$C:$C, $R339),SUMIFS('자사몰 메타 광고'!$V:$V,'자사몰 메타 광고'!$I:$I,$S$4,'자사몰 메타 광고'!$C:$C,$R339))</f>
        <v>0</v>
      </c>
      <c r="U339" s="11">
        <f t="shared" si="15"/>
        <v>0</v>
      </c>
      <c r="V339" s="12" t="str">
        <f t="shared" si="20"/>
        <v xml:space="preserve"> </v>
      </c>
      <c r="W339" s="32">
        <f>IF($S$4="", SUMIFS('자사몰 메타 광고'!$K:$K, '자사몰 메타 광고'!$C:$C, $R339),SUMIFS('자사몰 메타 광고'!$K:$K,'자사몰 메타 광고'!$I:$I,$S$4,'자사몰 메타 광고'!$C:$C,$R339))</f>
        <v>0</v>
      </c>
      <c r="X339" s="32">
        <f>IF($S$4="", SUMIFS('자사몰 메타 광고'!$N:$N, '자사몰 메타 광고'!$C:$C, $R339),SUMIFS('자사몰 메타 광고'!$N:$N,'자사몰 메타 광고'!$I:$I,$S$4,'자사몰 메타 광고'!$C:$C,$R339))</f>
        <v>0</v>
      </c>
      <c r="Y339" s="11">
        <f t="shared" si="16"/>
        <v>0</v>
      </c>
      <c r="Z339" s="12" t="str">
        <f t="shared" si="21"/>
        <v xml:space="preserve"> </v>
      </c>
      <c r="AB339" s="10">
        <f>IF($S$4="", SUMIFS('무신사 메타 광고'!$X:$X, '무신사 메타 광고'!$C:$C, $R339),SUMIFS('무신사 메타 광고'!$X:$X,'무신사 메타 광고'!$I:$I,$S$4,'무신사 메타 광고'!$C:$C,$R339))</f>
        <v>0</v>
      </c>
      <c r="AC339" s="11">
        <f t="shared" si="17"/>
        <v>0</v>
      </c>
    </row>
    <row r="340" spans="2:29">
      <c r="B340" s="9"/>
      <c r="C340" s="29">
        <f>IF($C$4="", SUMIFS('자사몰 메타 광고'!$L:$L, '자사몰 메타 광고'!$D:$D, $B340), SUMIFS('자사몰 메타 광고'!$L:$L, '자사몰 메타 광고'!$I:$I, $C$4, '자사몰 메타 광고'!$D:$D, $B340))</f>
        <v>0</v>
      </c>
      <c r="D340" s="29">
        <f>IF($C$4="", SUMIFS('자사몰 메타 광고'!$V:$V,#REF!, $B340), SUMIFS('자사몰 메타 광고'!$V:$V,'자사몰 메타 광고'!$I:$I,$C$4,'자사몰 메타 광고'!$D:$D,$B340))</f>
        <v>0</v>
      </c>
      <c r="E340" s="11">
        <f t="shared" si="11"/>
        <v>0</v>
      </c>
      <c r="F340" s="12" t="str">
        <f t="shared" si="18"/>
        <v xml:space="preserve"> </v>
      </c>
      <c r="G340" s="30">
        <f>IF($C$4="", SUMIFS('자사몰 메타 광고'!$K:$K, '자사몰 메타 광고'!$D:$D, $B340), SUMIFS('자사몰 메타 광고'!$K:$K,'자사몰 메타 광고'!$I:$I,$C$4,'자사몰 메타 광고'!D:D,$B340))</f>
        <v>0</v>
      </c>
      <c r="H340" s="30">
        <f>IF($C$4="", SUMIFS('자사몰 메타 광고'!$Q:$Q, '자사몰 메타 광고'!$D:$D, $B340), SUMIFS('자사몰 메타 광고'!$Q:$Q,'자사몰 메타 광고'!$I:$I,$C$4,'자사몰 메타 광고'!D:D,$B340))</f>
        <v>0</v>
      </c>
      <c r="I340" s="30">
        <f>IF($C$4="", SUMIFS('자사몰 메타 광고'!$U:$U, '자사몰 메타 광고'!$D:$D, $B340), SUMIFS('자사몰 메타 광고'!$U:$U,'자사몰 메타 광고'!$I:$I,$C$4,'자사몰 메타 광고'!D:D,$B340))</f>
        <v>0</v>
      </c>
      <c r="J340" s="11">
        <f t="shared" si="12"/>
        <v>0</v>
      </c>
      <c r="K340" s="11">
        <f t="shared" si="13"/>
        <v>0</v>
      </c>
      <c r="L340" s="12" t="str">
        <f t="shared" si="19"/>
        <v xml:space="preserve"> </v>
      </c>
      <c r="N340" s="10">
        <f>IF($C$4="", SUMIFS('무신사 메타 광고'!$X:$X, '무신사 메타 광고'!$D:$D, $B340),SUMIFS('무신사 메타 광고'!$X:$X,'무신사 메타 광고'!I:I,$C$4,'무신사 메타 광고'!D:D,$B340))</f>
        <v>0</v>
      </c>
      <c r="O340" s="11">
        <f t="shared" si="14"/>
        <v>0</v>
      </c>
      <c r="R340" s="13"/>
      <c r="S340" s="31">
        <f>IF($S$4="", SUMIFS('자사몰 메타 광고'!$L:$L, '자사몰 메타 광고'!$C:$C, $R340),SUMIFS('자사몰 메타 광고'!$L:$L,'자사몰 메타 광고'!$I:$I,$S$4,'자사몰 메타 광고'!$C:$C,$R340))</f>
        <v>0</v>
      </c>
      <c r="T340" s="31">
        <f>IF($S$4="", SUMIFS('자사몰 메타 광고'!$V:$V, '자사몰 메타 광고'!$C:$C, $R340),SUMIFS('자사몰 메타 광고'!$V:$V,'자사몰 메타 광고'!$I:$I,$S$4,'자사몰 메타 광고'!$C:$C,$R340))</f>
        <v>0</v>
      </c>
      <c r="U340" s="11">
        <f t="shared" si="15"/>
        <v>0</v>
      </c>
      <c r="V340" s="12" t="str">
        <f t="shared" si="20"/>
        <v xml:space="preserve"> </v>
      </c>
      <c r="W340" s="32">
        <f>IF($S$4="", SUMIFS('자사몰 메타 광고'!$K:$K, '자사몰 메타 광고'!$C:$C, $R340),SUMIFS('자사몰 메타 광고'!$K:$K,'자사몰 메타 광고'!$I:$I,$S$4,'자사몰 메타 광고'!$C:$C,$R340))</f>
        <v>0</v>
      </c>
      <c r="X340" s="32">
        <f>IF($S$4="", SUMIFS('자사몰 메타 광고'!$N:$N, '자사몰 메타 광고'!$C:$C, $R340),SUMIFS('자사몰 메타 광고'!$N:$N,'자사몰 메타 광고'!$I:$I,$S$4,'자사몰 메타 광고'!$C:$C,$R340))</f>
        <v>0</v>
      </c>
      <c r="Y340" s="11">
        <f t="shared" si="16"/>
        <v>0</v>
      </c>
      <c r="Z340" s="12" t="str">
        <f t="shared" si="21"/>
        <v xml:space="preserve"> </v>
      </c>
      <c r="AB340" s="10">
        <f>IF($S$4="", SUMIFS('무신사 메타 광고'!$X:$X, '무신사 메타 광고'!$C:$C, $R340),SUMIFS('무신사 메타 광고'!$X:$X,'무신사 메타 광고'!$I:$I,$S$4,'무신사 메타 광고'!$C:$C,$R340))</f>
        <v>0</v>
      </c>
      <c r="AC340" s="11">
        <f t="shared" si="17"/>
        <v>0</v>
      </c>
    </row>
    <row r="341" spans="2:29">
      <c r="B341" s="9"/>
      <c r="C341" s="29">
        <f>IF($C$4="", SUMIFS('자사몰 메타 광고'!$L:$L, '자사몰 메타 광고'!$D:$D, $B341), SUMIFS('자사몰 메타 광고'!$L:$L, '자사몰 메타 광고'!$I:$I, $C$4, '자사몰 메타 광고'!$D:$D, $B341))</f>
        <v>0</v>
      </c>
      <c r="D341" s="29">
        <f>IF($C$4="", SUMIFS('자사몰 메타 광고'!$V:$V,#REF!, $B341), SUMIFS('자사몰 메타 광고'!$V:$V,'자사몰 메타 광고'!$I:$I,$C$4,'자사몰 메타 광고'!$D:$D,$B341))</f>
        <v>0</v>
      </c>
      <c r="E341" s="11">
        <f t="shared" si="11"/>
        <v>0</v>
      </c>
      <c r="F341" s="12" t="str">
        <f t="shared" si="18"/>
        <v xml:space="preserve"> </v>
      </c>
      <c r="G341" s="30">
        <f>IF($C$4="", SUMIFS('자사몰 메타 광고'!$K:$K, '자사몰 메타 광고'!$D:$D, $B341), SUMIFS('자사몰 메타 광고'!$K:$K,'자사몰 메타 광고'!$I:$I,$C$4,'자사몰 메타 광고'!D:D,$B341))</f>
        <v>0</v>
      </c>
      <c r="H341" s="30">
        <f>IF($C$4="", SUMIFS('자사몰 메타 광고'!$Q:$Q, '자사몰 메타 광고'!$D:$D, $B341), SUMIFS('자사몰 메타 광고'!$Q:$Q,'자사몰 메타 광고'!$I:$I,$C$4,'자사몰 메타 광고'!D:D,$B341))</f>
        <v>0</v>
      </c>
      <c r="I341" s="30">
        <f>IF($C$4="", SUMIFS('자사몰 메타 광고'!$U:$U, '자사몰 메타 광고'!$D:$D, $B341), SUMIFS('자사몰 메타 광고'!$U:$U,'자사몰 메타 광고'!$I:$I,$C$4,'자사몰 메타 광고'!D:D,$B341))</f>
        <v>0</v>
      </c>
      <c r="J341" s="11">
        <f t="shared" si="12"/>
        <v>0</v>
      </c>
      <c r="K341" s="11">
        <f t="shared" si="13"/>
        <v>0</v>
      </c>
      <c r="L341" s="12" t="str">
        <f t="shared" si="19"/>
        <v xml:space="preserve"> </v>
      </c>
      <c r="N341" s="10">
        <f>IF($C$4="", SUMIFS('무신사 메타 광고'!$X:$X, '무신사 메타 광고'!$D:$D, $B341),SUMIFS('무신사 메타 광고'!$X:$X,'무신사 메타 광고'!I:I,$C$4,'무신사 메타 광고'!D:D,$B341))</f>
        <v>0</v>
      </c>
      <c r="O341" s="11">
        <f t="shared" si="14"/>
        <v>0</v>
      </c>
      <c r="R341" s="13"/>
      <c r="S341" s="31">
        <f>IF($S$4="", SUMIFS('자사몰 메타 광고'!$L:$L, '자사몰 메타 광고'!$C:$C, $R341),SUMIFS('자사몰 메타 광고'!$L:$L,'자사몰 메타 광고'!$I:$I,$S$4,'자사몰 메타 광고'!$C:$C,$R341))</f>
        <v>0</v>
      </c>
      <c r="T341" s="31">
        <f>IF($S$4="", SUMIFS('자사몰 메타 광고'!$V:$V, '자사몰 메타 광고'!$C:$C, $R341),SUMIFS('자사몰 메타 광고'!$V:$V,'자사몰 메타 광고'!$I:$I,$S$4,'자사몰 메타 광고'!$C:$C,$R341))</f>
        <v>0</v>
      </c>
      <c r="U341" s="11">
        <f t="shared" si="15"/>
        <v>0</v>
      </c>
      <c r="V341" s="12" t="str">
        <f t="shared" si="20"/>
        <v xml:space="preserve"> </v>
      </c>
      <c r="W341" s="32">
        <f>IF($S$4="", SUMIFS('자사몰 메타 광고'!$K:$K, '자사몰 메타 광고'!$C:$C, $R341),SUMIFS('자사몰 메타 광고'!$K:$K,'자사몰 메타 광고'!$I:$I,$S$4,'자사몰 메타 광고'!$C:$C,$R341))</f>
        <v>0</v>
      </c>
      <c r="X341" s="32">
        <f>IF($S$4="", SUMIFS('자사몰 메타 광고'!$N:$N, '자사몰 메타 광고'!$C:$C, $R341),SUMIFS('자사몰 메타 광고'!$N:$N,'자사몰 메타 광고'!$I:$I,$S$4,'자사몰 메타 광고'!$C:$C,$R341))</f>
        <v>0</v>
      </c>
      <c r="Y341" s="11">
        <f t="shared" si="16"/>
        <v>0</v>
      </c>
      <c r="Z341" s="12" t="str">
        <f t="shared" si="21"/>
        <v xml:space="preserve"> </v>
      </c>
      <c r="AB341" s="10">
        <f>IF($S$4="", SUMIFS('무신사 메타 광고'!$X:$X, '무신사 메타 광고'!$C:$C, $R341),SUMIFS('무신사 메타 광고'!$X:$X,'무신사 메타 광고'!$I:$I,$S$4,'무신사 메타 광고'!$C:$C,$R341))</f>
        <v>0</v>
      </c>
      <c r="AC341" s="11">
        <f t="shared" si="17"/>
        <v>0</v>
      </c>
    </row>
    <row r="342" spans="2:29">
      <c r="B342" s="9"/>
      <c r="C342" s="29">
        <f>IF($C$4="", SUMIFS('자사몰 메타 광고'!$L:$L, '자사몰 메타 광고'!$D:$D, $B342), SUMIFS('자사몰 메타 광고'!$L:$L, '자사몰 메타 광고'!$I:$I, $C$4, '자사몰 메타 광고'!$D:$D, $B342))</f>
        <v>0</v>
      </c>
      <c r="D342" s="29">
        <f>IF($C$4="", SUMIFS('자사몰 메타 광고'!$V:$V,#REF!, $B342), SUMIFS('자사몰 메타 광고'!$V:$V,'자사몰 메타 광고'!$I:$I,$C$4,'자사몰 메타 광고'!$D:$D,$B342))</f>
        <v>0</v>
      </c>
      <c r="E342" s="11">
        <f t="shared" si="11"/>
        <v>0</v>
      </c>
      <c r="F342" s="12" t="str">
        <f t="shared" si="18"/>
        <v xml:space="preserve"> </v>
      </c>
      <c r="G342" s="30">
        <f>IF($C$4="", SUMIFS('자사몰 메타 광고'!$K:$K, '자사몰 메타 광고'!$D:$D, $B342), SUMIFS('자사몰 메타 광고'!$K:$K,'자사몰 메타 광고'!$I:$I,$C$4,'자사몰 메타 광고'!D:D,$B342))</f>
        <v>0</v>
      </c>
      <c r="H342" s="30">
        <f>IF($C$4="", SUMIFS('자사몰 메타 광고'!$Q:$Q, '자사몰 메타 광고'!$D:$D, $B342), SUMIFS('자사몰 메타 광고'!$Q:$Q,'자사몰 메타 광고'!$I:$I,$C$4,'자사몰 메타 광고'!D:D,$B342))</f>
        <v>0</v>
      </c>
      <c r="I342" s="30">
        <f>IF($C$4="", SUMIFS('자사몰 메타 광고'!$U:$U, '자사몰 메타 광고'!$D:$D, $B342), SUMIFS('자사몰 메타 광고'!$U:$U,'자사몰 메타 광고'!$I:$I,$C$4,'자사몰 메타 광고'!D:D,$B342))</f>
        <v>0</v>
      </c>
      <c r="J342" s="11">
        <f t="shared" si="12"/>
        <v>0</v>
      </c>
      <c r="K342" s="11">
        <f t="shared" si="13"/>
        <v>0</v>
      </c>
      <c r="L342" s="12" t="str">
        <f t="shared" si="19"/>
        <v xml:space="preserve"> </v>
      </c>
      <c r="N342" s="10">
        <f>IF($C$4="", SUMIFS('무신사 메타 광고'!$X:$X, '무신사 메타 광고'!$D:$D, $B342),SUMIFS('무신사 메타 광고'!$X:$X,'무신사 메타 광고'!I:I,$C$4,'무신사 메타 광고'!D:D,$B342))</f>
        <v>0</v>
      </c>
      <c r="O342" s="11">
        <f t="shared" si="14"/>
        <v>0</v>
      </c>
      <c r="R342" s="13"/>
      <c r="S342" s="31">
        <f>IF($S$4="", SUMIFS('자사몰 메타 광고'!$L:$L, '자사몰 메타 광고'!$C:$C, $R342),SUMIFS('자사몰 메타 광고'!$L:$L,'자사몰 메타 광고'!$I:$I,$S$4,'자사몰 메타 광고'!$C:$C,$R342))</f>
        <v>0</v>
      </c>
      <c r="T342" s="31">
        <f>IF($S$4="", SUMIFS('자사몰 메타 광고'!$V:$V, '자사몰 메타 광고'!$C:$C, $R342),SUMIFS('자사몰 메타 광고'!$V:$V,'자사몰 메타 광고'!$I:$I,$S$4,'자사몰 메타 광고'!$C:$C,$R342))</f>
        <v>0</v>
      </c>
      <c r="U342" s="11">
        <f t="shared" si="15"/>
        <v>0</v>
      </c>
      <c r="V342" s="12" t="str">
        <f t="shared" si="20"/>
        <v xml:space="preserve"> </v>
      </c>
      <c r="W342" s="32">
        <f>IF($S$4="", SUMIFS('자사몰 메타 광고'!$K:$K, '자사몰 메타 광고'!$C:$C, $R342),SUMIFS('자사몰 메타 광고'!$K:$K,'자사몰 메타 광고'!$I:$I,$S$4,'자사몰 메타 광고'!$C:$C,$R342))</f>
        <v>0</v>
      </c>
      <c r="X342" s="32">
        <f>IF($S$4="", SUMIFS('자사몰 메타 광고'!$N:$N, '자사몰 메타 광고'!$C:$C, $R342),SUMIFS('자사몰 메타 광고'!$N:$N,'자사몰 메타 광고'!$I:$I,$S$4,'자사몰 메타 광고'!$C:$C,$R342))</f>
        <v>0</v>
      </c>
      <c r="Y342" s="11">
        <f t="shared" si="16"/>
        <v>0</v>
      </c>
      <c r="Z342" s="12" t="str">
        <f t="shared" si="21"/>
        <v xml:space="preserve"> </v>
      </c>
      <c r="AB342" s="10">
        <f>IF($S$4="", SUMIFS('무신사 메타 광고'!$X:$X, '무신사 메타 광고'!$C:$C, $R342),SUMIFS('무신사 메타 광고'!$X:$X,'무신사 메타 광고'!$I:$I,$S$4,'무신사 메타 광고'!$C:$C,$R342))</f>
        <v>0</v>
      </c>
      <c r="AC342" s="11">
        <f t="shared" si="17"/>
        <v>0</v>
      </c>
    </row>
    <row r="343" spans="2:29">
      <c r="B343" s="9"/>
      <c r="C343" s="29">
        <f>IF($C$4="", SUMIFS('자사몰 메타 광고'!$L:$L, '자사몰 메타 광고'!$D:$D, $B343), SUMIFS('자사몰 메타 광고'!$L:$L, '자사몰 메타 광고'!$I:$I, $C$4, '자사몰 메타 광고'!$D:$D, $B343))</f>
        <v>0</v>
      </c>
      <c r="D343" s="29">
        <f>IF($C$4="", SUMIFS('자사몰 메타 광고'!$V:$V,#REF!, $B343), SUMIFS('자사몰 메타 광고'!$V:$V,'자사몰 메타 광고'!$I:$I,$C$4,'자사몰 메타 광고'!$D:$D,$B343))</f>
        <v>0</v>
      </c>
      <c r="E343" s="11">
        <f t="shared" si="11"/>
        <v>0</v>
      </c>
      <c r="F343" s="12" t="str">
        <f t="shared" si="18"/>
        <v xml:space="preserve"> </v>
      </c>
      <c r="G343" s="30">
        <f>IF($C$4="", SUMIFS('자사몰 메타 광고'!$K:$K, '자사몰 메타 광고'!$D:$D, $B343), SUMIFS('자사몰 메타 광고'!$K:$K,'자사몰 메타 광고'!$I:$I,$C$4,'자사몰 메타 광고'!D:D,$B343))</f>
        <v>0</v>
      </c>
      <c r="H343" s="30">
        <f>IF($C$4="", SUMIFS('자사몰 메타 광고'!$Q:$Q, '자사몰 메타 광고'!$D:$D, $B343), SUMIFS('자사몰 메타 광고'!$Q:$Q,'자사몰 메타 광고'!$I:$I,$C$4,'자사몰 메타 광고'!D:D,$B343))</f>
        <v>0</v>
      </c>
      <c r="I343" s="30">
        <f>IF($C$4="", SUMIFS('자사몰 메타 광고'!$U:$U, '자사몰 메타 광고'!$D:$D, $B343), SUMIFS('자사몰 메타 광고'!$U:$U,'자사몰 메타 광고'!$I:$I,$C$4,'자사몰 메타 광고'!D:D,$B343))</f>
        <v>0</v>
      </c>
      <c r="J343" s="11">
        <f t="shared" si="12"/>
        <v>0</v>
      </c>
      <c r="K343" s="11">
        <f t="shared" si="13"/>
        <v>0</v>
      </c>
      <c r="L343" s="12" t="str">
        <f t="shared" si="19"/>
        <v xml:space="preserve"> </v>
      </c>
      <c r="N343" s="10">
        <f>IF($C$4="", SUMIFS('무신사 메타 광고'!$X:$X, '무신사 메타 광고'!$D:$D, $B343),SUMIFS('무신사 메타 광고'!$X:$X,'무신사 메타 광고'!I:I,$C$4,'무신사 메타 광고'!D:D,$B343))</f>
        <v>0</v>
      </c>
      <c r="O343" s="11">
        <f t="shared" si="14"/>
        <v>0</v>
      </c>
      <c r="R343" s="13"/>
      <c r="S343" s="31">
        <f>IF($S$4="", SUMIFS('자사몰 메타 광고'!$L:$L, '자사몰 메타 광고'!$C:$C, $R343),SUMIFS('자사몰 메타 광고'!$L:$L,'자사몰 메타 광고'!$I:$I,$S$4,'자사몰 메타 광고'!$C:$C,$R343))</f>
        <v>0</v>
      </c>
      <c r="T343" s="31">
        <f>IF($S$4="", SUMIFS('자사몰 메타 광고'!$V:$V, '자사몰 메타 광고'!$C:$C, $R343),SUMIFS('자사몰 메타 광고'!$V:$V,'자사몰 메타 광고'!$I:$I,$S$4,'자사몰 메타 광고'!$C:$C,$R343))</f>
        <v>0</v>
      </c>
      <c r="U343" s="11">
        <f t="shared" si="15"/>
        <v>0</v>
      </c>
      <c r="V343" s="12" t="str">
        <f t="shared" si="20"/>
        <v xml:space="preserve"> </v>
      </c>
      <c r="W343" s="32">
        <f>IF($S$4="", SUMIFS('자사몰 메타 광고'!$K:$K, '자사몰 메타 광고'!$C:$C, $R343),SUMIFS('자사몰 메타 광고'!$K:$K,'자사몰 메타 광고'!$I:$I,$S$4,'자사몰 메타 광고'!$C:$C,$R343))</f>
        <v>0</v>
      </c>
      <c r="X343" s="32">
        <f>IF($S$4="", SUMIFS('자사몰 메타 광고'!$N:$N, '자사몰 메타 광고'!$C:$C, $R343),SUMIFS('자사몰 메타 광고'!$N:$N,'자사몰 메타 광고'!$I:$I,$S$4,'자사몰 메타 광고'!$C:$C,$R343))</f>
        <v>0</v>
      </c>
      <c r="Y343" s="11">
        <f t="shared" si="16"/>
        <v>0</v>
      </c>
      <c r="Z343" s="12" t="str">
        <f t="shared" si="21"/>
        <v xml:space="preserve"> </v>
      </c>
      <c r="AB343" s="10">
        <f>IF($S$4="", SUMIFS('무신사 메타 광고'!$X:$X, '무신사 메타 광고'!$C:$C, $R343),SUMIFS('무신사 메타 광고'!$X:$X,'무신사 메타 광고'!$I:$I,$S$4,'무신사 메타 광고'!$C:$C,$R343))</f>
        <v>0</v>
      </c>
      <c r="AC343" s="11">
        <f t="shared" si="17"/>
        <v>0</v>
      </c>
    </row>
    <row r="344" spans="2:29">
      <c r="B344" s="9"/>
      <c r="C344" s="29">
        <f>IF($C$4="", SUMIFS('자사몰 메타 광고'!$L:$L, '자사몰 메타 광고'!$D:$D, $B344), SUMIFS('자사몰 메타 광고'!$L:$L, '자사몰 메타 광고'!$I:$I, $C$4, '자사몰 메타 광고'!$D:$D, $B344))</f>
        <v>0</v>
      </c>
      <c r="D344" s="29">
        <f>IF($C$4="", SUMIFS('자사몰 메타 광고'!$V:$V,#REF!, $B344), SUMIFS('자사몰 메타 광고'!$V:$V,'자사몰 메타 광고'!$I:$I,$C$4,'자사몰 메타 광고'!$D:$D,$B344))</f>
        <v>0</v>
      </c>
      <c r="E344" s="11">
        <f t="shared" si="11"/>
        <v>0</v>
      </c>
      <c r="F344" s="12" t="str">
        <f t="shared" si="18"/>
        <v xml:space="preserve"> </v>
      </c>
      <c r="G344" s="30">
        <f>IF($C$4="", SUMIFS('자사몰 메타 광고'!$K:$K, '자사몰 메타 광고'!$D:$D, $B344), SUMIFS('자사몰 메타 광고'!$K:$K,'자사몰 메타 광고'!$I:$I,$C$4,'자사몰 메타 광고'!D:D,$B344))</f>
        <v>0</v>
      </c>
      <c r="H344" s="30">
        <f>IF($C$4="", SUMIFS('자사몰 메타 광고'!$Q:$Q, '자사몰 메타 광고'!$D:$D, $B344), SUMIFS('자사몰 메타 광고'!$Q:$Q,'자사몰 메타 광고'!$I:$I,$C$4,'자사몰 메타 광고'!D:D,$B344))</f>
        <v>0</v>
      </c>
      <c r="I344" s="30">
        <f>IF($C$4="", SUMIFS('자사몰 메타 광고'!$U:$U, '자사몰 메타 광고'!$D:$D, $B344), SUMIFS('자사몰 메타 광고'!$U:$U,'자사몰 메타 광고'!$I:$I,$C$4,'자사몰 메타 광고'!D:D,$B344))</f>
        <v>0</v>
      </c>
      <c r="J344" s="11">
        <f t="shared" si="12"/>
        <v>0</v>
      </c>
      <c r="K344" s="11">
        <f t="shared" si="13"/>
        <v>0</v>
      </c>
      <c r="L344" s="12" t="str">
        <f t="shared" si="19"/>
        <v xml:space="preserve"> </v>
      </c>
      <c r="N344" s="10">
        <f>IF($C$4="", SUMIFS('무신사 메타 광고'!$X:$X, '무신사 메타 광고'!$D:$D, $B344),SUMIFS('무신사 메타 광고'!$X:$X,'무신사 메타 광고'!I:I,$C$4,'무신사 메타 광고'!D:D,$B344))</f>
        <v>0</v>
      </c>
      <c r="O344" s="11">
        <f t="shared" si="14"/>
        <v>0</v>
      </c>
      <c r="R344" s="13"/>
      <c r="S344" s="31">
        <f>IF($S$4="", SUMIFS('자사몰 메타 광고'!$L:$L, '자사몰 메타 광고'!$C:$C, $R344),SUMIFS('자사몰 메타 광고'!$L:$L,'자사몰 메타 광고'!$I:$I,$S$4,'자사몰 메타 광고'!$C:$C,$R344))</f>
        <v>0</v>
      </c>
      <c r="T344" s="31">
        <f>IF($S$4="", SUMIFS('자사몰 메타 광고'!$V:$V, '자사몰 메타 광고'!$C:$C, $R344),SUMIFS('자사몰 메타 광고'!$V:$V,'자사몰 메타 광고'!$I:$I,$S$4,'자사몰 메타 광고'!$C:$C,$R344))</f>
        <v>0</v>
      </c>
      <c r="U344" s="11">
        <f t="shared" si="15"/>
        <v>0</v>
      </c>
      <c r="V344" s="12" t="str">
        <f t="shared" si="20"/>
        <v xml:space="preserve"> </v>
      </c>
      <c r="W344" s="32">
        <f>IF($S$4="", SUMIFS('자사몰 메타 광고'!$K:$K, '자사몰 메타 광고'!$C:$C, $R344),SUMIFS('자사몰 메타 광고'!$K:$K,'자사몰 메타 광고'!$I:$I,$S$4,'자사몰 메타 광고'!$C:$C,$R344))</f>
        <v>0</v>
      </c>
      <c r="X344" s="32">
        <f>IF($S$4="", SUMIFS('자사몰 메타 광고'!$N:$N, '자사몰 메타 광고'!$C:$C, $R344),SUMIFS('자사몰 메타 광고'!$N:$N,'자사몰 메타 광고'!$I:$I,$S$4,'자사몰 메타 광고'!$C:$C,$R344))</f>
        <v>0</v>
      </c>
      <c r="Y344" s="11">
        <f t="shared" si="16"/>
        <v>0</v>
      </c>
      <c r="Z344" s="12" t="str">
        <f t="shared" si="21"/>
        <v xml:space="preserve"> </v>
      </c>
      <c r="AB344" s="10">
        <f>IF($S$4="", SUMIFS('무신사 메타 광고'!$X:$X, '무신사 메타 광고'!$C:$C, $R344),SUMIFS('무신사 메타 광고'!$X:$X,'무신사 메타 광고'!$I:$I,$S$4,'무신사 메타 광고'!$C:$C,$R344))</f>
        <v>0</v>
      </c>
      <c r="AC344" s="11">
        <f t="shared" si="17"/>
        <v>0</v>
      </c>
    </row>
    <row r="345" spans="2:29">
      <c r="B345" s="9"/>
      <c r="C345" s="29">
        <f>IF($C$4="", SUMIFS('자사몰 메타 광고'!$L:$L, '자사몰 메타 광고'!$D:$D, $B345), SUMIFS('자사몰 메타 광고'!$L:$L, '자사몰 메타 광고'!$I:$I, $C$4, '자사몰 메타 광고'!$D:$D, $B345))</f>
        <v>0</v>
      </c>
      <c r="D345" s="29">
        <f>IF($C$4="", SUMIFS('자사몰 메타 광고'!$V:$V,#REF!, $B345), SUMIFS('자사몰 메타 광고'!$V:$V,'자사몰 메타 광고'!$I:$I,$C$4,'자사몰 메타 광고'!$D:$D,$B345))</f>
        <v>0</v>
      </c>
      <c r="E345" s="11">
        <f t="shared" si="11"/>
        <v>0</v>
      </c>
      <c r="F345" s="12" t="str">
        <f t="shared" si="18"/>
        <v xml:space="preserve"> </v>
      </c>
      <c r="G345" s="30">
        <f>IF($C$4="", SUMIFS('자사몰 메타 광고'!$K:$K, '자사몰 메타 광고'!$D:$D, $B345), SUMIFS('자사몰 메타 광고'!$K:$K,'자사몰 메타 광고'!$I:$I,$C$4,'자사몰 메타 광고'!D:D,$B345))</f>
        <v>0</v>
      </c>
      <c r="H345" s="30">
        <f>IF($C$4="", SUMIFS('자사몰 메타 광고'!$Q:$Q, '자사몰 메타 광고'!$D:$D, $B345), SUMIFS('자사몰 메타 광고'!$Q:$Q,'자사몰 메타 광고'!$I:$I,$C$4,'자사몰 메타 광고'!D:D,$B345))</f>
        <v>0</v>
      </c>
      <c r="I345" s="30">
        <f>IF($C$4="", SUMIFS('자사몰 메타 광고'!$U:$U, '자사몰 메타 광고'!$D:$D, $B345), SUMIFS('자사몰 메타 광고'!$U:$U,'자사몰 메타 광고'!$I:$I,$C$4,'자사몰 메타 광고'!D:D,$B345))</f>
        <v>0</v>
      </c>
      <c r="J345" s="11">
        <f t="shared" si="12"/>
        <v>0</v>
      </c>
      <c r="K345" s="11">
        <f t="shared" si="13"/>
        <v>0</v>
      </c>
      <c r="L345" s="12" t="str">
        <f t="shared" si="19"/>
        <v xml:space="preserve"> </v>
      </c>
      <c r="N345" s="10">
        <f>IF($C$4="", SUMIFS('무신사 메타 광고'!$X:$X, '무신사 메타 광고'!$D:$D, $B345),SUMIFS('무신사 메타 광고'!$X:$X,'무신사 메타 광고'!I:I,$C$4,'무신사 메타 광고'!D:D,$B345))</f>
        <v>0</v>
      </c>
      <c r="O345" s="11">
        <f t="shared" si="14"/>
        <v>0</v>
      </c>
      <c r="R345" s="13"/>
      <c r="S345" s="31">
        <f>IF($S$4="", SUMIFS('자사몰 메타 광고'!$L:$L, '자사몰 메타 광고'!$C:$C, $R345),SUMIFS('자사몰 메타 광고'!$L:$L,'자사몰 메타 광고'!$I:$I,$S$4,'자사몰 메타 광고'!$C:$C,$R345))</f>
        <v>0</v>
      </c>
      <c r="T345" s="31">
        <f>IF($S$4="", SUMIFS('자사몰 메타 광고'!$V:$V, '자사몰 메타 광고'!$C:$C, $R345),SUMIFS('자사몰 메타 광고'!$V:$V,'자사몰 메타 광고'!$I:$I,$S$4,'자사몰 메타 광고'!$C:$C,$R345))</f>
        <v>0</v>
      </c>
      <c r="U345" s="11">
        <f t="shared" si="15"/>
        <v>0</v>
      </c>
      <c r="V345" s="12" t="str">
        <f t="shared" si="20"/>
        <v xml:space="preserve"> </v>
      </c>
      <c r="W345" s="32">
        <f>IF($S$4="", SUMIFS('자사몰 메타 광고'!$K:$K, '자사몰 메타 광고'!$C:$C, $R345),SUMIFS('자사몰 메타 광고'!$K:$K,'자사몰 메타 광고'!$I:$I,$S$4,'자사몰 메타 광고'!$C:$C,$R345))</f>
        <v>0</v>
      </c>
      <c r="X345" s="32">
        <f>IF($S$4="", SUMIFS('자사몰 메타 광고'!$N:$N, '자사몰 메타 광고'!$C:$C, $R345),SUMIFS('자사몰 메타 광고'!$N:$N,'자사몰 메타 광고'!$I:$I,$S$4,'자사몰 메타 광고'!$C:$C,$R345))</f>
        <v>0</v>
      </c>
      <c r="Y345" s="11">
        <f t="shared" si="16"/>
        <v>0</v>
      </c>
      <c r="Z345" s="12" t="str">
        <f t="shared" si="21"/>
        <v xml:space="preserve"> </v>
      </c>
      <c r="AB345" s="10">
        <f>IF($S$4="", SUMIFS('무신사 메타 광고'!$X:$X, '무신사 메타 광고'!$C:$C, $R345),SUMIFS('무신사 메타 광고'!$X:$X,'무신사 메타 광고'!$I:$I,$S$4,'무신사 메타 광고'!$C:$C,$R345))</f>
        <v>0</v>
      </c>
      <c r="AC345" s="11">
        <f t="shared" si="17"/>
        <v>0</v>
      </c>
    </row>
    <row r="346" spans="2:29">
      <c r="B346" s="9"/>
      <c r="C346" s="29">
        <f>IF($C$4="", SUMIFS('자사몰 메타 광고'!$L:$L, '자사몰 메타 광고'!$D:$D, $B346), SUMIFS('자사몰 메타 광고'!$L:$L, '자사몰 메타 광고'!$I:$I, $C$4, '자사몰 메타 광고'!$D:$D, $B346))</f>
        <v>0</v>
      </c>
      <c r="D346" s="29">
        <f>IF($C$4="", SUMIFS('자사몰 메타 광고'!$V:$V,#REF!, $B346), SUMIFS('자사몰 메타 광고'!$V:$V,'자사몰 메타 광고'!$I:$I,$C$4,'자사몰 메타 광고'!$D:$D,$B346))</f>
        <v>0</v>
      </c>
      <c r="E346" s="11">
        <f t="shared" si="11"/>
        <v>0</v>
      </c>
      <c r="F346" s="12" t="str">
        <f t="shared" si="18"/>
        <v xml:space="preserve"> </v>
      </c>
      <c r="G346" s="30">
        <f>IF($C$4="", SUMIFS('자사몰 메타 광고'!$K:$K, '자사몰 메타 광고'!$D:$D, $B346), SUMIFS('자사몰 메타 광고'!$K:$K,'자사몰 메타 광고'!$I:$I,$C$4,'자사몰 메타 광고'!D:D,$B346))</f>
        <v>0</v>
      </c>
      <c r="H346" s="30">
        <f>IF($C$4="", SUMIFS('자사몰 메타 광고'!$Q:$Q, '자사몰 메타 광고'!$D:$D, $B346), SUMIFS('자사몰 메타 광고'!$Q:$Q,'자사몰 메타 광고'!$I:$I,$C$4,'자사몰 메타 광고'!D:D,$B346))</f>
        <v>0</v>
      </c>
      <c r="I346" s="30">
        <f>IF($C$4="", SUMIFS('자사몰 메타 광고'!$U:$U, '자사몰 메타 광고'!$D:$D, $B346), SUMIFS('자사몰 메타 광고'!$U:$U,'자사몰 메타 광고'!$I:$I,$C$4,'자사몰 메타 광고'!D:D,$B346))</f>
        <v>0</v>
      </c>
      <c r="J346" s="11">
        <f t="shared" si="12"/>
        <v>0</v>
      </c>
      <c r="K346" s="11">
        <f t="shared" si="13"/>
        <v>0</v>
      </c>
      <c r="L346" s="12" t="str">
        <f t="shared" si="19"/>
        <v xml:space="preserve"> </v>
      </c>
      <c r="N346" s="10">
        <f>IF($C$4="", SUMIFS('무신사 메타 광고'!$X:$X, '무신사 메타 광고'!$D:$D, $B346),SUMIFS('무신사 메타 광고'!$X:$X,'무신사 메타 광고'!I:I,$C$4,'무신사 메타 광고'!D:D,$B346))</f>
        <v>0</v>
      </c>
      <c r="O346" s="11">
        <f t="shared" si="14"/>
        <v>0</v>
      </c>
      <c r="R346" s="13"/>
      <c r="S346" s="31">
        <f>IF($S$4="", SUMIFS('자사몰 메타 광고'!$L:$L, '자사몰 메타 광고'!$C:$C, $R346),SUMIFS('자사몰 메타 광고'!$L:$L,'자사몰 메타 광고'!$I:$I,$S$4,'자사몰 메타 광고'!$C:$C,$R346))</f>
        <v>0</v>
      </c>
      <c r="T346" s="31">
        <f>IF($S$4="", SUMIFS('자사몰 메타 광고'!$V:$V, '자사몰 메타 광고'!$C:$C, $R346),SUMIFS('자사몰 메타 광고'!$V:$V,'자사몰 메타 광고'!$I:$I,$S$4,'자사몰 메타 광고'!$C:$C,$R346))</f>
        <v>0</v>
      </c>
      <c r="U346" s="11">
        <f t="shared" si="15"/>
        <v>0</v>
      </c>
      <c r="V346" s="12" t="str">
        <f t="shared" si="20"/>
        <v xml:space="preserve"> </v>
      </c>
      <c r="W346" s="32">
        <f>IF($S$4="", SUMIFS('자사몰 메타 광고'!$K:$K, '자사몰 메타 광고'!$C:$C, $R346),SUMIFS('자사몰 메타 광고'!$K:$K,'자사몰 메타 광고'!$I:$I,$S$4,'자사몰 메타 광고'!$C:$C,$R346))</f>
        <v>0</v>
      </c>
      <c r="X346" s="32">
        <f>IF($S$4="", SUMIFS('자사몰 메타 광고'!$N:$N, '자사몰 메타 광고'!$C:$C, $R346),SUMIFS('자사몰 메타 광고'!$N:$N,'자사몰 메타 광고'!$I:$I,$S$4,'자사몰 메타 광고'!$C:$C,$R346))</f>
        <v>0</v>
      </c>
      <c r="Y346" s="11">
        <f t="shared" si="16"/>
        <v>0</v>
      </c>
      <c r="Z346" s="12" t="str">
        <f t="shared" si="21"/>
        <v xml:space="preserve"> </v>
      </c>
      <c r="AB346" s="10">
        <f>IF($S$4="", SUMIFS('무신사 메타 광고'!$X:$X, '무신사 메타 광고'!$C:$C, $R346),SUMIFS('무신사 메타 광고'!$X:$X,'무신사 메타 광고'!$I:$I,$S$4,'무신사 메타 광고'!$C:$C,$R346))</f>
        <v>0</v>
      </c>
      <c r="AC346" s="11">
        <f t="shared" si="17"/>
        <v>0</v>
      </c>
    </row>
    <row r="347" spans="2:29">
      <c r="B347" s="9"/>
      <c r="C347" s="29">
        <f>IF($C$4="", SUMIFS('자사몰 메타 광고'!$L:$L, '자사몰 메타 광고'!$D:$D, $B347), SUMIFS('자사몰 메타 광고'!$L:$L, '자사몰 메타 광고'!$I:$I, $C$4, '자사몰 메타 광고'!$D:$D, $B347))</f>
        <v>0</v>
      </c>
      <c r="D347" s="29">
        <f>IF($C$4="", SUMIFS('자사몰 메타 광고'!$V:$V,#REF!, $B347), SUMIFS('자사몰 메타 광고'!$V:$V,'자사몰 메타 광고'!$I:$I,$C$4,'자사몰 메타 광고'!$D:$D,$B347))</f>
        <v>0</v>
      </c>
      <c r="E347" s="11">
        <f t="shared" si="11"/>
        <v>0</v>
      </c>
      <c r="F347" s="12" t="str">
        <f t="shared" si="18"/>
        <v xml:space="preserve"> </v>
      </c>
      <c r="G347" s="30">
        <f>IF($C$4="", SUMIFS('자사몰 메타 광고'!$K:$K, '자사몰 메타 광고'!$D:$D, $B347), SUMIFS('자사몰 메타 광고'!$K:$K,'자사몰 메타 광고'!$I:$I,$C$4,'자사몰 메타 광고'!D:D,$B347))</f>
        <v>0</v>
      </c>
      <c r="H347" s="30">
        <f>IF($C$4="", SUMIFS('자사몰 메타 광고'!$Q:$Q, '자사몰 메타 광고'!$D:$D, $B347), SUMIFS('자사몰 메타 광고'!$Q:$Q,'자사몰 메타 광고'!$I:$I,$C$4,'자사몰 메타 광고'!D:D,$B347))</f>
        <v>0</v>
      </c>
      <c r="I347" s="30">
        <f>IF($C$4="", SUMIFS('자사몰 메타 광고'!$U:$U, '자사몰 메타 광고'!$D:$D, $B347), SUMIFS('자사몰 메타 광고'!$U:$U,'자사몰 메타 광고'!$I:$I,$C$4,'자사몰 메타 광고'!D:D,$B347))</f>
        <v>0</v>
      </c>
      <c r="J347" s="11">
        <f t="shared" si="12"/>
        <v>0</v>
      </c>
      <c r="K347" s="11">
        <f t="shared" si="13"/>
        <v>0</v>
      </c>
      <c r="L347" s="12" t="str">
        <f t="shared" si="19"/>
        <v xml:space="preserve"> </v>
      </c>
      <c r="N347" s="10">
        <f>IF($C$4="", SUMIFS('무신사 메타 광고'!$X:$X, '무신사 메타 광고'!$D:$D, $B347),SUMIFS('무신사 메타 광고'!$X:$X,'무신사 메타 광고'!I:I,$C$4,'무신사 메타 광고'!D:D,$B347))</f>
        <v>0</v>
      </c>
      <c r="O347" s="11">
        <f t="shared" si="14"/>
        <v>0</v>
      </c>
      <c r="R347" s="13"/>
      <c r="S347" s="31">
        <f>IF($S$4="", SUMIFS('자사몰 메타 광고'!$L:$L, '자사몰 메타 광고'!$C:$C, $R347),SUMIFS('자사몰 메타 광고'!$L:$L,'자사몰 메타 광고'!$I:$I,$S$4,'자사몰 메타 광고'!$C:$C,$R347))</f>
        <v>0</v>
      </c>
      <c r="T347" s="31">
        <f>IF($S$4="", SUMIFS('자사몰 메타 광고'!$V:$V, '자사몰 메타 광고'!$C:$C, $R347),SUMIFS('자사몰 메타 광고'!$V:$V,'자사몰 메타 광고'!$I:$I,$S$4,'자사몰 메타 광고'!$C:$C,$R347))</f>
        <v>0</v>
      </c>
      <c r="U347" s="11">
        <f t="shared" si="15"/>
        <v>0</v>
      </c>
      <c r="V347" s="12" t="str">
        <f t="shared" si="20"/>
        <v xml:space="preserve"> </v>
      </c>
      <c r="W347" s="32">
        <f>IF($S$4="", SUMIFS('자사몰 메타 광고'!$K:$K, '자사몰 메타 광고'!$C:$C, $R347),SUMIFS('자사몰 메타 광고'!$K:$K,'자사몰 메타 광고'!$I:$I,$S$4,'자사몰 메타 광고'!$C:$C,$R347))</f>
        <v>0</v>
      </c>
      <c r="X347" s="32">
        <f>IF($S$4="", SUMIFS('자사몰 메타 광고'!$N:$N, '자사몰 메타 광고'!$C:$C, $R347),SUMIFS('자사몰 메타 광고'!$N:$N,'자사몰 메타 광고'!$I:$I,$S$4,'자사몰 메타 광고'!$C:$C,$R347))</f>
        <v>0</v>
      </c>
      <c r="Y347" s="11">
        <f t="shared" si="16"/>
        <v>0</v>
      </c>
      <c r="Z347" s="12" t="str">
        <f t="shared" si="21"/>
        <v xml:space="preserve"> </v>
      </c>
      <c r="AB347" s="10">
        <f>IF($S$4="", SUMIFS('무신사 메타 광고'!$X:$X, '무신사 메타 광고'!$C:$C, $R347),SUMIFS('무신사 메타 광고'!$X:$X,'무신사 메타 광고'!$I:$I,$S$4,'무신사 메타 광고'!$C:$C,$R347))</f>
        <v>0</v>
      </c>
      <c r="AC347" s="11">
        <f t="shared" si="17"/>
        <v>0</v>
      </c>
    </row>
    <row r="348" spans="2:29">
      <c r="B348" s="9"/>
      <c r="C348" s="29">
        <f>IF($C$4="", SUMIFS('자사몰 메타 광고'!$L:$L, '자사몰 메타 광고'!$D:$D, $B348), SUMIFS('자사몰 메타 광고'!$L:$L, '자사몰 메타 광고'!$I:$I, $C$4, '자사몰 메타 광고'!$D:$D, $B348))</f>
        <v>0</v>
      </c>
      <c r="D348" s="29">
        <f>IF($C$4="", SUMIFS('자사몰 메타 광고'!$V:$V,#REF!, $B348), SUMIFS('자사몰 메타 광고'!$V:$V,'자사몰 메타 광고'!$I:$I,$C$4,'자사몰 메타 광고'!$D:$D,$B348))</f>
        <v>0</v>
      </c>
      <c r="E348" s="11">
        <f t="shared" si="11"/>
        <v>0</v>
      </c>
      <c r="F348" s="12" t="str">
        <f t="shared" si="18"/>
        <v xml:space="preserve"> </v>
      </c>
      <c r="G348" s="30">
        <f>IF($C$4="", SUMIFS('자사몰 메타 광고'!$K:$K, '자사몰 메타 광고'!$D:$D, $B348), SUMIFS('자사몰 메타 광고'!$K:$K,'자사몰 메타 광고'!$I:$I,$C$4,'자사몰 메타 광고'!D:D,$B348))</f>
        <v>0</v>
      </c>
      <c r="H348" s="30">
        <f>IF($C$4="", SUMIFS('자사몰 메타 광고'!$Q:$Q, '자사몰 메타 광고'!$D:$D, $B348), SUMIFS('자사몰 메타 광고'!$Q:$Q,'자사몰 메타 광고'!$I:$I,$C$4,'자사몰 메타 광고'!D:D,$B348))</f>
        <v>0</v>
      </c>
      <c r="I348" s="30">
        <f>IF($C$4="", SUMIFS('자사몰 메타 광고'!$U:$U, '자사몰 메타 광고'!$D:$D, $B348), SUMIFS('자사몰 메타 광고'!$U:$U,'자사몰 메타 광고'!$I:$I,$C$4,'자사몰 메타 광고'!D:D,$B348))</f>
        <v>0</v>
      </c>
      <c r="J348" s="11">
        <f t="shared" si="12"/>
        <v>0</v>
      </c>
      <c r="K348" s="11">
        <f t="shared" si="13"/>
        <v>0</v>
      </c>
      <c r="L348" s="12" t="str">
        <f t="shared" si="19"/>
        <v xml:space="preserve"> </v>
      </c>
      <c r="N348" s="10">
        <f>IF($C$4="", SUMIFS('무신사 메타 광고'!$X:$X, '무신사 메타 광고'!$D:$D, $B348),SUMIFS('무신사 메타 광고'!$X:$X,'무신사 메타 광고'!I:I,$C$4,'무신사 메타 광고'!D:D,$B348))</f>
        <v>0</v>
      </c>
      <c r="O348" s="11">
        <f t="shared" si="14"/>
        <v>0</v>
      </c>
      <c r="R348" s="13"/>
      <c r="S348" s="31">
        <f>IF($S$4="", SUMIFS('자사몰 메타 광고'!$L:$L, '자사몰 메타 광고'!$C:$C, $R348),SUMIFS('자사몰 메타 광고'!$L:$L,'자사몰 메타 광고'!$I:$I,$S$4,'자사몰 메타 광고'!$C:$C,$R348))</f>
        <v>0</v>
      </c>
      <c r="T348" s="31">
        <f>IF($S$4="", SUMIFS('자사몰 메타 광고'!$V:$V, '자사몰 메타 광고'!$C:$C, $R348),SUMIFS('자사몰 메타 광고'!$V:$V,'자사몰 메타 광고'!$I:$I,$S$4,'자사몰 메타 광고'!$C:$C,$R348))</f>
        <v>0</v>
      </c>
      <c r="U348" s="11">
        <f t="shared" si="15"/>
        <v>0</v>
      </c>
      <c r="V348" s="12" t="str">
        <f t="shared" si="20"/>
        <v xml:space="preserve"> </v>
      </c>
      <c r="W348" s="32">
        <f>IF($S$4="", SUMIFS('자사몰 메타 광고'!$K:$K, '자사몰 메타 광고'!$C:$C, $R348),SUMIFS('자사몰 메타 광고'!$K:$K,'자사몰 메타 광고'!$I:$I,$S$4,'자사몰 메타 광고'!$C:$C,$R348))</f>
        <v>0</v>
      </c>
      <c r="X348" s="32">
        <f>IF($S$4="", SUMIFS('자사몰 메타 광고'!$N:$N, '자사몰 메타 광고'!$C:$C, $R348),SUMIFS('자사몰 메타 광고'!$N:$N,'자사몰 메타 광고'!$I:$I,$S$4,'자사몰 메타 광고'!$C:$C,$R348))</f>
        <v>0</v>
      </c>
      <c r="Y348" s="11">
        <f t="shared" si="16"/>
        <v>0</v>
      </c>
      <c r="Z348" s="12" t="str">
        <f t="shared" si="21"/>
        <v xml:space="preserve"> </v>
      </c>
      <c r="AB348" s="10">
        <f>IF($S$4="", SUMIFS('무신사 메타 광고'!$X:$X, '무신사 메타 광고'!$C:$C, $R348),SUMIFS('무신사 메타 광고'!$X:$X,'무신사 메타 광고'!$I:$I,$S$4,'무신사 메타 광고'!$C:$C,$R348))</f>
        <v>0</v>
      </c>
      <c r="AC348" s="11">
        <f t="shared" si="17"/>
        <v>0</v>
      </c>
    </row>
    <row r="349" spans="2:29">
      <c r="B349" s="9"/>
      <c r="C349" s="29">
        <f>IF($C$4="", SUMIFS('자사몰 메타 광고'!$L:$L, '자사몰 메타 광고'!$D:$D, $B349), SUMIFS('자사몰 메타 광고'!$L:$L, '자사몰 메타 광고'!$I:$I, $C$4, '자사몰 메타 광고'!$D:$D, $B349))</f>
        <v>0</v>
      </c>
      <c r="D349" s="29">
        <f>IF($C$4="", SUMIFS('자사몰 메타 광고'!$V:$V,#REF!, $B349), SUMIFS('자사몰 메타 광고'!$V:$V,'자사몰 메타 광고'!$I:$I,$C$4,'자사몰 메타 광고'!$D:$D,$B349))</f>
        <v>0</v>
      </c>
      <c r="E349" s="11">
        <f t="shared" si="11"/>
        <v>0</v>
      </c>
      <c r="F349" s="12" t="str">
        <f t="shared" si="18"/>
        <v xml:space="preserve"> </v>
      </c>
      <c r="G349" s="30">
        <f>IF($C$4="", SUMIFS('자사몰 메타 광고'!$K:$K, '자사몰 메타 광고'!$D:$D, $B349), SUMIFS('자사몰 메타 광고'!$K:$K,'자사몰 메타 광고'!$I:$I,$C$4,'자사몰 메타 광고'!D:D,$B349))</f>
        <v>0</v>
      </c>
      <c r="H349" s="30">
        <f>IF($C$4="", SUMIFS('자사몰 메타 광고'!$Q:$Q, '자사몰 메타 광고'!$D:$D, $B349), SUMIFS('자사몰 메타 광고'!$Q:$Q,'자사몰 메타 광고'!$I:$I,$C$4,'자사몰 메타 광고'!D:D,$B349))</f>
        <v>0</v>
      </c>
      <c r="I349" s="30">
        <f>IF($C$4="", SUMIFS('자사몰 메타 광고'!$U:$U, '자사몰 메타 광고'!$D:$D, $B349), SUMIFS('자사몰 메타 광고'!$U:$U,'자사몰 메타 광고'!$I:$I,$C$4,'자사몰 메타 광고'!D:D,$B349))</f>
        <v>0</v>
      </c>
      <c r="J349" s="11">
        <f t="shared" si="12"/>
        <v>0</v>
      </c>
      <c r="K349" s="11">
        <f t="shared" si="13"/>
        <v>0</v>
      </c>
      <c r="L349" s="12" t="str">
        <f t="shared" si="19"/>
        <v xml:space="preserve"> </v>
      </c>
      <c r="N349" s="10">
        <f>IF($C$4="", SUMIFS('무신사 메타 광고'!$X:$X, '무신사 메타 광고'!$D:$D, $B349),SUMIFS('무신사 메타 광고'!$X:$X,'무신사 메타 광고'!I:I,$C$4,'무신사 메타 광고'!D:D,$B349))</f>
        <v>0</v>
      </c>
      <c r="O349" s="11">
        <f t="shared" si="14"/>
        <v>0</v>
      </c>
      <c r="R349" s="13"/>
      <c r="S349" s="31">
        <f>IF($S$4="", SUMIFS('자사몰 메타 광고'!$L:$L, '자사몰 메타 광고'!$C:$C, $R349),SUMIFS('자사몰 메타 광고'!$L:$L,'자사몰 메타 광고'!$I:$I,$S$4,'자사몰 메타 광고'!$C:$C,$R349))</f>
        <v>0</v>
      </c>
      <c r="T349" s="31">
        <f>IF($S$4="", SUMIFS('자사몰 메타 광고'!$V:$V, '자사몰 메타 광고'!$C:$C, $R349),SUMIFS('자사몰 메타 광고'!$V:$V,'자사몰 메타 광고'!$I:$I,$S$4,'자사몰 메타 광고'!$C:$C,$R349))</f>
        <v>0</v>
      </c>
      <c r="U349" s="11">
        <f t="shared" si="15"/>
        <v>0</v>
      </c>
      <c r="V349" s="12" t="str">
        <f t="shared" si="20"/>
        <v xml:space="preserve"> </v>
      </c>
      <c r="W349" s="32">
        <f>IF($S$4="", SUMIFS('자사몰 메타 광고'!$K:$K, '자사몰 메타 광고'!$C:$C, $R349),SUMIFS('자사몰 메타 광고'!$K:$K,'자사몰 메타 광고'!$I:$I,$S$4,'자사몰 메타 광고'!$C:$C,$R349))</f>
        <v>0</v>
      </c>
      <c r="X349" s="32">
        <f>IF($S$4="", SUMIFS('자사몰 메타 광고'!$N:$N, '자사몰 메타 광고'!$C:$C, $R349),SUMIFS('자사몰 메타 광고'!$N:$N,'자사몰 메타 광고'!$I:$I,$S$4,'자사몰 메타 광고'!$C:$C,$R349))</f>
        <v>0</v>
      </c>
      <c r="Y349" s="11">
        <f t="shared" si="16"/>
        <v>0</v>
      </c>
      <c r="Z349" s="12" t="str">
        <f t="shared" si="21"/>
        <v xml:space="preserve"> </v>
      </c>
      <c r="AB349" s="10">
        <f>IF($S$4="", SUMIFS('무신사 메타 광고'!$X:$X, '무신사 메타 광고'!$C:$C, $R349),SUMIFS('무신사 메타 광고'!$X:$X,'무신사 메타 광고'!$I:$I,$S$4,'무신사 메타 광고'!$C:$C,$R349))</f>
        <v>0</v>
      </c>
      <c r="AC349" s="11">
        <f t="shared" si="17"/>
        <v>0</v>
      </c>
    </row>
    <row r="350" spans="2:29">
      <c r="B350" s="9"/>
      <c r="C350" s="29">
        <f>IF($C$4="", SUMIFS('자사몰 메타 광고'!$L:$L, '자사몰 메타 광고'!$D:$D, $B350), SUMIFS('자사몰 메타 광고'!$L:$L, '자사몰 메타 광고'!$I:$I, $C$4, '자사몰 메타 광고'!$D:$D, $B350))</f>
        <v>0</v>
      </c>
      <c r="D350" s="29">
        <f>IF($C$4="", SUMIFS('자사몰 메타 광고'!$V:$V,#REF!, $B350), SUMIFS('자사몰 메타 광고'!$V:$V,'자사몰 메타 광고'!$I:$I,$C$4,'자사몰 메타 광고'!$D:$D,$B350))</f>
        <v>0</v>
      </c>
      <c r="E350" s="11">
        <f t="shared" si="11"/>
        <v>0</v>
      </c>
      <c r="F350" s="12" t="str">
        <f t="shared" si="18"/>
        <v xml:space="preserve"> </v>
      </c>
      <c r="G350" s="30">
        <f>IF($C$4="", SUMIFS('자사몰 메타 광고'!$K:$K, '자사몰 메타 광고'!$D:$D, $B350), SUMIFS('자사몰 메타 광고'!$K:$K,'자사몰 메타 광고'!$I:$I,$C$4,'자사몰 메타 광고'!D:D,$B350))</f>
        <v>0</v>
      </c>
      <c r="H350" s="30">
        <f>IF($C$4="", SUMIFS('자사몰 메타 광고'!$Q:$Q, '자사몰 메타 광고'!$D:$D, $B350), SUMIFS('자사몰 메타 광고'!$Q:$Q,'자사몰 메타 광고'!$I:$I,$C$4,'자사몰 메타 광고'!D:D,$B350))</f>
        <v>0</v>
      </c>
      <c r="I350" s="30">
        <f>IF($C$4="", SUMIFS('자사몰 메타 광고'!$U:$U, '자사몰 메타 광고'!$D:$D, $B350), SUMIFS('자사몰 메타 광고'!$U:$U,'자사몰 메타 광고'!$I:$I,$C$4,'자사몰 메타 광고'!D:D,$B350))</f>
        <v>0</v>
      </c>
      <c r="J350" s="11">
        <f t="shared" si="12"/>
        <v>0</v>
      </c>
      <c r="K350" s="11">
        <f t="shared" si="13"/>
        <v>0</v>
      </c>
      <c r="L350" s="12" t="str">
        <f t="shared" si="19"/>
        <v xml:space="preserve"> </v>
      </c>
      <c r="N350" s="10">
        <f>IF($C$4="", SUMIFS('무신사 메타 광고'!$X:$X, '무신사 메타 광고'!$D:$D, $B350),SUMIFS('무신사 메타 광고'!$X:$X,'무신사 메타 광고'!I:I,$C$4,'무신사 메타 광고'!D:D,$B350))</f>
        <v>0</v>
      </c>
      <c r="O350" s="11">
        <f t="shared" si="14"/>
        <v>0</v>
      </c>
      <c r="R350" s="13"/>
      <c r="S350" s="31">
        <f>IF($S$4="", SUMIFS('자사몰 메타 광고'!$L:$L, '자사몰 메타 광고'!$C:$C, $R350),SUMIFS('자사몰 메타 광고'!$L:$L,'자사몰 메타 광고'!$I:$I,$S$4,'자사몰 메타 광고'!$C:$C,$R350))</f>
        <v>0</v>
      </c>
      <c r="T350" s="31">
        <f>IF($S$4="", SUMIFS('자사몰 메타 광고'!$V:$V, '자사몰 메타 광고'!$C:$C, $R350),SUMIFS('자사몰 메타 광고'!$V:$V,'자사몰 메타 광고'!$I:$I,$S$4,'자사몰 메타 광고'!$C:$C,$R350))</f>
        <v>0</v>
      </c>
      <c r="U350" s="11">
        <f t="shared" si="15"/>
        <v>0</v>
      </c>
      <c r="V350" s="12" t="str">
        <f t="shared" si="20"/>
        <v xml:space="preserve"> </v>
      </c>
      <c r="W350" s="32">
        <f>IF($S$4="", SUMIFS('자사몰 메타 광고'!$K:$K, '자사몰 메타 광고'!$C:$C, $R350),SUMIFS('자사몰 메타 광고'!$K:$K,'자사몰 메타 광고'!$I:$I,$S$4,'자사몰 메타 광고'!$C:$C,$R350))</f>
        <v>0</v>
      </c>
      <c r="X350" s="32">
        <f>IF($S$4="", SUMIFS('자사몰 메타 광고'!$N:$N, '자사몰 메타 광고'!$C:$C, $R350),SUMIFS('자사몰 메타 광고'!$N:$N,'자사몰 메타 광고'!$I:$I,$S$4,'자사몰 메타 광고'!$C:$C,$R350))</f>
        <v>0</v>
      </c>
      <c r="Y350" s="11">
        <f t="shared" si="16"/>
        <v>0</v>
      </c>
      <c r="Z350" s="12" t="str">
        <f t="shared" si="21"/>
        <v xml:space="preserve"> </v>
      </c>
      <c r="AB350" s="10">
        <f>IF($S$4="", SUMIFS('무신사 메타 광고'!$X:$X, '무신사 메타 광고'!$C:$C, $R350),SUMIFS('무신사 메타 광고'!$X:$X,'무신사 메타 광고'!$I:$I,$S$4,'무신사 메타 광고'!$C:$C,$R350))</f>
        <v>0</v>
      </c>
      <c r="AC350" s="11">
        <f t="shared" si="17"/>
        <v>0</v>
      </c>
    </row>
    <row r="351" spans="2:29">
      <c r="B351" s="9"/>
      <c r="C351" s="29">
        <f>IF($C$4="", SUMIFS('자사몰 메타 광고'!$L:$L, '자사몰 메타 광고'!$D:$D, $B351), SUMIFS('자사몰 메타 광고'!$L:$L, '자사몰 메타 광고'!$I:$I, $C$4, '자사몰 메타 광고'!$D:$D, $B351))</f>
        <v>0</v>
      </c>
      <c r="D351" s="29">
        <f>IF($C$4="", SUMIFS('자사몰 메타 광고'!$V:$V,#REF!, $B351), SUMIFS('자사몰 메타 광고'!$V:$V,'자사몰 메타 광고'!$I:$I,$C$4,'자사몰 메타 광고'!$D:$D,$B351))</f>
        <v>0</v>
      </c>
      <c r="E351" s="11">
        <f t="shared" si="11"/>
        <v>0</v>
      </c>
      <c r="F351" s="12" t="str">
        <f t="shared" si="18"/>
        <v xml:space="preserve"> </v>
      </c>
      <c r="G351" s="30">
        <f>IF($C$4="", SUMIFS('자사몰 메타 광고'!$K:$K, '자사몰 메타 광고'!$D:$D, $B351), SUMIFS('자사몰 메타 광고'!$K:$K,'자사몰 메타 광고'!$I:$I,$C$4,'자사몰 메타 광고'!D:D,$B351))</f>
        <v>0</v>
      </c>
      <c r="H351" s="30">
        <f>IF($C$4="", SUMIFS('자사몰 메타 광고'!$Q:$Q, '자사몰 메타 광고'!$D:$D, $B351), SUMIFS('자사몰 메타 광고'!$Q:$Q,'자사몰 메타 광고'!$I:$I,$C$4,'자사몰 메타 광고'!D:D,$B351))</f>
        <v>0</v>
      </c>
      <c r="I351" s="30">
        <f>IF($C$4="", SUMIFS('자사몰 메타 광고'!$U:$U, '자사몰 메타 광고'!$D:$D, $B351), SUMIFS('자사몰 메타 광고'!$U:$U,'자사몰 메타 광고'!$I:$I,$C$4,'자사몰 메타 광고'!D:D,$B351))</f>
        <v>0</v>
      </c>
      <c r="J351" s="11">
        <f t="shared" si="12"/>
        <v>0</v>
      </c>
      <c r="K351" s="11">
        <f t="shared" si="13"/>
        <v>0</v>
      </c>
      <c r="L351" s="12" t="str">
        <f t="shared" si="19"/>
        <v xml:space="preserve"> </v>
      </c>
      <c r="N351" s="10">
        <f>IF($C$4="", SUMIFS('무신사 메타 광고'!$X:$X, '무신사 메타 광고'!$D:$D, $B351),SUMIFS('무신사 메타 광고'!$X:$X,'무신사 메타 광고'!I:I,$C$4,'무신사 메타 광고'!D:D,$B351))</f>
        <v>0</v>
      </c>
      <c r="O351" s="11">
        <f t="shared" si="14"/>
        <v>0</v>
      </c>
      <c r="R351" s="13"/>
      <c r="S351" s="31">
        <f>IF($S$4="", SUMIFS('자사몰 메타 광고'!$L:$L, '자사몰 메타 광고'!$C:$C, $R351),SUMIFS('자사몰 메타 광고'!$L:$L,'자사몰 메타 광고'!$I:$I,$S$4,'자사몰 메타 광고'!$C:$C,$R351))</f>
        <v>0</v>
      </c>
      <c r="T351" s="31">
        <f>IF($S$4="", SUMIFS('자사몰 메타 광고'!$V:$V, '자사몰 메타 광고'!$C:$C, $R351),SUMIFS('자사몰 메타 광고'!$V:$V,'자사몰 메타 광고'!$I:$I,$S$4,'자사몰 메타 광고'!$C:$C,$R351))</f>
        <v>0</v>
      </c>
      <c r="U351" s="11">
        <f t="shared" si="15"/>
        <v>0</v>
      </c>
      <c r="V351" s="12" t="str">
        <f t="shared" si="20"/>
        <v xml:space="preserve"> </v>
      </c>
      <c r="W351" s="32">
        <f>IF($S$4="", SUMIFS('자사몰 메타 광고'!$K:$K, '자사몰 메타 광고'!$C:$C, $R351),SUMIFS('자사몰 메타 광고'!$K:$K,'자사몰 메타 광고'!$I:$I,$S$4,'자사몰 메타 광고'!$C:$C,$R351))</f>
        <v>0</v>
      </c>
      <c r="X351" s="32">
        <f>IF($S$4="", SUMIFS('자사몰 메타 광고'!$N:$N, '자사몰 메타 광고'!$C:$C, $R351),SUMIFS('자사몰 메타 광고'!$N:$N,'자사몰 메타 광고'!$I:$I,$S$4,'자사몰 메타 광고'!$C:$C,$R351))</f>
        <v>0</v>
      </c>
      <c r="Y351" s="11">
        <f t="shared" si="16"/>
        <v>0</v>
      </c>
      <c r="Z351" s="12" t="str">
        <f t="shared" si="21"/>
        <v xml:space="preserve"> </v>
      </c>
      <c r="AB351" s="10">
        <f>IF($S$4="", SUMIFS('무신사 메타 광고'!$X:$X, '무신사 메타 광고'!$C:$C, $R351),SUMIFS('무신사 메타 광고'!$X:$X,'무신사 메타 광고'!$I:$I,$S$4,'무신사 메타 광고'!$C:$C,$R351))</f>
        <v>0</v>
      </c>
      <c r="AC351" s="11">
        <f t="shared" si="17"/>
        <v>0</v>
      </c>
    </row>
    <row r="352" spans="2:29">
      <c r="B352" s="9"/>
      <c r="C352" s="29">
        <f>IF($C$4="", SUMIFS('자사몰 메타 광고'!$L:$L, '자사몰 메타 광고'!$D:$D, $B352), SUMIFS('자사몰 메타 광고'!$L:$L, '자사몰 메타 광고'!$I:$I, $C$4, '자사몰 메타 광고'!$D:$D, $B352))</f>
        <v>0</v>
      </c>
      <c r="D352" s="29">
        <f>IF($C$4="", SUMIFS('자사몰 메타 광고'!$V:$V,#REF!, $B352), SUMIFS('자사몰 메타 광고'!$V:$V,'자사몰 메타 광고'!$I:$I,$C$4,'자사몰 메타 광고'!$D:$D,$B352))</f>
        <v>0</v>
      </c>
      <c r="E352" s="11">
        <f t="shared" si="11"/>
        <v>0</v>
      </c>
      <c r="F352" s="12" t="str">
        <f t="shared" si="18"/>
        <v xml:space="preserve"> </v>
      </c>
      <c r="G352" s="30">
        <f>IF($C$4="", SUMIFS('자사몰 메타 광고'!$K:$K, '자사몰 메타 광고'!$D:$D, $B352), SUMIFS('자사몰 메타 광고'!$K:$K,'자사몰 메타 광고'!$I:$I,$C$4,'자사몰 메타 광고'!D:D,$B352))</f>
        <v>0</v>
      </c>
      <c r="H352" s="30">
        <f>IF($C$4="", SUMIFS('자사몰 메타 광고'!$Q:$Q, '자사몰 메타 광고'!$D:$D, $B352), SUMIFS('자사몰 메타 광고'!$Q:$Q,'자사몰 메타 광고'!$I:$I,$C$4,'자사몰 메타 광고'!D:D,$B352))</f>
        <v>0</v>
      </c>
      <c r="I352" s="30">
        <f>IF($C$4="", SUMIFS('자사몰 메타 광고'!$U:$U, '자사몰 메타 광고'!$D:$D, $B352), SUMIFS('자사몰 메타 광고'!$U:$U,'자사몰 메타 광고'!$I:$I,$C$4,'자사몰 메타 광고'!D:D,$B352))</f>
        <v>0</v>
      </c>
      <c r="J352" s="11">
        <f t="shared" si="12"/>
        <v>0</v>
      </c>
      <c r="K352" s="11">
        <f t="shared" si="13"/>
        <v>0</v>
      </c>
      <c r="L352" s="12" t="str">
        <f t="shared" si="19"/>
        <v xml:space="preserve"> </v>
      </c>
      <c r="N352" s="10">
        <f>IF($C$4="", SUMIFS('무신사 메타 광고'!$X:$X, '무신사 메타 광고'!$D:$D, $B352),SUMIFS('무신사 메타 광고'!$X:$X,'무신사 메타 광고'!I:I,$C$4,'무신사 메타 광고'!D:D,$B352))</f>
        <v>0</v>
      </c>
      <c r="O352" s="11">
        <f t="shared" si="14"/>
        <v>0</v>
      </c>
      <c r="R352" s="13"/>
      <c r="S352" s="31">
        <f>IF($S$4="", SUMIFS('자사몰 메타 광고'!$L:$L, '자사몰 메타 광고'!$C:$C, $R352),SUMIFS('자사몰 메타 광고'!$L:$L,'자사몰 메타 광고'!$I:$I,$S$4,'자사몰 메타 광고'!$C:$C,$R352))</f>
        <v>0</v>
      </c>
      <c r="T352" s="31">
        <f>IF($S$4="", SUMIFS('자사몰 메타 광고'!$V:$V, '자사몰 메타 광고'!$C:$C, $R352),SUMIFS('자사몰 메타 광고'!$V:$V,'자사몰 메타 광고'!$I:$I,$S$4,'자사몰 메타 광고'!$C:$C,$R352))</f>
        <v>0</v>
      </c>
      <c r="U352" s="11">
        <f t="shared" si="15"/>
        <v>0</v>
      </c>
      <c r="V352" s="12" t="str">
        <f t="shared" si="20"/>
        <v xml:space="preserve"> </v>
      </c>
      <c r="W352" s="32">
        <f>IF($S$4="", SUMIFS('자사몰 메타 광고'!$K:$K, '자사몰 메타 광고'!$C:$C, $R352),SUMIFS('자사몰 메타 광고'!$K:$K,'자사몰 메타 광고'!$I:$I,$S$4,'자사몰 메타 광고'!$C:$C,$R352))</f>
        <v>0</v>
      </c>
      <c r="X352" s="32">
        <f>IF($S$4="", SUMIFS('자사몰 메타 광고'!$N:$N, '자사몰 메타 광고'!$C:$C, $R352),SUMIFS('자사몰 메타 광고'!$N:$N,'자사몰 메타 광고'!$I:$I,$S$4,'자사몰 메타 광고'!$C:$C,$R352))</f>
        <v>0</v>
      </c>
      <c r="Y352" s="11">
        <f t="shared" si="16"/>
        <v>0</v>
      </c>
      <c r="Z352" s="12" t="str">
        <f t="shared" si="21"/>
        <v xml:space="preserve"> </v>
      </c>
      <c r="AB352" s="10">
        <f>IF($S$4="", SUMIFS('무신사 메타 광고'!$X:$X, '무신사 메타 광고'!$C:$C, $R352),SUMIFS('무신사 메타 광고'!$X:$X,'무신사 메타 광고'!$I:$I,$S$4,'무신사 메타 광고'!$C:$C,$R352))</f>
        <v>0</v>
      </c>
      <c r="AC352" s="11">
        <f t="shared" si="17"/>
        <v>0</v>
      </c>
    </row>
    <row r="353" spans="2:29">
      <c r="B353" s="9"/>
      <c r="C353" s="29">
        <f>IF($C$4="", SUMIFS('자사몰 메타 광고'!$L:$L, '자사몰 메타 광고'!$D:$D, $B353), SUMIFS('자사몰 메타 광고'!$L:$L, '자사몰 메타 광고'!$I:$I, $C$4, '자사몰 메타 광고'!$D:$D, $B353))</f>
        <v>0</v>
      </c>
      <c r="D353" s="29">
        <f>IF($C$4="", SUMIFS('자사몰 메타 광고'!$V:$V,#REF!, $B353), SUMIFS('자사몰 메타 광고'!$V:$V,'자사몰 메타 광고'!$I:$I,$C$4,'자사몰 메타 광고'!$D:$D,$B353))</f>
        <v>0</v>
      </c>
      <c r="E353" s="11">
        <f t="shared" si="11"/>
        <v>0</v>
      </c>
      <c r="F353" s="12" t="str">
        <f t="shared" si="18"/>
        <v xml:space="preserve"> </v>
      </c>
      <c r="G353" s="30">
        <f>IF($C$4="", SUMIFS('자사몰 메타 광고'!$K:$K, '자사몰 메타 광고'!$D:$D, $B353), SUMIFS('자사몰 메타 광고'!$K:$K,'자사몰 메타 광고'!$I:$I,$C$4,'자사몰 메타 광고'!D:D,$B353))</f>
        <v>0</v>
      </c>
      <c r="H353" s="30">
        <f>IF($C$4="", SUMIFS('자사몰 메타 광고'!$Q:$Q, '자사몰 메타 광고'!$D:$D, $B353), SUMIFS('자사몰 메타 광고'!$Q:$Q,'자사몰 메타 광고'!$I:$I,$C$4,'자사몰 메타 광고'!D:D,$B353))</f>
        <v>0</v>
      </c>
      <c r="I353" s="30">
        <f>IF($C$4="", SUMIFS('자사몰 메타 광고'!$U:$U, '자사몰 메타 광고'!$D:$D, $B353), SUMIFS('자사몰 메타 광고'!$U:$U,'자사몰 메타 광고'!$I:$I,$C$4,'자사몰 메타 광고'!D:D,$B353))</f>
        <v>0</v>
      </c>
      <c r="J353" s="11">
        <f t="shared" si="12"/>
        <v>0</v>
      </c>
      <c r="K353" s="11">
        <f t="shared" si="13"/>
        <v>0</v>
      </c>
      <c r="L353" s="12" t="str">
        <f t="shared" si="19"/>
        <v xml:space="preserve"> </v>
      </c>
      <c r="N353" s="10">
        <f>IF($C$4="", SUMIFS('무신사 메타 광고'!$X:$X, '무신사 메타 광고'!$D:$D, $B353),SUMIFS('무신사 메타 광고'!$X:$X,'무신사 메타 광고'!I:I,$C$4,'무신사 메타 광고'!D:D,$B353))</f>
        <v>0</v>
      </c>
      <c r="O353" s="11">
        <f t="shared" si="14"/>
        <v>0</v>
      </c>
      <c r="R353" s="13"/>
      <c r="S353" s="31">
        <f>IF($S$4="", SUMIFS('자사몰 메타 광고'!$L:$L, '자사몰 메타 광고'!$C:$C, $R353),SUMIFS('자사몰 메타 광고'!$L:$L,'자사몰 메타 광고'!$I:$I,$S$4,'자사몰 메타 광고'!$C:$C,$R353))</f>
        <v>0</v>
      </c>
      <c r="T353" s="31">
        <f>IF($S$4="", SUMIFS('자사몰 메타 광고'!$V:$V, '자사몰 메타 광고'!$C:$C, $R353),SUMIFS('자사몰 메타 광고'!$V:$V,'자사몰 메타 광고'!$I:$I,$S$4,'자사몰 메타 광고'!$C:$C,$R353))</f>
        <v>0</v>
      </c>
      <c r="U353" s="11">
        <f t="shared" si="15"/>
        <v>0</v>
      </c>
      <c r="V353" s="12" t="str">
        <f t="shared" si="20"/>
        <v xml:space="preserve"> </v>
      </c>
      <c r="W353" s="32">
        <f>IF($S$4="", SUMIFS('자사몰 메타 광고'!$K:$K, '자사몰 메타 광고'!$C:$C, $R353),SUMIFS('자사몰 메타 광고'!$K:$K,'자사몰 메타 광고'!$I:$I,$S$4,'자사몰 메타 광고'!$C:$C,$R353))</f>
        <v>0</v>
      </c>
      <c r="X353" s="32">
        <f>IF($S$4="", SUMIFS('자사몰 메타 광고'!$N:$N, '자사몰 메타 광고'!$C:$C, $R353),SUMIFS('자사몰 메타 광고'!$N:$N,'자사몰 메타 광고'!$I:$I,$S$4,'자사몰 메타 광고'!$C:$C,$R353))</f>
        <v>0</v>
      </c>
      <c r="Y353" s="11">
        <f t="shared" si="16"/>
        <v>0</v>
      </c>
      <c r="Z353" s="12" t="str">
        <f t="shared" si="21"/>
        <v xml:space="preserve"> </v>
      </c>
      <c r="AB353" s="10">
        <f>IF($S$4="", SUMIFS('무신사 메타 광고'!$X:$X, '무신사 메타 광고'!$C:$C, $R353),SUMIFS('무신사 메타 광고'!$X:$X,'무신사 메타 광고'!$I:$I,$S$4,'무신사 메타 광고'!$C:$C,$R353))</f>
        <v>0</v>
      </c>
      <c r="AC353" s="11">
        <f t="shared" si="17"/>
        <v>0</v>
      </c>
    </row>
    <row r="354" spans="2:29">
      <c r="B354" s="9"/>
      <c r="C354" s="29">
        <f>IF($C$4="", SUMIFS('자사몰 메타 광고'!$L:$L, '자사몰 메타 광고'!$D:$D, $B354), SUMIFS('자사몰 메타 광고'!$L:$L, '자사몰 메타 광고'!$I:$I, $C$4, '자사몰 메타 광고'!$D:$D, $B354))</f>
        <v>0</v>
      </c>
      <c r="D354" s="29">
        <f>IF($C$4="", SUMIFS('자사몰 메타 광고'!$V:$V,#REF!, $B354), SUMIFS('자사몰 메타 광고'!$V:$V,'자사몰 메타 광고'!$I:$I,$C$4,'자사몰 메타 광고'!$D:$D,$B354))</f>
        <v>0</v>
      </c>
      <c r="E354" s="11">
        <f t="shared" si="11"/>
        <v>0</v>
      </c>
      <c r="F354" s="12" t="str">
        <f t="shared" si="18"/>
        <v xml:space="preserve"> </v>
      </c>
      <c r="G354" s="30">
        <f>IF($C$4="", SUMIFS('자사몰 메타 광고'!$K:$K, '자사몰 메타 광고'!$D:$D, $B354), SUMIFS('자사몰 메타 광고'!$K:$K,'자사몰 메타 광고'!$I:$I,$C$4,'자사몰 메타 광고'!D:D,$B354))</f>
        <v>0</v>
      </c>
      <c r="H354" s="30">
        <f>IF($C$4="", SUMIFS('자사몰 메타 광고'!$Q:$Q, '자사몰 메타 광고'!$D:$D, $B354), SUMIFS('자사몰 메타 광고'!$Q:$Q,'자사몰 메타 광고'!$I:$I,$C$4,'자사몰 메타 광고'!D:D,$B354))</f>
        <v>0</v>
      </c>
      <c r="I354" s="30">
        <f>IF($C$4="", SUMIFS('자사몰 메타 광고'!$U:$U, '자사몰 메타 광고'!$D:$D, $B354), SUMIFS('자사몰 메타 광고'!$U:$U,'자사몰 메타 광고'!$I:$I,$C$4,'자사몰 메타 광고'!D:D,$B354))</f>
        <v>0</v>
      </c>
      <c r="J354" s="11">
        <f t="shared" si="12"/>
        <v>0</v>
      </c>
      <c r="K354" s="11">
        <f t="shared" si="13"/>
        <v>0</v>
      </c>
      <c r="L354" s="12" t="str">
        <f t="shared" si="19"/>
        <v xml:space="preserve"> </v>
      </c>
      <c r="N354" s="10">
        <f>IF($C$4="", SUMIFS('무신사 메타 광고'!$X:$X, '무신사 메타 광고'!$D:$D, $B354),SUMIFS('무신사 메타 광고'!$X:$X,'무신사 메타 광고'!I:I,$C$4,'무신사 메타 광고'!D:D,$B354))</f>
        <v>0</v>
      </c>
      <c r="O354" s="11">
        <f t="shared" si="14"/>
        <v>0</v>
      </c>
      <c r="R354" s="13"/>
      <c r="S354" s="31">
        <f>IF($S$4="", SUMIFS('자사몰 메타 광고'!$L:$L, '자사몰 메타 광고'!$C:$C, $R354),SUMIFS('자사몰 메타 광고'!$L:$L,'자사몰 메타 광고'!$I:$I,$S$4,'자사몰 메타 광고'!$C:$C,$R354))</f>
        <v>0</v>
      </c>
      <c r="T354" s="31">
        <f>IF($S$4="", SUMIFS('자사몰 메타 광고'!$V:$V, '자사몰 메타 광고'!$C:$C, $R354),SUMIFS('자사몰 메타 광고'!$V:$V,'자사몰 메타 광고'!$I:$I,$S$4,'자사몰 메타 광고'!$C:$C,$R354))</f>
        <v>0</v>
      </c>
      <c r="U354" s="11">
        <f t="shared" si="15"/>
        <v>0</v>
      </c>
      <c r="V354" s="12" t="str">
        <f t="shared" si="20"/>
        <v xml:space="preserve"> </v>
      </c>
      <c r="W354" s="32">
        <f>IF($S$4="", SUMIFS('자사몰 메타 광고'!$K:$K, '자사몰 메타 광고'!$C:$C, $R354),SUMIFS('자사몰 메타 광고'!$K:$K,'자사몰 메타 광고'!$I:$I,$S$4,'자사몰 메타 광고'!$C:$C,$R354))</f>
        <v>0</v>
      </c>
      <c r="X354" s="32">
        <f>IF($S$4="", SUMIFS('자사몰 메타 광고'!$N:$N, '자사몰 메타 광고'!$C:$C, $R354),SUMIFS('자사몰 메타 광고'!$N:$N,'자사몰 메타 광고'!$I:$I,$S$4,'자사몰 메타 광고'!$C:$C,$R354))</f>
        <v>0</v>
      </c>
      <c r="Y354" s="11">
        <f t="shared" si="16"/>
        <v>0</v>
      </c>
      <c r="Z354" s="12" t="str">
        <f t="shared" si="21"/>
        <v xml:space="preserve"> </v>
      </c>
      <c r="AB354" s="10">
        <f>IF($S$4="", SUMIFS('무신사 메타 광고'!$X:$X, '무신사 메타 광고'!$C:$C, $R354),SUMIFS('무신사 메타 광고'!$X:$X,'무신사 메타 광고'!$I:$I,$S$4,'무신사 메타 광고'!$C:$C,$R354))</f>
        <v>0</v>
      </c>
      <c r="AC354" s="11">
        <f t="shared" si="17"/>
        <v>0</v>
      </c>
    </row>
    <row r="355" spans="2:29">
      <c r="B355" s="9"/>
      <c r="C355" s="29">
        <f>IF($C$4="", SUMIFS('자사몰 메타 광고'!$L:$L, '자사몰 메타 광고'!$D:$D, $B355), SUMIFS('자사몰 메타 광고'!$L:$L, '자사몰 메타 광고'!$I:$I, $C$4, '자사몰 메타 광고'!$D:$D, $B355))</f>
        <v>0</v>
      </c>
      <c r="D355" s="29">
        <f>IF($C$4="", SUMIFS('자사몰 메타 광고'!$V:$V,#REF!, $B355), SUMIFS('자사몰 메타 광고'!$V:$V,'자사몰 메타 광고'!$I:$I,$C$4,'자사몰 메타 광고'!$D:$D,$B355))</f>
        <v>0</v>
      </c>
      <c r="E355" s="11">
        <f t="shared" si="11"/>
        <v>0</v>
      </c>
      <c r="F355" s="12" t="str">
        <f t="shared" si="18"/>
        <v xml:space="preserve"> </v>
      </c>
      <c r="G355" s="30">
        <f>IF($C$4="", SUMIFS('자사몰 메타 광고'!$K:$K, '자사몰 메타 광고'!$D:$D, $B355), SUMIFS('자사몰 메타 광고'!$K:$K,'자사몰 메타 광고'!$I:$I,$C$4,'자사몰 메타 광고'!D:D,$B355))</f>
        <v>0</v>
      </c>
      <c r="H355" s="30">
        <f>IF($C$4="", SUMIFS('자사몰 메타 광고'!$Q:$Q, '자사몰 메타 광고'!$D:$D, $B355), SUMIFS('자사몰 메타 광고'!$Q:$Q,'자사몰 메타 광고'!$I:$I,$C$4,'자사몰 메타 광고'!D:D,$B355))</f>
        <v>0</v>
      </c>
      <c r="I355" s="30">
        <f>IF($C$4="", SUMIFS('자사몰 메타 광고'!$U:$U, '자사몰 메타 광고'!$D:$D, $B355), SUMIFS('자사몰 메타 광고'!$U:$U,'자사몰 메타 광고'!$I:$I,$C$4,'자사몰 메타 광고'!D:D,$B355))</f>
        <v>0</v>
      </c>
      <c r="J355" s="11">
        <f t="shared" si="12"/>
        <v>0</v>
      </c>
      <c r="K355" s="11">
        <f t="shared" si="13"/>
        <v>0</v>
      </c>
      <c r="L355" s="12" t="str">
        <f t="shared" si="19"/>
        <v xml:space="preserve"> </v>
      </c>
      <c r="N355" s="10">
        <f>IF($C$4="", SUMIFS('무신사 메타 광고'!$X:$X, '무신사 메타 광고'!$D:$D, $B355),SUMIFS('무신사 메타 광고'!$X:$X,'무신사 메타 광고'!I:I,$C$4,'무신사 메타 광고'!D:D,$B355))</f>
        <v>0</v>
      </c>
      <c r="O355" s="11">
        <f t="shared" si="14"/>
        <v>0</v>
      </c>
      <c r="R355" s="13"/>
      <c r="S355" s="31">
        <f>IF($S$4="", SUMIFS('자사몰 메타 광고'!$L:$L, '자사몰 메타 광고'!$C:$C, $R355),SUMIFS('자사몰 메타 광고'!$L:$L,'자사몰 메타 광고'!$I:$I,$S$4,'자사몰 메타 광고'!$C:$C,$R355))</f>
        <v>0</v>
      </c>
      <c r="T355" s="31">
        <f>IF($S$4="", SUMIFS('자사몰 메타 광고'!$V:$V, '자사몰 메타 광고'!$C:$C, $R355),SUMIFS('자사몰 메타 광고'!$V:$V,'자사몰 메타 광고'!$I:$I,$S$4,'자사몰 메타 광고'!$C:$C,$R355))</f>
        <v>0</v>
      </c>
      <c r="U355" s="11">
        <f t="shared" si="15"/>
        <v>0</v>
      </c>
      <c r="V355" s="12" t="str">
        <f t="shared" si="20"/>
        <v xml:space="preserve"> </v>
      </c>
      <c r="W355" s="32">
        <f>IF($S$4="", SUMIFS('자사몰 메타 광고'!$K:$K, '자사몰 메타 광고'!$C:$C, $R355),SUMIFS('자사몰 메타 광고'!$K:$K,'자사몰 메타 광고'!$I:$I,$S$4,'자사몰 메타 광고'!$C:$C,$R355))</f>
        <v>0</v>
      </c>
      <c r="X355" s="32">
        <f>IF($S$4="", SUMIFS('자사몰 메타 광고'!$N:$N, '자사몰 메타 광고'!$C:$C, $R355),SUMIFS('자사몰 메타 광고'!$N:$N,'자사몰 메타 광고'!$I:$I,$S$4,'자사몰 메타 광고'!$C:$C,$R355))</f>
        <v>0</v>
      </c>
      <c r="Y355" s="11">
        <f t="shared" si="16"/>
        <v>0</v>
      </c>
      <c r="Z355" s="12" t="str">
        <f t="shared" si="21"/>
        <v xml:space="preserve"> </v>
      </c>
      <c r="AB355" s="10">
        <f>IF($S$4="", SUMIFS('무신사 메타 광고'!$X:$X, '무신사 메타 광고'!$C:$C, $R355),SUMIFS('무신사 메타 광고'!$X:$X,'무신사 메타 광고'!$I:$I,$S$4,'무신사 메타 광고'!$C:$C,$R355))</f>
        <v>0</v>
      </c>
      <c r="AC355" s="11">
        <f t="shared" si="17"/>
        <v>0</v>
      </c>
    </row>
    <row r="356" spans="2:29">
      <c r="B356" s="9"/>
      <c r="C356" s="29">
        <f>IF($C$4="", SUMIFS('자사몰 메타 광고'!$L:$L, '자사몰 메타 광고'!$D:$D, $B356), SUMIFS('자사몰 메타 광고'!$L:$L, '자사몰 메타 광고'!$I:$I, $C$4, '자사몰 메타 광고'!$D:$D, $B356))</f>
        <v>0</v>
      </c>
      <c r="D356" s="29">
        <f>IF($C$4="", SUMIFS('자사몰 메타 광고'!$V:$V,#REF!, $B356), SUMIFS('자사몰 메타 광고'!$V:$V,'자사몰 메타 광고'!$I:$I,$C$4,'자사몰 메타 광고'!$D:$D,$B356))</f>
        <v>0</v>
      </c>
      <c r="E356" s="11">
        <f t="shared" si="11"/>
        <v>0</v>
      </c>
      <c r="F356" s="12" t="str">
        <f t="shared" si="18"/>
        <v xml:space="preserve"> </v>
      </c>
      <c r="G356" s="30">
        <f>IF($C$4="", SUMIFS('자사몰 메타 광고'!$K:$K, '자사몰 메타 광고'!$D:$D, $B356), SUMIFS('자사몰 메타 광고'!$K:$K,'자사몰 메타 광고'!$I:$I,$C$4,'자사몰 메타 광고'!D:D,$B356))</f>
        <v>0</v>
      </c>
      <c r="H356" s="30">
        <f>IF($C$4="", SUMIFS('자사몰 메타 광고'!$Q:$Q, '자사몰 메타 광고'!$D:$D, $B356), SUMIFS('자사몰 메타 광고'!$Q:$Q,'자사몰 메타 광고'!$I:$I,$C$4,'자사몰 메타 광고'!D:D,$B356))</f>
        <v>0</v>
      </c>
      <c r="I356" s="30">
        <f>IF($C$4="", SUMIFS('자사몰 메타 광고'!$U:$U, '자사몰 메타 광고'!$D:$D, $B356), SUMIFS('자사몰 메타 광고'!$U:$U,'자사몰 메타 광고'!$I:$I,$C$4,'자사몰 메타 광고'!D:D,$B356))</f>
        <v>0</v>
      </c>
      <c r="J356" s="11">
        <f t="shared" si="12"/>
        <v>0</v>
      </c>
      <c r="K356" s="11">
        <f t="shared" si="13"/>
        <v>0</v>
      </c>
      <c r="L356" s="12" t="str">
        <f t="shared" si="19"/>
        <v xml:space="preserve"> </v>
      </c>
      <c r="N356" s="10">
        <f>IF($C$4="", SUMIFS('무신사 메타 광고'!$X:$X, '무신사 메타 광고'!$D:$D, $B356),SUMIFS('무신사 메타 광고'!$X:$X,'무신사 메타 광고'!I:I,$C$4,'무신사 메타 광고'!D:D,$B356))</f>
        <v>0</v>
      </c>
      <c r="O356" s="11">
        <f t="shared" si="14"/>
        <v>0</v>
      </c>
      <c r="R356" s="13"/>
      <c r="S356" s="31">
        <f>IF($S$4="", SUMIFS('자사몰 메타 광고'!$L:$L, '자사몰 메타 광고'!$C:$C, $R356),SUMIFS('자사몰 메타 광고'!$L:$L,'자사몰 메타 광고'!$I:$I,$S$4,'자사몰 메타 광고'!$C:$C,$R356))</f>
        <v>0</v>
      </c>
      <c r="T356" s="31">
        <f>IF($S$4="", SUMIFS('자사몰 메타 광고'!$V:$V, '자사몰 메타 광고'!$C:$C, $R356),SUMIFS('자사몰 메타 광고'!$V:$V,'자사몰 메타 광고'!$I:$I,$S$4,'자사몰 메타 광고'!$C:$C,$R356))</f>
        <v>0</v>
      </c>
      <c r="U356" s="11">
        <f t="shared" si="15"/>
        <v>0</v>
      </c>
      <c r="V356" s="12" t="str">
        <f t="shared" si="20"/>
        <v xml:space="preserve"> </v>
      </c>
      <c r="W356" s="32">
        <f>IF($S$4="", SUMIFS('자사몰 메타 광고'!$K:$K, '자사몰 메타 광고'!$C:$C, $R356),SUMIFS('자사몰 메타 광고'!$K:$K,'자사몰 메타 광고'!$I:$I,$S$4,'자사몰 메타 광고'!$C:$C,$R356))</f>
        <v>0</v>
      </c>
      <c r="X356" s="32">
        <f>IF($S$4="", SUMIFS('자사몰 메타 광고'!$N:$N, '자사몰 메타 광고'!$C:$C, $R356),SUMIFS('자사몰 메타 광고'!$N:$N,'자사몰 메타 광고'!$I:$I,$S$4,'자사몰 메타 광고'!$C:$C,$R356))</f>
        <v>0</v>
      </c>
      <c r="Y356" s="11">
        <f t="shared" si="16"/>
        <v>0</v>
      </c>
      <c r="Z356" s="12" t="str">
        <f t="shared" si="21"/>
        <v xml:space="preserve"> </v>
      </c>
      <c r="AB356" s="10">
        <f>IF($S$4="", SUMIFS('무신사 메타 광고'!$X:$X, '무신사 메타 광고'!$C:$C, $R356),SUMIFS('무신사 메타 광고'!$X:$X,'무신사 메타 광고'!$I:$I,$S$4,'무신사 메타 광고'!$C:$C,$R356))</f>
        <v>0</v>
      </c>
      <c r="AC356" s="11">
        <f t="shared" si="17"/>
        <v>0</v>
      </c>
    </row>
    <row r="357" spans="2:29">
      <c r="B357" s="9"/>
      <c r="C357" s="29">
        <f>IF($C$4="", SUMIFS('자사몰 메타 광고'!$L:$L, '자사몰 메타 광고'!$D:$D, $B357), SUMIFS('자사몰 메타 광고'!$L:$L, '자사몰 메타 광고'!$I:$I, $C$4, '자사몰 메타 광고'!$D:$D, $B357))</f>
        <v>0</v>
      </c>
      <c r="D357" s="29">
        <f>IF($C$4="", SUMIFS('자사몰 메타 광고'!$V:$V,#REF!, $B357), SUMIFS('자사몰 메타 광고'!$V:$V,'자사몰 메타 광고'!$I:$I,$C$4,'자사몰 메타 광고'!$D:$D,$B357))</f>
        <v>0</v>
      </c>
      <c r="E357" s="11">
        <f t="shared" si="11"/>
        <v>0</v>
      </c>
      <c r="F357" s="12" t="str">
        <f t="shared" si="18"/>
        <v xml:space="preserve"> </v>
      </c>
      <c r="G357" s="30">
        <f>IF($C$4="", SUMIFS('자사몰 메타 광고'!$K:$K, '자사몰 메타 광고'!$D:$D, $B357), SUMIFS('자사몰 메타 광고'!$K:$K,'자사몰 메타 광고'!$I:$I,$C$4,'자사몰 메타 광고'!D:D,$B357))</f>
        <v>0</v>
      </c>
      <c r="H357" s="30">
        <f>IF($C$4="", SUMIFS('자사몰 메타 광고'!$Q:$Q, '자사몰 메타 광고'!$D:$D, $B357), SUMIFS('자사몰 메타 광고'!$Q:$Q,'자사몰 메타 광고'!$I:$I,$C$4,'자사몰 메타 광고'!D:D,$B357))</f>
        <v>0</v>
      </c>
      <c r="I357" s="30">
        <f>IF($C$4="", SUMIFS('자사몰 메타 광고'!$U:$U, '자사몰 메타 광고'!$D:$D, $B357), SUMIFS('자사몰 메타 광고'!$U:$U,'자사몰 메타 광고'!$I:$I,$C$4,'자사몰 메타 광고'!D:D,$B357))</f>
        <v>0</v>
      </c>
      <c r="J357" s="11">
        <f t="shared" si="12"/>
        <v>0</v>
      </c>
      <c r="K357" s="11">
        <f t="shared" si="13"/>
        <v>0</v>
      </c>
      <c r="L357" s="12" t="str">
        <f t="shared" si="19"/>
        <v xml:space="preserve"> </v>
      </c>
      <c r="N357" s="10">
        <f>IF($C$4="", SUMIFS('무신사 메타 광고'!$X:$X, '무신사 메타 광고'!$D:$D, $B357),SUMIFS('무신사 메타 광고'!$X:$X,'무신사 메타 광고'!I:I,$C$4,'무신사 메타 광고'!D:D,$B357))</f>
        <v>0</v>
      </c>
      <c r="O357" s="11">
        <f t="shared" si="14"/>
        <v>0</v>
      </c>
      <c r="R357" s="13"/>
      <c r="S357" s="31">
        <f>IF($S$4="", SUMIFS('자사몰 메타 광고'!$L:$L, '자사몰 메타 광고'!$C:$C, $R357),SUMIFS('자사몰 메타 광고'!$L:$L,'자사몰 메타 광고'!$I:$I,$S$4,'자사몰 메타 광고'!$C:$C,$R357))</f>
        <v>0</v>
      </c>
      <c r="T357" s="31">
        <f>IF($S$4="", SUMIFS('자사몰 메타 광고'!$V:$V, '자사몰 메타 광고'!$C:$C, $R357),SUMIFS('자사몰 메타 광고'!$V:$V,'자사몰 메타 광고'!$I:$I,$S$4,'자사몰 메타 광고'!$C:$C,$R357))</f>
        <v>0</v>
      </c>
      <c r="U357" s="11">
        <f t="shared" si="15"/>
        <v>0</v>
      </c>
      <c r="V357" s="12" t="str">
        <f t="shared" si="20"/>
        <v xml:space="preserve"> </v>
      </c>
      <c r="W357" s="32">
        <f>IF($S$4="", SUMIFS('자사몰 메타 광고'!$K:$K, '자사몰 메타 광고'!$C:$C, $R357),SUMIFS('자사몰 메타 광고'!$K:$K,'자사몰 메타 광고'!$I:$I,$S$4,'자사몰 메타 광고'!$C:$C,$R357))</f>
        <v>0</v>
      </c>
      <c r="X357" s="32">
        <f>IF($S$4="", SUMIFS('자사몰 메타 광고'!$N:$N, '자사몰 메타 광고'!$C:$C, $R357),SUMIFS('자사몰 메타 광고'!$N:$N,'자사몰 메타 광고'!$I:$I,$S$4,'자사몰 메타 광고'!$C:$C,$R357))</f>
        <v>0</v>
      </c>
      <c r="Y357" s="11">
        <f t="shared" si="16"/>
        <v>0</v>
      </c>
      <c r="Z357" s="12" t="str">
        <f t="shared" si="21"/>
        <v xml:space="preserve"> </v>
      </c>
      <c r="AB357" s="10">
        <f>IF($S$4="", SUMIFS('무신사 메타 광고'!$X:$X, '무신사 메타 광고'!$C:$C, $R357),SUMIFS('무신사 메타 광고'!$X:$X,'무신사 메타 광고'!$I:$I,$S$4,'무신사 메타 광고'!$C:$C,$R357))</f>
        <v>0</v>
      </c>
      <c r="AC357" s="11">
        <f t="shared" si="17"/>
        <v>0</v>
      </c>
    </row>
    <row r="358" spans="2:29">
      <c r="B358" s="9"/>
      <c r="C358" s="29">
        <f>IF($C$4="", SUMIFS('자사몰 메타 광고'!$L:$L, '자사몰 메타 광고'!$D:$D, $B358), SUMIFS('자사몰 메타 광고'!$L:$L, '자사몰 메타 광고'!$I:$I, $C$4, '자사몰 메타 광고'!$D:$D, $B358))</f>
        <v>0</v>
      </c>
      <c r="D358" s="29">
        <f>IF($C$4="", SUMIFS('자사몰 메타 광고'!$V:$V,#REF!, $B358), SUMIFS('자사몰 메타 광고'!$V:$V,'자사몰 메타 광고'!$I:$I,$C$4,'자사몰 메타 광고'!$D:$D,$B358))</f>
        <v>0</v>
      </c>
      <c r="E358" s="11">
        <f t="shared" si="11"/>
        <v>0</v>
      </c>
      <c r="F358" s="12" t="str">
        <f t="shared" si="18"/>
        <v xml:space="preserve"> </v>
      </c>
      <c r="G358" s="30">
        <f>IF($C$4="", SUMIFS('자사몰 메타 광고'!$K:$K, '자사몰 메타 광고'!$D:$D, $B358), SUMIFS('자사몰 메타 광고'!$K:$K,'자사몰 메타 광고'!$I:$I,$C$4,'자사몰 메타 광고'!D:D,$B358))</f>
        <v>0</v>
      </c>
      <c r="H358" s="30">
        <f>IF($C$4="", SUMIFS('자사몰 메타 광고'!$Q:$Q, '자사몰 메타 광고'!$D:$D, $B358), SUMIFS('자사몰 메타 광고'!$Q:$Q,'자사몰 메타 광고'!$I:$I,$C$4,'자사몰 메타 광고'!D:D,$B358))</f>
        <v>0</v>
      </c>
      <c r="I358" s="30">
        <f>IF($C$4="", SUMIFS('자사몰 메타 광고'!$U:$U, '자사몰 메타 광고'!$D:$D, $B358), SUMIFS('자사몰 메타 광고'!$U:$U,'자사몰 메타 광고'!$I:$I,$C$4,'자사몰 메타 광고'!D:D,$B358))</f>
        <v>0</v>
      </c>
      <c r="J358" s="11">
        <f t="shared" si="12"/>
        <v>0</v>
      </c>
      <c r="K358" s="11">
        <f t="shared" si="13"/>
        <v>0</v>
      </c>
      <c r="L358" s="12" t="str">
        <f t="shared" si="19"/>
        <v xml:space="preserve"> </v>
      </c>
      <c r="N358" s="10">
        <f>IF($C$4="", SUMIFS('무신사 메타 광고'!$X:$X, '무신사 메타 광고'!$D:$D, $B358),SUMIFS('무신사 메타 광고'!$X:$X,'무신사 메타 광고'!I:I,$C$4,'무신사 메타 광고'!D:D,$B358))</f>
        <v>0</v>
      </c>
      <c r="O358" s="11">
        <f t="shared" si="14"/>
        <v>0</v>
      </c>
      <c r="R358" s="13"/>
      <c r="S358" s="31">
        <f>IF($S$4="", SUMIFS('자사몰 메타 광고'!$L:$L, '자사몰 메타 광고'!$C:$C, $R358),SUMIFS('자사몰 메타 광고'!$L:$L,'자사몰 메타 광고'!$I:$I,$S$4,'자사몰 메타 광고'!$C:$C,$R358))</f>
        <v>0</v>
      </c>
      <c r="T358" s="31">
        <f>IF($S$4="", SUMIFS('자사몰 메타 광고'!$V:$V, '자사몰 메타 광고'!$C:$C, $R358),SUMIFS('자사몰 메타 광고'!$V:$V,'자사몰 메타 광고'!$I:$I,$S$4,'자사몰 메타 광고'!$C:$C,$R358))</f>
        <v>0</v>
      </c>
      <c r="U358" s="11">
        <f t="shared" si="15"/>
        <v>0</v>
      </c>
      <c r="V358" s="12" t="str">
        <f t="shared" si="20"/>
        <v xml:space="preserve"> </v>
      </c>
      <c r="W358" s="32">
        <f>IF($S$4="", SUMIFS('자사몰 메타 광고'!$K:$K, '자사몰 메타 광고'!$C:$C, $R358),SUMIFS('자사몰 메타 광고'!$K:$K,'자사몰 메타 광고'!$I:$I,$S$4,'자사몰 메타 광고'!$C:$C,$R358))</f>
        <v>0</v>
      </c>
      <c r="X358" s="32">
        <f>IF($S$4="", SUMIFS('자사몰 메타 광고'!$N:$N, '자사몰 메타 광고'!$C:$C, $R358),SUMIFS('자사몰 메타 광고'!$N:$N,'자사몰 메타 광고'!$I:$I,$S$4,'자사몰 메타 광고'!$C:$C,$R358))</f>
        <v>0</v>
      </c>
      <c r="Y358" s="11">
        <f t="shared" si="16"/>
        <v>0</v>
      </c>
      <c r="Z358" s="12" t="str">
        <f t="shared" si="21"/>
        <v xml:space="preserve"> </v>
      </c>
      <c r="AB358" s="10">
        <f>IF($S$4="", SUMIFS('무신사 메타 광고'!$X:$X, '무신사 메타 광고'!$C:$C, $R358),SUMIFS('무신사 메타 광고'!$X:$X,'무신사 메타 광고'!$I:$I,$S$4,'무신사 메타 광고'!$C:$C,$R358))</f>
        <v>0</v>
      </c>
      <c r="AC358" s="11">
        <f t="shared" si="17"/>
        <v>0</v>
      </c>
    </row>
    <row r="359" spans="2:29">
      <c r="B359" s="9"/>
      <c r="C359" s="29">
        <f>IF($C$4="", SUMIFS('자사몰 메타 광고'!$L:$L, '자사몰 메타 광고'!$D:$D, $B359), SUMIFS('자사몰 메타 광고'!$L:$L, '자사몰 메타 광고'!$I:$I, $C$4, '자사몰 메타 광고'!$D:$D, $B359))</f>
        <v>0</v>
      </c>
      <c r="D359" s="29">
        <f>IF($C$4="", SUMIFS('자사몰 메타 광고'!$V:$V,#REF!, $B359), SUMIFS('자사몰 메타 광고'!$V:$V,'자사몰 메타 광고'!$I:$I,$C$4,'자사몰 메타 광고'!$D:$D,$B359))</f>
        <v>0</v>
      </c>
      <c r="E359" s="11">
        <f t="shared" si="11"/>
        <v>0</v>
      </c>
      <c r="F359" s="12" t="str">
        <f t="shared" si="18"/>
        <v xml:space="preserve"> </v>
      </c>
      <c r="G359" s="30">
        <f>IF($C$4="", SUMIFS('자사몰 메타 광고'!$K:$K, '자사몰 메타 광고'!$D:$D, $B359), SUMIFS('자사몰 메타 광고'!$K:$K,'자사몰 메타 광고'!$I:$I,$C$4,'자사몰 메타 광고'!D:D,$B359))</f>
        <v>0</v>
      </c>
      <c r="H359" s="30">
        <f>IF($C$4="", SUMIFS('자사몰 메타 광고'!$Q:$Q, '자사몰 메타 광고'!$D:$D, $B359), SUMIFS('자사몰 메타 광고'!$Q:$Q,'자사몰 메타 광고'!$I:$I,$C$4,'자사몰 메타 광고'!D:D,$B359))</f>
        <v>0</v>
      </c>
      <c r="I359" s="30">
        <f>IF($C$4="", SUMIFS('자사몰 메타 광고'!$U:$U, '자사몰 메타 광고'!$D:$D, $B359), SUMIFS('자사몰 메타 광고'!$U:$U,'자사몰 메타 광고'!$I:$I,$C$4,'자사몰 메타 광고'!D:D,$B359))</f>
        <v>0</v>
      </c>
      <c r="J359" s="11">
        <f t="shared" si="12"/>
        <v>0</v>
      </c>
      <c r="K359" s="11">
        <f t="shared" si="13"/>
        <v>0</v>
      </c>
      <c r="L359" s="12" t="str">
        <f t="shared" si="19"/>
        <v xml:space="preserve"> </v>
      </c>
      <c r="N359" s="10">
        <f>IF($C$4="", SUMIFS('무신사 메타 광고'!$X:$X, '무신사 메타 광고'!$D:$D, $B359),SUMIFS('무신사 메타 광고'!$X:$X,'무신사 메타 광고'!I:I,$C$4,'무신사 메타 광고'!D:D,$B359))</f>
        <v>0</v>
      </c>
      <c r="O359" s="11">
        <f t="shared" si="14"/>
        <v>0</v>
      </c>
      <c r="R359" s="13"/>
      <c r="S359" s="31">
        <f>IF($S$4="", SUMIFS('자사몰 메타 광고'!$L:$L, '자사몰 메타 광고'!$C:$C, $R359),SUMIFS('자사몰 메타 광고'!$L:$L,'자사몰 메타 광고'!$I:$I,$S$4,'자사몰 메타 광고'!$C:$C,$R359))</f>
        <v>0</v>
      </c>
      <c r="T359" s="31">
        <f>IF($S$4="", SUMIFS('자사몰 메타 광고'!$V:$V, '자사몰 메타 광고'!$C:$C, $R359),SUMIFS('자사몰 메타 광고'!$V:$V,'자사몰 메타 광고'!$I:$I,$S$4,'자사몰 메타 광고'!$C:$C,$R359))</f>
        <v>0</v>
      </c>
      <c r="U359" s="11">
        <f t="shared" si="15"/>
        <v>0</v>
      </c>
      <c r="V359" s="12" t="str">
        <f t="shared" si="20"/>
        <v xml:space="preserve"> </v>
      </c>
      <c r="W359" s="32">
        <f>IF($S$4="", SUMIFS('자사몰 메타 광고'!$K:$K, '자사몰 메타 광고'!$C:$C, $R359),SUMIFS('자사몰 메타 광고'!$K:$K,'자사몰 메타 광고'!$I:$I,$S$4,'자사몰 메타 광고'!$C:$C,$R359))</f>
        <v>0</v>
      </c>
      <c r="X359" s="32">
        <f>IF($S$4="", SUMIFS('자사몰 메타 광고'!$N:$N, '자사몰 메타 광고'!$C:$C, $R359),SUMIFS('자사몰 메타 광고'!$N:$N,'자사몰 메타 광고'!$I:$I,$S$4,'자사몰 메타 광고'!$C:$C,$R359))</f>
        <v>0</v>
      </c>
      <c r="Y359" s="11">
        <f t="shared" si="16"/>
        <v>0</v>
      </c>
      <c r="Z359" s="12" t="str">
        <f t="shared" si="21"/>
        <v xml:space="preserve"> </v>
      </c>
      <c r="AB359" s="10">
        <f>IF($S$4="", SUMIFS('무신사 메타 광고'!$X:$X, '무신사 메타 광고'!$C:$C, $R359),SUMIFS('무신사 메타 광고'!$X:$X,'무신사 메타 광고'!$I:$I,$S$4,'무신사 메타 광고'!$C:$C,$R359))</f>
        <v>0</v>
      </c>
      <c r="AC359" s="11">
        <f t="shared" si="17"/>
        <v>0</v>
      </c>
    </row>
    <row r="360" spans="2:29">
      <c r="B360" s="9"/>
      <c r="C360" s="29">
        <f>IF($C$4="", SUMIFS('자사몰 메타 광고'!$L:$L, '자사몰 메타 광고'!$D:$D, $B360), SUMIFS('자사몰 메타 광고'!$L:$L, '자사몰 메타 광고'!$I:$I, $C$4, '자사몰 메타 광고'!$D:$D, $B360))</f>
        <v>0</v>
      </c>
      <c r="D360" s="29">
        <f>IF($C$4="", SUMIFS('자사몰 메타 광고'!$V:$V,#REF!, $B360), SUMIFS('자사몰 메타 광고'!$V:$V,'자사몰 메타 광고'!$I:$I,$C$4,'자사몰 메타 광고'!$D:$D,$B360))</f>
        <v>0</v>
      </c>
      <c r="E360" s="11">
        <f t="shared" si="11"/>
        <v>0</v>
      </c>
      <c r="F360" s="12" t="str">
        <f t="shared" si="18"/>
        <v xml:space="preserve"> </v>
      </c>
      <c r="G360" s="30">
        <f>IF($C$4="", SUMIFS('자사몰 메타 광고'!$K:$K, '자사몰 메타 광고'!$D:$D, $B360), SUMIFS('자사몰 메타 광고'!$K:$K,'자사몰 메타 광고'!$I:$I,$C$4,'자사몰 메타 광고'!D:D,$B360))</f>
        <v>0</v>
      </c>
      <c r="H360" s="30">
        <f>IF($C$4="", SUMIFS('자사몰 메타 광고'!$Q:$Q, '자사몰 메타 광고'!$D:$D, $B360), SUMIFS('자사몰 메타 광고'!$Q:$Q,'자사몰 메타 광고'!$I:$I,$C$4,'자사몰 메타 광고'!D:D,$B360))</f>
        <v>0</v>
      </c>
      <c r="I360" s="30">
        <f>IF($C$4="", SUMIFS('자사몰 메타 광고'!$U:$U, '자사몰 메타 광고'!$D:$D, $B360), SUMIFS('자사몰 메타 광고'!$U:$U,'자사몰 메타 광고'!$I:$I,$C$4,'자사몰 메타 광고'!D:D,$B360))</f>
        <v>0</v>
      </c>
      <c r="J360" s="11">
        <f t="shared" si="12"/>
        <v>0</v>
      </c>
      <c r="K360" s="11">
        <f t="shared" si="13"/>
        <v>0</v>
      </c>
      <c r="L360" s="12" t="str">
        <f t="shared" si="19"/>
        <v xml:space="preserve"> </v>
      </c>
      <c r="N360" s="10">
        <f>IF($C$4="", SUMIFS('무신사 메타 광고'!$X:$X, '무신사 메타 광고'!$D:$D, $B360),SUMIFS('무신사 메타 광고'!$X:$X,'무신사 메타 광고'!I:I,$C$4,'무신사 메타 광고'!D:D,$B360))</f>
        <v>0</v>
      </c>
      <c r="O360" s="11">
        <f t="shared" si="14"/>
        <v>0</v>
      </c>
      <c r="R360" s="13"/>
      <c r="S360" s="31">
        <f>IF($S$4="", SUMIFS('자사몰 메타 광고'!$L:$L, '자사몰 메타 광고'!$C:$C, $R360),SUMIFS('자사몰 메타 광고'!$L:$L,'자사몰 메타 광고'!$I:$I,$S$4,'자사몰 메타 광고'!$C:$C,$R360))</f>
        <v>0</v>
      </c>
      <c r="T360" s="31">
        <f>IF($S$4="", SUMIFS('자사몰 메타 광고'!$V:$V, '자사몰 메타 광고'!$C:$C, $R360),SUMIFS('자사몰 메타 광고'!$V:$V,'자사몰 메타 광고'!$I:$I,$S$4,'자사몰 메타 광고'!$C:$C,$R360))</f>
        <v>0</v>
      </c>
      <c r="U360" s="11">
        <f t="shared" si="15"/>
        <v>0</v>
      </c>
      <c r="V360" s="12" t="str">
        <f t="shared" si="20"/>
        <v xml:space="preserve"> </v>
      </c>
      <c r="W360" s="32">
        <f>IF($S$4="", SUMIFS('자사몰 메타 광고'!$K:$K, '자사몰 메타 광고'!$C:$C, $R360),SUMIFS('자사몰 메타 광고'!$K:$K,'자사몰 메타 광고'!$I:$I,$S$4,'자사몰 메타 광고'!$C:$C,$R360))</f>
        <v>0</v>
      </c>
      <c r="X360" s="32">
        <f>IF($S$4="", SUMIFS('자사몰 메타 광고'!$N:$N, '자사몰 메타 광고'!$C:$C, $R360),SUMIFS('자사몰 메타 광고'!$N:$N,'자사몰 메타 광고'!$I:$I,$S$4,'자사몰 메타 광고'!$C:$C,$R360))</f>
        <v>0</v>
      </c>
      <c r="Y360" s="11">
        <f t="shared" si="16"/>
        <v>0</v>
      </c>
      <c r="Z360" s="12" t="str">
        <f t="shared" si="21"/>
        <v xml:space="preserve"> </v>
      </c>
      <c r="AB360" s="10">
        <f>IF($S$4="", SUMIFS('무신사 메타 광고'!$X:$X, '무신사 메타 광고'!$C:$C, $R360),SUMIFS('무신사 메타 광고'!$X:$X,'무신사 메타 광고'!$I:$I,$S$4,'무신사 메타 광고'!$C:$C,$R360))</f>
        <v>0</v>
      </c>
      <c r="AC360" s="11">
        <f t="shared" si="17"/>
        <v>0</v>
      </c>
    </row>
    <row r="361" spans="2:29">
      <c r="B361" s="9"/>
      <c r="C361" s="29">
        <f>IF($C$4="", SUMIFS('자사몰 메타 광고'!$L:$L, '자사몰 메타 광고'!$D:$D, $B361), SUMIFS('자사몰 메타 광고'!$L:$L, '자사몰 메타 광고'!$I:$I, $C$4, '자사몰 메타 광고'!$D:$D, $B361))</f>
        <v>0</v>
      </c>
      <c r="D361" s="29">
        <f>IF($C$4="", SUMIFS('자사몰 메타 광고'!$V:$V,#REF!, $B361), SUMIFS('자사몰 메타 광고'!$V:$V,'자사몰 메타 광고'!$I:$I,$C$4,'자사몰 메타 광고'!$D:$D,$B361))</f>
        <v>0</v>
      </c>
      <c r="E361" s="11">
        <f t="shared" si="11"/>
        <v>0</v>
      </c>
      <c r="F361" s="12" t="str">
        <f t="shared" si="18"/>
        <v xml:space="preserve"> </v>
      </c>
      <c r="G361" s="30">
        <f>IF($C$4="", SUMIFS('자사몰 메타 광고'!$K:$K, '자사몰 메타 광고'!$D:$D, $B361), SUMIFS('자사몰 메타 광고'!$K:$K,'자사몰 메타 광고'!$I:$I,$C$4,'자사몰 메타 광고'!D:D,$B361))</f>
        <v>0</v>
      </c>
      <c r="H361" s="30">
        <f>IF($C$4="", SUMIFS('자사몰 메타 광고'!$Q:$Q, '자사몰 메타 광고'!$D:$D, $B361), SUMIFS('자사몰 메타 광고'!$Q:$Q,'자사몰 메타 광고'!$I:$I,$C$4,'자사몰 메타 광고'!D:D,$B361))</f>
        <v>0</v>
      </c>
      <c r="I361" s="30">
        <f>IF($C$4="", SUMIFS('자사몰 메타 광고'!$U:$U, '자사몰 메타 광고'!$D:$D, $B361), SUMIFS('자사몰 메타 광고'!$U:$U,'자사몰 메타 광고'!$I:$I,$C$4,'자사몰 메타 광고'!D:D,$B361))</f>
        <v>0</v>
      </c>
      <c r="J361" s="11">
        <f t="shared" si="12"/>
        <v>0</v>
      </c>
      <c r="K361" s="11">
        <f t="shared" si="13"/>
        <v>0</v>
      </c>
      <c r="L361" s="12" t="str">
        <f t="shared" si="19"/>
        <v xml:space="preserve"> </v>
      </c>
      <c r="N361" s="10">
        <f>IF($C$4="", SUMIFS('무신사 메타 광고'!$X:$X, '무신사 메타 광고'!$D:$D, $B361),SUMIFS('무신사 메타 광고'!$X:$X,'무신사 메타 광고'!I:I,$C$4,'무신사 메타 광고'!D:D,$B361))</f>
        <v>0</v>
      </c>
      <c r="O361" s="11">
        <f t="shared" si="14"/>
        <v>0</v>
      </c>
      <c r="R361" s="13"/>
      <c r="S361" s="31">
        <f>IF($S$4="", SUMIFS('자사몰 메타 광고'!$L:$L, '자사몰 메타 광고'!$C:$C, $R361),SUMIFS('자사몰 메타 광고'!$L:$L,'자사몰 메타 광고'!$I:$I,$S$4,'자사몰 메타 광고'!$C:$C,$R361))</f>
        <v>0</v>
      </c>
      <c r="T361" s="31">
        <f>IF($S$4="", SUMIFS('자사몰 메타 광고'!$V:$V, '자사몰 메타 광고'!$C:$C, $R361),SUMIFS('자사몰 메타 광고'!$V:$V,'자사몰 메타 광고'!$I:$I,$S$4,'자사몰 메타 광고'!$C:$C,$R361))</f>
        <v>0</v>
      </c>
      <c r="U361" s="11">
        <f t="shared" si="15"/>
        <v>0</v>
      </c>
      <c r="V361" s="12" t="str">
        <f t="shared" si="20"/>
        <v xml:space="preserve"> </v>
      </c>
      <c r="W361" s="32">
        <f>IF($S$4="", SUMIFS('자사몰 메타 광고'!$K:$K, '자사몰 메타 광고'!$C:$C, $R361),SUMIFS('자사몰 메타 광고'!$K:$K,'자사몰 메타 광고'!$I:$I,$S$4,'자사몰 메타 광고'!$C:$C,$R361))</f>
        <v>0</v>
      </c>
      <c r="X361" s="32">
        <f>IF($S$4="", SUMIFS('자사몰 메타 광고'!$N:$N, '자사몰 메타 광고'!$C:$C, $R361),SUMIFS('자사몰 메타 광고'!$N:$N,'자사몰 메타 광고'!$I:$I,$S$4,'자사몰 메타 광고'!$C:$C,$R361))</f>
        <v>0</v>
      </c>
      <c r="Y361" s="11">
        <f t="shared" si="16"/>
        <v>0</v>
      </c>
      <c r="Z361" s="12" t="str">
        <f t="shared" si="21"/>
        <v xml:space="preserve"> </v>
      </c>
      <c r="AB361" s="10">
        <f>IF($S$4="", SUMIFS('무신사 메타 광고'!$X:$X, '무신사 메타 광고'!$C:$C, $R361),SUMIFS('무신사 메타 광고'!$X:$X,'무신사 메타 광고'!$I:$I,$S$4,'무신사 메타 광고'!$C:$C,$R361))</f>
        <v>0</v>
      </c>
      <c r="AC361" s="11">
        <f t="shared" si="17"/>
        <v>0</v>
      </c>
    </row>
    <row r="362" spans="2:29">
      <c r="B362" s="9"/>
      <c r="C362" s="29">
        <f>IF($C$4="", SUMIFS('자사몰 메타 광고'!$L:$L, '자사몰 메타 광고'!$D:$D, $B362), SUMIFS('자사몰 메타 광고'!$L:$L, '자사몰 메타 광고'!$I:$I, $C$4, '자사몰 메타 광고'!$D:$D, $B362))</f>
        <v>0</v>
      </c>
      <c r="D362" s="29">
        <f>IF($C$4="", SUMIFS('자사몰 메타 광고'!$V:$V,#REF!, $B362), SUMIFS('자사몰 메타 광고'!$V:$V,'자사몰 메타 광고'!$I:$I,$C$4,'자사몰 메타 광고'!$D:$D,$B362))</f>
        <v>0</v>
      </c>
      <c r="E362" s="11">
        <f t="shared" si="11"/>
        <v>0</v>
      </c>
      <c r="F362" s="12" t="str">
        <f t="shared" si="18"/>
        <v xml:space="preserve"> </v>
      </c>
      <c r="G362" s="30">
        <f>IF($C$4="", SUMIFS('자사몰 메타 광고'!$K:$K, '자사몰 메타 광고'!$D:$D, $B362), SUMIFS('자사몰 메타 광고'!$K:$K,'자사몰 메타 광고'!$I:$I,$C$4,'자사몰 메타 광고'!D:D,$B362))</f>
        <v>0</v>
      </c>
      <c r="H362" s="30">
        <f>IF($C$4="", SUMIFS('자사몰 메타 광고'!$Q:$Q, '자사몰 메타 광고'!$D:$D, $B362), SUMIFS('자사몰 메타 광고'!$Q:$Q,'자사몰 메타 광고'!$I:$I,$C$4,'자사몰 메타 광고'!D:D,$B362))</f>
        <v>0</v>
      </c>
      <c r="I362" s="30">
        <f>IF($C$4="", SUMIFS('자사몰 메타 광고'!$U:$U, '자사몰 메타 광고'!$D:$D, $B362), SUMIFS('자사몰 메타 광고'!$U:$U,'자사몰 메타 광고'!$I:$I,$C$4,'자사몰 메타 광고'!D:D,$B362))</f>
        <v>0</v>
      </c>
      <c r="J362" s="11">
        <f t="shared" si="12"/>
        <v>0</v>
      </c>
      <c r="K362" s="11">
        <f t="shared" si="13"/>
        <v>0</v>
      </c>
      <c r="L362" s="12" t="str">
        <f t="shared" si="19"/>
        <v xml:space="preserve"> </v>
      </c>
      <c r="N362" s="10">
        <f>IF($C$4="", SUMIFS('무신사 메타 광고'!$X:$X, '무신사 메타 광고'!$D:$D, $B362),SUMIFS('무신사 메타 광고'!$X:$X,'무신사 메타 광고'!I:I,$C$4,'무신사 메타 광고'!D:D,$B362))</f>
        <v>0</v>
      </c>
      <c r="O362" s="11">
        <f t="shared" si="14"/>
        <v>0</v>
      </c>
      <c r="R362" s="13"/>
      <c r="S362" s="31">
        <f>IF($S$4="", SUMIFS('자사몰 메타 광고'!$L:$L, '자사몰 메타 광고'!$C:$C, $R362),SUMIFS('자사몰 메타 광고'!$L:$L,'자사몰 메타 광고'!$I:$I,$S$4,'자사몰 메타 광고'!$C:$C,$R362))</f>
        <v>0</v>
      </c>
      <c r="T362" s="31">
        <f>IF($S$4="", SUMIFS('자사몰 메타 광고'!$V:$V, '자사몰 메타 광고'!$C:$C, $R362),SUMIFS('자사몰 메타 광고'!$V:$V,'자사몰 메타 광고'!$I:$I,$S$4,'자사몰 메타 광고'!$C:$C,$R362))</f>
        <v>0</v>
      </c>
      <c r="U362" s="11">
        <f t="shared" si="15"/>
        <v>0</v>
      </c>
      <c r="V362" s="12" t="str">
        <f t="shared" si="20"/>
        <v xml:space="preserve"> </v>
      </c>
      <c r="W362" s="32">
        <f>IF($S$4="", SUMIFS('자사몰 메타 광고'!$K:$K, '자사몰 메타 광고'!$C:$C, $R362),SUMIFS('자사몰 메타 광고'!$K:$K,'자사몰 메타 광고'!$I:$I,$S$4,'자사몰 메타 광고'!$C:$C,$R362))</f>
        <v>0</v>
      </c>
      <c r="X362" s="32">
        <f>IF($S$4="", SUMIFS('자사몰 메타 광고'!$N:$N, '자사몰 메타 광고'!$C:$C, $R362),SUMIFS('자사몰 메타 광고'!$N:$N,'자사몰 메타 광고'!$I:$I,$S$4,'자사몰 메타 광고'!$C:$C,$R362))</f>
        <v>0</v>
      </c>
      <c r="Y362" s="11">
        <f t="shared" si="16"/>
        <v>0</v>
      </c>
      <c r="Z362" s="12" t="str">
        <f t="shared" si="21"/>
        <v xml:space="preserve"> </v>
      </c>
      <c r="AB362" s="10">
        <f>IF($S$4="", SUMIFS('무신사 메타 광고'!$X:$X, '무신사 메타 광고'!$C:$C, $R362),SUMIFS('무신사 메타 광고'!$X:$X,'무신사 메타 광고'!$I:$I,$S$4,'무신사 메타 광고'!$C:$C,$R362))</f>
        <v>0</v>
      </c>
      <c r="AC362" s="11">
        <f t="shared" si="17"/>
        <v>0</v>
      </c>
    </row>
    <row r="363" spans="2:29">
      <c r="B363" s="9"/>
      <c r="C363" s="29">
        <f>IF($C$4="", SUMIFS('자사몰 메타 광고'!$L:$L, '자사몰 메타 광고'!$D:$D, $B363), SUMIFS('자사몰 메타 광고'!$L:$L, '자사몰 메타 광고'!$I:$I, $C$4, '자사몰 메타 광고'!$D:$D, $B363))</f>
        <v>0</v>
      </c>
      <c r="D363" s="29">
        <f>IF($C$4="", SUMIFS('자사몰 메타 광고'!$V:$V,#REF!, $B363), SUMIFS('자사몰 메타 광고'!$V:$V,'자사몰 메타 광고'!$I:$I,$C$4,'자사몰 메타 광고'!$D:$D,$B363))</f>
        <v>0</v>
      </c>
      <c r="E363" s="11">
        <f t="shared" si="11"/>
        <v>0</v>
      </c>
      <c r="F363" s="12" t="str">
        <f t="shared" si="18"/>
        <v xml:space="preserve"> </v>
      </c>
      <c r="G363" s="30">
        <f>IF($C$4="", SUMIFS('자사몰 메타 광고'!$K:$K, '자사몰 메타 광고'!$D:$D, $B363), SUMIFS('자사몰 메타 광고'!$K:$K,'자사몰 메타 광고'!$I:$I,$C$4,'자사몰 메타 광고'!D:D,$B363))</f>
        <v>0</v>
      </c>
      <c r="H363" s="30">
        <f>IF($C$4="", SUMIFS('자사몰 메타 광고'!$Q:$Q, '자사몰 메타 광고'!$D:$D, $B363), SUMIFS('자사몰 메타 광고'!$Q:$Q,'자사몰 메타 광고'!$I:$I,$C$4,'자사몰 메타 광고'!D:D,$B363))</f>
        <v>0</v>
      </c>
      <c r="I363" s="30">
        <f>IF($C$4="", SUMIFS('자사몰 메타 광고'!$U:$U, '자사몰 메타 광고'!$D:$D, $B363), SUMIFS('자사몰 메타 광고'!$U:$U,'자사몰 메타 광고'!$I:$I,$C$4,'자사몰 메타 광고'!D:D,$B363))</f>
        <v>0</v>
      </c>
      <c r="J363" s="11">
        <f t="shared" si="12"/>
        <v>0</v>
      </c>
      <c r="K363" s="11">
        <f t="shared" si="13"/>
        <v>0</v>
      </c>
      <c r="L363" s="12" t="str">
        <f t="shared" si="19"/>
        <v xml:space="preserve"> </v>
      </c>
      <c r="N363" s="10">
        <f>IF($C$4="", SUMIFS('무신사 메타 광고'!$X:$X, '무신사 메타 광고'!$D:$D, $B363),SUMIFS('무신사 메타 광고'!$X:$X,'무신사 메타 광고'!I:I,$C$4,'무신사 메타 광고'!D:D,$B363))</f>
        <v>0</v>
      </c>
      <c r="O363" s="11">
        <f t="shared" si="14"/>
        <v>0</v>
      </c>
      <c r="R363" s="13"/>
      <c r="S363" s="31">
        <f>IF($S$4="", SUMIFS('자사몰 메타 광고'!$L:$L, '자사몰 메타 광고'!$C:$C, $R363),SUMIFS('자사몰 메타 광고'!$L:$L,'자사몰 메타 광고'!$I:$I,$S$4,'자사몰 메타 광고'!$C:$C,$R363))</f>
        <v>0</v>
      </c>
      <c r="T363" s="31">
        <f>IF($S$4="", SUMIFS('자사몰 메타 광고'!$V:$V, '자사몰 메타 광고'!$C:$C, $R363),SUMIFS('자사몰 메타 광고'!$V:$V,'자사몰 메타 광고'!$I:$I,$S$4,'자사몰 메타 광고'!$C:$C,$R363))</f>
        <v>0</v>
      </c>
      <c r="U363" s="11">
        <f t="shared" si="15"/>
        <v>0</v>
      </c>
      <c r="V363" s="12" t="str">
        <f t="shared" si="20"/>
        <v xml:space="preserve"> </v>
      </c>
      <c r="W363" s="32">
        <f>IF($S$4="", SUMIFS('자사몰 메타 광고'!$K:$K, '자사몰 메타 광고'!$C:$C, $R363),SUMIFS('자사몰 메타 광고'!$K:$K,'자사몰 메타 광고'!$I:$I,$S$4,'자사몰 메타 광고'!$C:$C,$R363))</f>
        <v>0</v>
      </c>
      <c r="X363" s="32">
        <f>IF($S$4="", SUMIFS('자사몰 메타 광고'!$N:$N, '자사몰 메타 광고'!$C:$C, $R363),SUMIFS('자사몰 메타 광고'!$N:$N,'자사몰 메타 광고'!$I:$I,$S$4,'자사몰 메타 광고'!$C:$C,$R363))</f>
        <v>0</v>
      </c>
      <c r="Y363" s="11">
        <f t="shared" si="16"/>
        <v>0</v>
      </c>
      <c r="Z363" s="12" t="str">
        <f t="shared" si="21"/>
        <v xml:space="preserve"> </v>
      </c>
      <c r="AB363" s="10">
        <f>IF($S$4="", SUMIFS('무신사 메타 광고'!$X:$X, '무신사 메타 광고'!$C:$C, $R363),SUMIFS('무신사 메타 광고'!$X:$X,'무신사 메타 광고'!$I:$I,$S$4,'무신사 메타 광고'!$C:$C,$R363))</f>
        <v>0</v>
      </c>
      <c r="AC363" s="11">
        <f t="shared" si="17"/>
        <v>0</v>
      </c>
    </row>
    <row r="364" spans="2:29">
      <c r="B364" s="9"/>
      <c r="C364" s="29">
        <f>IF($C$4="", SUMIFS('자사몰 메타 광고'!$L:$L, '자사몰 메타 광고'!$D:$D, $B364), SUMIFS('자사몰 메타 광고'!$L:$L, '자사몰 메타 광고'!$I:$I, $C$4, '자사몰 메타 광고'!$D:$D, $B364))</f>
        <v>0</v>
      </c>
      <c r="D364" s="29">
        <f>IF($C$4="", SUMIFS('자사몰 메타 광고'!$V:$V,#REF!, $B364), SUMIFS('자사몰 메타 광고'!$V:$V,'자사몰 메타 광고'!$I:$I,$C$4,'자사몰 메타 광고'!$D:$D,$B364))</f>
        <v>0</v>
      </c>
      <c r="E364" s="11">
        <f t="shared" si="11"/>
        <v>0</v>
      </c>
      <c r="F364" s="12" t="str">
        <f t="shared" si="18"/>
        <v xml:space="preserve"> </v>
      </c>
      <c r="G364" s="30">
        <f>IF($C$4="", SUMIFS('자사몰 메타 광고'!$K:$K, '자사몰 메타 광고'!$D:$D, $B364), SUMIFS('자사몰 메타 광고'!$K:$K,'자사몰 메타 광고'!$I:$I,$C$4,'자사몰 메타 광고'!D:D,$B364))</f>
        <v>0</v>
      </c>
      <c r="H364" s="30">
        <f>IF($C$4="", SUMIFS('자사몰 메타 광고'!$Q:$Q, '자사몰 메타 광고'!$D:$D, $B364), SUMIFS('자사몰 메타 광고'!$Q:$Q,'자사몰 메타 광고'!$I:$I,$C$4,'자사몰 메타 광고'!D:D,$B364))</f>
        <v>0</v>
      </c>
      <c r="I364" s="30">
        <f>IF($C$4="", SUMIFS('자사몰 메타 광고'!$U:$U, '자사몰 메타 광고'!$D:$D, $B364), SUMIFS('자사몰 메타 광고'!$U:$U,'자사몰 메타 광고'!$I:$I,$C$4,'자사몰 메타 광고'!D:D,$B364))</f>
        <v>0</v>
      </c>
      <c r="J364" s="11">
        <f t="shared" si="12"/>
        <v>0</v>
      </c>
      <c r="K364" s="11">
        <f t="shared" si="13"/>
        <v>0</v>
      </c>
      <c r="L364" s="12" t="str">
        <f t="shared" si="19"/>
        <v xml:space="preserve"> </v>
      </c>
      <c r="N364" s="10">
        <f>IF($C$4="", SUMIFS('무신사 메타 광고'!$X:$X, '무신사 메타 광고'!$D:$D, $B364),SUMIFS('무신사 메타 광고'!$X:$X,'무신사 메타 광고'!I:I,$C$4,'무신사 메타 광고'!D:D,$B364))</f>
        <v>0</v>
      </c>
      <c r="O364" s="11">
        <f t="shared" si="14"/>
        <v>0</v>
      </c>
      <c r="R364" s="13"/>
      <c r="S364" s="31">
        <f>IF($S$4="", SUMIFS('자사몰 메타 광고'!$L:$L, '자사몰 메타 광고'!$C:$C, $R364),SUMIFS('자사몰 메타 광고'!$L:$L,'자사몰 메타 광고'!$I:$I,$S$4,'자사몰 메타 광고'!$C:$C,$R364))</f>
        <v>0</v>
      </c>
      <c r="T364" s="31">
        <f>IF($S$4="", SUMIFS('자사몰 메타 광고'!$V:$V, '자사몰 메타 광고'!$C:$C, $R364),SUMIFS('자사몰 메타 광고'!$V:$V,'자사몰 메타 광고'!$I:$I,$S$4,'자사몰 메타 광고'!$C:$C,$R364))</f>
        <v>0</v>
      </c>
      <c r="U364" s="11">
        <f t="shared" si="15"/>
        <v>0</v>
      </c>
      <c r="V364" s="12" t="str">
        <f t="shared" si="20"/>
        <v xml:space="preserve"> </v>
      </c>
      <c r="W364" s="32">
        <f>IF($S$4="", SUMIFS('자사몰 메타 광고'!$K:$K, '자사몰 메타 광고'!$C:$C, $R364),SUMIFS('자사몰 메타 광고'!$K:$K,'자사몰 메타 광고'!$I:$I,$S$4,'자사몰 메타 광고'!$C:$C,$R364))</f>
        <v>0</v>
      </c>
      <c r="X364" s="32">
        <f>IF($S$4="", SUMIFS('자사몰 메타 광고'!$N:$N, '자사몰 메타 광고'!$C:$C, $R364),SUMIFS('자사몰 메타 광고'!$N:$N,'자사몰 메타 광고'!$I:$I,$S$4,'자사몰 메타 광고'!$C:$C,$R364))</f>
        <v>0</v>
      </c>
      <c r="Y364" s="11">
        <f t="shared" si="16"/>
        <v>0</v>
      </c>
      <c r="Z364" s="12" t="str">
        <f t="shared" si="21"/>
        <v xml:space="preserve"> </v>
      </c>
      <c r="AB364" s="10">
        <f>IF($S$4="", SUMIFS('무신사 메타 광고'!$X:$X, '무신사 메타 광고'!$C:$C, $R364),SUMIFS('무신사 메타 광고'!$X:$X,'무신사 메타 광고'!$I:$I,$S$4,'무신사 메타 광고'!$C:$C,$R364))</f>
        <v>0</v>
      </c>
      <c r="AC364" s="11">
        <f t="shared" si="17"/>
        <v>0</v>
      </c>
    </row>
    <row r="365" spans="2:29">
      <c r="B365" s="9"/>
      <c r="C365" s="29">
        <f>IF($C$4="", SUMIFS('자사몰 메타 광고'!$L:$L, '자사몰 메타 광고'!$D:$D, $B365), SUMIFS('자사몰 메타 광고'!$L:$L, '자사몰 메타 광고'!$I:$I, $C$4, '자사몰 메타 광고'!$D:$D, $B365))</f>
        <v>0</v>
      </c>
      <c r="D365" s="29">
        <f>IF($C$4="", SUMIFS('자사몰 메타 광고'!$V:$V,#REF!, $B365), SUMIFS('자사몰 메타 광고'!$V:$V,'자사몰 메타 광고'!$I:$I,$C$4,'자사몰 메타 광고'!$D:$D,$B365))</f>
        <v>0</v>
      </c>
      <c r="E365" s="11">
        <f t="shared" si="11"/>
        <v>0</v>
      </c>
      <c r="F365" s="12" t="str">
        <f t="shared" si="18"/>
        <v xml:space="preserve"> </v>
      </c>
      <c r="G365" s="30">
        <f>IF($C$4="", SUMIFS('자사몰 메타 광고'!$K:$K, '자사몰 메타 광고'!$D:$D, $B365), SUMIFS('자사몰 메타 광고'!$K:$K,'자사몰 메타 광고'!$I:$I,$C$4,'자사몰 메타 광고'!D:D,$B365))</f>
        <v>0</v>
      </c>
      <c r="H365" s="30">
        <f>IF($C$4="", SUMIFS('자사몰 메타 광고'!$Q:$Q, '자사몰 메타 광고'!$D:$D, $B365), SUMIFS('자사몰 메타 광고'!$Q:$Q,'자사몰 메타 광고'!$I:$I,$C$4,'자사몰 메타 광고'!D:D,$B365))</f>
        <v>0</v>
      </c>
      <c r="I365" s="30">
        <f>IF($C$4="", SUMIFS('자사몰 메타 광고'!$U:$U, '자사몰 메타 광고'!$D:$D, $B365), SUMIFS('자사몰 메타 광고'!$U:$U,'자사몰 메타 광고'!$I:$I,$C$4,'자사몰 메타 광고'!D:D,$B365))</f>
        <v>0</v>
      </c>
      <c r="J365" s="11">
        <f t="shared" si="12"/>
        <v>0</v>
      </c>
      <c r="K365" s="11">
        <f t="shared" si="13"/>
        <v>0</v>
      </c>
      <c r="L365" s="12" t="str">
        <f t="shared" si="19"/>
        <v xml:space="preserve"> </v>
      </c>
      <c r="N365" s="10">
        <f>IF($C$4="", SUMIFS('무신사 메타 광고'!$X:$X, '무신사 메타 광고'!$D:$D, $B365),SUMIFS('무신사 메타 광고'!$X:$X,'무신사 메타 광고'!I:I,$C$4,'무신사 메타 광고'!D:D,$B365))</f>
        <v>0</v>
      </c>
      <c r="O365" s="11">
        <f t="shared" si="14"/>
        <v>0</v>
      </c>
      <c r="R365" s="13"/>
      <c r="S365" s="31">
        <f>IF($S$4="", SUMIFS('자사몰 메타 광고'!$L:$L, '자사몰 메타 광고'!$C:$C, $R365),SUMIFS('자사몰 메타 광고'!$L:$L,'자사몰 메타 광고'!$I:$I,$S$4,'자사몰 메타 광고'!$C:$C,$R365))</f>
        <v>0</v>
      </c>
      <c r="T365" s="31">
        <f>IF($S$4="", SUMIFS('자사몰 메타 광고'!$V:$V, '자사몰 메타 광고'!$C:$C, $R365),SUMIFS('자사몰 메타 광고'!$V:$V,'자사몰 메타 광고'!$I:$I,$S$4,'자사몰 메타 광고'!$C:$C,$R365))</f>
        <v>0</v>
      </c>
      <c r="U365" s="11">
        <f t="shared" si="15"/>
        <v>0</v>
      </c>
      <c r="V365" s="12" t="str">
        <f t="shared" si="20"/>
        <v xml:space="preserve"> </v>
      </c>
      <c r="W365" s="32">
        <f>IF($S$4="", SUMIFS('자사몰 메타 광고'!$K:$K, '자사몰 메타 광고'!$C:$C, $R365),SUMIFS('자사몰 메타 광고'!$K:$K,'자사몰 메타 광고'!$I:$I,$S$4,'자사몰 메타 광고'!$C:$C,$R365))</f>
        <v>0</v>
      </c>
      <c r="X365" s="32">
        <f>IF($S$4="", SUMIFS('자사몰 메타 광고'!$N:$N, '자사몰 메타 광고'!$C:$C, $R365),SUMIFS('자사몰 메타 광고'!$N:$N,'자사몰 메타 광고'!$I:$I,$S$4,'자사몰 메타 광고'!$C:$C,$R365))</f>
        <v>0</v>
      </c>
      <c r="Y365" s="11">
        <f t="shared" si="16"/>
        <v>0</v>
      </c>
      <c r="Z365" s="12" t="str">
        <f t="shared" si="21"/>
        <v xml:space="preserve"> </v>
      </c>
      <c r="AB365" s="10">
        <f>IF($S$4="", SUMIFS('무신사 메타 광고'!$X:$X, '무신사 메타 광고'!$C:$C, $R365),SUMIFS('무신사 메타 광고'!$X:$X,'무신사 메타 광고'!$I:$I,$S$4,'무신사 메타 광고'!$C:$C,$R365))</f>
        <v>0</v>
      </c>
      <c r="AC365" s="11">
        <f t="shared" si="17"/>
        <v>0</v>
      </c>
    </row>
    <row r="366" spans="2:29">
      <c r="B366" s="9"/>
      <c r="C366" s="29">
        <f>IF($C$4="", SUMIFS('자사몰 메타 광고'!$L:$L, '자사몰 메타 광고'!$D:$D, $B366), SUMIFS('자사몰 메타 광고'!$L:$L, '자사몰 메타 광고'!$I:$I, $C$4, '자사몰 메타 광고'!$D:$D, $B366))</f>
        <v>0</v>
      </c>
      <c r="D366" s="29">
        <f>IF($C$4="", SUMIFS('자사몰 메타 광고'!$V:$V,#REF!, $B366), SUMIFS('자사몰 메타 광고'!$V:$V,'자사몰 메타 광고'!$I:$I,$C$4,'자사몰 메타 광고'!$D:$D,$B366))</f>
        <v>0</v>
      </c>
      <c r="E366" s="11">
        <f t="shared" si="11"/>
        <v>0</v>
      </c>
      <c r="F366" s="12" t="str">
        <f t="shared" si="18"/>
        <v xml:space="preserve"> </v>
      </c>
      <c r="G366" s="30">
        <f>IF($C$4="", SUMIFS('자사몰 메타 광고'!$K:$K, '자사몰 메타 광고'!$D:$D, $B366), SUMIFS('자사몰 메타 광고'!$K:$K,'자사몰 메타 광고'!$I:$I,$C$4,'자사몰 메타 광고'!D:D,$B366))</f>
        <v>0</v>
      </c>
      <c r="H366" s="30">
        <f>IF($C$4="", SUMIFS('자사몰 메타 광고'!$Q:$Q, '자사몰 메타 광고'!$D:$D, $B366), SUMIFS('자사몰 메타 광고'!$Q:$Q,'자사몰 메타 광고'!$I:$I,$C$4,'자사몰 메타 광고'!D:D,$B366))</f>
        <v>0</v>
      </c>
      <c r="I366" s="30">
        <f>IF($C$4="", SUMIFS('자사몰 메타 광고'!$U:$U, '자사몰 메타 광고'!$D:$D, $B366), SUMIFS('자사몰 메타 광고'!$U:$U,'자사몰 메타 광고'!$I:$I,$C$4,'자사몰 메타 광고'!D:D,$B366))</f>
        <v>0</v>
      </c>
      <c r="J366" s="11">
        <f t="shared" si="12"/>
        <v>0</v>
      </c>
      <c r="K366" s="11">
        <f t="shared" si="13"/>
        <v>0</v>
      </c>
      <c r="L366" s="12" t="str">
        <f t="shared" si="19"/>
        <v xml:space="preserve"> </v>
      </c>
      <c r="N366" s="10">
        <f>IF($C$4="", SUMIFS('무신사 메타 광고'!$X:$X, '무신사 메타 광고'!$D:$D, $B366),SUMIFS('무신사 메타 광고'!$X:$X,'무신사 메타 광고'!I:I,$C$4,'무신사 메타 광고'!D:D,$B366))</f>
        <v>0</v>
      </c>
      <c r="O366" s="11">
        <f t="shared" si="14"/>
        <v>0</v>
      </c>
      <c r="R366" s="13"/>
      <c r="S366" s="31">
        <f>IF($S$4="", SUMIFS('자사몰 메타 광고'!$L:$L, '자사몰 메타 광고'!$C:$C, $R366),SUMIFS('자사몰 메타 광고'!$L:$L,'자사몰 메타 광고'!$I:$I,$S$4,'자사몰 메타 광고'!$C:$C,$R366))</f>
        <v>0</v>
      </c>
      <c r="T366" s="31">
        <f>IF($S$4="", SUMIFS('자사몰 메타 광고'!$V:$V, '자사몰 메타 광고'!$C:$C, $R366),SUMIFS('자사몰 메타 광고'!$V:$V,'자사몰 메타 광고'!$I:$I,$S$4,'자사몰 메타 광고'!$C:$C,$R366))</f>
        <v>0</v>
      </c>
      <c r="U366" s="11">
        <f t="shared" si="15"/>
        <v>0</v>
      </c>
      <c r="V366" s="12" t="str">
        <f t="shared" si="20"/>
        <v xml:space="preserve"> </v>
      </c>
      <c r="W366" s="32">
        <f>IF($S$4="", SUMIFS('자사몰 메타 광고'!$K:$K, '자사몰 메타 광고'!$C:$C, $R366),SUMIFS('자사몰 메타 광고'!$K:$K,'자사몰 메타 광고'!$I:$I,$S$4,'자사몰 메타 광고'!$C:$C,$R366))</f>
        <v>0</v>
      </c>
      <c r="X366" s="32">
        <f>IF($S$4="", SUMIFS('자사몰 메타 광고'!$N:$N, '자사몰 메타 광고'!$C:$C, $R366),SUMIFS('자사몰 메타 광고'!$N:$N,'자사몰 메타 광고'!$I:$I,$S$4,'자사몰 메타 광고'!$C:$C,$R366))</f>
        <v>0</v>
      </c>
      <c r="Y366" s="11">
        <f t="shared" si="16"/>
        <v>0</v>
      </c>
      <c r="Z366" s="12" t="str">
        <f t="shared" si="21"/>
        <v xml:space="preserve"> </v>
      </c>
      <c r="AB366" s="10">
        <f>IF($S$4="", SUMIFS('무신사 메타 광고'!$X:$X, '무신사 메타 광고'!$C:$C, $R366),SUMIFS('무신사 메타 광고'!$X:$X,'무신사 메타 광고'!$I:$I,$S$4,'무신사 메타 광고'!$C:$C,$R366))</f>
        <v>0</v>
      </c>
      <c r="AC366" s="11">
        <f t="shared" si="17"/>
        <v>0</v>
      </c>
    </row>
    <row r="367" spans="2:29">
      <c r="B367" s="9"/>
      <c r="C367" s="29">
        <f>IF($C$4="", SUMIFS('자사몰 메타 광고'!$L:$L, '자사몰 메타 광고'!$D:$D, $B367), SUMIFS('자사몰 메타 광고'!$L:$L, '자사몰 메타 광고'!$I:$I, $C$4, '자사몰 메타 광고'!$D:$D, $B367))</f>
        <v>0</v>
      </c>
      <c r="D367" s="29">
        <f>IF($C$4="", SUMIFS('자사몰 메타 광고'!$V:$V,#REF!, $B367), SUMIFS('자사몰 메타 광고'!$V:$V,'자사몰 메타 광고'!$I:$I,$C$4,'자사몰 메타 광고'!$D:$D,$B367))</f>
        <v>0</v>
      </c>
      <c r="E367" s="11">
        <f t="shared" si="11"/>
        <v>0</v>
      </c>
      <c r="F367" s="12" t="str">
        <f t="shared" si="18"/>
        <v xml:space="preserve"> </v>
      </c>
      <c r="G367" s="30">
        <f>IF($C$4="", SUMIFS('자사몰 메타 광고'!$K:$K, '자사몰 메타 광고'!$D:$D, $B367), SUMIFS('자사몰 메타 광고'!$K:$K,'자사몰 메타 광고'!$I:$I,$C$4,'자사몰 메타 광고'!D:D,$B367))</f>
        <v>0</v>
      </c>
      <c r="H367" s="30">
        <f>IF($C$4="", SUMIFS('자사몰 메타 광고'!$Q:$Q, '자사몰 메타 광고'!$D:$D, $B367), SUMIFS('자사몰 메타 광고'!$Q:$Q,'자사몰 메타 광고'!$I:$I,$C$4,'자사몰 메타 광고'!D:D,$B367))</f>
        <v>0</v>
      </c>
      <c r="I367" s="30">
        <f>IF($C$4="", SUMIFS('자사몰 메타 광고'!$U:$U, '자사몰 메타 광고'!$D:$D, $B367), SUMIFS('자사몰 메타 광고'!$U:$U,'자사몰 메타 광고'!$I:$I,$C$4,'자사몰 메타 광고'!D:D,$B367))</f>
        <v>0</v>
      </c>
      <c r="J367" s="11">
        <f t="shared" si="12"/>
        <v>0</v>
      </c>
      <c r="K367" s="11">
        <f t="shared" si="13"/>
        <v>0</v>
      </c>
      <c r="L367" s="12" t="str">
        <f t="shared" si="19"/>
        <v xml:space="preserve"> </v>
      </c>
      <c r="N367" s="10">
        <f>IF($C$4="", SUMIFS('무신사 메타 광고'!$X:$X, '무신사 메타 광고'!$D:$D, $B367),SUMIFS('무신사 메타 광고'!$X:$X,'무신사 메타 광고'!I:I,$C$4,'무신사 메타 광고'!D:D,$B367))</f>
        <v>0</v>
      </c>
      <c r="O367" s="11">
        <f t="shared" si="14"/>
        <v>0</v>
      </c>
      <c r="R367" s="13"/>
      <c r="S367" s="31">
        <f>IF($S$4="", SUMIFS('자사몰 메타 광고'!$L:$L, '자사몰 메타 광고'!$C:$C, $R367),SUMIFS('자사몰 메타 광고'!$L:$L,'자사몰 메타 광고'!$I:$I,$S$4,'자사몰 메타 광고'!$C:$C,$R367))</f>
        <v>0</v>
      </c>
      <c r="T367" s="31">
        <f>IF($S$4="", SUMIFS('자사몰 메타 광고'!$V:$V, '자사몰 메타 광고'!$C:$C, $R367),SUMIFS('자사몰 메타 광고'!$V:$V,'자사몰 메타 광고'!$I:$I,$S$4,'자사몰 메타 광고'!$C:$C,$R367))</f>
        <v>0</v>
      </c>
      <c r="U367" s="11">
        <f t="shared" si="15"/>
        <v>0</v>
      </c>
      <c r="V367" s="12" t="str">
        <f t="shared" si="20"/>
        <v xml:space="preserve"> </v>
      </c>
      <c r="W367" s="32">
        <f>IF($S$4="", SUMIFS('자사몰 메타 광고'!$K:$K, '자사몰 메타 광고'!$C:$C, $R367),SUMIFS('자사몰 메타 광고'!$K:$K,'자사몰 메타 광고'!$I:$I,$S$4,'자사몰 메타 광고'!$C:$C,$R367))</f>
        <v>0</v>
      </c>
      <c r="X367" s="32">
        <f>IF($S$4="", SUMIFS('자사몰 메타 광고'!$N:$N, '자사몰 메타 광고'!$C:$C, $R367),SUMIFS('자사몰 메타 광고'!$N:$N,'자사몰 메타 광고'!$I:$I,$S$4,'자사몰 메타 광고'!$C:$C,$R367))</f>
        <v>0</v>
      </c>
      <c r="Y367" s="11">
        <f t="shared" si="16"/>
        <v>0</v>
      </c>
      <c r="Z367" s="12" t="str">
        <f t="shared" si="21"/>
        <v xml:space="preserve"> </v>
      </c>
      <c r="AB367" s="10">
        <f>IF($S$4="", SUMIFS('무신사 메타 광고'!$X:$X, '무신사 메타 광고'!$C:$C, $R367),SUMIFS('무신사 메타 광고'!$X:$X,'무신사 메타 광고'!$I:$I,$S$4,'무신사 메타 광고'!$C:$C,$R367))</f>
        <v>0</v>
      </c>
      <c r="AC367" s="11">
        <f t="shared" si="17"/>
        <v>0</v>
      </c>
    </row>
    <row r="368" spans="2:29">
      <c r="B368" s="9"/>
      <c r="C368" s="29">
        <f>IF($C$4="", SUMIFS('자사몰 메타 광고'!$L:$L, '자사몰 메타 광고'!$D:$D, $B368), SUMIFS('자사몰 메타 광고'!$L:$L, '자사몰 메타 광고'!$I:$I, $C$4, '자사몰 메타 광고'!$D:$D, $B368))</f>
        <v>0</v>
      </c>
      <c r="D368" s="29">
        <f>IF($C$4="", SUMIFS('자사몰 메타 광고'!$V:$V,#REF!, $B368), SUMIFS('자사몰 메타 광고'!$V:$V,'자사몰 메타 광고'!$I:$I,$C$4,'자사몰 메타 광고'!$D:$D,$B368))</f>
        <v>0</v>
      </c>
      <c r="E368" s="11">
        <f t="shared" si="11"/>
        <v>0</v>
      </c>
      <c r="F368" s="12" t="str">
        <f t="shared" si="18"/>
        <v xml:space="preserve"> </v>
      </c>
      <c r="G368" s="30">
        <f>IF($C$4="", SUMIFS('자사몰 메타 광고'!$K:$K, '자사몰 메타 광고'!$D:$D, $B368), SUMIFS('자사몰 메타 광고'!$K:$K,'자사몰 메타 광고'!$I:$I,$C$4,'자사몰 메타 광고'!D:D,$B368))</f>
        <v>0</v>
      </c>
      <c r="H368" s="30">
        <f>IF($C$4="", SUMIFS('자사몰 메타 광고'!$Q:$Q, '자사몰 메타 광고'!$D:$D, $B368), SUMIFS('자사몰 메타 광고'!$Q:$Q,'자사몰 메타 광고'!$I:$I,$C$4,'자사몰 메타 광고'!D:D,$B368))</f>
        <v>0</v>
      </c>
      <c r="I368" s="30">
        <f>IF($C$4="", SUMIFS('자사몰 메타 광고'!$U:$U, '자사몰 메타 광고'!$D:$D, $B368), SUMIFS('자사몰 메타 광고'!$U:$U,'자사몰 메타 광고'!$I:$I,$C$4,'자사몰 메타 광고'!D:D,$B368))</f>
        <v>0</v>
      </c>
      <c r="J368" s="11">
        <f t="shared" si="12"/>
        <v>0</v>
      </c>
      <c r="K368" s="11">
        <f t="shared" si="13"/>
        <v>0</v>
      </c>
      <c r="L368" s="12" t="str">
        <f t="shared" si="19"/>
        <v xml:space="preserve"> </v>
      </c>
      <c r="N368" s="10">
        <f>IF($C$4="", SUMIFS('무신사 메타 광고'!$X:$X, '무신사 메타 광고'!$D:$D, $B368),SUMIFS('무신사 메타 광고'!$X:$X,'무신사 메타 광고'!I:I,$C$4,'무신사 메타 광고'!D:D,$B368))</f>
        <v>0</v>
      </c>
      <c r="O368" s="11">
        <f t="shared" si="14"/>
        <v>0</v>
      </c>
      <c r="R368" s="13"/>
      <c r="S368" s="31">
        <f>IF($S$4="", SUMIFS('자사몰 메타 광고'!$L:$L, '자사몰 메타 광고'!$C:$C, $R368),SUMIFS('자사몰 메타 광고'!$L:$L,'자사몰 메타 광고'!$I:$I,$S$4,'자사몰 메타 광고'!$C:$C,$R368))</f>
        <v>0</v>
      </c>
      <c r="T368" s="31">
        <f>IF($S$4="", SUMIFS('자사몰 메타 광고'!$V:$V, '자사몰 메타 광고'!$C:$C, $R368),SUMIFS('자사몰 메타 광고'!$V:$V,'자사몰 메타 광고'!$I:$I,$S$4,'자사몰 메타 광고'!$C:$C,$R368))</f>
        <v>0</v>
      </c>
      <c r="U368" s="11">
        <f t="shared" si="15"/>
        <v>0</v>
      </c>
      <c r="V368" s="12" t="str">
        <f t="shared" si="20"/>
        <v xml:space="preserve"> </v>
      </c>
      <c r="W368" s="32">
        <f>IF($S$4="", SUMIFS('자사몰 메타 광고'!$K:$K, '자사몰 메타 광고'!$C:$C, $R368),SUMIFS('자사몰 메타 광고'!$K:$K,'자사몰 메타 광고'!$I:$I,$S$4,'자사몰 메타 광고'!$C:$C,$R368))</f>
        <v>0</v>
      </c>
      <c r="X368" s="32">
        <f>IF($S$4="", SUMIFS('자사몰 메타 광고'!$N:$N, '자사몰 메타 광고'!$C:$C, $R368),SUMIFS('자사몰 메타 광고'!$N:$N,'자사몰 메타 광고'!$I:$I,$S$4,'자사몰 메타 광고'!$C:$C,$R368))</f>
        <v>0</v>
      </c>
      <c r="Y368" s="11">
        <f t="shared" si="16"/>
        <v>0</v>
      </c>
      <c r="Z368" s="12" t="str">
        <f t="shared" si="21"/>
        <v xml:space="preserve"> </v>
      </c>
      <c r="AB368" s="10">
        <f>IF($S$4="", SUMIFS('무신사 메타 광고'!$X:$X, '무신사 메타 광고'!$C:$C, $R368),SUMIFS('무신사 메타 광고'!$X:$X,'무신사 메타 광고'!$I:$I,$S$4,'무신사 메타 광고'!$C:$C,$R368))</f>
        <v>0</v>
      </c>
      <c r="AC368" s="11">
        <f t="shared" si="17"/>
        <v>0</v>
      </c>
    </row>
    <row r="369" spans="2:29">
      <c r="B369" s="9"/>
      <c r="C369" s="29">
        <f>IF($C$4="", SUMIFS('자사몰 메타 광고'!$L:$L, '자사몰 메타 광고'!$D:$D, $B369), SUMIFS('자사몰 메타 광고'!$L:$L, '자사몰 메타 광고'!$I:$I, $C$4, '자사몰 메타 광고'!$D:$D, $B369))</f>
        <v>0</v>
      </c>
      <c r="D369" s="29">
        <f>IF($C$4="", SUMIFS('자사몰 메타 광고'!$V:$V,#REF!, $B369), SUMIFS('자사몰 메타 광고'!$V:$V,'자사몰 메타 광고'!$I:$I,$C$4,'자사몰 메타 광고'!$D:$D,$B369))</f>
        <v>0</v>
      </c>
      <c r="E369" s="11">
        <f t="shared" si="11"/>
        <v>0</v>
      </c>
      <c r="F369" s="12" t="str">
        <f t="shared" si="18"/>
        <v xml:space="preserve"> </v>
      </c>
      <c r="G369" s="30">
        <f>IF($C$4="", SUMIFS('자사몰 메타 광고'!$K:$K, '자사몰 메타 광고'!$D:$D, $B369), SUMIFS('자사몰 메타 광고'!$K:$K,'자사몰 메타 광고'!$I:$I,$C$4,'자사몰 메타 광고'!D:D,$B369))</f>
        <v>0</v>
      </c>
      <c r="H369" s="30">
        <f>IF($C$4="", SUMIFS('자사몰 메타 광고'!$Q:$Q, '자사몰 메타 광고'!$D:$D, $B369), SUMIFS('자사몰 메타 광고'!$Q:$Q,'자사몰 메타 광고'!$I:$I,$C$4,'자사몰 메타 광고'!D:D,$B369))</f>
        <v>0</v>
      </c>
      <c r="I369" s="30">
        <f>IF($C$4="", SUMIFS('자사몰 메타 광고'!$U:$U, '자사몰 메타 광고'!$D:$D, $B369), SUMIFS('자사몰 메타 광고'!$U:$U,'자사몰 메타 광고'!$I:$I,$C$4,'자사몰 메타 광고'!D:D,$B369))</f>
        <v>0</v>
      </c>
      <c r="J369" s="11">
        <f t="shared" si="12"/>
        <v>0</v>
      </c>
      <c r="K369" s="11">
        <f t="shared" si="13"/>
        <v>0</v>
      </c>
      <c r="L369" s="12" t="str">
        <f t="shared" si="19"/>
        <v xml:space="preserve"> </v>
      </c>
      <c r="N369" s="10">
        <f>IF($C$4="", SUMIFS('무신사 메타 광고'!$X:$X, '무신사 메타 광고'!$D:$D, $B369),SUMIFS('무신사 메타 광고'!$X:$X,'무신사 메타 광고'!I:I,$C$4,'무신사 메타 광고'!D:D,$B369))</f>
        <v>0</v>
      </c>
      <c r="O369" s="11">
        <f t="shared" si="14"/>
        <v>0</v>
      </c>
      <c r="R369" s="13"/>
      <c r="S369" s="31">
        <f>IF($S$4="", SUMIFS('자사몰 메타 광고'!$L:$L, '자사몰 메타 광고'!$C:$C, $R369),SUMIFS('자사몰 메타 광고'!$L:$L,'자사몰 메타 광고'!$I:$I,$S$4,'자사몰 메타 광고'!$C:$C,$R369))</f>
        <v>0</v>
      </c>
      <c r="T369" s="31">
        <f>IF($S$4="", SUMIFS('자사몰 메타 광고'!$V:$V, '자사몰 메타 광고'!$C:$C, $R369),SUMIFS('자사몰 메타 광고'!$V:$V,'자사몰 메타 광고'!$I:$I,$S$4,'자사몰 메타 광고'!$C:$C,$R369))</f>
        <v>0</v>
      </c>
      <c r="U369" s="11">
        <f t="shared" si="15"/>
        <v>0</v>
      </c>
      <c r="V369" s="12" t="str">
        <f t="shared" si="20"/>
        <v xml:space="preserve"> </v>
      </c>
      <c r="W369" s="32">
        <f>IF($S$4="", SUMIFS('자사몰 메타 광고'!$K:$K, '자사몰 메타 광고'!$C:$C, $R369),SUMIFS('자사몰 메타 광고'!$K:$K,'자사몰 메타 광고'!$I:$I,$S$4,'자사몰 메타 광고'!$C:$C,$R369))</f>
        <v>0</v>
      </c>
      <c r="X369" s="32">
        <f>IF($S$4="", SUMIFS('자사몰 메타 광고'!$N:$N, '자사몰 메타 광고'!$C:$C, $R369),SUMIFS('자사몰 메타 광고'!$N:$N,'자사몰 메타 광고'!$I:$I,$S$4,'자사몰 메타 광고'!$C:$C,$R369))</f>
        <v>0</v>
      </c>
      <c r="Y369" s="11">
        <f t="shared" si="16"/>
        <v>0</v>
      </c>
      <c r="Z369" s="12" t="str">
        <f t="shared" si="21"/>
        <v xml:space="preserve"> </v>
      </c>
      <c r="AB369" s="10">
        <f>IF($S$4="", SUMIFS('무신사 메타 광고'!$X:$X, '무신사 메타 광고'!$C:$C, $R369),SUMIFS('무신사 메타 광고'!$X:$X,'무신사 메타 광고'!$I:$I,$S$4,'무신사 메타 광고'!$C:$C,$R369))</f>
        <v>0</v>
      </c>
      <c r="AC369" s="11">
        <f t="shared" si="17"/>
        <v>0</v>
      </c>
    </row>
    <row r="370" spans="2:29">
      <c r="B370" s="9"/>
      <c r="C370" s="29">
        <f>IF($C$4="", SUMIFS('자사몰 메타 광고'!$L:$L, '자사몰 메타 광고'!$D:$D, $B370), SUMIFS('자사몰 메타 광고'!$L:$L, '자사몰 메타 광고'!$I:$I, $C$4, '자사몰 메타 광고'!$D:$D, $B370))</f>
        <v>0</v>
      </c>
      <c r="D370" s="29">
        <f>IF($C$4="", SUMIFS('자사몰 메타 광고'!$V:$V,#REF!, $B370), SUMIFS('자사몰 메타 광고'!$V:$V,'자사몰 메타 광고'!$I:$I,$C$4,'자사몰 메타 광고'!$D:$D,$B370))</f>
        <v>0</v>
      </c>
      <c r="E370" s="11">
        <f t="shared" si="11"/>
        <v>0</v>
      </c>
      <c r="F370" s="12" t="str">
        <f t="shared" si="18"/>
        <v xml:space="preserve"> </v>
      </c>
      <c r="G370" s="30">
        <f>IF($C$4="", SUMIFS('자사몰 메타 광고'!$K:$K, '자사몰 메타 광고'!$D:$D, $B370), SUMIFS('자사몰 메타 광고'!$K:$K,'자사몰 메타 광고'!$I:$I,$C$4,'자사몰 메타 광고'!D:D,$B370))</f>
        <v>0</v>
      </c>
      <c r="H370" s="30">
        <f>IF($C$4="", SUMIFS('자사몰 메타 광고'!$Q:$Q, '자사몰 메타 광고'!$D:$D, $B370), SUMIFS('자사몰 메타 광고'!$Q:$Q,'자사몰 메타 광고'!$I:$I,$C$4,'자사몰 메타 광고'!D:D,$B370))</f>
        <v>0</v>
      </c>
      <c r="I370" s="30">
        <f>IF($C$4="", SUMIFS('자사몰 메타 광고'!$U:$U, '자사몰 메타 광고'!$D:$D, $B370), SUMIFS('자사몰 메타 광고'!$U:$U,'자사몰 메타 광고'!$I:$I,$C$4,'자사몰 메타 광고'!D:D,$B370))</f>
        <v>0</v>
      </c>
      <c r="J370" s="11">
        <f t="shared" si="12"/>
        <v>0</v>
      </c>
      <c r="K370" s="11">
        <f t="shared" si="13"/>
        <v>0</v>
      </c>
      <c r="L370" s="12" t="str">
        <f t="shared" si="19"/>
        <v xml:space="preserve"> </v>
      </c>
      <c r="N370" s="10">
        <f>IF($C$4="", SUMIFS('무신사 메타 광고'!$X:$X, '무신사 메타 광고'!$D:$D, $B370),SUMIFS('무신사 메타 광고'!$X:$X,'무신사 메타 광고'!I:I,$C$4,'무신사 메타 광고'!D:D,$B370))</f>
        <v>0</v>
      </c>
      <c r="O370" s="11">
        <f t="shared" si="14"/>
        <v>0</v>
      </c>
      <c r="R370" s="13"/>
      <c r="S370" s="31">
        <f>IF($S$4="", SUMIFS('자사몰 메타 광고'!$L:$L, '자사몰 메타 광고'!$C:$C, $R370),SUMIFS('자사몰 메타 광고'!$L:$L,'자사몰 메타 광고'!$I:$I,$S$4,'자사몰 메타 광고'!$C:$C,$R370))</f>
        <v>0</v>
      </c>
      <c r="T370" s="31">
        <f>IF($S$4="", SUMIFS('자사몰 메타 광고'!$V:$V, '자사몰 메타 광고'!$C:$C, $R370),SUMIFS('자사몰 메타 광고'!$V:$V,'자사몰 메타 광고'!$I:$I,$S$4,'자사몰 메타 광고'!$C:$C,$R370))</f>
        <v>0</v>
      </c>
      <c r="U370" s="11">
        <f t="shared" si="15"/>
        <v>0</v>
      </c>
      <c r="V370" s="12" t="str">
        <f t="shared" si="20"/>
        <v xml:space="preserve"> </v>
      </c>
      <c r="W370" s="32">
        <f>IF($S$4="", SUMIFS('자사몰 메타 광고'!$K:$K, '자사몰 메타 광고'!$C:$C, $R370),SUMIFS('자사몰 메타 광고'!$K:$K,'자사몰 메타 광고'!$I:$I,$S$4,'자사몰 메타 광고'!$C:$C,$R370))</f>
        <v>0</v>
      </c>
      <c r="X370" s="32">
        <f>IF($S$4="", SUMIFS('자사몰 메타 광고'!$N:$N, '자사몰 메타 광고'!$C:$C, $R370),SUMIFS('자사몰 메타 광고'!$N:$N,'자사몰 메타 광고'!$I:$I,$S$4,'자사몰 메타 광고'!$C:$C,$R370))</f>
        <v>0</v>
      </c>
      <c r="Y370" s="11">
        <f t="shared" si="16"/>
        <v>0</v>
      </c>
      <c r="Z370" s="12" t="str">
        <f t="shared" si="21"/>
        <v xml:space="preserve"> </v>
      </c>
      <c r="AB370" s="10">
        <f>IF($S$4="", SUMIFS('무신사 메타 광고'!$X:$X, '무신사 메타 광고'!$C:$C, $R370),SUMIFS('무신사 메타 광고'!$X:$X,'무신사 메타 광고'!$I:$I,$S$4,'무신사 메타 광고'!$C:$C,$R370))</f>
        <v>0</v>
      </c>
      <c r="AC370" s="11">
        <f t="shared" si="17"/>
        <v>0</v>
      </c>
    </row>
    <row r="371" spans="2:29">
      <c r="B371" s="9"/>
      <c r="C371" s="29">
        <f>IF($C$4="", SUMIFS('자사몰 메타 광고'!$L:$L, '자사몰 메타 광고'!$D:$D, $B371), SUMIFS('자사몰 메타 광고'!$L:$L, '자사몰 메타 광고'!$I:$I, $C$4, '자사몰 메타 광고'!$D:$D, $B371))</f>
        <v>0</v>
      </c>
      <c r="D371" s="29">
        <f>IF($C$4="", SUMIFS('자사몰 메타 광고'!$V:$V,#REF!, $B371), SUMIFS('자사몰 메타 광고'!$V:$V,'자사몰 메타 광고'!$I:$I,$C$4,'자사몰 메타 광고'!$D:$D,$B371))</f>
        <v>0</v>
      </c>
      <c r="E371" s="11">
        <f t="shared" si="11"/>
        <v>0</v>
      </c>
      <c r="F371" s="12" t="str">
        <f t="shared" si="18"/>
        <v xml:space="preserve"> </v>
      </c>
      <c r="G371" s="30">
        <f>IF($C$4="", SUMIFS('자사몰 메타 광고'!$K:$K, '자사몰 메타 광고'!$D:$D, $B371), SUMIFS('자사몰 메타 광고'!$K:$K,'자사몰 메타 광고'!$I:$I,$C$4,'자사몰 메타 광고'!D:D,$B371))</f>
        <v>0</v>
      </c>
      <c r="H371" s="30">
        <f>IF($C$4="", SUMIFS('자사몰 메타 광고'!$Q:$Q, '자사몰 메타 광고'!$D:$D, $B371), SUMIFS('자사몰 메타 광고'!$Q:$Q,'자사몰 메타 광고'!$I:$I,$C$4,'자사몰 메타 광고'!D:D,$B371))</f>
        <v>0</v>
      </c>
      <c r="I371" s="30">
        <f>IF($C$4="", SUMIFS('자사몰 메타 광고'!$U:$U, '자사몰 메타 광고'!$D:$D, $B371), SUMIFS('자사몰 메타 광고'!$U:$U,'자사몰 메타 광고'!$I:$I,$C$4,'자사몰 메타 광고'!D:D,$B371))</f>
        <v>0</v>
      </c>
      <c r="J371" s="11">
        <f t="shared" si="12"/>
        <v>0</v>
      </c>
      <c r="K371" s="11">
        <f t="shared" si="13"/>
        <v>0</v>
      </c>
      <c r="L371" s="12" t="str">
        <f t="shared" si="19"/>
        <v xml:space="preserve"> </v>
      </c>
      <c r="N371" s="10">
        <f>IF($C$4="", SUMIFS('무신사 메타 광고'!$X:$X, '무신사 메타 광고'!$D:$D, $B371),SUMIFS('무신사 메타 광고'!$X:$X,'무신사 메타 광고'!I:I,$C$4,'무신사 메타 광고'!D:D,$B371))</f>
        <v>0</v>
      </c>
      <c r="O371" s="11">
        <f t="shared" si="14"/>
        <v>0</v>
      </c>
      <c r="R371" s="13"/>
      <c r="S371" s="31">
        <f>IF($S$4="", SUMIFS('자사몰 메타 광고'!$L:$L, '자사몰 메타 광고'!$C:$C, $R371),SUMIFS('자사몰 메타 광고'!$L:$L,'자사몰 메타 광고'!$I:$I,$S$4,'자사몰 메타 광고'!$C:$C,$R371))</f>
        <v>0</v>
      </c>
      <c r="T371" s="31">
        <f>IF($S$4="", SUMIFS('자사몰 메타 광고'!$V:$V, '자사몰 메타 광고'!$C:$C, $R371),SUMIFS('자사몰 메타 광고'!$V:$V,'자사몰 메타 광고'!$I:$I,$S$4,'자사몰 메타 광고'!$C:$C,$R371))</f>
        <v>0</v>
      </c>
      <c r="U371" s="11">
        <f t="shared" si="15"/>
        <v>0</v>
      </c>
      <c r="V371" s="12" t="str">
        <f t="shared" si="20"/>
        <v xml:space="preserve"> </v>
      </c>
      <c r="W371" s="32">
        <f>IF($S$4="", SUMIFS('자사몰 메타 광고'!$K:$K, '자사몰 메타 광고'!$C:$C, $R371),SUMIFS('자사몰 메타 광고'!$K:$K,'자사몰 메타 광고'!$I:$I,$S$4,'자사몰 메타 광고'!$C:$C,$R371))</f>
        <v>0</v>
      </c>
      <c r="X371" s="32">
        <f>IF($S$4="", SUMIFS('자사몰 메타 광고'!$N:$N, '자사몰 메타 광고'!$C:$C, $R371),SUMIFS('자사몰 메타 광고'!$N:$N,'자사몰 메타 광고'!$I:$I,$S$4,'자사몰 메타 광고'!$C:$C,$R371))</f>
        <v>0</v>
      </c>
      <c r="Y371" s="11">
        <f t="shared" si="16"/>
        <v>0</v>
      </c>
      <c r="Z371" s="12" t="str">
        <f t="shared" si="21"/>
        <v xml:space="preserve"> </v>
      </c>
      <c r="AB371" s="10">
        <f>IF($S$4="", SUMIFS('무신사 메타 광고'!$X:$X, '무신사 메타 광고'!$C:$C, $R371),SUMIFS('무신사 메타 광고'!$X:$X,'무신사 메타 광고'!$I:$I,$S$4,'무신사 메타 광고'!$C:$C,$R371))</f>
        <v>0</v>
      </c>
      <c r="AC371" s="11">
        <f t="shared" si="17"/>
        <v>0</v>
      </c>
    </row>
    <row r="372" spans="2:29">
      <c r="B372" s="9"/>
      <c r="C372" s="29">
        <f>IF($C$4="", SUMIFS('자사몰 메타 광고'!$L:$L, '자사몰 메타 광고'!$D:$D, $B372), SUMIFS('자사몰 메타 광고'!$L:$L, '자사몰 메타 광고'!$I:$I, $C$4, '자사몰 메타 광고'!$D:$D, $B372))</f>
        <v>0</v>
      </c>
      <c r="D372" s="29">
        <f>IF($C$4="", SUMIFS('자사몰 메타 광고'!$V:$V,#REF!, $B372), SUMIFS('자사몰 메타 광고'!$V:$V,'자사몰 메타 광고'!$I:$I,$C$4,'자사몰 메타 광고'!$D:$D,$B372))</f>
        <v>0</v>
      </c>
      <c r="E372" s="11">
        <f t="shared" si="11"/>
        <v>0</v>
      </c>
      <c r="F372" s="12" t="str">
        <f t="shared" si="18"/>
        <v xml:space="preserve"> </v>
      </c>
      <c r="G372" s="30">
        <f>IF($C$4="", SUMIFS('자사몰 메타 광고'!$K:$K, '자사몰 메타 광고'!$D:$D, $B372), SUMIFS('자사몰 메타 광고'!$K:$K,'자사몰 메타 광고'!$I:$I,$C$4,'자사몰 메타 광고'!D:D,$B372))</f>
        <v>0</v>
      </c>
      <c r="H372" s="30">
        <f>IF($C$4="", SUMIFS('자사몰 메타 광고'!$Q:$Q, '자사몰 메타 광고'!$D:$D, $B372), SUMIFS('자사몰 메타 광고'!$Q:$Q,'자사몰 메타 광고'!$I:$I,$C$4,'자사몰 메타 광고'!D:D,$B372))</f>
        <v>0</v>
      </c>
      <c r="I372" s="30">
        <f>IF($C$4="", SUMIFS('자사몰 메타 광고'!$U:$U, '자사몰 메타 광고'!$D:$D, $B372), SUMIFS('자사몰 메타 광고'!$U:$U,'자사몰 메타 광고'!$I:$I,$C$4,'자사몰 메타 광고'!D:D,$B372))</f>
        <v>0</v>
      </c>
      <c r="J372" s="11">
        <f t="shared" si="12"/>
        <v>0</v>
      </c>
      <c r="K372" s="11">
        <f t="shared" si="13"/>
        <v>0</v>
      </c>
      <c r="L372" s="12" t="str">
        <f t="shared" si="19"/>
        <v xml:space="preserve"> </v>
      </c>
      <c r="N372" s="10">
        <f>IF($C$4="", SUMIFS('무신사 메타 광고'!$X:$X, '무신사 메타 광고'!$D:$D, $B372),SUMIFS('무신사 메타 광고'!$X:$X,'무신사 메타 광고'!I:I,$C$4,'무신사 메타 광고'!D:D,$B372))</f>
        <v>0</v>
      </c>
      <c r="O372" s="11">
        <f t="shared" si="14"/>
        <v>0</v>
      </c>
      <c r="R372" s="13"/>
      <c r="S372" s="31">
        <f>IF($S$4="", SUMIFS('자사몰 메타 광고'!$L:$L, '자사몰 메타 광고'!$C:$C, $R372),SUMIFS('자사몰 메타 광고'!$L:$L,'자사몰 메타 광고'!$I:$I,$S$4,'자사몰 메타 광고'!$C:$C,$R372))</f>
        <v>0</v>
      </c>
      <c r="T372" s="31">
        <f>IF($S$4="", SUMIFS('자사몰 메타 광고'!$V:$V, '자사몰 메타 광고'!$C:$C, $R372),SUMIFS('자사몰 메타 광고'!$V:$V,'자사몰 메타 광고'!$I:$I,$S$4,'자사몰 메타 광고'!$C:$C,$R372))</f>
        <v>0</v>
      </c>
      <c r="U372" s="11">
        <f t="shared" si="15"/>
        <v>0</v>
      </c>
      <c r="V372" s="12" t="str">
        <f t="shared" si="20"/>
        <v xml:space="preserve"> </v>
      </c>
      <c r="W372" s="32">
        <f>IF($S$4="", SUMIFS('자사몰 메타 광고'!$K:$K, '자사몰 메타 광고'!$C:$C, $R372),SUMIFS('자사몰 메타 광고'!$K:$K,'자사몰 메타 광고'!$I:$I,$S$4,'자사몰 메타 광고'!$C:$C,$R372))</f>
        <v>0</v>
      </c>
      <c r="X372" s="32">
        <f>IF($S$4="", SUMIFS('자사몰 메타 광고'!$N:$N, '자사몰 메타 광고'!$C:$C, $R372),SUMIFS('자사몰 메타 광고'!$N:$N,'자사몰 메타 광고'!$I:$I,$S$4,'자사몰 메타 광고'!$C:$C,$R372))</f>
        <v>0</v>
      </c>
      <c r="Y372" s="11">
        <f t="shared" si="16"/>
        <v>0</v>
      </c>
      <c r="Z372" s="12" t="str">
        <f t="shared" si="21"/>
        <v xml:space="preserve"> </v>
      </c>
      <c r="AB372" s="10">
        <f>IF($S$4="", SUMIFS('무신사 메타 광고'!$X:$X, '무신사 메타 광고'!$C:$C, $R372),SUMIFS('무신사 메타 광고'!$X:$X,'무신사 메타 광고'!$I:$I,$S$4,'무신사 메타 광고'!$C:$C,$R372))</f>
        <v>0</v>
      </c>
      <c r="AC372" s="11">
        <f t="shared" si="17"/>
        <v>0</v>
      </c>
    </row>
    <row r="373" spans="2:29">
      <c r="B373" s="9"/>
      <c r="C373" s="29">
        <f>IF($C$4="", SUMIFS('자사몰 메타 광고'!$L:$L, '자사몰 메타 광고'!$D:$D, $B373), SUMIFS('자사몰 메타 광고'!$L:$L, '자사몰 메타 광고'!$I:$I, $C$4, '자사몰 메타 광고'!$D:$D, $B373))</f>
        <v>0</v>
      </c>
      <c r="D373" s="29">
        <f>IF($C$4="", SUMIFS('자사몰 메타 광고'!$V:$V,#REF!, $B373), SUMIFS('자사몰 메타 광고'!$V:$V,'자사몰 메타 광고'!$I:$I,$C$4,'자사몰 메타 광고'!$D:$D,$B373))</f>
        <v>0</v>
      </c>
      <c r="E373" s="11">
        <f t="shared" si="11"/>
        <v>0</v>
      </c>
      <c r="F373" s="12" t="str">
        <f t="shared" si="18"/>
        <v xml:space="preserve"> </v>
      </c>
      <c r="G373" s="30">
        <f>IF($C$4="", SUMIFS('자사몰 메타 광고'!$K:$K, '자사몰 메타 광고'!$D:$D, $B373), SUMIFS('자사몰 메타 광고'!$K:$K,'자사몰 메타 광고'!$I:$I,$C$4,'자사몰 메타 광고'!D:D,$B373))</f>
        <v>0</v>
      </c>
      <c r="H373" s="30">
        <f>IF($C$4="", SUMIFS('자사몰 메타 광고'!$Q:$Q, '자사몰 메타 광고'!$D:$D, $B373), SUMIFS('자사몰 메타 광고'!$Q:$Q,'자사몰 메타 광고'!$I:$I,$C$4,'자사몰 메타 광고'!D:D,$B373))</f>
        <v>0</v>
      </c>
      <c r="I373" s="30">
        <f>IF($C$4="", SUMIFS('자사몰 메타 광고'!$U:$U, '자사몰 메타 광고'!$D:$D, $B373), SUMIFS('자사몰 메타 광고'!$U:$U,'자사몰 메타 광고'!$I:$I,$C$4,'자사몰 메타 광고'!D:D,$B373))</f>
        <v>0</v>
      </c>
      <c r="J373" s="11">
        <f t="shared" si="12"/>
        <v>0</v>
      </c>
      <c r="K373" s="11">
        <f t="shared" si="13"/>
        <v>0</v>
      </c>
      <c r="L373" s="12" t="str">
        <f t="shared" si="19"/>
        <v xml:space="preserve"> </v>
      </c>
      <c r="N373" s="10">
        <f>IF($C$4="", SUMIFS('무신사 메타 광고'!$X:$X, '무신사 메타 광고'!$D:$D, $B373),SUMIFS('무신사 메타 광고'!$X:$X,'무신사 메타 광고'!I:I,$C$4,'무신사 메타 광고'!D:D,$B373))</f>
        <v>0</v>
      </c>
      <c r="O373" s="11">
        <f t="shared" si="14"/>
        <v>0</v>
      </c>
      <c r="R373" s="13"/>
      <c r="S373" s="31">
        <f>IF($S$4="", SUMIFS('자사몰 메타 광고'!$L:$L, '자사몰 메타 광고'!$C:$C, $R373),SUMIFS('자사몰 메타 광고'!$L:$L,'자사몰 메타 광고'!$I:$I,$S$4,'자사몰 메타 광고'!$C:$C,$R373))</f>
        <v>0</v>
      </c>
      <c r="T373" s="31">
        <f>IF($S$4="", SUMIFS('자사몰 메타 광고'!$V:$V, '자사몰 메타 광고'!$C:$C, $R373),SUMIFS('자사몰 메타 광고'!$V:$V,'자사몰 메타 광고'!$I:$I,$S$4,'자사몰 메타 광고'!$C:$C,$R373))</f>
        <v>0</v>
      </c>
      <c r="U373" s="11">
        <f t="shared" si="15"/>
        <v>0</v>
      </c>
      <c r="V373" s="12" t="str">
        <f t="shared" si="20"/>
        <v xml:space="preserve"> </v>
      </c>
      <c r="W373" s="32">
        <f>IF($S$4="", SUMIFS('자사몰 메타 광고'!$K:$K, '자사몰 메타 광고'!$C:$C, $R373),SUMIFS('자사몰 메타 광고'!$K:$K,'자사몰 메타 광고'!$I:$I,$S$4,'자사몰 메타 광고'!$C:$C,$R373))</f>
        <v>0</v>
      </c>
      <c r="X373" s="32">
        <f>IF($S$4="", SUMIFS('자사몰 메타 광고'!$N:$N, '자사몰 메타 광고'!$C:$C, $R373),SUMIFS('자사몰 메타 광고'!$N:$N,'자사몰 메타 광고'!$I:$I,$S$4,'자사몰 메타 광고'!$C:$C,$R373))</f>
        <v>0</v>
      </c>
      <c r="Y373" s="11">
        <f t="shared" si="16"/>
        <v>0</v>
      </c>
      <c r="Z373" s="12" t="str">
        <f t="shared" si="21"/>
        <v xml:space="preserve"> </v>
      </c>
      <c r="AB373" s="10">
        <f>IF($S$4="", SUMIFS('무신사 메타 광고'!$X:$X, '무신사 메타 광고'!$C:$C, $R373),SUMIFS('무신사 메타 광고'!$X:$X,'무신사 메타 광고'!$I:$I,$S$4,'무신사 메타 광고'!$C:$C,$R373))</f>
        <v>0</v>
      </c>
      <c r="AC373" s="11">
        <f t="shared" si="17"/>
        <v>0</v>
      </c>
    </row>
    <row r="374" spans="2:29">
      <c r="B374" s="9"/>
      <c r="C374" s="29">
        <f>IF($C$4="", SUMIFS('자사몰 메타 광고'!$L:$L, '자사몰 메타 광고'!$D:$D, $B374), SUMIFS('자사몰 메타 광고'!$L:$L, '자사몰 메타 광고'!$I:$I, $C$4, '자사몰 메타 광고'!$D:$D, $B374))</f>
        <v>0</v>
      </c>
      <c r="D374" s="29">
        <f>IF($C$4="", SUMIFS('자사몰 메타 광고'!$V:$V,#REF!, $B374), SUMIFS('자사몰 메타 광고'!$V:$V,'자사몰 메타 광고'!$I:$I,$C$4,'자사몰 메타 광고'!$D:$D,$B374))</f>
        <v>0</v>
      </c>
      <c r="E374" s="11">
        <f t="shared" si="11"/>
        <v>0</v>
      </c>
      <c r="F374" s="12" t="str">
        <f t="shared" si="18"/>
        <v xml:space="preserve"> </v>
      </c>
      <c r="G374" s="30">
        <f>IF($C$4="", SUMIFS('자사몰 메타 광고'!$K:$K, '자사몰 메타 광고'!$D:$D, $B374), SUMIFS('자사몰 메타 광고'!$K:$K,'자사몰 메타 광고'!$I:$I,$C$4,'자사몰 메타 광고'!D:D,$B374))</f>
        <v>0</v>
      </c>
      <c r="H374" s="30">
        <f>IF($C$4="", SUMIFS('자사몰 메타 광고'!$Q:$Q, '자사몰 메타 광고'!$D:$D, $B374), SUMIFS('자사몰 메타 광고'!$Q:$Q,'자사몰 메타 광고'!$I:$I,$C$4,'자사몰 메타 광고'!D:D,$B374))</f>
        <v>0</v>
      </c>
      <c r="I374" s="30">
        <f>IF($C$4="", SUMIFS('자사몰 메타 광고'!$U:$U, '자사몰 메타 광고'!$D:$D, $B374), SUMIFS('자사몰 메타 광고'!$U:$U,'자사몰 메타 광고'!$I:$I,$C$4,'자사몰 메타 광고'!D:D,$B374))</f>
        <v>0</v>
      </c>
      <c r="J374" s="11">
        <f t="shared" si="12"/>
        <v>0</v>
      </c>
      <c r="K374" s="11">
        <f t="shared" si="13"/>
        <v>0</v>
      </c>
      <c r="L374" s="12" t="str">
        <f t="shared" si="19"/>
        <v xml:space="preserve"> </v>
      </c>
      <c r="N374" s="10">
        <f>IF($C$4="", SUMIFS('무신사 메타 광고'!$X:$X, '무신사 메타 광고'!$D:$D, $B374),SUMIFS('무신사 메타 광고'!$X:$X,'무신사 메타 광고'!I:I,$C$4,'무신사 메타 광고'!D:D,$B374))</f>
        <v>0</v>
      </c>
      <c r="O374" s="11">
        <f t="shared" si="14"/>
        <v>0</v>
      </c>
      <c r="R374" s="13"/>
      <c r="S374" s="31">
        <f>IF($S$4="", SUMIFS('자사몰 메타 광고'!$L:$L, '자사몰 메타 광고'!$C:$C, $R374),SUMIFS('자사몰 메타 광고'!$L:$L,'자사몰 메타 광고'!$I:$I,$S$4,'자사몰 메타 광고'!$C:$C,$R374))</f>
        <v>0</v>
      </c>
      <c r="T374" s="31">
        <f>IF($S$4="", SUMIFS('자사몰 메타 광고'!$V:$V, '자사몰 메타 광고'!$C:$C, $R374),SUMIFS('자사몰 메타 광고'!$V:$V,'자사몰 메타 광고'!$I:$I,$S$4,'자사몰 메타 광고'!$C:$C,$R374))</f>
        <v>0</v>
      </c>
      <c r="U374" s="11">
        <f t="shared" si="15"/>
        <v>0</v>
      </c>
      <c r="V374" s="12" t="str">
        <f t="shared" si="20"/>
        <v xml:space="preserve"> </v>
      </c>
      <c r="W374" s="32">
        <f>IF($S$4="", SUMIFS('자사몰 메타 광고'!$K:$K, '자사몰 메타 광고'!$C:$C, $R374),SUMIFS('자사몰 메타 광고'!$K:$K,'자사몰 메타 광고'!$I:$I,$S$4,'자사몰 메타 광고'!$C:$C,$R374))</f>
        <v>0</v>
      </c>
      <c r="X374" s="32">
        <f>IF($S$4="", SUMIFS('자사몰 메타 광고'!$N:$N, '자사몰 메타 광고'!$C:$C, $R374),SUMIFS('자사몰 메타 광고'!$N:$N,'자사몰 메타 광고'!$I:$I,$S$4,'자사몰 메타 광고'!$C:$C,$R374))</f>
        <v>0</v>
      </c>
      <c r="Y374" s="11">
        <f t="shared" si="16"/>
        <v>0</v>
      </c>
      <c r="Z374" s="12" t="str">
        <f t="shared" si="21"/>
        <v xml:space="preserve"> </v>
      </c>
      <c r="AB374" s="10">
        <f>IF($S$4="", SUMIFS('무신사 메타 광고'!$X:$X, '무신사 메타 광고'!$C:$C, $R374),SUMIFS('무신사 메타 광고'!$X:$X,'무신사 메타 광고'!$I:$I,$S$4,'무신사 메타 광고'!$C:$C,$R374))</f>
        <v>0</v>
      </c>
      <c r="AC374" s="11">
        <f t="shared" si="17"/>
        <v>0</v>
      </c>
    </row>
    <row r="375" spans="2:29">
      <c r="B375" s="9"/>
      <c r="C375" s="29">
        <f>IF($C$4="", SUMIFS('자사몰 메타 광고'!$L:$L, '자사몰 메타 광고'!$D:$D, $B375), SUMIFS('자사몰 메타 광고'!$L:$L, '자사몰 메타 광고'!$I:$I, $C$4, '자사몰 메타 광고'!$D:$D, $B375))</f>
        <v>0</v>
      </c>
      <c r="D375" s="29">
        <f>IF($C$4="", SUMIFS('자사몰 메타 광고'!$V:$V,#REF!, $B375), SUMIFS('자사몰 메타 광고'!$V:$V,'자사몰 메타 광고'!$I:$I,$C$4,'자사몰 메타 광고'!$D:$D,$B375))</f>
        <v>0</v>
      </c>
      <c r="E375" s="11">
        <f t="shared" si="11"/>
        <v>0</v>
      </c>
      <c r="F375" s="12" t="str">
        <f t="shared" si="18"/>
        <v xml:space="preserve"> </v>
      </c>
      <c r="G375" s="30">
        <f>IF($C$4="", SUMIFS('자사몰 메타 광고'!$K:$K, '자사몰 메타 광고'!$D:$D, $B375), SUMIFS('자사몰 메타 광고'!$K:$K,'자사몰 메타 광고'!$I:$I,$C$4,'자사몰 메타 광고'!D:D,$B375))</f>
        <v>0</v>
      </c>
      <c r="H375" s="30">
        <f>IF($C$4="", SUMIFS('자사몰 메타 광고'!$Q:$Q, '자사몰 메타 광고'!$D:$D, $B375), SUMIFS('자사몰 메타 광고'!$Q:$Q,'자사몰 메타 광고'!$I:$I,$C$4,'자사몰 메타 광고'!D:D,$B375))</f>
        <v>0</v>
      </c>
      <c r="I375" s="30">
        <f>IF($C$4="", SUMIFS('자사몰 메타 광고'!$U:$U, '자사몰 메타 광고'!$D:$D, $B375), SUMIFS('자사몰 메타 광고'!$U:$U,'자사몰 메타 광고'!$I:$I,$C$4,'자사몰 메타 광고'!D:D,$B375))</f>
        <v>0</v>
      </c>
      <c r="J375" s="11">
        <f t="shared" si="12"/>
        <v>0</v>
      </c>
      <c r="K375" s="11">
        <f t="shared" si="13"/>
        <v>0</v>
      </c>
      <c r="L375" s="12" t="str">
        <f t="shared" si="19"/>
        <v xml:space="preserve"> </v>
      </c>
      <c r="N375" s="10">
        <f>IF($C$4="", SUMIFS('무신사 메타 광고'!$X:$X, '무신사 메타 광고'!$D:$D, $B375),SUMIFS('무신사 메타 광고'!$X:$X,'무신사 메타 광고'!I:I,$C$4,'무신사 메타 광고'!D:D,$B375))</f>
        <v>0</v>
      </c>
      <c r="O375" s="11">
        <f t="shared" si="14"/>
        <v>0</v>
      </c>
      <c r="R375" s="13"/>
      <c r="S375" s="31">
        <f>IF($S$4="", SUMIFS('자사몰 메타 광고'!$L:$L, '자사몰 메타 광고'!$C:$C, $R375),SUMIFS('자사몰 메타 광고'!$L:$L,'자사몰 메타 광고'!$I:$I,$S$4,'자사몰 메타 광고'!$C:$C,$R375))</f>
        <v>0</v>
      </c>
      <c r="T375" s="31">
        <f>IF($S$4="", SUMIFS('자사몰 메타 광고'!$V:$V, '자사몰 메타 광고'!$C:$C, $R375),SUMIFS('자사몰 메타 광고'!$V:$V,'자사몰 메타 광고'!$I:$I,$S$4,'자사몰 메타 광고'!$C:$C,$R375))</f>
        <v>0</v>
      </c>
      <c r="U375" s="11">
        <f t="shared" si="15"/>
        <v>0</v>
      </c>
      <c r="V375" s="12" t="str">
        <f t="shared" si="20"/>
        <v xml:space="preserve"> </v>
      </c>
      <c r="W375" s="32">
        <f>IF($S$4="", SUMIFS('자사몰 메타 광고'!$K:$K, '자사몰 메타 광고'!$C:$C, $R375),SUMIFS('자사몰 메타 광고'!$K:$K,'자사몰 메타 광고'!$I:$I,$S$4,'자사몰 메타 광고'!$C:$C,$R375))</f>
        <v>0</v>
      </c>
      <c r="X375" s="32">
        <f>IF($S$4="", SUMIFS('자사몰 메타 광고'!$N:$N, '자사몰 메타 광고'!$C:$C, $R375),SUMIFS('자사몰 메타 광고'!$N:$N,'자사몰 메타 광고'!$I:$I,$S$4,'자사몰 메타 광고'!$C:$C,$R375))</f>
        <v>0</v>
      </c>
      <c r="Y375" s="11">
        <f t="shared" si="16"/>
        <v>0</v>
      </c>
      <c r="Z375" s="12" t="str">
        <f t="shared" si="21"/>
        <v xml:space="preserve"> </v>
      </c>
      <c r="AB375" s="10">
        <f>IF($S$4="", SUMIFS('무신사 메타 광고'!$X:$X, '무신사 메타 광고'!$C:$C, $R375),SUMIFS('무신사 메타 광고'!$X:$X,'무신사 메타 광고'!$I:$I,$S$4,'무신사 메타 광고'!$C:$C,$R375))</f>
        <v>0</v>
      </c>
      <c r="AC375" s="11">
        <f t="shared" si="17"/>
        <v>0</v>
      </c>
    </row>
    <row r="376" spans="2:29">
      <c r="B376" s="9"/>
      <c r="C376" s="29">
        <f>IF($C$4="", SUMIFS('자사몰 메타 광고'!$L:$L, '자사몰 메타 광고'!$D:$D, $B376), SUMIFS('자사몰 메타 광고'!$L:$L, '자사몰 메타 광고'!$I:$I, $C$4, '자사몰 메타 광고'!$D:$D, $B376))</f>
        <v>0</v>
      </c>
      <c r="D376" s="29">
        <f>IF($C$4="", SUMIFS('자사몰 메타 광고'!$V:$V,#REF!, $B376), SUMIFS('자사몰 메타 광고'!$V:$V,'자사몰 메타 광고'!$I:$I,$C$4,'자사몰 메타 광고'!$D:$D,$B376))</f>
        <v>0</v>
      </c>
      <c r="E376" s="11">
        <f t="shared" si="11"/>
        <v>0</v>
      </c>
      <c r="F376" s="12" t="str">
        <f t="shared" si="18"/>
        <v xml:space="preserve"> </v>
      </c>
      <c r="G376" s="30">
        <f>IF($C$4="", SUMIFS('자사몰 메타 광고'!$K:$K, '자사몰 메타 광고'!$D:$D, $B376), SUMIFS('자사몰 메타 광고'!$K:$K,'자사몰 메타 광고'!$I:$I,$C$4,'자사몰 메타 광고'!D:D,$B376))</f>
        <v>0</v>
      </c>
      <c r="H376" s="30">
        <f>IF($C$4="", SUMIFS('자사몰 메타 광고'!$Q:$Q, '자사몰 메타 광고'!$D:$D, $B376), SUMIFS('자사몰 메타 광고'!$Q:$Q,'자사몰 메타 광고'!$I:$I,$C$4,'자사몰 메타 광고'!D:D,$B376))</f>
        <v>0</v>
      </c>
      <c r="I376" s="30">
        <f>IF($C$4="", SUMIFS('자사몰 메타 광고'!$U:$U, '자사몰 메타 광고'!$D:$D, $B376), SUMIFS('자사몰 메타 광고'!$U:$U,'자사몰 메타 광고'!$I:$I,$C$4,'자사몰 메타 광고'!D:D,$B376))</f>
        <v>0</v>
      </c>
      <c r="J376" s="11">
        <f t="shared" si="12"/>
        <v>0</v>
      </c>
      <c r="K376" s="11">
        <f t="shared" si="13"/>
        <v>0</v>
      </c>
      <c r="L376" s="12" t="str">
        <f t="shared" si="19"/>
        <v xml:space="preserve"> </v>
      </c>
      <c r="N376" s="10">
        <f>IF($C$4="", SUMIFS('무신사 메타 광고'!$X:$X, '무신사 메타 광고'!$D:$D, $B376),SUMIFS('무신사 메타 광고'!$X:$X,'무신사 메타 광고'!I:I,$C$4,'무신사 메타 광고'!D:D,$B376))</f>
        <v>0</v>
      </c>
      <c r="O376" s="11">
        <f t="shared" si="14"/>
        <v>0</v>
      </c>
      <c r="R376" s="13"/>
      <c r="S376" s="31">
        <f>IF($S$4="", SUMIFS('자사몰 메타 광고'!$L:$L, '자사몰 메타 광고'!$C:$C, $R376),SUMIFS('자사몰 메타 광고'!$L:$L,'자사몰 메타 광고'!$I:$I,$S$4,'자사몰 메타 광고'!$C:$C,$R376))</f>
        <v>0</v>
      </c>
      <c r="T376" s="31">
        <f>IF($S$4="", SUMIFS('자사몰 메타 광고'!$V:$V, '자사몰 메타 광고'!$C:$C, $R376),SUMIFS('자사몰 메타 광고'!$V:$V,'자사몰 메타 광고'!$I:$I,$S$4,'자사몰 메타 광고'!$C:$C,$R376))</f>
        <v>0</v>
      </c>
      <c r="U376" s="11">
        <f t="shared" si="15"/>
        <v>0</v>
      </c>
      <c r="V376" s="12" t="str">
        <f t="shared" si="20"/>
        <v xml:space="preserve"> </v>
      </c>
      <c r="W376" s="32">
        <f>IF($S$4="", SUMIFS('자사몰 메타 광고'!$K:$K, '자사몰 메타 광고'!$C:$C, $R376),SUMIFS('자사몰 메타 광고'!$K:$K,'자사몰 메타 광고'!$I:$I,$S$4,'자사몰 메타 광고'!$C:$C,$R376))</f>
        <v>0</v>
      </c>
      <c r="X376" s="32">
        <f>IF($S$4="", SUMIFS('자사몰 메타 광고'!$N:$N, '자사몰 메타 광고'!$C:$C, $R376),SUMIFS('자사몰 메타 광고'!$N:$N,'자사몰 메타 광고'!$I:$I,$S$4,'자사몰 메타 광고'!$C:$C,$R376))</f>
        <v>0</v>
      </c>
      <c r="Y376" s="11">
        <f t="shared" si="16"/>
        <v>0</v>
      </c>
      <c r="Z376" s="12" t="str">
        <f t="shared" si="21"/>
        <v xml:space="preserve"> </v>
      </c>
      <c r="AB376" s="10">
        <f>IF($S$4="", SUMIFS('무신사 메타 광고'!$X:$X, '무신사 메타 광고'!$C:$C, $R376),SUMIFS('무신사 메타 광고'!$X:$X,'무신사 메타 광고'!$I:$I,$S$4,'무신사 메타 광고'!$C:$C,$R376))</f>
        <v>0</v>
      </c>
      <c r="AC376" s="11">
        <f t="shared" si="17"/>
        <v>0</v>
      </c>
    </row>
    <row r="377" spans="2:29">
      <c r="B377" s="9"/>
      <c r="C377" s="29">
        <f>IF($C$4="", SUMIFS('자사몰 메타 광고'!$L:$L, '자사몰 메타 광고'!$D:$D, $B377), SUMIFS('자사몰 메타 광고'!$L:$L, '자사몰 메타 광고'!$I:$I, $C$4, '자사몰 메타 광고'!$D:$D, $B377))</f>
        <v>0</v>
      </c>
      <c r="D377" s="29">
        <f>IF($C$4="", SUMIFS('자사몰 메타 광고'!$V:$V,#REF!, $B377), SUMIFS('자사몰 메타 광고'!$V:$V,'자사몰 메타 광고'!$I:$I,$C$4,'자사몰 메타 광고'!$D:$D,$B377))</f>
        <v>0</v>
      </c>
      <c r="E377" s="11">
        <f t="shared" si="11"/>
        <v>0</v>
      </c>
      <c r="F377" s="12" t="str">
        <f t="shared" si="18"/>
        <v xml:space="preserve"> </v>
      </c>
      <c r="G377" s="30">
        <f>IF($C$4="", SUMIFS('자사몰 메타 광고'!$K:$K, '자사몰 메타 광고'!$D:$D, $B377), SUMIFS('자사몰 메타 광고'!$K:$K,'자사몰 메타 광고'!$I:$I,$C$4,'자사몰 메타 광고'!D:D,$B377))</f>
        <v>0</v>
      </c>
      <c r="H377" s="30">
        <f>IF($C$4="", SUMIFS('자사몰 메타 광고'!$Q:$Q, '자사몰 메타 광고'!$D:$D, $B377), SUMIFS('자사몰 메타 광고'!$Q:$Q,'자사몰 메타 광고'!$I:$I,$C$4,'자사몰 메타 광고'!D:D,$B377))</f>
        <v>0</v>
      </c>
      <c r="I377" s="30">
        <f>IF($C$4="", SUMIFS('자사몰 메타 광고'!$U:$U, '자사몰 메타 광고'!$D:$D, $B377), SUMIFS('자사몰 메타 광고'!$U:$U,'자사몰 메타 광고'!$I:$I,$C$4,'자사몰 메타 광고'!D:D,$B377))</f>
        <v>0</v>
      </c>
      <c r="J377" s="11">
        <f t="shared" si="12"/>
        <v>0</v>
      </c>
      <c r="K377" s="11">
        <f t="shared" si="13"/>
        <v>0</v>
      </c>
      <c r="L377" s="12" t="str">
        <f t="shared" si="19"/>
        <v xml:space="preserve"> </v>
      </c>
      <c r="N377" s="10">
        <f>IF($C$4="", SUMIFS('무신사 메타 광고'!$X:$X, '무신사 메타 광고'!$D:$D, $B377),SUMIFS('무신사 메타 광고'!$X:$X,'무신사 메타 광고'!I:I,$C$4,'무신사 메타 광고'!D:D,$B377))</f>
        <v>0</v>
      </c>
      <c r="O377" s="11">
        <f t="shared" si="14"/>
        <v>0</v>
      </c>
      <c r="R377" s="13"/>
      <c r="S377" s="31">
        <f>IF($S$4="", SUMIFS('자사몰 메타 광고'!$L:$L, '자사몰 메타 광고'!$C:$C, $R377),SUMIFS('자사몰 메타 광고'!$L:$L,'자사몰 메타 광고'!$I:$I,$S$4,'자사몰 메타 광고'!$C:$C,$R377))</f>
        <v>0</v>
      </c>
      <c r="T377" s="31">
        <f>IF($S$4="", SUMIFS('자사몰 메타 광고'!$V:$V, '자사몰 메타 광고'!$C:$C, $R377),SUMIFS('자사몰 메타 광고'!$V:$V,'자사몰 메타 광고'!$I:$I,$S$4,'자사몰 메타 광고'!$C:$C,$R377))</f>
        <v>0</v>
      </c>
      <c r="U377" s="11">
        <f t="shared" si="15"/>
        <v>0</v>
      </c>
      <c r="V377" s="12" t="str">
        <f t="shared" si="20"/>
        <v xml:space="preserve"> </v>
      </c>
      <c r="W377" s="32">
        <f>IF($S$4="", SUMIFS('자사몰 메타 광고'!$K:$K, '자사몰 메타 광고'!$C:$C, $R377),SUMIFS('자사몰 메타 광고'!$K:$K,'자사몰 메타 광고'!$I:$I,$S$4,'자사몰 메타 광고'!$C:$C,$R377))</f>
        <v>0</v>
      </c>
      <c r="X377" s="32">
        <f>IF($S$4="", SUMIFS('자사몰 메타 광고'!$N:$N, '자사몰 메타 광고'!$C:$C, $R377),SUMIFS('자사몰 메타 광고'!$N:$N,'자사몰 메타 광고'!$I:$I,$S$4,'자사몰 메타 광고'!$C:$C,$R377))</f>
        <v>0</v>
      </c>
      <c r="Y377" s="11">
        <f t="shared" si="16"/>
        <v>0</v>
      </c>
      <c r="Z377" s="12" t="str">
        <f t="shared" si="21"/>
        <v xml:space="preserve"> </v>
      </c>
      <c r="AB377" s="10">
        <f>IF($S$4="", SUMIFS('무신사 메타 광고'!$X:$X, '무신사 메타 광고'!$C:$C, $R377),SUMIFS('무신사 메타 광고'!$X:$X,'무신사 메타 광고'!$I:$I,$S$4,'무신사 메타 광고'!$C:$C,$R377))</f>
        <v>0</v>
      </c>
      <c r="AC377" s="11">
        <f t="shared" si="17"/>
        <v>0</v>
      </c>
    </row>
    <row r="378" spans="2:29">
      <c r="B378" s="9"/>
      <c r="C378" s="29">
        <f>IF($C$4="", SUMIFS('자사몰 메타 광고'!$L:$L, '자사몰 메타 광고'!$D:$D, $B378), SUMIFS('자사몰 메타 광고'!$L:$L, '자사몰 메타 광고'!$I:$I, $C$4, '자사몰 메타 광고'!$D:$D, $B378))</f>
        <v>0</v>
      </c>
      <c r="D378" s="29">
        <f>IF($C$4="", SUMIFS('자사몰 메타 광고'!$V:$V,#REF!, $B378), SUMIFS('자사몰 메타 광고'!$V:$V,'자사몰 메타 광고'!$I:$I,$C$4,'자사몰 메타 광고'!$D:$D,$B378))</f>
        <v>0</v>
      </c>
      <c r="E378" s="11">
        <f t="shared" si="11"/>
        <v>0</v>
      </c>
      <c r="F378" s="12" t="str">
        <f t="shared" si="18"/>
        <v xml:space="preserve"> </v>
      </c>
      <c r="G378" s="30">
        <f>IF($C$4="", SUMIFS('자사몰 메타 광고'!$K:$K, '자사몰 메타 광고'!$D:$D, $B378), SUMIFS('자사몰 메타 광고'!$K:$K,'자사몰 메타 광고'!$I:$I,$C$4,'자사몰 메타 광고'!D:D,$B378))</f>
        <v>0</v>
      </c>
      <c r="H378" s="30">
        <f>IF($C$4="", SUMIFS('자사몰 메타 광고'!$Q:$Q, '자사몰 메타 광고'!$D:$D, $B378), SUMIFS('자사몰 메타 광고'!$Q:$Q,'자사몰 메타 광고'!$I:$I,$C$4,'자사몰 메타 광고'!D:D,$B378))</f>
        <v>0</v>
      </c>
      <c r="I378" s="30">
        <f>IF($C$4="", SUMIFS('자사몰 메타 광고'!$U:$U, '자사몰 메타 광고'!$D:$D, $B378), SUMIFS('자사몰 메타 광고'!$U:$U,'자사몰 메타 광고'!$I:$I,$C$4,'자사몰 메타 광고'!D:D,$B378))</f>
        <v>0</v>
      </c>
      <c r="J378" s="11">
        <f t="shared" si="12"/>
        <v>0</v>
      </c>
      <c r="K378" s="11">
        <f t="shared" si="13"/>
        <v>0</v>
      </c>
      <c r="L378" s="12" t="str">
        <f t="shared" si="19"/>
        <v xml:space="preserve"> </v>
      </c>
      <c r="N378" s="10">
        <f>IF($C$4="", SUMIFS('무신사 메타 광고'!$X:$X, '무신사 메타 광고'!$D:$D, $B378),SUMIFS('무신사 메타 광고'!$X:$X,'무신사 메타 광고'!I:I,$C$4,'무신사 메타 광고'!D:D,$B378))</f>
        <v>0</v>
      </c>
      <c r="O378" s="11">
        <f t="shared" si="14"/>
        <v>0</v>
      </c>
      <c r="R378" s="13"/>
      <c r="S378" s="31">
        <f>IF($S$4="", SUMIFS('자사몰 메타 광고'!$L:$L, '자사몰 메타 광고'!$C:$C, $R378),SUMIFS('자사몰 메타 광고'!$L:$L,'자사몰 메타 광고'!$I:$I,$S$4,'자사몰 메타 광고'!$C:$C,$R378))</f>
        <v>0</v>
      </c>
      <c r="T378" s="31">
        <f>IF($S$4="", SUMIFS('자사몰 메타 광고'!$V:$V, '자사몰 메타 광고'!$C:$C, $R378),SUMIFS('자사몰 메타 광고'!$V:$V,'자사몰 메타 광고'!$I:$I,$S$4,'자사몰 메타 광고'!$C:$C,$R378))</f>
        <v>0</v>
      </c>
      <c r="U378" s="11">
        <f t="shared" si="15"/>
        <v>0</v>
      </c>
      <c r="V378" s="12" t="str">
        <f t="shared" si="20"/>
        <v xml:space="preserve"> </v>
      </c>
      <c r="W378" s="32">
        <f>IF($S$4="", SUMIFS('자사몰 메타 광고'!$K:$K, '자사몰 메타 광고'!$C:$C, $R378),SUMIFS('자사몰 메타 광고'!$K:$K,'자사몰 메타 광고'!$I:$I,$S$4,'자사몰 메타 광고'!$C:$C,$R378))</f>
        <v>0</v>
      </c>
      <c r="X378" s="32">
        <f>IF($S$4="", SUMIFS('자사몰 메타 광고'!$N:$N, '자사몰 메타 광고'!$C:$C, $R378),SUMIFS('자사몰 메타 광고'!$N:$N,'자사몰 메타 광고'!$I:$I,$S$4,'자사몰 메타 광고'!$C:$C,$R378))</f>
        <v>0</v>
      </c>
      <c r="Y378" s="11">
        <f t="shared" si="16"/>
        <v>0</v>
      </c>
      <c r="Z378" s="12" t="str">
        <f t="shared" si="21"/>
        <v xml:space="preserve"> </v>
      </c>
      <c r="AB378" s="10">
        <f>IF($S$4="", SUMIFS('무신사 메타 광고'!$X:$X, '무신사 메타 광고'!$C:$C, $R378),SUMIFS('무신사 메타 광고'!$X:$X,'무신사 메타 광고'!$I:$I,$S$4,'무신사 메타 광고'!$C:$C,$R378))</f>
        <v>0</v>
      </c>
      <c r="AC378" s="11">
        <f t="shared" si="17"/>
        <v>0</v>
      </c>
    </row>
    <row r="379" spans="2:29">
      <c r="B379" s="9"/>
      <c r="C379" s="29">
        <f>IF($C$4="", SUMIFS('자사몰 메타 광고'!$L:$L, '자사몰 메타 광고'!$D:$D, $B379), SUMIFS('자사몰 메타 광고'!$L:$L, '자사몰 메타 광고'!$I:$I, $C$4, '자사몰 메타 광고'!$D:$D, $B379))</f>
        <v>0</v>
      </c>
      <c r="D379" s="29">
        <f>IF($C$4="", SUMIFS('자사몰 메타 광고'!$V:$V,#REF!, $B379), SUMIFS('자사몰 메타 광고'!$V:$V,'자사몰 메타 광고'!$I:$I,$C$4,'자사몰 메타 광고'!$D:$D,$B379))</f>
        <v>0</v>
      </c>
      <c r="E379" s="11">
        <f t="shared" si="11"/>
        <v>0</v>
      </c>
      <c r="F379" s="12" t="str">
        <f t="shared" si="18"/>
        <v xml:space="preserve"> </v>
      </c>
      <c r="G379" s="30">
        <f>IF($C$4="", SUMIFS('자사몰 메타 광고'!$K:$K, '자사몰 메타 광고'!$D:$D, $B379), SUMIFS('자사몰 메타 광고'!$K:$K,'자사몰 메타 광고'!$I:$I,$C$4,'자사몰 메타 광고'!D:D,$B379))</f>
        <v>0</v>
      </c>
      <c r="H379" s="30">
        <f>IF($C$4="", SUMIFS('자사몰 메타 광고'!$Q:$Q, '자사몰 메타 광고'!$D:$D, $B379), SUMIFS('자사몰 메타 광고'!$Q:$Q,'자사몰 메타 광고'!$I:$I,$C$4,'자사몰 메타 광고'!D:D,$B379))</f>
        <v>0</v>
      </c>
      <c r="I379" s="30">
        <f>IF($C$4="", SUMIFS('자사몰 메타 광고'!$U:$U, '자사몰 메타 광고'!$D:$D, $B379), SUMIFS('자사몰 메타 광고'!$U:$U,'자사몰 메타 광고'!$I:$I,$C$4,'자사몰 메타 광고'!D:D,$B379))</f>
        <v>0</v>
      </c>
      <c r="J379" s="11">
        <f t="shared" si="12"/>
        <v>0</v>
      </c>
      <c r="K379" s="11">
        <f t="shared" si="13"/>
        <v>0</v>
      </c>
      <c r="L379" s="12" t="str">
        <f t="shared" si="19"/>
        <v xml:space="preserve"> </v>
      </c>
      <c r="N379" s="10">
        <f>IF($C$4="", SUMIFS('무신사 메타 광고'!$X:$X, '무신사 메타 광고'!$D:$D, $B379),SUMIFS('무신사 메타 광고'!$X:$X,'무신사 메타 광고'!I:I,$C$4,'무신사 메타 광고'!D:D,$B379))</f>
        <v>0</v>
      </c>
      <c r="O379" s="11">
        <f t="shared" si="14"/>
        <v>0</v>
      </c>
      <c r="R379" s="13"/>
      <c r="S379" s="31">
        <f>IF($S$4="", SUMIFS('자사몰 메타 광고'!$L:$L, '자사몰 메타 광고'!$C:$C, $R379),SUMIFS('자사몰 메타 광고'!$L:$L,'자사몰 메타 광고'!$I:$I,$S$4,'자사몰 메타 광고'!$C:$C,$R379))</f>
        <v>0</v>
      </c>
      <c r="T379" s="31">
        <f>IF($S$4="", SUMIFS('자사몰 메타 광고'!$V:$V, '자사몰 메타 광고'!$C:$C, $R379),SUMIFS('자사몰 메타 광고'!$V:$V,'자사몰 메타 광고'!$I:$I,$S$4,'자사몰 메타 광고'!$C:$C,$R379))</f>
        <v>0</v>
      </c>
      <c r="U379" s="11">
        <f t="shared" si="15"/>
        <v>0</v>
      </c>
      <c r="V379" s="12" t="str">
        <f t="shared" si="20"/>
        <v xml:space="preserve"> </v>
      </c>
      <c r="W379" s="32">
        <f>IF($S$4="", SUMIFS('자사몰 메타 광고'!$K:$K, '자사몰 메타 광고'!$C:$C, $R379),SUMIFS('자사몰 메타 광고'!$K:$K,'자사몰 메타 광고'!$I:$I,$S$4,'자사몰 메타 광고'!$C:$C,$R379))</f>
        <v>0</v>
      </c>
      <c r="X379" s="32">
        <f>IF($S$4="", SUMIFS('자사몰 메타 광고'!$N:$N, '자사몰 메타 광고'!$C:$C, $R379),SUMIFS('자사몰 메타 광고'!$N:$N,'자사몰 메타 광고'!$I:$I,$S$4,'자사몰 메타 광고'!$C:$C,$R379))</f>
        <v>0</v>
      </c>
      <c r="Y379" s="11">
        <f t="shared" si="16"/>
        <v>0</v>
      </c>
      <c r="Z379" s="12" t="str">
        <f t="shared" si="21"/>
        <v xml:space="preserve"> </v>
      </c>
      <c r="AB379" s="10">
        <f>IF($S$4="", SUMIFS('무신사 메타 광고'!$X:$X, '무신사 메타 광고'!$C:$C, $R379),SUMIFS('무신사 메타 광고'!$X:$X,'무신사 메타 광고'!$I:$I,$S$4,'무신사 메타 광고'!$C:$C,$R379))</f>
        <v>0</v>
      </c>
      <c r="AC379" s="11">
        <f t="shared" si="17"/>
        <v>0</v>
      </c>
    </row>
    <row r="380" spans="2:29">
      <c r="B380" s="9"/>
      <c r="C380" s="29">
        <f>IF($C$4="", SUMIFS('자사몰 메타 광고'!$L:$L, '자사몰 메타 광고'!$D:$D, $B380), SUMIFS('자사몰 메타 광고'!$L:$L, '자사몰 메타 광고'!$I:$I, $C$4, '자사몰 메타 광고'!$D:$D, $B380))</f>
        <v>0</v>
      </c>
      <c r="D380" s="29">
        <f>IF($C$4="", SUMIFS('자사몰 메타 광고'!$V:$V,#REF!, $B380), SUMIFS('자사몰 메타 광고'!$V:$V,'자사몰 메타 광고'!$I:$I,$C$4,'자사몰 메타 광고'!$D:$D,$B380))</f>
        <v>0</v>
      </c>
      <c r="E380" s="11">
        <f t="shared" si="11"/>
        <v>0</v>
      </c>
      <c r="F380" s="12" t="str">
        <f t="shared" si="18"/>
        <v xml:space="preserve"> </v>
      </c>
      <c r="G380" s="30">
        <f>IF($C$4="", SUMIFS('자사몰 메타 광고'!$K:$K, '자사몰 메타 광고'!$D:$D, $B380), SUMIFS('자사몰 메타 광고'!$K:$K,'자사몰 메타 광고'!$I:$I,$C$4,'자사몰 메타 광고'!D:D,$B380))</f>
        <v>0</v>
      </c>
      <c r="H380" s="30">
        <f>IF($C$4="", SUMIFS('자사몰 메타 광고'!$Q:$Q, '자사몰 메타 광고'!$D:$D, $B380), SUMIFS('자사몰 메타 광고'!$Q:$Q,'자사몰 메타 광고'!$I:$I,$C$4,'자사몰 메타 광고'!D:D,$B380))</f>
        <v>0</v>
      </c>
      <c r="I380" s="30">
        <f>IF($C$4="", SUMIFS('자사몰 메타 광고'!$U:$U, '자사몰 메타 광고'!$D:$D, $B380), SUMIFS('자사몰 메타 광고'!$U:$U,'자사몰 메타 광고'!$I:$I,$C$4,'자사몰 메타 광고'!D:D,$B380))</f>
        <v>0</v>
      </c>
      <c r="J380" s="11">
        <f t="shared" si="12"/>
        <v>0</v>
      </c>
      <c r="K380" s="11">
        <f t="shared" si="13"/>
        <v>0</v>
      </c>
      <c r="L380" s="12" t="str">
        <f t="shared" si="19"/>
        <v xml:space="preserve"> </v>
      </c>
      <c r="N380" s="10">
        <f>IF($C$4="", SUMIFS('무신사 메타 광고'!$X:$X, '무신사 메타 광고'!$D:$D, $B380),SUMIFS('무신사 메타 광고'!$X:$X,'무신사 메타 광고'!I:I,$C$4,'무신사 메타 광고'!D:D,$B380))</f>
        <v>0</v>
      </c>
      <c r="O380" s="11">
        <f t="shared" si="14"/>
        <v>0</v>
      </c>
      <c r="R380" s="13"/>
      <c r="S380" s="31">
        <f>IF($S$4="", SUMIFS('자사몰 메타 광고'!$L:$L, '자사몰 메타 광고'!$C:$C, $R380),SUMIFS('자사몰 메타 광고'!$L:$L,'자사몰 메타 광고'!$I:$I,$S$4,'자사몰 메타 광고'!$C:$C,$R380))</f>
        <v>0</v>
      </c>
      <c r="T380" s="31">
        <f>IF($S$4="", SUMIFS('자사몰 메타 광고'!$V:$V, '자사몰 메타 광고'!$C:$C, $R380),SUMIFS('자사몰 메타 광고'!$V:$V,'자사몰 메타 광고'!$I:$I,$S$4,'자사몰 메타 광고'!$C:$C,$R380))</f>
        <v>0</v>
      </c>
      <c r="U380" s="11">
        <f t="shared" si="15"/>
        <v>0</v>
      </c>
      <c r="V380" s="12" t="str">
        <f t="shared" si="20"/>
        <v xml:space="preserve"> </v>
      </c>
      <c r="W380" s="32">
        <f>IF($S$4="", SUMIFS('자사몰 메타 광고'!$K:$K, '자사몰 메타 광고'!$C:$C, $R380),SUMIFS('자사몰 메타 광고'!$K:$K,'자사몰 메타 광고'!$I:$I,$S$4,'자사몰 메타 광고'!$C:$C,$R380))</f>
        <v>0</v>
      </c>
      <c r="X380" s="32">
        <f>IF($S$4="", SUMIFS('자사몰 메타 광고'!$N:$N, '자사몰 메타 광고'!$C:$C, $R380),SUMIFS('자사몰 메타 광고'!$N:$N,'자사몰 메타 광고'!$I:$I,$S$4,'자사몰 메타 광고'!$C:$C,$R380))</f>
        <v>0</v>
      </c>
      <c r="Y380" s="11">
        <f t="shared" si="16"/>
        <v>0</v>
      </c>
      <c r="Z380" s="12" t="str">
        <f t="shared" si="21"/>
        <v xml:space="preserve"> </v>
      </c>
      <c r="AB380" s="10">
        <f>IF($S$4="", SUMIFS('무신사 메타 광고'!$X:$X, '무신사 메타 광고'!$C:$C, $R380),SUMIFS('무신사 메타 광고'!$X:$X,'무신사 메타 광고'!$I:$I,$S$4,'무신사 메타 광고'!$C:$C,$R380))</f>
        <v>0</v>
      </c>
      <c r="AC380" s="11">
        <f t="shared" si="17"/>
        <v>0</v>
      </c>
    </row>
    <row r="381" spans="2:29">
      <c r="B381" s="9"/>
      <c r="C381" s="29">
        <f>IF($C$4="", SUMIFS('자사몰 메타 광고'!$L:$L, '자사몰 메타 광고'!$D:$D, $B381), SUMIFS('자사몰 메타 광고'!$L:$L, '자사몰 메타 광고'!$I:$I, $C$4, '자사몰 메타 광고'!$D:$D, $B381))</f>
        <v>0</v>
      </c>
      <c r="D381" s="29">
        <f>IF($C$4="", SUMIFS('자사몰 메타 광고'!$V:$V,#REF!, $B381), SUMIFS('자사몰 메타 광고'!$V:$V,'자사몰 메타 광고'!$I:$I,$C$4,'자사몰 메타 광고'!$D:$D,$B381))</f>
        <v>0</v>
      </c>
      <c r="E381" s="11">
        <f t="shared" si="11"/>
        <v>0</v>
      </c>
      <c r="F381" s="12" t="str">
        <f t="shared" si="18"/>
        <v xml:space="preserve"> </v>
      </c>
      <c r="G381" s="30">
        <f>IF($C$4="", SUMIFS('자사몰 메타 광고'!$K:$K, '자사몰 메타 광고'!$D:$D, $B381), SUMIFS('자사몰 메타 광고'!$K:$K,'자사몰 메타 광고'!$I:$I,$C$4,'자사몰 메타 광고'!D:D,$B381))</f>
        <v>0</v>
      </c>
      <c r="H381" s="30">
        <f>IF($C$4="", SUMIFS('자사몰 메타 광고'!$Q:$Q, '자사몰 메타 광고'!$D:$D, $B381), SUMIFS('자사몰 메타 광고'!$Q:$Q,'자사몰 메타 광고'!$I:$I,$C$4,'자사몰 메타 광고'!D:D,$B381))</f>
        <v>0</v>
      </c>
      <c r="I381" s="30">
        <f>IF($C$4="", SUMIFS('자사몰 메타 광고'!$U:$U, '자사몰 메타 광고'!$D:$D, $B381), SUMIFS('자사몰 메타 광고'!$U:$U,'자사몰 메타 광고'!$I:$I,$C$4,'자사몰 메타 광고'!D:D,$B381))</f>
        <v>0</v>
      </c>
      <c r="J381" s="11">
        <f t="shared" si="12"/>
        <v>0</v>
      </c>
      <c r="K381" s="11">
        <f t="shared" si="13"/>
        <v>0</v>
      </c>
      <c r="L381" s="12" t="str">
        <f t="shared" si="19"/>
        <v xml:space="preserve"> </v>
      </c>
      <c r="N381" s="10">
        <f>IF($C$4="", SUMIFS('무신사 메타 광고'!$X:$X, '무신사 메타 광고'!$D:$D, $B381),SUMIFS('무신사 메타 광고'!$X:$X,'무신사 메타 광고'!I:I,$C$4,'무신사 메타 광고'!D:D,$B381))</f>
        <v>0</v>
      </c>
      <c r="O381" s="11">
        <f t="shared" si="14"/>
        <v>0</v>
      </c>
      <c r="R381" s="13"/>
      <c r="S381" s="31">
        <f>IF($S$4="", SUMIFS('자사몰 메타 광고'!$L:$L, '자사몰 메타 광고'!$C:$C, $R381),SUMIFS('자사몰 메타 광고'!$L:$L,'자사몰 메타 광고'!$I:$I,$S$4,'자사몰 메타 광고'!$C:$C,$R381))</f>
        <v>0</v>
      </c>
      <c r="T381" s="31">
        <f>IF($S$4="", SUMIFS('자사몰 메타 광고'!$V:$V, '자사몰 메타 광고'!$C:$C, $R381),SUMIFS('자사몰 메타 광고'!$V:$V,'자사몰 메타 광고'!$I:$I,$S$4,'자사몰 메타 광고'!$C:$C,$R381))</f>
        <v>0</v>
      </c>
      <c r="U381" s="11">
        <f t="shared" si="15"/>
        <v>0</v>
      </c>
      <c r="V381" s="12" t="str">
        <f t="shared" si="20"/>
        <v xml:space="preserve"> </v>
      </c>
      <c r="W381" s="32">
        <f>IF($S$4="", SUMIFS('자사몰 메타 광고'!$K:$K, '자사몰 메타 광고'!$C:$C, $R381),SUMIFS('자사몰 메타 광고'!$K:$K,'자사몰 메타 광고'!$I:$I,$S$4,'자사몰 메타 광고'!$C:$C,$R381))</f>
        <v>0</v>
      </c>
      <c r="X381" s="32">
        <f>IF($S$4="", SUMIFS('자사몰 메타 광고'!$N:$N, '자사몰 메타 광고'!$C:$C, $R381),SUMIFS('자사몰 메타 광고'!$N:$N,'자사몰 메타 광고'!$I:$I,$S$4,'자사몰 메타 광고'!$C:$C,$R381))</f>
        <v>0</v>
      </c>
      <c r="Y381" s="11">
        <f t="shared" si="16"/>
        <v>0</v>
      </c>
      <c r="Z381" s="12" t="str">
        <f t="shared" si="21"/>
        <v xml:space="preserve"> </v>
      </c>
      <c r="AB381" s="10">
        <f>IF($S$4="", SUMIFS('무신사 메타 광고'!$X:$X, '무신사 메타 광고'!$C:$C, $R381),SUMIFS('무신사 메타 광고'!$X:$X,'무신사 메타 광고'!$I:$I,$S$4,'무신사 메타 광고'!$C:$C,$R381))</f>
        <v>0</v>
      </c>
      <c r="AC381" s="11">
        <f t="shared" si="17"/>
        <v>0</v>
      </c>
    </row>
    <row r="382" spans="2:29">
      <c r="B382" s="9"/>
      <c r="C382" s="29">
        <f>IF($C$4="", SUMIFS('자사몰 메타 광고'!$L:$L, '자사몰 메타 광고'!$D:$D, $B382), SUMIFS('자사몰 메타 광고'!$L:$L, '자사몰 메타 광고'!$I:$I, $C$4, '자사몰 메타 광고'!$D:$D, $B382))</f>
        <v>0</v>
      </c>
      <c r="D382" s="29">
        <f>IF($C$4="", SUMIFS('자사몰 메타 광고'!$V:$V,#REF!, $B382), SUMIFS('자사몰 메타 광고'!$V:$V,'자사몰 메타 광고'!$I:$I,$C$4,'자사몰 메타 광고'!$D:$D,$B382))</f>
        <v>0</v>
      </c>
      <c r="E382" s="11">
        <f t="shared" si="11"/>
        <v>0</v>
      </c>
      <c r="F382" s="12" t="str">
        <f t="shared" si="18"/>
        <v xml:space="preserve"> </v>
      </c>
      <c r="G382" s="30">
        <f>IF($C$4="", SUMIFS('자사몰 메타 광고'!$K:$K, '자사몰 메타 광고'!$D:$D, $B382), SUMIFS('자사몰 메타 광고'!$K:$K,'자사몰 메타 광고'!$I:$I,$C$4,'자사몰 메타 광고'!D:D,$B382))</f>
        <v>0</v>
      </c>
      <c r="H382" s="30">
        <f>IF($C$4="", SUMIFS('자사몰 메타 광고'!$Q:$Q, '자사몰 메타 광고'!$D:$D, $B382), SUMIFS('자사몰 메타 광고'!$Q:$Q,'자사몰 메타 광고'!$I:$I,$C$4,'자사몰 메타 광고'!D:D,$B382))</f>
        <v>0</v>
      </c>
      <c r="I382" s="30">
        <f>IF($C$4="", SUMIFS('자사몰 메타 광고'!$U:$U, '자사몰 메타 광고'!$D:$D, $B382), SUMIFS('자사몰 메타 광고'!$U:$U,'자사몰 메타 광고'!$I:$I,$C$4,'자사몰 메타 광고'!D:D,$B382))</f>
        <v>0</v>
      </c>
      <c r="J382" s="11">
        <f t="shared" si="12"/>
        <v>0</v>
      </c>
      <c r="K382" s="11">
        <f t="shared" si="13"/>
        <v>0</v>
      </c>
      <c r="L382" s="12" t="str">
        <f t="shared" si="19"/>
        <v xml:space="preserve"> </v>
      </c>
      <c r="N382" s="10">
        <f>IF($C$4="", SUMIFS('무신사 메타 광고'!$X:$X, '무신사 메타 광고'!$D:$D, $B382),SUMIFS('무신사 메타 광고'!$X:$X,'무신사 메타 광고'!I:I,$C$4,'무신사 메타 광고'!D:D,$B382))</f>
        <v>0</v>
      </c>
      <c r="O382" s="11">
        <f t="shared" si="14"/>
        <v>0</v>
      </c>
      <c r="R382" s="13"/>
      <c r="S382" s="31">
        <f>IF($S$4="", SUMIFS('자사몰 메타 광고'!$L:$L, '자사몰 메타 광고'!$C:$C, $R382),SUMIFS('자사몰 메타 광고'!$L:$L,'자사몰 메타 광고'!$I:$I,$S$4,'자사몰 메타 광고'!$C:$C,$R382))</f>
        <v>0</v>
      </c>
      <c r="T382" s="31">
        <f>IF($S$4="", SUMIFS('자사몰 메타 광고'!$V:$V, '자사몰 메타 광고'!$C:$C, $R382),SUMIFS('자사몰 메타 광고'!$V:$V,'자사몰 메타 광고'!$I:$I,$S$4,'자사몰 메타 광고'!$C:$C,$R382))</f>
        <v>0</v>
      </c>
      <c r="U382" s="11">
        <f t="shared" si="15"/>
        <v>0</v>
      </c>
      <c r="V382" s="12" t="str">
        <f t="shared" si="20"/>
        <v xml:space="preserve"> </v>
      </c>
      <c r="W382" s="32">
        <f>IF($S$4="", SUMIFS('자사몰 메타 광고'!$K:$K, '자사몰 메타 광고'!$C:$C, $R382),SUMIFS('자사몰 메타 광고'!$K:$K,'자사몰 메타 광고'!$I:$I,$S$4,'자사몰 메타 광고'!$C:$C,$R382))</f>
        <v>0</v>
      </c>
      <c r="X382" s="32">
        <f>IF($S$4="", SUMIFS('자사몰 메타 광고'!$N:$N, '자사몰 메타 광고'!$C:$C, $R382),SUMIFS('자사몰 메타 광고'!$N:$N,'자사몰 메타 광고'!$I:$I,$S$4,'자사몰 메타 광고'!$C:$C,$R382))</f>
        <v>0</v>
      </c>
      <c r="Y382" s="11">
        <f t="shared" si="16"/>
        <v>0</v>
      </c>
      <c r="Z382" s="12" t="str">
        <f t="shared" si="21"/>
        <v xml:space="preserve"> </v>
      </c>
      <c r="AB382" s="10">
        <f>IF($S$4="", SUMIFS('무신사 메타 광고'!$X:$X, '무신사 메타 광고'!$C:$C, $R382),SUMIFS('무신사 메타 광고'!$X:$X,'무신사 메타 광고'!$I:$I,$S$4,'무신사 메타 광고'!$C:$C,$R382))</f>
        <v>0</v>
      </c>
      <c r="AC382" s="11">
        <f t="shared" si="17"/>
        <v>0</v>
      </c>
    </row>
    <row r="383" spans="2:29">
      <c r="B383" s="9"/>
      <c r="C383" s="29">
        <f>IF($C$4="", SUMIFS('자사몰 메타 광고'!$L:$L, '자사몰 메타 광고'!$D:$D, $B383), SUMIFS('자사몰 메타 광고'!$L:$L, '자사몰 메타 광고'!$I:$I, $C$4, '자사몰 메타 광고'!$D:$D, $B383))</f>
        <v>0</v>
      </c>
      <c r="D383" s="29">
        <f>IF($C$4="", SUMIFS('자사몰 메타 광고'!$V:$V,#REF!, $B383), SUMIFS('자사몰 메타 광고'!$V:$V,'자사몰 메타 광고'!$I:$I,$C$4,'자사몰 메타 광고'!$D:$D,$B383))</f>
        <v>0</v>
      </c>
      <c r="E383" s="11">
        <f t="shared" si="11"/>
        <v>0</v>
      </c>
      <c r="F383" s="12" t="str">
        <f t="shared" si="18"/>
        <v xml:space="preserve"> </v>
      </c>
      <c r="G383" s="30">
        <f>IF($C$4="", SUMIFS('자사몰 메타 광고'!$K:$K, '자사몰 메타 광고'!$D:$D, $B383), SUMIFS('자사몰 메타 광고'!$K:$K,'자사몰 메타 광고'!$I:$I,$C$4,'자사몰 메타 광고'!D:D,$B383))</f>
        <v>0</v>
      </c>
      <c r="H383" s="30">
        <f>IF($C$4="", SUMIFS('자사몰 메타 광고'!$Q:$Q, '자사몰 메타 광고'!$D:$D, $B383), SUMIFS('자사몰 메타 광고'!$Q:$Q,'자사몰 메타 광고'!$I:$I,$C$4,'자사몰 메타 광고'!D:D,$B383))</f>
        <v>0</v>
      </c>
      <c r="I383" s="30">
        <f>IF($C$4="", SUMIFS('자사몰 메타 광고'!$U:$U, '자사몰 메타 광고'!$D:$D, $B383), SUMIFS('자사몰 메타 광고'!$U:$U,'자사몰 메타 광고'!$I:$I,$C$4,'자사몰 메타 광고'!D:D,$B383))</f>
        <v>0</v>
      </c>
      <c r="J383" s="11">
        <f t="shared" si="12"/>
        <v>0</v>
      </c>
      <c r="K383" s="11">
        <f t="shared" si="13"/>
        <v>0</v>
      </c>
      <c r="L383" s="12" t="str">
        <f t="shared" si="19"/>
        <v xml:space="preserve"> </v>
      </c>
      <c r="N383" s="10">
        <f>IF($C$4="", SUMIFS('무신사 메타 광고'!$X:$X, '무신사 메타 광고'!$D:$D, $B383),SUMIFS('무신사 메타 광고'!$X:$X,'무신사 메타 광고'!I:I,$C$4,'무신사 메타 광고'!D:D,$B383))</f>
        <v>0</v>
      </c>
      <c r="O383" s="11">
        <f t="shared" si="14"/>
        <v>0</v>
      </c>
      <c r="R383" s="13"/>
      <c r="S383" s="31">
        <f>IF($S$4="", SUMIFS('자사몰 메타 광고'!$L:$L, '자사몰 메타 광고'!$C:$C, $R383),SUMIFS('자사몰 메타 광고'!$L:$L,'자사몰 메타 광고'!$I:$I,$S$4,'자사몰 메타 광고'!$C:$C,$R383))</f>
        <v>0</v>
      </c>
      <c r="T383" s="31">
        <f>IF($S$4="", SUMIFS('자사몰 메타 광고'!$V:$V, '자사몰 메타 광고'!$C:$C, $R383),SUMIFS('자사몰 메타 광고'!$V:$V,'자사몰 메타 광고'!$I:$I,$S$4,'자사몰 메타 광고'!$C:$C,$R383))</f>
        <v>0</v>
      </c>
      <c r="U383" s="11">
        <f t="shared" si="15"/>
        <v>0</v>
      </c>
      <c r="V383" s="12" t="str">
        <f t="shared" si="20"/>
        <v xml:space="preserve"> </v>
      </c>
      <c r="W383" s="32">
        <f>IF($S$4="", SUMIFS('자사몰 메타 광고'!$K:$K, '자사몰 메타 광고'!$C:$C, $R383),SUMIFS('자사몰 메타 광고'!$K:$K,'자사몰 메타 광고'!$I:$I,$S$4,'자사몰 메타 광고'!$C:$C,$R383))</f>
        <v>0</v>
      </c>
      <c r="X383" s="32">
        <f>IF($S$4="", SUMIFS('자사몰 메타 광고'!$N:$N, '자사몰 메타 광고'!$C:$C, $R383),SUMIFS('자사몰 메타 광고'!$N:$N,'자사몰 메타 광고'!$I:$I,$S$4,'자사몰 메타 광고'!$C:$C,$R383))</f>
        <v>0</v>
      </c>
      <c r="Y383" s="11">
        <f t="shared" si="16"/>
        <v>0</v>
      </c>
      <c r="Z383" s="12" t="str">
        <f t="shared" si="21"/>
        <v xml:space="preserve"> </v>
      </c>
      <c r="AB383" s="10">
        <f>IF($S$4="", SUMIFS('무신사 메타 광고'!$X:$X, '무신사 메타 광고'!$C:$C, $R383),SUMIFS('무신사 메타 광고'!$X:$X,'무신사 메타 광고'!$I:$I,$S$4,'무신사 메타 광고'!$C:$C,$R383))</f>
        <v>0</v>
      </c>
      <c r="AC383" s="11">
        <f t="shared" si="17"/>
        <v>0</v>
      </c>
    </row>
    <row r="384" spans="2:29">
      <c r="B384" s="9"/>
      <c r="C384" s="29">
        <f>IF($C$4="", SUMIFS('자사몰 메타 광고'!$L:$L, '자사몰 메타 광고'!$D:$D, $B384), SUMIFS('자사몰 메타 광고'!$L:$L, '자사몰 메타 광고'!$I:$I, $C$4, '자사몰 메타 광고'!$D:$D, $B384))</f>
        <v>0</v>
      </c>
      <c r="D384" s="29">
        <f>IF($C$4="", SUMIFS('자사몰 메타 광고'!$V:$V,#REF!, $B384), SUMIFS('자사몰 메타 광고'!$V:$V,'자사몰 메타 광고'!$I:$I,$C$4,'자사몰 메타 광고'!$D:$D,$B384))</f>
        <v>0</v>
      </c>
      <c r="E384" s="11">
        <f t="shared" si="11"/>
        <v>0</v>
      </c>
      <c r="F384" s="12" t="str">
        <f t="shared" si="18"/>
        <v xml:space="preserve"> </v>
      </c>
      <c r="G384" s="30">
        <f>IF($C$4="", SUMIFS('자사몰 메타 광고'!$K:$K, '자사몰 메타 광고'!$D:$D, $B384), SUMIFS('자사몰 메타 광고'!$K:$K,'자사몰 메타 광고'!$I:$I,$C$4,'자사몰 메타 광고'!D:D,$B384))</f>
        <v>0</v>
      </c>
      <c r="H384" s="30">
        <f>IF($C$4="", SUMIFS('자사몰 메타 광고'!$Q:$Q, '자사몰 메타 광고'!$D:$D, $B384), SUMIFS('자사몰 메타 광고'!$Q:$Q,'자사몰 메타 광고'!$I:$I,$C$4,'자사몰 메타 광고'!D:D,$B384))</f>
        <v>0</v>
      </c>
      <c r="I384" s="30">
        <f>IF($C$4="", SUMIFS('자사몰 메타 광고'!$U:$U, '자사몰 메타 광고'!$D:$D, $B384), SUMIFS('자사몰 메타 광고'!$U:$U,'자사몰 메타 광고'!$I:$I,$C$4,'자사몰 메타 광고'!D:D,$B384))</f>
        <v>0</v>
      </c>
      <c r="J384" s="11">
        <f t="shared" si="12"/>
        <v>0</v>
      </c>
      <c r="K384" s="11">
        <f t="shared" si="13"/>
        <v>0</v>
      </c>
      <c r="L384" s="12" t="str">
        <f t="shared" si="19"/>
        <v xml:space="preserve"> </v>
      </c>
      <c r="N384" s="10">
        <f>IF($C$4="", SUMIFS('무신사 메타 광고'!$X:$X, '무신사 메타 광고'!$D:$D, $B384),SUMIFS('무신사 메타 광고'!$X:$X,'무신사 메타 광고'!I:I,$C$4,'무신사 메타 광고'!D:D,$B384))</f>
        <v>0</v>
      </c>
      <c r="O384" s="11">
        <f t="shared" si="14"/>
        <v>0</v>
      </c>
      <c r="R384" s="13"/>
      <c r="S384" s="31">
        <f>IF($S$4="", SUMIFS('자사몰 메타 광고'!$L:$L, '자사몰 메타 광고'!$C:$C, $R384),SUMIFS('자사몰 메타 광고'!$L:$L,'자사몰 메타 광고'!$I:$I,$S$4,'자사몰 메타 광고'!$C:$C,$R384))</f>
        <v>0</v>
      </c>
      <c r="T384" s="31">
        <f>IF($S$4="", SUMIFS('자사몰 메타 광고'!$V:$V, '자사몰 메타 광고'!$C:$C, $R384),SUMIFS('자사몰 메타 광고'!$V:$V,'자사몰 메타 광고'!$I:$I,$S$4,'자사몰 메타 광고'!$C:$C,$R384))</f>
        <v>0</v>
      </c>
      <c r="U384" s="11">
        <f t="shared" si="15"/>
        <v>0</v>
      </c>
      <c r="V384" s="12" t="str">
        <f t="shared" si="20"/>
        <v xml:space="preserve"> </v>
      </c>
      <c r="W384" s="32">
        <f>IF($S$4="", SUMIFS('자사몰 메타 광고'!$K:$K, '자사몰 메타 광고'!$C:$C, $R384),SUMIFS('자사몰 메타 광고'!$K:$K,'자사몰 메타 광고'!$I:$I,$S$4,'자사몰 메타 광고'!$C:$C,$R384))</f>
        <v>0</v>
      </c>
      <c r="X384" s="32">
        <f>IF($S$4="", SUMIFS('자사몰 메타 광고'!$N:$N, '자사몰 메타 광고'!$C:$C, $R384),SUMIFS('자사몰 메타 광고'!$N:$N,'자사몰 메타 광고'!$I:$I,$S$4,'자사몰 메타 광고'!$C:$C,$R384))</f>
        <v>0</v>
      </c>
      <c r="Y384" s="11">
        <f t="shared" si="16"/>
        <v>0</v>
      </c>
      <c r="Z384" s="12" t="str">
        <f t="shared" si="21"/>
        <v xml:space="preserve"> </v>
      </c>
      <c r="AB384" s="10">
        <f>IF($S$4="", SUMIFS('무신사 메타 광고'!$X:$X, '무신사 메타 광고'!$C:$C, $R384),SUMIFS('무신사 메타 광고'!$X:$X,'무신사 메타 광고'!$I:$I,$S$4,'무신사 메타 광고'!$C:$C,$R384))</f>
        <v>0</v>
      </c>
      <c r="AC384" s="11">
        <f t="shared" si="17"/>
        <v>0</v>
      </c>
    </row>
    <row r="385" spans="2:29">
      <c r="B385" s="9"/>
      <c r="C385" s="29">
        <f>IF($C$4="", SUMIFS('자사몰 메타 광고'!$L:$L, '자사몰 메타 광고'!$D:$D, $B385), SUMIFS('자사몰 메타 광고'!$L:$L, '자사몰 메타 광고'!$I:$I, $C$4, '자사몰 메타 광고'!$D:$D, $B385))</f>
        <v>0</v>
      </c>
      <c r="D385" s="29">
        <f>IF($C$4="", SUMIFS('자사몰 메타 광고'!$V:$V,#REF!, $B385), SUMIFS('자사몰 메타 광고'!$V:$V,'자사몰 메타 광고'!$I:$I,$C$4,'자사몰 메타 광고'!$D:$D,$B385))</f>
        <v>0</v>
      </c>
      <c r="E385" s="11">
        <f t="shared" si="11"/>
        <v>0</v>
      </c>
      <c r="F385" s="12" t="str">
        <f t="shared" si="18"/>
        <v xml:space="preserve"> </v>
      </c>
      <c r="G385" s="30">
        <f>IF($C$4="", SUMIFS('자사몰 메타 광고'!$K:$K, '자사몰 메타 광고'!$D:$D, $B385), SUMIFS('자사몰 메타 광고'!$K:$K,'자사몰 메타 광고'!$I:$I,$C$4,'자사몰 메타 광고'!D:D,$B385))</f>
        <v>0</v>
      </c>
      <c r="H385" s="30">
        <f>IF($C$4="", SUMIFS('자사몰 메타 광고'!$Q:$Q, '자사몰 메타 광고'!$D:$D, $B385), SUMIFS('자사몰 메타 광고'!$Q:$Q,'자사몰 메타 광고'!$I:$I,$C$4,'자사몰 메타 광고'!D:D,$B385))</f>
        <v>0</v>
      </c>
      <c r="I385" s="30">
        <f>IF($C$4="", SUMIFS('자사몰 메타 광고'!$U:$U, '자사몰 메타 광고'!$D:$D, $B385), SUMIFS('자사몰 메타 광고'!$U:$U,'자사몰 메타 광고'!$I:$I,$C$4,'자사몰 메타 광고'!D:D,$B385))</f>
        <v>0</v>
      </c>
      <c r="J385" s="11">
        <f t="shared" si="12"/>
        <v>0</v>
      </c>
      <c r="K385" s="11">
        <f t="shared" si="13"/>
        <v>0</v>
      </c>
      <c r="L385" s="12" t="str">
        <f t="shared" si="19"/>
        <v xml:space="preserve"> </v>
      </c>
      <c r="N385" s="10">
        <f>IF($C$4="", SUMIFS('무신사 메타 광고'!$X:$X, '무신사 메타 광고'!$D:$D, $B385),SUMIFS('무신사 메타 광고'!$X:$X,'무신사 메타 광고'!I:I,$C$4,'무신사 메타 광고'!D:D,$B385))</f>
        <v>0</v>
      </c>
      <c r="O385" s="11">
        <f t="shared" si="14"/>
        <v>0</v>
      </c>
      <c r="R385" s="13"/>
      <c r="S385" s="31">
        <f>IF($S$4="", SUMIFS('자사몰 메타 광고'!$L:$L, '자사몰 메타 광고'!$C:$C, $R385),SUMIFS('자사몰 메타 광고'!$L:$L,'자사몰 메타 광고'!$I:$I,$S$4,'자사몰 메타 광고'!$C:$C,$R385))</f>
        <v>0</v>
      </c>
      <c r="T385" s="31">
        <f>IF($S$4="", SUMIFS('자사몰 메타 광고'!$V:$V, '자사몰 메타 광고'!$C:$C, $R385),SUMIFS('자사몰 메타 광고'!$V:$V,'자사몰 메타 광고'!$I:$I,$S$4,'자사몰 메타 광고'!$C:$C,$R385))</f>
        <v>0</v>
      </c>
      <c r="U385" s="11">
        <f t="shared" si="15"/>
        <v>0</v>
      </c>
      <c r="V385" s="12" t="str">
        <f t="shared" si="20"/>
        <v xml:space="preserve"> </v>
      </c>
      <c r="W385" s="32">
        <f>IF($S$4="", SUMIFS('자사몰 메타 광고'!$K:$K, '자사몰 메타 광고'!$C:$C, $R385),SUMIFS('자사몰 메타 광고'!$K:$K,'자사몰 메타 광고'!$I:$I,$S$4,'자사몰 메타 광고'!$C:$C,$R385))</f>
        <v>0</v>
      </c>
      <c r="X385" s="32">
        <f>IF($S$4="", SUMIFS('자사몰 메타 광고'!$N:$N, '자사몰 메타 광고'!$C:$C, $R385),SUMIFS('자사몰 메타 광고'!$N:$N,'자사몰 메타 광고'!$I:$I,$S$4,'자사몰 메타 광고'!$C:$C,$R385))</f>
        <v>0</v>
      </c>
      <c r="Y385" s="11">
        <f t="shared" si="16"/>
        <v>0</v>
      </c>
      <c r="Z385" s="12" t="str">
        <f t="shared" si="21"/>
        <v xml:space="preserve"> </v>
      </c>
      <c r="AB385" s="10">
        <f>IF($S$4="", SUMIFS('무신사 메타 광고'!$X:$X, '무신사 메타 광고'!$C:$C, $R385),SUMIFS('무신사 메타 광고'!$X:$X,'무신사 메타 광고'!$I:$I,$S$4,'무신사 메타 광고'!$C:$C,$R385))</f>
        <v>0</v>
      </c>
      <c r="AC385" s="11">
        <f t="shared" si="17"/>
        <v>0</v>
      </c>
    </row>
    <row r="386" spans="2:29">
      <c r="B386" s="9"/>
      <c r="C386" s="29">
        <f>IF($C$4="", SUMIFS('자사몰 메타 광고'!$L:$L, '자사몰 메타 광고'!$D:$D, $B386), SUMIFS('자사몰 메타 광고'!$L:$L, '자사몰 메타 광고'!$I:$I, $C$4, '자사몰 메타 광고'!$D:$D, $B386))</f>
        <v>0</v>
      </c>
      <c r="D386" s="29">
        <f>IF($C$4="", SUMIFS('자사몰 메타 광고'!$V:$V,#REF!, $B386), SUMIFS('자사몰 메타 광고'!$V:$V,'자사몰 메타 광고'!$I:$I,$C$4,'자사몰 메타 광고'!$D:$D,$B386))</f>
        <v>0</v>
      </c>
      <c r="E386" s="11">
        <f t="shared" si="11"/>
        <v>0</v>
      </c>
      <c r="F386" s="12" t="str">
        <f t="shared" si="18"/>
        <v xml:space="preserve"> </v>
      </c>
      <c r="G386" s="30">
        <f>IF($C$4="", SUMIFS('자사몰 메타 광고'!$K:$K, '자사몰 메타 광고'!$D:$D, $B386), SUMIFS('자사몰 메타 광고'!$K:$K,'자사몰 메타 광고'!$I:$I,$C$4,'자사몰 메타 광고'!D:D,$B386))</f>
        <v>0</v>
      </c>
      <c r="H386" s="30">
        <f>IF($C$4="", SUMIFS('자사몰 메타 광고'!$Q:$Q, '자사몰 메타 광고'!$D:$D, $B386), SUMIFS('자사몰 메타 광고'!$Q:$Q,'자사몰 메타 광고'!$I:$I,$C$4,'자사몰 메타 광고'!D:D,$B386))</f>
        <v>0</v>
      </c>
      <c r="I386" s="30">
        <f>IF($C$4="", SUMIFS('자사몰 메타 광고'!$U:$U, '자사몰 메타 광고'!$D:$D, $B386), SUMIFS('자사몰 메타 광고'!$U:$U,'자사몰 메타 광고'!$I:$I,$C$4,'자사몰 메타 광고'!D:D,$B386))</f>
        <v>0</v>
      </c>
      <c r="J386" s="11">
        <f t="shared" si="12"/>
        <v>0</v>
      </c>
      <c r="K386" s="11">
        <f t="shared" si="13"/>
        <v>0</v>
      </c>
      <c r="L386" s="12" t="str">
        <f t="shared" si="19"/>
        <v xml:space="preserve"> </v>
      </c>
      <c r="N386" s="10">
        <f>IF($C$4="", SUMIFS('무신사 메타 광고'!$X:$X, '무신사 메타 광고'!$D:$D, $B386),SUMIFS('무신사 메타 광고'!$X:$X,'무신사 메타 광고'!I:I,$C$4,'무신사 메타 광고'!D:D,$B386))</f>
        <v>0</v>
      </c>
      <c r="O386" s="11">
        <f t="shared" si="14"/>
        <v>0</v>
      </c>
      <c r="R386" s="13"/>
      <c r="S386" s="31">
        <f>IF($S$4="", SUMIFS('자사몰 메타 광고'!$L:$L, '자사몰 메타 광고'!$C:$C, $R386),SUMIFS('자사몰 메타 광고'!$L:$L,'자사몰 메타 광고'!$I:$I,$S$4,'자사몰 메타 광고'!$C:$C,$R386))</f>
        <v>0</v>
      </c>
      <c r="T386" s="31">
        <f>IF($S$4="", SUMIFS('자사몰 메타 광고'!$V:$V, '자사몰 메타 광고'!$C:$C, $R386),SUMIFS('자사몰 메타 광고'!$V:$V,'자사몰 메타 광고'!$I:$I,$S$4,'자사몰 메타 광고'!$C:$C,$R386))</f>
        <v>0</v>
      </c>
      <c r="U386" s="11">
        <f t="shared" si="15"/>
        <v>0</v>
      </c>
      <c r="V386" s="12" t="str">
        <f t="shared" si="20"/>
        <v xml:space="preserve"> </v>
      </c>
      <c r="W386" s="32">
        <f>IF($S$4="", SUMIFS('자사몰 메타 광고'!$K:$K, '자사몰 메타 광고'!$C:$C, $R386),SUMIFS('자사몰 메타 광고'!$K:$K,'자사몰 메타 광고'!$I:$I,$S$4,'자사몰 메타 광고'!$C:$C,$R386))</f>
        <v>0</v>
      </c>
      <c r="X386" s="32">
        <f>IF($S$4="", SUMIFS('자사몰 메타 광고'!$N:$N, '자사몰 메타 광고'!$C:$C, $R386),SUMIFS('자사몰 메타 광고'!$N:$N,'자사몰 메타 광고'!$I:$I,$S$4,'자사몰 메타 광고'!$C:$C,$R386))</f>
        <v>0</v>
      </c>
      <c r="Y386" s="11">
        <f t="shared" si="16"/>
        <v>0</v>
      </c>
      <c r="Z386" s="12" t="str">
        <f t="shared" si="21"/>
        <v xml:space="preserve"> </v>
      </c>
      <c r="AB386" s="10">
        <f>IF($S$4="", SUMIFS('무신사 메타 광고'!$X:$X, '무신사 메타 광고'!$C:$C, $R386),SUMIFS('무신사 메타 광고'!$X:$X,'무신사 메타 광고'!$I:$I,$S$4,'무신사 메타 광고'!$C:$C,$R386))</f>
        <v>0</v>
      </c>
      <c r="AC386" s="11">
        <f t="shared" si="17"/>
        <v>0</v>
      </c>
    </row>
    <row r="387" spans="2:29">
      <c r="B387" s="9"/>
      <c r="C387" s="29">
        <f>IF($C$4="", SUMIFS('자사몰 메타 광고'!$L:$L, '자사몰 메타 광고'!$D:$D, $B387), SUMIFS('자사몰 메타 광고'!$L:$L, '자사몰 메타 광고'!$I:$I, $C$4, '자사몰 메타 광고'!$D:$D, $B387))</f>
        <v>0</v>
      </c>
      <c r="D387" s="29">
        <f>IF($C$4="", SUMIFS('자사몰 메타 광고'!$V:$V,#REF!, $B387), SUMIFS('자사몰 메타 광고'!$V:$V,'자사몰 메타 광고'!$I:$I,$C$4,'자사몰 메타 광고'!$D:$D,$B387))</f>
        <v>0</v>
      </c>
      <c r="E387" s="11">
        <f t="shared" si="11"/>
        <v>0</v>
      </c>
      <c r="F387" s="12" t="str">
        <f t="shared" si="18"/>
        <v xml:space="preserve"> </v>
      </c>
      <c r="G387" s="30">
        <f>IF($C$4="", SUMIFS('자사몰 메타 광고'!$K:$K, '자사몰 메타 광고'!$D:$D, $B387), SUMIFS('자사몰 메타 광고'!$K:$K,'자사몰 메타 광고'!$I:$I,$C$4,'자사몰 메타 광고'!D:D,$B387))</f>
        <v>0</v>
      </c>
      <c r="H387" s="30">
        <f>IF($C$4="", SUMIFS('자사몰 메타 광고'!$Q:$Q, '자사몰 메타 광고'!$D:$D, $B387), SUMIFS('자사몰 메타 광고'!$Q:$Q,'자사몰 메타 광고'!$I:$I,$C$4,'자사몰 메타 광고'!D:D,$B387))</f>
        <v>0</v>
      </c>
      <c r="I387" s="30">
        <f>IF($C$4="", SUMIFS('자사몰 메타 광고'!$U:$U, '자사몰 메타 광고'!$D:$D, $B387), SUMIFS('자사몰 메타 광고'!$U:$U,'자사몰 메타 광고'!$I:$I,$C$4,'자사몰 메타 광고'!D:D,$B387))</f>
        <v>0</v>
      </c>
      <c r="J387" s="11">
        <f t="shared" si="12"/>
        <v>0</v>
      </c>
      <c r="K387" s="11">
        <f t="shared" si="13"/>
        <v>0</v>
      </c>
      <c r="L387" s="12" t="str">
        <f t="shared" si="19"/>
        <v xml:space="preserve"> </v>
      </c>
      <c r="N387" s="10">
        <f>IF($C$4="", SUMIFS('무신사 메타 광고'!$X:$X, '무신사 메타 광고'!$D:$D, $B387),SUMIFS('무신사 메타 광고'!$X:$X,'무신사 메타 광고'!I:I,$C$4,'무신사 메타 광고'!D:D,$B387))</f>
        <v>0</v>
      </c>
      <c r="O387" s="11">
        <f t="shared" si="14"/>
        <v>0</v>
      </c>
      <c r="R387" s="13"/>
      <c r="S387" s="31">
        <f>IF($S$4="", SUMIFS('자사몰 메타 광고'!$L:$L, '자사몰 메타 광고'!$C:$C, $R387),SUMIFS('자사몰 메타 광고'!$L:$L,'자사몰 메타 광고'!$I:$I,$S$4,'자사몰 메타 광고'!$C:$C,$R387))</f>
        <v>0</v>
      </c>
      <c r="T387" s="31">
        <f>IF($S$4="", SUMIFS('자사몰 메타 광고'!$V:$V, '자사몰 메타 광고'!$C:$C, $R387),SUMIFS('자사몰 메타 광고'!$V:$V,'자사몰 메타 광고'!$I:$I,$S$4,'자사몰 메타 광고'!$C:$C,$R387))</f>
        <v>0</v>
      </c>
      <c r="U387" s="11">
        <f t="shared" si="15"/>
        <v>0</v>
      </c>
      <c r="V387" s="12" t="str">
        <f t="shared" si="20"/>
        <v xml:space="preserve"> </v>
      </c>
      <c r="W387" s="32">
        <f>IF($S$4="", SUMIFS('자사몰 메타 광고'!$K:$K, '자사몰 메타 광고'!$C:$C, $R387),SUMIFS('자사몰 메타 광고'!$K:$K,'자사몰 메타 광고'!$I:$I,$S$4,'자사몰 메타 광고'!$C:$C,$R387))</f>
        <v>0</v>
      </c>
      <c r="X387" s="32">
        <f>IF($S$4="", SUMIFS('자사몰 메타 광고'!$N:$N, '자사몰 메타 광고'!$C:$C, $R387),SUMIFS('자사몰 메타 광고'!$N:$N,'자사몰 메타 광고'!$I:$I,$S$4,'자사몰 메타 광고'!$C:$C,$R387))</f>
        <v>0</v>
      </c>
      <c r="Y387" s="11">
        <f t="shared" si="16"/>
        <v>0</v>
      </c>
      <c r="Z387" s="12" t="str">
        <f t="shared" si="21"/>
        <v xml:space="preserve"> </v>
      </c>
      <c r="AB387" s="10">
        <f>IF($S$4="", SUMIFS('무신사 메타 광고'!$X:$X, '무신사 메타 광고'!$C:$C, $R387),SUMIFS('무신사 메타 광고'!$X:$X,'무신사 메타 광고'!$I:$I,$S$4,'무신사 메타 광고'!$C:$C,$R387))</f>
        <v>0</v>
      </c>
      <c r="AC387" s="11">
        <f t="shared" si="17"/>
        <v>0</v>
      </c>
    </row>
    <row r="388" spans="2:29">
      <c r="B388" s="9"/>
      <c r="C388" s="29">
        <f>IF($C$4="", SUMIFS('자사몰 메타 광고'!$L:$L, '자사몰 메타 광고'!$D:$D, $B388), SUMIFS('자사몰 메타 광고'!$L:$L, '자사몰 메타 광고'!$I:$I, $C$4, '자사몰 메타 광고'!$D:$D, $B388))</f>
        <v>0</v>
      </c>
      <c r="D388" s="29">
        <f>IF($C$4="", SUMIFS('자사몰 메타 광고'!$V:$V,#REF!, $B388), SUMIFS('자사몰 메타 광고'!$V:$V,'자사몰 메타 광고'!$I:$I,$C$4,'자사몰 메타 광고'!$D:$D,$B388))</f>
        <v>0</v>
      </c>
      <c r="E388" s="11">
        <f t="shared" si="11"/>
        <v>0</v>
      </c>
      <c r="F388" s="12" t="str">
        <f t="shared" si="18"/>
        <v xml:space="preserve"> </v>
      </c>
      <c r="G388" s="30">
        <f>IF($C$4="", SUMIFS('자사몰 메타 광고'!$K:$K, '자사몰 메타 광고'!$D:$D, $B388), SUMIFS('자사몰 메타 광고'!$K:$K,'자사몰 메타 광고'!$I:$I,$C$4,'자사몰 메타 광고'!D:D,$B388))</f>
        <v>0</v>
      </c>
      <c r="H388" s="30">
        <f>IF($C$4="", SUMIFS('자사몰 메타 광고'!$Q:$Q, '자사몰 메타 광고'!$D:$D, $B388), SUMIFS('자사몰 메타 광고'!$Q:$Q,'자사몰 메타 광고'!$I:$I,$C$4,'자사몰 메타 광고'!D:D,$B388))</f>
        <v>0</v>
      </c>
      <c r="I388" s="30">
        <f>IF($C$4="", SUMIFS('자사몰 메타 광고'!$U:$U, '자사몰 메타 광고'!$D:$D, $B388), SUMIFS('자사몰 메타 광고'!$U:$U,'자사몰 메타 광고'!$I:$I,$C$4,'자사몰 메타 광고'!D:D,$B388))</f>
        <v>0</v>
      </c>
      <c r="J388" s="11">
        <f t="shared" si="12"/>
        <v>0</v>
      </c>
      <c r="K388" s="11">
        <f t="shared" si="13"/>
        <v>0</v>
      </c>
      <c r="L388" s="12" t="str">
        <f t="shared" si="19"/>
        <v xml:space="preserve"> </v>
      </c>
      <c r="N388" s="10">
        <f>IF($C$4="", SUMIFS('무신사 메타 광고'!$X:$X, '무신사 메타 광고'!$D:$D, $B388),SUMIFS('무신사 메타 광고'!$X:$X,'무신사 메타 광고'!I:I,$C$4,'무신사 메타 광고'!D:D,$B388))</f>
        <v>0</v>
      </c>
      <c r="O388" s="11">
        <f t="shared" si="14"/>
        <v>0</v>
      </c>
      <c r="R388" s="13"/>
      <c r="S388" s="31">
        <f>IF($S$4="", SUMIFS('자사몰 메타 광고'!$L:$L, '자사몰 메타 광고'!$C:$C, $R388),SUMIFS('자사몰 메타 광고'!$L:$L,'자사몰 메타 광고'!$I:$I,$S$4,'자사몰 메타 광고'!$C:$C,$R388))</f>
        <v>0</v>
      </c>
      <c r="T388" s="31">
        <f>IF($S$4="", SUMIFS('자사몰 메타 광고'!$V:$V, '자사몰 메타 광고'!$C:$C, $R388),SUMIFS('자사몰 메타 광고'!$V:$V,'자사몰 메타 광고'!$I:$I,$S$4,'자사몰 메타 광고'!$C:$C,$R388))</f>
        <v>0</v>
      </c>
      <c r="U388" s="11">
        <f t="shared" si="15"/>
        <v>0</v>
      </c>
      <c r="V388" s="12" t="str">
        <f t="shared" si="20"/>
        <v xml:space="preserve"> </v>
      </c>
      <c r="W388" s="32">
        <f>IF($S$4="", SUMIFS('자사몰 메타 광고'!$K:$K, '자사몰 메타 광고'!$C:$C, $R388),SUMIFS('자사몰 메타 광고'!$K:$K,'자사몰 메타 광고'!$I:$I,$S$4,'자사몰 메타 광고'!$C:$C,$R388))</f>
        <v>0</v>
      </c>
      <c r="X388" s="32">
        <f>IF($S$4="", SUMIFS('자사몰 메타 광고'!$N:$N, '자사몰 메타 광고'!$C:$C, $R388),SUMIFS('자사몰 메타 광고'!$N:$N,'자사몰 메타 광고'!$I:$I,$S$4,'자사몰 메타 광고'!$C:$C,$R388))</f>
        <v>0</v>
      </c>
      <c r="Y388" s="11">
        <f t="shared" si="16"/>
        <v>0</v>
      </c>
      <c r="Z388" s="12" t="str">
        <f t="shared" si="21"/>
        <v xml:space="preserve"> </v>
      </c>
      <c r="AB388" s="10">
        <f>IF($S$4="", SUMIFS('무신사 메타 광고'!$X:$X, '무신사 메타 광고'!$C:$C, $R388),SUMIFS('무신사 메타 광고'!$X:$X,'무신사 메타 광고'!$I:$I,$S$4,'무신사 메타 광고'!$C:$C,$R388))</f>
        <v>0</v>
      </c>
      <c r="AC388" s="11">
        <f t="shared" si="17"/>
        <v>0</v>
      </c>
    </row>
    <row r="389" spans="2:29">
      <c r="B389" s="9"/>
      <c r="C389" s="29">
        <f>IF($C$4="", SUMIFS('자사몰 메타 광고'!$L:$L, '자사몰 메타 광고'!$D:$D, $B389), SUMIFS('자사몰 메타 광고'!$L:$L, '자사몰 메타 광고'!$I:$I, $C$4, '자사몰 메타 광고'!$D:$D, $B389))</f>
        <v>0</v>
      </c>
      <c r="D389" s="29">
        <f>IF($C$4="", SUMIFS('자사몰 메타 광고'!$V:$V,#REF!, $B389), SUMIFS('자사몰 메타 광고'!$V:$V,'자사몰 메타 광고'!$I:$I,$C$4,'자사몰 메타 광고'!$D:$D,$B389))</f>
        <v>0</v>
      </c>
      <c r="E389" s="11">
        <f t="shared" si="11"/>
        <v>0</v>
      </c>
      <c r="F389" s="12" t="str">
        <f t="shared" si="18"/>
        <v xml:space="preserve"> </v>
      </c>
      <c r="G389" s="30">
        <f>IF($C$4="", SUMIFS('자사몰 메타 광고'!$K:$K, '자사몰 메타 광고'!$D:$D, $B389), SUMIFS('자사몰 메타 광고'!$K:$K,'자사몰 메타 광고'!$I:$I,$C$4,'자사몰 메타 광고'!D:D,$B389))</f>
        <v>0</v>
      </c>
      <c r="H389" s="30">
        <f>IF($C$4="", SUMIFS('자사몰 메타 광고'!$Q:$Q, '자사몰 메타 광고'!$D:$D, $B389), SUMIFS('자사몰 메타 광고'!$Q:$Q,'자사몰 메타 광고'!$I:$I,$C$4,'자사몰 메타 광고'!D:D,$B389))</f>
        <v>0</v>
      </c>
      <c r="I389" s="30">
        <f>IF($C$4="", SUMIFS('자사몰 메타 광고'!$U:$U, '자사몰 메타 광고'!$D:$D, $B389), SUMIFS('자사몰 메타 광고'!$U:$U,'자사몰 메타 광고'!$I:$I,$C$4,'자사몰 메타 광고'!D:D,$B389))</f>
        <v>0</v>
      </c>
      <c r="J389" s="11">
        <f t="shared" si="12"/>
        <v>0</v>
      </c>
      <c r="K389" s="11">
        <f t="shared" si="13"/>
        <v>0</v>
      </c>
      <c r="L389" s="12" t="str">
        <f t="shared" si="19"/>
        <v xml:space="preserve"> </v>
      </c>
      <c r="N389" s="10">
        <f>IF($C$4="", SUMIFS('무신사 메타 광고'!$X:$X, '무신사 메타 광고'!$D:$D, $B389),SUMIFS('무신사 메타 광고'!$X:$X,'무신사 메타 광고'!I:I,$C$4,'무신사 메타 광고'!D:D,$B389))</f>
        <v>0</v>
      </c>
      <c r="O389" s="11">
        <f t="shared" si="14"/>
        <v>0</v>
      </c>
      <c r="R389" s="13"/>
      <c r="S389" s="31">
        <f>IF($S$4="", SUMIFS('자사몰 메타 광고'!$L:$L, '자사몰 메타 광고'!$C:$C, $R389),SUMIFS('자사몰 메타 광고'!$L:$L,'자사몰 메타 광고'!$I:$I,$S$4,'자사몰 메타 광고'!$C:$C,$R389))</f>
        <v>0</v>
      </c>
      <c r="T389" s="31">
        <f>IF($S$4="", SUMIFS('자사몰 메타 광고'!$V:$V, '자사몰 메타 광고'!$C:$C, $R389),SUMIFS('자사몰 메타 광고'!$V:$V,'자사몰 메타 광고'!$I:$I,$S$4,'자사몰 메타 광고'!$C:$C,$R389))</f>
        <v>0</v>
      </c>
      <c r="U389" s="11">
        <f t="shared" si="15"/>
        <v>0</v>
      </c>
      <c r="V389" s="12" t="str">
        <f t="shared" si="20"/>
        <v xml:space="preserve"> </v>
      </c>
      <c r="W389" s="32">
        <f>IF($S$4="", SUMIFS('자사몰 메타 광고'!$K:$K, '자사몰 메타 광고'!$C:$C, $R389),SUMIFS('자사몰 메타 광고'!$K:$K,'자사몰 메타 광고'!$I:$I,$S$4,'자사몰 메타 광고'!$C:$C,$R389))</f>
        <v>0</v>
      </c>
      <c r="X389" s="32">
        <f>IF($S$4="", SUMIFS('자사몰 메타 광고'!$N:$N, '자사몰 메타 광고'!$C:$C, $R389),SUMIFS('자사몰 메타 광고'!$N:$N,'자사몰 메타 광고'!$I:$I,$S$4,'자사몰 메타 광고'!$C:$C,$R389))</f>
        <v>0</v>
      </c>
      <c r="Y389" s="11">
        <f t="shared" si="16"/>
        <v>0</v>
      </c>
      <c r="Z389" s="12" t="str">
        <f t="shared" si="21"/>
        <v xml:space="preserve"> </v>
      </c>
      <c r="AB389" s="10">
        <f>IF($S$4="", SUMIFS('무신사 메타 광고'!$X:$X, '무신사 메타 광고'!$C:$C, $R389),SUMIFS('무신사 메타 광고'!$X:$X,'무신사 메타 광고'!$I:$I,$S$4,'무신사 메타 광고'!$C:$C,$R389))</f>
        <v>0</v>
      </c>
      <c r="AC389" s="11">
        <f t="shared" si="17"/>
        <v>0</v>
      </c>
    </row>
    <row r="390" spans="2:29">
      <c r="B390" s="9"/>
      <c r="C390" s="29">
        <f>IF($C$4="", SUMIFS('자사몰 메타 광고'!$L:$L, '자사몰 메타 광고'!$D:$D, $B390), SUMIFS('자사몰 메타 광고'!$L:$L, '자사몰 메타 광고'!$I:$I, $C$4, '자사몰 메타 광고'!$D:$D, $B390))</f>
        <v>0</v>
      </c>
      <c r="D390" s="29">
        <f>IF($C$4="", SUMIFS('자사몰 메타 광고'!$V:$V,#REF!, $B390), SUMIFS('자사몰 메타 광고'!$V:$V,'자사몰 메타 광고'!$I:$I,$C$4,'자사몰 메타 광고'!$D:$D,$B390))</f>
        <v>0</v>
      </c>
      <c r="E390" s="11">
        <f t="shared" si="11"/>
        <v>0</v>
      </c>
      <c r="F390" s="12" t="str">
        <f t="shared" si="18"/>
        <v xml:space="preserve"> </v>
      </c>
      <c r="G390" s="30">
        <f>IF($C$4="", SUMIFS('자사몰 메타 광고'!$K:$K, '자사몰 메타 광고'!$D:$D, $B390), SUMIFS('자사몰 메타 광고'!$K:$K,'자사몰 메타 광고'!$I:$I,$C$4,'자사몰 메타 광고'!D:D,$B390))</f>
        <v>0</v>
      </c>
      <c r="H390" s="30">
        <f>IF($C$4="", SUMIFS('자사몰 메타 광고'!$Q:$Q, '자사몰 메타 광고'!$D:$D, $B390), SUMIFS('자사몰 메타 광고'!$Q:$Q,'자사몰 메타 광고'!$I:$I,$C$4,'자사몰 메타 광고'!D:D,$B390))</f>
        <v>0</v>
      </c>
      <c r="I390" s="30">
        <f>IF($C$4="", SUMIFS('자사몰 메타 광고'!$U:$U, '자사몰 메타 광고'!$D:$D, $B390), SUMIFS('자사몰 메타 광고'!$U:$U,'자사몰 메타 광고'!$I:$I,$C$4,'자사몰 메타 광고'!D:D,$B390))</f>
        <v>0</v>
      </c>
      <c r="J390" s="11">
        <f t="shared" si="12"/>
        <v>0</v>
      </c>
      <c r="K390" s="11">
        <f t="shared" si="13"/>
        <v>0</v>
      </c>
      <c r="L390" s="12" t="str">
        <f t="shared" si="19"/>
        <v xml:space="preserve"> </v>
      </c>
      <c r="N390" s="10">
        <f>IF($C$4="", SUMIFS('무신사 메타 광고'!$X:$X, '무신사 메타 광고'!$D:$D, $B390),SUMIFS('무신사 메타 광고'!$X:$X,'무신사 메타 광고'!I:I,$C$4,'무신사 메타 광고'!D:D,$B390))</f>
        <v>0</v>
      </c>
      <c r="O390" s="11">
        <f t="shared" si="14"/>
        <v>0</v>
      </c>
      <c r="R390" s="13"/>
      <c r="S390" s="31">
        <f>IF($S$4="", SUMIFS('자사몰 메타 광고'!$L:$L, '자사몰 메타 광고'!$C:$C, $R390),SUMIFS('자사몰 메타 광고'!$L:$L,'자사몰 메타 광고'!$I:$I,$S$4,'자사몰 메타 광고'!$C:$C,$R390))</f>
        <v>0</v>
      </c>
      <c r="T390" s="31">
        <f>IF($S$4="", SUMIFS('자사몰 메타 광고'!$V:$V, '자사몰 메타 광고'!$C:$C, $R390),SUMIFS('자사몰 메타 광고'!$V:$V,'자사몰 메타 광고'!$I:$I,$S$4,'자사몰 메타 광고'!$C:$C,$R390))</f>
        <v>0</v>
      </c>
      <c r="U390" s="11">
        <f t="shared" si="15"/>
        <v>0</v>
      </c>
      <c r="V390" s="12" t="str">
        <f t="shared" si="20"/>
        <v xml:space="preserve"> </v>
      </c>
      <c r="W390" s="32">
        <f>IF($S$4="", SUMIFS('자사몰 메타 광고'!$K:$K, '자사몰 메타 광고'!$C:$C, $R390),SUMIFS('자사몰 메타 광고'!$K:$K,'자사몰 메타 광고'!$I:$I,$S$4,'자사몰 메타 광고'!$C:$C,$R390))</f>
        <v>0</v>
      </c>
      <c r="X390" s="32">
        <f>IF($S$4="", SUMIFS('자사몰 메타 광고'!$N:$N, '자사몰 메타 광고'!$C:$C, $R390),SUMIFS('자사몰 메타 광고'!$N:$N,'자사몰 메타 광고'!$I:$I,$S$4,'자사몰 메타 광고'!$C:$C,$R390))</f>
        <v>0</v>
      </c>
      <c r="Y390" s="11">
        <f t="shared" si="16"/>
        <v>0</v>
      </c>
      <c r="Z390" s="12" t="str">
        <f t="shared" si="21"/>
        <v xml:space="preserve"> </v>
      </c>
      <c r="AB390" s="10">
        <f>IF($S$4="", SUMIFS('무신사 메타 광고'!$X:$X, '무신사 메타 광고'!$C:$C, $R390),SUMIFS('무신사 메타 광고'!$X:$X,'무신사 메타 광고'!$I:$I,$S$4,'무신사 메타 광고'!$C:$C,$R390))</f>
        <v>0</v>
      </c>
      <c r="AC390" s="11">
        <f t="shared" si="17"/>
        <v>0</v>
      </c>
    </row>
    <row r="391" spans="2:29">
      <c r="B391" s="9"/>
      <c r="C391" s="29">
        <f>IF($C$4="", SUMIFS('자사몰 메타 광고'!$L:$L, '자사몰 메타 광고'!$D:$D, $B391), SUMIFS('자사몰 메타 광고'!$L:$L, '자사몰 메타 광고'!$I:$I, $C$4, '자사몰 메타 광고'!$D:$D, $B391))</f>
        <v>0</v>
      </c>
      <c r="D391" s="29">
        <f>IF($C$4="", SUMIFS('자사몰 메타 광고'!$V:$V,#REF!, $B391), SUMIFS('자사몰 메타 광고'!$V:$V,'자사몰 메타 광고'!$I:$I,$C$4,'자사몰 메타 광고'!$D:$D,$B391))</f>
        <v>0</v>
      </c>
      <c r="E391" s="11">
        <f t="shared" si="11"/>
        <v>0</v>
      </c>
      <c r="F391" s="12" t="str">
        <f t="shared" si="18"/>
        <v xml:space="preserve"> </v>
      </c>
      <c r="G391" s="30">
        <f>IF($C$4="", SUMIFS('자사몰 메타 광고'!$K:$K, '자사몰 메타 광고'!$D:$D, $B391), SUMIFS('자사몰 메타 광고'!$K:$K,'자사몰 메타 광고'!$I:$I,$C$4,'자사몰 메타 광고'!D:D,$B391))</f>
        <v>0</v>
      </c>
      <c r="H391" s="30">
        <f>IF($C$4="", SUMIFS('자사몰 메타 광고'!$Q:$Q, '자사몰 메타 광고'!$D:$D, $B391), SUMIFS('자사몰 메타 광고'!$Q:$Q,'자사몰 메타 광고'!$I:$I,$C$4,'자사몰 메타 광고'!D:D,$B391))</f>
        <v>0</v>
      </c>
      <c r="I391" s="30">
        <f>IF($C$4="", SUMIFS('자사몰 메타 광고'!$U:$U, '자사몰 메타 광고'!$D:$D, $B391), SUMIFS('자사몰 메타 광고'!$U:$U,'자사몰 메타 광고'!$I:$I,$C$4,'자사몰 메타 광고'!D:D,$B391))</f>
        <v>0</v>
      </c>
      <c r="J391" s="11">
        <f t="shared" si="12"/>
        <v>0</v>
      </c>
      <c r="K391" s="11">
        <f t="shared" si="13"/>
        <v>0</v>
      </c>
      <c r="L391" s="12" t="str">
        <f t="shared" si="19"/>
        <v xml:space="preserve"> </v>
      </c>
      <c r="N391" s="10">
        <f>IF($C$4="", SUMIFS('무신사 메타 광고'!$X:$X, '무신사 메타 광고'!$D:$D, $B391),SUMIFS('무신사 메타 광고'!$X:$X,'무신사 메타 광고'!I:I,$C$4,'무신사 메타 광고'!D:D,$B391))</f>
        <v>0</v>
      </c>
      <c r="O391" s="11">
        <f t="shared" si="14"/>
        <v>0</v>
      </c>
      <c r="R391" s="13"/>
      <c r="S391" s="31">
        <f>IF($S$4="", SUMIFS('자사몰 메타 광고'!$L:$L, '자사몰 메타 광고'!$C:$C, $R391),SUMIFS('자사몰 메타 광고'!$L:$L,'자사몰 메타 광고'!$I:$I,$S$4,'자사몰 메타 광고'!$C:$C,$R391))</f>
        <v>0</v>
      </c>
      <c r="T391" s="31">
        <f>IF($S$4="", SUMIFS('자사몰 메타 광고'!$V:$V, '자사몰 메타 광고'!$C:$C, $R391),SUMIFS('자사몰 메타 광고'!$V:$V,'자사몰 메타 광고'!$I:$I,$S$4,'자사몰 메타 광고'!$C:$C,$R391))</f>
        <v>0</v>
      </c>
      <c r="U391" s="11">
        <f t="shared" si="15"/>
        <v>0</v>
      </c>
      <c r="V391" s="12" t="str">
        <f t="shared" si="20"/>
        <v xml:space="preserve"> </v>
      </c>
      <c r="W391" s="32">
        <f>IF($S$4="", SUMIFS('자사몰 메타 광고'!$K:$K, '자사몰 메타 광고'!$C:$C, $R391),SUMIFS('자사몰 메타 광고'!$K:$K,'자사몰 메타 광고'!$I:$I,$S$4,'자사몰 메타 광고'!$C:$C,$R391))</f>
        <v>0</v>
      </c>
      <c r="X391" s="32">
        <f>IF($S$4="", SUMIFS('자사몰 메타 광고'!$N:$N, '자사몰 메타 광고'!$C:$C, $R391),SUMIFS('자사몰 메타 광고'!$N:$N,'자사몰 메타 광고'!$I:$I,$S$4,'자사몰 메타 광고'!$C:$C,$R391))</f>
        <v>0</v>
      </c>
      <c r="Y391" s="11">
        <f t="shared" si="16"/>
        <v>0</v>
      </c>
      <c r="Z391" s="12" t="str">
        <f t="shared" si="21"/>
        <v xml:space="preserve"> </v>
      </c>
      <c r="AB391" s="10">
        <f>IF($S$4="", SUMIFS('무신사 메타 광고'!$X:$X, '무신사 메타 광고'!$C:$C, $R391),SUMIFS('무신사 메타 광고'!$X:$X,'무신사 메타 광고'!$I:$I,$S$4,'무신사 메타 광고'!$C:$C,$R391))</f>
        <v>0</v>
      </c>
      <c r="AC391" s="11">
        <f t="shared" si="17"/>
        <v>0</v>
      </c>
    </row>
    <row r="392" spans="2:29">
      <c r="B392" s="9"/>
      <c r="C392" s="29">
        <f>IF($C$4="", SUMIFS('자사몰 메타 광고'!$L:$L, '자사몰 메타 광고'!$D:$D, $B392), SUMIFS('자사몰 메타 광고'!$L:$L, '자사몰 메타 광고'!$I:$I, $C$4, '자사몰 메타 광고'!$D:$D, $B392))</f>
        <v>0</v>
      </c>
      <c r="D392" s="29">
        <f>IF($C$4="", SUMIFS('자사몰 메타 광고'!$V:$V,#REF!, $B392), SUMIFS('자사몰 메타 광고'!$V:$V,'자사몰 메타 광고'!$I:$I,$C$4,'자사몰 메타 광고'!$D:$D,$B392))</f>
        <v>0</v>
      </c>
      <c r="E392" s="11">
        <f t="shared" si="11"/>
        <v>0</v>
      </c>
      <c r="F392" s="12" t="str">
        <f t="shared" si="18"/>
        <v xml:space="preserve"> </v>
      </c>
      <c r="G392" s="30">
        <f>IF($C$4="", SUMIFS('자사몰 메타 광고'!$K:$K, '자사몰 메타 광고'!$D:$D, $B392), SUMIFS('자사몰 메타 광고'!$K:$K,'자사몰 메타 광고'!$I:$I,$C$4,'자사몰 메타 광고'!D:D,$B392))</f>
        <v>0</v>
      </c>
      <c r="H392" s="30">
        <f>IF($C$4="", SUMIFS('자사몰 메타 광고'!$Q:$Q, '자사몰 메타 광고'!$D:$D, $B392), SUMIFS('자사몰 메타 광고'!$Q:$Q,'자사몰 메타 광고'!$I:$I,$C$4,'자사몰 메타 광고'!D:D,$B392))</f>
        <v>0</v>
      </c>
      <c r="I392" s="30">
        <f>IF($C$4="", SUMIFS('자사몰 메타 광고'!$U:$U, '자사몰 메타 광고'!$D:$D, $B392), SUMIFS('자사몰 메타 광고'!$U:$U,'자사몰 메타 광고'!$I:$I,$C$4,'자사몰 메타 광고'!D:D,$B392))</f>
        <v>0</v>
      </c>
      <c r="J392" s="11">
        <f t="shared" si="12"/>
        <v>0</v>
      </c>
      <c r="K392" s="11">
        <f t="shared" si="13"/>
        <v>0</v>
      </c>
      <c r="L392" s="12" t="str">
        <f t="shared" si="19"/>
        <v xml:space="preserve"> </v>
      </c>
      <c r="N392" s="10">
        <f>IF($C$4="", SUMIFS('무신사 메타 광고'!$X:$X, '무신사 메타 광고'!$D:$D, $B392),SUMIFS('무신사 메타 광고'!$X:$X,'무신사 메타 광고'!I:I,$C$4,'무신사 메타 광고'!D:D,$B392))</f>
        <v>0</v>
      </c>
      <c r="O392" s="11">
        <f t="shared" si="14"/>
        <v>0</v>
      </c>
      <c r="R392" s="13"/>
      <c r="S392" s="31">
        <f>IF($S$4="", SUMIFS('자사몰 메타 광고'!$L:$L, '자사몰 메타 광고'!$C:$C, $R392),SUMIFS('자사몰 메타 광고'!$L:$L,'자사몰 메타 광고'!$I:$I,$S$4,'자사몰 메타 광고'!$C:$C,$R392))</f>
        <v>0</v>
      </c>
      <c r="T392" s="31">
        <f>IF($S$4="", SUMIFS('자사몰 메타 광고'!$V:$V, '자사몰 메타 광고'!$C:$C, $R392),SUMIFS('자사몰 메타 광고'!$V:$V,'자사몰 메타 광고'!$I:$I,$S$4,'자사몰 메타 광고'!$C:$C,$R392))</f>
        <v>0</v>
      </c>
      <c r="U392" s="11">
        <f t="shared" si="15"/>
        <v>0</v>
      </c>
      <c r="V392" s="12" t="str">
        <f t="shared" si="20"/>
        <v xml:space="preserve"> </v>
      </c>
      <c r="W392" s="32">
        <f>IF($S$4="", SUMIFS('자사몰 메타 광고'!$K:$K, '자사몰 메타 광고'!$C:$C, $R392),SUMIFS('자사몰 메타 광고'!$K:$K,'자사몰 메타 광고'!$I:$I,$S$4,'자사몰 메타 광고'!$C:$C,$R392))</f>
        <v>0</v>
      </c>
      <c r="X392" s="32">
        <f>IF($S$4="", SUMIFS('자사몰 메타 광고'!$N:$N, '자사몰 메타 광고'!$C:$C, $R392),SUMIFS('자사몰 메타 광고'!$N:$N,'자사몰 메타 광고'!$I:$I,$S$4,'자사몰 메타 광고'!$C:$C,$R392))</f>
        <v>0</v>
      </c>
      <c r="Y392" s="11">
        <f t="shared" si="16"/>
        <v>0</v>
      </c>
      <c r="Z392" s="12" t="str">
        <f t="shared" si="21"/>
        <v xml:space="preserve"> </v>
      </c>
      <c r="AB392" s="10">
        <f>IF($S$4="", SUMIFS('무신사 메타 광고'!$X:$X, '무신사 메타 광고'!$C:$C, $R392),SUMIFS('무신사 메타 광고'!$X:$X,'무신사 메타 광고'!$I:$I,$S$4,'무신사 메타 광고'!$C:$C,$R392))</f>
        <v>0</v>
      </c>
      <c r="AC392" s="11">
        <f t="shared" si="17"/>
        <v>0</v>
      </c>
    </row>
    <row r="393" spans="2:29">
      <c r="B393" s="9"/>
      <c r="C393" s="29">
        <f>IF($C$4="", SUMIFS('자사몰 메타 광고'!$L:$L, '자사몰 메타 광고'!$D:$D, $B393), SUMIFS('자사몰 메타 광고'!$L:$L, '자사몰 메타 광고'!$I:$I, $C$4, '자사몰 메타 광고'!$D:$D, $B393))</f>
        <v>0</v>
      </c>
      <c r="D393" s="29">
        <f>IF($C$4="", SUMIFS('자사몰 메타 광고'!$V:$V,#REF!, $B393), SUMIFS('자사몰 메타 광고'!$V:$V,'자사몰 메타 광고'!$I:$I,$C$4,'자사몰 메타 광고'!$D:$D,$B393))</f>
        <v>0</v>
      </c>
      <c r="E393" s="11">
        <f t="shared" si="11"/>
        <v>0</v>
      </c>
      <c r="F393" s="12" t="str">
        <f t="shared" si="18"/>
        <v xml:space="preserve"> </v>
      </c>
      <c r="G393" s="30">
        <f>IF($C$4="", SUMIFS('자사몰 메타 광고'!$K:$K, '자사몰 메타 광고'!$D:$D, $B393), SUMIFS('자사몰 메타 광고'!$K:$K,'자사몰 메타 광고'!$I:$I,$C$4,'자사몰 메타 광고'!D:D,$B393))</f>
        <v>0</v>
      </c>
      <c r="H393" s="30">
        <f>IF($C$4="", SUMIFS('자사몰 메타 광고'!$Q:$Q, '자사몰 메타 광고'!$D:$D, $B393), SUMIFS('자사몰 메타 광고'!$Q:$Q,'자사몰 메타 광고'!$I:$I,$C$4,'자사몰 메타 광고'!D:D,$B393))</f>
        <v>0</v>
      </c>
      <c r="I393" s="30">
        <f>IF($C$4="", SUMIFS('자사몰 메타 광고'!$U:$U, '자사몰 메타 광고'!$D:$D, $B393), SUMIFS('자사몰 메타 광고'!$U:$U,'자사몰 메타 광고'!$I:$I,$C$4,'자사몰 메타 광고'!D:D,$B393))</f>
        <v>0</v>
      </c>
      <c r="J393" s="11">
        <f t="shared" si="12"/>
        <v>0</v>
      </c>
      <c r="K393" s="11">
        <f t="shared" si="13"/>
        <v>0</v>
      </c>
      <c r="L393" s="12" t="str">
        <f t="shared" si="19"/>
        <v xml:space="preserve"> </v>
      </c>
      <c r="N393" s="10">
        <f>IF($C$4="", SUMIFS('무신사 메타 광고'!$X:$X, '무신사 메타 광고'!$D:$D, $B393),SUMIFS('무신사 메타 광고'!$X:$X,'무신사 메타 광고'!I:I,$C$4,'무신사 메타 광고'!D:D,$B393))</f>
        <v>0</v>
      </c>
      <c r="O393" s="11">
        <f t="shared" si="14"/>
        <v>0</v>
      </c>
      <c r="R393" s="13"/>
      <c r="S393" s="31">
        <f>IF($S$4="", SUMIFS('자사몰 메타 광고'!$L:$L, '자사몰 메타 광고'!$C:$C, $R393),SUMIFS('자사몰 메타 광고'!$L:$L,'자사몰 메타 광고'!$I:$I,$S$4,'자사몰 메타 광고'!$C:$C,$R393))</f>
        <v>0</v>
      </c>
      <c r="T393" s="31">
        <f>IF($S$4="", SUMIFS('자사몰 메타 광고'!$V:$V, '자사몰 메타 광고'!$C:$C, $R393),SUMIFS('자사몰 메타 광고'!$V:$V,'자사몰 메타 광고'!$I:$I,$S$4,'자사몰 메타 광고'!$C:$C,$R393))</f>
        <v>0</v>
      </c>
      <c r="U393" s="11">
        <f t="shared" si="15"/>
        <v>0</v>
      </c>
      <c r="V393" s="12" t="str">
        <f t="shared" si="20"/>
        <v xml:space="preserve"> </v>
      </c>
      <c r="W393" s="32">
        <f>IF($S$4="", SUMIFS('자사몰 메타 광고'!$K:$K, '자사몰 메타 광고'!$C:$C, $R393),SUMIFS('자사몰 메타 광고'!$K:$K,'자사몰 메타 광고'!$I:$I,$S$4,'자사몰 메타 광고'!$C:$C,$R393))</f>
        <v>0</v>
      </c>
      <c r="X393" s="32">
        <f>IF($S$4="", SUMIFS('자사몰 메타 광고'!$N:$N, '자사몰 메타 광고'!$C:$C, $R393),SUMIFS('자사몰 메타 광고'!$N:$N,'자사몰 메타 광고'!$I:$I,$S$4,'자사몰 메타 광고'!$C:$C,$R393))</f>
        <v>0</v>
      </c>
      <c r="Y393" s="11">
        <f t="shared" si="16"/>
        <v>0</v>
      </c>
      <c r="Z393" s="12" t="str">
        <f t="shared" si="21"/>
        <v xml:space="preserve"> </v>
      </c>
      <c r="AB393" s="10">
        <f>IF($S$4="", SUMIFS('무신사 메타 광고'!$X:$X, '무신사 메타 광고'!$C:$C, $R393),SUMIFS('무신사 메타 광고'!$X:$X,'무신사 메타 광고'!$I:$I,$S$4,'무신사 메타 광고'!$C:$C,$R393))</f>
        <v>0</v>
      </c>
      <c r="AC393" s="11">
        <f t="shared" si="17"/>
        <v>0</v>
      </c>
    </row>
    <row r="394" spans="2:29">
      <c r="B394" s="9"/>
      <c r="C394" s="29">
        <f>IF($C$4="", SUMIFS('자사몰 메타 광고'!$L:$L, '자사몰 메타 광고'!$D:$D, $B394), SUMIFS('자사몰 메타 광고'!$L:$L, '자사몰 메타 광고'!$I:$I, $C$4, '자사몰 메타 광고'!$D:$D, $B394))</f>
        <v>0</v>
      </c>
      <c r="D394" s="29">
        <f>IF($C$4="", SUMIFS('자사몰 메타 광고'!$V:$V,#REF!, $B394), SUMIFS('자사몰 메타 광고'!$V:$V,'자사몰 메타 광고'!$I:$I,$C$4,'자사몰 메타 광고'!$D:$D,$B394))</f>
        <v>0</v>
      </c>
      <c r="E394" s="11">
        <f t="shared" si="11"/>
        <v>0</v>
      </c>
      <c r="F394" s="12" t="str">
        <f t="shared" si="18"/>
        <v xml:space="preserve"> </v>
      </c>
      <c r="G394" s="30">
        <f>IF($C$4="", SUMIFS('자사몰 메타 광고'!$K:$K, '자사몰 메타 광고'!$D:$D, $B394), SUMIFS('자사몰 메타 광고'!$K:$K,'자사몰 메타 광고'!$I:$I,$C$4,'자사몰 메타 광고'!D:D,$B394))</f>
        <v>0</v>
      </c>
      <c r="H394" s="30">
        <f>IF($C$4="", SUMIFS('자사몰 메타 광고'!$Q:$Q, '자사몰 메타 광고'!$D:$D, $B394), SUMIFS('자사몰 메타 광고'!$Q:$Q,'자사몰 메타 광고'!$I:$I,$C$4,'자사몰 메타 광고'!D:D,$B394))</f>
        <v>0</v>
      </c>
      <c r="I394" s="30">
        <f>IF($C$4="", SUMIFS('자사몰 메타 광고'!$U:$U, '자사몰 메타 광고'!$D:$D, $B394), SUMIFS('자사몰 메타 광고'!$U:$U,'자사몰 메타 광고'!$I:$I,$C$4,'자사몰 메타 광고'!D:D,$B394))</f>
        <v>0</v>
      </c>
      <c r="J394" s="11">
        <f t="shared" si="12"/>
        <v>0</v>
      </c>
      <c r="K394" s="11">
        <f t="shared" si="13"/>
        <v>0</v>
      </c>
      <c r="L394" s="12" t="str">
        <f t="shared" si="19"/>
        <v xml:space="preserve"> </v>
      </c>
      <c r="N394" s="10">
        <f>IF($C$4="", SUMIFS('무신사 메타 광고'!$X:$X, '무신사 메타 광고'!$D:$D, $B394),SUMIFS('무신사 메타 광고'!$X:$X,'무신사 메타 광고'!I:I,$C$4,'무신사 메타 광고'!D:D,$B394))</f>
        <v>0</v>
      </c>
      <c r="O394" s="11">
        <f t="shared" si="14"/>
        <v>0</v>
      </c>
      <c r="R394" s="13"/>
      <c r="S394" s="31">
        <f>IF($S$4="", SUMIFS('자사몰 메타 광고'!$L:$L, '자사몰 메타 광고'!$C:$C, $R394),SUMIFS('자사몰 메타 광고'!$L:$L,'자사몰 메타 광고'!$I:$I,$S$4,'자사몰 메타 광고'!$C:$C,$R394))</f>
        <v>0</v>
      </c>
      <c r="T394" s="31">
        <f>IF($S$4="", SUMIFS('자사몰 메타 광고'!$V:$V, '자사몰 메타 광고'!$C:$C, $R394),SUMIFS('자사몰 메타 광고'!$V:$V,'자사몰 메타 광고'!$I:$I,$S$4,'자사몰 메타 광고'!$C:$C,$R394))</f>
        <v>0</v>
      </c>
      <c r="U394" s="11">
        <f t="shared" si="15"/>
        <v>0</v>
      </c>
      <c r="V394" s="12" t="str">
        <f t="shared" si="20"/>
        <v xml:space="preserve"> </v>
      </c>
      <c r="W394" s="32">
        <f>IF($S$4="", SUMIFS('자사몰 메타 광고'!$K:$K, '자사몰 메타 광고'!$C:$C, $R394),SUMIFS('자사몰 메타 광고'!$K:$K,'자사몰 메타 광고'!$I:$I,$S$4,'자사몰 메타 광고'!$C:$C,$R394))</f>
        <v>0</v>
      </c>
      <c r="X394" s="32">
        <f>IF($S$4="", SUMIFS('자사몰 메타 광고'!$N:$N, '자사몰 메타 광고'!$C:$C, $R394),SUMIFS('자사몰 메타 광고'!$N:$N,'자사몰 메타 광고'!$I:$I,$S$4,'자사몰 메타 광고'!$C:$C,$R394))</f>
        <v>0</v>
      </c>
      <c r="Y394" s="11">
        <f t="shared" si="16"/>
        <v>0</v>
      </c>
      <c r="Z394" s="12" t="str">
        <f t="shared" si="21"/>
        <v xml:space="preserve"> </v>
      </c>
      <c r="AB394" s="10">
        <f>IF($S$4="", SUMIFS('무신사 메타 광고'!$X:$X, '무신사 메타 광고'!$C:$C, $R394),SUMIFS('무신사 메타 광고'!$X:$X,'무신사 메타 광고'!$I:$I,$S$4,'무신사 메타 광고'!$C:$C,$R394))</f>
        <v>0</v>
      </c>
      <c r="AC394" s="11">
        <f t="shared" si="17"/>
        <v>0</v>
      </c>
    </row>
    <row r="395" spans="2:29">
      <c r="B395" s="9"/>
      <c r="C395" s="29">
        <f>IF($C$4="", SUMIFS('자사몰 메타 광고'!$L:$L, '자사몰 메타 광고'!$D:$D, $B395), SUMIFS('자사몰 메타 광고'!$L:$L, '자사몰 메타 광고'!$I:$I, $C$4, '자사몰 메타 광고'!$D:$D, $B395))</f>
        <v>0</v>
      </c>
      <c r="D395" s="29">
        <f>IF($C$4="", SUMIFS('자사몰 메타 광고'!$V:$V,#REF!, $B395), SUMIFS('자사몰 메타 광고'!$V:$V,'자사몰 메타 광고'!$I:$I,$C$4,'자사몰 메타 광고'!$D:$D,$B395))</f>
        <v>0</v>
      </c>
      <c r="E395" s="11">
        <f t="shared" si="11"/>
        <v>0</v>
      </c>
      <c r="F395" s="12" t="str">
        <f t="shared" si="18"/>
        <v xml:space="preserve"> </v>
      </c>
      <c r="G395" s="30">
        <f>IF($C$4="", SUMIFS('자사몰 메타 광고'!$K:$K, '자사몰 메타 광고'!$D:$D, $B395), SUMIFS('자사몰 메타 광고'!$K:$K,'자사몰 메타 광고'!$I:$I,$C$4,'자사몰 메타 광고'!D:D,$B395))</f>
        <v>0</v>
      </c>
      <c r="H395" s="30">
        <f>IF($C$4="", SUMIFS('자사몰 메타 광고'!$Q:$Q, '자사몰 메타 광고'!$D:$D, $B395), SUMIFS('자사몰 메타 광고'!$Q:$Q,'자사몰 메타 광고'!$I:$I,$C$4,'자사몰 메타 광고'!D:D,$B395))</f>
        <v>0</v>
      </c>
      <c r="I395" s="30">
        <f>IF($C$4="", SUMIFS('자사몰 메타 광고'!$U:$U, '자사몰 메타 광고'!$D:$D, $B395), SUMIFS('자사몰 메타 광고'!$U:$U,'자사몰 메타 광고'!$I:$I,$C$4,'자사몰 메타 광고'!D:D,$B395))</f>
        <v>0</v>
      </c>
      <c r="J395" s="11">
        <f t="shared" si="12"/>
        <v>0</v>
      </c>
      <c r="K395" s="11">
        <f t="shared" si="13"/>
        <v>0</v>
      </c>
      <c r="L395" s="12" t="str">
        <f t="shared" si="19"/>
        <v xml:space="preserve"> </v>
      </c>
      <c r="N395" s="10">
        <f>IF($C$4="", SUMIFS('무신사 메타 광고'!$X:$X, '무신사 메타 광고'!$D:$D, $B395),SUMIFS('무신사 메타 광고'!$X:$X,'무신사 메타 광고'!I:I,$C$4,'무신사 메타 광고'!D:D,$B395))</f>
        <v>0</v>
      </c>
      <c r="O395" s="11">
        <f t="shared" si="14"/>
        <v>0</v>
      </c>
      <c r="R395" s="13"/>
      <c r="S395" s="31">
        <f>IF($S$4="", SUMIFS('자사몰 메타 광고'!$L:$L, '자사몰 메타 광고'!$C:$C, $R395),SUMIFS('자사몰 메타 광고'!$L:$L,'자사몰 메타 광고'!$I:$I,$S$4,'자사몰 메타 광고'!$C:$C,$R395))</f>
        <v>0</v>
      </c>
      <c r="T395" s="31">
        <f>IF($S$4="", SUMIFS('자사몰 메타 광고'!$V:$V, '자사몰 메타 광고'!$C:$C, $R395),SUMIFS('자사몰 메타 광고'!$V:$V,'자사몰 메타 광고'!$I:$I,$S$4,'자사몰 메타 광고'!$C:$C,$R395))</f>
        <v>0</v>
      </c>
      <c r="U395" s="11">
        <f t="shared" si="15"/>
        <v>0</v>
      </c>
      <c r="V395" s="12" t="str">
        <f t="shared" si="20"/>
        <v xml:space="preserve"> </v>
      </c>
      <c r="W395" s="32">
        <f>IF($S$4="", SUMIFS('자사몰 메타 광고'!$K:$K, '자사몰 메타 광고'!$C:$C, $R395),SUMIFS('자사몰 메타 광고'!$K:$K,'자사몰 메타 광고'!$I:$I,$S$4,'자사몰 메타 광고'!$C:$C,$R395))</f>
        <v>0</v>
      </c>
      <c r="X395" s="32">
        <f>IF($S$4="", SUMIFS('자사몰 메타 광고'!$N:$N, '자사몰 메타 광고'!$C:$C, $R395),SUMIFS('자사몰 메타 광고'!$N:$N,'자사몰 메타 광고'!$I:$I,$S$4,'자사몰 메타 광고'!$C:$C,$R395))</f>
        <v>0</v>
      </c>
      <c r="Y395" s="11">
        <f t="shared" si="16"/>
        <v>0</v>
      </c>
      <c r="Z395" s="12" t="str">
        <f t="shared" si="21"/>
        <v xml:space="preserve"> </v>
      </c>
      <c r="AB395" s="10">
        <f>IF($S$4="", SUMIFS('무신사 메타 광고'!$X:$X, '무신사 메타 광고'!$C:$C, $R395),SUMIFS('무신사 메타 광고'!$X:$X,'무신사 메타 광고'!$I:$I,$S$4,'무신사 메타 광고'!$C:$C,$R395))</f>
        <v>0</v>
      </c>
      <c r="AC395" s="11">
        <f t="shared" si="17"/>
        <v>0</v>
      </c>
    </row>
    <row r="396" spans="2:29">
      <c r="B396" s="9"/>
      <c r="C396" s="29">
        <f>IF($C$4="", SUMIFS('자사몰 메타 광고'!$L:$L, '자사몰 메타 광고'!$D:$D, $B396), SUMIFS('자사몰 메타 광고'!$L:$L, '자사몰 메타 광고'!$I:$I, $C$4, '자사몰 메타 광고'!$D:$D, $B396))</f>
        <v>0</v>
      </c>
      <c r="D396" s="29">
        <f>IF($C$4="", SUMIFS('자사몰 메타 광고'!$V:$V,#REF!, $B396), SUMIFS('자사몰 메타 광고'!$V:$V,'자사몰 메타 광고'!$I:$I,$C$4,'자사몰 메타 광고'!$D:$D,$B396))</f>
        <v>0</v>
      </c>
      <c r="E396" s="11">
        <f t="shared" si="11"/>
        <v>0</v>
      </c>
      <c r="F396" s="12" t="str">
        <f t="shared" si="18"/>
        <v xml:space="preserve"> </v>
      </c>
      <c r="G396" s="30">
        <f>IF($C$4="", SUMIFS('자사몰 메타 광고'!$K:$K, '자사몰 메타 광고'!$D:$D, $B396), SUMIFS('자사몰 메타 광고'!$K:$K,'자사몰 메타 광고'!$I:$I,$C$4,'자사몰 메타 광고'!D:D,$B396))</f>
        <v>0</v>
      </c>
      <c r="H396" s="30">
        <f>IF($C$4="", SUMIFS('자사몰 메타 광고'!$Q:$Q, '자사몰 메타 광고'!$D:$D, $B396), SUMIFS('자사몰 메타 광고'!$Q:$Q,'자사몰 메타 광고'!$I:$I,$C$4,'자사몰 메타 광고'!D:D,$B396))</f>
        <v>0</v>
      </c>
      <c r="I396" s="30">
        <f>IF($C$4="", SUMIFS('자사몰 메타 광고'!$U:$U, '자사몰 메타 광고'!$D:$D, $B396), SUMIFS('자사몰 메타 광고'!$U:$U,'자사몰 메타 광고'!$I:$I,$C$4,'자사몰 메타 광고'!D:D,$B396))</f>
        <v>0</v>
      </c>
      <c r="J396" s="11">
        <f t="shared" si="12"/>
        <v>0</v>
      </c>
      <c r="K396" s="11">
        <f t="shared" si="13"/>
        <v>0</v>
      </c>
      <c r="L396" s="12" t="str">
        <f t="shared" si="19"/>
        <v xml:space="preserve"> </v>
      </c>
      <c r="N396" s="10">
        <f>IF($C$4="", SUMIFS('무신사 메타 광고'!$X:$X, '무신사 메타 광고'!$D:$D, $B396),SUMIFS('무신사 메타 광고'!$X:$X,'무신사 메타 광고'!I:I,$C$4,'무신사 메타 광고'!D:D,$B396))</f>
        <v>0</v>
      </c>
      <c r="O396" s="11">
        <f t="shared" si="14"/>
        <v>0</v>
      </c>
      <c r="R396" s="13"/>
      <c r="S396" s="31">
        <f>IF($S$4="", SUMIFS('자사몰 메타 광고'!$L:$L, '자사몰 메타 광고'!$C:$C, $R396),SUMIFS('자사몰 메타 광고'!$L:$L,'자사몰 메타 광고'!$I:$I,$S$4,'자사몰 메타 광고'!$C:$C,$R396))</f>
        <v>0</v>
      </c>
      <c r="T396" s="31">
        <f>IF($S$4="", SUMIFS('자사몰 메타 광고'!$V:$V, '자사몰 메타 광고'!$C:$C, $R396),SUMIFS('자사몰 메타 광고'!$V:$V,'자사몰 메타 광고'!$I:$I,$S$4,'자사몰 메타 광고'!$C:$C,$R396))</f>
        <v>0</v>
      </c>
      <c r="U396" s="11">
        <f t="shared" si="15"/>
        <v>0</v>
      </c>
      <c r="V396" s="12" t="str">
        <f t="shared" si="20"/>
        <v xml:space="preserve"> </v>
      </c>
      <c r="W396" s="32">
        <f>IF($S$4="", SUMIFS('자사몰 메타 광고'!$K:$K, '자사몰 메타 광고'!$C:$C, $R396),SUMIFS('자사몰 메타 광고'!$K:$K,'자사몰 메타 광고'!$I:$I,$S$4,'자사몰 메타 광고'!$C:$C,$R396))</f>
        <v>0</v>
      </c>
      <c r="X396" s="32">
        <f>IF($S$4="", SUMIFS('자사몰 메타 광고'!$N:$N, '자사몰 메타 광고'!$C:$C, $R396),SUMIFS('자사몰 메타 광고'!$N:$N,'자사몰 메타 광고'!$I:$I,$S$4,'자사몰 메타 광고'!$C:$C,$R396))</f>
        <v>0</v>
      </c>
      <c r="Y396" s="11">
        <f t="shared" si="16"/>
        <v>0</v>
      </c>
      <c r="Z396" s="12" t="str">
        <f t="shared" si="21"/>
        <v xml:space="preserve"> </v>
      </c>
      <c r="AB396" s="10">
        <f>IF($S$4="", SUMIFS('무신사 메타 광고'!$X:$X, '무신사 메타 광고'!$C:$C, $R396),SUMIFS('무신사 메타 광고'!$X:$X,'무신사 메타 광고'!$I:$I,$S$4,'무신사 메타 광고'!$C:$C,$R396))</f>
        <v>0</v>
      </c>
      <c r="AC396" s="11">
        <f t="shared" si="17"/>
        <v>0</v>
      </c>
    </row>
    <row r="397" spans="2:29">
      <c r="B397" s="9"/>
      <c r="C397" s="29">
        <f>IF($C$4="", SUMIFS('자사몰 메타 광고'!$L:$L, '자사몰 메타 광고'!$D:$D, $B397), SUMIFS('자사몰 메타 광고'!$L:$L, '자사몰 메타 광고'!$I:$I, $C$4, '자사몰 메타 광고'!$D:$D, $B397))</f>
        <v>0</v>
      </c>
      <c r="D397" s="29">
        <f>IF($C$4="", SUMIFS('자사몰 메타 광고'!$V:$V,#REF!, $B397), SUMIFS('자사몰 메타 광고'!$V:$V,'자사몰 메타 광고'!$I:$I,$C$4,'자사몰 메타 광고'!$D:$D,$B397))</f>
        <v>0</v>
      </c>
      <c r="E397" s="11">
        <f t="shared" si="11"/>
        <v>0</v>
      </c>
      <c r="F397" s="12" t="str">
        <f t="shared" si="18"/>
        <v xml:space="preserve"> </v>
      </c>
      <c r="G397" s="30">
        <f>IF($C$4="", SUMIFS('자사몰 메타 광고'!$K:$K, '자사몰 메타 광고'!$D:$D, $B397), SUMIFS('자사몰 메타 광고'!$K:$K,'자사몰 메타 광고'!$I:$I,$C$4,'자사몰 메타 광고'!D:D,$B397))</f>
        <v>0</v>
      </c>
      <c r="H397" s="30">
        <f>IF($C$4="", SUMIFS('자사몰 메타 광고'!$Q:$Q, '자사몰 메타 광고'!$D:$D, $B397), SUMIFS('자사몰 메타 광고'!$Q:$Q,'자사몰 메타 광고'!$I:$I,$C$4,'자사몰 메타 광고'!D:D,$B397))</f>
        <v>0</v>
      </c>
      <c r="I397" s="30">
        <f>IF($C$4="", SUMIFS('자사몰 메타 광고'!$U:$U, '자사몰 메타 광고'!$D:$D, $B397), SUMIFS('자사몰 메타 광고'!$U:$U,'자사몰 메타 광고'!$I:$I,$C$4,'자사몰 메타 광고'!D:D,$B397))</f>
        <v>0</v>
      </c>
      <c r="J397" s="11">
        <f t="shared" si="12"/>
        <v>0</v>
      </c>
      <c r="K397" s="11">
        <f t="shared" si="13"/>
        <v>0</v>
      </c>
      <c r="L397" s="12" t="str">
        <f t="shared" si="19"/>
        <v xml:space="preserve"> </v>
      </c>
      <c r="N397" s="10">
        <f>IF($C$4="", SUMIFS('무신사 메타 광고'!$X:$X, '무신사 메타 광고'!$D:$D, $B397),SUMIFS('무신사 메타 광고'!$X:$X,'무신사 메타 광고'!I:I,$C$4,'무신사 메타 광고'!D:D,$B397))</f>
        <v>0</v>
      </c>
      <c r="O397" s="11">
        <f t="shared" si="14"/>
        <v>0</v>
      </c>
      <c r="R397" s="13"/>
      <c r="S397" s="31">
        <f>IF($S$4="", SUMIFS('자사몰 메타 광고'!$L:$L, '자사몰 메타 광고'!$C:$C, $R397),SUMIFS('자사몰 메타 광고'!$L:$L,'자사몰 메타 광고'!$I:$I,$S$4,'자사몰 메타 광고'!$C:$C,$R397))</f>
        <v>0</v>
      </c>
      <c r="T397" s="31">
        <f>IF($S$4="", SUMIFS('자사몰 메타 광고'!$V:$V, '자사몰 메타 광고'!$C:$C, $R397),SUMIFS('자사몰 메타 광고'!$V:$V,'자사몰 메타 광고'!$I:$I,$S$4,'자사몰 메타 광고'!$C:$C,$R397))</f>
        <v>0</v>
      </c>
      <c r="U397" s="11">
        <f t="shared" si="15"/>
        <v>0</v>
      </c>
      <c r="V397" s="12" t="str">
        <f t="shared" si="20"/>
        <v xml:space="preserve"> </v>
      </c>
      <c r="W397" s="32">
        <f>IF($S$4="", SUMIFS('자사몰 메타 광고'!$K:$K, '자사몰 메타 광고'!$C:$C, $R397),SUMIFS('자사몰 메타 광고'!$K:$K,'자사몰 메타 광고'!$I:$I,$S$4,'자사몰 메타 광고'!$C:$C,$R397))</f>
        <v>0</v>
      </c>
      <c r="X397" s="32">
        <f>IF($S$4="", SUMIFS('자사몰 메타 광고'!$N:$N, '자사몰 메타 광고'!$C:$C, $R397),SUMIFS('자사몰 메타 광고'!$N:$N,'자사몰 메타 광고'!$I:$I,$S$4,'자사몰 메타 광고'!$C:$C,$R397))</f>
        <v>0</v>
      </c>
      <c r="Y397" s="11">
        <f t="shared" si="16"/>
        <v>0</v>
      </c>
      <c r="Z397" s="12" t="str">
        <f t="shared" si="21"/>
        <v xml:space="preserve"> </v>
      </c>
      <c r="AB397" s="10">
        <f>IF($S$4="", SUMIFS('무신사 메타 광고'!$X:$X, '무신사 메타 광고'!$C:$C, $R397),SUMIFS('무신사 메타 광고'!$X:$X,'무신사 메타 광고'!$I:$I,$S$4,'무신사 메타 광고'!$C:$C,$R397))</f>
        <v>0</v>
      </c>
      <c r="AC397" s="11">
        <f t="shared" si="17"/>
        <v>0</v>
      </c>
    </row>
    <row r="398" spans="2:29">
      <c r="B398" s="9"/>
      <c r="C398" s="29">
        <f>IF($C$4="", SUMIFS('자사몰 메타 광고'!$L:$L, '자사몰 메타 광고'!$D:$D, $B398), SUMIFS('자사몰 메타 광고'!$L:$L, '자사몰 메타 광고'!$I:$I, $C$4, '자사몰 메타 광고'!$D:$D, $B398))</f>
        <v>0</v>
      </c>
      <c r="D398" s="29">
        <f>IF($C$4="", SUMIFS('자사몰 메타 광고'!$V:$V,#REF!, $B398), SUMIFS('자사몰 메타 광고'!$V:$V,'자사몰 메타 광고'!$I:$I,$C$4,'자사몰 메타 광고'!$D:$D,$B398))</f>
        <v>0</v>
      </c>
      <c r="E398" s="11">
        <f t="shared" si="11"/>
        <v>0</v>
      </c>
      <c r="F398" s="12" t="str">
        <f t="shared" si="18"/>
        <v xml:space="preserve"> </v>
      </c>
      <c r="G398" s="30">
        <f>IF($C$4="", SUMIFS('자사몰 메타 광고'!$K:$K, '자사몰 메타 광고'!$D:$D, $B398), SUMIFS('자사몰 메타 광고'!$K:$K,'자사몰 메타 광고'!$I:$I,$C$4,'자사몰 메타 광고'!D:D,$B398))</f>
        <v>0</v>
      </c>
      <c r="H398" s="30">
        <f>IF($C$4="", SUMIFS('자사몰 메타 광고'!$Q:$Q, '자사몰 메타 광고'!$D:$D, $B398), SUMIFS('자사몰 메타 광고'!$Q:$Q,'자사몰 메타 광고'!$I:$I,$C$4,'자사몰 메타 광고'!D:D,$B398))</f>
        <v>0</v>
      </c>
      <c r="I398" s="30">
        <f>IF($C$4="", SUMIFS('자사몰 메타 광고'!$U:$U, '자사몰 메타 광고'!$D:$D, $B398), SUMIFS('자사몰 메타 광고'!$U:$U,'자사몰 메타 광고'!$I:$I,$C$4,'자사몰 메타 광고'!D:D,$B398))</f>
        <v>0</v>
      </c>
      <c r="J398" s="11">
        <f t="shared" si="12"/>
        <v>0</v>
      </c>
      <c r="K398" s="11">
        <f t="shared" si="13"/>
        <v>0</v>
      </c>
      <c r="L398" s="12" t="str">
        <f t="shared" si="19"/>
        <v xml:space="preserve"> </v>
      </c>
      <c r="N398" s="10">
        <f>IF($C$4="", SUMIFS('무신사 메타 광고'!$X:$X, '무신사 메타 광고'!$D:$D, $B398),SUMIFS('무신사 메타 광고'!$X:$X,'무신사 메타 광고'!I:I,$C$4,'무신사 메타 광고'!D:D,$B398))</f>
        <v>0</v>
      </c>
      <c r="O398" s="11">
        <f t="shared" si="14"/>
        <v>0</v>
      </c>
      <c r="R398" s="13"/>
      <c r="S398" s="31">
        <f>IF($S$4="", SUMIFS('자사몰 메타 광고'!$L:$L, '자사몰 메타 광고'!$C:$C, $R398),SUMIFS('자사몰 메타 광고'!$L:$L,'자사몰 메타 광고'!$I:$I,$S$4,'자사몰 메타 광고'!$C:$C,$R398))</f>
        <v>0</v>
      </c>
      <c r="T398" s="31">
        <f>IF($S$4="", SUMIFS('자사몰 메타 광고'!$V:$V, '자사몰 메타 광고'!$C:$C, $R398),SUMIFS('자사몰 메타 광고'!$V:$V,'자사몰 메타 광고'!$I:$I,$S$4,'자사몰 메타 광고'!$C:$C,$R398))</f>
        <v>0</v>
      </c>
      <c r="U398" s="11">
        <f t="shared" si="15"/>
        <v>0</v>
      </c>
      <c r="V398" s="12" t="str">
        <f t="shared" si="20"/>
        <v xml:space="preserve"> </v>
      </c>
      <c r="W398" s="32">
        <f>IF($S$4="", SUMIFS('자사몰 메타 광고'!$K:$K, '자사몰 메타 광고'!$C:$C, $R398),SUMIFS('자사몰 메타 광고'!$K:$K,'자사몰 메타 광고'!$I:$I,$S$4,'자사몰 메타 광고'!$C:$C,$R398))</f>
        <v>0</v>
      </c>
      <c r="X398" s="32">
        <f>IF($S$4="", SUMIFS('자사몰 메타 광고'!$N:$N, '자사몰 메타 광고'!$C:$C, $R398),SUMIFS('자사몰 메타 광고'!$N:$N,'자사몰 메타 광고'!$I:$I,$S$4,'자사몰 메타 광고'!$C:$C,$R398))</f>
        <v>0</v>
      </c>
      <c r="Y398" s="11">
        <f t="shared" si="16"/>
        <v>0</v>
      </c>
      <c r="Z398" s="12" t="str">
        <f t="shared" si="21"/>
        <v xml:space="preserve"> </v>
      </c>
      <c r="AB398" s="10">
        <f>IF($S$4="", SUMIFS('무신사 메타 광고'!$X:$X, '무신사 메타 광고'!$C:$C, $R398),SUMIFS('무신사 메타 광고'!$X:$X,'무신사 메타 광고'!$I:$I,$S$4,'무신사 메타 광고'!$C:$C,$R398))</f>
        <v>0</v>
      </c>
      <c r="AC398" s="11">
        <f t="shared" si="17"/>
        <v>0</v>
      </c>
    </row>
    <row r="399" spans="2:29">
      <c r="B399" s="9"/>
      <c r="C399" s="29">
        <f>IF($C$4="", SUMIFS('자사몰 메타 광고'!$L:$L, '자사몰 메타 광고'!$D:$D, $B399), SUMIFS('자사몰 메타 광고'!$L:$L, '자사몰 메타 광고'!$I:$I, $C$4, '자사몰 메타 광고'!$D:$D, $B399))</f>
        <v>0</v>
      </c>
      <c r="D399" s="29">
        <f>IF($C$4="", SUMIFS('자사몰 메타 광고'!$V:$V,#REF!, $B399), SUMIFS('자사몰 메타 광고'!$V:$V,'자사몰 메타 광고'!$I:$I,$C$4,'자사몰 메타 광고'!$D:$D,$B399))</f>
        <v>0</v>
      </c>
      <c r="E399" s="11">
        <f t="shared" si="11"/>
        <v>0</v>
      </c>
      <c r="F399" s="12" t="str">
        <f t="shared" si="18"/>
        <v xml:space="preserve"> </v>
      </c>
      <c r="G399" s="30">
        <f>IF($C$4="", SUMIFS('자사몰 메타 광고'!$K:$K, '자사몰 메타 광고'!$D:$D, $B399), SUMIFS('자사몰 메타 광고'!$K:$K,'자사몰 메타 광고'!$I:$I,$C$4,'자사몰 메타 광고'!D:D,$B399))</f>
        <v>0</v>
      </c>
      <c r="H399" s="30">
        <f>IF($C$4="", SUMIFS('자사몰 메타 광고'!$Q:$Q, '자사몰 메타 광고'!$D:$D, $B399), SUMIFS('자사몰 메타 광고'!$Q:$Q,'자사몰 메타 광고'!$I:$I,$C$4,'자사몰 메타 광고'!D:D,$B399))</f>
        <v>0</v>
      </c>
      <c r="I399" s="30">
        <f>IF($C$4="", SUMIFS('자사몰 메타 광고'!$U:$U, '자사몰 메타 광고'!$D:$D, $B399), SUMIFS('자사몰 메타 광고'!$U:$U,'자사몰 메타 광고'!$I:$I,$C$4,'자사몰 메타 광고'!D:D,$B399))</f>
        <v>0</v>
      </c>
      <c r="J399" s="11">
        <f t="shared" si="12"/>
        <v>0</v>
      </c>
      <c r="K399" s="11">
        <f t="shared" si="13"/>
        <v>0</v>
      </c>
      <c r="L399" s="12" t="str">
        <f t="shared" si="19"/>
        <v xml:space="preserve"> </v>
      </c>
      <c r="N399" s="10">
        <f>IF($C$4="", SUMIFS('무신사 메타 광고'!$X:$X, '무신사 메타 광고'!$D:$D, $B399),SUMIFS('무신사 메타 광고'!$X:$X,'무신사 메타 광고'!I:I,$C$4,'무신사 메타 광고'!D:D,$B399))</f>
        <v>0</v>
      </c>
      <c r="O399" s="11">
        <f t="shared" si="14"/>
        <v>0</v>
      </c>
      <c r="R399" s="13"/>
      <c r="S399" s="31">
        <f>IF($S$4="", SUMIFS('자사몰 메타 광고'!$L:$L, '자사몰 메타 광고'!$C:$C, $R399),SUMIFS('자사몰 메타 광고'!$L:$L,'자사몰 메타 광고'!$I:$I,$S$4,'자사몰 메타 광고'!$C:$C,$R399))</f>
        <v>0</v>
      </c>
      <c r="T399" s="31">
        <f>IF($S$4="", SUMIFS('자사몰 메타 광고'!$V:$V, '자사몰 메타 광고'!$C:$C, $R399),SUMIFS('자사몰 메타 광고'!$V:$V,'자사몰 메타 광고'!$I:$I,$S$4,'자사몰 메타 광고'!$C:$C,$R399))</f>
        <v>0</v>
      </c>
      <c r="U399" s="11">
        <f t="shared" si="15"/>
        <v>0</v>
      </c>
      <c r="V399" s="12" t="str">
        <f t="shared" si="20"/>
        <v xml:space="preserve"> </v>
      </c>
      <c r="W399" s="32">
        <f>IF($S$4="", SUMIFS('자사몰 메타 광고'!$K:$K, '자사몰 메타 광고'!$C:$C, $R399),SUMIFS('자사몰 메타 광고'!$K:$K,'자사몰 메타 광고'!$I:$I,$S$4,'자사몰 메타 광고'!$C:$C,$R399))</f>
        <v>0</v>
      </c>
      <c r="X399" s="32">
        <f>IF($S$4="", SUMIFS('자사몰 메타 광고'!$N:$N, '자사몰 메타 광고'!$C:$C, $R399),SUMIFS('자사몰 메타 광고'!$N:$N,'자사몰 메타 광고'!$I:$I,$S$4,'자사몰 메타 광고'!$C:$C,$R399))</f>
        <v>0</v>
      </c>
      <c r="Y399" s="11">
        <f t="shared" si="16"/>
        <v>0</v>
      </c>
      <c r="Z399" s="12" t="str">
        <f t="shared" si="21"/>
        <v xml:space="preserve"> </v>
      </c>
      <c r="AB399" s="10">
        <f>IF($S$4="", SUMIFS('무신사 메타 광고'!$X:$X, '무신사 메타 광고'!$C:$C, $R399),SUMIFS('무신사 메타 광고'!$X:$X,'무신사 메타 광고'!$I:$I,$S$4,'무신사 메타 광고'!$C:$C,$R399))</f>
        <v>0</v>
      </c>
      <c r="AC399" s="11">
        <f t="shared" si="17"/>
        <v>0</v>
      </c>
    </row>
    <row r="400" spans="2:29">
      <c r="B400" s="9"/>
      <c r="C400" s="29">
        <f>IF($C$4="", SUMIFS('자사몰 메타 광고'!$L:$L, '자사몰 메타 광고'!$D:$D, $B400), SUMIFS('자사몰 메타 광고'!$L:$L, '자사몰 메타 광고'!$I:$I, $C$4, '자사몰 메타 광고'!$D:$D, $B400))</f>
        <v>0</v>
      </c>
      <c r="D400" s="29">
        <f>IF($C$4="", SUMIFS('자사몰 메타 광고'!$V:$V,#REF!, $B400), SUMIFS('자사몰 메타 광고'!$V:$V,'자사몰 메타 광고'!$I:$I,$C$4,'자사몰 메타 광고'!$D:$D,$B400))</f>
        <v>0</v>
      </c>
      <c r="E400" s="11">
        <f t="shared" si="11"/>
        <v>0</v>
      </c>
      <c r="F400" s="12" t="str">
        <f t="shared" si="18"/>
        <v xml:space="preserve"> </v>
      </c>
      <c r="G400" s="30">
        <f>IF($C$4="", SUMIFS('자사몰 메타 광고'!$K:$K, '자사몰 메타 광고'!$D:$D, $B400), SUMIFS('자사몰 메타 광고'!$K:$K,'자사몰 메타 광고'!$I:$I,$C$4,'자사몰 메타 광고'!D:D,$B400))</f>
        <v>0</v>
      </c>
      <c r="H400" s="30">
        <f>IF($C$4="", SUMIFS('자사몰 메타 광고'!$Q:$Q, '자사몰 메타 광고'!$D:$D, $B400), SUMIFS('자사몰 메타 광고'!$Q:$Q,'자사몰 메타 광고'!$I:$I,$C$4,'자사몰 메타 광고'!D:D,$B400))</f>
        <v>0</v>
      </c>
      <c r="I400" s="30">
        <f>IF($C$4="", SUMIFS('자사몰 메타 광고'!$U:$U, '자사몰 메타 광고'!$D:$D, $B400), SUMIFS('자사몰 메타 광고'!$U:$U,'자사몰 메타 광고'!$I:$I,$C$4,'자사몰 메타 광고'!D:D,$B400))</f>
        <v>0</v>
      </c>
      <c r="J400" s="11">
        <f t="shared" si="12"/>
        <v>0</v>
      </c>
      <c r="K400" s="11">
        <f t="shared" si="13"/>
        <v>0</v>
      </c>
      <c r="L400" s="12" t="str">
        <f t="shared" si="19"/>
        <v xml:space="preserve"> </v>
      </c>
      <c r="N400" s="10">
        <f>IF($C$4="", SUMIFS('무신사 메타 광고'!$X:$X, '무신사 메타 광고'!$D:$D, $B400),SUMIFS('무신사 메타 광고'!$X:$X,'무신사 메타 광고'!I:I,$C$4,'무신사 메타 광고'!D:D,$B400))</f>
        <v>0</v>
      </c>
      <c r="O400" s="11">
        <f t="shared" si="14"/>
        <v>0</v>
      </c>
      <c r="R400" s="13"/>
      <c r="S400" s="31">
        <f>IF($S$4="", SUMIFS('자사몰 메타 광고'!$L:$L, '자사몰 메타 광고'!$C:$C, $R400),SUMIFS('자사몰 메타 광고'!$L:$L,'자사몰 메타 광고'!$I:$I,$S$4,'자사몰 메타 광고'!$C:$C,$R400))</f>
        <v>0</v>
      </c>
      <c r="T400" s="31">
        <f>IF($S$4="", SUMIFS('자사몰 메타 광고'!$V:$V, '자사몰 메타 광고'!$C:$C, $R400),SUMIFS('자사몰 메타 광고'!$V:$V,'자사몰 메타 광고'!$I:$I,$S$4,'자사몰 메타 광고'!$C:$C,$R400))</f>
        <v>0</v>
      </c>
      <c r="U400" s="11">
        <f t="shared" si="15"/>
        <v>0</v>
      </c>
      <c r="V400" s="12" t="str">
        <f t="shared" si="20"/>
        <v xml:space="preserve"> </v>
      </c>
      <c r="W400" s="32">
        <f>IF($S$4="", SUMIFS('자사몰 메타 광고'!$K:$K, '자사몰 메타 광고'!$C:$C, $R400),SUMIFS('자사몰 메타 광고'!$K:$K,'자사몰 메타 광고'!$I:$I,$S$4,'자사몰 메타 광고'!$C:$C,$R400))</f>
        <v>0</v>
      </c>
      <c r="X400" s="32">
        <f>IF($S$4="", SUMIFS('자사몰 메타 광고'!$N:$N, '자사몰 메타 광고'!$C:$C, $R400),SUMIFS('자사몰 메타 광고'!$N:$N,'자사몰 메타 광고'!$I:$I,$S$4,'자사몰 메타 광고'!$C:$C,$R400))</f>
        <v>0</v>
      </c>
      <c r="Y400" s="11">
        <f t="shared" si="16"/>
        <v>0</v>
      </c>
      <c r="Z400" s="12" t="str">
        <f t="shared" si="21"/>
        <v xml:space="preserve"> </v>
      </c>
      <c r="AB400" s="10">
        <f>IF($S$4="", SUMIFS('무신사 메타 광고'!$X:$X, '무신사 메타 광고'!$C:$C, $R400),SUMIFS('무신사 메타 광고'!$X:$X,'무신사 메타 광고'!$I:$I,$S$4,'무신사 메타 광고'!$C:$C,$R400))</f>
        <v>0</v>
      </c>
      <c r="AC400" s="11">
        <f t="shared" si="17"/>
        <v>0</v>
      </c>
    </row>
    <row r="401" spans="2:29">
      <c r="B401" s="9"/>
      <c r="C401" s="29">
        <f>IF($C$4="", SUMIFS('자사몰 메타 광고'!$L:$L, '자사몰 메타 광고'!$D:$D, $B401), SUMIFS('자사몰 메타 광고'!$L:$L, '자사몰 메타 광고'!$I:$I, $C$4, '자사몰 메타 광고'!$D:$D, $B401))</f>
        <v>0</v>
      </c>
      <c r="D401" s="29">
        <f>IF($C$4="", SUMIFS('자사몰 메타 광고'!$V:$V,#REF!, $B401), SUMIFS('자사몰 메타 광고'!$V:$V,'자사몰 메타 광고'!$I:$I,$C$4,'자사몰 메타 광고'!$D:$D,$B401))</f>
        <v>0</v>
      </c>
      <c r="E401" s="11">
        <f t="shared" si="11"/>
        <v>0</v>
      </c>
      <c r="F401" s="12" t="str">
        <f t="shared" si="18"/>
        <v xml:space="preserve"> </v>
      </c>
      <c r="G401" s="30">
        <f>IF($C$4="", SUMIFS('자사몰 메타 광고'!$K:$K, '자사몰 메타 광고'!$D:$D, $B401), SUMIFS('자사몰 메타 광고'!$K:$K,'자사몰 메타 광고'!$I:$I,$C$4,'자사몰 메타 광고'!D:D,$B401))</f>
        <v>0</v>
      </c>
      <c r="H401" s="30">
        <f>IF($C$4="", SUMIFS('자사몰 메타 광고'!$Q:$Q, '자사몰 메타 광고'!$D:$D, $B401), SUMIFS('자사몰 메타 광고'!$Q:$Q,'자사몰 메타 광고'!$I:$I,$C$4,'자사몰 메타 광고'!D:D,$B401))</f>
        <v>0</v>
      </c>
      <c r="I401" s="30">
        <f>IF($C$4="", SUMIFS('자사몰 메타 광고'!$U:$U, '자사몰 메타 광고'!$D:$D, $B401), SUMIFS('자사몰 메타 광고'!$U:$U,'자사몰 메타 광고'!$I:$I,$C$4,'자사몰 메타 광고'!D:D,$B401))</f>
        <v>0</v>
      </c>
      <c r="J401" s="11">
        <f t="shared" si="12"/>
        <v>0</v>
      </c>
      <c r="K401" s="11">
        <f t="shared" si="13"/>
        <v>0</v>
      </c>
      <c r="L401" s="12" t="str">
        <f t="shared" si="19"/>
        <v xml:space="preserve"> </v>
      </c>
      <c r="N401" s="10">
        <f>IF($C$4="", SUMIFS('무신사 메타 광고'!$X:$X, '무신사 메타 광고'!$D:$D, $B401),SUMIFS('무신사 메타 광고'!$X:$X,'무신사 메타 광고'!I:I,$C$4,'무신사 메타 광고'!D:D,$B401))</f>
        <v>0</v>
      </c>
      <c r="O401" s="11">
        <f t="shared" si="14"/>
        <v>0</v>
      </c>
      <c r="R401" s="13"/>
      <c r="S401" s="31">
        <f>IF($S$4="", SUMIFS('자사몰 메타 광고'!$L:$L, '자사몰 메타 광고'!$C:$C, $R401),SUMIFS('자사몰 메타 광고'!$L:$L,'자사몰 메타 광고'!$I:$I,$S$4,'자사몰 메타 광고'!$C:$C,$R401))</f>
        <v>0</v>
      </c>
      <c r="T401" s="31">
        <f>IF($S$4="", SUMIFS('자사몰 메타 광고'!$V:$V, '자사몰 메타 광고'!$C:$C, $R401),SUMIFS('자사몰 메타 광고'!$V:$V,'자사몰 메타 광고'!$I:$I,$S$4,'자사몰 메타 광고'!$C:$C,$R401))</f>
        <v>0</v>
      </c>
      <c r="U401" s="11">
        <f t="shared" si="15"/>
        <v>0</v>
      </c>
      <c r="V401" s="12" t="str">
        <f t="shared" si="20"/>
        <v xml:space="preserve"> </v>
      </c>
      <c r="W401" s="32">
        <f>IF($S$4="", SUMIFS('자사몰 메타 광고'!$K:$K, '자사몰 메타 광고'!$C:$C, $R401),SUMIFS('자사몰 메타 광고'!$K:$K,'자사몰 메타 광고'!$I:$I,$S$4,'자사몰 메타 광고'!$C:$C,$R401))</f>
        <v>0</v>
      </c>
      <c r="X401" s="32">
        <f>IF($S$4="", SUMIFS('자사몰 메타 광고'!$N:$N, '자사몰 메타 광고'!$C:$C, $R401),SUMIFS('자사몰 메타 광고'!$N:$N,'자사몰 메타 광고'!$I:$I,$S$4,'자사몰 메타 광고'!$C:$C,$R401))</f>
        <v>0</v>
      </c>
      <c r="Y401" s="11">
        <f t="shared" si="16"/>
        <v>0</v>
      </c>
      <c r="Z401" s="12" t="str">
        <f t="shared" si="21"/>
        <v xml:space="preserve"> </v>
      </c>
      <c r="AB401" s="10">
        <f>IF($S$4="", SUMIFS('무신사 메타 광고'!$X:$X, '무신사 메타 광고'!$C:$C, $R401),SUMIFS('무신사 메타 광고'!$X:$X,'무신사 메타 광고'!$I:$I,$S$4,'무신사 메타 광고'!$C:$C,$R401))</f>
        <v>0</v>
      </c>
      <c r="AC401" s="11">
        <f t="shared" si="17"/>
        <v>0</v>
      </c>
    </row>
    <row r="402" spans="2:29">
      <c r="B402" s="9"/>
      <c r="C402" s="29">
        <f>IF($C$4="", SUMIFS('자사몰 메타 광고'!$L:$L, '자사몰 메타 광고'!$D:$D, $B402), SUMIFS('자사몰 메타 광고'!$L:$L, '자사몰 메타 광고'!$I:$I, $C$4, '자사몰 메타 광고'!$D:$D, $B402))</f>
        <v>0</v>
      </c>
      <c r="D402" s="29">
        <f>IF($C$4="", SUMIFS('자사몰 메타 광고'!$V:$V,#REF!, $B402), SUMIFS('자사몰 메타 광고'!$V:$V,'자사몰 메타 광고'!$I:$I,$C$4,'자사몰 메타 광고'!$D:$D,$B402))</f>
        <v>0</v>
      </c>
      <c r="E402" s="11">
        <f t="shared" si="11"/>
        <v>0</v>
      </c>
      <c r="F402" s="12" t="str">
        <f t="shared" si="18"/>
        <v xml:space="preserve"> </v>
      </c>
      <c r="G402" s="30">
        <f>IF($C$4="", SUMIFS('자사몰 메타 광고'!$K:$K, '자사몰 메타 광고'!$D:$D, $B402), SUMIFS('자사몰 메타 광고'!$K:$K,'자사몰 메타 광고'!$I:$I,$C$4,'자사몰 메타 광고'!D:D,$B402))</f>
        <v>0</v>
      </c>
      <c r="H402" s="30">
        <f>IF($C$4="", SUMIFS('자사몰 메타 광고'!$Q:$Q, '자사몰 메타 광고'!$D:$D, $B402), SUMIFS('자사몰 메타 광고'!$Q:$Q,'자사몰 메타 광고'!$I:$I,$C$4,'자사몰 메타 광고'!D:D,$B402))</f>
        <v>0</v>
      </c>
      <c r="I402" s="30">
        <f>IF($C$4="", SUMIFS('자사몰 메타 광고'!$U:$U, '자사몰 메타 광고'!$D:$D, $B402), SUMIFS('자사몰 메타 광고'!$U:$U,'자사몰 메타 광고'!$I:$I,$C$4,'자사몰 메타 광고'!D:D,$B402))</f>
        <v>0</v>
      </c>
      <c r="J402" s="11">
        <f t="shared" si="12"/>
        <v>0</v>
      </c>
      <c r="K402" s="11">
        <f t="shared" si="13"/>
        <v>0</v>
      </c>
      <c r="L402" s="12" t="str">
        <f t="shared" si="19"/>
        <v xml:space="preserve"> </v>
      </c>
      <c r="N402" s="10">
        <f>IF($C$4="", SUMIFS('무신사 메타 광고'!$X:$X, '무신사 메타 광고'!$D:$D, $B402),SUMIFS('무신사 메타 광고'!$X:$X,'무신사 메타 광고'!I:I,$C$4,'무신사 메타 광고'!D:D,$B402))</f>
        <v>0</v>
      </c>
      <c r="O402" s="11">
        <f t="shared" si="14"/>
        <v>0</v>
      </c>
      <c r="R402" s="13"/>
      <c r="S402" s="31">
        <f>IF($S$4="", SUMIFS('자사몰 메타 광고'!$L:$L, '자사몰 메타 광고'!$C:$C, $R402),SUMIFS('자사몰 메타 광고'!$L:$L,'자사몰 메타 광고'!$I:$I,$S$4,'자사몰 메타 광고'!$C:$C,$R402))</f>
        <v>0</v>
      </c>
      <c r="T402" s="31">
        <f>IF($S$4="", SUMIFS('자사몰 메타 광고'!$V:$V, '자사몰 메타 광고'!$C:$C, $R402),SUMIFS('자사몰 메타 광고'!$V:$V,'자사몰 메타 광고'!$I:$I,$S$4,'자사몰 메타 광고'!$C:$C,$R402))</f>
        <v>0</v>
      </c>
      <c r="U402" s="11">
        <f t="shared" si="15"/>
        <v>0</v>
      </c>
      <c r="V402" s="12" t="str">
        <f t="shared" si="20"/>
        <v xml:space="preserve"> </v>
      </c>
      <c r="W402" s="32">
        <f>IF($S$4="", SUMIFS('자사몰 메타 광고'!$K:$K, '자사몰 메타 광고'!$C:$C, $R402),SUMIFS('자사몰 메타 광고'!$K:$K,'자사몰 메타 광고'!$I:$I,$S$4,'자사몰 메타 광고'!$C:$C,$R402))</f>
        <v>0</v>
      </c>
      <c r="X402" s="32">
        <f>IF($S$4="", SUMIFS('자사몰 메타 광고'!$N:$N, '자사몰 메타 광고'!$C:$C, $R402),SUMIFS('자사몰 메타 광고'!$N:$N,'자사몰 메타 광고'!$I:$I,$S$4,'자사몰 메타 광고'!$C:$C,$R402))</f>
        <v>0</v>
      </c>
      <c r="Y402" s="11">
        <f t="shared" si="16"/>
        <v>0</v>
      </c>
      <c r="Z402" s="12" t="str">
        <f t="shared" si="21"/>
        <v xml:space="preserve"> </v>
      </c>
      <c r="AB402" s="10">
        <f>IF($S$4="", SUMIFS('무신사 메타 광고'!$X:$X, '무신사 메타 광고'!$C:$C, $R402),SUMIFS('무신사 메타 광고'!$X:$X,'무신사 메타 광고'!$I:$I,$S$4,'무신사 메타 광고'!$C:$C,$R402))</f>
        <v>0</v>
      </c>
      <c r="AC402" s="11">
        <f t="shared" si="17"/>
        <v>0</v>
      </c>
    </row>
    <row r="403" spans="2:29">
      <c r="B403" s="9"/>
      <c r="C403" s="29">
        <f>IF($C$4="", SUMIFS('자사몰 메타 광고'!$L:$L, '자사몰 메타 광고'!$D:$D, $B403), SUMIFS('자사몰 메타 광고'!$L:$L, '자사몰 메타 광고'!$I:$I, $C$4, '자사몰 메타 광고'!$D:$D, $B403))</f>
        <v>0</v>
      </c>
      <c r="D403" s="29">
        <f>IF($C$4="", SUMIFS('자사몰 메타 광고'!$V:$V,#REF!, $B403), SUMIFS('자사몰 메타 광고'!$V:$V,'자사몰 메타 광고'!$I:$I,$C$4,'자사몰 메타 광고'!$D:$D,$B403))</f>
        <v>0</v>
      </c>
      <c r="E403" s="11">
        <f t="shared" si="11"/>
        <v>0</v>
      </c>
      <c r="F403" s="12" t="str">
        <f t="shared" si="18"/>
        <v xml:space="preserve"> </v>
      </c>
      <c r="G403" s="30">
        <f>IF($C$4="", SUMIFS('자사몰 메타 광고'!$K:$K, '자사몰 메타 광고'!$D:$D, $B403), SUMIFS('자사몰 메타 광고'!$K:$K,'자사몰 메타 광고'!$I:$I,$C$4,'자사몰 메타 광고'!D:D,$B403))</f>
        <v>0</v>
      </c>
      <c r="H403" s="30">
        <f>IF($C$4="", SUMIFS('자사몰 메타 광고'!$Q:$Q, '자사몰 메타 광고'!$D:$D, $B403), SUMIFS('자사몰 메타 광고'!$Q:$Q,'자사몰 메타 광고'!$I:$I,$C$4,'자사몰 메타 광고'!D:D,$B403))</f>
        <v>0</v>
      </c>
      <c r="I403" s="30">
        <f>IF($C$4="", SUMIFS('자사몰 메타 광고'!$U:$U, '자사몰 메타 광고'!$D:$D, $B403), SUMIFS('자사몰 메타 광고'!$U:$U,'자사몰 메타 광고'!$I:$I,$C$4,'자사몰 메타 광고'!D:D,$B403))</f>
        <v>0</v>
      </c>
      <c r="J403" s="11">
        <f t="shared" si="12"/>
        <v>0</v>
      </c>
      <c r="K403" s="11">
        <f t="shared" si="13"/>
        <v>0</v>
      </c>
      <c r="L403" s="12" t="str">
        <f t="shared" si="19"/>
        <v xml:space="preserve"> </v>
      </c>
      <c r="N403" s="10">
        <f>IF($C$4="", SUMIFS('무신사 메타 광고'!$X:$X, '무신사 메타 광고'!$D:$D, $B403),SUMIFS('무신사 메타 광고'!$X:$X,'무신사 메타 광고'!I:I,$C$4,'무신사 메타 광고'!D:D,$B403))</f>
        <v>0</v>
      </c>
      <c r="O403" s="11">
        <f t="shared" si="14"/>
        <v>0</v>
      </c>
      <c r="R403" s="13"/>
      <c r="S403" s="31">
        <f>IF($S$4="", SUMIFS('자사몰 메타 광고'!$L:$L, '자사몰 메타 광고'!$C:$C, $R403),SUMIFS('자사몰 메타 광고'!$L:$L,'자사몰 메타 광고'!$I:$I,$S$4,'자사몰 메타 광고'!$C:$C,$R403))</f>
        <v>0</v>
      </c>
      <c r="T403" s="31">
        <f>IF($S$4="", SUMIFS('자사몰 메타 광고'!$V:$V, '자사몰 메타 광고'!$C:$C, $R403),SUMIFS('자사몰 메타 광고'!$V:$V,'자사몰 메타 광고'!$I:$I,$S$4,'자사몰 메타 광고'!$C:$C,$R403))</f>
        <v>0</v>
      </c>
      <c r="U403" s="11">
        <f t="shared" si="15"/>
        <v>0</v>
      </c>
      <c r="V403" s="12" t="str">
        <f t="shared" si="20"/>
        <v xml:space="preserve"> </v>
      </c>
      <c r="W403" s="32">
        <f>IF($S$4="", SUMIFS('자사몰 메타 광고'!$K:$K, '자사몰 메타 광고'!$C:$C, $R403),SUMIFS('자사몰 메타 광고'!$K:$K,'자사몰 메타 광고'!$I:$I,$S$4,'자사몰 메타 광고'!$C:$C,$R403))</f>
        <v>0</v>
      </c>
      <c r="X403" s="32">
        <f>IF($S$4="", SUMIFS('자사몰 메타 광고'!$N:$N, '자사몰 메타 광고'!$C:$C, $R403),SUMIFS('자사몰 메타 광고'!$N:$N,'자사몰 메타 광고'!$I:$I,$S$4,'자사몰 메타 광고'!$C:$C,$R403))</f>
        <v>0</v>
      </c>
      <c r="Y403" s="11">
        <f t="shared" si="16"/>
        <v>0</v>
      </c>
      <c r="Z403" s="12" t="str">
        <f t="shared" si="21"/>
        <v xml:space="preserve"> </v>
      </c>
      <c r="AB403" s="10">
        <f>IF($S$4="", SUMIFS('무신사 메타 광고'!$X:$X, '무신사 메타 광고'!$C:$C, $R403),SUMIFS('무신사 메타 광고'!$X:$X,'무신사 메타 광고'!$I:$I,$S$4,'무신사 메타 광고'!$C:$C,$R403))</f>
        <v>0</v>
      </c>
      <c r="AC403" s="11">
        <f t="shared" si="17"/>
        <v>0</v>
      </c>
    </row>
    <row r="404" spans="2:29">
      <c r="B404" s="9"/>
      <c r="C404" s="29">
        <f>IF($C$4="", SUMIFS('자사몰 메타 광고'!$L:$L, '자사몰 메타 광고'!$D:$D, $B404), SUMIFS('자사몰 메타 광고'!$L:$L, '자사몰 메타 광고'!$I:$I, $C$4, '자사몰 메타 광고'!$D:$D, $B404))</f>
        <v>0</v>
      </c>
      <c r="D404" s="29">
        <f>IF($C$4="", SUMIFS('자사몰 메타 광고'!$V:$V,#REF!, $B404), SUMIFS('자사몰 메타 광고'!$V:$V,'자사몰 메타 광고'!$I:$I,$C$4,'자사몰 메타 광고'!$D:$D,$B404))</f>
        <v>0</v>
      </c>
      <c r="E404" s="11">
        <f t="shared" si="11"/>
        <v>0</v>
      </c>
      <c r="F404" s="12" t="str">
        <f t="shared" si="18"/>
        <v xml:space="preserve"> </v>
      </c>
      <c r="G404" s="30">
        <f>IF($C$4="", SUMIFS('자사몰 메타 광고'!$K:$K, '자사몰 메타 광고'!$D:$D, $B404), SUMIFS('자사몰 메타 광고'!$K:$K,'자사몰 메타 광고'!$I:$I,$C$4,'자사몰 메타 광고'!D:D,$B404))</f>
        <v>0</v>
      </c>
      <c r="H404" s="30">
        <f>IF($C$4="", SUMIFS('자사몰 메타 광고'!$Q:$Q, '자사몰 메타 광고'!$D:$D, $B404), SUMIFS('자사몰 메타 광고'!$Q:$Q,'자사몰 메타 광고'!$I:$I,$C$4,'자사몰 메타 광고'!D:D,$B404))</f>
        <v>0</v>
      </c>
      <c r="I404" s="30">
        <f>IF($C$4="", SUMIFS('자사몰 메타 광고'!$U:$U, '자사몰 메타 광고'!$D:$D, $B404), SUMIFS('자사몰 메타 광고'!$U:$U,'자사몰 메타 광고'!$I:$I,$C$4,'자사몰 메타 광고'!D:D,$B404))</f>
        <v>0</v>
      </c>
      <c r="J404" s="11">
        <f t="shared" si="12"/>
        <v>0</v>
      </c>
      <c r="K404" s="11">
        <f t="shared" si="13"/>
        <v>0</v>
      </c>
      <c r="L404" s="12" t="str">
        <f t="shared" si="19"/>
        <v xml:space="preserve"> </v>
      </c>
      <c r="N404" s="10">
        <f>IF($C$4="", SUMIFS('무신사 메타 광고'!$X:$X, '무신사 메타 광고'!$D:$D, $B404),SUMIFS('무신사 메타 광고'!$X:$X,'무신사 메타 광고'!I:I,$C$4,'무신사 메타 광고'!D:D,$B404))</f>
        <v>0</v>
      </c>
      <c r="O404" s="11">
        <f t="shared" si="14"/>
        <v>0</v>
      </c>
      <c r="R404" s="13"/>
      <c r="S404" s="31">
        <f>IF($S$4="", SUMIFS('자사몰 메타 광고'!$L:$L, '자사몰 메타 광고'!$C:$C, $R404),SUMIFS('자사몰 메타 광고'!$L:$L,'자사몰 메타 광고'!$I:$I,$S$4,'자사몰 메타 광고'!$C:$C,$R404))</f>
        <v>0</v>
      </c>
      <c r="T404" s="31">
        <f>IF($S$4="", SUMIFS('자사몰 메타 광고'!$V:$V, '자사몰 메타 광고'!$C:$C, $R404),SUMIFS('자사몰 메타 광고'!$V:$V,'자사몰 메타 광고'!$I:$I,$S$4,'자사몰 메타 광고'!$C:$C,$R404))</f>
        <v>0</v>
      </c>
      <c r="U404" s="11">
        <f t="shared" si="15"/>
        <v>0</v>
      </c>
      <c r="V404" s="12" t="str">
        <f t="shared" si="20"/>
        <v xml:space="preserve"> </v>
      </c>
      <c r="W404" s="32">
        <f>IF($S$4="", SUMIFS('자사몰 메타 광고'!$K:$K, '자사몰 메타 광고'!$C:$C, $R404),SUMIFS('자사몰 메타 광고'!$K:$K,'자사몰 메타 광고'!$I:$I,$S$4,'자사몰 메타 광고'!$C:$C,$R404))</f>
        <v>0</v>
      </c>
      <c r="X404" s="32">
        <f>IF($S$4="", SUMIFS('자사몰 메타 광고'!$N:$N, '자사몰 메타 광고'!$C:$C, $R404),SUMIFS('자사몰 메타 광고'!$N:$N,'자사몰 메타 광고'!$I:$I,$S$4,'자사몰 메타 광고'!$C:$C,$R404))</f>
        <v>0</v>
      </c>
      <c r="Y404" s="11">
        <f t="shared" si="16"/>
        <v>0</v>
      </c>
      <c r="Z404" s="12" t="str">
        <f t="shared" si="21"/>
        <v xml:space="preserve"> </v>
      </c>
      <c r="AB404" s="10">
        <f>IF($S$4="", SUMIFS('무신사 메타 광고'!$X:$X, '무신사 메타 광고'!$C:$C, $R404),SUMIFS('무신사 메타 광고'!$X:$X,'무신사 메타 광고'!$I:$I,$S$4,'무신사 메타 광고'!$C:$C,$R404))</f>
        <v>0</v>
      </c>
      <c r="AC404" s="11">
        <f t="shared" si="17"/>
        <v>0</v>
      </c>
    </row>
    <row r="405" spans="2:29">
      <c r="B405" s="9"/>
      <c r="C405" s="29">
        <f>IF($C$4="", SUMIFS('자사몰 메타 광고'!$L:$L, '자사몰 메타 광고'!$D:$D, $B405), SUMIFS('자사몰 메타 광고'!$L:$L, '자사몰 메타 광고'!$I:$I, $C$4, '자사몰 메타 광고'!$D:$D, $B405))</f>
        <v>0</v>
      </c>
      <c r="D405" s="29">
        <f>IF($C$4="", SUMIFS('자사몰 메타 광고'!$V:$V,#REF!, $B405), SUMIFS('자사몰 메타 광고'!$V:$V,'자사몰 메타 광고'!$I:$I,$C$4,'자사몰 메타 광고'!$D:$D,$B405))</f>
        <v>0</v>
      </c>
      <c r="E405" s="11">
        <f t="shared" si="11"/>
        <v>0</v>
      </c>
      <c r="F405" s="12" t="str">
        <f t="shared" si="18"/>
        <v xml:space="preserve"> </v>
      </c>
      <c r="G405" s="30">
        <f>IF($C$4="", SUMIFS('자사몰 메타 광고'!$K:$K, '자사몰 메타 광고'!$D:$D, $B405), SUMIFS('자사몰 메타 광고'!$K:$K,'자사몰 메타 광고'!$I:$I,$C$4,'자사몰 메타 광고'!D:D,$B405))</f>
        <v>0</v>
      </c>
      <c r="H405" s="30">
        <f>IF($C$4="", SUMIFS('자사몰 메타 광고'!$Q:$Q, '자사몰 메타 광고'!$D:$D, $B405), SUMIFS('자사몰 메타 광고'!$Q:$Q,'자사몰 메타 광고'!$I:$I,$C$4,'자사몰 메타 광고'!D:D,$B405))</f>
        <v>0</v>
      </c>
      <c r="I405" s="30">
        <f>IF($C$4="", SUMIFS('자사몰 메타 광고'!$U:$U, '자사몰 메타 광고'!$D:$D, $B405), SUMIFS('자사몰 메타 광고'!$U:$U,'자사몰 메타 광고'!$I:$I,$C$4,'자사몰 메타 광고'!D:D,$B405))</f>
        <v>0</v>
      </c>
      <c r="J405" s="11">
        <f t="shared" si="12"/>
        <v>0</v>
      </c>
      <c r="K405" s="11">
        <f t="shared" si="13"/>
        <v>0</v>
      </c>
      <c r="L405" s="12" t="str">
        <f t="shared" si="19"/>
        <v xml:space="preserve"> </v>
      </c>
      <c r="N405" s="10">
        <f>IF($C$4="", SUMIFS('무신사 메타 광고'!$X:$X, '무신사 메타 광고'!$D:$D, $B405),SUMIFS('무신사 메타 광고'!$X:$X,'무신사 메타 광고'!I:I,$C$4,'무신사 메타 광고'!D:D,$B405))</f>
        <v>0</v>
      </c>
      <c r="O405" s="11">
        <f t="shared" si="14"/>
        <v>0</v>
      </c>
      <c r="R405" s="13"/>
      <c r="S405" s="31">
        <f>IF($S$4="", SUMIFS('자사몰 메타 광고'!$L:$L, '자사몰 메타 광고'!$C:$C, $R405),SUMIFS('자사몰 메타 광고'!$L:$L,'자사몰 메타 광고'!$I:$I,$S$4,'자사몰 메타 광고'!$C:$C,$R405))</f>
        <v>0</v>
      </c>
      <c r="T405" s="31">
        <f>IF($S$4="", SUMIFS('자사몰 메타 광고'!$V:$V, '자사몰 메타 광고'!$C:$C, $R405),SUMIFS('자사몰 메타 광고'!$V:$V,'자사몰 메타 광고'!$I:$I,$S$4,'자사몰 메타 광고'!$C:$C,$R405))</f>
        <v>0</v>
      </c>
      <c r="U405" s="11">
        <f t="shared" si="15"/>
        <v>0</v>
      </c>
      <c r="V405" s="12" t="str">
        <f t="shared" si="20"/>
        <v xml:space="preserve"> </v>
      </c>
      <c r="W405" s="32">
        <f>IF($S$4="", SUMIFS('자사몰 메타 광고'!$K:$K, '자사몰 메타 광고'!$C:$C, $R405),SUMIFS('자사몰 메타 광고'!$K:$K,'자사몰 메타 광고'!$I:$I,$S$4,'자사몰 메타 광고'!$C:$C,$R405))</f>
        <v>0</v>
      </c>
      <c r="X405" s="32">
        <f>IF($S$4="", SUMIFS('자사몰 메타 광고'!$N:$N, '자사몰 메타 광고'!$C:$C, $R405),SUMIFS('자사몰 메타 광고'!$N:$N,'자사몰 메타 광고'!$I:$I,$S$4,'자사몰 메타 광고'!$C:$C,$R405))</f>
        <v>0</v>
      </c>
      <c r="Y405" s="11">
        <f t="shared" si="16"/>
        <v>0</v>
      </c>
      <c r="Z405" s="12" t="str">
        <f t="shared" si="21"/>
        <v xml:space="preserve"> </v>
      </c>
      <c r="AB405" s="10">
        <f>IF($S$4="", SUMIFS('무신사 메타 광고'!$X:$X, '무신사 메타 광고'!$C:$C, $R405),SUMIFS('무신사 메타 광고'!$X:$X,'무신사 메타 광고'!$I:$I,$S$4,'무신사 메타 광고'!$C:$C,$R405))</f>
        <v>0</v>
      </c>
      <c r="AC405" s="11">
        <f t="shared" si="17"/>
        <v>0</v>
      </c>
    </row>
    <row r="406" spans="2:29">
      <c r="B406" s="9"/>
      <c r="C406" s="29">
        <f>IF($C$4="", SUMIFS('자사몰 메타 광고'!$L:$L, '자사몰 메타 광고'!$D:$D, $B406), SUMIFS('자사몰 메타 광고'!$L:$L, '자사몰 메타 광고'!$I:$I, $C$4, '자사몰 메타 광고'!$D:$D, $B406))</f>
        <v>0</v>
      </c>
      <c r="D406" s="29">
        <f>IF($C$4="", SUMIFS('자사몰 메타 광고'!$V:$V,#REF!, $B406), SUMIFS('자사몰 메타 광고'!$V:$V,'자사몰 메타 광고'!$I:$I,$C$4,'자사몰 메타 광고'!$D:$D,$B406))</f>
        <v>0</v>
      </c>
      <c r="E406" s="11">
        <f t="shared" si="11"/>
        <v>0</v>
      </c>
      <c r="F406" s="12" t="str">
        <f t="shared" si="18"/>
        <v xml:space="preserve"> </v>
      </c>
      <c r="G406" s="30">
        <f>IF($C$4="", SUMIFS('자사몰 메타 광고'!$K:$K, '자사몰 메타 광고'!$D:$D, $B406), SUMIFS('자사몰 메타 광고'!$K:$K,'자사몰 메타 광고'!$I:$I,$C$4,'자사몰 메타 광고'!D:D,$B406))</f>
        <v>0</v>
      </c>
      <c r="H406" s="30">
        <f>IF($C$4="", SUMIFS('자사몰 메타 광고'!$Q:$Q, '자사몰 메타 광고'!$D:$D, $B406), SUMIFS('자사몰 메타 광고'!$Q:$Q,'자사몰 메타 광고'!$I:$I,$C$4,'자사몰 메타 광고'!D:D,$B406))</f>
        <v>0</v>
      </c>
      <c r="I406" s="30">
        <f>IF($C$4="", SUMIFS('자사몰 메타 광고'!$U:$U, '자사몰 메타 광고'!$D:$D, $B406), SUMIFS('자사몰 메타 광고'!$U:$U,'자사몰 메타 광고'!$I:$I,$C$4,'자사몰 메타 광고'!D:D,$B406))</f>
        <v>0</v>
      </c>
      <c r="J406" s="11">
        <f t="shared" si="12"/>
        <v>0</v>
      </c>
      <c r="K406" s="11">
        <f t="shared" si="13"/>
        <v>0</v>
      </c>
      <c r="L406" s="12" t="str">
        <f t="shared" si="19"/>
        <v xml:space="preserve"> </v>
      </c>
      <c r="N406" s="10">
        <f>IF($C$4="", SUMIFS('무신사 메타 광고'!$X:$X, '무신사 메타 광고'!$D:$D, $B406),SUMIFS('무신사 메타 광고'!$X:$X,'무신사 메타 광고'!I:I,$C$4,'무신사 메타 광고'!D:D,$B406))</f>
        <v>0</v>
      </c>
      <c r="O406" s="11">
        <f t="shared" si="14"/>
        <v>0</v>
      </c>
      <c r="R406" s="13"/>
      <c r="S406" s="31">
        <f>IF($S$4="", SUMIFS('자사몰 메타 광고'!$L:$L, '자사몰 메타 광고'!$C:$C, $R406),SUMIFS('자사몰 메타 광고'!$L:$L,'자사몰 메타 광고'!$I:$I,$S$4,'자사몰 메타 광고'!$C:$C,$R406))</f>
        <v>0</v>
      </c>
      <c r="T406" s="31">
        <f>IF($S$4="", SUMIFS('자사몰 메타 광고'!$V:$V, '자사몰 메타 광고'!$C:$C, $R406),SUMIFS('자사몰 메타 광고'!$V:$V,'자사몰 메타 광고'!$I:$I,$S$4,'자사몰 메타 광고'!$C:$C,$R406))</f>
        <v>0</v>
      </c>
      <c r="U406" s="11">
        <f t="shared" si="15"/>
        <v>0</v>
      </c>
      <c r="V406" s="12" t="str">
        <f t="shared" si="20"/>
        <v xml:space="preserve"> </v>
      </c>
      <c r="W406" s="32">
        <f>IF($S$4="", SUMIFS('자사몰 메타 광고'!$K:$K, '자사몰 메타 광고'!$C:$C, $R406),SUMIFS('자사몰 메타 광고'!$K:$K,'자사몰 메타 광고'!$I:$I,$S$4,'자사몰 메타 광고'!$C:$C,$R406))</f>
        <v>0</v>
      </c>
      <c r="X406" s="32">
        <f>IF($S$4="", SUMIFS('자사몰 메타 광고'!$N:$N, '자사몰 메타 광고'!$C:$C, $R406),SUMIFS('자사몰 메타 광고'!$N:$N,'자사몰 메타 광고'!$I:$I,$S$4,'자사몰 메타 광고'!$C:$C,$R406))</f>
        <v>0</v>
      </c>
      <c r="Y406" s="11">
        <f t="shared" si="16"/>
        <v>0</v>
      </c>
      <c r="Z406" s="12" t="str">
        <f t="shared" si="21"/>
        <v xml:space="preserve"> </v>
      </c>
      <c r="AB406" s="10">
        <f>IF($S$4="", SUMIFS('무신사 메타 광고'!$X:$X, '무신사 메타 광고'!$C:$C, $R406),SUMIFS('무신사 메타 광고'!$X:$X,'무신사 메타 광고'!$I:$I,$S$4,'무신사 메타 광고'!$C:$C,$R406))</f>
        <v>0</v>
      </c>
      <c r="AC406" s="11">
        <f t="shared" si="17"/>
        <v>0</v>
      </c>
    </row>
    <row r="407" spans="2:29">
      <c r="B407" s="9"/>
      <c r="C407" s="29">
        <f>IF($C$4="", SUMIFS('자사몰 메타 광고'!$L:$L, '자사몰 메타 광고'!$D:$D, $B407), SUMIFS('자사몰 메타 광고'!$L:$L, '자사몰 메타 광고'!$I:$I, $C$4, '자사몰 메타 광고'!$D:$D, $B407))</f>
        <v>0</v>
      </c>
      <c r="D407" s="29">
        <f>IF($C$4="", SUMIFS('자사몰 메타 광고'!$V:$V,#REF!, $B407), SUMIFS('자사몰 메타 광고'!$V:$V,'자사몰 메타 광고'!$I:$I,$C$4,'자사몰 메타 광고'!$D:$D,$B407))</f>
        <v>0</v>
      </c>
      <c r="E407" s="11">
        <f t="shared" si="11"/>
        <v>0</v>
      </c>
      <c r="F407" s="12" t="str">
        <f t="shared" si="18"/>
        <v xml:space="preserve"> </v>
      </c>
      <c r="G407" s="30">
        <f>IF($C$4="", SUMIFS('자사몰 메타 광고'!$K:$K, '자사몰 메타 광고'!$D:$D, $B407), SUMIFS('자사몰 메타 광고'!$K:$K,'자사몰 메타 광고'!$I:$I,$C$4,'자사몰 메타 광고'!D:D,$B407))</f>
        <v>0</v>
      </c>
      <c r="H407" s="30">
        <f>IF($C$4="", SUMIFS('자사몰 메타 광고'!$Q:$Q, '자사몰 메타 광고'!$D:$D, $B407), SUMIFS('자사몰 메타 광고'!$Q:$Q,'자사몰 메타 광고'!$I:$I,$C$4,'자사몰 메타 광고'!D:D,$B407))</f>
        <v>0</v>
      </c>
      <c r="I407" s="30">
        <f>IF($C$4="", SUMIFS('자사몰 메타 광고'!$U:$U, '자사몰 메타 광고'!$D:$D, $B407), SUMIFS('자사몰 메타 광고'!$U:$U,'자사몰 메타 광고'!$I:$I,$C$4,'자사몰 메타 광고'!D:D,$B407))</f>
        <v>0</v>
      </c>
      <c r="J407" s="11">
        <f t="shared" si="12"/>
        <v>0</v>
      </c>
      <c r="K407" s="11">
        <f t="shared" si="13"/>
        <v>0</v>
      </c>
      <c r="L407" s="12" t="str">
        <f t="shared" si="19"/>
        <v xml:space="preserve"> </v>
      </c>
      <c r="N407" s="10">
        <f>IF($C$4="", SUMIFS('무신사 메타 광고'!$X:$X, '무신사 메타 광고'!$D:$D, $B407),SUMIFS('무신사 메타 광고'!$X:$X,'무신사 메타 광고'!I:I,$C$4,'무신사 메타 광고'!D:D,$B407))</f>
        <v>0</v>
      </c>
      <c r="O407" s="11">
        <f t="shared" si="14"/>
        <v>0</v>
      </c>
      <c r="R407" s="13"/>
      <c r="S407" s="31">
        <f>IF($S$4="", SUMIFS('자사몰 메타 광고'!$L:$L, '자사몰 메타 광고'!$C:$C, $R407),SUMIFS('자사몰 메타 광고'!$L:$L,'자사몰 메타 광고'!$I:$I,$S$4,'자사몰 메타 광고'!$C:$C,$R407))</f>
        <v>0</v>
      </c>
      <c r="T407" s="31">
        <f>IF($S$4="", SUMIFS('자사몰 메타 광고'!$V:$V, '자사몰 메타 광고'!$C:$C, $R407),SUMIFS('자사몰 메타 광고'!$V:$V,'자사몰 메타 광고'!$I:$I,$S$4,'자사몰 메타 광고'!$C:$C,$R407))</f>
        <v>0</v>
      </c>
      <c r="U407" s="11">
        <f t="shared" si="15"/>
        <v>0</v>
      </c>
      <c r="V407" s="12" t="str">
        <f t="shared" si="20"/>
        <v xml:space="preserve"> </v>
      </c>
      <c r="W407" s="32">
        <f>IF($S$4="", SUMIFS('자사몰 메타 광고'!$K:$K, '자사몰 메타 광고'!$C:$C, $R407),SUMIFS('자사몰 메타 광고'!$K:$K,'자사몰 메타 광고'!$I:$I,$S$4,'자사몰 메타 광고'!$C:$C,$R407))</f>
        <v>0</v>
      </c>
      <c r="X407" s="32">
        <f>IF($S$4="", SUMIFS('자사몰 메타 광고'!$N:$N, '자사몰 메타 광고'!$C:$C, $R407),SUMIFS('자사몰 메타 광고'!$N:$N,'자사몰 메타 광고'!$I:$I,$S$4,'자사몰 메타 광고'!$C:$C,$R407))</f>
        <v>0</v>
      </c>
      <c r="Y407" s="11">
        <f t="shared" si="16"/>
        <v>0</v>
      </c>
      <c r="Z407" s="12" t="str">
        <f t="shared" si="21"/>
        <v xml:space="preserve"> </v>
      </c>
      <c r="AB407" s="10">
        <f>IF($S$4="", SUMIFS('무신사 메타 광고'!$X:$X, '무신사 메타 광고'!$C:$C, $R407),SUMIFS('무신사 메타 광고'!$X:$X,'무신사 메타 광고'!$I:$I,$S$4,'무신사 메타 광고'!$C:$C,$R407))</f>
        <v>0</v>
      </c>
      <c r="AC407" s="11">
        <f t="shared" si="17"/>
        <v>0</v>
      </c>
    </row>
    <row r="408" spans="2:29">
      <c r="B408" s="9"/>
      <c r="C408" s="29">
        <f>IF($C$4="", SUMIFS('자사몰 메타 광고'!$L:$L, '자사몰 메타 광고'!$D:$D, $B408), SUMIFS('자사몰 메타 광고'!$L:$L, '자사몰 메타 광고'!$I:$I, $C$4, '자사몰 메타 광고'!$D:$D, $B408))</f>
        <v>0</v>
      </c>
      <c r="D408" s="29">
        <f>IF($C$4="", SUMIFS('자사몰 메타 광고'!$V:$V,#REF!, $B408), SUMIFS('자사몰 메타 광고'!$V:$V,'자사몰 메타 광고'!$I:$I,$C$4,'자사몰 메타 광고'!$D:$D,$B408))</f>
        <v>0</v>
      </c>
      <c r="E408" s="11">
        <f t="shared" si="11"/>
        <v>0</v>
      </c>
      <c r="F408" s="12" t="str">
        <f t="shared" si="18"/>
        <v xml:space="preserve"> </v>
      </c>
      <c r="G408" s="30">
        <f>IF($C$4="", SUMIFS('자사몰 메타 광고'!$K:$K, '자사몰 메타 광고'!$D:$D, $B408), SUMIFS('자사몰 메타 광고'!$K:$K,'자사몰 메타 광고'!$I:$I,$C$4,'자사몰 메타 광고'!D:D,$B408))</f>
        <v>0</v>
      </c>
      <c r="H408" s="30">
        <f>IF($C$4="", SUMIFS('자사몰 메타 광고'!$Q:$Q, '자사몰 메타 광고'!$D:$D, $B408), SUMIFS('자사몰 메타 광고'!$Q:$Q,'자사몰 메타 광고'!$I:$I,$C$4,'자사몰 메타 광고'!D:D,$B408))</f>
        <v>0</v>
      </c>
      <c r="I408" s="30">
        <f>IF($C$4="", SUMIFS('자사몰 메타 광고'!$U:$U, '자사몰 메타 광고'!$D:$D, $B408), SUMIFS('자사몰 메타 광고'!$U:$U,'자사몰 메타 광고'!$I:$I,$C$4,'자사몰 메타 광고'!D:D,$B408))</f>
        <v>0</v>
      </c>
      <c r="J408" s="11">
        <f t="shared" si="12"/>
        <v>0</v>
      </c>
      <c r="K408" s="11">
        <f t="shared" si="13"/>
        <v>0</v>
      </c>
      <c r="L408" s="12" t="str">
        <f t="shared" si="19"/>
        <v xml:space="preserve"> </v>
      </c>
      <c r="N408" s="10">
        <f>IF($C$4="", SUMIFS('무신사 메타 광고'!$X:$X, '무신사 메타 광고'!$D:$D, $B408),SUMIFS('무신사 메타 광고'!$X:$X,'무신사 메타 광고'!I:I,$C$4,'무신사 메타 광고'!D:D,$B408))</f>
        <v>0</v>
      </c>
      <c r="O408" s="11">
        <f t="shared" si="14"/>
        <v>0</v>
      </c>
      <c r="R408" s="13"/>
      <c r="S408" s="31">
        <f>IF($S$4="", SUMIFS('자사몰 메타 광고'!$L:$L, '자사몰 메타 광고'!$C:$C, $R408),SUMIFS('자사몰 메타 광고'!$L:$L,'자사몰 메타 광고'!$I:$I,$S$4,'자사몰 메타 광고'!$C:$C,$R408))</f>
        <v>0</v>
      </c>
      <c r="T408" s="31">
        <f>IF($S$4="", SUMIFS('자사몰 메타 광고'!$V:$V, '자사몰 메타 광고'!$C:$C, $R408),SUMIFS('자사몰 메타 광고'!$V:$V,'자사몰 메타 광고'!$I:$I,$S$4,'자사몰 메타 광고'!$C:$C,$R408))</f>
        <v>0</v>
      </c>
      <c r="U408" s="11">
        <f t="shared" si="15"/>
        <v>0</v>
      </c>
      <c r="V408" s="12" t="str">
        <f t="shared" si="20"/>
        <v xml:space="preserve"> </v>
      </c>
      <c r="W408" s="32">
        <f>IF($S$4="", SUMIFS('자사몰 메타 광고'!$K:$K, '자사몰 메타 광고'!$C:$C, $R408),SUMIFS('자사몰 메타 광고'!$K:$K,'자사몰 메타 광고'!$I:$I,$S$4,'자사몰 메타 광고'!$C:$C,$R408))</f>
        <v>0</v>
      </c>
      <c r="X408" s="32">
        <f>IF($S$4="", SUMIFS('자사몰 메타 광고'!$N:$N, '자사몰 메타 광고'!$C:$C, $R408),SUMIFS('자사몰 메타 광고'!$N:$N,'자사몰 메타 광고'!$I:$I,$S$4,'자사몰 메타 광고'!$C:$C,$R408))</f>
        <v>0</v>
      </c>
      <c r="Y408" s="11">
        <f t="shared" si="16"/>
        <v>0</v>
      </c>
      <c r="Z408" s="12" t="str">
        <f t="shared" si="21"/>
        <v xml:space="preserve"> </v>
      </c>
      <c r="AB408" s="10">
        <f>IF($S$4="", SUMIFS('무신사 메타 광고'!$X:$X, '무신사 메타 광고'!$C:$C, $R408),SUMIFS('무신사 메타 광고'!$X:$X,'무신사 메타 광고'!$I:$I,$S$4,'무신사 메타 광고'!$C:$C,$R408))</f>
        <v>0</v>
      </c>
      <c r="AC408" s="11">
        <f t="shared" si="17"/>
        <v>0</v>
      </c>
    </row>
    <row r="409" spans="2:29">
      <c r="B409" s="9"/>
      <c r="C409" s="29">
        <f>IF($C$4="", SUMIFS('자사몰 메타 광고'!$L:$L, '자사몰 메타 광고'!$D:$D, $B409), SUMIFS('자사몰 메타 광고'!$L:$L, '자사몰 메타 광고'!$I:$I, $C$4, '자사몰 메타 광고'!$D:$D, $B409))</f>
        <v>0</v>
      </c>
      <c r="D409" s="29">
        <f>IF($C$4="", SUMIFS('자사몰 메타 광고'!$V:$V,#REF!, $B409), SUMIFS('자사몰 메타 광고'!$V:$V,'자사몰 메타 광고'!$I:$I,$C$4,'자사몰 메타 광고'!$D:$D,$B409))</f>
        <v>0</v>
      </c>
      <c r="E409" s="11">
        <f t="shared" si="11"/>
        <v>0</v>
      </c>
      <c r="F409" s="12" t="str">
        <f t="shared" si="18"/>
        <v xml:space="preserve"> </v>
      </c>
      <c r="G409" s="30">
        <f>IF($C$4="", SUMIFS('자사몰 메타 광고'!$K:$K, '자사몰 메타 광고'!$D:$D, $B409), SUMIFS('자사몰 메타 광고'!$K:$K,'자사몰 메타 광고'!$I:$I,$C$4,'자사몰 메타 광고'!D:D,$B409))</f>
        <v>0</v>
      </c>
      <c r="H409" s="30">
        <f>IF($C$4="", SUMIFS('자사몰 메타 광고'!$Q:$Q, '자사몰 메타 광고'!$D:$D, $B409), SUMIFS('자사몰 메타 광고'!$Q:$Q,'자사몰 메타 광고'!$I:$I,$C$4,'자사몰 메타 광고'!D:D,$B409))</f>
        <v>0</v>
      </c>
      <c r="I409" s="30">
        <f>IF($C$4="", SUMIFS('자사몰 메타 광고'!$U:$U, '자사몰 메타 광고'!$D:$D, $B409), SUMIFS('자사몰 메타 광고'!$U:$U,'자사몰 메타 광고'!$I:$I,$C$4,'자사몰 메타 광고'!D:D,$B409))</f>
        <v>0</v>
      </c>
      <c r="J409" s="11">
        <f t="shared" si="12"/>
        <v>0</v>
      </c>
      <c r="K409" s="11">
        <f t="shared" si="13"/>
        <v>0</v>
      </c>
      <c r="L409" s="12" t="str">
        <f t="shared" si="19"/>
        <v xml:space="preserve"> </v>
      </c>
      <c r="N409" s="10">
        <f>IF($C$4="", SUMIFS('무신사 메타 광고'!$X:$X, '무신사 메타 광고'!$D:$D, $B409),SUMIFS('무신사 메타 광고'!$X:$X,'무신사 메타 광고'!I:I,$C$4,'무신사 메타 광고'!D:D,$B409))</f>
        <v>0</v>
      </c>
      <c r="O409" s="11">
        <f t="shared" si="14"/>
        <v>0</v>
      </c>
      <c r="R409" s="13"/>
      <c r="S409" s="31">
        <f>IF($S$4="", SUMIFS('자사몰 메타 광고'!$L:$L, '자사몰 메타 광고'!$C:$C, $R409),SUMIFS('자사몰 메타 광고'!$L:$L,'자사몰 메타 광고'!$I:$I,$S$4,'자사몰 메타 광고'!$C:$C,$R409))</f>
        <v>0</v>
      </c>
      <c r="T409" s="31">
        <f>IF($S$4="", SUMIFS('자사몰 메타 광고'!$V:$V, '자사몰 메타 광고'!$C:$C, $R409),SUMIFS('자사몰 메타 광고'!$V:$V,'자사몰 메타 광고'!$I:$I,$S$4,'자사몰 메타 광고'!$C:$C,$R409))</f>
        <v>0</v>
      </c>
      <c r="U409" s="11">
        <f t="shared" si="15"/>
        <v>0</v>
      </c>
      <c r="V409" s="12" t="str">
        <f t="shared" si="20"/>
        <v xml:space="preserve"> </v>
      </c>
      <c r="W409" s="32">
        <f>IF($S$4="", SUMIFS('자사몰 메타 광고'!$K:$K, '자사몰 메타 광고'!$C:$C, $R409),SUMIFS('자사몰 메타 광고'!$K:$K,'자사몰 메타 광고'!$I:$I,$S$4,'자사몰 메타 광고'!$C:$C,$R409))</f>
        <v>0</v>
      </c>
      <c r="X409" s="32">
        <f>IF($S$4="", SUMIFS('자사몰 메타 광고'!$N:$N, '자사몰 메타 광고'!$C:$C, $R409),SUMIFS('자사몰 메타 광고'!$N:$N,'자사몰 메타 광고'!$I:$I,$S$4,'자사몰 메타 광고'!$C:$C,$R409))</f>
        <v>0</v>
      </c>
      <c r="Y409" s="11">
        <f t="shared" si="16"/>
        <v>0</v>
      </c>
      <c r="Z409" s="12" t="str">
        <f t="shared" si="21"/>
        <v xml:space="preserve"> </v>
      </c>
      <c r="AB409" s="10">
        <f>IF($S$4="", SUMIFS('무신사 메타 광고'!$X:$X, '무신사 메타 광고'!$C:$C, $R409),SUMIFS('무신사 메타 광고'!$X:$X,'무신사 메타 광고'!$I:$I,$S$4,'무신사 메타 광고'!$C:$C,$R409))</f>
        <v>0</v>
      </c>
      <c r="AC409" s="11">
        <f t="shared" si="17"/>
        <v>0</v>
      </c>
    </row>
    <row r="410" spans="2:29">
      <c r="B410" s="9"/>
      <c r="C410" s="29">
        <f>IF($C$4="", SUMIFS('자사몰 메타 광고'!$L:$L, '자사몰 메타 광고'!$D:$D, $B410), SUMIFS('자사몰 메타 광고'!$L:$L, '자사몰 메타 광고'!$I:$I, $C$4, '자사몰 메타 광고'!$D:$D, $B410))</f>
        <v>0</v>
      </c>
      <c r="D410" s="29">
        <f>IF($C$4="", SUMIFS('자사몰 메타 광고'!$V:$V,#REF!, $B410), SUMIFS('자사몰 메타 광고'!$V:$V,'자사몰 메타 광고'!$I:$I,$C$4,'자사몰 메타 광고'!$D:$D,$B410))</f>
        <v>0</v>
      </c>
      <c r="E410" s="11">
        <f t="shared" si="11"/>
        <v>0</v>
      </c>
      <c r="F410" s="12" t="str">
        <f t="shared" si="18"/>
        <v xml:space="preserve"> </v>
      </c>
      <c r="G410" s="30">
        <f>IF($C$4="", SUMIFS('자사몰 메타 광고'!$K:$K, '자사몰 메타 광고'!$D:$D, $B410), SUMIFS('자사몰 메타 광고'!$K:$K,'자사몰 메타 광고'!$I:$I,$C$4,'자사몰 메타 광고'!D:D,$B410))</f>
        <v>0</v>
      </c>
      <c r="H410" s="30">
        <f>IF($C$4="", SUMIFS('자사몰 메타 광고'!$Q:$Q, '자사몰 메타 광고'!$D:$D, $B410), SUMIFS('자사몰 메타 광고'!$Q:$Q,'자사몰 메타 광고'!$I:$I,$C$4,'자사몰 메타 광고'!D:D,$B410))</f>
        <v>0</v>
      </c>
      <c r="I410" s="30">
        <f>IF($C$4="", SUMIFS('자사몰 메타 광고'!$U:$U, '자사몰 메타 광고'!$D:$D, $B410), SUMIFS('자사몰 메타 광고'!$U:$U,'자사몰 메타 광고'!$I:$I,$C$4,'자사몰 메타 광고'!D:D,$B410))</f>
        <v>0</v>
      </c>
      <c r="J410" s="11">
        <f t="shared" si="12"/>
        <v>0</v>
      </c>
      <c r="K410" s="11">
        <f t="shared" si="13"/>
        <v>0</v>
      </c>
      <c r="L410" s="12" t="str">
        <f t="shared" si="19"/>
        <v xml:space="preserve"> </v>
      </c>
      <c r="N410" s="10">
        <f>IF($C$4="", SUMIFS('무신사 메타 광고'!$X:$X, '무신사 메타 광고'!$D:$D, $B410),SUMIFS('무신사 메타 광고'!$X:$X,'무신사 메타 광고'!I:I,$C$4,'무신사 메타 광고'!D:D,$B410))</f>
        <v>0</v>
      </c>
      <c r="O410" s="11">
        <f t="shared" si="14"/>
        <v>0</v>
      </c>
      <c r="R410" s="13"/>
      <c r="S410" s="31">
        <f>IF($S$4="", SUMIFS('자사몰 메타 광고'!$L:$L, '자사몰 메타 광고'!$C:$C, $R410),SUMIFS('자사몰 메타 광고'!$L:$L,'자사몰 메타 광고'!$I:$I,$S$4,'자사몰 메타 광고'!$C:$C,$R410))</f>
        <v>0</v>
      </c>
      <c r="T410" s="31">
        <f>IF($S$4="", SUMIFS('자사몰 메타 광고'!$V:$V, '자사몰 메타 광고'!$C:$C, $R410),SUMIFS('자사몰 메타 광고'!$V:$V,'자사몰 메타 광고'!$I:$I,$S$4,'자사몰 메타 광고'!$C:$C,$R410))</f>
        <v>0</v>
      </c>
      <c r="U410" s="11">
        <f t="shared" si="15"/>
        <v>0</v>
      </c>
      <c r="V410" s="12" t="str">
        <f t="shared" si="20"/>
        <v xml:space="preserve"> </v>
      </c>
      <c r="W410" s="32">
        <f>IF($S$4="", SUMIFS('자사몰 메타 광고'!$K:$K, '자사몰 메타 광고'!$C:$C, $R410),SUMIFS('자사몰 메타 광고'!$K:$K,'자사몰 메타 광고'!$I:$I,$S$4,'자사몰 메타 광고'!$C:$C,$R410))</f>
        <v>0</v>
      </c>
      <c r="X410" s="32">
        <f>IF($S$4="", SUMIFS('자사몰 메타 광고'!$N:$N, '자사몰 메타 광고'!$C:$C, $R410),SUMIFS('자사몰 메타 광고'!$N:$N,'자사몰 메타 광고'!$I:$I,$S$4,'자사몰 메타 광고'!$C:$C,$R410))</f>
        <v>0</v>
      </c>
      <c r="Y410" s="11">
        <f t="shared" si="16"/>
        <v>0</v>
      </c>
      <c r="Z410" s="12" t="str">
        <f t="shared" si="21"/>
        <v xml:space="preserve"> </v>
      </c>
      <c r="AB410" s="10">
        <f>IF($S$4="", SUMIFS('무신사 메타 광고'!$X:$X, '무신사 메타 광고'!$C:$C, $R410),SUMIFS('무신사 메타 광고'!$X:$X,'무신사 메타 광고'!$I:$I,$S$4,'무신사 메타 광고'!$C:$C,$R410))</f>
        <v>0</v>
      </c>
      <c r="AC410" s="11">
        <f t="shared" si="17"/>
        <v>0</v>
      </c>
    </row>
    <row r="411" spans="2:29">
      <c r="B411" s="9"/>
      <c r="C411" s="29">
        <f>IF($C$4="", SUMIFS('자사몰 메타 광고'!$L:$L, '자사몰 메타 광고'!$D:$D, $B411), SUMIFS('자사몰 메타 광고'!$L:$L, '자사몰 메타 광고'!$I:$I, $C$4, '자사몰 메타 광고'!$D:$D, $B411))</f>
        <v>0</v>
      </c>
      <c r="D411" s="29">
        <f>IF($C$4="", SUMIFS('자사몰 메타 광고'!$V:$V,#REF!, $B411), SUMIFS('자사몰 메타 광고'!$V:$V,'자사몰 메타 광고'!$I:$I,$C$4,'자사몰 메타 광고'!$D:$D,$B411))</f>
        <v>0</v>
      </c>
      <c r="E411" s="11">
        <f t="shared" si="11"/>
        <v>0</v>
      </c>
      <c r="F411" s="12" t="str">
        <f t="shared" si="18"/>
        <v xml:space="preserve"> </v>
      </c>
      <c r="G411" s="30">
        <f>IF($C$4="", SUMIFS('자사몰 메타 광고'!$K:$K, '자사몰 메타 광고'!$D:$D, $B411), SUMIFS('자사몰 메타 광고'!$K:$K,'자사몰 메타 광고'!$I:$I,$C$4,'자사몰 메타 광고'!D:D,$B411))</f>
        <v>0</v>
      </c>
      <c r="H411" s="30">
        <f>IF($C$4="", SUMIFS('자사몰 메타 광고'!$Q:$Q, '자사몰 메타 광고'!$D:$D, $B411), SUMIFS('자사몰 메타 광고'!$Q:$Q,'자사몰 메타 광고'!$I:$I,$C$4,'자사몰 메타 광고'!D:D,$B411))</f>
        <v>0</v>
      </c>
      <c r="I411" s="30">
        <f>IF($C$4="", SUMIFS('자사몰 메타 광고'!$U:$U, '자사몰 메타 광고'!$D:$D, $B411), SUMIFS('자사몰 메타 광고'!$U:$U,'자사몰 메타 광고'!$I:$I,$C$4,'자사몰 메타 광고'!D:D,$B411))</f>
        <v>0</v>
      </c>
      <c r="J411" s="11">
        <f t="shared" si="12"/>
        <v>0</v>
      </c>
      <c r="K411" s="11">
        <f t="shared" si="13"/>
        <v>0</v>
      </c>
      <c r="L411" s="12" t="str">
        <f t="shared" si="19"/>
        <v xml:space="preserve"> </v>
      </c>
      <c r="N411" s="10">
        <f>IF($C$4="", SUMIFS('무신사 메타 광고'!$X:$X, '무신사 메타 광고'!$D:$D, $B411),SUMIFS('무신사 메타 광고'!$X:$X,'무신사 메타 광고'!I:I,$C$4,'무신사 메타 광고'!D:D,$B411))</f>
        <v>0</v>
      </c>
      <c r="O411" s="11">
        <f t="shared" si="14"/>
        <v>0</v>
      </c>
      <c r="R411" s="13"/>
      <c r="S411" s="31">
        <f>IF($S$4="", SUMIFS('자사몰 메타 광고'!$L:$L, '자사몰 메타 광고'!$C:$C, $R411),SUMIFS('자사몰 메타 광고'!$L:$L,'자사몰 메타 광고'!$I:$I,$S$4,'자사몰 메타 광고'!$C:$C,$R411))</f>
        <v>0</v>
      </c>
      <c r="T411" s="31">
        <f>IF($S$4="", SUMIFS('자사몰 메타 광고'!$V:$V, '자사몰 메타 광고'!$C:$C, $R411),SUMIFS('자사몰 메타 광고'!$V:$V,'자사몰 메타 광고'!$I:$I,$S$4,'자사몰 메타 광고'!$C:$C,$R411))</f>
        <v>0</v>
      </c>
      <c r="U411" s="11">
        <f t="shared" si="15"/>
        <v>0</v>
      </c>
      <c r="V411" s="12" t="str">
        <f t="shared" si="20"/>
        <v xml:space="preserve"> </v>
      </c>
      <c r="W411" s="32">
        <f>IF($S$4="", SUMIFS('자사몰 메타 광고'!$K:$K, '자사몰 메타 광고'!$C:$C, $R411),SUMIFS('자사몰 메타 광고'!$K:$K,'자사몰 메타 광고'!$I:$I,$S$4,'자사몰 메타 광고'!$C:$C,$R411))</f>
        <v>0</v>
      </c>
      <c r="X411" s="32">
        <f>IF($S$4="", SUMIFS('자사몰 메타 광고'!$N:$N, '자사몰 메타 광고'!$C:$C, $R411),SUMIFS('자사몰 메타 광고'!$N:$N,'자사몰 메타 광고'!$I:$I,$S$4,'자사몰 메타 광고'!$C:$C,$R411))</f>
        <v>0</v>
      </c>
      <c r="Y411" s="11">
        <f t="shared" si="16"/>
        <v>0</v>
      </c>
      <c r="Z411" s="12" t="str">
        <f t="shared" si="21"/>
        <v xml:space="preserve"> </v>
      </c>
      <c r="AB411" s="10">
        <f>IF($S$4="", SUMIFS('무신사 메타 광고'!$X:$X, '무신사 메타 광고'!$C:$C, $R411),SUMIFS('무신사 메타 광고'!$X:$X,'무신사 메타 광고'!$I:$I,$S$4,'무신사 메타 광고'!$C:$C,$R411))</f>
        <v>0</v>
      </c>
      <c r="AC411" s="11">
        <f t="shared" si="17"/>
        <v>0</v>
      </c>
    </row>
    <row r="412" spans="2:29">
      <c r="B412" s="9"/>
      <c r="C412" s="29">
        <f>IF($C$4="", SUMIFS('자사몰 메타 광고'!$L:$L, '자사몰 메타 광고'!$D:$D, $B412), SUMIFS('자사몰 메타 광고'!$L:$L, '자사몰 메타 광고'!$I:$I, $C$4, '자사몰 메타 광고'!$D:$D, $B412))</f>
        <v>0</v>
      </c>
      <c r="D412" s="29">
        <f>IF($C$4="", SUMIFS('자사몰 메타 광고'!$V:$V,#REF!, $B412), SUMIFS('자사몰 메타 광고'!$V:$V,'자사몰 메타 광고'!$I:$I,$C$4,'자사몰 메타 광고'!$D:$D,$B412))</f>
        <v>0</v>
      </c>
      <c r="E412" s="11">
        <f t="shared" si="11"/>
        <v>0</v>
      </c>
      <c r="F412" s="12" t="str">
        <f t="shared" si="18"/>
        <v xml:space="preserve"> </v>
      </c>
      <c r="G412" s="30">
        <f>IF($C$4="", SUMIFS('자사몰 메타 광고'!$K:$K, '자사몰 메타 광고'!$D:$D, $B412), SUMIFS('자사몰 메타 광고'!$K:$K,'자사몰 메타 광고'!$I:$I,$C$4,'자사몰 메타 광고'!D:D,$B412))</f>
        <v>0</v>
      </c>
      <c r="H412" s="30">
        <f>IF($C$4="", SUMIFS('자사몰 메타 광고'!$Q:$Q, '자사몰 메타 광고'!$D:$D, $B412), SUMIFS('자사몰 메타 광고'!$Q:$Q,'자사몰 메타 광고'!$I:$I,$C$4,'자사몰 메타 광고'!D:D,$B412))</f>
        <v>0</v>
      </c>
      <c r="I412" s="30">
        <f>IF($C$4="", SUMIFS('자사몰 메타 광고'!$U:$U, '자사몰 메타 광고'!$D:$D, $B412), SUMIFS('자사몰 메타 광고'!$U:$U,'자사몰 메타 광고'!$I:$I,$C$4,'자사몰 메타 광고'!D:D,$B412))</f>
        <v>0</v>
      </c>
      <c r="J412" s="11">
        <f t="shared" si="12"/>
        <v>0</v>
      </c>
      <c r="K412" s="11">
        <f t="shared" si="13"/>
        <v>0</v>
      </c>
      <c r="L412" s="12" t="str">
        <f t="shared" si="19"/>
        <v xml:space="preserve"> </v>
      </c>
      <c r="N412" s="10">
        <f>IF($C$4="", SUMIFS('무신사 메타 광고'!$X:$X, '무신사 메타 광고'!$D:$D, $B412),SUMIFS('무신사 메타 광고'!$X:$X,'무신사 메타 광고'!I:I,$C$4,'무신사 메타 광고'!D:D,$B412))</f>
        <v>0</v>
      </c>
      <c r="O412" s="11">
        <f t="shared" si="14"/>
        <v>0</v>
      </c>
      <c r="R412" s="13"/>
      <c r="S412" s="31">
        <f>IF($S$4="", SUMIFS('자사몰 메타 광고'!$L:$L, '자사몰 메타 광고'!$C:$C, $R412),SUMIFS('자사몰 메타 광고'!$L:$L,'자사몰 메타 광고'!$I:$I,$S$4,'자사몰 메타 광고'!$C:$C,$R412))</f>
        <v>0</v>
      </c>
      <c r="T412" s="31">
        <f>IF($S$4="", SUMIFS('자사몰 메타 광고'!$V:$V, '자사몰 메타 광고'!$C:$C, $R412),SUMIFS('자사몰 메타 광고'!$V:$V,'자사몰 메타 광고'!$I:$I,$S$4,'자사몰 메타 광고'!$C:$C,$R412))</f>
        <v>0</v>
      </c>
      <c r="U412" s="11">
        <f t="shared" si="15"/>
        <v>0</v>
      </c>
      <c r="V412" s="12" t="str">
        <f t="shared" si="20"/>
        <v xml:space="preserve"> </v>
      </c>
      <c r="W412" s="32">
        <f>IF($S$4="", SUMIFS('자사몰 메타 광고'!$K:$K, '자사몰 메타 광고'!$C:$C, $R412),SUMIFS('자사몰 메타 광고'!$K:$K,'자사몰 메타 광고'!$I:$I,$S$4,'자사몰 메타 광고'!$C:$C,$R412))</f>
        <v>0</v>
      </c>
      <c r="X412" s="32">
        <f>IF($S$4="", SUMIFS('자사몰 메타 광고'!$N:$N, '자사몰 메타 광고'!$C:$C, $R412),SUMIFS('자사몰 메타 광고'!$N:$N,'자사몰 메타 광고'!$I:$I,$S$4,'자사몰 메타 광고'!$C:$C,$R412))</f>
        <v>0</v>
      </c>
      <c r="Y412" s="11">
        <f t="shared" si="16"/>
        <v>0</v>
      </c>
      <c r="Z412" s="12" t="str">
        <f t="shared" si="21"/>
        <v xml:space="preserve"> </v>
      </c>
      <c r="AB412" s="10">
        <f>IF($S$4="", SUMIFS('무신사 메타 광고'!$X:$X, '무신사 메타 광고'!$C:$C, $R412),SUMIFS('무신사 메타 광고'!$X:$X,'무신사 메타 광고'!$I:$I,$S$4,'무신사 메타 광고'!$C:$C,$R412))</f>
        <v>0</v>
      </c>
      <c r="AC412" s="11">
        <f t="shared" si="17"/>
        <v>0</v>
      </c>
    </row>
    <row r="413" spans="2:29">
      <c r="B413" s="9"/>
      <c r="C413" s="29">
        <f>IF($C$4="", SUMIFS('자사몰 메타 광고'!$L:$L, '자사몰 메타 광고'!$D:$D, $B413), SUMIFS('자사몰 메타 광고'!$L:$L, '자사몰 메타 광고'!$I:$I, $C$4, '자사몰 메타 광고'!$D:$D, $B413))</f>
        <v>0</v>
      </c>
      <c r="D413" s="29">
        <f>IF($C$4="", SUMIFS('자사몰 메타 광고'!$V:$V,#REF!, $B413), SUMIFS('자사몰 메타 광고'!$V:$V,'자사몰 메타 광고'!$I:$I,$C$4,'자사몰 메타 광고'!$D:$D,$B413))</f>
        <v>0</v>
      </c>
      <c r="E413" s="11">
        <f t="shared" si="11"/>
        <v>0</v>
      </c>
      <c r="F413" s="12" t="str">
        <f t="shared" si="18"/>
        <v xml:space="preserve"> </v>
      </c>
      <c r="G413" s="30">
        <f>IF($C$4="", SUMIFS('자사몰 메타 광고'!$K:$K, '자사몰 메타 광고'!$D:$D, $B413), SUMIFS('자사몰 메타 광고'!$K:$K,'자사몰 메타 광고'!$I:$I,$C$4,'자사몰 메타 광고'!D:D,$B413))</f>
        <v>0</v>
      </c>
      <c r="H413" s="30">
        <f>IF($C$4="", SUMIFS('자사몰 메타 광고'!$Q:$Q, '자사몰 메타 광고'!$D:$D, $B413), SUMIFS('자사몰 메타 광고'!$Q:$Q,'자사몰 메타 광고'!$I:$I,$C$4,'자사몰 메타 광고'!D:D,$B413))</f>
        <v>0</v>
      </c>
      <c r="I413" s="30">
        <f>IF($C$4="", SUMIFS('자사몰 메타 광고'!$U:$U, '자사몰 메타 광고'!$D:$D, $B413), SUMIFS('자사몰 메타 광고'!$U:$U,'자사몰 메타 광고'!$I:$I,$C$4,'자사몰 메타 광고'!D:D,$B413))</f>
        <v>0</v>
      </c>
      <c r="J413" s="11">
        <f t="shared" si="12"/>
        <v>0</v>
      </c>
      <c r="K413" s="11">
        <f t="shared" si="13"/>
        <v>0</v>
      </c>
      <c r="L413" s="12" t="str">
        <f t="shared" si="19"/>
        <v xml:space="preserve"> </v>
      </c>
      <c r="N413" s="10">
        <f>IF($C$4="", SUMIFS('무신사 메타 광고'!$X:$X, '무신사 메타 광고'!$D:$D, $B413),SUMIFS('무신사 메타 광고'!$X:$X,'무신사 메타 광고'!I:I,$C$4,'무신사 메타 광고'!D:D,$B413))</f>
        <v>0</v>
      </c>
      <c r="O413" s="11">
        <f t="shared" si="14"/>
        <v>0</v>
      </c>
      <c r="R413" s="13"/>
      <c r="S413" s="31">
        <f>IF($S$4="", SUMIFS('자사몰 메타 광고'!$L:$L, '자사몰 메타 광고'!$C:$C, $R413),SUMIFS('자사몰 메타 광고'!$L:$L,'자사몰 메타 광고'!$I:$I,$S$4,'자사몰 메타 광고'!$C:$C,$R413))</f>
        <v>0</v>
      </c>
      <c r="T413" s="31">
        <f>IF($S$4="", SUMIFS('자사몰 메타 광고'!$V:$V, '자사몰 메타 광고'!$C:$C, $R413),SUMIFS('자사몰 메타 광고'!$V:$V,'자사몰 메타 광고'!$I:$I,$S$4,'자사몰 메타 광고'!$C:$C,$R413))</f>
        <v>0</v>
      </c>
      <c r="U413" s="11">
        <f t="shared" si="15"/>
        <v>0</v>
      </c>
      <c r="V413" s="12" t="str">
        <f t="shared" si="20"/>
        <v xml:space="preserve"> </v>
      </c>
      <c r="W413" s="32">
        <f>IF($S$4="", SUMIFS('자사몰 메타 광고'!$K:$K, '자사몰 메타 광고'!$C:$C, $R413),SUMIFS('자사몰 메타 광고'!$K:$K,'자사몰 메타 광고'!$I:$I,$S$4,'자사몰 메타 광고'!$C:$C,$R413))</f>
        <v>0</v>
      </c>
      <c r="X413" s="32">
        <f>IF($S$4="", SUMIFS('자사몰 메타 광고'!$N:$N, '자사몰 메타 광고'!$C:$C, $R413),SUMIFS('자사몰 메타 광고'!$N:$N,'자사몰 메타 광고'!$I:$I,$S$4,'자사몰 메타 광고'!$C:$C,$R413))</f>
        <v>0</v>
      </c>
      <c r="Y413" s="11">
        <f t="shared" si="16"/>
        <v>0</v>
      </c>
      <c r="Z413" s="12" t="str">
        <f t="shared" si="21"/>
        <v xml:space="preserve"> </v>
      </c>
      <c r="AB413" s="10">
        <f>IF($S$4="", SUMIFS('무신사 메타 광고'!$X:$X, '무신사 메타 광고'!$C:$C, $R413),SUMIFS('무신사 메타 광고'!$X:$X,'무신사 메타 광고'!$I:$I,$S$4,'무신사 메타 광고'!$C:$C,$R413))</f>
        <v>0</v>
      </c>
      <c r="AC413" s="11">
        <f t="shared" si="17"/>
        <v>0</v>
      </c>
    </row>
    <row r="414" spans="2:29">
      <c r="B414" s="9"/>
      <c r="C414" s="29">
        <f>IF($C$4="", SUMIFS('자사몰 메타 광고'!$L:$L, '자사몰 메타 광고'!$D:$D, $B414), SUMIFS('자사몰 메타 광고'!$L:$L, '자사몰 메타 광고'!$I:$I, $C$4, '자사몰 메타 광고'!$D:$D, $B414))</f>
        <v>0</v>
      </c>
      <c r="D414" s="29">
        <f>IF($C$4="", SUMIFS('자사몰 메타 광고'!$V:$V,#REF!, $B414), SUMIFS('자사몰 메타 광고'!$V:$V,'자사몰 메타 광고'!$I:$I,$C$4,'자사몰 메타 광고'!$D:$D,$B414))</f>
        <v>0</v>
      </c>
      <c r="E414" s="11">
        <f t="shared" si="11"/>
        <v>0</v>
      </c>
      <c r="F414" s="12" t="str">
        <f t="shared" si="18"/>
        <v xml:space="preserve"> </v>
      </c>
      <c r="G414" s="30">
        <f>IF($C$4="", SUMIFS('자사몰 메타 광고'!$K:$K, '자사몰 메타 광고'!$D:$D, $B414), SUMIFS('자사몰 메타 광고'!$K:$K,'자사몰 메타 광고'!$I:$I,$C$4,'자사몰 메타 광고'!D:D,$B414))</f>
        <v>0</v>
      </c>
      <c r="H414" s="30">
        <f>IF($C$4="", SUMIFS('자사몰 메타 광고'!$Q:$Q, '자사몰 메타 광고'!$D:$D, $B414), SUMIFS('자사몰 메타 광고'!$Q:$Q,'자사몰 메타 광고'!$I:$I,$C$4,'자사몰 메타 광고'!D:D,$B414))</f>
        <v>0</v>
      </c>
      <c r="I414" s="30">
        <f>IF($C$4="", SUMIFS('자사몰 메타 광고'!$U:$U, '자사몰 메타 광고'!$D:$D, $B414), SUMIFS('자사몰 메타 광고'!$U:$U,'자사몰 메타 광고'!$I:$I,$C$4,'자사몰 메타 광고'!D:D,$B414))</f>
        <v>0</v>
      </c>
      <c r="J414" s="11">
        <f t="shared" si="12"/>
        <v>0</v>
      </c>
      <c r="K414" s="11">
        <f t="shared" si="13"/>
        <v>0</v>
      </c>
      <c r="L414" s="12" t="str">
        <f t="shared" si="19"/>
        <v xml:space="preserve"> </v>
      </c>
      <c r="N414" s="10">
        <f>IF($C$4="", SUMIFS('무신사 메타 광고'!$X:$X, '무신사 메타 광고'!$D:$D, $B414),SUMIFS('무신사 메타 광고'!$X:$X,'무신사 메타 광고'!I:I,$C$4,'무신사 메타 광고'!D:D,$B414))</f>
        <v>0</v>
      </c>
      <c r="O414" s="11">
        <f t="shared" si="14"/>
        <v>0</v>
      </c>
      <c r="R414" s="13"/>
      <c r="S414" s="31">
        <f>IF($S$4="", SUMIFS('자사몰 메타 광고'!$L:$L, '자사몰 메타 광고'!$C:$C, $R414),SUMIFS('자사몰 메타 광고'!$L:$L,'자사몰 메타 광고'!$I:$I,$S$4,'자사몰 메타 광고'!$C:$C,$R414))</f>
        <v>0</v>
      </c>
      <c r="T414" s="31">
        <f>IF($S$4="", SUMIFS('자사몰 메타 광고'!$V:$V, '자사몰 메타 광고'!$C:$C, $R414),SUMIFS('자사몰 메타 광고'!$V:$V,'자사몰 메타 광고'!$I:$I,$S$4,'자사몰 메타 광고'!$C:$C,$R414))</f>
        <v>0</v>
      </c>
      <c r="U414" s="11">
        <f t="shared" si="15"/>
        <v>0</v>
      </c>
      <c r="V414" s="12" t="str">
        <f t="shared" si="20"/>
        <v xml:space="preserve"> </v>
      </c>
      <c r="W414" s="32">
        <f>IF($S$4="", SUMIFS('자사몰 메타 광고'!$K:$K, '자사몰 메타 광고'!$C:$C, $R414),SUMIFS('자사몰 메타 광고'!$K:$K,'자사몰 메타 광고'!$I:$I,$S$4,'자사몰 메타 광고'!$C:$C,$R414))</f>
        <v>0</v>
      </c>
      <c r="X414" s="32">
        <f>IF($S$4="", SUMIFS('자사몰 메타 광고'!$N:$N, '자사몰 메타 광고'!$C:$C, $R414),SUMIFS('자사몰 메타 광고'!$N:$N,'자사몰 메타 광고'!$I:$I,$S$4,'자사몰 메타 광고'!$C:$C,$R414))</f>
        <v>0</v>
      </c>
      <c r="Y414" s="11">
        <f t="shared" si="16"/>
        <v>0</v>
      </c>
      <c r="Z414" s="12" t="str">
        <f t="shared" si="21"/>
        <v xml:space="preserve"> </v>
      </c>
      <c r="AB414" s="10">
        <f>IF($S$4="", SUMIFS('무신사 메타 광고'!$X:$X, '무신사 메타 광고'!$C:$C, $R414),SUMIFS('무신사 메타 광고'!$X:$X,'무신사 메타 광고'!$I:$I,$S$4,'무신사 메타 광고'!$C:$C,$R414))</f>
        <v>0</v>
      </c>
      <c r="AC414" s="11">
        <f t="shared" si="17"/>
        <v>0</v>
      </c>
    </row>
    <row r="415" spans="2:29">
      <c r="B415" s="9"/>
      <c r="C415" s="29">
        <f>IF($C$4="", SUMIFS('자사몰 메타 광고'!$L:$L, '자사몰 메타 광고'!$D:$D, $B415), SUMIFS('자사몰 메타 광고'!$L:$L, '자사몰 메타 광고'!$I:$I, $C$4, '자사몰 메타 광고'!$D:$D, $B415))</f>
        <v>0</v>
      </c>
      <c r="D415" s="29">
        <f>IF($C$4="", SUMIFS('자사몰 메타 광고'!$V:$V,#REF!, $B415), SUMIFS('자사몰 메타 광고'!$V:$V,'자사몰 메타 광고'!$I:$I,$C$4,'자사몰 메타 광고'!$D:$D,$B415))</f>
        <v>0</v>
      </c>
      <c r="E415" s="11">
        <f t="shared" si="11"/>
        <v>0</v>
      </c>
      <c r="F415" s="12" t="str">
        <f t="shared" si="18"/>
        <v xml:space="preserve"> </v>
      </c>
      <c r="G415" s="30">
        <f>IF($C$4="", SUMIFS('자사몰 메타 광고'!$K:$K, '자사몰 메타 광고'!$D:$D, $B415), SUMIFS('자사몰 메타 광고'!$K:$K,'자사몰 메타 광고'!$I:$I,$C$4,'자사몰 메타 광고'!D:D,$B415))</f>
        <v>0</v>
      </c>
      <c r="H415" s="30">
        <f>IF($C$4="", SUMIFS('자사몰 메타 광고'!$Q:$Q, '자사몰 메타 광고'!$D:$D, $B415), SUMIFS('자사몰 메타 광고'!$Q:$Q,'자사몰 메타 광고'!$I:$I,$C$4,'자사몰 메타 광고'!D:D,$B415))</f>
        <v>0</v>
      </c>
      <c r="I415" s="30">
        <f>IF($C$4="", SUMIFS('자사몰 메타 광고'!$U:$U, '자사몰 메타 광고'!$D:$D, $B415), SUMIFS('자사몰 메타 광고'!$U:$U,'자사몰 메타 광고'!$I:$I,$C$4,'자사몰 메타 광고'!D:D,$B415))</f>
        <v>0</v>
      </c>
      <c r="J415" s="11">
        <f t="shared" si="12"/>
        <v>0</v>
      </c>
      <c r="K415" s="11">
        <f t="shared" si="13"/>
        <v>0</v>
      </c>
      <c r="L415" s="12" t="str">
        <f t="shared" si="19"/>
        <v xml:space="preserve"> </v>
      </c>
      <c r="N415" s="10">
        <f>IF($C$4="", SUMIFS('무신사 메타 광고'!$X:$X, '무신사 메타 광고'!$D:$D, $B415),SUMIFS('무신사 메타 광고'!$X:$X,'무신사 메타 광고'!I:I,$C$4,'무신사 메타 광고'!D:D,$B415))</f>
        <v>0</v>
      </c>
      <c r="O415" s="11">
        <f t="shared" si="14"/>
        <v>0</v>
      </c>
      <c r="R415" s="13"/>
      <c r="S415" s="31">
        <f>IF($S$4="", SUMIFS('자사몰 메타 광고'!$L:$L, '자사몰 메타 광고'!$C:$C, $R415),SUMIFS('자사몰 메타 광고'!$L:$L,'자사몰 메타 광고'!$I:$I,$S$4,'자사몰 메타 광고'!$C:$C,$R415))</f>
        <v>0</v>
      </c>
      <c r="T415" s="31">
        <f>IF($S$4="", SUMIFS('자사몰 메타 광고'!$V:$V, '자사몰 메타 광고'!$C:$C, $R415),SUMIFS('자사몰 메타 광고'!$V:$V,'자사몰 메타 광고'!$I:$I,$S$4,'자사몰 메타 광고'!$C:$C,$R415))</f>
        <v>0</v>
      </c>
      <c r="U415" s="11">
        <f t="shared" si="15"/>
        <v>0</v>
      </c>
      <c r="V415" s="12" t="str">
        <f t="shared" si="20"/>
        <v xml:space="preserve"> </v>
      </c>
      <c r="W415" s="32">
        <f>IF($S$4="", SUMIFS('자사몰 메타 광고'!$K:$K, '자사몰 메타 광고'!$C:$C, $R415),SUMIFS('자사몰 메타 광고'!$K:$K,'자사몰 메타 광고'!$I:$I,$S$4,'자사몰 메타 광고'!$C:$C,$R415))</f>
        <v>0</v>
      </c>
      <c r="X415" s="32">
        <f>IF($S$4="", SUMIFS('자사몰 메타 광고'!$N:$N, '자사몰 메타 광고'!$C:$C, $R415),SUMIFS('자사몰 메타 광고'!$N:$N,'자사몰 메타 광고'!$I:$I,$S$4,'자사몰 메타 광고'!$C:$C,$R415))</f>
        <v>0</v>
      </c>
      <c r="Y415" s="11">
        <f t="shared" si="16"/>
        <v>0</v>
      </c>
      <c r="Z415" s="12" t="str">
        <f t="shared" si="21"/>
        <v xml:space="preserve"> </v>
      </c>
      <c r="AB415" s="10">
        <f>IF($S$4="", SUMIFS('무신사 메타 광고'!$X:$X, '무신사 메타 광고'!$C:$C, $R415),SUMIFS('무신사 메타 광고'!$X:$X,'무신사 메타 광고'!$I:$I,$S$4,'무신사 메타 광고'!$C:$C,$R415))</f>
        <v>0</v>
      </c>
      <c r="AC415" s="11">
        <f t="shared" si="17"/>
        <v>0</v>
      </c>
    </row>
    <row r="416" spans="2:29">
      <c r="B416" s="9"/>
      <c r="C416" s="29">
        <f>IF($C$4="", SUMIFS('자사몰 메타 광고'!$L:$L, '자사몰 메타 광고'!$D:$D, $B416), SUMIFS('자사몰 메타 광고'!$L:$L, '자사몰 메타 광고'!$I:$I, $C$4, '자사몰 메타 광고'!$D:$D, $B416))</f>
        <v>0</v>
      </c>
      <c r="D416" s="29">
        <f>IF($C$4="", SUMIFS('자사몰 메타 광고'!$V:$V,#REF!, $B416), SUMIFS('자사몰 메타 광고'!$V:$V,'자사몰 메타 광고'!$I:$I,$C$4,'자사몰 메타 광고'!$D:$D,$B416))</f>
        <v>0</v>
      </c>
      <c r="E416" s="11">
        <f t="shared" si="11"/>
        <v>0</v>
      </c>
      <c r="F416" s="12" t="str">
        <f t="shared" si="18"/>
        <v xml:space="preserve"> </v>
      </c>
      <c r="G416" s="30">
        <f>IF($C$4="", SUMIFS('자사몰 메타 광고'!$K:$K, '자사몰 메타 광고'!$D:$D, $B416), SUMIFS('자사몰 메타 광고'!$K:$K,'자사몰 메타 광고'!$I:$I,$C$4,'자사몰 메타 광고'!D:D,$B416))</f>
        <v>0</v>
      </c>
      <c r="H416" s="30">
        <f>IF($C$4="", SUMIFS('자사몰 메타 광고'!$Q:$Q, '자사몰 메타 광고'!$D:$D, $B416), SUMIFS('자사몰 메타 광고'!$Q:$Q,'자사몰 메타 광고'!$I:$I,$C$4,'자사몰 메타 광고'!D:D,$B416))</f>
        <v>0</v>
      </c>
      <c r="I416" s="30">
        <f>IF($C$4="", SUMIFS('자사몰 메타 광고'!$U:$U, '자사몰 메타 광고'!$D:$D, $B416), SUMIFS('자사몰 메타 광고'!$U:$U,'자사몰 메타 광고'!$I:$I,$C$4,'자사몰 메타 광고'!D:D,$B416))</f>
        <v>0</v>
      </c>
      <c r="J416" s="11">
        <f t="shared" si="12"/>
        <v>0</v>
      </c>
      <c r="K416" s="11">
        <f t="shared" si="13"/>
        <v>0</v>
      </c>
      <c r="L416" s="12" t="str">
        <f t="shared" si="19"/>
        <v xml:space="preserve"> </v>
      </c>
      <c r="N416" s="10">
        <f>IF($C$4="", SUMIFS('무신사 메타 광고'!$X:$X, '무신사 메타 광고'!$D:$D, $B416),SUMIFS('무신사 메타 광고'!$X:$X,'무신사 메타 광고'!I:I,$C$4,'무신사 메타 광고'!D:D,$B416))</f>
        <v>0</v>
      </c>
      <c r="O416" s="11">
        <f t="shared" si="14"/>
        <v>0</v>
      </c>
      <c r="R416" s="13"/>
      <c r="S416" s="31">
        <f>IF($S$4="", SUMIFS('자사몰 메타 광고'!$L:$L, '자사몰 메타 광고'!$C:$C, $R416),SUMIFS('자사몰 메타 광고'!$L:$L,'자사몰 메타 광고'!$I:$I,$S$4,'자사몰 메타 광고'!$C:$C,$R416))</f>
        <v>0</v>
      </c>
      <c r="T416" s="31">
        <f>IF($S$4="", SUMIFS('자사몰 메타 광고'!$V:$V, '자사몰 메타 광고'!$C:$C, $R416),SUMIFS('자사몰 메타 광고'!$V:$V,'자사몰 메타 광고'!$I:$I,$S$4,'자사몰 메타 광고'!$C:$C,$R416))</f>
        <v>0</v>
      </c>
      <c r="U416" s="11">
        <f t="shared" si="15"/>
        <v>0</v>
      </c>
      <c r="V416" s="12" t="str">
        <f t="shared" si="20"/>
        <v xml:space="preserve"> </v>
      </c>
      <c r="W416" s="32">
        <f>IF($S$4="", SUMIFS('자사몰 메타 광고'!$K:$K, '자사몰 메타 광고'!$C:$C, $R416),SUMIFS('자사몰 메타 광고'!$K:$K,'자사몰 메타 광고'!$I:$I,$S$4,'자사몰 메타 광고'!$C:$C,$R416))</f>
        <v>0</v>
      </c>
      <c r="X416" s="32">
        <f>IF($S$4="", SUMIFS('자사몰 메타 광고'!$N:$N, '자사몰 메타 광고'!$C:$C, $R416),SUMIFS('자사몰 메타 광고'!$N:$N,'자사몰 메타 광고'!$I:$I,$S$4,'자사몰 메타 광고'!$C:$C,$R416))</f>
        <v>0</v>
      </c>
      <c r="Y416" s="11">
        <f t="shared" si="16"/>
        <v>0</v>
      </c>
      <c r="Z416" s="12" t="str">
        <f t="shared" si="21"/>
        <v xml:space="preserve"> </v>
      </c>
      <c r="AB416" s="10">
        <f>IF($S$4="", SUMIFS('무신사 메타 광고'!$X:$X, '무신사 메타 광고'!$C:$C, $R416),SUMIFS('무신사 메타 광고'!$X:$X,'무신사 메타 광고'!$I:$I,$S$4,'무신사 메타 광고'!$C:$C,$R416))</f>
        <v>0</v>
      </c>
      <c r="AC416" s="11">
        <f t="shared" si="17"/>
        <v>0</v>
      </c>
    </row>
    <row r="417" spans="2:29">
      <c r="B417" s="9"/>
      <c r="C417" s="29">
        <f>IF($C$4="", SUMIFS('자사몰 메타 광고'!$L:$L, '자사몰 메타 광고'!$D:$D, $B417), SUMIFS('자사몰 메타 광고'!$L:$L, '자사몰 메타 광고'!$I:$I, $C$4, '자사몰 메타 광고'!$D:$D, $B417))</f>
        <v>0</v>
      </c>
      <c r="D417" s="29">
        <f>IF($C$4="", SUMIFS('자사몰 메타 광고'!$V:$V,#REF!, $B417), SUMIFS('자사몰 메타 광고'!$V:$V,'자사몰 메타 광고'!$I:$I,$C$4,'자사몰 메타 광고'!$D:$D,$B417))</f>
        <v>0</v>
      </c>
      <c r="E417" s="11">
        <f t="shared" si="11"/>
        <v>0</v>
      </c>
      <c r="F417" s="12" t="str">
        <f t="shared" si="18"/>
        <v xml:space="preserve"> </v>
      </c>
      <c r="G417" s="30">
        <f>IF($C$4="", SUMIFS('자사몰 메타 광고'!$K:$K, '자사몰 메타 광고'!$D:$D, $B417), SUMIFS('자사몰 메타 광고'!$K:$K,'자사몰 메타 광고'!$I:$I,$C$4,'자사몰 메타 광고'!D:D,$B417))</f>
        <v>0</v>
      </c>
      <c r="H417" s="30">
        <f>IF($C$4="", SUMIFS('자사몰 메타 광고'!$Q:$Q, '자사몰 메타 광고'!$D:$D, $B417), SUMIFS('자사몰 메타 광고'!$Q:$Q,'자사몰 메타 광고'!$I:$I,$C$4,'자사몰 메타 광고'!D:D,$B417))</f>
        <v>0</v>
      </c>
      <c r="I417" s="30">
        <f>IF($C$4="", SUMIFS('자사몰 메타 광고'!$U:$U, '자사몰 메타 광고'!$D:$D, $B417), SUMIFS('자사몰 메타 광고'!$U:$U,'자사몰 메타 광고'!$I:$I,$C$4,'자사몰 메타 광고'!D:D,$B417))</f>
        <v>0</v>
      </c>
      <c r="J417" s="11">
        <f t="shared" si="12"/>
        <v>0</v>
      </c>
      <c r="K417" s="11">
        <f t="shared" si="13"/>
        <v>0</v>
      </c>
      <c r="L417" s="12" t="str">
        <f t="shared" si="19"/>
        <v xml:space="preserve"> </v>
      </c>
      <c r="N417" s="10">
        <f>IF($C$4="", SUMIFS('무신사 메타 광고'!$X:$X, '무신사 메타 광고'!$D:$D, $B417),SUMIFS('무신사 메타 광고'!$X:$X,'무신사 메타 광고'!I:I,$C$4,'무신사 메타 광고'!D:D,$B417))</f>
        <v>0</v>
      </c>
      <c r="O417" s="11">
        <f t="shared" si="14"/>
        <v>0</v>
      </c>
      <c r="R417" s="13"/>
      <c r="S417" s="31">
        <f>IF($S$4="", SUMIFS('자사몰 메타 광고'!$L:$L, '자사몰 메타 광고'!$C:$C, $R417),SUMIFS('자사몰 메타 광고'!$L:$L,'자사몰 메타 광고'!$I:$I,$S$4,'자사몰 메타 광고'!$C:$C,$R417))</f>
        <v>0</v>
      </c>
      <c r="T417" s="31">
        <f>IF($S$4="", SUMIFS('자사몰 메타 광고'!$V:$V, '자사몰 메타 광고'!$C:$C, $R417),SUMIFS('자사몰 메타 광고'!$V:$V,'자사몰 메타 광고'!$I:$I,$S$4,'자사몰 메타 광고'!$C:$C,$R417))</f>
        <v>0</v>
      </c>
      <c r="U417" s="11">
        <f t="shared" si="15"/>
        <v>0</v>
      </c>
      <c r="V417" s="12" t="str">
        <f t="shared" si="20"/>
        <v xml:space="preserve"> </v>
      </c>
      <c r="W417" s="32">
        <f>IF($S$4="", SUMIFS('자사몰 메타 광고'!$K:$K, '자사몰 메타 광고'!$C:$C, $R417),SUMIFS('자사몰 메타 광고'!$K:$K,'자사몰 메타 광고'!$I:$I,$S$4,'자사몰 메타 광고'!$C:$C,$R417))</f>
        <v>0</v>
      </c>
      <c r="X417" s="32">
        <f>IF($S$4="", SUMIFS('자사몰 메타 광고'!$N:$N, '자사몰 메타 광고'!$C:$C, $R417),SUMIFS('자사몰 메타 광고'!$N:$N,'자사몰 메타 광고'!$I:$I,$S$4,'자사몰 메타 광고'!$C:$C,$R417))</f>
        <v>0</v>
      </c>
      <c r="Y417" s="11">
        <f t="shared" si="16"/>
        <v>0</v>
      </c>
      <c r="Z417" s="12" t="str">
        <f t="shared" si="21"/>
        <v xml:space="preserve"> </v>
      </c>
      <c r="AB417" s="10">
        <f>IF($S$4="", SUMIFS('무신사 메타 광고'!$X:$X, '무신사 메타 광고'!$C:$C, $R417),SUMIFS('무신사 메타 광고'!$X:$X,'무신사 메타 광고'!$I:$I,$S$4,'무신사 메타 광고'!$C:$C,$R417))</f>
        <v>0</v>
      </c>
      <c r="AC417" s="11">
        <f t="shared" si="17"/>
        <v>0</v>
      </c>
    </row>
    <row r="418" spans="2:29">
      <c r="B418" s="9"/>
      <c r="C418" s="29">
        <f>IF($C$4="", SUMIFS('자사몰 메타 광고'!$L:$L, '자사몰 메타 광고'!$D:$D, $B418), SUMIFS('자사몰 메타 광고'!$L:$L, '자사몰 메타 광고'!$I:$I, $C$4, '자사몰 메타 광고'!$D:$D, $B418))</f>
        <v>0</v>
      </c>
      <c r="D418" s="29">
        <f>IF($C$4="", SUMIFS('자사몰 메타 광고'!$V:$V,#REF!, $B418), SUMIFS('자사몰 메타 광고'!$V:$V,'자사몰 메타 광고'!$I:$I,$C$4,'자사몰 메타 광고'!$D:$D,$B418))</f>
        <v>0</v>
      </c>
      <c r="E418" s="11">
        <f t="shared" si="11"/>
        <v>0</v>
      </c>
      <c r="F418" s="12" t="str">
        <f t="shared" si="18"/>
        <v xml:space="preserve"> </v>
      </c>
      <c r="G418" s="30">
        <f>IF($C$4="", SUMIFS('자사몰 메타 광고'!$K:$K, '자사몰 메타 광고'!$D:$D, $B418), SUMIFS('자사몰 메타 광고'!$K:$K,'자사몰 메타 광고'!$I:$I,$C$4,'자사몰 메타 광고'!D:D,$B418))</f>
        <v>0</v>
      </c>
      <c r="H418" s="30">
        <f>IF($C$4="", SUMIFS('자사몰 메타 광고'!$Q:$Q, '자사몰 메타 광고'!$D:$D, $B418), SUMIFS('자사몰 메타 광고'!$Q:$Q,'자사몰 메타 광고'!$I:$I,$C$4,'자사몰 메타 광고'!D:D,$B418))</f>
        <v>0</v>
      </c>
      <c r="I418" s="30">
        <f>IF($C$4="", SUMIFS('자사몰 메타 광고'!$U:$U, '자사몰 메타 광고'!$D:$D, $B418), SUMIFS('자사몰 메타 광고'!$U:$U,'자사몰 메타 광고'!$I:$I,$C$4,'자사몰 메타 광고'!D:D,$B418))</f>
        <v>0</v>
      </c>
      <c r="J418" s="11">
        <f t="shared" si="12"/>
        <v>0</v>
      </c>
      <c r="K418" s="11">
        <f t="shared" si="13"/>
        <v>0</v>
      </c>
      <c r="L418" s="12" t="str">
        <f t="shared" si="19"/>
        <v xml:space="preserve"> </v>
      </c>
      <c r="N418" s="10">
        <f>IF($C$4="", SUMIFS('무신사 메타 광고'!$X:$X, '무신사 메타 광고'!$D:$D, $B418),SUMIFS('무신사 메타 광고'!$X:$X,'무신사 메타 광고'!I:I,$C$4,'무신사 메타 광고'!D:D,$B418))</f>
        <v>0</v>
      </c>
      <c r="O418" s="11">
        <f t="shared" si="14"/>
        <v>0</v>
      </c>
      <c r="R418" s="13"/>
      <c r="S418" s="31">
        <f>IF($S$4="", SUMIFS('자사몰 메타 광고'!$L:$L, '자사몰 메타 광고'!$C:$C, $R418),SUMIFS('자사몰 메타 광고'!$L:$L,'자사몰 메타 광고'!$I:$I,$S$4,'자사몰 메타 광고'!$C:$C,$R418))</f>
        <v>0</v>
      </c>
      <c r="T418" s="31">
        <f>IF($S$4="", SUMIFS('자사몰 메타 광고'!$V:$V, '자사몰 메타 광고'!$C:$C, $R418),SUMIFS('자사몰 메타 광고'!$V:$V,'자사몰 메타 광고'!$I:$I,$S$4,'자사몰 메타 광고'!$C:$C,$R418))</f>
        <v>0</v>
      </c>
      <c r="U418" s="11">
        <f t="shared" si="15"/>
        <v>0</v>
      </c>
      <c r="V418" s="12" t="str">
        <f t="shared" si="20"/>
        <v xml:space="preserve"> </v>
      </c>
      <c r="W418" s="32">
        <f>IF($S$4="", SUMIFS('자사몰 메타 광고'!$K:$K, '자사몰 메타 광고'!$C:$C, $R418),SUMIFS('자사몰 메타 광고'!$K:$K,'자사몰 메타 광고'!$I:$I,$S$4,'자사몰 메타 광고'!$C:$C,$R418))</f>
        <v>0</v>
      </c>
      <c r="X418" s="32">
        <f>IF($S$4="", SUMIFS('자사몰 메타 광고'!$N:$N, '자사몰 메타 광고'!$C:$C, $R418),SUMIFS('자사몰 메타 광고'!$N:$N,'자사몰 메타 광고'!$I:$I,$S$4,'자사몰 메타 광고'!$C:$C,$R418))</f>
        <v>0</v>
      </c>
      <c r="Y418" s="11">
        <f t="shared" si="16"/>
        <v>0</v>
      </c>
      <c r="Z418" s="12" t="str">
        <f t="shared" si="21"/>
        <v xml:space="preserve"> </v>
      </c>
      <c r="AB418" s="10">
        <f>IF($S$4="", SUMIFS('무신사 메타 광고'!$X:$X, '무신사 메타 광고'!$C:$C, $R418),SUMIFS('무신사 메타 광고'!$X:$X,'무신사 메타 광고'!$I:$I,$S$4,'무신사 메타 광고'!$C:$C,$R418))</f>
        <v>0</v>
      </c>
      <c r="AC418" s="11">
        <f t="shared" si="17"/>
        <v>0</v>
      </c>
    </row>
    <row r="419" spans="2:29">
      <c r="B419" s="9"/>
      <c r="C419" s="29">
        <f>IF($C$4="", SUMIFS('자사몰 메타 광고'!$L:$L, '자사몰 메타 광고'!$D:$D, $B419), SUMIFS('자사몰 메타 광고'!$L:$L, '자사몰 메타 광고'!$I:$I, $C$4, '자사몰 메타 광고'!$D:$D, $B419))</f>
        <v>0</v>
      </c>
      <c r="D419" s="29">
        <f>IF($C$4="", SUMIFS('자사몰 메타 광고'!$V:$V,#REF!, $B419), SUMIFS('자사몰 메타 광고'!$V:$V,'자사몰 메타 광고'!$I:$I,$C$4,'자사몰 메타 광고'!$D:$D,$B419))</f>
        <v>0</v>
      </c>
      <c r="E419" s="11">
        <f t="shared" si="11"/>
        <v>0</v>
      </c>
      <c r="F419" s="12" t="str">
        <f t="shared" si="18"/>
        <v xml:space="preserve"> </v>
      </c>
      <c r="G419" s="30">
        <f>IF($C$4="", SUMIFS('자사몰 메타 광고'!$K:$K, '자사몰 메타 광고'!$D:$D, $B419), SUMIFS('자사몰 메타 광고'!$K:$K,'자사몰 메타 광고'!$I:$I,$C$4,'자사몰 메타 광고'!D:D,$B419))</f>
        <v>0</v>
      </c>
      <c r="H419" s="30">
        <f>IF($C$4="", SUMIFS('자사몰 메타 광고'!$Q:$Q, '자사몰 메타 광고'!$D:$D, $B419), SUMIFS('자사몰 메타 광고'!$Q:$Q,'자사몰 메타 광고'!$I:$I,$C$4,'자사몰 메타 광고'!D:D,$B419))</f>
        <v>0</v>
      </c>
      <c r="I419" s="30">
        <f>IF($C$4="", SUMIFS('자사몰 메타 광고'!$U:$U, '자사몰 메타 광고'!$D:$D, $B419), SUMIFS('자사몰 메타 광고'!$U:$U,'자사몰 메타 광고'!$I:$I,$C$4,'자사몰 메타 광고'!D:D,$B419))</f>
        <v>0</v>
      </c>
      <c r="J419" s="11">
        <f t="shared" si="12"/>
        <v>0</v>
      </c>
      <c r="K419" s="11">
        <f t="shared" si="13"/>
        <v>0</v>
      </c>
      <c r="L419" s="12" t="str">
        <f t="shared" si="19"/>
        <v xml:space="preserve"> </v>
      </c>
      <c r="N419" s="10">
        <f>IF($C$4="", SUMIFS('무신사 메타 광고'!$X:$X, '무신사 메타 광고'!$D:$D, $B419),SUMIFS('무신사 메타 광고'!$X:$X,'무신사 메타 광고'!I:I,$C$4,'무신사 메타 광고'!D:D,$B419))</f>
        <v>0</v>
      </c>
      <c r="O419" s="11">
        <f t="shared" si="14"/>
        <v>0</v>
      </c>
      <c r="R419" s="13"/>
      <c r="S419" s="31">
        <f>IF($S$4="", SUMIFS('자사몰 메타 광고'!$L:$L, '자사몰 메타 광고'!$C:$C, $R419),SUMIFS('자사몰 메타 광고'!$L:$L,'자사몰 메타 광고'!$I:$I,$S$4,'자사몰 메타 광고'!$C:$C,$R419))</f>
        <v>0</v>
      </c>
      <c r="T419" s="31">
        <f>IF($S$4="", SUMIFS('자사몰 메타 광고'!$V:$V, '자사몰 메타 광고'!$C:$C, $R419),SUMIFS('자사몰 메타 광고'!$V:$V,'자사몰 메타 광고'!$I:$I,$S$4,'자사몰 메타 광고'!$C:$C,$R419))</f>
        <v>0</v>
      </c>
      <c r="U419" s="11">
        <f t="shared" si="15"/>
        <v>0</v>
      </c>
      <c r="V419" s="12" t="str">
        <f t="shared" si="20"/>
        <v xml:space="preserve"> </v>
      </c>
      <c r="W419" s="32">
        <f>IF($S$4="", SUMIFS('자사몰 메타 광고'!$K:$K, '자사몰 메타 광고'!$C:$C, $R419),SUMIFS('자사몰 메타 광고'!$K:$K,'자사몰 메타 광고'!$I:$I,$S$4,'자사몰 메타 광고'!$C:$C,$R419))</f>
        <v>0</v>
      </c>
      <c r="X419" s="32">
        <f>IF($S$4="", SUMIFS('자사몰 메타 광고'!$N:$N, '자사몰 메타 광고'!$C:$C, $R419),SUMIFS('자사몰 메타 광고'!$N:$N,'자사몰 메타 광고'!$I:$I,$S$4,'자사몰 메타 광고'!$C:$C,$R419))</f>
        <v>0</v>
      </c>
      <c r="Y419" s="11">
        <f t="shared" si="16"/>
        <v>0</v>
      </c>
      <c r="Z419" s="12" t="str">
        <f t="shared" si="21"/>
        <v xml:space="preserve"> </v>
      </c>
      <c r="AB419" s="10">
        <f>IF($S$4="", SUMIFS('무신사 메타 광고'!$X:$X, '무신사 메타 광고'!$C:$C, $R419),SUMIFS('무신사 메타 광고'!$X:$X,'무신사 메타 광고'!$I:$I,$S$4,'무신사 메타 광고'!$C:$C,$R419))</f>
        <v>0</v>
      </c>
      <c r="AC419" s="11">
        <f t="shared" si="17"/>
        <v>0</v>
      </c>
    </row>
    <row r="420" spans="2:29">
      <c r="B420" s="9"/>
      <c r="C420" s="29">
        <f>IF($C$4="", SUMIFS('자사몰 메타 광고'!$L:$L, '자사몰 메타 광고'!$D:$D, $B420), SUMIFS('자사몰 메타 광고'!$L:$L, '자사몰 메타 광고'!$I:$I, $C$4, '자사몰 메타 광고'!$D:$D, $B420))</f>
        <v>0</v>
      </c>
      <c r="D420" s="29">
        <f>IF($C$4="", SUMIFS('자사몰 메타 광고'!$V:$V,#REF!, $B420), SUMIFS('자사몰 메타 광고'!$V:$V,'자사몰 메타 광고'!$I:$I,$C$4,'자사몰 메타 광고'!$D:$D,$B420))</f>
        <v>0</v>
      </c>
      <c r="E420" s="11">
        <f t="shared" si="11"/>
        <v>0</v>
      </c>
      <c r="F420" s="12" t="str">
        <f t="shared" si="18"/>
        <v xml:space="preserve"> </v>
      </c>
      <c r="G420" s="30">
        <f>IF($C$4="", SUMIFS('자사몰 메타 광고'!$K:$K, '자사몰 메타 광고'!$D:$D, $B420), SUMIFS('자사몰 메타 광고'!$K:$K,'자사몰 메타 광고'!$I:$I,$C$4,'자사몰 메타 광고'!D:D,$B420))</f>
        <v>0</v>
      </c>
      <c r="H420" s="30">
        <f>IF($C$4="", SUMIFS('자사몰 메타 광고'!$Q:$Q, '자사몰 메타 광고'!$D:$D, $B420), SUMIFS('자사몰 메타 광고'!$Q:$Q,'자사몰 메타 광고'!$I:$I,$C$4,'자사몰 메타 광고'!D:D,$B420))</f>
        <v>0</v>
      </c>
      <c r="I420" s="30">
        <f>IF($C$4="", SUMIFS('자사몰 메타 광고'!$U:$U, '자사몰 메타 광고'!$D:$D, $B420), SUMIFS('자사몰 메타 광고'!$U:$U,'자사몰 메타 광고'!$I:$I,$C$4,'자사몰 메타 광고'!D:D,$B420))</f>
        <v>0</v>
      </c>
      <c r="J420" s="11">
        <f t="shared" si="12"/>
        <v>0</v>
      </c>
      <c r="K420" s="11">
        <f t="shared" si="13"/>
        <v>0</v>
      </c>
      <c r="L420" s="12" t="str">
        <f t="shared" si="19"/>
        <v xml:space="preserve"> </v>
      </c>
      <c r="N420" s="10">
        <f>IF($C$4="", SUMIFS('무신사 메타 광고'!$X:$X, '무신사 메타 광고'!$D:$D, $B420),SUMIFS('무신사 메타 광고'!$X:$X,'무신사 메타 광고'!I:I,$C$4,'무신사 메타 광고'!D:D,$B420))</f>
        <v>0</v>
      </c>
      <c r="O420" s="11">
        <f t="shared" si="14"/>
        <v>0</v>
      </c>
      <c r="R420" s="13"/>
      <c r="S420" s="31">
        <f>IF($S$4="", SUMIFS('자사몰 메타 광고'!$L:$L, '자사몰 메타 광고'!$C:$C, $R420),SUMIFS('자사몰 메타 광고'!$L:$L,'자사몰 메타 광고'!$I:$I,$S$4,'자사몰 메타 광고'!$C:$C,$R420))</f>
        <v>0</v>
      </c>
      <c r="T420" s="31">
        <f>IF($S$4="", SUMIFS('자사몰 메타 광고'!$V:$V, '자사몰 메타 광고'!$C:$C, $R420),SUMIFS('자사몰 메타 광고'!$V:$V,'자사몰 메타 광고'!$I:$I,$S$4,'자사몰 메타 광고'!$C:$C,$R420))</f>
        <v>0</v>
      </c>
      <c r="U420" s="11">
        <f t="shared" si="15"/>
        <v>0</v>
      </c>
      <c r="V420" s="12" t="str">
        <f t="shared" si="20"/>
        <v xml:space="preserve"> </v>
      </c>
      <c r="W420" s="32">
        <f>IF($S$4="", SUMIFS('자사몰 메타 광고'!$K:$K, '자사몰 메타 광고'!$C:$C, $R420),SUMIFS('자사몰 메타 광고'!$K:$K,'자사몰 메타 광고'!$I:$I,$S$4,'자사몰 메타 광고'!$C:$C,$R420))</f>
        <v>0</v>
      </c>
      <c r="X420" s="32">
        <f>IF($S$4="", SUMIFS('자사몰 메타 광고'!$N:$N, '자사몰 메타 광고'!$C:$C, $R420),SUMIFS('자사몰 메타 광고'!$N:$N,'자사몰 메타 광고'!$I:$I,$S$4,'자사몰 메타 광고'!$C:$C,$R420))</f>
        <v>0</v>
      </c>
      <c r="Y420" s="11">
        <f t="shared" si="16"/>
        <v>0</v>
      </c>
      <c r="Z420" s="12" t="str">
        <f t="shared" si="21"/>
        <v xml:space="preserve"> </v>
      </c>
      <c r="AB420" s="10">
        <f>IF($S$4="", SUMIFS('무신사 메타 광고'!$X:$X, '무신사 메타 광고'!$C:$C, $R420),SUMIFS('무신사 메타 광고'!$X:$X,'무신사 메타 광고'!$I:$I,$S$4,'무신사 메타 광고'!$C:$C,$R420))</f>
        <v>0</v>
      </c>
      <c r="AC420" s="11">
        <f t="shared" si="17"/>
        <v>0</v>
      </c>
    </row>
    <row r="421" spans="2:29">
      <c r="B421" s="9"/>
      <c r="C421" s="29">
        <f>IF($C$4="", SUMIFS('자사몰 메타 광고'!$L:$L, '자사몰 메타 광고'!$D:$D, $B421), SUMIFS('자사몰 메타 광고'!$L:$L, '자사몰 메타 광고'!$I:$I, $C$4, '자사몰 메타 광고'!$D:$D, $B421))</f>
        <v>0</v>
      </c>
      <c r="D421" s="29">
        <f>IF($C$4="", SUMIFS('자사몰 메타 광고'!$V:$V,#REF!, $B421), SUMIFS('자사몰 메타 광고'!$V:$V,'자사몰 메타 광고'!$I:$I,$C$4,'자사몰 메타 광고'!$D:$D,$B421))</f>
        <v>0</v>
      </c>
      <c r="E421" s="11">
        <f t="shared" si="11"/>
        <v>0</v>
      </c>
      <c r="F421" s="12" t="str">
        <f t="shared" si="18"/>
        <v xml:space="preserve"> </v>
      </c>
      <c r="G421" s="30">
        <f>IF($C$4="", SUMIFS('자사몰 메타 광고'!$K:$K, '자사몰 메타 광고'!$D:$D, $B421), SUMIFS('자사몰 메타 광고'!$K:$K,'자사몰 메타 광고'!$I:$I,$C$4,'자사몰 메타 광고'!D:D,$B421))</f>
        <v>0</v>
      </c>
      <c r="H421" s="30">
        <f>IF($C$4="", SUMIFS('자사몰 메타 광고'!$Q:$Q, '자사몰 메타 광고'!$D:$D, $B421), SUMIFS('자사몰 메타 광고'!$Q:$Q,'자사몰 메타 광고'!$I:$I,$C$4,'자사몰 메타 광고'!D:D,$B421))</f>
        <v>0</v>
      </c>
      <c r="I421" s="30">
        <f>IF($C$4="", SUMIFS('자사몰 메타 광고'!$U:$U, '자사몰 메타 광고'!$D:$D, $B421), SUMIFS('자사몰 메타 광고'!$U:$U,'자사몰 메타 광고'!$I:$I,$C$4,'자사몰 메타 광고'!D:D,$B421))</f>
        <v>0</v>
      </c>
      <c r="J421" s="11">
        <f t="shared" si="12"/>
        <v>0</v>
      </c>
      <c r="K421" s="11">
        <f t="shared" si="13"/>
        <v>0</v>
      </c>
      <c r="L421" s="12" t="str">
        <f t="shared" si="19"/>
        <v xml:space="preserve"> </v>
      </c>
      <c r="N421" s="10">
        <f>IF($C$4="", SUMIFS('무신사 메타 광고'!$X:$X, '무신사 메타 광고'!$D:$D, $B421),SUMIFS('무신사 메타 광고'!$X:$X,'무신사 메타 광고'!I:I,$C$4,'무신사 메타 광고'!D:D,$B421))</f>
        <v>0</v>
      </c>
      <c r="O421" s="11">
        <f t="shared" si="14"/>
        <v>0</v>
      </c>
      <c r="R421" s="13"/>
      <c r="S421" s="31">
        <f>IF($S$4="", SUMIFS('자사몰 메타 광고'!$L:$L, '자사몰 메타 광고'!$C:$C, $R421),SUMIFS('자사몰 메타 광고'!$L:$L,'자사몰 메타 광고'!$I:$I,$S$4,'자사몰 메타 광고'!$C:$C,$R421))</f>
        <v>0</v>
      </c>
      <c r="T421" s="31">
        <f>IF($S$4="", SUMIFS('자사몰 메타 광고'!$V:$V, '자사몰 메타 광고'!$C:$C, $R421),SUMIFS('자사몰 메타 광고'!$V:$V,'자사몰 메타 광고'!$I:$I,$S$4,'자사몰 메타 광고'!$C:$C,$R421))</f>
        <v>0</v>
      </c>
      <c r="U421" s="11">
        <f t="shared" si="15"/>
        <v>0</v>
      </c>
      <c r="V421" s="12" t="str">
        <f t="shared" si="20"/>
        <v xml:space="preserve"> </v>
      </c>
      <c r="W421" s="32">
        <f>IF($S$4="", SUMIFS('자사몰 메타 광고'!$K:$K, '자사몰 메타 광고'!$C:$C, $R421),SUMIFS('자사몰 메타 광고'!$K:$K,'자사몰 메타 광고'!$I:$I,$S$4,'자사몰 메타 광고'!$C:$C,$R421))</f>
        <v>0</v>
      </c>
      <c r="X421" s="32">
        <f>IF($S$4="", SUMIFS('자사몰 메타 광고'!$N:$N, '자사몰 메타 광고'!$C:$C, $R421),SUMIFS('자사몰 메타 광고'!$N:$N,'자사몰 메타 광고'!$I:$I,$S$4,'자사몰 메타 광고'!$C:$C,$R421))</f>
        <v>0</v>
      </c>
      <c r="Y421" s="11">
        <f t="shared" si="16"/>
        <v>0</v>
      </c>
      <c r="Z421" s="12" t="str">
        <f t="shared" si="21"/>
        <v xml:space="preserve"> </v>
      </c>
      <c r="AB421" s="10">
        <f>IF($S$4="", SUMIFS('무신사 메타 광고'!$X:$X, '무신사 메타 광고'!$C:$C, $R421),SUMIFS('무신사 메타 광고'!$X:$X,'무신사 메타 광고'!$I:$I,$S$4,'무신사 메타 광고'!$C:$C,$R421))</f>
        <v>0</v>
      </c>
      <c r="AC421" s="11">
        <f t="shared" si="17"/>
        <v>0</v>
      </c>
    </row>
    <row r="422" spans="2:29">
      <c r="B422" s="9"/>
      <c r="C422" s="29">
        <f>IF($C$4="", SUMIFS('자사몰 메타 광고'!$L:$L, '자사몰 메타 광고'!$D:$D, $B422), SUMIFS('자사몰 메타 광고'!$L:$L, '자사몰 메타 광고'!$I:$I, $C$4, '자사몰 메타 광고'!$D:$D, $B422))</f>
        <v>0</v>
      </c>
      <c r="D422" s="29">
        <f>IF($C$4="", SUMIFS('자사몰 메타 광고'!$V:$V,#REF!, $B422), SUMIFS('자사몰 메타 광고'!$V:$V,'자사몰 메타 광고'!$I:$I,$C$4,'자사몰 메타 광고'!$D:$D,$B422))</f>
        <v>0</v>
      </c>
      <c r="E422" s="11">
        <f t="shared" si="11"/>
        <v>0</v>
      </c>
      <c r="F422" s="12" t="str">
        <f t="shared" si="18"/>
        <v xml:space="preserve"> </v>
      </c>
      <c r="G422" s="30">
        <f>IF($C$4="", SUMIFS('자사몰 메타 광고'!$K:$K, '자사몰 메타 광고'!$D:$D, $B422), SUMIFS('자사몰 메타 광고'!$K:$K,'자사몰 메타 광고'!$I:$I,$C$4,'자사몰 메타 광고'!D:D,$B422))</f>
        <v>0</v>
      </c>
      <c r="H422" s="30">
        <f>IF($C$4="", SUMIFS('자사몰 메타 광고'!$Q:$Q, '자사몰 메타 광고'!$D:$D, $B422), SUMIFS('자사몰 메타 광고'!$Q:$Q,'자사몰 메타 광고'!$I:$I,$C$4,'자사몰 메타 광고'!D:D,$B422))</f>
        <v>0</v>
      </c>
      <c r="I422" s="30">
        <f>IF($C$4="", SUMIFS('자사몰 메타 광고'!$U:$U, '자사몰 메타 광고'!$D:$D, $B422), SUMIFS('자사몰 메타 광고'!$U:$U,'자사몰 메타 광고'!$I:$I,$C$4,'자사몰 메타 광고'!D:D,$B422))</f>
        <v>0</v>
      </c>
      <c r="J422" s="11">
        <f t="shared" si="12"/>
        <v>0</v>
      </c>
      <c r="K422" s="11">
        <f t="shared" si="13"/>
        <v>0</v>
      </c>
      <c r="L422" s="12" t="str">
        <f t="shared" si="19"/>
        <v xml:space="preserve"> </v>
      </c>
      <c r="N422" s="10">
        <f>IF($C$4="", SUMIFS('무신사 메타 광고'!$X:$X, '무신사 메타 광고'!$D:$D, $B422),SUMIFS('무신사 메타 광고'!$X:$X,'무신사 메타 광고'!I:I,$C$4,'무신사 메타 광고'!D:D,$B422))</f>
        <v>0</v>
      </c>
      <c r="O422" s="11">
        <f t="shared" si="14"/>
        <v>0</v>
      </c>
      <c r="R422" s="13"/>
      <c r="S422" s="31">
        <f>IF($S$4="", SUMIFS('자사몰 메타 광고'!$L:$L, '자사몰 메타 광고'!$C:$C, $R422),SUMIFS('자사몰 메타 광고'!$L:$L,'자사몰 메타 광고'!$I:$I,$S$4,'자사몰 메타 광고'!$C:$C,$R422))</f>
        <v>0</v>
      </c>
      <c r="T422" s="31">
        <f>IF($S$4="", SUMIFS('자사몰 메타 광고'!$V:$V, '자사몰 메타 광고'!$C:$C, $R422),SUMIFS('자사몰 메타 광고'!$V:$V,'자사몰 메타 광고'!$I:$I,$S$4,'자사몰 메타 광고'!$C:$C,$R422))</f>
        <v>0</v>
      </c>
      <c r="U422" s="11">
        <f t="shared" si="15"/>
        <v>0</v>
      </c>
      <c r="V422" s="12" t="str">
        <f t="shared" si="20"/>
        <v xml:space="preserve"> </v>
      </c>
      <c r="W422" s="32">
        <f>IF($S$4="", SUMIFS('자사몰 메타 광고'!$K:$K, '자사몰 메타 광고'!$C:$C, $R422),SUMIFS('자사몰 메타 광고'!$K:$K,'자사몰 메타 광고'!$I:$I,$S$4,'자사몰 메타 광고'!$C:$C,$R422))</f>
        <v>0</v>
      </c>
      <c r="X422" s="32">
        <f>IF($S$4="", SUMIFS('자사몰 메타 광고'!$N:$N, '자사몰 메타 광고'!$C:$C, $R422),SUMIFS('자사몰 메타 광고'!$N:$N,'자사몰 메타 광고'!$I:$I,$S$4,'자사몰 메타 광고'!$C:$C,$R422))</f>
        <v>0</v>
      </c>
      <c r="Y422" s="11">
        <f t="shared" si="16"/>
        <v>0</v>
      </c>
      <c r="Z422" s="12" t="str">
        <f t="shared" si="21"/>
        <v xml:space="preserve"> </v>
      </c>
      <c r="AB422" s="10">
        <f>IF($S$4="", SUMIFS('무신사 메타 광고'!$X:$X, '무신사 메타 광고'!$C:$C, $R422),SUMIFS('무신사 메타 광고'!$X:$X,'무신사 메타 광고'!$I:$I,$S$4,'무신사 메타 광고'!$C:$C,$R422))</f>
        <v>0</v>
      </c>
      <c r="AC422" s="11">
        <f t="shared" si="17"/>
        <v>0</v>
      </c>
    </row>
    <row r="423" spans="2:29">
      <c r="B423" s="9"/>
      <c r="C423" s="29">
        <f>IF($C$4="", SUMIFS('자사몰 메타 광고'!$L:$L, '자사몰 메타 광고'!$D:$D, $B423), SUMIFS('자사몰 메타 광고'!$L:$L, '자사몰 메타 광고'!$I:$I, $C$4, '자사몰 메타 광고'!$D:$D, $B423))</f>
        <v>0</v>
      </c>
      <c r="D423" s="29">
        <f>IF($C$4="", SUMIFS('자사몰 메타 광고'!$V:$V,#REF!, $B423), SUMIFS('자사몰 메타 광고'!$V:$V,'자사몰 메타 광고'!$I:$I,$C$4,'자사몰 메타 광고'!$D:$D,$B423))</f>
        <v>0</v>
      </c>
      <c r="E423" s="11">
        <f t="shared" si="11"/>
        <v>0</v>
      </c>
      <c r="F423" s="12" t="str">
        <f t="shared" si="18"/>
        <v xml:space="preserve"> </v>
      </c>
      <c r="G423" s="30">
        <f>IF($C$4="", SUMIFS('자사몰 메타 광고'!$K:$K, '자사몰 메타 광고'!$D:$D, $B423), SUMIFS('자사몰 메타 광고'!$K:$K,'자사몰 메타 광고'!$I:$I,$C$4,'자사몰 메타 광고'!D:D,$B423))</f>
        <v>0</v>
      </c>
      <c r="H423" s="30">
        <f>IF($C$4="", SUMIFS('자사몰 메타 광고'!$Q:$Q, '자사몰 메타 광고'!$D:$D, $B423), SUMIFS('자사몰 메타 광고'!$Q:$Q,'자사몰 메타 광고'!$I:$I,$C$4,'자사몰 메타 광고'!D:D,$B423))</f>
        <v>0</v>
      </c>
      <c r="I423" s="30">
        <f>IF($C$4="", SUMIFS('자사몰 메타 광고'!$U:$U, '자사몰 메타 광고'!$D:$D, $B423), SUMIFS('자사몰 메타 광고'!$U:$U,'자사몰 메타 광고'!$I:$I,$C$4,'자사몰 메타 광고'!D:D,$B423))</f>
        <v>0</v>
      </c>
      <c r="J423" s="11">
        <f t="shared" si="12"/>
        <v>0</v>
      </c>
      <c r="K423" s="11">
        <f t="shared" si="13"/>
        <v>0</v>
      </c>
      <c r="L423" s="12" t="str">
        <f t="shared" si="19"/>
        <v xml:space="preserve"> </v>
      </c>
      <c r="N423" s="10">
        <f>IF($C$4="", SUMIFS('무신사 메타 광고'!$X:$X, '무신사 메타 광고'!$D:$D, $B423),SUMIFS('무신사 메타 광고'!$X:$X,'무신사 메타 광고'!I:I,$C$4,'무신사 메타 광고'!D:D,$B423))</f>
        <v>0</v>
      </c>
      <c r="O423" s="11">
        <f t="shared" si="14"/>
        <v>0</v>
      </c>
      <c r="R423" s="13"/>
      <c r="S423" s="31">
        <f>IF($S$4="", SUMIFS('자사몰 메타 광고'!$L:$L, '자사몰 메타 광고'!$C:$C, $R423),SUMIFS('자사몰 메타 광고'!$L:$L,'자사몰 메타 광고'!$I:$I,$S$4,'자사몰 메타 광고'!$C:$C,$R423))</f>
        <v>0</v>
      </c>
      <c r="T423" s="31">
        <f>IF($S$4="", SUMIFS('자사몰 메타 광고'!$V:$V, '자사몰 메타 광고'!$C:$C, $R423),SUMIFS('자사몰 메타 광고'!$V:$V,'자사몰 메타 광고'!$I:$I,$S$4,'자사몰 메타 광고'!$C:$C,$R423))</f>
        <v>0</v>
      </c>
      <c r="U423" s="11">
        <f t="shared" si="15"/>
        <v>0</v>
      </c>
      <c r="V423" s="12" t="str">
        <f t="shared" si="20"/>
        <v xml:space="preserve"> </v>
      </c>
      <c r="W423" s="32">
        <f>IF($S$4="", SUMIFS('자사몰 메타 광고'!$K:$K, '자사몰 메타 광고'!$C:$C, $R423),SUMIFS('자사몰 메타 광고'!$K:$K,'자사몰 메타 광고'!$I:$I,$S$4,'자사몰 메타 광고'!$C:$C,$R423))</f>
        <v>0</v>
      </c>
      <c r="X423" s="32">
        <f>IF($S$4="", SUMIFS('자사몰 메타 광고'!$N:$N, '자사몰 메타 광고'!$C:$C, $R423),SUMIFS('자사몰 메타 광고'!$N:$N,'자사몰 메타 광고'!$I:$I,$S$4,'자사몰 메타 광고'!$C:$C,$R423))</f>
        <v>0</v>
      </c>
      <c r="Y423" s="11">
        <f t="shared" si="16"/>
        <v>0</v>
      </c>
      <c r="Z423" s="12" t="str">
        <f t="shared" si="21"/>
        <v xml:space="preserve"> </v>
      </c>
      <c r="AB423" s="10">
        <f>IF($S$4="", SUMIFS('무신사 메타 광고'!$X:$X, '무신사 메타 광고'!$C:$C, $R423),SUMIFS('무신사 메타 광고'!$X:$X,'무신사 메타 광고'!$I:$I,$S$4,'무신사 메타 광고'!$C:$C,$R423))</f>
        <v>0</v>
      </c>
      <c r="AC423" s="11">
        <f t="shared" si="17"/>
        <v>0</v>
      </c>
    </row>
    <row r="424" spans="2:29">
      <c r="B424" s="9"/>
      <c r="C424" s="29">
        <f>IF($C$4="", SUMIFS('자사몰 메타 광고'!$L:$L, '자사몰 메타 광고'!$D:$D, $B424), SUMIFS('자사몰 메타 광고'!$L:$L, '자사몰 메타 광고'!$I:$I, $C$4, '자사몰 메타 광고'!$D:$D, $B424))</f>
        <v>0</v>
      </c>
      <c r="D424" s="29">
        <f>IF($C$4="", SUMIFS('자사몰 메타 광고'!$V:$V,#REF!, $B424), SUMIFS('자사몰 메타 광고'!$V:$V,'자사몰 메타 광고'!$I:$I,$C$4,'자사몰 메타 광고'!$D:$D,$B424))</f>
        <v>0</v>
      </c>
      <c r="E424" s="11">
        <f t="shared" si="11"/>
        <v>0</v>
      </c>
      <c r="F424" s="12" t="str">
        <f t="shared" si="18"/>
        <v xml:space="preserve"> </v>
      </c>
      <c r="G424" s="30">
        <f>IF($C$4="", SUMIFS('자사몰 메타 광고'!$K:$K, '자사몰 메타 광고'!$D:$D, $B424), SUMIFS('자사몰 메타 광고'!$K:$K,'자사몰 메타 광고'!$I:$I,$C$4,'자사몰 메타 광고'!D:D,$B424))</f>
        <v>0</v>
      </c>
      <c r="H424" s="30">
        <f>IF($C$4="", SUMIFS('자사몰 메타 광고'!$Q:$Q, '자사몰 메타 광고'!$D:$D, $B424), SUMIFS('자사몰 메타 광고'!$Q:$Q,'자사몰 메타 광고'!$I:$I,$C$4,'자사몰 메타 광고'!D:D,$B424))</f>
        <v>0</v>
      </c>
      <c r="I424" s="30">
        <f>IF($C$4="", SUMIFS('자사몰 메타 광고'!$U:$U, '자사몰 메타 광고'!$D:$D, $B424), SUMIFS('자사몰 메타 광고'!$U:$U,'자사몰 메타 광고'!$I:$I,$C$4,'자사몰 메타 광고'!D:D,$B424))</f>
        <v>0</v>
      </c>
      <c r="J424" s="11">
        <f t="shared" si="12"/>
        <v>0</v>
      </c>
      <c r="K424" s="11">
        <f t="shared" si="13"/>
        <v>0</v>
      </c>
      <c r="L424" s="12" t="str">
        <f t="shared" si="19"/>
        <v xml:space="preserve"> </v>
      </c>
      <c r="N424" s="10">
        <f>IF($C$4="", SUMIFS('무신사 메타 광고'!$X:$X, '무신사 메타 광고'!$D:$D, $B424),SUMIFS('무신사 메타 광고'!$X:$X,'무신사 메타 광고'!I:I,$C$4,'무신사 메타 광고'!D:D,$B424))</f>
        <v>0</v>
      </c>
      <c r="O424" s="11">
        <f t="shared" si="14"/>
        <v>0</v>
      </c>
      <c r="R424" s="13"/>
      <c r="S424" s="31">
        <f>IF($S$4="", SUMIFS('자사몰 메타 광고'!$L:$L, '자사몰 메타 광고'!$C:$C, $R424),SUMIFS('자사몰 메타 광고'!$L:$L,'자사몰 메타 광고'!$I:$I,$S$4,'자사몰 메타 광고'!$C:$C,$R424))</f>
        <v>0</v>
      </c>
      <c r="T424" s="31">
        <f>IF($S$4="", SUMIFS('자사몰 메타 광고'!$V:$V, '자사몰 메타 광고'!$C:$C, $R424),SUMIFS('자사몰 메타 광고'!$V:$V,'자사몰 메타 광고'!$I:$I,$S$4,'자사몰 메타 광고'!$C:$C,$R424))</f>
        <v>0</v>
      </c>
      <c r="U424" s="11">
        <f t="shared" si="15"/>
        <v>0</v>
      </c>
      <c r="V424" s="12" t="str">
        <f t="shared" si="20"/>
        <v xml:space="preserve"> </v>
      </c>
      <c r="W424" s="32">
        <f>IF($S$4="", SUMIFS('자사몰 메타 광고'!$K:$K, '자사몰 메타 광고'!$C:$C, $R424),SUMIFS('자사몰 메타 광고'!$K:$K,'자사몰 메타 광고'!$I:$I,$S$4,'자사몰 메타 광고'!$C:$C,$R424))</f>
        <v>0</v>
      </c>
      <c r="X424" s="32">
        <f>IF($S$4="", SUMIFS('자사몰 메타 광고'!$N:$N, '자사몰 메타 광고'!$C:$C, $R424),SUMIFS('자사몰 메타 광고'!$N:$N,'자사몰 메타 광고'!$I:$I,$S$4,'자사몰 메타 광고'!$C:$C,$R424))</f>
        <v>0</v>
      </c>
      <c r="Y424" s="11">
        <f t="shared" si="16"/>
        <v>0</v>
      </c>
      <c r="Z424" s="12" t="str">
        <f t="shared" si="21"/>
        <v xml:space="preserve"> </v>
      </c>
      <c r="AB424" s="10">
        <f>IF($S$4="", SUMIFS('무신사 메타 광고'!$X:$X, '무신사 메타 광고'!$C:$C, $R424),SUMIFS('무신사 메타 광고'!$X:$X,'무신사 메타 광고'!$I:$I,$S$4,'무신사 메타 광고'!$C:$C,$R424))</f>
        <v>0</v>
      </c>
      <c r="AC424" s="11">
        <f t="shared" si="17"/>
        <v>0</v>
      </c>
    </row>
    <row r="425" spans="2:29">
      <c r="B425" s="9"/>
      <c r="C425" s="29">
        <f>IF($C$4="", SUMIFS('자사몰 메타 광고'!$L:$L, '자사몰 메타 광고'!$D:$D, $B425), SUMIFS('자사몰 메타 광고'!$L:$L, '자사몰 메타 광고'!$I:$I, $C$4, '자사몰 메타 광고'!$D:$D, $B425))</f>
        <v>0</v>
      </c>
      <c r="D425" s="29">
        <f>IF($C$4="", SUMIFS('자사몰 메타 광고'!$V:$V,#REF!, $B425), SUMIFS('자사몰 메타 광고'!$V:$V,'자사몰 메타 광고'!$I:$I,$C$4,'자사몰 메타 광고'!$D:$D,$B425))</f>
        <v>0</v>
      </c>
      <c r="E425" s="11">
        <f t="shared" si="11"/>
        <v>0</v>
      </c>
      <c r="F425" s="12" t="str">
        <f t="shared" si="18"/>
        <v xml:space="preserve"> </v>
      </c>
      <c r="G425" s="30">
        <f>IF($C$4="", SUMIFS('자사몰 메타 광고'!$K:$K, '자사몰 메타 광고'!$D:$D, $B425), SUMIFS('자사몰 메타 광고'!$K:$K,'자사몰 메타 광고'!$I:$I,$C$4,'자사몰 메타 광고'!D:D,$B425))</f>
        <v>0</v>
      </c>
      <c r="H425" s="30">
        <f>IF($C$4="", SUMIFS('자사몰 메타 광고'!$Q:$Q, '자사몰 메타 광고'!$D:$D, $B425), SUMIFS('자사몰 메타 광고'!$Q:$Q,'자사몰 메타 광고'!$I:$I,$C$4,'자사몰 메타 광고'!D:D,$B425))</f>
        <v>0</v>
      </c>
      <c r="I425" s="30">
        <f>IF($C$4="", SUMIFS('자사몰 메타 광고'!$U:$U, '자사몰 메타 광고'!$D:$D, $B425), SUMIFS('자사몰 메타 광고'!$U:$U,'자사몰 메타 광고'!$I:$I,$C$4,'자사몰 메타 광고'!D:D,$B425))</f>
        <v>0</v>
      </c>
      <c r="J425" s="11">
        <f t="shared" si="12"/>
        <v>0</v>
      </c>
      <c r="K425" s="11">
        <f t="shared" si="13"/>
        <v>0</v>
      </c>
      <c r="L425" s="12" t="str">
        <f t="shared" si="19"/>
        <v xml:space="preserve"> </v>
      </c>
      <c r="N425" s="10">
        <f>IF($C$4="", SUMIFS('무신사 메타 광고'!$X:$X, '무신사 메타 광고'!$D:$D, $B425),SUMIFS('무신사 메타 광고'!$X:$X,'무신사 메타 광고'!I:I,$C$4,'무신사 메타 광고'!D:D,$B425))</f>
        <v>0</v>
      </c>
      <c r="O425" s="11">
        <f t="shared" si="14"/>
        <v>0</v>
      </c>
      <c r="R425" s="13"/>
      <c r="S425" s="31">
        <f>IF($S$4="", SUMIFS('자사몰 메타 광고'!$L:$L, '자사몰 메타 광고'!$C:$C, $R425),SUMIFS('자사몰 메타 광고'!$L:$L,'자사몰 메타 광고'!$I:$I,$S$4,'자사몰 메타 광고'!$C:$C,$R425))</f>
        <v>0</v>
      </c>
      <c r="T425" s="31">
        <f>IF($S$4="", SUMIFS('자사몰 메타 광고'!$V:$V, '자사몰 메타 광고'!$C:$C, $R425),SUMIFS('자사몰 메타 광고'!$V:$V,'자사몰 메타 광고'!$I:$I,$S$4,'자사몰 메타 광고'!$C:$C,$R425))</f>
        <v>0</v>
      </c>
      <c r="U425" s="11">
        <f t="shared" si="15"/>
        <v>0</v>
      </c>
      <c r="V425" s="12" t="str">
        <f t="shared" si="20"/>
        <v xml:space="preserve"> </v>
      </c>
      <c r="W425" s="32">
        <f>IF($S$4="", SUMIFS('자사몰 메타 광고'!$K:$K, '자사몰 메타 광고'!$C:$C, $R425),SUMIFS('자사몰 메타 광고'!$K:$K,'자사몰 메타 광고'!$I:$I,$S$4,'자사몰 메타 광고'!$C:$C,$R425))</f>
        <v>0</v>
      </c>
      <c r="X425" s="32">
        <f>IF($S$4="", SUMIFS('자사몰 메타 광고'!$N:$N, '자사몰 메타 광고'!$C:$C, $R425),SUMIFS('자사몰 메타 광고'!$N:$N,'자사몰 메타 광고'!$I:$I,$S$4,'자사몰 메타 광고'!$C:$C,$R425))</f>
        <v>0</v>
      </c>
      <c r="Y425" s="11">
        <f t="shared" si="16"/>
        <v>0</v>
      </c>
      <c r="Z425" s="12" t="str">
        <f t="shared" si="21"/>
        <v xml:space="preserve"> </v>
      </c>
      <c r="AB425" s="10">
        <f>IF($S$4="", SUMIFS('무신사 메타 광고'!$X:$X, '무신사 메타 광고'!$C:$C, $R425),SUMIFS('무신사 메타 광고'!$X:$X,'무신사 메타 광고'!$I:$I,$S$4,'무신사 메타 광고'!$C:$C,$R425))</f>
        <v>0</v>
      </c>
      <c r="AC425" s="11">
        <f t="shared" si="17"/>
        <v>0</v>
      </c>
    </row>
    <row r="426" spans="2:29">
      <c r="B426" s="9"/>
      <c r="C426" s="29">
        <f>IF($C$4="", SUMIFS('자사몰 메타 광고'!$L:$L, '자사몰 메타 광고'!$D:$D, $B426), SUMIFS('자사몰 메타 광고'!$L:$L, '자사몰 메타 광고'!$I:$I, $C$4, '자사몰 메타 광고'!$D:$D, $B426))</f>
        <v>0</v>
      </c>
      <c r="D426" s="29">
        <f>IF($C$4="", SUMIFS('자사몰 메타 광고'!$V:$V,#REF!, $B426), SUMIFS('자사몰 메타 광고'!$V:$V,'자사몰 메타 광고'!$I:$I,$C$4,'자사몰 메타 광고'!$D:$D,$B426))</f>
        <v>0</v>
      </c>
      <c r="E426" s="11">
        <f t="shared" si="11"/>
        <v>0</v>
      </c>
      <c r="F426" s="12" t="str">
        <f t="shared" si="18"/>
        <v xml:space="preserve"> </v>
      </c>
      <c r="G426" s="30">
        <f>IF($C$4="", SUMIFS('자사몰 메타 광고'!$K:$K, '자사몰 메타 광고'!$D:$D, $B426), SUMIFS('자사몰 메타 광고'!$K:$K,'자사몰 메타 광고'!$I:$I,$C$4,'자사몰 메타 광고'!D:D,$B426))</f>
        <v>0</v>
      </c>
      <c r="H426" s="30">
        <f>IF($C$4="", SUMIFS('자사몰 메타 광고'!$Q:$Q, '자사몰 메타 광고'!$D:$D, $B426), SUMIFS('자사몰 메타 광고'!$Q:$Q,'자사몰 메타 광고'!$I:$I,$C$4,'자사몰 메타 광고'!D:D,$B426))</f>
        <v>0</v>
      </c>
      <c r="I426" s="30">
        <f>IF($C$4="", SUMIFS('자사몰 메타 광고'!$U:$U, '자사몰 메타 광고'!$D:$D, $B426), SUMIFS('자사몰 메타 광고'!$U:$U,'자사몰 메타 광고'!$I:$I,$C$4,'자사몰 메타 광고'!D:D,$B426))</f>
        <v>0</v>
      </c>
      <c r="J426" s="11">
        <f t="shared" si="12"/>
        <v>0</v>
      </c>
      <c r="K426" s="11">
        <f t="shared" si="13"/>
        <v>0</v>
      </c>
      <c r="L426" s="12" t="str">
        <f t="shared" si="19"/>
        <v xml:space="preserve"> </v>
      </c>
      <c r="N426" s="10">
        <f>IF($C$4="", SUMIFS('무신사 메타 광고'!$X:$X, '무신사 메타 광고'!$D:$D, $B426),SUMIFS('무신사 메타 광고'!$X:$X,'무신사 메타 광고'!I:I,$C$4,'무신사 메타 광고'!D:D,$B426))</f>
        <v>0</v>
      </c>
      <c r="O426" s="11">
        <f t="shared" si="14"/>
        <v>0</v>
      </c>
      <c r="R426" s="13"/>
      <c r="S426" s="31">
        <f>IF($S$4="", SUMIFS('자사몰 메타 광고'!$L:$L, '자사몰 메타 광고'!$C:$C, $R426),SUMIFS('자사몰 메타 광고'!$L:$L,'자사몰 메타 광고'!$I:$I,$S$4,'자사몰 메타 광고'!$C:$C,$R426))</f>
        <v>0</v>
      </c>
      <c r="T426" s="31">
        <f>IF($S$4="", SUMIFS('자사몰 메타 광고'!$V:$V, '자사몰 메타 광고'!$C:$C, $R426),SUMIFS('자사몰 메타 광고'!$V:$V,'자사몰 메타 광고'!$I:$I,$S$4,'자사몰 메타 광고'!$C:$C,$R426))</f>
        <v>0</v>
      </c>
      <c r="U426" s="11">
        <f t="shared" si="15"/>
        <v>0</v>
      </c>
      <c r="V426" s="12" t="str">
        <f t="shared" si="20"/>
        <v xml:space="preserve"> </v>
      </c>
      <c r="W426" s="32">
        <f>IF($S$4="", SUMIFS('자사몰 메타 광고'!$K:$K, '자사몰 메타 광고'!$C:$C, $R426),SUMIFS('자사몰 메타 광고'!$K:$K,'자사몰 메타 광고'!$I:$I,$S$4,'자사몰 메타 광고'!$C:$C,$R426))</f>
        <v>0</v>
      </c>
      <c r="X426" s="32">
        <f>IF($S$4="", SUMIFS('자사몰 메타 광고'!$N:$N, '자사몰 메타 광고'!$C:$C, $R426),SUMIFS('자사몰 메타 광고'!$N:$N,'자사몰 메타 광고'!$I:$I,$S$4,'자사몰 메타 광고'!$C:$C,$R426))</f>
        <v>0</v>
      </c>
      <c r="Y426" s="11">
        <f t="shared" si="16"/>
        <v>0</v>
      </c>
      <c r="Z426" s="12" t="str">
        <f t="shared" si="21"/>
        <v xml:space="preserve"> </v>
      </c>
      <c r="AB426" s="10">
        <f>IF($S$4="", SUMIFS('무신사 메타 광고'!$X:$X, '무신사 메타 광고'!$C:$C, $R426),SUMIFS('무신사 메타 광고'!$X:$X,'무신사 메타 광고'!$I:$I,$S$4,'무신사 메타 광고'!$C:$C,$R426))</f>
        <v>0</v>
      </c>
      <c r="AC426" s="11">
        <f t="shared" si="17"/>
        <v>0</v>
      </c>
    </row>
    <row r="427" spans="2:29">
      <c r="B427" s="9"/>
      <c r="C427" s="29">
        <f>IF($C$4="", SUMIFS('자사몰 메타 광고'!$L:$L, '자사몰 메타 광고'!$D:$D, $B427), SUMIFS('자사몰 메타 광고'!$L:$L, '자사몰 메타 광고'!$I:$I, $C$4, '자사몰 메타 광고'!$D:$D, $B427))</f>
        <v>0</v>
      </c>
      <c r="D427" s="29">
        <f>IF($C$4="", SUMIFS('자사몰 메타 광고'!$V:$V,#REF!, $B427), SUMIFS('자사몰 메타 광고'!$V:$V,'자사몰 메타 광고'!$I:$I,$C$4,'자사몰 메타 광고'!$D:$D,$B427))</f>
        <v>0</v>
      </c>
      <c r="E427" s="11">
        <f t="shared" si="11"/>
        <v>0</v>
      </c>
      <c r="F427" s="12" t="str">
        <f t="shared" si="18"/>
        <v xml:space="preserve"> </v>
      </c>
      <c r="G427" s="30">
        <f>IF($C$4="", SUMIFS('자사몰 메타 광고'!$K:$K, '자사몰 메타 광고'!$D:$D, $B427), SUMIFS('자사몰 메타 광고'!$K:$K,'자사몰 메타 광고'!$I:$I,$C$4,'자사몰 메타 광고'!D:D,$B427))</f>
        <v>0</v>
      </c>
      <c r="H427" s="30">
        <f>IF($C$4="", SUMIFS('자사몰 메타 광고'!$Q:$Q, '자사몰 메타 광고'!$D:$D, $B427), SUMIFS('자사몰 메타 광고'!$Q:$Q,'자사몰 메타 광고'!$I:$I,$C$4,'자사몰 메타 광고'!D:D,$B427))</f>
        <v>0</v>
      </c>
      <c r="I427" s="30">
        <f>IF($C$4="", SUMIFS('자사몰 메타 광고'!$U:$U, '자사몰 메타 광고'!$D:$D, $B427), SUMIFS('자사몰 메타 광고'!$U:$U,'자사몰 메타 광고'!$I:$I,$C$4,'자사몰 메타 광고'!D:D,$B427))</f>
        <v>0</v>
      </c>
      <c r="J427" s="11">
        <f t="shared" si="12"/>
        <v>0</v>
      </c>
      <c r="K427" s="11">
        <f t="shared" si="13"/>
        <v>0</v>
      </c>
      <c r="L427" s="12" t="str">
        <f t="shared" si="19"/>
        <v xml:space="preserve"> </v>
      </c>
      <c r="N427" s="10">
        <f>IF($C$4="", SUMIFS('무신사 메타 광고'!$X:$X, '무신사 메타 광고'!$D:$D, $B427),SUMIFS('무신사 메타 광고'!$X:$X,'무신사 메타 광고'!I:I,$C$4,'무신사 메타 광고'!D:D,$B427))</f>
        <v>0</v>
      </c>
      <c r="O427" s="11">
        <f t="shared" si="14"/>
        <v>0</v>
      </c>
      <c r="R427" s="13"/>
      <c r="S427" s="31">
        <f>IF($S$4="", SUMIFS('자사몰 메타 광고'!$L:$L, '자사몰 메타 광고'!$C:$C, $R427),SUMIFS('자사몰 메타 광고'!$L:$L,'자사몰 메타 광고'!$I:$I,$S$4,'자사몰 메타 광고'!$C:$C,$R427))</f>
        <v>0</v>
      </c>
      <c r="T427" s="31">
        <f>IF($S$4="", SUMIFS('자사몰 메타 광고'!$V:$V, '자사몰 메타 광고'!$C:$C, $R427),SUMIFS('자사몰 메타 광고'!$V:$V,'자사몰 메타 광고'!$I:$I,$S$4,'자사몰 메타 광고'!$C:$C,$R427))</f>
        <v>0</v>
      </c>
      <c r="U427" s="11">
        <f t="shared" si="15"/>
        <v>0</v>
      </c>
      <c r="V427" s="12" t="str">
        <f t="shared" si="20"/>
        <v xml:space="preserve"> </v>
      </c>
      <c r="W427" s="32">
        <f>IF($S$4="", SUMIFS('자사몰 메타 광고'!$K:$K, '자사몰 메타 광고'!$C:$C, $R427),SUMIFS('자사몰 메타 광고'!$K:$K,'자사몰 메타 광고'!$I:$I,$S$4,'자사몰 메타 광고'!$C:$C,$R427))</f>
        <v>0</v>
      </c>
      <c r="X427" s="32">
        <f>IF($S$4="", SUMIFS('자사몰 메타 광고'!$N:$N, '자사몰 메타 광고'!$C:$C, $R427),SUMIFS('자사몰 메타 광고'!$N:$N,'자사몰 메타 광고'!$I:$I,$S$4,'자사몰 메타 광고'!$C:$C,$R427))</f>
        <v>0</v>
      </c>
      <c r="Y427" s="11">
        <f t="shared" si="16"/>
        <v>0</v>
      </c>
      <c r="Z427" s="12" t="str">
        <f t="shared" si="21"/>
        <v xml:space="preserve"> </v>
      </c>
      <c r="AB427" s="10">
        <f>IF($S$4="", SUMIFS('무신사 메타 광고'!$X:$X, '무신사 메타 광고'!$C:$C, $R427),SUMIFS('무신사 메타 광고'!$X:$X,'무신사 메타 광고'!$I:$I,$S$4,'무신사 메타 광고'!$C:$C,$R427))</f>
        <v>0</v>
      </c>
      <c r="AC427" s="11">
        <f t="shared" si="17"/>
        <v>0</v>
      </c>
    </row>
    <row r="428" spans="2:29">
      <c r="B428" s="9"/>
      <c r="C428" s="29">
        <f>IF($C$4="", SUMIFS('자사몰 메타 광고'!$L:$L, '자사몰 메타 광고'!$D:$D, $B428), SUMIFS('자사몰 메타 광고'!$L:$L, '자사몰 메타 광고'!$I:$I, $C$4, '자사몰 메타 광고'!$D:$D, $B428))</f>
        <v>0</v>
      </c>
      <c r="D428" s="29">
        <f>IF($C$4="", SUMIFS('자사몰 메타 광고'!$V:$V,#REF!, $B428), SUMIFS('자사몰 메타 광고'!$V:$V,'자사몰 메타 광고'!$I:$I,$C$4,'자사몰 메타 광고'!$D:$D,$B428))</f>
        <v>0</v>
      </c>
      <c r="E428" s="11">
        <f t="shared" si="11"/>
        <v>0</v>
      </c>
      <c r="F428" s="12" t="str">
        <f t="shared" si="18"/>
        <v xml:space="preserve"> </v>
      </c>
      <c r="G428" s="30">
        <f>IF($C$4="", SUMIFS('자사몰 메타 광고'!$K:$K, '자사몰 메타 광고'!$D:$D, $B428), SUMIFS('자사몰 메타 광고'!$K:$K,'자사몰 메타 광고'!$I:$I,$C$4,'자사몰 메타 광고'!D:D,$B428))</f>
        <v>0</v>
      </c>
      <c r="H428" s="30">
        <f>IF($C$4="", SUMIFS('자사몰 메타 광고'!$Q:$Q, '자사몰 메타 광고'!$D:$D, $B428), SUMIFS('자사몰 메타 광고'!$Q:$Q,'자사몰 메타 광고'!$I:$I,$C$4,'자사몰 메타 광고'!D:D,$B428))</f>
        <v>0</v>
      </c>
      <c r="I428" s="30">
        <f>IF($C$4="", SUMIFS('자사몰 메타 광고'!$U:$U, '자사몰 메타 광고'!$D:$D, $B428), SUMIFS('자사몰 메타 광고'!$U:$U,'자사몰 메타 광고'!$I:$I,$C$4,'자사몰 메타 광고'!D:D,$B428))</f>
        <v>0</v>
      </c>
      <c r="J428" s="11">
        <f t="shared" si="12"/>
        <v>0</v>
      </c>
      <c r="K428" s="11">
        <f t="shared" si="13"/>
        <v>0</v>
      </c>
      <c r="L428" s="12" t="str">
        <f t="shared" si="19"/>
        <v xml:space="preserve"> </v>
      </c>
      <c r="N428" s="10">
        <f>IF($C$4="", SUMIFS('무신사 메타 광고'!$X:$X, '무신사 메타 광고'!$D:$D, $B428),SUMIFS('무신사 메타 광고'!$X:$X,'무신사 메타 광고'!I:I,$C$4,'무신사 메타 광고'!D:D,$B428))</f>
        <v>0</v>
      </c>
      <c r="O428" s="11">
        <f t="shared" si="14"/>
        <v>0</v>
      </c>
      <c r="R428" s="13"/>
      <c r="S428" s="31">
        <f>IF($S$4="", SUMIFS('자사몰 메타 광고'!$L:$L, '자사몰 메타 광고'!$C:$C, $R428),SUMIFS('자사몰 메타 광고'!$L:$L,'자사몰 메타 광고'!$I:$I,$S$4,'자사몰 메타 광고'!$C:$C,$R428))</f>
        <v>0</v>
      </c>
      <c r="T428" s="31">
        <f>IF($S$4="", SUMIFS('자사몰 메타 광고'!$V:$V, '자사몰 메타 광고'!$C:$C, $R428),SUMIFS('자사몰 메타 광고'!$V:$V,'자사몰 메타 광고'!$I:$I,$S$4,'자사몰 메타 광고'!$C:$C,$R428))</f>
        <v>0</v>
      </c>
      <c r="U428" s="11">
        <f t="shared" si="15"/>
        <v>0</v>
      </c>
      <c r="V428" s="12" t="str">
        <f t="shared" si="20"/>
        <v xml:space="preserve"> </v>
      </c>
      <c r="W428" s="32">
        <f>IF($S$4="", SUMIFS('자사몰 메타 광고'!$K:$K, '자사몰 메타 광고'!$C:$C, $R428),SUMIFS('자사몰 메타 광고'!$K:$K,'자사몰 메타 광고'!$I:$I,$S$4,'자사몰 메타 광고'!$C:$C,$R428))</f>
        <v>0</v>
      </c>
      <c r="X428" s="32">
        <f>IF($S$4="", SUMIFS('자사몰 메타 광고'!$N:$N, '자사몰 메타 광고'!$C:$C, $R428),SUMIFS('자사몰 메타 광고'!$N:$N,'자사몰 메타 광고'!$I:$I,$S$4,'자사몰 메타 광고'!$C:$C,$R428))</f>
        <v>0</v>
      </c>
      <c r="Y428" s="11">
        <f t="shared" si="16"/>
        <v>0</v>
      </c>
      <c r="Z428" s="12" t="str">
        <f t="shared" si="21"/>
        <v xml:space="preserve"> </v>
      </c>
      <c r="AB428" s="10">
        <f>IF($S$4="", SUMIFS('무신사 메타 광고'!$X:$X, '무신사 메타 광고'!$C:$C, $R428),SUMIFS('무신사 메타 광고'!$X:$X,'무신사 메타 광고'!$I:$I,$S$4,'무신사 메타 광고'!$C:$C,$R428))</f>
        <v>0</v>
      </c>
      <c r="AC428" s="11">
        <f t="shared" si="17"/>
        <v>0</v>
      </c>
    </row>
    <row r="429" spans="2:29">
      <c r="B429" s="9"/>
      <c r="C429" s="29">
        <f>IF($C$4="", SUMIFS('자사몰 메타 광고'!$L:$L, '자사몰 메타 광고'!$D:$D, $B429), SUMIFS('자사몰 메타 광고'!$L:$L, '자사몰 메타 광고'!$I:$I, $C$4, '자사몰 메타 광고'!$D:$D, $B429))</f>
        <v>0</v>
      </c>
      <c r="D429" s="29">
        <f>IF($C$4="", SUMIFS('자사몰 메타 광고'!$V:$V,#REF!, $B429), SUMIFS('자사몰 메타 광고'!$V:$V,'자사몰 메타 광고'!$I:$I,$C$4,'자사몰 메타 광고'!$D:$D,$B429))</f>
        <v>0</v>
      </c>
      <c r="E429" s="11">
        <f t="shared" si="11"/>
        <v>0</v>
      </c>
      <c r="F429" s="12" t="str">
        <f t="shared" si="18"/>
        <v xml:space="preserve"> </v>
      </c>
      <c r="G429" s="30">
        <f>IF($C$4="", SUMIFS('자사몰 메타 광고'!$K:$K, '자사몰 메타 광고'!$D:$D, $B429), SUMIFS('자사몰 메타 광고'!$K:$K,'자사몰 메타 광고'!$I:$I,$C$4,'자사몰 메타 광고'!D:D,$B429))</f>
        <v>0</v>
      </c>
      <c r="H429" s="30">
        <f>IF($C$4="", SUMIFS('자사몰 메타 광고'!$Q:$Q, '자사몰 메타 광고'!$D:$D, $B429), SUMIFS('자사몰 메타 광고'!$Q:$Q,'자사몰 메타 광고'!$I:$I,$C$4,'자사몰 메타 광고'!D:D,$B429))</f>
        <v>0</v>
      </c>
      <c r="I429" s="30">
        <f>IF($C$4="", SUMIFS('자사몰 메타 광고'!$U:$U, '자사몰 메타 광고'!$D:$D, $B429), SUMIFS('자사몰 메타 광고'!$U:$U,'자사몰 메타 광고'!$I:$I,$C$4,'자사몰 메타 광고'!D:D,$B429))</f>
        <v>0</v>
      </c>
      <c r="J429" s="11">
        <f t="shared" si="12"/>
        <v>0</v>
      </c>
      <c r="K429" s="11">
        <f t="shared" si="13"/>
        <v>0</v>
      </c>
      <c r="L429" s="12" t="str">
        <f t="shared" si="19"/>
        <v xml:space="preserve"> </v>
      </c>
      <c r="N429" s="10">
        <f>IF($C$4="", SUMIFS('무신사 메타 광고'!$X:$X, '무신사 메타 광고'!$D:$D, $B429),SUMIFS('무신사 메타 광고'!$X:$X,'무신사 메타 광고'!I:I,$C$4,'무신사 메타 광고'!D:D,$B429))</f>
        <v>0</v>
      </c>
      <c r="O429" s="11">
        <f t="shared" si="14"/>
        <v>0</v>
      </c>
      <c r="R429" s="13"/>
      <c r="S429" s="31">
        <f>IF($S$4="", SUMIFS('자사몰 메타 광고'!$L:$L, '자사몰 메타 광고'!$C:$C, $R429),SUMIFS('자사몰 메타 광고'!$L:$L,'자사몰 메타 광고'!$I:$I,$S$4,'자사몰 메타 광고'!$C:$C,$R429))</f>
        <v>0</v>
      </c>
      <c r="T429" s="31">
        <f>IF($S$4="", SUMIFS('자사몰 메타 광고'!$V:$V, '자사몰 메타 광고'!$C:$C, $R429),SUMIFS('자사몰 메타 광고'!$V:$V,'자사몰 메타 광고'!$I:$I,$S$4,'자사몰 메타 광고'!$C:$C,$R429))</f>
        <v>0</v>
      </c>
      <c r="U429" s="11">
        <f t="shared" si="15"/>
        <v>0</v>
      </c>
      <c r="V429" s="12" t="str">
        <f t="shared" si="20"/>
        <v xml:space="preserve"> </v>
      </c>
      <c r="W429" s="32">
        <f>IF($S$4="", SUMIFS('자사몰 메타 광고'!$K:$K, '자사몰 메타 광고'!$C:$C, $R429),SUMIFS('자사몰 메타 광고'!$K:$K,'자사몰 메타 광고'!$I:$I,$S$4,'자사몰 메타 광고'!$C:$C,$R429))</f>
        <v>0</v>
      </c>
      <c r="X429" s="32">
        <f>IF($S$4="", SUMIFS('자사몰 메타 광고'!$N:$N, '자사몰 메타 광고'!$C:$C, $R429),SUMIFS('자사몰 메타 광고'!$N:$N,'자사몰 메타 광고'!$I:$I,$S$4,'자사몰 메타 광고'!$C:$C,$R429))</f>
        <v>0</v>
      </c>
      <c r="Y429" s="11">
        <f t="shared" si="16"/>
        <v>0</v>
      </c>
      <c r="Z429" s="12" t="str">
        <f t="shared" si="21"/>
        <v xml:space="preserve"> </v>
      </c>
      <c r="AB429" s="10">
        <f>IF($S$4="", SUMIFS('무신사 메타 광고'!$X:$X, '무신사 메타 광고'!$C:$C, $R429),SUMIFS('무신사 메타 광고'!$X:$X,'무신사 메타 광고'!$I:$I,$S$4,'무신사 메타 광고'!$C:$C,$R429))</f>
        <v>0</v>
      </c>
      <c r="AC429" s="11">
        <f t="shared" si="17"/>
        <v>0</v>
      </c>
    </row>
    <row r="430" spans="2:29">
      <c r="B430" s="9"/>
      <c r="C430" s="29">
        <f>IF($C$4="", SUMIFS('자사몰 메타 광고'!$L:$L, '자사몰 메타 광고'!$D:$D, $B430), SUMIFS('자사몰 메타 광고'!$L:$L, '자사몰 메타 광고'!$I:$I, $C$4, '자사몰 메타 광고'!$D:$D, $B430))</f>
        <v>0</v>
      </c>
      <c r="D430" s="29">
        <f>IF($C$4="", SUMIFS('자사몰 메타 광고'!$V:$V,#REF!, $B430), SUMIFS('자사몰 메타 광고'!$V:$V,'자사몰 메타 광고'!$I:$I,$C$4,'자사몰 메타 광고'!$D:$D,$B430))</f>
        <v>0</v>
      </c>
      <c r="E430" s="11">
        <f t="shared" si="11"/>
        <v>0</v>
      </c>
      <c r="F430" s="12" t="str">
        <f t="shared" si="18"/>
        <v xml:space="preserve"> </v>
      </c>
      <c r="G430" s="30">
        <f>IF($C$4="", SUMIFS('자사몰 메타 광고'!$K:$K, '자사몰 메타 광고'!$D:$D, $B430), SUMIFS('자사몰 메타 광고'!$K:$K,'자사몰 메타 광고'!$I:$I,$C$4,'자사몰 메타 광고'!D:D,$B430))</f>
        <v>0</v>
      </c>
      <c r="H430" s="30">
        <f>IF($C$4="", SUMIFS('자사몰 메타 광고'!$Q:$Q, '자사몰 메타 광고'!$D:$D, $B430), SUMIFS('자사몰 메타 광고'!$Q:$Q,'자사몰 메타 광고'!$I:$I,$C$4,'자사몰 메타 광고'!D:D,$B430))</f>
        <v>0</v>
      </c>
      <c r="I430" s="30">
        <f>IF($C$4="", SUMIFS('자사몰 메타 광고'!$U:$U, '자사몰 메타 광고'!$D:$D, $B430), SUMIFS('자사몰 메타 광고'!$U:$U,'자사몰 메타 광고'!$I:$I,$C$4,'자사몰 메타 광고'!D:D,$B430))</f>
        <v>0</v>
      </c>
      <c r="J430" s="11">
        <f t="shared" si="12"/>
        <v>0</v>
      </c>
      <c r="K430" s="11">
        <f t="shared" si="13"/>
        <v>0</v>
      </c>
      <c r="L430" s="12" t="str">
        <f t="shared" si="19"/>
        <v xml:space="preserve"> </v>
      </c>
      <c r="N430" s="10">
        <f>IF($C$4="", SUMIFS('무신사 메타 광고'!$X:$X, '무신사 메타 광고'!$D:$D, $B430),SUMIFS('무신사 메타 광고'!$X:$X,'무신사 메타 광고'!I:I,$C$4,'무신사 메타 광고'!D:D,$B430))</f>
        <v>0</v>
      </c>
      <c r="O430" s="11">
        <f t="shared" si="14"/>
        <v>0</v>
      </c>
      <c r="R430" s="13"/>
      <c r="S430" s="31">
        <f>IF($S$4="", SUMIFS('자사몰 메타 광고'!$L:$L, '자사몰 메타 광고'!$C:$C, $R430),SUMIFS('자사몰 메타 광고'!$L:$L,'자사몰 메타 광고'!$I:$I,$S$4,'자사몰 메타 광고'!$C:$C,$R430))</f>
        <v>0</v>
      </c>
      <c r="T430" s="31">
        <f>IF($S$4="", SUMIFS('자사몰 메타 광고'!$V:$V, '자사몰 메타 광고'!$C:$C, $R430),SUMIFS('자사몰 메타 광고'!$V:$V,'자사몰 메타 광고'!$I:$I,$S$4,'자사몰 메타 광고'!$C:$C,$R430))</f>
        <v>0</v>
      </c>
      <c r="U430" s="11">
        <f t="shared" si="15"/>
        <v>0</v>
      </c>
      <c r="V430" s="12" t="str">
        <f t="shared" si="20"/>
        <v xml:space="preserve"> </v>
      </c>
      <c r="W430" s="32">
        <f>IF($S$4="", SUMIFS('자사몰 메타 광고'!$K:$K, '자사몰 메타 광고'!$C:$C, $R430),SUMIFS('자사몰 메타 광고'!$K:$K,'자사몰 메타 광고'!$I:$I,$S$4,'자사몰 메타 광고'!$C:$C,$R430))</f>
        <v>0</v>
      </c>
      <c r="X430" s="32">
        <f>IF($S$4="", SUMIFS('자사몰 메타 광고'!$N:$N, '자사몰 메타 광고'!$C:$C, $R430),SUMIFS('자사몰 메타 광고'!$N:$N,'자사몰 메타 광고'!$I:$I,$S$4,'자사몰 메타 광고'!$C:$C,$R430))</f>
        <v>0</v>
      </c>
      <c r="Y430" s="11">
        <f t="shared" si="16"/>
        <v>0</v>
      </c>
      <c r="Z430" s="12" t="str">
        <f t="shared" si="21"/>
        <v xml:space="preserve"> </v>
      </c>
      <c r="AB430" s="10">
        <f>IF($S$4="", SUMIFS('무신사 메타 광고'!$X:$X, '무신사 메타 광고'!$C:$C, $R430),SUMIFS('무신사 메타 광고'!$X:$X,'무신사 메타 광고'!$I:$I,$S$4,'무신사 메타 광고'!$C:$C,$R430))</f>
        <v>0</v>
      </c>
      <c r="AC430" s="11">
        <f t="shared" si="17"/>
        <v>0</v>
      </c>
    </row>
    <row r="431" spans="2:29">
      <c r="B431" s="9"/>
      <c r="C431" s="29">
        <f>IF($C$4="", SUMIFS('자사몰 메타 광고'!$L:$L, '자사몰 메타 광고'!$D:$D, $B431), SUMIFS('자사몰 메타 광고'!$L:$L, '자사몰 메타 광고'!$I:$I, $C$4, '자사몰 메타 광고'!$D:$D, $B431))</f>
        <v>0</v>
      </c>
      <c r="D431" s="29">
        <f>IF($C$4="", SUMIFS('자사몰 메타 광고'!$V:$V,#REF!, $B431), SUMIFS('자사몰 메타 광고'!$V:$V,'자사몰 메타 광고'!$I:$I,$C$4,'자사몰 메타 광고'!$D:$D,$B431))</f>
        <v>0</v>
      </c>
      <c r="E431" s="11">
        <f t="shared" si="11"/>
        <v>0</v>
      </c>
      <c r="F431" s="12" t="str">
        <f t="shared" si="18"/>
        <v xml:space="preserve"> </v>
      </c>
      <c r="G431" s="30">
        <f>IF($C$4="", SUMIFS('자사몰 메타 광고'!$K:$K, '자사몰 메타 광고'!$D:$D, $B431), SUMIFS('자사몰 메타 광고'!$K:$K,'자사몰 메타 광고'!$I:$I,$C$4,'자사몰 메타 광고'!D:D,$B431))</f>
        <v>0</v>
      </c>
      <c r="H431" s="30">
        <f>IF($C$4="", SUMIFS('자사몰 메타 광고'!$Q:$Q, '자사몰 메타 광고'!$D:$D, $B431), SUMIFS('자사몰 메타 광고'!$Q:$Q,'자사몰 메타 광고'!$I:$I,$C$4,'자사몰 메타 광고'!D:D,$B431))</f>
        <v>0</v>
      </c>
      <c r="I431" s="30">
        <f>IF($C$4="", SUMIFS('자사몰 메타 광고'!$U:$U, '자사몰 메타 광고'!$D:$D, $B431), SUMIFS('자사몰 메타 광고'!$U:$U,'자사몰 메타 광고'!$I:$I,$C$4,'자사몰 메타 광고'!D:D,$B431))</f>
        <v>0</v>
      </c>
      <c r="J431" s="11">
        <f t="shared" si="12"/>
        <v>0</v>
      </c>
      <c r="K431" s="11">
        <f t="shared" si="13"/>
        <v>0</v>
      </c>
      <c r="L431" s="12" t="str">
        <f t="shared" si="19"/>
        <v xml:space="preserve"> </v>
      </c>
      <c r="N431" s="10">
        <f>IF($C$4="", SUMIFS('무신사 메타 광고'!$X:$X, '무신사 메타 광고'!$D:$D, $B431),SUMIFS('무신사 메타 광고'!$X:$X,'무신사 메타 광고'!I:I,$C$4,'무신사 메타 광고'!D:D,$B431))</f>
        <v>0</v>
      </c>
      <c r="O431" s="11">
        <f t="shared" si="14"/>
        <v>0</v>
      </c>
      <c r="R431" s="13"/>
      <c r="S431" s="31">
        <f>IF($S$4="", SUMIFS('자사몰 메타 광고'!$L:$L, '자사몰 메타 광고'!$C:$C, $R431),SUMIFS('자사몰 메타 광고'!$L:$L,'자사몰 메타 광고'!$I:$I,$S$4,'자사몰 메타 광고'!$C:$C,$R431))</f>
        <v>0</v>
      </c>
      <c r="T431" s="31">
        <f>IF($S$4="", SUMIFS('자사몰 메타 광고'!$V:$V, '자사몰 메타 광고'!$C:$C, $R431),SUMIFS('자사몰 메타 광고'!$V:$V,'자사몰 메타 광고'!$I:$I,$S$4,'자사몰 메타 광고'!$C:$C,$R431))</f>
        <v>0</v>
      </c>
      <c r="U431" s="11">
        <f t="shared" si="15"/>
        <v>0</v>
      </c>
      <c r="V431" s="12" t="str">
        <f t="shared" si="20"/>
        <v xml:space="preserve"> </v>
      </c>
      <c r="W431" s="32">
        <f>IF($S$4="", SUMIFS('자사몰 메타 광고'!$K:$K, '자사몰 메타 광고'!$C:$C, $R431),SUMIFS('자사몰 메타 광고'!$K:$K,'자사몰 메타 광고'!$I:$I,$S$4,'자사몰 메타 광고'!$C:$C,$R431))</f>
        <v>0</v>
      </c>
      <c r="X431" s="32">
        <f>IF($S$4="", SUMIFS('자사몰 메타 광고'!$N:$N, '자사몰 메타 광고'!$C:$C, $R431),SUMIFS('자사몰 메타 광고'!$N:$N,'자사몰 메타 광고'!$I:$I,$S$4,'자사몰 메타 광고'!$C:$C,$R431))</f>
        <v>0</v>
      </c>
      <c r="Y431" s="11">
        <f t="shared" si="16"/>
        <v>0</v>
      </c>
      <c r="Z431" s="12" t="str">
        <f t="shared" si="21"/>
        <v xml:space="preserve"> </v>
      </c>
      <c r="AB431" s="10">
        <f>IF($S$4="", SUMIFS('무신사 메타 광고'!$X:$X, '무신사 메타 광고'!$C:$C, $R431),SUMIFS('무신사 메타 광고'!$X:$X,'무신사 메타 광고'!$I:$I,$S$4,'무신사 메타 광고'!$C:$C,$R431))</f>
        <v>0</v>
      </c>
      <c r="AC431" s="11">
        <f t="shared" si="17"/>
        <v>0</v>
      </c>
    </row>
    <row r="432" spans="2:29">
      <c r="B432" s="9"/>
      <c r="C432" s="29">
        <f>IF($C$4="", SUMIFS('자사몰 메타 광고'!$L:$L, '자사몰 메타 광고'!$D:$D, $B432), SUMIFS('자사몰 메타 광고'!$L:$L, '자사몰 메타 광고'!$I:$I, $C$4, '자사몰 메타 광고'!$D:$D, $B432))</f>
        <v>0</v>
      </c>
      <c r="D432" s="29">
        <f>IF($C$4="", SUMIFS('자사몰 메타 광고'!$V:$V,#REF!, $B432), SUMIFS('자사몰 메타 광고'!$V:$V,'자사몰 메타 광고'!$I:$I,$C$4,'자사몰 메타 광고'!$D:$D,$B432))</f>
        <v>0</v>
      </c>
      <c r="E432" s="11">
        <f t="shared" si="11"/>
        <v>0</v>
      </c>
      <c r="F432" s="12" t="str">
        <f t="shared" si="18"/>
        <v xml:space="preserve"> </v>
      </c>
      <c r="G432" s="30">
        <f>IF($C$4="", SUMIFS('자사몰 메타 광고'!$K:$K, '자사몰 메타 광고'!$D:$D, $B432), SUMIFS('자사몰 메타 광고'!$K:$K,'자사몰 메타 광고'!$I:$I,$C$4,'자사몰 메타 광고'!D:D,$B432))</f>
        <v>0</v>
      </c>
      <c r="H432" s="30">
        <f>IF($C$4="", SUMIFS('자사몰 메타 광고'!$Q:$Q, '자사몰 메타 광고'!$D:$D, $B432), SUMIFS('자사몰 메타 광고'!$Q:$Q,'자사몰 메타 광고'!$I:$I,$C$4,'자사몰 메타 광고'!D:D,$B432))</f>
        <v>0</v>
      </c>
      <c r="I432" s="30">
        <f>IF($C$4="", SUMIFS('자사몰 메타 광고'!$U:$U, '자사몰 메타 광고'!$D:$D, $B432), SUMIFS('자사몰 메타 광고'!$U:$U,'자사몰 메타 광고'!$I:$I,$C$4,'자사몰 메타 광고'!D:D,$B432))</f>
        <v>0</v>
      </c>
      <c r="J432" s="11">
        <f t="shared" si="12"/>
        <v>0</v>
      </c>
      <c r="K432" s="11">
        <f t="shared" si="13"/>
        <v>0</v>
      </c>
      <c r="L432" s="12" t="str">
        <f t="shared" si="19"/>
        <v xml:space="preserve"> </v>
      </c>
      <c r="N432" s="10">
        <f>IF($C$4="", SUMIFS('무신사 메타 광고'!$X:$X, '무신사 메타 광고'!$D:$D, $B432),SUMIFS('무신사 메타 광고'!$X:$X,'무신사 메타 광고'!I:I,$C$4,'무신사 메타 광고'!D:D,$B432))</f>
        <v>0</v>
      </c>
      <c r="O432" s="11">
        <f t="shared" si="14"/>
        <v>0</v>
      </c>
      <c r="R432" s="13"/>
      <c r="S432" s="31">
        <f>IF($S$4="", SUMIFS('자사몰 메타 광고'!$L:$L, '자사몰 메타 광고'!$C:$C, $R432),SUMIFS('자사몰 메타 광고'!$L:$L,'자사몰 메타 광고'!$I:$I,$S$4,'자사몰 메타 광고'!$C:$C,$R432))</f>
        <v>0</v>
      </c>
      <c r="T432" s="31">
        <f>IF($S$4="", SUMIFS('자사몰 메타 광고'!$V:$V, '자사몰 메타 광고'!$C:$C, $R432),SUMIFS('자사몰 메타 광고'!$V:$V,'자사몰 메타 광고'!$I:$I,$S$4,'자사몰 메타 광고'!$C:$C,$R432))</f>
        <v>0</v>
      </c>
      <c r="U432" s="11">
        <f t="shared" si="15"/>
        <v>0</v>
      </c>
      <c r="V432" s="12" t="str">
        <f t="shared" si="20"/>
        <v xml:space="preserve"> </v>
      </c>
      <c r="W432" s="32">
        <f>IF($S$4="", SUMIFS('자사몰 메타 광고'!$K:$K, '자사몰 메타 광고'!$C:$C, $R432),SUMIFS('자사몰 메타 광고'!$K:$K,'자사몰 메타 광고'!$I:$I,$S$4,'자사몰 메타 광고'!$C:$C,$R432))</f>
        <v>0</v>
      </c>
      <c r="X432" s="32">
        <f>IF($S$4="", SUMIFS('자사몰 메타 광고'!$N:$N, '자사몰 메타 광고'!$C:$C, $R432),SUMIFS('자사몰 메타 광고'!$N:$N,'자사몰 메타 광고'!$I:$I,$S$4,'자사몰 메타 광고'!$C:$C,$R432))</f>
        <v>0</v>
      </c>
      <c r="Y432" s="11">
        <f t="shared" si="16"/>
        <v>0</v>
      </c>
      <c r="Z432" s="12" t="str">
        <f t="shared" si="21"/>
        <v xml:space="preserve"> </v>
      </c>
      <c r="AB432" s="10">
        <f>IF($S$4="", SUMIFS('무신사 메타 광고'!$X:$X, '무신사 메타 광고'!$C:$C, $R432),SUMIFS('무신사 메타 광고'!$X:$X,'무신사 메타 광고'!$I:$I,$S$4,'무신사 메타 광고'!$C:$C,$R432))</f>
        <v>0</v>
      </c>
      <c r="AC432" s="11">
        <f t="shared" si="17"/>
        <v>0</v>
      </c>
    </row>
    <row r="433" spans="2:29">
      <c r="B433" s="9"/>
      <c r="C433" s="29">
        <f>IF($C$4="", SUMIFS('자사몰 메타 광고'!$L:$L, '자사몰 메타 광고'!$D:$D, $B433), SUMIFS('자사몰 메타 광고'!$L:$L, '자사몰 메타 광고'!$I:$I, $C$4, '자사몰 메타 광고'!$D:$D, $B433))</f>
        <v>0</v>
      </c>
      <c r="D433" s="29">
        <f>IF($C$4="", SUMIFS('자사몰 메타 광고'!$V:$V,#REF!, $B433), SUMIFS('자사몰 메타 광고'!$V:$V,'자사몰 메타 광고'!$I:$I,$C$4,'자사몰 메타 광고'!$D:$D,$B433))</f>
        <v>0</v>
      </c>
      <c r="E433" s="11">
        <f t="shared" si="11"/>
        <v>0</v>
      </c>
      <c r="F433" s="12" t="str">
        <f t="shared" si="18"/>
        <v xml:space="preserve"> </v>
      </c>
      <c r="G433" s="30">
        <f>IF($C$4="", SUMIFS('자사몰 메타 광고'!$K:$K, '자사몰 메타 광고'!$D:$D, $B433), SUMIFS('자사몰 메타 광고'!$K:$K,'자사몰 메타 광고'!$I:$I,$C$4,'자사몰 메타 광고'!D:D,$B433))</f>
        <v>0</v>
      </c>
      <c r="H433" s="30">
        <f>IF($C$4="", SUMIFS('자사몰 메타 광고'!$Q:$Q, '자사몰 메타 광고'!$D:$D, $B433), SUMIFS('자사몰 메타 광고'!$Q:$Q,'자사몰 메타 광고'!$I:$I,$C$4,'자사몰 메타 광고'!D:D,$B433))</f>
        <v>0</v>
      </c>
      <c r="I433" s="30">
        <f>IF($C$4="", SUMIFS('자사몰 메타 광고'!$U:$U, '자사몰 메타 광고'!$D:$D, $B433), SUMIFS('자사몰 메타 광고'!$U:$U,'자사몰 메타 광고'!$I:$I,$C$4,'자사몰 메타 광고'!D:D,$B433))</f>
        <v>0</v>
      </c>
      <c r="J433" s="11">
        <f t="shared" si="12"/>
        <v>0</v>
      </c>
      <c r="K433" s="11">
        <f t="shared" si="13"/>
        <v>0</v>
      </c>
      <c r="L433" s="12" t="str">
        <f t="shared" si="19"/>
        <v xml:space="preserve"> </v>
      </c>
      <c r="N433" s="10">
        <f>IF($C$4="", SUMIFS('무신사 메타 광고'!$X:$X, '무신사 메타 광고'!$D:$D, $B433),SUMIFS('무신사 메타 광고'!$X:$X,'무신사 메타 광고'!I:I,$C$4,'무신사 메타 광고'!D:D,$B433))</f>
        <v>0</v>
      </c>
      <c r="O433" s="11">
        <f t="shared" si="14"/>
        <v>0</v>
      </c>
      <c r="R433" s="13"/>
      <c r="S433" s="31">
        <f>IF($S$4="", SUMIFS('자사몰 메타 광고'!$L:$L, '자사몰 메타 광고'!$C:$C, $R433),SUMIFS('자사몰 메타 광고'!$L:$L,'자사몰 메타 광고'!$I:$I,$S$4,'자사몰 메타 광고'!$C:$C,$R433))</f>
        <v>0</v>
      </c>
      <c r="T433" s="31">
        <f>IF($S$4="", SUMIFS('자사몰 메타 광고'!$V:$V, '자사몰 메타 광고'!$C:$C, $R433),SUMIFS('자사몰 메타 광고'!$V:$V,'자사몰 메타 광고'!$I:$I,$S$4,'자사몰 메타 광고'!$C:$C,$R433))</f>
        <v>0</v>
      </c>
      <c r="U433" s="11">
        <f t="shared" si="15"/>
        <v>0</v>
      </c>
      <c r="V433" s="12" t="str">
        <f t="shared" si="20"/>
        <v xml:space="preserve"> </v>
      </c>
      <c r="W433" s="32">
        <f>IF($S$4="", SUMIFS('자사몰 메타 광고'!$K:$K, '자사몰 메타 광고'!$C:$C, $R433),SUMIFS('자사몰 메타 광고'!$K:$K,'자사몰 메타 광고'!$I:$I,$S$4,'자사몰 메타 광고'!$C:$C,$R433))</f>
        <v>0</v>
      </c>
      <c r="X433" s="32">
        <f>IF($S$4="", SUMIFS('자사몰 메타 광고'!$N:$N, '자사몰 메타 광고'!$C:$C, $R433),SUMIFS('자사몰 메타 광고'!$N:$N,'자사몰 메타 광고'!$I:$I,$S$4,'자사몰 메타 광고'!$C:$C,$R433))</f>
        <v>0</v>
      </c>
      <c r="Y433" s="11">
        <f t="shared" si="16"/>
        <v>0</v>
      </c>
      <c r="Z433" s="12" t="str">
        <f t="shared" si="21"/>
        <v xml:space="preserve"> </v>
      </c>
      <c r="AB433" s="10">
        <f>IF($S$4="", SUMIFS('무신사 메타 광고'!$X:$X, '무신사 메타 광고'!$C:$C, $R433),SUMIFS('무신사 메타 광고'!$X:$X,'무신사 메타 광고'!$I:$I,$S$4,'무신사 메타 광고'!$C:$C,$R433))</f>
        <v>0</v>
      </c>
      <c r="AC433" s="11">
        <f t="shared" si="17"/>
        <v>0</v>
      </c>
    </row>
    <row r="434" spans="2:29">
      <c r="B434" s="9"/>
      <c r="C434" s="29">
        <f>IF($C$4="", SUMIFS('자사몰 메타 광고'!$L:$L, '자사몰 메타 광고'!$D:$D, $B434), SUMIFS('자사몰 메타 광고'!$L:$L, '자사몰 메타 광고'!$I:$I, $C$4, '자사몰 메타 광고'!$D:$D, $B434))</f>
        <v>0</v>
      </c>
      <c r="D434" s="29">
        <f>IF($C$4="", SUMIFS('자사몰 메타 광고'!$V:$V,#REF!, $B434), SUMIFS('자사몰 메타 광고'!$V:$V,'자사몰 메타 광고'!$I:$I,$C$4,'자사몰 메타 광고'!$D:$D,$B434))</f>
        <v>0</v>
      </c>
      <c r="E434" s="11">
        <f t="shared" si="11"/>
        <v>0</v>
      </c>
      <c r="F434" s="12" t="str">
        <f t="shared" si="18"/>
        <v xml:space="preserve"> </v>
      </c>
      <c r="G434" s="30">
        <f>IF($C$4="", SUMIFS('자사몰 메타 광고'!$K:$K, '자사몰 메타 광고'!$D:$D, $B434), SUMIFS('자사몰 메타 광고'!$K:$K,'자사몰 메타 광고'!$I:$I,$C$4,'자사몰 메타 광고'!D:D,$B434))</f>
        <v>0</v>
      </c>
      <c r="H434" s="30">
        <f>IF($C$4="", SUMIFS('자사몰 메타 광고'!$Q:$Q, '자사몰 메타 광고'!$D:$D, $B434), SUMIFS('자사몰 메타 광고'!$Q:$Q,'자사몰 메타 광고'!$I:$I,$C$4,'자사몰 메타 광고'!D:D,$B434))</f>
        <v>0</v>
      </c>
      <c r="I434" s="30">
        <f>IF($C$4="", SUMIFS('자사몰 메타 광고'!$U:$U, '자사몰 메타 광고'!$D:$D, $B434), SUMIFS('자사몰 메타 광고'!$U:$U,'자사몰 메타 광고'!$I:$I,$C$4,'자사몰 메타 광고'!D:D,$B434))</f>
        <v>0</v>
      </c>
      <c r="J434" s="11">
        <f t="shared" si="12"/>
        <v>0</v>
      </c>
      <c r="K434" s="11">
        <f t="shared" si="13"/>
        <v>0</v>
      </c>
      <c r="L434" s="12" t="str">
        <f t="shared" si="19"/>
        <v xml:space="preserve"> </v>
      </c>
      <c r="N434" s="10">
        <f>IF($C$4="", SUMIFS('무신사 메타 광고'!$X:$X, '무신사 메타 광고'!$D:$D, $B434),SUMIFS('무신사 메타 광고'!$X:$X,'무신사 메타 광고'!I:I,$C$4,'무신사 메타 광고'!D:D,$B434))</f>
        <v>0</v>
      </c>
      <c r="O434" s="11">
        <f t="shared" si="14"/>
        <v>0</v>
      </c>
      <c r="R434" s="13"/>
      <c r="S434" s="31">
        <f>IF($S$4="", SUMIFS('자사몰 메타 광고'!$L:$L, '자사몰 메타 광고'!$C:$C, $R434),SUMIFS('자사몰 메타 광고'!$L:$L,'자사몰 메타 광고'!$I:$I,$S$4,'자사몰 메타 광고'!$C:$C,$R434))</f>
        <v>0</v>
      </c>
      <c r="T434" s="31">
        <f>IF($S$4="", SUMIFS('자사몰 메타 광고'!$V:$V, '자사몰 메타 광고'!$C:$C, $R434),SUMIFS('자사몰 메타 광고'!$V:$V,'자사몰 메타 광고'!$I:$I,$S$4,'자사몰 메타 광고'!$C:$C,$R434))</f>
        <v>0</v>
      </c>
      <c r="U434" s="11">
        <f t="shared" si="15"/>
        <v>0</v>
      </c>
      <c r="V434" s="12" t="str">
        <f t="shared" si="20"/>
        <v xml:space="preserve"> </v>
      </c>
      <c r="W434" s="32">
        <f>IF($S$4="", SUMIFS('자사몰 메타 광고'!$K:$K, '자사몰 메타 광고'!$C:$C, $R434),SUMIFS('자사몰 메타 광고'!$K:$K,'자사몰 메타 광고'!$I:$I,$S$4,'자사몰 메타 광고'!$C:$C,$R434))</f>
        <v>0</v>
      </c>
      <c r="X434" s="32">
        <f>IF($S$4="", SUMIFS('자사몰 메타 광고'!$N:$N, '자사몰 메타 광고'!$C:$C, $R434),SUMIFS('자사몰 메타 광고'!$N:$N,'자사몰 메타 광고'!$I:$I,$S$4,'자사몰 메타 광고'!$C:$C,$R434))</f>
        <v>0</v>
      </c>
      <c r="Y434" s="11">
        <f t="shared" si="16"/>
        <v>0</v>
      </c>
      <c r="Z434" s="12" t="str">
        <f t="shared" si="21"/>
        <v xml:space="preserve"> </v>
      </c>
      <c r="AB434" s="10">
        <f>IF($S$4="", SUMIFS('무신사 메타 광고'!$X:$X, '무신사 메타 광고'!$C:$C, $R434),SUMIFS('무신사 메타 광고'!$X:$X,'무신사 메타 광고'!$I:$I,$S$4,'무신사 메타 광고'!$C:$C,$R434))</f>
        <v>0</v>
      </c>
      <c r="AC434" s="11">
        <f t="shared" si="17"/>
        <v>0</v>
      </c>
    </row>
    <row r="435" spans="2:29">
      <c r="B435" s="9"/>
      <c r="C435" s="29">
        <f>IF($C$4="", SUMIFS('자사몰 메타 광고'!$L:$L, '자사몰 메타 광고'!$D:$D, $B435), SUMIFS('자사몰 메타 광고'!$L:$L, '자사몰 메타 광고'!$I:$I, $C$4, '자사몰 메타 광고'!$D:$D, $B435))</f>
        <v>0</v>
      </c>
      <c r="D435" s="29">
        <f>IF($C$4="", SUMIFS('자사몰 메타 광고'!$V:$V,#REF!, $B435), SUMIFS('자사몰 메타 광고'!$V:$V,'자사몰 메타 광고'!$I:$I,$C$4,'자사몰 메타 광고'!$D:$D,$B435))</f>
        <v>0</v>
      </c>
      <c r="E435" s="11">
        <f t="shared" si="11"/>
        <v>0</v>
      </c>
      <c r="F435" s="12" t="str">
        <f t="shared" si="18"/>
        <v xml:space="preserve"> </v>
      </c>
      <c r="G435" s="30">
        <f>IF($C$4="", SUMIFS('자사몰 메타 광고'!$K:$K, '자사몰 메타 광고'!$D:$D, $B435), SUMIFS('자사몰 메타 광고'!$K:$K,'자사몰 메타 광고'!$I:$I,$C$4,'자사몰 메타 광고'!D:D,$B435))</f>
        <v>0</v>
      </c>
      <c r="H435" s="30">
        <f>IF($C$4="", SUMIFS('자사몰 메타 광고'!$Q:$Q, '자사몰 메타 광고'!$D:$D, $B435), SUMIFS('자사몰 메타 광고'!$Q:$Q,'자사몰 메타 광고'!$I:$I,$C$4,'자사몰 메타 광고'!D:D,$B435))</f>
        <v>0</v>
      </c>
      <c r="I435" s="30">
        <f>IF($C$4="", SUMIFS('자사몰 메타 광고'!$U:$U, '자사몰 메타 광고'!$D:$D, $B435), SUMIFS('자사몰 메타 광고'!$U:$U,'자사몰 메타 광고'!$I:$I,$C$4,'자사몰 메타 광고'!D:D,$B435))</f>
        <v>0</v>
      </c>
      <c r="J435" s="11">
        <f t="shared" si="12"/>
        <v>0</v>
      </c>
      <c r="K435" s="11">
        <f t="shared" si="13"/>
        <v>0</v>
      </c>
      <c r="L435" s="12" t="str">
        <f t="shared" si="19"/>
        <v xml:space="preserve"> </v>
      </c>
      <c r="N435" s="10">
        <f>IF($C$4="", SUMIFS('무신사 메타 광고'!$X:$X, '무신사 메타 광고'!$D:$D, $B435),SUMIFS('무신사 메타 광고'!$X:$X,'무신사 메타 광고'!I:I,$C$4,'무신사 메타 광고'!D:D,$B435))</f>
        <v>0</v>
      </c>
      <c r="O435" s="11">
        <f t="shared" si="14"/>
        <v>0</v>
      </c>
      <c r="R435" s="13"/>
      <c r="S435" s="31">
        <f>IF($S$4="", SUMIFS('자사몰 메타 광고'!$L:$L, '자사몰 메타 광고'!$C:$C, $R435),SUMIFS('자사몰 메타 광고'!$L:$L,'자사몰 메타 광고'!$I:$I,$S$4,'자사몰 메타 광고'!$C:$C,$R435))</f>
        <v>0</v>
      </c>
      <c r="T435" s="31">
        <f>IF($S$4="", SUMIFS('자사몰 메타 광고'!$V:$V, '자사몰 메타 광고'!$C:$C, $R435),SUMIFS('자사몰 메타 광고'!$V:$V,'자사몰 메타 광고'!$I:$I,$S$4,'자사몰 메타 광고'!$C:$C,$R435))</f>
        <v>0</v>
      </c>
      <c r="U435" s="11">
        <f t="shared" si="15"/>
        <v>0</v>
      </c>
      <c r="V435" s="12" t="str">
        <f t="shared" si="20"/>
        <v xml:space="preserve"> </v>
      </c>
      <c r="W435" s="32">
        <f>IF($S$4="", SUMIFS('자사몰 메타 광고'!$K:$K, '자사몰 메타 광고'!$C:$C, $R435),SUMIFS('자사몰 메타 광고'!$K:$K,'자사몰 메타 광고'!$I:$I,$S$4,'자사몰 메타 광고'!$C:$C,$R435))</f>
        <v>0</v>
      </c>
      <c r="X435" s="32">
        <f>IF($S$4="", SUMIFS('자사몰 메타 광고'!$N:$N, '자사몰 메타 광고'!$C:$C, $R435),SUMIFS('자사몰 메타 광고'!$N:$N,'자사몰 메타 광고'!$I:$I,$S$4,'자사몰 메타 광고'!$C:$C,$R435))</f>
        <v>0</v>
      </c>
      <c r="Y435" s="11">
        <f t="shared" si="16"/>
        <v>0</v>
      </c>
      <c r="Z435" s="12" t="str">
        <f t="shared" si="21"/>
        <v xml:space="preserve"> </v>
      </c>
      <c r="AB435" s="10">
        <f>IF($S$4="", SUMIFS('무신사 메타 광고'!$X:$X, '무신사 메타 광고'!$C:$C, $R435),SUMIFS('무신사 메타 광고'!$X:$X,'무신사 메타 광고'!$I:$I,$S$4,'무신사 메타 광고'!$C:$C,$R435))</f>
        <v>0</v>
      </c>
      <c r="AC435" s="11">
        <f t="shared" si="17"/>
        <v>0</v>
      </c>
    </row>
    <row r="436" spans="2:29">
      <c r="B436" s="9"/>
      <c r="C436" s="29">
        <f>IF($C$4="", SUMIFS('자사몰 메타 광고'!$L:$L, '자사몰 메타 광고'!$D:$D, $B436), SUMIFS('자사몰 메타 광고'!$L:$L, '자사몰 메타 광고'!$I:$I, $C$4, '자사몰 메타 광고'!$D:$D, $B436))</f>
        <v>0</v>
      </c>
      <c r="D436" s="29">
        <f>IF($C$4="", SUMIFS('자사몰 메타 광고'!$V:$V,#REF!, $B436), SUMIFS('자사몰 메타 광고'!$V:$V,'자사몰 메타 광고'!$I:$I,$C$4,'자사몰 메타 광고'!$D:$D,$B436))</f>
        <v>0</v>
      </c>
      <c r="E436" s="11">
        <f t="shared" si="11"/>
        <v>0</v>
      </c>
      <c r="F436" s="12" t="str">
        <f t="shared" si="18"/>
        <v xml:space="preserve"> </v>
      </c>
      <c r="G436" s="30">
        <f>IF($C$4="", SUMIFS('자사몰 메타 광고'!$K:$K, '자사몰 메타 광고'!$D:$D, $B436), SUMIFS('자사몰 메타 광고'!$K:$K,'자사몰 메타 광고'!$I:$I,$C$4,'자사몰 메타 광고'!D:D,$B436))</f>
        <v>0</v>
      </c>
      <c r="H436" s="30">
        <f>IF($C$4="", SUMIFS('자사몰 메타 광고'!$Q:$Q, '자사몰 메타 광고'!$D:$D, $B436), SUMIFS('자사몰 메타 광고'!$Q:$Q,'자사몰 메타 광고'!$I:$I,$C$4,'자사몰 메타 광고'!D:D,$B436))</f>
        <v>0</v>
      </c>
      <c r="I436" s="30">
        <f>IF($C$4="", SUMIFS('자사몰 메타 광고'!$U:$U, '자사몰 메타 광고'!$D:$D, $B436), SUMIFS('자사몰 메타 광고'!$U:$U,'자사몰 메타 광고'!$I:$I,$C$4,'자사몰 메타 광고'!D:D,$B436))</f>
        <v>0</v>
      </c>
      <c r="J436" s="11">
        <f t="shared" si="12"/>
        <v>0</v>
      </c>
      <c r="K436" s="11">
        <f t="shared" si="13"/>
        <v>0</v>
      </c>
      <c r="L436" s="12" t="str">
        <f t="shared" si="19"/>
        <v xml:space="preserve"> </v>
      </c>
      <c r="N436" s="10">
        <f>IF($C$4="", SUMIFS('무신사 메타 광고'!$X:$X, '무신사 메타 광고'!$D:$D, $B436),SUMIFS('무신사 메타 광고'!$X:$X,'무신사 메타 광고'!I:I,$C$4,'무신사 메타 광고'!D:D,$B436))</f>
        <v>0</v>
      </c>
      <c r="O436" s="11">
        <f t="shared" si="14"/>
        <v>0</v>
      </c>
      <c r="R436" s="13"/>
      <c r="S436" s="31">
        <f>IF($S$4="", SUMIFS('자사몰 메타 광고'!$L:$L, '자사몰 메타 광고'!$C:$C, $R436),SUMIFS('자사몰 메타 광고'!$L:$L,'자사몰 메타 광고'!$I:$I,$S$4,'자사몰 메타 광고'!$C:$C,$R436))</f>
        <v>0</v>
      </c>
      <c r="T436" s="31">
        <f>IF($S$4="", SUMIFS('자사몰 메타 광고'!$V:$V, '자사몰 메타 광고'!$C:$C, $R436),SUMIFS('자사몰 메타 광고'!$V:$V,'자사몰 메타 광고'!$I:$I,$S$4,'자사몰 메타 광고'!$C:$C,$R436))</f>
        <v>0</v>
      </c>
      <c r="U436" s="11">
        <f t="shared" si="15"/>
        <v>0</v>
      </c>
      <c r="V436" s="12" t="str">
        <f t="shared" si="20"/>
        <v xml:space="preserve"> </v>
      </c>
      <c r="W436" s="32">
        <f>IF($S$4="", SUMIFS('자사몰 메타 광고'!$K:$K, '자사몰 메타 광고'!$C:$C, $R436),SUMIFS('자사몰 메타 광고'!$K:$K,'자사몰 메타 광고'!$I:$I,$S$4,'자사몰 메타 광고'!$C:$C,$R436))</f>
        <v>0</v>
      </c>
      <c r="X436" s="32">
        <f>IF($S$4="", SUMIFS('자사몰 메타 광고'!$N:$N, '자사몰 메타 광고'!$C:$C, $R436),SUMIFS('자사몰 메타 광고'!$N:$N,'자사몰 메타 광고'!$I:$I,$S$4,'자사몰 메타 광고'!$C:$C,$R436))</f>
        <v>0</v>
      </c>
      <c r="Y436" s="11">
        <f t="shared" si="16"/>
        <v>0</v>
      </c>
      <c r="Z436" s="12" t="str">
        <f t="shared" si="21"/>
        <v xml:space="preserve"> </v>
      </c>
      <c r="AB436" s="10">
        <f>IF($S$4="", SUMIFS('무신사 메타 광고'!$X:$X, '무신사 메타 광고'!$C:$C, $R436),SUMIFS('무신사 메타 광고'!$X:$X,'무신사 메타 광고'!$I:$I,$S$4,'무신사 메타 광고'!$C:$C,$R436))</f>
        <v>0</v>
      </c>
      <c r="AC436" s="11">
        <f t="shared" si="17"/>
        <v>0</v>
      </c>
    </row>
    <row r="437" spans="2:29">
      <c r="B437" s="9"/>
      <c r="C437" s="29">
        <f>IF($C$4="", SUMIFS('자사몰 메타 광고'!$L:$L, '자사몰 메타 광고'!$D:$D, $B437), SUMIFS('자사몰 메타 광고'!$L:$L, '자사몰 메타 광고'!$I:$I, $C$4, '자사몰 메타 광고'!$D:$D, $B437))</f>
        <v>0</v>
      </c>
      <c r="D437" s="29">
        <f>IF($C$4="", SUMIFS('자사몰 메타 광고'!$V:$V,#REF!, $B437), SUMIFS('자사몰 메타 광고'!$V:$V,'자사몰 메타 광고'!$I:$I,$C$4,'자사몰 메타 광고'!$D:$D,$B437))</f>
        <v>0</v>
      </c>
      <c r="E437" s="11">
        <f t="shared" si="11"/>
        <v>0</v>
      </c>
      <c r="F437" s="12" t="str">
        <f t="shared" si="18"/>
        <v xml:space="preserve"> </v>
      </c>
      <c r="G437" s="30">
        <f>IF($C$4="", SUMIFS('자사몰 메타 광고'!$K:$K, '자사몰 메타 광고'!$D:$D, $B437), SUMIFS('자사몰 메타 광고'!$K:$K,'자사몰 메타 광고'!$I:$I,$C$4,'자사몰 메타 광고'!D:D,$B437))</f>
        <v>0</v>
      </c>
      <c r="H437" s="30">
        <f>IF($C$4="", SUMIFS('자사몰 메타 광고'!$Q:$Q, '자사몰 메타 광고'!$D:$D, $B437), SUMIFS('자사몰 메타 광고'!$Q:$Q,'자사몰 메타 광고'!$I:$I,$C$4,'자사몰 메타 광고'!D:D,$B437))</f>
        <v>0</v>
      </c>
      <c r="I437" s="30">
        <f>IF($C$4="", SUMIFS('자사몰 메타 광고'!$U:$U, '자사몰 메타 광고'!$D:$D, $B437), SUMIFS('자사몰 메타 광고'!$U:$U,'자사몰 메타 광고'!$I:$I,$C$4,'자사몰 메타 광고'!D:D,$B437))</f>
        <v>0</v>
      </c>
      <c r="J437" s="11">
        <f t="shared" si="12"/>
        <v>0</v>
      </c>
      <c r="K437" s="11">
        <f t="shared" si="13"/>
        <v>0</v>
      </c>
      <c r="L437" s="12" t="str">
        <f t="shared" si="19"/>
        <v xml:space="preserve"> </v>
      </c>
      <c r="N437" s="10">
        <f>IF($C$4="", SUMIFS('무신사 메타 광고'!$X:$X, '무신사 메타 광고'!$D:$D, $B437),SUMIFS('무신사 메타 광고'!$X:$X,'무신사 메타 광고'!I:I,$C$4,'무신사 메타 광고'!D:D,$B437))</f>
        <v>0</v>
      </c>
      <c r="O437" s="11">
        <f t="shared" si="14"/>
        <v>0</v>
      </c>
      <c r="R437" s="13"/>
      <c r="S437" s="31">
        <f>IF($S$4="", SUMIFS('자사몰 메타 광고'!$L:$L, '자사몰 메타 광고'!$C:$C, $R437),SUMIFS('자사몰 메타 광고'!$L:$L,'자사몰 메타 광고'!$I:$I,$S$4,'자사몰 메타 광고'!$C:$C,$R437))</f>
        <v>0</v>
      </c>
      <c r="T437" s="31">
        <f>IF($S$4="", SUMIFS('자사몰 메타 광고'!$V:$V, '자사몰 메타 광고'!$C:$C, $R437),SUMIFS('자사몰 메타 광고'!$V:$V,'자사몰 메타 광고'!$I:$I,$S$4,'자사몰 메타 광고'!$C:$C,$R437))</f>
        <v>0</v>
      </c>
      <c r="U437" s="11">
        <f t="shared" si="15"/>
        <v>0</v>
      </c>
      <c r="V437" s="12" t="str">
        <f t="shared" si="20"/>
        <v xml:space="preserve"> </v>
      </c>
      <c r="W437" s="32">
        <f>IF($S$4="", SUMIFS('자사몰 메타 광고'!$K:$K, '자사몰 메타 광고'!$C:$C, $R437),SUMIFS('자사몰 메타 광고'!$K:$K,'자사몰 메타 광고'!$I:$I,$S$4,'자사몰 메타 광고'!$C:$C,$R437))</f>
        <v>0</v>
      </c>
      <c r="X437" s="32">
        <f>IF($S$4="", SUMIFS('자사몰 메타 광고'!$N:$N, '자사몰 메타 광고'!$C:$C, $R437),SUMIFS('자사몰 메타 광고'!$N:$N,'자사몰 메타 광고'!$I:$I,$S$4,'자사몰 메타 광고'!$C:$C,$R437))</f>
        <v>0</v>
      </c>
      <c r="Y437" s="11">
        <f t="shared" si="16"/>
        <v>0</v>
      </c>
      <c r="Z437" s="12" t="str">
        <f t="shared" si="21"/>
        <v xml:space="preserve"> </v>
      </c>
      <c r="AB437" s="10">
        <f>IF($S$4="", SUMIFS('무신사 메타 광고'!$X:$X, '무신사 메타 광고'!$C:$C, $R437),SUMIFS('무신사 메타 광고'!$X:$X,'무신사 메타 광고'!$I:$I,$S$4,'무신사 메타 광고'!$C:$C,$R437))</f>
        <v>0</v>
      </c>
      <c r="AC437" s="11">
        <f t="shared" si="17"/>
        <v>0</v>
      </c>
    </row>
    <row r="438" spans="2:29">
      <c r="B438" s="9"/>
      <c r="C438" s="29">
        <f>IF($C$4="", SUMIFS('자사몰 메타 광고'!$L:$L, '자사몰 메타 광고'!$D:$D, $B438), SUMIFS('자사몰 메타 광고'!$L:$L, '자사몰 메타 광고'!$I:$I, $C$4, '자사몰 메타 광고'!$D:$D, $B438))</f>
        <v>0</v>
      </c>
      <c r="D438" s="29">
        <f>IF($C$4="", SUMIFS('자사몰 메타 광고'!$V:$V,#REF!, $B438), SUMIFS('자사몰 메타 광고'!$V:$V,'자사몰 메타 광고'!$I:$I,$C$4,'자사몰 메타 광고'!$D:$D,$B438))</f>
        <v>0</v>
      </c>
      <c r="E438" s="11">
        <f t="shared" si="11"/>
        <v>0</v>
      </c>
      <c r="F438" s="12" t="str">
        <f t="shared" si="18"/>
        <v xml:space="preserve"> </v>
      </c>
      <c r="G438" s="30">
        <f>IF($C$4="", SUMIFS('자사몰 메타 광고'!$K:$K, '자사몰 메타 광고'!$D:$D, $B438), SUMIFS('자사몰 메타 광고'!$K:$K,'자사몰 메타 광고'!$I:$I,$C$4,'자사몰 메타 광고'!D:D,$B438))</f>
        <v>0</v>
      </c>
      <c r="H438" s="30">
        <f>IF($C$4="", SUMIFS('자사몰 메타 광고'!$Q:$Q, '자사몰 메타 광고'!$D:$D, $B438), SUMIFS('자사몰 메타 광고'!$Q:$Q,'자사몰 메타 광고'!$I:$I,$C$4,'자사몰 메타 광고'!D:D,$B438))</f>
        <v>0</v>
      </c>
      <c r="I438" s="30">
        <f>IF($C$4="", SUMIFS('자사몰 메타 광고'!$U:$U, '자사몰 메타 광고'!$D:$D, $B438), SUMIFS('자사몰 메타 광고'!$U:$U,'자사몰 메타 광고'!$I:$I,$C$4,'자사몰 메타 광고'!D:D,$B438))</f>
        <v>0</v>
      </c>
      <c r="J438" s="11">
        <f t="shared" si="12"/>
        <v>0</v>
      </c>
      <c r="K438" s="11">
        <f t="shared" si="13"/>
        <v>0</v>
      </c>
      <c r="L438" s="12" t="str">
        <f t="shared" si="19"/>
        <v xml:space="preserve"> </v>
      </c>
      <c r="N438" s="10">
        <f>IF($C$4="", SUMIFS('무신사 메타 광고'!$X:$X, '무신사 메타 광고'!$D:$D, $B438),SUMIFS('무신사 메타 광고'!$X:$X,'무신사 메타 광고'!I:I,$C$4,'무신사 메타 광고'!D:D,$B438))</f>
        <v>0</v>
      </c>
      <c r="O438" s="11">
        <f t="shared" si="14"/>
        <v>0</v>
      </c>
      <c r="R438" s="13"/>
      <c r="S438" s="31">
        <f>IF($S$4="", SUMIFS('자사몰 메타 광고'!$L:$L, '자사몰 메타 광고'!$C:$C, $R438),SUMIFS('자사몰 메타 광고'!$L:$L,'자사몰 메타 광고'!$I:$I,$S$4,'자사몰 메타 광고'!$C:$C,$R438))</f>
        <v>0</v>
      </c>
      <c r="T438" s="31">
        <f>IF($S$4="", SUMIFS('자사몰 메타 광고'!$V:$V, '자사몰 메타 광고'!$C:$C, $R438),SUMIFS('자사몰 메타 광고'!$V:$V,'자사몰 메타 광고'!$I:$I,$S$4,'자사몰 메타 광고'!$C:$C,$R438))</f>
        <v>0</v>
      </c>
      <c r="U438" s="11">
        <f t="shared" si="15"/>
        <v>0</v>
      </c>
      <c r="V438" s="12" t="str">
        <f t="shared" si="20"/>
        <v xml:space="preserve"> </v>
      </c>
      <c r="W438" s="32">
        <f>IF($S$4="", SUMIFS('자사몰 메타 광고'!$K:$K, '자사몰 메타 광고'!$C:$C, $R438),SUMIFS('자사몰 메타 광고'!$K:$K,'자사몰 메타 광고'!$I:$I,$S$4,'자사몰 메타 광고'!$C:$C,$R438))</f>
        <v>0</v>
      </c>
      <c r="X438" s="32">
        <f>IF($S$4="", SUMIFS('자사몰 메타 광고'!$N:$N, '자사몰 메타 광고'!$C:$C, $R438),SUMIFS('자사몰 메타 광고'!$N:$N,'자사몰 메타 광고'!$I:$I,$S$4,'자사몰 메타 광고'!$C:$C,$R438))</f>
        <v>0</v>
      </c>
      <c r="Y438" s="11">
        <f t="shared" si="16"/>
        <v>0</v>
      </c>
      <c r="Z438" s="12" t="str">
        <f t="shared" si="21"/>
        <v xml:space="preserve"> </v>
      </c>
      <c r="AB438" s="10">
        <f>IF($S$4="", SUMIFS('무신사 메타 광고'!$X:$X, '무신사 메타 광고'!$C:$C, $R438),SUMIFS('무신사 메타 광고'!$X:$X,'무신사 메타 광고'!$I:$I,$S$4,'무신사 메타 광고'!$C:$C,$R438))</f>
        <v>0</v>
      </c>
      <c r="AC438" s="11">
        <f t="shared" si="17"/>
        <v>0</v>
      </c>
    </row>
    <row r="439" spans="2:29">
      <c r="B439" s="9"/>
      <c r="C439" s="29">
        <f>IF($C$4="", SUMIFS('자사몰 메타 광고'!$L:$L, '자사몰 메타 광고'!$D:$D, $B439), SUMIFS('자사몰 메타 광고'!$L:$L, '자사몰 메타 광고'!$I:$I, $C$4, '자사몰 메타 광고'!$D:$D, $B439))</f>
        <v>0</v>
      </c>
      <c r="D439" s="29">
        <f>IF($C$4="", SUMIFS('자사몰 메타 광고'!$V:$V,#REF!, $B439), SUMIFS('자사몰 메타 광고'!$V:$V,'자사몰 메타 광고'!$I:$I,$C$4,'자사몰 메타 광고'!$D:$D,$B439))</f>
        <v>0</v>
      </c>
      <c r="E439" s="11">
        <f t="shared" si="11"/>
        <v>0</v>
      </c>
      <c r="F439" s="12" t="str">
        <f t="shared" si="18"/>
        <v xml:space="preserve"> </v>
      </c>
      <c r="G439" s="30">
        <f>IF($C$4="", SUMIFS('자사몰 메타 광고'!$K:$K, '자사몰 메타 광고'!$D:$D, $B439), SUMIFS('자사몰 메타 광고'!$K:$K,'자사몰 메타 광고'!$I:$I,$C$4,'자사몰 메타 광고'!D:D,$B439))</f>
        <v>0</v>
      </c>
      <c r="H439" s="30">
        <f>IF($C$4="", SUMIFS('자사몰 메타 광고'!$Q:$Q, '자사몰 메타 광고'!$D:$D, $B439), SUMIFS('자사몰 메타 광고'!$Q:$Q,'자사몰 메타 광고'!$I:$I,$C$4,'자사몰 메타 광고'!D:D,$B439))</f>
        <v>0</v>
      </c>
      <c r="I439" s="30">
        <f>IF($C$4="", SUMIFS('자사몰 메타 광고'!$U:$U, '자사몰 메타 광고'!$D:$D, $B439), SUMIFS('자사몰 메타 광고'!$U:$U,'자사몰 메타 광고'!$I:$I,$C$4,'자사몰 메타 광고'!D:D,$B439))</f>
        <v>0</v>
      </c>
      <c r="J439" s="11">
        <f t="shared" si="12"/>
        <v>0</v>
      </c>
      <c r="K439" s="11">
        <f t="shared" si="13"/>
        <v>0</v>
      </c>
      <c r="L439" s="12" t="str">
        <f t="shared" si="19"/>
        <v xml:space="preserve"> </v>
      </c>
      <c r="N439" s="10">
        <f>IF($C$4="", SUMIFS('무신사 메타 광고'!$X:$X, '무신사 메타 광고'!$D:$D, $B439),SUMIFS('무신사 메타 광고'!$X:$X,'무신사 메타 광고'!I:I,$C$4,'무신사 메타 광고'!D:D,$B439))</f>
        <v>0</v>
      </c>
      <c r="O439" s="11">
        <f t="shared" si="14"/>
        <v>0</v>
      </c>
      <c r="R439" s="13"/>
      <c r="S439" s="31">
        <f>IF($S$4="", SUMIFS('자사몰 메타 광고'!$L:$L, '자사몰 메타 광고'!$C:$C, $R439),SUMIFS('자사몰 메타 광고'!$L:$L,'자사몰 메타 광고'!$I:$I,$S$4,'자사몰 메타 광고'!$C:$C,$R439))</f>
        <v>0</v>
      </c>
      <c r="T439" s="31">
        <f>IF($S$4="", SUMIFS('자사몰 메타 광고'!$V:$V, '자사몰 메타 광고'!$C:$C, $R439),SUMIFS('자사몰 메타 광고'!$V:$V,'자사몰 메타 광고'!$I:$I,$S$4,'자사몰 메타 광고'!$C:$C,$R439))</f>
        <v>0</v>
      </c>
      <c r="U439" s="11">
        <f t="shared" si="15"/>
        <v>0</v>
      </c>
      <c r="V439" s="12" t="str">
        <f t="shared" si="20"/>
        <v xml:space="preserve"> </v>
      </c>
      <c r="W439" s="32">
        <f>IF($S$4="", SUMIFS('자사몰 메타 광고'!$K:$K, '자사몰 메타 광고'!$C:$C, $R439),SUMIFS('자사몰 메타 광고'!$K:$K,'자사몰 메타 광고'!$I:$I,$S$4,'자사몰 메타 광고'!$C:$C,$R439))</f>
        <v>0</v>
      </c>
      <c r="X439" s="32">
        <f>IF($S$4="", SUMIFS('자사몰 메타 광고'!$N:$N, '자사몰 메타 광고'!$C:$C, $R439),SUMIFS('자사몰 메타 광고'!$N:$N,'자사몰 메타 광고'!$I:$I,$S$4,'자사몰 메타 광고'!$C:$C,$R439))</f>
        <v>0</v>
      </c>
      <c r="Y439" s="11">
        <f t="shared" si="16"/>
        <v>0</v>
      </c>
      <c r="Z439" s="12" t="str">
        <f t="shared" si="21"/>
        <v xml:space="preserve"> </v>
      </c>
      <c r="AB439" s="10">
        <f>IF($S$4="", SUMIFS('무신사 메타 광고'!$X:$X, '무신사 메타 광고'!$C:$C, $R439),SUMIFS('무신사 메타 광고'!$X:$X,'무신사 메타 광고'!$I:$I,$S$4,'무신사 메타 광고'!$C:$C,$R439))</f>
        <v>0</v>
      </c>
      <c r="AC439" s="11">
        <f t="shared" si="17"/>
        <v>0</v>
      </c>
    </row>
    <row r="440" spans="2:29">
      <c r="B440" s="9"/>
      <c r="C440" s="29">
        <f>IF($C$4="", SUMIFS('자사몰 메타 광고'!$L:$L, '자사몰 메타 광고'!$D:$D, $B440), SUMIFS('자사몰 메타 광고'!$L:$L, '자사몰 메타 광고'!$I:$I, $C$4, '자사몰 메타 광고'!$D:$D, $B440))</f>
        <v>0</v>
      </c>
      <c r="D440" s="29">
        <f>IF($C$4="", SUMIFS('자사몰 메타 광고'!$V:$V,#REF!, $B440), SUMIFS('자사몰 메타 광고'!$V:$V,'자사몰 메타 광고'!$I:$I,$C$4,'자사몰 메타 광고'!$D:$D,$B440))</f>
        <v>0</v>
      </c>
      <c r="E440" s="11">
        <f t="shared" si="11"/>
        <v>0</v>
      </c>
      <c r="F440" s="12" t="str">
        <f t="shared" si="18"/>
        <v xml:space="preserve"> </v>
      </c>
      <c r="G440" s="30">
        <f>IF($C$4="", SUMIFS('자사몰 메타 광고'!$K:$K, '자사몰 메타 광고'!$D:$D, $B440), SUMIFS('자사몰 메타 광고'!$K:$K,'자사몰 메타 광고'!$I:$I,$C$4,'자사몰 메타 광고'!D:D,$B440))</f>
        <v>0</v>
      </c>
      <c r="H440" s="30">
        <f>IF($C$4="", SUMIFS('자사몰 메타 광고'!$Q:$Q, '자사몰 메타 광고'!$D:$D, $B440), SUMIFS('자사몰 메타 광고'!$Q:$Q,'자사몰 메타 광고'!$I:$I,$C$4,'자사몰 메타 광고'!D:D,$B440))</f>
        <v>0</v>
      </c>
      <c r="I440" s="30">
        <f>IF($C$4="", SUMIFS('자사몰 메타 광고'!$U:$U, '자사몰 메타 광고'!$D:$D, $B440), SUMIFS('자사몰 메타 광고'!$U:$U,'자사몰 메타 광고'!$I:$I,$C$4,'자사몰 메타 광고'!D:D,$B440))</f>
        <v>0</v>
      </c>
      <c r="J440" s="11">
        <f t="shared" si="12"/>
        <v>0</v>
      </c>
      <c r="K440" s="11">
        <f t="shared" si="13"/>
        <v>0</v>
      </c>
      <c r="L440" s="12" t="str">
        <f t="shared" si="19"/>
        <v xml:space="preserve"> </v>
      </c>
      <c r="N440" s="10">
        <f>IF($C$4="", SUMIFS('무신사 메타 광고'!$X:$X, '무신사 메타 광고'!$D:$D, $B440),SUMIFS('무신사 메타 광고'!$X:$X,'무신사 메타 광고'!I:I,$C$4,'무신사 메타 광고'!D:D,$B440))</f>
        <v>0</v>
      </c>
      <c r="O440" s="11">
        <f t="shared" si="14"/>
        <v>0</v>
      </c>
      <c r="R440" s="13"/>
      <c r="S440" s="31">
        <f>IF($S$4="", SUMIFS('자사몰 메타 광고'!$L:$L, '자사몰 메타 광고'!$C:$C, $R440),SUMIFS('자사몰 메타 광고'!$L:$L,'자사몰 메타 광고'!$I:$I,$S$4,'자사몰 메타 광고'!$C:$C,$R440))</f>
        <v>0</v>
      </c>
      <c r="T440" s="31">
        <f>IF($S$4="", SUMIFS('자사몰 메타 광고'!$V:$V, '자사몰 메타 광고'!$C:$C, $R440),SUMIFS('자사몰 메타 광고'!$V:$V,'자사몰 메타 광고'!$I:$I,$S$4,'자사몰 메타 광고'!$C:$C,$R440))</f>
        <v>0</v>
      </c>
      <c r="U440" s="11">
        <f t="shared" si="15"/>
        <v>0</v>
      </c>
      <c r="V440" s="12" t="str">
        <f t="shared" si="20"/>
        <v xml:space="preserve"> </v>
      </c>
      <c r="W440" s="32">
        <f>IF($S$4="", SUMIFS('자사몰 메타 광고'!$K:$K, '자사몰 메타 광고'!$C:$C, $R440),SUMIFS('자사몰 메타 광고'!$K:$K,'자사몰 메타 광고'!$I:$I,$S$4,'자사몰 메타 광고'!$C:$C,$R440))</f>
        <v>0</v>
      </c>
      <c r="X440" s="32">
        <f>IF($S$4="", SUMIFS('자사몰 메타 광고'!$N:$N, '자사몰 메타 광고'!$C:$C, $R440),SUMIFS('자사몰 메타 광고'!$N:$N,'자사몰 메타 광고'!$I:$I,$S$4,'자사몰 메타 광고'!$C:$C,$R440))</f>
        <v>0</v>
      </c>
      <c r="Y440" s="11">
        <f t="shared" si="16"/>
        <v>0</v>
      </c>
      <c r="Z440" s="12" t="str">
        <f t="shared" si="21"/>
        <v xml:space="preserve"> </v>
      </c>
      <c r="AB440" s="10">
        <f>IF($S$4="", SUMIFS('무신사 메타 광고'!$X:$X, '무신사 메타 광고'!$C:$C, $R440),SUMIFS('무신사 메타 광고'!$X:$X,'무신사 메타 광고'!$I:$I,$S$4,'무신사 메타 광고'!$C:$C,$R440))</f>
        <v>0</v>
      </c>
      <c r="AC440" s="11">
        <f t="shared" si="17"/>
        <v>0</v>
      </c>
    </row>
    <row r="441" spans="2:29">
      <c r="B441" s="9"/>
      <c r="C441" s="29">
        <f>IF($C$4="", SUMIFS('자사몰 메타 광고'!$L:$L, '자사몰 메타 광고'!$D:$D, $B441), SUMIFS('자사몰 메타 광고'!$L:$L, '자사몰 메타 광고'!$I:$I, $C$4, '자사몰 메타 광고'!$D:$D, $B441))</f>
        <v>0</v>
      </c>
      <c r="D441" s="29">
        <f>IF($C$4="", SUMIFS('자사몰 메타 광고'!$V:$V,#REF!, $B441), SUMIFS('자사몰 메타 광고'!$V:$V,'자사몰 메타 광고'!$I:$I,$C$4,'자사몰 메타 광고'!$D:$D,$B441))</f>
        <v>0</v>
      </c>
      <c r="E441" s="11">
        <f t="shared" si="11"/>
        <v>0</v>
      </c>
      <c r="F441" s="12" t="str">
        <f t="shared" si="18"/>
        <v xml:space="preserve"> </v>
      </c>
      <c r="G441" s="30">
        <f>IF($C$4="", SUMIFS('자사몰 메타 광고'!$K:$K, '자사몰 메타 광고'!$D:$D, $B441), SUMIFS('자사몰 메타 광고'!$K:$K,'자사몰 메타 광고'!$I:$I,$C$4,'자사몰 메타 광고'!D:D,$B441))</f>
        <v>0</v>
      </c>
      <c r="H441" s="30">
        <f>IF($C$4="", SUMIFS('자사몰 메타 광고'!$Q:$Q, '자사몰 메타 광고'!$D:$D, $B441), SUMIFS('자사몰 메타 광고'!$Q:$Q,'자사몰 메타 광고'!$I:$I,$C$4,'자사몰 메타 광고'!D:D,$B441))</f>
        <v>0</v>
      </c>
      <c r="I441" s="30">
        <f>IF($C$4="", SUMIFS('자사몰 메타 광고'!$U:$U, '자사몰 메타 광고'!$D:$D, $B441), SUMIFS('자사몰 메타 광고'!$U:$U,'자사몰 메타 광고'!$I:$I,$C$4,'자사몰 메타 광고'!D:D,$B441))</f>
        <v>0</v>
      </c>
      <c r="J441" s="11">
        <f t="shared" si="12"/>
        <v>0</v>
      </c>
      <c r="K441" s="11">
        <f t="shared" si="13"/>
        <v>0</v>
      </c>
      <c r="L441" s="12" t="str">
        <f t="shared" si="19"/>
        <v xml:space="preserve"> </v>
      </c>
      <c r="N441" s="10">
        <f>IF($C$4="", SUMIFS('무신사 메타 광고'!$X:$X, '무신사 메타 광고'!$D:$D, $B441),SUMIFS('무신사 메타 광고'!$X:$X,'무신사 메타 광고'!I:I,$C$4,'무신사 메타 광고'!D:D,$B441))</f>
        <v>0</v>
      </c>
      <c r="O441" s="11">
        <f t="shared" si="14"/>
        <v>0</v>
      </c>
      <c r="R441" s="13"/>
      <c r="S441" s="31">
        <f>IF($S$4="", SUMIFS('자사몰 메타 광고'!$L:$L, '자사몰 메타 광고'!$C:$C, $R441),SUMIFS('자사몰 메타 광고'!$L:$L,'자사몰 메타 광고'!$I:$I,$S$4,'자사몰 메타 광고'!$C:$C,$R441))</f>
        <v>0</v>
      </c>
      <c r="T441" s="31">
        <f>IF($S$4="", SUMIFS('자사몰 메타 광고'!$V:$V, '자사몰 메타 광고'!$C:$C, $R441),SUMIFS('자사몰 메타 광고'!$V:$V,'자사몰 메타 광고'!$I:$I,$S$4,'자사몰 메타 광고'!$C:$C,$R441))</f>
        <v>0</v>
      </c>
      <c r="U441" s="11">
        <f t="shared" si="15"/>
        <v>0</v>
      </c>
      <c r="V441" s="12" t="str">
        <f t="shared" si="20"/>
        <v xml:space="preserve"> </v>
      </c>
      <c r="W441" s="32">
        <f>IF($S$4="", SUMIFS('자사몰 메타 광고'!$K:$K, '자사몰 메타 광고'!$C:$C, $R441),SUMIFS('자사몰 메타 광고'!$K:$K,'자사몰 메타 광고'!$I:$I,$S$4,'자사몰 메타 광고'!$C:$C,$R441))</f>
        <v>0</v>
      </c>
      <c r="X441" s="32">
        <f>IF($S$4="", SUMIFS('자사몰 메타 광고'!$N:$N, '자사몰 메타 광고'!$C:$C, $R441),SUMIFS('자사몰 메타 광고'!$N:$N,'자사몰 메타 광고'!$I:$I,$S$4,'자사몰 메타 광고'!$C:$C,$R441))</f>
        <v>0</v>
      </c>
      <c r="Y441" s="11">
        <f t="shared" si="16"/>
        <v>0</v>
      </c>
      <c r="Z441" s="12" t="str">
        <f t="shared" si="21"/>
        <v xml:space="preserve"> </v>
      </c>
      <c r="AB441" s="10">
        <f>IF($S$4="", SUMIFS('무신사 메타 광고'!$X:$X, '무신사 메타 광고'!$C:$C, $R441),SUMIFS('무신사 메타 광고'!$X:$X,'무신사 메타 광고'!$I:$I,$S$4,'무신사 메타 광고'!$C:$C,$R441))</f>
        <v>0</v>
      </c>
      <c r="AC441" s="11">
        <f t="shared" si="17"/>
        <v>0</v>
      </c>
    </row>
    <row r="442" spans="2:29">
      <c r="B442" s="9"/>
      <c r="C442" s="29">
        <f>IF($C$4="", SUMIFS('자사몰 메타 광고'!$L:$L, '자사몰 메타 광고'!$D:$D, $B442), SUMIFS('자사몰 메타 광고'!$L:$L, '자사몰 메타 광고'!$I:$I, $C$4, '자사몰 메타 광고'!$D:$D, $B442))</f>
        <v>0</v>
      </c>
      <c r="D442" s="29">
        <f>IF($C$4="", SUMIFS('자사몰 메타 광고'!$V:$V,#REF!, $B442), SUMIFS('자사몰 메타 광고'!$V:$V,'자사몰 메타 광고'!$I:$I,$C$4,'자사몰 메타 광고'!$D:$D,$B442))</f>
        <v>0</v>
      </c>
      <c r="E442" s="11">
        <f t="shared" si="11"/>
        <v>0</v>
      </c>
      <c r="F442" s="12" t="str">
        <f t="shared" si="18"/>
        <v xml:space="preserve"> </v>
      </c>
      <c r="G442" s="30">
        <f>IF($C$4="", SUMIFS('자사몰 메타 광고'!$K:$K, '자사몰 메타 광고'!$D:$D, $B442), SUMIFS('자사몰 메타 광고'!$K:$K,'자사몰 메타 광고'!$I:$I,$C$4,'자사몰 메타 광고'!D:D,$B442))</f>
        <v>0</v>
      </c>
      <c r="H442" s="30">
        <f>IF($C$4="", SUMIFS('자사몰 메타 광고'!$Q:$Q, '자사몰 메타 광고'!$D:$D, $B442), SUMIFS('자사몰 메타 광고'!$Q:$Q,'자사몰 메타 광고'!$I:$I,$C$4,'자사몰 메타 광고'!D:D,$B442))</f>
        <v>0</v>
      </c>
      <c r="I442" s="30">
        <f>IF($C$4="", SUMIFS('자사몰 메타 광고'!$U:$U, '자사몰 메타 광고'!$D:$D, $B442), SUMIFS('자사몰 메타 광고'!$U:$U,'자사몰 메타 광고'!$I:$I,$C$4,'자사몰 메타 광고'!D:D,$B442))</f>
        <v>0</v>
      </c>
      <c r="J442" s="11">
        <f t="shared" si="12"/>
        <v>0</v>
      </c>
      <c r="K442" s="11">
        <f t="shared" si="13"/>
        <v>0</v>
      </c>
      <c r="L442" s="12" t="str">
        <f t="shared" si="19"/>
        <v xml:space="preserve"> </v>
      </c>
      <c r="N442" s="10">
        <f>IF($C$4="", SUMIFS('무신사 메타 광고'!$X:$X, '무신사 메타 광고'!$D:$D, $B442),SUMIFS('무신사 메타 광고'!$X:$X,'무신사 메타 광고'!I:I,$C$4,'무신사 메타 광고'!D:D,$B442))</f>
        <v>0</v>
      </c>
      <c r="O442" s="11">
        <f t="shared" si="14"/>
        <v>0</v>
      </c>
      <c r="R442" s="13"/>
      <c r="S442" s="31">
        <f>IF($S$4="", SUMIFS('자사몰 메타 광고'!$L:$L, '자사몰 메타 광고'!$C:$C, $R442),SUMIFS('자사몰 메타 광고'!$L:$L,'자사몰 메타 광고'!$I:$I,$S$4,'자사몰 메타 광고'!$C:$C,$R442))</f>
        <v>0</v>
      </c>
      <c r="T442" s="31">
        <f>IF($S$4="", SUMIFS('자사몰 메타 광고'!$V:$V, '자사몰 메타 광고'!$C:$C, $R442),SUMIFS('자사몰 메타 광고'!$V:$V,'자사몰 메타 광고'!$I:$I,$S$4,'자사몰 메타 광고'!$C:$C,$R442))</f>
        <v>0</v>
      </c>
      <c r="U442" s="11">
        <f t="shared" si="15"/>
        <v>0</v>
      </c>
      <c r="V442" s="12" t="str">
        <f t="shared" si="20"/>
        <v xml:space="preserve"> </v>
      </c>
      <c r="W442" s="32">
        <f>IF($S$4="", SUMIFS('자사몰 메타 광고'!$K:$K, '자사몰 메타 광고'!$C:$C, $R442),SUMIFS('자사몰 메타 광고'!$K:$K,'자사몰 메타 광고'!$I:$I,$S$4,'자사몰 메타 광고'!$C:$C,$R442))</f>
        <v>0</v>
      </c>
      <c r="X442" s="32">
        <f>IF($S$4="", SUMIFS('자사몰 메타 광고'!$N:$N, '자사몰 메타 광고'!$C:$C, $R442),SUMIFS('자사몰 메타 광고'!$N:$N,'자사몰 메타 광고'!$I:$I,$S$4,'자사몰 메타 광고'!$C:$C,$R442))</f>
        <v>0</v>
      </c>
      <c r="Y442" s="11">
        <f t="shared" si="16"/>
        <v>0</v>
      </c>
      <c r="Z442" s="12" t="str">
        <f t="shared" si="21"/>
        <v xml:space="preserve"> </v>
      </c>
      <c r="AB442" s="10">
        <f>IF($S$4="", SUMIFS('무신사 메타 광고'!$X:$X, '무신사 메타 광고'!$C:$C, $R442),SUMIFS('무신사 메타 광고'!$X:$X,'무신사 메타 광고'!$I:$I,$S$4,'무신사 메타 광고'!$C:$C,$R442))</f>
        <v>0</v>
      </c>
      <c r="AC442" s="11">
        <f t="shared" si="17"/>
        <v>0</v>
      </c>
    </row>
    <row r="443" spans="2:29">
      <c r="B443" s="9"/>
      <c r="C443" s="29">
        <f>IF($C$4="", SUMIFS('자사몰 메타 광고'!$L:$L, '자사몰 메타 광고'!$D:$D, $B443), SUMIFS('자사몰 메타 광고'!$L:$L, '자사몰 메타 광고'!$I:$I, $C$4, '자사몰 메타 광고'!$D:$D, $B443))</f>
        <v>0</v>
      </c>
      <c r="D443" s="29">
        <f>IF($C$4="", SUMIFS('자사몰 메타 광고'!$V:$V,#REF!, $B443), SUMIFS('자사몰 메타 광고'!$V:$V,'자사몰 메타 광고'!$I:$I,$C$4,'자사몰 메타 광고'!$D:$D,$B443))</f>
        <v>0</v>
      </c>
      <c r="E443" s="11">
        <f t="shared" si="11"/>
        <v>0</v>
      </c>
      <c r="F443" s="12" t="str">
        <f t="shared" si="18"/>
        <v xml:space="preserve"> </v>
      </c>
      <c r="G443" s="30">
        <f>IF($C$4="", SUMIFS('자사몰 메타 광고'!$K:$K, '자사몰 메타 광고'!$D:$D, $B443), SUMIFS('자사몰 메타 광고'!$K:$K,'자사몰 메타 광고'!$I:$I,$C$4,'자사몰 메타 광고'!D:D,$B443))</f>
        <v>0</v>
      </c>
      <c r="H443" s="30">
        <f>IF($C$4="", SUMIFS('자사몰 메타 광고'!$Q:$Q, '자사몰 메타 광고'!$D:$D, $B443), SUMIFS('자사몰 메타 광고'!$Q:$Q,'자사몰 메타 광고'!$I:$I,$C$4,'자사몰 메타 광고'!D:D,$B443))</f>
        <v>0</v>
      </c>
      <c r="I443" s="30">
        <f>IF($C$4="", SUMIFS('자사몰 메타 광고'!$U:$U, '자사몰 메타 광고'!$D:$D, $B443), SUMIFS('자사몰 메타 광고'!$U:$U,'자사몰 메타 광고'!$I:$I,$C$4,'자사몰 메타 광고'!D:D,$B443))</f>
        <v>0</v>
      </c>
      <c r="J443" s="11">
        <f t="shared" si="12"/>
        <v>0</v>
      </c>
      <c r="K443" s="11">
        <f t="shared" si="13"/>
        <v>0</v>
      </c>
      <c r="L443" s="12" t="str">
        <f t="shared" si="19"/>
        <v xml:space="preserve"> </v>
      </c>
      <c r="N443" s="10">
        <f>IF($C$4="", SUMIFS('무신사 메타 광고'!$X:$X, '무신사 메타 광고'!$D:$D, $B443),SUMIFS('무신사 메타 광고'!$X:$X,'무신사 메타 광고'!I:I,$C$4,'무신사 메타 광고'!D:D,$B443))</f>
        <v>0</v>
      </c>
      <c r="O443" s="11">
        <f t="shared" si="14"/>
        <v>0</v>
      </c>
      <c r="R443" s="13"/>
      <c r="S443" s="31">
        <f>IF($S$4="", SUMIFS('자사몰 메타 광고'!$L:$L, '자사몰 메타 광고'!$C:$C, $R443),SUMIFS('자사몰 메타 광고'!$L:$L,'자사몰 메타 광고'!$I:$I,$S$4,'자사몰 메타 광고'!$C:$C,$R443))</f>
        <v>0</v>
      </c>
      <c r="T443" s="31">
        <f>IF($S$4="", SUMIFS('자사몰 메타 광고'!$V:$V, '자사몰 메타 광고'!$C:$C, $R443),SUMIFS('자사몰 메타 광고'!$V:$V,'자사몰 메타 광고'!$I:$I,$S$4,'자사몰 메타 광고'!$C:$C,$R443))</f>
        <v>0</v>
      </c>
      <c r="U443" s="11">
        <f t="shared" si="15"/>
        <v>0</v>
      </c>
      <c r="V443" s="12" t="str">
        <f t="shared" si="20"/>
        <v xml:space="preserve"> </v>
      </c>
      <c r="W443" s="32">
        <f>IF($S$4="", SUMIFS('자사몰 메타 광고'!$K:$K, '자사몰 메타 광고'!$C:$C, $R443),SUMIFS('자사몰 메타 광고'!$K:$K,'자사몰 메타 광고'!$I:$I,$S$4,'자사몰 메타 광고'!$C:$C,$R443))</f>
        <v>0</v>
      </c>
      <c r="X443" s="32">
        <f>IF($S$4="", SUMIFS('자사몰 메타 광고'!$N:$N, '자사몰 메타 광고'!$C:$C, $R443),SUMIFS('자사몰 메타 광고'!$N:$N,'자사몰 메타 광고'!$I:$I,$S$4,'자사몰 메타 광고'!$C:$C,$R443))</f>
        <v>0</v>
      </c>
      <c r="Y443" s="11">
        <f t="shared" si="16"/>
        <v>0</v>
      </c>
      <c r="Z443" s="12" t="str">
        <f t="shared" si="21"/>
        <v xml:space="preserve"> </v>
      </c>
      <c r="AB443" s="10">
        <f>IF($S$4="", SUMIFS('무신사 메타 광고'!$X:$X, '무신사 메타 광고'!$C:$C, $R443),SUMIFS('무신사 메타 광고'!$X:$X,'무신사 메타 광고'!$I:$I,$S$4,'무신사 메타 광고'!$C:$C,$R443))</f>
        <v>0</v>
      </c>
      <c r="AC443" s="11">
        <f t="shared" si="17"/>
        <v>0</v>
      </c>
    </row>
    <row r="444" spans="2:29">
      <c r="B444" s="9"/>
      <c r="C444" s="29">
        <f>IF($C$4="", SUMIFS('자사몰 메타 광고'!$L:$L, '자사몰 메타 광고'!$D:$D, $B444), SUMIFS('자사몰 메타 광고'!$L:$L, '자사몰 메타 광고'!$I:$I, $C$4, '자사몰 메타 광고'!$D:$D, $B444))</f>
        <v>0</v>
      </c>
      <c r="D444" s="29">
        <f>IF($C$4="", SUMIFS('자사몰 메타 광고'!$V:$V,#REF!, $B444), SUMIFS('자사몰 메타 광고'!$V:$V,'자사몰 메타 광고'!$I:$I,$C$4,'자사몰 메타 광고'!$D:$D,$B444))</f>
        <v>0</v>
      </c>
      <c r="E444" s="11">
        <f t="shared" si="11"/>
        <v>0</v>
      </c>
      <c r="F444" s="12" t="str">
        <f t="shared" si="18"/>
        <v xml:space="preserve"> </v>
      </c>
      <c r="G444" s="30">
        <f>IF($C$4="", SUMIFS('자사몰 메타 광고'!$K:$K, '자사몰 메타 광고'!$D:$D, $B444), SUMIFS('자사몰 메타 광고'!$K:$K,'자사몰 메타 광고'!$I:$I,$C$4,'자사몰 메타 광고'!D:D,$B444))</f>
        <v>0</v>
      </c>
      <c r="H444" s="30">
        <f>IF($C$4="", SUMIFS('자사몰 메타 광고'!$Q:$Q, '자사몰 메타 광고'!$D:$D, $B444), SUMIFS('자사몰 메타 광고'!$Q:$Q,'자사몰 메타 광고'!$I:$I,$C$4,'자사몰 메타 광고'!D:D,$B444))</f>
        <v>0</v>
      </c>
      <c r="I444" s="30">
        <f>IF($C$4="", SUMIFS('자사몰 메타 광고'!$U:$U, '자사몰 메타 광고'!$D:$D, $B444), SUMIFS('자사몰 메타 광고'!$U:$U,'자사몰 메타 광고'!$I:$I,$C$4,'자사몰 메타 광고'!D:D,$B444))</f>
        <v>0</v>
      </c>
      <c r="J444" s="11">
        <f t="shared" si="12"/>
        <v>0</v>
      </c>
      <c r="K444" s="11">
        <f t="shared" si="13"/>
        <v>0</v>
      </c>
      <c r="L444" s="12" t="str">
        <f t="shared" si="19"/>
        <v xml:space="preserve"> </v>
      </c>
      <c r="N444" s="10">
        <f>IF($C$4="", SUMIFS('무신사 메타 광고'!$X:$X, '무신사 메타 광고'!$D:$D, $B444),SUMIFS('무신사 메타 광고'!$X:$X,'무신사 메타 광고'!I:I,$C$4,'무신사 메타 광고'!D:D,$B444))</f>
        <v>0</v>
      </c>
      <c r="O444" s="11">
        <f t="shared" si="14"/>
        <v>0</v>
      </c>
      <c r="R444" s="13"/>
      <c r="S444" s="31">
        <f>IF($S$4="", SUMIFS('자사몰 메타 광고'!$L:$L, '자사몰 메타 광고'!$C:$C, $R444),SUMIFS('자사몰 메타 광고'!$L:$L,'자사몰 메타 광고'!$I:$I,$S$4,'자사몰 메타 광고'!$C:$C,$R444))</f>
        <v>0</v>
      </c>
      <c r="T444" s="31">
        <f>IF($S$4="", SUMIFS('자사몰 메타 광고'!$V:$V, '자사몰 메타 광고'!$C:$C, $R444),SUMIFS('자사몰 메타 광고'!$V:$V,'자사몰 메타 광고'!$I:$I,$S$4,'자사몰 메타 광고'!$C:$C,$R444))</f>
        <v>0</v>
      </c>
      <c r="U444" s="11">
        <f t="shared" si="15"/>
        <v>0</v>
      </c>
      <c r="V444" s="12" t="str">
        <f t="shared" si="20"/>
        <v xml:space="preserve"> </v>
      </c>
      <c r="W444" s="32">
        <f>IF($S$4="", SUMIFS('자사몰 메타 광고'!$K:$K, '자사몰 메타 광고'!$C:$C, $R444),SUMIFS('자사몰 메타 광고'!$K:$K,'자사몰 메타 광고'!$I:$I,$S$4,'자사몰 메타 광고'!$C:$C,$R444))</f>
        <v>0</v>
      </c>
      <c r="X444" s="32">
        <f>IF($S$4="", SUMIFS('자사몰 메타 광고'!$N:$N, '자사몰 메타 광고'!$C:$C, $R444),SUMIFS('자사몰 메타 광고'!$N:$N,'자사몰 메타 광고'!$I:$I,$S$4,'자사몰 메타 광고'!$C:$C,$R444))</f>
        <v>0</v>
      </c>
      <c r="Y444" s="11">
        <f t="shared" si="16"/>
        <v>0</v>
      </c>
      <c r="Z444" s="12" t="str">
        <f t="shared" si="21"/>
        <v xml:space="preserve"> </v>
      </c>
      <c r="AB444" s="10">
        <f>IF($S$4="", SUMIFS('무신사 메타 광고'!$X:$X, '무신사 메타 광고'!$C:$C, $R444),SUMIFS('무신사 메타 광고'!$X:$X,'무신사 메타 광고'!$I:$I,$S$4,'무신사 메타 광고'!$C:$C,$R444))</f>
        <v>0</v>
      </c>
      <c r="AC444" s="11">
        <f t="shared" si="17"/>
        <v>0</v>
      </c>
    </row>
    <row r="445" spans="2:29">
      <c r="B445" s="9"/>
      <c r="C445" s="29">
        <f>IF($C$4="", SUMIFS('자사몰 메타 광고'!$L:$L, '자사몰 메타 광고'!$D:$D, $B445), SUMIFS('자사몰 메타 광고'!$L:$L, '자사몰 메타 광고'!$I:$I, $C$4, '자사몰 메타 광고'!$D:$D, $B445))</f>
        <v>0</v>
      </c>
      <c r="D445" s="29">
        <f>IF($C$4="", SUMIFS('자사몰 메타 광고'!$V:$V,#REF!, $B445), SUMIFS('자사몰 메타 광고'!$V:$V,'자사몰 메타 광고'!$I:$I,$C$4,'자사몰 메타 광고'!$D:$D,$B445))</f>
        <v>0</v>
      </c>
      <c r="E445" s="11">
        <f t="shared" si="11"/>
        <v>0</v>
      </c>
      <c r="F445" s="12" t="str">
        <f t="shared" si="18"/>
        <v xml:space="preserve"> </v>
      </c>
      <c r="G445" s="30">
        <f>IF($C$4="", SUMIFS('자사몰 메타 광고'!$K:$K, '자사몰 메타 광고'!$D:$D, $B445), SUMIFS('자사몰 메타 광고'!$K:$K,'자사몰 메타 광고'!$I:$I,$C$4,'자사몰 메타 광고'!D:D,$B445))</f>
        <v>0</v>
      </c>
      <c r="H445" s="30">
        <f>IF($C$4="", SUMIFS('자사몰 메타 광고'!$Q:$Q, '자사몰 메타 광고'!$D:$D, $B445), SUMIFS('자사몰 메타 광고'!$Q:$Q,'자사몰 메타 광고'!$I:$I,$C$4,'자사몰 메타 광고'!D:D,$B445))</f>
        <v>0</v>
      </c>
      <c r="I445" s="30">
        <f>IF($C$4="", SUMIFS('자사몰 메타 광고'!$U:$U, '자사몰 메타 광고'!$D:$D, $B445), SUMIFS('자사몰 메타 광고'!$U:$U,'자사몰 메타 광고'!$I:$I,$C$4,'자사몰 메타 광고'!D:D,$B445))</f>
        <v>0</v>
      </c>
      <c r="J445" s="11">
        <f t="shared" si="12"/>
        <v>0</v>
      </c>
      <c r="K445" s="11">
        <f t="shared" si="13"/>
        <v>0</v>
      </c>
      <c r="L445" s="12" t="str">
        <f t="shared" si="19"/>
        <v xml:space="preserve"> </v>
      </c>
      <c r="N445" s="10">
        <f>IF($C$4="", SUMIFS('무신사 메타 광고'!$X:$X, '무신사 메타 광고'!$D:$D, $B445),SUMIFS('무신사 메타 광고'!$X:$X,'무신사 메타 광고'!I:I,$C$4,'무신사 메타 광고'!D:D,$B445))</f>
        <v>0</v>
      </c>
      <c r="O445" s="11">
        <f t="shared" si="14"/>
        <v>0</v>
      </c>
      <c r="R445" s="13"/>
      <c r="S445" s="31">
        <f>IF($S$4="", SUMIFS('자사몰 메타 광고'!$L:$L, '자사몰 메타 광고'!$C:$C, $R445),SUMIFS('자사몰 메타 광고'!$L:$L,'자사몰 메타 광고'!$I:$I,$S$4,'자사몰 메타 광고'!$C:$C,$R445))</f>
        <v>0</v>
      </c>
      <c r="T445" s="31">
        <f>IF($S$4="", SUMIFS('자사몰 메타 광고'!$V:$V, '자사몰 메타 광고'!$C:$C, $R445),SUMIFS('자사몰 메타 광고'!$V:$V,'자사몰 메타 광고'!$I:$I,$S$4,'자사몰 메타 광고'!$C:$C,$R445))</f>
        <v>0</v>
      </c>
      <c r="U445" s="11">
        <f t="shared" si="15"/>
        <v>0</v>
      </c>
      <c r="V445" s="12" t="str">
        <f t="shared" si="20"/>
        <v xml:space="preserve"> </v>
      </c>
      <c r="W445" s="32">
        <f>IF($S$4="", SUMIFS('자사몰 메타 광고'!$K:$K, '자사몰 메타 광고'!$C:$C, $R445),SUMIFS('자사몰 메타 광고'!$K:$K,'자사몰 메타 광고'!$I:$I,$S$4,'자사몰 메타 광고'!$C:$C,$R445))</f>
        <v>0</v>
      </c>
      <c r="X445" s="32">
        <f>IF($S$4="", SUMIFS('자사몰 메타 광고'!$N:$N, '자사몰 메타 광고'!$C:$C, $R445),SUMIFS('자사몰 메타 광고'!$N:$N,'자사몰 메타 광고'!$I:$I,$S$4,'자사몰 메타 광고'!$C:$C,$R445))</f>
        <v>0</v>
      </c>
      <c r="Y445" s="11">
        <f t="shared" si="16"/>
        <v>0</v>
      </c>
      <c r="Z445" s="12" t="str">
        <f t="shared" si="21"/>
        <v xml:space="preserve"> </v>
      </c>
      <c r="AB445" s="10">
        <f>IF($S$4="", SUMIFS('무신사 메타 광고'!$X:$X, '무신사 메타 광고'!$C:$C, $R445),SUMIFS('무신사 메타 광고'!$X:$X,'무신사 메타 광고'!$I:$I,$S$4,'무신사 메타 광고'!$C:$C,$R445))</f>
        <v>0</v>
      </c>
      <c r="AC445" s="11">
        <f t="shared" si="17"/>
        <v>0</v>
      </c>
    </row>
    <row r="446" spans="2:29">
      <c r="B446" s="9"/>
      <c r="C446" s="29">
        <f>IF($C$4="", SUMIFS('자사몰 메타 광고'!$L:$L, '자사몰 메타 광고'!$D:$D, $B446), SUMIFS('자사몰 메타 광고'!$L:$L, '자사몰 메타 광고'!$I:$I, $C$4, '자사몰 메타 광고'!$D:$D, $B446))</f>
        <v>0</v>
      </c>
      <c r="D446" s="29">
        <f>IF($C$4="", SUMIFS('자사몰 메타 광고'!$V:$V,#REF!, $B446), SUMIFS('자사몰 메타 광고'!$V:$V,'자사몰 메타 광고'!$I:$I,$C$4,'자사몰 메타 광고'!$D:$D,$B446))</f>
        <v>0</v>
      </c>
      <c r="E446" s="11">
        <f t="shared" si="11"/>
        <v>0</v>
      </c>
      <c r="F446" s="12" t="str">
        <f t="shared" si="18"/>
        <v xml:space="preserve"> </v>
      </c>
      <c r="G446" s="30">
        <f>IF($C$4="", SUMIFS('자사몰 메타 광고'!$K:$K, '자사몰 메타 광고'!$D:$D, $B446), SUMIFS('자사몰 메타 광고'!$K:$K,'자사몰 메타 광고'!$I:$I,$C$4,'자사몰 메타 광고'!D:D,$B446))</f>
        <v>0</v>
      </c>
      <c r="H446" s="30">
        <f>IF($C$4="", SUMIFS('자사몰 메타 광고'!$Q:$Q, '자사몰 메타 광고'!$D:$D, $B446), SUMIFS('자사몰 메타 광고'!$Q:$Q,'자사몰 메타 광고'!$I:$I,$C$4,'자사몰 메타 광고'!D:D,$B446))</f>
        <v>0</v>
      </c>
      <c r="I446" s="30">
        <f>IF($C$4="", SUMIFS('자사몰 메타 광고'!$U:$U, '자사몰 메타 광고'!$D:$D, $B446), SUMIFS('자사몰 메타 광고'!$U:$U,'자사몰 메타 광고'!$I:$I,$C$4,'자사몰 메타 광고'!D:D,$B446))</f>
        <v>0</v>
      </c>
      <c r="J446" s="11">
        <f t="shared" si="12"/>
        <v>0</v>
      </c>
      <c r="K446" s="11">
        <f t="shared" si="13"/>
        <v>0</v>
      </c>
      <c r="L446" s="12" t="str">
        <f t="shared" si="19"/>
        <v xml:space="preserve"> </v>
      </c>
      <c r="N446" s="10">
        <f>IF($C$4="", SUMIFS('무신사 메타 광고'!$X:$X, '무신사 메타 광고'!$D:$D, $B446),SUMIFS('무신사 메타 광고'!$X:$X,'무신사 메타 광고'!I:I,$C$4,'무신사 메타 광고'!D:D,$B446))</f>
        <v>0</v>
      </c>
      <c r="O446" s="11">
        <f t="shared" si="14"/>
        <v>0</v>
      </c>
      <c r="R446" s="13"/>
      <c r="S446" s="31">
        <f>IF($S$4="", SUMIFS('자사몰 메타 광고'!$L:$L, '자사몰 메타 광고'!$C:$C, $R446),SUMIFS('자사몰 메타 광고'!$L:$L,'자사몰 메타 광고'!$I:$I,$S$4,'자사몰 메타 광고'!$C:$C,$R446))</f>
        <v>0</v>
      </c>
      <c r="T446" s="31">
        <f>IF($S$4="", SUMIFS('자사몰 메타 광고'!$V:$V, '자사몰 메타 광고'!$C:$C, $R446),SUMIFS('자사몰 메타 광고'!$V:$V,'자사몰 메타 광고'!$I:$I,$S$4,'자사몰 메타 광고'!$C:$C,$R446))</f>
        <v>0</v>
      </c>
      <c r="U446" s="11">
        <f t="shared" si="15"/>
        <v>0</v>
      </c>
      <c r="V446" s="12" t="str">
        <f t="shared" si="20"/>
        <v xml:space="preserve"> </v>
      </c>
      <c r="W446" s="32">
        <f>IF($S$4="", SUMIFS('자사몰 메타 광고'!$K:$K, '자사몰 메타 광고'!$C:$C, $R446),SUMIFS('자사몰 메타 광고'!$K:$K,'자사몰 메타 광고'!$I:$I,$S$4,'자사몰 메타 광고'!$C:$C,$R446))</f>
        <v>0</v>
      </c>
      <c r="X446" s="32">
        <f>IF($S$4="", SUMIFS('자사몰 메타 광고'!$N:$N, '자사몰 메타 광고'!$C:$C, $R446),SUMIFS('자사몰 메타 광고'!$N:$N,'자사몰 메타 광고'!$I:$I,$S$4,'자사몰 메타 광고'!$C:$C,$R446))</f>
        <v>0</v>
      </c>
      <c r="Y446" s="11">
        <f t="shared" si="16"/>
        <v>0</v>
      </c>
      <c r="Z446" s="12" t="str">
        <f t="shared" si="21"/>
        <v xml:space="preserve"> </v>
      </c>
      <c r="AB446" s="10">
        <f>IF($S$4="", SUMIFS('무신사 메타 광고'!$X:$X, '무신사 메타 광고'!$C:$C, $R446),SUMIFS('무신사 메타 광고'!$X:$X,'무신사 메타 광고'!$I:$I,$S$4,'무신사 메타 광고'!$C:$C,$R446))</f>
        <v>0</v>
      </c>
      <c r="AC446" s="11">
        <f t="shared" si="17"/>
        <v>0</v>
      </c>
    </row>
    <row r="447" spans="2:29">
      <c r="B447" s="9"/>
      <c r="C447" s="29">
        <f>IF($C$4="", SUMIFS('자사몰 메타 광고'!$L:$L, '자사몰 메타 광고'!$D:$D, $B447), SUMIFS('자사몰 메타 광고'!$L:$L, '자사몰 메타 광고'!$I:$I, $C$4, '자사몰 메타 광고'!$D:$D, $B447))</f>
        <v>0</v>
      </c>
      <c r="D447" s="29">
        <f>IF($C$4="", SUMIFS('자사몰 메타 광고'!$V:$V,#REF!, $B447), SUMIFS('자사몰 메타 광고'!$V:$V,'자사몰 메타 광고'!$I:$I,$C$4,'자사몰 메타 광고'!$D:$D,$B447))</f>
        <v>0</v>
      </c>
      <c r="E447" s="11">
        <f t="shared" si="11"/>
        <v>0</v>
      </c>
      <c r="F447" s="12" t="str">
        <f t="shared" si="18"/>
        <v xml:space="preserve"> </v>
      </c>
      <c r="G447" s="30">
        <f>IF($C$4="", SUMIFS('자사몰 메타 광고'!$K:$K, '자사몰 메타 광고'!$D:$D, $B447), SUMIFS('자사몰 메타 광고'!$K:$K,'자사몰 메타 광고'!$I:$I,$C$4,'자사몰 메타 광고'!D:D,$B447))</f>
        <v>0</v>
      </c>
      <c r="H447" s="30">
        <f>IF($C$4="", SUMIFS('자사몰 메타 광고'!$Q:$Q, '자사몰 메타 광고'!$D:$D, $B447), SUMIFS('자사몰 메타 광고'!$Q:$Q,'자사몰 메타 광고'!$I:$I,$C$4,'자사몰 메타 광고'!D:D,$B447))</f>
        <v>0</v>
      </c>
      <c r="I447" s="30">
        <f>IF($C$4="", SUMIFS('자사몰 메타 광고'!$U:$U, '자사몰 메타 광고'!$D:$D, $B447), SUMIFS('자사몰 메타 광고'!$U:$U,'자사몰 메타 광고'!$I:$I,$C$4,'자사몰 메타 광고'!D:D,$B447))</f>
        <v>0</v>
      </c>
      <c r="J447" s="11">
        <f t="shared" si="12"/>
        <v>0</v>
      </c>
      <c r="K447" s="11">
        <f t="shared" si="13"/>
        <v>0</v>
      </c>
      <c r="L447" s="12" t="str">
        <f t="shared" si="19"/>
        <v xml:space="preserve"> </v>
      </c>
      <c r="N447" s="10">
        <f>IF($C$4="", SUMIFS('무신사 메타 광고'!$X:$X, '무신사 메타 광고'!$D:$D, $B447),SUMIFS('무신사 메타 광고'!$X:$X,'무신사 메타 광고'!I:I,$C$4,'무신사 메타 광고'!D:D,$B447))</f>
        <v>0</v>
      </c>
      <c r="O447" s="11">
        <f t="shared" si="14"/>
        <v>0</v>
      </c>
      <c r="R447" s="13"/>
      <c r="S447" s="31">
        <f>IF($S$4="", SUMIFS('자사몰 메타 광고'!$L:$L, '자사몰 메타 광고'!$C:$C, $R447),SUMIFS('자사몰 메타 광고'!$L:$L,'자사몰 메타 광고'!$I:$I,$S$4,'자사몰 메타 광고'!$C:$C,$R447))</f>
        <v>0</v>
      </c>
      <c r="T447" s="31">
        <f>IF($S$4="", SUMIFS('자사몰 메타 광고'!$V:$V, '자사몰 메타 광고'!$C:$C, $R447),SUMIFS('자사몰 메타 광고'!$V:$V,'자사몰 메타 광고'!$I:$I,$S$4,'자사몰 메타 광고'!$C:$C,$R447))</f>
        <v>0</v>
      </c>
      <c r="U447" s="11">
        <f t="shared" si="15"/>
        <v>0</v>
      </c>
      <c r="V447" s="12" t="str">
        <f t="shared" si="20"/>
        <v xml:space="preserve"> </v>
      </c>
      <c r="W447" s="32">
        <f>IF($S$4="", SUMIFS('자사몰 메타 광고'!$K:$K, '자사몰 메타 광고'!$C:$C, $R447),SUMIFS('자사몰 메타 광고'!$K:$K,'자사몰 메타 광고'!$I:$I,$S$4,'자사몰 메타 광고'!$C:$C,$R447))</f>
        <v>0</v>
      </c>
      <c r="X447" s="32">
        <f>IF($S$4="", SUMIFS('자사몰 메타 광고'!$N:$N, '자사몰 메타 광고'!$C:$C, $R447),SUMIFS('자사몰 메타 광고'!$N:$N,'자사몰 메타 광고'!$I:$I,$S$4,'자사몰 메타 광고'!$C:$C,$R447))</f>
        <v>0</v>
      </c>
      <c r="Y447" s="11">
        <f t="shared" si="16"/>
        <v>0</v>
      </c>
      <c r="Z447" s="12" t="str">
        <f t="shared" si="21"/>
        <v xml:space="preserve"> </v>
      </c>
      <c r="AB447" s="10">
        <f>IF($S$4="", SUMIFS('무신사 메타 광고'!$X:$X, '무신사 메타 광고'!$C:$C, $R447),SUMIFS('무신사 메타 광고'!$X:$X,'무신사 메타 광고'!$I:$I,$S$4,'무신사 메타 광고'!$C:$C,$R447))</f>
        <v>0</v>
      </c>
      <c r="AC447" s="11">
        <f t="shared" si="17"/>
        <v>0</v>
      </c>
    </row>
    <row r="448" spans="2:29">
      <c r="B448" s="9"/>
      <c r="C448" s="29">
        <f>IF($C$4="", SUMIFS('자사몰 메타 광고'!$L:$L, '자사몰 메타 광고'!$D:$D, $B448), SUMIFS('자사몰 메타 광고'!$L:$L, '자사몰 메타 광고'!$I:$I, $C$4, '자사몰 메타 광고'!$D:$D, $B448))</f>
        <v>0</v>
      </c>
      <c r="D448" s="29">
        <f>IF($C$4="", SUMIFS('자사몰 메타 광고'!$V:$V,#REF!, $B448), SUMIFS('자사몰 메타 광고'!$V:$V,'자사몰 메타 광고'!$I:$I,$C$4,'자사몰 메타 광고'!$D:$D,$B448))</f>
        <v>0</v>
      </c>
      <c r="E448" s="11">
        <f t="shared" si="11"/>
        <v>0</v>
      </c>
      <c r="F448" s="12" t="str">
        <f t="shared" si="18"/>
        <v xml:space="preserve"> </v>
      </c>
      <c r="G448" s="30">
        <f>IF($C$4="", SUMIFS('자사몰 메타 광고'!$K:$K, '자사몰 메타 광고'!$D:$D, $B448), SUMIFS('자사몰 메타 광고'!$K:$K,'자사몰 메타 광고'!$I:$I,$C$4,'자사몰 메타 광고'!D:D,$B448))</f>
        <v>0</v>
      </c>
      <c r="H448" s="30">
        <f>IF($C$4="", SUMIFS('자사몰 메타 광고'!$Q:$Q, '자사몰 메타 광고'!$D:$D, $B448), SUMIFS('자사몰 메타 광고'!$Q:$Q,'자사몰 메타 광고'!$I:$I,$C$4,'자사몰 메타 광고'!D:D,$B448))</f>
        <v>0</v>
      </c>
      <c r="I448" s="30">
        <f>IF($C$4="", SUMIFS('자사몰 메타 광고'!$U:$U, '자사몰 메타 광고'!$D:$D, $B448), SUMIFS('자사몰 메타 광고'!$U:$U,'자사몰 메타 광고'!$I:$I,$C$4,'자사몰 메타 광고'!D:D,$B448))</f>
        <v>0</v>
      </c>
      <c r="J448" s="11">
        <f t="shared" si="12"/>
        <v>0</v>
      </c>
      <c r="K448" s="11">
        <f t="shared" si="13"/>
        <v>0</v>
      </c>
      <c r="L448" s="12" t="str">
        <f t="shared" si="19"/>
        <v xml:space="preserve"> </v>
      </c>
      <c r="N448" s="10">
        <f>IF($C$4="", SUMIFS('무신사 메타 광고'!$X:$X, '무신사 메타 광고'!$D:$D, $B448),SUMIFS('무신사 메타 광고'!$X:$X,'무신사 메타 광고'!I:I,$C$4,'무신사 메타 광고'!D:D,$B448))</f>
        <v>0</v>
      </c>
      <c r="O448" s="11">
        <f t="shared" si="14"/>
        <v>0</v>
      </c>
      <c r="R448" s="13"/>
      <c r="S448" s="31">
        <f>IF($S$4="", SUMIFS('자사몰 메타 광고'!$L:$L, '자사몰 메타 광고'!$C:$C, $R448),SUMIFS('자사몰 메타 광고'!$L:$L,'자사몰 메타 광고'!$I:$I,$S$4,'자사몰 메타 광고'!$C:$C,$R448))</f>
        <v>0</v>
      </c>
      <c r="T448" s="31">
        <f>IF($S$4="", SUMIFS('자사몰 메타 광고'!$V:$V, '자사몰 메타 광고'!$C:$C, $R448),SUMIFS('자사몰 메타 광고'!$V:$V,'자사몰 메타 광고'!$I:$I,$S$4,'자사몰 메타 광고'!$C:$C,$R448))</f>
        <v>0</v>
      </c>
      <c r="U448" s="11">
        <f t="shared" si="15"/>
        <v>0</v>
      </c>
      <c r="V448" s="12" t="str">
        <f t="shared" si="20"/>
        <v xml:space="preserve"> </v>
      </c>
      <c r="W448" s="32">
        <f>IF($S$4="", SUMIFS('자사몰 메타 광고'!$K:$K, '자사몰 메타 광고'!$C:$C, $R448),SUMIFS('자사몰 메타 광고'!$K:$K,'자사몰 메타 광고'!$I:$I,$S$4,'자사몰 메타 광고'!$C:$C,$R448))</f>
        <v>0</v>
      </c>
      <c r="X448" s="32">
        <f>IF($S$4="", SUMIFS('자사몰 메타 광고'!$N:$N, '자사몰 메타 광고'!$C:$C, $R448),SUMIFS('자사몰 메타 광고'!$N:$N,'자사몰 메타 광고'!$I:$I,$S$4,'자사몰 메타 광고'!$C:$C,$R448))</f>
        <v>0</v>
      </c>
      <c r="Y448" s="11">
        <f t="shared" si="16"/>
        <v>0</v>
      </c>
      <c r="Z448" s="12" t="str">
        <f t="shared" si="21"/>
        <v xml:space="preserve"> </v>
      </c>
      <c r="AB448" s="10">
        <f>IF($S$4="", SUMIFS('무신사 메타 광고'!$X:$X, '무신사 메타 광고'!$C:$C, $R448),SUMIFS('무신사 메타 광고'!$X:$X,'무신사 메타 광고'!$I:$I,$S$4,'무신사 메타 광고'!$C:$C,$R448))</f>
        <v>0</v>
      </c>
      <c r="AC448" s="11">
        <f t="shared" si="17"/>
        <v>0</v>
      </c>
    </row>
    <row r="449" spans="2:29">
      <c r="B449" s="9"/>
      <c r="C449" s="29">
        <f>IF($C$4="", SUMIFS('자사몰 메타 광고'!$L:$L, '자사몰 메타 광고'!$D:$D, $B449), SUMIFS('자사몰 메타 광고'!$L:$L, '자사몰 메타 광고'!$I:$I, $C$4, '자사몰 메타 광고'!$D:$D, $B449))</f>
        <v>0</v>
      </c>
      <c r="D449" s="29">
        <f>IF($C$4="", SUMIFS('자사몰 메타 광고'!$V:$V,#REF!, $B449), SUMIFS('자사몰 메타 광고'!$V:$V,'자사몰 메타 광고'!$I:$I,$C$4,'자사몰 메타 광고'!$D:$D,$B449))</f>
        <v>0</v>
      </c>
      <c r="E449" s="11">
        <f t="shared" si="11"/>
        <v>0</v>
      </c>
      <c r="F449" s="12" t="str">
        <f t="shared" si="18"/>
        <v xml:space="preserve"> </v>
      </c>
      <c r="G449" s="30">
        <f>IF($C$4="", SUMIFS('자사몰 메타 광고'!$K:$K, '자사몰 메타 광고'!$D:$D, $B449), SUMIFS('자사몰 메타 광고'!$K:$K,'자사몰 메타 광고'!$I:$I,$C$4,'자사몰 메타 광고'!D:D,$B449))</f>
        <v>0</v>
      </c>
      <c r="H449" s="30">
        <f>IF($C$4="", SUMIFS('자사몰 메타 광고'!$Q:$Q, '자사몰 메타 광고'!$D:$D, $B449), SUMIFS('자사몰 메타 광고'!$Q:$Q,'자사몰 메타 광고'!$I:$I,$C$4,'자사몰 메타 광고'!D:D,$B449))</f>
        <v>0</v>
      </c>
      <c r="I449" s="30">
        <f>IF($C$4="", SUMIFS('자사몰 메타 광고'!$U:$U, '자사몰 메타 광고'!$D:$D, $B449), SUMIFS('자사몰 메타 광고'!$U:$U,'자사몰 메타 광고'!$I:$I,$C$4,'자사몰 메타 광고'!D:D,$B449))</f>
        <v>0</v>
      </c>
      <c r="J449" s="11">
        <f t="shared" si="12"/>
        <v>0</v>
      </c>
      <c r="K449" s="11">
        <f t="shared" si="13"/>
        <v>0</v>
      </c>
      <c r="L449" s="12" t="str">
        <f t="shared" si="19"/>
        <v xml:space="preserve"> </v>
      </c>
      <c r="N449" s="10">
        <f>IF($C$4="", SUMIFS('무신사 메타 광고'!$X:$X, '무신사 메타 광고'!$D:$D, $B449),SUMIFS('무신사 메타 광고'!$X:$X,'무신사 메타 광고'!I:I,$C$4,'무신사 메타 광고'!D:D,$B449))</f>
        <v>0</v>
      </c>
      <c r="O449" s="11">
        <f t="shared" si="14"/>
        <v>0</v>
      </c>
      <c r="R449" s="13"/>
      <c r="S449" s="31">
        <f>IF($S$4="", SUMIFS('자사몰 메타 광고'!$L:$L, '자사몰 메타 광고'!$C:$C, $R449),SUMIFS('자사몰 메타 광고'!$L:$L,'자사몰 메타 광고'!$I:$I,$S$4,'자사몰 메타 광고'!$C:$C,$R449))</f>
        <v>0</v>
      </c>
      <c r="T449" s="31">
        <f>IF($S$4="", SUMIFS('자사몰 메타 광고'!$V:$V, '자사몰 메타 광고'!$C:$C, $R449),SUMIFS('자사몰 메타 광고'!$V:$V,'자사몰 메타 광고'!$I:$I,$S$4,'자사몰 메타 광고'!$C:$C,$R449))</f>
        <v>0</v>
      </c>
      <c r="U449" s="11">
        <f t="shared" si="15"/>
        <v>0</v>
      </c>
      <c r="V449" s="12" t="str">
        <f t="shared" si="20"/>
        <v xml:space="preserve"> </v>
      </c>
      <c r="W449" s="32">
        <f>IF($S$4="", SUMIFS('자사몰 메타 광고'!$K:$K, '자사몰 메타 광고'!$C:$C, $R449),SUMIFS('자사몰 메타 광고'!$K:$K,'자사몰 메타 광고'!$I:$I,$S$4,'자사몰 메타 광고'!$C:$C,$R449))</f>
        <v>0</v>
      </c>
      <c r="X449" s="32">
        <f>IF($S$4="", SUMIFS('자사몰 메타 광고'!$N:$N, '자사몰 메타 광고'!$C:$C, $R449),SUMIFS('자사몰 메타 광고'!$N:$N,'자사몰 메타 광고'!$I:$I,$S$4,'자사몰 메타 광고'!$C:$C,$R449))</f>
        <v>0</v>
      </c>
      <c r="Y449" s="11">
        <f t="shared" si="16"/>
        <v>0</v>
      </c>
      <c r="Z449" s="12" t="str">
        <f t="shared" si="21"/>
        <v xml:space="preserve"> </v>
      </c>
      <c r="AB449" s="10">
        <f>IF($S$4="", SUMIFS('무신사 메타 광고'!$X:$X, '무신사 메타 광고'!$C:$C, $R449),SUMIFS('무신사 메타 광고'!$X:$X,'무신사 메타 광고'!$I:$I,$S$4,'무신사 메타 광고'!$C:$C,$R449))</f>
        <v>0</v>
      </c>
      <c r="AC449" s="11">
        <f t="shared" si="17"/>
        <v>0</v>
      </c>
    </row>
    <row r="450" spans="2:29">
      <c r="B450" s="9"/>
      <c r="C450" s="29">
        <f>IF($C$4="", SUMIFS('자사몰 메타 광고'!$L:$L, '자사몰 메타 광고'!$D:$D, $B450), SUMIFS('자사몰 메타 광고'!$L:$L, '자사몰 메타 광고'!$I:$I, $C$4, '자사몰 메타 광고'!$D:$D, $B450))</f>
        <v>0</v>
      </c>
      <c r="D450" s="29">
        <f>IF($C$4="", SUMIFS('자사몰 메타 광고'!$V:$V,#REF!, $B450), SUMIFS('자사몰 메타 광고'!$V:$V,'자사몰 메타 광고'!$I:$I,$C$4,'자사몰 메타 광고'!$D:$D,$B450))</f>
        <v>0</v>
      </c>
      <c r="E450" s="11">
        <f t="shared" si="11"/>
        <v>0</v>
      </c>
      <c r="F450" s="12" t="str">
        <f t="shared" si="18"/>
        <v xml:space="preserve"> </v>
      </c>
      <c r="G450" s="30">
        <f>IF($C$4="", SUMIFS('자사몰 메타 광고'!$K:$K, '자사몰 메타 광고'!$D:$D, $B450), SUMIFS('자사몰 메타 광고'!$K:$K,'자사몰 메타 광고'!$I:$I,$C$4,'자사몰 메타 광고'!D:D,$B450))</f>
        <v>0</v>
      </c>
      <c r="H450" s="30">
        <f>IF($C$4="", SUMIFS('자사몰 메타 광고'!$Q:$Q, '자사몰 메타 광고'!$D:$D, $B450), SUMIFS('자사몰 메타 광고'!$Q:$Q,'자사몰 메타 광고'!$I:$I,$C$4,'자사몰 메타 광고'!D:D,$B450))</f>
        <v>0</v>
      </c>
      <c r="I450" s="30">
        <f>IF($C$4="", SUMIFS('자사몰 메타 광고'!$U:$U, '자사몰 메타 광고'!$D:$D, $B450), SUMIFS('자사몰 메타 광고'!$U:$U,'자사몰 메타 광고'!$I:$I,$C$4,'자사몰 메타 광고'!D:D,$B450))</f>
        <v>0</v>
      </c>
      <c r="J450" s="11">
        <f t="shared" si="12"/>
        <v>0</v>
      </c>
      <c r="K450" s="11">
        <f t="shared" si="13"/>
        <v>0</v>
      </c>
      <c r="L450" s="12" t="str">
        <f t="shared" si="19"/>
        <v xml:space="preserve"> </v>
      </c>
      <c r="N450" s="10">
        <f>IF($C$4="", SUMIFS('무신사 메타 광고'!$X:$X, '무신사 메타 광고'!$D:$D, $B450),SUMIFS('무신사 메타 광고'!$X:$X,'무신사 메타 광고'!I:I,$C$4,'무신사 메타 광고'!D:D,$B450))</f>
        <v>0</v>
      </c>
      <c r="O450" s="11">
        <f t="shared" si="14"/>
        <v>0</v>
      </c>
      <c r="R450" s="13"/>
      <c r="S450" s="31">
        <f>IF($S$4="", SUMIFS('자사몰 메타 광고'!$L:$L, '자사몰 메타 광고'!$C:$C, $R450),SUMIFS('자사몰 메타 광고'!$L:$L,'자사몰 메타 광고'!$I:$I,$S$4,'자사몰 메타 광고'!$C:$C,$R450))</f>
        <v>0</v>
      </c>
      <c r="T450" s="31">
        <f>IF($S$4="", SUMIFS('자사몰 메타 광고'!$V:$V, '자사몰 메타 광고'!$C:$C, $R450),SUMIFS('자사몰 메타 광고'!$V:$V,'자사몰 메타 광고'!$I:$I,$S$4,'자사몰 메타 광고'!$C:$C,$R450))</f>
        <v>0</v>
      </c>
      <c r="U450" s="11">
        <f t="shared" si="15"/>
        <v>0</v>
      </c>
      <c r="V450" s="12" t="str">
        <f t="shared" si="20"/>
        <v xml:space="preserve"> </v>
      </c>
      <c r="W450" s="32">
        <f>IF($S$4="", SUMIFS('자사몰 메타 광고'!$K:$K, '자사몰 메타 광고'!$C:$C, $R450),SUMIFS('자사몰 메타 광고'!$K:$K,'자사몰 메타 광고'!$I:$I,$S$4,'자사몰 메타 광고'!$C:$C,$R450))</f>
        <v>0</v>
      </c>
      <c r="X450" s="32">
        <f>IF($S$4="", SUMIFS('자사몰 메타 광고'!$N:$N, '자사몰 메타 광고'!$C:$C, $R450),SUMIFS('자사몰 메타 광고'!$N:$N,'자사몰 메타 광고'!$I:$I,$S$4,'자사몰 메타 광고'!$C:$C,$R450))</f>
        <v>0</v>
      </c>
      <c r="Y450" s="11">
        <f t="shared" si="16"/>
        <v>0</v>
      </c>
      <c r="Z450" s="12" t="str">
        <f t="shared" si="21"/>
        <v xml:space="preserve"> </v>
      </c>
      <c r="AB450" s="10">
        <f>IF($S$4="", SUMIFS('무신사 메타 광고'!$X:$X, '무신사 메타 광고'!$C:$C, $R450),SUMIFS('무신사 메타 광고'!$X:$X,'무신사 메타 광고'!$I:$I,$S$4,'무신사 메타 광고'!$C:$C,$R450))</f>
        <v>0</v>
      </c>
      <c r="AC450" s="11">
        <f t="shared" si="17"/>
        <v>0</v>
      </c>
    </row>
    <row r="451" spans="2:29">
      <c r="B451" s="9"/>
      <c r="C451" s="29">
        <f>IF($C$4="", SUMIFS('자사몰 메타 광고'!$L:$L, '자사몰 메타 광고'!$D:$D, $B451), SUMIFS('자사몰 메타 광고'!$L:$L, '자사몰 메타 광고'!$I:$I, $C$4, '자사몰 메타 광고'!$D:$D, $B451))</f>
        <v>0</v>
      </c>
      <c r="D451" s="29">
        <f>IF($C$4="", SUMIFS('자사몰 메타 광고'!$V:$V,#REF!, $B451), SUMIFS('자사몰 메타 광고'!$V:$V,'자사몰 메타 광고'!$I:$I,$C$4,'자사몰 메타 광고'!$D:$D,$B451))</f>
        <v>0</v>
      </c>
      <c r="E451" s="11">
        <f t="shared" si="11"/>
        <v>0</v>
      </c>
      <c r="F451" s="12" t="str">
        <f t="shared" si="18"/>
        <v xml:space="preserve"> </v>
      </c>
      <c r="G451" s="30">
        <f>IF($C$4="", SUMIFS('자사몰 메타 광고'!$K:$K, '자사몰 메타 광고'!$D:$D, $B451), SUMIFS('자사몰 메타 광고'!$K:$K,'자사몰 메타 광고'!$I:$I,$C$4,'자사몰 메타 광고'!D:D,$B451))</f>
        <v>0</v>
      </c>
      <c r="H451" s="30">
        <f>IF($C$4="", SUMIFS('자사몰 메타 광고'!$Q:$Q, '자사몰 메타 광고'!$D:$D, $B451), SUMIFS('자사몰 메타 광고'!$Q:$Q,'자사몰 메타 광고'!$I:$I,$C$4,'자사몰 메타 광고'!D:D,$B451))</f>
        <v>0</v>
      </c>
      <c r="I451" s="30">
        <f>IF($C$4="", SUMIFS('자사몰 메타 광고'!$U:$U, '자사몰 메타 광고'!$D:$D, $B451), SUMIFS('자사몰 메타 광고'!$U:$U,'자사몰 메타 광고'!$I:$I,$C$4,'자사몰 메타 광고'!D:D,$B451))</f>
        <v>0</v>
      </c>
      <c r="J451" s="11">
        <f t="shared" si="12"/>
        <v>0</v>
      </c>
      <c r="K451" s="11">
        <f t="shared" si="13"/>
        <v>0</v>
      </c>
      <c r="L451" s="12" t="str">
        <f t="shared" si="19"/>
        <v xml:space="preserve"> </v>
      </c>
      <c r="N451" s="10">
        <f>IF($C$4="", SUMIFS('무신사 메타 광고'!$X:$X, '무신사 메타 광고'!$D:$D, $B451),SUMIFS('무신사 메타 광고'!$X:$X,'무신사 메타 광고'!I:I,$C$4,'무신사 메타 광고'!D:D,$B451))</f>
        <v>0</v>
      </c>
      <c r="O451" s="11">
        <f t="shared" si="14"/>
        <v>0</v>
      </c>
      <c r="R451" s="13"/>
      <c r="S451" s="31">
        <f>IF($S$4="", SUMIFS('자사몰 메타 광고'!$L:$L, '자사몰 메타 광고'!$C:$C, $R451),SUMIFS('자사몰 메타 광고'!$L:$L,'자사몰 메타 광고'!$I:$I,$S$4,'자사몰 메타 광고'!$C:$C,$R451))</f>
        <v>0</v>
      </c>
      <c r="T451" s="31">
        <f>IF($S$4="", SUMIFS('자사몰 메타 광고'!$V:$V, '자사몰 메타 광고'!$C:$C, $R451),SUMIFS('자사몰 메타 광고'!$V:$V,'자사몰 메타 광고'!$I:$I,$S$4,'자사몰 메타 광고'!$C:$C,$R451))</f>
        <v>0</v>
      </c>
      <c r="U451" s="11">
        <f t="shared" si="15"/>
        <v>0</v>
      </c>
      <c r="V451" s="12" t="str">
        <f t="shared" si="20"/>
        <v xml:space="preserve"> </v>
      </c>
      <c r="W451" s="32">
        <f>IF($S$4="", SUMIFS('자사몰 메타 광고'!$K:$K, '자사몰 메타 광고'!$C:$C, $R451),SUMIFS('자사몰 메타 광고'!$K:$K,'자사몰 메타 광고'!$I:$I,$S$4,'자사몰 메타 광고'!$C:$C,$R451))</f>
        <v>0</v>
      </c>
      <c r="X451" s="32">
        <f>IF($S$4="", SUMIFS('자사몰 메타 광고'!$N:$N, '자사몰 메타 광고'!$C:$C, $R451),SUMIFS('자사몰 메타 광고'!$N:$N,'자사몰 메타 광고'!$I:$I,$S$4,'자사몰 메타 광고'!$C:$C,$R451))</f>
        <v>0</v>
      </c>
      <c r="Y451" s="11">
        <f t="shared" si="16"/>
        <v>0</v>
      </c>
      <c r="Z451" s="12" t="str">
        <f t="shared" si="21"/>
        <v xml:space="preserve"> </v>
      </c>
      <c r="AB451" s="10">
        <f>IF($S$4="", SUMIFS('무신사 메타 광고'!$X:$X, '무신사 메타 광고'!$C:$C, $R451),SUMIFS('무신사 메타 광고'!$X:$X,'무신사 메타 광고'!$I:$I,$S$4,'무신사 메타 광고'!$C:$C,$R451))</f>
        <v>0</v>
      </c>
      <c r="AC451" s="11">
        <f t="shared" si="17"/>
        <v>0</v>
      </c>
    </row>
    <row r="452" spans="2:29">
      <c r="B452" s="9"/>
      <c r="C452" s="29">
        <f>IF($C$4="", SUMIFS('자사몰 메타 광고'!$L:$L, '자사몰 메타 광고'!$D:$D, $B452), SUMIFS('자사몰 메타 광고'!$L:$L, '자사몰 메타 광고'!$I:$I, $C$4, '자사몰 메타 광고'!$D:$D, $B452))</f>
        <v>0</v>
      </c>
      <c r="D452" s="29">
        <f>IF($C$4="", SUMIFS('자사몰 메타 광고'!$V:$V,#REF!, $B452), SUMIFS('자사몰 메타 광고'!$V:$V,'자사몰 메타 광고'!$I:$I,$C$4,'자사몰 메타 광고'!$D:$D,$B452))</f>
        <v>0</v>
      </c>
      <c r="E452" s="11">
        <f t="shared" si="11"/>
        <v>0</v>
      </c>
      <c r="F452" s="12" t="str">
        <f t="shared" si="18"/>
        <v xml:space="preserve"> </v>
      </c>
      <c r="G452" s="30">
        <f>IF($C$4="", SUMIFS('자사몰 메타 광고'!$K:$K, '자사몰 메타 광고'!$D:$D, $B452), SUMIFS('자사몰 메타 광고'!$K:$K,'자사몰 메타 광고'!$I:$I,$C$4,'자사몰 메타 광고'!D:D,$B452))</f>
        <v>0</v>
      </c>
      <c r="H452" s="30">
        <f>IF($C$4="", SUMIFS('자사몰 메타 광고'!$Q:$Q, '자사몰 메타 광고'!$D:$D, $B452), SUMIFS('자사몰 메타 광고'!$Q:$Q,'자사몰 메타 광고'!$I:$I,$C$4,'자사몰 메타 광고'!D:D,$B452))</f>
        <v>0</v>
      </c>
      <c r="I452" s="30">
        <f>IF($C$4="", SUMIFS('자사몰 메타 광고'!$U:$U, '자사몰 메타 광고'!$D:$D, $B452), SUMIFS('자사몰 메타 광고'!$U:$U,'자사몰 메타 광고'!$I:$I,$C$4,'자사몰 메타 광고'!D:D,$B452))</f>
        <v>0</v>
      </c>
      <c r="J452" s="11">
        <f t="shared" si="12"/>
        <v>0</v>
      </c>
      <c r="K452" s="11">
        <f t="shared" si="13"/>
        <v>0</v>
      </c>
      <c r="L452" s="12" t="str">
        <f t="shared" si="19"/>
        <v xml:space="preserve"> </v>
      </c>
      <c r="N452" s="10">
        <f>IF($C$4="", SUMIFS('무신사 메타 광고'!$X:$X, '무신사 메타 광고'!$D:$D, $B452),SUMIFS('무신사 메타 광고'!$X:$X,'무신사 메타 광고'!I:I,$C$4,'무신사 메타 광고'!D:D,$B452))</f>
        <v>0</v>
      </c>
      <c r="O452" s="11">
        <f t="shared" si="14"/>
        <v>0</v>
      </c>
      <c r="R452" s="13"/>
      <c r="S452" s="31">
        <f>IF($S$4="", SUMIFS('자사몰 메타 광고'!$L:$L, '자사몰 메타 광고'!$C:$C, $R452),SUMIFS('자사몰 메타 광고'!$L:$L,'자사몰 메타 광고'!$I:$I,$S$4,'자사몰 메타 광고'!$C:$C,$R452))</f>
        <v>0</v>
      </c>
      <c r="T452" s="31">
        <f>IF($S$4="", SUMIFS('자사몰 메타 광고'!$V:$V, '자사몰 메타 광고'!$C:$C, $R452),SUMIFS('자사몰 메타 광고'!$V:$V,'자사몰 메타 광고'!$I:$I,$S$4,'자사몰 메타 광고'!$C:$C,$R452))</f>
        <v>0</v>
      </c>
      <c r="U452" s="11">
        <f t="shared" si="15"/>
        <v>0</v>
      </c>
      <c r="V452" s="12" t="str">
        <f t="shared" si="20"/>
        <v xml:space="preserve"> </v>
      </c>
      <c r="W452" s="32">
        <f>IF($S$4="", SUMIFS('자사몰 메타 광고'!$K:$K, '자사몰 메타 광고'!$C:$C, $R452),SUMIFS('자사몰 메타 광고'!$K:$K,'자사몰 메타 광고'!$I:$I,$S$4,'자사몰 메타 광고'!$C:$C,$R452))</f>
        <v>0</v>
      </c>
      <c r="X452" s="32">
        <f>IF($S$4="", SUMIFS('자사몰 메타 광고'!$N:$N, '자사몰 메타 광고'!$C:$C, $R452),SUMIFS('자사몰 메타 광고'!$N:$N,'자사몰 메타 광고'!$I:$I,$S$4,'자사몰 메타 광고'!$C:$C,$R452))</f>
        <v>0</v>
      </c>
      <c r="Y452" s="11">
        <f t="shared" si="16"/>
        <v>0</v>
      </c>
      <c r="Z452" s="12" t="str">
        <f t="shared" si="21"/>
        <v xml:space="preserve"> </v>
      </c>
      <c r="AB452" s="10">
        <f>IF($S$4="", SUMIFS('무신사 메타 광고'!$X:$X, '무신사 메타 광고'!$C:$C, $R452),SUMIFS('무신사 메타 광고'!$X:$X,'무신사 메타 광고'!$I:$I,$S$4,'무신사 메타 광고'!$C:$C,$R452))</f>
        <v>0</v>
      </c>
      <c r="AC452" s="11">
        <f t="shared" si="17"/>
        <v>0</v>
      </c>
    </row>
    <row r="453" spans="2:29">
      <c r="B453" s="9"/>
      <c r="C453" s="29">
        <f>IF($C$4="", SUMIFS('자사몰 메타 광고'!$L:$L, '자사몰 메타 광고'!$D:$D, $B453), SUMIFS('자사몰 메타 광고'!$L:$L, '자사몰 메타 광고'!$I:$I, $C$4, '자사몰 메타 광고'!$D:$D, $B453))</f>
        <v>0</v>
      </c>
      <c r="D453" s="29">
        <f>IF($C$4="", SUMIFS('자사몰 메타 광고'!$V:$V,#REF!, $B453), SUMIFS('자사몰 메타 광고'!$V:$V,'자사몰 메타 광고'!$I:$I,$C$4,'자사몰 메타 광고'!$D:$D,$B453))</f>
        <v>0</v>
      </c>
      <c r="E453" s="11">
        <f t="shared" si="11"/>
        <v>0</v>
      </c>
      <c r="F453" s="12" t="str">
        <f t="shared" si="18"/>
        <v xml:space="preserve"> </v>
      </c>
      <c r="G453" s="30">
        <f>IF($C$4="", SUMIFS('자사몰 메타 광고'!$K:$K, '자사몰 메타 광고'!$D:$D, $B453), SUMIFS('자사몰 메타 광고'!$K:$K,'자사몰 메타 광고'!$I:$I,$C$4,'자사몰 메타 광고'!D:D,$B453))</f>
        <v>0</v>
      </c>
      <c r="H453" s="30">
        <f>IF($C$4="", SUMIFS('자사몰 메타 광고'!$Q:$Q, '자사몰 메타 광고'!$D:$D, $B453), SUMIFS('자사몰 메타 광고'!$Q:$Q,'자사몰 메타 광고'!$I:$I,$C$4,'자사몰 메타 광고'!D:D,$B453))</f>
        <v>0</v>
      </c>
      <c r="I453" s="30">
        <f>IF($C$4="", SUMIFS('자사몰 메타 광고'!$U:$U, '자사몰 메타 광고'!$D:$D, $B453), SUMIFS('자사몰 메타 광고'!$U:$U,'자사몰 메타 광고'!$I:$I,$C$4,'자사몰 메타 광고'!D:D,$B453))</f>
        <v>0</v>
      </c>
      <c r="J453" s="11">
        <f t="shared" si="12"/>
        <v>0</v>
      </c>
      <c r="K453" s="11">
        <f t="shared" si="13"/>
        <v>0</v>
      </c>
      <c r="L453" s="12" t="str">
        <f t="shared" si="19"/>
        <v xml:space="preserve"> </v>
      </c>
      <c r="N453" s="10">
        <f>IF($C$4="", SUMIFS('무신사 메타 광고'!$X:$X, '무신사 메타 광고'!$D:$D, $B453),SUMIFS('무신사 메타 광고'!$X:$X,'무신사 메타 광고'!I:I,$C$4,'무신사 메타 광고'!D:D,$B453))</f>
        <v>0</v>
      </c>
      <c r="O453" s="11">
        <f t="shared" si="14"/>
        <v>0</v>
      </c>
      <c r="R453" s="13"/>
      <c r="S453" s="31">
        <f>IF($S$4="", SUMIFS('자사몰 메타 광고'!$L:$L, '자사몰 메타 광고'!$C:$C, $R453),SUMIFS('자사몰 메타 광고'!$L:$L,'자사몰 메타 광고'!$I:$I,$S$4,'자사몰 메타 광고'!$C:$C,$R453))</f>
        <v>0</v>
      </c>
      <c r="T453" s="31">
        <f>IF($S$4="", SUMIFS('자사몰 메타 광고'!$V:$V, '자사몰 메타 광고'!$C:$C, $R453),SUMIFS('자사몰 메타 광고'!$V:$V,'자사몰 메타 광고'!$I:$I,$S$4,'자사몰 메타 광고'!$C:$C,$R453))</f>
        <v>0</v>
      </c>
      <c r="U453" s="11">
        <f t="shared" si="15"/>
        <v>0</v>
      </c>
      <c r="V453" s="12" t="str">
        <f t="shared" si="20"/>
        <v xml:space="preserve"> </v>
      </c>
      <c r="W453" s="32">
        <f>IF($S$4="", SUMIFS('자사몰 메타 광고'!$K:$K, '자사몰 메타 광고'!$C:$C, $R453),SUMIFS('자사몰 메타 광고'!$K:$K,'자사몰 메타 광고'!$I:$I,$S$4,'자사몰 메타 광고'!$C:$C,$R453))</f>
        <v>0</v>
      </c>
      <c r="X453" s="32">
        <f>IF($S$4="", SUMIFS('자사몰 메타 광고'!$N:$N, '자사몰 메타 광고'!$C:$C, $R453),SUMIFS('자사몰 메타 광고'!$N:$N,'자사몰 메타 광고'!$I:$I,$S$4,'자사몰 메타 광고'!$C:$C,$R453))</f>
        <v>0</v>
      </c>
      <c r="Y453" s="11">
        <f t="shared" si="16"/>
        <v>0</v>
      </c>
      <c r="Z453" s="12" t="str">
        <f t="shared" si="21"/>
        <v xml:space="preserve"> </v>
      </c>
      <c r="AB453" s="10">
        <f>IF($S$4="", SUMIFS('무신사 메타 광고'!$X:$X, '무신사 메타 광고'!$C:$C, $R453),SUMIFS('무신사 메타 광고'!$X:$X,'무신사 메타 광고'!$I:$I,$S$4,'무신사 메타 광고'!$C:$C,$R453))</f>
        <v>0</v>
      </c>
      <c r="AC453" s="11">
        <f t="shared" si="17"/>
        <v>0</v>
      </c>
    </row>
    <row r="454" spans="2:29">
      <c r="B454" s="9"/>
      <c r="C454" s="29">
        <f>IF($C$4="", SUMIFS('자사몰 메타 광고'!$L:$L, '자사몰 메타 광고'!$D:$D, $B454), SUMIFS('자사몰 메타 광고'!$L:$L, '자사몰 메타 광고'!$I:$I, $C$4, '자사몰 메타 광고'!$D:$D, $B454))</f>
        <v>0</v>
      </c>
      <c r="D454" s="29">
        <f>IF($C$4="", SUMIFS('자사몰 메타 광고'!$V:$V,#REF!, $B454), SUMIFS('자사몰 메타 광고'!$V:$V,'자사몰 메타 광고'!$I:$I,$C$4,'자사몰 메타 광고'!$D:$D,$B454))</f>
        <v>0</v>
      </c>
      <c r="E454" s="11">
        <f t="shared" si="11"/>
        <v>0</v>
      </c>
      <c r="F454" s="12" t="str">
        <f t="shared" si="18"/>
        <v xml:space="preserve"> </v>
      </c>
      <c r="G454" s="30">
        <f>IF($C$4="", SUMIFS('자사몰 메타 광고'!$K:$K, '자사몰 메타 광고'!$D:$D, $B454), SUMIFS('자사몰 메타 광고'!$K:$K,'자사몰 메타 광고'!$I:$I,$C$4,'자사몰 메타 광고'!D:D,$B454))</f>
        <v>0</v>
      </c>
      <c r="H454" s="30">
        <f>IF($C$4="", SUMIFS('자사몰 메타 광고'!$Q:$Q, '자사몰 메타 광고'!$D:$D, $B454), SUMIFS('자사몰 메타 광고'!$Q:$Q,'자사몰 메타 광고'!$I:$I,$C$4,'자사몰 메타 광고'!D:D,$B454))</f>
        <v>0</v>
      </c>
      <c r="I454" s="30">
        <f>IF($C$4="", SUMIFS('자사몰 메타 광고'!$U:$U, '자사몰 메타 광고'!$D:$D, $B454), SUMIFS('자사몰 메타 광고'!$U:$U,'자사몰 메타 광고'!$I:$I,$C$4,'자사몰 메타 광고'!D:D,$B454))</f>
        <v>0</v>
      </c>
      <c r="J454" s="11">
        <f t="shared" si="12"/>
        <v>0</v>
      </c>
      <c r="K454" s="11">
        <f t="shared" si="13"/>
        <v>0</v>
      </c>
      <c r="L454" s="12" t="str">
        <f t="shared" si="19"/>
        <v xml:space="preserve"> </v>
      </c>
      <c r="N454" s="10">
        <f>IF($C$4="", SUMIFS('무신사 메타 광고'!$X:$X, '무신사 메타 광고'!$D:$D, $B454),SUMIFS('무신사 메타 광고'!$X:$X,'무신사 메타 광고'!I:I,$C$4,'무신사 메타 광고'!D:D,$B454))</f>
        <v>0</v>
      </c>
      <c r="O454" s="11">
        <f t="shared" si="14"/>
        <v>0</v>
      </c>
      <c r="R454" s="13"/>
      <c r="S454" s="31">
        <f>IF($S$4="", SUMIFS('자사몰 메타 광고'!$L:$L, '자사몰 메타 광고'!$C:$C, $R454),SUMIFS('자사몰 메타 광고'!$L:$L,'자사몰 메타 광고'!$I:$I,$S$4,'자사몰 메타 광고'!$C:$C,$R454))</f>
        <v>0</v>
      </c>
      <c r="T454" s="31">
        <f>IF($S$4="", SUMIFS('자사몰 메타 광고'!$V:$V, '자사몰 메타 광고'!$C:$C, $R454),SUMIFS('자사몰 메타 광고'!$V:$V,'자사몰 메타 광고'!$I:$I,$S$4,'자사몰 메타 광고'!$C:$C,$R454))</f>
        <v>0</v>
      </c>
      <c r="U454" s="11">
        <f t="shared" si="15"/>
        <v>0</v>
      </c>
      <c r="V454" s="12" t="str">
        <f t="shared" si="20"/>
        <v xml:space="preserve"> </v>
      </c>
      <c r="W454" s="32">
        <f>IF($S$4="", SUMIFS('자사몰 메타 광고'!$K:$K, '자사몰 메타 광고'!$C:$C, $R454),SUMIFS('자사몰 메타 광고'!$K:$K,'자사몰 메타 광고'!$I:$I,$S$4,'자사몰 메타 광고'!$C:$C,$R454))</f>
        <v>0</v>
      </c>
      <c r="X454" s="32">
        <f>IF($S$4="", SUMIFS('자사몰 메타 광고'!$N:$N, '자사몰 메타 광고'!$C:$C, $R454),SUMIFS('자사몰 메타 광고'!$N:$N,'자사몰 메타 광고'!$I:$I,$S$4,'자사몰 메타 광고'!$C:$C,$R454))</f>
        <v>0</v>
      </c>
      <c r="Y454" s="11">
        <f t="shared" si="16"/>
        <v>0</v>
      </c>
      <c r="Z454" s="12" t="str">
        <f t="shared" si="21"/>
        <v xml:space="preserve"> </v>
      </c>
      <c r="AB454" s="10">
        <f>IF($S$4="", SUMIFS('무신사 메타 광고'!$X:$X, '무신사 메타 광고'!$C:$C, $R454),SUMIFS('무신사 메타 광고'!$X:$X,'무신사 메타 광고'!$I:$I,$S$4,'무신사 메타 광고'!$C:$C,$R454))</f>
        <v>0</v>
      </c>
      <c r="AC454" s="11">
        <f t="shared" si="17"/>
        <v>0</v>
      </c>
    </row>
    <row r="455" spans="2:29">
      <c r="B455" s="9"/>
      <c r="C455" s="29">
        <f>IF($C$4="", SUMIFS('자사몰 메타 광고'!$L:$L, '자사몰 메타 광고'!$D:$D, $B455), SUMIFS('자사몰 메타 광고'!$L:$L, '자사몰 메타 광고'!$I:$I, $C$4, '자사몰 메타 광고'!$D:$D, $B455))</f>
        <v>0</v>
      </c>
      <c r="D455" s="29">
        <f>IF($C$4="", SUMIFS('자사몰 메타 광고'!$V:$V,#REF!, $B455), SUMIFS('자사몰 메타 광고'!$V:$V,'자사몰 메타 광고'!$I:$I,$C$4,'자사몰 메타 광고'!$D:$D,$B455))</f>
        <v>0</v>
      </c>
      <c r="E455" s="11">
        <f t="shared" si="11"/>
        <v>0</v>
      </c>
      <c r="F455" s="12" t="str">
        <f t="shared" si="18"/>
        <v xml:space="preserve"> </v>
      </c>
      <c r="G455" s="30">
        <f>IF($C$4="", SUMIFS('자사몰 메타 광고'!$K:$K, '자사몰 메타 광고'!$D:$D, $B455), SUMIFS('자사몰 메타 광고'!$K:$K,'자사몰 메타 광고'!$I:$I,$C$4,'자사몰 메타 광고'!D:D,$B455))</f>
        <v>0</v>
      </c>
      <c r="H455" s="30">
        <f>IF($C$4="", SUMIFS('자사몰 메타 광고'!$Q:$Q, '자사몰 메타 광고'!$D:$D, $B455), SUMIFS('자사몰 메타 광고'!$Q:$Q,'자사몰 메타 광고'!$I:$I,$C$4,'자사몰 메타 광고'!D:D,$B455))</f>
        <v>0</v>
      </c>
      <c r="I455" s="30">
        <f>IF($C$4="", SUMIFS('자사몰 메타 광고'!$U:$U, '자사몰 메타 광고'!$D:$D, $B455), SUMIFS('자사몰 메타 광고'!$U:$U,'자사몰 메타 광고'!$I:$I,$C$4,'자사몰 메타 광고'!D:D,$B455))</f>
        <v>0</v>
      </c>
      <c r="J455" s="11">
        <f t="shared" si="12"/>
        <v>0</v>
      </c>
      <c r="K455" s="11">
        <f t="shared" si="13"/>
        <v>0</v>
      </c>
      <c r="L455" s="12" t="str">
        <f t="shared" si="19"/>
        <v xml:space="preserve"> </v>
      </c>
      <c r="N455" s="10">
        <f>IF($C$4="", SUMIFS('무신사 메타 광고'!$X:$X, '무신사 메타 광고'!$D:$D, $B455),SUMIFS('무신사 메타 광고'!$X:$X,'무신사 메타 광고'!I:I,$C$4,'무신사 메타 광고'!D:D,$B455))</f>
        <v>0</v>
      </c>
      <c r="O455" s="11">
        <f t="shared" si="14"/>
        <v>0</v>
      </c>
      <c r="R455" s="13"/>
      <c r="S455" s="31">
        <f>IF($S$4="", SUMIFS('자사몰 메타 광고'!$L:$L, '자사몰 메타 광고'!$C:$C, $R455),SUMIFS('자사몰 메타 광고'!$L:$L,'자사몰 메타 광고'!$I:$I,$S$4,'자사몰 메타 광고'!$C:$C,$R455))</f>
        <v>0</v>
      </c>
      <c r="T455" s="31">
        <f>IF($S$4="", SUMIFS('자사몰 메타 광고'!$V:$V, '자사몰 메타 광고'!$C:$C, $R455),SUMIFS('자사몰 메타 광고'!$V:$V,'자사몰 메타 광고'!$I:$I,$S$4,'자사몰 메타 광고'!$C:$C,$R455))</f>
        <v>0</v>
      </c>
      <c r="U455" s="11">
        <f t="shared" si="15"/>
        <v>0</v>
      </c>
      <c r="V455" s="12" t="str">
        <f t="shared" si="20"/>
        <v xml:space="preserve"> </v>
      </c>
      <c r="W455" s="32">
        <f>IF($S$4="", SUMIFS('자사몰 메타 광고'!$K:$K, '자사몰 메타 광고'!$C:$C, $R455),SUMIFS('자사몰 메타 광고'!$K:$K,'자사몰 메타 광고'!$I:$I,$S$4,'자사몰 메타 광고'!$C:$C,$R455))</f>
        <v>0</v>
      </c>
      <c r="X455" s="32">
        <f>IF($S$4="", SUMIFS('자사몰 메타 광고'!$N:$N, '자사몰 메타 광고'!$C:$C, $R455),SUMIFS('자사몰 메타 광고'!$N:$N,'자사몰 메타 광고'!$I:$I,$S$4,'자사몰 메타 광고'!$C:$C,$R455))</f>
        <v>0</v>
      </c>
      <c r="Y455" s="11">
        <f t="shared" si="16"/>
        <v>0</v>
      </c>
      <c r="Z455" s="12" t="str">
        <f t="shared" si="21"/>
        <v xml:space="preserve"> </v>
      </c>
      <c r="AB455" s="10">
        <f>IF($S$4="", SUMIFS('무신사 메타 광고'!$X:$X, '무신사 메타 광고'!$C:$C, $R455),SUMIFS('무신사 메타 광고'!$X:$X,'무신사 메타 광고'!$I:$I,$S$4,'무신사 메타 광고'!$C:$C,$R455))</f>
        <v>0</v>
      </c>
      <c r="AC455" s="11">
        <f t="shared" si="17"/>
        <v>0</v>
      </c>
    </row>
    <row r="456" spans="2:29">
      <c r="B456" s="9"/>
      <c r="C456" s="29">
        <f>IF($C$4="", SUMIFS('자사몰 메타 광고'!$L:$L, '자사몰 메타 광고'!$D:$D, $B456), SUMIFS('자사몰 메타 광고'!$L:$L, '자사몰 메타 광고'!$I:$I, $C$4, '자사몰 메타 광고'!$D:$D, $B456))</f>
        <v>0</v>
      </c>
      <c r="D456" s="29">
        <f>IF($C$4="", SUMIFS('자사몰 메타 광고'!$V:$V,#REF!, $B456), SUMIFS('자사몰 메타 광고'!$V:$V,'자사몰 메타 광고'!$I:$I,$C$4,'자사몰 메타 광고'!$D:$D,$B456))</f>
        <v>0</v>
      </c>
      <c r="E456" s="11">
        <f t="shared" si="11"/>
        <v>0</v>
      </c>
      <c r="F456" s="12" t="str">
        <f t="shared" si="18"/>
        <v xml:space="preserve"> </v>
      </c>
      <c r="G456" s="30">
        <f>IF($C$4="", SUMIFS('자사몰 메타 광고'!$K:$K, '자사몰 메타 광고'!$D:$D, $B456), SUMIFS('자사몰 메타 광고'!$K:$K,'자사몰 메타 광고'!$I:$I,$C$4,'자사몰 메타 광고'!D:D,$B456))</f>
        <v>0</v>
      </c>
      <c r="H456" s="30">
        <f>IF($C$4="", SUMIFS('자사몰 메타 광고'!$Q:$Q, '자사몰 메타 광고'!$D:$D, $B456), SUMIFS('자사몰 메타 광고'!$Q:$Q,'자사몰 메타 광고'!$I:$I,$C$4,'자사몰 메타 광고'!D:D,$B456))</f>
        <v>0</v>
      </c>
      <c r="I456" s="30">
        <f>IF($C$4="", SUMIFS('자사몰 메타 광고'!$U:$U, '자사몰 메타 광고'!$D:$D, $B456), SUMIFS('자사몰 메타 광고'!$U:$U,'자사몰 메타 광고'!$I:$I,$C$4,'자사몰 메타 광고'!D:D,$B456))</f>
        <v>0</v>
      </c>
      <c r="J456" s="11">
        <f t="shared" si="12"/>
        <v>0</v>
      </c>
      <c r="K456" s="11">
        <f t="shared" si="13"/>
        <v>0</v>
      </c>
      <c r="L456" s="12" t="str">
        <f t="shared" si="19"/>
        <v xml:space="preserve"> </v>
      </c>
      <c r="N456" s="10">
        <f>IF($C$4="", SUMIFS('무신사 메타 광고'!$X:$X, '무신사 메타 광고'!$D:$D, $B456),SUMIFS('무신사 메타 광고'!$X:$X,'무신사 메타 광고'!I:I,$C$4,'무신사 메타 광고'!D:D,$B456))</f>
        <v>0</v>
      </c>
      <c r="O456" s="11">
        <f t="shared" si="14"/>
        <v>0</v>
      </c>
      <c r="R456" s="13"/>
      <c r="S456" s="31">
        <f>IF($S$4="", SUMIFS('자사몰 메타 광고'!$L:$L, '자사몰 메타 광고'!$C:$C, $R456),SUMIFS('자사몰 메타 광고'!$L:$L,'자사몰 메타 광고'!$I:$I,$S$4,'자사몰 메타 광고'!$C:$C,$R456))</f>
        <v>0</v>
      </c>
      <c r="T456" s="31">
        <f>IF($S$4="", SUMIFS('자사몰 메타 광고'!$V:$V, '자사몰 메타 광고'!$C:$C, $R456),SUMIFS('자사몰 메타 광고'!$V:$V,'자사몰 메타 광고'!$I:$I,$S$4,'자사몰 메타 광고'!$C:$C,$R456))</f>
        <v>0</v>
      </c>
      <c r="U456" s="11">
        <f t="shared" si="15"/>
        <v>0</v>
      </c>
      <c r="V456" s="12" t="str">
        <f t="shared" si="20"/>
        <v xml:space="preserve"> </v>
      </c>
      <c r="W456" s="32">
        <f>IF($S$4="", SUMIFS('자사몰 메타 광고'!$K:$K, '자사몰 메타 광고'!$C:$C, $R456),SUMIFS('자사몰 메타 광고'!$K:$K,'자사몰 메타 광고'!$I:$I,$S$4,'자사몰 메타 광고'!$C:$C,$R456))</f>
        <v>0</v>
      </c>
      <c r="X456" s="32">
        <f>IF($S$4="", SUMIFS('자사몰 메타 광고'!$N:$N, '자사몰 메타 광고'!$C:$C, $R456),SUMIFS('자사몰 메타 광고'!$N:$N,'자사몰 메타 광고'!$I:$I,$S$4,'자사몰 메타 광고'!$C:$C,$R456))</f>
        <v>0</v>
      </c>
      <c r="Y456" s="11">
        <f t="shared" si="16"/>
        <v>0</v>
      </c>
      <c r="Z456" s="12" t="str">
        <f t="shared" si="21"/>
        <v xml:space="preserve"> </v>
      </c>
      <c r="AB456" s="10">
        <f>IF($S$4="", SUMIFS('무신사 메타 광고'!$X:$X, '무신사 메타 광고'!$C:$C, $R456),SUMIFS('무신사 메타 광고'!$X:$X,'무신사 메타 광고'!$I:$I,$S$4,'무신사 메타 광고'!$C:$C,$R456))</f>
        <v>0</v>
      </c>
      <c r="AC456" s="11">
        <f t="shared" si="17"/>
        <v>0</v>
      </c>
    </row>
    <row r="457" spans="2:29">
      <c r="B457" s="9"/>
      <c r="C457" s="29">
        <f>IF($C$4="", SUMIFS('자사몰 메타 광고'!$L:$L, '자사몰 메타 광고'!$D:$D, $B457), SUMIFS('자사몰 메타 광고'!$L:$L, '자사몰 메타 광고'!$I:$I, $C$4, '자사몰 메타 광고'!$D:$D, $B457))</f>
        <v>0</v>
      </c>
      <c r="D457" s="29">
        <f>IF($C$4="", SUMIFS('자사몰 메타 광고'!$V:$V,#REF!, $B457), SUMIFS('자사몰 메타 광고'!$V:$V,'자사몰 메타 광고'!$I:$I,$C$4,'자사몰 메타 광고'!$D:$D,$B457))</f>
        <v>0</v>
      </c>
      <c r="E457" s="11">
        <f t="shared" si="11"/>
        <v>0</v>
      </c>
      <c r="F457" s="12" t="str">
        <f t="shared" si="18"/>
        <v xml:space="preserve"> </v>
      </c>
      <c r="G457" s="30">
        <f>IF($C$4="", SUMIFS('자사몰 메타 광고'!$K:$K, '자사몰 메타 광고'!$D:$D, $B457), SUMIFS('자사몰 메타 광고'!$K:$K,'자사몰 메타 광고'!$I:$I,$C$4,'자사몰 메타 광고'!D:D,$B457))</f>
        <v>0</v>
      </c>
      <c r="H457" s="30">
        <f>IF($C$4="", SUMIFS('자사몰 메타 광고'!$Q:$Q, '자사몰 메타 광고'!$D:$D, $B457), SUMIFS('자사몰 메타 광고'!$Q:$Q,'자사몰 메타 광고'!$I:$I,$C$4,'자사몰 메타 광고'!D:D,$B457))</f>
        <v>0</v>
      </c>
      <c r="I457" s="30">
        <f>IF($C$4="", SUMIFS('자사몰 메타 광고'!$U:$U, '자사몰 메타 광고'!$D:$D, $B457), SUMIFS('자사몰 메타 광고'!$U:$U,'자사몰 메타 광고'!$I:$I,$C$4,'자사몰 메타 광고'!D:D,$B457))</f>
        <v>0</v>
      </c>
      <c r="J457" s="11">
        <f t="shared" si="12"/>
        <v>0</v>
      </c>
      <c r="K457" s="11">
        <f t="shared" si="13"/>
        <v>0</v>
      </c>
      <c r="L457" s="12" t="str">
        <f t="shared" si="19"/>
        <v xml:space="preserve"> </v>
      </c>
      <c r="N457" s="10">
        <f>IF($C$4="", SUMIFS('무신사 메타 광고'!$X:$X, '무신사 메타 광고'!$D:$D, $B457),SUMIFS('무신사 메타 광고'!$X:$X,'무신사 메타 광고'!I:I,$C$4,'무신사 메타 광고'!D:D,$B457))</f>
        <v>0</v>
      </c>
      <c r="O457" s="11">
        <f t="shared" si="14"/>
        <v>0</v>
      </c>
      <c r="R457" s="13"/>
      <c r="S457" s="31">
        <f>IF($S$4="", SUMIFS('자사몰 메타 광고'!$L:$L, '자사몰 메타 광고'!$C:$C, $R457),SUMIFS('자사몰 메타 광고'!$L:$L,'자사몰 메타 광고'!$I:$I,$S$4,'자사몰 메타 광고'!$C:$C,$R457))</f>
        <v>0</v>
      </c>
      <c r="T457" s="31">
        <f>IF($S$4="", SUMIFS('자사몰 메타 광고'!$V:$V, '자사몰 메타 광고'!$C:$C, $R457),SUMIFS('자사몰 메타 광고'!$V:$V,'자사몰 메타 광고'!$I:$I,$S$4,'자사몰 메타 광고'!$C:$C,$R457))</f>
        <v>0</v>
      </c>
      <c r="U457" s="11">
        <f t="shared" si="15"/>
        <v>0</v>
      </c>
      <c r="V457" s="12" t="str">
        <f t="shared" si="20"/>
        <v xml:space="preserve"> </v>
      </c>
      <c r="W457" s="32">
        <f>IF($S$4="", SUMIFS('자사몰 메타 광고'!$K:$K, '자사몰 메타 광고'!$C:$C, $R457),SUMIFS('자사몰 메타 광고'!$K:$K,'자사몰 메타 광고'!$I:$I,$S$4,'자사몰 메타 광고'!$C:$C,$R457))</f>
        <v>0</v>
      </c>
      <c r="X457" s="32">
        <f>IF($S$4="", SUMIFS('자사몰 메타 광고'!$N:$N, '자사몰 메타 광고'!$C:$C, $R457),SUMIFS('자사몰 메타 광고'!$N:$N,'자사몰 메타 광고'!$I:$I,$S$4,'자사몰 메타 광고'!$C:$C,$R457))</f>
        <v>0</v>
      </c>
      <c r="Y457" s="11">
        <f t="shared" si="16"/>
        <v>0</v>
      </c>
      <c r="Z457" s="12" t="str">
        <f t="shared" si="21"/>
        <v xml:space="preserve"> </v>
      </c>
      <c r="AB457" s="10">
        <f>IF($S$4="", SUMIFS('무신사 메타 광고'!$X:$X, '무신사 메타 광고'!$C:$C, $R457),SUMIFS('무신사 메타 광고'!$X:$X,'무신사 메타 광고'!$I:$I,$S$4,'무신사 메타 광고'!$C:$C,$R457))</f>
        <v>0</v>
      </c>
      <c r="AC457" s="11">
        <f t="shared" si="17"/>
        <v>0</v>
      </c>
    </row>
    <row r="458" spans="2:29">
      <c r="B458" s="9"/>
      <c r="C458" s="29">
        <f>IF($C$4="", SUMIFS('자사몰 메타 광고'!$L:$L, '자사몰 메타 광고'!$D:$D, $B458), SUMIFS('자사몰 메타 광고'!$L:$L, '자사몰 메타 광고'!$I:$I, $C$4, '자사몰 메타 광고'!$D:$D, $B458))</f>
        <v>0</v>
      </c>
      <c r="D458" s="29">
        <f>IF($C$4="", SUMIFS('자사몰 메타 광고'!$V:$V,#REF!, $B458), SUMIFS('자사몰 메타 광고'!$V:$V,'자사몰 메타 광고'!$I:$I,$C$4,'자사몰 메타 광고'!$D:$D,$B458))</f>
        <v>0</v>
      </c>
      <c r="E458" s="11">
        <f t="shared" si="11"/>
        <v>0</v>
      </c>
      <c r="F458" s="12" t="str">
        <f t="shared" si="18"/>
        <v xml:space="preserve"> </v>
      </c>
      <c r="G458" s="30">
        <f>IF($C$4="", SUMIFS('자사몰 메타 광고'!$K:$K, '자사몰 메타 광고'!$D:$D, $B458), SUMIFS('자사몰 메타 광고'!$K:$K,'자사몰 메타 광고'!$I:$I,$C$4,'자사몰 메타 광고'!D:D,$B458))</f>
        <v>0</v>
      </c>
      <c r="H458" s="30">
        <f>IF($C$4="", SUMIFS('자사몰 메타 광고'!$Q:$Q, '자사몰 메타 광고'!$D:$D, $B458), SUMIFS('자사몰 메타 광고'!$Q:$Q,'자사몰 메타 광고'!$I:$I,$C$4,'자사몰 메타 광고'!D:D,$B458))</f>
        <v>0</v>
      </c>
      <c r="I458" s="30">
        <f>IF($C$4="", SUMIFS('자사몰 메타 광고'!$U:$U, '자사몰 메타 광고'!$D:$D, $B458), SUMIFS('자사몰 메타 광고'!$U:$U,'자사몰 메타 광고'!$I:$I,$C$4,'자사몰 메타 광고'!D:D,$B458))</f>
        <v>0</v>
      </c>
      <c r="J458" s="11">
        <f t="shared" si="12"/>
        <v>0</v>
      </c>
      <c r="K458" s="11">
        <f t="shared" si="13"/>
        <v>0</v>
      </c>
      <c r="L458" s="12" t="str">
        <f t="shared" si="19"/>
        <v xml:space="preserve"> </v>
      </c>
      <c r="N458" s="10">
        <f>IF($C$4="", SUMIFS('무신사 메타 광고'!$X:$X, '무신사 메타 광고'!$D:$D, $B458),SUMIFS('무신사 메타 광고'!$X:$X,'무신사 메타 광고'!I:I,$C$4,'무신사 메타 광고'!D:D,$B458))</f>
        <v>0</v>
      </c>
      <c r="O458" s="11">
        <f t="shared" si="14"/>
        <v>0</v>
      </c>
      <c r="R458" s="13"/>
      <c r="S458" s="31">
        <f>IF($S$4="", SUMIFS('자사몰 메타 광고'!$L:$L, '자사몰 메타 광고'!$C:$C, $R458),SUMIFS('자사몰 메타 광고'!$L:$L,'자사몰 메타 광고'!$I:$I,$S$4,'자사몰 메타 광고'!$C:$C,$R458))</f>
        <v>0</v>
      </c>
      <c r="T458" s="31">
        <f>IF($S$4="", SUMIFS('자사몰 메타 광고'!$V:$V, '자사몰 메타 광고'!$C:$C, $R458),SUMIFS('자사몰 메타 광고'!$V:$V,'자사몰 메타 광고'!$I:$I,$S$4,'자사몰 메타 광고'!$C:$C,$R458))</f>
        <v>0</v>
      </c>
      <c r="U458" s="11">
        <f t="shared" si="15"/>
        <v>0</v>
      </c>
      <c r="V458" s="12" t="str">
        <f t="shared" si="20"/>
        <v xml:space="preserve"> </v>
      </c>
      <c r="W458" s="32">
        <f>IF($S$4="", SUMIFS('자사몰 메타 광고'!$K:$K, '자사몰 메타 광고'!$C:$C, $R458),SUMIFS('자사몰 메타 광고'!$K:$K,'자사몰 메타 광고'!$I:$I,$S$4,'자사몰 메타 광고'!$C:$C,$R458))</f>
        <v>0</v>
      </c>
      <c r="X458" s="32">
        <f>IF($S$4="", SUMIFS('자사몰 메타 광고'!$N:$N, '자사몰 메타 광고'!$C:$C, $R458),SUMIFS('자사몰 메타 광고'!$N:$N,'자사몰 메타 광고'!$I:$I,$S$4,'자사몰 메타 광고'!$C:$C,$R458))</f>
        <v>0</v>
      </c>
      <c r="Y458" s="11">
        <f t="shared" si="16"/>
        <v>0</v>
      </c>
      <c r="Z458" s="12" t="str">
        <f t="shared" si="21"/>
        <v xml:space="preserve"> </v>
      </c>
      <c r="AB458" s="10">
        <f>IF($S$4="", SUMIFS('무신사 메타 광고'!$X:$X, '무신사 메타 광고'!$C:$C, $R458),SUMIFS('무신사 메타 광고'!$X:$X,'무신사 메타 광고'!$I:$I,$S$4,'무신사 메타 광고'!$C:$C,$R458))</f>
        <v>0</v>
      </c>
      <c r="AC458" s="11">
        <f t="shared" si="17"/>
        <v>0</v>
      </c>
    </row>
    <row r="459" spans="2:29">
      <c r="B459" s="9"/>
      <c r="C459" s="29">
        <f>IF($C$4="", SUMIFS('자사몰 메타 광고'!$L:$L, '자사몰 메타 광고'!$D:$D, $B459), SUMIFS('자사몰 메타 광고'!$L:$L, '자사몰 메타 광고'!$I:$I, $C$4, '자사몰 메타 광고'!$D:$D, $B459))</f>
        <v>0</v>
      </c>
      <c r="D459" s="29">
        <f>IF($C$4="", SUMIFS('자사몰 메타 광고'!$V:$V,#REF!, $B459), SUMIFS('자사몰 메타 광고'!$V:$V,'자사몰 메타 광고'!$I:$I,$C$4,'자사몰 메타 광고'!$D:$D,$B459))</f>
        <v>0</v>
      </c>
      <c r="E459" s="11">
        <f t="shared" si="11"/>
        <v>0</v>
      </c>
      <c r="F459" s="12" t="str">
        <f t="shared" si="18"/>
        <v xml:space="preserve"> </v>
      </c>
      <c r="G459" s="30">
        <f>IF($C$4="", SUMIFS('자사몰 메타 광고'!$K:$K, '자사몰 메타 광고'!$D:$D, $B459), SUMIFS('자사몰 메타 광고'!$K:$K,'자사몰 메타 광고'!$I:$I,$C$4,'자사몰 메타 광고'!D:D,$B459))</f>
        <v>0</v>
      </c>
      <c r="H459" s="30">
        <f>IF($C$4="", SUMIFS('자사몰 메타 광고'!$Q:$Q, '자사몰 메타 광고'!$D:$D, $B459), SUMIFS('자사몰 메타 광고'!$Q:$Q,'자사몰 메타 광고'!$I:$I,$C$4,'자사몰 메타 광고'!D:D,$B459))</f>
        <v>0</v>
      </c>
      <c r="I459" s="30">
        <f>IF($C$4="", SUMIFS('자사몰 메타 광고'!$U:$U, '자사몰 메타 광고'!$D:$D, $B459), SUMIFS('자사몰 메타 광고'!$U:$U,'자사몰 메타 광고'!$I:$I,$C$4,'자사몰 메타 광고'!D:D,$B459))</f>
        <v>0</v>
      </c>
      <c r="J459" s="11">
        <f t="shared" si="12"/>
        <v>0</v>
      </c>
      <c r="K459" s="11">
        <f t="shared" si="13"/>
        <v>0</v>
      </c>
      <c r="L459" s="12" t="str">
        <f t="shared" si="19"/>
        <v xml:space="preserve"> </v>
      </c>
      <c r="N459" s="10">
        <f>IF($C$4="", SUMIFS('무신사 메타 광고'!$X:$X, '무신사 메타 광고'!$D:$D, $B459),SUMIFS('무신사 메타 광고'!$X:$X,'무신사 메타 광고'!I:I,$C$4,'무신사 메타 광고'!D:D,$B459))</f>
        <v>0</v>
      </c>
      <c r="O459" s="11">
        <f t="shared" si="14"/>
        <v>0</v>
      </c>
      <c r="R459" s="13"/>
      <c r="S459" s="31">
        <f>IF($S$4="", SUMIFS('자사몰 메타 광고'!$L:$L, '자사몰 메타 광고'!$C:$C, $R459),SUMIFS('자사몰 메타 광고'!$L:$L,'자사몰 메타 광고'!$I:$I,$S$4,'자사몰 메타 광고'!$C:$C,$R459))</f>
        <v>0</v>
      </c>
      <c r="T459" s="31">
        <f>IF($S$4="", SUMIFS('자사몰 메타 광고'!$V:$V, '자사몰 메타 광고'!$C:$C, $R459),SUMIFS('자사몰 메타 광고'!$V:$V,'자사몰 메타 광고'!$I:$I,$S$4,'자사몰 메타 광고'!$C:$C,$R459))</f>
        <v>0</v>
      </c>
      <c r="U459" s="11">
        <f t="shared" si="15"/>
        <v>0</v>
      </c>
      <c r="V459" s="12" t="str">
        <f t="shared" si="20"/>
        <v xml:space="preserve"> </v>
      </c>
      <c r="W459" s="32">
        <f>IF($S$4="", SUMIFS('자사몰 메타 광고'!$K:$K, '자사몰 메타 광고'!$C:$C, $R459),SUMIFS('자사몰 메타 광고'!$K:$K,'자사몰 메타 광고'!$I:$I,$S$4,'자사몰 메타 광고'!$C:$C,$R459))</f>
        <v>0</v>
      </c>
      <c r="X459" s="32">
        <f>IF($S$4="", SUMIFS('자사몰 메타 광고'!$N:$N, '자사몰 메타 광고'!$C:$C, $R459),SUMIFS('자사몰 메타 광고'!$N:$N,'자사몰 메타 광고'!$I:$I,$S$4,'자사몰 메타 광고'!$C:$C,$R459))</f>
        <v>0</v>
      </c>
      <c r="Y459" s="11">
        <f t="shared" si="16"/>
        <v>0</v>
      </c>
      <c r="Z459" s="12" t="str">
        <f t="shared" si="21"/>
        <v xml:space="preserve"> </v>
      </c>
      <c r="AB459" s="10">
        <f>IF($S$4="", SUMIFS('무신사 메타 광고'!$X:$X, '무신사 메타 광고'!$C:$C, $R459),SUMIFS('무신사 메타 광고'!$X:$X,'무신사 메타 광고'!$I:$I,$S$4,'무신사 메타 광고'!$C:$C,$R459))</f>
        <v>0</v>
      </c>
      <c r="AC459" s="11">
        <f t="shared" si="17"/>
        <v>0</v>
      </c>
    </row>
    <row r="460" spans="2:29">
      <c r="B460" s="9"/>
      <c r="C460" s="29">
        <f>IF($C$4="", SUMIFS('자사몰 메타 광고'!$L:$L, '자사몰 메타 광고'!$D:$D, $B460), SUMIFS('자사몰 메타 광고'!$L:$L, '자사몰 메타 광고'!$I:$I, $C$4, '자사몰 메타 광고'!$D:$D, $B460))</f>
        <v>0</v>
      </c>
      <c r="D460" s="29">
        <f>IF($C$4="", SUMIFS('자사몰 메타 광고'!$V:$V,#REF!, $B460), SUMIFS('자사몰 메타 광고'!$V:$V,'자사몰 메타 광고'!$I:$I,$C$4,'자사몰 메타 광고'!$D:$D,$B460))</f>
        <v>0</v>
      </c>
      <c r="E460" s="11">
        <f t="shared" si="11"/>
        <v>0</v>
      </c>
      <c r="F460" s="12" t="str">
        <f t="shared" si="18"/>
        <v xml:space="preserve"> </v>
      </c>
      <c r="G460" s="30">
        <f>IF($C$4="", SUMIFS('자사몰 메타 광고'!$K:$K, '자사몰 메타 광고'!$D:$D, $B460), SUMIFS('자사몰 메타 광고'!$K:$K,'자사몰 메타 광고'!$I:$I,$C$4,'자사몰 메타 광고'!D:D,$B460))</f>
        <v>0</v>
      </c>
      <c r="H460" s="30">
        <f>IF($C$4="", SUMIFS('자사몰 메타 광고'!$Q:$Q, '자사몰 메타 광고'!$D:$D, $B460), SUMIFS('자사몰 메타 광고'!$Q:$Q,'자사몰 메타 광고'!$I:$I,$C$4,'자사몰 메타 광고'!D:D,$B460))</f>
        <v>0</v>
      </c>
      <c r="I460" s="30">
        <f>IF($C$4="", SUMIFS('자사몰 메타 광고'!$U:$U, '자사몰 메타 광고'!$D:$D, $B460), SUMIFS('자사몰 메타 광고'!$U:$U,'자사몰 메타 광고'!$I:$I,$C$4,'자사몰 메타 광고'!D:D,$B460))</f>
        <v>0</v>
      </c>
      <c r="J460" s="11">
        <f t="shared" si="12"/>
        <v>0</v>
      </c>
      <c r="K460" s="11">
        <f t="shared" si="13"/>
        <v>0</v>
      </c>
      <c r="L460" s="12" t="str">
        <f t="shared" si="19"/>
        <v xml:space="preserve"> </v>
      </c>
      <c r="N460" s="10">
        <f>IF($C$4="", SUMIFS('무신사 메타 광고'!$X:$X, '무신사 메타 광고'!$D:$D, $B460),SUMIFS('무신사 메타 광고'!$X:$X,'무신사 메타 광고'!I:I,$C$4,'무신사 메타 광고'!D:D,$B460))</f>
        <v>0</v>
      </c>
      <c r="O460" s="11">
        <f t="shared" si="14"/>
        <v>0</v>
      </c>
      <c r="R460" s="13"/>
      <c r="S460" s="31">
        <f>IF($S$4="", SUMIFS('자사몰 메타 광고'!$L:$L, '자사몰 메타 광고'!$C:$C, $R460),SUMIFS('자사몰 메타 광고'!$L:$L,'자사몰 메타 광고'!$I:$I,$S$4,'자사몰 메타 광고'!$C:$C,$R460))</f>
        <v>0</v>
      </c>
      <c r="T460" s="31">
        <f>IF($S$4="", SUMIFS('자사몰 메타 광고'!$V:$V, '자사몰 메타 광고'!$C:$C, $R460),SUMIFS('자사몰 메타 광고'!$V:$V,'자사몰 메타 광고'!$I:$I,$S$4,'자사몰 메타 광고'!$C:$C,$R460))</f>
        <v>0</v>
      </c>
      <c r="U460" s="11">
        <f t="shared" si="15"/>
        <v>0</v>
      </c>
      <c r="V460" s="12" t="str">
        <f t="shared" si="20"/>
        <v xml:space="preserve"> </v>
      </c>
      <c r="W460" s="32">
        <f>IF($S$4="", SUMIFS('자사몰 메타 광고'!$K:$K, '자사몰 메타 광고'!$C:$C, $R460),SUMIFS('자사몰 메타 광고'!$K:$K,'자사몰 메타 광고'!$I:$I,$S$4,'자사몰 메타 광고'!$C:$C,$R460))</f>
        <v>0</v>
      </c>
      <c r="X460" s="32">
        <f>IF($S$4="", SUMIFS('자사몰 메타 광고'!$N:$N, '자사몰 메타 광고'!$C:$C, $R460),SUMIFS('자사몰 메타 광고'!$N:$N,'자사몰 메타 광고'!$I:$I,$S$4,'자사몰 메타 광고'!$C:$C,$R460))</f>
        <v>0</v>
      </c>
      <c r="Y460" s="11">
        <f t="shared" si="16"/>
        <v>0</v>
      </c>
      <c r="Z460" s="12" t="str">
        <f t="shared" si="21"/>
        <v xml:space="preserve"> </v>
      </c>
      <c r="AB460" s="10">
        <f>IF($S$4="", SUMIFS('무신사 메타 광고'!$X:$X, '무신사 메타 광고'!$C:$C, $R460),SUMIFS('무신사 메타 광고'!$X:$X,'무신사 메타 광고'!$I:$I,$S$4,'무신사 메타 광고'!$C:$C,$R460))</f>
        <v>0</v>
      </c>
      <c r="AC460" s="11">
        <f t="shared" si="17"/>
        <v>0</v>
      </c>
    </row>
    <row r="461" spans="2:29">
      <c r="B461" s="9"/>
      <c r="C461" s="29">
        <f>IF($C$4="", SUMIFS('자사몰 메타 광고'!$L:$L, '자사몰 메타 광고'!$D:$D, $B461), SUMIFS('자사몰 메타 광고'!$L:$L, '자사몰 메타 광고'!$I:$I, $C$4, '자사몰 메타 광고'!$D:$D, $B461))</f>
        <v>0</v>
      </c>
      <c r="D461" s="29">
        <f>IF($C$4="", SUMIFS('자사몰 메타 광고'!$V:$V,#REF!, $B461), SUMIFS('자사몰 메타 광고'!$V:$V,'자사몰 메타 광고'!$I:$I,$C$4,'자사몰 메타 광고'!$D:$D,$B461))</f>
        <v>0</v>
      </c>
      <c r="E461" s="11">
        <f t="shared" si="11"/>
        <v>0</v>
      </c>
      <c r="F461" s="12" t="str">
        <f t="shared" si="18"/>
        <v xml:space="preserve"> </v>
      </c>
      <c r="G461" s="30">
        <f>IF($C$4="", SUMIFS('자사몰 메타 광고'!$K:$K, '자사몰 메타 광고'!$D:$D, $B461), SUMIFS('자사몰 메타 광고'!$K:$K,'자사몰 메타 광고'!$I:$I,$C$4,'자사몰 메타 광고'!D:D,$B461))</f>
        <v>0</v>
      </c>
      <c r="H461" s="30">
        <f>IF($C$4="", SUMIFS('자사몰 메타 광고'!$Q:$Q, '자사몰 메타 광고'!$D:$D, $B461), SUMIFS('자사몰 메타 광고'!$Q:$Q,'자사몰 메타 광고'!$I:$I,$C$4,'자사몰 메타 광고'!D:D,$B461))</f>
        <v>0</v>
      </c>
      <c r="I461" s="30">
        <f>IF($C$4="", SUMIFS('자사몰 메타 광고'!$U:$U, '자사몰 메타 광고'!$D:$D, $B461), SUMIFS('자사몰 메타 광고'!$U:$U,'자사몰 메타 광고'!$I:$I,$C$4,'자사몰 메타 광고'!D:D,$B461))</f>
        <v>0</v>
      </c>
      <c r="J461" s="11">
        <f t="shared" si="12"/>
        <v>0</v>
      </c>
      <c r="K461" s="11">
        <f t="shared" si="13"/>
        <v>0</v>
      </c>
      <c r="L461" s="12" t="str">
        <f t="shared" si="19"/>
        <v xml:space="preserve"> </v>
      </c>
      <c r="N461" s="10">
        <f>IF($C$4="", SUMIFS('무신사 메타 광고'!$X:$X, '무신사 메타 광고'!$D:$D, $B461),SUMIFS('무신사 메타 광고'!$X:$X,'무신사 메타 광고'!I:I,$C$4,'무신사 메타 광고'!D:D,$B461))</f>
        <v>0</v>
      </c>
      <c r="O461" s="11">
        <f t="shared" si="14"/>
        <v>0</v>
      </c>
      <c r="R461" s="13"/>
      <c r="S461" s="31">
        <f>IF($S$4="", SUMIFS('자사몰 메타 광고'!$L:$L, '자사몰 메타 광고'!$C:$C, $R461),SUMIFS('자사몰 메타 광고'!$L:$L,'자사몰 메타 광고'!$I:$I,$S$4,'자사몰 메타 광고'!$C:$C,$R461))</f>
        <v>0</v>
      </c>
      <c r="T461" s="31">
        <f>IF($S$4="", SUMIFS('자사몰 메타 광고'!$V:$V, '자사몰 메타 광고'!$C:$C, $R461),SUMIFS('자사몰 메타 광고'!$V:$V,'자사몰 메타 광고'!$I:$I,$S$4,'자사몰 메타 광고'!$C:$C,$R461))</f>
        <v>0</v>
      </c>
      <c r="U461" s="11">
        <f t="shared" si="15"/>
        <v>0</v>
      </c>
      <c r="V461" s="12" t="str">
        <f t="shared" si="20"/>
        <v xml:space="preserve"> </v>
      </c>
      <c r="W461" s="32">
        <f>IF($S$4="", SUMIFS('자사몰 메타 광고'!$K:$K, '자사몰 메타 광고'!$C:$C, $R461),SUMIFS('자사몰 메타 광고'!$K:$K,'자사몰 메타 광고'!$I:$I,$S$4,'자사몰 메타 광고'!$C:$C,$R461))</f>
        <v>0</v>
      </c>
      <c r="X461" s="32">
        <f>IF($S$4="", SUMIFS('자사몰 메타 광고'!$N:$N, '자사몰 메타 광고'!$C:$C, $R461),SUMIFS('자사몰 메타 광고'!$N:$N,'자사몰 메타 광고'!$I:$I,$S$4,'자사몰 메타 광고'!$C:$C,$R461))</f>
        <v>0</v>
      </c>
      <c r="Y461" s="11">
        <f t="shared" si="16"/>
        <v>0</v>
      </c>
      <c r="Z461" s="12" t="str">
        <f t="shared" si="21"/>
        <v xml:space="preserve"> </v>
      </c>
      <c r="AB461" s="10">
        <f>IF($S$4="", SUMIFS('무신사 메타 광고'!$X:$X, '무신사 메타 광고'!$C:$C, $R461),SUMIFS('무신사 메타 광고'!$X:$X,'무신사 메타 광고'!$I:$I,$S$4,'무신사 메타 광고'!$C:$C,$R461))</f>
        <v>0</v>
      </c>
      <c r="AC461" s="11">
        <f t="shared" si="17"/>
        <v>0</v>
      </c>
    </row>
    <row r="462" spans="2:29">
      <c r="B462" s="9"/>
      <c r="C462" s="29">
        <f>IF($C$4="", SUMIFS('자사몰 메타 광고'!$L:$L, '자사몰 메타 광고'!$D:$D, $B462), SUMIFS('자사몰 메타 광고'!$L:$L, '자사몰 메타 광고'!$I:$I, $C$4, '자사몰 메타 광고'!$D:$D, $B462))</f>
        <v>0</v>
      </c>
      <c r="D462" s="29">
        <f>IF($C$4="", SUMIFS('자사몰 메타 광고'!$V:$V,#REF!, $B462), SUMIFS('자사몰 메타 광고'!$V:$V,'자사몰 메타 광고'!$I:$I,$C$4,'자사몰 메타 광고'!$D:$D,$B462))</f>
        <v>0</v>
      </c>
      <c r="E462" s="11">
        <f t="shared" si="11"/>
        <v>0</v>
      </c>
      <c r="F462" s="12" t="str">
        <f t="shared" si="18"/>
        <v xml:space="preserve"> </v>
      </c>
      <c r="G462" s="30">
        <f>IF($C$4="", SUMIFS('자사몰 메타 광고'!$K:$K, '자사몰 메타 광고'!$D:$D, $B462), SUMIFS('자사몰 메타 광고'!$K:$K,'자사몰 메타 광고'!$I:$I,$C$4,'자사몰 메타 광고'!D:D,$B462))</f>
        <v>0</v>
      </c>
      <c r="H462" s="30">
        <f>IF($C$4="", SUMIFS('자사몰 메타 광고'!$Q:$Q, '자사몰 메타 광고'!$D:$D, $B462), SUMIFS('자사몰 메타 광고'!$Q:$Q,'자사몰 메타 광고'!$I:$I,$C$4,'자사몰 메타 광고'!D:D,$B462))</f>
        <v>0</v>
      </c>
      <c r="I462" s="30">
        <f>IF($C$4="", SUMIFS('자사몰 메타 광고'!$U:$U, '자사몰 메타 광고'!$D:$D, $B462), SUMIFS('자사몰 메타 광고'!$U:$U,'자사몰 메타 광고'!$I:$I,$C$4,'자사몰 메타 광고'!D:D,$B462))</f>
        <v>0</v>
      </c>
      <c r="J462" s="11">
        <f t="shared" si="12"/>
        <v>0</v>
      </c>
      <c r="K462" s="11">
        <f t="shared" si="13"/>
        <v>0</v>
      </c>
      <c r="L462" s="12" t="str">
        <f t="shared" si="19"/>
        <v xml:space="preserve"> </v>
      </c>
      <c r="N462" s="10">
        <f>IF($C$4="", SUMIFS('무신사 메타 광고'!$X:$X, '무신사 메타 광고'!$D:$D, $B462),SUMIFS('무신사 메타 광고'!$X:$X,'무신사 메타 광고'!I:I,$C$4,'무신사 메타 광고'!D:D,$B462))</f>
        <v>0</v>
      </c>
      <c r="O462" s="11">
        <f t="shared" si="14"/>
        <v>0</v>
      </c>
      <c r="R462" s="13"/>
      <c r="S462" s="31">
        <f>IF($S$4="", SUMIFS('자사몰 메타 광고'!$L:$L, '자사몰 메타 광고'!$C:$C, $R462),SUMIFS('자사몰 메타 광고'!$L:$L,'자사몰 메타 광고'!$I:$I,$S$4,'자사몰 메타 광고'!$C:$C,$R462))</f>
        <v>0</v>
      </c>
      <c r="T462" s="31">
        <f>IF($S$4="", SUMIFS('자사몰 메타 광고'!$V:$V, '자사몰 메타 광고'!$C:$C, $R462),SUMIFS('자사몰 메타 광고'!$V:$V,'자사몰 메타 광고'!$I:$I,$S$4,'자사몰 메타 광고'!$C:$C,$R462))</f>
        <v>0</v>
      </c>
      <c r="U462" s="11">
        <f t="shared" si="15"/>
        <v>0</v>
      </c>
      <c r="V462" s="12" t="str">
        <f t="shared" si="20"/>
        <v xml:space="preserve"> </v>
      </c>
      <c r="W462" s="32">
        <f>IF($S$4="", SUMIFS('자사몰 메타 광고'!$K:$K, '자사몰 메타 광고'!$C:$C, $R462),SUMIFS('자사몰 메타 광고'!$K:$K,'자사몰 메타 광고'!$I:$I,$S$4,'자사몰 메타 광고'!$C:$C,$R462))</f>
        <v>0</v>
      </c>
      <c r="X462" s="32">
        <f>IF($S$4="", SUMIFS('자사몰 메타 광고'!$N:$N, '자사몰 메타 광고'!$C:$C, $R462),SUMIFS('자사몰 메타 광고'!$N:$N,'자사몰 메타 광고'!$I:$I,$S$4,'자사몰 메타 광고'!$C:$C,$R462))</f>
        <v>0</v>
      </c>
      <c r="Y462" s="11">
        <f t="shared" si="16"/>
        <v>0</v>
      </c>
      <c r="Z462" s="12" t="str">
        <f t="shared" si="21"/>
        <v xml:space="preserve"> </v>
      </c>
      <c r="AB462" s="10">
        <f>IF($S$4="", SUMIFS('무신사 메타 광고'!$X:$X, '무신사 메타 광고'!$C:$C, $R462),SUMIFS('무신사 메타 광고'!$X:$X,'무신사 메타 광고'!$I:$I,$S$4,'무신사 메타 광고'!$C:$C,$R462))</f>
        <v>0</v>
      </c>
      <c r="AC462" s="11">
        <f t="shared" si="17"/>
        <v>0</v>
      </c>
    </row>
    <row r="463" spans="2:29">
      <c r="B463" s="9"/>
      <c r="C463" s="29">
        <f>IF($C$4="", SUMIFS('자사몰 메타 광고'!$L:$L, '자사몰 메타 광고'!$D:$D, $B463), SUMIFS('자사몰 메타 광고'!$L:$L, '자사몰 메타 광고'!$I:$I, $C$4, '자사몰 메타 광고'!$D:$D, $B463))</f>
        <v>0</v>
      </c>
      <c r="D463" s="29">
        <f>IF($C$4="", SUMIFS('자사몰 메타 광고'!$V:$V,#REF!, $B463), SUMIFS('자사몰 메타 광고'!$V:$V,'자사몰 메타 광고'!$I:$I,$C$4,'자사몰 메타 광고'!$D:$D,$B463))</f>
        <v>0</v>
      </c>
      <c r="E463" s="11">
        <f t="shared" si="11"/>
        <v>0</v>
      </c>
      <c r="F463" s="12" t="str">
        <f t="shared" si="18"/>
        <v xml:space="preserve"> </v>
      </c>
      <c r="G463" s="30">
        <f>IF($C$4="", SUMIFS('자사몰 메타 광고'!$K:$K, '자사몰 메타 광고'!$D:$D, $B463), SUMIFS('자사몰 메타 광고'!$K:$K,'자사몰 메타 광고'!$I:$I,$C$4,'자사몰 메타 광고'!D:D,$B463))</f>
        <v>0</v>
      </c>
      <c r="H463" s="30">
        <f>IF($C$4="", SUMIFS('자사몰 메타 광고'!$Q:$Q, '자사몰 메타 광고'!$D:$D, $B463), SUMIFS('자사몰 메타 광고'!$Q:$Q,'자사몰 메타 광고'!$I:$I,$C$4,'자사몰 메타 광고'!D:D,$B463))</f>
        <v>0</v>
      </c>
      <c r="I463" s="30">
        <f>IF($C$4="", SUMIFS('자사몰 메타 광고'!$U:$U, '자사몰 메타 광고'!$D:$D, $B463), SUMIFS('자사몰 메타 광고'!$U:$U,'자사몰 메타 광고'!$I:$I,$C$4,'자사몰 메타 광고'!D:D,$B463))</f>
        <v>0</v>
      </c>
      <c r="J463" s="11">
        <f t="shared" si="12"/>
        <v>0</v>
      </c>
      <c r="K463" s="11">
        <f t="shared" si="13"/>
        <v>0</v>
      </c>
      <c r="L463" s="12" t="str">
        <f t="shared" si="19"/>
        <v xml:space="preserve"> </v>
      </c>
      <c r="N463" s="10">
        <f>IF($C$4="", SUMIFS('무신사 메타 광고'!$X:$X, '무신사 메타 광고'!$D:$D, $B463),SUMIFS('무신사 메타 광고'!$X:$X,'무신사 메타 광고'!I:I,$C$4,'무신사 메타 광고'!D:D,$B463))</f>
        <v>0</v>
      </c>
      <c r="O463" s="11">
        <f t="shared" si="14"/>
        <v>0</v>
      </c>
      <c r="R463" s="13"/>
      <c r="S463" s="31">
        <f>IF($S$4="", SUMIFS('자사몰 메타 광고'!$L:$L, '자사몰 메타 광고'!$C:$C, $R463),SUMIFS('자사몰 메타 광고'!$L:$L,'자사몰 메타 광고'!$I:$I,$S$4,'자사몰 메타 광고'!$C:$C,$R463))</f>
        <v>0</v>
      </c>
      <c r="T463" s="31">
        <f>IF($S$4="", SUMIFS('자사몰 메타 광고'!$V:$V, '자사몰 메타 광고'!$C:$C, $R463),SUMIFS('자사몰 메타 광고'!$V:$V,'자사몰 메타 광고'!$I:$I,$S$4,'자사몰 메타 광고'!$C:$C,$R463))</f>
        <v>0</v>
      </c>
      <c r="U463" s="11">
        <f t="shared" si="15"/>
        <v>0</v>
      </c>
      <c r="V463" s="12" t="str">
        <f t="shared" si="20"/>
        <v xml:space="preserve"> </v>
      </c>
      <c r="W463" s="32">
        <f>IF($S$4="", SUMIFS('자사몰 메타 광고'!$K:$K, '자사몰 메타 광고'!$C:$C, $R463),SUMIFS('자사몰 메타 광고'!$K:$K,'자사몰 메타 광고'!$I:$I,$S$4,'자사몰 메타 광고'!$C:$C,$R463))</f>
        <v>0</v>
      </c>
      <c r="X463" s="32">
        <f>IF($S$4="", SUMIFS('자사몰 메타 광고'!$N:$N, '자사몰 메타 광고'!$C:$C, $R463),SUMIFS('자사몰 메타 광고'!$N:$N,'자사몰 메타 광고'!$I:$I,$S$4,'자사몰 메타 광고'!$C:$C,$R463))</f>
        <v>0</v>
      </c>
      <c r="Y463" s="11">
        <f t="shared" si="16"/>
        <v>0</v>
      </c>
      <c r="Z463" s="12" t="str">
        <f t="shared" si="21"/>
        <v xml:space="preserve"> </v>
      </c>
      <c r="AB463" s="10">
        <f>IF($S$4="", SUMIFS('무신사 메타 광고'!$X:$X, '무신사 메타 광고'!$C:$C, $R463),SUMIFS('무신사 메타 광고'!$X:$X,'무신사 메타 광고'!$I:$I,$S$4,'무신사 메타 광고'!$C:$C,$R463))</f>
        <v>0</v>
      </c>
      <c r="AC463" s="11">
        <f t="shared" si="17"/>
        <v>0</v>
      </c>
    </row>
    <row r="464" spans="2:29">
      <c r="B464" s="9"/>
      <c r="C464" s="29">
        <f>IF($C$4="", SUMIFS('자사몰 메타 광고'!$L:$L, '자사몰 메타 광고'!$D:$D, $B464), SUMIFS('자사몰 메타 광고'!$L:$L, '자사몰 메타 광고'!$I:$I, $C$4, '자사몰 메타 광고'!$D:$D, $B464))</f>
        <v>0</v>
      </c>
      <c r="D464" s="29">
        <f>IF($C$4="", SUMIFS('자사몰 메타 광고'!$V:$V,#REF!, $B464), SUMIFS('자사몰 메타 광고'!$V:$V,'자사몰 메타 광고'!$I:$I,$C$4,'자사몰 메타 광고'!$D:$D,$B464))</f>
        <v>0</v>
      </c>
      <c r="E464" s="11">
        <f t="shared" si="11"/>
        <v>0</v>
      </c>
      <c r="F464" s="12" t="str">
        <f t="shared" si="18"/>
        <v xml:space="preserve"> </v>
      </c>
      <c r="G464" s="30">
        <f>IF($C$4="", SUMIFS('자사몰 메타 광고'!$K:$K, '자사몰 메타 광고'!$D:$D, $B464), SUMIFS('자사몰 메타 광고'!$K:$K,'자사몰 메타 광고'!$I:$I,$C$4,'자사몰 메타 광고'!D:D,$B464))</f>
        <v>0</v>
      </c>
      <c r="H464" s="30">
        <f>IF($C$4="", SUMIFS('자사몰 메타 광고'!$Q:$Q, '자사몰 메타 광고'!$D:$D, $B464), SUMIFS('자사몰 메타 광고'!$Q:$Q,'자사몰 메타 광고'!$I:$I,$C$4,'자사몰 메타 광고'!D:D,$B464))</f>
        <v>0</v>
      </c>
      <c r="I464" s="30">
        <f>IF($C$4="", SUMIFS('자사몰 메타 광고'!$U:$U, '자사몰 메타 광고'!$D:$D, $B464), SUMIFS('자사몰 메타 광고'!$U:$U,'자사몰 메타 광고'!$I:$I,$C$4,'자사몰 메타 광고'!D:D,$B464))</f>
        <v>0</v>
      </c>
      <c r="J464" s="11">
        <f t="shared" si="12"/>
        <v>0</v>
      </c>
      <c r="K464" s="11">
        <f t="shared" si="13"/>
        <v>0</v>
      </c>
      <c r="L464" s="12" t="str">
        <f t="shared" si="19"/>
        <v xml:space="preserve"> </v>
      </c>
      <c r="N464" s="10">
        <f>IF($C$4="", SUMIFS('무신사 메타 광고'!$X:$X, '무신사 메타 광고'!$D:$D, $B464),SUMIFS('무신사 메타 광고'!$X:$X,'무신사 메타 광고'!I:I,$C$4,'무신사 메타 광고'!D:D,$B464))</f>
        <v>0</v>
      </c>
      <c r="O464" s="11">
        <f t="shared" si="14"/>
        <v>0</v>
      </c>
      <c r="R464" s="13"/>
      <c r="S464" s="31">
        <f>IF($S$4="", SUMIFS('자사몰 메타 광고'!$L:$L, '자사몰 메타 광고'!$C:$C, $R464),SUMIFS('자사몰 메타 광고'!$L:$L,'자사몰 메타 광고'!$I:$I,$S$4,'자사몰 메타 광고'!$C:$C,$R464))</f>
        <v>0</v>
      </c>
      <c r="T464" s="31">
        <f>IF($S$4="", SUMIFS('자사몰 메타 광고'!$V:$V, '자사몰 메타 광고'!$C:$C, $R464),SUMIFS('자사몰 메타 광고'!$V:$V,'자사몰 메타 광고'!$I:$I,$S$4,'자사몰 메타 광고'!$C:$C,$R464))</f>
        <v>0</v>
      </c>
      <c r="U464" s="11">
        <f t="shared" si="15"/>
        <v>0</v>
      </c>
      <c r="V464" s="12" t="str">
        <f t="shared" si="20"/>
        <v xml:space="preserve"> </v>
      </c>
      <c r="W464" s="32">
        <f>IF($S$4="", SUMIFS('자사몰 메타 광고'!$K:$K, '자사몰 메타 광고'!$C:$C, $R464),SUMIFS('자사몰 메타 광고'!$K:$K,'자사몰 메타 광고'!$I:$I,$S$4,'자사몰 메타 광고'!$C:$C,$R464))</f>
        <v>0</v>
      </c>
      <c r="X464" s="32">
        <f>IF($S$4="", SUMIFS('자사몰 메타 광고'!$N:$N, '자사몰 메타 광고'!$C:$C, $R464),SUMIFS('자사몰 메타 광고'!$N:$N,'자사몰 메타 광고'!$I:$I,$S$4,'자사몰 메타 광고'!$C:$C,$R464))</f>
        <v>0</v>
      </c>
      <c r="Y464" s="11">
        <f t="shared" si="16"/>
        <v>0</v>
      </c>
      <c r="Z464" s="12" t="str">
        <f t="shared" si="21"/>
        <v xml:space="preserve"> </v>
      </c>
      <c r="AB464" s="10">
        <f>IF($S$4="", SUMIFS('무신사 메타 광고'!$X:$X, '무신사 메타 광고'!$C:$C, $R464),SUMIFS('무신사 메타 광고'!$X:$X,'무신사 메타 광고'!$I:$I,$S$4,'무신사 메타 광고'!$C:$C,$R464))</f>
        <v>0</v>
      </c>
      <c r="AC464" s="11">
        <f t="shared" si="17"/>
        <v>0</v>
      </c>
    </row>
    <row r="465" spans="2:29">
      <c r="B465" s="9"/>
      <c r="C465" s="29">
        <f>IF($C$4="", SUMIFS('자사몰 메타 광고'!$L:$L, '자사몰 메타 광고'!$D:$D, $B465), SUMIFS('자사몰 메타 광고'!$L:$L, '자사몰 메타 광고'!$I:$I, $C$4, '자사몰 메타 광고'!$D:$D, $B465))</f>
        <v>0</v>
      </c>
      <c r="D465" s="29">
        <f>IF($C$4="", SUMIFS('자사몰 메타 광고'!$V:$V,#REF!, $B465), SUMIFS('자사몰 메타 광고'!$V:$V,'자사몰 메타 광고'!$I:$I,$C$4,'자사몰 메타 광고'!$D:$D,$B465))</f>
        <v>0</v>
      </c>
      <c r="E465" s="11">
        <f t="shared" si="11"/>
        <v>0</v>
      </c>
      <c r="F465" s="12" t="str">
        <f t="shared" si="18"/>
        <v xml:space="preserve"> </v>
      </c>
      <c r="G465" s="30">
        <f>IF($C$4="", SUMIFS('자사몰 메타 광고'!$K:$K, '자사몰 메타 광고'!$D:$D, $B465), SUMIFS('자사몰 메타 광고'!$K:$K,'자사몰 메타 광고'!$I:$I,$C$4,'자사몰 메타 광고'!D:D,$B465))</f>
        <v>0</v>
      </c>
      <c r="H465" s="30">
        <f>IF($C$4="", SUMIFS('자사몰 메타 광고'!$Q:$Q, '자사몰 메타 광고'!$D:$D, $B465), SUMIFS('자사몰 메타 광고'!$Q:$Q,'자사몰 메타 광고'!$I:$I,$C$4,'자사몰 메타 광고'!D:D,$B465))</f>
        <v>0</v>
      </c>
      <c r="I465" s="30">
        <f>IF($C$4="", SUMIFS('자사몰 메타 광고'!$U:$U, '자사몰 메타 광고'!$D:$D, $B465), SUMIFS('자사몰 메타 광고'!$U:$U,'자사몰 메타 광고'!$I:$I,$C$4,'자사몰 메타 광고'!D:D,$B465))</f>
        <v>0</v>
      </c>
      <c r="J465" s="11">
        <f t="shared" si="12"/>
        <v>0</v>
      </c>
      <c r="K465" s="11">
        <f t="shared" si="13"/>
        <v>0</v>
      </c>
      <c r="L465" s="12" t="str">
        <f t="shared" si="19"/>
        <v xml:space="preserve"> </v>
      </c>
      <c r="N465" s="10">
        <f>IF($C$4="", SUMIFS('무신사 메타 광고'!$X:$X, '무신사 메타 광고'!$D:$D, $B465),SUMIFS('무신사 메타 광고'!$X:$X,'무신사 메타 광고'!I:I,$C$4,'무신사 메타 광고'!D:D,$B465))</f>
        <v>0</v>
      </c>
      <c r="O465" s="11">
        <f t="shared" si="14"/>
        <v>0</v>
      </c>
      <c r="R465" s="13"/>
      <c r="S465" s="31">
        <f>IF($S$4="", SUMIFS('자사몰 메타 광고'!$L:$L, '자사몰 메타 광고'!$C:$C, $R465),SUMIFS('자사몰 메타 광고'!$L:$L,'자사몰 메타 광고'!$I:$I,$S$4,'자사몰 메타 광고'!$C:$C,$R465))</f>
        <v>0</v>
      </c>
      <c r="T465" s="31">
        <f>IF($S$4="", SUMIFS('자사몰 메타 광고'!$V:$V, '자사몰 메타 광고'!$C:$C, $R465),SUMIFS('자사몰 메타 광고'!$V:$V,'자사몰 메타 광고'!$I:$I,$S$4,'자사몰 메타 광고'!$C:$C,$R465))</f>
        <v>0</v>
      </c>
      <c r="U465" s="11">
        <f t="shared" si="15"/>
        <v>0</v>
      </c>
      <c r="V465" s="12" t="str">
        <f t="shared" si="20"/>
        <v xml:space="preserve"> </v>
      </c>
      <c r="W465" s="32">
        <f>IF($S$4="", SUMIFS('자사몰 메타 광고'!$K:$K, '자사몰 메타 광고'!$C:$C, $R465),SUMIFS('자사몰 메타 광고'!$K:$K,'자사몰 메타 광고'!$I:$I,$S$4,'자사몰 메타 광고'!$C:$C,$R465))</f>
        <v>0</v>
      </c>
      <c r="X465" s="32">
        <f>IF($S$4="", SUMIFS('자사몰 메타 광고'!$N:$N, '자사몰 메타 광고'!$C:$C, $R465),SUMIFS('자사몰 메타 광고'!$N:$N,'자사몰 메타 광고'!$I:$I,$S$4,'자사몰 메타 광고'!$C:$C,$R465))</f>
        <v>0</v>
      </c>
      <c r="Y465" s="11">
        <f t="shared" si="16"/>
        <v>0</v>
      </c>
      <c r="Z465" s="12" t="str">
        <f t="shared" si="21"/>
        <v xml:space="preserve"> </v>
      </c>
      <c r="AB465" s="10">
        <f>IF($S$4="", SUMIFS('무신사 메타 광고'!$X:$X, '무신사 메타 광고'!$C:$C, $R465),SUMIFS('무신사 메타 광고'!$X:$X,'무신사 메타 광고'!$I:$I,$S$4,'무신사 메타 광고'!$C:$C,$R465))</f>
        <v>0</v>
      </c>
      <c r="AC465" s="11">
        <f t="shared" si="17"/>
        <v>0</v>
      </c>
    </row>
    <row r="466" spans="2:29">
      <c r="B466" s="9"/>
      <c r="C466" s="29">
        <f>IF($C$4="", SUMIFS('자사몰 메타 광고'!$L:$L, '자사몰 메타 광고'!$D:$D, $B466), SUMIFS('자사몰 메타 광고'!$L:$L, '자사몰 메타 광고'!$I:$I, $C$4, '자사몰 메타 광고'!$D:$D, $B466))</f>
        <v>0</v>
      </c>
      <c r="D466" s="29">
        <f>IF($C$4="", SUMIFS('자사몰 메타 광고'!$V:$V,#REF!, $B466), SUMIFS('자사몰 메타 광고'!$V:$V,'자사몰 메타 광고'!$I:$I,$C$4,'자사몰 메타 광고'!$D:$D,$B466))</f>
        <v>0</v>
      </c>
      <c r="E466" s="11">
        <f t="shared" si="11"/>
        <v>0</v>
      </c>
      <c r="F466" s="12" t="str">
        <f t="shared" si="18"/>
        <v xml:space="preserve"> </v>
      </c>
      <c r="G466" s="30">
        <f>IF($C$4="", SUMIFS('자사몰 메타 광고'!$K:$K, '자사몰 메타 광고'!$D:$D, $B466), SUMIFS('자사몰 메타 광고'!$K:$K,'자사몰 메타 광고'!$I:$I,$C$4,'자사몰 메타 광고'!D:D,$B466))</f>
        <v>0</v>
      </c>
      <c r="H466" s="30">
        <f>IF($C$4="", SUMIFS('자사몰 메타 광고'!$Q:$Q, '자사몰 메타 광고'!$D:$D, $B466), SUMIFS('자사몰 메타 광고'!$Q:$Q,'자사몰 메타 광고'!$I:$I,$C$4,'자사몰 메타 광고'!D:D,$B466))</f>
        <v>0</v>
      </c>
      <c r="I466" s="30">
        <f>IF($C$4="", SUMIFS('자사몰 메타 광고'!$U:$U, '자사몰 메타 광고'!$D:$D, $B466), SUMIFS('자사몰 메타 광고'!$U:$U,'자사몰 메타 광고'!$I:$I,$C$4,'자사몰 메타 광고'!D:D,$B466))</f>
        <v>0</v>
      </c>
      <c r="J466" s="11">
        <f t="shared" si="12"/>
        <v>0</v>
      </c>
      <c r="K466" s="11">
        <f t="shared" si="13"/>
        <v>0</v>
      </c>
      <c r="L466" s="12" t="str">
        <f t="shared" si="19"/>
        <v xml:space="preserve"> </v>
      </c>
      <c r="N466" s="10">
        <f>IF($C$4="", SUMIFS('무신사 메타 광고'!$X:$X, '무신사 메타 광고'!$D:$D, $B466),SUMIFS('무신사 메타 광고'!$X:$X,'무신사 메타 광고'!I:I,$C$4,'무신사 메타 광고'!D:D,$B466))</f>
        <v>0</v>
      </c>
      <c r="O466" s="11">
        <f t="shared" si="14"/>
        <v>0</v>
      </c>
      <c r="R466" s="13"/>
      <c r="S466" s="31">
        <f>IF($S$4="", SUMIFS('자사몰 메타 광고'!$L:$L, '자사몰 메타 광고'!$C:$C, $R466),SUMIFS('자사몰 메타 광고'!$L:$L,'자사몰 메타 광고'!$I:$I,$S$4,'자사몰 메타 광고'!$C:$C,$R466))</f>
        <v>0</v>
      </c>
      <c r="T466" s="31">
        <f>IF($S$4="", SUMIFS('자사몰 메타 광고'!$V:$V, '자사몰 메타 광고'!$C:$C, $R466),SUMIFS('자사몰 메타 광고'!$V:$V,'자사몰 메타 광고'!$I:$I,$S$4,'자사몰 메타 광고'!$C:$C,$R466))</f>
        <v>0</v>
      </c>
      <c r="U466" s="11">
        <f t="shared" si="15"/>
        <v>0</v>
      </c>
      <c r="V466" s="12" t="str">
        <f t="shared" si="20"/>
        <v xml:space="preserve"> </v>
      </c>
      <c r="W466" s="32">
        <f>IF($S$4="", SUMIFS('자사몰 메타 광고'!$K:$K, '자사몰 메타 광고'!$C:$C, $R466),SUMIFS('자사몰 메타 광고'!$K:$K,'자사몰 메타 광고'!$I:$I,$S$4,'자사몰 메타 광고'!$C:$C,$R466))</f>
        <v>0</v>
      </c>
      <c r="X466" s="32">
        <f>IF($S$4="", SUMIFS('자사몰 메타 광고'!$N:$N, '자사몰 메타 광고'!$C:$C, $R466),SUMIFS('자사몰 메타 광고'!$N:$N,'자사몰 메타 광고'!$I:$I,$S$4,'자사몰 메타 광고'!$C:$C,$R466))</f>
        <v>0</v>
      </c>
      <c r="Y466" s="11">
        <f t="shared" si="16"/>
        <v>0</v>
      </c>
      <c r="Z466" s="12" t="str">
        <f t="shared" si="21"/>
        <v xml:space="preserve"> </v>
      </c>
      <c r="AB466" s="10">
        <f>IF($S$4="", SUMIFS('무신사 메타 광고'!$X:$X, '무신사 메타 광고'!$C:$C, $R466),SUMIFS('무신사 메타 광고'!$X:$X,'무신사 메타 광고'!$I:$I,$S$4,'무신사 메타 광고'!$C:$C,$R466))</f>
        <v>0</v>
      </c>
      <c r="AC466" s="11">
        <f t="shared" si="17"/>
        <v>0</v>
      </c>
    </row>
    <row r="467" spans="2:29">
      <c r="B467" s="9"/>
      <c r="C467" s="29">
        <f>IF($C$4="", SUMIFS('자사몰 메타 광고'!$L:$L, '자사몰 메타 광고'!$D:$D, $B467), SUMIFS('자사몰 메타 광고'!$L:$L, '자사몰 메타 광고'!$I:$I, $C$4, '자사몰 메타 광고'!$D:$D, $B467))</f>
        <v>0</v>
      </c>
      <c r="D467" s="29">
        <f>IF($C$4="", SUMIFS('자사몰 메타 광고'!$V:$V,#REF!, $B467), SUMIFS('자사몰 메타 광고'!$V:$V,'자사몰 메타 광고'!$I:$I,$C$4,'자사몰 메타 광고'!$D:$D,$B467))</f>
        <v>0</v>
      </c>
      <c r="E467" s="11">
        <f t="shared" si="11"/>
        <v>0</v>
      </c>
      <c r="F467" s="12" t="str">
        <f t="shared" si="18"/>
        <v xml:space="preserve"> </v>
      </c>
      <c r="G467" s="30">
        <f>IF($C$4="", SUMIFS('자사몰 메타 광고'!$K:$K, '자사몰 메타 광고'!$D:$D, $B467), SUMIFS('자사몰 메타 광고'!$K:$K,'자사몰 메타 광고'!$I:$I,$C$4,'자사몰 메타 광고'!D:D,$B467))</f>
        <v>0</v>
      </c>
      <c r="H467" s="30">
        <f>IF($C$4="", SUMIFS('자사몰 메타 광고'!$Q:$Q, '자사몰 메타 광고'!$D:$D, $B467), SUMIFS('자사몰 메타 광고'!$Q:$Q,'자사몰 메타 광고'!$I:$I,$C$4,'자사몰 메타 광고'!D:D,$B467))</f>
        <v>0</v>
      </c>
      <c r="I467" s="30">
        <f>IF($C$4="", SUMIFS('자사몰 메타 광고'!$U:$U, '자사몰 메타 광고'!$D:$D, $B467), SUMIFS('자사몰 메타 광고'!$U:$U,'자사몰 메타 광고'!$I:$I,$C$4,'자사몰 메타 광고'!D:D,$B467))</f>
        <v>0</v>
      </c>
      <c r="J467" s="11">
        <f t="shared" si="12"/>
        <v>0</v>
      </c>
      <c r="K467" s="11">
        <f t="shared" si="13"/>
        <v>0</v>
      </c>
      <c r="L467" s="12" t="str">
        <f t="shared" si="19"/>
        <v xml:space="preserve"> </v>
      </c>
      <c r="N467" s="10">
        <f>IF($C$4="", SUMIFS('무신사 메타 광고'!$X:$X, '무신사 메타 광고'!$D:$D, $B467),SUMIFS('무신사 메타 광고'!$X:$X,'무신사 메타 광고'!I:I,$C$4,'무신사 메타 광고'!D:D,$B467))</f>
        <v>0</v>
      </c>
      <c r="O467" s="11">
        <f t="shared" si="14"/>
        <v>0</v>
      </c>
      <c r="R467" s="13"/>
      <c r="S467" s="31">
        <f>IF($S$4="", SUMIFS('자사몰 메타 광고'!$L:$L, '자사몰 메타 광고'!$C:$C, $R467),SUMIFS('자사몰 메타 광고'!$L:$L,'자사몰 메타 광고'!$I:$I,$S$4,'자사몰 메타 광고'!$C:$C,$R467))</f>
        <v>0</v>
      </c>
      <c r="T467" s="31">
        <f>IF($S$4="", SUMIFS('자사몰 메타 광고'!$V:$V, '자사몰 메타 광고'!$C:$C, $R467),SUMIFS('자사몰 메타 광고'!$V:$V,'자사몰 메타 광고'!$I:$I,$S$4,'자사몰 메타 광고'!$C:$C,$R467))</f>
        <v>0</v>
      </c>
      <c r="U467" s="11">
        <f t="shared" si="15"/>
        <v>0</v>
      </c>
      <c r="V467" s="12" t="str">
        <f t="shared" si="20"/>
        <v xml:space="preserve"> </v>
      </c>
      <c r="W467" s="32">
        <f>IF($S$4="", SUMIFS('자사몰 메타 광고'!$K:$K, '자사몰 메타 광고'!$C:$C, $R467),SUMIFS('자사몰 메타 광고'!$K:$K,'자사몰 메타 광고'!$I:$I,$S$4,'자사몰 메타 광고'!$C:$C,$R467))</f>
        <v>0</v>
      </c>
      <c r="X467" s="32">
        <f>IF($S$4="", SUMIFS('자사몰 메타 광고'!$N:$N, '자사몰 메타 광고'!$C:$C, $R467),SUMIFS('자사몰 메타 광고'!$N:$N,'자사몰 메타 광고'!$I:$I,$S$4,'자사몰 메타 광고'!$C:$C,$R467))</f>
        <v>0</v>
      </c>
      <c r="Y467" s="11">
        <f t="shared" si="16"/>
        <v>0</v>
      </c>
      <c r="Z467" s="12" t="str">
        <f t="shared" si="21"/>
        <v xml:space="preserve"> </v>
      </c>
      <c r="AB467" s="10">
        <f>IF($S$4="", SUMIFS('무신사 메타 광고'!$X:$X, '무신사 메타 광고'!$C:$C, $R467),SUMIFS('무신사 메타 광고'!$X:$X,'무신사 메타 광고'!$I:$I,$S$4,'무신사 메타 광고'!$C:$C,$R467))</f>
        <v>0</v>
      </c>
      <c r="AC467" s="11">
        <f t="shared" si="17"/>
        <v>0</v>
      </c>
    </row>
    <row r="468" spans="2:29">
      <c r="B468" s="9"/>
      <c r="C468" s="29">
        <f>IF($C$4="", SUMIFS('자사몰 메타 광고'!$L:$L, '자사몰 메타 광고'!$D:$D, $B468), SUMIFS('자사몰 메타 광고'!$L:$L, '자사몰 메타 광고'!$I:$I, $C$4, '자사몰 메타 광고'!$D:$D, $B468))</f>
        <v>0</v>
      </c>
      <c r="D468" s="29">
        <f>IF($C$4="", SUMIFS('자사몰 메타 광고'!$V:$V,#REF!, $B468), SUMIFS('자사몰 메타 광고'!$V:$V,'자사몰 메타 광고'!$I:$I,$C$4,'자사몰 메타 광고'!$D:$D,$B468))</f>
        <v>0</v>
      </c>
      <c r="E468" s="11">
        <f t="shared" si="11"/>
        <v>0</v>
      </c>
      <c r="F468" s="12" t="str">
        <f t="shared" si="18"/>
        <v xml:space="preserve"> </v>
      </c>
      <c r="G468" s="30">
        <f>IF($C$4="", SUMIFS('자사몰 메타 광고'!$K:$K, '자사몰 메타 광고'!$D:$D, $B468), SUMIFS('자사몰 메타 광고'!$K:$K,'자사몰 메타 광고'!$I:$I,$C$4,'자사몰 메타 광고'!D:D,$B468))</f>
        <v>0</v>
      </c>
      <c r="H468" s="30">
        <f>IF($C$4="", SUMIFS('자사몰 메타 광고'!$Q:$Q, '자사몰 메타 광고'!$D:$D, $B468), SUMIFS('자사몰 메타 광고'!$Q:$Q,'자사몰 메타 광고'!$I:$I,$C$4,'자사몰 메타 광고'!D:D,$B468))</f>
        <v>0</v>
      </c>
      <c r="I468" s="30">
        <f>IF($C$4="", SUMIFS('자사몰 메타 광고'!$U:$U, '자사몰 메타 광고'!$D:$D, $B468), SUMIFS('자사몰 메타 광고'!$U:$U,'자사몰 메타 광고'!$I:$I,$C$4,'자사몰 메타 광고'!D:D,$B468))</f>
        <v>0</v>
      </c>
      <c r="J468" s="11">
        <f t="shared" si="12"/>
        <v>0</v>
      </c>
      <c r="K468" s="11">
        <f t="shared" si="13"/>
        <v>0</v>
      </c>
      <c r="L468" s="12" t="str">
        <f t="shared" si="19"/>
        <v xml:space="preserve"> </v>
      </c>
      <c r="N468" s="10">
        <f>IF($C$4="", SUMIFS('무신사 메타 광고'!$X:$X, '무신사 메타 광고'!$D:$D, $B468),SUMIFS('무신사 메타 광고'!$X:$X,'무신사 메타 광고'!I:I,$C$4,'무신사 메타 광고'!D:D,$B468))</f>
        <v>0</v>
      </c>
      <c r="O468" s="11">
        <f t="shared" si="14"/>
        <v>0</v>
      </c>
      <c r="R468" s="13"/>
      <c r="S468" s="31">
        <f>IF($S$4="", SUMIFS('자사몰 메타 광고'!$L:$L, '자사몰 메타 광고'!$C:$C, $R468),SUMIFS('자사몰 메타 광고'!$L:$L,'자사몰 메타 광고'!$I:$I,$S$4,'자사몰 메타 광고'!$C:$C,$R468))</f>
        <v>0</v>
      </c>
      <c r="T468" s="31">
        <f>IF($S$4="", SUMIFS('자사몰 메타 광고'!$V:$V, '자사몰 메타 광고'!$C:$C, $R468),SUMIFS('자사몰 메타 광고'!$V:$V,'자사몰 메타 광고'!$I:$I,$S$4,'자사몰 메타 광고'!$C:$C,$R468))</f>
        <v>0</v>
      </c>
      <c r="U468" s="11">
        <f t="shared" si="15"/>
        <v>0</v>
      </c>
      <c r="V468" s="12" t="str">
        <f t="shared" si="20"/>
        <v xml:space="preserve"> </v>
      </c>
      <c r="W468" s="32">
        <f>IF($S$4="", SUMIFS('자사몰 메타 광고'!$K:$K, '자사몰 메타 광고'!$C:$C, $R468),SUMIFS('자사몰 메타 광고'!$K:$K,'자사몰 메타 광고'!$I:$I,$S$4,'자사몰 메타 광고'!$C:$C,$R468))</f>
        <v>0</v>
      </c>
      <c r="X468" s="32">
        <f>IF($S$4="", SUMIFS('자사몰 메타 광고'!$N:$N, '자사몰 메타 광고'!$C:$C, $R468),SUMIFS('자사몰 메타 광고'!$N:$N,'자사몰 메타 광고'!$I:$I,$S$4,'자사몰 메타 광고'!$C:$C,$R468))</f>
        <v>0</v>
      </c>
      <c r="Y468" s="11">
        <f t="shared" si="16"/>
        <v>0</v>
      </c>
      <c r="Z468" s="12" t="str">
        <f t="shared" si="21"/>
        <v xml:space="preserve"> </v>
      </c>
      <c r="AB468" s="10">
        <f>IF($S$4="", SUMIFS('무신사 메타 광고'!$X:$X, '무신사 메타 광고'!$C:$C, $R468),SUMIFS('무신사 메타 광고'!$X:$X,'무신사 메타 광고'!$I:$I,$S$4,'무신사 메타 광고'!$C:$C,$R468))</f>
        <v>0</v>
      </c>
      <c r="AC468" s="11">
        <f t="shared" si="17"/>
        <v>0</v>
      </c>
    </row>
    <row r="469" spans="2:29">
      <c r="B469" s="9"/>
      <c r="C469" s="29">
        <f>IF($C$4="", SUMIFS('자사몰 메타 광고'!$L:$L, '자사몰 메타 광고'!$D:$D, $B469), SUMIFS('자사몰 메타 광고'!$L:$L, '자사몰 메타 광고'!$I:$I, $C$4, '자사몰 메타 광고'!$D:$D, $B469))</f>
        <v>0</v>
      </c>
      <c r="D469" s="29">
        <f>IF($C$4="", SUMIFS('자사몰 메타 광고'!$V:$V,#REF!, $B469), SUMIFS('자사몰 메타 광고'!$V:$V,'자사몰 메타 광고'!$I:$I,$C$4,'자사몰 메타 광고'!$D:$D,$B469))</f>
        <v>0</v>
      </c>
      <c r="E469" s="11">
        <f t="shared" si="11"/>
        <v>0</v>
      </c>
      <c r="F469" s="12" t="str">
        <f t="shared" si="18"/>
        <v xml:space="preserve"> </v>
      </c>
      <c r="G469" s="30">
        <f>IF($C$4="", SUMIFS('자사몰 메타 광고'!$K:$K, '자사몰 메타 광고'!$D:$D, $B469), SUMIFS('자사몰 메타 광고'!$K:$K,'자사몰 메타 광고'!$I:$I,$C$4,'자사몰 메타 광고'!D:D,$B469))</f>
        <v>0</v>
      </c>
      <c r="H469" s="30">
        <f>IF($C$4="", SUMIFS('자사몰 메타 광고'!$Q:$Q, '자사몰 메타 광고'!$D:$D, $B469), SUMIFS('자사몰 메타 광고'!$Q:$Q,'자사몰 메타 광고'!$I:$I,$C$4,'자사몰 메타 광고'!D:D,$B469))</f>
        <v>0</v>
      </c>
      <c r="I469" s="30">
        <f>IF($C$4="", SUMIFS('자사몰 메타 광고'!$U:$U, '자사몰 메타 광고'!$D:$D, $B469), SUMIFS('자사몰 메타 광고'!$U:$U,'자사몰 메타 광고'!$I:$I,$C$4,'자사몰 메타 광고'!D:D,$B469))</f>
        <v>0</v>
      </c>
      <c r="J469" s="11">
        <f t="shared" si="12"/>
        <v>0</v>
      </c>
      <c r="K469" s="11">
        <f t="shared" si="13"/>
        <v>0</v>
      </c>
      <c r="L469" s="12" t="str">
        <f t="shared" si="19"/>
        <v xml:space="preserve"> </v>
      </c>
      <c r="N469" s="10">
        <f>IF($C$4="", SUMIFS('무신사 메타 광고'!$X:$X, '무신사 메타 광고'!$D:$D, $B469),SUMIFS('무신사 메타 광고'!$X:$X,'무신사 메타 광고'!I:I,$C$4,'무신사 메타 광고'!D:D,$B469))</f>
        <v>0</v>
      </c>
      <c r="O469" s="11">
        <f t="shared" si="14"/>
        <v>0</v>
      </c>
      <c r="R469" s="13"/>
      <c r="S469" s="31">
        <f>IF($S$4="", SUMIFS('자사몰 메타 광고'!$L:$L, '자사몰 메타 광고'!$C:$C, $R469),SUMIFS('자사몰 메타 광고'!$L:$L,'자사몰 메타 광고'!$I:$I,$S$4,'자사몰 메타 광고'!$C:$C,$R469))</f>
        <v>0</v>
      </c>
      <c r="T469" s="31">
        <f>IF($S$4="", SUMIFS('자사몰 메타 광고'!$V:$V, '자사몰 메타 광고'!$C:$C, $R469),SUMIFS('자사몰 메타 광고'!$V:$V,'자사몰 메타 광고'!$I:$I,$S$4,'자사몰 메타 광고'!$C:$C,$R469))</f>
        <v>0</v>
      </c>
      <c r="U469" s="11">
        <f t="shared" si="15"/>
        <v>0</v>
      </c>
      <c r="V469" s="12" t="str">
        <f t="shared" si="20"/>
        <v xml:space="preserve"> </v>
      </c>
      <c r="W469" s="32">
        <f>IF($S$4="", SUMIFS('자사몰 메타 광고'!$K:$K, '자사몰 메타 광고'!$C:$C, $R469),SUMIFS('자사몰 메타 광고'!$K:$K,'자사몰 메타 광고'!$I:$I,$S$4,'자사몰 메타 광고'!$C:$C,$R469))</f>
        <v>0</v>
      </c>
      <c r="X469" s="32">
        <f>IF($S$4="", SUMIFS('자사몰 메타 광고'!$N:$N, '자사몰 메타 광고'!$C:$C, $R469),SUMIFS('자사몰 메타 광고'!$N:$N,'자사몰 메타 광고'!$I:$I,$S$4,'자사몰 메타 광고'!$C:$C,$R469))</f>
        <v>0</v>
      </c>
      <c r="Y469" s="11">
        <f t="shared" si="16"/>
        <v>0</v>
      </c>
      <c r="Z469" s="12" t="str">
        <f t="shared" si="21"/>
        <v xml:space="preserve"> </v>
      </c>
      <c r="AB469" s="10">
        <f>IF($S$4="", SUMIFS('무신사 메타 광고'!$X:$X, '무신사 메타 광고'!$C:$C, $R469),SUMIFS('무신사 메타 광고'!$X:$X,'무신사 메타 광고'!$I:$I,$S$4,'무신사 메타 광고'!$C:$C,$R469))</f>
        <v>0</v>
      </c>
      <c r="AC469" s="11">
        <f t="shared" si="17"/>
        <v>0</v>
      </c>
    </row>
    <row r="470" spans="2:29">
      <c r="B470" s="9"/>
      <c r="C470" s="29">
        <f>IF($C$4="", SUMIFS('자사몰 메타 광고'!$L:$L, '자사몰 메타 광고'!$D:$D, $B470), SUMIFS('자사몰 메타 광고'!$L:$L, '자사몰 메타 광고'!$I:$I, $C$4, '자사몰 메타 광고'!$D:$D, $B470))</f>
        <v>0</v>
      </c>
      <c r="D470" s="29">
        <f>IF($C$4="", SUMIFS('자사몰 메타 광고'!$V:$V,#REF!, $B470), SUMIFS('자사몰 메타 광고'!$V:$V,'자사몰 메타 광고'!$I:$I,$C$4,'자사몰 메타 광고'!$D:$D,$B470))</f>
        <v>0</v>
      </c>
      <c r="E470" s="11">
        <f t="shared" si="11"/>
        <v>0</v>
      </c>
      <c r="F470" s="12" t="str">
        <f t="shared" si="18"/>
        <v xml:space="preserve"> </v>
      </c>
      <c r="G470" s="30">
        <f>IF($C$4="", SUMIFS('자사몰 메타 광고'!$K:$K, '자사몰 메타 광고'!$D:$D, $B470), SUMIFS('자사몰 메타 광고'!$K:$K,'자사몰 메타 광고'!$I:$I,$C$4,'자사몰 메타 광고'!D:D,$B470))</f>
        <v>0</v>
      </c>
      <c r="H470" s="30">
        <f>IF($C$4="", SUMIFS('자사몰 메타 광고'!$Q:$Q, '자사몰 메타 광고'!$D:$D, $B470), SUMIFS('자사몰 메타 광고'!$Q:$Q,'자사몰 메타 광고'!$I:$I,$C$4,'자사몰 메타 광고'!D:D,$B470))</f>
        <v>0</v>
      </c>
      <c r="I470" s="30">
        <f>IF($C$4="", SUMIFS('자사몰 메타 광고'!$U:$U, '자사몰 메타 광고'!$D:$D, $B470), SUMIFS('자사몰 메타 광고'!$U:$U,'자사몰 메타 광고'!$I:$I,$C$4,'자사몰 메타 광고'!D:D,$B470))</f>
        <v>0</v>
      </c>
      <c r="J470" s="11">
        <f t="shared" si="12"/>
        <v>0</v>
      </c>
      <c r="K470" s="11">
        <f t="shared" si="13"/>
        <v>0</v>
      </c>
      <c r="L470" s="12" t="str">
        <f t="shared" si="19"/>
        <v xml:space="preserve"> </v>
      </c>
      <c r="N470" s="10">
        <f>IF($C$4="", SUMIFS('무신사 메타 광고'!$X:$X, '무신사 메타 광고'!$D:$D, $B470),SUMIFS('무신사 메타 광고'!$X:$X,'무신사 메타 광고'!I:I,$C$4,'무신사 메타 광고'!D:D,$B470))</f>
        <v>0</v>
      </c>
      <c r="O470" s="11">
        <f t="shared" si="14"/>
        <v>0</v>
      </c>
      <c r="R470" s="13"/>
      <c r="S470" s="31">
        <f>IF($S$4="", SUMIFS('자사몰 메타 광고'!$L:$L, '자사몰 메타 광고'!$C:$C, $R470),SUMIFS('자사몰 메타 광고'!$L:$L,'자사몰 메타 광고'!$I:$I,$S$4,'자사몰 메타 광고'!$C:$C,$R470))</f>
        <v>0</v>
      </c>
      <c r="T470" s="31">
        <f>IF($S$4="", SUMIFS('자사몰 메타 광고'!$V:$V, '자사몰 메타 광고'!$C:$C, $R470),SUMIFS('자사몰 메타 광고'!$V:$V,'자사몰 메타 광고'!$I:$I,$S$4,'자사몰 메타 광고'!$C:$C,$R470))</f>
        <v>0</v>
      </c>
      <c r="U470" s="11">
        <f t="shared" si="15"/>
        <v>0</v>
      </c>
      <c r="V470" s="12" t="str">
        <f t="shared" si="20"/>
        <v xml:space="preserve"> </v>
      </c>
      <c r="W470" s="32">
        <f>IF($S$4="", SUMIFS('자사몰 메타 광고'!$K:$K, '자사몰 메타 광고'!$C:$C, $R470),SUMIFS('자사몰 메타 광고'!$K:$K,'자사몰 메타 광고'!$I:$I,$S$4,'자사몰 메타 광고'!$C:$C,$R470))</f>
        <v>0</v>
      </c>
      <c r="X470" s="32">
        <f>IF($S$4="", SUMIFS('자사몰 메타 광고'!$N:$N, '자사몰 메타 광고'!$C:$C, $R470),SUMIFS('자사몰 메타 광고'!$N:$N,'자사몰 메타 광고'!$I:$I,$S$4,'자사몰 메타 광고'!$C:$C,$R470))</f>
        <v>0</v>
      </c>
      <c r="Y470" s="11">
        <f t="shared" si="16"/>
        <v>0</v>
      </c>
      <c r="Z470" s="12" t="str">
        <f t="shared" si="21"/>
        <v xml:space="preserve"> </v>
      </c>
      <c r="AB470" s="10">
        <f>IF($S$4="", SUMIFS('무신사 메타 광고'!$X:$X, '무신사 메타 광고'!$C:$C, $R470),SUMIFS('무신사 메타 광고'!$X:$X,'무신사 메타 광고'!$I:$I,$S$4,'무신사 메타 광고'!$C:$C,$R470))</f>
        <v>0</v>
      </c>
      <c r="AC470" s="11">
        <f t="shared" si="17"/>
        <v>0</v>
      </c>
    </row>
    <row r="471" spans="2:29">
      <c r="B471" s="9"/>
      <c r="C471" s="29">
        <f>IF($C$4="", SUMIFS('자사몰 메타 광고'!$L:$L, '자사몰 메타 광고'!$D:$D, $B471), SUMIFS('자사몰 메타 광고'!$L:$L, '자사몰 메타 광고'!$I:$I, $C$4, '자사몰 메타 광고'!$D:$D, $B471))</f>
        <v>0</v>
      </c>
      <c r="D471" s="29">
        <f>IF($C$4="", SUMIFS('자사몰 메타 광고'!$V:$V,#REF!, $B471), SUMIFS('자사몰 메타 광고'!$V:$V,'자사몰 메타 광고'!$I:$I,$C$4,'자사몰 메타 광고'!$D:$D,$B471))</f>
        <v>0</v>
      </c>
      <c r="E471" s="11">
        <f t="shared" si="11"/>
        <v>0</v>
      </c>
      <c r="F471" s="12" t="str">
        <f t="shared" si="18"/>
        <v xml:space="preserve"> </v>
      </c>
      <c r="G471" s="30">
        <f>IF($C$4="", SUMIFS('자사몰 메타 광고'!$K:$K, '자사몰 메타 광고'!$D:$D, $B471), SUMIFS('자사몰 메타 광고'!$K:$K,'자사몰 메타 광고'!$I:$I,$C$4,'자사몰 메타 광고'!D:D,$B471))</f>
        <v>0</v>
      </c>
      <c r="H471" s="30">
        <f>IF($C$4="", SUMIFS('자사몰 메타 광고'!$Q:$Q, '자사몰 메타 광고'!$D:$D, $B471), SUMIFS('자사몰 메타 광고'!$Q:$Q,'자사몰 메타 광고'!$I:$I,$C$4,'자사몰 메타 광고'!D:D,$B471))</f>
        <v>0</v>
      </c>
      <c r="I471" s="30">
        <f>IF($C$4="", SUMIFS('자사몰 메타 광고'!$U:$U, '자사몰 메타 광고'!$D:$D, $B471), SUMIFS('자사몰 메타 광고'!$U:$U,'자사몰 메타 광고'!$I:$I,$C$4,'자사몰 메타 광고'!D:D,$B471))</f>
        <v>0</v>
      </c>
      <c r="J471" s="11">
        <f t="shared" si="12"/>
        <v>0</v>
      </c>
      <c r="K471" s="11">
        <f t="shared" si="13"/>
        <v>0</v>
      </c>
      <c r="L471" s="12" t="str">
        <f t="shared" si="19"/>
        <v xml:space="preserve"> </v>
      </c>
      <c r="N471" s="10">
        <f>IF($C$4="", SUMIFS('무신사 메타 광고'!$X:$X, '무신사 메타 광고'!$D:$D, $B471),SUMIFS('무신사 메타 광고'!$X:$X,'무신사 메타 광고'!I:I,$C$4,'무신사 메타 광고'!D:D,$B471))</f>
        <v>0</v>
      </c>
      <c r="O471" s="11">
        <f t="shared" si="14"/>
        <v>0</v>
      </c>
      <c r="R471" s="13"/>
      <c r="S471" s="31">
        <f>IF($S$4="", SUMIFS('자사몰 메타 광고'!$L:$L, '자사몰 메타 광고'!$C:$C, $R471),SUMIFS('자사몰 메타 광고'!$L:$L,'자사몰 메타 광고'!$I:$I,$S$4,'자사몰 메타 광고'!$C:$C,$R471))</f>
        <v>0</v>
      </c>
      <c r="T471" s="31">
        <f>IF($S$4="", SUMIFS('자사몰 메타 광고'!$V:$V, '자사몰 메타 광고'!$C:$C, $R471),SUMIFS('자사몰 메타 광고'!$V:$V,'자사몰 메타 광고'!$I:$I,$S$4,'자사몰 메타 광고'!$C:$C,$R471))</f>
        <v>0</v>
      </c>
      <c r="U471" s="11">
        <f t="shared" si="15"/>
        <v>0</v>
      </c>
      <c r="V471" s="12" t="str">
        <f t="shared" si="20"/>
        <v xml:space="preserve"> </v>
      </c>
      <c r="W471" s="32">
        <f>IF($S$4="", SUMIFS('자사몰 메타 광고'!$K:$K, '자사몰 메타 광고'!$C:$C, $R471),SUMIFS('자사몰 메타 광고'!$K:$K,'자사몰 메타 광고'!$I:$I,$S$4,'자사몰 메타 광고'!$C:$C,$R471))</f>
        <v>0</v>
      </c>
      <c r="X471" s="32">
        <f>IF($S$4="", SUMIFS('자사몰 메타 광고'!$N:$N, '자사몰 메타 광고'!$C:$C, $R471),SUMIFS('자사몰 메타 광고'!$N:$N,'자사몰 메타 광고'!$I:$I,$S$4,'자사몰 메타 광고'!$C:$C,$R471))</f>
        <v>0</v>
      </c>
      <c r="Y471" s="11">
        <f t="shared" si="16"/>
        <v>0</v>
      </c>
      <c r="Z471" s="12" t="str">
        <f t="shared" si="21"/>
        <v xml:space="preserve"> </v>
      </c>
      <c r="AB471" s="10">
        <f>IF($S$4="", SUMIFS('무신사 메타 광고'!$X:$X, '무신사 메타 광고'!$C:$C, $R471),SUMIFS('무신사 메타 광고'!$X:$X,'무신사 메타 광고'!$I:$I,$S$4,'무신사 메타 광고'!$C:$C,$R471))</f>
        <v>0</v>
      </c>
      <c r="AC471" s="11">
        <f t="shared" si="17"/>
        <v>0</v>
      </c>
    </row>
    <row r="472" spans="2:29">
      <c r="B472" s="9"/>
      <c r="C472" s="29">
        <f>IF($C$4="", SUMIFS('자사몰 메타 광고'!$L:$L, '자사몰 메타 광고'!$D:$D, $B472), SUMIFS('자사몰 메타 광고'!$L:$L, '자사몰 메타 광고'!$I:$I, $C$4, '자사몰 메타 광고'!$D:$D, $B472))</f>
        <v>0</v>
      </c>
      <c r="D472" s="29">
        <f>IF($C$4="", SUMIFS('자사몰 메타 광고'!$V:$V,#REF!, $B472), SUMIFS('자사몰 메타 광고'!$V:$V,'자사몰 메타 광고'!$I:$I,$C$4,'자사몰 메타 광고'!$D:$D,$B472))</f>
        <v>0</v>
      </c>
      <c r="E472" s="11">
        <f t="shared" si="11"/>
        <v>0</v>
      </c>
      <c r="F472" s="12" t="str">
        <f t="shared" si="18"/>
        <v xml:space="preserve"> </v>
      </c>
      <c r="G472" s="30">
        <f>IF($C$4="", SUMIFS('자사몰 메타 광고'!$K:$K, '자사몰 메타 광고'!$D:$D, $B472), SUMIFS('자사몰 메타 광고'!$K:$K,'자사몰 메타 광고'!$I:$I,$C$4,'자사몰 메타 광고'!D:D,$B472))</f>
        <v>0</v>
      </c>
      <c r="H472" s="30">
        <f>IF($C$4="", SUMIFS('자사몰 메타 광고'!$Q:$Q, '자사몰 메타 광고'!$D:$D, $B472), SUMIFS('자사몰 메타 광고'!$Q:$Q,'자사몰 메타 광고'!$I:$I,$C$4,'자사몰 메타 광고'!D:D,$B472))</f>
        <v>0</v>
      </c>
      <c r="I472" s="30">
        <f>IF($C$4="", SUMIFS('자사몰 메타 광고'!$U:$U, '자사몰 메타 광고'!$D:$D, $B472), SUMIFS('자사몰 메타 광고'!$U:$U,'자사몰 메타 광고'!$I:$I,$C$4,'자사몰 메타 광고'!D:D,$B472))</f>
        <v>0</v>
      </c>
      <c r="J472" s="11">
        <f t="shared" si="12"/>
        <v>0</v>
      </c>
      <c r="K472" s="11">
        <f t="shared" si="13"/>
        <v>0</v>
      </c>
      <c r="L472" s="12" t="str">
        <f t="shared" si="19"/>
        <v xml:space="preserve"> </v>
      </c>
      <c r="N472" s="10">
        <f>IF($C$4="", SUMIFS('무신사 메타 광고'!$X:$X, '무신사 메타 광고'!$D:$D, $B472),SUMIFS('무신사 메타 광고'!$X:$X,'무신사 메타 광고'!I:I,$C$4,'무신사 메타 광고'!D:D,$B472))</f>
        <v>0</v>
      </c>
      <c r="O472" s="11">
        <f t="shared" si="14"/>
        <v>0</v>
      </c>
      <c r="R472" s="13"/>
      <c r="S472" s="31">
        <f>IF($S$4="", SUMIFS('자사몰 메타 광고'!$L:$L, '자사몰 메타 광고'!$C:$C, $R472),SUMIFS('자사몰 메타 광고'!$L:$L,'자사몰 메타 광고'!$I:$I,$S$4,'자사몰 메타 광고'!$C:$C,$R472))</f>
        <v>0</v>
      </c>
      <c r="T472" s="31">
        <f>IF($S$4="", SUMIFS('자사몰 메타 광고'!$V:$V, '자사몰 메타 광고'!$C:$C, $R472),SUMIFS('자사몰 메타 광고'!$V:$V,'자사몰 메타 광고'!$I:$I,$S$4,'자사몰 메타 광고'!$C:$C,$R472))</f>
        <v>0</v>
      </c>
      <c r="U472" s="11">
        <f t="shared" si="15"/>
        <v>0</v>
      </c>
      <c r="V472" s="12" t="str">
        <f t="shared" si="20"/>
        <v xml:space="preserve"> </v>
      </c>
      <c r="W472" s="32">
        <f>IF($S$4="", SUMIFS('자사몰 메타 광고'!$K:$K, '자사몰 메타 광고'!$C:$C, $R472),SUMIFS('자사몰 메타 광고'!$K:$K,'자사몰 메타 광고'!$I:$I,$S$4,'자사몰 메타 광고'!$C:$C,$R472))</f>
        <v>0</v>
      </c>
      <c r="X472" s="32">
        <f>IF($S$4="", SUMIFS('자사몰 메타 광고'!$N:$N, '자사몰 메타 광고'!$C:$C, $R472),SUMIFS('자사몰 메타 광고'!$N:$N,'자사몰 메타 광고'!$I:$I,$S$4,'자사몰 메타 광고'!$C:$C,$R472))</f>
        <v>0</v>
      </c>
      <c r="Y472" s="11">
        <f t="shared" si="16"/>
        <v>0</v>
      </c>
      <c r="Z472" s="12" t="str">
        <f t="shared" si="21"/>
        <v xml:space="preserve"> </v>
      </c>
      <c r="AB472" s="10">
        <f>IF($S$4="", SUMIFS('무신사 메타 광고'!$X:$X, '무신사 메타 광고'!$C:$C, $R472),SUMIFS('무신사 메타 광고'!$X:$X,'무신사 메타 광고'!$I:$I,$S$4,'무신사 메타 광고'!$C:$C,$R472))</f>
        <v>0</v>
      </c>
      <c r="AC472" s="11">
        <f t="shared" si="17"/>
        <v>0</v>
      </c>
    </row>
    <row r="473" spans="2:29">
      <c r="B473" s="9"/>
      <c r="C473" s="29">
        <f>IF($C$4="", SUMIFS('자사몰 메타 광고'!$L:$L, '자사몰 메타 광고'!$D:$D, $B473), SUMIFS('자사몰 메타 광고'!$L:$L, '자사몰 메타 광고'!$I:$I, $C$4, '자사몰 메타 광고'!$D:$D, $B473))</f>
        <v>0</v>
      </c>
      <c r="D473" s="29">
        <f>IF($C$4="", SUMIFS('자사몰 메타 광고'!$V:$V,#REF!, $B473), SUMIFS('자사몰 메타 광고'!$V:$V,'자사몰 메타 광고'!$I:$I,$C$4,'자사몰 메타 광고'!$D:$D,$B473))</f>
        <v>0</v>
      </c>
      <c r="E473" s="11">
        <f t="shared" si="11"/>
        <v>0</v>
      </c>
      <c r="F473" s="12" t="str">
        <f t="shared" si="18"/>
        <v xml:space="preserve"> </v>
      </c>
      <c r="G473" s="30">
        <f>IF($C$4="", SUMIFS('자사몰 메타 광고'!$K:$K, '자사몰 메타 광고'!$D:$D, $B473), SUMIFS('자사몰 메타 광고'!$K:$K,'자사몰 메타 광고'!$I:$I,$C$4,'자사몰 메타 광고'!D:D,$B473))</f>
        <v>0</v>
      </c>
      <c r="H473" s="30">
        <f>IF($C$4="", SUMIFS('자사몰 메타 광고'!$Q:$Q, '자사몰 메타 광고'!$D:$D, $B473), SUMIFS('자사몰 메타 광고'!$Q:$Q,'자사몰 메타 광고'!$I:$I,$C$4,'자사몰 메타 광고'!D:D,$B473))</f>
        <v>0</v>
      </c>
      <c r="I473" s="30">
        <f>IF($C$4="", SUMIFS('자사몰 메타 광고'!$U:$U, '자사몰 메타 광고'!$D:$D, $B473), SUMIFS('자사몰 메타 광고'!$U:$U,'자사몰 메타 광고'!$I:$I,$C$4,'자사몰 메타 광고'!D:D,$B473))</f>
        <v>0</v>
      </c>
      <c r="J473" s="11">
        <f t="shared" si="12"/>
        <v>0</v>
      </c>
      <c r="K473" s="11">
        <f t="shared" si="13"/>
        <v>0</v>
      </c>
      <c r="L473" s="12" t="str">
        <f t="shared" si="19"/>
        <v xml:space="preserve"> </v>
      </c>
      <c r="N473" s="10">
        <f>IF($C$4="", SUMIFS('무신사 메타 광고'!$X:$X, '무신사 메타 광고'!$D:$D, $B473),SUMIFS('무신사 메타 광고'!$X:$X,'무신사 메타 광고'!I:I,$C$4,'무신사 메타 광고'!D:D,$B473))</f>
        <v>0</v>
      </c>
      <c r="O473" s="11">
        <f t="shared" si="14"/>
        <v>0</v>
      </c>
      <c r="R473" s="13"/>
      <c r="S473" s="31">
        <f>IF($S$4="", SUMIFS('자사몰 메타 광고'!$L:$L, '자사몰 메타 광고'!$C:$C, $R473),SUMIFS('자사몰 메타 광고'!$L:$L,'자사몰 메타 광고'!$I:$I,$S$4,'자사몰 메타 광고'!$C:$C,$R473))</f>
        <v>0</v>
      </c>
      <c r="T473" s="31">
        <f>IF($S$4="", SUMIFS('자사몰 메타 광고'!$V:$V, '자사몰 메타 광고'!$C:$C, $R473),SUMIFS('자사몰 메타 광고'!$V:$V,'자사몰 메타 광고'!$I:$I,$S$4,'자사몰 메타 광고'!$C:$C,$R473))</f>
        <v>0</v>
      </c>
      <c r="U473" s="11">
        <f t="shared" si="15"/>
        <v>0</v>
      </c>
      <c r="V473" s="12" t="str">
        <f t="shared" si="20"/>
        <v xml:space="preserve"> </v>
      </c>
      <c r="W473" s="32">
        <f>IF($S$4="", SUMIFS('자사몰 메타 광고'!$K:$K, '자사몰 메타 광고'!$C:$C, $R473),SUMIFS('자사몰 메타 광고'!$K:$K,'자사몰 메타 광고'!$I:$I,$S$4,'자사몰 메타 광고'!$C:$C,$R473))</f>
        <v>0</v>
      </c>
      <c r="X473" s="32">
        <f>IF($S$4="", SUMIFS('자사몰 메타 광고'!$N:$N, '자사몰 메타 광고'!$C:$C, $R473),SUMIFS('자사몰 메타 광고'!$N:$N,'자사몰 메타 광고'!$I:$I,$S$4,'자사몰 메타 광고'!$C:$C,$R473))</f>
        <v>0</v>
      </c>
      <c r="Y473" s="11">
        <f t="shared" si="16"/>
        <v>0</v>
      </c>
      <c r="Z473" s="12" t="str">
        <f t="shared" si="21"/>
        <v xml:space="preserve"> </v>
      </c>
      <c r="AB473" s="10">
        <f>IF($S$4="", SUMIFS('무신사 메타 광고'!$X:$X, '무신사 메타 광고'!$C:$C, $R473),SUMIFS('무신사 메타 광고'!$X:$X,'무신사 메타 광고'!$I:$I,$S$4,'무신사 메타 광고'!$C:$C,$R473))</f>
        <v>0</v>
      </c>
      <c r="AC473" s="11">
        <f t="shared" si="17"/>
        <v>0</v>
      </c>
    </row>
    <row r="474" spans="2:29">
      <c r="B474" s="9"/>
      <c r="C474" s="29">
        <f>IF($C$4="", SUMIFS('자사몰 메타 광고'!$L:$L, '자사몰 메타 광고'!$D:$D, $B474), SUMIFS('자사몰 메타 광고'!$L:$L, '자사몰 메타 광고'!$I:$I, $C$4, '자사몰 메타 광고'!$D:$D, $B474))</f>
        <v>0</v>
      </c>
      <c r="D474" s="29">
        <f>IF($C$4="", SUMIFS('자사몰 메타 광고'!$V:$V,#REF!, $B474), SUMIFS('자사몰 메타 광고'!$V:$V,'자사몰 메타 광고'!$I:$I,$C$4,'자사몰 메타 광고'!$D:$D,$B474))</f>
        <v>0</v>
      </c>
      <c r="E474" s="11">
        <f t="shared" si="11"/>
        <v>0</v>
      </c>
      <c r="F474" s="12" t="str">
        <f t="shared" si="18"/>
        <v xml:space="preserve"> </v>
      </c>
      <c r="G474" s="30">
        <f>IF($C$4="", SUMIFS('자사몰 메타 광고'!$K:$K, '자사몰 메타 광고'!$D:$D, $B474), SUMIFS('자사몰 메타 광고'!$K:$K,'자사몰 메타 광고'!$I:$I,$C$4,'자사몰 메타 광고'!D:D,$B474))</f>
        <v>0</v>
      </c>
      <c r="H474" s="30">
        <f>IF($C$4="", SUMIFS('자사몰 메타 광고'!$Q:$Q, '자사몰 메타 광고'!$D:$D, $B474), SUMIFS('자사몰 메타 광고'!$Q:$Q,'자사몰 메타 광고'!$I:$I,$C$4,'자사몰 메타 광고'!D:D,$B474))</f>
        <v>0</v>
      </c>
      <c r="I474" s="30">
        <f>IF($C$4="", SUMIFS('자사몰 메타 광고'!$U:$U, '자사몰 메타 광고'!$D:$D, $B474), SUMIFS('자사몰 메타 광고'!$U:$U,'자사몰 메타 광고'!$I:$I,$C$4,'자사몰 메타 광고'!D:D,$B474))</f>
        <v>0</v>
      </c>
      <c r="J474" s="11">
        <f t="shared" si="12"/>
        <v>0</v>
      </c>
      <c r="K474" s="11">
        <f t="shared" si="13"/>
        <v>0</v>
      </c>
      <c r="L474" s="12" t="str">
        <f t="shared" si="19"/>
        <v xml:space="preserve"> </v>
      </c>
      <c r="N474" s="10">
        <f>IF($C$4="", SUMIFS('무신사 메타 광고'!$X:$X, '무신사 메타 광고'!$D:$D, $B474),SUMIFS('무신사 메타 광고'!$X:$X,'무신사 메타 광고'!I:I,$C$4,'무신사 메타 광고'!D:D,$B474))</f>
        <v>0</v>
      </c>
      <c r="O474" s="11">
        <f t="shared" si="14"/>
        <v>0</v>
      </c>
      <c r="R474" s="13"/>
      <c r="S474" s="31">
        <f>IF($S$4="", SUMIFS('자사몰 메타 광고'!$L:$L, '자사몰 메타 광고'!$C:$C, $R474),SUMIFS('자사몰 메타 광고'!$L:$L,'자사몰 메타 광고'!$I:$I,$S$4,'자사몰 메타 광고'!$C:$C,$R474))</f>
        <v>0</v>
      </c>
      <c r="T474" s="31">
        <f>IF($S$4="", SUMIFS('자사몰 메타 광고'!$V:$V, '자사몰 메타 광고'!$C:$C, $R474),SUMIFS('자사몰 메타 광고'!$V:$V,'자사몰 메타 광고'!$I:$I,$S$4,'자사몰 메타 광고'!$C:$C,$R474))</f>
        <v>0</v>
      </c>
      <c r="U474" s="11">
        <f t="shared" si="15"/>
        <v>0</v>
      </c>
      <c r="V474" s="12" t="str">
        <f t="shared" si="20"/>
        <v xml:space="preserve"> </v>
      </c>
      <c r="W474" s="32">
        <f>IF($S$4="", SUMIFS('자사몰 메타 광고'!$K:$K, '자사몰 메타 광고'!$C:$C, $R474),SUMIFS('자사몰 메타 광고'!$K:$K,'자사몰 메타 광고'!$I:$I,$S$4,'자사몰 메타 광고'!$C:$C,$R474))</f>
        <v>0</v>
      </c>
      <c r="X474" s="32">
        <f>IF($S$4="", SUMIFS('자사몰 메타 광고'!$N:$N, '자사몰 메타 광고'!$C:$C, $R474),SUMIFS('자사몰 메타 광고'!$N:$N,'자사몰 메타 광고'!$I:$I,$S$4,'자사몰 메타 광고'!$C:$C,$R474))</f>
        <v>0</v>
      </c>
      <c r="Y474" s="11">
        <f t="shared" si="16"/>
        <v>0</v>
      </c>
      <c r="Z474" s="12" t="str">
        <f t="shared" si="21"/>
        <v xml:space="preserve"> </v>
      </c>
      <c r="AB474" s="10">
        <f>IF($S$4="", SUMIFS('무신사 메타 광고'!$X:$X, '무신사 메타 광고'!$C:$C, $R474),SUMIFS('무신사 메타 광고'!$X:$X,'무신사 메타 광고'!$I:$I,$S$4,'무신사 메타 광고'!$C:$C,$R474))</f>
        <v>0</v>
      </c>
      <c r="AC474" s="11">
        <f t="shared" si="17"/>
        <v>0</v>
      </c>
    </row>
    <row r="475" spans="2:29">
      <c r="B475" s="9"/>
      <c r="C475" s="29">
        <f>IF($C$4="", SUMIFS('자사몰 메타 광고'!$L:$L, '자사몰 메타 광고'!$D:$D, $B475), SUMIFS('자사몰 메타 광고'!$L:$L, '자사몰 메타 광고'!$I:$I, $C$4, '자사몰 메타 광고'!$D:$D, $B475))</f>
        <v>0</v>
      </c>
      <c r="D475" s="29">
        <f>IF($C$4="", SUMIFS('자사몰 메타 광고'!$V:$V,#REF!, $B475), SUMIFS('자사몰 메타 광고'!$V:$V,'자사몰 메타 광고'!$I:$I,$C$4,'자사몰 메타 광고'!$D:$D,$B475))</f>
        <v>0</v>
      </c>
      <c r="E475" s="11">
        <f t="shared" si="11"/>
        <v>0</v>
      </c>
      <c r="F475" s="12" t="str">
        <f t="shared" si="18"/>
        <v xml:space="preserve"> </v>
      </c>
      <c r="G475" s="30">
        <f>IF($C$4="", SUMIFS('자사몰 메타 광고'!$K:$K, '자사몰 메타 광고'!$D:$D, $B475), SUMIFS('자사몰 메타 광고'!$K:$K,'자사몰 메타 광고'!$I:$I,$C$4,'자사몰 메타 광고'!D:D,$B475))</f>
        <v>0</v>
      </c>
      <c r="H475" s="30">
        <f>IF($C$4="", SUMIFS('자사몰 메타 광고'!$Q:$Q, '자사몰 메타 광고'!$D:$D, $B475), SUMIFS('자사몰 메타 광고'!$Q:$Q,'자사몰 메타 광고'!$I:$I,$C$4,'자사몰 메타 광고'!D:D,$B475))</f>
        <v>0</v>
      </c>
      <c r="I475" s="30">
        <f>IF($C$4="", SUMIFS('자사몰 메타 광고'!$U:$U, '자사몰 메타 광고'!$D:$D, $B475), SUMIFS('자사몰 메타 광고'!$U:$U,'자사몰 메타 광고'!$I:$I,$C$4,'자사몰 메타 광고'!D:D,$B475))</f>
        <v>0</v>
      </c>
      <c r="J475" s="11">
        <f t="shared" si="12"/>
        <v>0</v>
      </c>
      <c r="K475" s="11">
        <f t="shared" si="13"/>
        <v>0</v>
      </c>
      <c r="L475" s="12" t="str">
        <f t="shared" si="19"/>
        <v xml:space="preserve"> </v>
      </c>
      <c r="N475" s="10">
        <f>IF($C$4="", SUMIFS('무신사 메타 광고'!$X:$X, '무신사 메타 광고'!$D:$D, $B475),SUMIFS('무신사 메타 광고'!$X:$X,'무신사 메타 광고'!I:I,$C$4,'무신사 메타 광고'!D:D,$B475))</f>
        <v>0</v>
      </c>
      <c r="O475" s="11">
        <f t="shared" si="14"/>
        <v>0</v>
      </c>
      <c r="R475" s="13"/>
      <c r="S475" s="31">
        <f>IF($S$4="", SUMIFS('자사몰 메타 광고'!$L:$L, '자사몰 메타 광고'!$C:$C, $R475),SUMIFS('자사몰 메타 광고'!$L:$L,'자사몰 메타 광고'!$I:$I,$S$4,'자사몰 메타 광고'!$C:$C,$R475))</f>
        <v>0</v>
      </c>
      <c r="T475" s="31">
        <f>IF($S$4="", SUMIFS('자사몰 메타 광고'!$V:$V, '자사몰 메타 광고'!$C:$C, $R475),SUMIFS('자사몰 메타 광고'!$V:$V,'자사몰 메타 광고'!$I:$I,$S$4,'자사몰 메타 광고'!$C:$C,$R475))</f>
        <v>0</v>
      </c>
      <c r="U475" s="11">
        <f t="shared" si="15"/>
        <v>0</v>
      </c>
      <c r="V475" s="12" t="str">
        <f t="shared" si="20"/>
        <v xml:space="preserve"> </v>
      </c>
      <c r="W475" s="32">
        <f>IF($S$4="", SUMIFS('자사몰 메타 광고'!$K:$K, '자사몰 메타 광고'!$C:$C, $R475),SUMIFS('자사몰 메타 광고'!$K:$K,'자사몰 메타 광고'!$I:$I,$S$4,'자사몰 메타 광고'!$C:$C,$R475))</f>
        <v>0</v>
      </c>
      <c r="X475" s="32">
        <f>IF($S$4="", SUMIFS('자사몰 메타 광고'!$N:$N, '자사몰 메타 광고'!$C:$C, $R475),SUMIFS('자사몰 메타 광고'!$N:$N,'자사몰 메타 광고'!$I:$I,$S$4,'자사몰 메타 광고'!$C:$C,$R475))</f>
        <v>0</v>
      </c>
      <c r="Y475" s="11">
        <f t="shared" si="16"/>
        <v>0</v>
      </c>
      <c r="Z475" s="12" t="str">
        <f t="shared" si="21"/>
        <v xml:space="preserve"> </v>
      </c>
      <c r="AB475" s="10">
        <f>IF($S$4="", SUMIFS('무신사 메타 광고'!$X:$X, '무신사 메타 광고'!$C:$C, $R475),SUMIFS('무신사 메타 광고'!$X:$X,'무신사 메타 광고'!$I:$I,$S$4,'무신사 메타 광고'!$C:$C,$R475))</f>
        <v>0</v>
      </c>
      <c r="AC475" s="11">
        <f t="shared" si="17"/>
        <v>0</v>
      </c>
    </row>
    <row r="476" spans="2:29">
      <c r="B476" s="9"/>
      <c r="C476" s="29">
        <f>IF($C$4="", SUMIFS('자사몰 메타 광고'!$L:$L, '자사몰 메타 광고'!$D:$D, $B476), SUMIFS('자사몰 메타 광고'!$L:$L, '자사몰 메타 광고'!$I:$I, $C$4, '자사몰 메타 광고'!$D:$D, $B476))</f>
        <v>0</v>
      </c>
      <c r="D476" s="29">
        <f>IF($C$4="", SUMIFS('자사몰 메타 광고'!$V:$V,#REF!, $B476), SUMIFS('자사몰 메타 광고'!$V:$V,'자사몰 메타 광고'!$I:$I,$C$4,'자사몰 메타 광고'!$D:$D,$B476))</f>
        <v>0</v>
      </c>
      <c r="E476" s="11">
        <f t="shared" si="11"/>
        <v>0</v>
      </c>
      <c r="F476" s="12" t="str">
        <f t="shared" si="18"/>
        <v xml:space="preserve"> </v>
      </c>
      <c r="G476" s="30">
        <f>IF($C$4="", SUMIFS('자사몰 메타 광고'!$K:$K, '자사몰 메타 광고'!$D:$D, $B476), SUMIFS('자사몰 메타 광고'!$K:$K,'자사몰 메타 광고'!$I:$I,$C$4,'자사몰 메타 광고'!D:D,$B476))</f>
        <v>0</v>
      </c>
      <c r="H476" s="30">
        <f>IF($C$4="", SUMIFS('자사몰 메타 광고'!$Q:$Q, '자사몰 메타 광고'!$D:$D, $B476), SUMIFS('자사몰 메타 광고'!$Q:$Q,'자사몰 메타 광고'!$I:$I,$C$4,'자사몰 메타 광고'!D:D,$B476))</f>
        <v>0</v>
      </c>
      <c r="I476" s="30">
        <f>IF($C$4="", SUMIFS('자사몰 메타 광고'!$U:$U, '자사몰 메타 광고'!$D:$D, $B476), SUMIFS('자사몰 메타 광고'!$U:$U,'자사몰 메타 광고'!$I:$I,$C$4,'자사몰 메타 광고'!D:D,$B476))</f>
        <v>0</v>
      </c>
      <c r="J476" s="11">
        <f t="shared" si="12"/>
        <v>0</v>
      </c>
      <c r="K476" s="11">
        <f t="shared" si="13"/>
        <v>0</v>
      </c>
      <c r="L476" s="12" t="str">
        <f t="shared" si="19"/>
        <v xml:space="preserve"> </v>
      </c>
      <c r="N476" s="10">
        <f>IF($C$4="", SUMIFS('무신사 메타 광고'!$X:$X, '무신사 메타 광고'!$D:$D, $B476),SUMIFS('무신사 메타 광고'!$X:$X,'무신사 메타 광고'!I:I,$C$4,'무신사 메타 광고'!D:D,$B476))</f>
        <v>0</v>
      </c>
      <c r="O476" s="11">
        <f t="shared" si="14"/>
        <v>0</v>
      </c>
      <c r="R476" s="13"/>
      <c r="S476" s="31">
        <f>IF($S$4="", SUMIFS('자사몰 메타 광고'!$L:$L, '자사몰 메타 광고'!$C:$C, $R476),SUMIFS('자사몰 메타 광고'!$L:$L,'자사몰 메타 광고'!$I:$I,$S$4,'자사몰 메타 광고'!$C:$C,$R476))</f>
        <v>0</v>
      </c>
      <c r="T476" s="31">
        <f>IF($S$4="", SUMIFS('자사몰 메타 광고'!$V:$V, '자사몰 메타 광고'!$C:$C, $R476),SUMIFS('자사몰 메타 광고'!$V:$V,'자사몰 메타 광고'!$I:$I,$S$4,'자사몰 메타 광고'!$C:$C,$R476))</f>
        <v>0</v>
      </c>
      <c r="U476" s="11">
        <f t="shared" si="15"/>
        <v>0</v>
      </c>
      <c r="V476" s="12" t="str">
        <f t="shared" si="20"/>
        <v xml:space="preserve"> </v>
      </c>
      <c r="W476" s="32">
        <f>IF($S$4="", SUMIFS('자사몰 메타 광고'!$K:$K, '자사몰 메타 광고'!$C:$C, $R476),SUMIFS('자사몰 메타 광고'!$K:$K,'자사몰 메타 광고'!$I:$I,$S$4,'자사몰 메타 광고'!$C:$C,$R476))</f>
        <v>0</v>
      </c>
      <c r="X476" s="32">
        <f>IF($S$4="", SUMIFS('자사몰 메타 광고'!$N:$N, '자사몰 메타 광고'!$C:$C, $R476),SUMIFS('자사몰 메타 광고'!$N:$N,'자사몰 메타 광고'!$I:$I,$S$4,'자사몰 메타 광고'!$C:$C,$R476))</f>
        <v>0</v>
      </c>
      <c r="Y476" s="11">
        <f t="shared" si="16"/>
        <v>0</v>
      </c>
      <c r="Z476" s="12" t="str">
        <f t="shared" si="21"/>
        <v xml:space="preserve"> </v>
      </c>
      <c r="AB476" s="10">
        <f>IF($S$4="", SUMIFS('무신사 메타 광고'!$X:$X, '무신사 메타 광고'!$C:$C, $R476),SUMIFS('무신사 메타 광고'!$X:$X,'무신사 메타 광고'!$I:$I,$S$4,'무신사 메타 광고'!$C:$C,$R476))</f>
        <v>0</v>
      </c>
      <c r="AC476" s="11">
        <f t="shared" si="17"/>
        <v>0</v>
      </c>
    </row>
    <row r="477" spans="2:29">
      <c r="B477" s="9"/>
      <c r="C477" s="29">
        <f>IF($C$4="", SUMIFS('자사몰 메타 광고'!$L:$L, '자사몰 메타 광고'!$D:$D, $B477), SUMIFS('자사몰 메타 광고'!$L:$L, '자사몰 메타 광고'!$I:$I, $C$4, '자사몰 메타 광고'!$D:$D, $B477))</f>
        <v>0</v>
      </c>
      <c r="D477" s="29">
        <f>IF($C$4="", SUMIFS('자사몰 메타 광고'!$V:$V,#REF!, $B477), SUMIFS('자사몰 메타 광고'!$V:$V,'자사몰 메타 광고'!$I:$I,$C$4,'자사몰 메타 광고'!$D:$D,$B477))</f>
        <v>0</v>
      </c>
      <c r="E477" s="11">
        <f t="shared" si="11"/>
        <v>0</v>
      </c>
      <c r="F477" s="12" t="str">
        <f t="shared" si="18"/>
        <v xml:space="preserve"> </v>
      </c>
      <c r="G477" s="30">
        <f>IF($C$4="", SUMIFS('자사몰 메타 광고'!$K:$K, '자사몰 메타 광고'!$D:$D, $B477), SUMIFS('자사몰 메타 광고'!$K:$K,'자사몰 메타 광고'!$I:$I,$C$4,'자사몰 메타 광고'!D:D,$B477))</f>
        <v>0</v>
      </c>
      <c r="H477" s="30">
        <f>IF($C$4="", SUMIFS('자사몰 메타 광고'!$Q:$Q, '자사몰 메타 광고'!$D:$D, $B477), SUMIFS('자사몰 메타 광고'!$Q:$Q,'자사몰 메타 광고'!$I:$I,$C$4,'자사몰 메타 광고'!D:D,$B477))</f>
        <v>0</v>
      </c>
      <c r="I477" s="30">
        <f>IF($C$4="", SUMIFS('자사몰 메타 광고'!$U:$U, '자사몰 메타 광고'!$D:$D, $B477), SUMIFS('자사몰 메타 광고'!$U:$U,'자사몰 메타 광고'!$I:$I,$C$4,'자사몰 메타 광고'!D:D,$B477))</f>
        <v>0</v>
      </c>
      <c r="J477" s="11">
        <f t="shared" si="12"/>
        <v>0</v>
      </c>
      <c r="K477" s="11">
        <f t="shared" si="13"/>
        <v>0</v>
      </c>
      <c r="L477" s="12" t="str">
        <f t="shared" si="19"/>
        <v xml:space="preserve"> </v>
      </c>
      <c r="N477" s="10">
        <f>IF($C$4="", SUMIFS('무신사 메타 광고'!$X:$X, '무신사 메타 광고'!$D:$D, $B477),SUMIFS('무신사 메타 광고'!$X:$X,'무신사 메타 광고'!I:I,$C$4,'무신사 메타 광고'!D:D,$B477))</f>
        <v>0</v>
      </c>
      <c r="O477" s="11">
        <f t="shared" si="14"/>
        <v>0</v>
      </c>
      <c r="R477" s="13"/>
      <c r="S477" s="31">
        <f>IF($S$4="", SUMIFS('자사몰 메타 광고'!$L:$L, '자사몰 메타 광고'!$C:$C, $R477),SUMIFS('자사몰 메타 광고'!$L:$L,'자사몰 메타 광고'!$I:$I,$S$4,'자사몰 메타 광고'!$C:$C,$R477))</f>
        <v>0</v>
      </c>
      <c r="T477" s="31">
        <f>IF($S$4="", SUMIFS('자사몰 메타 광고'!$V:$V, '자사몰 메타 광고'!$C:$C, $R477),SUMIFS('자사몰 메타 광고'!$V:$V,'자사몰 메타 광고'!$I:$I,$S$4,'자사몰 메타 광고'!$C:$C,$R477))</f>
        <v>0</v>
      </c>
      <c r="U477" s="11">
        <f t="shared" si="15"/>
        <v>0</v>
      </c>
      <c r="V477" s="12" t="str">
        <f t="shared" si="20"/>
        <v xml:space="preserve"> </v>
      </c>
      <c r="W477" s="32">
        <f>IF($S$4="", SUMIFS('자사몰 메타 광고'!$K:$K, '자사몰 메타 광고'!$C:$C, $R477),SUMIFS('자사몰 메타 광고'!$K:$K,'자사몰 메타 광고'!$I:$I,$S$4,'자사몰 메타 광고'!$C:$C,$R477))</f>
        <v>0</v>
      </c>
      <c r="X477" s="32">
        <f>IF($S$4="", SUMIFS('자사몰 메타 광고'!$N:$N, '자사몰 메타 광고'!$C:$C, $R477),SUMIFS('자사몰 메타 광고'!$N:$N,'자사몰 메타 광고'!$I:$I,$S$4,'자사몰 메타 광고'!$C:$C,$R477))</f>
        <v>0</v>
      </c>
      <c r="Y477" s="11">
        <f t="shared" si="16"/>
        <v>0</v>
      </c>
      <c r="Z477" s="12" t="str">
        <f t="shared" si="21"/>
        <v xml:space="preserve"> </v>
      </c>
      <c r="AB477" s="10">
        <f>IF($S$4="", SUMIFS('무신사 메타 광고'!$X:$X, '무신사 메타 광고'!$C:$C, $R477),SUMIFS('무신사 메타 광고'!$X:$X,'무신사 메타 광고'!$I:$I,$S$4,'무신사 메타 광고'!$C:$C,$R477))</f>
        <v>0</v>
      </c>
      <c r="AC477" s="11">
        <f t="shared" si="17"/>
        <v>0</v>
      </c>
    </row>
    <row r="478" spans="2:29">
      <c r="B478" s="9"/>
      <c r="C478" s="29">
        <f>IF($C$4="", SUMIFS('자사몰 메타 광고'!$L:$L, '자사몰 메타 광고'!$D:$D, $B478), SUMIFS('자사몰 메타 광고'!$L:$L, '자사몰 메타 광고'!$I:$I, $C$4, '자사몰 메타 광고'!$D:$D, $B478))</f>
        <v>0</v>
      </c>
      <c r="D478" s="29">
        <f>IF($C$4="", SUMIFS('자사몰 메타 광고'!$V:$V,#REF!, $B478), SUMIFS('자사몰 메타 광고'!$V:$V,'자사몰 메타 광고'!$I:$I,$C$4,'자사몰 메타 광고'!$D:$D,$B478))</f>
        <v>0</v>
      </c>
      <c r="E478" s="11">
        <f t="shared" si="11"/>
        <v>0</v>
      </c>
      <c r="F478" s="12" t="str">
        <f t="shared" si="18"/>
        <v xml:space="preserve"> </v>
      </c>
      <c r="G478" s="30">
        <f>IF($C$4="", SUMIFS('자사몰 메타 광고'!$K:$K, '자사몰 메타 광고'!$D:$D, $B478), SUMIFS('자사몰 메타 광고'!$K:$K,'자사몰 메타 광고'!$I:$I,$C$4,'자사몰 메타 광고'!D:D,$B478))</f>
        <v>0</v>
      </c>
      <c r="H478" s="30">
        <f>IF($C$4="", SUMIFS('자사몰 메타 광고'!$Q:$Q, '자사몰 메타 광고'!$D:$D, $B478), SUMIFS('자사몰 메타 광고'!$Q:$Q,'자사몰 메타 광고'!$I:$I,$C$4,'자사몰 메타 광고'!D:D,$B478))</f>
        <v>0</v>
      </c>
      <c r="I478" s="30">
        <f>IF($C$4="", SUMIFS('자사몰 메타 광고'!$U:$U, '자사몰 메타 광고'!$D:$D, $B478), SUMIFS('자사몰 메타 광고'!$U:$U,'자사몰 메타 광고'!$I:$I,$C$4,'자사몰 메타 광고'!D:D,$B478))</f>
        <v>0</v>
      </c>
      <c r="J478" s="11">
        <f t="shared" si="12"/>
        <v>0</v>
      </c>
      <c r="K478" s="11">
        <f t="shared" si="13"/>
        <v>0</v>
      </c>
      <c r="L478" s="12" t="str">
        <f t="shared" si="19"/>
        <v xml:space="preserve"> </v>
      </c>
      <c r="N478" s="10">
        <f>IF($C$4="", SUMIFS('무신사 메타 광고'!$X:$X, '무신사 메타 광고'!$D:$D, $B478),SUMIFS('무신사 메타 광고'!$X:$X,'무신사 메타 광고'!I:I,$C$4,'무신사 메타 광고'!D:D,$B478))</f>
        <v>0</v>
      </c>
      <c r="O478" s="11">
        <f t="shared" si="14"/>
        <v>0</v>
      </c>
      <c r="R478" s="13"/>
      <c r="S478" s="31">
        <f>IF($S$4="", SUMIFS('자사몰 메타 광고'!$L:$L, '자사몰 메타 광고'!$C:$C, $R478),SUMIFS('자사몰 메타 광고'!$L:$L,'자사몰 메타 광고'!$I:$I,$S$4,'자사몰 메타 광고'!$C:$C,$R478))</f>
        <v>0</v>
      </c>
      <c r="T478" s="31">
        <f>IF($S$4="", SUMIFS('자사몰 메타 광고'!$V:$V, '자사몰 메타 광고'!$C:$C, $R478),SUMIFS('자사몰 메타 광고'!$V:$V,'자사몰 메타 광고'!$I:$I,$S$4,'자사몰 메타 광고'!$C:$C,$R478))</f>
        <v>0</v>
      </c>
      <c r="U478" s="11">
        <f t="shared" si="15"/>
        <v>0</v>
      </c>
      <c r="V478" s="12" t="str">
        <f t="shared" si="20"/>
        <v xml:space="preserve"> </v>
      </c>
      <c r="W478" s="32">
        <f>IF($S$4="", SUMIFS('자사몰 메타 광고'!$K:$K, '자사몰 메타 광고'!$C:$C, $R478),SUMIFS('자사몰 메타 광고'!$K:$K,'자사몰 메타 광고'!$I:$I,$S$4,'자사몰 메타 광고'!$C:$C,$R478))</f>
        <v>0</v>
      </c>
      <c r="X478" s="32">
        <f>IF($S$4="", SUMIFS('자사몰 메타 광고'!$N:$N, '자사몰 메타 광고'!$C:$C, $R478),SUMIFS('자사몰 메타 광고'!$N:$N,'자사몰 메타 광고'!$I:$I,$S$4,'자사몰 메타 광고'!$C:$C,$R478))</f>
        <v>0</v>
      </c>
      <c r="Y478" s="11">
        <f t="shared" si="16"/>
        <v>0</v>
      </c>
      <c r="Z478" s="12" t="str">
        <f t="shared" si="21"/>
        <v xml:space="preserve"> </v>
      </c>
      <c r="AB478" s="10">
        <f>IF($S$4="", SUMIFS('무신사 메타 광고'!$X:$X, '무신사 메타 광고'!$C:$C, $R478),SUMIFS('무신사 메타 광고'!$X:$X,'무신사 메타 광고'!$I:$I,$S$4,'무신사 메타 광고'!$C:$C,$R478))</f>
        <v>0</v>
      </c>
      <c r="AC478" s="11">
        <f t="shared" si="17"/>
        <v>0</v>
      </c>
    </row>
    <row r="479" spans="2:29">
      <c r="B479" s="9"/>
      <c r="C479" s="29">
        <f>IF($C$4="", SUMIFS('자사몰 메타 광고'!$L:$L, '자사몰 메타 광고'!$D:$D, $B479), SUMIFS('자사몰 메타 광고'!$L:$L, '자사몰 메타 광고'!$I:$I, $C$4, '자사몰 메타 광고'!$D:$D, $B479))</f>
        <v>0</v>
      </c>
      <c r="D479" s="29">
        <f>IF($C$4="", SUMIFS('자사몰 메타 광고'!$V:$V,#REF!, $B479), SUMIFS('자사몰 메타 광고'!$V:$V,'자사몰 메타 광고'!$I:$I,$C$4,'자사몰 메타 광고'!$D:$D,$B479))</f>
        <v>0</v>
      </c>
      <c r="E479" s="11">
        <f t="shared" si="11"/>
        <v>0</v>
      </c>
      <c r="F479" s="12" t="str">
        <f t="shared" si="18"/>
        <v xml:space="preserve"> </v>
      </c>
      <c r="G479" s="30">
        <f>IF($C$4="", SUMIFS('자사몰 메타 광고'!$K:$K, '자사몰 메타 광고'!$D:$D, $B479), SUMIFS('자사몰 메타 광고'!$K:$K,'자사몰 메타 광고'!$I:$I,$C$4,'자사몰 메타 광고'!D:D,$B479))</f>
        <v>0</v>
      </c>
      <c r="H479" s="30">
        <f>IF($C$4="", SUMIFS('자사몰 메타 광고'!$Q:$Q, '자사몰 메타 광고'!$D:$D, $B479), SUMIFS('자사몰 메타 광고'!$Q:$Q,'자사몰 메타 광고'!$I:$I,$C$4,'자사몰 메타 광고'!D:D,$B479))</f>
        <v>0</v>
      </c>
      <c r="I479" s="30">
        <f>IF($C$4="", SUMIFS('자사몰 메타 광고'!$U:$U, '자사몰 메타 광고'!$D:$D, $B479), SUMIFS('자사몰 메타 광고'!$U:$U,'자사몰 메타 광고'!$I:$I,$C$4,'자사몰 메타 광고'!D:D,$B479))</f>
        <v>0</v>
      </c>
      <c r="J479" s="11">
        <f t="shared" si="12"/>
        <v>0</v>
      </c>
      <c r="K479" s="11">
        <f t="shared" si="13"/>
        <v>0</v>
      </c>
      <c r="L479" s="12" t="str">
        <f t="shared" si="19"/>
        <v xml:space="preserve"> </v>
      </c>
      <c r="N479" s="10">
        <f>IF($C$4="", SUMIFS('무신사 메타 광고'!$X:$X, '무신사 메타 광고'!$D:$D, $B479),SUMIFS('무신사 메타 광고'!$X:$X,'무신사 메타 광고'!I:I,$C$4,'무신사 메타 광고'!D:D,$B479))</f>
        <v>0</v>
      </c>
      <c r="O479" s="11">
        <f t="shared" si="14"/>
        <v>0</v>
      </c>
      <c r="R479" s="13"/>
      <c r="S479" s="31">
        <f>IF($S$4="", SUMIFS('자사몰 메타 광고'!$L:$L, '자사몰 메타 광고'!$C:$C, $R479),SUMIFS('자사몰 메타 광고'!$L:$L,'자사몰 메타 광고'!$I:$I,$S$4,'자사몰 메타 광고'!$C:$C,$R479))</f>
        <v>0</v>
      </c>
      <c r="T479" s="31">
        <f>IF($S$4="", SUMIFS('자사몰 메타 광고'!$V:$V, '자사몰 메타 광고'!$C:$C, $R479),SUMIFS('자사몰 메타 광고'!$V:$V,'자사몰 메타 광고'!$I:$I,$S$4,'자사몰 메타 광고'!$C:$C,$R479))</f>
        <v>0</v>
      </c>
      <c r="U479" s="11">
        <f t="shared" si="15"/>
        <v>0</v>
      </c>
      <c r="V479" s="12" t="str">
        <f t="shared" si="20"/>
        <v xml:space="preserve"> </v>
      </c>
      <c r="W479" s="32">
        <f>IF($S$4="", SUMIFS('자사몰 메타 광고'!$K:$K, '자사몰 메타 광고'!$C:$C, $R479),SUMIFS('자사몰 메타 광고'!$K:$K,'자사몰 메타 광고'!$I:$I,$S$4,'자사몰 메타 광고'!$C:$C,$R479))</f>
        <v>0</v>
      </c>
      <c r="X479" s="32">
        <f>IF($S$4="", SUMIFS('자사몰 메타 광고'!$N:$N, '자사몰 메타 광고'!$C:$C, $R479),SUMIFS('자사몰 메타 광고'!$N:$N,'자사몰 메타 광고'!$I:$I,$S$4,'자사몰 메타 광고'!$C:$C,$R479))</f>
        <v>0</v>
      </c>
      <c r="Y479" s="11">
        <f t="shared" si="16"/>
        <v>0</v>
      </c>
      <c r="Z479" s="12" t="str">
        <f t="shared" si="21"/>
        <v xml:space="preserve"> </v>
      </c>
      <c r="AB479" s="10">
        <f>IF($S$4="", SUMIFS('무신사 메타 광고'!$X:$X, '무신사 메타 광고'!$C:$C, $R479),SUMIFS('무신사 메타 광고'!$X:$X,'무신사 메타 광고'!$I:$I,$S$4,'무신사 메타 광고'!$C:$C,$R479))</f>
        <v>0</v>
      </c>
      <c r="AC479" s="11">
        <f t="shared" si="17"/>
        <v>0</v>
      </c>
    </row>
    <row r="480" spans="2:29">
      <c r="B480" s="9"/>
      <c r="C480" s="29">
        <f>IF($C$4="", SUMIFS('자사몰 메타 광고'!$L:$L, '자사몰 메타 광고'!$D:$D, $B480), SUMIFS('자사몰 메타 광고'!$L:$L, '자사몰 메타 광고'!$I:$I, $C$4, '자사몰 메타 광고'!$D:$D, $B480))</f>
        <v>0</v>
      </c>
      <c r="D480" s="29">
        <f>IF($C$4="", SUMIFS('자사몰 메타 광고'!$V:$V,#REF!, $B480), SUMIFS('자사몰 메타 광고'!$V:$V,'자사몰 메타 광고'!$I:$I,$C$4,'자사몰 메타 광고'!$D:$D,$B480))</f>
        <v>0</v>
      </c>
      <c r="E480" s="11">
        <f t="shared" si="11"/>
        <v>0</v>
      </c>
      <c r="F480" s="12" t="str">
        <f t="shared" si="18"/>
        <v xml:space="preserve"> </v>
      </c>
      <c r="G480" s="30">
        <f>IF($C$4="", SUMIFS('자사몰 메타 광고'!$K:$K, '자사몰 메타 광고'!$D:$D, $B480), SUMIFS('자사몰 메타 광고'!$K:$K,'자사몰 메타 광고'!$I:$I,$C$4,'자사몰 메타 광고'!D:D,$B480))</f>
        <v>0</v>
      </c>
      <c r="H480" s="30">
        <f>IF($C$4="", SUMIFS('자사몰 메타 광고'!$Q:$Q, '자사몰 메타 광고'!$D:$D, $B480), SUMIFS('자사몰 메타 광고'!$Q:$Q,'자사몰 메타 광고'!$I:$I,$C$4,'자사몰 메타 광고'!D:D,$B480))</f>
        <v>0</v>
      </c>
      <c r="I480" s="30">
        <f>IF($C$4="", SUMIFS('자사몰 메타 광고'!$U:$U, '자사몰 메타 광고'!$D:$D, $B480), SUMIFS('자사몰 메타 광고'!$U:$U,'자사몰 메타 광고'!$I:$I,$C$4,'자사몰 메타 광고'!D:D,$B480))</f>
        <v>0</v>
      </c>
      <c r="J480" s="11">
        <f t="shared" si="12"/>
        <v>0</v>
      </c>
      <c r="K480" s="11">
        <f t="shared" si="13"/>
        <v>0</v>
      </c>
      <c r="L480" s="12" t="str">
        <f t="shared" si="19"/>
        <v xml:space="preserve"> </v>
      </c>
      <c r="N480" s="10">
        <f>IF($C$4="", SUMIFS('무신사 메타 광고'!$X:$X, '무신사 메타 광고'!$D:$D, $B480),SUMIFS('무신사 메타 광고'!$X:$X,'무신사 메타 광고'!I:I,$C$4,'무신사 메타 광고'!D:D,$B480))</f>
        <v>0</v>
      </c>
      <c r="O480" s="11">
        <f t="shared" si="14"/>
        <v>0</v>
      </c>
      <c r="R480" s="13"/>
      <c r="S480" s="31">
        <f>IF($S$4="", SUMIFS('자사몰 메타 광고'!$L:$L, '자사몰 메타 광고'!$C:$C, $R480),SUMIFS('자사몰 메타 광고'!$L:$L,'자사몰 메타 광고'!$I:$I,$S$4,'자사몰 메타 광고'!$C:$C,$R480))</f>
        <v>0</v>
      </c>
      <c r="T480" s="31">
        <f>IF($S$4="", SUMIFS('자사몰 메타 광고'!$V:$V, '자사몰 메타 광고'!$C:$C, $R480),SUMIFS('자사몰 메타 광고'!$V:$V,'자사몰 메타 광고'!$I:$I,$S$4,'자사몰 메타 광고'!$C:$C,$R480))</f>
        <v>0</v>
      </c>
      <c r="U480" s="11">
        <f t="shared" si="15"/>
        <v>0</v>
      </c>
      <c r="V480" s="12" t="str">
        <f t="shared" si="20"/>
        <v xml:space="preserve"> </v>
      </c>
      <c r="W480" s="32">
        <f>IF($S$4="", SUMIFS('자사몰 메타 광고'!$K:$K, '자사몰 메타 광고'!$C:$C, $R480),SUMIFS('자사몰 메타 광고'!$K:$K,'자사몰 메타 광고'!$I:$I,$S$4,'자사몰 메타 광고'!$C:$C,$R480))</f>
        <v>0</v>
      </c>
      <c r="X480" s="32">
        <f>IF($S$4="", SUMIFS('자사몰 메타 광고'!$N:$N, '자사몰 메타 광고'!$C:$C, $R480),SUMIFS('자사몰 메타 광고'!$N:$N,'자사몰 메타 광고'!$I:$I,$S$4,'자사몰 메타 광고'!$C:$C,$R480))</f>
        <v>0</v>
      </c>
      <c r="Y480" s="11">
        <f t="shared" si="16"/>
        <v>0</v>
      </c>
      <c r="Z480" s="12" t="str">
        <f t="shared" si="21"/>
        <v xml:space="preserve"> </v>
      </c>
      <c r="AB480" s="10">
        <f>IF($S$4="", SUMIFS('무신사 메타 광고'!$X:$X, '무신사 메타 광고'!$C:$C, $R480),SUMIFS('무신사 메타 광고'!$X:$X,'무신사 메타 광고'!$I:$I,$S$4,'무신사 메타 광고'!$C:$C,$R480))</f>
        <v>0</v>
      </c>
      <c r="AC480" s="11">
        <f t="shared" si="17"/>
        <v>0</v>
      </c>
    </row>
    <row r="481" spans="2:29">
      <c r="B481" s="9"/>
      <c r="C481" s="29">
        <f>IF($C$4="", SUMIFS('자사몰 메타 광고'!$L:$L, '자사몰 메타 광고'!$D:$D, $B481), SUMIFS('자사몰 메타 광고'!$L:$L, '자사몰 메타 광고'!$I:$I, $C$4, '자사몰 메타 광고'!$D:$D, $B481))</f>
        <v>0</v>
      </c>
      <c r="D481" s="29">
        <f>IF($C$4="", SUMIFS('자사몰 메타 광고'!$V:$V,#REF!, $B481), SUMIFS('자사몰 메타 광고'!$V:$V,'자사몰 메타 광고'!$I:$I,$C$4,'자사몰 메타 광고'!$D:$D,$B481))</f>
        <v>0</v>
      </c>
      <c r="E481" s="11">
        <f t="shared" si="11"/>
        <v>0</v>
      </c>
      <c r="F481" s="12" t="str">
        <f t="shared" si="18"/>
        <v xml:space="preserve"> </v>
      </c>
      <c r="G481" s="30">
        <f>IF($C$4="", SUMIFS('자사몰 메타 광고'!$K:$K, '자사몰 메타 광고'!$D:$D, $B481), SUMIFS('자사몰 메타 광고'!$K:$K,'자사몰 메타 광고'!$I:$I,$C$4,'자사몰 메타 광고'!D:D,$B481))</f>
        <v>0</v>
      </c>
      <c r="H481" s="30">
        <f>IF($C$4="", SUMIFS('자사몰 메타 광고'!$Q:$Q, '자사몰 메타 광고'!$D:$D, $B481), SUMIFS('자사몰 메타 광고'!$Q:$Q,'자사몰 메타 광고'!$I:$I,$C$4,'자사몰 메타 광고'!D:D,$B481))</f>
        <v>0</v>
      </c>
      <c r="I481" s="30">
        <f>IF($C$4="", SUMIFS('자사몰 메타 광고'!$U:$U, '자사몰 메타 광고'!$D:$D, $B481), SUMIFS('자사몰 메타 광고'!$U:$U,'자사몰 메타 광고'!$I:$I,$C$4,'자사몰 메타 광고'!D:D,$B481))</f>
        <v>0</v>
      </c>
      <c r="J481" s="11">
        <f t="shared" si="12"/>
        <v>0</v>
      </c>
      <c r="K481" s="11">
        <f t="shared" si="13"/>
        <v>0</v>
      </c>
      <c r="L481" s="12" t="str">
        <f t="shared" si="19"/>
        <v xml:space="preserve"> </v>
      </c>
      <c r="N481" s="10">
        <f>IF($C$4="", SUMIFS('무신사 메타 광고'!$X:$X, '무신사 메타 광고'!$D:$D, $B481),SUMIFS('무신사 메타 광고'!$X:$X,'무신사 메타 광고'!I:I,$C$4,'무신사 메타 광고'!D:D,$B481))</f>
        <v>0</v>
      </c>
      <c r="O481" s="11">
        <f t="shared" si="14"/>
        <v>0</v>
      </c>
      <c r="R481" s="13"/>
      <c r="S481" s="31">
        <f>IF($S$4="", SUMIFS('자사몰 메타 광고'!$L:$L, '자사몰 메타 광고'!$C:$C, $R481),SUMIFS('자사몰 메타 광고'!$L:$L,'자사몰 메타 광고'!$I:$I,$S$4,'자사몰 메타 광고'!$C:$C,$R481))</f>
        <v>0</v>
      </c>
      <c r="T481" s="31">
        <f>IF($S$4="", SUMIFS('자사몰 메타 광고'!$V:$V, '자사몰 메타 광고'!$C:$C, $R481),SUMIFS('자사몰 메타 광고'!$V:$V,'자사몰 메타 광고'!$I:$I,$S$4,'자사몰 메타 광고'!$C:$C,$R481))</f>
        <v>0</v>
      </c>
      <c r="U481" s="11">
        <f t="shared" si="15"/>
        <v>0</v>
      </c>
      <c r="V481" s="12" t="str">
        <f t="shared" si="20"/>
        <v xml:space="preserve"> </v>
      </c>
      <c r="W481" s="32">
        <f>IF($S$4="", SUMIFS('자사몰 메타 광고'!$K:$K, '자사몰 메타 광고'!$C:$C, $R481),SUMIFS('자사몰 메타 광고'!$K:$K,'자사몰 메타 광고'!$I:$I,$S$4,'자사몰 메타 광고'!$C:$C,$R481))</f>
        <v>0</v>
      </c>
      <c r="X481" s="32">
        <f>IF($S$4="", SUMIFS('자사몰 메타 광고'!$N:$N, '자사몰 메타 광고'!$C:$C, $R481),SUMIFS('자사몰 메타 광고'!$N:$N,'자사몰 메타 광고'!$I:$I,$S$4,'자사몰 메타 광고'!$C:$C,$R481))</f>
        <v>0</v>
      </c>
      <c r="Y481" s="11">
        <f t="shared" si="16"/>
        <v>0</v>
      </c>
      <c r="Z481" s="12" t="str">
        <f t="shared" si="21"/>
        <v xml:space="preserve"> </v>
      </c>
      <c r="AB481" s="10">
        <f>IF($S$4="", SUMIFS('무신사 메타 광고'!$X:$X, '무신사 메타 광고'!$C:$C, $R481),SUMIFS('무신사 메타 광고'!$X:$X,'무신사 메타 광고'!$I:$I,$S$4,'무신사 메타 광고'!$C:$C,$R481))</f>
        <v>0</v>
      </c>
      <c r="AC481" s="11">
        <f t="shared" si="17"/>
        <v>0</v>
      </c>
    </row>
    <row r="482" spans="2:29">
      <c r="B482" s="9"/>
      <c r="C482" s="29">
        <f>IF($C$4="", SUMIFS('자사몰 메타 광고'!$L:$L, '자사몰 메타 광고'!$D:$D, $B482), SUMIFS('자사몰 메타 광고'!$L:$L, '자사몰 메타 광고'!$I:$I, $C$4, '자사몰 메타 광고'!$D:$D, $B482))</f>
        <v>0</v>
      </c>
      <c r="D482" s="29">
        <f>IF($C$4="", SUMIFS('자사몰 메타 광고'!$V:$V,#REF!, $B482), SUMIFS('자사몰 메타 광고'!$V:$V,'자사몰 메타 광고'!$I:$I,$C$4,'자사몰 메타 광고'!$D:$D,$B482))</f>
        <v>0</v>
      </c>
      <c r="E482" s="11">
        <f t="shared" si="11"/>
        <v>0</v>
      </c>
      <c r="F482" s="12" t="str">
        <f t="shared" si="18"/>
        <v xml:space="preserve"> </v>
      </c>
      <c r="G482" s="30">
        <f>IF($C$4="", SUMIFS('자사몰 메타 광고'!$K:$K, '자사몰 메타 광고'!$D:$D, $B482), SUMIFS('자사몰 메타 광고'!$K:$K,'자사몰 메타 광고'!$I:$I,$C$4,'자사몰 메타 광고'!D:D,$B482))</f>
        <v>0</v>
      </c>
      <c r="H482" s="30">
        <f>IF($C$4="", SUMIFS('자사몰 메타 광고'!$Q:$Q, '자사몰 메타 광고'!$D:$D, $B482), SUMIFS('자사몰 메타 광고'!$Q:$Q,'자사몰 메타 광고'!$I:$I,$C$4,'자사몰 메타 광고'!D:D,$B482))</f>
        <v>0</v>
      </c>
      <c r="I482" s="30">
        <f>IF($C$4="", SUMIFS('자사몰 메타 광고'!$U:$U, '자사몰 메타 광고'!$D:$D, $B482), SUMIFS('자사몰 메타 광고'!$U:$U,'자사몰 메타 광고'!$I:$I,$C$4,'자사몰 메타 광고'!D:D,$B482))</f>
        <v>0</v>
      </c>
      <c r="J482" s="11">
        <f t="shared" si="12"/>
        <v>0</v>
      </c>
      <c r="K482" s="11">
        <f t="shared" si="13"/>
        <v>0</v>
      </c>
      <c r="L482" s="12" t="str">
        <f t="shared" si="19"/>
        <v xml:space="preserve"> </v>
      </c>
      <c r="N482" s="10">
        <f>IF($C$4="", SUMIFS('무신사 메타 광고'!$X:$X, '무신사 메타 광고'!$D:$D, $B482),SUMIFS('무신사 메타 광고'!$X:$X,'무신사 메타 광고'!I:I,$C$4,'무신사 메타 광고'!D:D,$B482))</f>
        <v>0</v>
      </c>
      <c r="O482" s="11">
        <f t="shared" si="14"/>
        <v>0</v>
      </c>
      <c r="R482" s="13"/>
      <c r="S482" s="31">
        <f>IF($S$4="", SUMIFS('자사몰 메타 광고'!$L:$L, '자사몰 메타 광고'!$C:$C, $R482),SUMIFS('자사몰 메타 광고'!$L:$L,'자사몰 메타 광고'!$I:$I,$S$4,'자사몰 메타 광고'!$C:$C,$R482))</f>
        <v>0</v>
      </c>
      <c r="T482" s="31">
        <f>IF($S$4="", SUMIFS('자사몰 메타 광고'!$V:$V, '자사몰 메타 광고'!$C:$C, $R482),SUMIFS('자사몰 메타 광고'!$V:$V,'자사몰 메타 광고'!$I:$I,$S$4,'자사몰 메타 광고'!$C:$C,$R482))</f>
        <v>0</v>
      </c>
      <c r="U482" s="11">
        <f t="shared" si="15"/>
        <v>0</v>
      </c>
      <c r="V482" s="12" t="str">
        <f t="shared" si="20"/>
        <v xml:space="preserve"> </v>
      </c>
      <c r="W482" s="32">
        <f>IF($S$4="", SUMIFS('자사몰 메타 광고'!$K:$K, '자사몰 메타 광고'!$C:$C, $R482),SUMIFS('자사몰 메타 광고'!$K:$K,'자사몰 메타 광고'!$I:$I,$S$4,'자사몰 메타 광고'!$C:$C,$R482))</f>
        <v>0</v>
      </c>
      <c r="X482" s="32">
        <f>IF($S$4="", SUMIFS('자사몰 메타 광고'!$N:$N, '자사몰 메타 광고'!$C:$C, $R482),SUMIFS('자사몰 메타 광고'!$N:$N,'자사몰 메타 광고'!$I:$I,$S$4,'자사몰 메타 광고'!$C:$C,$R482))</f>
        <v>0</v>
      </c>
      <c r="Y482" s="11">
        <f t="shared" si="16"/>
        <v>0</v>
      </c>
      <c r="Z482" s="12" t="str">
        <f t="shared" si="21"/>
        <v xml:space="preserve"> </v>
      </c>
      <c r="AB482" s="10">
        <f>IF($S$4="", SUMIFS('무신사 메타 광고'!$X:$X, '무신사 메타 광고'!$C:$C, $R482),SUMIFS('무신사 메타 광고'!$X:$X,'무신사 메타 광고'!$I:$I,$S$4,'무신사 메타 광고'!$C:$C,$R482))</f>
        <v>0</v>
      </c>
      <c r="AC482" s="11">
        <f t="shared" si="17"/>
        <v>0</v>
      </c>
    </row>
    <row r="483" spans="2:29">
      <c r="B483" s="9"/>
      <c r="C483" s="29">
        <f>IF($C$4="", SUMIFS('자사몰 메타 광고'!$L:$L, '자사몰 메타 광고'!$D:$D, $B483), SUMIFS('자사몰 메타 광고'!$L:$L, '자사몰 메타 광고'!$I:$I, $C$4, '자사몰 메타 광고'!$D:$D, $B483))</f>
        <v>0</v>
      </c>
      <c r="D483" s="29">
        <f>IF($C$4="", SUMIFS('자사몰 메타 광고'!$V:$V,#REF!, $B483), SUMIFS('자사몰 메타 광고'!$V:$V,'자사몰 메타 광고'!$I:$I,$C$4,'자사몰 메타 광고'!$D:$D,$B483))</f>
        <v>0</v>
      </c>
      <c r="E483" s="11">
        <f t="shared" si="11"/>
        <v>0</v>
      </c>
      <c r="F483" s="12" t="str">
        <f t="shared" si="18"/>
        <v xml:space="preserve"> </v>
      </c>
      <c r="G483" s="30">
        <f>IF($C$4="", SUMIFS('자사몰 메타 광고'!$K:$K, '자사몰 메타 광고'!$D:$D, $B483), SUMIFS('자사몰 메타 광고'!$K:$K,'자사몰 메타 광고'!$I:$I,$C$4,'자사몰 메타 광고'!D:D,$B483))</f>
        <v>0</v>
      </c>
      <c r="H483" s="30">
        <f>IF($C$4="", SUMIFS('자사몰 메타 광고'!$Q:$Q, '자사몰 메타 광고'!$D:$D, $B483), SUMIFS('자사몰 메타 광고'!$Q:$Q,'자사몰 메타 광고'!$I:$I,$C$4,'자사몰 메타 광고'!D:D,$B483))</f>
        <v>0</v>
      </c>
      <c r="I483" s="30">
        <f>IF($C$4="", SUMIFS('자사몰 메타 광고'!$U:$U, '자사몰 메타 광고'!$D:$D, $B483), SUMIFS('자사몰 메타 광고'!$U:$U,'자사몰 메타 광고'!$I:$I,$C$4,'자사몰 메타 광고'!D:D,$B483))</f>
        <v>0</v>
      </c>
      <c r="J483" s="11">
        <f t="shared" si="12"/>
        <v>0</v>
      </c>
      <c r="K483" s="11">
        <f t="shared" si="13"/>
        <v>0</v>
      </c>
      <c r="L483" s="12" t="str">
        <f t="shared" si="19"/>
        <v xml:space="preserve"> </v>
      </c>
      <c r="N483" s="10">
        <f>IF($C$4="", SUMIFS('무신사 메타 광고'!$X:$X, '무신사 메타 광고'!$D:$D, $B483),SUMIFS('무신사 메타 광고'!$X:$X,'무신사 메타 광고'!I:I,$C$4,'무신사 메타 광고'!D:D,$B483))</f>
        <v>0</v>
      </c>
      <c r="O483" s="11">
        <f t="shared" si="14"/>
        <v>0</v>
      </c>
      <c r="R483" s="13"/>
      <c r="S483" s="31">
        <f>IF($S$4="", SUMIFS('자사몰 메타 광고'!$L:$L, '자사몰 메타 광고'!$C:$C, $R483),SUMIFS('자사몰 메타 광고'!$L:$L,'자사몰 메타 광고'!$I:$I,$S$4,'자사몰 메타 광고'!$C:$C,$R483))</f>
        <v>0</v>
      </c>
      <c r="T483" s="31">
        <f>IF($S$4="", SUMIFS('자사몰 메타 광고'!$V:$V, '자사몰 메타 광고'!$C:$C, $R483),SUMIFS('자사몰 메타 광고'!$V:$V,'자사몰 메타 광고'!$I:$I,$S$4,'자사몰 메타 광고'!$C:$C,$R483))</f>
        <v>0</v>
      </c>
      <c r="U483" s="11">
        <f t="shared" si="15"/>
        <v>0</v>
      </c>
      <c r="V483" s="12" t="str">
        <f t="shared" si="20"/>
        <v xml:space="preserve"> </v>
      </c>
      <c r="W483" s="32">
        <f>IF($S$4="", SUMIFS('자사몰 메타 광고'!$K:$K, '자사몰 메타 광고'!$C:$C, $R483),SUMIFS('자사몰 메타 광고'!$K:$K,'자사몰 메타 광고'!$I:$I,$S$4,'자사몰 메타 광고'!$C:$C,$R483))</f>
        <v>0</v>
      </c>
      <c r="X483" s="32">
        <f>IF($S$4="", SUMIFS('자사몰 메타 광고'!$N:$N, '자사몰 메타 광고'!$C:$C, $R483),SUMIFS('자사몰 메타 광고'!$N:$N,'자사몰 메타 광고'!$I:$I,$S$4,'자사몰 메타 광고'!$C:$C,$R483))</f>
        <v>0</v>
      </c>
      <c r="Y483" s="11">
        <f t="shared" si="16"/>
        <v>0</v>
      </c>
      <c r="Z483" s="12" t="str">
        <f t="shared" si="21"/>
        <v xml:space="preserve"> </v>
      </c>
      <c r="AB483" s="10">
        <f>IF($S$4="", SUMIFS('무신사 메타 광고'!$X:$X, '무신사 메타 광고'!$C:$C, $R483),SUMIFS('무신사 메타 광고'!$X:$X,'무신사 메타 광고'!$I:$I,$S$4,'무신사 메타 광고'!$C:$C,$R483))</f>
        <v>0</v>
      </c>
      <c r="AC483" s="11">
        <f t="shared" si="17"/>
        <v>0</v>
      </c>
    </row>
    <row r="484" spans="2:29">
      <c r="B484" s="9"/>
      <c r="C484" s="29">
        <f>IF($C$4="", SUMIFS('자사몰 메타 광고'!$L:$L, '자사몰 메타 광고'!$D:$D, $B484), SUMIFS('자사몰 메타 광고'!$L:$L, '자사몰 메타 광고'!$I:$I, $C$4, '자사몰 메타 광고'!$D:$D, $B484))</f>
        <v>0</v>
      </c>
      <c r="D484" s="29">
        <f>IF($C$4="", SUMIFS('자사몰 메타 광고'!$V:$V,#REF!, $B484), SUMIFS('자사몰 메타 광고'!$V:$V,'자사몰 메타 광고'!$I:$I,$C$4,'자사몰 메타 광고'!$D:$D,$B484))</f>
        <v>0</v>
      </c>
      <c r="E484" s="11">
        <f t="shared" si="11"/>
        <v>0</v>
      </c>
      <c r="F484" s="12" t="str">
        <f t="shared" si="18"/>
        <v xml:space="preserve"> </v>
      </c>
      <c r="G484" s="30">
        <f>IF($C$4="", SUMIFS('자사몰 메타 광고'!$K:$K, '자사몰 메타 광고'!$D:$D, $B484), SUMIFS('자사몰 메타 광고'!$K:$K,'자사몰 메타 광고'!$I:$I,$C$4,'자사몰 메타 광고'!D:D,$B484))</f>
        <v>0</v>
      </c>
      <c r="H484" s="30">
        <f>IF($C$4="", SUMIFS('자사몰 메타 광고'!$Q:$Q, '자사몰 메타 광고'!$D:$D, $B484), SUMIFS('자사몰 메타 광고'!$Q:$Q,'자사몰 메타 광고'!$I:$I,$C$4,'자사몰 메타 광고'!D:D,$B484))</f>
        <v>0</v>
      </c>
      <c r="I484" s="30">
        <f>IF($C$4="", SUMIFS('자사몰 메타 광고'!$U:$U, '자사몰 메타 광고'!$D:$D, $B484), SUMIFS('자사몰 메타 광고'!$U:$U,'자사몰 메타 광고'!$I:$I,$C$4,'자사몰 메타 광고'!D:D,$B484))</f>
        <v>0</v>
      </c>
      <c r="J484" s="11">
        <f t="shared" si="12"/>
        <v>0</v>
      </c>
      <c r="K484" s="11">
        <f t="shared" si="13"/>
        <v>0</v>
      </c>
      <c r="L484" s="12" t="str">
        <f t="shared" si="19"/>
        <v xml:space="preserve"> </v>
      </c>
      <c r="N484" s="10">
        <f>IF($C$4="", SUMIFS('무신사 메타 광고'!$X:$X, '무신사 메타 광고'!$D:$D, $B484),SUMIFS('무신사 메타 광고'!$X:$X,'무신사 메타 광고'!I:I,$C$4,'무신사 메타 광고'!D:D,$B484))</f>
        <v>0</v>
      </c>
      <c r="O484" s="11">
        <f t="shared" si="14"/>
        <v>0</v>
      </c>
      <c r="R484" s="13"/>
      <c r="S484" s="31">
        <f>IF($S$4="", SUMIFS('자사몰 메타 광고'!$L:$L, '자사몰 메타 광고'!$C:$C, $R484),SUMIFS('자사몰 메타 광고'!$L:$L,'자사몰 메타 광고'!$I:$I,$S$4,'자사몰 메타 광고'!$C:$C,$R484))</f>
        <v>0</v>
      </c>
      <c r="T484" s="31">
        <f>IF($S$4="", SUMIFS('자사몰 메타 광고'!$V:$V, '자사몰 메타 광고'!$C:$C, $R484),SUMIFS('자사몰 메타 광고'!$V:$V,'자사몰 메타 광고'!$I:$I,$S$4,'자사몰 메타 광고'!$C:$C,$R484))</f>
        <v>0</v>
      </c>
      <c r="U484" s="11">
        <f t="shared" si="15"/>
        <v>0</v>
      </c>
      <c r="V484" s="12" t="str">
        <f t="shared" si="20"/>
        <v xml:space="preserve"> </v>
      </c>
      <c r="W484" s="32">
        <f>IF($S$4="", SUMIFS('자사몰 메타 광고'!$K:$K, '자사몰 메타 광고'!$C:$C, $R484),SUMIFS('자사몰 메타 광고'!$K:$K,'자사몰 메타 광고'!$I:$I,$S$4,'자사몰 메타 광고'!$C:$C,$R484))</f>
        <v>0</v>
      </c>
      <c r="X484" s="32">
        <f>IF($S$4="", SUMIFS('자사몰 메타 광고'!$N:$N, '자사몰 메타 광고'!$C:$C, $R484),SUMIFS('자사몰 메타 광고'!$N:$N,'자사몰 메타 광고'!$I:$I,$S$4,'자사몰 메타 광고'!$C:$C,$R484))</f>
        <v>0</v>
      </c>
      <c r="Y484" s="11">
        <f t="shared" si="16"/>
        <v>0</v>
      </c>
      <c r="Z484" s="12" t="str">
        <f t="shared" si="21"/>
        <v xml:space="preserve"> </v>
      </c>
      <c r="AB484" s="10">
        <f>IF($S$4="", SUMIFS('무신사 메타 광고'!$X:$X, '무신사 메타 광고'!$C:$C, $R484),SUMIFS('무신사 메타 광고'!$X:$X,'무신사 메타 광고'!$I:$I,$S$4,'무신사 메타 광고'!$C:$C,$R484))</f>
        <v>0</v>
      </c>
      <c r="AC484" s="11">
        <f t="shared" si="17"/>
        <v>0</v>
      </c>
    </row>
    <row r="485" spans="2:29">
      <c r="B485" s="9"/>
      <c r="C485" s="29">
        <f>IF($C$4="", SUMIFS('자사몰 메타 광고'!$L:$L, '자사몰 메타 광고'!$D:$D, $B485), SUMIFS('자사몰 메타 광고'!$L:$L, '자사몰 메타 광고'!$I:$I, $C$4, '자사몰 메타 광고'!$D:$D, $B485))</f>
        <v>0</v>
      </c>
      <c r="D485" s="29">
        <f>IF($C$4="", SUMIFS('자사몰 메타 광고'!$V:$V,#REF!, $B485), SUMIFS('자사몰 메타 광고'!$V:$V,'자사몰 메타 광고'!$I:$I,$C$4,'자사몰 메타 광고'!$D:$D,$B485))</f>
        <v>0</v>
      </c>
      <c r="E485" s="11">
        <f t="shared" si="11"/>
        <v>0</v>
      </c>
      <c r="F485" s="12" t="str">
        <f t="shared" si="18"/>
        <v xml:space="preserve"> </v>
      </c>
      <c r="G485" s="30">
        <f>IF($C$4="", SUMIFS('자사몰 메타 광고'!$K:$K, '자사몰 메타 광고'!$D:$D, $B485), SUMIFS('자사몰 메타 광고'!$K:$K,'자사몰 메타 광고'!$I:$I,$C$4,'자사몰 메타 광고'!D:D,$B485))</f>
        <v>0</v>
      </c>
      <c r="H485" s="30">
        <f>IF($C$4="", SUMIFS('자사몰 메타 광고'!$Q:$Q, '자사몰 메타 광고'!$D:$D, $B485), SUMIFS('자사몰 메타 광고'!$Q:$Q,'자사몰 메타 광고'!$I:$I,$C$4,'자사몰 메타 광고'!D:D,$B485))</f>
        <v>0</v>
      </c>
      <c r="I485" s="30">
        <f>IF($C$4="", SUMIFS('자사몰 메타 광고'!$U:$U, '자사몰 메타 광고'!$D:$D, $B485), SUMIFS('자사몰 메타 광고'!$U:$U,'자사몰 메타 광고'!$I:$I,$C$4,'자사몰 메타 광고'!D:D,$B485))</f>
        <v>0</v>
      </c>
      <c r="J485" s="11">
        <f t="shared" si="12"/>
        <v>0</v>
      </c>
      <c r="K485" s="11">
        <f t="shared" si="13"/>
        <v>0</v>
      </c>
      <c r="L485" s="12" t="str">
        <f t="shared" si="19"/>
        <v xml:space="preserve"> </v>
      </c>
      <c r="N485" s="10">
        <f>IF($C$4="", SUMIFS('무신사 메타 광고'!$X:$X, '무신사 메타 광고'!$D:$D, $B485),SUMIFS('무신사 메타 광고'!$X:$X,'무신사 메타 광고'!I:I,$C$4,'무신사 메타 광고'!D:D,$B485))</f>
        <v>0</v>
      </c>
      <c r="O485" s="11">
        <f t="shared" si="14"/>
        <v>0</v>
      </c>
      <c r="R485" s="13"/>
      <c r="S485" s="31">
        <f>IF($S$4="", SUMIFS('자사몰 메타 광고'!$L:$L, '자사몰 메타 광고'!$C:$C, $R485),SUMIFS('자사몰 메타 광고'!$L:$L,'자사몰 메타 광고'!$I:$I,$S$4,'자사몰 메타 광고'!$C:$C,$R485))</f>
        <v>0</v>
      </c>
      <c r="T485" s="31">
        <f>IF($S$4="", SUMIFS('자사몰 메타 광고'!$V:$V, '자사몰 메타 광고'!$C:$C, $R485),SUMIFS('자사몰 메타 광고'!$V:$V,'자사몰 메타 광고'!$I:$I,$S$4,'자사몰 메타 광고'!$C:$C,$R485))</f>
        <v>0</v>
      </c>
      <c r="U485" s="11">
        <f t="shared" si="15"/>
        <v>0</v>
      </c>
      <c r="V485" s="12" t="str">
        <f t="shared" si="20"/>
        <v xml:space="preserve"> </v>
      </c>
      <c r="W485" s="32">
        <f>IF($S$4="", SUMIFS('자사몰 메타 광고'!$K:$K, '자사몰 메타 광고'!$C:$C, $R485),SUMIFS('자사몰 메타 광고'!$K:$K,'자사몰 메타 광고'!$I:$I,$S$4,'자사몰 메타 광고'!$C:$C,$R485))</f>
        <v>0</v>
      </c>
      <c r="X485" s="32">
        <f>IF($S$4="", SUMIFS('자사몰 메타 광고'!$N:$N, '자사몰 메타 광고'!$C:$C, $R485),SUMIFS('자사몰 메타 광고'!$N:$N,'자사몰 메타 광고'!$I:$I,$S$4,'자사몰 메타 광고'!$C:$C,$R485))</f>
        <v>0</v>
      </c>
      <c r="Y485" s="11">
        <f t="shared" si="16"/>
        <v>0</v>
      </c>
      <c r="Z485" s="12" t="str">
        <f t="shared" si="21"/>
        <v xml:space="preserve"> </v>
      </c>
      <c r="AB485" s="10">
        <f>IF($S$4="", SUMIFS('무신사 메타 광고'!$X:$X, '무신사 메타 광고'!$C:$C, $R485),SUMIFS('무신사 메타 광고'!$X:$X,'무신사 메타 광고'!$I:$I,$S$4,'무신사 메타 광고'!$C:$C,$R485))</f>
        <v>0</v>
      </c>
      <c r="AC485" s="11">
        <f t="shared" si="17"/>
        <v>0</v>
      </c>
    </row>
    <row r="486" spans="2:29">
      <c r="B486" s="9"/>
      <c r="C486" s="29">
        <f>IF($C$4="", SUMIFS('자사몰 메타 광고'!$L:$L, '자사몰 메타 광고'!$D:$D, $B486), SUMIFS('자사몰 메타 광고'!$L:$L, '자사몰 메타 광고'!$I:$I, $C$4, '자사몰 메타 광고'!$D:$D, $B486))</f>
        <v>0</v>
      </c>
      <c r="D486" s="29">
        <f>IF($C$4="", SUMIFS('자사몰 메타 광고'!$V:$V,#REF!, $B486), SUMIFS('자사몰 메타 광고'!$V:$V,'자사몰 메타 광고'!$I:$I,$C$4,'자사몰 메타 광고'!$D:$D,$B486))</f>
        <v>0</v>
      </c>
      <c r="E486" s="11">
        <f t="shared" si="11"/>
        <v>0</v>
      </c>
      <c r="F486" s="12" t="str">
        <f t="shared" si="18"/>
        <v xml:space="preserve"> </v>
      </c>
      <c r="G486" s="30">
        <f>IF($C$4="", SUMIFS('자사몰 메타 광고'!$K:$K, '자사몰 메타 광고'!$D:$D, $B486), SUMIFS('자사몰 메타 광고'!$K:$K,'자사몰 메타 광고'!$I:$I,$C$4,'자사몰 메타 광고'!D:D,$B486))</f>
        <v>0</v>
      </c>
      <c r="H486" s="30">
        <f>IF($C$4="", SUMIFS('자사몰 메타 광고'!$Q:$Q, '자사몰 메타 광고'!$D:$D, $B486), SUMIFS('자사몰 메타 광고'!$Q:$Q,'자사몰 메타 광고'!$I:$I,$C$4,'자사몰 메타 광고'!D:D,$B486))</f>
        <v>0</v>
      </c>
      <c r="I486" s="30">
        <f>IF($C$4="", SUMIFS('자사몰 메타 광고'!$U:$U, '자사몰 메타 광고'!$D:$D, $B486), SUMIFS('자사몰 메타 광고'!$U:$U,'자사몰 메타 광고'!$I:$I,$C$4,'자사몰 메타 광고'!D:D,$B486))</f>
        <v>0</v>
      </c>
      <c r="J486" s="11">
        <f t="shared" si="12"/>
        <v>0</v>
      </c>
      <c r="K486" s="11">
        <f t="shared" si="13"/>
        <v>0</v>
      </c>
      <c r="L486" s="12" t="str">
        <f t="shared" si="19"/>
        <v xml:space="preserve"> </v>
      </c>
      <c r="N486" s="10">
        <f>IF($C$4="", SUMIFS('무신사 메타 광고'!$X:$X, '무신사 메타 광고'!$D:$D, $B486),SUMIFS('무신사 메타 광고'!$X:$X,'무신사 메타 광고'!I:I,$C$4,'무신사 메타 광고'!D:D,$B486))</f>
        <v>0</v>
      </c>
      <c r="O486" s="11">
        <f t="shared" si="14"/>
        <v>0</v>
      </c>
      <c r="R486" s="13"/>
      <c r="S486" s="31">
        <f>IF($S$4="", SUMIFS('자사몰 메타 광고'!$L:$L, '자사몰 메타 광고'!$C:$C, $R486),SUMIFS('자사몰 메타 광고'!$L:$L,'자사몰 메타 광고'!$I:$I,$S$4,'자사몰 메타 광고'!$C:$C,$R486))</f>
        <v>0</v>
      </c>
      <c r="T486" s="31">
        <f>IF($S$4="", SUMIFS('자사몰 메타 광고'!$V:$V, '자사몰 메타 광고'!$C:$C, $R486),SUMIFS('자사몰 메타 광고'!$V:$V,'자사몰 메타 광고'!$I:$I,$S$4,'자사몰 메타 광고'!$C:$C,$R486))</f>
        <v>0</v>
      </c>
      <c r="U486" s="11">
        <f t="shared" si="15"/>
        <v>0</v>
      </c>
      <c r="V486" s="12" t="str">
        <f t="shared" si="20"/>
        <v xml:space="preserve"> </v>
      </c>
      <c r="W486" s="32">
        <f>IF($S$4="", SUMIFS('자사몰 메타 광고'!$K:$K, '자사몰 메타 광고'!$C:$C, $R486),SUMIFS('자사몰 메타 광고'!$K:$K,'자사몰 메타 광고'!$I:$I,$S$4,'자사몰 메타 광고'!$C:$C,$R486))</f>
        <v>0</v>
      </c>
      <c r="X486" s="32">
        <f>IF($S$4="", SUMIFS('자사몰 메타 광고'!$N:$N, '자사몰 메타 광고'!$C:$C, $R486),SUMIFS('자사몰 메타 광고'!$N:$N,'자사몰 메타 광고'!$I:$I,$S$4,'자사몰 메타 광고'!$C:$C,$R486))</f>
        <v>0</v>
      </c>
      <c r="Y486" s="11">
        <f t="shared" si="16"/>
        <v>0</v>
      </c>
      <c r="Z486" s="12" t="str">
        <f t="shared" si="21"/>
        <v xml:space="preserve"> </v>
      </c>
      <c r="AB486" s="10">
        <f>IF($S$4="", SUMIFS('무신사 메타 광고'!$X:$X, '무신사 메타 광고'!$C:$C, $R486),SUMIFS('무신사 메타 광고'!$X:$X,'무신사 메타 광고'!$I:$I,$S$4,'무신사 메타 광고'!$C:$C,$R486))</f>
        <v>0</v>
      </c>
      <c r="AC486" s="11">
        <f t="shared" si="17"/>
        <v>0</v>
      </c>
    </row>
    <row r="487" spans="2:29">
      <c r="B487" s="9"/>
      <c r="C487" s="29">
        <f>IF($C$4="", SUMIFS('자사몰 메타 광고'!$L:$L, '자사몰 메타 광고'!$D:$D, $B487), SUMIFS('자사몰 메타 광고'!$L:$L, '자사몰 메타 광고'!$I:$I, $C$4, '자사몰 메타 광고'!$D:$D, $B487))</f>
        <v>0</v>
      </c>
      <c r="D487" s="29">
        <f>IF($C$4="", SUMIFS('자사몰 메타 광고'!$V:$V,#REF!, $B487), SUMIFS('자사몰 메타 광고'!$V:$V,'자사몰 메타 광고'!$I:$I,$C$4,'자사몰 메타 광고'!$D:$D,$B487))</f>
        <v>0</v>
      </c>
      <c r="E487" s="11">
        <f t="shared" si="11"/>
        <v>0</v>
      </c>
      <c r="F487" s="12" t="str">
        <f t="shared" si="18"/>
        <v xml:space="preserve"> </v>
      </c>
      <c r="G487" s="30">
        <f>IF($C$4="", SUMIFS('자사몰 메타 광고'!$K:$K, '자사몰 메타 광고'!$D:$D, $B487), SUMIFS('자사몰 메타 광고'!$K:$K,'자사몰 메타 광고'!$I:$I,$C$4,'자사몰 메타 광고'!D:D,$B487))</f>
        <v>0</v>
      </c>
      <c r="H487" s="30">
        <f>IF($C$4="", SUMIFS('자사몰 메타 광고'!$Q:$Q, '자사몰 메타 광고'!$D:$D, $B487), SUMIFS('자사몰 메타 광고'!$Q:$Q,'자사몰 메타 광고'!$I:$I,$C$4,'자사몰 메타 광고'!D:D,$B487))</f>
        <v>0</v>
      </c>
      <c r="I487" s="30">
        <f>IF($C$4="", SUMIFS('자사몰 메타 광고'!$U:$U, '자사몰 메타 광고'!$D:$D, $B487), SUMIFS('자사몰 메타 광고'!$U:$U,'자사몰 메타 광고'!$I:$I,$C$4,'자사몰 메타 광고'!D:D,$B487))</f>
        <v>0</v>
      </c>
      <c r="J487" s="11">
        <f t="shared" si="12"/>
        <v>0</v>
      </c>
      <c r="K487" s="11">
        <f t="shared" si="13"/>
        <v>0</v>
      </c>
      <c r="L487" s="12" t="str">
        <f t="shared" si="19"/>
        <v xml:space="preserve"> </v>
      </c>
      <c r="N487" s="10">
        <f>IF($C$4="", SUMIFS('무신사 메타 광고'!$X:$X, '무신사 메타 광고'!$D:$D, $B487),SUMIFS('무신사 메타 광고'!$X:$X,'무신사 메타 광고'!I:I,$C$4,'무신사 메타 광고'!D:D,$B487))</f>
        <v>0</v>
      </c>
      <c r="O487" s="11">
        <f t="shared" si="14"/>
        <v>0</v>
      </c>
      <c r="R487" s="13"/>
      <c r="S487" s="31">
        <f>IF($S$4="", SUMIFS('자사몰 메타 광고'!$L:$L, '자사몰 메타 광고'!$C:$C, $R487),SUMIFS('자사몰 메타 광고'!$L:$L,'자사몰 메타 광고'!$I:$I,$S$4,'자사몰 메타 광고'!$C:$C,$R487))</f>
        <v>0</v>
      </c>
      <c r="T487" s="31">
        <f>IF($S$4="", SUMIFS('자사몰 메타 광고'!$V:$V, '자사몰 메타 광고'!$C:$C, $R487),SUMIFS('자사몰 메타 광고'!$V:$V,'자사몰 메타 광고'!$I:$I,$S$4,'자사몰 메타 광고'!$C:$C,$R487))</f>
        <v>0</v>
      </c>
      <c r="U487" s="11">
        <f t="shared" si="15"/>
        <v>0</v>
      </c>
      <c r="V487" s="12" t="str">
        <f t="shared" si="20"/>
        <v xml:space="preserve"> </v>
      </c>
      <c r="W487" s="32">
        <f>IF($S$4="", SUMIFS('자사몰 메타 광고'!$K:$K, '자사몰 메타 광고'!$C:$C, $R487),SUMIFS('자사몰 메타 광고'!$K:$K,'자사몰 메타 광고'!$I:$I,$S$4,'자사몰 메타 광고'!$C:$C,$R487))</f>
        <v>0</v>
      </c>
      <c r="X487" s="32">
        <f>IF($S$4="", SUMIFS('자사몰 메타 광고'!$N:$N, '자사몰 메타 광고'!$C:$C, $R487),SUMIFS('자사몰 메타 광고'!$N:$N,'자사몰 메타 광고'!$I:$I,$S$4,'자사몰 메타 광고'!$C:$C,$R487))</f>
        <v>0</v>
      </c>
      <c r="Y487" s="11">
        <f t="shared" si="16"/>
        <v>0</v>
      </c>
      <c r="Z487" s="12" t="str">
        <f t="shared" si="21"/>
        <v xml:space="preserve"> </v>
      </c>
      <c r="AB487" s="10">
        <f>IF($S$4="", SUMIFS('무신사 메타 광고'!$X:$X, '무신사 메타 광고'!$C:$C, $R487),SUMIFS('무신사 메타 광고'!$X:$X,'무신사 메타 광고'!$I:$I,$S$4,'무신사 메타 광고'!$C:$C,$R487))</f>
        <v>0</v>
      </c>
      <c r="AC487" s="11">
        <f t="shared" si="17"/>
        <v>0</v>
      </c>
    </row>
    <row r="488" spans="2:29">
      <c r="B488" s="9"/>
      <c r="C488" s="29">
        <f>IF($C$4="", SUMIFS('자사몰 메타 광고'!$L:$L, '자사몰 메타 광고'!$D:$D, $B488), SUMIFS('자사몰 메타 광고'!$L:$L, '자사몰 메타 광고'!$I:$I, $C$4, '자사몰 메타 광고'!$D:$D, $B488))</f>
        <v>0</v>
      </c>
      <c r="D488" s="29">
        <f>IF($C$4="", SUMIFS('자사몰 메타 광고'!$V:$V,#REF!, $B488), SUMIFS('자사몰 메타 광고'!$V:$V,'자사몰 메타 광고'!$I:$I,$C$4,'자사몰 메타 광고'!$D:$D,$B488))</f>
        <v>0</v>
      </c>
      <c r="E488" s="11">
        <f t="shared" si="11"/>
        <v>0</v>
      </c>
      <c r="F488" s="12" t="str">
        <f t="shared" si="18"/>
        <v xml:space="preserve"> </v>
      </c>
      <c r="G488" s="30">
        <f>IF($C$4="", SUMIFS('자사몰 메타 광고'!$K:$K, '자사몰 메타 광고'!$D:$D, $B488), SUMIFS('자사몰 메타 광고'!$K:$K,'자사몰 메타 광고'!$I:$I,$C$4,'자사몰 메타 광고'!D:D,$B488))</f>
        <v>0</v>
      </c>
      <c r="H488" s="30">
        <f>IF($C$4="", SUMIFS('자사몰 메타 광고'!$Q:$Q, '자사몰 메타 광고'!$D:$D, $B488), SUMIFS('자사몰 메타 광고'!$Q:$Q,'자사몰 메타 광고'!$I:$I,$C$4,'자사몰 메타 광고'!D:D,$B488))</f>
        <v>0</v>
      </c>
      <c r="I488" s="30">
        <f>IF($C$4="", SUMIFS('자사몰 메타 광고'!$U:$U, '자사몰 메타 광고'!$D:$D, $B488), SUMIFS('자사몰 메타 광고'!$U:$U,'자사몰 메타 광고'!$I:$I,$C$4,'자사몰 메타 광고'!D:D,$B488))</f>
        <v>0</v>
      </c>
      <c r="J488" s="11">
        <f t="shared" si="12"/>
        <v>0</v>
      </c>
      <c r="K488" s="11">
        <f t="shared" si="13"/>
        <v>0</v>
      </c>
      <c r="L488" s="12" t="str">
        <f t="shared" si="19"/>
        <v xml:space="preserve"> </v>
      </c>
      <c r="N488" s="10">
        <f>IF($C$4="", SUMIFS('무신사 메타 광고'!$X:$X, '무신사 메타 광고'!$D:$D, $B488),SUMIFS('무신사 메타 광고'!$X:$X,'무신사 메타 광고'!I:I,$C$4,'무신사 메타 광고'!D:D,$B488))</f>
        <v>0</v>
      </c>
      <c r="O488" s="11">
        <f t="shared" si="14"/>
        <v>0</v>
      </c>
      <c r="R488" s="13"/>
      <c r="S488" s="31">
        <f>IF($S$4="", SUMIFS('자사몰 메타 광고'!$L:$L, '자사몰 메타 광고'!$C:$C, $R488),SUMIFS('자사몰 메타 광고'!$L:$L,'자사몰 메타 광고'!$I:$I,$S$4,'자사몰 메타 광고'!$C:$C,$R488))</f>
        <v>0</v>
      </c>
      <c r="T488" s="31">
        <f>IF($S$4="", SUMIFS('자사몰 메타 광고'!$V:$V, '자사몰 메타 광고'!$C:$C, $R488),SUMIFS('자사몰 메타 광고'!$V:$V,'자사몰 메타 광고'!$I:$I,$S$4,'자사몰 메타 광고'!$C:$C,$R488))</f>
        <v>0</v>
      </c>
      <c r="U488" s="11">
        <f t="shared" si="15"/>
        <v>0</v>
      </c>
      <c r="V488" s="12" t="str">
        <f t="shared" si="20"/>
        <v xml:space="preserve"> </v>
      </c>
      <c r="W488" s="32">
        <f>IF($S$4="", SUMIFS('자사몰 메타 광고'!$K:$K, '자사몰 메타 광고'!$C:$C, $R488),SUMIFS('자사몰 메타 광고'!$K:$K,'자사몰 메타 광고'!$I:$I,$S$4,'자사몰 메타 광고'!$C:$C,$R488))</f>
        <v>0</v>
      </c>
      <c r="X488" s="32">
        <f>IF($S$4="", SUMIFS('자사몰 메타 광고'!$N:$N, '자사몰 메타 광고'!$C:$C, $R488),SUMIFS('자사몰 메타 광고'!$N:$N,'자사몰 메타 광고'!$I:$I,$S$4,'자사몰 메타 광고'!$C:$C,$R488))</f>
        <v>0</v>
      </c>
      <c r="Y488" s="11">
        <f t="shared" si="16"/>
        <v>0</v>
      </c>
      <c r="Z488" s="12" t="str">
        <f t="shared" si="21"/>
        <v xml:space="preserve"> </v>
      </c>
      <c r="AB488" s="10">
        <f>IF($S$4="", SUMIFS('무신사 메타 광고'!$X:$X, '무신사 메타 광고'!$C:$C, $R488),SUMIFS('무신사 메타 광고'!$X:$X,'무신사 메타 광고'!$I:$I,$S$4,'무신사 메타 광고'!$C:$C,$R488))</f>
        <v>0</v>
      </c>
      <c r="AC488" s="11">
        <f t="shared" si="17"/>
        <v>0</v>
      </c>
    </row>
    <row r="489" spans="2:29">
      <c r="B489" s="9"/>
      <c r="C489" s="29">
        <f>IF($C$4="", SUMIFS('자사몰 메타 광고'!$L:$L, '자사몰 메타 광고'!$D:$D, $B489), SUMIFS('자사몰 메타 광고'!$L:$L, '자사몰 메타 광고'!$I:$I, $C$4, '자사몰 메타 광고'!$D:$D, $B489))</f>
        <v>0</v>
      </c>
      <c r="D489" s="29">
        <f>IF($C$4="", SUMIFS('자사몰 메타 광고'!$V:$V,#REF!, $B489), SUMIFS('자사몰 메타 광고'!$V:$V,'자사몰 메타 광고'!$I:$I,$C$4,'자사몰 메타 광고'!$D:$D,$B489))</f>
        <v>0</v>
      </c>
      <c r="E489" s="11">
        <f t="shared" si="11"/>
        <v>0</v>
      </c>
      <c r="F489" s="12" t="str">
        <f t="shared" si="18"/>
        <v xml:space="preserve"> </v>
      </c>
      <c r="G489" s="30">
        <f>IF($C$4="", SUMIFS('자사몰 메타 광고'!$K:$K, '자사몰 메타 광고'!$D:$D, $B489), SUMIFS('자사몰 메타 광고'!$K:$K,'자사몰 메타 광고'!$I:$I,$C$4,'자사몰 메타 광고'!D:D,$B489))</f>
        <v>0</v>
      </c>
      <c r="H489" s="30">
        <f>IF($C$4="", SUMIFS('자사몰 메타 광고'!$Q:$Q, '자사몰 메타 광고'!$D:$D, $B489), SUMIFS('자사몰 메타 광고'!$Q:$Q,'자사몰 메타 광고'!$I:$I,$C$4,'자사몰 메타 광고'!D:D,$B489))</f>
        <v>0</v>
      </c>
      <c r="I489" s="30">
        <f>IF($C$4="", SUMIFS('자사몰 메타 광고'!$U:$U, '자사몰 메타 광고'!$D:$D, $B489), SUMIFS('자사몰 메타 광고'!$U:$U,'자사몰 메타 광고'!$I:$I,$C$4,'자사몰 메타 광고'!D:D,$B489))</f>
        <v>0</v>
      </c>
      <c r="J489" s="11">
        <f t="shared" si="12"/>
        <v>0</v>
      </c>
      <c r="K489" s="11">
        <f t="shared" si="13"/>
        <v>0</v>
      </c>
      <c r="L489" s="12" t="str">
        <f t="shared" si="19"/>
        <v xml:space="preserve"> </v>
      </c>
      <c r="N489" s="10">
        <f>IF($C$4="", SUMIFS('무신사 메타 광고'!$X:$X, '무신사 메타 광고'!$D:$D, $B489),SUMIFS('무신사 메타 광고'!$X:$X,'무신사 메타 광고'!I:I,$C$4,'무신사 메타 광고'!D:D,$B489))</f>
        <v>0</v>
      </c>
      <c r="O489" s="11">
        <f t="shared" si="14"/>
        <v>0</v>
      </c>
      <c r="R489" s="13"/>
      <c r="S489" s="31">
        <f>IF($S$4="", SUMIFS('자사몰 메타 광고'!$L:$L, '자사몰 메타 광고'!$C:$C, $R489),SUMIFS('자사몰 메타 광고'!$L:$L,'자사몰 메타 광고'!$I:$I,$S$4,'자사몰 메타 광고'!$C:$C,$R489))</f>
        <v>0</v>
      </c>
      <c r="T489" s="31">
        <f>IF($S$4="", SUMIFS('자사몰 메타 광고'!$V:$V, '자사몰 메타 광고'!$C:$C, $R489),SUMIFS('자사몰 메타 광고'!$V:$V,'자사몰 메타 광고'!$I:$I,$S$4,'자사몰 메타 광고'!$C:$C,$R489))</f>
        <v>0</v>
      </c>
      <c r="U489" s="11">
        <f t="shared" si="15"/>
        <v>0</v>
      </c>
      <c r="V489" s="12" t="str">
        <f t="shared" si="20"/>
        <v xml:space="preserve"> </v>
      </c>
      <c r="W489" s="32">
        <f>IF($S$4="", SUMIFS('자사몰 메타 광고'!$K:$K, '자사몰 메타 광고'!$C:$C, $R489),SUMIFS('자사몰 메타 광고'!$K:$K,'자사몰 메타 광고'!$I:$I,$S$4,'자사몰 메타 광고'!$C:$C,$R489))</f>
        <v>0</v>
      </c>
      <c r="X489" s="32">
        <f>IF($S$4="", SUMIFS('자사몰 메타 광고'!$N:$N, '자사몰 메타 광고'!$C:$C, $R489),SUMIFS('자사몰 메타 광고'!$N:$N,'자사몰 메타 광고'!$I:$I,$S$4,'자사몰 메타 광고'!$C:$C,$R489))</f>
        <v>0</v>
      </c>
      <c r="Y489" s="11">
        <f t="shared" si="16"/>
        <v>0</v>
      </c>
      <c r="Z489" s="12" t="str">
        <f t="shared" si="21"/>
        <v xml:space="preserve"> </v>
      </c>
      <c r="AB489" s="10">
        <f>IF($S$4="", SUMIFS('무신사 메타 광고'!$X:$X, '무신사 메타 광고'!$C:$C, $R489),SUMIFS('무신사 메타 광고'!$X:$X,'무신사 메타 광고'!$I:$I,$S$4,'무신사 메타 광고'!$C:$C,$R489))</f>
        <v>0</v>
      </c>
      <c r="AC489" s="11">
        <f t="shared" si="17"/>
        <v>0</v>
      </c>
    </row>
    <row r="490" spans="2:29">
      <c r="B490" s="9"/>
      <c r="C490" s="29">
        <f>IF($C$4="", SUMIFS('자사몰 메타 광고'!$L:$L, '자사몰 메타 광고'!$D:$D, $B490), SUMIFS('자사몰 메타 광고'!$L:$L, '자사몰 메타 광고'!$I:$I, $C$4, '자사몰 메타 광고'!$D:$D, $B490))</f>
        <v>0</v>
      </c>
      <c r="D490" s="29">
        <f>IF($C$4="", SUMIFS('자사몰 메타 광고'!$V:$V,#REF!, $B490), SUMIFS('자사몰 메타 광고'!$V:$V,'자사몰 메타 광고'!$I:$I,$C$4,'자사몰 메타 광고'!$D:$D,$B490))</f>
        <v>0</v>
      </c>
      <c r="E490" s="11">
        <f t="shared" si="11"/>
        <v>0</v>
      </c>
      <c r="F490" s="12" t="str">
        <f t="shared" si="18"/>
        <v xml:space="preserve"> </v>
      </c>
      <c r="G490" s="30">
        <f>IF($C$4="", SUMIFS('자사몰 메타 광고'!$K:$K, '자사몰 메타 광고'!$D:$D, $B490), SUMIFS('자사몰 메타 광고'!$K:$K,'자사몰 메타 광고'!$I:$I,$C$4,'자사몰 메타 광고'!D:D,$B490))</f>
        <v>0</v>
      </c>
      <c r="H490" s="30">
        <f>IF($C$4="", SUMIFS('자사몰 메타 광고'!$Q:$Q, '자사몰 메타 광고'!$D:$D, $B490), SUMIFS('자사몰 메타 광고'!$Q:$Q,'자사몰 메타 광고'!$I:$I,$C$4,'자사몰 메타 광고'!D:D,$B490))</f>
        <v>0</v>
      </c>
      <c r="I490" s="30">
        <f>IF($C$4="", SUMIFS('자사몰 메타 광고'!$U:$U, '자사몰 메타 광고'!$D:$D, $B490), SUMIFS('자사몰 메타 광고'!$U:$U,'자사몰 메타 광고'!$I:$I,$C$4,'자사몰 메타 광고'!D:D,$B490))</f>
        <v>0</v>
      </c>
      <c r="J490" s="11">
        <f t="shared" si="12"/>
        <v>0</v>
      </c>
      <c r="K490" s="11">
        <f t="shared" si="13"/>
        <v>0</v>
      </c>
      <c r="L490" s="12" t="str">
        <f t="shared" si="19"/>
        <v xml:space="preserve"> </v>
      </c>
      <c r="N490" s="10">
        <f>IF($C$4="", SUMIFS('무신사 메타 광고'!$X:$X, '무신사 메타 광고'!$D:$D, $B490),SUMIFS('무신사 메타 광고'!$X:$X,'무신사 메타 광고'!I:I,$C$4,'무신사 메타 광고'!D:D,$B490))</f>
        <v>0</v>
      </c>
      <c r="O490" s="11">
        <f t="shared" si="14"/>
        <v>0</v>
      </c>
      <c r="R490" s="13"/>
      <c r="S490" s="31">
        <f>IF($S$4="", SUMIFS('자사몰 메타 광고'!$L:$L, '자사몰 메타 광고'!$C:$C, $R490),SUMIFS('자사몰 메타 광고'!$L:$L,'자사몰 메타 광고'!$I:$I,$S$4,'자사몰 메타 광고'!$C:$C,$R490))</f>
        <v>0</v>
      </c>
      <c r="T490" s="31">
        <f>IF($S$4="", SUMIFS('자사몰 메타 광고'!$V:$V, '자사몰 메타 광고'!$C:$C, $R490),SUMIFS('자사몰 메타 광고'!$V:$V,'자사몰 메타 광고'!$I:$I,$S$4,'자사몰 메타 광고'!$C:$C,$R490))</f>
        <v>0</v>
      </c>
      <c r="U490" s="11">
        <f t="shared" si="15"/>
        <v>0</v>
      </c>
      <c r="V490" s="12" t="str">
        <f t="shared" si="20"/>
        <v xml:space="preserve"> </v>
      </c>
      <c r="W490" s="32">
        <f>IF($S$4="", SUMIFS('자사몰 메타 광고'!$K:$K, '자사몰 메타 광고'!$C:$C, $R490),SUMIFS('자사몰 메타 광고'!$K:$K,'자사몰 메타 광고'!$I:$I,$S$4,'자사몰 메타 광고'!$C:$C,$R490))</f>
        <v>0</v>
      </c>
      <c r="X490" s="32">
        <f>IF($S$4="", SUMIFS('자사몰 메타 광고'!$N:$N, '자사몰 메타 광고'!$C:$C, $R490),SUMIFS('자사몰 메타 광고'!$N:$N,'자사몰 메타 광고'!$I:$I,$S$4,'자사몰 메타 광고'!$C:$C,$R490))</f>
        <v>0</v>
      </c>
      <c r="Y490" s="11">
        <f t="shared" si="16"/>
        <v>0</v>
      </c>
      <c r="Z490" s="12" t="str">
        <f t="shared" si="21"/>
        <v xml:space="preserve"> </v>
      </c>
      <c r="AB490" s="10">
        <f>IF($S$4="", SUMIFS('무신사 메타 광고'!$X:$X, '무신사 메타 광고'!$C:$C, $R490),SUMIFS('무신사 메타 광고'!$X:$X,'무신사 메타 광고'!$I:$I,$S$4,'무신사 메타 광고'!$C:$C,$R490))</f>
        <v>0</v>
      </c>
      <c r="AC490" s="11">
        <f t="shared" si="17"/>
        <v>0</v>
      </c>
    </row>
    <row r="491" spans="2:29">
      <c r="B491" s="9"/>
      <c r="C491" s="29">
        <f>IF($C$4="", SUMIFS('자사몰 메타 광고'!$L:$L, '자사몰 메타 광고'!$D:$D, $B491), SUMIFS('자사몰 메타 광고'!$L:$L, '자사몰 메타 광고'!$I:$I, $C$4, '자사몰 메타 광고'!$D:$D, $B491))</f>
        <v>0</v>
      </c>
      <c r="D491" s="29">
        <f>IF($C$4="", SUMIFS('자사몰 메타 광고'!$V:$V,#REF!, $B491), SUMIFS('자사몰 메타 광고'!$V:$V,'자사몰 메타 광고'!$I:$I,$C$4,'자사몰 메타 광고'!$D:$D,$B491))</f>
        <v>0</v>
      </c>
      <c r="E491" s="11">
        <f t="shared" si="11"/>
        <v>0</v>
      </c>
      <c r="F491" s="12" t="str">
        <f t="shared" si="18"/>
        <v xml:space="preserve"> </v>
      </c>
      <c r="G491" s="30">
        <f>IF($C$4="", SUMIFS('자사몰 메타 광고'!$K:$K, '자사몰 메타 광고'!$D:$D, $B491), SUMIFS('자사몰 메타 광고'!$K:$K,'자사몰 메타 광고'!$I:$I,$C$4,'자사몰 메타 광고'!D:D,$B491))</f>
        <v>0</v>
      </c>
      <c r="H491" s="30">
        <f>IF($C$4="", SUMIFS('자사몰 메타 광고'!$Q:$Q, '자사몰 메타 광고'!$D:$D, $B491), SUMIFS('자사몰 메타 광고'!$Q:$Q,'자사몰 메타 광고'!$I:$I,$C$4,'자사몰 메타 광고'!D:D,$B491))</f>
        <v>0</v>
      </c>
      <c r="I491" s="30">
        <f>IF($C$4="", SUMIFS('자사몰 메타 광고'!$U:$U, '자사몰 메타 광고'!$D:$D, $B491), SUMIFS('자사몰 메타 광고'!$U:$U,'자사몰 메타 광고'!$I:$I,$C$4,'자사몰 메타 광고'!D:D,$B491))</f>
        <v>0</v>
      </c>
      <c r="J491" s="11">
        <f t="shared" si="12"/>
        <v>0</v>
      </c>
      <c r="K491" s="11">
        <f t="shared" si="13"/>
        <v>0</v>
      </c>
      <c r="L491" s="12" t="str">
        <f t="shared" si="19"/>
        <v xml:space="preserve"> </v>
      </c>
      <c r="N491" s="10">
        <f>IF($C$4="", SUMIFS('무신사 메타 광고'!$X:$X, '무신사 메타 광고'!$D:$D, $B491),SUMIFS('무신사 메타 광고'!$X:$X,'무신사 메타 광고'!I:I,$C$4,'무신사 메타 광고'!D:D,$B491))</f>
        <v>0</v>
      </c>
      <c r="O491" s="11">
        <f t="shared" si="14"/>
        <v>0</v>
      </c>
      <c r="R491" s="13"/>
      <c r="S491" s="31">
        <f>IF($S$4="", SUMIFS('자사몰 메타 광고'!$L:$L, '자사몰 메타 광고'!$C:$C, $R491),SUMIFS('자사몰 메타 광고'!$L:$L,'자사몰 메타 광고'!$I:$I,$S$4,'자사몰 메타 광고'!$C:$C,$R491))</f>
        <v>0</v>
      </c>
      <c r="T491" s="31">
        <f>IF($S$4="", SUMIFS('자사몰 메타 광고'!$V:$V, '자사몰 메타 광고'!$C:$C, $R491),SUMIFS('자사몰 메타 광고'!$V:$V,'자사몰 메타 광고'!$I:$I,$S$4,'자사몰 메타 광고'!$C:$C,$R491))</f>
        <v>0</v>
      </c>
      <c r="U491" s="11">
        <f t="shared" si="15"/>
        <v>0</v>
      </c>
      <c r="V491" s="12" t="str">
        <f t="shared" si="20"/>
        <v xml:space="preserve"> </v>
      </c>
      <c r="W491" s="32">
        <f>IF($S$4="", SUMIFS('자사몰 메타 광고'!$K:$K, '자사몰 메타 광고'!$C:$C, $R491),SUMIFS('자사몰 메타 광고'!$K:$K,'자사몰 메타 광고'!$I:$I,$S$4,'자사몰 메타 광고'!$C:$C,$R491))</f>
        <v>0</v>
      </c>
      <c r="X491" s="32">
        <f>IF($S$4="", SUMIFS('자사몰 메타 광고'!$N:$N, '자사몰 메타 광고'!$C:$C, $R491),SUMIFS('자사몰 메타 광고'!$N:$N,'자사몰 메타 광고'!$I:$I,$S$4,'자사몰 메타 광고'!$C:$C,$R491))</f>
        <v>0</v>
      </c>
      <c r="Y491" s="11">
        <f t="shared" si="16"/>
        <v>0</v>
      </c>
      <c r="Z491" s="12" t="str">
        <f t="shared" si="21"/>
        <v xml:space="preserve"> </v>
      </c>
      <c r="AB491" s="10">
        <f>IF($S$4="", SUMIFS('무신사 메타 광고'!$X:$X, '무신사 메타 광고'!$C:$C, $R491),SUMIFS('무신사 메타 광고'!$X:$X,'무신사 메타 광고'!$I:$I,$S$4,'무신사 메타 광고'!$C:$C,$R491))</f>
        <v>0</v>
      </c>
      <c r="AC491" s="11">
        <f t="shared" si="17"/>
        <v>0</v>
      </c>
    </row>
    <row r="492" spans="2:29">
      <c r="B492" s="9"/>
      <c r="C492" s="29">
        <f>IF($C$4="", SUMIFS('자사몰 메타 광고'!$L:$L, '자사몰 메타 광고'!$D:$D, $B492), SUMIFS('자사몰 메타 광고'!$L:$L, '자사몰 메타 광고'!$I:$I, $C$4, '자사몰 메타 광고'!$D:$D, $B492))</f>
        <v>0</v>
      </c>
      <c r="D492" s="29">
        <f>IF($C$4="", SUMIFS('자사몰 메타 광고'!$V:$V,#REF!, $B492), SUMIFS('자사몰 메타 광고'!$V:$V,'자사몰 메타 광고'!$I:$I,$C$4,'자사몰 메타 광고'!$D:$D,$B492))</f>
        <v>0</v>
      </c>
      <c r="E492" s="11">
        <f t="shared" si="11"/>
        <v>0</v>
      </c>
      <c r="F492" s="12" t="str">
        <f t="shared" si="18"/>
        <v xml:space="preserve"> </v>
      </c>
      <c r="G492" s="30">
        <f>IF($C$4="", SUMIFS('자사몰 메타 광고'!$K:$K, '자사몰 메타 광고'!$D:$D, $B492), SUMIFS('자사몰 메타 광고'!$K:$K,'자사몰 메타 광고'!$I:$I,$C$4,'자사몰 메타 광고'!D:D,$B492))</f>
        <v>0</v>
      </c>
      <c r="H492" s="30">
        <f>IF($C$4="", SUMIFS('자사몰 메타 광고'!$Q:$Q, '자사몰 메타 광고'!$D:$D, $B492), SUMIFS('자사몰 메타 광고'!$Q:$Q,'자사몰 메타 광고'!$I:$I,$C$4,'자사몰 메타 광고'!D:D,$B492))</f>
        <v>0</v>
      </c>
      <c r="I492" s="30">
        <f>IF($C$4="", SUMIFS('자사몰 메타 광고'!$U:$U, '자사몰 메타 광고'!$D:$D, $B492), SUMIFS('자사몰 메타 광고'!$U:$U,'자사몰 메타 광고'!$I:$I,$C$4,'자사몰 메타 광고'!D:D,$B492))</f>
        <v>0</v>
      </c>
      <c r="J492" s="11">
        <f t="shared" si="12"/>
        <v>0</v>
      </c>
      <c r="K492" s="11">
        <f t="shared" si="13"/>
        <v>0</v>
      </c>
      <c r="L492" s="12" t="str">
        <f t="shared" si="19"/>
        <v xml:space="preserve"> </v>
      </c>
      <c r="N492" s="10">
        <f>IF($C$4="", SUMIFS('무신사 메타 광고'!$X:$X, '무신사 메타 광고'!$D:$D, $B492),SUMIFS('무신사 메타 광고'!$X:$X,'무신사 메타 광고'!I:I,$C$4,'무신사 메타 광고'!D:D,$B492))</f>
        <v>0</v>
      </c>
      <c r="O492" s="11">
        <f t="shared" si="14"/>
        <v>0</v>
      </c>
      <c r="R492" s="13"/>
      <c r="S492" s="31">
        <f>IF($S$4="", SUMIFS('자사몰 메타 광고'!$L:$L, '자사몰 메타 광고'!$C:$C, $R492),SUMIFS('자사몰 메타 광고'!$L:$L,'자사몰 메타 광고'!$I:$I,$S$4,'자사몰 메타 광고'!$C:$C,$R492))</f>
        <v>0</v>
      </c>
      <c r="T492" s="31">
        <f>IF($S$4="", SUMIFS('자사몰 메타 광고'!$V:$V, '자사몰 메타 광고'!$C:$C, $R492),SUMIFS('자사몰 메타 광고'!$V:$V,'자사몰 메타 광고'!$I:$I,$S$4,'자사몰 메타 광고'!$C:$C,$R492))</f>
        <v>0</v>
      </c>
      <c r="U492" s="11">
        <f t="shared" si="15"/>
        <v>0</v>
      </c>
      <c r="V492" s="12" t="str">
        <f t="shared" si="20"/>
        <v xml:space="preserve"> </v>
      </c>
      <c r="W492" s="32">
        <f>IF($S$4="", SUMIFS('자사몰 메타 광고'!$K:$K, '자사몰 메타 광고'!$C:$C, $R492),SUMIFS('자사몰 메타 광고'!$K:$K,'자사몰 메타 광고'!$I:$I,$S$4,'자사몰 메타 광고'!$C:$C,$R492))</f>
        <v>0</v>
      </c>
      <c r="X492" s="32">
        <f>IF($S$4="", SUMIFS('자사몰 메타 광고'!$N:$N, '자사몰 메타 광고'!$C:$C, $R492),SUMIFS('자사몰 메타 광고'!$N:$N,'자사몰 메타 광고'!$I:$I,$S$4,'자사몰 메타 광고'!$C:$C,$R492))</f>
        <v>0</v>
      </c>
      <c r="Y492" s="11">
        <f t="shared" si="16"/>
        <v>0</v>
      </c>
      <c r="Z492" s="12" t="str">
        <f t="shared" si="21"/>
        <v xml:space="preserve"> </v>
      </c>
      <c r="AB492" s="10">
        <f>IF($S$4="", SUMIFS('무신사 메타 광고'!$X:$X, '무신사 메타 광고'!$C:$C, $R492),SUMIFS('무신사 메타 광고'!$X:$X,'무신사 메타 광고'!$I:$I,$S$4,'무신사 메타 광고'!$C:$C,$R492))</f>
        <v>0</v>
      </c>
      <c r="AC492" s="11">
        <f t="shared" si="17"/>
        <v>0</v>
      </c>
    </row>
    <row r="493" spans="2:29">
      <c r="B493" s="9"/>
      <c r="C493" s="29">
        <f>IF($C$4="", SUMIFS('자사몰 메타 광고'!$L:$L, '자사몰 메타 광고'!$D:$D, $B493), SUMIFS('자사몰 메타 광고'!$L:$L, '자사몰 메타 광고'!$I:$I, $C$4, '자사몰 메타 광고'!$D:$D, $B493))</f>
        <v>0</v>
      </c>
      <c r="D493" s="29">
        <f>IF($C$4="", SUMIFS('자사몰 메타 광고'!$V:$V,#REF!, $B493), SUMIFS('자사몰 메타 광고'!$V:$V,'자사몰 메타 광고'!$I:$I,$C$4,'자사몰 메타 광고'!$D:$D,$B493))</f>
        <v>0</v>
      </c>
      <c r="E493" s="11">
        <f t="shared" si="11"/>
        <v>0</v>
      </c>
      <c r="F493" s="12" t="str">
        <f t="shared" si="18"/>
        <v xml:space="preserve"> </v>
      </c>
      <c r="G493" s="30">
        <f>IF($C$4="", SUMIFS('자사몰 메타 광고'!$K:$K, '자사몰 메타 광고'!$D:$D, $B493), SUMIFS('자사몰 메타 광고'!$K:$K,'자사몰 메타 광고'!$I:$I,$C$4,'자사몰 메타 광고'!D:D,$B493))</f>
        <v>0</v>
      </c>
      <c r="H493" s="30">
        <f>IF($C$4="", SUMIFS('자사몰 메타 광고'!$Q:$Q, '자사몰 메타 광고'!$D:$D, $B493), SUMIFS('자사몰 메타 광고'!$Q:$Q,'자사몰 메타 광고'!$I:$I,$C$4,'자사몰 메타 광고'!D:D,$B493))</f>
        <v>0</v>
      </c>
      <c r="I493" s="30">
        <f>IF($C$4="", SUMIFS('자사몰 메타 광고'!$U:$U, '자사몰 메타 광고'!$D:$D, $B493), SUMIFS('자사몰 메타 광고'!$U:$U,'자사몰 메타 광고'!$I:$I,$C$4,'자사몰 메타 광고'!D:D,$B493))</f>
        <v>0</v>
      </c>
      <c r="J493" s="11">
        <f t="shared" si="12"/>
        <v>0</v>
      </c>
      <c r="K493" s="11">
        <f t="shared" si="13"/>
        <v>0</v>
      </c>
      <c r="L493" s="12" t="str">
        <f t="shared" si="19"/>
        <v xml:space="preserve"> </v>
      </c>
      <c r="N493" s="10">
        <f>IF($C$4="", SUMIFS('무신사 메타 광고'!$X:$X, '무신사 메타 광고'!$D:$D, $B493),SUMIFS('무신사 메타 광고'!$X:$X,'무신사 메타 광고'!I:I,$C$4,'무신사 메타 광고'!D:D,$B493))</f>
        <v>0</v>
      </c>
      <c r="O493" s="11">
        <f t="shared" si="14"/>
        <v>0</v>
      </c>
      <c r="R493" s="13"/>
      <c r="S493" s="31">
        <f>IF($S$4="", SUMIFS('자사몰 메타 광고'!$L:$L, '자사몰 메타 광고'!$C:$C, $R493),SUMIFS('자사몰 메타 광고'!$L:$L,'자사몰 메타 광고'!$I:$I,$S$4,'자사몰 메타 광고'!$C:$C,$R493))</f>
        <v>0</v>
      </c>
      <c r="T493" s="31">
        <f>IF($S$4="", SUMIFS('자사몰 메타 광고'!$V:$V, '자사몰 메타 광고'!$C:$C, $R493),SUMIFS('자사몰 메타 광고'!$V:$V,'자사몰 메타 광고'!$I:$I,$S$4,'자사몰 메타 광고'!$C:$C,$R493))</f>
        <v>0</v>
      </c>
      <c r="U493" s="11">
        <f t="shared" si="15"/>
        <v>0</v>
      </c>
      <c r="V493" s="12" t="str">
        <f t="shared" si="20"/>
        <v xml:space="preserve"> </v>
      </c>
      <c r="W493" s="32">
        <f>IF($S$4="", SUMIFS('자사몰 메타 광고'!$K:$K, '자사몰 메타 광고'!$C:$C, $R493),SUMIFS('자사몰 메타 광고'!$K:$K,'자사몰 메타 광고'!$I:$I,$S$4,'자사몰 메타 광고'!$C:$C,$R493))</f>
        <v>0</v>
      </c>
      <c r="X493" s="32">
        <f>IF($S$4="", SUMIFS('자사몰 메타 광고'!$N:$N, '자사몰 메타 광고'!$C:$C, $R493),SUMIFS('자사몰 메타 광고'!$N:$N,'자사몰 메타 광고'!$I:$I,$S$4,'자사몰 메타 광고'!$C:$C,$R493))</f>
        <v>0</v>
      </c>
      <c r="Y493" s="11">
        <f t="shared" si="16"/>
        <v>0</v>
      </c>
      <c r="Z493" s="12" t="str">
        <f t="shared" si="21"/>
        <v xml:space="preserve"> </v>
      </c>
      <c r="AB493" s="10">
        <f>IF($S$4="", SUMIFS('무신사 메타 광고'!$X:$X, '무신사 메타 광고'!$C:$C, $R493),SUMIFS('무신사 메타 광고'!$X:$X,'무신사 메타 광고'!$I:$I,$S$4,'무신사 메타 광고'!$C:$C,$R493))</f>
        <v>0</v>
      </c>
      <c r="AC493" s="11">
        <f t="shared" si="17"/>
        <v>0</v>
      </c>
    </row>
    <row r="494" spans="2:29">
      <c r="B494" s="9"/>
      <c r="C494" s="29">
        <f>IF($C$4="", SUMIFS('자사몰 메타 광고'!$L:$L, '자사몰 메타 광고'!$D:$D, $B494), SUMIFS('자사몰 메타 광고'!$L:$L, '자사몰 메타 광고'!$I:$I, $C$4, '자사몰 메타 광고'!$D:$D, $B494))</f>
        <v>0</v>
      </c>
      <c r="D494" s="29">
        <f>IF($C$4="", SUMIFS('자사몰 메타 광고'!$V:$V,#REF!, $B494), SUMIFS('자사몰 메타 광고'!$V:$V,'자사몰 메타 광고'!$I:$I,$C$4,'자사몰 메타 광고'!$D:$D,$B494))</f>
        <v>0</v>
      </c>
      <c r="E494" s="11">
        <f t="shared" si="11"/>
        <v>0</v>
      </c>
      <c r="F494" s="12" t="str">
        <f t="shared" si="18"/>
        <v xml:space="preserve"> </v>
      </c>
      <c r="G494" s="30">
        <f>IF($C$4="", SUMIFS('자사몰 메타 광고'!$K:$K, '자사몰 메타 광고'!$D:$D, $B494), SUMIFS('자사몰 메타 광고'!$K:$K,'자사몰 메타 광고'!$I:$I,$C$4,'자사몰 메타 광고'!D:D,$B494))</f>
        <v>0</v>
      </c>
      <c r="H494" s="30">
        <f>IF($C$4="", SUMIFS('자사몰 메타 광고'!$Q:$Q, '자사몰 메타 광고'!$D:$D, $B494), SUMIFS('자사몰 메타 광고'!$Q:$Q,'자사몰 메타 광고'!$I:$I,$C$4,'자사몰 메타 광고'!D:D,$B494))</f>
        <v>0</v>
      </c>
      <c r="I494" s="30">
        <f>IF($C$4="", SUMIFS('자사몰 메타 광고'!$U:$U, '자사몰 메타 광고'!$D:$D, $B494), SUMIFS('자사몰 메타 광고'!$U:$U,'자사몰 메타 광고'!$I:$I,$C$4,'자사몰 메타 광고'!D:D,$B494))</f>
        <v>0</v>
      </c>
      <c r="J494" s="11">
        <f t="shared" si="12"/>
        <v>0</v>
      </c>
      <c r="K494" s="11">
        <f t="shared" si="13"/>
        <v>0</v>
      </c>
      <c r="L494" s="12" t="str">
        <f t="shared" si="19"/>
        <v xml:space="preserve"> </v>
      </c>
      <c r="N494" s="10">
        <f>IF($C$4="", SUMIFS('무신사 메타 광고'!$X:$X, '무신사 메타 광고'!$D:$D, $B494),SUMIFS('무신사 메타 광고'!$X:$X,'무신사 메타 광고'!I:I,$C$4,'무신사 메타 광고'!D:D,$B494))</f>
        <v>0</v>
      </c>
      <c r="O494" s="11">
        <f t="shared" si="14"/>
        <v>0</v>
      </c>
      <c r="R494" s="13"/>
      <c r="S494" s="31">
        <f>IF($S$4="", SUMIFS('자사몰 메타 광고'!$L:$L, '자사몰 메타 광고'!$C:$C, $R494),SUMIFS('자사몰 메타 광고'!$L:$L,'자사몰 메타 광고'!$I:$I,$S$4,'자사몰 메타 광고'!$C:$C,$R494))</f>
        <v>0</v>
      </c>
      <c r="T494" s="31">
        <f>IF($S$4="", SUMIFS('자사몰 메타 광고'!$V:$V, '자사몰 메타 광고'!$C:$C, $R494),SUMIFS('자사몰 메타 광고'!$V:$V,'자사몰 메타 광고'!$I:$I,$S$4,'자사몰 메타 광고'!$C:$C,$R494))</f>
        <v>0</v>
      </c>
      <c r="U494" s="11">
        <f t="shared" si="15"/>
        <v>0</v>
      </c>
      <c r="V494" s="12" t="str">
        <f t="shared" si="20"/>
        <v xml:space="preserve"> </v>
      </c>
      <c r="W494" s="32">
        <f>IF($S$4="", SUMIFS('자사몰 메타 광고'!$K:$K, '자사몰 메타 광고'!$C:$C, $R494),SUMIFS('자사몰 메타 광고'!$K:$K,'자사몰 메타 광고'!$I:$I,$S$4,'자사몰 메타 광고'!$C:$C,$R494))</f>
        <v>0</v>
      </c>
      <c r="X494" s="32">
        <f>IF($S$4="", SUMIFS('자사몰 메타 광고'!$N:$N, '자사몰 메타 광고'!$C:$C, $R494),SUMIFS('자사몰 메타 광고'!$N:$N,'자사몰 메타 광고'!$I:$I,$S$4,'자사몰 메타 광고'!$C:$C,$R494))</f>
        <v>0</v>
      </c>
      <c r="Y494" s="11">
        <f t="shared" si="16"/>
        <v>0</v>
      </c>
      <c r="Z494" s="12" t="str">
        <f t="shared" si="21"/>
        <v xml:space="preserve"> </v>
      </c>
      <c r="AB494" s="10">
        <f>IF($S$4="", SUMIFS('무신사 메타 광고'!$X:$X, '무신사 메타 광고'!$C:$C, $R494),SUMIFS('무신사 메타 광고'!$X:$X,'무신사 메타 광고'!$I:$I,$S$4,'무신사 메타 광고'!$C:$C,$R494))</f>
        <v>0</v>
      </c>
      <c r="AC494" s="11">
        <f t="shared" si="17"/>
        <v>0</v>
      </c>
    </row>
    <row r="495" spans="2:29">
      <c r="B495" s="9"/>
      <c r="C495" s="29">
        <f>IF($C$4="", SUMIFS('자사몰 메타 광고'!$L:$L, '자사몰 메타 광고'!$D:$D, $B495), SUMIFS('자사몰 메타 광고'!$L:$L, '자사몰 메타 광고'!$I:$I, $C$4, '자사몰 메타 광고'!$D:$D, $B495))</f>
        <v>0</v>
      </c>
      <c r="D495" s="29">
        <f>IF($C$4="", SUMIFS('자사몰 메타 광고'!$V:$V,#REF!, $B495), SUMIFS('자사몰 메타 광고'!$V:$V,'자사몰 메타 광고'!$I:$I,$C$4,'자사몰 메타 광고'!$D:$D,$B495))</f>
        <v>0</v>
      </c>
      <c r="E495" s="11">
        <f t="shared" si="11"/>
        <v>0</v>
      </c>
      <c r="F495" s="12" t="str">
        <f t="shared" si="18"/>
        <v xml:space="preserve"> </v>
      </c>
      <c r="G495" s="30">
        <f>IF($C$4="", SUMIFS('자사몰 메타 광고'!$K:$K, '자사몰 메타 광고'!$D:$D, $B495), SUMIFS('자사몰 메타 광고'!$K:$K,'자사몰 메타 광고'!$I:$I,$C$4,'자사몰 메타 광고'!D:D,$B495))</f>
        <v>0</v>
      </c>
      <c r="H495" s="30">
        <f>IF($C$4="", SUMIFS('자사몰 메타 광고'!$Q:$Q, '자사몰 메타 광고'!$D:$D, $B495), SUMIFS('자사몰 메타 광고'!$Q:$Q,'자사몰 메타 광고'!$I:$I,$C$4,'자사몰 메타 광고'!D:D,$B495))</f>
        <v>0</v>
      </c>
      <c r="I495" s="30">
        <f>IF($C$4="", SUMIFS('자사몰 메타 광고'!$U:$U, '자사몰 메타 광고'!$D:$D, $B495), SUMIFS('자사몰 메타 광고'!$U:$U,'자사몰 메타 광고'!$I:$I,$C$4,'자사몰 메타 광고'!D:D,$B495))</f>
        <v>0</v>
      </c>
      <c r="J495" s="11">
        <f t="shared" si="12"/>
        <v>0</v>
      </c>
      <c r="K495" s="11">
        <f t="shared" si="13"/>
        <v>0</v>
      </c>
      <c r="L495" s="12" t="str">
        <f t="shared" si="19"/>
        <v xml:space="preserve"> </v>
      </c>
      <c r="N495" s="10">
        <f>IF($C$4="", SUMIFS('무신사 메타 광고'!$X:$X, '무신사 메타 광고'!$D:$D, $B495),SUMIFS('무신사 메타 광고'!$X:$X,'무신사 메타 광고'!I:I,$C$4,'무신사 메타 광고'!D:D,$B495))</f>
        <v>0</v>
      </c>
      <c r="O495" s="11">
        <f t="shared" si="14"/>
        <v>0</v>
      </c>
      <c r="R495" s="13"/>
      <c r="S495" s="31">
        <f>IF($S$4="", SUMIFS('자사몰 메타 광고'!$L:$L, '자사몰 메타 광고'!$C:$C, $R495),SUMIFS('자사몰 메타 광고'!$L:$L,'자사몰 메타 광고'!$I:$I,$S$4,'자사몰 메타 광고'!$C:$C,$R495))</f>
        <v>0</v>
      </c>
      <c r="T495" s="31">
        <f>IF($S$4="", SUMIFS('자사몰 메타 광고'!$V:$V, '자사몰 메타 광고'!$C:$C, $R495),SUMIFS('자사몰 메타 광고'!$V:$V,'자사몰 메타 광고'!$I:$I,$S$4,'자사몰 메타 광고'!$C:$C,$R495))</f>
        <v>0</v>
      </c>
      <c r="U495" s="11">
        <f t="shared" si="15"/>
        <v>0</v>
      </c>
      <c r="V495" s="12" t="str">
        <f t="shared" si="20"/>
        <v xml:space="preserve"> </v>
      </c>
      <c r="W495" s="32">
        <f>IF($S$4="", SUMIFS('자사몰 메타 광고'!$K:$K, '자사몰 메타 광고'!$C:$C, $R495),SUMIFS('자사몰 메타 광고'!$K:$K,'자사몰 메타 광고'!$I:$I,$S$4,'자사몰 메타 광고'!$C:$C,$R495))</f>
        <v>0</v>
      </c>
      <c r="X495" s="32">
        <f>IF($S$4="", SUMIFS('자사몰 메타 광고'!$N:$N, '자사몰 메타 광고'!$C:$C, $R495),SUMIFS('자사몰 메타 광고'!$N:$N,'자사몰 메타 광고'!$I:$I,$S$4,'자사몰 메타 광고'!$C:$C,$R495))</f>
        <v>0</v>
      </c>
      <c r="Y495" s="11">
        <f t="shared" si="16"/>
        <v>0</v>
      </c>
      <c r="Z495" s="12" t="str">
        <f t="shared" si="21"/>
        <v xml:space="preserve"> </v>
      </c>
      <c r="AB495" s="10">
        <f>IF($S$4="", SUMIFS('무신사 메타 광고'!$X:$X, '무신사 메타 광고'!$C:$C, $R495),SUMIFS('무신사 메타 광고'!$X:$X,'무신사 메타 광고'!$I:$I,$S$4,'무신사 메타 광고'!$C:$C,$R495))</f>
        <v>0</v>
      </c>
      <c r="AC495" s="11">
        <f t="shared" si="17"/>
        <v>0</v>
      </c>
    </row>
    <row r="496" spans="2:29">
      <c r="B496" s="9"/>
      <c r="C496" s="29">
        <f>IF($C$4="", SUMIFS('자사몰 메타 광고'!$L:$L, '자사몰 메타 광고'!$D:$D, $B496), SUMIFS('자사몰 메타 광고'!$L:$L, '자사몰 메타 광고'!$I:$I, $C$4, '자사몰 메타 광고'!$D:$D, $B496))</f>
        <v>0</v>
      </c>
      <c r="D496" s="29">
        <f>IF($C$4="", SUMIFS('자사몰 메타 광고'!$V:$V,#REF!, $B496), SUMIFS('자사몰 메타 광고'!$V:$V,'자사몰 메타 광고'!$I:$I,$C$4,'자사몰 메타 광고'!$D:$D,$B496))</f>
        <v>0</v>
      </c>
      <c r="E496" s="11">
        <f t="shared" si="11"/>
        <v>0</v>
      </c>
      <c r="F496" s="12" t="str">
        <f t="shared" si="18"/>
        <v xml:space="preserve"> </v>
      </c>
      <c r="G496" s="30">
        <f>IF($C$4="", SUMIFS('자사몰 메타 광고'!$K:$K, '자사몰 메타 광고'!$D:$D, $B496), SUMIFS('자사몰 메타 광고'!$K:$K,'자사몰 메타 광고'!$I:$I,$C$4,'자사몰 메타 광고'!D:D,$B496))</f>
        <v>0</v>
      </c>
      <c r="H496" s="30">
        <f>IF($C$4="", SUMIFS('자사몰 메타 광고'!$Q:$Q, '자사몰 메타 광고'!$D:$D, $B496), SUMIFS('자사몰 메타 광고'!$Q:$Q,'자사몰 메타 광고'!$I:$I,$C$4,'자사몰 메타 광고'!D:D,$B496))</f>
        <v>0</v>
      </c>
      <c r="I496" s="30">
        <f>IF($C$4="", SUMIFS('자사몰 메타 광고'!$U:$U, '자사몰 메타 광고'!$D:$D, $B496), SUMIFS('자사몰 메타 광고'!$U:$U,'자사몰 메타 광고'!$I:$I,$C$4,'자사몰 메타 광고'!D:D,$B496))</f>
        <v>0</v>
      </c>
      <c r="J496" s="11">
        <f t="shared" si="12"/>
        <v>0</v>
      </c>
      <c r="K496" s="11">
        <f t="shared" si="13"/>
        <v>0</v>
      </c>
      <c r="L496" s="12" t="str">
        <f t="shared" si="19"/>
        <v xml:space="preserve"> </v>
      </c>
      <c r="N496" s="10">
        <f>IF($C$4="", SUMIFS('무신사 메타 광고'!$X:$X, '무신사 메타 광고'!$D:$D, $B496),SUMIFS('무신사 메타 광고'!$X:$X,'무신사 메타 광고'!I:I,$C$4,'무신사 메타 광고'!D:D,$B496))</f>
        <v>0</v>
      </c>
      <c r="O496" s="11">
        <f t="shared" si="14"/>
        <v>0</v>
      </c>
      <c r="R496" s="13"/>
      <c r="S496" s="31">
        <f>IF($S$4="", SUMIFS('자사몰 메타 광고'!$L:$L, '자사몰 메타 광고'!$C:$C, $R496),SUMIFS('자사몰 메타 광고'!$L:$L,'자사몰 메타 광고'!$I:$I,$S$4,'자사몰 메타 광고'!$C:$C,$R496))</f>
        <v>0</v>
      </c>
      <c r="T496" s="31">
        <f>IF($S$4="", SUMIFS('자사몰 메타 광고'!$V:$V, '자사몰 메타 광고'!$C:$C, $R496),SUMIFS('자사몰 메타 광고'!$V:$V,'자사몰 메타 광고'!$I:$I,$S$4,'자사몰 메타 광고'!$C:$C,$R496))</f>
        <v>0</v>
      </c>
      <c r="U496" s="11">
        <f t="shared" si="15"/>
        <v>0</v>
      </c>
      <c r="V496" s="12" t="str">
        <f t="shared" si="20"/>
        <v xml:space="preserve"> </v>
      </c>
      <c r="W496" s="32">
        <f>IF($S$4="", SUMIFS('자사몰 메타 광고'!$K:$K, '자사몰 메타 광고'!$C:$C, $R496),SUMIFS('자사몰 메타 광고'!$K:$K,'자사몰 메타 광고'!$I:$I,$S$4,'자사몰 메타 광고'!$C:$C,$R496))</f>
        <v>0</v>
      </c>
      <c r="X496" s="32">
        <f>IF($S$4="", SUMIFS('자사몰 메타 광고'!$N:$N, '자사몰 메타 광고'!$C:$C, $R496),SUMIFS('자사몰 메타 광고'!$N:$N,'자사몰 메타 광고'!$I:$I,$S$4,'자사몰 메타 광고'!$C:$C,$R496))</f>
        <v>0</v>
      </c>
      <c r="Y496" s="11">
        <f t="shared" si="16"/>
        <v>0</v>
      </c>
      <c r="Z496" s="12" t="str">
        <f t="shared" si="21"/>
        <v xml:space="preserve"> </v>
      </c>
      <c r="AB496" s="10">
        <f>IF($S$4="", SUMIFS('무신사 메타 광고'!$X:$X, '무신사 메타 광고'!$C:$C, $R496),SUMIFS('무신사 메타 광고'!$X:$X,'무신사 메타 광고'!$I:$I,$S$4,'무신사 메타 광고'!$C:$C,$R496))</f>
        <v>0</v>
      </c>
      <c r="AC496" s="11">
        <f t="shared" si="17"/>
        <v>0</v>
      </c>
    </row>
    <row r="497" spans="2:29">
      <c r="B497" s="9"/>
      <c r="C497" s="29">
        <f>IF($C$4="", SUMIFS('자사몰 메타 광고'!$L:$L, '자사몰 메타 광고'!$D:$D, $B497), SUMIFS('자사몰 메타 광고'!$L:$L, '자사몰 메타 광고'!$I:$I, $C$4, '자사몰 메타 광고'!$D:$D, $B497))</f>
        <v>0</v>
      </c>
      <c r="D497" s="29">
        <f>IF($C$4="", SUMIFS('자사몰 메타 광고'!$V:$V,#REF!, $B497), SUMIFS('자사몰 메타 광고'!$V:$V,'자사몰 메타 광고'!$I:$I,$C$4,'자사몰 메타 광고'!$D:$D,$B497))</f>
        <v>0</v>
      </c>
      <c r="E497" s="11">
        <f t="shared" si="11"/>
        <v>0</v>
      </c>
      <c r="F497" s="12" t="str">
        <f t="shared" si="18"/>
        <v xml:space="preserve"> </v>
      </c>
      <c r="G497" s="30">
        <f>IF($C$4="", SUMIFS('자사몰 메타 광고'!$K:$K, '자사몰 메타 광고'!$D:$D, $B497), SUMIFS('자사몰 메타 광고'!$K:$K,'자사몰 메타 광고'!$I:$I,$C$4,'자사몰 메타 광고'!D:D,$B497))</f>
        <v>0</v>
      </c>
      <c r="H497" s="30">
        <f>IF($C$4="", SUMIFS('자사몰 메타 광고'!$Q:$Q, '자사몰 메타 광고'!$D:$D, $B497), SUMIFS('자사몰 메타 광고'!$Q:$Q,'자사몰 메타 광고'!$I:$I,$C$4,'자사몰 메타 광고'!D:D,$B497))</f>
        <v>0</v>
      </c>
      <c r="I497" s="30">
        <f>IF($C$4="", SUMIFS('자사몰 메타 광고'!$U:$U, '자사몰 메타 광고'!$D:$D, $B497), SUMIFS('자사몰 메타 광고'!$U:$U,'자사몰 메타 광고'!$I:$I,$C$4,'자사몰 메타 광고'!D:D,$B497))</f>
        <v>0</v>
      </c>
      <c r="J497" s="11">
        <f t="shared" si="12"/>
        <v>0</v>
      </c>
      <c r="K497" s="11">
        <f t="shared" si="13"/>
        <v>0</v>
      </c>
      <c r="L497" s="12" t="str">
        <f t="shared" si="19"/>
        <v xml:space="preserve"> </v>
      </c>
      <c r="N497" s="10">
        <f>IF($C$4="", SUMIFS('무신사 메타 광고'!$X:$X, '무신사 메타 광고'!$D:$D, $B497),SUMIFS('무신사 메타 광고'!$X:$X,'무신사 메타 광고'!I:I,$C$4,'무신사 메타 광고'!D:D,$B497))</f>
        <v>0</v>
      </c>
      <c r="O497" s="11">
        <f t="shared" si="14"/>
        <v>0</v>
      </c>
      <c r="R497" s="13"/>
      <c r="S497" s="31">
        <f>IF($S$4="", SUMIFS('자사몰 메타 광고'!$L:$L, '자사몰 메타 광고'!$C:$C, $R497),SUMIFS('자사몰 메타 광고'!$L:$L,'자사몰 메타 광고'!$I:$I,$S$4,'자사몰 메타 광고'!$C:$C,$R497))</f>
        <v>0</v>
      </c>
      <c r="T497" s="31">
        <f>IF($S$4="", SUMIFS('자사몰 메타 광고'!$V:$V, '자사몰 메타 광고'!$C:$C, $R497),SUMIFS('자사몰 메타 광고'!$V:$V,'자사몰 메타 광고'!$I:$I,$S$4,'자사몰 메타 광고'!$C:$C,$R497))</f>
        <v>0</v>
      </c>
      <c r="U497" s="11">
        <f t="shared" si="15"/>
        <v>0</v>
      </c>
      <c r="V497" s="12" t="str">
        <f t="shared" si="20"/>
        <v xml:space="preserve"> </v>
      </c>
      <c r="W497" s="32">
        <f>IF($S$4="", SUMIFS('자사몰 메타 광고'!$K:$K, '자사몰 메타 광고'!$C:$C, $R497),SUMIFS('자사몰 메타 광고'!$K:$K,'자사몰 메타 광고'!$I:$I,$S$4,'자사몰 메타 광고'!$C:$C,$R497))</f>
        <v>0</v>
      </c>
      <c r="X497" s="32">
        <f>IF($S$4="", SUMIFS('자사몰 메타 광고'!$N:$N, '자사몰 메타 광고'!$C:$C, $R497),SUMIFS('자사몰 메타 광고'!$N:$N,'자사몰 메타 광고'!$I:$I,$S$4,'자사몰 메타 광고'!$C:$C,$R497))</f>
        <v>0</v>
      </c>
      <c r="Y497" s="11">
        <f t="shared" si="16"/>
        <v>0</v>
      </c>
      <c r="Z497" s="12" t="str">
        <f t="shared" si="21"/>
        <v xml:space="preserve"> </v>
      </c>
      <c r="AB497" s="10">
        <f>IF($S$4="", SUMIFS('무신사 메타 광고'!$X:$X, '무신사 메타 광고'!$C:$C, $R497),SUMIFS('무신사 메타 광고'!$X:$X,'무신사 메타 광고'!$I:$I,$S$4,'무신사 메타 광고'!$C:$C,$R497))</f>
        <v>0</v>
      </c>
      <c r="AC497" s="11">
        <f t="shared" si="17"/>
        <v>0</v>
      </c>
    </row>
    <row r="498" spans="2:29">
      <c r="B498" s="9"/>
      <c r="C498" s="29">
        <f>IF($C$4="", SUMIFS('자사몰 메타 광고'!$L:$L, '자사몰 메타 광고'!$D:$D, $B498), SUMIFS('자사몰 메타 광고'!$L:$L, '자사몰 메타 광고'!$I:$I, $C$4, '자사몰 메타 광고'!$D:$D, $B498))</f>
        <v>0</v>
      </c>
      <c r="D498" s="29">
        <f>IF($C$4="", SUMIFS('자사몰 메타 광고'!$V:$V,#REF!, $B498), SUMIFS('자사몰 메타 광고'!$V:$V,'자사몰 메타 광고'!$I:$I,$C$4,'자사몰 메타 광고'!$D:$D,$B498))</f>
        <v>0</v>
      </c>
      <c r="E498" s="11">
        <f t="shared" si="11"/>
        <v>0</v>
      </c>
      <c r="F498" s="12" t="str">
        <f t="shared" si="18"/>
        <v xml:space="preserve"> </v>
      </c>
      <c r="G498" s="30">
        <f>IF($C$4="", SUMIFS('자사몰 메타 광고'!$K:$K, '자사몰 메타 광고'!$D:$D, $B498), SUMIFS('자사몰 메타 광고'!$K:$K,'자사몰 메타 광고'!$I:$I,$C$4,'자사몰 메타 광고'!D:D,$B498))</f>
        <v>0</v>
      </c>
      <c r="H498" s="30">
        <f>IF($C$4="", SUMIFS('자사몰 메타 광고'!$Q:$Q, '자사몰 메타 광고'!$D:$D, $B498), SUMIFS('자사몰 메타 광고'!$Q:$Q,'자사몰 메타 광고'!$I:$I,$C$4,'자사몰 메타 광고'!D:D,$B498))</f>
        <v>0</v>
      </c>
      <c r="I498" s="30">
        <f>IF($C$4="", SUMIFS('자사몰 메타 광고'!$U:$U, '자사몰 메타 광고'!$D:$D, $B498), SUMIFS('자사몰 메타 광고'!$U:$U,'자사몰 메타 광고'!$I:$I,$C$4,'자사몰 메타 광고'!D:D,$B498))</f>
        <v>0</v>
      </c>
      <c r="J498" s="11">
        <f t="shared" si="12"/>
        <v>0</v>
      </c>
      <c r="K498" s="11">
        <f t="shared" si="13"/>
        <v>0</v>
      </c>
      <c r="L498" s="12" t="str">
        <f t="shared" si="19"/>
        <v xml:space="preserve"> </v>
      </c>
      <c r="N498" s="10">
        <f>IF($C$4="", SUMIFS('무신사 메타 광고'!$X:$X, '무신사 메타 광고'!$D:$D, $B498),SUMIFS('무신사 메타 광고'!$X:$X,'무신사 메타 광고'!I:I,$C$4,'무신사 메타 광고'!D:D,$B498))</f>
        <v>0</v>
      </c>
      <c r="O498" s="11">
        <f t="shared" si="14"/>
        <v>0</v>
      </c>
      <c r="R498" s="13"/>
      <c r="S498" s="31">
        <f>IF($S$4="", SUMIFS('자사몰 메타 광고'!$L:$L, '자사몰 메타 광고'!$C:$C, $R498),SUMIFS('자사몰 메타 광고'!$L:$L,'자사몰 메타 광고'!$I:$I,$S$4,'자사몰 메타 광고'!$C:$C,$R498))</f>
        <v>0</v>
      </c>
      <c r="T498" s="31">
        <f>IF($S$4="", SUMIFS('자사몰 메타 광고'!$V:$V, '자사몰 메타 광고'!$C:$C, $R498),SUMIFS('자사몰 메타 광고'!$V:$V,'자사몰 메타 광고'!$I:$I,$S$4,'자사몰 메타 광고'!$C:$C,$R498))</f>
        <v>0</v>
      </c>
      <c r="U498" s="11">
        <f t="shared" si="15"/>
        <v>0</v>
      </c>
      <c r="V498" s="12" t="str">
        <f t="shared" si="20"/>
        <v xml:space="preserve"> </v>
      </c>
      <c r="W498" s="32">
        <f>IF($S$4="", SUMIFS('자사몰 메타 광고'!$K:$K, '자사몰 메타 광고'!$C:$C, $R498),SUMIFS('자사몰 메타 광고'!$K:$K,'자사몰 메타 광고'!$I:$I,$S$4,'자사몰 메타 광고'!$C:$C,$R498))</f>
        <v>0</v>
      </c>
      <c r="X498" s="32">
        <f>IF($S$4="", SUMIFS('자사몰 메타 광고'!$N:$N, '자사몰 메타 광고'!$C:$C, $R498),SUMIFS('자사몰 메타 광고'!$N:$N,'자사몰 메타 광고'!$I:$I,$S$4,'자사몰 메타 광고'!$C:$C,$R498))</f>
        <v>0</v>
      </c>
      <c r="Y498" s="11">
        <f t="shared" si="16"/>
        <v>0</v>
      </c>
      <c r="Z498" s="12" t="str">
        <f t="shared" si="21"/>
        <v xml:space="preserve"> </v>
      </c>
      <c r="AB498" s="10">
        <f>IF($S$4="", SUMIFS('무신사 메타 광고'!$X:$X, '무신사 메타 광고'!$C:$C, $R498),SUMIFS('무신사 메타 광고'!$X:$X,'무신사 메타 광고'!$I:$I,$S$4,'무신사 메타 광고'!$C:$C,$R498))</f>
        <v>0</v>
      </c>
      <c r="AC498" s="11">
        <f t="shared" si="17"/>
        <v>0</v>
      </c>
    </row>
    <row r="499" spans="2:29">
      <c r="B499" s="9"/>
      <c r="C499" s="29">
        <f>IF($C$4="", SUMIFS('자사몰 메타 광고'!$L:$L, '자사몰 메타 광고'!$D:$D, $B499), SUMIFS('자사몰 메타 광고'!$L:$L, '자사몰 메타 광고'!$I:$I, $C$4, '자사몰 메타 광고'!$D:$D, $B499))</f>
        <v>0</v>
      </c>
      <c r="D499" s="29">
        <f>IF($C$4="", SUMIFS('자사몰 메타 광고'!$V:$V,#REF!, $B499), SUMIFS('자사몰 메타 광고'!$V:$V,'자사몰 메타 광고'!$I:$I,$C$4,'자사몰 메타 광고'!$D:$D,$B499))</f>
        <v>0</v>
      </c>
      <c r="E499" s="11">
        <f t="shared" si="11"/>
        <v>0</v>
      </c>
      <c r="F499" s="12" t="str">
        <f t="shared" si="18"/>
        <v xml:space="preserve"> </v>
      </c>
      <c r="G499" s="30">
        <f>IF($C$4="", SUMIFS('자사몰 메타 광고'!$K:$K, '자사몰 메타 광고'!$D:$D, $B499), SUMIFS('자사몰 메타 광고'!$K:$K,'자사몰 메타 광고'!$I:$I,$C$4,'자사몰 메타 광고'!D:D,$B499))</f>
        <v>0</v>
      </c>
      <c r="H499" s="30">
        <f>IF($C$4="", SUMIFS('자사몰 메타 광고'!$Q:$Q, '자사몰 메타 광고'!$D:$D, $B499), SUMIFS('자사몰 메타 광고'!$Q:$Q,'자사몰 메타 광고'!$I:$I,$C$4,'자사몰 메타 광고'!D:D,$B499))</f>
        <v>0</v>
      </c>
      <c r="I499" s="30">
        <f>IF($C$4="", SUMIFS('자사몰 메타 광고'!$U:$U, '자사몰 메타 광고'!$D:$D, $B499), SUMIFS('자사몰 메타 광고'!$U:$U,'자사몰 메타 광고'!$I:$I,$C$4,'자사몰 메타 광고'!D:D,$B499))</f>
        <v>0</v>
      </c>
      <c r="J499" s="11">
        <f t="shared" si="12"/>
        <v>0</v>
      </c>
      <c r="K499" s="11">
        <f t="shared" si="13"/>
        <v>0</v>
      </c>
      <c r="L499" s="12" t="str">
        <f t="shared" si="19"/>
        <v xml:space="preserve"> </v>
      </c>
      <c r="N499" s="10">
        <f>IF($C$4="", SUMIFS('무신사 메타 광고'!$X:$X, '무신사 메타 광고'!$D:$D, $B499),SUMIFS('무신사 메타 광고'!$X:$X,'무신사 메타 광고'!I:I,$C$4,'무신사 메타 광고'!D:D,$B499))</f>
        <v>0</v>
      </c>
      <c r="O499" s="11">
        <f t="shared" si="14"/>
        <v>0</v>
      </c>
      <c r="R499" s="13"/>
      <c r="S499" s="31">
        <f>IF($S$4="", SUMIFS('자사몰 메타 광고'!$L:$L, '자사몰 메타 광고'!$C:$C, $R499),SUMIFS('자사몰 메타 광고'!$L:$L,'자사몰 메타 광고'!$I:$I,$S$4,'자사몰 메타 광고'!$C:$C,$R499))</f>
        <v>0</v>
      </c>
      <c r="T499" s="31">
        <f>IF($S$4="", SUMIFS('자사몰 메타 광고'!$V:$V, '자사몰 메타 광고'!$C:$C, $R499),SUMIFS('자사몰 메타 광고'!$V:$V,'자사몰 메타 광고'!$I:$I,$S$4,'자사몰 메타 광고'!$C:$C,$R499))</f>
        <v>0</v>
      </c>
      <c r="U499" s="11">
        <f t="shared" si="15"/>
        <v>0</v>
      </c>
      <c r="V499" s="12" t="str">
        <f t="shared" si="20"/>
        <v xml:space="preserve"> </v>
      </c>
      <c r="W499" s="32">
        <f>IF($S$4="", SUMIFS('자사몰 메타 광고'!$K:$K, '자사몰 메타 광고'!$C:$C, $R499),SUMIFS('자사몰 메타 광고'!$K:$K,'자사몰 메타 광고'!$I:$I,$S$4,'자사몰 메타 광고'!$C:$C,$R499))</f>
        <v>0</v>
      </c>
      <c r="X499" s="32">
        <f>IF($S$4="", SUMIFS('자사몰 메타 광고'!$N:$N, '자사몰 메타 광고'!$C:$C, $R499),SUMIFS('자사몰 메타 광고'!$N:$N,'자사몰 메타 광고'!$I:$I,$S$4,'자사몰 메타 광고'!$C:$C,$R499))</f>
        <v>0</v>
      </c>
      <c r="Y499" s="11">
        <f t="shared" si="16"/>
        <v>0</v>
      </c>
      <c r="Z499" s="12" t="str">
        <f t="shared" si="21"/>
        <v xml:space="preserve"> </v>
      </c>
      <c r="AB499" s="10">
        <f>IF($S$4="", SUMIFS('무신사 메타 광고'!$X:$X, '무신사 메타 광고'!$C:$C, $R499),SUMIFS('무신사 메타 광고'!$X:$X,'무신사 메타 광고'!$I:$I,$S$4,'무신사 메타 광고'!$C:$C,$R499))</f>
        <v>0</v>
      </c>
      <c r="AC499" s="11">
        <f t="shared" si="17"/>
        <v>0</v>
      </c>
    </row>
    <row r="500" spans="2:29">
      <c r="B500" s="9"/>
      <c r="C500" s="29">
        <f>IF($C$4="", SUMIFS('자사몰 메타 광고'!$L:$L, '자사몰 메타 광고'!$D:$D, $B500), SUMIFS('자사몰 메타 광고'!$L:$L, '자사몰 메타 광고'!$I:$I, $C$4, '자사몰 메타 광고'!$D:$D, $B500))</f>
        <v>0</v>
      </c>
      <c r="D500" s="29">
        <f>IF($C$4="", SUMIFS('자사몰 메타 광고'!$V:$V,#REF!, $B500), SUMIFS('자사몰 메타 광고'!$V:$V,'자사몰 메타 광고'!$I:$I,$C$4,'자사몰 메타 광고'!$D:$D,$B500))</f>
        <v>0</v>
      </c>
      <c r="E500" s="11">
        <f t="shared" si="11"/>
        <v>0</v>
      </c>
      <c r="F500" s="12" t="str">
        <f t="shared" si="18"/>
        <v xml:space="preserve"> </v>
      </c>
      <c r="G500" s="30">
        <f>IF($C$4="", SUMIFS('자사몰 메타 광고'!$K:$K, '자사몰 메타 광고'!$D:$D, $B500), SUMIFS('자사몰 메타 광고'!$K:$K,'자사몰 메타 광고'!$I:$I,$C$4,'자사몰 메타 광고'!D:D,$B500))</f>
        <v>0</v>
      </c>
      <c r="H500" s="30">
        <f>IF($C$4="", SUMIFS('자사몰 메타 광고'!$Q:$Q, '자사몰 메타 광고'!$D:$D, $B500), SUMIFS('자사몰 메타 광고'!$Q:$Q,'자사몰 메타 광고'!$I:$I,$C$4,'자사몰 메타 광고'!D:D,$B500))</f>
        <v>0</v>
      </c>
      <c r="I500" s="30">
        <f>IF($C$4="", SUMIFS('자사몰 메타 광고'!$U:$U, '자사몰 메타 광고'!$D:$D, $B500), SUMIFS('자사몰 메타 광고'!$U:$U,'자사몰 메타 광고'!$I:$I,$C$4,'자사몰 메타 광고'!D:D,$B500))</f>
        <v>0</v>
      </c>
      <c r="J500" s="11">
        <f t="shared" si="12"/>
        <v>0</v>
      </c>
      <c r="K500" s="11">
        <f t="shared" si="13"/>
        <v>0</v>
      </c>
      <c r="L500" s="12" t="str">
        <f t="shared" si="19"/>
        <v xml:space="preserve"> </v>
      </c>
      <c r="N500" s="10">
        <f>IF($C$4="", SUMIFS('무신사 메타 광고'!$X:$X, '무신사 메타 광고'!$D:$D, $B500),SUMIFS('무신사 메타 광고'!$X:$X,'무신사 메타 광고'!I:I,$C$4,'무신사 메타 광고'!D:D,$B500))</f>
        <v>0</v>
      </c>
      <c r="O500" s="11">
        <f t="shared" si="14"/>
        <v>0</v>
      </c>
      <c r="R500" s="13"/>
      <c r="S500" s="31">
        <f>IF($S$4="", SUMIFS('자사몰 메타 광고'!$L:$L, '자사몰 메타 광고'!$C:$C, $R500),SUMIFS('자사몰 메타 광고'!$L:$L,'자사몰 메타 광고'!$I:$I,$S$4,'자사몰 메타 광고'!$C:$C,$R500))</f>
        <v>0</v>
      </c>
      <c r="T500" s="31">
        <f>IF($S$4="", SUMIFS('자사몰 메타 광고'!$V:$V, '자사몰 메타 광고'!$C:$C, $R500),SUMIFS('자사몰 메타 광고'!$V:$V,'자사몰 메타 광고'!$I:$I,$S$4,'자사몰 메타 광고'!$C:$C,$R500))</f>
        <v>0</v>
      </c>
      <c r="U500" s="11">
        <f t="shared" si="15"/>
        <v>0</v>
      </c>
      <c r="V500" s="12" t="str">
        <f t="shared" si="20"/>
        <v xml:space="preserve"> </v>
      </c>
      <c r="W500" s="32">
        <f>IF($S$4="", SUMIFS('자사몰 메타 광고'!$K:$K, '자사몰 메타 광고'!$C:$C, $R500),SUMIFS('자사몰 메타 광고'!$K:$K,'자사몰 메타 광고'!$I:$I,$S$4,'자사몰 메타 광고'!$C:$C,$R500))</f>
        <v>0</v>
      </c>
      <c r="X500" s="32">
        <f>IF($S$4="", SUMIFS('자사몰 메타 광고'!$N:$N, '자사몰 메타 광고'!$C:$C, $R500),SUMIFS('자사몰 메타 광고'!$N:$N,'자사몰 메타 광고'!$I:$I,$S$4,'자사몰 메타 광고'!$C:$C,$R500))</f>
        <v>0</v>
      </c>
      <c r="Y500" s="11">
        <f t="shared" si="16"/>
        <v>0</v>
      </c>
      <c r="Z500" s="12" t="str">
        <f t="shared" si="21"/>
        <v xml:space="preserve"> </v>
      </c>
      <c r="AB500" s="10">
        <f>IF($S$4="", SUMIFS('무신사 메타 광고'!$X:$X, '무신사 메타 광고'!$C:$C, $R500),SUMIFS('무신사 메타 광고'!$X:$X,'무신사 메타 광고'!$I:$I,$S$4,'무신사 메타 광고'!$C:$C,$R500))</f>
        <v>0</v>
      </c>
      <c r="AC500" s="11">
        <f t="shared" si="17"/>
        <v>0</v>
      </c>
    </row>
    <row r="501" spans="2:29">
      <c r="B501" s="9"/>
      <c r="C501" s="29">
        <f>IF($C$4="", SUMIFS('자사몰 메타 광고'!$L:$L, '자사몰 메타 광고'!$D:$D, $B501), SUMIFS('자사몰 메타 광고'!$L:$L, '자사몰 메타 광고'!$I:$I, $C$4, '자사몰 메타 광고'!$D:$D, $B501))</f>
        <v>0</v>
      </c>
      <c r="D501" s="29">
        <f>IF($C$4="", SUMIFS('자사몰 메타 광고'!$V:$V,#REF!, $B501), SUMIFS('자사몰 메타 광고'!$V:$V,'자사몰 메타 광고'!$I:$I,$C$4,'자사몰 메타 광고'!$D:$D,$B501))</f>
        <v>0</v>
      </c>
      <c r="E501" s="11">
        <f t="shared" si="11"/>
        <v>0</v>
      </c>
      <c r="F501" s="12" t="str">
        <f t="shared" si="18"/>
        <v xml:space="preserve"> </v>
      </c>
      <c r="G501" s="30">
        <f>IF($C$4="", SUMIFS('자사몰 메타 광고'!$K:$K, '자사몰 메타 광고'!$D:$D, $B501), SUMIFS('자사몰 메타 광고'!$K:$K,'자사몰 메타 광고'!$I:$I,$C$4,'자사몰 메타 광고'!D:D,$B501))</f>
        <v>0</v>
      </c>
      <c r="H501" s="30">
        <f>IF($C$4="", SUMIFS('자사몰 메타 광고'!$Q:$Q, '자사몰 메타 광고'!$D:$D, $B501), SUMIFS('자사몰 메타 광고'!$Q:$Q,'자사몰 메타 광고'!$I:$I,$C$4,'자사몰 메타 광고'!D:D,$B501))</f>
        <v>0</v>
      </c>
      <c r="I501" s="30">
        <f>IF($C$4="", SUMIFS('자사몰 메타 광고'!$U:$U, '자사몰 메타 광고'!$D:$D, $B501), SUMIFS('자사몰 메타 광고'!$U:$U,'자사몰 메타 광고'!$I:$I,$C$4,'자사몰 메타 광고'!D:D,$B501))</f>
        <v>0</v>
      </c>
      <c r="J501" s="11">
        <f t="shared" si="12"/>
        <v>0</v>
      </c>
      <c r="K501" s="11">
        <f t="shared" si="13"/>
        <v>0</v>
      </c>
      <c r="L501" s="12" t="str">
        <f t="shared" si="19"/>
        <v xml:space="preserve"> </v>
      </c>
      <c r="N501" s="10">
        <f>IF($C$4="", SUMIFS('무신사 메타 광고'!$X:$X, '무신사 메타 광고'!$D:$D, $B501),SUMIFS('무신사 메타 광고'!$X:$X,'무신사 메타 광고'!I:I,$C$4,'무신사 메타 광고'!D:D,$B501))</f>
        <v>0</v>
      </c>
      <c r="O501" s="11">
        <f t="shared" si="14"/>
        <v>0</v>
      </c>
      <c r="R501" s="13"/>
      <c r="S501" s="31">
        <f>IF($S$4="", SUMIFS('자사몰 메타 광고'!$L:$L, '자사몰 메타 광고'!$C:$C, $R501),SUMIFS('자사몰 메타 광고'!$L:$L,'자사몰 메타 광고'!$I:$I,$S$4,'자사몰 메타 광고'!$C:$C,$R501))</f>
        <v>0</v>
      </c>
      <c r="T501" s="31">
        <f>IF($S$4="", SUMIFS('자사몰 메타 광고'!$V:$V, '자사몰 메타 광고'!$C:$C, $R501),SUMIFS('자사몰 메타 광고'!$V:$V,'자사몰 메타 광고'!$I:$I,$S$4,'자사몰 메타 광고'!$C:$C,$R501))</f>
        <v>0</v>
      </c>
      <c r="U501" s="11">
        <f t="shared" si="15"/>
        <v>0</v>
      </c>
      <c r="V501" s="12" t="str">
        <f t="shared" si="20"/>
        <v xml:space="preserve"> </v>
      </c>
      <c r="W501" s="32">
        <f>IF($S$4="", SUMIFS('자사몰 메타 광고'!$K:$K, '자사몰 메타 광고'!$C:$C, $R501),SUMIFS('자사몰 메타 광고'!$K:$K,'자사몰 메타 광고'!$I:$I,$S$4,'자사몰 메타 광고'!$C:$C,$R501))</f>
        <v>0</v>
      </c>
      <c r="X501" s="32">
        <f>IF($S$4="", SUMIFS('자사몰 메타 광고'!$N:$N, '자사몰 메타 광고'!$C:$C, $R501),SUMIFS('자사몰 메타 광고'!$N:$N,'자사몰 메타 광고'!$I:$I,$S$4,'자사몰 메타 광고'!$C:$C,$R501))</f>
        <v>0</v>
      </c>
      <c r="Y501" s="11">
        <f t="shared" si="16"/>
        <v>0</v>
      </c>
      <c r="Z501" s="12" t="str">
        <f t="shared" si="21"/>
        <v xml:space="preserve"> </v>
      </c>
      <c r="AB501" s="10">
        <f>IF($S$4="", SUMIFS('무신사 메타 광고'!$X:$X, '무신사 메타 광고'!$C:$C, $R501),SUMIFS('무신사 메타 광고'!$X:$X,'무신사 메타 광고'!$I:$I,$S$4,'무신사 메타 광고'!$C:$C,$R501))</f>
        <v>0</v>
      </c>
      <c r="AC501" s="11">
        <f t="shared" si="17"/>
        <v>0</v>
      </c>
    </row>
    <row r="502" spans="2:29">
      <c r="B502" s="9"/>
      <c r="C502" s="29">
        <f>IF($C$4="", SUMIFS('자사몰 메타 광고'!$L:$L, '자사몰 메타 광고'!$D:$D, $B502), SUMIFS('자사몰 메타 광고'!$L:$L, '자사몰 메타 광고'!$I:$I, $C$4, '자사몰 메타 광고'!$D:$D, $B502))</f>
        <v>0</v>
      </c>
      <c r="D502" s="29">
        <f>IF($C$4="", SUMIFS('자사몰 메타 광고'!$V:$V,#REF!, $B502), SUMIFS('자사몰 메타 광고'!$V:$V,'자사몰 메타 광고'!$I:$I,$C$4,'자사몰 메타 광고'!$D:$D,$B502))</f>
        <v>0</v>
      </c>
      <c r="E502" s="11">
        <f t="shared" si="11"/>
        <v>0</v>
      </c>
      <c r="F502" s="12" t="str">
        <f t="shared" si="18"/>
        <v xml:space="preserve"> </v>
      </c>
      <c r="G502" s="30">
        <f>IF($C$4="", SUMIFS('자사몰 메타 광고'!$K:$K, '자사몰 메타 광고'!$D:$D, $B502), SUMIFS('자사몰 메타 광고'!$K:$K,'자사몰 메타 광고'!$I:$I,$C$4,'자사몰 메타 광고'!D:D,$B502))</f>
        <v>0</v>
      </c>
      <c r="H502" s="30">
        <f>IF($C$4="", SUMIFS('자사몰 메타 광고'!$Q:$Q, '자사몰 메타 광고'!$D:$D, $B502), SUMIFS('자사몰 메타 광고'!$Q:$Q,'자사몰 메타 광고'!$I:$I,$C$4,'자사몰 메타 광고'!D:D,$B502))</f>
        <v>0</v>
      </c>
      <c r="I502" s="30">
        <f>IF($C$4="", SUMIFS('자사몰 메타 광고'!$U:$U, '자사몰 메타 광고'!$D:$D, $B502), SUMIFS('자사몰 메타 광고'!$U:$U,'자사몰 메타 광고'!$I:$I,$C$4,'자사몰 메타 광고'!D:D,$B502))</f>
        <v>0</v>
      </c>
      <c r="J502" s="11">
        <f t="shared" si="12"/>
        <v>0</v>
      </c>
      <c r="K502" s="11">
        <f t="shared" si="13"/>
        <v>0</v>
      </c>
      <c r="L502" s="12" t="str">
        <f t="shared" si="19"/>
        <v xml:space="preserve"> </v>
      </c>
      <c r="N502" s="10">
        <f>IF($C$4="", SUMIFS('무신사 메타 광고'!$X:$X, '무신사 메타 광고'!$D:$D, $B502),SUMIFS('무신사 메타 광고'!$X:$X,'무신사 메타 광고'!I:I,$C$4,'무신사 메타 광고'!D:D,$B502))</f>
        <v>0</v>
      </c>
      <c r="O502" s="11">
        <f t="shared" si="14"/>
        <v>0</v>
      </c>
      <c r="R502" s="13"/>
      <c r="S502" s="31">
        <f>IF($S$4="", SUMIFS('자사몰 메타 광고'!$L:$L, '자사몰 메타 광고'!$C:$C, $R502),SUMIFS('자사몰 메타 광고'!$L:$L,'자사몰 메타 광고'!$I:$I,$S$4,'자사몰 메타 광고'!$C:$C,$R502))</f>
        <v>0</v>
      </c>
      <c r="T502" s="31">
        <f>IF($S$4="", SUMIFS('자사몰 메타 광고'!$V:$V, '자사몰 메타 광고'!$C:$C, $R502),SUMIFS('자사몰 메타 광고'!$V:$V,'자사몰 메타 광고'!$I:$I,$S$4,'자사몰 메타 광고'!$C:$C,$R502))</f>
        <v>0</v>
      </c>
      <c r="U502" s="11">
        <f t="shared" si="15"/>
        <v>0</v>
      </c>
      <c r="V502" s="12" t="str">
        <f t="shared" si="20"/>
        <v xml:space="preserve"> </v>
      </c>
      <c r="W502" s="32">
        <f>IF($S$4="", SUMIFS('자사몰 메타 광고'!$K:$K, '자사몰 메타 광고'!$C:$C, $R502),SUMIFS('자사몰 메타 광고'!$K:$K,'자사몰 메타 광고'!$I:$I,$S$4,'자사몰 메타 광고'!$C:$C,$R502))</f>
        <v>0</v>
      </c>
      <c r="X502" s="32">
        <f>IF($S$4="", SUMIFS('자사몰 메타 광고'!$N:$N, '자사몰 메타 광고'!$C:$C, $R502),SUMIFS('자사몰 메타 광고'!$N:$N,'자사몰 메타 광고'!$I:$I,$S$4,'자사몰 메타 광고'!$C:$C,$R502))</f>
        <v>0</v>
      </c>
      <c r="Y502" s="11">
        <f t="shared" si="16"/>
        <v>0</v>
      </c>
      <c r="Z502" s="12" t="str">
        <f t="shared" si="21"/>
        <v xml:space="preserve"> </v>
      </c>
      <c r="AB502" s="10">
        <f>IF($S$4="", SUMIFS('무신사 메타 광고'!$X:$X, '무신사 메타 광고'!$C:$C, $R502),SUMIFS('무신사 메타 광고'!$X:$X,'무신사 메타 광고'!$I:$I,$S$4,'무신사 메타 광고'!$C:$C,$R502))</f>
        <v>0</v>
      </c>
      <c r="AC502" s="11">
        <f t="shared" si="17"/>
        <v>0</v>
      </c>
    </row>
    <row r="503" spans="2:29">
      <c r="B503" s="9"/>
      <c r="C503" s="29">
        <f>IF($C$4="", SUMIFS('자사몰 메타 광고'!$L:$L, '자사몰 메타 광고'!$D:$D, $B503), SUMIFS('자사몰 메타 광고'!$L:$L, '자사몰 메타 광고'!$I:$I, $C$4, '자사몰 메타 광고'!$D:$D, $B503))</f>
        <v>0</v>
      </c>
      <c r="D503" s="29">
        <f>IF($C$4="", SUMIFS('자사몰 메타 광고'!$V:$V,#REF!, $B503), SUMIFS('자사몰 메타 광고'!$V:$V,'자사몰 메타 광고'!$I:$I,$C$4,'자사몰 메타 광고'!$D:$D,$B503))</f>
        <v>0</v>
      </c>
      <c r="E503" s="11">
        <f t="shared" si="11"/>
        <v>0</v>
      </c>
      <c r="F503" s="12" t="str">
        <f t="shared" si="18"/>
        <v xml:space="preserve"> </v>
      </c>
      <c r="G503" s="30">
        <f>IF($C$4="", SUMIFS('자사몰 메타 광고'!$K:$K, '자사몰 메타 광고'!$D:$D, $B503), SUMIFS('자사몰 메타 광고'!$K:$K,'자사몰 메타 광고'!$I:$I,$C$4,'자사몰 메타 광고'!D:D,$B503))</f>
        <v>0</v>
      </c>
      <c r="H503" s="30">
        <f>IF($C$4="", SUMIFS('자사몰 메타 광고'!$Q:$Q, '자사몰 메타 광고'!$D:$D, $B503), SUMIFS('자사몰 메타 광고'!$Q:$Q,'자사몰 메타 광고'!$I:$I,$C$4,'자사몰 메타 광고'!D:D,$B503))</f>
        <v>0</v>
      </c>
      <c r="I503" s="30">
        <f>IF($C$4="", SUMIFS('자사몰 메타 광고'!$U:$U, '자사몰 메타 광고'!$D:$D, $B503), SUMIFS('자사몰 메타 광고'!$U:$U,'자사몰 메타 광고'!$I:$I,$C$4,'자사몰 메타 광고'!D:D,$B503))</f>
        <v>0</v>
      </c>
      <c r="J503" s="11">
        <f t="shared" si="12"/>
        <v>0</v>
      </c>
      <c r="K503" s="11">
        <f t="shared" si="13"/>
        <v>0</v>
      </c>
      <c r="L503" s="12" t="str">
        <f t="shared" si="19"/>
        <v xml:space="preserve"> </v>
      </c>
      <c r="N503" s="10">
        <f>IF($C$4="", SUMIFS('무신사 메타 광고'!$X:$X, '무신사 메타 광고'!$D:$D, $B503),SUMIFS('무신사 메타 광고'!$X:$X,'무신사 메타 광고'!I:I,$C$4,'무신사 메타 광고'!D:D,$B503))</f>
        <v>0</v>
      </c>
      <c r="O503" s="11">
        <f t="shared" si="14"/>
        <v>0</v>
      </c>
      <c r="R503" s="13"/>
      <c r="S503" s="31">
        <f>IF($S$4="", SUMIFS('자사몰 메타 광고'!$L:$L, '자사몰 메타 광고'!$C:$C, $R503),SUMIFS('자사몰 메타 광고'!$L:$L,'자사몰 메타 광고'!$I:$I,$S$4,'자사몰 메타 광고'!$C:$C,$R503))</f>
        <v>0</v>
      </c>
      <c r="T503" s="31">
        <f>IF($S$4="", SUMIFS('자사몰 메타 광고'!$V:$V, '자사몰 메타 광고'!$C:$C, $R503),SUMIFS('자사몰 메타 광고'!$V:$V,'자사몰 메타 광고'!$I:$I,$S$4,'자사몰 메타 광고'!$C:$C,$R503))</f>
        <v>0</v>
      </c>
      <c r="U503" s="11">
        <f t="shared" si="15"/>
        <v>0</v>
      </c>
      <c r="V503" s="12" t="str">
        <f t="shared" si="20"/>
        <v xml:space="preserve"> </v>
      </c>
      <c r="W503" s="32">
        <f>IF($S$4="", SUMIFS('자사몰 메타 광고'!$K:$K, '자사몰 메타 광고'!$C:$C, $R503),SUMIFS('자사몰 메타 광고'!$K:$K,'자사몰 메타 광고'!$I:$I,$S$4,'자사몰 메타 광고'!$C:$C,$R503))</f>
        <v>0</v>
      </c>
      <c r="X503" s="32">
        <f>IF($S$4="", SUMIFS('자사몰 메타 광고'!$N:$N, '자사몰 메타 광고'!$C:$C, $R503),SUMIFS('자사몰 메타 광고'!$N:$N,'자사몰 메타 광고'!$I:$I,$S$4,'자사몰 메타 광고'!$C:$C,$R503))</f>
        <v>0</v>
      </c>
      <c r="Y503" s="11">
        <f t="shared" si="16"/>
        <v>0</v>
      </c>
      <c r="Z503" s="12" t="str">
        <f t="shared" si="21"/>
        <v xml:space="preserve"> </v>
      </c>
      <c r="AB503" s="10">
        <f>IF($S$4="", SUMIFS('무신사 메타 광고'!$X:$X, '무신사 메타 광고'!$C:$C, $R503),SUMIFS('무신사 메타 광고'!$X:$X,'무신사 메타 광고'!$I:$I,$S$4,'무신사 메타 광고'!$C:$C,$R503))</f>
        <v>0</v>
      </c>
      <c r="AC503" s="11">
        <f t="shared" si="17"/>
        <v>0</v>
      </c>
    </row>
    <row r="504" spans="2:29">
      <c r="B504" s="9"/>
      <c r="C504" s="29">
        <f>IF($C$4="", SUMIFS('자사몰 메타 광고'!$L:$L, '자사몰 메타 광고'!$D:$D, $B504), SUMIFS('자사몰 메타 광고'!$L:$L, '자사몰 메타 광고'!$I:$I, $C$4, '자사몰 메타 광고'!$D:$D, $B504))</f>
        <v>0</v>
      </c>
      <c r="D504" s="29">
        <f>IF($C$4="", SUMIFS('자사몰 메타 광고'!$V:$V,#REF!, $B504), SUMIFS('자사몰 메타 광고'!$V:$V,'자사몰 메타 광고'!$I:$I,$C$4,'자사몰 메타 광고'!$D:$D,$B504))</f>
        <v>0</v>
      </c>
      <c r="E504" s="11">
        <f t="shared" si="11"/>
        <v>0</v>
      </c>
      <c r="F504" s="12" t="str">
        <f t="shared" si="18"/>
        <v xml:space="preserve"> </v>
      </c>
      <c r="G504" s="30">
        <f>IF($C$4="", SUMIFS('자사몰 메타 광고'!$K:$K, '자사몰 메타 광고'!$D:$D, $B504), SUMIFS('자사몰 메타 광고'!$K:$K,'자사몰 메타 광고'!$I:$I,$C$4,'자사몰 메타 광고'!D:D,$B504))</f>
        <v>0</v>
      </c>
      <c r="H504" s="30">
        <f>IF($C$4="", SUMIFS('자사몰 메타 광고'!$Q:$Q, '자사몰 메타 광고'!$D:$D, $B504), SUMIFS('자사몰 메타 광고'!$Q:$Q,'자사몰 메타 광고'!$I:$I,$C$4,'자사몰 메타 광고'!D:D,$B504))</f>
        <v>0</v>
      </c>
      <c r="I504" s="30">
        <f>IF($C$4="", SUMIFS('자사몰 메타 광고'!$U:$U, '자사몰 메타 광고'!$D:$D, $B504), SUMIFS('자사몰 메타 광고'!$U:$U,'자사몰 메타 광고'!$I:$I,$C$4,'자사몰 메타 광고'!D:D,$B504))</f>
        <v>0</v>
      </c>
      <c r="J504" s="11">
        <f t="shared" si="12"/>
        <v>0</v>
      </c>
      <c r="K504" s="11">
        <f t="shared" si="13"/>
        <v>0</v>
      </c>
      <c r="L504" s="12" t="str">
        <f t="shared" si="19"/>
        <v xml:space="preserve"> </v>
      </c>
      <c r="N504" s="10">
        <f>IF($C$4="", SUMIFS('무신사 메타 광고'!$X:$X, '무신사 메타 광고'!$D:$D, $B504),SUMIFS('무신사 메타 광고'!$X:$X,'무신사 메타 광고'!I:I,$C$4,'무신사 메타 광고'!D:D,$B504))</f>
        <v>0</v>
      </c>
      <c r="O504" s="11">
        <f t="shared" si="14"/>
        <v>0</v>
      </c>
      <c r="R504" s="13"/>
      <c r="S504" s="31">
        <f>IF($S$4="", SUMIFS('자사몰 메타 광고'!$L:$L, '자사몰 메타 광고'!$C:$C, $R504),SUMIFS('자사몰 메타 광고'!$L:$L,'자사몰 메타 광고'!$I:$I,$S$4,'자사몰 메타 광고'!$C:$C,$R504))</f>
        <v>0</v>
      </c>
      <c r="T504" s="31">
        <f>IF($S$4="", SUMIFS('자사몰 메타 광고'!$V:$V, '자사몰 메타 광고'!$C:$C, $R504),SUMIFS('자사몰 메타 광고'!$V:$V,'자사몰 메타 광고'!$I:$I,$S$4,'자사몰 메타 광고'!$C:$C,$R504))</f>
        <v>0</v>
      </c>
      <c r="U504" s="11">
        <f t="shared" si="15"/>
        <v>0</v>
      </c>
      <c r="V504" s="12" t="str">
        <f t="shared" si="20"/>
        <v xml:space="preserve"> </v>
      </c>
      <c r="W504" s="32">
        <f>IF($S$4="", SUMIFS('자사몰 메타 광고'!$K:$K, '자사몰 메타 광고'!$C:$C, $R504),SUMIFS('자사몰 메타 광고'!$K:$K,'자사몰 메타 광고'!$I:$I,$S$4,'자사몰 메타 광고'!$C:$C,$R504))</f>
        <v>0</v>
      </c>
      <c r="X504" s="32">
        <f>IF($S$4="", SUMIFS('자사몰 메타 광고'!$N:$N, '자사몰 메타 광고'!$C:$C, $R504),SUMIFS('자사몰 메타 광고'!$N:$N,'자사몰 메타 광고'!$I:$I,$S$4,'자사몰 메타 광고'!$C:$C,$R504))</f>
        <v>0</v>
      </c>
      <c r="Y504" s="11">
        <f t="shared" si="16"/>
        <v>0</v>
      </c>
      <c r="Z504" s="12" t="str">
        <f t="shared" si="21"/>
        <v xml:space="preserve"> </v>
      </c>
      <c r="AB504" s="10">
        <f>IF($S$4="", SUMIFS('무신사 메타 광고'!$X:$X, '무신사 메타 광고'!$C:$C, $R504),SUMIFS('무신사 메타 광고'!$X:$X,'무신사 메타 광고'!$I:$I,$S$4,'무신사 메타 광고'!$C:$C,$R504))</f>
        <v>0</v>
      </c>
      <c r="AC504" s="11">
        <f t="shared" si="17"/>
        <v>0</v>
      </c>
    </row>
    <row r="505" spans="2:29">
      <c r="B505" s="9"/>
      <c r="C505" s="29">
        <f>IF($C$4="", SUMIFS('자사몰 메타 광고'!$L:$L, '자사몰 메타 광고'!$D:$D, $B505), SUMIFS('자사몰 메타 광고'!$L:$L, '자사몰 메타 광고'!$I:$I, $C$4, '자사몰 메타 광고'!$D:$D, $B505))</f>
        <v>0</v>
      </c>
      <c r="D505" s="29">
        <f>IF($C$4="", SUMIFS('자사몰 메타 광고'!$V:$V,#REF!, $B505), SUMIFS('자사몰 메타 광고'!$V:$V,'자사몰 메타 광고'!$I:$I,$C$4,'자사몰 메타 광고'!$D:$D,$B505))</f>
        <v>0</v>
      </c>
      <c r="E505" s="11">
        <f t="shared" si="11"/>
        <v>0</v>
      </c>
      <c r="F505" s="12" t="str">
        <f t="shared" si="18"/>
        <v xml:space="preserve"> </v>
      </c>
      <c r="G505" s="30">
        <f>IF($C$4="", SUMIFS('자사몰 메타 광고'!$K:$K, '자사몰 메타 광고'!$D:$D, $B505), SUMIFS('자사몰 메타 광고'!$K:$K,'자사몰 메타 광고'!$I:$I,$C$4,'자사몰 메타 광고'!D:D,$B505))</f>
        <v>0</v>
      </c>
      <c r="H505" s="30">
        <f>IF($C$4="", SUMIFS('자사몰 메타 광고'!$Q:$Q, '자사몰 메타 광고'!$D:$D, $B505), SUMIFS('자사몰 메타 광고'!$Q:$Q,'자사몰 메타 광고'!$I:$I,$C$4,'자사몰 메타 광고'!D:D,$B505))</f>
        <v>0</v>
      </c>
      <c r="I505" s="30">
        <f>IF($C$4="", SUMIFS('자사몰 메타 광고'!$U:$U, '자사몰 메타 광고'!$D:$D, $B505), SUMIFS('자사몰 메타 광고'!$U:$U,'자사몰 메타 광고'!$I:$I,$C$4,'자사몰 메타 광고'!D:D,$B505))</f>
        <v>0</v>
      </c>
      <c r="J505" s="11">
        <f t="shared" si="12"/>
        <v>0</v>
      </c>
      <c r="K505" s="11">
        <f t="shared" si="13"/>
        <v>0</v>
      </c>
      <c r="L505" s="12" t="str">
        <f t="shared" si="19"/>
        <v xml:space="preserve"> </v>
      </c>
      <c r="N505" s="10">
        <f>IF($C$4="", SUMIFS('무신사 메타 광고'!$X:$X, '무신사 메타 광고'!$D:$D, $B505),SUMIFS('무신사 메타 광고'!$X:$X,'무신사 메타 광고'!I:I,$C$4,'무신사 메타 광고'!D:D,$B505))</f>
        <v>0</v>
      </c>
      <c r="O505" s="11">
        <f t="shared" si="14"/>
        <v>0</v>
      </c>
      <c r="R505" s="13"/>
      <c r="S505" s="31">
        <f>IF($S$4="", SUMIFS('자사몰 메타 광고'!$L:$L, '자사몰 메타 광고'!$C:$C, $R505),SUMIFS('자사몰 메타 광고'!$L:$L,'자사몰 메타 광고'!$I:$I,$S$4,'자사몰 메타 광고'!$C:$C,$R505))</f>
        <v>0</v>
      </c>
      <c r="T505" s="31">
        <f>IF($S$4="", SUMIFS('자사몰 메타 광고'!$V:$V, '자사몰 메타 광고'!$C:$C, $R505),SUMIFS('자사몰 메타 광고'!$V:$V,'자사몰 메타 광고'!$I:$I,$S$4,'자사몰 메타 광고'!$C:$C,$R505))</f>
        <v>0</v>
      </c>
      <c r="U505" s="11">
        <f t="shared" si="15"/>
        <v>0</v>
      </c>
      <c r="V505" s="12" t="str">
        <f t="shared" si="20"/>
        <v xml:space="preserve"> </v>
      </c>
      <c r="W505" s="32">
        <f>IF($S$4="", SUMIFS('자사몰 메타 광고'!$K:$K, '자사몰 메타 광고'!$C:$C, $R505),SUMIFS('자사몰 메타 광고'!$K:$K,'자사몰 메타 광고'!$I:$I,$S$4,'자사몰 메타 광고'!$C:$C,$R505))</f>
        <v>0</v>
      </c>
      <c r="X505" s="32">
        <f>IF($S$4="", SUMIFS('자사몰 메타 광고'!$N:$N, '자사몰 메타 광고'!$C:$C, $R505),SUMIFS('자사몰 메타 광고'!$N:$N,'자사몰 메타 광고'!$I:$I,$S$4,'자사몰 메타 광고'!$C:$C,$R505))</f>
        <v>0</v>
      </c>
      <c r="Y505" s="11">
        <f t="shared" si="16"/>
        <v>0</v>
      </c>
      <c r="Z505" s="12" t="str">
        <f t="shared" si="21"/>
        <v xml:space="preserve"> </v>
      </c>
      <c r="AB505" s="10">
        <f>IF($S$4="", SUMIFS('무신사 메타 광고'!$X:$X, '무신사 메타 광고'!$C:$C, $R505),SUMIFS('무신사 메타 광고'!$X:$X,'무신사 메타 광고'!$I:$I,$S$4,'무신사 메타 광고'!$C:$C,$R505))</f>
        <v>0</v>
      </c>
      <c r="AC505" s="11">
        <f t="shared" si="17"/>
        <v>0</v>
      </c>
    </row>
    <row r="506" spans="2:29">
      <c r="B506" s="9"/>
      <c r="C506" s="29">
        <f>IF($C$4="", SUMIFS('자사몰 메타 광고'!$L:$L, '자사몰 메타 광고'!$D:$D, $B506), SUMIFS('자사몰 메타 광고'!$L:$L, '자사몰 메타 광고'!$I:$I, $C$4, '자사몰 메타 광고'!$D:$D, $B506))</f>
        <v>0</v>
      </c>
      <c r="D506" s="29">
        <f>IF($C$4="", SUMIFS('자사몰 메타 광고'!$V:$V,#REF!, $B506), SUMIFS('자사몰 메타 광고'!$V:$V,'자사몰 메타 광고'!$I:$I,$C$4,'자사몰 메타 광고'!$D:$D,$B506))</f>
        <v>0</v>
      </c>
      <c r="E506" s="11">
        <f t="shared" si="11"/>
        <v>0</v>
      </c>
      <c r="F506" s="12" t="str">
        <f t="shared" si="18"/>
        <v xml:space="preserve"> </v>
      </c>
      <c r="G506" s="30">
        <f>IF($C$4="", SUMIFS('자사몰 메타 광고'!$K:$K, '자사몰 메타 광고'!$D:$D, $B506), SUMIFS('자사몰 메타 광고'!$K:$K,'자사몰 메타 광고'!$I:$I,$C$4,'자사몰 메타 광고'!D:D,$B506))</f>
        <v>0</v>
      </c>
      <c r="H506" s="30">
        <f>IF($C$4="", SUMIFS('자사몰 메타 광고'!$Q:$Q, '자사몰 메타 광고'!$D:$D, $B506), SUMIFS('자사몰 메타 광고'!$Q:$Q,'자사몰 메타 광고'!$I:$I,$C$4,'자사몰 메타 광고'!D:D,$B506))</f>
        <v>0</v>
      </c>
      <c r="I506" s="30">
        <f>IF($C$4="", SUMIFS('자사몰 메타 광고'!$U:$U, '자사몰 메타 광고'!$D:$D, $B506), SUMIFS('자사몰 메타 광고'!$U:$U,'자사몰 메타 광고'!$I:$I,$C$4,'자사몰 메타 광고'!D:D,$B506))</f>
        <v>0</v>
      </c>
      <c r="J506" s="11">
        <f t="shared" si="12"/>
        <v>0</v>
      </c>
      <c r="K506" s="11">
        <f t="shared" si="13"/>
        <v>0</v>
      </c>
      <c r="L506" s="12" t="str">
        <f t="shared" si="19"/>
        <v xml:space="preserve"> </v>
      </c>
      <c r="N506" s="10">
        <f>IF($C$4="", SUMIFS('무신사 메타 광고'!$X:$X, '무신사 메타 광고'!$D:$D, $B506),SUMIFS('무신사 메타 광고'!$X:$X,'무신사 메타 광고'!I:I,$C$4,'무신사 메타 광고'!D:D,$B506))</f>
        <v>0</v>
      </c>
      <c r="O506" s="11">
        <f t="shared" si="14"/>
        <v>0</v>
      </c>
      <c r="R506" s="13"/>
      <c r="S506" s="31">
        <f>IF($S$4="", SUMIFS('자사몰 메타 광고'!$L:$L, '자사몰 메타 광고'!$C:$C, $R506),SUMIFS('자사몰 메타 광고'!$L:$L,'자사몰 메타 광고'!$I:$I,$S$4,'자사몰 메타 광고'!$C:$C,$R506))</f>
        <v>0</v>
      </c>
      <c r="T506" s="31">
        <f>IF($S$4="", SUMIFS('자사몰 메타 광고'!$V:$V, '자사몰 메타 광고'!$C:$C, $R506),SUMIFS('자사몰 메타 광고'!$V:$V,'자사몰 메타 광고'!$I:$I,$S$4,'자사몰 메타 광고'!$C:$C,$R506))</f>
        <v>0</v>
      </c>
      <c r="U506" s="11">
        <f t="shared" si="15"/>
        <v>0</v>
      </c>
      <c r="V506" s="12" t="str">
        <f t="shared" si="20"/>
        <v xml:space="preserve"> </v>
      </c>
      <c r="W506" s="32">
        <f>IF($S$4="", SUMIFS('자사몰 메타 광고'!$K:$K, '자사몰 메타 광고'!$C:$C, $R506),SUMIFS('자사몰 메타 광고'!$K:$K,'자사몰 메타 광고'!$I:$I,$S$4,'자사몰 메타 광고'!$C:$C,$R506))</f>
        <v>0</v>
      </c>
      <c r="X506" s="32">
        <f>IF($S$4="", SUMIFS('자사몰 메타 광고'!$N:$N, '자사몰 메타 광고'!$C:$C, $R506),SUMIFS('자사몰 메타 광고'!$N:$N,'자사몰 메타 광고'!$I:$I,$S$4,'자사몰 메타 광고'!$C:$C,$R506))</f>
        <v>0</v>
      </c>
      <c r="Y506" s="11">
        <f t="shared" si="16"/>
        <v>0</v>
      </c>
      <c r="Z506" s="12" t="str">
        <f t="shared" si="21"/>
        <v xml:space="preserve"> </v>
      </c>
      <c r="AB506" s="10">
        <f>IF($S$4="", SUMIFS('무신사 메타 광고'!$X:$X, '무신사 메타 광고'!$C:$C, $R506),SUMIFS('무신사 메타 광고'!$X:$X,'무신사 메타 광고'!$I:$I,$S$4,'무신사 메타 광고'!$C:$C,$R506))</f>
        <v>0</v>
      </c>
      <c r="AC506" s="11">
        <f t="shared" si="17"/>
        <v>0</v>
      </c>
    </row>
    <row r="507" spans="2:29">
      <c r="B507" s="9"/>
      <c r="C507" s="29">
        <f>IF($C$4="", SUMIFS('자사몰 메타 광고'!$L:$L, '자사몰 메타 광고'!$D:$D, $B507), SUMIFS('자사몰 메타 광고'!$L:$L, '자사몰 메타 광고'!$I:$I, $C$4, '자사몰 메타 광고'!$D:$D, $B507))</f>
        <v>0</v>
      </c>
      <c r="D507" s="29">
        <f>IF($C$4="", SUMIFS('자사몰 메타 광고'!$V:$V,#REF!, $B507), SUMIFS('자사몰 메타 광고'!$V:$V,'자사몰 메타 광고'!$I:$I,$C$4,'자사몰 메타 광고'!$D:$D,$B507))</f>
        <v>0</v>
      </c>
      <c r="E507" s="11">
        <f t="shared" si="11"/>
        <v>0</v>
      </c>
      <c r="F507" s="12" t="str">
        <f t="shared" si="18"/>
        <v xml:space="preserve"> </v>
      </c>
      <c r="G507" s="30">
        <f>IF($C$4="", SUMIFS('자사몰 메타 광고'!$K:$K, '자사몰 메타 광고'!$D:$D, $B507), SUMIFS('자사몰 메타 광고'!$K:$K,'자사몰 메타 광고'!$I:$I,$C$4,'자사몰 메타 광고'!D:D,$B507))</f>
        <v>0</v>
      </c>
      <c r="H507" s="30">
        <f>IF($C$4="", SUMIFS('자사몰 메타 광고'!$Q:$Q, '자사몰 메타 광고'!$D:$D, $B507), SUMIFS('자사몰 메타 광고'!$Q:$Q,'자사몰 메타 광고'!$I:$I,$C$4,'자사몰 메타 광고'!D:D,$B507))</f>
        <v>0</v>
      </c>
      <c r="I507" s="30">
        <f>IF($C$4="", SUMIFS('자사몰 메타 광고'!$U:$U, '자사몰 메타 광고'!$D:$D, $B507), SUMIFS('자사몰 메타 광고'!$U:$U,'자사몰 메타 광고'!$I:$I,$C$4,'자사몰 메타 광고'!D:D,$B507))</f>
        <v>0</v>
      </c>
      <c r="J507" s="11">
        <f t="shared" si="12"/>
        <v>0</v>
      </c>
      <c r="K507" s="11">
        <f t="shared" si="13"/>
        <v>0</v>
      </c>
      <c r="L507" s="12" t="str">
        <f t="shared" si="19"/>
        <v xml:space="preserve"> </v>
      </c>
      <c r="N507" s="10">
        <f>IF($C$4="", SUMIFS('무신사 메타 광고'!$X:$X, '무신사 메타 광고'!$D:$D, $B507),SUMIFS('무신사 메타 광고'!$X:$X,'무신사 메타 광고'!I:I,$C$4,'무신사 메타 광고'!D:D,$B507))</f>
        <v>0</v>
      </c>
      <c r="O507" s="11">
        <f t="shared" si="14"/>
        <v>0</v>
      </c>
      <c r="R507" s="13"/>
      <c r="S507" s="31">
        <f>IF($S$4="", SUMIFS('자사몰 메타 광고'!$L:$L, '자사몰 메타 광고'!$C:$C, $R507),SUMIFS('자사몰 메타 광고'!$L:$L,'자사몰 메타 광고'!$I:$I,$S$4,'자사몰 메타 광고'!$C:$C,$R507))</f>
        <v>0</v>
      </c>
      <c r="T507" s="31">
        <f>IF($S$4="", SUMIFS('자사몰 메타 광고'!$V:$V, '자사몰 메타 광고'!$C:$C, $R507),SUMIFS('자사몰 메타 광고'!$V:$V,'자사몰 메타 광고'!$I:$I,$S$4,'자사몰 메타 광고'!$C:$C,$R507))</f>
        <v>0</v>
      </c>
      <c r="U507" s="11">
        <f t="shared" si="15"/>
        <v>0</v>
      </c>
      <c r="V507" s="12" t="str">
        <f t="shared" si="20"/>
        <v xml:space="preserve"> </v>
      </c>
      <c r="W507" s="32">
        <f>IF($S$4="", SUMIFS('자사몰 메타 광고'!$K:$K, '자사몰 메타 광고'!$C:$C, $R507),SUMIFS('자사몰 메타 광고'!$K:$K,'자사몰 메타 광고'!$I:$I,$S$4,'자사몰 메타 광고'!$C:$C,$R507))</f>
        <v>0</v>
      </c>
      <c r="X507" s="32">
        <f>IF($S$4="", SUMIFS('자사몰 메타 광고'!$N:$N, '자사몰 메타 광고'!$C:$C, $R507),SUMIFS('자사몰 메타 광고'!$N:$N,'자사몰 메타 광고'!$I:$I,$S$4,'자사몰 메타 광고'!$C:$C,$R507))</f>
        <v>0</v>
      </c>
      <c r="Y507" s="11">
        <f t="shared" si="16"/>
        <v>0</v>
      </c>
      <c r="Z507" s="12" t="str">
        <f t="shared" si="21"/>
        <v xml:space="preserve"> </v>
      </c>
      <c r="AB507" s="10">
        <f>IF($S$4="", SUMIFS('무신사 메타 광고'!$X:$X, '무신사 메타 광고'!$C:$C, $R507),SUMIFS('무신사 메타 광고'!$X:$X,'무신사 메타 광고'!$I:$I,$S$4,'무신사 메타 광고'!$C:$C,$R507))</f>
        <v>0</v>
      </c>
      <c r="AC507" s="11">
        <f t="shared" si="17"/>
        <v>0</v>
      </c>
    </row>
    <row r="508" spans="2:29">
      <c r="B508" s="9"/>
      <c r="C508" s="29">
        <f>IF($C$4="", SUMIFS('자사몰 메타 광고'!$L:$L, '자사몰 메타 광고'!$D:$D, $B508), SUMIFS('자사몰 메타 광고'!$L:$L, '자사몰 메타 광고'!$I:$I, $C$4, '자사몰 메타 광고'!$D:$D, $B508))</f>
        <v>0</v>
      </c>
      <c r="D508" s="29">
        <f>IF($C$4="", SUMIFS('자사몰 메타 광고'!$V:$V,#REF!, $B508), SUMIFS('자사몰 메타 광고'!$V:$V,'자사몰 메타 광고'!$I:$I,$C$4,'자사몰 메타 광고'!$D:$D,$B508))</f>
        <v>0</v>
      </c>
      <c r="E508" s="11">
        <f t="shared" si="11"/>
        <v>0</v>
      </c>
      <c r="F508" s="12" t="str">
        <f t="shared" si="18"/>
        <v xml:space="preserve"> </v>
      </c>
      <c r="G508" s="30">
        <f>IF($C$4="", SUMIFS('자사몰 메타 광고'!$K:$K, '자사몰 메타 광고'!$D:$D, $B508), SUMIFS('자사몰 메타 광고'!$K:$K,'자사몰 메타 광고'!$I:$I,$C$4,'자사몰 메타 광고'!D:D,$B508))</f>
        <v>0</v>
      </c>
      <c r="H508" s="30">
        <f>IF($C$4="", SUMIFS('자사몰 메타 광고'!$Q:$Q, '자사몰 메타 광고'!$D:$D, $B508), SUMIFS('자사몰 메타 광고'!$Q:$Q,'자사몰 메타 광고'!$I:$I,$C$4,'자사몰 메타 광고'!D:D,$B508))</f>
        <v>0</v>
      </c>
      <c r="I508" s="30">
        <f>IF($C$4="", SUMIFS('자사몰 메타 광고'!$U:$U, '자사몰 메타 광고'!$D:$D, $B508), SUMIFS('자사몰 메타 광고'!$U:$U,'자사몰 메타 광고'!$I:$I,$C$4,'자사몰 메타 광고'!D:D,$B508))</f>
        <v>0</v>
      </c>
      <c r="J508" s="11">
        <f t="shared" si="12"/>
        <v>0</v>
      </c>
      <c r="K508" s="11">
        <f t="shared" si="13"/>
        <v>0</v>
      </c>
      <c r="L508" s="12" t="str">
        <f t="shared" si="19"/>
        <v xml:space="preserve"> </v>
      </c>
      <c r="N508" s="10">
        <f>IF($C$4="", SUMIFS('무신사 메타 광고'!$X:$X, '무신사 메타 광고'!$D:$D, $B508),SUMIFS('무신사 메타 광고'!$X:$X,'무신사 메타 광고'!I:I,$C$4,'무신사 메타 광고'!D:D,$B508))</f>
        <v>0</v>
      </c>
      <c r="O508" s="11">
        <f t="shared" si="14"/>
        <v>0</v>
      </c>
      <c r="R508" s="13"/>
      <c r="S508" s="31">
        <f>IF($S$4="", SUMIFS('자사몰 메타 광고'!$L:$L, '자사몰 메타 광고'!$C:$C, $R508),SUMIFS('자사몰 메타 광고'!$L:$L,'자사몰 메타 광고'!$I:$I,$S$4,'자사몰 메타 광고'!$C:$C,$R508))</f>
        <v>0</v>
      </c>
      <c r="T508" s="31">
        <f>IF($S$4="", SUMIFS('자사몰 메타 광고'!$V:$V, '자사몰 메타 광고'!$C:$C, $R508),SUMIFS('자사몰 메타 광고'!$V:$V,'자사몰 메타 광고'!$I:$I,$S$4,'자사몰 메타 광고'!$C:$C,$R508))</f>
        <v>0</v>
      </c>
      <c r="U508" s="11">
        <f t="shared" si="15"/>
        <v>0</v>
      </c>
      <c r="V508" s="12" t="str">
        <f t="shared" si="20"/>
        <v xml:space="preserve"> </v>
      </c>
      <c r="W508" s="32">
        <f>IF($S$4="", SUMIFS('자사몰 메타 광고'!$K:$K, '자사몰 메타 광고'!$C:$C, $R508),SUMIFS('자사몰 메타 광고'!$K:$K,'자사몰 메타 광고'!$I:$I,$S$4,'자사몰 메타 광고'!$C:$C,$R508))</f>
        <v>0</v>
      </c>
      <c r="X508" s="32">
        <f>IF($S$4="", SUMIFS('자사몰 메타 광고'!$N:$N, '자사몰 메타 광고'!$C:$C, $R508),SUMIFS('자사몰 메타 광고'!$N:$N,'자사몰 메타 광고'!$I:$I,$S$4,'자사몰 메타 광고'!$C:$C,$R508))</f>
        <v>0</v>
      </c>
      <c r="Y508" s="11">
        <f t="shared" si="16"/>
        <v>0</v>
      </c>
      <c r="Z508" s="12" t="str">
        <f t="shared" si="21"/>
        <v xml:space="preserve"> </v>
      </c>
      <c r="AB508" s="10">
        <f>IF($S$4="", SUMIFS('무신사 메타 광고'!$X:$X, '무신사 메타 광고'!$C:$C, $R508),SUMIFS('무신사 메타 광고'!$X:$X,'무신사 메타 광고'!$I:$I,$S$4,'무신사 메타 광고'!$C:$C,$R508))</f>
        <v>0</v>
      </c>
      <c r="AC508" s="11">
        <f t="shared" si="17"/>
        <v>0</v>
      </c>
    </row>
    <row r="509" spans="2:29">
      <c r="B509" s="9"/>
      <c r="C509" s="29">
        <f>IF($C$4="", SUMIFS('자사몰 메타 광고'!$L:$L, '자사몰 메타 광고'!$D:$D, $B509), SUMIFS('자사몰 메타 광고'!$L:$L, '자사몰 메타 광고'!$I:$I, $C$4, '자사몰 메타 광고'!$D:$D, $B509))</f>
        <v>0</v>
      </c>
      <c r="D509" s="29">
        <f>IF($C$4="", SUMIFS('자사몰 메타 광고'!$V:$V,#REF!, $B509), SUMIFS('자사몰 메타 광고'!$V:$V,'자사몰 메타 광고'!$I:$I,$C$4,'자사몰 메타 광고'!$D:$D,$B509))</f>
        <v>0</v>
      </c>
      <c r="E509" s="11">
        <f t="shared" si="11"/>
        <v>0</v>
      </c>
      <c r="F509" s="12" t="str">
        <f t="shared" si="18"/>
        <v xml:space="preserve"> </v>
      </c>
      <c r="G509" s="30">
        <f>IF($C$4="", SUMIFS('자사몰 메타 광고'!$K:$K, '자사몰 메타 광고'!$D:$D, $B509), SUMIFS('자사몰 메타 광고'!$K:$K,'자사몰 메타 광고'!$I:$I,$C$4,'자사몰 메타 광고'!D:D,$B509))</f>
        <v>0</v>
      </c>
      <c r="H509" s="30">
        <f>IF($C$4="", SUMIFS('자사몰 메타 광고'!$Q:$Q, '자사몰 메타 광고'!$D:$D, $B509), SUMIFS('자사몰 메타 광고'!$Q:$Q,'자사몰 메타 광고'!$I:$I,$C$4,'자사몰 메타 광고'!D:D,$B509))</f>
        <v>0</v>
      </c>
      <c r="I509" s="30">
        <f>IF($C$4="", SUMIFS('자사몰 메타 광고'!$U:$U, '자사몰 메타 광고'!$D:$D, $B509), SUMIFS('자사몰 메타 광고'!$U:$U,'자사몰 메타 광고'!$I:$I,$C$4,'자사몰 메타 광고'!D:D,$B509))</f>
        <v>0</v>
      </c>
      <c r="J509" s="11">
        <f t="shared" si="12"/>
        <v>0</v>
      </c>
      <c r="K509" s="11">
        <f t="shared" si="13"/>
        <v>0</v>
      </c>
      <c r="L509" s="12" t="str">
        <f t="shared" si="19"/>
        <v xml:space="preserve"> </v>
      </c>
      <c r="N509" s="10">
        <f>IF($C$4="", SUMIFS('무신사 메타 광고'!$X:$X, '무신사 메타 광고'!$D:$D, $B509),SUMIFS('무신사 메타 광고'!$X:$X,'무신사 메타 광고'!I:I,$C$4,'무신사 메타 광고'!D:D,$B509))</f>
        <v>0</v>
      </c>
      <c r="O509" s="11">
        <f t="shared" si="14"/>
        <v>0</v>
      </c>
      <c r="R509" s="13"/>
      <c r="S509" s="31">
        <f>IF($S$4="", SUMIFS('자사몰 메타 광고'!$L:$L, '자사몰 메타 광고'!$C:$C, $R509),SUMIFS('자사몰 메타 광고'!$L:$L,'자사몰 메타 광고'!$I:$I,$S$4,'자사몰 메타 광고'!$C:$C,$R509))</f>
        <v>0</v>
      </c>
      <c r="T509" s="31">
        <f>IF($S$4="", SUMIFS('자사몰 메타 광고'!$V:$V, '자사몰 메타 광고'!$C:$C, $R509),SUMIFS('자사몰 메타 광고'!$V:$V,'자사몰 메타 광고'!$I:$I,$S$4,'자사몰 메타 광고'!$C:$C,$R509))</f>
        <v>0</v>
      </c>
      <c r="U509" s="11">
        <f t="shared" si="15"/>
        <v>0</v>
      </c>
      <c r="V509" s="12" t="str">
        <f t="shared" si="20"/>
        <v xml:space="preserve"> </v>
      </c>
      <c r="W509" s="32">
        <f>IF($S$4="", SUMIFS('자사몰 메타 광고'!$K:$K, '자사몰 메타 광고'!$C:$C, $R509),SUMIFS('자사몰 메타 광고'!$K:$K,'자사몰 메타 광고'!$I:$I,$S$4,'자사몰 메타 광고'!$C:$C,$R509))</f>
        <v>0</v>
      </c>
      <c r="X509" s="32">
        <f>IF($S$4="", SUMIFS('자사몰 메타 광고'!$N:$N, '자사몰 메타 광고'!$C:$C, $R509),SUMIFS('자사몰 메타 광고'!$N:$N,'자사몰 메타 광고'!$I:$I,$S$4,'자사몰 메타 광고'!$C:$C,$R509))</f>
        <v>0</v>
      </c>
      <c r="Y509" s="11">
        <f t="shared" si="16"/>
        <v>0</v>
      </c>
      <c r="Z509" s="12" t="str">
        <f t="shared" si="21"/>
        <v xml:space="preserve"> </v>
      </c>
      <c r="AB509" s="10">
        <f>IF($S$4="", SUMIFS('무신사 메타 광고'!$X:$X, '무신사 메타 광고'!$C:$C, $R509),SUMIFS('무신사 메타 광고'!$X:$X,'무신사 메타 광고'!$I:$I,$S$4,'무신사 메타 광고'!$C:$C,$R509))</f>
        <v>0</v>
      </c>
      <c r="AC509" s="11">
        <f t="shared" si="17"/>
        <v>0</v>
      </c>
    </row>
    <row r="510" spans="2:29">
      <c r="B510" s="9"/>
      <c r="C510" s="29">
        <f>IF($C$4="", SUMIFS('자사몰 메타 광고'!$L:$L, '자사몰 메타 광고'!$D:$D, $B510), SUMIFS('자사몰 메타 광고'!$L:$L, '자사몰 메타 광고'!$I:$I, $C$4, '자사몰 메타 광고'!$D:$D, $B510))</f>
        <v>0</v>
      </c>
      <c r="D510" s="29">
        <f>IF($C$4="", SUMIFS('자사몰 메타 광고'!$V:$V,#REF!, $B510), SUMIFS('자사몰 메타 광고'!$V:$V,'자사몰 메타 광고'!$I:$I,$C$4,'자사몰 메타 광고'!$D:$D,$B510))</f>
        <v>0</v>
      </c>
      <c r="E510" s="11">
        <f t="shared" si="11"/>
        <v>0</v>
      </c>
      <c r="F510" s="12" t="str">
        <f t="shared" si="18"/>
        <v xml:space="preserve"> </v>
      </c>
      <c r="G510" s="30">
        <f>IF($C$4="", SUMIFS('자사몰 메타 광고'!$K:$K, '자사몰 메타 광고'!$D:$D, $B510), SUMIFS('자사몰 메타 광고'!$K:$K,'자사몰 메타 광고'!$I:$I,$C$4,'자사몰 메타 광고'!D:D,$B510))</f>
        <v>0</v>
      </c>
      <c r="H510" s="30">
        <f>IF($C$4="", SUMIFS('자사몰 메타 광고'!$Q:$Q, '자사몰 메타 광고'!$D:$D, $B510), SUMIFS('자사몰 메타 광고'!$Q:$Q,'자사몰 메타 광고'!$I:$I,$C$4,'자사몰 메타 광고'!D:D,$B510))</f>
        <v>0</v>
      </c>
      <c r="I510" s="30">
        <f>IF($C$4="", SUMIFS('자사몰 메타 광고'!$U:$U, '자사몰 메타 광고'!$D:$D, $B510), SUMIFS('자사몰 메타 광고'!$U:$U,'자사몰 메타 광고'!$I:$I,$C$4,'자사몰 메타 광고'!D:D,$B510))</f>
        <v>0</v>
      </c>
      <c r="J510" s="11">
        <f t="shared" si="12"/>
        <v>0</v>
      </c>
      <c r="K510" s="11">
        <f t="shared" si="13"/>
        <v>0</v>
      </c>
      <c r="L510" s="12" t="str">
        <f t="shared" si="19"/>
        <v xml:space="preserve"> </v>
      </c>
      <c r="N510" s="10">
        <f>IF($C$4="", SUMIFS('무신사 메타 광고'!$X:$X, '무신사 메타 광고'!$D:$D, $B510),SUMIFS('무신사 메타 광고'!$X:$X,'무신사 메타 광고'!I:I,$C$4,'무신사 메타 광고'!D:D,$B510))</f>
        <v>0</v>
      </c>
      <c r="O510" s="11">
        <f t="shared" si="14"/>
        <v>0</v>
      </c>
      <c r="R510" s="13"/>
      <c r="S510" s="31">
        <f>IF($S$4="", SUMIFS('자사몰 메타 광고'!$L:$L, '자사몰 메타 광고'!$C:$C, $R510),SUMIFS('자사몰 메타 광고'!$L:$L,'자사몰 메타 광고'!$I:$I,$S$4,'자사몰 메타 광고'!$C:$C,$R510))</f>
        <v>0</v>
      </c>
      <c r="T510" s="31">
        <f>IF($S$4="", SUMIFS('자사몰 메타 광고'!$V:$V, '자사몰 메타 광고'!$C:$C, $R510),SUMIFS('자사몰 메타 광고'!$V:$V,'자사몰 메타 광고'!$I:$I,$S$4,'자사몰 메타 광고'!$C:$C,$R510))</f>
        <v>0</v>
      </c>
      <c r="U510" s="11">
        <f t="shared" si="15"/>
        <v>0</v>
      </c>
      <c r="V510" s="12" t="str">
        <f t="shared" si="20"/>
        <v xml:space="preserve"> </v>
      </c>
      <c r="W510" s="32">
        <f>IF($S$4="", SUMIFS('자사몰 메타 광고'!$K:$K, '자사몰 메타 광고'!$C:$C, $R510),SUMIFS('자사몰 메타 광고'!$K:$K,'자사몰 메타 광고'!$I:$I,$S$4,'자사몰 메타 광고'!$C:$C,$R510))</f>
        <v>0</v>
      </c>
      <c r="X510" s="32">
        <f>IF($S$4="", SUMIFS('자사몰 메타 광고'!$N:$N, '자사몰 메타 광고'!$C:$C, $R510),SUMIFS('자사몰 메타 광고'!$N:$N,'자사몰 메타 광고'!$I:$I,$S$4,'자사몰 메타 광고'!$C:$C,$R510))</f>
        <v>0</v>
      </c>
      <c r="Y510" s="11">
        <f t="shared" si="16"/>
        <v>0</v>
      </c>
      <c r="Z510" s="12" t="str">
        <f t="shared" si="21"/>
        <v xml:space="preserve"> </v>
      </c>
      <c r="AB510" s="10">
        <f>IF($S$4="", SUMIFS('무신사 메타 광고'!$X:$X, '무신사 메타 광고'!$C:$C, $R510),SUMIFS('무신사 메타 광고'!$X:$X,'무신사 메타 광고'!$I:$I,$S$4,'무신사 메타 광고'!$C:$C,$R510))</f>
        <v>0</v>
      </c>
      <c r="AC510" s="11">
        <f t="shared" si="17"/>
        <v>0</v>
      </c>
    </row>
    <row r="511" spans="2:29">
      <c r="B511" s="9"/>
      <c r="C511" s="29">
        <f>IF($C$4="", SUMIFS('자사몰 메타 광고'!$L:$L, '자사몰 메타 광고'!$D:$D, $B511), SUMIFS('자사몰 메타 광고'!$L:$L, '자사몰 메타 광고'!$I:$I, $C$4, '자사몰 메타 광고'!$D:$D, $B511))</f>
        <v>0</v>
      </c>
      <c r="D511" s="29">
        <f>IF($C$4="", SUMIFS('자사몰 메타 광고'!$V:$V,#REF!, $B511), SUMIFS('자사몰 메타 광고'!$V:$V,'자사몰 메타 광고'!$I:$I,$C$4,'자사몰 메타 광고'!$D:$D,$B511))</f>
        <v>0</v>
      </c>
      <c r="E511" s="11">
        <f t="shared" si="11"/>
        <v>0</v>
      </c>
      <c r="F511" s="12" t="str">
        <f t="shared" si="18"/>
        <v xml:space="preserve"> </v>
      </c>
      <c r="G511" s="30">
        <f>IF($C$4="", SUMIFS('자사몰 메타 광고'!$K:$K, '자사몰 메타 광고'!$D:$D, $B511), SUMIFS('자사몰 메타 광고'!$K:$K,'자사몰 메타 광고'!$I:$I,$C$4,'자사몰 메타 광고'!D:D,$B511))</f>
        <v>0</v>
      </c>
      <c r="H511" s="30">
        <f>IF($C$4="", SUMIFS('자사몰 메타 광고'!$Q:$Q, '자사몰 메타 광고'!$D:$D, $B511), SUMIFS('자사몰 메타 광고'!$Q:$Q,'자사몰 메타 광고'!$I:$I,$C$4,'자사몰 메타 광고'!D:D,$B511))</f>
        <v>0</v>
      </c>
      <c r="I511" s="30">
        <f>IF($C$4="", SUMIFS('자사몰 메타 광고'!$U:$U, '자사몰 메타 광고'!$D:$D, $B511), SUMIFS('자사몰 메타 광고'!$U:$U,'자사몰 메타 광고'!$I:$I,$C$4,'자사몰 메타 광고'!D:D,$B511))</f>
        <v>0</v>
      </c>
      <c r="J511" s="11">
        <f t="shared" si="12"/>
        <v>0</v>
      </c>
      <c r="K511" s="11">
        <f t="shared" si="13"/>
        <v>0</v>
      </c>
      <c r="L511" s="12" t="str">
        <f t="shared" si="19"/>
        <v xml:space="preserve"> </v>
      </c>
      <c r="N511" s="10">
        <f>IF($C$4="", SUMIFS('무신사 메타 광고'!$X:$X, '무신사 메타 광고'!$D:$D, $B511),SUMIFS('무신사 메타 광고'!$X:$X,'무신사 메타 광고'!I:I,$C$4,'무신사 메타 광고'!D:D,$B511))</f>
        <v>0</v>
      </c>
      <c r="O511" s="11">
        <f t="shared" si="14"/>
        <v>0</v>
      </c>
      <c r="R511" s="13"/>
      <c r="S511" s="31">
        <f>IF($S$4="", SUMIFS('자사몰 메타 광고'!$L:$L, '자사몰 메타 광고'!$C:$C, $R511),SUMIFS('자사몰 메타 광고'!$L:$L,'자사몰 메타 광고'!$I:$I,$S$4,'자사몰 메타 광고'!$C:$C,$R511))</f>
        <v>0</v>
      </c>
      <c r="T511" s="31">
        <f>IF($S$4="", SUMIFS('자사몰 메타 광고'!$V:$V, '자사몰 메타 광고'!$C:$C, $R511),SUMIFS('자사몰 메타 광고'!$V:$V,'자사몰 메타 광고'!$I:$I,$S$4,'자사몰 메타 광고'!$C:$C,$R511))</f>
        <v>0</v>
      </c>
      <c r="U511" s="11">
        <f t="shared" si="15"/>
        <v>0</v>
      </c>
      <c r="V511" s="12" t="str">
        <f t="shared" si="20"/>
        <v xml:space="preserve"> </v>
      </c>
      <c r="W511" s="32">
        <f>IF($S$4="", SUMIFS('자사몰 메타 광고'!$K:$K, '자사몰 메타 광고'!$C:$C, $R511),SUMIFS('자사몰 메타 광고'!$K:$K,'자사몰 메타 광고'!$I:$I,$S$4,'자사몰 메타 광고'!$C:$C,$R511))</f>
        <v>0</v>
      </c>
      <c r="X511" s="32">
        <f>IF($S$4="", SUMIFS('자사몰 메타 광고'!$N:$N, '자사몰 메타 광고'!$C:$C, $R511),SUMIFS('자사몰 메타 광고'!$N:$N,'자사몰 메타 광고'!$I:$I,$S$4,'자사몰 메타 광고'!$C:$C,$R511))</f>
        <v>0</v>
      </c>
      <c r="Y511" s="11">
        <f t="shared" si="16"/>
        <v>0</v>
      </c>
      <c r="Z511" s="12" t="str">
        <f t="shared" si="21"/>
        <v xml:space="preserve"> </v>
      </c>
      <c r="AB511" s="10">
        <f>IF($S$4="", SUMIFS('무신사 메타 광고'!$X:$X, '무신사 메타 광고'!$C:$C, $R511),SUMIFS('무신사 메타 광고'!$X:$X,'무신사 메타 광고'!$I:$I,$S$4,'무신사 메타 광고'!$C:$C,$R511))</f>
        <v>0</v>
      </c>
      <c r="AC511" s="11">
        <f t="shared" si="17"/>
        <v>0</v>
      </c>
    </row>
    <row r="512" spans="2:29">
      <c r="B512" s="9"/>
      <c r="C512" s="29">
        <f>IF($C$4="", SUMIFS('자사몰 메타 광고'!$L:$L, '자사몰 메타 광고'!$D:$D, $B512), SUMIFS('자사몰 메타 광고'!$L:$L, '자사몰 메타 광고'!$I:$I, $C$4, '자사몰 메타 광고'!$D:$D, $B512))</f>
        <v>0</v>
      </c>
      <c r="D512" s="29">
        <f>IF($C$4="", SUMIFS('자사몰 메타 광고'!$V:$V,#REF!, $B512), SUMIFS('자사몰 메타 광고'!$V:$V,'자사몰 메타 광고'!$I:$I,$C$4,'자사몰 메타 광고'!$D:$D,$B512))</f>
        <v>0</v>
      </c>
      <c r="E512" s="11">
        <f t="shared" si="11"/>
        <v>0</v>
      </c>
      <c r="F512" s="12" t="str">
        <f t="shared" si="18"/>
        <v xml:space="preserve"> </v>
      </c>
      <c r="G512" s="30">
        <f>IF($C$4="", SUMIFS('자사몰 메타 광고'!$K:$K, '자사몰 메타 광고'!$D:$D, $B512), SUMIFS('자사몰 메타 광고'!$K:$K,'자사몰 메타 광고'!$I:$I,$C$4,'자사몰 메타 광고'!D:D,$B512))</f>
        <v>0</v>
      </c>
      <c r="H512" s="30">
        <f>IF($C$4="", SUMIFS('자사몰 메타 광고'!$Q:$Q, '자사몰 메타 광고'!$D:$D, $B512), SUMIFS('자사몰 메타 광고'!$Q:$Q,'자사몰 메타 광고'!$I:$I,$C$4,'자사몰 메타 광고'!D:D,$B512))</f>
        <v>0</v>
      </c>
      <c r="I512" s="30">
        <f>IF($C$4="", SUMIFS('자사몰 메타 광고'!$U:$U, '자사몰 메타 광고'!$D:$D, $B512), SUMIFS('자사몰 메타 광고'!$U:$U,'자사몰 메타 광고'!$I:$I,$C$4,'자사몰 메타 광고'!D:D,$B512))</f>
        <v>0</v>
      </c>
      <c r="J512" s="11">
        <f t="shared" si="12"/>
        <v>0</v>
      </c>
      <c r="K512" s="11">
        <f t="shared" si="13"/>
        <v>0</v>
      </c>
      <c r="L512" s="12" t="str">
        <f t="shared" si="19"/>
        <v xml:space="preserve"> </v>
      </c>
      <c r="N512" s="10">
        <f>IF($C$4="", SUMIFS('무신사 메타 광고'!$X:$X, '무신사 메타 광고'!$D:$D, $B512),SUMIFS('무신사 메타 광고'!$X:$X,'무신사 메타 광고'!I:I,$C$4,'무신사 메타 광고'!D:D,$B512))</f>
        <v>0</v>
      </c>
      <c r="O512" s="11">
        <f t="shared" si="14"/>
        <v>0</v>
      </c>
      <c r="R512" s="13"/>
      <c r="S512" s="31">
        <f>IF($S$4="", SUMIFS('자사몰 메타 광고'!$L:$L, '자사몰 메타 광고'!$C:$C, $R512),SUMIFS('자사몰 메타 광고'!$L:$L,'자사몰 메타 광고'!$I:$I,$S$4,'자사몰 메타 광고'!$C:$C,$R512))</f>
        <v>0</v>
      </c>
      <c r="T512" s="31">
        <f>IF($S$4="", SUMIFS('자사몰 메타 광고'!$V:$V, '자사몰 메타 광고'!$C:$C, $R512),SUMIFS('자사몰 메타 광고'!$V:$V,'자사몰 메타 광고'!$I:$I,$S$4,'자사몰 메타 광고'!$C:$C,$R512))</f>
        <v>0</v>
      </c>
      <c r="U512" s="11">
        <f t="shared" si="15"/>
        <v>0</v>
      </c>
      <c r="V512" s="12" t="str">
        <f t="shared" si="20"/>
        <v xml:space="preserve"> </v>
      </c>
      <c r="W512" s="32">
        <f>IF($S$4="", SUMIFS('자사몰 메타 광고'!$K:$K, '자사몰 메타 광고'!$C:$C, $R512),SUMIFS('자사몰 메타 광고'!$K:$K,'자사몰 메타 광고'!$I:$I,$S$4,'자사몰 메타 광고'!$C:$C,$R512))</f>
        <v>0</v>
      </c>
      <c r="X512" s="32">
        <f>IF($S$4="", SUMIFS('자사몰 메타 광고'!$N:$N, '자사몰 메타 광고'!$C:$C, $R512),SUMIFS('자사몰 메타 광고'!$N:$N,'자사몰 메타 광고'!$I:$I,$S$4,'자사몰 메타 광고'!$C:$C,$R512))</f>
        <v>0</v>
      </c>
      <c r="Y512" s="11">
        <f t="shared" si="16"/>
        <v>0</v>
      </c>
      <c r="Z512" s="12" t="str">
        <f t="shared" si="21"/>
        <v xml:space="preserve"> </v>
      </c>
      <c r="AB512" s="10">
        <f>IF($S$4="", SUMIFS('무신사 메타 광고'!$X:$X, '무신사 메타 광고'!$C:$C, $R512),SUMIFS('무신사 메타 광고'!$X:$X,'무신사 메타 광고'!$I:$I,$S$4,'무신사 메타 광고'!$C:$C,$R512))</f>
        <v>0</v>
      </c>
      <c r="AC512" s="11">
        <f t="shared" si="17"/>
        <v>0</v>
      </c>
    </row>
    <row r="513" spans="2:29">
      <c r="B513" s="9"/>
      <c r="C513" s="29">
        <f>IF($C$4="", SUMIFS('자사몰 메타 광고'!$L:$L, '자사몰 메타 광고'!$D:$D, $B513), SUMIFS('자사몰 메타 광고'!$L:$L, '자사몰 메타 광고'!$I:$I, $C$4, '자사몰 메타 광고'!$D:$D, $B513))</f>
        <v>0</v>
      </c>
      <c r="D513" s="29">
        <f>IF($C$4="", SUMIFS('자사몰 메타 광고'!$V:$V,#REF!, $B513), SUMIFS('자사몰 메타 광고'!$V:$V,'자사몰 메타 광고'!$I:$I,$C$4,'자사몰 메타 광고'!$D:$D,$B513))</f>
        <v>0</v>
      </c>
      <c r="E513" s="11">
        <f t="shared" si="11"/>
        <v>0</v>
      </c>
      <c r="F513" s="12" t="str">
        <f t="shared" si="18"/>
        <v xml:space="preserve"> </v>
      </c>
      <c r="G513" s="30">
        <f>IF($C$4="", SUMIFS('자사몰 메타 광고'!$K:$K, '자사몰 메타 광고'!$D:$D, $B513), SUMIFS('자사몰 메타 광고'!$K:$K,'자사몰 메타 광고'!$I:$I,$C$4,'자사몰 메타 광고'!D:D,$B513))</f>
        <v>0</v>
      </c>
      <c r="H513" s="30">
        <f>IF($C$4="", SUMIFS('자사몰 메타 광고'!$Q:$Q, '자사몰 메타 광고'!$D:$D, $B513), SUMIFS('자사몰 메타 광고'!$Q:$Q,'자사몰 메타 광고'!$I:$I,$C$4,'자사몰 메타 광고'!D:D,$B513))</f>
        <v>0</v>
      </c>
      <c r="I513" s="30">
        <f>IF($C$4="", SUMIFS('자사몰 메타 광고'!$U:$U, '자사몰 메타 광고'!$D:$D, $B513), SUMIFS('자사몰 메타 광고'!$U:$U,'자사몰 메타 광고'!$I:$I,$C$4,'자사몰 메타 광고'!D:D,$B513))</f>
        <v>0</v>
      </c>
      <c r="J513" s="11">
        <f t="shared" si="12"/>
        <v>0</v>
      </c>
      <c r="K513" s="11">
        <f t="shared" si="13"/>
        <v>0</v>
      </c>
      <c r="L513" s="12" t="str">
        <f t="shared" si="19"/>
        <v xml:space="preserve"> </v>
      </c>
      <c r="N513" s="10">
        <f>IF($C$4="", SUMIFS('무신사 메타 광고'!$X:$X, '무신사 메타 광고'!$D:$D, $B513),SUMIFS('무신사 메타 광고'!$X:$X,'무신사 메타 광고'!I:I,$C$4,'무신사 메타 광고'!D:D,$B513))</f>
        <v>0</v>
      </c>
      <c r="O513" s="11">
        <f t="shared" si="14"/>
        <v>0</v>
      </c>
      <c r="R513" s="13"/>
      <c r="S513" s="31">
        <f>IF($S$4="", SUMIFS('자사몰 메타 광고'!$L:$L, '자사몰 메타 광고'!$C:$C, $R513),SUMIFS('자사몰 메타 광고'!$L:$L,'자사몰 메타 광고'!$I:$I,$S$4,'자사몰 메타 광고'!$C:$C,$R513))</f>
        <v>0</v>
      </c>
      <c r="T513" s="31">
        <f>IF($S$4="", SUMIFS('자사몰 메타 광고'!$V:$V, '자사몰 메타 광고'!$C:$C, $R513),SUMIFS('자사몰 메타 광고'!$V:$V,'자사몰 메타 광고'!$I:$I,$S$4,'자사몰 메타 광고'!$C:$C,$R513))</f>
        <v>0</v>
      </c>
      <c r="U513" s="11">
        <f t="shared" si="15"/>
        <v>0</v>
      </c>
      <c r="V513" s="12" t="str">
        <f t="shared" si="20"/>
        <v xml:space="preserve"> </v>
      </c>
      <c r="W513" s="32">
        <f>IF($S$4="", SUMIFS('자사몰 메타 광고'!$K:$K, '자사몰 메타 광고'!$C:$C, $R513),SUMIFS('자사몰 메타 광고'!$K:$K,'자사몰 메타 광고'!$I:$I,$S$4,'자사몰 메타 광고'!$C:$C,$R513))</f>
        <v>0</v>
      </c>
      <c r="X513" s="32">
        <f>IF($S$4="", SUMIFS('자사몰 메타 광고'!$N:$N, '자사몰 메타 광고'!$C:$C, $R513),SUMIFS('자사몰 메타 광고'!$N:$N,'자사몰 메타 광고'!$I:$I,$S$4,'자사몰 메타 광고'!$C:$C,$R513))</f>
        <v>0</v>
      </c>
      <c r="Y513" s="11">
        <f t="shared" si="16"/>
        <v>0</v>
      </c>
      <c r="Z513" s="12" t="str">
        <f t="shared" si="21"/>
        <v xml:space="preserve"> </v>
      </c>
      <c r="AB513" s="10">
        <f>IF($S$4="", SUMIFS('무신사 메타 광고'!$X:$X, '무신사 메타 광고'!$C:$C, $R513),SUMIFS('무신사 메타 광고'!$X:$X,'무신사 메타 광고'!$I:$I,$S$4,'무신사 메타 광고'!$C:$C,$R513))</f>
        <v>0</v>
      </c>
      <c r="AC513" s="11">
        <f t="shared" si="17"/>
        <v>0</v>
      </c>
    </row>
    <row r="514" spans="2:29">
      <c r="B514" s="9"/>
      <c r="C514" s="29">
        <f>IF($C$4="", SUMIFS('자사몰 메타 광고'!$L:$L, '자사몰 메타 광고'!$D:$D, $B514), SUMIFS('자사몰 메타 광고'!$L:$L, '자사몰 메타 광고'!$I:$I, $C$4, '자사몰 메타 광고'!$D:$D, $B514))</f>
        <v>0</v>
      </c>
      <c r="D514" s="29">
        <f>IF($C$4="", SUMIFS('자사몰 메타 광고'!$V:$V,#REF!, $B514), SUMIFS('자사몰 메타 광고'!$V:$V,'자사몰 메타 광고'!$I:$I,$C$4,'자사몰 메타 광고'!$D:$D,$B514))</f>
        <v>0</v>
      </c>
      <c r="E514" s="11">
        <f t="shared" si="11"/>
        <v>0</v>
      </c>
      <c r="F514" s="12" t="str">
        <f t="shared" si="18"/>
        <v xml:space="preserve"> </v>
      </c>
      <c r="G514" s="30">
        <f>IF($C$4="", SUMIFS('자사몰 메타 광고'!$K:$K, '자사몰 메타 광고'!$D:$D, $B514), SUMIFS('자사몰 메타 광고'!$K:$K,'자사몰 메타 광고'!$I:$I,$C$4,'자사몰 메타 광고'!D:D,$B514))</f>
        <v>0</v>
      </c>
      <c r="H514" s="30">
        <f>IF($C$4="", SUMIFS('자사몰 메타 광고'!$Q:$Q, '자사몰 메타 광고'!$D:$D, $B514), SUMIFS('자사몰 메타 광고'!$Q:$Q,'자사몰 메타 광고'!$I:$I,$C$4,'자사몰 메타 광고'!D:D,$B514))</f>
        <v>0</v>
      </c>
      <c r="I514" s="30">
        <f>IF($C$4="", SUMIFS('자사몰 메타 광고'!$U:$U, '자사몰 메타 광고'!$D:$D, $B514), SUMIFS('자사몰 메타 광고'!$U:$U,'자사몰 메타 광고'!$I:$I,$C$4,'자사몰 메타 광고'!D:D,$B514))</f>
        <v>0</v>
      </c>
      <c r="J514" s="11">
        <f t="shared" si="12"/>
        <v>0</v>
      </c>
      <c r="K514" s="11">
        <f t="shared" si="13"/>
        <v>0</v>
      </c>
      <c r="L514" s="12" t="str">
        <f t="shared" si="19"/>
        <v xml:space="preserve"> </v>
      </c>
      <c r="N514" s="10">
        <f>IF($C$4="", SUMIFS('무신사 메타 광고'!$X:$X, '무신사 메타 광고'!$D:$D, $B514),SUMIFS('무신사 메타 광고'!$X:$X,'무신사 메타 광고'!I:I,$C$4,'무신사 메타 광고'!D:D,$B514))</f>
        <v>0</v>
      </c>
      <c r="O514" s="11">
        <f t="shared" si="14"/>
        <v>0</v>
      </c>
      <c r="R514" s="13"/>
      <c r="S514" s="31">
        <f>IF($S$4="", SUMIFS('자사몰 메타 광고'!$L:$L, '자사몰 메타 광고'!$C:$C, $R514),SUMIFS('자사몰 메타 광고'!$L:$L,'자사몰 메타 광고'!$I:$I,$S$4,'자사몰 메타 광고'!$C:$C,$R514))</f>
        <v>0</v>
      </c>
      <c r="T514" s="31">
        <f>IF($S$4="", SUMIFS('자사몰 메타 광고'!$V:$V, '자사몰 메타 광고'!$C:$C, $R514),SUMIFS('자사몰 메타 광고'!$V:$V,'자사몰 메타 광고'!$I:$I,$S$4,'자사몰 메타 광고'!$C:$C,$R514))</f>
        <v>0</v>
      </c>
      <c r="U514" s="11">
        <f t="shared" si="15"/>
        <v>0</v>
      </c>
      <c r="V514" s="12" t="str">
        <f t="shared" si="20"/>
        <v xml:space="preserve"> </v>
      </c>
      <c r="W514" s="32">
        <f>IF($S$4="", SUMIFS('자사몰 메타 광고'!$K:$K, '자사몰 메타 광고'!$C:$C, $R514),SUMIFS('자사몰 메타 광고'!$K:$K,'자사몰 메타 광고'!$I:$I,$S$4,'자사몰 메타 광고'!$C:$C,$R514))</f>
        <v>0</v>
      </c>
      <c r="X514" s="32">
        <f>IF($S$4="", SUMIFS('자사몰 메타 광고'!$N:$N, '자사몰 메타 광고'!$C:$C, $R514),SUMIFS('자사몰 메타 광고'!$N:$N,'자사몰 메타 광고'!$I:$I,$S$4,'자사몰 메타 광고'!$C:$C,$R514))</f>
        <v>0</v>
      </c>
      <c r="Y514" s="11">
        <f t="shared" si="16"/>
        <v>0</v>
      </c>
      <c r="Z514" s="12" t="str">
        <f t="shared" si="21"/>
        <v xml:space="preserve"> </v>
      </c>
      <c r="AB514" s="10">
        <f>IF($S$4="", SUMIFS('무신사 메타 광고'!$X:$X, '무신사 메타 광고'!$C:$C, $R514),SUMIFS('무신사 메타 광고'!$X:$X,'무신사 메타 광고'!$I:$I,$S$4,'무신사 메타 광고'!$C:$C,$R514))</f>
        <v>0</v>
      </c>
      <c r="AC514" s="11">
        <f t="shared" si="17"/>
        <v>0</v>
      </c>
    </row>
    <row r="515" spans="2:29">
      <c r="B515" s="9"/>
      <c r="C515" s="29">
        <f>IF($C$4="", SUMIFS('자사몰 메타 광고'!$L:$L, '자사몰 메타 광고'!$D:$D, $B515), SUMIFS('자사몰 메타 광고'!$L:$L, '자사몰 메타 광고'!$I:$I, $C$4, '자사몰 메타 광고'!$D:$D, $B515))</f>
        <v>0</v>
      </c>
      <c r="D515" s="29">
        <f>IF($C$4="", SUMIFS('자사몰 메타 광고'!$V:$V,#REF!, $B515), SUMIFS('자사몰 메타 광고'!$V:$V,'자사몰 메타 광고'!$I:$I,$C$4,'자사몰 메타 광고'!$D:$D,$B515))</f>
        <v>0</v>
      </c>
      <c r="E515" s="11">
        <f t="shared" si="11"/>
        <v>0</v>
      </c>
      <c r="F515" s="12" t="str">
        <f t="shared" si="18"/>
        <v xml:space="preserve"> </v>
      </c>
      <c r="G515" s="30">
        <f>IF($C$4="", SUMIFS('자사몰 메타 광고'!$K:$K, '자사몰 메타 광고'!$D:$D, $B515), SUMIFS('자사몰 메타 광고'!$K:$K,'자사몰 메타 광고'!$I:$I,$C$4,'자사몰 메타 광고'!D:D,$B515))</f>
        <v>0</v>
      </c>
      <c r="H515" s="30">
        <f>IF($C$4="", SUMIFS('자사몰 메타 광고'!$Q:$Q, '자사몰 메타 광고'!$D:$D, $B515), SUMIFS('자사몰 메타 광고'!$Q:$Q,'자사몰 메타 광고'!$I:$I,$C$4,'자사몰 메타 광고'!D:D,$B515))</f>
        <v>0</v>
      </c>
      <c r="I515" s="30">
        <f>IF($C$4="", SUMIFS('자사몰 메타 광고'!$U:$U, '자사몰 메타 광고'!$D:$D, $B515), SUMIFS('자사몰 메타 광고'!$U:$U,'자사몰 메타 광고'!$I:$I,$C$4,'자사몰 메타 광고'!D:D,$B515))</f>
        <v>0</v>
      </c>
      <c r="J515" s="11">
        <f t="shared" si="12"/>
        <v>0</v>
      </c>
      <c r="K515" s="11">
        <f t="shared" si="13"/>
        <v>0</v>
      </c>
      <c r="L515" s="12" t="str">
        <f t="shared" si="19"/>
        <v xml:space="preserve"> </v>
      </c>
      <c r="N515" s="10">
        <f>IF($C$4="", SUMIFS('무신사 메타 광고'!$X:$X, '무신사 메타 광고'!$D:$D, $B515),SUMIFS('무신사 메타 광고'!$X:$X,'무신사 메타 광고'!I:I,$C$4,'무신사 메타 광고'!D:D,$B515))</f>
        <v>0</v>
      </c>
      <c r="O515" s="11">
        <f t="shared" si="14"/>
        <v>0</v>
      </c>
      <c r="R515" s="13"/>
      <c r="S515" s="31">
        <f>IF($S$4="", SUMIFS('자사몰 메타 광고'!$L:$L, '자사몰 메타 광고'!$C:$C, $R515),SUMIFS('자사몰 메타 광고'!$L:$L,'자사몰 메타 광고'!$I:$I,$S$4,'자사몰 메타 광고'!$C:$C,$R515))</f>
        <v>0</v>
      </c>
      <c r="T515" s="31">
        <f>IF($S$4="", SUMIFS('자사몰 메타 광고'!$V:$V, '자사몰 메타 광고'!$C:$C, $R515),SUMIFS('자사몰 메타 광고'!$V:$V,'자사몰 메타 광고'!$I:$I,$S$4,'자사몰 메타 광고'!$C:$C,$R515))</f>
        <v>0</v>
      </c>
      <c r="U515" s="11">
        <f t="shared" si="15"/>
        <v>0</v>
      </c>
      <c r="V515" s="12" t="str">
        <f t="shared" si="20"/>
        <v xml:space="preserve"> </v>
      </c>
      <c r="W515" s="32">
        <f>IF($S$4="", SUMIFS('자사몰 메타 광고'!$K:$K, '자사몰 메타 광고'!$C:$C, $R515),SUMIFS('자사몰 메타 광고'!$K:$K,'자사몰 메타 광고'!$I:$I,$S$4,'자사몰 메타 광고'!$C:$C,$R515))</f>
        <v>0</v>
      </c>
      <c r="X515" s="32">
        <f>IF($S$4="", SUMIFS('자사몰 메타 광고'!$N:$N, '자사몰 메타 광고'!$C:$C, $R515),SUMIFS('자사몰 메타 광고'!$N:$N,'자사몰 메타 광고'!$I:$I,$S$4,'자사몰 메타 광고'!$C:$C,$R515))</f>
        <v>0</v>
      </c>
      <c r="Y515" s="11">
        <f t="shared" si="16"/>
        <v>0</v>
      </c>
      <c r="Z515" s="12" t="str">
        <f t="shared" si="21"/>
        <v xml:space="preserve"> </v>
      </c>
      <c r="AB515" s="10">
        <f>IF($S$4="", SUMIFS('무신사 메타 광고'!$X:$X, '무신사 메타 광고'!$C:$C, $R515),SUMIFS('무신사 메타 광고'!$X:$X,'무신사 메타 광고'!$I:$I,$S$4,'무신사 메타 광고'!$C:$C,$R515))</f>
        <v>0</v>
      </c>
      <c r="AC515" s="11">
        <f t="shared" si="17"/>
        <v>0</v>
      </c>
    </row>
    <row r="516" spans="2:29">
      <c r="B516" s="9"/>
      <c r="C516" s="29">
        <f>IF($C$4="", SUMIFS('자사몰 메타 광고'!$L:$L, '자사몰 메타 광고'!$D:$D, $B516), SUMIFS('자사몰 메타 광고'!$L:$L, '자사몰 메타 광고'!$I:$I, $C$4, '자사몰 메타 광고'!$D:$D, $B516))</f>
        <v>0</v>
      </c>
      <c r="D516" s="29">
        <f>IF($C$4="", SUMIFS('자사몰 메타 광고'!$V:$V,#REF!, $B516), SUMIFS('자사몰 메타 광고'!$V:$V,'자사몰 메타 광고'!$I:$I,$C$4,'자사몰 메타 광고'!$D:$D,$B516))</f>
        <v>0</v>
      </c>
      <c r="E516" s="11">
        <f t="shared" si="11"/>
        <v>0</v>
      </c>
      <c r="F516" s="12" t="str">
        <f t="shared" si="18"/>
        <v xml:space="preserve"> </v>
      </c>
      <c r="G516" s="30">
        <f>IF($C$4="", SUMIFS('자사몰 메타 광고'!$K:$K, '자사몰 메타 광고'!$D:$D, $B516), SUMIFS('자사몰 메타 광고'!$K:$K,'자사몰 메타 광고'!$I:$I,$C$4,'자사몰 메타 광고'!D:D,$B516))</f>
        <v>0</v>
      </c>
      <c r="H516" s="30">
        <f>IF($C$4="", SUMIFS('자사몰 메타 광고'!$Q:$Q, '자사몰 메타 광고'!$D:$D, $B516), SUMIFS('자사몰 메타 광고'!$Q:$Q,'자사몰 메타 광고'!$I:$I,$C$4,'자사몰 메타 광고'!D:D,$B516))</f>
        <v>0</v>
      </c>
      <c r="I516" s="30">
        <f>IF($C$4="", SUMIFS('자사몰 메타 광고'!$U:$U, '자사몰 메타 광고'!$D:$D, $B516), SUMIFS('자사몰 메타 광고'!$U:$U,'자사몰 메타 광고'!$I:$I,$C$4,'자사몰 메타 광고'!D:D,$B516))</f>
        <v>0</v>
      </c>
      <c r="J516" s="11">
        <f t="shared" si="12"/>
        <v>0</v>
      </c>
      <c r="K516" s="11">
        <f t="shared" si="13"/>
        <v>0</v>
      </c>
      <c r="L516" s="12" t="str">
        <f t="shared" si="19"/>
        <v xml:space="preserve"> </v>
      </c>
      <c r="N516" s="10">
        <f>IF($C$4="", SUMIFS('무신사 메타 광고'!$X:$X, '무신사 메타 광고'!$D:$D, $B516),SUMIFS('무신사 메타 광고'!$X:$X,'무신사 메타 광고'!I:I,$C$4,'무신사 메타 광고'!D:D,$B516))</f>
        <v>0</v>
      </c>
      <c r="O516" s="11">
        <f t="shared" si="14"/>
        <v>0</v>
      </c>
      <c r="R516" s="13"/>
      <c r="S516" s="31">
        <f>IF($S$4="", SUMIFS('자사몰 메타 광고'!$L:$L, '자사몰 메타 광고'!$C:$C, $R516),SUMIFS('자사몰 메타 광고'!$L:$L,'자사몰 메타 광고'!$I:$I,$S$4,'자사몰 메타 광고'!$C:$C,$R516))</f>
        <v>0</v>
      </c>
      <c r="T516" s="31">
        <f>IF($S$4="", SUMIFS('자사몰 메타 광고'!$V:$V, '자사몰 메타 광고'!$C:$C, $R516),SUMIFS('자사몰 메타 광고'!$V:$V,'자사몰 메타 광고'!$I:$I,$S$4,'자사몰 메타 광고'!$C:$C,$R516))</f>
        <v>0</v>
      </c>
      <c r="U516" s="11">
        <f t="shared" si="15"/>
        <v>0</v>
      </c>
      <c r="V516" s="12" t="str">
        <f t="shared" si="20"/>
        <v xml:space="preserve"> </v>
      </c>
      <c r="W516" s="32">
        <f>IF($S$4="", SUMIFS('자사몰 메타 광고'!$K:$K, '자사몰 메타 광고'!$C:$C, $R516),SUMIFS('자사몰 메타 광고'!$K:$K,'자사몰 메타 광고'!$I:$I,$S$4,'자사몰 메타 광고'!$C:$C,$R516))</f>
        <v>0</v>
      </c>
      <c r="X516" s="32">
        <f>IF($S$4="", SUMIFS('자사몰 메타 광고'!$N:$N, '자사몰 메타 광고'!$C:$C, $R516),SUMIFS('자사몰 메타 광고'!$N:$N,'자사몰 메타 광고'!$I:$I,$S$4,'자사몰 메타 광고'!$C:$C,$R516))</f>
        <v>0</v>
      </c>
      <c r="Y516" s="11">
        <f t="shared" si="16"/>
        <v>0</v>
      </c>
      <c r="Z516" s="12" t="str">
        <f t="shared" si="21"/>
        <v xml:space="preserve"> </v>
      </c>
      <c r="AB516" s="10">
        <f>IF($S$4="", SUMIFS('무신사 메타 광고'!$X:$X, '무신사 메타 광고'!$C:$C, $R516),SUMIFS('무신사 메타 광고'!$X:$X,'무신사 메타 광고'!$I:$I,$S$4,'무신사 메타 광고'!$C:$C,$R516))</f>
        <v>0</v>
      </c>
      <c r="AC516" s="11">
        <f t="shared" si="17"/>
        <v>0</v>
      </c>
    </row>
    <row r="517" spans="2:29">
      <c r="B517" s="9"/>
      <c r="C517" s="29">
        <f>IF($C$4="", SUMIFS('자사몰 메타 광고'!$L:$L, '자사몰 메타 광고'!$D:$D, $B517), SUMIFS('자사몰 메타 광고'!$L:$L, '자사몰 메타 광고'!$I:$I, $C$4, '자사몰 메타 광고'!$D:$D, $B517))</f>
        <v>0</v>
      </c>
      <c r="D517" s="29">
        <f>IF($C$4="", SUMIFS('자사몰 메타 광고'!$V:$V,#REF!, $B517), SUMIFS('자사몰 메타 광고'!$V:$V,'자사몰 메타 광고'!$I:$I,$C$4,'자사몰 메타 광고'!$D:$D,$B517))</f>
        <v>0</v>
      </c>
      <c r="E517" s="11">
        <f t="shared" ref="E517:E771" si="22">IFERROR(D517/C517,0)</f>
        <v>0</v>
      </c>
      <c r="F517" s="12" t="str">
        <f t="shared" si="18"/>
        <v xml:space="preserve"> </v>
      </c>
      <c r="G517" s="30">
        <f>IF($C$4="", SUMIFS('자사몰 메타 광고'!$K:$K, '자사몰 메타 광고'!$D:$D, $B517), SUMIFS('자사몰 메타 광고'!$K:$K,'자사몰 메타 광고'!$I:$I,$C$4,'자사몰 메타 광고'!D:D,$B517))</f>
        <v>0</v>
      </c>
      <c r="H517" s="30">
        <f>IF($C$4="", SUMIFS('자사몰 메타 광고'!$Q:$Q, '자사몰 메타 광고'!$D:$D, $B517), SUMIFS('자사몰 메타 광고'!$Q:$Q,'자사몰 메타 광고'!$I:$I,$C$4,'자사몰 메타 광고'!D:D,$B517))</f>
        <v>0</v>
      </c>
      <c r="I517" s="30">
        <f>IF($C$4="", SUMIFS('자사몰 메타 광고'!$U:$U, '자사몰 메타 광고'!$D:$D, $B517), SUMIFS('자사몰 메타 광고'!$U:$U,'자사몰 메타 광고'!$I:$I,$C$4,'자사몰 메타 광고'!D:D,$B517))</f>
        <v>0</v>
      </c>
      <c r="J517" s="11">
        <f t="shared" ref="J517:J771" si="23">IFERROR( I517/H517,0 )</f>
        <v>0</v>
      </c>
      <c r="K517" s="11">
        <f t="shared" ref="K517:K771" si="24">IFERROR(H517/G517,0)</f>
        <v>0</v>
      </c>
      <c r="L517" s="12" t="str">
        <f t="shared" si="19"/>
        <v xml:space="preserve"> </v>
      </c>
      <c r="N517" s="10">
        <f>IF($C$4="", SUMIFS('무신사 메타 광고'!$X:$X, '무신사 메타 광고'!$D:$D, $B517),SUMIFS('무신사 메타 광고'!$X:$X,'무신사 메타 광고'!I:I,$C$4,'무신사 메타 광고'!D:D,$B517))</f>
        <v>0</v>
      </c>
      <c r="O517" s="11">
        <f t="shared" ref="O517:O771" si="25">IFERROR( N517/(N517+D517),0 )</f>
        <v>0</v>
      </c>
      <c r="R517" s="13"/>
      <c r="S517" s="31">
        <f>IF($S$4="", SUMIFS('자사몰 메타 광고'!$L:$L, '자사몰 메타 광고'!$C:$C, $R517),SUMIFS('자사몰 메타 광고'!$L:$L,'자사몰 메타 광고'!$I:$I,$S$4,'자사몰 메타 광고'!$C:$C,$R517))</f>
        <v>0</v>
      </c>
      <c r="T517" s="31">
        <f>IF($S$4="", SUMIFS('자사몰 메타 광고'!$V:$V, '자사몰 메타 광고'!$C:$C, $R517),SUMIFS('자사몰 메타 광고'!$V:$V,'자사몰 메타 광고'!$I:$I,$S$4,'자사몰 메타 광고'!$C:$C,$R517))</f>
        <v>0</v>
      </c>
      <c r="U517" s="11">
        <f t="shared" ref="U517:U771" si="26">IFERROR(T517/S517,0)</f>
        <v>0</v>
      </c>
      <c r="V517" s="12" t="str">
        <f t="shared" si="20"/>
        <v xml:space="preserve"> </v>
      </c>
      <c r="W517" s="32">
        <f>IF($S$4="", SUMIFS('자사몰 메타 광고'!$K:$K, '자사몰 메타 광고'!$C:$C, $R517),SUMIFS('자사몰 메타 광고'!$K:$K,'자사몰 메타 광고'!$I:$I,$S$4,'자사몰 메타 광고'!$C:$C,$R517))</f>
        <v>0</v>
      </c>
      <c r="X517" s="32">
        <f>IF($S$4="", SUMIFS('자사몰 메타 광고'!$N:$N, '자사몰 메타 광고'!$C:$C, $R517),SUMIFS('자사몰 메타 광고'!$N:$N,'자사몰 메타 광고'!$I:$I,$S$4,'자사몰 메타 광고'!$C:$C,$R517))</f>
        <v>0</v>
      </c>
      <c r="Y517" s="11">
        <f t="shared" ref="Y517:Y771" si="27">IFERROR(X517/W517,0)</f>
        <v>0</v>
      </c>
      <c r="Z517" s="12" t="str">
        <f t="shared" si="21"/>
        <v xml:space="preserve"> </v>
      </c>
      <c r="AB517" s="10">
        <f>IF($S$4="", SUMIFS('무신사 메타 광고'!$X:$X, '무신사 메타 광고'!$C:$C, $R517),SUMIFS('무신사 메타 광고'!$X:$X,'무신사 메타 광고'!$I:$I,$S$4,'무신사 메타 광고'!$C:$C,$R517))</f>
        <v>0</v>
      </c>
      <c r="AC517" s="11">
        <f t="shared" ref="AC517:AC771" si="28">IFERROR( AB517/(AB517+T517),0 )</f>
        <v>0</v>
      </c>
    </row>
    <row r="518" spans="2:29">
      <c r="B518" s="9"/>
      <c r="C518" s="29">
        <f>IF($C$4="", SUMIFS('자사몰 메타 광고'!$L:$L, '자사몰 메타 광고'!$D:$D, $B518), SUMIFS('자사몰 메타 광고'!$L:$L, '자사몰 메타 광고'!$I:$I, $C$4, '자사몰 메타 광고'!$D:$D, $B518))</f>
        <v>0</v>
      </c>
      <c r="D518" s="29">
        <f>IF($C$4="", SUMIFS('자사몰 메타 광고'!$V:$V,#REF!, $B518), SUMIFS('자사몰 메타 광고'!$V:$V,'자사몰 메타 광고'!$I:$I,$C$4,'자사몰 메타 광고'!$D:$D,$B518))</f>
        <v>0</v>
      </c>
      <c r="E518" s="11">
        <f t="shared" si="22"/>
        <v>0</v>
      </c>
      <c r="F518" s="12" t="str">
        <f t="shared" ref="F518:F772" si="29">IF( IFERROR(IF(E517=0, 0, (E518 - E517) / E517), 0)=0," ",IFERROR(IF(E517=0, 0, (E518 - E517) / E517), 0))</f>
        <v xml:space="preserve"> </v>
      </c>
      <c r="G518" s="30">
        <f>IF($C$4="", SUMIFS('자사몰 메타 광고'!$K:$K, '자사몰 메타 광고'!$D:$D, $B518), SUMIFS('자사몰 메타 광고'!$K:$K,'자사몰 메타 광고'!$I:$I,$C$4,'자사몰 메타 광고'!D:D,$B518))</f>
        <v>0</v>
      </c>
      <c r="H518" s="30">
        <f>IF($C$4="", SUMIFS('자사몰 메타 광고'!$Q:$Q, '자사몰 메타 광고'!$D:$D, $B518), SUMIFS('자사몰 메타 광고'!$Q:$Q,'자사몰 메타 광고'!$I:$I,$C$4,'자사몰 메타 광고'!D:D,$B518))</f>
        <v>0</v>
      </c>
      <c r="I518" s="30">
        <f>IF($C$4="", SUMIFS('자사몰 메타 광고'!$U:$U, '자사몰 메타 광고'!$D:$D, $B518), SUMIFS('자사몰 메타 광고'!$U:$U,'자사몰 메타 광고'!$I:$I,$C$4,'자사몰 메타 광고'!D:D,$B518))</f>
        <v>0</v>
      </c>
      <c r="J518" s="11">
        <f t="shared" si="23"/>
        <v>0</v>
      </c>
      <c r="K518" s="11">
        <f t="shared" si="24"/>
        <v>0</v>
      </c>
      <c r="L518" s="12" t="str">
        <f t="shared" ref="L518:L772" si="30">IF( IFERROR(IF(K517=0, 0, (K518 - K517) / K517), 0)=0," ",IFERROR(IF(K517=0, 0, (K518 - K517) / K517), 0))</f>
        <v xml:space="preserve"> </v>
      </c>
      <c r="N518" s="10">
        <f>IF($C$4="", SUMIFS('무신사 메타 광고'!$X:$X, '무신사 메타 광고'!$D:$D, $B518),SUMIFS('무신사 메타 광고'!$X:$X,'무신사 메타 광고'!I:I,$C$4,'무신사 메타 광고'!D:D,$B518))</f>
        <v>0</v>
      </c>
      <c r="O518" s="11">
        <f t="shared" si="25"/>
        <v>0</v>
      </c>
      <c r="R518" s="13"/>
      <c r="S518" s="31">
        <f>IF($S$4="", SUMIFS('자사몰 메타 광고'!$L:$L, '자사몰 메타 광고'!$C:$C, $R518),SUMIFS('자사몰 메타 광고'!$L:$L,'자사몰 메타 광고'!$I:$I,$S$4,'자사몰 메타 광고'!$C:$C,$R518))</f>
        <v>0</v>
      </c>
      <c r="T518" s="31">
        <f>IF($S$4="", SUMIFS('자사몰 메타 광고'!$V:$V, '자사몰 메타 광고'!$C:$C, $R518),SUMIFS('자사몰 메타 광고'!$V:$V,'자사몰 메타 광고'!$I:$I,$S$4,'자사몰 메타 광고'!$C:$C,$R518))</f>
        <v>0</v>
      </c>
      <c r="U518" s="11">
        <f t="shared" si="26"/>
        <v>0</v>
      </c>
      <c r="V518" s="12" t="str">
        <f t="shared" ref="V518:V772" si="31">IF( IFERROR(IF(U517=0, 0, (U518 - U517) / U517), 0)=0," ",IFERROR(IF(U517=0, 0, (U518 - U517) / U517), 0))</f>
        <v xml:space="preserve"> </v>
      </c>
      <c r="W518" s="32">
        <f>IF($S$4="", SUMIFS('자사몰 메타 광고'!$K:$K, '자사몰 메타 광고'!$C:$C, $R518),SUMIFS('자사몰 메타 광고'!$K:$K,'자사몰 메타 광고'!$I:$I,$S$4,'자사몰 메타 광고'!$C:$C,$R518))</f>
        <v>0</v>
      </c>
      <c r="X518" s="32">
        <f>IF($S$4="", SUMIFS('자사몰 메타 광고'!$N:$N, '자사몰 메타 광고'!$C:$C, $R518),SUMIFS('자사몰 메타 광고'!$N:$N,'자사몰 메타 광고'!$I:$I,$S$4,'자사몰 메타 광고'!$C:$C,$R518))</f>
        <v>0</v>
      </c>
      <c r="Y518" s="11">
        <f t="shared" si="27"/>
        <v>0</v>
      </c>
      <c r="Z518" s="12" t="str">
        <f t="shared" ref="Z518:Z772" si="32">IF( IFERROR(IF(Y517=0, 0, (Y518 - Y517) / Y517), 0)=0," ",IFERROR(IF(Y517=0, 0, (Y518 - Y517) / Y517), 0))</f>
        <v xml:space="preserve"> </v>
      </c>
      <c r="AB518" s="10">
        <f>IF($S$4="", SUMIFS('무신사 메타 광고'!$X:$X, '무신사 메타 광고'!$C:$C, $R518),SUMIFS('무신사 메타 광고'!$X:$X,'무신사 메타 광고'!$I:$I,$S$4,'무신사 메타 광고'!$C:$C,$R518))</f>
        <v>0</v>
      </c>
      <c r="AC518" s="11">
        <f t="shared" si="28"/>
        <v>0</v>
      </c>
    </row>
    <row r="519" spans="2:29">
      <c r="B519" s="9"/>
      <c r="C519" s="29">
        <f>IF($C$4="", SUMIFS('자사몰 메타 광고'!$L:$L, '자사몰 메타 광고'!$D:$D, $B519), SUMIFS('자사몰 메타 광고'!$L:$L, '자사몰 메타 광고'!$I:$I, $C$4, '자사몰 메타 광고'!$D:$D, $B519))</f>
        <v>0</v>
      </c>
      <c r="D519" s="29">
        <f>IF($C$4="", SUMIFS('자사몰 메타 광고'!$V:$V,#REF!, $B519), SUMIFS('자사몰 메타 광고'!$V:$V,'자사몰 메타 광고'!$I:$I,$C$4,'자사몰 메타 광고'!$D:$D,$B519))</f>
        <v>0</v>
      </c>
      <c r="E519" s="11">
        <f t="shared" si="22"/>
        <v>0</v>
      </c>
      <c r="F519" s="12" t="str">
        <f t="shared" si="29"/>
        <v xml:space="preserve"> </v>
      </c>
      <c r="G519" s="30">
        <f>IF($C$4="", SUMIFS('자사몰 메타 광고'!$K:$K, '자사몰 메타 광고'!$D:$D, $B519), SUMIFS('자사몰 메타 광고'!$K:$K,'자사몰 메타 광고'!$I:$I,$C$4,'자사몰 메타 광고'!D:D,$B519))</f>
        <v>0</v>
      </c>
      <c r="H519" s="30">
        <f>IF($C$4="", SUMIFS('자사몰 메타 광고'!$Q:$Q, '자사몰 메타 광고'!$D:$D, $B519), SUMIFS('자사몰 메타 광고'!$Q:$Q,'자사몰 메타 광고'!$I:$I,$C$4,'자사몰 메타 광고'!D:D,$B519))</f>
        <v>0</v>
      </c>
      <c r="I519" s="30">
        <f>IF($C$4="", SUMIFS('자사몰 메타 광고'!$U:$U, '자사몰 메타 광고'!$D:$D, $B519), SUMIFS('자사몰 메타 광고'!$U:$U,'자사몰 메타 광고'!$I:$I,$C$4,'자사몰 메타 광고'!D:D,$B519))</f>
        <v>0</v>
      </c>
      <c r="J519" s="11">
        <f t="shared" si="23"/>
        <v>0</v>
      </c>
      <c r="K519" s="11">
        <f t="shared" si="24"/>
        <v>0</v>
      </c>
      <c r="L519" s="12" t="str">
        <f t="shared" si="30"/>
        <v xml:space="preserve"> </v>
      </c>
      <c r="N519" s="10">
        <f>IF($C$4="", SUMIFS('무신사 메타 광고'!$X:$X, '무신사 메타 광고'!$D:$D, $B519),SUMIFS('무신사 메타 광고'!$X:$X,'무신사 메타 광고'!I:I,$C$4,'무신사 메타 광고'!D:D,$B519))</f>
        <v>0</v>
      </c>
      <c r="O519" s="11">
        <f t="shared" si="25"/>
        <v>0</v>
      </c>
      <c r="R519" s="13"/>
      <c r="S519" s="31">
        <f>IF($S$4="", SUMIFS('자사몰 메타 광고'!$L:$L, '자사몰 메타 광고'!$C:$C, $R519),SUMIFS('자사몰 메타 광고'!$L:$L,'자사몰 메타 광고'!$I:$I,$S$4,'자사몰 메타 광고'!$C:$C,$R519))</f>
        <v>0</v>
      </c>
      <c r="T519" s="31">
        <f>IF($S$4="", SUMIFS('자사몰 메타 광고'!$V:$V, '자사몰 메타 광고'!$C:$C, $R519),SUMIFS('자사몰 메타 광고'!$V:$V,'자사몰 메타 광고'!$I:$I,$S$4,'자사몰 메타 광고'!$C:$C,$R519))</f>
        <v>0</v>
      </c>
      <c r="U519" s="11">
        <f t="shared" si="26"/>
        <v>0</v>
      </c>
      <c r="V519" s="12" t="str">
        <f t="shared" si="31"/>
        <v xml:space="preserve"> </v>
      </c>
      <c r="W519" s="32">
        <f>IF($S$4="", SUMIFS('자사몰 메타 광고'!$K:$K, '자사몰 메타 광고'!$C:$C, $R519),SUMIFS('자사몰 메타 광고'!$K:$K,'자사몰 메타 광고'!$I:$I,$S$4,'자사몰 메타 광고'!$C:$C,$R519))</f>
        <v>0</v>
      </c>
      <c r="X519" s="32">
        <f>IF($S$4="", SUMIFS('자사몰 메타 광고'!$N:$N, '자사몰 메타 광고'!$C:$C, $R519),SUMIFS('자사몰 메타 광고'!$N:$N,'자사몰 메타 광고'!$I:$I,$S$4,'자사몰 메타 광고'!$C:$C,$R519))</f>
        <v>0</v>
      </c>
      <c r="Y519" s="11">
        <f t="shared" si="27"/>
        <v>0</v>
      </c>
      <c r="Z519" s="12" t="str">
        <f t="shared" si="32"/>
        <v xml:space="preserve"> </v>
      </c>
      <c r="AB519" s="10">
        <f>IF($S$4="", SUMIFS('무신사 메타 광고'!$X:$X, '무신사 메타 광고'!$C:$C, $R519),SUMIFS('무신사 메타 광고'!$X:$X,'무신사 메타 광고'!$I:$I,$S$4,'무신사 메타 광고'!$C:$C,$R519))</f>
        <v>0</v>
      </c>
      <c r="AC519" s="11">
        <f t="shared" si="28"/>
        <v>0</v>
      </c>
    </row>
    <row r="520" spans="2:29">
      <c r="B520" s="9"/>
      <c r="C520" s="29">
        <f>IF($C$4="", SUMIFS('자사몰 메타 광고'!$L:$L, '자사몰 메타 광고'!$D:$D, $B520), SUMIFS('자사몰 메타 광고'!$L:$L, '자사몰 메타 광고'!$I:$I, $C$4, '자사몰 메타 광고'!$D:$D, $B520))</f>
        <v>0</v>
      </c>
      <c r="D520" s="29">
        <f>IF($C$4="", SUMIFS('자사몰 메타 광고'!$V:$V,#REF!, $B520), SUMIFS('자사몰 메타 광고'!$V:$V,'자사몰 메타 광고'!$I:$I,$C$4,'자사몰 메타 광고'!$D:$D,$B520))</f>
        <v>0</v>
      </c>
      <c r="E520" s="11">
        <f t="shared" si="22"/>
        <v>0</v>
      </c>
      <c r="F520" s="12" t="str">
        <f t="shared" si="29"/>
        <v xml:space="preserve"> </v>
      </c>
      <c r="G520" s="30">
        <f>IF($C$4="", SUMIFS('자사몰 메타 광고'!$K:$K, '자사몰 메타 광고'!$D:$D, $B520), SUMIFS('자사몰 메타 광고'!$K:$K,'자사몰 메타 광고'!$I:$I,$C$4,'자사몰 메타 광고'!D:D,$B520))</f>
        <v>0</v>
      </c>
      <c r="H520" s="30">
        <f>IF($C$4="", SUMIFS('자사몰 메타 광고'!$Q:$Q, '자사몰 메타 광고'!$D:$D, $B520), SUMIFS('자사몰 메타 광고'!$Q:$Q,'자사몰 메타 광고'!$I:$I,$C$4,'자사몰 메타 광고'!D:D,$B520))</f>
        <v>0</v>
      </c>
      <c r="I520" s="30">
        <f>IF($C$4="", SUMIFS('자사몰 메타 광고'!$U:$U, '자사몰 메타 광고'!$D:$D, $B520), SUMIFS('자사몰 메타 광고'!$U:$U,'자사몰 메타 광고'!$I:$I,$C$4,'자사몰 메타 광고'!D:D,$B520))</f>
        <v>0</v>
      </c>
      <c r="J520" s="11">
        <f t="shared" si="23"/>
        <v>0</v>
      </c>
      <c r="K520" s="11">
        <f t="shared" si="24"/>
        <v>0</v>
      </c>
      <c r="L520" s="12" t="str">
        <f t="shared" si="30"/>
        <v xml:space="preserve"> </v>
      </c>
      <c r="N520" s="10">
        <f>IF($C$4="", SUMIFS('무신사 메타 광고'!$X:$X, '무신사 메타 광고'!$D:$D, $B520),SUMIFS('무신사 메타 광고'!$X:$X,'무신사 메타 광고'!I:I,$C$4,'무신사 메타 광고'!D:D,$B520))</f>
        <v>0</v>
      </c>
      <c r="O520" s="11">
        <f t="shared" si="25"/>
        <v>0</v>
      </c>
      <c r="R520" s="13"/>
      <c r="S520" s="31">
        <f>IF($S$4="", SUMIFS('자사몰 메타 광고'!$L:$L, '자사몰 메타 광고'!$C:$C, $R520),SUMIFS('자사몰 메타 광고'!$L:$L,'자사몰 메타 광고'!$I:$I,$S$4,'자사몰 메타 광고'!$C:$C,$R520))</f>
        <v>0</v>
      </c>
      <c r="T520" s="31">
        <f>IF($S$4="", SUMIFS('자사몰 메타 광고'!$V:$V, '자사몰 메타 광고'!$C:$C, $R520),SUMIFS('자사몰 메타 광고'!$V:$V,'자사몰 메타 광고'!$I:$I,$S$4,'자사몰 메타 광고'!$C:$C,$R520))</f>
        <v>0</v>
      </c>
      <c r="U520" s="11">
        <f t="shared" si="26"/>
        <v>0</v>
      </c>
      <c r="V520" s="12" t="str">
        <f t="shared" si="31"/>
        <v xml:space="preserve"> </v>
      </c>
      <c r="W520" s="32">
        <f>IF($S$4="", SUMIFS('자사몰 메타 광고'!$K:$K, '자사몰 메타 광고'!$C:$C, $R520),SUMIFS('자사몰 메타 광고'!$K:$K,'자사몰 메타 광고'!$I:$I,$S$4,'자사몰 메타 광고'!$C:$C,$R520))</f>
        <v>0</v>
      </c>
      <c r="X520" s="32">
        <f>IF($S$4="", SUMIFS('자사몰 메타 광고'!$N:$N, '자사몰 메타 광고'!$C:$C, $R520),SUMIFS('자사몰 메타 광고'!$N:$N,'자사몰 메타 광고'!$I:$I,$S$4,'자사몰 메타 광고'!$C:$C,$R520))</f>
        <v>0</v>
      </c>
      <c r="Y520" s="11">
        <f t="shared" si="27"/>
        <v>0</v>
      </c>
      <c r="Z520" s="12" t="str">
        <f t="shared" si="32"/>
        <v xml:space="preserve"> </v>
      </c>
      <c r="AB520" s="10">
        <f>IF($S$4="", SUMIFS('무신사 메타 광고'!$X:$X, '무신사 메타 광고'!$C:$C, $R520),SUMIFS('무신사 메타 광고'!$X:$X,'무신사 메타 광고'!$I:$I,$S$4,'무신사 메타 광고'!$C:$C,$R520))</f>
        <v>0</v>
      </c>
      <c r="AC520" s="11">
        <f t="shared" si="28"/>
        <v>0</v>
      </c>
    </row>
    <row r="521" spans="2:29">
      <c r="B521" s="9"/>
      <c r="C521" s="29">
        <f>IF($C$4="", SUMIFS('자사몰 메타 광고'!$L:$L, '자사몰 메타 광고'!$D:$D, $B521), SUMIFS('자사몰 메타 광고'!$L:$L, '자사몰 메타 광고'!$I:$I, $C$4, '자사몰 메타 광고'!$D:$D, $B521))</f>
        <v>0</v>
      </c>
      <c r="D521" s="29">
        <f>IF($C$4="", SUMIFS('자사몰 메타 광고'!$V:$V,#REF!, $B521), SUMIFS('자사몰 메타 광고'!$V:$V,'자사몰 메타 광고'!$I:$I,$C$4,'자사몰 메타 광고'!$D:$D,$B521))</f>
        <v>0</v>
      </c>
      <c r="E521" s="11">
        <f t="shared" si="22"/>
        <v>0</v>
      </c>
      <c r="F521" s="12" t="str">
        <f t="shared" si="29"/>
        <v xml:space="preserve"> </v>
      </c>
      <c r="G521" s="30">
        <f>IF($C$4="", SUMIFS('자사몰 메타 광고'!$K:$K, '자사몰 메타 광고'!$D:$D, $B521), SUMIFS('자사몰 메타 광고'!$K:$K,'자사몰 메타 광고'!$I:$I,$C$4,'자사몰 메타 광고'!D:D,$B521))</f>
        <v>0</v>
      </c>
      <c r="H521" s="30">
        <f>IF($C$4="", SUMIFS('자사몰 메타 광고'!$Q:$Q, '자사몰 메타 광고'!$D:$D, $B521), SUMIFS('자사몰 메타 광고'!$Q:$Q,'자사몰 메타 광고'!$I:$I,$C$4,'자사몰 메타 광고'!D:D,$B521))</f>
        <v>0</v>
      </c>
      <c r="I521" s="30">
        <f>IF($C$4="", SUMIFS('자사몰 메타 광고'!$U:$U, '자사몰 메타 광고'!$D:$D, $B521), SUMIFS('자사몰 메타 광고'!$U:$U,'자사몰 메타 광고'!$I:$I,$C$4,'자사몰 메타 광고'!D:D,$B521))</f>
        <v>0</v>
      </c>
      <c r="J521" s="11">
        <f t="shared" si="23"/>
        <v>0</v>
      </c>
      <c r="K521" s="11">
        <f t="shared" si="24"/>
        <v>0</v>
      </c>
      <c r="L521" s="12" t="str">
        <f t="shared" si="30"/>
        <v xml:space="preserve"> </v>
      </c>
      <c r="N521" s="10">
        <f>IF($C$4="", SUMIFS('무신사 메타 광고'!$X:$X, '무신사 메타 광고'!$D:$D, $B521),SUMIFS('무신사 메타 광고'!$X:$X,'무신사 메타 광고'!I:I,$C$4,'무신사 메타 광고'!D:D,$B521))</f>
        <v>0</v>
      </c>
      <c r="O521" s="11">
        <f t="shared" si="25"/>
        <v>0</v>
      </c>
      <c r="R521" s="13"/>
      <c r="S521" s="31">
        <f>IF($S$4="", SUMIFS('자사몰 메타 광고'!$L:$L, '자사몰 메타 광고'!$C:$C, $R521),SUMIFS('자사몰 메타 광고'!$L:$L,'자사몰 메타 광고'!$I:$I,$S$4,'자사몰 메타 광고'!$C:$C,$R521))</f>
        <v>0</v>
      </c>
      <c r="T521" s="31">
        <f>IF($S$4="", SUMIFS('자사몰 메타 광고'!$V:$V, '자사몰 메타 광고'!$C:$C, $R521),SUMIFS('자사몰 메타 광고'!$V:$V,'자사몰 메타 광고'!$I:$I,$S$4,'자사몰 메타 광고'!$C:$C,$R521))</f>
        <v>0</v>
      </c>
      <c r="U521" s="11">
        <f t="shared" si="26"/>
        <v>0</v>
      </c>
      <c r="V521" s="12" t="str">
        <f t="shared" si="31"/>
        <v xml:space="preserve"> </v>
      </c>
      <c r="W521" s="32">
        <f>IF($S$4="", SUMIFS('자사몰 메타 광고'!$K:$K, '자사몰 메타 광고'!$C:$C, $R521),SUMIFS('자사몰 메타 광고'!$K:$K,'자사몰 메타 광고'!$I:$I,$S$4,'자사몰 메타 광고'!$C:$C,$R521))</f>
        <v>0</v>
      </c>
      <c r="X521" s="32">
        <f>IF($S$4="", SUMIFS('자사몰 메타 광고'!$N:$N, '자사몰 메타 광고'!$C:$C, $R521),SUMIFS('자사몰 메타 광고'!$N:$N,'자사몰 메타 광고'!$I:$I,$S$4,'자사몰 메타 광고'!$C:$C,$R521))</f>
        <v>0</v>
      </c>
      <c r="Y521" s="11">
        <f t="shared" si="27"/>
        <v>0</v>
      </c>
      <c r="Z521" s="12" t="str">
        <f t="shared" si="32"/>
        <v xml:space="preserve"> </v>
      </c>
      <c r="AB521" s="10">
        <f>IF($S$4="", SUMIFS('무신사 메타 광고'!$X:$X, '무신사 메타 광고'!$C:$C, $R521),SUMIFS('무신사 메타 광고'!$X:$X,'무신사 메타 광고'!$I:$I,$S$4,'무신사 메타 광고'!$C:$C,$R521))</f>
        <v>0</v>
      </c>
      <c r="AC521" s="11">
        <f t="shared" si="28"/>
        <v>0</v>
      </c>
    </row>
    <row r="522" spans="2:29">
      <c r="B522" s="9"/>
      <c r="C522" s="29">
        <f>IF($C$4="", SUMIFS('자사몰 메타 광고'!$L:$L, '자사몰 메타 광고'!$D:$D, $B522), SUMIFS('자사몰 메타 광고'!$L:$L, '자사몰 메타 광고'!$I:$I, $C$4, '자사몰 메타 광고'!$D:$D, $B522))</f>
        <v>0</v>
      </c>
      <c r="D522" s="29">
        <f>IF($C$4="", SUMIFS('자사몰 메타 광고'!$V:$V,#REF!, $B522), SUMIFS('자사몰 메타 광고'!$V:$V,'자사몰 메타 광고'!$I:$I,$C$4,'자사몰 메타 광고'!$D:$D,$B522))</f>
        <v>0</v>
      </c>
      <c r="E522" s="11">
        <f t="shared" si="22"/>
        <v>0</v>
      </c>
      <c r="F522" s="12" t="str">
        <f t="shared" si="29"/>
        <v xml:space="preserve"> </v>
      </c>
      <c r="G522" s="30">
        <f>IF($C$4="", SUMIFS('자사몰 메타 광고'!$K:$K, '자사몰 메타 광고'!$D:$D, $B522), SUMIFS('자사몰 메타 광고'!$K:$K,'자사몰 메타 광고'!$I:$I,$C$4,'자사몰 메타 광고'!D:D,$B522))</f>
        <v>0</v>
      </c>
      <c r="H522" s="30">
        <f>IF($C$4="", SUMIFS('자사몰 메타 광고'!$Q:$Q, '자사몰 메타 광고'!$D:$D, $B522), SUMIFS('자사몰 메타 광고'!$Q:$Q,'자사몰 메타 광고'!$I:$I,$C$4,'자사몰 메타 광고'!D:D,$B522))</f>
        <v>0</v>
      </c>
      <c r="I522" s="30">
        <f>IF($C$4="", SUMIFS('자사몰 메타 광고'!$U:$U, '자사몰 메타 광고'!$D:$D, $B522), SUMIFS('자사몰 메타 광고'!$U:$U,'자사몰 메타 광고'!$I:$I,$C$4,'자사몰 메타 광고'!D:D,$B522))</f>
        <v>0</v>
      </c>
      <c r="J522" s="11">
        <f t="shared" si="23"/>
        <v>0</v>
      </c>
      <c r="K522" s="11">
        <f t="shared" si="24"/>
        <v>0</v>
      </c>
      <c r="L522" s="12" t="str">
        <f t="shared" si="30"/>
        <v xml:space="preserve"> </v>
      </c>
      <c r="N522" s="10">
        <f>IF($C$4="", SUMIFS('무신사 메타 광고'!$X:$X, '무신사 메타 광고'!$D:$D, $B522),SUMIFS('무신사 메타 광고'!$X:$X,'무신사 메타 광고'!I:I,$C$4,'무신사 메타 광고'!D:D,$B522))</f>
        <v>0</v>
      </c>
      <c r="O522" s="11">
        <f t="shared" si="25"/>
        <v>0</v>
      </c>
      <c r="R522" s="13"/>
      <c r="S522" s="31">
        <f>IF($S$4="", SUMIFS('자사몰 메타 광고'!$L:$L, '자사몰 메타 광고'!$C:$C, $R522),SUMIFS('자사몰 메타 광고'!$L:$L,'자사몰 메타 광고'!$I:$I,$S$4,'자사몰 메타 광고'!$C:$C,$R522))</f>
        <v>0</v>
      </c>
      <c r="T522" s="31">
        <f>IF($S$4="", SUMIFS('자사몰 메타 광고'!$V:$V, '자사몰 메타 광고'!$C:$C, $R522),SUMIFS('자사몰 메타 광고'!$V:$V,'자사몰 메타 광고'!$I:$I,$S$4,'자사몰 메타 광고'!$C:$C,$R522))</f>
        <v>0</v>
      </c>
      <c r="U522" s="11">
        <f t="shared" si="26"/>
        <v>0</v>
      </c>
      <c r="V522" s="12" t="str">
        <f t="shared" si="31"/>
        <v xml:space="preserve"> </v>
      </c>
      <c r="W522" s="32">
        <f>IF($S$4="", SUMIFS('자사몰 메타 광고'!$K:$K, '자사몰 메타 광고'!$C:$C, $R522),SUMIFS('자사몰 메타 광고'!$K:$K,'자사몰 메타 광고'!$I:$I,$S$4,'자사몰 메타 광고'!$C:$C,$R522))</f>
        <v>0</v>
      </c>
      <c r="X522" s="32">
        <f>IF($S$4="", SUMIFS('자사몰 메타 광고'!$N:$N, '자사몰 메타 광고'!$C:$C, $R522),SUMIFS('자사몰 메타 광고'!$N:$N,'자사몰 메타 광고'!$I:$I,$S$4,'자사몰 메타 광고'!$C:$C,$R522))</f>
        <v>0</v>
      </c>
      <c r="Y522" s="11">
        <f t="shared" si="27"/>
        <v>0</v>
      </c>
      <c r="Z522" s="12" t="str">
        <f t="shared" si="32"/>
        <v xml:space="preserve"> </v>
      </c>
      <c r="AB522" s="10">
        <f>IF($S$4="", SUMIFS('무신사 메타 광고'!$X:$X, '무신사 메타 광고'!$C:$C, $R522),SUMIFS('무신사 메타 광고'!$X:$X,'무신사 메타 광고'!$I:$I,$S$4,'무신사 메타 광고'!$C:$C,$R522))</f>
        <v>0</v>
      </c>
      <c r="AC522" s="11">
        <f t="shared" si="28"/>
        <v>0</v>
      </c>
    </row>
    <row r="523" spans="2:29">
      <c r="B523" s="9"/>
      <c r="C523" s="29">
        <f>IF($C$4="", SUMIFS('자사몰 메타 광고'!$L:$L, '자사몰 메타 광고'!$D:$D, $B523), SUMIFS('자사몰 메타 광고'!$L:$L, '자사몰 메타 광고'!$I:$I, $C$4, '자사몰 메타 광고'!$D:$D, $B523))</f>
        <v>0</v>
      </c>
      <c r="D523" s="29">
        <f>IF($C$4="", SUMIFS('자사몰 메타 광고'!$V:$V,#REF!, $B523), SUMIFS('자사몰 메타 광고'!$V:$V,'자사몰 메타 광고'!$I:$I,$C$4,'자사몰 메타 광고'!$D:$D,$B523))</f>
        <v>0</v>
      </c>
      <c r="E523" s="11">
        <f t="shared" si="22"/>
        <v>0</v>
      </c>
      <c r="F523" s="12" t="str">
        <f t="shared" si="29"/>
        <v xml:space="preserve"> </v>
      </c>
      <c r="G523" s="30">
        <f>IF($C$4="", SUMIFS('자사몰 메타 광고'!$K:$K, '자사몰 메타 광고'!$D:$D, $B523), SUMIFS('자사몰 메타 광고'!$K:$K,'자사몰 메타 광고'!$I:$I,$C$4,'자사몰 메타 광고'!D:D,$B523))</f>
        <v>0</v>
      </c>
      <c r="H523" s="30">
        <f>IF($C$4="", SUMIFS('자사몰 메타 광고'!$Q:$Q, '자사몰 메타 광고'!$D:$D, $B523), SUMIFS('자사몰 메타 광고'!$Q:$Q,'자사몰 메타 광고'!$I:$I,$C$4,'자사몰 메타 광고'!D:D,$B523))</f>
        <v>0</v>
      </c>
      <c r="I523" s="30">
        <f>IF($C$4="", SUMIFS('자사몰 메타 광고'!$U:$U, '자사몰 메타 광고'!$D:$D, $B523), SUMIFS('자사몰 메타 광고'!$U:$U,'자사몰 메타 광고'!$I:$I,$C$4,'자사몰 메타 광고'!D:D,$B523))</f>
        <v>0</v>
      </c>
      <c r="J523" s="11">
        <f t="shared" si="23"/>
        <v>0</v>
      </c>
      <c r="K523" s="11">
        <f t="shared" si="24"/>
        <v>0</v>
      </c>
      <c r="L523" s="12" t="str">
        <f t="shared" si="30"/>
        <v xml:space="preserve"> </v>
      </c>
      <c r="N523" s="10">
        <f>IF($C$4="", SUMIFS('무신사 메타 광고'!$X:$X, '무신사 메타 광고'!$D:$D, $B523),SUMIFS('무신사 메타 광고'!$X:$X,'무신사 메타 광고'!I:I,$C$4,'무신사 메타 광고'!D:D,$B523))</f>
        <v>0</v>
      </c>
      <c r="O523" s="11">
        <f t="shared" si="25"/>
        <v>0</v>
      </c>
      <c r="R523" s="13"/>
      <c r="S523" s="31">
        <f>IF($S$4="", SUMIFS('자사몰 메타 광고'!$L:$L, '자사몰 메타 광고'!$C:$C, $R523),SUMIFS('자사몰 메타 광고'!$L:$L,'자사몰 메타 광고'!$I:$I,$S$4,'자사몰 메타 광고'!$C:$C,$R523))</f>
        <v>0</v>
      </c>
      <c r="T523" s="31">
        <f>IF($S$4="", SUMIFS('자사몰 메타 광고'!$V:$V, '자사몰 메타 광고'!$C:$C, $R523),SUMIFS('자사몰 메타 광고'!$V:$V,'자사몰 메타 광고'!$I:$I,$S$4,'자사몰 메타 광고'!$C:$C,$R523))</f>
        <v>0</v>
      </c>
      <c r="U523" s="11">
        <f t="shared" si="26"/>
        <v>0</v>
      </c>
      <c r="V523" s="12" t="str">
        <f t="shared" si="31"/>
        <v xml:space="preserve"> </v>
      </c>
      <c r="W523" s="32">
        <f>IF($S$4="", SUMIFS('자사몰 메타 광고'!$K:$K, '자사몰 메타 광고'!$C:$C, $R523),SUMIFS('자사몰 메타 광고'!$K:$K,'자사몰 메타 광고'!$I:$I,$S$4,'자사몰 메타 광고'!$C:$C,$R523))</f>
        <v>0</v>
      </c>
      <c r="X523" s="32">
        <f>IF($S$4="", SUMIFS('자사몰 메타 광고'!$N:$N, '자사몰 메타 광고'!$C:$C, $R523),SUMIFS('자사몰 메타 광고'!$N:$N,'자사몰 메타 광고'!$I:$I,$S$4,'자사몰 메타 광고'!$C:$C,$R523))</f>
        <v>0</v>
      </c>
      <c r="Y523" s="11">
        <f t="shared" si="27"/>
        <v>0</v>
      </c>
      <c r="Z523" s="12" t="str">
        <f t="shared" si="32"/>
        <v xml:space="preserve"> </v>
      </c>
      <c r="AB523" s="10">
        <f>IF($S$4="", SUMIFS('무신사 메타 광고'!$X:$X, '무신사 메타 광고'!$C:$C, $R523),SUMIFS('무신사 메타 광고'!$X:$X,'무신사 메타 광고'!$I:$I,$S$4,'무신사 메타 광고'!$C:$C,$R523))</f>
        <v>0</v>
      </c>
      <c r="AC523" s="11">
        <f t="shared" si="28"/>
        <v>0</v>
      </c>
    </row>
    <row r="524" spans="2:29">
      <c r="B524" s="9"/>
      <c r="C524" s="29">
        <f>IF($C$4="", SUMIFS('자사몰 메타 광고'!$L:$L, '자사몰 메타 광고'!$D:$D, $B524), SUMIFS('자사몰 메타 광고'!$L:$L, '자사몰 메타 광고'!$I:$I, $C$4, '자사몰 메타 광고'!$D:$D, $B524))</f>
        <v>0</v>
      </c>
      <c r="D524" s="29">
        <f>IF($C$4="", SUMIFS('자사몰 메타 광고'!$V:$V,#REF!, $B524), SUMIFS('자사몰 메타 광고'!$V:$V,'자사몰 메타 광고'!$I:$I,$C$4,'자사몰 메타 광고'!$D:$D,$B524))</f>
        <v>0</v>
      </c>
      <c r="E524" s="11">
        <f t="shared" si="22"/>
        <v>0</v>
      </c>
      <c r="F524" s="12" t="str">
        <f t="shared" si="29"/>
        <v xml:space="preserve"> </v>
      </c>
      <c r="G524" s="30">
        <f>IF($C$4="", SUMIFS('자사몰 메타 광고'!$K:$K, '자사몰 메타 광고'!$D:$D, $B524), SUMIFS('자사몰 메타 광고'!$K:$K,'자사몰 메타 광고'!$I:$I,$C$4,'자사몰 메타 광고'!D:D,$B524))</f>
        <v>0</v>
      </c>
      <c r="H524" s="30">
        <f>IF($C$4="", SUMIFS('자사몰 메타 광고'!$Q:$Q, '자사몰 메타 광고'!$D:$D, $B524), SUMIFS('자사몰 메타 광고'!$Q:$Q,'자사몰 메타 광고'!$I:$I,$C$4,'자사몰 메타 광고'!D:D,$B524))</f>
        <v>0</v>
      </c>
      <c r="I524" s="30">
        <f>IF($C$4="", SUMIFS('자사몰 메타 광고'!$U:$U, '자사몰 메타 광고'!$D:$D, $B524), SUMIFS('자사몰 메타 광고'!$U:$U,'자사몰 메타 광고'!$I:$I,$C$4,'자사몰 메타 광고'!D:D,$B524))</f>
        <v>0</v>
      </c>
      <c r="J524" s="11">
        <f t="shared" si="23"/>
        <v>0</v>
      </c>
      <c r="K524" s="11">
        <f t="shared" si="24"/>
        <v>0</v>
      </c>
      <c r="L524" s="12" t="str">
        <f t="shared" si="30"/>
        <v xml:space="preserve"> </v>
      </c>
      <c r="N524" s="10">
        <f>IF($C$4="", SUMIFS('무신사 메타 광고'!$X:$X, '무신사 메타 광고'!$D:$D, $B524),SUMIFS('무신사 메타 광고'!$X:$X,'무신사 메타 광고'!I:I,$C$4,'무신사 메타 광고'!D:D,$B524))</f>
        <v>0</v>
      </c>
      <c r="O524" s="11">
        <f t="shared" si="25"/>
        <v>0</v>
      </c>
      <c r="R524" s="13"/>
      <c r="S524" s="31">
        <f>IF($S$4="", SUMIFS('자사몰 메타 광고'!$L:$L, '자사몰 메타 광고'!$C:$C, $R524),SUMIFS('자사몰 메타 광고'!$L:$L,'자사몰 메타 광고'!$I:$I,$S$4,'자사몰 메타 광고'!$C:$C,$R524))</f>
        <v>0</v>
      </c>
      <c r="T524" s="31">
        <f>IF($S$4="", SUMIFS('자사몰 메타 광고'!$V:$V, '자사몰 메타 광고'!$C:$C, $R524),SUMIFS('자사몰 메타 광고'!$V:$V,'자사몰 메타 광고'!$I:$I,$S$4,'자사몰 메타 광고'!$C:$C,$R524))</f>
        <v>0</v>
      </c>
      <c r="U524" s="11">
        <f t="shared" si="26"/>
        <v>0</v>
      </c>
      <c r="V524" s="12" t="str">
        <f t="shared" si="31"/>
        <v xml:space="preserve"> </v>
      </c>
      <c r="W524" s="32">
        <f>IF($S$4="", SUMIFS('자사몰 메타 광고'!$K:$K, '자사몰 메타 광고'!$C:$C, $R524),SUMIFS('자사몰 메타 광고'!$K:$K,'자사몰 메타 광고'!$I:$I,$S$4,'자사몰 메타 광고'!$C:$C,$R524))</f>
        <v>0</v>
      </c>
      <c r="X524" s="32">
        <f>IF($S$4="", SUMIFS('자사몰 메타 광고'!$N:$N, '자사몰 메타 광고'!$C:$C, $R524),SUMIFS('자사몰 메타 광고'!$N:$N,'자사몰 메타 광고'!$I:$I,$S$4,'자사몰 메타 광고'!$C:$C,$R524))</f>
        <v>0</v>
      </c>
      <c r="Y524" s="11">
        <f t="shared" si="27"/>
        <v>0</v>
      </c>
      <c r="Z524" s="12" t="str">
        <f t="shared" si="32"/>
        <v xml:space="preserve"> </v>
      </c>
      <c r="AB524" s="10">
        <f>IF($S$4="", SUMIFS('무신사 메타 광고'!$X:$X, '무신사 메타 광고'!$C:$C, $R524),SUMIFS('무신사 메타 광고'!$X:$X,'무신사 메타 광고'!$I:$I,$S$4,'무신사 메타 광고'!$C:$C,$R524))</f>
        <v>0</v>
      </c>
      <c r="AC524" s="11">
        <f t="shared" si="28"/>
        <v>0</v>
      </c>
    </row>
    <row r="525" spans="2:29">
      <c r="B525" s="9"/>
      <c r="C525" s="29">
        <f>IF($C$4="", SUMIFS('자사몰 메타 광고'!$L:$L, '자사몰 메타 광고'!$D:$D, $B525), SUMIFS('자사몰 메타 광고'!$L:$L, '자사몰 메타 광고'!$I:$I, $C$4, '자사몰 메타 광고'!$D:$D, $B525))</f>
        <v>0</v>
      </c>
      <c r="D525" s="29">
        <f>IF($C$4="", SUMIFS('자사몰 메타 광고'!$V:$V,#REF!, $B525), SUMIFS('자사몰 메타 광고'!$V:$V,'자사몰 메타 광고'!$I:$I,$C$4,'자사몰 메타 광고'!$D:$D,$B525))</f>
        <v>0</v>
      </c>
      <c r="E525" s="11">
        <f t="shared" si="22"/>
        <v>0</v>
      </c>
      <c r="F525" s="12" t="str">
        <f t="shared" si="29"/>
        <v xml:space="preserve"> </v>
      </c>
      <c r="G525" s="30">
        <f>IF($C$4="", SUMIFS('자사몰 메타 광고'!$K:$K, '자사몰 메타 광고'!$D:$D, $B525), SUMIFS('자사몰 메타 광고'!$K:$K,'자사몰 메타 광고'!$I:$I,$C$4,'자사몰 메타 광고'!D:D,$B525))</f>
        <v>0</v>
      </c>
      <c r="H525" s="30">
        <f>IF($C$4="", SUMIFS('자사몰 메타 광고'!$Q:$Q, '자사몰 메타 광고'!$D:$D, $B525), SUMIFS('자사몰 메타 광고'!$Q:$Q,'자사몰 메타 광고'!$I:$I,$C$4,'자사몰 메타 광고'!D:D,$B525))</f>
        <v>0</v>
      </c>
      <c r="I525" s="30">
        <f>IF($C$4="", SUMIFS('자사몰 메타 광고'!$U:$U, '자사몰 메타 광고'!$D:$D, $B525), SUMIFS('자사몰 메타 광고'!$U:$U,'자사몰 메타 광고'!$I:$I,$C$4,'자사몰 메타 광고'!D:D,$B525))</f>
        <v>0</v>
      </c>
      <c r="J525" s="11">
        <f t="shared" si="23"/>
        <v>0</v>
      </c>
      <c r="K525" s="11">
        <f t="shared" si="24"/>
        <v>0</v>
      </c>
      <c r="L525" s="12" t="str">
        <f t="shared" si="30"/>
        <v xml:space="preserve"> </v>
      </c>
      <c r="N525" s="10">
        <f>IF($C$4="", SUMIFS('무신사 메타 광고'!$X:$X, '무신사 메타 광고'!$D:$D, $B525),SUMIFS('무신사 메타 광고'!$X:$X,'무신사 메타 광고'!I:I,$C$4,'무신사 메타 광고'!D:D,$B525))</f>
        <v>0</v>
      </c>
      <c r="O525" s="11">
        <f t="shared" si="25"/>
        <v>0</v>
      </c>
      <c r="R525" s="13"/>
      <c r="S525" s="31">
        <f>IF($S$4="", SUMIFS('자사몰 메타 광고'!$L:$L, '자사몰 메타 광고'!$C:$C, $R525),SUMIFS('자사몰 메타 광고'!$L:$L,'자사몰 메타 광고'!$I:$I,$S$4,'자사몰 메타 광고'!$C:$C,$R525))</f>
        <v>0</v>
      </c>
      <c r="T525" s="31">
        <f>IF($S$4="", SUMIFS('자사몰 메타 광고'!$V:$V, '자사몰 메타 광고'!$C:$C, $R525),SUMIFS('자사몰 메타 광고'!$V:$V,'자사몰 메타 광고'!$I:$I,$S$4,'자사몰 메타 광고'!$C:$C,$R525))</f>
        <v>0</v>
      </c>
      <c r="U525" s="11">
        <f t="shared" si="26"/>
        <v>0</v>
      </c>
      <c r="V525" s="12" t="str">
        <f t="shared" si="31"/>
        <v xml:space="preserve"> </v>
      </c>
      <c r="W525" s="32">
        <f>IF($S$4="", SUMIFS('자사몰 메타 광고'!$K:$K, '자사몰 메타 광고'!$C:$C, $R525),SUMIFS('자사몰 메타 광고'!$K:$K,'자사몰 메타 광고'!$I:$I,$S$4,'자사몰 메타 광고'!$C:$C,$R525))</f>
        <v>0</v>
      </c>
      <c r="X525" s="32">
        <f>IF($S$4="", SUMIFS('자사몰 메타 광고'!$N:$N, '자사몰 메타 광고'!$C:$C, $R525),SUMIFS('자사몰 메타 광고'!$N:$N,'자사몰 메타 광고'!$I:$I,$S$4,'자사몰 메타 광고'!$C:$C,$R525))</f>
        <v>0</v>
      </c>
      <c r="Y525" s="11">
        <f t="shared" si="27"/>
        <v>0</v>
      </c>
      <c r="Z525" s="12" t="str">
        <f t="shared" si="32"/>
        <v xml:space="preserve"> </v>
      </c>
      <c r="AB525" s="10">
        <f>IF($S$4="", SUMIFS('무신사 메타 광고'!$X:$X, '무신사 메타 광고'!$C:$C, $R525),SUMIFS('무신사 메타 광고'!$X:$X,'무신사 메타 광고'!$I:$I,$S$4,'무신사 메타 광고'!$C:$C,$R525))</f>
        <v>0</v>
      </c>
      <c r="AC525" s="11">
        <f t="shared" si="28"/>
        <v>0</v>
      </c>
    </row>
    <row r="526" spans="2:29">
      <c r="B526" s="9"/>
      <c r="C526" s="29">
        <f>IF($C$4="", SUMIFS('자사몰 메타 광고'!$L:$L, '자사몰 메타 광고'!$D:$D, $B526), SUMIFS('자사몰 메타 광고'!$L:$L, '자사몰 메타 광고'!$I:$I, $C$4, '자사몰 메타 광고'!$D:$D, $B526))</f>
        <v>0</v>
      </c>
      <c r="D526" s="29">
        <f>IF($C$4="", SUMIFS('자사몰 메타 광고'!$V:$V,#REF!, $B526), SUMIFS('자사몰 메타 광고'!$V:$V,'자사몰 메타 광고'!$I:$I,$C$4,'자사몰 메타 광고'!$D:$D,$B526))</f>
        <v>0</v>
      </c>
      <c r="E526" s="11">
        <f t="shared" si="22"/>
        <v>0</v>
      </c>
      <c r="F526" s="12" t="str">
        <f t="shared" si="29"/>
        <v xml:space="preserve"> </v>
      </c>
      <c r="G526" s="30">
        <f>IF($C$4="", SUMIFS('자사몰 메타 광고'!$K:$K, '자사몰 메타 광고'!$D:$D, $B526), SUMIFS('자사몰 메타 광고'!$K:$K,'자사몰 메타 광고'!$I:$I,$C$4,'자사몰 메타 광고'!D:D,$B526))</f>
        <v>0</v>
      </c>
      <c r="H526" s="30">
        <f>IF($C$4="", SUMIFS('자사몰 메타 광고'!$Q:$Q, '자사몰 메타 광고'!$D:$D, $B526), SUMIFS('자사몰 메타 광고'!$Q:$Q,'자사몰 메타 광고'!$I:$I,$C$4,'자사몰 메타 광고'!D:D,$B526))</f>
        <v>0</v>
      </c>
      <c r="I526" s="30">
        <f>IF($C$4="", SUMIFS('자사몰 메타 광고'!$U:$U, '자사몰 메타 광고'!$D:$D, $B526), SUMIFS('자사몰 메타 광고'!$U:$U,'자사몰 메타 광고'!$I:$I,$C$4,'자사몰 메타 광고'!D:D,$B526))</f>
        <v>0</v>
      </c>
      <c r="J526" s="11">
        <f t="shared" si="23"/>
        <v>0</v>
      </c>
      <c r="K526" s="11">
        <f t="shared" si="24"/>
        <v>0</v>
      </c>
      <c r="L526" s="12" t="str">
        <f t="shared" si="30"/>
        <v xml:space="preserve"> </v>
      </c>
      <c r="N526" s="10">
        <f>IF($C$4="", SUMIFS('무신사 메타 광고'!$X:$X, '무신사 메타 광고'!$D:$D, $B526),SUMIFS('무신사 메타 광고'!$X:$X,'무신사 메타 광고'!I:I,$C$4,'무신사 메타 광고'!D:D,$B526))</f>
        <v>0</v>
      </c>
      <c r="O526" s="11">
        <f t="shared" si="25"/>
        <v>0</v>
      </c>
      <c r="R526" s="13"/>
      <c r="S526" s="31">
        <f>IF($S$4="", SUMIFS('자사몰 메타 광고'!$L:$L, '자사몰 메타 광고'!$C:$C, $R526),SUMIFS('자사몰 메타 광고'!$L:$L,'자사몰 메타 광고'!$I:$I,$S$4,'자사몰 메타 광고'!$C:$C,$R526))</f>
        <v>0</v>
      </c>
      <c r="T526" s="31">
        <f>IF($S$4="", SUMIFS('자사몰 메타 광고'!$V:$V, '자사몰 메타 광고'!$C:$C, $R526),SUMIFS('자사몰 메타 광고'!$V:$V,'자사몰 메타 광고'!$I:$I,$S$4,'자사몰 메타 광고'!$C:$C,$R526))</f>
        <v>0</v>
      </c>
      <c r="U526" s="11">
        <f t="shared" si="26"/>
        <v>0</v>
      </c>
      <c r="V526" s="12" t="str">
        <f t="shared" si="31"/>
        <v xml:space="preserve"> </v>
      </c>
      <c r="W526" s="32">
        <f>IF($S$4="", SUMIFS('자사몰 메타 광고'!$K:$K, '자사몰 메타 광고'!$C:$C, $R526),SUMIFS('자사몰 메타 광고'!$K:$K,'자사몰 메타 광고'!$I:$I,$S$4,'자사몰 메타 광고'!$C:$C,$R526))</f>
        <v>0</v>
      </c>
      <c r="X526" s="32">
        <f>IF($S$4="", SUMIFS('자사몰 메타 광고'!$N:$N, '자사몰 메타 광고'!$C:$C, $R526),SUMIFS('자사몰 메타 광고'!$N:$N,'자사몰 메타 광고'!$I:$I,$S$4,'자사몰 메타 광고'!$C:$C,$R526))</f>
        <v>0</v>
      </c>
      <c r="Y526" s="11">
        <f t="shared" si="27"/>
        <v>0</v>
      </c>
      <c r="Z526" s="12" t="str">
        <f t="shared" si="32"/>
        <v xml:space="preserve"> </v>
      </c>
      <c r="AB526" s="10">
        <f>IF($S$4="", SUMIFS('무신사 메타 광고'!$X:$X, '무신사 메타 광고'!$C:$C, $R526),SUMIFS('무신사 메타 광고'!$X:$X,'무신사 메타 광고'!$I:$I,$S$4,'무신사 메타 광고'!$C:$C,$R526))</f>
        <v>0</v>
      </c>
      <c r="AC526" s="11">
        <f t="shared" si="28"/>
        <v>0</v>
      </c>
    </row>
    <row r="527" spans="2:29">
      <c r="B527" s="9"/>
      <c r="C527" s="29">
        <f>IF($C$4="", SUMIFS('자사몰 메타 광고'!$L:$L, '자사몰 메타 광고'!$D:$D, $B527), SUMIFS('자사몰 메타 광고'!$L:$L, '자사몰 메타 광고'!$I:$I, $C$4, '자사몰 메타 광고'!$D:$D, $B527))</f>
        <v>0</v>
      </c>
      <c r="D527" s="29">
        <f>IF($C$4="", SUMIFS('자사몰 메타 광고'!$V:$V,#REF!, $B527), SUMIFS('자사몰 메타 광고'!$V:$V,'자사몰 메타 광고'!$I:$I,$C$4,'자사몰 메타 광고'!$D:$D,$B527))</f>
        <v>0</v>
      </c>
      <c r="E527" s="11">
        <f t="shared" si="22"/>
        <v>0</v>
      </c>
      <c r="F527" s="12" t="str">
        <f t="shared" si="29"/>
        <v xml:space="preserve"> </v>
      </c>
      <c r="G527" s="30">
        <f>IF($C$4="", SUMIFS('자사몰 메타 광고'!$K:$K, '자사몰 메타 광고'!$D:$D, $B527), SUMIFS('자사몰 메타 광고'!$K:$K,'자사몰 메타 광고'!$I:$I,$C$4,'자사몰 메타 광고'!D:D,$B527))</f>
        <v>0</v>
      </c>
      <c r="H527" s="30">
        <f>IF($C$4="", SUMIFS('자사몰 메타 광고'!$Q:$Q, '자사몰 메타 광고'!$D:$D, $B527), SUMIFS('자사몰 메타 광고'!$Q:$Q,'자사몰 메타 광고'!$I:$I,$C$4,'자사몰 메타 광고'!D:D,$B527))</f>
        <v>0</v>
      </c>
      <c r="I527" s="30">
        <f>IF($C$4="", SUMIFS('자사몰 메타 광고'!$U:$U, '자사몰 메타 광고'!$D:$D, $B527), SUMIFS('자사몰 메타 광고'!$U:$U,'자사몰 메타 광고'!$I:$I,$C$4,'자사몰 메타 광고'!D:D,$B527))</f>
        <v>0</v>
      </c>
      <c r="J527" s="11">
        <f t="shared" si="23"/>
        <v>0</v>
      </c>
      <c r="K527" s="11">
        <f t="shared" si="24"/>
        <v>0</v>
      </c>
      <c r="L527" s="12" t="str">
        <f t="shared" si="30"/>
        <v xml:space="preserve"> </v>
      </c>
      <c r="N527" s="10">
        <f>IF($C$4="", SUMIFS('무신사 메타 광고'!$X:$X, '무신사 메타 광고'!$D:$D, $B527),SUMIFS('무신사 메타 광고'!$X:$X,'무신사 메타 광고'!I:I,$C$4,'무신사 메타 광고'!D:D,$B527))</f>
        <v>0</v>
      </c>
      <c r="O527" s="11">
        <f t="shared" si="25"/>
        <v>0</v>
      </c>
      <c r="R527" s="13"/>
      <c r="S527" s="31">
        <f>IF($S$4="", SUMIFS('자사몰 메타 광고'!$L:$L, '자사몰 메타 광고'!$C:$C, $R527),SUMIFS('자사몰 메타 광고'!$L:$L,'자사몰 메타 광고'!$I:$I,$S$4,'자사몰 메타 광고'!$C:$C,$R527))</f>
        <v>0</v>
      </c>
      <c r="T527" s="31">
        <f>IF($S$4="", SUMIFS('자사몰 메타 광고'!$V:$V, '자사몰 메타 광고'!$C:$C, $R527),SUMIFS('자사몰 메타 광고'!$V:$V,'자사몰 메타 광고'!$I:$I,$S$4,'자사몰 메타 광고'!$C:$C,$R527))</f>
        <v>0</v>
      </c>
      <c r="U527" s="11">
        <f t="shared" si="26"/>
        <v>0</v>
      </c>
      <c r="V527" s="12" t="str">
        <f t="shared" si="31"/>
        <v xml:space="preserve"> </v>
      </c>
      <c r="W527" s="32">
        <f>IF($S$4="", SUMIFS('자사몰 메타 광고'!$K:$K, '자사몰 메타 광고'!$C:$C, $R527),SUMIFS('자사몰 메타 광고'!$K:$K,'자사몰 메타 광고'!$I:$I,$S$4,'자사몰 메타 광고'!$C:$C,$R527))</f>
        <v>0</v>
      </c>
      <c r="X527" s="32">
        <f>IF($S$4="", SUMIFS('자사몰 메타 광고'!$N:$N, '자사몰 메타 광고'!$C:$C, $R527),SUMIFS('자사몰 메타 광고'!$N:$N,'자사몰 메타 광고'!$I:$I,$S$4,'자사몰 메타 광고'!$C:$C,$R527))</f>
        <v>0</v>
      </c>
      <c r="Y527" s="11">
        <f t="shared" si="27"/>
        <v>0</v>
      </c>
      <c r="Z527" s="12" t="str">
        <f t="shared" si="32"/>
        <v xml:space="preserve"> </v>
      </c>
      <c r="AB527" s="10">
        <f>IF($S$4="", SUMIFS('무신사 메타 광고'!$X:$X, '무신사 메타 광고'!$C:$C, $R527),SUMIFS('무신사 메타 광고'!$X:$X,'무신사 메타 광고'!$I:$I,$S$4,'무신사 메타 광고'!$C:$C,$R527))</f>
        <v>0</v>
      </c>
      <c r="AC527" s="11">
        <f t="shared" si="28"/>
        <v>0</v>
      </c>
    </row>
    <row r="528" spans="2:29">
      <c r="B528" s="9"/>
      <c r="C528" s="29">
        <f>IF($C$4="", SUMIFS('자사몰 메타 광고'!$L:$L, '자사몰 메타 광고'!$D:$D, $B528), SUMIFS('자사몰 메타 광고'!$L:$L, '자사몰 메타 광고'!$I:$I, $C$4, '자사몰 메타 광고'!$D:$D, $B528))</f>
        <v>0</v>
      </c>
      <c r="D528" s="29">
        <f>IF($C$4="", SUMIFS('자사몰 메타 광고'!$V:$V,#REF!, $B528), SUMIFS('자사몰 메타 광고'!$V:$V,'자사몰 메타 광고'!$I:$I,$C$4,'자사몰 메타 광고'!$D:$D,$B528))</f>
        <v>0</v>
      </c>
      <c r="E528" s="11">
        <f t="shared" si="22"/>
        <v>0</v>
      </c>
      <c r="F528" s="12" t="str">
        <f t="shared" si="29"/>
        <v xml:space="preserve"> </v>
      </c>
      <c r="G528" s="30">
        <f>IF($C$4="", SUMIFS('자사몰 메타 광고'!$K:$K, '자사몰 메타 광고'!$D:$D, $B528), SUMIFS('자사몰 메타 광고'!$K:$K,'자사몰 메타 광고'!$I:$I,$C$4,'자사몰 메타 광고'!D:D,$B528))</f>
        <v>0</v>
      </c>
      <c r="H528" s="30">
        <f>IF($C$4="", SUMIFS('자사몰 메타 광고'!$Q:$Q, '자사몰 메타 광고'!$D:$D, $B528), SUMIFS('자사몰 메타 광고'!$Q:$Q,'자사몰 메타 광고'!$I:$I,$C$4,'자사몰 메타 광고'!D:D,$B528))</f>
        <v>0</v>
      </c>
      <c r="I528" s="30">
        <f>IF($C$4="", SUMIFS('자사몰 메타 광고'!$U:$U, '자사몰 메타 광고'!$D:$D, $B528), SUMIFS('자사몰 메타 광고'!$U:$U,'자사몰 메타 광고'!$I:$I,$C$4,'자사몰 메타 광고'!D:D,$B528))</f>
        <v>0</v>
      </c>
      <c r="J528" s="11">
        <f t="shared" si="23"/>
        <v>0</v>
      </c>
      <c r="K528" s="11">
        <f t="shared" si="24"/>
        <v>0</v>
      </c>
      <c r="L528" s="12" t="str">
        <f t="shared" si="30"/>
        <v xml:space="preserve"> </v>
      </c>
      <c r="N528" s="10">
        <f>IF($C$4="", SUMIFS('무신사 메타 광고'!$X:$X, '무신사 메타 광고'!$D:$D, $B528),SUMIFS('무신사 메타 광고'!$X:$X,'무신사 메타 광고'!I:I,$C$4,'무신사 메타 광고'!D:D,$B528))</f>
        <v>0</v>
      </c>
      <c r="O528" s="11">
        <f t="shared" si="25"/>
        <v>0</v>
      </c>
      <c r="R528" s="13"/>
      <c r="S528" s="31">
        <f>IF($S$4="", SUMIFS('자사몰 메타 광고'!$L:$L, '자사몰 메타 광고'!$C:$C, $R528),SUMIFS('자사몰 메타 광고'!$L:$L,'자사몰 메타 광고'!$I:$I,$S$4,'자사몰 메타 광고'!$C:$C,$R528))</f>
        <v>0</v>
      </c>
      <c r="T528" s="31">
        <f>IF($S$4="", SUMIFS('자사몰 메타 광고'!$V:$V, '자사몰 메타 광고'!$C:$C, $R528),SUMIFS('자사몰 메타 광고'!$V:$V,'자사몰 메타 광고'!$I:$I,$S$4,'자사몰 메타 광고'!$C:$C,$R528))</f>
        <v>0</v>
      </c>
      <c r="U528" s="11">
        <f t="shared" si="26"/>
        <v>0</v>
      </c>
      <c r="V528" s="12" t="str">
        <f t="shared" si="31"/>
        <v xml:space="preserve"> </v>
      </c>
      <c r="W528" s="32">
        <f>IF($S$4="", SUMIFS('자사몰 메타 광고'!$K:$K, '자사몰 메타 광고'!$C:$C, $R528),SUMIFS('자사몰 메타 광고'!$K:$K,'자사몰 메타 광고'!$I:$I,$S$4,'자사몰 메타 광고'!$C:$C,$R528))</f>
        <v>0</v>
      </c>
      <c r="X528" s="32">
        <f>IF($S$4="", SUMIFS('자사몰 메타 광고'!$N:$N, '자사몰 메타 광고'!$C:$C, $R528),SUMIFS('자사몰 메타 광고'!$N:$N,'자사몰 메타 광고'!$I:$I,$S$4,'자사몰 메타 광고'!$C:$C,$R528))</f>
        <v>0</v>
      </c>
      <c r="Y528" s="11">
        <f t="shared" si="27"/>
        <v>0</v>
      </c>
      <c r="Z528" s="12" t="str">
        <f t="shared" si="32"/>
        <v xml:space="preserve"> </v>
      </c>
      <c r="AB528" s="10">
        <f>IF($S$4="", SUMIFS('무신사 메타 광고'!$X:$X, '무신사 메타 광고'!$C:$C, $R528),SUMIFS('무신사 메타 광고'!$X:$X,'무신사 메타 광고'!$I:$I,$S$4,'무신사 메타 광고'!$C:$C,$R528))</f>
        <v>0</v>
      </c>
      <c r="AC528" s="11">
        <f t="shared" si="28"/>
        <v>0</v>
      </c>
    </row>
    <row r="529" spans="2:29">
      <c r="B529" s="9"/>
      <c r="C529" s="29">
        <f>IF($C$4="", SUMIFS('자사몰 메타 광고'!$L:$L, '자사몰 메타 광고'!$D:$D, $B529), SUMIFS('자사몰 메타 광고'!$L:$L, '자사몰 메타 광고'!$I:$I, $C$4, '자사몰 메타 광고'!$D:$D, $B529))</f>
        <v>0</v>
      </c>
      <c r="D529" s="29">
        <f>IF($C$4="", SUMIFS('자사몰 메타 광고'!$V:$V,#REF!, $B529), SUMIFS('자사몰 메타 광고'!$V:$V,'자사몰 메타 광고'!$I:$I,$C$4,'자사몰 메타 광고'!$D:$D,$B529))</f>
        <v>0</v>
      </c>
      <c r="E529" s="11">
        <f t="shared" si="22"/>
        <v>0</v>
      </c>
      <c r="F529" s="12" t="str">
        <f t="shared" si="29"/>
        <v xml:space="preserve"> </v>
      </c>
      <c r="G529" s="30">
        <f>IF($C$4="", SUMIFS('자사몰 메타 광고'!$K:$K, '자사몰 메타 광고'!$D:$D, $B529), SUMIFS('자사몰 메타 광고'!$K:$K,'자사몰 메타 광고'!$I:$I,$C$4,'자사몰 메타 광고'!D:D,$B529))</f>
        <v>0</v>
      </c>
      <c r="H529" s="30">
        <f>IF($C$4="", SUMIFS('자사몰 메타 광고'!$Q:$Q, '자사몰 메타 광고'!$D:$D, $B529), SUMIFS('자사몰 메타 광고'!$Q:$Q,'자사몰 메타 광고'!$I:$I,$C$4,'자사몰 메타 광고'!D:D,$B529))</f>
        <v>0</v>
      </c>
      <c r="I529" s="30">
        <f>IF($C$4="", SUMIFS('자사몰 메타 광고'!$U:$U, '자사몰 메타 광고'!$D:$D, $B529), SUMIFS('자사몰 메타 광고'!$U:$U,'자사몰 메타 광고'!$I:$I,$C$4,'자사몰 메타 광고'!D:D,$B529))</f>
        <v>0</v>
      </c>
      <c r="J529" s="11">
        <f t="shared" si="23"/>
        <v>0</v>
      </c>
      <c r="K529" s="11">
        <f t="shared" si="24"/>
        <v>0</v>
      </c>
      <c r="L529" s="12" t="str">
        <f t="shared" si="30"/>
        <v xml:space="preserve"> </v>
      </c>
      <c r="N529" s="10">
        <f>IF($C$4="", SUMIFS('무신사 메타 광고'!$X:$X, '무신사 메타 광고'!$D:$D, $B529),SUMIFS('무신사 메타 광고'!$X:$X,'무신사 메타 광고'!I:I,$C$4,'무신사 메타 광고'!D:D,$B529))</f>
        <v>0</v>
      </c>
      <c r="O529" s="11">
        <f t="shared" si="25"/>
        <v>0</v>
      </c>
      <c r="R529" s="13"/>
      <c r="S529" s="31">
        <f>IF($S$4="", SUMIFS('자사몰 메타 광고'!$L:$L, '자사몰 메타 광고'!$C:$C, $R529),SUMIFS('자사몰 메타 광고'!$L:$L,'자사몰 메타 광고'!$I:$I,$S$4,'자사몰 메타 광고'!$C:$C,$R529))</f>
        <v>0</v>
      </c>
      <c r="T529" s="31">
        <f>IF($S$4="", SUMIFS('자사몰 메타 광고'!$V:$V, '자사몰 메타 광고'!$C:$C, $R529),SUMIFS('자사몰 메타 광고'!$V:$V,'자사몰 메타 광고'!$I:$I,$S$4,'자사몰 메타 광고'!$C:$C,$R529))</f>
        <v>0</v>
      </c>
      <c r="U529" s="11">
        <f t="shared" si="26"/>
        <v>0</v>
      </c>
      <c r="V529" s="12" t="str">
        <f t="shared" si="31"/>
        <v xml:space="preserve"> </v>
      </c>
      <c r="W529" s="32">
        <f>IF($S$4="", SUMIFS('자사몰 메타 광고'!$K:$K, '자사몰 메타 광고'!$C:$C, $R529),SUMIFS('자사몰 메타 광고'!$K:$K,'자사몰 메타 광고'!$I:$I,$S$4,'자사몰 메타 광고'!$C:$C,$R529))</f>
        <v>0</v>
      </c>
      <c r="X529" s="32">
        <f>IF($S$4="", SUMIFS('자사몰 메타 광고'!$N:$N, '자사몰 메타 광고'!$C:$C, $R529),SUMIFS('자사몰 메타 광고'!$N:$N,'자사몰 메타 광고'!$I:$I,$S$4,'자사몰 메타 광고'!$C:$C,$R529))</f>
        <v>0</v>
      </c>
      <c r="Y529" s="11">
        <f t="shared" si="27"/>
        <v>0</v>
      </c>
      <c r="Z529" s="12" t="str">
        <f t="shared" si="32"/>
        <v xml:space="preserve"> </v>
      </c>
      <c r="AB529" s="10">
        <f>IF($S$4="", SUMIFS('무신사 메타 광고'!$X:$X, '무신사 메타 광고'!$C:$C, $R529),SUMIFS('무신사 메타 광고'!$X:$X,'무신사 메타 광고'!$I:$I,$S$4,'무신사 메타 광고'!$C:$C,$R529))</f>
        <v>0</v>
      </c>
      <c r="AC529" s="11">
        <f t="shared" si="28"/>
        <v>0</v>
      </c>
    </row>
    <row r="530" spans="2:29">
      <c r="B530" s="9"/>
      <c r="C530" s="29">
        <f>IF($C$4="", SUMIFS('자사몰 메타 광고'!$L:$L, '자사몰 메타 광고'!$D:$D, $B530), SUMIFS('자사몰 메타 광고'!$L:$L, '자사몰 메타 광고'!$I:$I, $C$4, '자사몰 메타 광고'!$D:$D, $B530))</f>
        <v>0</v>
      </c>
      <c r="D530" s="29">
        <f>IF($C$4="", SUMIFS('자사몰 메타 광고'!$V:$V,#REF!, $B530), SUMIFS('자사몰 메타 광고'!$V:$V,'자사몰 메타 광고'!$I:$I,$C$4,'자사몰 메타 광고'!$D:$D,$B530))</f>
        <v>0</v>
      </c>
      <c r="E530" s="11">
        <f t="shared" si="22"/>
        <v>0</v>
      </c>
      <c r="F530" s="12" t="str">
        <f t="shared" si="29"/>
        <v xml:space="preserve"> </v>
      </c>
      <c r="G530" s="30">
        <f>IF($C$4="", SUMIFS('자사몰 메타 광고'!$K:$K, '자사몰 메타 광고'!$D:$D, $B530), SUMIFS('자사몰 메타 광고'!$K:$K,'자사몰 메타 광고'!$I:$I,$C$4,'자사몰 메타 광고'!D:D,$B530))</f>
        <v>0</v>
      </c>
      <c r="H530" s="30">
        <f>IF($C$4="", SUMIFS('자사몰 메타 광고'!$Q:$Q, '자사몰 메타 광고'!$D:$D, $B530), SUMIFS('자사몰 메타 광고'!$Q:$Q,'자사몰 메타 광고'!$I:$I,$C$4,'자사몰 메타 광고'!D:D,$B530))</f>
        <v>0</v>
      </c>
      <c r="I530" s="30">
        <f>IF($C$4="", SUMIFS('자사몰 메타 광고'!$U:$U, '자사몰 메타 광고'!$D:$D, $B530), SUMIFS('자사몰 메타 광고'!$U:$U,'자사몰 메타 광고'!$I:$I,$C$4,'자사몰 메타 광고'!D:D,$B530))</f>
        <v>0</v>
      </c>
      <c r="J530" s="11">
        <f t="shared" si="23"/>
        <v>0</v>
      </c>
      <c r="K530" s="11">
        <f t="shared" si="24"/>
        <v>0</v>
      </c>
      <c r="L530" s="12" t="str">
        <f t="shared" si="30"/>
        <v xml:space="preserve"> </v>
      </c>
      <c r="N530" s="10">
        <f>IF($C$4="", SUMIFS('무신사 메타 광고'!$X:$X, '무신사 메타 광고'!$D:$D, $B530),SUMIFS('무신사 메타 광고'!$X:$X,'무신사 메타 광고'!I:I,$C$4,'무신사 메타 광고'!D:D,$B530))</f>
        <v>0</v>
      </c>
      <c r="O530" s="11">
        <f t="shared" si="25"/>
        <v>0</v>
      </c>
      <c r="R530" s="13"/>
      <c r="S530" s="31">
        <f>IF($S$4="", SUMIFS('자사몰 메타 광고'!$L:$L, '자사몰 메타 광고'!$C:$C, $R530),SUMIFS('자사몰 메타 광고'!$L:$L,'자사몰 메타 광고'!$I:$I,$S$4,'자사몰 메타 광고'!$C:$C,$R530))</f>
        <v>0</v>
      </c>
      <c r="T530" s="31">
        <f>IF($S$4="", SUMIFS('자사몰 메타 광고'!$V:$V, '자사몰 메타 광고'!$C:$C, $R530),SUMIFS('자사몰 메타 광고'!$V:$V,'자사몰 메타 광고'!$I:$I,$S$4,'자사몰 메타 광고'!$C:$C,$R530))</f>
        <v>0</v>
      </c>
      <c r="U530" s="11">
        <f t="shared" si="26"/>
        <v>0</v>
      </c>
      <c r="V530" s="12" t="str">
        <f t="shared" si="31"/>
        <v xml:space="preserve"> </v>
      </c>
      <c r="W530" s="32">
        <f>IF($S$4="", SUMIFS('자사몰 메타 광고'!$K:$K, '자사몰 메타 광고'!$C:$C, $R530),SUMIFS('자사몰 메타 광고'!$K:$K,'자사몰 메타 광고'!$I:$I,$S$4,'자사몰 메타 광고'!$C:$C,$R530))</f>
        <v>0</v>
      </c>
      <c r="X530" s="32">
        <f>IF($S$4="", SUMIFS('자사몰 메타 광고'!$N:$N, '자사몰 메타 광고'!$C:$C, $R530),SUMIFS('자사몰 메타 광고'!$N:$N,'자사몰 메타 광고'!$I:$I,$S$4,'자사몰 메타 광고'!$C:$C,$R530))</f>
        <v>0</v>
      </c>
      <c r="Y530" s="11">
        <f t="shared" si="27"/>
        <v>0</v>
      </c>
      <c r="Z530" s="12" t="str">
        <f t="shared" si="32"/>
        <v xml:space="preserve"> </v>
      </c>
      <c r="AB530" s="10">
        <f>IF($S$4="", SUMIFS('무신사 메타 광고'!$X:$X, '무신사 메타 광고'!$C:$C, $R530),SUMIFS('무신사 메타 광고'!$X:$X,'무신사 메타 광고'!$I:$I,$S$4,'무신사 메타 광고'!$C:$C,$R530))</f>
        <v>0</v>
      </c>
      <c r="AC530" s="11">
        <f t="shared" si="28"/>
        <v>0</v>
      </c>
    </row>
    <row r="531" spans="2:29">
      <c r="B531" s="9"/>
      <c r="C531" s="29">
        <f>IF($C$4="", SUMIFS('자사몰 메타 광고'!$L:$L, '자사몰 메타 광고'!$D:$D, $B531), SUMIFS('자사몰 메타 광고'!$L:$L, '자사몰 메타 광고'!$I:$I, $C$4, '자사몰 메타 광고'!$D:$D, $B531))</f>
        <v>0</v>
      </c>
      <c r="D531" s="29">
        <f>IF($C$4="", SUMIFS('자사몰 메타 광고'!$V:$V,#REF!, $B531), SUMIFS('자사몰 메타 광고'!$V:$V,'자사몰 메타 광고'!$I:$I,$C$4,'자사몰 메타 광고'!$D:$D,$B531))</f>
        <v>0</v>
      </c>
      <c r="E531" s="11">
        <f t="shared" si="22"/>
        <v>0</v>
      </c>
      <c r="F531" s="12" t="str">
        <f t="shared" si="29"/>
        <v xml:space="preserve"> </v>
      </c>
      <c r="G531" s="30">
        <f>IF($C$4="", SUMIFS('자사몰 메타 광고'!$K:$K, '자사몰 메타 광고'!$D:$D, $B531), SUMIFS('자사몰 메타 광고'!$K:$K,'자사몰 메타 광고'!$I:$I,$C$4,'자사몰 메타 광고'!D:D,$B531))</f>
        <v>0</v>
      </c>
      <c r="H531" s="30">
        <f>IF($C$4="", SUMIFS('자사몰 메타 광고'!$Q:$Q, '자사몰 메타 광고'!$D:$D, $B531), SUMIFS('자사몰 메타 광고'!$Q:$Q,'자사몰 메타 광고'!$I:$I,$C$4,'자사몰 메타 광고'!D:D,$B531))</f>
        <v>0</v>
      </c>
      <c r="I531" s="30">
        <f>IF($C$4="", SUMIFS('자사몰 메타 광고'!$U:$U, '자사몰 메타 광고'!$D:$D, $B531), SUMIFS('자사몰 메타 광고'!$U:$U,'자사몰 메타 광고'!$I:$I,$C$4,'자사몰 메타 광고'!D:D,$B531))</f>
        <v>0</v>
      </c>
      <c r="J531" s="11">
        <f t="shared" si="23"/>
        <v>0</v>
      </c>
      <c r="K531" s="11">
        <f t="shared" si="24"/>
        <v>0</v>
      </c>
      <c r="L531" s="12" t="str">
        <f t="shared" si="30"/>
        <v xml:space="preserve"> </v>
      </c>
      <c r="N531" s="10">
        <f>IF($C$4="", SUMIFS('무신사 메타 광고'!$X:$X, '무신사 메타 광고'!$D:$D, $B531),SUMIFS('무신사 메타 광고'!$X:$X,'무신사 메타 광고'!I:I,$C$4,'무신사 메타 광고'!D:D,$B531))</f>
        <v>0</v>
      </c>
      <c r="O531" s="11">
        <f t="shared" si="25"/>
        <v>0</v>
      </c>
      <c r="R531" s="13"/>
      <c r="S531" s="31">
        <f>IF($S$4="", SUMIFS('자사몰 메타 광고'!$L:$L, '자사몰 메타 광고'!$C:$C, $R531),SUMIFS('자사몰 메타 광고'!$L:$L,'자사몰 메타 광고'!$I:$I,$S$4,'자사몰 메타 광고'!$C:$C,$R531))</f>
        <v>0</v>
      </c>
      <c r="T531" s="31">
        <f>IF($S$4="", SUMIFS('자사몰 메타 광고'!$V:$V, '자사몰 메타 광고'!$C:$C, $R531),SUMIFS('자사몰 메타 광고'!$V:$V,'자사몰 메타 광고'!$I:$I,$S$4,'자사몰 메타 광고'!$C:$C,$R531))</f>
        <v>0</v>
      </c>
      <c r="U531" s="11">
        <f t="shared" si="26"/>
        <v>0</v>
      </c>
      <c r="V531" s="12" t="str">
        <f t="shared" si="31"/>
        <v xml:space="preserve"> </v>
      </c>
      <c r="W531" s="32">
        <f>IF($S$4="", SUMIFS('자사몰 메타 광고'!$K:$K, '자사몰 메타 광고'!$C:$C, $R531),SUMIFS('자사몰 메타 광고'!$K:$K,'자사몰 메타 광고'!$I:$I,$S$4,'자사몰 메타 광고'!$C:$C,$R531))</f>
        <v>0</v>
      </c>
      <c r="X531" s="32">
        <f>IF($S$4="", SUMIFS('자사몰 메타 광고'!$N:$N, '자사몰 메타 광고'!$C:$C, $R531),SUMIFS('자사몰 메타 광고'!$N:$N,'자사몰 메타 광고'!$I:$I,$S$4,'자사몰 메타 광고'!$C:$C,$R531))</f>
        <v>0</v>
      </c>
      <c r="Y531" s="11">
        <f t="shared" si="27"/>
        <v>0</v>
      </c>
      <c r="Z531" s="12" t="str">
        <f t="shared" si="32"/>
        <v xml:space="preserve"> </v>
      </c>
      <c r="AB531" s="10">
        <f>IF($S$4="", SUMIFS('무신사 메타 광고'!$X:$X, '무신사 메타 광고'!$C:$C, $R531),SUMIFS('무신사 메타 광고'!$X:$X,'무신사 메타 광고'!$I:$I,$S$4,'무신사 메타 광고'!$C:$C,$R531))</f>
        <v>0</v>
      </c>
      <c r="AC531" s="11">
        <f t="shared" si="28"/>
        <v>0</v>
      </c>
    </row>
    <row r="532" spans="2:29">
      <c r="B532" s="9"/>
      <c r="C532" s="29">
        <f>IF($C$4="", SUMIFS('자사몰 메타 광고'!$L:$L, '자사몰 메타 광고'!$D:$D, $B532), SUMIFS('자사몰 메타 광고'!$L:$L, '자사몰 메타 광고'!$I:$I, $C$4, '자사몰 메타 광고'!$D:$D, $B532))</f>
        <v>0</v>
      </c>
      <c r="D532" s="29">
        <f>IF($C$4="", SUMIFS('자사몰 메타 광고'!$V:$V,#REF!, $B532), SUMIFS('자사몰 메타 광고'!$V:$V,'자사몰 메타 광고'!$I:$I,$C$4,'자사몰 메타 광고'!$D:$D,$B532))</f>
        <v>0</v>
      </c>
      <c r="E532" s="11">
        <f t="shared" si="22"/>
        <v>0</v>
      </c>
      <c r="F532" s="12" t="str">
        <f t="shared" si="29"/>
        <v xml:space="preserve"> </v>
      </c>
      <c r="G532" s="30">
        <f>IF($C$4="", SUMIFS('자사몰 메타 광고'!$K:$K, '자사몰 메타 광고'!$D:$D, $B532), SUMIFS('자사몰 메타 광고'!$K:$K,'자사몰 메타 광고'!$I:$I,$C$4,'자사몰 메타 광고'!D:D,$B532))</f>
        <v>0</v>
      </c>
      <c r="H532" s="30">
        <f>IF($C$4="", SUMIFS('자사몰 메타 광고'!$Q:$Q, '자사몰 메타 광고'!$D:$D, $B532), SUMIFS('자사몰 메타 광고'!$Q:$Q,'자사몰 메타 광고'!$I:$I,$C$4,'자사몰 메타 광고'!D:D,$B532))</f>
        <v>0</v>
      </c>
      <c r="I532" s="30">
        <f>IF($C$4="", SUMIFS('자사몰 메타 광고'!$U:$U, '자사몰 메타 광고'!$D:$D, $B532), SUMIFS('자사몰 메타 광고'!$U:$U,'자사몰 메타 광고'!$I:$I,$C$4,'자사몰 메타 광고'!D:D,$B532))</f>
        <v>0</v>
      </c>
      <c r="J532" s="11">
        <f t="shared" si="23"/>
        <v>0</v>
      </c>
      <c r="K532" s="11">
        <f t="shared" si="24"/>
        <v>0</v>
      </c>
      <c r="L532" s="12" t="str">
        <f t="shared" si="30"/>
        <v xml:space="preserve"> </v>
      </c>
      <c r="N532" s="10">
        <f>IF($C$4="", SUMIFS('무신사 메타 광고'!$X:$X, '무신사 메타 광고'!$D:$D, $B532),SUMIFS('무신사 메타 광고'!$X:$X,'무신사 메타 광고'!I:I,$C$4,'무신사 메타 광고'!D:D,$B532))</f>
        <v>0</v>
      </c>
      <c r="O532" s="11">
        <f t="shared" si="25"/>
        <v>0</v>
      </c>
      <c r="R532" s="13"/>
      <c r="S532" s="31">
        <f>IF($S$4="", SUMIFS('자사몰 메타 광고'!$L:$L, '자사몰 메타 광고'!$C:$C, $R532),SUMIFS('자사몰 메타 광고'!$L:$L,'자사몰 메타 광고'!$I:$I,$S$4,'자사몰 메타 광고'!$C:$C,$R532))</f>
        <v>0</v>
      </c>
      <c r="T532" s="31">
        <f>IF($S$4="", SUMIFS('자사몰 메타 광고'!$V:$V, '자사몰 메타 광고'!$C:$C, $R532),SUMIFS('자사몰 메타 광고'!$V:$V,'자사몰 메타 광고'!$I:$I,$S$4,'자사몰 메타 광고'!$C:$C,$R532))</f>
        <v>0</v>
      </c>
      <c r="U532" s="11">
        <f t="shared" si="26"/>
        <v>0</v>
      </c>
      <c r="V532" s="12" t="str">
        <f t="shared" si="31"/>
        <v xml:space="preserve"> </v>
      </c>
      <c r="W532" s="32">
        <f>IF($S$4="", SUMIFS('자사몰 메타 광고'!$K:$K, '자사몰 메타 광고'!$C:$C, $R532),SUMIFS('자사몰 메타 광고'!$K:$K,'자사몰 메타 광고'!$I:$I,$S$4,'자사몰 메타 광고'!$C:$C,$R532))</f>
        <v>0</v>
      </c>
      <c r="X532" s="32">
        <f>IF($S$4="", SUMIFS('자사몰 메타 광고'!$N:$N, '자사몰 메타 광고'!$C:$C, $R532),SUMIFS('자사몰 메타 광고'!$N:$N,'자사몰 메타 광고'!$I:$I,$S$4,'자사몰 메타 광고'!$C:$C,$R532))</f>
        <v>0</v>
      </c>
      <c r="Y532" s="11">
        <f t="shared" si="27"/>
        <v>0</v>
      </c>
      <c r="Z532" s="12" t="str">
        <f t="shared" si="32"/>
        <v xml:space="preserve"> </v>
      </c>
      <c r="AB532" s="10">
        <f>IF($S$4="", SUMIFS('무신사 메타 광고'!$X:$X, '무신사 메타 광고'!$C:$C, $R532),SUMIFS('무신사 메타 광고'!$X:$X,'무신사 메타 광고'!$I:$I,$S$4,'무신사 메타 광고'!$C:$C,$R532))</f>
        <v>0</v>
      </c>
      <c r="AC532" s="11">
        <f t="shared" si="28"/>
        <v>0</v>
      </c>
    </row>
    <row r="533" spans="2:29">
      <c r="B533" s="9"/>
      <c r="C533" s="29">
        <f>IF($C$4="", SUMIFS('자사몰 메타 광고'!$L:$L, '자사몰 메타 광고'!$D:$D, $B533), SUMIFS('자사몰 메타 광고'!$L:$L, '자사몰 메타 광고'!$I:$I, $C$4, '자사몰 메타 광고'!$D:$D, $B533))</f>
        <v>0</v>
      </c>
      <c r="D533" s="29">
        <f>IF($C$4="", SUMIFS('자사몰 메타 광고'!$V:$V,#REF!, $B533), SUMIFS('자사몰 메타 광고'!$V:$V,'자사몰 메타 광고'!$I:$I,$C$4,'자사몰 메타 광고'!$D:$D,$B533))</f>
        <v>0</v>
      </c>
      <c r="E533" s="11">
        <f t="shared" si="22"/>
        <v>0</v>
      </c>
      <c r="F533" s="12" t="str">
        <f t="shared" si="29"/>
        <v xml:space="preserve"> </v>
      </c>
      <c r="G533" s="30">
        <f>IF($C$4="", SUMIFS('자사몰 메타 광고'!$K:$K, '자사몰 메타 광고'!$D:$D, $B533), SUMIFS('자사몰 메타 광고'!$K:$K,'자사몰 메타 광고'!$I:$I,$C$4,'자사몰 메타 광고'!D:D,$B533))</f>
        <v>0</v>
      </c>
      <c r="H533" s="30">
        <f>IF($C$4="", SUMIFS('자사몰 메타 광고'!$Q:$Q, '자사몰 메타 광고'!$D:$D, $B533), SUMIFS('자사몰 메타 광고'!$Q:$Q,'자사몰 메타 광고'!$I:$I,$C$4,'자사몰 메타 광고'!D:D,$B533))</f>
        <v>0</v>
      </c>
      <c r="I533" s="30">
        <f>IF($C$4="", SUMIFS('자사몰 메타 광고'!$U:$U, '자사몰 메타 광고'!$D:$D, $B533), SUMIFS('자사몰 메타 광고'!$U:$U,'자사몰 메타 광고'!$I:$I,$C$4,'자사몰 메타 광고'!D:D,$B533))</f>
        <v>0</v>
      </c>
      <c r="J533" s="11">
        <f t="shared" si="23"/>
        <v>0</v>
      </c>
      <c r="K533" s="11">
        <f t="shared" si="24"/>
        <v>0</v>
      </c>
      <c r="L533" s="12" t="str">
        <f t="shared" si="30"/>
        <v xml:space="preserve"> </v>
      </c>
      <c r="N533" s="10">
        <f>IF($C$4="", SUMIFS('무신사 메타 광고'!$X:$X, '무신사 메타 광고'!$D:$D, $B533),SUMIFS('무신사 메타 광고'!$X:$X,'무신사 메타 광고'!I:I,$C$4,'무신사 메타 광고'!D:D,$B533))</f>
        <v>0</v>
      </c>
      <c r="O533" s="11">
        <f t="shared" si="25"/>
        <v>0</v>
      </c>
      <c r="R533" s="13"/>
      <c r="S533" s="31">
        <f>IF($S$4="", SUMIFS('자사몰 메타 광고'!$L:$L, '자사몰 메타 광고'!$C:$C, $R533),SUMIFS('자사몰 메타 광고'!$L:$L,'자사몰 메타 광고'!$I:$I,$S$4,'자사몰 메타 광고'!$C:$C,$R533))</f>
        <v>0</v>
      </c>
      <c r="T533" s="31">
        <f>IF($S$4="", SUMIFS('자사몰 메타 광고'!$V:$V, '자사몰 메타 광고'!$C:$C, $R533),SUMIFS('자사몰 메타 광고'!$V:$V,'자사몰 메타 광고'!$I:$I,$S$4,'자사몰 메타 광고'!$C:$C,$R533))</f>
        <v>0</v>
      </c>
      <c r="U533" s="11">
        <f t="shared" si="26"/>
        <v>0</v>
      </c>
      <c r="V533" s="12" t="str">
        <f t="shared" si="31"/>
        <v xml:space="preserve"> </v>
      </c>
      <c r="W533" s="32">
        <f>IF($S$4="", SUMIFS('자사몰 메타 광고'!$K:$K, '자사몰 메타 광고'!$C:$C, $R533),SUMIFS('자사몰 메타 광고'!$K:$K,'자사몰 메타 광고'!$I:$I,$S$4,'자사몰 메타 광고'!$C:$C,$R533))</f>
        <v>0</v>
      </c>
      <c r="X533" s="32">
        <f>IF($S$4="", SUMIFS('자사몰 메타 광고'!$N:$N, '자사몰 메타 광고'!$C:$C, $R533),SUMIFS('자사몰 메타 광고'!$N:$N,'자사몰 메타 광고'!$I:$I,$S$4,'자사몰 메타 광고'!$C:$C,$R533))</f>
        <v>0</v>
      </c>
      <c r="Y533" s="11">
        <f t="shared" si="27"/>
        <v>0</v>
      </c>
      <c r="Z533" s="12" t="str">
        <f t="shared" si="32"/>
        <v xml:space="preserve"> </v>
      </c>
      <c r="AB533" s="10">
        <f>IF($S$4="", SUMIFS('무신사 메타 광고'!$X:$X, '무신사 메타 광고'!$C:$C, $R533),SUMIFS('무신사 메타 광고'!$X:$X,'무신사 메타 광고'!$I:$I,$S$4,'무신사 메타 광고'!$C:$C,$R533))</f>
        <v>0</v>
      </c>
      <c r="AC533" s="11">
        <f t="shared" si="28"/>
        <v>0</v>
      </c>
    </row>
    <row r="534" spans="2:29">
      <c r="B534" s="9"/>
      <c r="C534" s="29">
        <f>IF($C$4="", SUMIFS('자사몰 메타 광고'!$L:$L, '자사몰 메타 광고'!$D:$D, $B534), SUMIFS('자사몰 메타 광고'!$L:$L, '자사몰 메타 광고'!$I:$I, $C$4, '자사몰 메타 광고'!$D:$D, $B534))</f>
        <v>0</v>
      </c>
      <c r="D534" s="29">
        <f>IF($C$4="", SUMIFS('자사몰 메타 광고'!$V:$V,#REF!, $B534), SUMIFS('자사몰 메타 광고'!$V:$V,'자사몰 메타 광고'!$I:$I,$C$4,'자사몰 메타 광고'!$D:$D,$B534))</f>
        <v>0</v>
      </c>
      <c r="E534" s="11">
        <f t="shared" si="22"/>
        <v>0</v>
      </c>
      <c r="F534" s="12" t="str">
        <f t="shared" si="29"/>
        <v xml:space="preserve"> </v>
      </c>
      <c r="G534" s="30">
        <f>IF($C$4="", SUMIFS('자사몰 메타 광고'!$K:$K, '자사몰 메타 광고'!$D:$D, $B534), SUMIFS('자사몰 메타 광고'!$K:$K,'자사몰 메타 광고'!$I:$I,$C$4,'자사몰 메타 광고'!D:D,$B534))</f>
        <v>0</v>
      </c>
      <c r="H534" s="30">
        <f>IF($C$4="", SUMIFS('자사몰 메타 광고'!$Q:$Q, '자사몰 메타 광고'!$D:$D, $B534), SUMIFS('자사몰 메타 광고'!$Q:$Q,'자사몰 메타 광고'!$I:$I,$C$4,'자사몰 메타 광고'!D:D,$B534))</f>
        <v>0</v>
      </c>
      <c r="I534" s="30">
        <f>IF($C$4="", SUMIFS('자사몰 메타 광고'!$U:$U, '자사몰 메타 광고'!$D:$D, $B534), SUMIFS('자사몰 메타 광고'!$U:$U,'자사몰 메타 광고'!$I:$I,$C$4,'자사몰 메타 광고'!D:D,$B534))</f>
        <v>0</v>
      </c>
      <c r="J534" s="11">
        <f t="shared" si="23"/>
        <v>0</v>
      </c>
      <c r="K534" s="11">
        <f t="shared" si="24"/>
        <v>0</v>
      </c>
      <c r="L534" s="12" t="str">
        <f t="shared" si="30"/>
        <v xml:space="preserve"> </v>
      </c>
      <c r="N534" s="10">
        <f>IF($C$4="", SUMIFS('무신사 메타 광고'!$X:$X, '무신사 메타 광고'!$D:$D, $B534),SUMIFS('무신사 메타 광고'!$X:$X,'무신사 메타 광고'!I:I,$C$4,'무신사 메타 광고'!D:D,$B534))</f>
        <v>0</v>
      </c>
      <c r="O534" s="11">
        <f t="shared" si="25"/>
        <v>0</v>
      </c>
      <c r="R534" s="13"/>
      <c r="S534" s="31">
        <f>IF($S$4="", SUMIFS('자사몰 메타 광고'!$L:$L, '자사몰 메타 광고'!$C:$C, $R534),SUMIFS('자사몰 메타 광고'!$L:$L,'자사몰 메타 광고'!$I:$I,$S$4,'자사몰 메타 광고'!$C:$C,$R534))</f>
        <v>0</v>
      </c>
      <c r="T534" s="31">
        <f>IF($S$4="", SUMIFS('자사몰 메타 광고'!$V:$V, '자사몰 메타 광고'!$C:$C, $R534),SUMIFS('자사몰 메타 광고'!$V:$V,'자사몰 메타 광고'!$I:$I,$S$4,'자사몰 메타 광고'!$C:$C,$R534))</f>
        <v>0</v>
      </c>
      <c r="U534" s="11">
        <f t="shared" si="26"/>
        <v>0</v>
      </c>
      <c r="V534" s="12" t="str">
        <f t="shared" si="31"/>
        <v xml:space="preserve"> </v>
      </c>
      <c r="W534" s="32">
        <f>IF($S$4="", SUMIFS('자사몰 메타 광고'!$K:$K, '자사몰 메타 광고'!$C:$C, $R534),SUMIFS('자사몰 메타 광고'!$K:$K,'자사몰 메타 광고'!$I:$I,$S$4,'자사몰 메타 광고'!$C:$C,$R534))</f>
        <v>0</v>
      </c>
      <c r="X534" s="32">
        <f>IF($S$4="", SUMIFS('자사몰 메타 광고'!$N:$N, '자사몰 메타 광고'!$C:$C, $R534),SUMIFS('자사몰 메타 광고'!$N:$N,'자사몰 메타 광고'!$I:$I,$S$4,'자사몰 메타 광고'!$C:$C,$R534))</f>
        <v>0</v>
      </c>
      <c r="Y534" s="11">
        <f t="shared" si="27"/>
        <v>0</v>
      </c>
      <c r="Z534" s="12" t="str">
        <f t="shared" si="32"/>
        <v xml:space="preserve"> </v>
      </c>
      <c r="AB534" s="10">
        <f>IF($S$4="", SUMIFS('무신사 메타 광고'!$X:$X, '무신사 메타 광고'!$C:$C, $R534),SUMIFS('무신사 메타 광고'!$X:$X,'무신사 메타 광고'!$I:$I,$S$4,'무신사 메타 광고'!$C:$C,$R534))</f>
        <v>0</v>
      </c>
      <c r="AC534" s="11">
        <f t="shared" si="28"/>
        <v>0</v>
      </c>
    </row>
    <row r="535" spans="2:29">
      <c r="B535" s="9"/>
      <c r="C535" s="29">
        <f>IF($C$4="", SUMIFS('자사몰 메타 광고'!$L:$L, '자사몰 메타 광고'!$D:$D, $B535), SUMIFS('자사몰 메타 광고'!$L:$L, '자사몰 메타 광고'!$I:$I, $C$4, '자사몰 메타 광고'!$D:$D, $B535))</f>
        <v>0</v>
      </c>
      <c r="D535" s="29">
        <f>IF($C$4="", SUMIFS('자사몰 메타 광고'!$V:$V,#REF!, $B535), SUMIFS('자사몰 메타 광고'!$V:$V,'자사몰 메타 광고'!$I:$I,$C$4,'자사몰 메타 광고'!$D:$D,$B535))</f>
        <v>0</v>
      </c>
      <c r="E535" s="11">
        <f t="shared" si="22"/>
        <v>0</v>
      </c>
      <c r="F535" s="12" t="str">
        <f t="shared" si="29"/>
        <v xml:space="preserve"> </v>
      </c>
      <c r="G535" s="30">
        <f>IF($C$4="", SUMIFS('자사몰 메타 광고'!$K:$K, '자사몰 메타 광고'!$D:$D, $B535), SUMIFS('자사몰 메타 광고'!$K:$K,'자사몰 메타 광고'!$I:$I,$C$4,'자사몰 메타 광고'!D:D,$B535))</f>
        <v>0</v>
      </c>
      <c r="H535" s="30">
        <f>IF($C$4="", SUMIFS('자사몰 메타 광고'!$Q:$Q, '자사몰 메타 광고'!$D:$D, $B535), SUMIFS('자사몰 메타 광고'!$Q:$Q,'자사몰 메타 광고'!$I:$I,$C$4,'자사몰 메타 광고'!D:D,$B535))</f>
        <v>0</v>
      </c>
      <c r="I535" s="30">
        <f>IF($C$4="", SUMIFS('자사몰 메타 광고'!$U:$U, '자사몰 메타 광고'!$D:$D, $B535), SUMIFS('자사몰 메타 광고'!$U:$U,'자사몰 메타 광고'!$I:$I,$C$4,'자사몰 메타 광고'!D:D,$B535))</f>
        <v>0</v>
      </c>
      <c r="J535" s="11">
        <f t="shared" si="23"/>
        <v>0</v>
      </c>
      <c r="K535" s="11">
        <f t="shared" si="24"/>
        <v>0</v>
      </c>
      <c r="L535" s="12" t="str">
        <f t="shared" si="30"/>
        <v xml:space="preserve"> </v>
      </c>
      <c r="N535" s="10">
        <f>IF($C$4="", SUMIFS('무신사 메타 광고'!$X:$X, '무신사 메타 광고'!$D:$D, $B535),SUMIFS('무신사 메타 광고'!$X:$X,'무신사 메타 광고'!I:I,$C$4,'무신사 메타 광고'!D:D,$B535))</f>
        <v>0</v>
      </c>
      <c r="O535" s="11">
        <f t="shared" si="25"/>
        <v>0</v>
      </c>
      <c r="R535" s="13"/>
      <c r="S535" s="31">
        <f>IF($S$4="", SUMIFS('자사몰 메타 광고'!$L:$L, '자사몰 메타 광고'!$C:$C, $R535),SUMIFS('자사몰 메타 광고'!$L:$L,'자사몰 메타 광고'!$I:$I,$S$4,'자사몰 메타 광고'!$C:$C,$R535))</f>
        <v>0</v>
      </c>
      <c r="T535" s="31">
        <f>IF($S$4="", SUMIFS('자사몰 메타 광고'!$V:$V, '자사몰 메타 광고'!$C:$C, $R535),SUMIFS('자사몰 메타 광고'!$V:$V,'자사몰 메타 광고'!$I:$I,$S$4,'자사몰 메타 광고'!$C:$C,$R535))</f>
        <v>0</v>
      </c>
      <c r="U535" s="11">
        <f t="shared" si="26"/>
        <v>0</v>
      </c>
      <c r="V535" s="12" t="str">
        <f t="shared" si="31"/>
        <v xml:space="preserve"> </v>
      </c>
      <c r="W535" s="32">
        <f>IF($S$4="", SUMIFS('자사몰 메타 광고'!$K:$K, '자사몰 메타 광고'!$C:$C, $R535),SUMIFS('자사몰 메타 광고'!$K:$K,'자사몰 메타 광고'!$I:$I,$S$4,'자사몰 메타 광고'!$C:$C,$R535))</f>
        <v>0</v>
      </c>
      <c r="X535" s="32">
        <f>IF($S$4="", SUMIFS('자사몰 메타 광고'!$N:$N, '자사몰 메타 광고'!$C:$C, $R535),SUMIFS('자사몰 메타 광고'!$N:$N,'자사몰 메타 광고'!$I:$I,$S$4,'자사몰 메타 광고'!$C:$C,$R535))</f>
        <v>0</v>
      </c>
      <c r="Y535" s="11">
        <f t="shared" si="27"/>
        <v>0</v>
      </c>
      <c r="Z535" s="12" t="str">
        <f t="shared" si="32"/>
        <v xml:space="preserve"> </v>
      </c>
      <c r="AB535" s="10">
        <f>IF($S$4="", SUMIFS('무신사 메타 광고'!$X:$X, '무신사 메타 광고'!$C:$C, $R535),SUMIFS('무신사 메타 광고'!$X:$X,'무신사 메타 광고'!$I:$I,$S$4,'무신사 메타 광고'!$C:$C,$R535))</f>
        <v>0</v>
      </c>
      <c r="AC535" s="11">
        <f t="shared" si="28"/>
        <v>0</v>
      </c>
    </row>
    <row r="536" spans="2:29">
      <c r="B536" s="9"/>
      <c r="C536" s="29">
        <f>IF($C$4="", SUMIFS('자사몰 메타 광고'!$L:$L, '자사몰 메타 광고'!$D:$D, $B536), SUMIFS('자사몰 메타 광고'!$L:$L, '자사몰 메타 광고'!$I:$I, $C$4, '자사몰 메타 광고'!$D:$D, $B536))</f>
        <v>0</v>
      </c>
      <c r="D536" s="29">
        <f>IF($C$4="", SUMIFS('자사몰 메타 광고'!$V:$V,#REF!, $B536), SUMIFS('자사몰 메타 광고'!$V:$V,'자사몰 메타 광고'!$I:$I,$C$4,'자사몰 메타 광고'!$D:$D,$B536))</f>
        <v>0</v>
      </c>
      <c r="E536" s="11">
        <f t="shared" si="22"/>
        <v>0</v>
      </c>
      <c r="F536" s="12" t="str">
        <f t="shared" si="29"/>
        <v xml:space="preserve"> </v>
      </c>
      <c r="G536" s="30">
        <f>IF($C$4="", SUMIFS('자사몰 메타 광고'!$K:$K, '자사몰 메타 광고'!$D:$D, $B536), SUMIFS('자사몰 메타 광고'!$K:$K,'자사몰 메타 광고'!$I:$I,$C$4,'자사몰 메타 광고'!D:D,$B536))</f>
        <v>0</v>
      </c>
      <c r="H536" s="30">
        <f>IF($C$4="", SUMIFS('자사몰 메타 광고'!$Q:$Q, '자사몰 메타 광고'!$D:$D, $B536), SUMIFS('자사몰 메타 광고'!$Q:$Q,'자사몰 메타 광고'!$I:$I,$C$4,'자사몰 메타 광고'!D:D,$B536))</f>
        <v>0</v>
      </c>
      <c r="I536" s="30">
        <f>IF($C$4="", SUMIFS('자사몰 메타 광고'!$U:$U, '자사몰 메타 광고'!$D:$D, $B536), SUMIFS('자사몰 메타 광고'!$U:$U,'자사몰 메타 광고'!$I:$I,$C$4,'자사몰 메타 광고'!D:D,$B536))</f>
        <v>0</v>
      </c>
      <c r="J536" s="11">
        <f t="shared" si="23"/>
        <v>0</v>
      </c>
      <c r="K536" s="11">
        <f t="shared" si="24"/>
        <v>0</v>
      </c>
      <c r="L536" s="12" t="str">
        <f t="shared" si="30"/>
        <v xml:space="preserve"> </v>
      </c>
      <c r="N536" s="10">
        <f>IF($C$4="", SUMIFS('무신사 메타 광고'!$X:$X, '무신사 메타 광고'!$D:$D, $B536),SUMIFS('무신사 메타 광고'!$X:$X,'무신사 메타 광고'!I:I,$C$4,'무신사 메타 광고'!D:D,$B536))</f>
        <v>0</v>
      </c>
      <c r="O536" s="11">
        <f t="shared" si="25"/>
        <v>0</v>
      </c>
      <c r="R536" s="13"/>
      <c r="S536" s="31">
        <f>IF($S$4="", SUMIFS('자사몰 메타 광고'!$L:$L, '자사몰 메타 광고'!$C:$C, $R536),SUMIFS('자사몰 메타 광고'!$L:$L,'자사몰 메타 광고'!$I:$I,$S$4,'자사몰 메타 광고'!$C:$C,$R536))</f>
        <v>0</v>
      </c>
      <c r="T536" s="31">
        <f>IF($S$4="", SUMIFS('자사몰 메타 광고'!$V:$V, '자사몰 메타 광고'!$C:$C, $R536),SUMIFS('자사몰 메타 광고'!$V:$V,'자사몰 메타 광고'!$I:$I,$S$4,'자사몰 메타 광고'!$C:$C,$R536))</f>
        <v>0</v>
      </c>
      <c r="U536" s="11">
        <f t="shared" si="26"/>
        <v>0</v>
      </c>
      <c r="V536" s="12" t="str">
        <f t="shared" si="31"/>
        <v xml:space="preserve"> </v>
      </c>
      <c r="W536" s="32">
        <f>IF($S$4="", SUMIFS('자사몰 메타 광고'!$K:$K, '자사몰 메타 광고'!$C:$C, $R536),SUMIFS('자사몰 메타 광고'!$K:$K,'자사몰 메타 광고'!$I:$I,$S$4,'자사몰 메타 광고'!$C:$C,$R536))</f>
        <v>0</v>
      </c>
      <c r="X536" s="32">
        <f>IF($S$4="", SUMIFS('자사몰 메타 광고'!$N:$N, '자사몰 메타 광고'!$C:$C, $R536),SUMIFS('자사몰 메타 광고'!$N:$N,'자사몰 메타 광고'!$I:$I,$S$4,'자사몰 메타 광고'!$C:$C,$R536))</f>
        <v>0</v>
      </c>
      <c r="Y536" s="11">
        <f t="shared" si="27"/>
        <v>0</v>
      </c>
      <c r="Z536" s="12" t="str">
        <f t="shared" si="32"/>
        <v xml:space="preserve"> </v>
      </c>
      <c r="AB536" s="10">
        <f>IF($S$4="", SUMIFS('무신사 메타 광고'!$X:$X, '무신사 메타 광고'!$C:$C, $R536),SUMIFS('무신사 메타 광고'!$X:$X,'무신사 메타 광고'!$I:$I,$S$4,'무신사 메타 광고'!$C:$C,$R536))</f>
        <v>0</v>
      </c>
      <c r="AC536" s="11">
        <f t="shared" si="28"/>
        <v>0</v>
      </c>
    </row>
    <row r="537" spans="2:29">
      <c r="B537" s="9"/>
      <c r="C537" s="29">
        <f>IF($C$4="", SUMIFS('자사몰 메타 광고'!$L:$L, '자사몰 메타 광고'!$D:$D, $B537), SUMIFS('자사몰 메타 광고'!$L:$L, '자사몰 메타 광고'!$I:$I, $C$4, '자사몰 메타 광고'!$D:$D, $B537))</f>
        <v>0</v>
      </c>
      <c r="D537" s="29">
        <f>IF($C$4="", SUMIFS('자사몰 메타 광고'!$V:$V,#REF!, $B537), SUMIFS('자사몰 메타 광고'!$V:$V,'자사몰 메타 광고'!$I:$I,$C$4,'자사몰 메타 광고'!$D:$D,$B537))</f>
        <v>0</v>
      </c>
      <c r="E537" s="11">
        <f t="shared" si="22"/>
        <v>0</v>
      </c>
      <c r="F537" s="12" t="str">
        <f t="shared" si="29"/>
        <v xml:space="preserve"> </v>
      </c>
      <c r="G537" s="30">
        <f>IF($C$4="", SUMIFS('자사몰 메타 광고'!$K:$K, '자사몰 메타 광고'!$D:$D, $B537), SUMIFS('자사몰 메타 광고'!$K:$K,'자사몰 메타 광고'!$I:$I,$C$4,'자사몰 메타 광고'!D:D,$B537))</f>
        <v>0</v>
      </c>
      <c r="H537" s="30">
        <f>IF($C$4="", SUMIFS('자사몰 메타 광고'!$Q:$Q, '자사몰 메타 광고'!$D:$D, $B537), SUMIFS('자사몰 메타 광고'!$Q:$Q,'자사몰 메타 광고'!$I:$I,$C$4,'자사몰 메타 광고'!D:D,$B537))</f>
        <v>0</v>
      </c>
      <c r="I537" s="30">
        <f>IF($C$4="", SUMIFS('자사몰 메타 광고'!$U:$U, '자사몰 메타 광고'!$D:$D, $B537), SUMIFS('자사몰 메타 광고'!$U:$U,'자사몰 메타 광고'!$I:$I,$C$4,'자사몰 메타 광고'!D:D,$B537))</f>
        <v>0</v>
      </c>
      <c r="J537" s="11">
        <f t="shared" si="23"/>
        <v>0</v>
      </c>
      <c r="K537" s="11">
        <f t="shared" si="24"/>
        <v>0</v>
      </c>
      <c r="L537" s="12" t="str">
        <f t="shared" si="30"/>
        <v xml:space="preserve"> </v>
      </c>
      <c r="N537" s="10">
        <f>IF($C$4="", SUMIFS('무신사 메타 광고'!$X:$X, '무신사 메타 광고'!$D:$D, $B537),SUMIFS('무신사 메타 광고'!$X:$X,'무신사 메타 광고'!I:I,$C$4,'무신사 메타 광고'!D:D,$B537))</f>
        <v>0</v>
      </c>
      <c r="O537" s="11">
        <f t="shared" si="25"/>
        <v>0</v>
      </c>
      <c r="R537" s="13"/>
      <c r="S537" s="31">
        <f>IF($S$4="", SUMIFS('자사몰 메타 광고'!$L:$L, '자사몰 메타 광고'!$C:$C, $R537),SUMIFS('자사몰 메타 광고'!$L:$L,'자사몰 메타 광고'!$I:$I,$S$4,'자사몰 메타 광고'!$C:$C,$R537))</f>
        <v>0</v>
      </c>
      <c r="T537" s="31">
        <f>IF($S$4="", SUMIFS('자사몰 메타 광고'!$V:$V, '자사몰 메타 광고'!$C:$C, $R537),SUMIFS('자사몰 메타 광고'!$V:$V,'자사몰 메타 광고'!$I:$I,$S$4,'자사몰 메타 광고'!$C:$C,$R537))</f>
        <v>0</v>
      </c>
      <c r="U537" s="11">
        <f t="shared" si="26"/>
        <v>0</v>
      </c>
      <c r="V537" s="12" t="str">
        <f t="shared" si="31"/>
        <v xml:space="preserve"> </v>
      </c>
      <c r="W537" s="32">
        <f>IF($S$4="", SUMIFS('자사몰 메타 광고'!$K:$K, '자사몰 메타 광고'!$C:$C, $R537),SUMIFS('자사몰 메타 광고'!$K:$K,'자사몰 메타 광고'!$I:$I,$S$4,'자사몰 메타 광고'!$C:$C,$R537))</f>
        <v>0</v>
      </c>
      <c r="X537" s="32">
        <f>IF($S$4="", SUMIFS('자사몰 메타 광고'!$N:$N, '자사몰 메타 광고'!$C:$C, $R537),SUMIFS('자사몰 메타 광고'!$N:$N,'자사몰 메타 광고'!$I:$I,$S$4,'자사몰 메타 광고'!$C:$C,$R537))</f>
        <v>0</v>
      </c>
      <c r="Y537" s="11">
        <f t="shared" si="27"/>
        <v>0</v>
      </c>
      <c r="Z537" s="12" t="str">
        <f t="shared" si="32"/>
        <v xml:space="preserve"> </v>
      </c>
      <c r="AB537" s="10">
        <f>IF($S$4="", SUMIFS('무신사 메타 광고'!$X:$X, '무신사 메타 광고'!$C:$C, $R537),SUMIFS('무신사 메타 광고'!$X:$X,'무신사 메타 광고'!$I:$I,$S$4,'무신사 메타 광고'!$C:$C,$R537))</f>
        <v>0</v>
      </c>
      <c r="AC537" s="11">
        <f t="shared" si="28"/>
        <v>0</v>
      </c>
    </row>
    <row r="538" spans="2:29">
      <c r="B538" s="9"/>
      <c r="C538" s="29">
        <f>IF($C$4="", SUMIFS('자사몰 메타 광고'!$L:$L, '자사몰 메타 광고'!$D:$D, $B538), SUMIFS('자사몰 메타 광고'!$L:$L, '자사몰 메타 광고'!$I:$I, $C$4, '자사몰 메타 광고'!$D:$D, $B538))</f>
        <v>0</v>
      </c>
      <c r="D538" s="29">
        <f>IF($C$4="", SUMIFS('자사몰 메타 광고'!$V:$V,#REF!, $B538), SUMIFS('자사몰 메타 광고'!$V:$V,'자사몰 메타 광고'!$I:$I,$C$4,'자사몰 메타 광고'!$D:$D,$B538))</f>
        <v>0</v>
      </c>
      <c r="E538" s="11">
        <f t="shared" si="22"/>
        <v>0</v>
      </c>
      <c r="F538" s="12" t="str">
        <f t="shared" si="29"/>
        <v xml:space="preserve"> </v>
      </c>
      <c r="G538" s="30">
        <f>IF($C$4="", SUMIFS('자사몰 메타 광고'!$K:$K, '자사몰 메타 광고'!$D:$D, $B538), SUMIFS('자사몰 메타 광고'!$K:$K,'자사몰 메타 광고'!$I:$I,$C$4,'자사몰 메타 광고'!D:D,$B538))</f>
        <v>0</v>
      </c>
      <c r="H538" s="30">
        <f>IF($C$4="", SUMIFS('자사몰 메타 광고'!$Q:$Q, '자사몰 메타 광고'!$D:$D, $B538), SUMIFS('자사몰 메타 광고'!$Q:$Q,'자사몰 메타 광고'!$I:$I,$C$4,'자사몰 메타 광고'!D:D,$B538))</f>
        <v>0</v>
      </c>
      <c r="I538" s="30">
        <f>IF($C$4="", SUMIFS('자사몰 메타 광고'!$U:$U, '자사몰 메타 광고'!$D:$D, $B538), SUMIFS('자사몰 메타 광고'!$U:$U,'자사몰 메타 광고'!$I:$I,$C$4,'자사몰 메타 광고'!D:D,$B538))</f>
        <v>0</v>
      </c>
      <c r="J538" s="11">
        <f t="shared" si="23"/>
        <v>0</v>
      </c>
      <c r="K538" s="11">
        <f t="shared" si="24"/>
        <v>0</v>
      </c>
      <c r="L538" s="12" t="str">
        <f t="shared" si="30"/>
        <v xml:space="preserve"> </v>
      </c>
      <c r="N538" s="10">
        <f>IF($C$4="", SUMIFS('무신사 메타 광고'!$X:$X, '무신사 메타 광고'!$D:$D, $B538),SUMIFS('무신사 메타 광고'!$X:$X,'무신사 메타 광고'!I:I,$C$4,'무신사 메타 광고'!D:D,$B538))</f>
        <v>0</v>
      </c>
      <c r="O538" s="11">
        <f t="shared" si="25"/>
        <v>0</v>
      </c>
      <c r="R538" s="13"/>
      <c r="S538" s="31">
        <f>IF($S$4="", SUMIFS('자사몰 메타 광고'!$L:$L, '자사몰 메타 광고'!$C:$C, $R538),SUMIFS('자사몰 메타 광고'!$L:$L,'자사몰 메타 광고'!$I:$I,$S$4,'자사몰 메타 광고'!$C:$C,$R538))</f>
        <v>0</v>
      </c>
      <c r="T538" s="31">
        <f>IF($S$4="", SUMIFS('자사몰 메타 광고'!$V:$V, '자사몰 메타 광고'!$C:$C, $R538),SUMIFS('자사몰 메타 광고'!$V:$V,'자사몰 메타 광고'!$I:$I,$S$4,'자사몰 메타 광고'!$C:$C,$R538))</f>
        <v>0</v>
      </c>
      <c r="U538" s="11">
        <f t="shared" si="26"/>
        <v>0</v>
      </c>
      <c r="V538" s="12" t="str">
        <f t="shared" si="31"/>
        <v xml:space="preserve"> </v>
      </c>
      <c r="W538" s="32">
        <f>IF($S$4="", SUMIFS('자사몰 메타 광고'!$K:$K, '자사몰 메타 광고'!$C:$C, $R538),SUMIFS('자사몰 메타 광고'!$K:$K,'자사몰 메타 광고'!$I:$I,$S$4,'자사몰 메타 광고'!$C:$C,$R538))</f>
        <v>0</v>
      </c>
      <c r="X538" s="32">
        <f>IF($S$4="", SUMIFS('자사몰 메타 광고'!$N:$N, '자사몰 메타 광고'!$C:$C, $R538),SUMIFS('자사몰 메타 광고'!$N:$N,'자사몰 메타 광고'!$I:$I,$S$4,'자사몰 메타 광고'!$C:$C,$R538))</f>
        <v>0</v>
      </c>
      <c r="Y538" s="11">
        <f t="shared" si="27"/>
        <v>0</v>
      </c>
      <c r="Z538" s="12" t="str">
        <f t="shared" si="32"/>
        <v xml:space="preserve"> </v>
      </c>
      <c r="AB538" s="10">
        <f>IF($S$4="", SUMIFS('무신사 메타 광고'!$X:$X, '무신사 메타 광고'!$C:$C, $R538),SUMIFS('무신사 메타 광고'!$X:$X,'무신사 메타 광고'!$I:$I,$S$4,'무신사 메타 광고'!$C:$C,$R538))</f>
        <v>0</v>
      </c>
      <c r="AC538" s="11">
        <f t="shared" si="28"/>
        <v>0</v>
      </c>
    </row>
    <row r="539" spans="2:29">
      <c r="B539" s="9"/>
      <c r="C539" s="29">
        <f>IF($C$4="", SUMIFS('자사몰 메타 광고'!$L:$L, '자사몰 메타 광고'!$D:$D, $B539), SUMIFS('자사몰 메타 광고'!$L:$L, '자사몰 메타 광고'!$I:$I, $C$4, '자사몰 메타 광고'!$D:$D, $B539))</f>
        <v>0</v>
      </c>
      <c r="D539" s="29">
        <f>IF($C$4="", SUMIFS('자사몰 메타 광고'!$V:$V,#REF!, $B539), SUMIFS('자사몰 메타 광고'!$V:$V,'자사몰 메타 광고'!$I:$I,$C$4,'자사몰 메타 광고'!$D:$D,$B539))</f>
        <v>0</v>
      </c>
      <c r="E539" s="11">
        <f t="shared" si="22"/>
        <v>0</v>
      </c>
      <c r="F539" s="12" t="str">
        <f t="shared" si="29"/>
        <v xml:space="preserve"> </v>
      </c>
      <c r="G539" s="30">
        <f>IF($C$4="", SUMIFS('자사몰 메타 광고'!$K:$K, '자사몰 메타 광고'!$D:$D, $B539), SUMIFS('자사몰 메타 광고'!$K:$K,'자사몰 메타 광고'!$I:$I,$C$4,'자사몰 메타 광고'!D:D,$B539))</f>
        <v>0</v>
      </c>
      <c r="H539" s="30">
        <f>IF($C$4="", SUMIFS('자사몰 메타 광고'!$Q:$Q, '자사몰 메타 광고'!$D:$D, $B539), SUMIFS('자사몰 메타 광고'!$Q:$Q,'자사몰 메타 광고'!$I:$I,$C$4,'자사몰 메타 광고'!D:D,$B539))</f>
        <v>0</v>
      </c>
      <c r="I539" s="30">
        <f>IF($C$4="", SUMIFS('자사몰 메타 광고'!$U:$U, '자사몰 메타 광고'!$D:$D, $B539), SUMIFS('자사몰 메타 광고'!$U:$U,'자사몰 메타 광고'!$I:$I,$C$4,'자사몰 메타 광고'!D:D,$B539))</f>
        <v>0</v>
      </c>
      <c r="J539" s="11">
        <f t="shared" si="23"/>
        <v>0</v>
      </c>
      <c r="K539" s="11">
        <f t="shared" si="24"/>
        <v>0</v>
      </c>
      <c r="L539" s="12" t="str">
        <f t="shared" si="30"/>
        <v xml:space="preserve"> </v>
      </c>
      <c r="N539" s="10">
        <f>IF($C$4="", SUMIFS('무신사 메타 광고'!$X:$X, '무신사 메타 광고'!$D:$D, $B539),SUMIFS('무신사 메타 광고'!$X:$X,'무신사 메타 광고'!I:I,$C$4,'무신사 메타 광고'!D:D,$B539))</f>
        <v>0</v>
      </c>
      <c r="O539" s="11">
        <f t="shared" si="25"/>
        <v>0</v>
      </c>
      <c r="R539" s="13"/>
      <c r="S539" s="31">
        <f>IF($S$4="", SUMIFS('자사몰 메타 광고'!$L:$L, '자사몰 메타 광고'!$C:$C, $R539),SUMIFS('자사몰 메타 광고'!$L:$L,'자사몰 메타 광고'!$I:$I,$S$4,'자사몰 메타 광고'!$C:$C,$R539))</f>
        <v>0</v>
      </c>
      <c r="T539" s="31">
        <f>IF($S$4="", SUMIFS('자사몰 메타 광고'!$V:$V, '자사몰 메타 광고'!$C:$C, $R539),SUMIFS('자사몰 메타 광고'!$V:$V,'자사몰 메타 광고'!$I:$I,$S$4,'자사몰 메타 광고'!$C:$C,$R539))</f>
        <v>0</v>
      </c>
      <c r="U539" s="11">
        <f t="shared" si="26"/>
        <v>0</v>
      </c>
      <c r="V539" s="12" t="str">
        <f t="shared" si="31"/>
        <v xml:space="preserve"> </v>
      </c>
      <c r="W539" s="32">
        <f>IF($S$4="", SUMIFS('자사몰 메타 광고'!$K:$K, '자사몰 메타 광고'!$C:$C, $R539),SUMIFS('자사몰 메타 광고'!$K:$K,'자사몰 메타 광고'!$I:$I,$S$4,'자사몰 메타 광고'!$C:$C,$R539))</f>
        <v>0</v>
      </c>
      <c r="X539" s="32">
        <f>IF($S$4="", SUMIFS('자사몰 메타 광고'!$N:$N, '자사몰 메타 광고'!$C:$C, $R539),SUMIFS('자사몰 메타 광고'!$N:$N,'자사몰 메타 광고'!$I:$I,$S$4,'자사몰 메타 광고'!$C:$C,$R539))</f>
        <v>0</v>
      </c>
      <c r="Y539" s="11">
        <f t="shared" si="27"/>
        <v>0</v>
      </c>
      <c r="Z539" s="12" t="str">
        <f t="shared" si="32"/>
        <v xml:space="preserve"> </v>
      </c>
      <c r="AB539" s="10">
        <f>IF($S$4="", SUMIFS('무신사 메타 광고'!$X:$X, '무신사 메타 광고'!$C:$C, $R539),SUMIFS('무신사 메타 광고'!$X:$X,'무신사 메타 광고'!$I:$I,$S$4,'무신사 메타 광고'!$C:$C,$R539))</f>
        <v>0</v>
      </c>
      <c r="AC539" s="11">
        <f t="shared" si="28"/>
        <v>0</v>
      </c>
    </row>
    <row r="540" spans="2:29">
      <c r="B540" s="9"/>
      <c r="C540" s="29">
        <f>IF($C$4="", SUMIFS('자사몰 메타 광고'!$L:$L, '자사몰 메타 광고'!$D:$D, $B540), SUMIFS('자사몰 메타 광고'!$L:$L, '자사몰 메타 광고'!$I:$I, $C$4, '자사몰 메타 광고'!$D:$D, $B540))</f>
        <v>0</v>
      </c>
      <c r="D540" s="29">
        <f>IF($C$4="", SUMIFS('자사몰 메타 광고'!$V:$V,#REF!, $B540), SUMIFS('자사몰 메타 광고'!$V:$V,'자사몰 메타 광고'!$I:$I,$C$4,'자사몰 메타 광고'!$D:$D,$B540))</f>
        <v>0</v>
      </c>
      <c r="E540" s="11">
        <f t="shared" si="22"/>
        <v>0</v>
      </c>
      <c r="F540" s="12" t="str">
        <f t="shared" si="29"/>
        <v xml:space="preserve"> </v>
      </c>
      <c r="G540" s="30">
        <f>IF($C$4="", SUMIFS('자사몰 메타 광고'!$K:$K, '자사몰 메타 광고'!$D:$D, $B540), SUMIFS('자사몰 메타 광고'!$K:$K,'자사몰 메타 광고'!$I:$I,$C$4,'자사몰 메타 광고'!D:D,$B540))</f>
        <v>0</v>
      </c>
      <c r="H540" s="30">
        <f>IF($C$4="", SUMIFS('자사몰 메타 광고'!$Q:$Q, '자사몰 메타 광고'!$D:$D, $B540), SUMIFS('자사몰 메타 광고'!$Q:$Q,'자사몰 메타 광고'!$I:$I,$C$4,'자사몰 메타 광고'!D:D,$B540))</f>
        <v>0</v>
      </c>
      <c r="I540" s="30">
        <f>IF($C$4="", SUMIFS('자사몰 메타 광고'!$U:$U, '자사몰 메타 광고'!$D:$D, $B540), SUMIFS('자사몰 메타 광고'!$U:$U,'자사몰 메타 광고'!$I:$I,$C$4,'자사몰 메타 광고'!D:D,$B540))</f>
        <v>0</v>
      </c>
      <c r="J540" s="11">
        <f t="shared" si="23"/>
        <v>0</v>
      </c>
      <c r="K540" s="11">
        <f t="shared" si="24"/>
        <v>0</v>
      </c>
      <c r="L540" s="12" t="str">
        <f t="shared" si="30"/>
        <v xml:space="preserve"> </v>
      </c>
      <c r="N540" s="10">
        <f>IF($C$4="", SUMIFS('무신사 메타 광고'!$X:$X, '무신사 메타 광고'!$D:$D, $B540),SUMIFS('무신사 메타 광고'!$X:$X,'무신사 메타 광고'!I:I,$C$4,'무신사 메타 광고'!D:D,$B540))</f>
        <v>0</v>
      </c>
      <c r="O540" s="11">
        <f t="shared" si="25"/>
        <v>0</v>
      </c>
      <c r="R540" s="13"/>
      <c r="S540" s="31">
        <f>IF($S$4="", SUMIFS('자사몰 메타 광고'!$L:$L, '자사몰 메타 광고'!$C:$C, $R540),SUMIFS('자사몰 메타 광고'!$L:$L,'자사몰 메타 광고'!$I:$I,$S$4,'자사몰 메타 광고'!$C:$C,$R540))</f>
        <v>0</v>
      </c>
      <c r="T540" s="31">
        <f>IF($S$4="", SUMIFS('자사몰 메타 광고'!$V:$V, '자사몰 메타 광고'!$C:$C, $R540),SUMIFS('자사몰 메타 광고'!$V:$V,'자사몰 메타 광고'!$I:$I,$S$4,'자사몰 메타 광고'!$C:$C,$R540))</f>
        <v>0</v>
      </c>
      <c r="U540" s="11">
        <f t="shared" si="26"/>
        <v>0</v>
      </c>
      <c r="V540" s="12" t="str">
        <f t="shared" si="31"/>
        <v xml:space="preserve"> </v>
      </c>
      <c r="W540" s="32">
        <f>IF($S$4="", SUMIFS('자사몰 메타 광고'!$K:$K, '자사몰 메타 광고'!$C:$C, $R540),SUMIFS('자사몰 메타 광고'!$K:$K,'자사몰 메타 광고'!$I:$I,$S$4,'자사몰 메타 광고'!$C:$C,$R540))</f>
        <v>0</v>
      </c>
      <c r="X540" s="32">
        <f>IF($S$4="", SUMIFS('자사몰 메타 광고'!$N:$N, '자사몰 메타 광고'!$C:$C, $R540),SUMIFS('자사몰 메타 광고'!$N:$N,'자사몰 메타 광고'!$I:$I,$S$4,'자사몰 메타 광고'!$C:$C,$R540))</f>
        <v>0</v>
      </c>
      <c r="Y540" s="11">
        <f t="shared" si="27"/>
        <v>0</v>
      </c>
      <c r="Z540" s="12" t="str">
        <f t="shared" si="32"/>
        <v xml:space="preserve"> </v>
      </c>
      <c r="AB540" s="10">
        <f>IF($S$4="", SUMIFS('무신사 메타 광고'!$X:$X, '무신사 메타 광고'!$C:$C, $R540),SUMIFS('무신사 메타 광고'!$X:$X,'무신사 메타 광고'!$I:$I,$S$4,'무신사 메타 광고'!$C:$C,$R540))</f>
        <v>0</v>
      </c>
      <c r="AC540" s="11">
        <f t="shared" si="28"/>
        <v>0</v>
      </c>
    </row>
    <row r="541" spans="2:29">
      <c r="B541" s="9"/>
      <c r="C541" s="29">
        <f>IF($C$4="", SUMIFS('자사몰 메타 광고'!$L:$L, '자사몰 메타 광고'!$D:$D, $B541), SUMIFS('자사몰 메타 광고'!$L:$L, '자사몰 메타 광고'!$I:$I, $C$4, '자사몰 메타 광고'!$D:$D, $B541))</f>
        <v>0</v>
      </c>
      <c r="D541" s="29">
        <f>IF($C$4="", SUMIFS('자사몰 메타 광고'!$V:$V,#REF!, $B541), SUMIFS('자사몰 메타 광고'!$V:$V,'자사몰 메타 광고'!$I:$I,$C$4,'자사몰 메타 광고'!$D:$D,$B541))</f>
        <v>0</v>
      </c>
      <c r="E541" s="11">
        <f t="shared" si="22"/>
        <v>0</v>
      </c>
      <c r="F541" s="12" t="str">
        <f t="shared" si="29"/>
        <v xml:space="preserve"> </v>
      </c>
      <c r="G541" s="30">
        <f>IF($C$4="", SUMIFS('자사몰 메타 광고'!$K:$K, '자사몰 메타 광고'!$D:$D, $B541), SUMIFS('자사몰 메타 광고'!$K:$K,'자사몰 메타 광고'!$I:$I,$C$4,'자사몰 메타 광고'!D:D,$B541))</f>
        <v>0</v>
      </c>
      <c r="H541" s="30">
        <f>IF($C$4="", SUMIFS('자사몰 메타 광고'!$Q:$Q, '자사몰 메타 광고'!$D:$D, $B541), SUMIFS('자사몰 메타 광고'!$Q:$Q,'자사몰 메타 광고'!$I:$I,$C$4,'자사몰 메타 광고'!D:D,$B541))</f>
        <v>0</v>
      </c>
      <c r="I541" s="30">
        <f>IF($C$4="", SUMIFS('자사몰 메타 광고'!$U:$U, '자사몰 메타 광고'!$D:$D, $B541), SUMIFS('자사몰 메타 광고'!$U:$U,'자사몰 메타 광고'!$I:$I,$C$4,'자사몰 메타 광고'!D:D,$B541))</f>
        <v>0</v>
      </c>
      <c r="J541" s="11">
        <f t="shared" si="23"/>
        <v>0</v>
      </c>
      <c r="K541" s="11">
        <f t="shared" si="24"/>
        <v>0</v>
      </c>
      <c r="L541" s="12" t="str">
        <f t="shared" si="30"/>
        <v xml:space="preserve"> </v>
      </c>
      <c r="N541" s="10">
        <f>IF($C$4="", SUMIFS('무신사 메타 광고'!$X:$X, '무신사 메타 광고'!$D:$D, $B541),SUMIFS('무신사 메타 광고'!$X:$X,'무신사 메타 광고'!I:I,$C$4,'무신사 메타 광고'!D:D,$B541))</f>
        <v>0</v>
      </c>
      <c r="O541" s="11">
        <f t="shared" si="25"/>
        <v>0</v>
      </c>
      <c r="R541" s="13"/>
      <c r="S541" s="31">
        <f>IF($S$4="", SUMIFS('자사몰 메타 광고'!$L:$L, '자사몰 메타 광고'!$C:$C, $R541),SUMIFS('자사몰 메타 광고'!$L:$L,'자사몰 메타 광고'!$I:$I,$S$4,'자사몰 메타 광고'!$C:$C,$R541))</f>
        <v>0</v>
      </c>
      <c r="T541" s="31">
        <f>IF($S$4="", SUMIFS('자사몰 메타 광고'!$V:$V, '자사몰 메타 광고'!$C:$C, $R541),SUMIFS('자사몰 메타 광고'!$V:$V,'자사몰 메타 광고'!$I:$I,$S$4,'자사몰 메타 광고'!$C:$C,$R541))</f>
        <v>0</v>
      </c>
      <c r="U541" s="11">
        <f t="shared" si="26"/>
        <v>0</v>
      </c>
      <c r="V541" s="12" t="str">
        <f t="shared" si="31"/>
        <v xml:space="preserve"> </v>
      </c>
      <c r="W541" s="32">
        <f>IF($S$4="", SUMIFS('자사몰 메타 광고'!$K:$K, '자사몰 메타 광고'!$C:$C, $R541),SUMIFS('자사몰 메타 광고'!$K:$K,'자사몰 메타 광고'!$I:$I,$S$4,'자사몰 메타 광고'!$C:$C,$R541))</f>
        <v>0</v>
      </c>
      <c r="X541" s="32">
        <f>IF($S$4="", SUMIFS('자사몰 메타 광고'!$N:$N, '자사몰 메타 광고'!$C:$C, $R541),SUMIFS('자사몰 메타 광고'!$N:$N,'자사몰 메타 광고'!$I:$I,$S$4,'자사몰 메타 광고'!$C:$C,$R541))</f>
        <v>0</v>
      </c>
      <c r="Y541" s="11">
        <f t="shared" si="27"/>
        <v>0</v>
      </c>
      <c r="Z541" s="12" t="str">
        <f t="shared" si="32"/>
        <v xml:space="preserve"> </v>
      </c>
      <c r="AB541" s="10">
        <f>IF($S$4="", SUMIFS('무신사 메타 광고'!$X:$X, '무신사 메타 광고'!$C:$C, $R541),SUMIFS('무신사 메타 광고'!$X:$X,'무신사 메타 광고'!$I:$I,$S$4,'무신사 메타 광고'!$C:$C,$R541))</f>
        <v>0</v>
      </c>
      <c r="AC541" s="11">
        <f t="shared" si="28"/>
        <v>0</v>
      </c>
    </row>
    <row r="542" spans="2:29">
      <c r="B542" s="9"/>
      <c r="C542" s="29">
        <f>IF($C$4="", SUMIFS('자사몰 메타 광고'!$L:$L, '자사몰 메타 광고'!$D:$D, $B542), SUMIFS('자사몰 메타 광고'!$L:$L, '자사몰 메타 광고'!$I:$I, $C$4, '자사몰 메타 광고'!$D:$D, $B542))</f>
        <v>0</v>
      </c>
      <c r="D542" s="29">
        <f>IF($C$4="", SUMIFS('자사몰 메타 광고'!$V:$V,#REF!, $B542), SUMIFS('자사몰 메타 광고'!$V:$V,'자사몰 메타 광고'!$I:$I,$C$4,'자사몰 메타 광고'!$D:$D,$B542))</f>
        <v>0</v>
      </c>
      <c r="E542" s="11">
        <f t="shared" si="22"/>
        <v>0</v>
      </c>
      <c r="F542" s="12" t="str">
        <f t="shared" si="29"/>
        <v xml:space="preserve"> </v>
      </c>
      <c r="G542" s="30">
        <f>IF($C$4="", SUMIFS('자사몰 메타 광고'!$K:$K, '자사몰 메타 광고'!$D:$D, $B542), SUMIFS('자사몰 메타 광고'!$K:$K,'자사몰 메타 광고'!$I:$I,$C$4,'자사몰 메타 광고'!D:D,$B542))</f>
        <v>0</v>
      </c>
      <c r="H542" s="30">
        <f>IF($C$4="", SUMIFS('자사몰 메타 광고'!$Q:$Q, '자사몰 메타 광고'!$D:$D, $B542), SUMIFS('자사몰 메타 광고'!$Q:$Q,'자사몰 메타 광고'!$I:$I,$C$4,'자사몰 메타 광고'!D:D,$B542))</f>
        <v>0</v>
      </c>
      <c r="I542" s="30">
        <f>IF($C$4="", SUMIFS('자사몰 메타 광고'!$U:$U, '자사몰 메타 광고'!$D:$D, $B542), SUMIFS('자사몰 메타 광고'!$U:$U,'자사몰 메타 광고'!$I:$I,$C$4,'자사몰 메타 광고'!D:D,$B542))</f>
        <v>0</v>
      </c>
      <c r="J542" s="11">
        <f t="shared" si="23"/>
        <v>0</v>
      </c>
      <c r="K542" s="11">
        <f t="shared" si="24"/>
        <v>0</v>
      </c>
      <c r="L542" s="12" t="str">
        <f t="shared" si="30"/>
        <v xml:space="preserve"> </v>
      </c>
      <c r="N542" s="10">
        <f>IF($C$4="", SUMIFS('무신사 메타 광고'!$X:$X, '무신사 메타 광고'!$D:$D, $B542),SUMIFS('무신사 메타 광고'!$X:$X,'무신사 메타 광고'!I:I,$C$4,'무신사 메타 광고'!D:D,$B542))</f>
        <v>0</v>
      </c>
      <c r="O542" s="11">
        <f t="shared" si="25"/>
        <v>0</v>
      </c>
      <c r="R542" s="13"/>
      <c r="S542" s="31">
        <f>IF($S$4="", SUMIFS('자사몰 메타 광고'!$L:$L, '자사몰 메타 광고'!$C:$C, $R542),SUMIFS('자사몰 메타 광고'!$L:$L,'자사몰 메타 광고'!$I:$I,$S$4,'자사몰 메타 광고'!$C:$C,$R542))</f>
        <v>0</v>
      </c>
      <c r="T542" s="31">
        <f>IF($S$4="", SUMIFS('자사몰 메타 광고'!$V:$V, '자사몰 메타 광고'!$C:$C, $R542),SUMIFS('자사몰 메타 광고'!$V:$V,'자사몰 메타 광고'!$I:$I,$S$4,'자사몰 메타 광고'!$C:$C,$R542))</f>
        <v>0</v>
      </c>
      <c r="U542" s="11">
        <f t="shared" si="26"/>
        <v>0</v>
      </c>
      <c r="V542" s="12" t="str">
        <f t="shared" si="31"/>
        <v xml:space="preserve"> </v>
      </c>
      <c r="W542" s="32">
        <f>IF($S$4="", SUMIFS('자사몰 메타 광고'!$K:$K, '자사몰 메타 광고'!$C:$C, $R542),SUMIFS('자사몰 메타 광고'!$K:$K,'자사몰 메타 광고'!$I:$I,$S$4,'자사몰 메타 광고'!$C:$C,$R542))</f>
        <v>0</v>
      </c>
      <c r="X542" s="32">
        <f>IF($S$4="", SUMIFS('자사몰 메타 광고'!$N:$N, '자사몰 메타 광고'!$C:$C, $R542),SUMIFS('자사몰 메타 광고'!$N:$N,'자사몰 메타 광고'!$I:$I,$S$4,'자사몰 메타 광고'!$C:$C,$R542))</f>
        <v>0</v>
      </c>
      <c r="Y542" s="11">
        <f t="shared" si="27"/>
        <v>0</v>
      </c>
      <c r="Z542" s="12" t="str">
        <f t="shared" si="32"/>
        <v xml:space="preserve"> </v>
      </c>
      <c r="AB542" s="10">
        <f>IF($S$4="", SUMIFS('무신사 메타 광고'!$X:$X, '무신사 메타 광고'!$C:$C, $R542),SUMIFS('무신사 메타 광고'!$X:$X,'무신사 메타 광고'!$I:$I,$S$4,'무신사 메타 광고'!$C:$C,$R542))</f>
        <v>0</v>
      </c>
      <c r="AC542" s="11">
        <f t="shared" si="28"/>
        <v>0</v>
      </c>
    </row>
    <row r="543" spans="2:29">
      <c r="B543" s="9"/>
      <c r="C543" s="29">
        <f>IF($C$4="", SUMIFS('자사몰 메타 광고'!$L:$L, '자사몰 메타 광고'!$D:$D, $B543), SUMIFS('자사몰 메타 광고'!$L:$L, '자사몰 메타 광고'!$I:$I, $C$4, '자사몰 메타 광고'!$D:$D, $B543))</f>
        <v>0</v>
      </c>
      <c r="D543" s="29">
        <f>IF($C$4="", SUMIFS('자사몰 메타 광고'!$V:$V,#REF!, $B543), SUMIFS('자사몰 메타 광고'!$V:$V,'자사몰 메타 광고'!$I:$I,$C$4,'자사몰 메타 광고'!$D:$D,$B543))</f>
        <v>0</v>
      </c>
      <c r="E543" s="11">
        <f t="shared" si="22"/>
        <v>0</v>
      </c>
      <c r="F543" s="12" t="str">
        <f t="shared" si="29"/>
        <v xml:space="preserve"> </v>
      </c>
      <c r="G543" s="30">
        <f>IF($C$4="", SUMIFS('자사몰 메타 광고'!$K:$K, '자사몰 메타 광고'!$D:$D, $B543), SUMIFS('자사몰 메타 광고'!$K:$K,'자사몰 메타 광고'!$I:$I,$C$4,'자사몰 메타 광고'!D:D,$B543))</f>
        <v>0</v>
      </c>
      <c r="H543" s="30">
        <f>IF($C$4="", SUMIFS('자사몰 메타 광고'!$Q:$Q, '자사몰 메타 광고'!$D:$D, $B543), SUMIFS('자사몰 메타 광고'!$Q:$Q,'자사몰 메타 광고'!$I:$I,$C$4,'자사몰 메타 광고'!D:D,$B543))</f>
        <v>0</v>
      </c>
      <c r="I543" s="30">
        <f>IF($C$4="", SUMIFS('자사몰 메타 광고'!$U:$U, '자사몰 메타 광고'!$D:$D, $B543), SUMIFS('자사몰 메타 광고'!$U:$U,'자사몰 메타 광고'!$I:$I,$C$4,'자사몰 메타 광고'!D:D,$B543))</f>
        <v>0</v>
      </c>
      <c r="J543" s="11">
        <f t="shared" si="23"/>
        <v>0</v>
      </c>
      <c r="K543" s="11">
        <f t="shared" si="24"/>
        <v>0</v>
      </c>
      <c r="L543" s="12" t="str">
        <f t="shared" si="30"/>
        <v xml:space="preserve"> </v>
      </c>
      <c r="N543" s="10">
        <f>IF($C$4="", SUMIFS('무신사 메타 광고'!$X:$X, '무신사 메타 광고'!$D:$D, $B543),SUMIFS('무신사 메타 광고'!$X:$X,'무신사 메타 광고'!I:I,$C$4,'무신사 메타 광고'!D:D,$B543))</f>
        <v>0</v>
      </c>
      <c r="O543" s="11">
        <f t="shared" si="25"/>
        <v>0</v>
      </c>
      <c r="R543" s="13"/>
      <c r="S543" s="31">
        <f>IF($S$4="", SUMIFS('자사몰 메타 광고'!$L:$L, '자사몰 메타 광고'!$C:$C, $R543),SUMIFS('자사몰 메타 광고'!$L:$L,'자사몰 메타 광고'!$I:$I,$S$4,'자사몰 메타 광고'!$C:$C,$R543))</f>
        <v>0</v>
      </c>
      <c r="T543" s="31">
        <f>IF($S$4="", SUMIFS('자사몰 메타 광고'!$V:$V, '자사몰 메타 광고'!$C:$C, $R543),SUMIFS('자사몰 메타 광고'!$V:$V,'자사몰 메타 광고'!$I:$I,$S$4,'자사몰 메타 광고'!$C:$C,$R543))</f>
        <v>0</v>
      </c>
      <c r="U543" s="11">
        <f t="shared" si="26"/>
        <v>0</v>
      </c>
      <c r="V543" s="12" t="str">
        <f t="shared" si="31"/>
        <v xml:space="preserve"> </v>
      </c>
      <c r="W543" s="32">
        <f>IF($S$4="", SUMIFS('자사몰 메타 광고'!$K:$K, '자사몰 메타 광고'!$C:$C, $R543),SUMIFS('자사몰 메타 광고'!$K:$K,'자사몰 메타 광고'!$I:$I,$S$4,'자사몰 메타 광고'!$C:$C,$R543))</f>
        <v>0</v>
      </c>
      <c r="X543" s="32">
        <f>IF($S$4="", SUMIFS('자사몰 메타 광고'!$N:$N, '자사몰 메타 광고'!$C:$C, $R543),SUMIFS('자사몰 메타 광고'!$N:$N,'자사몰 메타 광고'!$I:$I,$S$4,'자사몰 메타 광고'!$C:$C,$R543))</f>
        <v>0</v>
      </c>
      <c r="Y543" s="11">
        <f t="shared" si="27"/>
        <v>0</v>
      </c>
      <c r="Z543" s="12" t="str">
        <f t="shared" si="32"/>
        <v xml:space="preserve"> </v>
      </c>
      <c r="AB543" s="10">
        <f>IF($S$4="", SUMIFS('무신사 메타 광고'!$X:$X, '무신사 메타 광고'!$C:$C, $R543),SUMIFS('무신사 메타 광고'!$X:$X,'무신사 메타 광고'!$I:$I,$S$4,'무신사 메타 광고'!$C:$C,$R543))</f>
        <v>0</v>
      </c>
      <c r="AC543" s="11">
        <f t="shared" si="28"/>
        <v>0</v>
      </c>
    </row>
    <row r="544" spans="2:29">
      <c r="B544" s="9"/>
      <c r="C544" s="29">
        <f>IF($C$4="", SUMIFS('자사몰 메타 광고'!$L:$L, '자사몰 메타 광고'!$D:$D, $B544), SUMIFS('자사몰 메타 광고'!$L:$L, '자사몰 메타 광고'!$I:$I, $C$4, '자사몰 메타 광고'!$D:$D, $B544))</f>
        <v>0</v>
      </c>
      <c r="D544" s="29">
        <f>IF($C$4="", SUMIFS('자사몰 메타 광고'!$V:$V,#REF!, $B544), SUMIFS('자사몰 메타 광고'!$V:$V,'자사몰 메타 광고'!$I:$I,$C$4,'자사몰 메타 광고'!$D:$D,$B544))</f>
        <v>0</v>
      </c>
      <c r="E544" s="11">
        <f t="shared" si="22"/>
        <v>0</v>
      </c>
      <c r="F544" s="12" t="str">
        <f t="shared" si="29"/>
        <v xml:space="preserve"> </v>
      </c>
      <c r="G544" s="30">
        <f>IF($C$4="", SUMIFS('자사몰 메타 광고'!$K:$K, '자사몰 메타 광고'!$D:$D, $B544), SUMIFS('자사몰 메타 광고'!$K:$K,'자사몰 메타 광고'!$I:$I,$C$4,'자사몰 메타 광고'!D:D,$B544))</f>
        <v>0</v>
      </c>
      <c r="H544" s="30">
        <f>IF($C$4="", SUMIFS('자사몰 메타 광고'!$Q:$Q, '자사몰 메타 광고'!$D:$D, $B544), SUMIFS('자사몰 메타 광고'!$Q:$Q,'자사몰 메타 광고'!$I:$I,$C$4,'자사몰 메타 광고'!D:D,$B544))</f>
        <v>0</v>
      </c>
      <c r="I544" s="30">
        <f>IF($C$4="", SUMIFS('자사몰 메타 광고'!$U:$U, '자사몰 메타 광고'!$D:$D, $B544), SUMIFS('자사몰 메타 광고'!$U:$U,'자사몰 메타 광고'!$I:$I,$C$4,'자사몰 메타 광고'!D:D,$B544))</f>
        <v>0</v>
      </c>
      <c r="J544" s="11">
        <f t="shared" si="23"/>
        <v>0</v>
      </c>
      <c r="K544" s="11">
        <f t="shared" si="24"/>
        <v>0</v>
      </c>
      <c r="L544" s="12" t="str">
        <f t="shared" si="30"/>
        <v xml:space="preserve"> </v>
      </c>
      <c r="N544" s="10">
        <f>IF($C$4="", SUMIFS('무신사 메타 광고'!$X:$X, '무신사 메타 광고'!$D:$D, $B544),SUMIFS('무신사 메타 광고'!$X:$X,'무신사 메타 광고'!I:I,$C$4,'무신사 메타 광고'!D:D,$B544))</f>
        <v>0</v>
      </c>
      <c r="O544" s="11">
        <f t="shared" si="25"/>
        <v>0</v>
      </c>
      <c r="R544" s="13"/>
      <c r="S544" s="31">
        <f>IF($S$4="", SUMIFS('자사몰 메타 광고'!$L:$L, '자사몰 메타 광고'!$C:$C, $R544),SUMIFS('자사몰 메타 광고'!$L:$L,'자사몰 메타 광고'!$I:$I,$S$4,'자사몰 메타 광고'!$C:$C,$R544))</f>
        <v>0</v>
      </c>
      <c r="T544" s="31">
        <f>IF($S$4="", SUMIFS('자사몰 메타 광고'!$V:$V, '자사몰 메타 광고'!$C:$C, $R544),SUMIFS('자사몰 메타 광고'!$V:$V,'자사몰 메타 광고'!$I:$I,$S$4,'자사몰 메타 광고'!$C:$C,$R544))</f>
        <v>0</v>
      </c>
      <c r="U544" s="11">
        <f t="shared" si="26"/>
        <v>0</v>
      </c>
      <c r="V544" s="12" t="str">
        <f t="shared" si="31"/>
        <v xml:space="preserve"> </v>
      </c>
      <c r="W544" s="32">
        <f>IF($S$4="", SUMIFS('자사몰 메타 광고'!$K:$K, '자사몰 메타 광고'!$C:$C, $R544),SUMIFS('자사몰 메타 광고'!$K:$K,'자사몰 메타 광고'!$I:$I,$S$4,'자사몰 메타 광고'!$C:$C,$R544))</f>
        <v>0</v>
      </c>
      <c r="X544" s="32">
        <f>IF($S$4="", SUMIFS('자사몰 메타 광고'!$N:$N, '자사몰 메타 광고'!$C:$C, $R544),SUMIFS('자사몰 메타 광고'!$N:$N,'자사몰 메타 광고'!$I:$I,$S$4,'자사몰 메타 광고'!$C:$C,$R544))</f>
        <v>0</v>
      </c>
      <c r="Y544" s="11">
        <f t="shared" si="27"/>
        <v>0</v>
      </c>
      <c r="Z544" s="12" t="str">
        <f t="shared" si="32"/>
        <v xml:space="preserve"> </v>
      </c>
      <c r="AB544" s="10">
        <f>IF($S$4="", SUMIFS('무신사 메타 광고'!$X:$X, '무신사 메타 광고'!$C:$C, $R544),SUMIFS('무신사 메타 광고'!$X:$X,'무신사 메타 광고'!$I:$I,$S$4,'무신사 메타 광고'!$C:$C,$R544))</f>
        <v>0</v>
      </c>
      <c r="AC544" s="11">
        <f t="shared" si="28"/>
        <v>0</v>
      </c>
    </row>
    <row r="545" spans="2:29">
      <c r="B545" s="9"/>
      <c r="C545" s="29">
        <f>IF($C$4="", SUMIFS('자사몰 메타 광고'!$L:$L, '자사몰 메타 광고'!$D:$D, $B545), SUMIFS('자사몰 메타 광고'!$L:$L, '자사몰 메타 광고'!$I:$I, $C$4, '자사몰 메타 광고'!$D:$D, $B545))</f>
        <v>0</v>
      </c>
      <c r="D545" s="29">
        <f>IF($C$4="", SUMIFS('자사몰 메타 광고'!$V:$V,#REF!, $B545), SUMIFS('자사몰 메타 광고'!$V:$V,'자사몰 메타 광고'!$I:$I,$C$4,'자사몰 메타 광고'!$D:$D,$B545))</f>
        <v>0</v>
      </c>
      <c r="E545" s="11">
        <f t="shared" si="22"/>
        <v>0</v>
      </c>
      <c r="F545" s="12" t="str">
        <f t="shared" si="29"/>
        <v xml:space="preserve"> </v>
      </c>
      <c r="G545" s="30">
        <f>IF($C$4="", SUMIFS('자사몰 메타 광고'!$K:$K, '자사몰 메타 광고'!$D:$D, $B545), SUMIFS('자사몰 메타 광고'!$K:$K,'자사몰 메타 광고'!$I:$I,$C$4,'자사몰 메타 광고'!D:D,$B545))</f>
        <v>0</v>
      </c>
      <c r="H545" s="30">
        <f>IF($C$4="", SUMIFS('자사몰 메타 광고'!$Q:$Q, '자사몰 메타 광고'!$D:$D, $B545), SUMIFS('자사몰 메타 광고'!$Q:$Q,'자사몰 메타 광고'!$I:$I,$C$4,'자사몰 메타 광고'!D:D,$B545))</f>
        <v>0</v>
      </c>
      <c r="I545" s="30">
        <f>IF($C$4="", SUMIFS('자사몰 메타 광고'!$U:$U, '자사몰 메타 광고'!$D:$D, $B545), SUMIFS('자사몰 메타 광고'!$U:$U,'자사몰 메타 광고'!$I:$I,$C$4,'자사몰 메타 광고'!D:D,$B545))</f>
        <v>0</v>
      </c>
      <c r="J545" s="11">
        <f t="shared" si="23"/>
        <v>0</v>
      </c>
      <c r="K545" s="11">
        <f t="shared" si="24"/>
        <v>0</v>
      </c>
      <c r="L545" s="12" t="str">
        <f t="shared" si="30"/>
        <v xml:space="preserve"> </v>
      </c>
      <c r="N545" s="10">
        <f>IF($C$4="", SUMIFS('무신사 메타 광고'!$X:$X, '무신사 메타 광고'!$D:$D, $B545),SUMIFS('무신사 메타 광고'!$X:$X,'무신사 메타 광고'!I:I,$C$4,'무신사 메타 광고'!D:D,$B545))</f>
        <v>0</v>
      </c>
      <c r="O545" s="11">
        <f t="shared" si="25"/>
        <v>0</v>
      </c>
      <c r="R545" s="13"/>
      <c r="S545" s="31">
        <f>IF($S$4="", SUMIFS('자사몰 메타 광고'!$L:$L, '자사몰 메타 광고'!$C:$C, $R545),SUMIFS('자사몰 메타 광고'!$L:$L,'자사몰 메타 광고'!$I:$I,$S$4,'자사몰 메타 광고'!$C:$C,$R545))</f>
        <v>0</v>
      </c>
      <c r="T545" s="31">
        <f>IF($S$4="", SUMIFS('자사몰 메타 광고'!$V:$V, '자사몰 메타 광고'!$C:$C, $R545),SUMIFS('자사몰 메타 광고'!$V:$V,'자사몰 메타 광고'!$I:$I,$S$4,'자사몰 메타 광고'!$C:$C,$R545))</f>
        <v>0</v>
      </c>
      <c r="U545" s="11">
        <f t="shared" si="26"/>
        <v>0</v>
      </c>
      <c r="V545" s="12" t="str">
        <f t="shared" si="31"/>
        <v xml:space="preserve"> </v>
      </c>
      <c r="W545" s="32">
        <f>IF($S$4="", SUMIFS('자사몰 메타 광고'!$K:$K, '자사몰 메타 광고'!$C:$C, $R545),SUMIFS('자사몰 메타 광고'!$K:$K,'자사몰 메타 광고'!$I:$I,$S$4,'자사몰 메타 광고'!$C:$C,$R545))</f>
        <v>0</v>
      </c>
      <c r="X545" s="32">
        <f>IF($S$4="", SUMIFS('자사몰 메타 광고'!$N:$N, '자사몰 메타 광고'!$C:$C, $R545),SUMIFS('자사몰 메타 광고'!$N:$N,'자사몰 메타 광고'!$I:$I,$S$4,'자사몰 메타 광고'!$C:$C,$R545))</f>
        <v>0</v>
      </c>
      <c r="Y545" s="11">
        <f t="shared" si="27"/>
        <v>0</v>
      </c>
      <c r="Z545" s="12" t="str">
        <f t="shared" si="32"/>
        <v xml:space="preserve"> </v>
      </c>
      <c r="AB545" s="10">
        <f>IF($S$4="", SUMIFS('무신사 메타 광고'!$X:$X, '무신사 메타 광고'!$C:$C, $R545),SUMIFS('무신사 메타 광고'!$X:$X,'무신사 메타 광고'!$I:$I,$S$4,'무신사 메타 광고'!$C:$C,$R545))</f>
        <v>0</v>
      </c>
      <c r="AC545" s="11">
        <f t="shared" si="28"/>
        <v>0</v>
      </c>
    </row>
    <row r="546" spans="2:29">
      <c r="B546" s="9"/>
      <c r="C546" s="29">
        <f>IF($C$4="", SUMIFS('자사몰 메타 광고'!$L:$L, '자사몰 메타 광고'!$D:$D, $B546), SUMIFS('자사몰 메타 광고'!$L:$L, '자사몰 메타 광고'!$I:$I, $C$4, '자사몰 메타 광고'!$D:$D, $B546))</f>
        <v>0</v>
      </c>
      <c r="D546" s="29">
        <f>IF($C$4="", SUMIFS('자사몰 메타 광고'!$V:$V,#REF!, $B546), SUMIFS('자사몰 메타 광고'!$V:$V,'자사몰 메타 광고'!$I:$I,$C$4,'자사몰 메타 광고'!$D:$D,$B546))</f>
        <v>0</v>
      </c>
      <c r="E546" s="11">
        <f t="shared" si="22"/>
        <v>0</v>
      </c>
      <c r="F546" s="12" t="str">
        <f t="shared" si="29"/>
        <v xml:space="preserve"> </v>
      </c>
      <c r="G546" s="30">
        <f>IF($C$4="", SUMIFS('자사몰 메타 광고'!$K:$K, '자사몰 메타 광고'!$D:$D, $B546), SUMIFS('자사몰 메타 광고'!$K:$K,'자사몰 메타 광고'!$I:$I,$C$4,'자사몰 메타 광고'!D:D,$B546))</f>
        <v>0</v>
      </c>
      <c r="H546" s="30">
        <f>IF($C$4="", SUMIFS('자사몰 메타 광고'!$Q:$Q, '자사몰 메타 광고'!$D:$D, $B546), SUMIFS('자사몰 메타 광고'!$Q:$Q,'자사몰 메타 광고'!$I:$I,$C$4,'자사몰 메타 광고'!D:D,$B546))</f>
        <v>0</v>
      </c>
      <c r="I546" s="30">
        <f>IF($C$4="", SUMIFS('자사몰 메타 광고'!$U:$U, '자사몰 메타 광고'!$D:$D, $B546), SUMIFS('자사몰 메타 광고'!$U:$U,'자사몰 메타 광고'!$I:$I,$C$4,'자사몰 메타 광고'!D:D,$B546))</f>
        <v>0</v>
      </c>
      <c r="J546" s="11">
        <f t="shared" si="23"/>
        <v>0</v>
      </c>
      <c r="K546" s="11">
        <f t="shared" si="24"/>
        <v>0</v>
      </c>
      <c r="L546" s="12" t="str">
        <f t="shared" si="30"/>
        <v xml:space="preserve"> </v>
      </c>
      <c r="N546" s="10">
        <f>IF($C$4="", SUMIFS('무신사 메타 광고'!$X:$X, '무신사 메타 광고'!$D:$D, $B546),SUMIFS('무신사 메타 광고'!$X:$X,'무신사 메타 광고'!I:I,$C$4,'무신사 메타 광고'!D:D,$B546))</f>
        <v>0</v>
      </c>
      <c r="O546" s="11">
        <f t="shared" si="25"/>
        <v>0</v>
      </c>
      <c r="R546" s="13"/>
      <c r="S546" s="31">
        <f>IF($S$4="", SUMIFS('자사몰 메타 광고'!$L:$L, '자사몰 메타 광고'!$C:$C, $R546),SUMIFS('자사몰 메타 광고'!$L:$L,'자사몰 메타 광고'!$I:$I,$S$4,'자사몰 메타 광고'!$C:$C,$R546))</f>
        <v>0</v>
      </c>
      <c r="T546" s="31">
        <f>IF($S$4="", SUMIFS('자사몰 메타 광고'!$V:$V, '자사몰 메타 광고'!$C:$C, $R546),SUMIFS('자사몰 메타 광고'!$V:$V,'자사몰 메타 광고'!$I:$I,$S$4,'자사몰 메타 광고'!$C:$C,$R546))</f>
        <v>0</v>
      </c>
      <c r="U546" s="11">
        <f t="shared" si="26"/>
        <v>0</v>
      </c>
      <c r="V546" s="12" t="str">
        <f t="shared" si="31"/>
        <v xml:space="preserve"> </v>
      </c>
      <c r="W546" s="32">
        <f>IF($S$4="", SUMIFS('자사몰 메타 광고'!$K:$K, '자사몰 메타 광고'!$C:$C, $R546),SUMIFS('자사몰 메타 광고'!$K:$K,'자사몰 메타 광고'!$I:$I,$S$4,'자사몰 메타 광고'!$C:$C,$R546))</f>
        <v>0</v>
      </c>
      <c r="X546" s="32">
        <f>IF($S$4="", SUMIFS('자사몰 메타 광고'!$N:$N, '자사몰 메타 광고'!$C:$C, $R546),SUMIFS('자사몰 메타 광고'!$N:$N,'자사몰 메타 광고'!$I:$I,$S$4,'자사몰 메타 광고'!$C:$C,$R546))</f>
        <v>0</v>
      </c>
      <c r="Y546" s="11">
        <f t="shared" si="27"/>
        <v>0</v>
      </c>
      <c r="Z546" s="12" t="str">
        <f t="shared" si="32"/>
        <v xml:space="preserve"> </v>
      </c>
      <c r="AB546" s="10">
        <f>IF($S$4="", SUMIFS('무신사 메타 광고'!$X:$X, '무신사 메타 광고'!$C:$C, $R546),SUMIFS('무신사 메타 광고'!$X:$X,'무신사 메타 광고'!$I:$I,$S$4,'무신사 메타 광고'!$C:$C,$R546))</f>
        <v>0</v>
      </c>
      <c r="AC546" s="11">
        <f t="shared" si="28"/>
        <v>0</v>
      </c>
    </row>
    <row r="547" spans="2:29">
      <c r="B547" s="9"/>
      <c r="C547" s="29">
        <f>IF($C$4="", SUMIFS('자사몰 메타 광고'!$L:$L, '자사몰 메타 광고'!$D:$D, $B547), SUMIFS('자사몰 메타 광고'!$L:$L, '자사몰 메타 광고'!$I:$I, $C$4, '자사몰 메타 광고'!$D:$D, $B547))</f>
        <v>0</v>
      </c>
      <c r="D547" s="29">
        <f>IF($C$4="", SUMIFS('자사몰 메타 광고'!$V:$V,#REF!, $B547), SUMIFS('자사몰 메타 광고'!$V:$V,'자사몰 메타 광고'!$I:$I,$C$4,'자사몰 메타 광고'!$D:$D,$B547))</f>
        <v>0</v>
      </c>
      <c r="E547" s="11">
        <f t="shared" si="22"/>
        <v>0</v>
      </c>
      <c r="F547" s="12" t="str">
        <f t="shared" si="29"/>
        <v xml:space="preserve"> </v>
      </c>
      <c r="G547" s="30">
        <f>IF($C$4="", SUMIFS('자사몰 메타 광고'!$K:$K, '자사몰 메타 광고'!$D:$D, $B547), SUMIFS('자사몰 메타 광고'!$K:$K,'자사몰 메타 광고'!$I:$I,$C$4,'자사몰 메타 광고'!D:D,$B547))</f>
        <v>0</v>
      </c>
      <c r="H547" s="30">
        <f>IF($C$4="", SUMIFS('자사몰 메타 광고'!$Q:$Q, '자사몰 메타 광고'!$D:$D, $B547), SUMIFS('자사몰 메타 광고'!$Q:$Q,'자사몰 메타 광고'!$I:$I,$C$4,'자사몰 메타 광고'!D:D,$B547))</f>
        <v>0</v>
      </c>
      <c r="I547" s="30">
        <f>IF($C$4="", SUMIFS('자사몰 메타 광고'!$U:$U, '자사몰 메타 광고'!$D:$D, $B547), SUMIFS('자사몰 메타 광고'!$U:$U,'자사몰 메타 광고'!$I:$I,$C$4,'자사몰 메타 광고'!D:D,$B547))</f>
        <v>0</v>
      </c>
      <c r="J547" s="11">
        <f t="shared" si="23"/>
        <v>0</v>
      </c>
      <c r="K547" s="11">
        <f t="shared" si="24"/>
        <v>0</v>
      </c>
      <c r="L547" s="12" t="str">
        <f t="shared" si="30"/>
        <v xml:space="preserve"> </v>
      </c>
      <c r="N547" s="10">
        <f>IF($C$4="", SUMIFS('무신사 메타 광고'!$X:$X, '무신사 메타 광고'!$D:$D, $B547),SUMIFS('무신사 메타 광고'!$X:$X,'무신사 메타 광고'!I:I,$C$4,'무신사 메타 광고'!D:D,$B547))</f>
        <v>0</v>
      </c>
      <c r="O547" s="11">
        <f t="shared" si="25"/>
        <v>0</v>
      </c>
      <c r="R547" s="13"/>
      <c r="S547" s="31">
        <f>IF($S$4="", SUMIFS('자사몰 메타 광고'!$L:$L, '자사몰 메타 광고'!$C:$C, $R547),SUMIFS('자사몰 메타 광고'!$L:$L,'자사몰 메타 광고'!$I:$I,$S$4,'자사몰 메타 광고'!$C:$C,$R547))</f>
        <v>0</v>
      </c>
      <c r="T547" s="31">
        <f>IF($S$4="", SUMIFS('자사몰 메타 광고'!$V:$V, '자사몰 메타 광고'!$C:$C, $R547),SUMIFS('자사몰 메타 광고'!$V:$V,'자사몰 메타 광고'!$I:$I,$S$4,'자사몰 메타 광고'!$C:$C,$R547))</f>
        <v>0</v>
      </c>
      <c r="U547" s="11">
        <f t="shared" si="26"/>
        <v>0</v>
      </c>
      <c r="V547" s="12" t="str">
        <f t="shared" si="31"/>
        <v xml:space="preserve"> </v>
      </c>
      <c r="W547" s="32">
        <f>IF($S$4="", SUMIFS('자사몰 메타 광고'!$K:$K, '자사몰 메타 광고'!$C:$C, $R547),SUMIFS('자사몰 메타 광고'!$K:$K,'자사몰 메타 광고'!$I:$I,$S$4,'자사몰 메타 광고'!$C:$C,$R547))</f>
        <v>0</v>
      </c>
      <c r="X547" s="32">
        <f>IF($S$4="", SUMIFS('자사몰 메타 광고'!$N:$N, '자사몰 메타 광고'!$C:$C, $R547),SUMIFS('자사몰 메타 광고'!$N:$N,'자사몰 메타 광고'!$I:$I,$S$4,'자사몰 메타 광고'!$C:$C,$R547))</f>
        <v>0</v>
      </c>
      <c r="Y547" s="11">
        <f t="shared" si="27"/>
        <v>0</v>
      </c>
      <c r="Z547" s="12" t="str">
        <f t="shared" si="32"/>
        <v xml:space="preserve"> </v>
      </c>
      <c r="AB547" s="10">
        <f>IF($S$4="", SUMIFS('무신사 메타 광고'!$X:$X, '무신사 메타 광고'!$C:$C, $R547),SUMIFS('무신사 메타 광고'!$X:$X,'무신사 메타 광고'!$I:$I,$S$4,'무신사 메타 광고'!$C:$C,$R547))</f>
        <v>0</v>
      </c>
      <c r="AC547" s="11">
        <f t="shared" si="28"/>
        <v>0</v>
      </c>
    </row>
    <row r="548" spans="2:29">
      <c r="B548" s="9"/>
      <c r="C548" s="29">
        <f>IF($C$4="", SUMIFS('자사몰 메타 광고'!$L:$L, '자사몰 메타 광고'!$D:$D, $B548), SUMIFS('자사몰 메타 광고'!$L:$L, '자사몰 메타 광고'!$I:$I, $C$4, '자사몰 메타 광고'!$D:$D, $B548))</f>
        <v>0</v>
      </c>
      <c r="D548" s="29">
        <f>IF($C$4="", SUMIFS('자사몰 메타 광고'!$V:$V,#REF!, $B548), SUMIFS('자사몰 메타 광고'!$V:$V,'자사몰 메타 광고'!$I:$I,$C$4,'자사몰 메타 광고'!$D:$D,$B548))</f>
        <v>0</v>
      </c>
      <c r="E548" s="11">
        <f t="shared" si="22"/>
        <v>0</v>
      </c>
      <c r="F548" s="12" t="str">
        <f t="shared" si="29"/>
        <v xml:space="preserve"> </v>
      </c>
      <c r="G548" s="30">
        <f>IF($C$4="", SUMIFS('자사몰 메타 광고'!$K:$K, '자사몰 메타 광고'!$D:$D, $B548), SUMIFS('자사몰 메타 광고'!$K:$K,'자사몰 메타 광고'!$I:$I,$C$4,'자사몰 메타 광고'!D:D,$B548))</f>
        <v>0</v>
      </c>
      <c r="H548" s="30">
        <f>IF($C$4="", SUMIFS('자사몰 메타 광고'!$Q:$Q, '자사몰 메타 광고'!$D:$D, $B548), SUMIFS('자사몰 메타 광고'!$Q:$Q,'자사몰 메타 광고'!$I:$I,$C$4,'자사몰 메타 광고'!D:D,$B548))</f>
        <v>0</v>
      </c>
      <c r="I548" s="30">
        <f>IF($C$4="", SUMIFS('자사몰 메타 광고'!$U:$U, '자사몰 메타 광고'!$D:$D, $B548), SUMIFS('자사몰 메타 광고'!$U:$U,'자사몰 메타 광고'!$I:$I,$C$4,'자사몰 메타 광고'!D:D,$B548))</f>
        <v>0</v>
      </c>
      <c r="J548" s="11">
        <f t="shared" si="23"/>
        <v>0</v>
      </c>
      <c r="K548" s="11">
        <f t="shared" si="24"/>
        <v>0</v>
      </c>
      <c r="L548" s="12" t="str">
        <f t="shared" si="30"/>
        <v xml:space="preserve"> </v>
      </c>
      <c r="N548" s="10">
        <f>IF($C$4="", SUMIFS('무신사 메타 광고'!$X:$X, '무신사 메타 광고'!$D:$D, $B548),SUMIFS('무신사 메타 광고'!$X:$X,'무신사 메타 광고'!I:I,$C$4,'무신사 메타 광고'!D:D,$B548))</f>
        <v>0</v>
      </c>
      <c r="O548" s="11">
        <f t="shared" si="25"/>
        <v>0</v>
      </c>
      <c r="R548" s="13"/>
      <c r="S548" s="31">
        <f>IF($S$4="", SUMIFS('자사몰 메타 광고'!$L:$L, '자사몰 메타 광고'!$C:$C, $R548),SUMIFS('자사몰 메타 광고'!$L:$L,'자사몰 메타 광고'!$I:$I,$S$4,'자사몰 메타 광고'!$C:$C,$R548))</f>
        <v>0</v>
      </c>
      <c r="T548" s="31">
        <f>IF($S$4="", SUMIFS('자사몰 메타 광고'!$V:$V, '자사몰 메타 광고'!$C:$C, $R548),SUMIFS('자사몰 메타 광고'!$V:$V,'자사몰 메타 광고'!$I:$I,$S$4,'자사몰 메타 광고'!$C:$C,$R548))</f>
        <v>0</v>
      </c>
      <c r="U548" s="11">
        <f t="shared" si="26"/>
        <v>0</v>
      </c>
      <c r="V548" s="12" t="str">
        <f t="shared" si="31"/>
        <v xml:space="preserve"> </v>
      </c>
      <c r="W548" s="32">
        <f>IF($S$4="", SUMIFS('자사몰 메타 광고'!$K:$K, '자사몰 메타 광고'!$C:$C, $R548),SUMIFS('자사몰 메타 광고'!$K:$K,'자사몰 메타 광고'!$I:$I,$S$4,'자사몰 메타 광고'!$C:$C,$R548))</f>
        <v>0</v>
      </c>
      <c r="X548" s="32">
        <f>IF($S$4="", SUMIFS('자사몰 메타 광고'!$N:$N, '자사몰 메타 광고'!$C:$C, $R548),SUMIFS('자사몰 메타 광고'!$N:$N,'자사몰 메타 광고'!$I:$I,$S$4,'자사몰 메타 광고'!$C:$C,$R548))</f>
        <v>0</v>
      </c>
      <c r="Y548" s="11">
        <f t="shared" si="27"/>
        <v>0</v>
      </c>
      <c r="Z548" s="12" t="str">
        <f t="shared" si="32"/>
        <v xml:space="preserve"> </v>
      </c>
      <c r="AB548" s="10">
        <f>IF($S$4="", SUMIFS('무신사 메타 광고'!$X:$X, '무신사 메타 광고'!$C:$C, $R548),SUMIFS('무신사 메타 광고'!$X:$X,'무신사 메타 광고'!$I:$I,$S$4,'무신사 메타 광고'!$C:$C,$R548))</f>
        <v>0</v>
      </c>
      <c r="AC548" s="11">
        <f t="shared" si="28"/>
        <v>0</v>
      </c>
    </row>
    <row r="549" spans="2:29">
      <c r="B549" s="9"/>
      <c r="C549" s="29">
        <f>IF($C$4="", SUMIFS('자사몰 메타 광고'!$L:$L, '자사몰 메타 광고'!$D:$D, $B549), SUMIFS('자사몰 메타 광고'!$L:$L, '자사몰 메타 광고'!$I:$I, $C$4, '자사몰 메타 광고'!$D:$D, $B549))</f>
        <v>0</v>
      </c>
      <c r="D549" s="29">
        <f>IF($C$4="", SUMIFS('자사몰 메타 광고'!$V:$V,#REF!, $B549), SUMIFS('자사몰 메타 광고'!$V:$V,'자사몰 메타 광고'!$I:$I,$C$4,'자사몰 메타 광고'!$D:$D,$B549))</f>
        <v>0</v>
      </c>
      <c r="E549" s="11">
        <f t="shared" si="22"/>
        <v>0</v>
      </c>
      <c r="F549" s="12" t="str">
        <f t="shared" si="29"/>
        <v xml:space="preserve"> </v>
      </c>
      <c r="G549" s="30">
        <f>IF($C$4="", SUMIFS('자사몰 메타 광고'!$K:$K, '자사몰 메타 광고'!$D:$D, $B549), SUMIFS('자사몰 메타 광고'!$K:$K,'자사몰 메타 광고'!$I:$I,$C$4,'자사몰 메타 광고'!D:D,$B549))</f>
        <v>0</v>
      </c>
      <c r="H549" s="30">
        <f>IF($C$4="", SUMIFS('자사몰 메타 광고'!$Q:$Q, '자사몰 메타 광고'!$D:$D, $B549), SUMIFS('자사몰 메타 광고'!$Q:$Q,'자사몰 메타 광고'!$I:$I,$C$4,'자사몰 메타 광고'!D:D,$B549))</f>
        <v>0</v>
      </c>
      <c r="I549" s="30">
        <f>IF($C$4="", SUMIFS('자사몰 메타 광고'!$U:$U, '자사몰 메타 광고'!$D:$D, $B549), SUMIFS('자사몰 메타 광고'!$U:$U,'자사몰 메타 광고'!$I:$I,$C$4,'자사몰 메타 광고'!D:D,$B549))</f>
        <v>0</v>
      </c>
      <c r="J549" s="11">
        <f t="shared" si="23"/>
        <v>0</v>
      </c>
      <c r="K549" s="11">
        <f t="shared" si="24"/>
        <v>0</v>
      </c>
      <c r="L549" s="12" t="str">
        <f t="shared" si="30"/>
        <v xml:space="preserve"> </v>
      </c>
      <c r="N549" s="10">
        <f>IF($C$4="", SUMIFS('무신사 메타 광고'!$X:$X, '무신사 메타 광고'!$D:$D, $B549),SUMIFS('무신사 메타 광고'!$X:$X,'무신사 메타 광고'!I:I,$C$4,'무신사 메타 광고'!D:D,$B549))</f>
        <v>0</v>
      </c>
      <c r="O549" s="11">
        <f t="shared" si="25"/>
        <v>0</v>
      </c>
      <c r="R549" s="13"/>
      <c r="S549" s="31">
        <f>IF($S$4="", SUMIFS('자사몰 메타 광고'!$L:$L, '자사몰 메타 광고'!$C:$C, $R549),SUMIFS('자사몰 메타 광고'!$L:$L,'자사몰 메타 광고'!$I:$I,$S$4,'자사몰 메타 광고'!$C:$C,$R549))</f>
        <v>0</v>
      </c>
      <c r="T549" s="31">
        <f>IF($S$4="", SUMIFS('자사몰 메타 광고'!$V:$V, '자사몰 메타 광고'!$C:$C, $R549),SUMIFS('자사몰 메타 광고'!$V:$V,'자사몰 메타 광고'!$I:$I,$S$4,'자사몰 메타 광고'!$C:$C,$R549))</f>
        <v>0</v>
      </c>
      <c r="U549" s="11">
        <f t="shared" si="26"/>
        <v>0</v>
      </c>
      <c r="V549" s="12" t="str">
        <f t="shared" si="31"/>
        <v xml:space="preserve"> </v>
      </c>
      <c r="W549" s="32">
        <f>IF($S$4="", SUMIFS('자사몰 메타 광고'!$K:$K, '자사몰 메타 광고'!$C:$C, $R549),SUMIFS('자사몰 메타 광고'!$K:$K,'자사몰 메타 광고'!$I:$I,$S$4,'자사몰 메타 광고'!$C:$C,$R549))</f>
        <v>0</v>
      </c>
      <c r="X549" s="32">
        <f>IF($S$4="", SUMIFS('자사몰 메타 광고'!$N:$N, '자사몰 메타 광고'!$C:$C, $R549),SUMIFS('자사몰 메타 광고'!$N:$N,'자사몰 메타 광고'!$I:$I,$S$4,'자사몰 메타 광고'!$C:$C,$R549))</f>
        <v>0</v>
      </c>
      <c r="Y549" s="11">
        <f t="shared" si="27"/>
        <v>0</v>
      </c>
      <c r="Z549" s="12" t="str">
        <f t="shared" si="32"/>
        <v xml:space="preserve"> </v>
      </c>
      <c r="AB549" s="10">
        <f>IF($S$4="", SUMIFS('무신사 메타 광고'!$X:$X, '무신사 메타 광고'!$C:$C, $R549),SUMIFS('무신사 메타 광고'!$X:$X,'무신사 메타 광고'!$I:$I,$S$4,'무신사 메타 광고'!$C:$C,$R549))</f>
        <v>0</v>
      </c>
      <c r="AC549" s="11">
        <f t="shared" si="28"/>
        <v>0</v>
      </c>
    </row>
    <row r="550" spans="2:29">
      <c r="B550" s="9"/>
      <c r="C550" s="29">
        <f>IF($C$4="", SUMIFS('자사몰 메타 광고'!$L:$L, '자사몰 메타 광고'!$D:$D, $B550), SUMIFS('자사몰 메타 광고'!$L:$L, '자사몰 메타 광고'!$I:$I, $C$4, '자사몰 메타 광고'!$D:$D, $B550))</f>
        <v>0</v>
      </c>
      <c r="D550" s="29">
        <f>IF($C$4="", SUMIFS('자사몰 메타 광고'!$V:$V,#REF!, $B550), SUMIFS('자사몰 메타 광고'!$V:$V,'자사몰 메타 광고'!$I:$I,$C$4,'자사몰 메타 광고'!$D:$D,$B550))</f>
        <v>0</v>
      </c>
      <c r="E550" s="11">
        <f t="shared" si="22"/>
        <v>0</v>
      </c>
      <c r="F550" s="12" t="str">
        <f t="shared" si="29"/>
        <v xml:space="preserve"> </v>
      </c>
      <c r="G550" s="30">
        <f>IF($C$4="", SUMIFS('자사몰 메타 광고'!$K:$K, '자사몰 메타 광고'!$D:$D, $B550), SUMIFS('자사몰 메타 광고'!$K:$K,'자사몰 메타 광고'!$I:$I,$C$4,'자사몰 메타 광고'!D:D,$B550))</f>
        <v>0</v>
      </c>
      <c r="H550" s="30">
        <f>IF($C$4="", SUMIFS('자사몰 메타 광고'!$Q:$Q, '자사몰 메타 광고'!$D:$D, $B550), SUMIFS('자사몰 메타 광고'!$Q:$Q,'자사몰 메타 광고'!$I:$I,$C$4,'자사몰 메타 광고'!D:D,$B550))</f>
        <v>0</v>
      </c>
      <c r="I550" s="30">
        <f>IF($C$4="", SUMIFS('자사몰 메타 광고'!$U:$U, '자사몰 메타 광고'!$D:$D, $B550), SUMIFS('자사몰 메타 광고'!$U:$U,'자사몰 메타 광고'!$I:$I,$C$4,'자사몰 메타 광고'!D:D,$B550))</f>
        <v>0</v>
      </c>
      <c r="J550" s="11">
        <f t="shared" si="23"/>
        <v>0</v>
      </c>
      <c r="K550" s="11">
        <f t="shared" si="24"/>
        <v>0</v>
      </c>
      <c r="L550" s="12" t="str">
        <f t="shared" si="30"/>
        <v xml:space="preserve"> </v>
      </c>
      <c r="N550" s="10">
        <f>IF($C$4="", SUMIFS('무신사 메타 광고'!$X:$X, '무신사 메타 광고'!$D:$D, $B550),SUMIFS('무신사 메타 광고'!$X:$X,'무신사 메타 광고'!I:I,$C$4,'무신사 메타 광고'!D:D,$B550))</f>
        <v>0</v>
      </c>
      <c r="O550" s="11">
        <f t="shared" si="25"/>
        <v>0</v>
      </c>
      <c r="R550" s="13"/>
      <c r="S550" s="31">
        <f>IF($S$4="", SUMIFS('자사몰 메타 광고'!$L:$L, '자사몰 메타 광고'!$C:$C, $R550),SUMIFS('자사몰 메타 광고'!$L:$L,'자사몰 메타 광고'!$I:$I,$S$4,'자사몰 메타 광고'!$C:$C,$R550))</f>
        <v>0</v>
      </c>
      <c r="T550" s="31">
        <f>IF($S$4="", SUMIFS('자사몰 메타 광고'!$V:$V, '자사몰 메타 광고'!$C:$C, $R550),SUMIFS('자사몰 메타 광고'!$V:$V,'자사몰 메타 광고'!$I:$I,$S$4,'자사몰 메타 광고'!$C:$C,$R550))</f>
        <v>0</v>
      </c>
      <c r="U550" s="11">
        <f t="shared" si="26"/>
        <v>0</v>
      </c>
      <c r="V550" s="12" t="str">
        <f t="shared" si="31"/>
        <v xml:space="preserve"> </v>
      </c>
      <c r="W550" s="32">
        <f>IF($S$4="", SUMIFS('자사몰 메타 광고'!$K:$K, '자사몰 메타 광고'!$C:$C, $R550),SUMIFS('자사몰 메타 광고'!$K:$K,'자사몰 메타 광고'!$I:$I,$S$4,'자사몰 메타 광고'!$C:$C,$R550))</f>
        <v>0</v>
      </c>
      <c r="X550" s="32">
        <f>IF($S$4="", SUMIFS('자사몰 메타 광고'!$N:$N, '자사몰 메타 광고'!$C:$C, $R550),SUMIFS('자사몰 메타 광고'!$N:$N,'자사몰 메타 광고'!$I:$I,$S$4,'자사몰 메타 광고'!$C:$C,$R550))</f>
        <v>0</v>
      </c>
      <c r="Y550" s="11">
        <f t="shared" si="27"/>
        <v>0</v>
      </c>
      <c r="Z550" s="12" t="str">
        <f t="shared" si="32"/>
        <v xml:space="preserve"> </v>
      </c>
      <c r="AB550" s="10">
        <f>IF($S$4="", SUMIFS('무신사 메타 광고'!$X:$X, '무신사 메타 광고'!$C:$C, $R550),SUMIFS('무신사 메타 광고'!$X:$X,'무신사 메타 광고'!$I:$I,$S$4,'무신사 메타 광고'!$C:$C,$R550))</f>
        <v>0</v>
      </c>
      <c r="AC550" s="11">
        <f t="shared" si="28"/>
        <v>0</v>
      </c>
    </row>
    <row r="551" spans="2:29">
      <c r="B551" s="9"/>
      <c r="C551" s="29">
        <f>IF($C$4="", SUMIFS('자사몰 메타 광고'!$L:$L, '자사몰 메타 광고'!$D:$D, $B551), SUMIFS('자사몰 메타 광고'!$L:$L, '자사몰 메타 광고'!$I:$I, $C$4, '자사몰 메타 광고'!$D:$D, $B551))</f>
        <v>0</v>
      </c>
      <c r="D551" s="29">
        <f>IF($C$4="", SUMIFS('자사몰 메타 광고'!$V:$V,#REF!, $B551), SUMIFS('자사몰 메타 광고'!$V:$V,'자사몰 메타 광고'!$I:$I,$C$4,'자사몰 메타 광고'!$D:$D,$B551))</f>
        <v>0</v>
      </c>
      <c r="E551" s="11">
        <f t="shared" si="22"/>
        <v>0</v>
      </c>
      <c r="F551" s="12" t="str">
        <f t="shared" si="29"/>
        <v xml:space="preserve"> </v>
      </c>
      <c r="G551" s="30">
        <f>IF($C$4="", SUMIFS('자사몰 메타 광고'!$K:$K, '자사몰 메타 광고'!$D:$D, $B551), SUMIFS('자사몰 메타 광고'!$K:$K,'자사몰 메타 광고'!$I:$I,$C$4,'자사몰 메타 광고'!D:D,$B551))</f>
        <v>0</v>
      </c>
      <c r="H551" s="30">
        <f>IF($C$4="", SUMIFS('자사몰 메타 광고'!$Q:$Q, '자사몰 메타 광고'!$D:$D, $B551), SUMIFS('자사몰 메타 광고'!$Q:$Q,'자사몰 메타 광고'!$I:$I,$C$4,'자사몰 메타 광고'!D:D,$B551))</f>
        <v>0</v>
      </c>
      <c r="I551" s="30">
        <f>IF($C$4="", SUMIFS('자사몰 메타 광고'!$U:$U, '자사몰 메타 광고'!$D:$D, $B551), SUMIFS('자사몰 메타 광고'!$U:$U,'자사몰 메타 광고'!$I:$I,$C$4,'자사몰 메타 광고'!D:D,$B551))</f>
        <v>0</v>
      </c>
      <c r="J551" s="11">
        <f t="shared" si="23"/>
        <v>0</v>
      </c>
      <c r="K551" s="11">
        <f t="shared" si="24"/>
        <v>0</v>
      </c>
      <c r="L551" s="12" t="str">
        <f t="shared" si="30"/>
        <v xml:space="preserve"> </v>
      </c>
      <c r="N551" s="10">
        <f>IF($C$4="", SUMIFS('무신사 메타 광고'!$X:$X, '무신사 메타 광고'!$D:$D, $B551),SUMIFS('무신사 메타 광고'!$X:$X,'무신사 메타 광고'!I:I,$C$4,'무신사 메타 광고'!D:D,$B551))</f>
        <v>0</v>
      </c>
      <c r="O551" s="11">
        <f t="shared" si="25"/>
        <v>0</v>
      </c>
      <c r="R551" s="13"/>
      <c r="S551" s="31">
        <f>IF($S$4="", SUMIFS('자사몰 메타 광고'!$L:$L, '자사몰 메타 광고'!$C:$C, $R551),SUMIFS('자사몰 메타 광고'!$L:$L,'자사몰 메타 광고'!$I:$I,$S$4,'자사몰 메타 광고'!$C:$C,$R551))</f>
        <v>0</v>
      </c>
      <c r="T551" s="31">
        <f>IF($S$4="", SUMIFS('자사몰 메타 광고'!$V:$V, '자사몰 메타 광고'!$C:$C, $R551),SUMIFS('자사몰 메타 광고'!$V:$V,'자사몰 메타 광고'!$I:$I,$S$4,'자사몰 메타 광고'!$C:$C,$R551))</f>
        <v>0</v>
      </c>
      <c r="U551" s="11">
        <f t="shared" si="26"/>
        <v>0</v>
      </c>
      <c r="V551" s="12" t="str">
        <f t="shared" si="31"/>
        <v xml:space="preserve"> </v>
      </c>
      <c r="W551" s="32">
        <f>IF($S$4="", SUMIFS('자사몰 메타 광고'!$K:$K, '자사몰 메타 광고'!$C:$C, $R551),SUMIFS('자사몰 메타 광고'!$K:$K,'자사몰 메타 광고'!$I:$I,$S$4,'자사몰 메타 광고'!$C:$C,$R551))</f>
        <v>0</v>
      </c>
      <c r="X551" s="32">
        <f>IF($S$4="", SUMIFS('자사몰 메타 광고'!$N:$N, '자사몰 메타 광고'!$C:$C, $R551),SUMIFS('자사몰 메타 광고'!$N:$N,'자사몰 메타 광고'!$I:$I,$S$4,'자사몰 메타 광고'!$C:$C,$R551))</f>
        <v>0</v>
      </c>
      <c r="Y551" s="11">
        <f t="shared" si="27"/>
        <v>0</v>
      </c>
      <c r="Z551" s="12" t="str">
        <f t="shared" si="32"/>
        <v xml:space="preserve"> </v>
      </c>
      <c r="AB551" s="10">
        <f>IF($S$4="", SUMIFS('무신사 메타 광고'!$X:$X, '무신사 메타 광고'!$C:$C, $R551),SUMIFS('무신사 메타 광고'!$X:$X,'무신사 메타 광고'!$I:$I,$S$4,'무신사 메타 광고'!$C:$C,$R551))</f>
        <v>0</v>
      </c>
      <c r="AC551" s="11">
        <f t="shared" si="28"/>
        <v>0</v>
      </c>
    </row>
    <row r="552" spans="2:29">
      <c r="B552" s="9"/>
      <c r="C552" s="29">
        <f>IF($C$4="", SUMIFS('자사몰 메타 광고'!$L:$L, '자사몰 메타 광고'!$D:$D, $B552), SUMIFS('자사몰 메타 광고'!$L:$L, '자사몰 메타 광고'!$I:$I, $C$4, '자사몰 메타 광고'!$D:$D, $B552))</f>
        <v>0</v>
      </c>
      <c r="D552" s="29">
        <f>IF($C$4="", SUMIFS('자사몰 메타 광고'!$V:$V,#REF!, $B552), SUMIFS('자사몰 메타 광고'!$V:$V,'자사몰 메타 광고'!$I:$I,$C$4,'자사몰 메타 광고'!$D:$D,$B552))</f>
        <v>0</v>
      </c>
      <c r="E552" s="11">
        <f t="shared" si="22"/>
        <v>0</v>
      </c>
      <c r="F552" s="12" t="str">
        <f t="shared" si="29"/>
        <v xml:space="preserve"> </v>
      </c>
      <c r="G552" s="30">
        <f>IF($C$4="", SUMIFS('자사몰 메타 광고'!$K:$K, '자사몰 메타 광고'!$D:$D, $B552), SUMIFS('자사몰 메타 광고'!$K:$K,'자사몰 메타 광고'!$I:$I,$C$4,'자사몰 메타 광고'!D:D,$B552))</f>
        <v>0</v>
      </c>
      <c r="H552" s="30">
        <f>IF($C$4="", SUMIFS('자사몰 메타 광고'!$Q:$Q, '자사몰 메타 광고'!$D:$D, $B552), SUMIFS('자사몰 메타 광고'!$Q:$Q,'자사몰 메타 광고'!$I:$I,$C$4,'자사몰 메타 광고'!D:D,$B552))</f>
        <v>0</v>
      </c>
      <c r="I552" s="30">
        <f>IF($C$4="", SUMIFS('자사몰 메타 광고'!$U:$U, '자사몰 메타 광고'!$D:$D, $B552), SUMIFS('자사몰 메타 광고'!$U:$U,'자사몰 메타 광고'!$I:$I,$C$4,'자사몰 메타 광고'!D:D,$B552))</f>
        <v>0</v>
      </c>
      <c r="J552" s="11">
        <f t="shared" si="23"/>
        <v>0</v>
      </c>
      <c r="K552" s="11">
        <f t="shared" si="24"/>
        <v>0</v>
      </c>
      <c r="L552" s="12" t="str">
        <f t="shared" si="30"/>
        <v xml:space="preserve"> </v>
      </c>
      <c r="N552" s="10">
        <f>IF($C$4="", SUMIFS('무신사 메타 광고'!$X:$X, '무신사 메타 광고'!$D:$D, $B552),SUMIFS('무신사 메타 광고'!$X:$X,'무신사 메타 광고'!I:I,$C$4,'무신사 메타 광고'!D:D,$B552))</f>
        <v>0</v>
      </c>
      <c r="O552" s="11">
        <f t="shared" si="25"/>
        <v>0</v>
      </c>
      <c r="R552" s="13"/>
      <c r="S552" s="31">
        <f>IF($S$4="", SUMIFS('자사몰 메타 광고'!$L:$L, '자사몰 메타 광고'!$C:$C, $R552),SUMIFS('자사몰 메타 광고'!$L:$L,'자사몰 메타 광고'!$I:$I,$S$4,'자사몰 메타 광고'!$C:$C,$R552))</f>
        <v>0</v>
      </c>
      <c r="T552" s="31">
        <f>IF($S$4="", SUMIFS('자사몰 메타 광고'!$V:$V, '자사몰 메타 광고'!$C:$C, $R552),SUMIFS('자사몰 메타 광고'!$V:$V,'자사몰 메타 광고'!$I:$I,$S$4,'자사몰 메타 광고'!$C:$C,$R552))</f>
        <v>0</v>
      </c>
      <c r="U552" s="11">
        <f t="shared" si="26"/>
        <v>0</v>
      </c>
      <c r="V552" s="12" t="str">
        <f t="shared" si="31"/>
        <v xml:space="preserve"> </v>
      </c>
      <c r="W552" s="32">
        <f>IF($S$4="", SUMIFS('자사몰 메타 광고'!$K:$K, '자사몰 메타 광고'!$C:$C, $R552),SUMIFS('자사몰 메타 광고'!$K:$K,'자사몰 메타 광고'!$I:$I,$S$4,'자사몰 메타 광고'!$C:$C,$R552))</f>
        <v>0</v>
      </c>
      <c r="X552" s="32">
        <f>IF($S$4="", SUMIFS('자사몰 메타 광고'!$N:$N, '자사몰 메타 광고'!$C:$C, $R552),SUMIFS('자사몰 메타 광고'!$N:$N,'자사몰 메타 광고'!$I:$I,$S$4,'자사몰 메타 광고'!$C:$C,$R552))</f>
        <v>0</v>
      </c>
      <c r="Y552" s="11">
        <f t="shared" si="27"/>
        <v>0</v>
      </c>
      <c r="Z552" s="12" t="str">
        <f t="shared" si="32"/>
        <v xml:space="preserve"> </v>
      </c>
      <c r="AB552" s="10">
        <f>IF($S$4="", SUMIFS('무신사 메타 광고'!$X:$X, '무신사 메타 광고'!$C:$C, $R552),SUMIFS('무신사 메타 광고'!$X:$X,'무신사 메타 광고'!$I:$I,$S$4,'무신사 메타 광고'!$C:$C,$R552))</f>
        <v>0</v>
      </c>
      <c r="AC552" s="11">
        <f t="shared" si="28"/>
        <v>0</v>
      </c>
    </row>
    <row r="553" spans="2:29">
      <c r="B553" s="9"/>
      <c r="C553" s="29">
        <f>IF($C$4="", SUMIFS('자사몰 메타 광고'!$L:$L, '자사몰 메타 광고'!$D:$D, $B553), SUMIFS('자사몰 메타 광고'!$L:$L, '자사몰 메타 광고'!$I:$I, $C$4, '자사몰 메타 광고'!$D:$D, $B553))</f>
        <v>0</v>
      </c>
      <c r="D553" s="29">
        <f>IF($C$4="", SUMIFS('자사몰 메타 광고'!$V:$V,#REF!, $B553), SUMIFS('자사몰 메타 광고'!$V:$V,'자사몰 메타 광고'!$I:$I,$C$4,'자사몰 메타 광고'!$D:$D,$B553))</f>
        <v>0</v>
      </c>
      <c r="E553" s="11">
        <f t="shared" si="22"/>
        <v>0</v>
      </c>
      <c r="F553" s="12" t="str">
        <f t="shared" si="29"/>
        <v xml:space="preserve"> </v>
      </c>
      <c r="G553" s="30">
        <f>IF($C$4="", SUMIFS('자사몰 메타 광고'!$K:$K, '자사몰 메타 광고'!$D:$D, $B553), SUMIFS('자사몰 메타 광고'!$K:$K,'자사몰 메타 광고'!$I:$I,$C$4,'자사몰 메타 광고'!D:D,$B553))</f>
        <v>0</v>
      </c>
      <c r="H553" s="30">
        <f>IF($C$4="", SUMIFS('자사몰 메타 광고'!$Q:$Q, '자사몰 메타 광고'!$D:$D, $B553), SUMIFS('자사몰 메타 광고'!$Q:$Q,'자사몰 메타 광고'!$I:$I,$C$4,'자사몰 메타 광고'!D:D,$B553))</f>
        <v>0</v>
      </c>
      <c r="I553" s="30">
        <f>IF($C$4="", SUMIFS('자사몰 메타 광고'!$U:$U, '자사몰 메타 광고'!$D:$D, $B553), SUMIFS('자사몰 메타 광고'!$U:$U,'자사몰 메타 광고'!$I:$I,$C$4,'자사몰 메타 광고'!D:D,$B553))</f>
        <v>0</v>
      </c>
      <c r="J553" s="11">
        <f t="shared" si="23"/>
        <v>0</v>
      </c>
      <c r="K553" s="11">
        <f t="shared" si="24"/>
        <v>0</v>
      </c>
      <c r="L553" s="12" t="str">
        <f t="shared" si="30"/>
        <v xml:space="preserve"> </v>
      </c>
      <c r="N553" s="10">
        <f>IF($C$4="", SUMIFS('무신사 메타 광고'!$X:$X, '무신사 메타 광고'!$D:$D, $B553),SUMIFS('무신사 메타 광고'!$X:$X,'무신사 메타 광고'!I:I,$C$4,'무신사 메타 광고'!D:D,$B553))</f>
        <v>0</v>
      </c>
      <c r="O553" s="11">
        <f t="shared" si="25"/>
        <v>0</v>
      </c>
      <c r="R553" s="13"/>
      <c r="S553" s="31">
        <f>IF($S$4="", SUMIFS('자사몰 메타 광고'!$L:$L, '자사몰 메타 광고'!$C:$C, $R553),SUMIFS('자사몰 메타 광고'!$L:$L,'자사몰 메타 광고'!$I:$I,$S$4,'자사몰 메타 광고'!$C:$C,$R553))</f>
        <v>0</v>
      </c>
      <c r="T553" s="31">
        <f>IF($S$4="", SUMIFS('자사몰 메타 광고'!$V:$V, '자사몰 메타 광고'!$C:$C, $R553),SUMIFS('자사몰 메타 광고'!$V:$V,'자사몰 메타 광고'!$I:$I,$S$4,'자사몰 메타 광고'!$C:$C,$R553))</f>
        <v>0</v>
      </c>
      <c r="U553" s="11">
        <f t="shared" si="26"/>
        <v>0</v>
      </c>
      <c r="V553" s="12" t="str">
        <f t="shared" si="31"/>
        <v xml:space="preserve"> </v>
      </c>
      <c r="W553" s="32">
        <f>IF($S$4="", SUMIFS('자사몰 메타 광고'!$K:$K, '자사몰 메타 광고'!$C:$C, $R553),SUMIFS('자사몰 메타 광고'!$K:$K,'자사몰 메타 광고'!$I:$I,$S$4,'자사몰 메타 광고'!$C:$C,$R553))</f>
        <v>0</v>
      </c>
      <c r="X553" s="32">
        <f>IF($S$4="", SUMIFS('자사몰 메타 광고'!$N:$N, '자사몰 메타 광고'!$C:$C, $R553),SUMIFS('자사몰 메타 광고'!$N:$N,'자사몰 메타 광고'!$I:$I,$S$4,'자사몰 메타 광고'!$C:$C,$R553))</f>
        <v>0</v>
      </c>
      <c r="Y553" s="11">
        <f t="shared" si="27"/>
        <v>0</v>
      </c>
      <c r="Z553" s="12" t="str">
        <f t="shared" si="32"/>
        <v xml:space="preserve"> </v>
      </c>
      <c r="AB553" s="10">
        <f>IF($S$4="", SUMIFS('무신사 메타 광고'!$X:$X, '무신사 메타 광고'!$C:$C, $R553),SUMIFS('무신사 메타 광고'!$X:$X,'무신사 메타 광고'!$I:$I,$S$4,'무신사 메타 광고'!$C:$C,$R553))</f>
        <v>0</v>
      </c>
      <c r="AC553" s="11">
        <f t="shared" si="28"/>
        <v>0</v>
      </c>
    </row>
    <row r="554" spans="2:29">
      <c r="B554" s="9"/>
      <c r="C554" s="29">
        <f>IF($C$4="", SUMIFS('자사몰 메타 광고'!$L:$L, '자사몰 메타 광고'!$D:$D, $B554), SUMIFS('자사몰 메타 광고'!$L:$L, '자사몰 메타 광고'!$I:$I, $C$4, '자사몰 메타 광고'!$D:$D, $B554))</f>
        <v>0</v>
      </c>
      <c r="D554" s="29">
        <f>IF($C$4="", SUMIFS('자사몰 메타 광고'!$V:$V,#REF!, $B554), SUMIFS('자사몰 메타 광고'!$V:$V,'자사몰 메타 광고'!$I:$I,$C$4,'자사몰 메타 광고'!$D:$D,$B554))</f>
        <v>0</v>
      </c>
      <c r="E554" s="11">
        <f t="shared" si="22"/>
        <v>0</v>
      </c>
      <c r="F554" s="12" t="str">
        <f t="shared" si="29"/>
        <v xml:space="preserve"> </v>
      </c>
      <c r="G554" s="30">
        <f>IF($C$4="", SUMIFS('자사몰 메타 광고'!$K:$K, '자사몰 메타 광고'!$D:$D, $B554), SUMIFS('자사몰 메타 광고'!$K:$K,'자사몰 메타 광고'!$I:$I,$C$4,'자사몰 메타 광고'!D:D,$B554))</f>
        <v>0</v>
      </c>
      <c r="H554" s="30">
        <f>IF($C$4="", SUMIFS('자사몰 메타 광고'!$Q:$Q, '자사몰 메타 광고'!$D:$D, $B554), SUMIFS('자사몰 메타 광고'!$Q:$Q,'자사몰 메타 광고'!$I:$I,$C$4,'자사몰 메타 광고'!D:D,$B554))</f>
        <v>0</v>
      </c>
      <c r="I554" s="30">
        <f>IF($C$4="", SUMIFS('자사몰 메타 광고'!$U:$U, '자사몰 메타 광고'!$D:$D, $B554), SUMIFS('자사몰 메타 광고'!$U:$U,'자사몰 메타 광고'!$I:$I,$C$4,'자사몰 메타 광고'!D:D,$B554))</f>
        <v>0</v>
      </c>
      <c r="J554" s="11">
        <f t="shared" si="23"/>
        <v>0</v>
      </c>
      <c r="K554" s="11">
        <f t="shared" si="24"/>
        <v>0</v>
      </c>
      <c r="L554" s="12" t="str">
        <f t="shared" si="30"/>
        <v xml:space="preserve"> </v>
      </c>
      <c r="N554" s="10">
        <f>IF($C$4="", SUMIFS('무신사 메타 광고'!$X:$X, '무신사 메타 광고'!$D:$D, $B554),SUMIFS('무신사 메타 광고'!$X:$X,'무신사 메타 광고'!I:I,$C$4,'무신사 메타 광고'!D:D,$B554))</f>
        <v>0</v>
      </c>
      <c r="O554" s="11">
        <f t="shared" si="25"/>
        <v>0</v>
      </c>
      <c r="R554" s="13"/>
      <c r="S554" s="31">
        <f>IF($S$4="", SUMIFS('자사몰 메타 광고'!$L:$L, '자사몰 메타 광고'!$C:$C, $R554),SUMIFS('자사몰 메타 광고'!$L:$L,'자사몰 메타 광고'!$I:$I,$S$4,'자사몰 메타 광고'!$C:$C,$R554))</f>
        <v>0</v>
      </c>
      <c r="T554" s="31">
        <f>IF($S$4="", SUMIFS('자사몰 메타 광고'!$V:$V, '자사몰 메타 광고'!$C:$C, $R554),SUMIFS('자사몰 메타 광고'!$V:$V,'자사몰 메타 광고'!$I:$I,$S$4,'자사몰 메타 광고'!$C:$C,$R554))</f>
        <v>0</v>
      </c>
      <c r="U554" s="11">
        <f t="shared" si="26"/>
        <v>0</v>
      </c>
      <c r="V554" s="12" t="str">
        <f t="shared" si="31"/>
        <v xml:space="preserve"> </v>
      </c>
      <c r="W554" s="32">
        <f>IF($S$4="", SUMIFS('자사몰 메타 광고'!$K:$K, '자사몰 메타 광고'!$C:$C, $R554),SUMIFS('자사몰 메타 광고'!$K:$K,'자사몰 메타 광고'!$I:$I,$S$4,'자사몰 메타 광고'!$C:$C,$R554))</f>
        <v>0</v>
      </c>
      <c r="X554" s="32">
        <f>IF($S$4="", SUMIFS('자사몰 메타 광고'!$N:$N, '자사몰 메타 광고'!$C:$C, $R554),SUMIFS('자사몰 메타 광고'!$N:$N,'자사몰 메타 광고'!$I:$I,$S$4,'자사몰 메타 광고'!$C:$C,$R554))</f>
        <v>0</v>
      </c>
      <c r="Y554" s="11">
        <f t="shared" si="27"/>
        <v>0</v>
      </c>
      <c r="Z554" s="12" t="str">
        <f t="shared" si="32"/>
        <v xml:space="preserve"> </v>
      </c>
      <c r="AB554" s="10">
        <f>IF($S$4="", SUMIFS('무신사 메타 광고'!$X:$X, '무신사 메타 광고'!$C:$C, $R554),SUMIFS('무신사 메타 광고'!$X:$X,'무신사 메타 광고'!$I:$I,$S$4,'무신사 메타 광고'!$C:$C,$R554))</f>
        <v>0</v>
      </c>
      <c r="AC554" s="11">
        <f t="shared" si="28"/>
        <v>0</v>
      </c>
    </row>
    <row r="555" spans="2:29">
      <c r="B555" s="9"/>
      <c r="C555" s="29">
        <f>IF($C$4="", SUMIFS('자사몰 메타 광고'!$L:$L, '자사몰 메타 광고'!$D:$D, $B555), SUMIFS('자사몰 메타 광고'!$L:$L, '자사몰 메타 광고'!$I:$I, $C$4, '자사몰 메타 광고'!$D:$D, $B555))</f>
        <v>0</v>
      </c>
      <c r="D555" s="29">
        <f>IF($C$4="", SUMIFS('자사몰 메타 광고'!$V:$V,#REF!, $B555), SUMIFS('자사몰 메타 광고'!$V:$V,'자사몰 메타 광고'!$I:$I,$C$4,'자사몰 메타 광고'!$D:$D,$B555))</f>
        <v>0</v>
      </c>
      <c r="E555" s="11">
        <f t="shared" si="22"/>
        <v>0</v>
      </c>
      <c r="F555" s="12" t="str">
        <f t="shared" si="29"/>
        <v xml:space="preserve"> </v>
      </c>
      <c r="G555" s="30">
        <f>IF($C$4="", SUMIFS('자사몰 메타 광고'!$K:$K, '자사몰 메타 광고'!$D:$D, $B555), SUMIFS('자사몰 메타 광고'!$K:$K,'자사몰 메타 광고'!$I:$I,$C$4,'자사몰 메타 광고'!D:D,$B555))</f>
        <v>0</v>
      </c>
      <c r="H555" s="30">
        <f>IF($C$4="", SUMIFS('자사몰 메타 광고'!$Q:$Q, '자사몰 메타 광고'!$D:$D, $B555), SUMIFS('자사몰 메타 광고'!$Q:$Q,'자사몰 메타 광고'!$I:$I,$C$4,'자사몰 메타 광고'!D:D,$B555))</f>
        <v>0</v>
      </c>
      <c r="I555" s="30">
        <f>IF($C$4="", SUMIFS('자사몰 메타 광고'!$U:$U, '자사몰 메타 광고'!$D:$D, $B555), SUMIFS('자사몰 메타 광고'!$U:$U,'자사몰 메타 광고'!$I:$I,$C$4,'자사몰 메타 광고'!D:D,$B555))</f>
        <v>0</v>
      </c>
      <c r="J555" s="11">
        <f t="shared" si="23"/>
        <v>0</v>
      </c>
      <c r="K555" s="11">
        <f t="shared" si="24"/>
        <v>0</v>
      </c>
      <c r="L555" s="12" t="str">
        <f t="shared" si="30"/>
        <v xml:space="preserve"> </v>
      </c>
      <c r="N555" s="10">
        <f>IF($C$4="", SUMIFS('무신사 메타 광고'!$X:$X, '무신사 메타 광고'!$D:$D, $B555),SUMIFS('무신사 메타 광고'!$X:$X,'무신사 메타 광고'!I:I,$C$4,'무신사 메타 광고'!D:D,$B555))</f>
        <v>0</v>
      </c>
      <c r="O555" s="11">
        <f t="shared" si="25"/>
        <v>0</v>
      </c>
      <c r="R555" s="13"/>
      <c r="S555" s="31">
        <f>IF($S$4="", SUMIFS('자사몰 메타 광고'!$L:$L, '자사몰 메타 광고'!$C:$C, $R555),SUMIFS('자사몰 메타 광고'!$L:$L,'자사몰 메타 광고'!$I:$I,$S$4,'자사몰 메타 광고'!$C:$C,$R555))</f>
        <v>0</v>
      </c>
      <c r="T555" s="31">
        <f>IF($S$4="", SUMIFS('자사몰 메타 광고'!$V:$V, '자사몰 메타 광고'!$C:$C, $R555),SUMIFS('자사몰 메타 광고'!$V:$V,'자사몰 메타 광고'!$I:$I,$S$4,'자사몰 메타 광고'!$C:$C,$R555))</f>
        <v>0</v>
      </c>
      <c r="U555" s="11">
        <f t="shared" si="26"/>
        <v>0</v>
      </c>
      <c r="V555" s="12" t="str">
        <f t="shared" si="31"/>
        <v xml:space="preserve"> </v>
      </c>
      <c r="W555" s="32">
        <f>IF($S$4="", SUMIFS('자사몰 메타 광고'!$K:$K, '자사몰 메타 광고'!$C:$C, $R555),SUMIFS('자사몰 메타 광고'!$K:$K,'자사몰 메타 광고'!$I:$I,$S$4,'자사몰 메타 광고'!$C:$C,$R555))</f>
        <v>0</v>
      </c>
      <c r="X555" s="32">
        <f>IF($S$4="", SUMIFS('자사몰 메타 광고'!$N:$N, '자사몰 메타 광고'!$C:$C, $R555),SUMIFS('자사몰 메타 광고'!$N:$N,'자사몰 메타 광고'!$I:$I,$S$4,'자사몰 메타 광고'!$C:$C,$R555))</f>
        <v>0</v>
      </c>
      <c r="Y555" s="11">
        <f t="shared" si="27"/>
        <v>0</v>
      </c>
      <c r="Z555" s="12" t="str">
        <f t="shared" si="32"/>
        <v xml:space="preserve"> </v>
      </c>
      <c r="AB555" s="10">
        <f>IF($S$4="", SUMIFS('무신사 메타 광고'!$X:$X, '무신사 메타 광고'!$C:$C, $R555),SUMIFS('무신사 메타 광고'!$X:$X,'무신사 메타 광고'!$I:$I,$S$4,'무신사 메타 광고'!$C:$C,$R555))</f>
        <v>0</v>
      </c>
      <c r="AC555" s="11">
        <f t="shared" si="28"/>
        <v>0</v>
      </c>
    </row>
    <row r="556" spans="2:29">
      <c r="B556" s="9"/>
      <c r="C556" s="29">
        <f>IF($C$4="", SUMIFS('자사몰 메타 광고'!$L:$L, '자사몰 메타 광고'!$D:$D, $B556), SUMIFS('자사몰 메타 광고'!$L:$L, '자사몰 메타 광고'!$I:$I, $C$4, '자사몰 메타 광고'!$D:$D, $B556))</f>
        <v>0</v>
      </c>
      <c r="D556" s="29">
        <f>IF($C$4="", SUMIFS('자사몰 메타 광고'!$V:$V,#REF!, $B556), SUMIFS('자사몰 메타 광고'!$V:$V,'자사몰 메타 광고'!$I:$I,$C$4,'자사몰 메타 광고'!$D:$D,$B556))</f>
        <v>0</v>
      </c>
      <c r="E556" s="11">
        <f t="shared" si="22"/>
        <v>0</v>
      </c>
      <c r="F556" s="12" t="str">
        <f t="shared" si="29"/>
        <v xml:space="preserve"> </v>
      </c>
      <c r="G556" s="30">
        <f>IF($C$4="", SUMIFS('자사몰 메타 광고'!$K:$K, '자사몰 메타 광고'!$D:$D, $B556), SUMIFS('자사몰 메타 광고'!$K:$K,'자사몰 메타 광고'!$I:$I,$C$4,'자사몰 메타 광고'!D:D,$B556))</f>
        <v>0</v>
      </c>
      <c r="H556" s="30">
        <f>IF($C$4="", SUMIFS('자사몰 메타 광고'!$Q:$Q, '자사몰 메타 광고'!$D:$D, $B556), SUMIFS('자사몰 메타 광고'!$Q:$Q,'자사몰 메타 광고'!$I:$I,$C$4,'자사몰 메타 광고'!D:D,$B556))</f>
        <v>0</v>
      </c>
      <c r="I556" s="30">
        <f>IF($C$4="", SUMIFS('자사몰 메타 광고'!$U:$U, '자사몰 메타 광고'!$D:$D, $B556), SUMIFS('자사몰 메타 광고'!$U:$U,'자사몰 메타 광고'!$I:$I,$C$4,'자사몰 메타 광고'!D:D,$B556))</f>
        <v>0</v>
      </c>
      <c r="J556" s="11">
        <f t="shared" si="23"/>
        <v>0</v>
      </c>
      <c r="K556" s="11">
        <f t="shared" si="24"/>
        <v>0</v>
      </c>
      <c r="L556" s="12" t="str">
        <f t="shared" si="30"/>
        <v xml:space="preserve"> </v>
      </c>
      <c r="N556" s="10">
        <f>IF($C$4="", SUMIFS('무신사 메타 광고'!$X:$X, '무신사 메타 광고'!$D:$D, $B556),SUMIFS('무신사 메타 광고'!$X:$X,'무신사 메타 광고'!I:I,$C$4,'무신사 메타 광고'!D:D,$B556))</f>
        <v>0</v>
      </c>
      <c r="O556" s="11">
        <f t="shared" si="25"/>
        <v>0</v>
      </c>
      <c r="R556" s="13"/>
      <c r="S556" s="31">
        <f>IF($S$4="", SUMIFS('자사몰 메타 광고'!$L:$L, '자사몰 메타 광고'!$C:$C, $R556),SUMIFS('자사몰 메타 광고'!$L:$L,'자사몰 메타 광고'!$I:$I,$S$4,'자사몰 메타 광고'!$C:$C,$R556))</f>
        <v>0</v>
      </c>
      <c r="T556" s="31">
        <f>IF($S$4="", SUMIFS('자사몰 메타 광고'!$V:$V, '자사몰 메타 광고'!$C:$C, $R556),SUMIFS('자사몰 메타 광고'!$V:$V,'자사몰 메타 광고'!$I:$I,$S$4,'자사몰 메타 광고'!$C:$C,$R556))</f>
        <v>0</v>
      </c>
      <c r="U556" s="11">
        <f t="shared" si="26"/>
        <v>0</v>
      </c>
      <c r="V556" s="12" t="str">
        <f t="shared" si="31"/>
        <v xml:space="preserve"> </v>
      </c>
      <c r="W556" s="32">
        <f>IF($S$4="", SUMIFS('자사몰 메타 광고'!$K:$K, '자사몰 메타 광고'!$C:$C, $R556),SUMIFS('자사몰 메타 광고'!$K:$K,'자사몰 메타 광고'!$I:$I,$S$4,'자사몰 메타 광고'!$C:$C,$R556))</f>
        <v>0</v>
      </c>
      <c r="X556" s="32">
        <f>IF($S$4="", SUMIFS('자사몰 메타 광고'!$N:$N, '자사몰 메타 광고'!$C:$C, $R556),SUMIFS('자사몰 메타 광고'!$N:$N,'자사몰 메타 광고'!$I:$I,$S$4,'자사몰 메타 광고'!$C:$C,$R556))</f>
        <v>0</v>
      </c>
      <c r="Y556" s="11">
        <f t="shared" si="27"/>
        <v>0</v>
      </c>
      <c r="Z556" s="12" t="str">
        <f t="shared" si="32"/>
        <v xml:space="preserve"> </v>
      </c>
      <c r="AB556" s="10">
        <f>IF($S$4="", SUMIFS('무신사 메타 광고'!$X:$X, '무신사 메타 광고'!$C:$C, $R556),SUMIFS('무신사 메타 광고'!$X:$X,'무신사 메타 광고'!$I:$I,$S$4,'무신사 메타 광고'!$C:$C,$R556))</f>
        <v>0</v>
      </c>
      <c r="AC556" s="11">
        <f t="shared" si="28"/>
        <v>0</v>
      </c>
    </row>
    <row r="557" spans="2:29">
      <c r="B557" s="9"/>
      <c r="C557" s="29">
        <f>IF($C$4="", SUMIFS('자사몰 메타 광고'!$L:$L, '자사몰 메타 광고'!$D:$D, $B557), SUMIFS('자사몰 메타 광고'!$L:$L, '자사몰 메타 광고'!$I:$I, $C$4, '자사몰 메타 광고'!$D:$D, $B557))</f>
        <v>0</v>
      </c>
      <c r="D557" s="29">
        <f>IF($C$4="", SUMIFS('자사몰 메타 광고'!$V:$V,#REF!, $B557), SUMIFS('자사몰 메타 광고'!$V:$V,'자사몰 메타 광고'!$I:$I,$C$4,'자사몰 메타 광고'!$D:$D,$B557))</f>
        <v>0</v>
      </c>
      <c r="E557" s="11">
        <f t="shared" si="22"/>
        <v>0</v>
      </c>
      <c r="F557" s="12" t="str">
        <f t="shared" si="29"/>
        <v xml:space="preserve"> </v>
      </c>
      <c r="G557" s="30">
        <f>IF($C$4="", SUMIFS('자사몰 메타 광고'!$K:$K, '자사몰 메타 광고'!$D:$D, $B557), SUMIFS('자사몰 메타 광고'!$K:$K,'자사몰 메타 광고'!$I:$I,$C$4,'자사몰 메타 광고'!D:D,$B557))</f>
        <v>0</v>
      </c>
      <c r="H557" s="30">
        <f>IF($C$4="", SUMIFS('자사몰 메타 광고'!$Q:$Q, '자사몰 메타 광고'!$D:$D, $B557), SUMIFS('자사몰 메타 광고'!$Q:$Q,'자사몰 메타 광고'!$I:$I,$C$4,'자사몰 메타 광고'!D:D,$B557))</f>
        <v>0</v>
      </c>
      <c r="I557" s="30">
        <f>IF($C$4="", SUMIFS('자사몰 메타 광고'!$U:$U, '자사몰 메타 광고'!$D:$D, $B557), SUMIFS('자사몰 메타 광고'!$U:$U,'자사몰 메타 광고'!$I:$I,$C$4,'자사몰 메타 광고'!D:D,$B557))</f>
        <v>0</v>
      </c>
      <c r="J557" s="11">
        <f t="shared" si="23"/>
        <v>0</v>
      </c>
      <c r="K557" s="11">
        <f t="shared" si="24"/>
        <v>0</v>
      </c>
      <c r="L557" s="12" t="str">
        <f t="shared" si="30"/>
        <v xml:space="preserve"> </v>
      </c>
      <c r="N557" s="10">
        <f>IF($C$4="", SUMIFS('무신사 메타 광고'!$X:$X, '무신사 메타 광고'!$D:$D, $B557),SUMIFS('무신사 메타 광고'!$X:$X,'무신사 메타 광고'!I:I,$C$4,'무신사 메타 광고'!D:D,$B557))</f>
        <v>0</v>
      </c>
      <c r="O557" s="11">
        <f t="shared" si="25"/>
        <v>0</v>
      </c>
      <c r="R557" s="13"/>
      <c r="S557" s="31">
        <f>IF($S$4="", SUMIFS('자사몰 메타 광고'!$L:$L, '자사몰 메타 광고'!$C:$C, $R557),SUMIFS('자사몰 메타 광고'!$L:$L,'자사몰 메타 광고'!$I:$I,$S$4,'자사몰 메타 광고'!$C:$C,$R557))</f>
        <v>0</v>
      </c>
      <c r="T557" s="31">
        <f>IF($S$4="", SUMIFS('자사몰 메타 광고'!$V:$V, '자사몰 메타 광고'!$C:$C, $R557),SUMIFS('자사몰 메타 광고'!$V:$V,'자사몰 메타 광고'!$I:$I,$S$4,'자사몰 메타 광고'!$C:$C,$R557))</f>
        <v>0</v>
      </c>
      <c r="U557" s="11">
        <f t="shared" si="26"/>
        <v>0</v>
      </c>
      <c r="V557" s="12" t="str">
        <f t="shared" si="31"/>
        <v xml:space="preserve"> </v>
      </c>
      <c r="W557" s="32">
        <f>IF($S$4="", SUMIFS('자사몰 메타 광고'!$K:$K, '자사몰 메타 광고'!$C:$C, $R557),SUMIFS('자사몰 메타 광고'!$K:$K,'자사몰 메타 광고'!$I:$I,$S$4,'자사몰 메타 광고'!$C:$C,$R557))</f>
        <v>0</v>
      </c>
      <c r="X557" s="32">
        <f>IF($S$4="", SUMIFS('자사몰 메타 광고'!$N:$N, '자사몰 메타 광고'!$C:$C, $R557),SUMIFS('자사몰 메타 광고'!$N:$N,'자사몰 메타 광고'!$I:$I,$S$4,'자사몰 메타 광고'!$C:$C,$R557))</f>
        <v>0</v>
      </c>
      <c r="Y557" s="11">
        <f t="shared" si="27"/>
        <v>0</v>
      </c>
      <c r="Z557" s="12" t="str">
        <f t="shared" si="32"/>
        <v xml:space="preserve"> </v>
      </c>
      <c r="AB557" s="10">
        <f>IF($S$4="", SUMIFS('무신사 메타 광고'!$X:$X, '무신사 메타 광고'!$C:$C, $R557),SUMIFS('무신사 메타 광고'!$X:$X,'무신사 메타 광고'!$I:$I,$S$4,'무신사 메타 광고'!$C:$C,$R557))</f>
        <v>0</v>
      </c>
      <c r="AC557" s="11">
        <f t="shared" si="28"/>
        <v>0</v>
      </c>
    </row>
    <row r="558" spans="2:29">
      <c r="B558" s="9"/>
      <c r="C558" s="29">
        <f>IF($C$4="", SUMIFS('자사몰 메타 광고'!$L:$L, '자사몰 메타 광고'!$D:$D, $B558), SUMIFS('자사몰 메타 광고'!$L:$L, '자사몰 메타 광고'!$I:$I, $C$4, '자사몰 메타 광고'!$D:$D, $B558))</f>
        <v>0</v>
      </c>
      <c r="D558" s="29">
        <f>IF($C$4="", SUMIFS('자사몰 메타 광고'!$V:$V,#REF!, $B558), SUMIFS('자사몰 메타 광고'!$V:$V,'자사몰 메타 광고'!$I:$I,$C$4,'자사몰 메타 광고'!$D:$D,$B558))</f>
        <v>0</v>
      </c>
      <c r="E558" s="11">
        <f t="shared" si="22"/>
        <v>0</v>
      </c>
      <c r="F558" s="12" t="str">
        <f t="shared" si="29"/>
        <v xml:space="preserve"> </v>
      </c>
      <c r="G558" s="30">
        <f>IF($C$4="", SUMIFS('자사몰 메타 광고'!$K:$K, '자사몰 메타 광고'!$D:$D, $B558), SUMIFS('자사몰 메타 광고'!$K:$K,'자사몰 메타 광고'!$I:$I,$C$4,'자사몰 메타 광고'!D:D,$B558))</f>
        <v>0</v>
      </c>
      <c r="H558" s="30">
        <f>IF($C$4="", SUMIFS('자사몰 메타 광고'!$Q:$Q, '자사몰 메타 광고'!$D:$D, $B558), SUMIFS('자사몰 메타 광고'!$Q:$Q,'자사몰 메타 광고'!$I:$I,$C$4,'자사몰 메타 광고'!D:D,$B558))</f>
        <v>0</v>
      </c>
      <c r="I558" s="30">
        <f>IF($C$4="", SUMIFS('자사몰 메타 광고'!$U:$U, '자사몰 메타 광고'!$D:$D, $B558), SUMIFS('자사몰 메타 광고'!$U:$U,'자사몰 메타 광고'!$I:$I,$C$4,'자사몰 메타 광고'!D:D,$B558))</f>
        <v>0</v>
      </c>
      <c r="J558" s="11">
        <f t="shared" si="23"/>
        <v>0</v>
      </c>
      <c r="K558" s="11">
        <f t="shared" si="24"/>
        <v>0</v>
      </c>
      <c r="L558" s="12" t="str">
        <f t="shared" si="30"/>
        <v xml:space="preserve"> </v>
      </c>
      <c r="N558" s="10">
        <f>IF($C$4="", SUMIFS('무신사 메타 광고'!$X:$X, '무신사 메타 광고'!$D:$D, $B558),SUMIFS('무신사 메타 광고'!$X:$X,'무신사 메타 광고'!I:I,$C$4,'무신사 메타 광고'!D:D,$B558))</f>
        <v>0</v>
      </c>
      <c r="O558" s="11">
        <f t="shared" si="25"/>
        <v>0</v>
      </c>
      <c r="R558" s="13"/>
      <c r="S558" s="31">
        <f>IF($S$4="", SUMIFS('자사몰 메타 광고'!$L:$L, '자사몰 메타 광고'!$C:$C, $R558),SUMIFS('자사몰 메타 광고'!$L:$L,'자사몰 메타 광고'!$I:$I,$S$4,'자사몰 메타 광고'!$C:$C,$R558))</f>
        <v>0</v>
      </c>
      <c r="T558" s="31">
        <f>IF($S$4="", SUMIFS('자사몰 메타 광고'!$V:$V, '자사몰 메타 광고'!$C:$C, $R558),SUMIFS('자사몰 메타 광고'!$V:$V,'자사몰 메타 광고'!$I:$I,$S$4,'자사몰 메타 광고'!$C:$C,$R558))</f>
        <v>0</v>
      </c>
      <c r="U558" s="11">
        <f t="shared" si="26"/>
        <v>0</v>
      </c>
      <c r="V558" s="12" t="str">
        <f t="shared" si="31"/>
        <v xml:space="preserve"> </v>
      </c>
      <c r="W558" s="32">
        <f>IF($S$4="", SUMIFS('자사몰 메타 광고'!$K:$K, '자사몰 메타 광고'!$C:$C, $R558),SUMIFS('자사몰 메타 광고'!$K:$K,'자사몰 메타 광고'!$I:$I,$S$4,'자사몰 메타 광고'!$C:$C,$R558))</f>
        <v>0</v>
      </c>
      <c r="X558" s="32">
        <f>IF($S$4="", SUMIFS('자사몰 메타 광고'!$N:$N, '자사몰 메타 광고'!$C:$C, $R558),SUMIFS('자사몰 메타 광고'!$N:$N,'자사몰 메타 광고'!$I:$I,$S$4,'자사몰 메타 광고'!$C:$C,$R558))</f>
        <v>0</v>
      </c>
      <c r="Y558" s="11">
        <f t="shared" si="27"/>
        <v>0</v>
      </c>
      <c r="Z558" s="12" t="str">
        <f t="shared" si="32"/>
        <v xml:space="preserve"> </v>
      </c>
      <c r="AB558" s="10">
        <f>IF($S$4="", SUMIFS('무신사 메타 광고'!$X:$X, '무신사 메타 광고'!$C:$C, $R558),SUMIFS('무신사 메타 광고'!$X:$X,'무신사 메타 광고'!$I:$I,$S$4,'무신사 메타 광고'!$C:$C,$R558))</f>
        <v>0</v>
      </c>
      <c r="AC558" s="11">
        <f t="shared" si="28"/>
        <v>0</v>
      </c>
    </row>
    <row r="559" spans="2:29">
      <c r="B559" s="9"/>
      <c r="C559" s="29">
        <f>IF($C$4="", SUMIFS('자사몰 메타 광고'!$L:$L, '자사몰 메타 광고'!$D:$D, $B559), SUMIFS('자사몰 메타 광고'!$L:$L, '자사몰 메타 광고'!$I:$I, $C$4, '자사몰 메타 광고'!$D:$D, $B559))</f>
        <v>0</v>
      </c>
      <c r="D559" s="29">
        <f>IF($C$4="", SUMIFS('자사몰 메타 광고'!$V:$V,#REF!, $B559), SUMIFS('자사몰 메타 광고'!$V:$V,'자사몰 메타 광고'!$I:$I,$C$4,'자사몰 메타 광고'!$D:$D,$B559))</f>
        <v>0</v>
      </c>
      <c r="E559" s="11">
        <f t="shared" si="22"/>
        <v>0</v>
      </c>
      <c r="F559" s="12" t="str">
        <f t="shared" si="29"/>
        <v xml:space="preserve"> </v>
      </c>
      <c r="G559" s="30">
        <f>IF($C$4="", SUMIFS('자사몰 메타 광고'!$K:$K, '자사몰 메타 광고'!$D:$D, $B559), SUMIFS('자사몰 메타 광고'!$K:$K,'자사몰 메타 광고'!$I:$I,$C$4,'자사몰 메타 광고'!D:D,$B559))</f>
        <v>0</v>
      </c>
      <c r="H559" s="30">
        <f>IF($C$4="", SUMIFS('자사몰 메타 광고'!$Q:$Q, '자사몰 메타 광고'!$D:$D, $B559), SUMIFS('자사몰 메타 광고'!$Q:$Q,'자사몰 메타 광고'!$I:$I,$C$4,'자사몰 메타 광고'!D:D,$B559))</f>
        <v>0</v>
      </c>
      <c r="I559" s="30">
        <f>IF($C$4="", SUMIFS('자사몰 메타 광고'!$U:$U, '자사몰 메타 광고'!$D:$D, $B559), SUMIFS('자사몰 메타 광고'!$U:$U,'자사몰 메타 광고'!$I:$I,$C$4,'자사몰 메타 광고'!D:D,$B559))</f>
        <v>0</v>
      </c>
      <c r="J559" s="11">
        <f t="shared" si="23"/>
        <v>0</v>
      </c>
      <c r="K559" s="11">
        <f t="shared" si="24"/>
        <v>0</v>
      </c>
      <c r="L559" s="12" t="str">
        <f t="shared" si="30"/>
        <v xml:space="preserve"> </v>
      </c>
      <c r="N559" s="10">
        <f>IF($C$4="", SUMIFS('무신사 메타 광고'!$X:$X, '무신사 메타 광고'!$D:$D, $B559),SUMIFS('무신사 메타 광고'!$X:$X,'무신사 메타 광고'!I:I,$C$4,'무신사 메타 광고'!D:D,$B559))</f>
        <v>0</v>
      </c>
      <c r="O559" s="11">
        <f t="shared" si="25"/>
        <v>0</v>
      </c>
      <c r="R559" s="13"/>
      <c r="S559" s="31">
        <f>IF($S$4="", SUMIFS('자사몰 메타 광고'!$L:$L, '자사몰 메타 광고'!$C:$C, $R559),SUMIFS('자사몰 메타 광고'!$L:$L,'자사몰 메타 광고'!$I:$I,$S$4,'자사몰 메타 광고'!$C:$C,$R559))</f>
        <v>0</v>
      </c>
      <c r="T559" s="31">
        <f>IF($S$4="", SUMIFS('자사몰 메타 광고'!$V:$V, '자사몰 메타 광고'!$C:$C, $R559),SUMIFS('자사몰 메타 광고'!$V:$V,'자사몰 메타 광고'!$I:$I,$S$4,'자사몰 메타 광고'!$C:$C,$R559))</f>
        <v>0</v>
      </c>
      <c r="U559" s="11">
        <f t="shared" si="26"/>
        <v>0</v>
      </c>
      <c r="V559" s="12" t="str">
        <f t="shared" si="31"/>
        <v xml:space="preserve"> </v>
      </c>
      <c r="W559" s="32">
        <f>IF($S$4="", SUMIFS('자사몰 메타 광고'!$K:$K, '자사몰 메타 광고'!$C:$C, $R559),SUMIFS('자사몰 메타 광고'!$K:$K,'자사몰 메타 광고'!$I:$I,$S$4,'자사몰 메타 광고'!$C:$C,$R559))</f>
        <v>0</v>
      </c>
      <c r="X559" s="32">
        <f>IF($S$4="", SUMIFS('자사몰 메타 광고'!$N:$N, '자사몰 메타 광고'!$C:$C, $R559),SUMIFS('자사몰 메타 광고'!$N:$N,'자사몰 메타 광고'!$I:$I,$S$4,'자사몰 메타 광고'!$C:$C,$R559))</f>
        <v>0</v>
      </c>
      <c r="Y559" s="11">
        <f t="shared" si="27"/>
        <v>0</v>
      </c>
      <c r="Z559" s="12" t="str">
        <f t="shared" si="32"/>
        <v xml:space="preserve"> </v>
      </c>
      <c r="AB559" s="10">
        <f>IF($S$4="", SUMIFS('무신사 메타 광고'!$X:$X, '무신사 메타 광고'!$C:$C, $R559),SUMIFS('무신사 메타 광고'!$X:$X,'무신사 메타 광고'!$I:$I,$S$4,'무신사 메타 광고'!$C:$C,$R559))</f>
        <v>0</v>
      </c>
      <c r="AC559" s="11">
        <f t="shared" si="28"/>
        <v>0</v>
      </c>
    </row>
    <row r="560" spans="2:29">
      <c r="B560" s="9"/>
      <c r="C560" s="29">
        <f>IF($C$4="", SUMIFS('자사몰 메타 광고'!$L:$L, '자사몰 메타 광고'!$D:$D, $B560), SUMIFS('자사몰 메타 광고'!$L:$L, '자사몰 메타 광고'!$I:$I, $C$4, '자사몰 메타 광고'!$D:$D, $B560))</f>
        <v>0</v>
      </c>
      <c r="D560" s="29">
        <f>IF($C$4="", SUMIFS('자사몰 메타 광고'!$V:$V,#REF!, $B560), SUMIFS('자사몰 메타 광고'!$V:$V,'자사몰 메타 광고'!$I:$I,$C$4,'자사몰 메타 광고'!$D:$D,$B560))</f>
        <v>0</v>
      </c>
      <c r="E560" s="11">
        <f t="shared" si="22"/>
        <v>0</v>
      </c>
      <c r="F560" s="12" t="str">
        <f t="shared" si="29"/>
        <v xml:space="preserve"> </v>
      </c>
      <c r="G560" s="30">
        <f>IF($C$4="", SUMIFS('자사몰 메타 광고'!$K:$K, '자사몰 메타 광고'!$D:$D, $B560), SUMIFS('자사몰 메타 광고'!$K:$K,'자사몰 메타 광고'!$I:$I,$C$4,'자사몰 메타 광고'!D:D,$B560))</f>
        <v>0</v>
      </c>
      <c r="H560" s="30">
        <f>IF($C$4="", SUMIFS('자사몰 메타 광고'!$Q:$Q, '자사몰 메타 광고'!$D:$D, $B560), SUMIFS('자사몰 메타 광고'!$Q:$Q,'자사몰 메타 광고'!$I:$I,$C$4,'자사몰 메타 광고'!D:D,$B560))</f>
        <v>0</v>
      </c>
      <c r="I560" s="30">
        <f>IF($C$4="", SUMIFS('자사몰 메타 광고'!$U:$U, '자사몰 메타 광고'!$D:$D, $B560), SUMIFS('자사몰 메타 광고'!$U:$U,'자사몰 메타 광고'!$I:$I,$C$4,'자사몰 메타 광고'!D:D,$B560))</f>
        <v>0</v>
      </c>
      <c r="J560" s="11">
        <f t="shared" si="23"/>
        <v>0</v>
      </c>
      <c r="K560" s="11">
        <f t="shared" si="24"/>
        <v>0</v>
      </c>
      <c r="L560" s="12" t="str">
        <f t="shared" si="30"/>
        <v xml:space="preserve"> </v>
      </c>
      <c r="N560" s="10">
        <f>IF($C$4="", SUMIFS('무신사 메타 광고'!$X:$X, '무신사 메타 광고'!$D:$D, $B560),SUMIFS('무신사 메타 광고'!$X:$X,'무신사 메타 광고'!I:I,$C$4,'무신사 메타 광고'!D:D,$B560))</f>
        <v>0</v>
      </c>
      <c r="O560" s="11">
        <f t="shared" si="25"/>
        <v>0</v>
      </c>
      <c r="R560" s="13"/>
      <c r="S560" s="31">
        <f>IF($S$4="", SUMIFS('자사몰 메타 광고'!$L:$L, '자사몰 메타 광고'!$C:$C, $R560),SUMIFS('자사몰 메타 광고'!$L:$L,'자사몰 메타 광고'!$I:$I,$S$4,'자사몰 메타 광고'!$C:$C,$R560))</f>
        <v>0</v>
      </c>
      <c r="T560" s="31">
        <f>IF($S$4="", SUMIFS('자사몰 메타 광고'!$V:$V, '자사몰 메타 광고'!$C:$C, $R560),SUMIFS('자사몰 메타 광고'!$V:$V,'자사몰 메타 광고'!$I:$I,$S$4,'자사몰 메타 광고'!$C:$C,$R560))</f>
        <v>0</v>
      </c>
      <c r="U560" s="11">
        <f t="shared" si="26"/>
        <v>0</v>
      </c>
      <c r="V560" s="12" t="str">
        <f t="shared" si="31"/>
        <v xml:space="preserve"> </v>
      </c>
      <c r="W560" s="32">
        <f>IF($S$4="", SUMIFS('자사몰 메타 광고'!$K:$K, '자사몰 메타 광고'!$C:$C, $R560),SUMIFS('자사몰 메타 광고'!$K:$K,'자사몰 메타 광고'!$I:$I,$S$4,'자사몰 메타 광고'!$C:$C,$R560))</f>
        <v>0</v>
      </c>
      <c r="X560" s="32">
        <f>IF($S$4="", SUMIFS('자사몰 메타 광고'!$N:$N, '자사몰 메타 광고'!$C:$C, $R560),SUMIFS('자사몰 메타 광고'!$N:$N,'자사몰 메타 광고'!$I:$I,$S$4,'자사몰 메타 광고'!$C:$C,$R560))</f>
        <v>0</v>
      </c>
      <c r="Y560" s="11">
        <f t="shared" si="27"/>
        <v>0</v>
      </c>
      <c r="Z560" s="12" t="str">
        <f t="shared" si="32"/>
        <v xml:space="preserve"> </v>
      </c>
      <c r="AB560" s="10">
        <f>IF($S$4="", SUMIFS('무신사 메타 광고'!$X:$X, '무신사 메타 광고'!$C:$C, $R560),SUMIFS('무신사 메타 광고'!$X:$X,'무신사 메타 광고'!$I:$I,$S$4,'무신사 메타 광고'!$C:$C,$R560))</f>
        <v>0</v>
      </c>
      <c r="AC560" s="11">
        <f t="shared" si="28"/>
        <v>0</v>
      </c>
    </row>
    <row r="561" spans="2:29">
      <c r="B561" s="9"/>
      <c r="C561" s="29">
        <f>IF($C$4="", SUMIFS('자사몰 메타 광고'!$L:$L, '자사몰 메타 광고'!$D:$D, $B561), SUMIFS('자사몰 메타 광고'!$L:$L, '자사몰 메타 광고'!$I:$I, $C$4, '자사몰 메타 광고'!$D:$D, $B561))</f>
        <v>0</v>
      </c>
      <c r="D561" s="29">
        <f>IF($C$4="", SUMIFS('자사몰 메타 광고'!$V:$V,#REF!, $B561), SUMIFS('자사몰 메타 광고'!$V:$V,'자사몰 메타 광고'!$I:$I,$C$4,'자사몰 메타 광고'!$D:$D,$B561))</f>
        <v>0</v>
      </c>
      <c r="E561" s="11">
        <f t="shared" si="22"/>
        <v>0</v>
      </c>
      <c r="F561" s="12" t="str">
        <f t="shared" si="29"/>
        <v xml:space="preserve"> </v>
      </c>
      <c r="G561" s="30">
        <f>IF($C$4="", SUMIFS('자사몰 메타 광고'!$K:$K, '자사몰 메타 광고'!$D:$D, $B561), SUMIFS('자사몰 메타 광고'!$K:$K,'자사몰 메타 광고'!$I:$I,$C$4,'자사몰 메타 광고'!D:D,$B561))</f>
        <v>0</v>
      </c>
      <c r="H561" s="30">
        <f>IF($C$4="", SUMIFS('자사몰 메타 광고'!$Q:$Q, '자사몰 메타 광고'!$D:$D, $B561), SUMIFS('자사몰 메타 광고'!$Q:$Q,'자사몰 메타 광고'!$I:$I,$C$4,'자사몰 메타 광고'!D:D,$B561))</f>
        <v>0</v>
      </c>
      <c r="I561" s="30">
        <f>IF($C$4="", SUMIFS('자사몰 메타 광고'!$U:$U, '자사몰 메타 광고'!$D:$D, $B561), SUMIFS('자사몰 메타 광고'!$U:$U,'자사몰 메타 광고'!$I:$I,$C$4,'자사몰 메타 광고'!D:D,$B561))</f>
        <v>0</v>
      </c>
      <c r="J561" s="11">
        <f t="shared" si="23"/>
        <v>0</v>
      </c>
      <c r="K561" s="11">
        <f t="shared" si="24"/>
        <v>0</v>
      </c>
      <c r="L561" s="12" t="str">
        <f t="shared" si="30"/>
        <v xml:space="preserve"> </v>
      </c>
      <c r="N561" s="10">
        <f>IF($C$4="", SUMIFS('무신사 메타 광고'!$X:$X, '무신사 메타 광고'!$D:$D, $B561),SUMIFS('무신사 메타 광고'!$X:$X,'무신사 메타 광고'!I:I,$C$4,'무신사 메타 광고'!D:D,$B561))</f>
        <v>0</v>
      </c>
      <c r="O561" s="11">
        <f t="shared" si="25"/>
        <v>0</v>
      </c>
      <c r="R561" s="13"/>
      <c r="S561" s="31">
        <f>IF($S$4="", SUMIFS('자사몰 메타 광고'!$L:$L, '자사몰 메타 광고'!$C:$C, $R561),SUMIFS('자사몰 메타 광고'!$L:$L,'자사몰 메타 광고'!$I:$I,$S$4,'자사몰 메타 광고'!$C:$C,$R561))</f>
        <v>0</v>
      </c>
      <c r="T561" s="31">
        <f>IF($S$4="", SUMIFS('자사몰 메타 광고'!$V:$V, '자사몰 메타 광고'!$C:$C, $R561),SUMIFS('자사몰 메타 광고'!$V:$V,'자사몰 메타 광고'!$I:$I,$S$4,'자사몰 메타 광고'!$C:$C,$R561))</f>
        <v>0</v>
      </c>
      <c r="U561" s="11">
        <f t="shared" si="26"/>
        <v>0</v>
      </c>
      <c r="V561" s="12" t="str">
        <f t="shared" si="31"/>
        <v xml:space="preserve"> </v>
      </c>
      <c r="W561" s="32">
        <f>IF($S$4="", SUMIFS('자사몰 메타 광고'!$K:$K, '자사몰 메타 광고'!$C:$C, $R561),SUMIFS('자사몰 메타 광고'!$K:$K,'자사몰 메타 광고'!$I:$I,$S$4,'자사몰 메타 광고'!$C:$C,$R561))</f>
        <v>0</v>
      </c>
      <c r="X561" s="32">
        <f>IF($S$4="", SUMIFS('자사몰 메타 광고'!$N:$N, '자사몰 메타 광고'!$C:$C, $R561),SUMIFS('자사몰 메타 광고'!$N:$N,'자사몰 메타 광고'!$I:$I,$S$4,'자사몰 메타 광고'!$C:$C,$R561))</f>
        <v>0</v>
      </c>
      <c r="Y561" s="11">
        <f t="shared" si="27"/>
        <v>0</v>
      </c>
      <c r="Z561" s="12" t="str">
        <f t="shared" si="32"/>
        <v xml:space="preserve"> </v>
      </c>
      <c r="AB561" s="10">
        <f>IF($S$4="", SUMIFS('무신사 메타 광고'!$X:$X, '무신사 메타 광고'!$C:$C, $R561),SUMIFS('무신사 메타 광고'!$X:$X,'무신사 메타 광고'!$I:$I,$S$4,'무신사 메타 광고'!$C:$C,$R561))</f>
        <v>0</v>
      </c>
      <c r="AC561" s="11">
        <f t="shared" si="28"/>
        <v>0</v>
      </c>
    </row>
    <row r="562" spans="2:29">
      <c r="B562" s="9"/>
      <c r="C562" s="29">
        <f>IF($C$4="", SUMIFS('자사몰 메타 광고'!$L:$L, '자사몰 메타 광고'!$D:$D, $B562), SUMIFS('자사몰 메타 광고'!$L:$L, '자사몰 메타 광고'!$I:$I, $C$4, '자사몰 메타 광고'!$D:$D, $B562))</f>
        <v>0</v>
      </c>
      <c r="D562" s="29">
        <f>IF($C$4="", SUMIFS('자사몰 메타 광고'!$V:$V,#REF!, $B562), SUMIFS('자사몰 메타 광고'!$V:$V,'자사몰 메타 광고'!$I:$I,$C$4,'자사몰 메타 광고'!$D:$D,$B562))</f>
        <v>0</v>
      </c>
      <c r="E562" s="11">
        <f t="shared" si="22"/>
        <v>0</v>
      </c>
      <c r="F562" s="12" t="str">
        <f t="shared" si="29"/>
        <v xml:space="preserve"> </v>
      </c>
      <c r="G562" s="30">
        <f>IF($C$4="", SUMIFS('자사몰 메타 광고'!$K:$K, '자사몰 메타 광고'!$D:$D, $B562), SUMIFS('자사몰 메타 광고'!$K:$K,'자사몰 메타 광고'!$I:$I,$C$4,'자사몰 메타 광고'!D:D,$B562))</f>
        <v>0</v>
      </c>
      <c r="H562" s="30">
        <f>IF($C$4="", SUMIFS('자사몰 메타 광고'!$Q:$Q, '자사몰 메타 광고'!$D:$D, $B562), SUMIFS('자사몰 메타 광고'!$Q:$Q,'자사몰 메타 광고'!$I:$I,$C$4,'자사몰 메타 광고'!D:D,$B562))</f>
        <v>0</v>
      </c>
      <c r="I562" s="30">
        <f>IF($C$4="", SUMIFS('자사몰 메타 광고'!$U:$U, '자사몰 메타 광고'!$D:$D, $B562), SUMIFS('자사몰 메타 광고'!$U:$U,'자사몰 메타 광고'!$I:$I,$C$4,'자사몰 메타 광고'!D:D,$B562))</f>
        <v>0</v>
      </c>
      <c r="J562" s="11">
        <f t="shared" si="23"/>
        <v>0</v>
      </c>
      <c r="K562" s="11">
        <f t="shared" si="24"/>
        <v>0</v>
      </c>
      <c r="L562" s="12" t="str">
        <f t="shared" si="30"/>
        <v xml:space="preserve"> </v>
      </c>
      <c r="N562" s="10">
        <f>IF($C$4="", SUMIFS('무신사 메타 광고'!$X:$X, '무신사 메타 광고'!$D:$D, $B562),SUMIFS('무신사 메타 광고'!$X:$X,'무신사 메타 광고'!I:I,$C$4,'무신사 메타 광고'!D:D,$B562))</f>
        <v>0</v>
      </c>
      <c r="O562" s="11">
        <f t="shared" si="25"/>
        <v>0</v>
      </c>
      <c r="R562" s="13"/>
      <c r="S562" s="31">
        <f>IF($S$4="", SUMIFS('자사몰 메타 광고'!$L:$L, '자사몰 메타 광고'!$C:$C, $R562),SUMIFS('자사몰 메타 광고'!$L:$L,'자사몰 메타 광고'!$I:$I,$S$4,'자사몰 메타 광고'!$C:$C,$R562))</f>
        <v>0</v>
      </c>
      <c r="T562" s="31">
        <f>IF($S$4="", SUMIFS('자사몰 메타 광고'!$V:$V, '자사몰 메타 광고'!$C:$C, $R562),SUMIFS('자사몰 메타 광고'!$V:$V,'자사몰 메타 광고'!$I:$I,$S$4,'자사몰 메타 광고'!$C:$C,$R562))</f>
        <v>0</v>
      </c>
      <c r="U562" s="11">
        <f t="shared" si="26"/>
        <v>0</v>
      </c>
      <c r="V562" s="12" t="str">
        <f t="shared" si="31"/>
        <v xml:space="preserve"> </v>
      </c>
      <c r="W562" s="32">
        <f>IF($S$4="", SUMIFS('자사몰 메타 광고'!$K:$K, '자사몰 메타 광고'!$C:$C, $R562),SUMIFS('자사몰 메타 광고'!$K:$K,'자사몰 메타 광고'!$I:$I,$S$4,'자사몰 메타 광고'!$C:$C,$R562))</f>
        <v>0</v>
      </c>
      <c r="X562" s="32">
        <f>IF($S$4="", SUMIFS('자사몰 메타 광고'!$N:$N, '자사몰 메타 광고'!$C:$C, $R562),SUMIFS('자사몰 메타 광고'!$N:$N,'자사몰 메타 광고'!$I:$I,$S$4,'자사몰 메타 광고'!$C:$C,$R562))</f>
        <v>0</v>
      </c>
      <c r="Y562" s="11">
        <f t="shared" si="27"/>
        <v>0</v>
      </c>
      <c r="Z562" s="12" t="str">
        <f t="shared" si="32"/>
        <v xml:space="preserve"> </v>
      </c>
      <c r="AB562" s="10">
        <f>IF($S$4="", SUMIFS('무신사 메타 광고'!$X:$X, '무신사 메타 광고'!$C:$C, $R562),SUMIFS('무신사 메타 광고'!$X:$X,'무신사 메타 광고'!$I:$I,$S$4,'무신사 메타 광고'!$C:$C,$R562))</f>
        <v>0</v>
      </c>
      <c r="AC562" s="11">
        <f t="shared" si="28"/>
        <v>0</v>
      </c>
    </row>
    <row r="563" spans="2:29">
      <c r="B563" s="9"/>
      <c r="C563" s="29">
        <f>IF($C$4="", SUMIFS('자사몰 메타 광고'!$L:$L, '자사몰 메타 광고'!$D:$D, $B563), SUMIFS('자사몰 메타 광고'!$L:$L, '자사몰 메타 광고'!$I:$I, $C$4, '자사몰 메타 광고'!$D:$D, $B563))</f>
        <v>0</v>
      </c>
      <c r="D563" s="29">
        <f>IF($C$4="", SUMIFS('자사몰 메타 광고'!$V:$V,#REF!, $B563), SUMIFS('자사몰 메타 광고'!$V:$V,'자사몰 메타 광고'!$I:$I,$C$4,'자사몰 메타 광고'!$D:$D,$B563))</f>
        <v>0</v>
      </c>
      <c r="E563" s="11">
        <f t="shared" si="22"/>
        <v>0</v>
      </c>
      <c r="F563" s="12" t="str">
        <f t="shared" si="29"/>
        <v xml:space="preserve"> </v>
      </c>
      <c r="G563" s="30">
        <f>IF($C$4="", SUMIFS('자사몰 메타 광고'!$K:$K, '자사몰 메타 광고'!$D:$D, $B563), SUMIFS('자사몰 메타 광고'!$K:$K,'자사몰 메타 광고'!$I:$I,$C$4,'자사몰 메타 광고'!D:D,$B563))</f>
        <v>0</v>
      </c>
      <c r="H563" s="30">
        <f>IF($C$4="", SUMIFS('자사몰 메타 광고'!$Q:$Q, '자사몰 메타 광고'!$D:$D, $B563), SUMIFS('자사몰 메타 광고'!$Q:$Q,'자사몰 메타 광고'!$I:$I,$C$4,'자사몰 메타 광고'!D:D,$B563))</f>
        <v>0</v>
      </c>
      <c r="I563" s="30">
        <f>IF($C$4="", SUMIFS('자사몰 메타 광고'!$U:$U, '자사몰 메타 광고'!$D:$D, $B563), SUMIFS('자사몰 메타 광고'!$U:$U,'자사몰 메타 광고'!$I:$I,$C$4,'자사몰 메타 광고'!D:D,$B563))</f>
        <v>0</v>
      </c>
      <c r="J563" s="11">
        <f t="shared" si="23"/>
        <v>0</v>
      </c>
      <c r="K563" s="11">
        <f t="shared" si="24"/>
        <v>0</v>
      </c>
      <c r="L563" s="12" t="str">
        <f t="shared" si="30"/>
        <v xml:space="preserve"> </v>
      </c>
      <c r="N563" s="10">
        <f>IF($C$4="", SUMIFS('무신사 메타 광고'!$X:$X, '무신사 메타 광고'!$D:$D, $B563),SUMIFS('무신사 메타 광고'!$X:$X,'무신사 메타 광고'!I:I,$C$4,'무신사 메타 광고'!D:D,$B563))</f>
        <v>0</v>
      </c>
      <c r="O563" s="11">
        <f t="shared" si="25"/>
        <v>0</v>
      </c>
      <c r="R563" s="13"/>
      <c r="S563" s="31">
        <f>IF($S$4="", SUMIFS('자사몰 메타 광고'!$L:$L, '자사몰 메타 광고'!$C:$C, $R563),SUMIFS('자사몰 메타 광고'!$L:$L,'자사몰 메타 광고'!$I:$I,$S$4,'자사몰 메타 광고'!$C:$C,$R563))</f>
        <v>0</v>
      </c>
      <c r="T563" s="31">
        <f>IF($S$4="", SUMIFS('자사몰 메타 광고'!$V:$V, '자사몰 메타 광고'!$C:$C, $R563),SUMIFS('자사몰 메타 광고'!$V:$V,'자사몰 메타 광고'!$I:$I,$S$4,'자사몰 메타 광고'!$C:$C,$R563))</f>
        <v>0</v>
      </c>
      <c r="U563" s="11">
        <f t="shared" si="26"/>
        <v>0</v>
      </c>
      <c r="V563" s="12" t="str">
        <f t="shared" si="31"/>
        <v xml:space="preserve"> </v>
      </c>
      <c r="W563" s="32">
        <f>IF($S$4="", SUMIFS('자사몰 메타 광고'!$K:$K, '자사몰 메타 광고'!$C:$C, $R563),SUMIFS('자사몰 메타 광고'!$K:$K,'자사몰 메타 광고'!$I:$I,$S$4,'자사몰 메타 광고'!$C:$C,$R563))</f>
        <v>0</v>
      </c>
      <c r="X563" s="32">
        <f>IF($S$4="", SUMIFS('자사몰 메타 광고'!$N:$N, '자사몰 메타 광고'!$C:$C, $R563),SUMIFS('자사몰 메타 광고'!$N:$N,'자사몰 메타 광고'!$I:$I,$S$4,'자사몰 메타 광고'!$C:$C,$R563))</f>
        <v>0</v>
      </c>
      <c r="Y563" s="11">
        <f t="shared" si="27"/>
        <v>0</v>
      </c>
      <c r="Z563" s="12" t="str">
        <f t="shared" si="32"/>
        <v xml:space="preserve"> </v>
      </c>
      <c r="AB563" s="10">
        <f>IF($S$4="", SUMIFS('무신사 메타 광고'!$X:$X, '무신사 메타 광고'!$C:$C, $R563),SUMIFS('무신사 메타 광고'!$X:$X,'무신사 메타 광고'!$I:$I,$S$4,'무신사 메타 광고'!$C:$C,$R563))</f>
        <v>0</v>
      </c>
      <c r="AC563" s="11">
        <f t="shared" si="28"/>
        <v>0</v>
      </c>
    </row>
    <row r="564" spans="2:29">
      <c r="B564" s="9"/>
      <c r="C564" s="29">
        <f>IF($C$4="", SUMIFS('자사몰 메타 광고'!$L:$L, '자사몰 메타 광고'!$D:$D, $B564), SUMIFS('자사몰 메타 광고'!$L:$L, '자사몰 메타 광고'!$I:$I, $C$4, '자사몰 메타 광고'!$D:$D, $B564))</f>
        <v>0</v>
      </c>
      <c r="D564" s="29">
        <f>IF($C$4="", SUMIFS('자사몰 메타 광고'!$V:$V,#REF!, $B564), SUMIFS('자사몰 메타 광고'!$V:$V,'자사몰 메타 광고'!$I:$I,$C$4,'자사몰 메타 광고'!$D:$D,$B564))</f>
        <v>0</v>
      </c>
      <c r="E564" s="11">
        <f t="shared" si="22"/>
        <v>0</v>
      </c>
      <c r="F564" s="12" t="str">
        <f t="shared" si="29"/>
        <v xml:space="preserve"> </v>
      </c>
      <c r="G564" s="30">
        <f>IF($C$4="", SUMIFS('자사몰 메타 광고'!$K:$K, '자사몰 메타 광고'!$D:$D, $B564), SUMIFS('자사몰 메타 광고'!$K:$K,'자사몰 메타 광고'!$I:$I,$C$4,'자사몰 메타 광고'!D:D,$B564))</f>
        <v>0</v>
      </c>
      <c r="H564" s="30">
        <f>IF($C$4="", SUMIFS('자사몰 메타 광고'!$Q:$Q, '자사몰 메타 광고'!$D:$D, $B564), SUMIFS('자사몰 메타 광고'!$Q:$Q,'자사몰 메타 광고'!$I:$I,$C$4,'자사몰 메타 광고'!D:D,$B564))</f>
        <v>0</v>
      </c>
      <c r="I564" s="30">
        <f>IF($C$4="", SUMIFS('자사몰 메타 광고'!$U:$U, '자사몰 메타 광고'!$D:$D, $B564), SUMIFS('자사몰 메타 광고'!$U:$U,'자사몰 메타 광고'!$I:$I,$C$4,'자사몰 메타 광고'!D:D,$B564))</f>
        <v>0</v>
      </c>
      <c r="J564" s="11">
        <f t="shared" si="23"/>
        <v>0</v>
      </c>
      <c r="K564" s="11">
        <f t="shared" si="24"/>
        <v>0</v>
      </c>
      <c r="L564" s="12" t="str">
        <f t="shared" si="30"/>
        <v xml:space="preserve"> </v>
      </c>
      <c r="N564" s="10">
        <f>IF($C$4="", SUMIFS('무신사 메타 광고'!$X:$X, '무신사 메타 광고'!$D:$D, $B564),SUMIFS('무신사 메타 광고'!$X:$X,'무신사 메타 광고'!I:I,$C$4,'무신사 메타 광고'!D:D,$B564))</f>
        <v>0</v>
      </c>
      <c r="O564" s="11">
        <f t="shared" si="25"/>
        <v>0</v>
      </c>
      <c r="R564" s="13"/>
      <c r="S564" s="31">
        <f>IF($S$4="", SUMIFS('자사몰 메타 광고'!$L:$L, '자사몰 메타 광고'!$C:$C, $R564),SUMIFS('자사몰 메타 광고'!$L:$L,'자사몰 메타 광고'!$I:$I,$S$4,'자사몰 메타 광고'!$C:$C,$R564))</f>
        <v>0</v>
      </c>
      <c r="T564" s="31">
        <f>IF($S$4="", SUMIFS('자사몰 메타 광고'!$V:$V, '자사몰 메타 광고'!$C:$C, $R564),SUMIFS('자사몰 메타 광고'!$V:$V,'자사몰 메타 광고'!$I:$I,$S$4,'자사몰 메타 광고'!$C:$C,$R564))</f>
        <v>0</v>
      </c>
      <c r="U564" s="11">
        <f t="shared" si="26"/>
        <v>0</v>
      </c>
      <c r="V564" s="12" t="str">
        <f t="shared" si="31"/>
        <v xml:space="preserve"> </v>
      </c>
      <c r="W564" s="32">
        <f>IF($S$4="", SUMIFS('자사몰 메타 광고'!$K:$K, '자사몰 메타 광고'!$C:$C, $R564),SUMIFS('자사몰 메타 광고'!$K:$K,'자사몰 메타 광고'!$I:$I,$S$4,'자사몰 메타 광고'!$C:$C,$R564))</f>
        <v>0</v>
      </c>
      <c r="X564" s="32">
        <f>IF($S$4="", SUMIFS('자사몰 메타 광고'!$N:$N, '자사몰 메타 광고'!$C:$C, $R564),SUMIFS('자사몰 메타 광고'!$N:$N,'자사몰 메타 광고'!$I:$I,$S$4,'자사몰 메타 광고'!$C:$C,$R564))</f>
        <v>0</v>
      </c>
      <c r="Y564" s="11">
        <f t="shared" si="27"/>
        <v>0</v>
      </c>
      <c r="Z564" s="12" t="str">
        <f t="shared" si="32"/>
        <v xml:space="preserve"> </v>
      </c>
      <c r="AB564" s="10">
        <f>IF($S$4="", SUMIFS('무신사 메타 광고'!$X:$X, '무신사 메타 광고'!$C:$C, $R564),SUMIFS('무신사 메타 광고'!$X:$X,'무신사 메타 광고'!$I:$I,$S$4,'무신사 메타 광고'!$C:$C,$R564))</f>
        <v>0</v>
      </c>
      <c r="AC564" s="11">
        <f t="shared" si="28"/>
        <v>0</v>
      </c>
    </row>
    <row r="565" spans="2:29">
      <c r="B565" s="9"/>
      <c r="C565" s="29">
        <f>IF($C$4="", SUMIFS('자사몰 메타 광고'!$L:$L, '자사몰 메타 광고'!$D:$D, $B565), SUMIFS('자사몰 메타 광고'!$L:$L, '자사몰 메타 광고'!$I:$I, $C$4, '자사몰 메타 광고'!$D:$D, $B565))</f>
        <v>0</v>
      </c>
      <c r="D565" s="29">
        <f>IF($C$4="", SUMIFS('자사몰 메타 광고'!$V:$V,#REF!, $B565), SUMIFS('자사몰 메타 광고'!$V:$V,'자사몰 메타 광고'!$I:$I,$C$4,'자사몰 메타 광고'!$D:$D,$B565))</f>
        <v>0</v>
      </c>
      <c r="E565" s="11">
        <f t="shared" si="22"/>
        <v>0</v>
      </c>
      <c r="F565" s="12" t="str">
        <f t="shared" si="29"/>
        <v xml:space="preserve"> </v>
      </c>
      <c r="G565" s="30">
        <f>IF($C$4="", SUMIFS('자사몰 메타 광고'!$K:$K, '자사몰 메타 광고'!$D:$D, $B565), SUMIFS('자사몰 메타 광고'!$K:$K,'자사몰 메타 광고'!$I:$I,$C$4,'자사몰 메타 광고'!D:D,$B565))</f>
        <v>0</v>
      </c>
      <c r="H565" s="30">
        <f>IF($C$4="", SUMIFS('자사몰 메타 광고'!$Q:$Q, '자사몰 메타 광고'!$D:$D, $B565), SUMIFS('자사몰 메타 광고'!$Q:$Q,'자사몰 메타 광고'!$I:$I,$C$4,'자사몰 메타 광고'!D:D,$B565))</f>
        <v>0</v>
      </c>
      <c r="I565" s="30">
        <f>IF($C$4="", SUMIFS('자사몰 메타 광고'!$U:$U, '자사몰 메타 광고'!$D:$D, $B565), SUMIFS('자사몰 메타 광고'!$U:$U,'자사몰 메타 광고'!$I:$I,$C$4,'자사몰 메타 광고'!D:D,$B565))</f>
        <v>0</v>
      </c>
      <c r="J565" s="11">
        <f t="shared" si="23"/>
        <v>0</v>
      </c>
      <c r="K565" s="11">
        <f t="shared" si="24"/>
        <v>0</v>
      </c>
      <c r="L565" s="12" t="str">
        <f t="shared" si="30"/>
        <v xml:space="preserve"> </v>
      </c>
      <c r="N565" s="10">
        <f>IF($C$4="", SUMIFS('무신사 메타 광고'!$X:$X, '무신사 메타 광고'!$D:$D, $B565),SUMIFS('무신사 메타 광고'!$X:$X,'무신사 메타 광고'!I:I,$C$4,'무신사 메타 광고'!D:D,$B565))</f>
        <v>0</v>
      </c>
      <c r="O565" s="11">
        <f t="shared" si="25"/>
        <v>0</v>
      </c>
      <c r="R565" s="13"/>
      <c r="S565" s="31">
        <f>IF($S$4="", SUMIFS('자사몰 메타 광고'!$L:$L, '자사몰 메타 광고'!$C:$C, $R565),SUMIFS('자사몰 메타 광고'!$L:$L,'자사몰 메타 광고'!$I:$I,$S$4,'자사몰 메타 광고'!$C:$C,$R565))</f>
        <v>0</v>
      </c>
      <c r="T565" s="31">
        <f>IF($S$4="", SUMIFS('자사몰 메타 광고'!$V:$V, '자사몰 메타 광고'!$C:$C, $R565),SUMIFS('자사몰 메타 광고'!$V:$V,'자사몰 메타 광고'!$I:$I,$S$4,'자사몰 메타 광고'!$C:$C,$R565))</f>
        <v>0</v>
      </c>
      <c r="U565" s="11">
        <f t="shared" si="26"/>
        <v>0</v>
      </c>
      <c r="V565" s="12" t="str">
        <f t="shared" si="31"/>
        <v xml:space="preserve"> </v>
      </c>
      <c r="W565" s="32">
        <f>IF($S$4="", SUMIFS('자사몰 메타 광고'!$K:$K, '자사몰 메타 광고'!$C:$C, $R565),SUMIFS('자사몰 메타 광고'!$K:$K,'자사몰 메타 광고'!$I:$I,$S$4,'자사몰 메타 광고'!$C:$C,$R565))</f>
        <v>0</v>
      </c>
      <c r="X565" s="32">
        <f>IF($S$4="", SUMIFS('자사몰 메타 광고'!$N:$N, '자사몰 메타 광고'!$C:$C, $R565),SUMIFS('자사몰 메타 광고'!$N:$N,'자사몰 메타 광고'!$I:$I,$S$4,'자사몰 메타 광고'!$C:$C,$R565))</f>
        <v>0</v>
      </c>
      <c r="Y565" s="11">
        <f t="shared" si="27"/>
        <v>0</v>
      </c>
      <c r="Z565" s="12" t="str">
        <f t="shared" si="32"/>
        <v xml:space="preserve"> </v>
      </c>
      <c r="AB565" s="10">
        <f>IF($S$4="", SUMIFS('무신사 메타 광고'!$X:$X, '무신사 메타 광고'!$C:$C, $R565),SUMIFS('무신사 메타 광고'!$X:$X,'무신사 메타 광고'!$I:$I,$S$4,'무신사 메타 광고'!$C:$C,$R565))</f>
        <v>0</v>
      </c>
      <c r="AC565" s="11">
        <f t="shared" si="28"/>
        <v>0</v>
      </c>
    </row>
    <row r="566" spans="2:29">
      <c r="B566" s="9"/>
      <c r="C566" s="29">
        <f>IF($C$4="", SUMIFS('자사몰 메타 광고'!$L:$L, '자사몰 메타 광고'!$D:$D, $B566), SUMIFS('자사몰 메타 광고'!$L:$L, '자사몰 메타 광고'!$I:$I, $C$4, '자사몰 메타 광고'!$D:$D, $B566))</f>
        <v>0</v>
      </c>
      <c r="D566" s="29">
        <f>IF($C$4="", SUMIFS('자사몰 메타 광고'!$V:$V,#REF!, $B566), SUMIFS('자사몰 메타 광고'!$V:$V,'자사몰 메타 광고'!$I:$I,$C$4,'자사몰 메타 광고'!$D:$D,$B566))</f>
        <v>0</v>
      </c>
      <c r="E566" s="11">
        <f t="shared" si="22"/>
        <v>0</v>
      </c>
      <c r="F566" s="12" t="str">
        <f t="shared" si="29"/>
        <v xml:space="preserve"> </v>
      </c>
      <c r="G566" s="30">
        <f>IF($C$4="", SUMIFS('자사몰 메타 광고'!$K:$K, '자사몰 메타 광고'!$D:$D, $B566), SUMIFS('자사몰 메타 광고'!$K:$K,'자사몰 메타 광고'!$I:$I,$C$4,'자사몰 메타 광고'!D:D,$B566))</f>
        <v>0</v>
      </c>
      <c r="H566" s="30">
        <f>IF($C$4="", SUMIFS('자사몰 메타 광고'!$Q:$Q, '자사몰 메타 광고'!$D:$D, $B566), SUMIFS('자사몰 메타 광고'!$Q:$Q,'자사몰 메타 광고'!$I:$I,$C$4,'자사몰 메타 광고'!D:D,$B566))</f>
        <v>0</v>
      </c>
      <c r="I566" s="30">
        <f>IF($C$4="", SUMIFS('자사몰 메타 광고'!$U:$U, '자사몰 메타 광고'!$D:$D, $B566), SUMIFS('자사몰 메타 광고'!$U:$U,'자사몰 메타 광고'!$I:$I,$C$4,'자사몰 메타 광고'!D:D,$B566))</f>
        <v>0</v>
      </c>
      <c r="J566" s="11">
        <f t="shared" si="23"/>
        <v>0</v>
      </c>
      <c r="K566" s="11">
        <f t="shared" si="24"/>
        <v>0</v>
      </c>
      <c r="L566" s="12" t="str">
        <f t="shared" si="30"/>
        <v xml:space="preserve"> </v>
      </c>
      <c r="N566" s="10">
        <f>IF($C$4="", SUMIFS('무신사 메타 광고'!$X:$X, '무신사 메타 광고'!$D:$D, $B566),SUMIFS('무신사 메타 광고'!$X:$X,'무신사 메타 광고'!I:I,$C$4,'무신사 메타 광고'!D:D,$B566))</f>
        <v>0</v>
      </c>
      <c r="O566" s="11">
        <f t="shared" si="25"/>
        <v>0</v>
      </c>
      <c r="R566" s="13"/>
      <c r="S566" s="31">
        <f>IF($S$4="", SUMIFS('자사몰 메타 광고'!$L:$L, '자사몰 메타 광고'!$C:$C, $R566),SUMIFS('자사몰 메타 광고'!$L:$L,'자사몰 메타 광고'!$I:$I,$S$4,'자사몰 메타 광고'!$C:$C,$R566))</f>
        <v>0</v>
      </c>
      <c r="T566" s="31">
        <f>IF($S$4="", SUMIFS('자사몰 메타 광고'!$V:$V, '자사몰 메타 광고'!$C:$C, $R566),SUMIFS('자사몰 메타 광고'!$V:$V,'자사몰 메타 광고'!$I:$I,$S$4,'자사몰 메타 광고'!$C:$C,$R566))</f>
        <v>0</v>
      </c>
      <c r="U566" s="11">
        <f t="shared" si="26"/>
        <v>0</v>
      </c>
      <c r="V566" s="12" t="str">
        <f t="shared" si="31"/>
        <v xml:space="preserve"> </v>
      </c>
      <c r="W566" s="32">
        <f>IF($S$4="", SUMIFS('자사몰 메타 광고'!$K:$K, '자사몰 메타 광고'!$C:$C, $R566),SUMIFS('자사몰 메타 광고'!$K:$K,'자사몰 메타 광고'!$I:$I,$S$4,'자사몰 메타 광고'!$C:$C,$R566))</f>
        <v>0</v>
      </c>
      <c r="X566" s="32">
        <f>IF($S$4="", SUMIFS('자사몰 메타 광고'!$N:$N, '자사몰 메타 광고'!$C:$C, $R566),SUMIFS('자사몰 메타 광고'!$N:$N,'자사몰 메타 광고'!$I:$I,$S$4,'자사몰 메타 광고'!$C:$C,$R566))</f>
        <v>0</v>
      </c>
      <c r="Y566" s="11">
        <f t="shared" si="27"/>
        <v>0</v>
      </c>
      <c r="Z566" s="12" t="str">
        <f t="shared" si="32"/>
        <v xml:space="preserve"> </v>
      </c>
      <c r="AB566" s="10">
        <f>IF($S$4="", SUMIFS('무신사 메타 광고'!$X:$X, '무신사 메타 광고'!$C:$C, $R566),SUMIFS('무신사 메타 광고'!$X:$X,'무신사 메타 광고'!$I:$I,$S$4,'무신사 메타 광고'!$C:$C,$R566))</f>
        <v>0</v>
      </c>
      <c r="AC566" s="11">
        <f t="shared" si="28"/>
        <v>0</v>
      </c>
    </row>
    <row r="567" spans="2:29">
      <c r="B567" s="9"/>
      <c r="C567" s="29">
        <f>IF($C$4="", SUMIFS('자사몰 메타 광고'!$L:$L, '자사몰 메타 광고'!$D:$D, $B567), SUMIFS('자사몰 메타 광고'!$L:$L, '자사몰 메타 광고'!$I:$I, $C$4, '자사몰 메타 광고'!$D:$D, $B567))</f>
        <v>0</v>
      </c>
      <c r="D567" s="29">
        <f>IF($C$4="", SUMIFS('자사몰 메타 광고'!$V:$V,#REF!, $B567), SUMIFS('자사몰 메타 광고'!$V:$V,'자사몰 메타 광고'!$I:$I,$C$4,'자사몰 메타 광고'!$D:$D,$B567))</f>
        <v>0</v>
      </c>
      <c r="E567" s="11">
        <f t="shared" si="22"/>
        <v>0</v>
      </c>
      <c r="F567" s="12" t="str">
        <f t="shared" si="29"/>
        <v xml:space="preserve"> </v>
      </c>
      <c r="G567" s="30">
        <f>IF($C$4="", SUMIFS('자사몰 메타 광고'!$K:$K, '자사몰 메타 광고'!$D:$D, $B567), SUMIFS('자사몰 메타 광고'!$K:$K,'자사몰 메타 광고'!$I:$I,$C$4,'자사몰 메타 광고'!D:D,$B567))</f>
        <v>0</v>
      </c>
      <c r="H567" s="30">
        <f>IF($C$4="", SUMIFS('자사몰 메타 광고'!$Q:$Q, '자사몰 메타 광고'!$D:$D, $B567), SUMIFS('자사몰 메타 광고'!$Q:$Q,'자사몰 메타 광고'!$I:$I,$C$4,'자사몰 메타 광고'!D:D,$B567))</f>
        <v>0</v>
      </c>
      <c r="I567" s="30">
        <f>IF($C$4="", SUMIFS('자사몰 메타 광고'!$U:$U, '자사몰 메타 광고'!$D:$D, $B567), SUMIFS('자사몰 메타 광고'!$U:$U,'자사몰 메타 광고'!$I:$I,$C$4,'자사몰 메타 광고'!D:D,$B567))</f>
        <v>0</v>
      </c>
      <c r="J567" s="11">
        <f t="shared" si="23"/>
        <v>0</v>
      </c>
      <c r="K567" s="11">
        <f t="shared" si="24"/>
        <v>0</v>
      </c>
      <c r="L567" s="12" t="str">
        <f t="shared" si="30"/>
        <v xml:space="preserve"> </v>
      </c>
      <c r="N567" s="10">
        <f>IF($C$4="", SUMIFS('무신사 메타 광고'!$X:$X, '무신사 메타 광고'!$D:$D, $B567),SUMIFS('무신사 메타 광고'!$X:$X,'무신사 메타 광고'!I:I,$C$4,'무신사 메타 광고'!D:D,$B567))</f>
        <v>0</v>
      </c>
      <c r="O567" s="11">
        <f t="shared" si="25"/>
        <v>0</v>
      </c>
      <c r="R567" s="13"/>
      <c r="S567" s="31">
        <f>IF($S$4="", SUMIFS('자사몰 메타 광고'!$L:$L, '자사몰 메타 광고'!$C:$C, $R567),SUMIFS('자사몰 메타 광고'!$L:$L,'자사몰 메타 광고'!$I:$I,$S$4,'자사몰 메타 광고'!$C:$C,$R567))</f>
        <v>0</v>
      </c>
      <c r="T567" s="31">
        <f>IF($S$4="", SUMIFS('자사몰 메타 광고'!$V:$V, '자사몰 메타 광고'!$C:$C, $R567),SUMIFS('자사몰 메타 광고'!$V:$V,'자사몰 메타 광고'!$I:$I,$S$4,'자사몰 메타 광고'!$C:$C,$R567))</f>
        <v>0</v>
      </c>
      <c r="U567" s="11">
        <f t="shared" si="26"/>
        <v>0</v>
      </c>
      <c r="V567" s="12" t="str">
        <f t="shared" si="31"/>
        <v xml:space="preserve"> </v>
      </c>
      <c r="W567" s="32">
        <f>IF($S$4="", SUMIFS('자사몰 메타 광고'!$K:$K, '자사몰 메타 광고'!$C:$C, $R567),SUMIFS('자사몰 메타 광고'!$K:$K,'자사몰 메타 광고'!$I:$I,$S$4,'자사몰 메타 광고'!$C:$C,$R567))</f>
        <v>0</v>
      </c>
      <c r="X567" s="32">
        <f>IF($S$4="", SUMIFS('자사몰 메타 광고'!$N:$N, '자사몰 메타 광고'!$C:$C, $R567),SUMIFS('자사몰 메타 광고'!$N:$N,'자사몰 메타 광고'!$I:$I,$S$4,'자사몰 메타 광고'!$C:$C,$R567))</f>
        <v>0</v>
      </c>
      <c r="Y567" s="11">
        <f t="shared" si="27"/>
        <v>0</v>
      </c>
      <c r="Z567" s="12" t="str">
        <f t="shared" si="32"/>
        <v xml:space="preserve"> </v>
      </c>
      <c r="AB567" s="10">
        <f>IF($S$4="", SUMIFS('무신사 메타 광고'!$X:$X, '무신사 메타 광고'!$C:$C, $R567),SUMIFS('무신사 메타 광고'!$X:$X,'무신사 메타 광고'!$I:$I,$S$4,'무신사 메타 광고'!$C:$C,$R567))</f>
        <v>0</v>
      </c>
      <c r="AC567" s="11">
        <f t="shared" si="28"/>
        <v>0</v>
      </c>
    </row>
    <row r="568" spans="2:29">
      <c r="B568" s="9"/>
      <c r="C568" s="29">
        <f>IF($C$4="", SUMIFS('자사몰 메타 광고'!$L:$L, '자사몰 메타 광고'!$D:$D, $B568), SUMIFS('자사몰 메타 광고'!$L:$L, '자사몰 메타 광고'!$I:$I, $C$4, '자사몰 메타 광고'!$D:$D, $B568))</f>
        <v>0</v>
      </c>
      <c r="D568" s="29">
        <f>IF($C$4="", SUMIFS('자사몰 메타 광고'!$V:$V,#REF!, $B568), SUMIFS('자사몰 메타 광고'!$V:$V,'자사몰 메타 광고'!$I:$I,$C$4,'자사몰 메타 광고'!$D:$D,$B568))</f>
        <v>0</v>
      </c>
      <c r="E568" s="11">
        <f t="shared" si="22"/>
        <v>0</v>
      </c>
      <c r="F568" s="12" t="str">
        <f t="shared" si="29"/>
        <v xml:space="preserve"> </v>
      </c>
      <c r="G568" s="30">
        <f>IF($C$4="", SUMIFS('자사몰 메타 광고'!$K:$K, '자사몰 메타 광고'!$D:$D, $B568), SUMIFS('자사몰 메타 광고'!$K:$K,'자사몰 메타 광고'!$I:$I,$C$4,'자사몰 메타 광고'!D:D,$B568))</f>
        <v>0</v>
      </c>
      <c r="H568" s="30">
        <f>IF($C$4="", SUMIFS('자사몰 메타 광고'!$Q:$Q, '자사몰 메타 광고'!$D:$D, $B568), SUMIFS('자사몰 메타 광고'!$Q:$Q,'자사몰 메타 광고'!$I:$I,$C$4,'자사몰 메타 광고'!D:D,$B568))</f>
        <v>0</v>
      </c>
      <c r="I568" s="30">
        <f>IF($C$4="", SUMIFS('자사몰 메타 광고'!$U:$U, '자사몰 메타 광고'!$D:$D, $B568), SUMIFS('자사몰 메타 광고'!$U:$U,'자사몰 메타 광고'!$I:$I,$C$4,'자사몰 메타 광고'!D:D,$B568))</f>
        <v>0</v>
      </c>
      <c r="J568" s="11">
        <f t="shared" si="23"/>
        <v>0</v>
      </c>
      <c r="K568" s="11">
        <f t="shared" si="24"/>
        <v>0</v>
      </c>
      <c r="L568" s="12" t="str">
        <f t="shared" si="30"/>
        <v xml:space="preserve"> </v>
      </c>
      <c r="N568" s="10">
        <f>IF($C$4="", SUMIFS('무신사 메타 광고'!$X:$X, '무신사 메타 광고'!$D:$D, $B568),SUMIFS('무신사 메타 광고'!$X:$X,'무신사 메타 광고'!I:I,$C$4,'무신사 메타 광고'!D:D,$B568))</f>
        <v>0</v>
      </c>
      <c r="O568" s="11">
        <f t="shared" si="25"/>
        <v>0</v>
      </c>
      <c r="R568" s="13"/>
      <c r="S568" s="31">
        <f>IF($S$4="", SUMIFS('자사몰 메타 광고'!$L:$L, '자사몰 메타 광고'!$C:$C, $R568),SUMIFS('자사몰 메타 광고'!$L:$L,'자사몰 메타 광고'!$I:$I,$S$4,'자사몰 메타 광고'!$C:$C,$R568))</f>
        <v>0</v>
      </c>
      <c r="T568" s="31">
        <f>IF($S$4="", SUMIFS('자사몰 메타 광고'!$V:$V, '자사몰 메타 광고'!$C:$C, $R568),SUMIFS('자사몰 메타 광고'!$V:$V,'자사몰 메타 광고'!$I:$I,$S$4,'자사몰 메타 광고'!$C:$C,$R568))</f>
        <v>0</v>
      </c>
      <c r="U568" s="11">
        <f t="shared" si="26"/>
        <v>0</v>
      </c>
      <c r="V568" s="12" t="str">
        <f t="shared" si="31"/>
        <v xml:space="preserve"> </v>
      </c>
      <c r="W568" s="32">
        <f>IF($S$4="", SUMIFS('자사몰 메타 광고'!$K:$K, '자사몰 메타 광고'!$C:$C, $R568),SUMIFS('자사몰 메타 광고'!$K:$K,'자사몰 메타 광고'!$I:$I,$S$4,'자사몰 메타 광고'!$C:$C,$R568))</f>
        <v>0</v>
      </c>
      <c r="X568" s="32">
        <f>IF($S$4="", SUMIFS('자사몰 메타 광고'!$N:$N, '자사몰 메타 광고'!$C:$C, $R568),SUMIFS('자사몰 메타 광고'!$N:$N,'자사몰 메타 광고'!$I:$I,$S$4,'자사몰 메타 광고'!$C:$C,$R568))</f>
        <v>0</v>
      </c>
      <c r="Y568" s="11">
        <f t="shared" si="27"/>
        <v>0</v>
      </c>
      <c r="Z568" s="12" t="str">
        <f t="shared" si="32"/>
        <v xml:space="preserve"> </v>
      </c>
      <c r="AB568" s="10">
        <f>IF($S$4="", SUMIFS('무신사 메타 광고'!$X:$X, '무신사 메타 광고'!$C:$C, $R568),SUMIFS('무신사 메타 광고'!$X:$X,'무신사 메타 광고'!$I:$I,$S$4,'무신사 메타 광고'!$C:$C,$R568))</f>
        <v>0</v>
      </c>
      <c r="AC568" s="11">
        <f t="shared" si="28"/>
        <v>0</v>
      </c>
    </row>
    <row r="569" spans="2:29">
      <c r="B569" s="9"/>
      <c r="C569" s="29">
        <f>IF($C$4="", SUMIFS('자사몰 메타 광고'!$L:$L, '자사몰 메타 광고'!$D:$D, $B569), SUMIFS('자사몰 메타 광고'!$L:$L, '자사몰 메타 광고'!$I:$I, $C$4, '자사몰 메타 광고'!$D:$D, $B569))</f>
        <v>0</v>
      </c>
      <c r="D569" s="29">
        <f>IF($C$4="", SUMIFS('자사몰 메타 광고'!$V:$V,#REF!, $B569), SUMIFS('자사몰 메타 광고'!$V:$V,'자사몰 메타 광고'!$I:$I,$C$4,'자사몰 메타 광고'!$D:$D,$B569))</f>
        <v>0</v>
      </c>
      <c r="E569" s="11">
        <f t="shared" si="22"/>
        <v>0</v>
      </c>
      <c r="F569" s="12" t="str">
        <f t="shared" si="29"/>
        <v xml:space="preserve"> </v>
      </c>
      <c r="G569" s="30">
        <f>IF($C$4="", SUMIFS('자사몰 메타 광고'!$K:$K, '자사몰 메타 광고'!$D:$D, $B569), SUMIFS('자사몰 메타 광고'!$K:$K,'자사몰 메타 광고'!$I:$I,$C$4,'자사몰 메타 광고'!D:D,$B569))</f>
        <v>0</v>
      </c>
      <c r="H569" s="30">
        <f>IF($C$4="", SUMIFS('자사몰 메타 광고'!$Q:$Q, '자사몰 메타 광고'!$D:$D, $B569), SUMIFS('자사몰 메타 광고'!$Q:$Q,'자사몰 메타 광고'!$I:$I,$C$4,'자사몰 메타 광고'!D:D,$B569))</f>
        <v>0</v>
      </c>
      <c r="I569" s="30">
        <f>IF($C$4="", SUMIFS('자사몰 메타 광고'!$U:$U, '자사몰 메타 광고'!$D:$D, $B569), SUMIFS('자사몰 메타 광고'!$U:$U,'자사몰 메타 광고'!$I:$I,$C$4,'자사몰 메타 광고'!D:D,$B569))</f>
        <v>0</v>
      </c>
      <c r="J569" s="11">
        <f t="shared" si="23"/>
        <v>0</v>
      </c>
      <c r="K569" s="11">
        <f t="shared" si="24"/>
        <v>0</v>
      </c>
      <c r="L569" s="12" t="str">
        <f t="shared" si="30"/>
        <v xml:space="preserve"> </v>
      </c>
      <c r="N569" s="10">
        <f>IF($C$4="", SUMIFS('무신사 메타 광고'!$X:$X, '무신사 메타 광고'!$D:$D, $B569),SUMIFS('무신사 메타 광고'!$X:$X,'무신사 메타 광고'!I:I,$C$4,'무신사 메타 광고'!D:D,$B569))</f>
        <v>0</v>
      </c>
      <c r="O569" s="11">
        <f t="shared" si="25"/>
        <v>0</v>
      </c>
      <c r="R569" s="13"/>
      <c r="S569" s="31">
        <f>IF($S$4="", SUMIFS('자사몰 메타 광고'!$L:$L, '자사몰 메타 광고'!$C:$C, $R569),SUMIFS('자사몰 메타 광고'!$L:$L,'자사몰 메타 광고'!$I:$I,$S$4,'자사몰 메타 광고'!$C:$C,$R569))</f>
        <v>0</v>
      </c>
      <c r="T569" s="31">
        <f>IF($S$4="", SUMIFS('자사몰 메타 광고'!$V:$V, '자사몰 메타 광고'!$C:$C, $R569),SUMIFS('자사몰 메타 광고'!$V:$V,'자사몰 메타 광고'!$I:$I,$S$4,'자사몰 메타 광고'!$C:$C,$R569))</f>
        <v>0</v>
      </c>
      <c r="U569" s="11">
        <f t="shared" si="26"/>
        <v>0</v>
      </c>
      <c r="V569" s="12" t="str">
        <f t="shared" si="31"/>
        <v xml:space="preserve"> </v>
      </c>
      <c r="W569" s="32">
        <f>IF($S$4="", SUMIFS('자사몰 메타 광고'!$K:$K, '자사몰 메타 광고'!$C:$C, $R569),SUMIFS('자사몰 메타 광고'!$K:$K,'자사몰 메타 광고'!$I:$I,$S$4,'자사몰 메타 광고'!$C:$C,$R569))</f>
        <v>0</v>
      </c>
      <c r="X569" s="32">
        <f>IF($S$4="", SUMIFS('자사몰 메타 광고'!$N:$N, '자사몰 메타 광고'!$C:$C, $R569),SUMIFS('자사몰 메타 광고'!$N:$N,'자사몰 메타 광고'!$I:$I,$S$4,'자사몰 메타 광고'!$C:$C,$R569))</f>
        <v>0</v>
      </c>
      <c r="Y569" s="11">
        <f t="shared" si="27"/>
        <v>0</v>
      </c>
      <c r="Z569" s="12" t="str">
        <f t="shared" si="32"/>
        <v xml:space="preserve"> </v>
      </c>
      <c r="AB569" s="10">
        <f>IF($S$4="", SUMIFS('무신사 메타 광고'!$X:$X, '무신사 메타 광고'!$C:$C, $R569),SUMIFS('무신사 메타 광고'!$X:$X,'무신사 메타 광고'!$I:$I,$S$4,'무신사 메타 광고'!$C:$C,$R569))</f>
        <v>0</v>
      </c>
      <c r="AC569" s="11">
        <f t="shared" si="28"/>
        <v>0</v>
      </c>
    </row>
    <row r="570" spans="2:29">
      <c r="B570" s="9"/>
      <c r="C570" s="29">
        <f>IF($C$4="", SUMIFS('자사몰 메타 광고'!$L:$L, '자사몰 메타 광고'!$D:$D, $B570), SUMIFS('자사몰 메타 광고'!$L:$L, '자사몰 메타 광고'!$I:$I, $C$4, '자사몰 메타 광고'!$D:$D, $B570))</f>
        <v>0</v>
      </c>
      <c r="D570" s="29">
        <f>IF($C$4="", SUMIFS('자사몰 메타 광고'!$V:$V,#REF!, $B570), SUMIFS('자사몰 메타 광고'!$V:$V,'자사몰 메타 광고'!$I:$I,$C$4,'자사몰 메타 광고'!$D:$D,$B570))</f>
        <v>0</v>
      </c>
      <c r="E570" s="11">
        <f t="shared" si="22"/>
        <v>0</v>
      </c>
      <c r="F570" s="12" t="str">
        <f t="shared" si="29"/>
        <v xml:space="preserve"> </v>
      </c>
      <c r="G570" s="30">
        <f>IF($C$4="", SUMIFS('자사몰 메타 광고'!$K:$K, '자사몰 메타 광고'!$D:$D, $B570), SUMIFS('자사몰 메타 광고'!$K:$K,'자사몰 메타 광고'!$I:$I,$C$4,'자사몰 메타 광고'!D:D,$B570))</f>
        <v>0</v>
      </c>
      <c r="H570" s="30">
        <f>IF($C$4="", SUMIFS('자사몰 메타 광고'!$Q:$Q, '자사몰 메타 광고'!$D:$D, $B570), SUMIFS('자사몰 메타 광고'!$Q:$Q,'자사몰 메타 광고'!$I:$I,$C$4,'자사몰 메타 광고'!D:D,$B570))</f>
        <v>0</v>
      </c>
      <c r="I570" s="30">
        <f>IF($C$4="", SUMIFS('자사몰 메타 광고'!$U:$U, '자사몰 메타 광고'!$D:$D, $B570), SUMIFS('자사몰 메타 광고'!$U:$U,'자사몰 메타 광고'!$I:$I,$C$4,'자사몰 메타 광고'!D:D,$B570))</f>
        <v>0</v>
      </c>
      <c r="J570" s="11">
        <f t="shared" si="23"/>
        <v>0</v>
      </c>
      <c r="K570" s="11">
        <f t="shared" si="24"/>
        <v>0</v>
      </c>
      <c r="L570" s="12" t="str">
        <f t="shared" si="30"/>
        <v xml:space="preserve"> </v>
      </c>
      <c r="N570" s="10">
        <f>IF($C$4="", SUMIFS('무신사 메타 광고'!$X:$X, '무신사 메타 광고'!$D:$D, $B570),SUMIFS('무신사 메타 광고'!$X:$X,'무신사 메타 광고'!I:I,$C$4,'무신사 메타 광고'!D:D,$B570))</f>
        <v>0</v>
      </c>
      <c r="O570" s="11">
        <f t="shared" si="25"/>
        <v>0</v>
      </c>
      <c r="R570" s="13"/>
      <c r="S570" s="31">
        <f>IF($S$4="", SUMIFS('자사몰 메타 광고'!$L:$L, '자사몰 메타 광고'!$C:$C, $R570),SUMIFS('자사몰 메타 광고'!$L:$L,'자사몰 메타 광고'!$I:$I,$S$4,'자사몰 메타 광고'!$C:$C,$R570))</f>
        <v>0</v>
      </c>
      <c r="T570" s="31">
        <f>IF($S$4="", SUMIFS('자사몰 메타 광고'!$V:$V, '자사몰 메타 광고'!$C:$C, $R570),SUMIFS('자사몰 메타 광고'!$V:$V,'자사몰 메타 광고'!$I:$I,$S$4,'자사몰 메타 광고'!$C:$C,$R570))</f>
        <v>0</v>
      </c>
      <c r="U570" s="11">
        <f t="shared" si="26"/>
        <v>0</v>
      </c>
      <c r="V570" s="12" t="str">
        <f t="shared" si="31"/>
        <v xml:space="preserve"> </v>
      </c>
      <c r="W570" s="32">
        <f>IF($S$4="", SUMIFS('자사몰 메타 광고'!$K:$K, '자사몰 메타 광고'!$C:$C, $R570),SUMIFS('자사몰 메타 광고'!$K:$K,'자사몰 메타 광고'!$I:$I,$S$4,'자사몰 메타 광고'!$C:$C,$R570))</f>
        <v>0</v>
      </c>
      <c r="X570" s="32">
        <f>IF($S$4="", SUMIFS('자사몰 메타 광고'!$N:$N, '자사몰 메타 광고'!$C:$C, $R570),SUMIFS('자사몰 메타 광고'!$N:$N,'자사몰 메타 광고'!$I:$I,$S$4,'자사몰 메타 광고'!$C:$C,$R570))</f>
        <v>0</v>
      </c>
      <c r="Y570" s="11">
        <f t="shared" si="27"/>
        <v>0</v>
      </c>
      <c r="Z570" s="12" t="str">
        <f t="shared" si="32"/>
        <v xml:space="preserve"> </v>
      </c>
      <c r="AB570" s="10">
        <f>IF($S$4="", SUMIFS('무신사 메타 광고'!$X:$X, '무신사 메타 광고'!$C:$C, $R570),SUMIFS('무신사 메타 광고'!$X:$X,'무신사 메타 광고'!$I:$I,$S$4,'무신사 메타 광고'!$C:$C,$R570))</f>
        <v>0</v>
      </c>
      <c r="AC570" s="11">
        <f t="shared" si="28"/>
        <v>0</v>
      </c>
    </row>
    <row r="571" spans="2:29">
      <c r="B571" s="9"/>
      <c r="C571" s="29">
        <f>IF($C$4="", SUMIFS('자사몰 메타 광고'!$L:$L, '자사몰 메타 광고'!$D:$D, $B571), SUMIFS('자사몰 메타 광고'!$L:$L, '자사몰 메타 광고'!$I:$I, $C$4, '자사몰 메타 광고'!$D:$D, $B571))</f>
        <v>0</v>
      </c>
      <c r="D571" s="29">
        <f>IF($C$4="", SUMIFS('자사몰 메타 광고'!$V:$V,#REF!, $B571), SUMIFS('자사몰 메타 광고'!$V:$V,'자사몰 메타 광고'!$I:$I,$C$4,'자사몰 메타 광고'!$D:$D,$B571))</f>
        <v>0</v>
      </c>
      <c r="E571" s="11">
        <f t="shared" si="22"/>
        <v>0</v>
      </c>
      <c r="F571" s="12" t="str">
        <f t="shared" si="29"/>
        <v xml:space="preserve"> </v>
      </c>
      <c r="G571" s="30">
        <f>IF($C$4="", SUMIFS('자사몰 메타 광고'!$K:$K, '자사몰 메타 광고'!$D:$D, $B571), SUMIFS('자사몰 메타 광고'!$K:$K,'자사몰 메타 광고'!$I:$I,$C$4,'자사몰 메타 광고'!D:D,$B571))</f>
        <v>0</v>
      </c>
      <c r="H571" s="30">
        <f>IF($C$4="", SUMIFS('자사몰 메타 광고'!$Q:$Q, '자사몰 메타 광고'!$D:$D, $B571), SUMIFS('자사몰 메타 광고'!$Q:$Q,'자사몰 메타 광고'!$I:$I,$C$4,'자사몰 메타 광고'!D:D,$B571))</f>
        <v>0</v>
      </c>
      <c r="I571" s="30">
        <f>IF($C$4="", SUMIFS('자사몰 메타 광고'!$U:$U, '자사몰 메타 광고'!$D:$D, $B571), SUMIFS('자사몰 메타 광고'!$U:$U,'자사몰 메타 광고'!$I:$I,$C$4,'자사몰 메타 광고'!D:D,$B571))</f>
        <v>0</v>
      </c>
      <c r="J571" s="11">
        <f t="shared" si="23"/>
        <v>0</v>
      </c>
      <c r="K571" s="11">
        <f t="shared" si="24"/>
        <v>0</v>
      </c>
      <c r="L571" s="12" t="str">
        <f t="shared" si="30"/>
        <v xml:space="preserve"> </v>
      </c>
      <c r="N571" s="10">
        <f>IF($C$4="", SUMIFS('무신사 메타 광고'!$X:$X, '무신사 메타 광고'!$D:$D, $B571),SUMIFS('무신사 메타 광고'!$X:$X,'무신사 메타 광고'!I:I,$C$4,'무신사 메타 광고'!D:D,$B571))</f>
        <v>0</v>
      </c>
      <c r="O571" s="11">
        <f t="shared" si="25"/>
        <v>0</v>
      </c>
      <c r="R571" s="13"/>
      <c r="S571" s="31">
        <f>IF($S$4="", SUMIFS('자사몰 메타 광고'!$L:$L, '자사몰 메타 광고'!$C:$C, $R571),SUMIFS('자사몰 메타 광고'!$L:$L,'자사몰 메타 광고'!$I:$I,$S$4,'자사몰 메타 광고'!$C:$C,$R571))</f>
        <v>0</v>
      </c>
      <c r="T571" s="31">
        <f>IF($S$4="", SUMIFS('자사몰 메타 광고'!$V:$V, '자사몰 메타 광고'!$C:$C, $R571),SUMIFS('자사몰 메타 광고'!$V:$V,'자사몰 메타 광고'!$I:$I,$S$4,'자사몰 메타 광고'!$C:$C,$R571))</f>
        <v>0</v>
      </c>
      <c r="U571" s="11">
        <f t="shared" si="26"/>
        <v>0</v>
      </c>
      <c r="V571" s="12" t="str">
        <f t="shared" si="31"/>
        <v xml:space="preserve"> </v>
      </c>
      <c r="W571" s="32">
        <f>IF($S$4="", SUMIFS('자사몰 메타 광고'!$K:$K, '자사몰 메타 광고'!$C:$C, $R571),SUMIFS('자사몰 메타 광고'!$K:$K,'자사몰 메타 광고'!$I:$I,$S$4,'자사몰 메타 광고'!$C:$C,$R571))</f>
        <v>0</v>
      </c>
      <c r="X571" s="32">
        <f>IF($S$4="", SUMIFS('자사몰 메타 광고'!$N:$N, '자사몰 메타 광고'!$C:$C, $R571),SUMIFS('자사몰 메타 광고'!$N:$N,'자사몰 메타 광고'!$I:$I,$S$4,'자사몰 메타 광고'!$C:$C,$R571))</f>
        <v>0</v>
      </c>
      <c r="Y571" s="11">
        <f t="shared" si="27"/>
        <v>0</v>
      </c>
      <c r="Z571" s="12" t="str">
        <f t="shared" si="32"/>
        <v xml:space="preserve"> </v>
      </c>
      <c r="AB571" s="10">
        <f>IF($S$4="", SUMIFS('무신사 메타 광고'!$X:$X, '무신사 메타 광고'!$C:$C, $R571),SUMIFS('무신사 메타 광고'!$X:$X,'무신사 메타 광고'!$I:$I,$S$4,'무신사 메타 광고'!$C:$C,$R571))</f>
        <v>0</v>
      </c>
      <c r="AC571" s="11">
        <f t="shared" si="28"/>
        <v>0</v>
      </c>
    </row>
    <row r="572" spans="2:29">
      <c r="B572" s="9"/>
      <c r="C572" s="29">
        <f>IF($C$4="", SUMIFS('자사몰 메타 광고'!$L:$L, '자사몰 메타 광고'!$D:$D, $B572), SUMIFS('자사몰 메타 광고'!$L:$L, '자사몰 메타 광고'!$I:$I, $C$4, '자사몰 메타 광고'!$D:$D, $B572))</f>
        <v>0</v>
      </c>
      <c r="D572" s="29">
        <f>IF($C$4="", SUMIFS('자사몰 메타 광고'!$V:$V,#REF!, $B572), SUMIFS('자사몰 메타 광고'!$V:$V,'자사몰 메타 광고'!$I:$I,$C$4,'자사몰 메타 광고'!$D:$D,$B572))</f>
        <v>0</v>
      </c>
      <c r="E572" s="11">
        <f t="shared" si="22"/>
        <v>0</v>
      </c>
      <c r="F572" s="12" t="str">
        <f t="shared" si="29"/>
        <v xml:space="preserve"> </v>
      </c>
      <c r="G572" s="30">
        <f>IF($C$4="", SUMIFS('자사몰 메타 광고'!$K:$K, '자사몰 메타 광고'!$D:$D, $B572), SUMIFS('자사몰 메타 광고'!$K:$K,'자사몰 메타 광고'!$I:$I,$C$4,'자사몰 메타 광고'!D:D,$B572))</f>
        <v>0</v>
      </c>
      <c r="H572" s="30">
        <f>IF($C$4="", SUMIFS('자사몰 메타 광고'!$Q:$Q, '자사몰 메타 광고'!$D:$D, $B572), SUMIFS('자사몰 메타 광고'!$Q:$Q,'자사몰 메타 광고'!$I:$I,$C$4,'자사몰 메타 광고'!D:D,$B572))</f>
        <v>0</v>
      </c>
      <c r="I572" s="30">
        <f>IF($C$4="", SUMIFS('자사몰 메타 광고'!$U:$U, '자사몰 메타 광고'!$D:$D, $B572), SUMIFS('자사몰 메타 광고'!$U:$U,'자사몰 메타 광고'!$I:$I,$C$4,'자사몰 메타 광고'!D:D,$B572))</f>
        <v>0</v>
      </c>
      <c r="J572" s="11">
        <f t="shared" si="23"/>
        <v>0</v>
      </c>
      <c r="K572" s="11">
        <f t="shared" si="24"/>
        <v>0</v>
      </c>
      <c r="L572" s="12" t="str">
        <f t="shared" si="30"/>
        <v xml:space="preserve"> </v>
      </c>
      <c r="N572" s="10">
        <f>IF($C$4="", SUMIFS('무신사 메타 광고'!$X:$X, '무신사 메타 광고'!$D:$D, $B572),SUMIFS('무신사 메타 광고'!$X:$X,'무신사 메타 광고'!I:I,$C$4,'무신사 메타 광고'!D:D,$B572))</f>
        <v>0</v>
      </c>
      <c r="O572" s="11">
        <f t="shared" si="25"/>
        <v>0</v>
      </c>
      <c r="R572" s="13"/>
      <c r="S572" s="31">
        <f>IF($S$4="", SUMIFS('자사몰 메타 광고'!$L:$L, '자사몰 메타 광고'!$C:$C, $R572),SUMIFS('자사몰 메타 광고'!$L:$L,'자사몰 메타 광고'!$I:$I,$S$4,'자사몰 메타 광고'!$C:$C,$R572))</f>
        <v>0</v>
      </c>
      <c r="T572" s="31">
        <f>IF($S$4="", SUMIFS('자사몰 메타 광고'!$V:$V, '자사몰 메타 광고'!$C:$C, $R572),SUMIFS('자사몰 메타 광고'!$V:$V,'자사몰 메타 광고'!$I:$I,$S$4,'자사몰 메타 광고'!$C:$C,$R572))</f>
        <v>0</v>
      </c>
      <c r="U572" s="11">
        <f t="shared" si="26"/>
        <v>0</v>
      </c>
      <c r="V572" s="12" t="str">
        <f t="shared" si="31"/>
        <v xml:space="preserve"> </v>
      </c>
      <c r="W572" s="32">
        <f>IF($S$4="", SUMIFS('자사몰 메타 광고'!$K:$K, '자사몰 메타 광고'!$C:$C, $R572),SUMIFS('자사몰 메타 광고'!$K:$K,'자사몰 메타 광고'!$I:$I,$S$4,'자사몰 메타 광고'!$C:$C,$R572))</f>
        <v>0</v>
      </c>
      <c r="X572" s="32">
        <f>IF($S$4="", SUMIFS('자사몰 메타 광고'!$N:$N, '자사몰 메타 광고'!$C:$C, $R572),SUMIFS('자사몰 메타 광고'!$N:$N,'자사몰 메타 광고'!$I:$I,$S$4,'자사몰 메타 광고'!$C:$C,$R572))</f>
        <v>0</v>
      </c>
      <c r="Y572" s="11">
        <f t="shared" si="27"/>
        <v>0</v>
      </c>
      <c r="Z572" s="12" t="str">
        <f t="shared" si="32"/>
        <v xml:space="preserve"> </v>
      </c>
      <c r="AB572" s="10">
        <f>IF($S$4="", SUMIFS('무신사 메타 광고'!$X:$X, '무신사 메타 광고'!$C:$C, $R572),SUMIFS('무신사 메타 광고'!$X:$X,'무신사 메타 광고'!$I:$I,$S$4,'무신사 메타 광고'!$C:$C,$R572))</f>
        <v>0</v>
      </c>
      <c r="AC572" s="11">
        <f t="shared" si="28"/>
        <v>0</v>
      </c>
    </row>
    <row r="573" spans="2:29">
      <c r="B573" s="9"/>
      <c r="C573" s="29">
        <f>IF($C$4="", SUMIFS('자사몰 메타 광고'!$L:$L, '자사몰 메타 광고'!$D:$D, $B573), SUMIFS('자사몰 메타 광고'!$L:$L, '자사몰 메타 광고'!$I:$I, $C$4, '자사몰 메타 광고'!$D:$D, $B573))</f>
        <v>0</v>
      </c>
      <c r="D573" s="29">
        <f>IF($C$4="", SUMIFS('자사몰 메타 광고'!$V:$V,#REF!, $B573), SUMIFS('자사몰 메타 광고'!$V:$V,'자사몰 메타 광고'!$I:$I,$C$4,'자사몰 메타 광고'!$D:$D,$B573))</f>
        <v>0</v>
      </c>
      <c r="E573" s="11">
        <f t="shared" si="22"/>
        <v>0</v>
      </c>
      <c r="F573" s="12" t="str">
        <f t="shared" si="29"/>
        <v xml:space="preserve"> </v>
      </c>
      <c r="G573" s="30">
        <f>IF($C$4="", SUMIFS('자사몰 메타 광고'!$K:$K, '자사몰 메타 광고'!$D:$D, $B573), SUMIFS('자사몰 메타 광고'!$K:$K,'자사몰 메타 광고'!$I:$I,$C$4,'자사몰 메타 광고'!D:D,$B573))</f>
        <v>0</v>
      </c>
      <c r="H573" s="30">
        <f>IF($C$4="", SUMIFS('자사몰 메타 광고'!$Q:$Q, '자사몰 메타 광고'!$D:$D, $B573), SUMIFS('자사몰 메타 광고'!$Q:$Q,'자사몰 메타 광고'!$I:$I,$C$4,'자사몰 메타 광고'!D:D,$B573))</f>
        <v>0</v>
      </c>
      <c r="I573" s="30">
        <f>IF($C$4="", SUMIFS('자사몰 메타 광고'!$U:$U, '자사몰 메타 광고'!$D:$D, $B573), SUMIFS('자사몰 메타 광고'!$U:$U,'자사몰 메타 광고'!$I:$I,$C$4,'자사몰 메타 광고'!D:D,$B573))</f>
        <v>0</v>
      </c>
      <c r="J573" s="11">
        <f t="shared" si="23"/>
        <v>0</v>
      </c>
      <c r="K573" s="11">
        <f t="shared" si="24"/>
        <v>0</v>
      </c>
      <c r="L573" s="12" t="str">
        <f t="shared" si="30"/>
        <v xml:space="preserve"> </v>
      </c>
      <c r="N573" s="10">
        <f>IF($C$4="", SUMIFS('무신사 메타 광고'!$X:$X, '무신사 메타 광고'!$D:$D, $B573),SUMIFS('무신사 메타 광고'!$X:$X,'무신사 메타 광고'!I:I,$C$4,'무신사 메타 광고'!D:D,$B573))</f>
        <v>0</v>
      </c>
      <c r="O573" s="11">
        <f t="shared" si="25"/>
        <v>0</v>
      </c>
      <c r="R573" s="13"/>
      <c r="S573" s="31">
        <f>IF($S$4="", SUMIFS('자사몰 메타 광고'!$L:$L, '자사몰 메타 광고'!$C:$C, $R573),SUMIFS('자사몰 메타 광고'!$L:$L,'자사몰 메타 광고'!$I:$I,$S$4,'자사몰 메타 광고'!$C:$C,$R573))</f>
        <v>0</v>
      </c>
      <c r="T573" s="31">
        <f>IF($S$4="", SUMIFS('자사몰 메타 광고'!$V:$V, '자사몰 메타 광고'!$C:$C, $R573),SUMIFS('자사몰 메타 광고'!$V:$V,'자사몰 메타 광고'!$I:$I,$S$4,'자사몰 메타 광고'!$C:$C,$R573))</f>
        <v>0</v>
      </c>
      <c r="U573" s="11">
        <f t="shared" si="26"/>
        <v>0</v>
      </c>
      <c r="V573" s="12" t="str">
        <f t="shared" si="31"/>
        <v xml:space="preserve"> </v>
      </c>
      <c r="W573" s="32">
        <f>IF($S$4="", SUMIFS('자사몰 메타 광고'!$K:$K, '자사몰 메타 광고'!$C:$C, $R573),SUMIFS('자사몰 메타 광고'!$K:$K,'자사몰 메타 광고'!$I:$I,$S$4,'자사몰 메타 광고'!$C:$C,$R573))</f>
        <v>0</v>
      </c>
      <c r="X573" s="32">
        <f>IF($S$4="", SUMIFS('자사몰 메타 광고'!$N:$N, '자사몰 메타 광고'!$C:$C, $R573),SUMIFS('자사몰 메타 광고'!$N:$N,'자사몰 메타 광고'!$I:$I,$S$4,'자사몰 메타 광고'!$C:$C,$R573))</f>
        <v>0</v>
      </c>
      <c r="Y573" s="11">
        <f t="shared" si="27"/>
        <v>0</v>
      </c>
      <c r="Z573" s="12" t="str">
        <f t="shared" si="32"/>
        <v xml:space="preserve"> </v>
      </c>
      <c r="AB573" s="10">
        <f>IF($S$4="", SUMIFS('무신사 메타 광고'!$X:$X, '무신사 메타 광고'!$C:$C, $R573),SUMIFS('무신사 메타 광고'!$X:$X,'무신사 메타 광고'!$I:$I,$S$4,'무신사 메타 광고'!$C:$C,$R573))</f>
        <v>0</v>
      </c>
      <c r="AC573" s="11">
        <f t="shared" si="28"/>
        <v>0</v>
      </c>
    </row>
    <row r="574" spans="2:29">
      <c r="B574" s="9"/>
      <c r="C574" s="29">
        <f>IF($C$4="", SUMIFS('자사몰 메타 광고'!$L:$L, '자사몰 메타 광고'!$D:$D, $B574), SUMIFS('자사몰 메타 광고'!$L:$L, '자사몰 메타 광고'!$I:$I, $C$4, '자사몰 메타 광고'!$D:$D, $B574))</f>
        <v>0</v>
      </c>
      <c r="D574" s="29">
        <f>IF($C$4="", SUMIFS('자사몰 메타 광고'!$V:$V,#REF!, $B574), SUMIFS('자사몰 메타 광고'!$V:$V,'자사몰 메타 광고'!$I:$I,$C$4,'자사몰 메타 광고'!$D:$D,$B574))</f>
        <v>0</v>
      </c>
      <c r="E574" s="11">
        <f t="shared" si="22"/>
        <v>0</v>
      </c>
      <c r="F574" s="12" t="str">
        <f t="shared" si="29"/>
        <v xml:space="preserve"> </v>
      </c>
      <c r="G574" s="30">
        <f>IF($C$4="", SUMIFS('자사몰 메타 광고'!$K:$K, '자사몰 메타 광고'!$D:$D, $B574), SUMIFS('자사몰 메타 광고'!$K:$K,'자사몰 메타 광고'!$I:$I,$C$4,'자사몰 메타 광고'!D:D,$B574))</f>
        <v>0</v>
      </c>
      <c r="H574" s="30">
        <f>IF($C$4="", SUMIFS('자사몰 메타 광고'!$Q:$Q, '자사몰 메타 광고'!$D:$D, $B574), SUMIFS('자사몰 메타 광고'!$Q:$Q,'자사몰 메타 광고'!$I:$I,$C$4,'자사몰 메타 광고'!D:D,$B574))</f>
        <v>0</v>
      </c>
      <c r="I574" s="30">
        <f>IF($C$4="", SUMIFS('자사몰 메타 광고'!$U:$U, '자사몰 메타 광고'!$D:$D, $B574), SUMIFS('자사몰 메타 광고'!$U:$U,'자사몰 메타 광고'!$I:$I,$C$4,'자사몰 메타 광고'!D:D,$B574))</f>
        <v>0</v>
      </c>
      <c r="J574" s="11">
        <f t="shared" si="23"/>
        <v>0</v>
      </c>
      <c r="K574" s="11">
        <f t="shared" si="24"/>
        <v>0</v>
      </c>
      <c r="L574" s="12" t="str">
        <f t="shared" si="30"/>
        <v xml:space="preserve"> </v>
      </c>
      <c r="N574" s="10">
        <f>IF($C$4="", SUMIFS('무신사 메타 광고'!$X:$X, '무신사 메타 광고'!$D:$D, $B574),SUMIFS('무신사 메타 광고'!$X:$X,'무신사 메타 광고'!I:I,$C$4,'무신사 메타 광고'!D:D,$B574))</f>
        <v>0</v>
      </c>
      <c r="O574" s="11">
        <f t="shared" si="25"/>
        <v>0</v>
      </c>
      <c r="R574" s="13"/>
      <c r="S574" s="31">
        <f>IF($S$4="", SUMIFS('자사몰 메타 광고'!$L:$L, '자사몰 메타 광고'!$C:$C, $R574),SUMIFS('자사몰 메타 광고'!$L:$L,'자사몰 메타 광고'!$I:$I,$S$4,'자사몰 메타 광고'!$C:$C,$R574))</f>
        <v>0</v>
      </c>
      <c r="T574" s="31">
        <f>IF($S$4="", SUMIFS('자사몰 메타 광고'!$V:$V, '자사몰 메타 광고'!$C:$C, $R574),SUMIFS('자사몰 메타 광고'!$V:$V,'자사몰 메타 광고'!$I:$I,$S$4,'자사몰 메타 광고'!$C:$C,$R574))</f>
        <v>0</v>
      </c>
      <c r="U574" s="11">
        <f t="shared" si="26"/>
        <v>0</v>
      </c>
      <c r="V574" s="12" t="str">
        <f t="shared" si="31"/>
        <v xml:space="preserve"> </v>
      </c>
      <c r="W574" s="32">
        <f>IF($S$4="", SUMIFS('자사몰 메타 광고'!$K:$K, '자사몰 메타 광고'!$C:$C, $R574),SUMIFS('자사몰 메타 광고'!$K:$K,'자사몰 메타 광고'!$I:$I,$S$4,'자사몰 메타 광고'!$C:$C,$R574))</f>
        <v>0</v>
      </c>
      <c r="X574" s="32">
        <f>IF($S$4="", SUMIFS('자사몰 메타 광고'!$N:$N, '자사몰 메타 광고'!$C:$C, $R574),SUMIFS('자사몰 메타 광고'!$N:$N,'자사몰 메타 광고'!$I:$I,$S$4,'자사몰 메타 광고'!$C:$C,$R574))</f>
        <v>0</v>
      </c>
      <c r="Y574" s="11">
        <f t="shared" si="27"/>
        <v>0</v>
      </c>
      <c r="Z574" s="12" t="str">
        <f t="shared" si="32"/>
        <v xml:space="preserve"> </v>
      </c>
      <c r="AB574" s="10">
        <f>IF($S$4="", SUMIFS('무신사 메타 광고'!$X:$X, '무신사 메타 광고'!$C:$C, $R574),SUMIFS('무신사 메타 광고'!$X:$X,'무신사 메타 광고'!$I:$I,$S$4,'무신사 메타 광고'!$C:$C,$R574))</f>
        <v>0</v>
      </c>
      <c r="AC574" s="11">
        <f t="shared" si="28"/>
        <v>0</v>
      </c>
    </row>
    <row r="575" spans="2:29">
      <c r="B575" s="9"/>
      <c r="C575" s="29">
        <f>IF($C$4="", SUMIFS('자사몰 메타 광고'!$L:$L, '자사몰 메타 광고'!$D:$D, $B575), SUMIFS('자사몰 메타 광고'!$L:$L, '자사몰 메타 광고'!$I:$I, $C$4, '자사몰 메타 광고'!$D:$D, $B575))</f>
        <v>0</v>
      </c>
      <c r="D575" s="29">
        <f>IF($C$4="", SUMIFS('자사몰 메타 광고'!$V:$V,#REF!, $B575), SUMIFS('자사몰 메타 광고'!$V:$V,'자사몰 메타 광고'!$I:$I,$C$4,'자사몰 메타 광고'!$D:$D,$B575))</f>
        <v>0</v>
      </c>
      <c r="E575" s="11">
        <f t="shared" si="22"/>
        <v>0</v>
      </c>
      <c r="F575" s="12" t="str">
        <f t="shared" si="29"/>
        <v xml:space="preserve"> </v>
      </c>
      <c r="G575" s="30">
        <f>IF($C$4="", SUMIFS('자사몰 메타 광고'!$K:$K, '자사몰 메타 광고'!$D:$D, $B575), SUMIFS('자사몰 메타 광고'!$K:$K,'자사몰 메타 광고'!$I:$I,$C$4,'자사몰 메타 광고'!D:D,$B575))</f>
        <v>0</v>
      </c>
      <c r="H575" s="30">
        <f>IF($C$4="", SUMIFS('자사몰 메타 광고'!$Q:$Q, '자사몰 메타 광고'!$D:$D, $B575), SUMIFS('자사몰 메타 광고'!$Q:$Q,'자사몰 메타 광고'!$I:$I,$C$4,'자사몰 메타 광고'!D:D,$B575))</f>
        <v>0</v>
      </c>
      <c r="I575" s="30">
        <f>IF($C$4="", SUMIFS('자사몰 메타 광고'!$U:$U, '자사몰 메타 광고'!$D:$D, $B575), SUMIFS('자사몰 메타 광고'!$U:$U,'자사몰 메타 광고'!$I:$I,$C$4,'자사몰 메타 광고'!D:D,$B575))</f>
        <v>0</v>
      </c>
      <c r="J575" s="11">
        <f t="shared" si="23"/>
        <v>0</v>
      </c>
      <c r="K575" s="11">
        <f t="shared" si="24"/>
        <v>0</v>
      </c>
      <c r="L575" s="12" t="str">
        <f t="shared" si="30"/>
        <v xml:space="preserve"> </v>
      </c>
      <c r="N575" s="10">
        <f>IF($C$4="", SUMIFS('무신사 메타 광고'!$X:$X, '무신사 메타 광고'!$D:$D, $B575),SUMIFS('무신사 메타 광고'!$X:$X,'무신사 메타 광고'!I:I,$C$4,'무신사 메타 광고'!D:D,$B575))</f>
        <v>0</v>
      </c>
      <c r="O575" s="11">
        <f t="shared" si="25"/>
        <v>0</v>
      </c>
      <c r="R575" s="13"/>
      <c r="S575" s="31">
        <f>IF($S$4="", SUMIFS('자사몰 메타 광고'!$L:$L, '자사몰 메타 광고'!$C:$C, $R575),SUMIFS('자사몰 메타 광고'!$L:$L,'자사몰 메타 광고'!$I:$I,$S$4,'자사몰 메타 광고'!$C:$C,$R575))</f>
        <v>0</v>
      </c>
      <c r="T575" s="31">
        <f>IF($S$4="", SUMIFS('자사몰 메타 광고'!$V:$V, '자사몰 메타 광고'!$C:$C, $R575),SUMIFS('자사몰 메타 광고'!$V:$V,'자사몰 메타 광고'!$I:$I,$S$4,'자사몰 메타 광고'!$C:$C,$R575))</f>
        <v>0</v>
      </c>
      <c r="U575" s="11">
        <f t="shared" si="26"/>
        <v>0</v>
      </c>
      <c r="V575" s="12" t="str">
        <f t="shared" si="31"/>
        <v xml:space="preserve"> </v>
      </c>
      <c r="W575" s="32">
        <f>IF($S$4="", SUMIFS('자사몰 메타 광고'!$K:$K, '자사몰 메타 광고'!$C:$C, $R575),SUMIFS('자사몰 메타 광고'!$K:$K,'자사몰 메타 광고'!$I:$I,$S$4,'자사몰 메타 광고'!$C:$C,$R575))</f>
        <v>0</v>
      </c>
      <c r="X575" s="32">
        <f>IF($S$4="", SUMIFS('자사몰 메타 광고'!$N:$N, '자사몰 메타 광고'!$C:$C, $R575),SUMIFS('자사몰 메타 광고'!$N:$N,'자사몰 메타 광고'!$I:$I,$S$4,'자사몰 메타 광고'!$C:$C,$R575))</f>
        <v>0</v>
      </c>
      <c r="Y575" s="11">
        <f t="shared" si="27"/>
        <v>0</v>
      </c>
      <c r="Z575" s="12" t="str">
        <f t="shared" si="32"/>
        <v xml:space="preserve"> </v>
      </c>
      <c r="AB575" s="10">
        <f>IF($S$4="", SUMIFS('무신사 메타 광고'!$X:$X, '무신사 메타 광고'!$C:$C, $R575),SUMIFS('무신사 메타 광고'!$X:$X,'무신사 메타 광고'!$I:$I,$S$4,'무신사 메타 광고'!$C:$C,$R575))</f>
        <v>0</v>
      </c>
      <c r="AC575" s="11">
        <f t="shared" si="28"/>
        <v>0</v>
      </c>
    </row>
    <row r="576" spans="2:29">
      <c r="B576" s="9"/>
      <c r="C576" s="29">
        <f>IF($C$4="", SUMIFS('자사몰 메타 광고'!$L:$L, '자사몰 메타 광고'!$D:$D, $B576), SUMIFS('자사몰 메타 광고'!$L:$L, '자사몰 메타 광고'!$I:$I, $C$4, '자사몰 메타 광고'!$D:$D, $B576))</f>
        <v>0</v>
      </c>
      <c r="D576" s="29">
        <f>IF($C$4="", SUMIFS('자사몰 메타 광고'!$V:$V,#REF!, $B576), SUMIFS('자사몰 메타 광고'!$V:$V,'자사몰 메타 광고'!$I:$I,$C$4,'자사몰 메타 광고'!$D:$D,$B576))</f>
        <v>0</v>
      </c>
      <c r="E576" s="11">
        <f t="shared" si="22"/>
        <v>0</v>
      </c>
      <c r="F576" s="12" t="str">
        <f t="shared" si="29"/>
        <v xml:space="preserve"> </v>
      </c>
      <c r="G576" s="30">
        <f>IF($C$4="", SUMIFS('자사몰 메타 광고'!$K:$K, '자사몰 메타 광고'!$D:$D, $B576), SUMIFS('자사몰 메타 광고'!$K:$K,'자사몰 메타 광고'!$I:$I,$C$4,'자사몰 메타 광고'!D:D,$B576))</f>
        <v>0</v>
      </c>
      <c r="H576" s="30">
        <f>IF($C$4="", SUMIFS('자사몰 메타 광고'!$Q:$Q, '자사몰 메타 광고'!$D:$D, $B576), SUMIFS('자사몰 메타 광고'!$Q:$Q,'자사몰 메타 광고'!$I:$I,$C$4,'자사몰 메타 광고'!D:D,$B576))</f>
        <v>0</v>
      </c>
      <c r="I576" s="30">
        <f>IF($C$4="", SUMIFS('자사몰 메타 광고'!$U:$U, '자사몰 메타 광고'!$D:$D, $B576), SUMIFS('자사몰 메타 광고'!$U:$U,'자사몰 메타 광고'!$I:$I,$C$4,'자사몰 메타 광고'!D:D,$B576))</f>
        <v>0</v>
      </c>
      <c r="J576" s="11">
        <f t="shared" si="23"/>
        <v>0</v>
      </c>
      <c r="K576" s="11">
        <f t="shared" si="24"/>
        <v>0</v>
      </c>
      <c r="L576" s="12" t="str">
        <f t="shared" si="30"/>
        <v xml:space="preserve"> </v>
      </c>
      <c r="N576" s="10">
        <f>IF($C$4="", SUMIFS('무신사 메타 광고'!$X:$X, '무신사 메타 광고'!$D:$D, $B576),SUMIFS('무신사 메타 광고'!$X:$X,'무신사 메타 광고'!I:I,$C$4,'무신사 메타 광고'!D:D,$B576))</f>
        <v>0</v>
      </c>
      <c r="O576" s="11">
        <f t="shared" si="25"/>
        <v>0</v>
      </c>
      <c r="R576" s="13"/>
      <c r="S576" s="31">
        <f>IF($S$4="", SUMIFS('자사몰 메타 광고'!$L:$L, '자사몰 메타 광고'!$C:$C, $R576),SUMIFS('자사몰 메타 광고'!$L:$L,'자사몰 메타 광고'!$I:$I,$S$4,'자사몰 메타 광고'!$C:$C,$R576))</f>
        <v>0</v>
      </c>
      <c r="T576" s="31">
        <f>IF($S$4="", SUMIFS('자사몰 메타 광고'!$V:$V, '자사몰 메타 광고'!$C:$C, $R576),SUMIFS('자사몰 메타 광고'!$V:$V,'자사몰 메타 광고'!$I:$I,$S$4,'자사몰 메타 광고'!$C:$C,$R576))</f>
        <v>0</v>
      </c>
      <c r="U576" s="11">
        <f t="shared" si="26"/>
        <v>0</v>
      </c>
      <c r="V576" s="12" t="str">
        <f t="shared" si="31"/>
        <v xml:space="preserve"> </v>
      </c>
      <c r="W576" s="32">
        <f>IF($S$4="", SUMIFS('자사몰 메타 광고'!$K:$K, '자사몰 메타 광고'!$C:$C, $R576),SUMIFS('자사몰 메타 광고'!$K:$K,'자사몰 메타 광고'!$I:$I,$S$4,'자사몰 메타 광고'!$C:$C,$R576))</f>
        <v>0</v>
      </c>
      <c r="X576" s="32">
        <f>IF($S$4="", SUMIFS('자사몰 메타 광고'!$N:$N, '자사몰 메타 광고'!$C:$C, $R576),SUMIFS('자사몰 메타 광고'!$N:$N,'자사몰 메타 광고'!$I:$I,$S$4,'자사몰 메타 광고'!$C:$C,$R576))</f>
        <v>0</v>
      </c>
      <c r="Y576" s="11">
        <f t="shared" si="27"/>
        <v>0</v>
      </c>
      <c r="Z576" s="12" t="str">
        <f t="shared" si="32"/>
        <v xml:space="preserve"> </v>
      </c>
      <c r="AB576" s="10">
        <f>IF($S$4="", SUMIFS('무신사 메타 광고'!$X:$X, '무신사 메타 광고'!$C:$C, $R576),SUMIFS('무신사 메타 광고'!$X:$X,'무신사 메타 광고'!$I:$I,$S$4,'무신사 메타 광고'!$C:$C,$R576))</f>
        <v>0</v>
      </c>
      <c r="AC576" s="11">
        <f t="shared" si="28"/>
        <v>0</v>
      </c>
    </row>
    <row r="577" spans="2:29">
      <c r="B577" s="9"/>
      <c r="C577" s="29">
        <f>IF($C$4="", SUMIFS('자사몰 메타 광고'!$L:$L, '자사몰 메타 광고'!$D:$D, $B577), SUMIFS('자사몰 메타 광고'!$L:$L, '자사몰 메타 광고'!$I:$I, $C$4, '자사몰 메타 광고'!$D:$D, $B577))</f>
        <v>0</v>
      </c>
      <c r="D577" s="29">
        <f>IF($C$4="", SUMIFS('자사몰 메타 광고'!$V:$V,#REF!, $B577), SUMIFS('자사몰 메타 광고'!$V:$V,'자사몰 메타 광고'!$I:$I,$C$4,'자사몰 메타 광고'!$D:$D,$B577))</f>
        <v>0</v>
      </c>
      <c r="E577" s="11">
        <f t="shared" si="22"/>
        <v>0</v>
      </c>
      <c r="F577" s="12" t="str">
        <f t="shared" si="29"/>
        <v xml:space="preserve"> </v>
      </c>
      <c r="G577" s="30">
        <f>IF($C$4="", SUMIFS('자사몰 메타 광고'!$K:$K, '자사몰 메타 광고'!$D:$D, $B577), SUMIFS('자사몰 메타 광고'!$K:$K,'자사몰 메타 광고'!$I:$I,$C$4,'자사몰 메타 광고'!D:D,$B577))</f>
        <v>0</v>
      </c>
      <c r="H577" s="30">
        <f>IF($C$4="", SUMIFS('자사몰 메타 광고'!$Q:$Q, '자사몰 메타 광고'!$D:$D, $B577), SUMIFS('자사몰 메타 광고'!$Q:$Q,'자사몰 메타 광고'!$I:$I,$C$4,'자사몰 메타 광고'!D:D,$B577))</f>
        <v>0</v>
      </c>
      <c r="I577" s="30">
        <f>IF($C$4="", SUMIFS('자사몰 메타 광고'!$U:$U, '자사몰 메타 광고'!$D:$D, $B577), SUMIFS('자사몰 메타 광고'!$U:$U,'자사몰 메타 광고'!$I:$I,$C$4,'자사몰 메타 광고'!D:D,$B577))</f>
        <v>0</v>
      </c>
      <c r="J577" s="11">
        <f t="shared" si="23"/>
        <v>0</v>
      </c>
      <c r="K577" s="11">
        <f t="shared" si="24"/>
        <v>0</v>
      </c>
      <c r="L577" s="12" t="str">
        <f t="shared" si="30"/>
        <v xml:space="preserve"> </v>
      </c>
      <c r="N577" s="10">
        <f>IF($C$4="", SUMIFS('무신사 메타 광고'!$X:$X, '무신사 메타 광고'!$D:$D, $B577),SUMIFS('무신사 메타 광고'!$X:$X,'무신사 메타 광고'!I:I,$C$4,'무신사 메타 광고'!D:D,$B577))</f>
        <v>0</v>
      </c>
      <c r="O577" s="11">
        <f t="shared" si="25"/>
        <v>0</v>
      </c>
      <c r="R577" s="13"/>
      <c r="S577" s="31">
        <f>IF($S$4="", SUMIFS('자사몰 메타 광고'!$L:$L, '자사몰 메타 광고'!$C:$C, $R577),SUMIFS('자사몰 메타 광고'!$L:$L,'자사몰 메타 광고'!$I:$I,$S$4,'자사몰 메타 광고'!$C:$C,$R577))</f>
        <v>0</v>
      </c>
      <c r="T577" s="31">
        <f>IF($S$4="", SUMIFS('자사몰 메타 광고'!$V:$V, '자사몰 메타 광고'!$C:$C, $R577),SUMIFS('자사몰 메타 광고'!$V:$V,'자사몰 메타 광고'!$I:$I,$S$4,'자사몰 메타 광고'!$C:$C,$R577))</f>
        <v>0</v>
      </c>
      <c r="U577" s="11">
        <f t="shared" si="26"/>
        <v>0</v>
      </c>
      <c r="V577" s="12" t="str">
        <f t="shared" si="31"/>
        <v xml:space="preserve"> </v>
      </c>
      <c r="W577" s="32">
        <f>IF($S$4="", SUMIFS('자사몰 메타 광고'!$K:$K, '자사몰 메타 광고'!$C:$C, $R577),SUMIFS('자사몰 메타 광고'!$K:$K,'자사몰 메타 광고'!$I:$I,$S$4,'자사몰 메타 광고'!$C:$C,$R577))</f>
        <v>0</v>
      </c>
      <c r="X577" s="32">
        <f>IF($S$4="", SUMIFS('자사몰 메타 광고'!$N:$N, '자사몰 메타 광고'!$C:$C, $R577),SUMIFS('자사몰 메타 광고'!$N:$N,'자사몰 메타 광고'!$I:$I,$S$4,'자사몰 메타 광고'!$C:$C,$R577))</f>
        <v>0</v>
      </c>
      <c r="Y577" s="11">
        <f t="shared" si="27"/>
        <v>0</v>
      </c>
      <c r="Z577" s="12" t="str">
        <f t="shared" si="32"/>
        <v xml:space="preserve"> </v>
      </c>
      <c r="AB577" s="10">
        <f>IF($S$4="", SUMIFS('무신사 메타 광고'!$X:$X, '무신사 메타 광고'!$C:$C, $R577),SUMIFS('무신사 메타 광고'!$X:$X,'무신사 메타 광고'!$I:$I,$S$4,'무신사 메타 광고'!$C:$C,$R577))</f>
        <v>0</v>
      </c>
      <c r="AC577" s="11">
        <f t="shared" si="28"/>
        <v>0</v>
      </c>
    </row>
    <row r="578" spans="2:29">
      <c r="B578" s="9"/>
      <c r="C578" s="29">
        <f>IF($C$4="", SUMIFS('자사몰 메타 광고'!$L:$L, '자사몰 메타 광고'!$D:$D, $B578), SUMIFS('자사몰 메타 광고'!$L:$L, '자사몰 메타 광고'!$I:$I, $C$4, '자사몰 메타 광고'!$D:$D, $B578))</f>
        <v>0</v>
      </c>
      <c r="D578" s="29">
        <f>IF($C$4="", SUMIFS('자사몰 메타 광고'!$V:$V,#REF!, $B578), SUMIFS('자사몰 메타 광고'!$V:$V,'자사몰 메타 광고'!$I:$I,$C$4,'자사몰 메타 광고'!$D:$D,$B578))</f>
        <v>0</v>
      </c>
      <c r="E578" s="11">
        <f t="shared" si="22"/>
        <v>0</v>
      </c>
      <c r="F578" s="12" t="str">
        <f t="shared" si="29"/>
        <v xml:space="preserve"> </v>
      </c>
      <c r="G578" s="30">
        <f>IF($C$4="", SUMIFS('자사몰 메타 광고'!$K:$K, '자사몰 메타 광고'!$D:$D, $B578), SUMIFS('자사몰 메타 광고'!$K:$K,'자사몰 메타 광고'!$I:$I,$C$4,'자사몰 메타 광고'!D:D,$B578))</f>
        <v>0</v>
      </c>
      <c r="H578" s="30">
        <f>IF($C$4="", SUMIFS('자사몰 메타 광고'!$Q:$Q, '자사몰 메타 광고'!$D:$D, $B578), SUMIFS('자사몰 메타 광고'!$Q:$Q,'자사몰 메타 광고'!$I:$I,$C$4,'자사몰 메타 광고'!D:D,$B578))</f>
        <v>0</v>
      </c>
      <c r="I578" s="30">
        <f>IF($C$4="", SUMIFS('자사몰 메타 광고'!$U:$U, '자사몰 메타 광고'!$D:$D, $B578), SUMIFS('자사몰 메타 광고'!$U:$U,'자사몰 메타 광고'!$I:$I,$C$4,'자사몰 메타 광고'!D:D,$B578))</f>
        <v>0</v>
      </c>
      <c r="J578" s="11">
        <f t="shared" si="23"/>
        <v>0</v>
      </c>
      <c r="K578" s="11">
        <f t="shared" si="24"/>
        <v>0</v>
      </c>
      <c r="L578" s="12" t="str">
        <f t="shared" si="30"/>
        <v xml:space="preserve"> </v>
      </c>
      <c r="N578" s="10">
        <f>IF($C$4="", SUMIFS('무신사 메타 광고'!$X:$X, '무신사 메타 광고'!$D:$D, $B578),SUMIFS('무신사 메타 광고'!$X:$X,'무신사 메타 광고'!I:I,$C$4,'무신사 메타 광고'!D:D,$B578))</f>
        <v>0</v>
      </c>
      <c r="O578" s="11">
        <f t="shared" si="25"/>
        <v>0</v>
      </c>
      <c r="R578" s="13"/>
      <c r="S578" s="31">
        <f>IF($S$4="", SUMIFS('자사몰 메타 광고'!$L:$L, '자사몰 메타 광고'!$C:$C, $R578),SUMIFS('자사몰 메타 광고'!$L:$L,'자사몰 메타 광고'!$I:$I,$S$4,'자사몰 메타 광고'!$C:$C,$R578))</f>
        <v>0</v>
      </c>
      <c r="T578" s="31">
        <f>IF($S$4="", SUMIFS('자사몰 메타 광고'!$V:$V, '자사몰 메타 광고'!$C:$C, $R578),SUMIFS('자사몰 메타 광고'!$V:$V,'자사몰 메타 광고'!$I:$I,$S$4,'자사몰 메타 광고'!$C:$C,$R578))</f>
        <v>0</v>
      </c>
      <c r="U578" s="11">
        <f t="shared" si="26"/>
        <v>0</v>
      </c>
      <c r="V578" s="12" t="str">
        <f t="shared" si="31"/>
        <v xml:space="preserve"> </v>
      </c>
      <c r="W578" s="32">
        <f>IF($S$4="", SUMIFS('자사몰 메타 광고'!$K:$K, '자사몰 메타 광고'!$C:$C, $R578),SUMIFS('자사몰 메타 광고'!$K:$K,'자사몰 메타 광고'!$I:$I,$S$4,'자사몰 메타 광고'!$C:$C,$R578))</f>
        <v>0</v>
      </c>
      <c r="X578" s="32">
        <f>IF($S$4="", SUMIFS('자사몰 메타 광고'!$N:$N, '자사몰 메타 광고'!$C:$C, $R578),SUMIFS('자사몰 메타 광고'!$N:$N,'자사몰 메타 광고'!$I:$I,$S$4,'자사몰 메타 광고'!$C:$C,$R578))</f>
        <v>0</v>
      </c>
      <c r="Y578" s="11">
        <f t="shared" si="27"/>
        <v>0</v>
      </c>
      <c r="Z578" s="12" t="str">
        <f t="shared" si="32"/>
        <v xml:space="preserve"> </v>
      </c>
      <c r="AB578" s="10">
        <f>IF($S$4="", SUMIFS('무신사 메타 광고'!$X:$X, '무신사 메타 광고'!$C:$C, $R578),SUMIFS('무신사 메타 광고'!$X:$X,'무신사 메타 광고'!$I:$I,$S$4,'무신사 메타 광고'!$C:$C,$R578))</f>
        <v>0</v>
      </c>
      <c r="AC578" s="11">
        <f t="shared" si="28"/>
        <v>0</v>
      </c>
    </row>
    <row r="579" spans="2:29">
      <c r="B579" s="9"/>
      <c r="C579" s="29">
        <f>IF($C$4="", SUMIFS('자사몰 메타 광고'!$L:$L, '자사몰 메타 광고'!$D:$D, $B579), SUMIFS('자사몰 메타 광고'!$L:$L, '자사몰 메타 광고'!$I:$I, $C$4, '자사몰 메타 광고'!$D:$D, $B579))</f>
        <v>0</v>
      </c>
      <c r="D579" s="29">
        <f>IF($C$4="", SUMIFS('자사몰 메타 광고'!$V:$V,#REF!, $B579), SUMIFS('자사몰 메타 광고'!$V:$V,'자사몰 메타 광고'!$I:$I,$C$4,'자사몰 메타 광고'!$D:$D,$B579))</f>
        <v>0</v>
      </c>
      <c r="E579" s="11">
        <f t="shared" si="22"/>
        <v>0</v>
      </c>
      <c r="F579" s="12" t="str">
        <f t="shared" si="29"/>
        <v xml:space="preserve"> </v>
      </c>
      <c r="G579" s="30">
        <f>IF($C$4="", SUMIFS('자사몰 메타 광고'!$K:$K, '자사몰 메타 광고'!$D:$D, $B579), SUMIFS('자사몰 메타 광고'!$K:$K,'자사몰 메타 광고'!$I:$I,$C$4,'자사몰 메타 광고'!D:D,$B579))</f>
        <v>0</v>
      </c>
      <c r="H579" s="30">
        <f>IF($C$4="", SUMIFS('자사몰 메타 광고'!$Q:$Q, '자사몰 메타 광고'!$D:$D, $B579), SUMIFS('자사몰 메타 광고'!$Q:$Q,'자사몰 메타 광고'!$I:$I,$C$4,'자사몰 메타 광고'!D:D,$B579))</f>
        <v>0</v>
      </c>
      <c r="I579" s="30">
        <f>IF($C$4="", SUMIFS('자사몰 메타 광고'!$U:$U, '자사몰 메타 광고'!$D:$D, $B579), SUMIFS('자사몰 메타 광고'!$U:$U,'자사몰 메타 광고'!$I:$I,$C$4,'자사몰 메타 광고'!D:D,$B579))</f>
        <v>0</v>
      </c>
      <c r="J579" s="11">
        <f t="shared" si="23"/>
        <v>0</v>
      </c>
      <c r="K579" s="11">
        <f t="shared" si="24"/>
        <v>0</v>
      </c>
      <c r="L579" s="12" t="str">
        <f t="shared" si="30"/>
        <v xml:space="preserve"> </v>
      </c>
      <c r="N579" s="10">
        <f>IF($C$4="", SUMIFS('무신사 메타 광고'!$X:$X, '무신사 메타 광고'!$D:$D, $B579),SUMIFS('무신사 메타 광고'!$X:$X,'무신사 메타 광고'!I:I,$C$4,'무신사 메타 광고'!D:D,$B579))</f>
        <v>0</v>
      </c>
      <c r="O579" s="11">
        <f t="shared" si="25"/>
        <v>0</v>
      </c>
      <c r="R579" s="13"/>
      <c r="S579" s="31">
        <f>IF($S$4="", SUMIFS('자사몰 메타 광고'!$L:$L, '자사몰 메타 광고'!$C:$C, $R579),SUMIFS('자사몰 메타 광고'!$L:$L,'자사몰 메타 광고'!$I:$I,$S$4,'자사몰 메타 광고'!$C:$C,$R579))</f>
        <v>0</v>
      </c>
      <c r="T579" s="31">
        <f>IF($S$4="", SUMIFS('자사몰 메타 광고'!$V:$V, '자사몰 메타 광고'!$C:$C, $R579),SUMIFS('자사몰 메타 광고'!$V:$V,'자사몰 메타 광고'!$I:$I,$S$4,'자사몰 메타 광고'!$C:$C,$R579))</f>
        <v>0</v>
      </c>
      <c r="U579" s="11">
        <f t="shared" si="26"/>
        <v>0</v>
      </c>
      <c r="V579" s="12" t="str">
        <f t="shared" si="31"/>
        <v xml:space="preserve"> </v>
      </c>
      <c r="W579" s="32">
        <f>IF($S$4="", SUMIFS('자사몰 메타 광고'!$K:$K, '자사몰 메타 광고'!$C:$C, $R579),SUMIFS('자사몰 메타 광고'!$K:$K,'자사몰 메타 광고'!$I:$I,$S$4,'자사몰 메타 광고'!$C:$C,$R579))</f>
        <v>0</v>
      </c>
      <c r="X579" s="32">
        <f>IF($S$4="", SUMIFS('자사몰 메타 광고'!$N:$N, '자사몰 메타 광고'!$C:$C, $R579),SUMIFS('자사몰 메타 광고'!$N:$N,'자사몰 메타 광고'!$I:$I,$S$4,'자사몰 메타 광고'!$C:$C,$R579))</f>
        <v>0</v>
      </c>
      <c r="Y579" s="11">
        <f t="shared" si="27"/>
        <v>0</v>
      </c>
      <c r="Z579" s="12" t="str">
        <f t="shared" si="32"/>
        <v xml:space="preserve"> </v>
      </c>
      <c r="AB579" s="10">
        <f>IF($S$4="", SUMIFS('무신사 메타 광고'!$X:$X, '무신사 메타 광고'!$C:$C, $R579),SUMIFS('무신사 메타 광고'!$X:$X,'무신사 메타 광고'!$I:$I,$S$4,'무신사 메타 광고'!$C:$C,$R579))</f>
        <v>0</v>
      </c>
      <c r="AC579" s="11">
        <f t="shared" si="28"/>
        <v>0</v>
      </c>
    </row>
    <row r="580" spans="2:29">
      <c r="B580" s="9"/>
      <c r="C580" s="29">
        <f>IF($C$4="", SUMIFS('자사몰 메타 광고'!$L:$L, '자사몰 메타 광고'!$D:$D, $B580), SUMIFS('자사몰 메타 광고'!$L:$L, '자사몰 메타 광고'!$I:$I, $C$4, '자사몰 메타 광고'!$D:$D, $B580))</f>
        <v>0</v>
      </c>
      <c r="D580" s="29">
        <f>IF($C$4="", SUMIFS('자사몰 메타 광고'!$V:$V,#REF!, $B580), SUMIFS('자사몰 메타 광고'!$V:$V,'자사몰 메타 광고'!$I:$I,$C$4,'자사몰 메타 광고'!$D:$D,$B580))</f>
        <v>0</v>
      </c>
      <c r="E580" s="11">
        <f t="shared" si="22"/>
        <v>0</v>
      </c>
      <c r="F580" s="12" t="str">
        <f t="shared" si="29"/>
        <v xml:space="preserve"> </v>
      </c>
      <c r="G580" s="30">
        <f>IF($C$4="", SUMIFS('자사몰 메타 광고'!$K:$K, '자사몰 메타 광고'!$D:$D, $B580), SUMIFS('자사몰 메타 광고'!$K:$K,'자사몰 메타 광고'!$I:$I,$C$4,'자사몰 메타 광고'!D:D,$B580))</f>
        <v>0</v>
      </c>
      <c r="H580" s="30">
        <f>IF($C$4="", SUMIFS('자사몰 메타 광고'!$Q:$Q, '자사몰 메타 광고'!$D:$D, $B580), SUMIFS('자사몰 메타 광고'!$Q:$Q,'자사몰 메타 광고'!$I:$I,$C$4,'자사몰 메타 광고'!D:D,$B580))</f>
        <v>0</v>
      </c>
      <c r="I580" s="30">
        <f>IF($C$4="", SUMIFS('자사몰 메타 광고'!$U:$U, '자사몰 메타 광고'!$D:$D, $B580), SUMIFS('자사몰 메타 광고'!$U:$U,'자사몰 메타 광고'!$I:$I,$C$4,'자사몰 메타 광고'!D:D,$B580))</f>
        <v>0</v>
      </c>
      <c r="J580" s="11">
        <f t="shared" si="23"/>
        <v>0</v>
      </c>
      <c r="K580" s="11">
        <f t="shared" si="24"/>
        <v>0</v>
      </c>
      <c r="L580" s="12" t="str">
        <f t="shared" si="30"/>
        <v xml:space="preserve"> </v>
      </c>
      <c r="N580" s="10">
        <f>IF($C$4="", SUMIFS('무신사 메타 광고'!$X:$X, '무신사 메타 광고'!$D:$D, $B580),SUMIFS('무신사 메타 광고'!$X:$X,'무신사 메타 광고'!I:I,$C$4,'무신사 메타 광고'!D:D,$B580))</f>
        <v>0</v>
      </c>
      <c r="O580" s="11">
        <f t="shared" si="25"/>
        <v>0</v>
      </c>
      <c r="R580" s="13"/>
      <c r="S580" s="31">
        <f>IF($S$4="", SUMIFS('자사몰 메타 광고'!$L:$L, '자사몰 메타 광고'!$C:$C, $R580),SUMIFS('자사몰 메타 광고'!$L:$L,'자사몰 메타 광고'!$I:$I,$S$4,'자사몰 메타 광고'!$C:$C,$R580))</f>
        <v>0</v>
      </c>
      <c r="T580" s="31">
        <f>IF($S$4="", SUMIFS('자사몰 메타 광고'!$V:$V, '자사몰 메타 광고'!$C:$C, $R580),SUMIFS('자사몰 메타 광고'!$V:$V,'자사몰 메타 광고'!$I:$I,$S$4,'자사몰 메타 광고'!$C:$C,$R580))</f>
        <v>0</v>
      </c>
      <c r="U580" s="11">
        <f t="shared" si="26"/>
        <v>0</v>
      </c>
      <c r="V580" s="12" t="str">
        <f t="shared" si="31"/>
        <v xml:space="preserve"> </v>
      </c>
      <c r="W580" s="32">
        <f>IF($S$4="", SUMIFS('자사몰 메타 광고'!$K:$K, '자사몰 메타 광고'!$C:$C, $R580),SUMIFS('자사몰 메타 광고'!$K:$K,'자사몰 메타 광고'!$I:$I,$S$4,'자사몰 메타 광고'!$C:$C,$R580))</f>
        <v>0</v>
      </c>
      <c r="X580" s="32">
        <f>IF($S$4="", SUMIFS('자사몰 메타 광고'!$N:$N, '자사몰 메타 광고'!$C:$C, $R580),SUMIFS('자사몰 메타 광고'!$N:$N,'자사몰 메타 광고'!$I:$I,$S$4,'자사몰 메타 광고'!$C:$C,$R580))</f>
        <v>0</v>
      </c>
      <c r="Y580" s="11">
        <f t="shared" si="27"/>
        <v>0</v>
      </c>
      <c r="Z580" s="12" t="str">
        <f t="shared" si="32"/>
        <v xml:space="preserve"> </v>
      </c>
      <c r="AB580" s="10">
        <f>IF($S$4="", SUMIFS('무신사 메타 광고'!$X:$X, '무신사 메타 광고'!$C:$C, $R580),SUMIFS('무신사 메타 광고'!$X:$X,'무신사 메타 광고'!$I:$I,$S$4,'무신사 메타 광고'!$C:$C,$R580))</f>
        <v>0</v>
      </c>
      <c r="AC580" s="11">
        <f t="shared" si="28"/>
        <v>0</v>
      </c>
    </row>
    <row r="581" spans="2:29">
      <c r="B581" s="9"/>
      <c r="C581" s="29">
        <f>IF($C$4="", SUMIFS('자사몰 메타 광고'!$L:$L, '자사몰 메타 광고'!$D:$D, $B581), SUMIFS('자사몰 메타 광고'!$L:$L, '자사몰 메타 광고'!$I:$I, $C$4, '자사몰 메타 광고'!$D:$D, $B581))</f>
        <v>0</v>
      </c>
      <c r="D581" s="29">
        <f>IF($C$4="", SUMIFS('자사몰 메타 광고'!$V:$V,#REF!, $B581), SUMIFS('자사몰 메타 광고'!$V:$V,'자사몰 메타 광고'!$I:$I,$C$4,'자사몰 메타 광고'!$D:$D,$B581))</f>
        <v>0</v>
      </c>
      <c r="E581" s="11">
        <f t="shared" si="22"/>
        <v>0</v>
      </c>
      <c r="F581" s="12" t="str">
        <f t="shared" si="29"/>
        <v xml:space="preserve"> </v>
      </c>
      <c r="G581" s="30">
        <f>IF($C$4="", SUMIFS('자사몰 메타 광고'!$K:$K, '자사몰 메타 광고'!$D:$D, $B581), SUMIFS('자사몰 메타 광고'!$K:$K,'자사몰 메타 광고'!$I:$I,$C$4,'자사몰 메타 광고'!D:D,$B581))</f>
        <v>0</v>
      </c>
      <c r="H581" s="30">
        <f>IF($C$4="", SUMIFS('자사몰 메타 광고'!$Q:$Q, '자사몰 메타 광고'!$D:$D, $B581), SUMIFS('자사몰 메타 광고'!$Q:$Q,'자사몰 메타 광고'!$I:$I,$C$4,'자사몰 메타 광고'!D:D,$B581))</f>
        <v>0</v>
      </c>
      <c r="I581" s="30">
        <f>IF($C$4="", SUMIFS('자사몰 메타 광고'!$U:$U, '자사몰 메타 광고'!$D:$D, $B581), SUMIFS('자사몰 메타 광고'!$U:$U,'자사몰 메타 광고'!$I:$I,$C$4,'자사몰 메타 광고'!D:D,$B581))</f>
        <v>0</v>
      </c>
      <c r="J581" s="11">
        <f t="shared" si="23"/>
        <v>0</v>
      </c>
      <c r="K581" s="11">
        <f t="shared" si="24"/>
        <v>0</v>
      </c>
      <c r="L581" s="12" t="str">
        <f t="shared" si="30"/>
        <v xml:space="preserve"> </v>
      </c>
      <c r="N581" s="10">
        <f>IF($C$4="", SUMIFS('무신사 메타 광고'!$X:$X, '무신사 메타 광고'!$D:$D, $B581),SUMIFS('무신사 메타 광고'!$X:$X,'무신사 메타 광고'!I:I,$C$4,'무신사 메타 광고'!D:D,$B581))</f>
        <v>0</v>
      </c>
      <c r="O581" s="11">
        <f t="shared" si="25"/>
        <v>0</v>
      </c>
      <c r="R581" s="13"/>
      <c r="S581" s="31">
        <f>IF($S$4="", SUMIFS('자사몰 메타 광고'!$L:$L, '자사몰 메타 광고'!$C:$C, $R581),SUMIFS('자사몰 메타 광고'!$L:$L,'자사몰 메타 광고'!$I:$I,$S$4,'자사몰 메타 광고'!$C:$C,$R581))</f>
        <v>0</v>
      </c>
      <c r="T581" s="31">
        <f>IF($S$4="", SUMIFS('자사몰 메타 광고'!$V:$V, '자사몰 메타 광고'!$C:$C, $R581),SUMIFS('자사몰 메타 광고'!$V:$V,'자사몰 메타 광고'!$I:$I,$S$4,'자사몰 메타 광고'!$C:$C,$R581))</f>
        <v>0</v>
      </c>
      <c r="U581" s="11">
        <f t="shared" si="26"/>
        <v>0</v>
      </c>
      <c r="V581" s="12" t="str">
        <f t="shared" si="31"/>
        <v xml:space="preserve"> </v>
      </c>
      <c r="W581" s="32">
        <f>IF($S$4="", SUMIFS('자사몰 메타 광고'!$K:$K, '자사몰 메타 광고'!$C:$C, $R581),SUMIFS('자사몰 메타 광고'!$K:$K,'자사몰 메타 광고'!$I:$I,$S$4,'자사몰 메타 광고'!$C:$C,$R581))</f>
        <v>0</v>
      </c>
      <c r="X581" s="32">
        <f>IF($S$4="", SUMIFS('자사몰 메타 광고'!$N:$N, '자사몰 메타 광고'!$C:$C, $R581),SUMIFS('자사몰 메타 광고'!$N:$N,'자사몰 메타 광고'!$I:$I,$S$4,'자사몰 메타 광고'!$C:$C,$R581))</f>
        <v>0</v>
      </c>
      <c r="Y581" s="11">
        <f t="shared" si="27"/>
        <v>0</v>
      </c>
      <c r="Z581" s="12" t="str">
        <f t="shared" si="32"/>
        <v xml:space="preserve"> </v>
      </c>
      <c r="AB581" s="10">
        <f>IF($S$4="", SUMIFS('무신사 메타 광고'!$X:$X, '무신사 메타 광고'!$C:$C, $R581),SUMIFS('무신사 메타 광고'!$X:$X,'무신사 메타 광고'!$I:$I,$S$4,'무신사 메타 광고'!$C:$C,$R581))</f>
        <v>0</v>
      </c>
      <c r="AC581" s="11">
        <f t="shared" si="28"/>
        <v>0</v>
      </c>
    </row>
    <row r="582" spans="2:29">
      <c r="B582" s="9"/>
      <c r="C582" s="29">
        <f>IF($C$4="", SUMIFS('자사몰 메타 광고'!$L:$L, '자사몰 메타 광고'!$D:$D, $B582), SUMIFS('자사몰 메타 광고'!$L:$L, '자사몰 메타 광고'!$I:$I, $C$4, '자사몰 메타 광고'!$D:$D, $B582))</f>
        <v>0</v>
      </c>
      <c r="D582" s="29">
        <f>IF($C$4="", SUMIFS('자사몰 메타 광고'!$V:$V,#REF!, $B582), SUMIFS('자사몰 메타 광고'!$V:$V,'자사몰 메타 광고'!$I:$I,$C$4,'자사몰 메타 광고'!$D:$D,$B582))</f>
        <v>0</v>
      </c>
      <c r="E582" s="11">
        <f t="shared" si="22"/>
        <v>0</v>
      </c>
      <c r="F582" s="12" t="str">
        <f t="shared" si="29"/>
        <v xml:space="preserve"> </v>
      </c>
      <c r="G582" s="30">
        <f>IF($C$4="", SUMIFS('자사몰 메타 광고'!$K:$K, '자사몰 메타 광고'!$D:$D, $B582), SUMIFS('자사몰 메타 광고'!$K:$K,'자사몰 메타 광고'!$I:$I,$C$4,'자사몰 메타 광고'!D:D,$B582))</f>
        <v>0</v>
      </c>
      <c r="H582" s="30">
        <f>IF($C$4="", SUMIFS('자사몰 메타 광고'!$Q:$Q, '자사몰 메타 광고'!$D:$D, $B582), SUMIFS('자사몰 메타 광고'!$Q:$Q,'자사몰 메타 광고'!$I:$I,$C$4,'자사몰 메타 광고'!D:D,$B582))</f>
        <v>0</v>
      </c>
      <c r="I582" s="30">
        <f>IF($C$4="", SUMIFS('자사몰 메타 광고'!$U:$U, '자사몰 메타 광고'!$D:$D, $B582), SUMIFS('자사몰 메타 광고'!$U:$U,'자사몰 메타 광고'!$I:$I,$C$4,'자사몰 메타 광고'!D:D,$B582))</f>
        <v>0</v>
      </c>
      <c r="J582" s="11">
        <f t="shared" si="23"/>
        <v>0</v>
      </c>
      <c r="K582" s="11">
        <f t="shared" si="24"/>
        <v>0</v>
      </c>
      <c r="L582" s="12" t="str">
        <f t="shared" si="30"/>
        <v xml:space="preserve"> </v>
      </c>
      <c r="N582" s="10">
        <f>IF($C$4="", SUMIFS('무신사 메타 광고'!$X:$X, '무신사 메타 광고'!$D:$D, $B582),SUMIFS('무신사 메타 광고'!$X:$X,'무신사 메타 광고'!I:I,$C$4,'무신사 메타 광고'!D:D,$B582))</f>
        <v>0</v>
      </c>
      <c r="O582" s="11">
        <f t="shared" si="25"/>
        <v>0</v>
      </c>
      <c r="R582" s="13"/>
      <c r="S582" s="31">
        <f>IF($S$4="", SUMIFS('자사몰 메타 광고'!$L:$L, '자사몰 메타 광고'!$C:$C, $R582),SUMIFS('자사몰 메타 광고'!$L:$L,'자사몰 메타 광고'!$I:$I,$S$4,'자사몰 메타 광고'!$C:$C,$R582))</f>
        <v>0</v>
      </c>
      <c r="T582" s="31">
        <f>IF($S$4="", SUMIFS('자사몰 메타 광고'!$V:$V, '자사몰 메타 광고'!$C:$C, $R582),SUMIFS('자사몰 메타 광고'!$V:$V,'자사몰 메타 광고'!$I:$I,$S$4,'자사몰 메타 광고'!$C:$C,$R582))</f>
        <v>0</v>
      </c>
      <c r="U582" s="11">
        <f t="shared" si="26"/>
        <v>0</v>
      </c>
      <c r="V582" s="12" t="str">
        <f t="shared" si="31"/>
        <v xml:space="preserve"> </v>
      </c>
      <c r="W582" s="32">
        <f>IF($S$4="", SUMIFS('자사몰 메타 광고'!$K:$K, '자사몰 메타 광고'!$C:$C, $R582),SUMIFS('자사몰 메타 광고'!$K:$K,'자사몰 메타 광고'!$I:$I,$S$4,'자사몰 메타 광고'!$C:$C,$R582))</f>
        <v>0</v>
      </c>
      <c r="X582" s="32">
        <f>IF($S$4="", SUMIFS('자사몰 메타 광고'!$N:$N, '자사몰 메타 광고'!$C:$C, $R582),SUMIFS('자사몰 메타 광고'!$N:$N,'자사몰 메타 광고'!$I:$I,$S$4,'자사몰 메타 광고'!$C:$C,$R582))</f>
        <v>0</v>
      </c>
      <c r="Y582" s="11">
        <f t="shared" si="27"/>
        <v>0</v>
      </c>
      <c r="Z582" s="12" t="str">
        <f t="shared" si="32"/>
        <v xml:space="preserve"> </v>
      </c>
      <c r="AB582" s="10">
        <f>IF($S$4="", SUMIFS('무신사 메타 광고'!$X:$X, '무신사 메타 광고'!$C:$C, $R582),SUMIFS('무신사 메타 광고'!$X:$X,'무신사 메타 광고'!$I:$I,$S$4,'무신사 메타 광고'!$C:$C,$R582))</f>
        <v>0</v>
      </c>
      <c r="AC582" s="11">
        <f t="shared" si="28"/>
        <v>0</v>
      </c>
    </row>
    <row r="583" spans="2:29">
      <c r="B583" s="9"/>
      <c r="C583" s="29">
        <f>IF($C$4="", SUMIFS('자사몰 메타 광고'!$L:$L, '자사몰 메타 광고'!$D:$D, $B583), SUMIFS('자사몰 메타 광고'!$L:$L, '자사몰 메타 광고'!$I:$I, $C$4, '자사몰 메타 광고'!$D:$D, $B583))</f>
        <v>0</v>
      </c>
      <c r="D583" s="29">
        <f>IF($C$4="", SUMIFS('자사몰 메타 광고'!$V:$V,#REF!, $B583), SUMIFS('자사몰 메타 광고'!$V:$V,'자사몰 메타 광고'!$I:$I,$C$4,'자사몰 메타 광고'!$D:$D,$B583))</f>
        <v>0</v>
      </c>
      <c r="E583" s="11">
        <f t="shared" si="22"/>
        <v>0</v>
      </c>
      <c r="F583" s="12" t="str">
        <f t="shared" si="29"/>
        <v xml:space="preserve"> </v>
      </c>
      <c r="G583" s="30">
        <f>IF($C$4="", SUMIFS('자사몰 메타 광고'!$K:$K, '자사몰 메타 광고'!$D:$D, $B583), SUMIFS('자사몰 메타 광고'!$K:$K,'자사몰 메타 광고'!$I:$I,$C$4,'자사몰 메타 광고'!D:D,$B583))</f>
        <v>0</v>
      </c>
      <c r="H583" s="30">
        <f>IF($C$4="", SUMIFS('자사몰 메타 광고'!$Q:$Q, '자사몰 메타 광고'!$D:$D, $B583), SUMIFS('자사몰 메타 광고'!$Q:$Q,'자사몰 메타 광고'!$I:$I,$C$4,'자사몰 메타 광고'!D:D,$B583))</f>
        <v>0</v>
      </c>
      <c r="I583" s="30">
        <f>IF($C$4="", SUMIFS('자사몰 메타 광고'!$U:$U, '자사몰 메타 광고'!$D:$D, $B583), SUMIFS('자사몰 메타 광고'!$U:$U,'자사몰 메타 광고'!$I:$I,$C$4,'자사몰 메타 광고'!D:D,$B583))</f>
        <v>0</v>
      </c>
      <c r="J583" s="11">
        <f t="shared" si="23"/>
        <v>0</v>
      </c>
      <c r="K583" s="11">
        <f t="shared" si="24"/>
        <v>0</v>
      </c>
      <c r="L583" s="12" t="str">
        <f t="shared" si="30"/>
        <v xml:space="preserve"> </v>
      </c>
      <c r="N583" s="10">
        <f>IF($C$4="", SUMIFS('무신사 메타 광고'!$X:$X, '무신사 메타 광고'!$D:$D, $B583),SUMIFS('무신사 메타 광고'!$X:$X,'무신사 메타 광고'!I:I,$C$4,'무신사 메타 광고'!D:D,$B583))</f>
        <v>0</v>
      </c>
      <c r="O583" s="11">
        <f t="shared" si="25"/>
        <v>0</v>
      </c>
      <c r="R583" s="13"/>
      <c r="S583" s="31">
        <f>IF($S$4="", SUMIFS('자사몰 메타 광고'!$L:$L, '자사몰 메타 광고'!$C:$C, $R583),SUMIFS('자사몰 메타 광고'!$L:$L,'자사몰 메타 광고'!$I:$I,$S$4,'자사몰 메타 광고'!$C:$C,$R583))</f>
        <v>0</v>
      </c>
      <c r="T583" s="31">
        <f>IF($S$4="", SUMIFS('자사몰 메타 광고'!$V:$V, '자사몰 메타 광고'!$C:$C, $R583),SUMIFS('자사몰 메타 광고'!$V:$V,'자사몰 메타 광고'!$I:$I,$S$4,'자사몰 메타 광고'!$C:$C,$R583))</f>
        <v>0</v>
      </c>
      <c r="U583" s="11">
        <f t="shared" si="26"/>
        <v>0</v>
      </c>
      <c r="V583" s="12" t="str">
        <f t="shared" si="31"/>
        <v xml:space="preserve"> </v>
      </c>
      <c r="W583" s="32">
        <f>IF($S$4="", SUMIFS('자사몰 메타 광고'!$K:$K, '자사몰 메타 광고'!$C:$C, $R583),SUMIFS('자사몰 메타 광고'!$K:$K,'자사몰 메타 광고'!$I:$I,$S$4,'자사몰 메타 광고'!$C:$C,$R583))</f>
        <v>0</v>
      </c>
      <c r="X583" s="32">
        <f>IF($S$4="", SUMIFS('자사몰 메타 광고'!$N:$N, '자사몰 메타 광고'!$C:$C, $R583),SUMIFS('자사몰 메타 광고'!$N:$N,'자사몰 메타 광고'!$I:$I,$S$4,'자사몰 메타 광고'!$C:$C,$R583))</f>
        <v>0</v>
      </c>
      <c r="Y583" s="11">
        <f t="shared" si="27"/>
        <v>0</v>
      </c>
      <c r="Z583" s="12" t="str">
        <f t="shared" si="32"/>
        <v xml:space="preserve"> </v>
      </c>
      <c r="AB583" s="10">
        <f>IF($S$4="", SUMIFS('무신사 메타 광고'!$X:$X, '무신사 메타 광고'!$C:$C, $R583),SUMIFS('무신사 메타 광고'!$X:$X,'무신사 메타 광고'!$I:$I,$S$4,'무신사 메타 광고'!$C:$C,$R583))</f>
        <v>0</v>
      </c>
      <c r="AC583" s="11">
        <f t="shared" si="28"/>
        <v>0</v>
      </c>
    </row>
    <row r="584" spans="2:29">
      <c r="B584" s="9"/>
      <c r="C584" s="29">
        <f>IF($C$4="", SUMIFS('자사몰 메타 광고'!$L:$L, '자사몰 메타 광고'!$D:$D, $B584), SUMIFS('자사몰 메타 광고'!$L:$L, '자사몰 메타 광고'!$I:$I, $C$4, '자사몰 메타 광고'!$D:$D, $B584))</f>
        <v>0</v>
      </c>
      <c r="D584" s="29">
        <f>IF($C$4="", SUMIFS('자사몰 메타 광고'!$V:$V,#REF!, $B584), SUMIFS('자사몰 메타 광고'!$V:$V,'자사몰 메타 광고'!$I:$I,$C$4,'자사몰 메타 광고'!$D:$D,$B584))</f>
        <v>0</v>
      </c>
      <c r="E584" s="11">
        <f t="shared" si="22"/>
        <v>0</v>
      </c>
      <c r="F584" s="12" t="str">
        <f t="shared" si="29"/>
        <v xml:space="preserve"> </v>
      </c>
      <c r="G584" s="30">
        <f>IF($C$4="", SUMIFS('자사몰 메타 광고'!$K:$K, '자사몰 메타 광고'!$D:$D, $B584), SUMIFS('자사몰 메타 광고'!$K:$K,'자사몰 메타 광고'!$I:$I,$C$4,'자사몰 메타 광고'!D:D,$B584))</f>
        <v>0</v>
      </c>
      <c r="H584" s="30">
        <f>IF($C$4="", SUMIFS('자사몰 메타 광고'!$Q:$Q, '자사몰 메타 광고'!$D:$D, $B584), SUMIFS('자사몰 메타 광고'!$Q:$Q,'자사몰 메타 광고'!$I:$I,$C$4,'자사몰 메타 광고'!D:D,$B584))</f>
        <v>0</v>
      </c>
      <c r="I584" s="30">
        <f>IF($C$4="", SUMIFS('자사몰 메타 광고'!$U:$U, '자사몰 메타 광고'!$D:$D, $B584), SUMIFS('자사몰 메타 광고'!$U:$U,'자사몰 메타 광고'!$I:$I,$C$4,'자사몰 메타 광고'!D:D,$B584))</f>
        <v>0</v>
      </c>
      <c r="J584" s="11">
        <f t="shared" si="23"/>
        <v>0</v>
      </c>
      <c r="K584" s="11">
        <f t="shared" si="24"/>
        <v>0</v>
      </c>
      <c r="L584" s="12" t="str">
        <f t="shared" si="30"/>
        <v xml:space="preserve"> </v>
      </c>
      <c r="N584" s="10">
        <f>IF($C$4="", SUMIFS('무신사 메타 광고'!$X:$X, '무신사 메타 광고'!$D:$D, $B584),SUMIFS('무신사 메타 광고'!$X:$X,'무신사 메타 광고'!I:I,$C$4,'무신사 메타 광고'!D:D,$B584))</f>
        <v>0</v>
      </c>
      <c r="O584" s="11">
        <f t="shared" si="25"/>
        <v>0</v>
      </c>
      <c r="R584" s="13"/>
      <c r="S584" s="31">
        <f>IF($S$4="", SUMIFS('자사몰 메타 광고'!$L:$L, '자사몰 메타 광고'!$C:$C, $R584),SUMIFS('자사몰 메타 광고'!$L:$L,'자사몰 메타 광고'!$I:$I,$S$4,'자사몰 메타 광고'!$C:$C,$R584))</f>
        <v>0</v>
      </c>
      <c r="T584" s="31">
        <f>IF($S$4="", SUMIFS('자사몰 메타 광고'!$V:$V, '자사몰 메타 광고'!$C:$C, $R584),SUMIFS('자사몰 메타 광고'!$V:$V,'자사몰 메타 광고'!$I:$I,$S$4,'자사몰 메타 광고'!$C:$C,$R584))</f>
        <v>0</v>
      </c>
      <c r="U584" s="11">
        <f t="shared" si="26"/>
        <v>0</v>
      </c>
      <c r="V584" s="12" t="str">
        <f t="shared" si="31"/>
        <v xml:space="preserve"> </v>
      </c>
      <c r="W584" s="32">
        <f>IF($S$4="", SUMIFS('자사몰 메타 광고'!$K:$K, '자사몰 메타 광고'!$C:$C, $R584),SUMIFS('자사몰 메타 광고'!$K:$K,'자사몰 메타 광고'!$I:$I,$S$4,'자사몰 메타 광고'!$C:$C,$R584))</f>
        <v>0</v>
      </c>
      <c r="X584" s="32">
        <f>IF($S$4="", SUMIFS('자사몰 메타 광고'!$N:$N, '자사몰 메타 광고'!$C:$C, $R584),SUMIFS('자사몰 메타 광고'!$N:$N,'자사몰 메타 광고'!$I:$I,$S$4,'자사몰 메타 광고'!$C:$C,$R584))</f>
        <v>0</v>
      </c>
      <c r="Y584" s="11">
        <f t="shared" si="27"/>
        <v>0</v>
      </c>
      <c r="Z584" s="12" t="str">
        <f t="shared" si="32"/>
        <v xml:space="preserve"> </v>
      </c>
      <c r="AB584" s="10">
        <f>IF($S$4="", SUMIFS('무신사 메타 광고'!$X:$X, '무신사 메타 광고'!$C:$C, $R584),SUMIFS('무신사 메타 광고'!$X:$X,'무신사 메타 광고'!$I:$I,$S$4,'무신사 메타 광고'!$C:$C,$R584))</f>
        <v>0</v>
      </c>
      <c r="AC584" s="11">
        <f t="shared" si="28"/>
        <v>0</v>
      </c>
    </row>
    <row r="585" spans="2:29">
      <c r="B585" s="9"/>
      <c r="C585" s="29">
        <f>IF($C$4="", SUMIFS('자사몰 메타 광고'!$L:$L, '자사몰 메타 광고'!$D:$D, $B585), SUMIFS('자사몰 메타 광고'!$L:$L, '자사몰 메타 광고'!$I:$I, $C$4, '자사몰 메타 광고'!$D:$D, $B585))</f>
        <v>0</v>
      </c>
      <c r="D585" s="29">
        <f>IF($C$4="", SUMIFS('자사몰 메타 광고'!$V:$V,#REF!, $B585), SUMIFS('자사몰 메타 광고'!$V:$V,'자사몰 메타 광고'!$I:$I,$C$4,'자사몰 메타 광고'!$D:$D,$B585))</f>
        <v>0</v>
      </c>
      <c r="E585" s="11">
        <f t="shared" si="22"/>
        <v>0</v>
      </c>
      <c r="F585" s="12" t="str">
        <f t="shared" si="29"/>
        <v xml:space="preserve"> </v>
      </c>
      <c r="G585" s="30">
        <f>IF($C$4="", SUMIFS('자사몰 메타 광고'!$K:$K, '자사몰 메타 광고'!$D:$D, $B585), SUMIFS('자사몰 메타 광고'!$K:$K,'자사몰 메타 광고'!$I:$I,$C$4,'자사몰 메타 광고'!D:D,$B585))</f>
        <v>0</v>
      </c>
      <c r="H585" s="30">
        <f>IF($C$4="", SUMIFS('자사몰 메타 광고'!$Q:$Q, '자사몰 메타 광고'!$D:$D, $B585), SUMIFS('자사몰 메타 광고'!$Q:$Q,'자사몰 메타 광고'!$I:$I,$C$4,'자사몰 메타 광고'!D:D,$B585))</f>
        <v>0</v>
      </c>
      <c r="I585" s="30">
        <f>IF($C$4="", SUMIFS('자사몰 메타 광고'!$U:$U, '자사몰 메타 광고'!$D:$D, $B585), SUMIFS('자사몰 메타 광고'!$U:$U,'자사몰 메타 광고'!$I:$I,$C$4,'자사몰 메타 광고'!D:D,$B585))</f>
        <v>0</v>
      </c>
      <c r="J585" s="11">
        <f t="shared" si="23"/>
        <v>0</v>
      </c>
      <c r="K585" s="11">
        <f t="shared" si="24"/>
        <v>0</v>
      </c>
      <c r="L585" s="12" t="str">
        <f t="shared" si="30"/>
        <v xml:space="preserve"> </v>
      </c>
      <c r="N585" s="10">
        <f>IF($C$4="", SUMIFS('무신사 메타 광고'!$X:$X, '무신사 메타 광고'!$D:$D, $B585),SUMIFS('무신사 메타 광고'!$X:$X,'무신사 메타 광고'!I:I,$C$4,'무신사 메타 광고'!D:D,$B585))</f>
        <v>0</v>
      </c>
      <c r="O585" s="11">
        <f t="shared" si="25"/>
        <v>0</v>
      </c>
      <c r="R585" s="13"/>
      <c r="S585" s="31">
        <f>IF($S$4="", SUMIFS('자사몰 메타 광고'!$L:$L, '자사몰 메타 광고'!$C:$C, $R585),SUMIFS('자사몰 메타 광고'!$L:$L,'자사몰 메타 광고'!$I:$I,$S$4,'자사몰 메타 광고'!$C:$C,$R585))</f>
        <v>0</v>
      </c>
      <c r="T585" s="31">
        <f>IF($S$4="", SUMIFS('자사몰 메타 광고'!$V:$V, '자사몰 메타 광고'!$C:$C, $R585),SUMIFS('자사몰 메타 광고'!$V:$V,'자사몰 메타 광고'!$I:$I,$S$4,'자사몰 메타 광고'!$C:$C,$R585))</f>
        <v>0</v>
      </c>
      <c r="U585" s="11">
        <f t="shared" si="26"/>
        <v>0</v>
      </c>
      <c r="V585" s="12" t="str">
        <f t="shared" si="31"/>
        <v xml:space="preserve"> </v>
      </c>
      <c r="W585" s="32">
        <f>IF($S$4="", SUMIFS('자사몰 메타 광고'!$K:$K, '자사몰 메타 광고'!$C:$C, $R585),SUMIFS('자사몰 메타 광고'!$K:$K,'자사몰 메타 광고'!$I:$I,$S$4,'자사몰 메타 광고'!$C:$C,$R585))</f>
        <v>0</v>
      </c>
      <c r="X585" s="32">
        <f>IF($S$4="", SUMIFS('자사몰 메타 광고'!$N:$N, '자사몰 메타 광고'!$C:$C, $R585),SUMIFS('자사몰 메타 광고'!$N:$N,'자사몰 메타 광고'!$I:$I,$S$4,'자사몰 메타 광고'!$C:$C,$R585))</f>
        <v>0</v>
      </c>
      <c r="Y585" s="11">
        <f t="shared" si="27"/>
        <v>0</v>
      </c>
      <c r="Z585" s="12" t="str">
        <f t="shared" si="32"/>
        <v xml:space="preserve"> </v>
      </c>
      <c r="AB585" s="10">
        <f>IF($S$4="", SUMIFS('무신사 메타 광고'!$X:$X, '무신사 메타 광고'!$C:$C, $R585),SUMIFS('무신사 메타 광고'!$X:$X,'무신사 메타 광고'!$I:$I,$S$4,'무신사 메타 광고'!$C:$C,$R585))</f>
        <v>0</v>
      </c>
      <c r="AC585" s="11">
        <f t="shared" si="28"/>
        <v>0</v>
      </c>
    </row>
    <row r="586" spans="2:29">
      <c r="B586" s="9"/>
      <c r="C586" s="29">
        <f>IF($C$4="", SUMIFS('자사몰 메타 광고'!$L:$L, '자사몰 메타 광고'!$D:$D, $B586), SUMIFS('자사몰 메타 광고'!$L:$L, '자사몰 메타 광고'!$I:$I, $C$4, '자사몰 메타 광고'!$D:$D, $B586))</f>
        <v>0</v>
      </c>
      <c r="D586" s="29">
        <f>IF($C$4="", SUMIFS('자사몰 메타 광고'!$V:$V,#REF!, $B586), SUMIFS('자사몰 메타 광고'!$V:$V,'자사몰 메타 광고'!$I:$I,$C$4,'자사몰 메타 광고'!$D:$D,$B586))</f>
        <v>0</v>
      </c>
      <c r="E586" s="11">
        <f t="shared" si="22"/>
        <v>0</v>
      </c>
      <c r="F586" s="12" t="str">
        <f t="shared" si="29"/>
        <v xml:space="preserve"> </v>
      </c>
      <c r="G586" s="30">
        <f>IF($C$4="", SUMIFS('자사몰 메타 광고'!$K:$K, '자사몰 메타 광고'!$D:$D, $B586), SUMIFS('자사몰 메타 광고'!$K:$K,'자사몰 메타 광고'!$I:$I,$C$4,'자사몰 메타 광고'!D:D,$B586))</f>
        <v>0</v>
      </c>
      <c r="H586" s="30">
        <f>IF($C$4="", SUMIFS('자사몰 메타 광고'!$Q:$Q, '자사몰 메타 광고'!$D:$D, $B586), SUMIFS('자사몰 메타 광고'!$Q:$Q,'자사몰 메타 광고'!$I:$I,$C$4,'자사몰 메타 광고'!D:D,$B586))</f>
        <v>0</v>
      </c>
      <c r="I586" s="30">
        <f>IF($C$4="", SUMIFS('자사몰 메타 광고'!$U:$U, '자사몰 메타 광고'!$D:$D, $B586), SUMIFS('자사몰 메타 광고'!$U:$U,'자사몰 메타 광고'!$I:$I,$C$4,'자사몰 메타 광고'!D:D,$B586))</f>
        <v>0</v>
      </c>
      <c r="J586" s="11">
        <f t="shared" si="23"/>
        <v>0</v>
      </c>
      <c r="K586" s="11">
        <f t="shared" si="24"/>
        <v>0</v>
      </c>
      <c r="L586" s="12" t="str">
        <f t="shared" si="30"/>
        <v xml:space="preserve"> </v>
      </c>
      <c r="N586" s="10">
        <f>IF($C$4="", SUMIFS('무신사 메타 광고'!$X:$X, '무신사 메타 광고'!$D:$D, $B586),SUMIFS('무신사 메타 광고'!$X:$X,'무신사 메타 광고'!I:I,$C$4,'무신사 메타 광고'!D:D,$B586))</f>
        <v>0</v>
      </c>
      <c r="O586" s="11">
        <f t="shared" si="25"/>
        <v>0</v>
      </c>
      <c r="R586" s="13"/>
      <c r="S586" s="31">
        <f>IF($S$4="", SUMIFS('자사몰 메타 광고'!$L:$L, '자사몰 메타 광고'!$C:$C, $R586),SUMIFS('자사몰 메타 광고'!$L:$L,'자사몰 메타 광고'!$I:$I,$S$4,'자사몰 메타 광고'!$C:$C,$R586))</f>
        <v>0</v>
      </c>
      <c r="T586" s="31">
        <f>IF($S$4="", SUMIFS('자사몰 메타 광고'!$V:$V, '자사몰 메타 광고'!$C:$C, $R586),SUMIFS('자사몰 메타 광고'!$V:$V,'자사몰 메타 광고'!$I:$I,$S$4,'자사몰 메타 광고'!$C:$C,$R586))</f>
        <v>0</v>
      </c>
      <c r="U586" s="11">
        <f t="shared" si="26"/>
        <v>0</v>
      </c>
      <c r="V586" s="12" t="str">
        <f t="shared" si="31"/>
        <v xml:space="preserve"> </v>
      </c>
      <c r="W586" s="32">
        <f>IF($S$4="", SUMIFS('자사몰 메타 광고'!$K:$K, '자사몰 메타 광고'!$C:$C, $R586),SUMIFS('자사몰 메타 광고'!$K:$K,'자사몰 메타 광고'!$I:$I,$S$4,'자사몰 메타 광고'!$C:$C,$R586))</f>
        <v>0</v>
      </c>
      <c r="X586" s="32">
        <f>IF($S$4="", SUMIFS('자사몰 메타 광고'!$N:$N, '자사몰 메타 광고'!$C:$C, $R586),SUMIFS('자사몰 메타 광고'!$N:$N,'자사몰 메타 광고'!$I:$I,$S$4,'자사몰 메타 광고'!$C:$C,$R586))</f>
        <v>0</v>
      </c>
      <c r="Y586" s="11">
        <f t="shared" si="27"/>
        <v>0</v>
      </c>
      <c r="Z586" s="12" t="str">
        <f t="shared" si="32"/>
        <v xml:space="preserve"> </v>
      </c>
      <c r="AB586" s="10">
        <f>IF($S$4="", SUMIFS('무신사 메타 광고'!$X:$X, '무신사 메타 광고'!$C:$C, $R586),SUMIFS('무신사 메타 광고'!$X:$X,'무신사 메타 광고'!$I:$I,$S$4,'무신사 메타 광고'!$C:$C,$R586))</f>
        <v>0</v>
      </c>
      <c r="AC586" s="11">
        <f t="shared" si="28"/>
        <v>0</v>
      </c>
    </row>
    <row r="587" spans="2:29">
      <c r="B587" s="9"/>
      <c r="C587" s="29">
        <f>IF($C$4="", SUMIFS('자사몰 메타 광고'!$L:$L, '자사몰 메타 광고'!$D:$D, $B587), SUMIFS('자사몰 메타 광고'!$L:$L, '자사몰 메타 광고'!$I:$I, $C$4, '자사몰 메타 광고'!$D:$D, $B587))</f>
        <v>0</v>
      </c>
      <c r="D587" s="29">
        <f>IF($C$4="", SUMIFS('자사몰 메타 광고'!$V:$V,#REF!, $B587), SUMIFS('자사몰 메타 광고'!$V:$V,'자사몰 메타 광고'!$I:$I,$C$4,'자사몰 메타 광고'!$D:$D,$B587))</f>
        <v>0</v>
      </c>
      <c r="E587" s="11">
        <f t="shared" si="22"/>
        <v>0</v>
      </c>
      <c r="F587" s="12" t="str">
        <f t="shared" si="29"/>
        <v xml:space="preserve"> </v>
      </c>
      <c r="G587" s="30">
        <f>IF($C$4="", SUMIFS('자사몰 메타 광고'!$K:$K, '자사몰 메타 광고'!$D:$D, $B587), SUMIFS('자사몰 메타 광고'!$K:$K,'자사몰 메타 광고'!$I:$I,$C$4,'자사몰 메타 광고'!D:D,$B587))</f>
        <v>0</v>
      </c>
      <c r="H587" s="30">
        <f>IF($C$4="", SUMIFS('자사몰 메타 광고'!$Q:$Q, '자사몰 메타 광고'!$D:$D, $B587), SUMIFS('자사몰 메타 광고'!$Q:$Q,'자사몰 메타 광고'!$I:$I,$C$4,'자사몰 메타 광고'!D:D,$B587))</f>
        <v>0</v>
      </c>
      <c r="I587" s="30">
        <f>IF($C$4="", SUMIFS('자사몰 메타 광고'!$U:$U, '자사몰 메타 광고'!$D:$D, $B587), SUMIFS('자사몰 메타 광고'!$U:$U,'자사몰 메타 광고'!$I:$I,$C$4,'자사몰 메타 광고'!D:D,$B587))</f>
        <v>0</v>
      </c>
      <c r="J587" s="11">
        <f t="shared" si="23"/>
        <v>0</v>
      </c>
      <c r="K587" s="11">
        <f t="shared" si="24"/>
        <v>0</v>
      </c>
      <c r="L587" s="12" t="str">
        <f t="shared" si="30"/>
        <v xml:space="preserve"> </v>
      </c>
      <c r="N587" s="10">
        <f>IF($C$4="", SUMIFS('무신사 메타 광고'!$X:$X, '무신사 메타 광고'!$D:$D, $B587),SUMIFS('무신사 메타 광고'!$X:$X,'무신사 메타 광고'!I:I,$C$4,'무신사 메타 광고'!D:D,$B587))</f>
        <v>0</v>
      </c>
      <c r="O587" s="11">
        <f t="shared" si="25"/>
        <v>0</v>
      </c>
      <c r="R587" s="13"/>
      <c r="S587" s="31">
        <f>IF($S$4="", SUMIFS('자사몰 메타 광고'!$L:$L, '자사몰 메타 광고'!$C:$C, $R587),SUMIFS('자사몰 메타 광고'!$L:$L,'자사몰 메타 광고'!$I:$I,$S$4,'자사몰 메타 광고'!$C:$C,$R587))</f>
        <v>0</v>
      </c>
      <c r="T587" s="31">
        <f>IF($S$4="", SUMIFS('자사몰 메타 광고'!$V:$V, '자사몰 메타 광고'!$C:$C, $R587),SUMIFS('자사몰 메타 광고'!$V:$V,'자사몰 메타 광고'!$I:$I,$S$4,'자사몰 메타 광고'!$C:$C,$R587))</f>
        <v>0</v>
      </c>
      <c r="U587" s="11">
        <f t="shared" si="26"/>
        <v>0</v>
      </c>
      <c r="V587" s="12" t="str">
        <f t="shared" si="31"/>
        <v xml:space="preserve"> </v>
      </c>
      <c r="W587" s="32">
        <f>IF($S$4="", SUMIFS('자사몰 메타 광고'!$K:$K, '자사몰 메타 광고'!$C:$C, $R587),SUMIFS('자사몰 메타 광고'!$K:$K,'자사몰 메타 광고'!$I:$I,$S$4,'자사몰 메타 광고'!$C:$C,$R587))</f>
        <v>0</v>
      </c>
      <c r="X587" s="32">
        <f>IF($S$4="", SUMIFS('자사몰 메타 광고'!$N:$N, '자사몰 메타 광고'!$C:$C, $R587),SUMIFS('자사몰 메타 광고'!$N:$N,'자사몰 메타 광고'!$I:$I,$S$4,'자사몰 메타 광고'!$C:$C,$R587))</f>
        <v>0</v>
      </c>
      <c r="Y587" s="11">
        <f t="shared" si="27"/>
        <v>0</v>
      </c>
      <c r="Z587" s="12" t="str">
        <f t="shared" si="32"/>
        <v xml:space="preserve"> </v>
      </c>
      <c r="AB587" s="10">
        <f>IF($S$4="", SUMIFS('무신사 메타 광고'!$X:$X, '무신사 메타 광고'!$C:$C, $R587),SUMIFS('무신사 메타 광고'!$X:$X,'무신사 메타 광고'!$I:$I,$S$4,'무신사 메타 광고'!$C:$C,$R587))</f>
        <v>0</v>
      </c>
      <c r="AC587" s="11">
        <f t="shared" si="28"/>
        <v>0</v>
      </c>
    </row>
    <row r="588" spans="2:29">
      <c r="B588" s="9"/>
      <c r="C588" s="29">
        <f>IF($C$4="", SUMIFS('자사몰 메타 광고'!$L:$L, '자사몰 메타 광고'!$D:$D, $B588), SUMIFS('자사몰 메타 광고'!$L:$L, '자사몰 메타 광고'!$I:$I, $C$4, '자사몰 메타 광고'!$D:$D, $B588))</f>
        <v>0</v>
      </c>
      <c r="D588" s="29">
        <f>IF($C$4="", SUMIFS('자사몰 메타 광고'!$V:$V,#REF!, $B588), SUMIFS('자사몰 메타 광고'!$V:$V,'자사몰 메타 광고'!$I:$I,$C$4,'자사몰 메타 광고'!$D:$D,$B588))</f>
        <v>0</v>
      </c>
      <c r="E588" s="11">
        <f t="shared" si="22"/>
        <v>0</v>
      </c>
      <c r="F588" s="12" t="str">
        <f t="shared" si="29"/>
        <v xml:space="preserve"> </v>
      </c>
      <c r="G588" s="30">
        <f>IF($C$4="", SUMIFS('자사몰 메타 광고'!$K:$K, '자사몰 메타 광고'!$D:$D, $B588), SUMIFS('자사몰 메타 광고'!$K:$K,'자사몰 메타 광고'!$I:$I,$C$4,'자사몰 메타 광고'!D:D,$B588))</f>
        <v>0</v>
      </c>
      <c r="H588" s="30">
        <f>IF($C$4="", SUMIFS('자사몰 메타 광고'!$Q:$Q, '자사몰 메타 광고'!$D:$D, $B588), SUMIFS('자사몰 메타 광고'!$Q:$Q,'자사몰 메타 광고'!$I:$I,$C$4,'자사몰 메타 광고'!D:D,$B588))</f>
        <v>0</v>
      </c>
      <c r="I588" s="30">
        <f>IF($C$4="", SUMIFS('자사몰 메타 광고'!$U:$U, '자사몰 메타 광고'!$D:$D, $B588), SUMIFS('자사몰 메타 광고'!$U:$U,'자사몰 메타 광고'!$I:$I,$C$4,'자사몰 메타 광고'!D:D,$B588))</f>
        <v>0</v>
      </c>
      <c r="J588" s="11">
        <f t="shared" si="23"/>
        <v>0</v>
      </c>
      <c r="K588" s="11">
        <f t="shared" si="24"/>
        <v>0</v>
      </c>
      <c r="L588" s="12" t="str">
        <f t="shared" si="30"/>
        <v xml:space="preserve"> </v>
      </c>
      <c r="N588" s="10">
        <f>IF($C$4="", SUMIFS('무신사 메타 광고'!$X:$X, '무신사 메타 광고'!$D:$D, $B588),SUMIFS('무신사 메타 광고'!$X:$X,'무신사 메타 광고'!I:I,$C$4,'무신사 메타 광고'!D:D,$B588))</f>
        <v>0</v>
      </c>
      <c r="O588" s="11">
        <f t="shared" si="25"/>
        <v>0</v>
      </c>
      <c r="R588" s="13"/>
      <c r="S588" s="31">
        <f>IF($S$4="", SUMIFS('자사몰 메타 광고'!$L:$L, '자사몰 메타 광고'!$C:$C, $R588),SUMIFS('자사몰 메타 광고'!$L:$L,'자사몰 메타 광고'!$I:$I,$S$4,'자사몰 메타 광고'!$C:$C,$R588))</f>
        <v>0</v>
      </c>
      <c r="T588" s="31">
        <f>IF($S$4="", SUMIFS('자사몰 메타 광고'!$V:$V, '자사몰 메타 광고'!$C:$C, $R588),SUMIFS('자사몰 메타 광고'!$V:$V,'자사몰 메타 광고'!$I:$I,$S$4,'자사몰 메타 광고'!$C:$C,$R588))</f>
        <v>0</v>
      </c>
      <c r="U588" s="11">
        <f t="shared" si="26"/>
        <v>0</v>
      </c>
      <c r="V588" s="12" t="str">
        <f t="shared" si="31"/>
        <v xml:space="preserve"> </v>
      </c>
      <c r="W588" s="32">
        <f>IF($S$4="", SUMIFS('자사몰 메타 광고'!$K:$K, '자사몰 메타 광고'!$C:$C, $R588),SUMIFS('자사몰 메타 광고'!$K:$K,'자사몰 메타 광고'!$I:$I,$S$4,'자사몰 메타 광고'!$C:$C,$R588))</f>
        <v>0</v>
      </c>
      <c r="X588" s="32">
        <f>IF($S$4="", SUMIFS('자사몰 메타 광고'!$N:$N, '자사몰 메타 광고'!$C:$C, $R588),SUMIFS('자사몰 메타 광고'!$N:$N,'자사몰 메타 광고'!$I:$I,$S$4,'자사몰 메타 광고'!$C:$C,$R588))</f>
        <v>0</v>
      </c>
      <c r="Y588" s="11">
        <f t="shared" si="27"/>
        <v>0</v>
      </c>
      <c r="Z588" s="12" t="str">
        <f t="shared" si="32"/>
        <v xml:space="preserve"> </v>
      </c>
      <c r="AB588" s="10">
        <f>IF($S$4="", SUMIFS('무신사 메타 광고'!$X:$X, '무신사 메타 광고'!$C:$C, $R588),SUMIFS('무신사 메타 광고'!$X:$X,'무신사 메타 광고'!$I:$I,$S$4,'무신사 메타 광고'!$C:$C,$R588))</f>
        <v>0</v>
      </c>
      <c r="AC588" s="11">
        <f t="shared" si="28"/>
        <v>0</v>
      </c>
    </row>
    <row r="589" spans="2:29">
      <c r="B589" s="9"/>
      <c r="C589" s="29">
        <f>IF($C$4="", SUMIFS('자사몰 메타 광고'!$L:$L, '자사몰 메타 광고'!$D:$D, $B589), SUMIFS('자사몰 메타 광고'!$L:$L, '자사몰 메타 광고'!$I:$I, $C$4, '자사몰 메타 광고'!$D:$D, $B589))</f>
        <v>0</v>
      </c>
      <c r="D589" s="29">
        <f>IF($C$4="", SUMIFS('자사몰 메타 광고'!$V:$V,#REF!, $B589), SUMIFS('자사몰 메타 광고'!$V:$V,'자사몰 메타 광고'!$I:$I,$C$4,'자사몰 메타 광고'!$D:$D,$B589))</f>
        <v>0</v>
      </c>
      <c r="E589" s="11">
        <f t="shared" si="22"/>
        <v>0</v>
      </c>
      <c r="F589" s="12" t="str">
        <f t="shared" si="29"/>
        <v xml:space="preserve"> </v>
      </c>
      <c r="G589" s="30">
        <f>IF($C$4="", SUMIFS('자사몰 메타 광고'!$K:$K, '자사몰 메타 광고'!$D:$D, $B589), SUMIFS('자사몰 메타 광고'!$K:$K,'자사몰 메타 광고'!$I:$I,$C$4,'자사몰 메타 광고'!D:D,$B589))</f>
        <v>0</v>
      </c>
      <c r="H589" s="30">
        <f>IF($C$4="", SUMIFS('자사몰 메타 광고'!$Q:$Q, '자사몰 메타 광고'!$D:$D, $B589), SUMIFS('자사몰 메타 광고'!$Q:$Q,'자사몰 메타 광고'!$I:$I,$C$4,'자사몰 메타 광고'!D:D,$B589))</f>
        <v>0</v>
      </c>
      <c r="I589" s="30">
        <f>IF($C$4="", SUMIFS('자사몰 메타 광고'!$U:$U, '자사몰 메타 광고'!$D:$D, $B589), SUMIFS('자사몰 메타 광고'!$U:$U,'자사몰 메타 광고'!$I:$I,$C$4,'자사몰 메타 광고'!D:D,$B589))</f>
        <v>0</v>
      </c>
      <c r="J589" s="11">
        <f t="shared" si="23"/>
        <v>0</v>
      </c>
      <c r="K589" s="11">
        <f t="shared" si="24"/>
        <v>0</v>
      </c>
      <c r="L589" s="12" t="str">
        <f t="shared" si="30"/>
        <v xml:space="preserve"> </v>
      </c>
      <c r="N589" s="10">
        <f>IF($C$4="", SUMIFS('무신사 메타 광고'!$X:$X, '무신사 메타 광고'!$D:$D, $B589),SUMIFS('무신사 메타 광고'!$X:$X,'무신사 메타 광고'!I:I,$C$4,'무신사 메타 광고'!D:D,$B589))</f>
        <v>0</v>
      </c>
      <c r="O589" s="11">
        <f t="shared" si="25"/>
        <v>0</v>
      </c>
      <c r="R589" s="13"/>
      <c r="S589" s="31">
        <f>IF($S$4="", SUMIFS('자사몰 메타 광고'!$L:$L, '자사몰 메타 광고'!$C:$C, $R589),SUMIFS('자사몰 메타 광고'!$L:$L,'자사몰 메타 광고'!$I:$I,$S$4,'자사몰 메타 광고'!$C:$C,$R589))</f>
        <v>0</v>
      </c>
      <c r="T589" s="31">
        <f>IF($S$4="", SUMIFS('자사몰 메타 광고'!$V:$V, '자사몰 메타 광고'!$C:$C, $R589),SUMIFS('자사몰 메타 광고'!$V:$V,'자사몰 메타 광고'!$I:$I,$S$4,'자사몰 메타 광고'!$C:$C,$R589))</f>
        <v>0</v>
      </c>
      <c r="U589" s="11">
        <f t="shared" si="26"/>
        <v>0</v>
      </c>
      <c r="V589" s="12" t="str">
        <f t="shared" si="31"/>
        <v xml:space="preserve"> </v>
      </c>
      <c r="W589" s="32">
        <f>IF($S$4="", SUMIFS('자사몰 메타 광고'!$K:$K, '자사몰 메타 광고'!$C:$C, $R589),SUMIFS('자사몰 메타 광고'!$K:$K,'자사몰 메타 광고'!$I:$I,$S$4,'자사몰 메타 광고'!$C:$C,$R589))</f>
        <v>0</v>
      </c>
      <c r="X589" s="32">
        <f>IF($S$4="", SUMIFS('자사몰 메타 광고'!$N:$N, '자사몰 메타 광고'!$C:$C, $R589),SUMIFS('자사몰 메타 광고'!$N:$N,'자사몰 메타 광고'!$I:$I,$S$4,'자사몰 메타 광고'!$C:$C,$R589))</f>
        <v>0</v>
      </c>
      <c r="Y589" s="11">
        <f t="shared" si="27"/>
        <v>0</v>
      </c>
      <c r="Z589" s="12" t="str">
        <f t="shared" si="32"/>
        <v xml:space="preserve"> </v>
      </c>
      <c r="AB589" s="10">
        <f>IF($S$4="", SUMIFS('무신사 메타 광고'!$X:$X, '무신사 메타 광고'!$C:$C, $R589),SUMIFS('무신사 메타 광고'!$X:$X,'무신사 메타 광고'!$I:$I,$S$4,'무신사 메타 광고'!$C:$C,$R589))</f>
        <v>0</v>
      </c>
      <c r="AC589" s="11">
        <f t="shared" si="28"/>
        <v>0</v>
      </c>
    </row>
    <row r="590" spans="2:29">
      <c r="B590" s="9"/>
      <c r="C590" s="29">
        <f>IF($C$4="", SUMIFS('자사몰 메타 광고'!$L:$L, '자사몰 메타 광고'!$D:$D, $B590), SUMIFS('자사몰 메타 광고'!$L:$L, '자사몰 메타 광고'!$I:$I, $C$4, '자사몰 메타 광고'!$D:$D, $B590))</f>
        <v>0</v>
      </c>
      <c r="D590" s="29">
        <f>IF($C$4="", SUMIFS('자사몰 메타 광고'!$V:$V,#REF!, $B590), SUMIFS('자사몰 메타 광고'!$V:$V,'자사몰 메타 광고'!$I:$I,$C$4,'자사몰 메타 광고'!$D:$D,$B590))</f>
        <v>0</v>
      </c>
      <c r="E590" s="11">
        <f t="shared" si="22"/>
        <v>0</v>
      </c>
      <c r="F590" s="12" t="str">
        <f t="shared" si="29"/>
        <v xml:space="preserve"> </v>
      </c>
      <c r="G590" s="30">
        <f>IF($C$4="", SUMIFS('자사몰 메타 광고'!$K:$K, '자사몰 메타 광고'!$D:$D, $B590), SUMIFS('자사몰 메타 광고'!$K:$K,'자사몰 메타 광고'!$I:$I,$C$4,'자사몰 메타 광고'!D:D,$B590))</f>
        <v>0</v>
      </c>
      <c r="H590" s="30">
        <f>IF($C$4="", SUMIFS('자사몰 메타 광고'!$Q:$Q, '자사몰 메타 광고'!$D:$D, $B590), SUMIFS('자사몰 메타 광고'!$Q:$Q,'자사몰 메타 광고'!$I:$I,$C$4,'자사몰 메타 광고'!D:D,$B590))</f>
        <v>0</v>
      </c>
      <c r="I590" s="30">
        <f>IF($C$4="", SUMIFS('자사몰 메타 광고'!$U:$U, '자사몰 메타 광고'!$D:$D, $B590), SUMIFS('자사몰 메타 광고'!$U:$U,'자사몰 메타 광고'!$I:$I,$C$4,'자사몰 메타 광고'!D:D,$B590))</f>
        <v>0</v>
      </c>
      <c r="J590" s="11">
        <f t="shared" si="23"/>
        <v>0</v>
      </c>
      <c r="K590" s="11">
        <f t="shared" si="24"/>
        <v>0</v>
      </c>
      <c r="L590" s="12" t="str">
        <f t="shared" si="30"/>
        <v xml:space="preserve"> </v>
      </c>
      <c r="N590" s="10">
        <f>IF($C$4="", SUMIFS('무신사 메타 광고'!$X:$X, '무신사 메타 광고'!$D:$D, $B590),SUMIFS('무신사 메타 광고'!$X:$X,'무신사 메타 광고'!I:I,$C$4,'무신사 메타 광고'!D:D,$B590))</f>
        <v>0</v>
      </c>
      <c r="O590" s="11">
        <f t="shared" si="25"/>
        <v>0</v>
      </c>
      <c r="R590" s="13"/>
      <c r="S590" s="31">
        <f>IF($S$4="", SUMIFS('자사몰 메타 광고'!$L:$L, '자사몰 메타 광고'!$C:$C, $R590),SUMIFS('자사몰 메타 광고'!$L:$L,'자사몰 메타 광고'!$I:$I,$S$4,'자사몰 메타 광고'!$C:$C,$R590))</f>
        <v>0</v>
      </c>
      <c r="T590" s="31">
        <f>IF($S$4="", SUMIFS('자사몰 메타 광고'!$V:$V, '자사몰 메타 광고'!$C:$C, $R590),SUMIFS('자사몰 메타 광고'!$V:$V,'자사몰 메타 광고'!$I:$I,$S$4,'자사몰 메타 광고'!$C:$C,$R590))</f>
        <v>0</v>
      </c>
      <c r="U590" s="11">
        <f t="shared" si="26"/>
        <v>0</v>
      </c>
      <c r="V590" s="12" t="str">
        <f t="shared" si="31"/>
        <v xml:space="preserve"> </v>
      </c>
      <c r="W590" s="32">
        <f>IF($S$4="", SUMIFS('자사몰 메타 광고'!$K:$K, '자사몰 메타 광고'!$C:$C, $R590),SUMIFS('자사몰 메타 광고'!$K:$K,'자사몰 메타 광고'!$I:$I,$S$4,'자사몰 메타 광고'!$C:$C,$R590))</f>
        <v>0</v>
      </c>
      <c r="X590" s="32">
        <f>IF($S$4="", SUMIFS('자사몰 메타 광고'!$N:$N, '자사몰 메타 광고'!$C:$C, $R590),SUMIFS('자사몰 메타 광고'!$N:$N,'자사몰 메타 광고'!$I:$I,$S$4,'자사몰 메타 광고'!$C:$C,$R590))</f>
        <v>0</v>
      </c>
      <c r="Y590" s="11">
        <f t="shared" si="27"/>
        <v>0</v>
      </c>
      <c r="Z590" s="12" t="str">
        <f t="shared" si="32"/>
        <v xml:space="preserve"> </v>
      </c>
      <c r="AB590" s="10">
        <f>IF($S$4="", SUMIFS('무신사 메타 광고'!$X:$X, '무신사 메타 광고'!$C:$C, $R590),SUMIFS('무신사 메타 광고'!$X:$X,'무신사 메타 광고'!$I:$I,$S$4,'무신사 메타 광고'!$C:$C,$R590))</f>
        <v>0</v>
      </c>
      <c r="AC590" s="11">
        <f t="shared" si="28"/>
        <v>0</v>
      </c>
    </row>
    <row r="591" spans="2:29">
      <c r="B591" s="9"/>
      <c r="C591" s="29">
        <f>IF($C$4="", SUMIFS('자사몰 메타 광고'!$L:$L, '자사몰 메타 광고'!$D:$D, $B591), SUMIFS('자사몰 메타 광고'!$L:$L, '자사몰 메타 광고'!$I:$I, $C$4, '자사몰 메타 광고'!$D:$D, $B591))</f>
        <v>0</v>
      </c>
      <c r="D591" s="29">
        <f>IF($C$4="", SUMIFS('자사몰 메타 광고'!$V:$V,#REF!, $B591), SUMIFS('자사몰 메타 광고'!$V:$V,'자사몰 메타 광고'!$I:$I,$C$4,'자사몰 메타 광고'!$D:$D,$B591))</f>
        <v>0</v>
      </c>
      <c r="E591" s="11">
        <f t="shared" si="22"/>
        <v>0</v>
      </c>
      <c r="F591" s="12" t="str">
        <f t="shared" si="29"/>
        <v xml:space="preserve"> </v>
      </c>
      <c r="G591" s="30">
        <f>IF($C$4="", SUMIFS('자사몰 메타 광고'!$K:$K, '자사몰 메타 광고'!$D:$D, $B591), SUMIFS('자사몰 메타 광고'!$K:$K,'자사몰 메타 광고'!$I:$I,$C$4,'자사몰 메타 광고'!D:D,$B591))</f>
        <v>0</v>
      </c>
      <c r="H591" s="30">
        <f>IF($C$4="", SUMIFS('자사몰 메타 광고'!$Q:$Q, '자사몰 메타 광고'!$D:$D, $B591), SUMIFS('자사몰 메타 광고'!$Q:$Q,'자사몰 메타 광고'!$I:$I,$C$4,'자사몰 메타 광고'!D:D,$B591))</f>
        <v>0</v>
      </c>
      <c r="I591" s="30">
        <f>IF($C$4="", SUMIFS('자사몰 메타 광고'!$U:$U, '자사몰 메타 광고'!$D:$D, $B591), SUMIFS('자사몰 메타 광고'!$U:$U,'자사몰 메타 광고'!$I:$I,$C$4,'자사몰 메타 광고'!D:D,$B591))</f>
        <v>0</v>
      </c>
      <c r="J591" s="11">
        <f t="shared" si="23"/>
        <v>0</v>
      </c>
      <c r="K591" s="11">
        <f t="shared" si="24"/>
        <v>0</v>
      </c>
      <c r="L591" s="12" t="str">
        <f t="shared" si="30"/>
        <v xml:space="preserve"> </v>
      </c>
      <c r="N591" s="10">
        <f>IF($C$4="", SUMIFS('무신사 메타 광고'!$X:$X, '무신사 메타 광고'!$D:$D, $B591),SUMIFS('무신사 메타 광고'!$X:$X,'무신사 메타 광고'!I:I,$C$4,'무신사 메타 광고'!D:D,$B591))</f>
        <v>0</v>
      </c>
      <c r="O591" s="11">
        <f t="shared" si="25"/>
        <v>0</v>
      </c>
      <c r="R591" s="13"/>
      <c r="S591" s="31">
        <f>IF($S$4="", SUMIFS('자사몰 메타 광고'!$L:$L, '자사몰 메타 광고'!$C:$C, $R591),SUMIFS('자사몰 메타 광고'!$L:$L,'자사몰 메타 광고'!$I:$I,$S$4,'자사몰 메타 광고'!$C:$C,$R591))</f>
        <v>0</v>
      </c>
      <c r="T591" s="31">
        <f>IF($S$4="", SUMIFS('자사몰 메타 광고'!$V:$V, '자사몰 메타 광고'!$C:$C, $R591),SUMIFS('자사몰 메타 광고'!$V:$V,'자사몰 메타 광고'!$I:$I,$S$4,'자사몰 메타 광고'!$C:$C,$R591))</f>
        <v>0</v>
      </c>
      <c r="U591" s="11">
        <f t="shared" si="26"/>
        <v>0</v>
      </c>
      <c r="V591" s="12" t="str">
        <f t="shared" si="31"/>
        <v xml:space="preserve"> </v>
      </c>
      <c r="W591" s="32">
        <f>IF($S$4="", SUMIFS('자사몰 메타 광고'!$K:$K, '자사몰 메타 광고'!$C:$C, $R591),SUMIFS('자사몰 메타 광고'!$K:$K,'자사몰 메타 광고'!$I:$I,$S$4,'자사몰 메타 광고'!$C:$C,$R591))</f>
        <v>0</v>
      </c>
      <c r="X591" s="32">
        <f>IF($S$4="", SUMIFS('자사몰 메타 광고'!$N:$N, '자사몰 메타 광고'!$C:$C, $R591),SUMIFS('자사몰 메타 광고'!$N:$N,'자사몰 메타 광고'!$I:$I,$S$4,'자사몰 메타 광고'!$C:$C,$R591))</f>
        <v>0</v>
      </c>
      <c r="Y591" s="11">
        <f t="shared" si="27"/>
        <v>0</v>
      </c>
      <c r="Z591" s="12" t="str">
        <f t="shared" si="32"/>
        <v xml:space="preserve"> </v>
      </c>
      <c r="AB591" s="10">
        <f>IF($S$4="", SUMIFS('무신사 메타 광고'!$X:$X, '무신사 메타 광고'!$C:$C, $R591),SUMIFS('무신사 메타 광고'!$X:$X,'무신사 메타 광고'!$I:$I,$S$4,'무신사 메타 광고'!$C:$C,$R591))</f>
        <v>0</v>
      </c>
      <c r="AC591" s="11">
        <f t="shared" si="28"/>
        <v>0</v>
      </c>
    </row>
    <row r="592" spans="2:29">
      <c r="B592" s="9"/>
      <c r="C592" s="29">
        <f>IF($C$4="", SUMIFS('자사몰 메타 광고'!$L:$L, '자사몰 메타 광고'!$D:$D, $B592), SUMIFS('자사몰 메타 광고'!$L:$L, '자사몰 메타 광고'!$I:$I, $C$4, '자사몰 메타 광고'!$D:$D, $B592))</f>
        <v>0</v>
      </c>
      <c r="D592" s="29">
        <f>IF($C$4="", SUMIFS('자사몰 메타 광고'!$V:$V,#REF!, $B592), SUMIFS('자사몰 메타 광고'!$V:$V,'자사몰 메타 광고'!$I:$I,$C$4,'자사몰 메타 광고'!$D:$D,$B592))</f>
        <v>0</v>
      </c>
      <c r="E592" s="11">
        <f t="shared" si="22"/>
        <v>0</v>
      </c>
      <c r="F592" s="12" t="str">
        <f t="shared" si="29"/>
        <v xml:space="preserve"> </v>
      </c>
      <c r="G592" s="30">
        <f>IF($C$4="", SUMIFS('자사몰 메타 광고'!$K:$K, '자사몰 메타 광고'!$D:$D, $B592), SUMIFS('자사몰 메타 광고'!$K:$K,'자사몰 메타 광고'!$I:$I,$C$4,'자사몰 메타 광고'!D:D,$B592))</f>
        <v>0</v>
      </c>
      <c r="H592" s="30">
        <f>IF($C$4="", SUMIFS('자사몰 메타 광고'!$Q:$Q, '자사몰 메타 광고'!$D:$D, $B592), SUMIFS('자사몰 메타 광고'!$Q:$Q,'자사몰 메타 광고'!$I:$I,$C$4,'자사몰 메타 광고'!D:D,$B592))</f>
        <v>0</v>
      </c>
      <c r="I592" s="30">
        <f>IF($C$4="", SUMIFS('자사몰 메타 광고'!$U:$U, '자사몰 메타 광고'!$D:$D, $B592), SUMIFS('자사몰 메타 광고'!$U:$U,'자사몰 메타 광고'!$I:$I,$C$4,'자사몰 메타 광고'!D:D,$B592))</f>
        <v>0</v>
      </c>
      <c r="J592" s="11">
        <f t="shared" si="23"/>
        <v>0</v>
      </c>
      <c r="K592" s="11">
        <f t="shared" si="24"/>
        <v>0</v>
      </c>
      <c r="L592" s="12" t="str">
        <f t="shared" si="30"/>
        <v xml:space="preserve"> </v>
      </c>
      <c r="N592" s="10">
        <f>IF($C$4="", SUMIFS('무신사 메타 광고'!$X:$X, '무신사 메타 광고'!$D:$D, $B592),SUMIFS('무신사 메타 광고'!$X:$X,'무신사 메타 광고'!I:I,$C$4,'무신사 메타 광고'!D:D,$B592))</f>
        <v>0</v>
      </c>
      <c r="O592" s="11">
        <f t="shared" si="25"/>
        <v>0</v>
      </c>
      <c r="R592" s="13"/>
      <c r="S592" s="31">
        <f>IF($S$4="", SUMIFS('자사몰 메타 광고'!$L:$L, '자사몰 메타 광고'!$C:$C, $R592),SUMIFS('자사몰 메타 광고'!$L:$L,'자사몰 메타 광고'!$I:$I,$S$4,'자사몰 메타 광고'!$C:$C,$R592))</f>
        <v>0</v>
      </c>
      <c r="T592" s="31">
        <f>IF($S$4="", SUMIFS('자사몰 메타 광고'!$V:$V, '자사몰 메타 광고'!$C:$C, $R592),SUMIFS('자사몰 메타 광고'!$V:$V,'자사몰 메타 광고'!$I:$I,$S$4,'자사몰 메타 광고'!$C:$C,$R592))</f>
        <v>0</v>
      </c>
      <c r="U592" s="11">
        <f t="shared" si="26"/>
        <v>0</v>
      </c>
      <c r="V592" s="12" t="str">
        <f t="shared" si="31"/>
        <v xml:space="preserve"> </v>
      </c>
      <c r="W592" s="32">
        <f>IF($S$4="", SUMIFS('자사몰 메타 광고'!$K:$K, '자사몰 메타 광고'!$C:$C, $R592),SUMIFS('자사몰 메타 광고'!$K:$K,'자사몰 메타 광고'!$I:$I,$S$4,'자사몰 메타 광고'!$C:$C,$R592))</f>
        <v>0</v>
      </c>
      <c r="X592" s="32">
        <f>IF($S$4="", SUMIFS('자사몰 메타 광고'!$N:$N, '자사몰 메타 광고'!$C:$C, $R592),SUMIFS('자사몰 메타 광고'!$N:$N,'자사몰 메타 광고'!$I:$I,$S$4,'자사몰 메타 광고'!$C:$C,$R592))</f>
        <v>0</v>
      </c>
      <c r="Y592" s="11">
        <f t="shared" si="27"/>
        <v>0</v>
      </c>
      <c r="Z592" s="12" t="str">
        <f t="shared" si="32"/>
        <v xml:space="preserve"> </v>
      </c>
      <c r="AB592" s="10">
        <f>IF($S$4="", SUMIFS('무신사 메타 광고'!$X:$X, '무신사 메타 광고'!$C:$C, $R592),SUMIFS('무신사 메타 광고'!$X:$X,'무신사 메타 광고'!$I:$I,$S$4,'무신사 메타 광고'!$C:$C,$R592))</f>
        <v>0</v>
      </c>
      <c r="AC592" s="11">
        <f t="shared" si="28"/>
        <v>0</v>
      </c>
    </row>
    <row r="593" spans="2:29">
      <c r="B593" s="9"/>
      <c r="C593" s="29">
        <f>IF($C$4="", SUMIFS('자사몰 메타 광고'!$L:$L, '자사몰 메타 광고'!$D:$D, $B593), SUMIFS('자사몰 메타 광고'!$L:$L, '자사몰 메타 광고'!$I:$I, $C$4, '자사몰 메타 광고'!$D:$D, $B593))</f>
        <v>0</v>
      </c>
      <c r="D593" s="29">
        <f>IF($C$4="", SUMIFS('자사몰 메타 광고'!$V:$V,#REF!, $B593), SUMIFS('자사몰 메타 광고'!$V:$V,'자사몰 메타 광고'!$I:$I,$C$4,'자사몰 메타 광고'!$D:$D,$B593))</f>
        <v>0</v>
      </c>
      <c r="E593" s="11">
        <f t="shared" si="22"/>
        <v>0</v>
      </c>
      <c r="F593" s="12" t="str">
        <f t="shared" si="29"/>
        <v xml:space="preserve"> </v>
      </c>
      <c r="G593" s="30">
        <f>IF($C$4="", SUMIFS('자사몰 메타 광고'!$K:$K, '자사몰 메타 광고'!$D:$D, $B593), SUMIFS('자사몰 메타 광고'!$K:$K,'자사몰 메타 광고'!$I:$I,$C$4,'자사몰 메타 광고'!D:D,$B593))</f>
        <v>0</v>
      </c>
      <c r="H593" s="30">
        <f>IF($C$4="", SUMIFS('자사몰 메타 광고'!$Q:$Q, '자사몰 메타 광고'!$D:$D, $B593), SUMIFS('자사몰 메타 광고'!$Q:$Q,'자사몰 메타 광고'!$I:$I,$C$4,'자사몰 메타 광고'!D:D,$B593))</f>
        <v>0</v>
      </c>
      <c r="I593" s="30">
        <f>IF($C$4="", SUMIFS('자사몰 메타 광고'!$U:$U, '자사몰 메타 광고'!$D:$D, $B593), SUMIFS('자사몰 메타 광고'!$U:$U,'자사몰 메타 광고'!$I:$I,$C$4,'자사몰 메타 광고'!D:D,$B593))</f>
        <v>0</v>
      </c>
      <c r="J593" s="11">
        <f t="shared" si="23"/>
        <v>0</v>
      </c>
      <c r="K593" s="11">
        <f t="shared" si="24"/>
        <v>0</v>
      </c>
      <c r="L593" s="12" t="str">
        <f t="shared" si="30"/>
        <v xml:space="preserve"> </v>
      </c>
      <c r="N593" s="10">
        <f>IF($C$4="", SUMIFS('무신사 메타 광고'!$X:$X, '무신사 메타 광고'!$D:$D, $B593),SUMIFS('무신사 메타 광고'!$X:$X,'무신사 메타 광고'!I:I,$C$4,'무신사 메타 광고'!D:D,$B593))</f>
        <v>0</v>
      </c>
      <c r="O593" s="11">
        <f t="shared" si="25"/>
        <v>0</v>
      </c>
      <c r="R593" s="13"/>
      <c r="S593" s="31">
        <f>IF($S$4="", SUMIFS('자사몰 메타 광고'!$L:$L, '자사몰 메타 광고'!$C:$C, $R593),SUMIFS('자사몰 메타 광고'!$L:$L,'자사몰 메타 광고'!$I:$I,$S$4,'자사몰 메타 광고'!$C:$C,$R593))</f>
        <v>0</v>
      </c>
      <c r="T593" s="31">
        <f>IF($S$4="", SUMIFS('자사몰 메타 광고'!$V:$V, '자사몰 메타 광고'!$C:$C, $R593),SUMIFS('자사몰 메타 광고'!$V:$V,'자사몰 메타 광고'!$I:$I,$S$4,'자사몰 메타 광고'!$C:$C,$R593))</f>
        <v>0</v>
      </c>
      <c r="U593" s="11">
        <f t="shared" si="26"/>
        <v>0</v>
      </c>
      <c r="V593" s="12" t="str">
        <f t="shared" si="31"/>
        <v xml:space="preserve"> </v>
      </c>
      <c r="W593" s="32">
        <f>IF($S$4="", SUMIFS('자사몰 메타 광고'!$K:$K, '자사몰 메타 광고'!$C:$C, $R593),SUMIFS('자사몰 메타 광고'!$K:$K,'자사몰 메타 광고'!$I:$I,$S$4,'자사몰 메타 광고'!$C:$C,$R593))</f>
        <v>0</v>
      </c>
      <c r="X593" s="32">
        <f>IF($S$4="", SUMIFS('자사몰 메타 광고'!$N:$N, '자사몰 메타 광고'!$C:$C, $R593),SUMIFS('자사몰 메타 광고'!$N:$N,'자사몰 메타 광고'!$I:$I,$S$4,'자사몰 메타 광고'!$C:$C,$R593))</f>
        <v>0</v>
      </c>
      <c r="Y593" s="11">
        <f t="shared" si="27"/>
        <v>0</v>
      </c>
      <c r="Z593" s="12" t="str">
        <f t="shared" si="32"/>
        <v xml:space="preserve"> </v>
      </c>
      <c r="AB593" s="10">
        <f>IF($S$4="", SUMIFS('무신사 메타 광고'!$X:$X, '무신사 메타 광고'!$C:$C, $R593),SUMIFS('무신사 메타 광고'!$X:$X,'무신사 메타 광고'!$I:$I,$S$4,'무신사 메타 광고'!$C:$C,$R593))</f>
        <v>0</v>
      </c>
      <c r="AC593" s="11">
        <f t="shared" si="28"/>
        <v>0</v>
      </c>
    </row>
    <row r="594" spans="2:29">
      <c r="B594" s="9"/>
      <c r="C594" s="29">
        <f>IF($C$4="", SUMIFS('자사몰 메타 광고'!$L:$L, '자사몰 메타 광고'!$D:$D, $B594), SUMIFS('자사몰 메타 광고'!$L:$L, '자사몰 메타 광고'!$I:$I, $C$4, '자사몰 메타 광고'!$D:$D, $B594))</f>
        <v>0</v>
      </c>
      <c r="D594" s="29">
        <f>IF($C$4="", SUMIFS('자사몰 메타 광고'!$V:$V,#REF!, $B594), SUMIFS('자사몰 메타 광고'!$V:$V,'자사몰 메타 광고'!$I:$I,$C$4,'자사몰 메타 광고'!$D:$D,$B594))</f>
        <v>0</v>
      </c>
      <c r="E594" s="11">
        <f t="shared" si="22"/>
        <v>0</v>
      </c>
      <c r="F594" s="12" t="str">
        <f t="shared" si="29"/>
        <v xml:space="preserve"> </v>
      </c>
      <c r="G594" s="30">
        <f>IF($C$4="", SUMIFS('자사몰 메타 광고'!$K:$K, '자사몰 메타 광고'!$D:$D, $B594), SUMIFS('자사몰 메타 광고'!$K:$K,'자사몰 메타 광고'!$I:$I,$C$4,'자사몰 메타 광고'!D:D,$B594))</f>
        <v>0</v>
      </c>
      <c r="H594" s="30">
        <f>IF($C$4="", SUMIFS('자사몰 메타 광고'!$Q:$Q, '자사몰 메타 광고'!$D:$D, $B594), SUMIFS('자사몰 메타 광고'!$Q:$Q,'자사몰 메타 광고'!$I:$I,$C$4,'자사몰 메타 광고'!D:D,$B594))</f>
        <v>0</v>
      </c>
      <c r="I594" s="30">
        <f>IF($C$4="", SUMIFS('자사몰 메타 광고'!$U:$U, '자사몰 메타 광고'!$D:$D, $B594), SUMIFS('자사몰 메타 광고'!$U:$U,'자사몰 메타 광고'!$I:$I,$C$4,'자사몰 메타 광고'!D:D,$B594))</f>
        <v>0</v>
      </c>
      <c r="J594" s="11">
        <f t="shared" si="23"/>
        <v>0</v>
      </c>
      <c r="K594" s="11">
        <f t="shared" si="24"/>
        <v>0</v>
      </c>
      <c r="L594" s="12" t="str">
        <f t="shared" si="30"/>
        <v xml:space="preserve"> </v>
      </c>
      <c r="N594" s="10">
        <f>IF($C$4="", SUMIFS('무신사 메타 광고'!$X:$X, '무신사 메타 광고'!$D:$D, $B594),SUMIFS('무신사 메타 광고'!$X:$X,'무신사 메타 광고'!I:I,$C$4,'무신사 메타 광고'!D:D,$B594))</f>
        <v>0</v>
      </c>
      <c r="O594" s="11">
        <f t="shared" si="25"/>
        <v>0</v>
      </c>
      <c r="R594" s="13"/>
      <c r="S594" s="31">
        <f>IF($S$4="", SUMIFS('자사몰 메타 광고'!$L:$L, '자사몰 메타 광고'!$C:$C, $R594),SUMIFS('자사몰 메타 광고'!$L:$L,'자사몰 메타 광고'!$I:$I,$S$4,'자사몰 메타 광고'!$C:$C,$R594))</f>
        <v>0</v>
      </c>
      <c r="T594" s="31">
        <f>IF($S$4="", SUMIFS('자사몰 메타 광고'!$V:$V, '자사몰 메타 광고'!$C:$C, $R594),SUMIFS('자사몰 메타 광고'!$V:$V,'자사몰 메타 광고'!$I:$I,$S$4,'자사몰 메타 광고'!$C:$C,$R594))</f>
        <v>0</v>
      </c>
      <c r="U594" s="11">
        <f t="shared" si="26"/>
        <v>0</v>
      </c>
      <c r="V594" s="12" t="str">
        <f t="shared" si="31"/>
        <v xml:space="preserve"> </v>
      </c>
      <c r="W594" s="32">
        <f>IF($S$4="", SUMIFS('자사몰 메타 광고'!$K:$K, '자사몰 메타 광고'!$C:$C, $R594),SUMIFS('자사몰 메타 광고'!$K:$K,'자사몰 메타 광고'!$I:$I,$S$4,'자사몰 메타 광고'!$C:$C,$R594))</f>
        <v>0</v>
      </c>
      <c r="X594" s="32">
        <f>IF($S$4="", SUMIFS('자사몰 메타 광고'!$N:$N, '자사몰 메타 광고'!$C:$C, $R594),SUMIFS('자사몰 메타 광고'!$N:$N,'자사몰 메타 광고'!$I:$I,$S$4,'자사몰 메타 광고'!$C:$C,$R594))</f>
        <v>0</v>
      </c>
      <c r="Y594" s="11">
        <f t="shared" si="27"/>
        <v>0</v>
      </c>
      <c r="Z594" s="12" t="str">
        <f t="shared" si="32"/>
        <v xml:space="preserve"> </v>
      </c>
      <c r="AB594" s="10">
        <f>IF($S$4="", SUMIFS('무신사 메타 광고'!$X:$X, '무신사 메타 광고'!$C:$C, $R594),SUMIFS('무신사 메타 광고'!$X:$X,'무신사 메타 광고'!$I:$I,$S$4,'무신사 메타 광고'!$C:$C,$R594))</f>
        <v>0</v>
      </c>
      <c r="AC594" s="11">
        <f t="shared" si="28"/>
        <v>0</v>
      </c>
    </row>
    <row r="595" spans="2:29">
      <c r="B595" s="9"/>
      <c r="C595" s="29">
        <f>IF($C$4="", SUMIFS('자사몰 메타 광고'!$L:$L, '자사몰 메타 광고'!$D:$D, $B595), SUMIFS('자사몰 메타 광고'!$L:$L, '자사몰 메타 광고'!$I:$I, $C$4, '자사몰 메타 광고'!$D:$D, $B595))</f>
        <v>0</v>
      </c>
      <c r="D595" s="29">
        <f>IF($C$4="", SUMIFS('자사몰 메타 광고'!$V:$V,#REF!, $B595), SUMIFS('자사몰 메타 광고'!$V:$V,'자사몰 메타 광고'!$I:$I,$C$4,'자사몰 메타 광고'!$D:$D,$B595))</f>
        <v>0</v>
      </c>
      <c r="E595" s="11">
        <f t="shared" si="22"/>
        <v>0</v>
      </c>
      <c r="F595" s="12" t="str">
        <f t="shared" si="29"/>
        <v xml:space="preserve"> </v>
      </c>
      <c r="G595" s="30">
        <f>IF($C$4="", SUMIFS('자사몰 메타 광고'!$K:$K, '자사몰 메타 광고'!$D:$D, $B595), SUMIFS('자사몰 메타 광고'!$K:$K,'자사몰 메타 광고'!$I:$I,$C$4,'자사몰 메타 광고'!D:D,$B595))</f>
        <v>0</v>
      </c>
      <c r="H595" s="30">
        <f>IF($C$4="", SUMIFS('자사몰 메타 광고'!$Q:$Q, '자사몰 메타 광고'!$D:$D, $B595), SUMIFS('자사몰 메타 광고'!$Q:$Q,'자사몰 메타 광고'!$I:$I,$C$4,'자사몰 메타 광고'!D:D,$B595))</f>
        <v>0</v>
      </c>
      <c r="I595" s="30">
        <f>IF($C$4="", SUMIFS('자사몰 메타 광고'!$U:$U, '자사몰 메타 광고'!$D:$D, $B595), SUMIFS('자사몰 메타 광고'!$U:$U,'자사몰 메타 광고'!$I:$I,$C$4,'자사몰 메타 광고'!D:D,$B595))</f>
        <v>0</v>
      </c>
      <c r="J595" s="11">
        <f t="shared" si="23"/>
        <v>0</v>
      </c>
      <c r="K595" s="11">
        <f t="shared" si="24"/>
        <v>0</v>
      </c>
      <c r="L595" s="12" t="str">
        <f t="shared" si="30"/>
        <v xml:space="preserve"> </v>
      </c>
      <c r="N595" s="10">
        <f>IF($C$4="", SUMIFS('무신사 메타 광고'!$X:$X, '무신사 메타 광고'!$D:$D, $B595),SUMIFS('무신사 메타 광고'!$X:$X,'무신사 메타 광고'!I:I,$C$4,'무신사 메타 광고'!D:D,$B595))</f>
        <v>0</v>
      </c>
      <c r="O595" s="11">
        <f t="shared" si="25"/>
        <v>0</v>
      </c>
      <c r="R595" s="13"/>
      <c r="S595" s="31">
        <f>IF($S$4="", SUMIFS('자사몰 메타 광고'!$L:$L, '자사몰 메타 광고'!$C:$C, $R595),SUMIFS('자사몰 메타 광고'!$L:$L,'자사몰 메타 광고'!$I:$I,$S$4,'자사몰 메타 광고'!$C:$C,$R595))</f>
        <v>0</v>
      </c>
      <c r="T595" s="31">
        <f>IF($S$4="", SUMIFS('자사몰 메타 광고'!$V:$V, '자사몰 메타 광고'!$C:$C, $R595),SUMIFS('자사몰 메타 광고'!$V:$V,'자사몰 메타 광고'!$I:$I,$S$4,'자사몰 메타 광고'!$C:$C,$R595))</f>
        <v>0</v>
      </c>
      <c r="U595" s="11">
        <f t="shared" si="26"/>
        <v>0</v>
      </c>
      <c r="V595" s="12" t="str">
        <f t="shared" si="31"/>
        <v xml:space="preserve"> </v>
      </c>
      <c r="W595" s="32">
        <f>IF($S$4="", SUMIFS('자사몰 메타 광고'!$K:$K, '자사몰 메타 광고'!$C:$C, $R595),SUMIFS('자사몰 메타 광고'!$K:$K,'자사몰 메타 광고'!$I:$I,$S$4,'자사몰 메타 광고'!$C:$C,$R595))</f>
        <v>0</v>
      </c>
      <c r="X595" s="32">
        <f>IF($S$4="", SUMIFS('자사몰 메타 광고'!$N:$N, '자사몰 메타 광고'!$C:$C, $R595),SUMIFS('자사몰 메타 광고'!$N:$N,'자사몰 메타 광고'!$I:$I,$S$4,'자사몰 메타 광고'!$C:$C,$R595))</f>
        <v>0</v>
      </c>
      <c r="Y595" s="11">
        <f t="shared" si="27"/>
        <v>0</v>
      </c>
      <c r="Z595" s="12" t="str">
        <f t="shared" si="32"/>
        <v xml:space="preserve"> </v>
      </c>
      <c r="AB595" s="10">
        <f>IF($S$4="", SUMIFS('무신사 메타 광고'!$X:$X, '무신사 메타 광고'!$C:$C, $R595),SUMIFS('무신사 메타 광고'!$X:$X,'무신사 메타 광고'!$I:$I,$S$4,'무신사 메타 광고'!$C:$C,$R595))</f>
        <v>0</v>
      </c>
      <c r="AC595" s="11">
        <f t="shared" si="28"/>
        <v>0</v>
      </c>
    </row>
    <row r="596" spans="2:29">
      <c r="B596" s="9"/>
      <c r="C596" s="29">
        <f>IF($C$4="", SUMIFS('자사몰 메타 광고'!$L:$L, '자사몰 메타 광고'!$D:$D, $B596), SUMIFS('자사몰 메타 광고'!$L:$L, '자사몰 메타 광고'!$I:$I, $C$4, '자사몰 메타 광고'!$D:$D, $B596))</f>
        <v>0</v>
      </c>
      <c r="D596" s="29">
        <f>IF($C$4="", SUMIFS('자사몰 메타 광고'!$V:$V,#REF!, $B596), SUMIFS('자사몰 메타 광고'!$V:$V,'자사몰 메타 광고'!$I:$I,$C$4,'자사몰 메타 광고'!$D:$D,$B596))</f>
        <v>0</v>
      </c>
      <c r="E596" s="11">
        <f t="shared" si="22"/>
        <v>0</v>
      </c>
      <c r="F596" s="12" t="str">
        <f t="shared" si="29"/>
        <v xml:space="preserve"> </v>
      </c>
      <c r="G596" s="30">
        <f>IF($C$4="", SUMIFS('자사몰 메타 광고'!$K:$K, '자사몰 메타 광고'!$D:$D, $B596), SUMIFS('자사몰 메타 광고'!$K:$K,'자사몰 메타 광고'!$I:$I,$C$4,'자사몰 메타 광고'!D:D,$B596))</f>
        <v>0</v>
      </c>
      <c r="H596" s="30">
        <f>IF($C$4="", SUMIFS('자사몰 메타 광고'!$Q:$Q, '자사몰 메타 광고'!$D:$D, $B596), SUMIFS('자사몰 메타 광고'!$Q:$Q,'자사몰 메타 광고'!$I:$I,$C$4,'자사몰 메타 광고'!D:D,$B596))</f>
        <v>0</v>
      </c>
      <c r="I596" s="30">
        <f>IF($C$4="", SUMIFS('자사몰 메타 광고'!$U:$U, '자사몰 메타 광고'!$D:$D, $B596), SUMIFS('자사몰 메타 광고'!$U:$U,'자사몰 메타 광고'!$I:$I,$C$4,'자사몰 메타 광고'!D:D,$B596))</f>
        <v>0</v>
      </c>
      <c r="J596" s="11">
        <f t="shared" si="23"/>
        <v>0</v>
      </c>
      <c r="K596" s="11">
        <f t="shared" si="24"/>
        <v>0</v>
      </c>
      <c r="L596" s="12" t="str">
        <f t="shared" si="30"/>
        <v xml:space="preserve"> </v>
      </c>
      <c r="N596" s="10">
        <f>IF($C$4="", SUMIFS('무신사 메타 광고'!$X:$X, '무신사 메타 광고'!$D:$D, $B596),SUMIFS('무신사 메타 광고'!$X:$X,'무신사 메타 광고'!I:I,$C$4,'무신사 메타 광고'!D:D,$B596))</f>
        <v>0</v>
      </c>
      <c r="O596" s="11">
        <f t="shared" si="25"/>
        <v>0</v>
      </c>
      <c r="R596" s="13"/>
      <c r="S596" s="31">
        <f>IF($S$4="", SUMIFS('자사몰 메타 광고'!$L:$L, '자사몰 메타 광고'!$C:$C, $R596),SUMIFS('자사몰 메타 광고'!$L:$L,'자사몰 메타 광고'!$I:$I,$S$4,'자사몰 메타 광고'!$C:$C,$R596))</f>
        <v>0</v>
      </c>
      <c r="T596" s="31">
        <f>IF($S$4="", SUMIFS('자사몰 메타 광고'!$V:$V, '자사몰 메타 광고'!$C:$C, $R596),SUMIFS('자사몰 메타 광고'!$V:$V,'자사몰 메타 광고'!$I:$I,$S$4,'자사몰 메타 광고'!$C:$C,$R596))</f>
        <v>0</v>
      </c>
      <c r="U596" s="11">
        <f t="shared" si="26"/>
        <v>0</v>
      </c>
      <c r="V596" s="12" t="str">
        <f t="shared" si="31"/>
        <v xml:space="preserve"> </v>
      </c>
      <c r="W596" s="32">
        <f>IF($S$4="", SUMIFS('자사몰 메타 광고'!$K:$K, '자사몰 메타 광고'!$C:$C, $R596),SUMIFS('자사몰 메타 광고'!$K:$K,'자사몰 메타 광고'!$I:$I,$S$4,'자사몰 메타 광고'!$C:$C,$R596))</f>
        <v>0</v>
      </c>
      <c r="X596" s="32">
        <f>IF($S$4="", SUMIFS('자사몰 메타 광고'!$N:$N, '자사몰 메타 광고'!$C:$C, $R596),SUMIFS('자사몰 메타 광고'!$N:$N,'자사몰 메타 광고'!$I:$I,$S$4,'자사몰 메타 광고'!$C:$C,$R596))</f>
        <v>0</v>
      </c>
      <c r="Y596" s="11">
        <f t="shared" si="27"/>
        <v>0</v>
      </c>
      <c r="Z596" s="12" t="str">
        <f t="shared" si="32"/>
        <v xml:space="preserve"> </v>
      </c>
      <c r="AB596" s="10">
        <f>IF($S$4="", SUMIFS('무신사 메타 광고'!$X:$X, '무신사 메타 광고'!$C:$C, $R596),SUMIFS('무신사 메타 광고'!$X:$X,'무신사 메타 광고'!$I:$I,$S$4,'무신사 메타 광고'!$C:$C,$R596))</f>
        <v>0</v>
      </c>
      <c r="AC596" s="11">
        <f t="shared" si="28"/>
        <v>0</v>
      </c>
    </row>
    <row r="597" spans="2:29">
      <c r="B597" s="9"/>
      <c r="C597" s="29">
        <f>IF($C$4="", SUMIFS('자사몰 메타 광고'!$L:$L, '자사몰 메타 광고'!$D:$D, $B597), SUMIFS('자사몰 메타 광고'!$L:$L, '자사몰 메타 광고'!$I:$I, $C$4, '자사몰 메타 광고'!$D:$D, $B597))</f>
        <v>0</v>
      </c>
      <c r="D597" s="29">
        <f>IF($C$4="", SUMIFS('자사몰 메타 광고'!$V:$V,#REF!, $B597), SUMIFS('자사몰 메타 광고'!$V:$V,'자사몰 메타 광고'!$I:$I,$C$4,'자사몰 메타 광고'!$D:$D,$B597))</f>
        <v>0</v>
      </c>
      <c r="E597" s="11">
        <f t="shared" si="22"/>
        <v>0</v>
      </c>
      <c r="F597" s="12" t="str">
        <f t="shared" si="29"/>
        <v xml:space="preserve"> </v>
      </c>
      <c r="G597" s="30">
        <f>IF($C$4="", SUMIFS('자사몰 메타 광고'!$K:$K, '자사몰 메타 광고'!$D:$D, $B597), SUMIFS('자사몰 메타 광고'!$K:$K,'자사몰 메타 광고'!$I:$I,$C$4,'자사몰 메타 광고'!D:D,$B597))</f>
        <v>0</v>
      </c>
      <c r="H597" s="30">
        <f>IF($C$4="", SUMIFS('자사몰 메타 광고'!$Q:$Q, '자사몰 메타 광고'!$D:$D, $B597), SUMIFS('자사몰 메타 광고'!$Q:$Q,'자사몰 메타 광고'!$I:$I,$C$4,'자사몰 메타 광고'!D:D,$B597))</f>
        <v>0</v>
      </c>
      <c r="I597" s="30">
        <f>IF($C$4="", SUMIFS('자사몰 메타 광고'!$U:$U, '자사몰 메타 광고'!$D:$D, $B597), SUMIFS('자사몰 메타 광고'!$U:$U,'자사몰 메타 광고'!$I:$I,$C$4,'자사몰 메타 광고'!D:D,$B597))</f>
        <v>0</v>
      </c>
      <c r="J597" s="11">
        <f t="shared" si="23"/>
        <v>0</v>
      </c>
      <c r="K597" s="11">
        <f t="shared" si="24"/>
        <v>0</v>
      </c>
      <c r="L597" s="12" t="str">
        <f t="shared" si="30"/>
        <v xml:space="preserve"> </v>
      </c>
      <c r="N597" s="10">
        <f>IF($C$4="", SUMIFS('무신사 메타 광고'!$X:$X, '무신사 메타 광고'!$D:$D, $B597),SUMIFS('무신사 메타 광고'!$X:$X,'무신사 메타 광고'!I:I,$C$4,'무신사 메타 광고'!D:D,$B597))</f>
        <v>0</v>
      </c>
      <c r="O597" s="11">
        <f t="shared" si="25"/>
        <v>0</v>
      </c>
      <c r="R597" s="13"/>
      <c r="S597" s="31">
        <f>IF($S$4="", SUMIFS('자사몰 메타 광고'!$L:$L, '자사몰 메타 광고'!$C:$C, $R597),SUMIFS('자사몰 메타 광고'!$L:$L,'자사몰 메타 광고'!$I:$I,$S$4,'자사몰 메타 광고'!$C:$C,$R597))</f>
        <v>0</v>
      </c>
      <c r="T597" s="31">
        <f>IF($S$4="", SUMIFS('자사몰 메타 광고'!$V:$V, '자사몰 메타 광고'!$C:$C, $R597),SUMIFS('자사몰 메타 광고'!$V:$V,'자사몰 메타 광고'!$I:$I,$S$4,'자사몰 메타 광고'!$C:$C,$R597))</f>
        <v>0</v>
      </c>
      <c r="U597" s="11">
        <f t="shared" si="26"/>
        <v>0</v>
      </c>
      <c r="V597" s="12" t="str">
        <f t="shared" si="31"/>
        <v xml:space="preserve"> </v>
      </c>
      <c r="W597" s="32">
        <f>IF($S$4="", SUMIFS('자사몰 메타 광고'!$K:$K, '자사몰 메타 광고'!$C:$C, $R597),SUMIFS('자사몰 메타 광고'!$K:$K,'자사몰 메타 광고'!$I:$I,$S$4,'자사몰 메타 광고'!$C:$C,$R597))</f>
        <v>0</v>
      </c>
      <c r="X597" s="32">
        <f>IF($S$4="", SUMIFS('자사몰 메타 광고'!$N:$N, '자사몰 메타 광고'!$C:$C, $R597),SUMIFS('자사몰 메타 광고'!$N:$N,'자사몰 메타 광고'!$I:$I,$S$4,'자사몰 메타 광고'!$C:$C,$R597))</f>
        <v>0</v>
      </c>
      <c r="Y597" s="11">
        <f t="shared" si="27"/>
        <v>0</v>
      </c>
      <c r="Z597" s="12" t="str">
        <f t="shared" si="32"/>
        <v xml:space="preserve"> </v>
      </c>
      <c r="AB597" s="10">
        <f>IF($S$4="", SUMIFS('무신사 메타 광고'!$X:$X, '무신사 메타 광고'!$C:$C, $R597),SUMIFS('무신사 메타 광고'!$X:$X,'무신사 메타 광고'!$I:$I,$S$4,'무신사 메타 광고'!$C:$C,$R597))</f>
        <v>0</v>
      </c>
      <c r="AC597" s="11">
        <f t="shared" si="28"/>
        <v>0</v>
      </c>
    </row>
    <row r="598" spans="2:29">
      <c r="B598" s="9"/>
      <c r="C598" s="29">
        <f>IF($C$4="", SUMIFS('자사몰 메타 광고'!$L:$L, '자사몰 메타 광고'!$D:$D, $B598), SUMIFS('자사몰 메타 광고'!$L:$L, '자사몰 메타 광고'!$I:$I, $C$4, '자사몰 메타 광고'!$D:$D, $B598))</f>
        <v>0</v>
      </c>
      <c r="D598" s="29">
        <f>IF($C$4="", SUMIFS('자사몰 메타 광고'!$V:$V,#REF!, $B598), SUMIFS('자사몰 메타 광고'!$V:$V,'자사몰 메타 광고'!$I:$I,$C$4,'자사몰 메타 광고'!$D:$D,$B598))</f>
        <v>0</v>
      </c>
      <c r="E598" s="11">
        <f t="shared" si="22"/>
        <v>0</v>
      </c>
      <c r="F598" s="12" t="str">
        <f t="shared" si="29"/>
        <v xml:space="preserve"> </v>
      </c>
      <c r="G598" s="30">
        <f>IF($C$4="", SUMIFS('자사몰 메타 광고'!$K:$K, '자사몰 메타 광고'!$D:$D, $B598), SUMIFS('자사몰 메타 광고'!$K:$K,'자사몰 메타 광고'!$I:$I,$C$4,'자사몰 메타 광고'!D:D,$B598))</f>
        <v>0</v>
      </c>
      <c r="H598" s="30">
        <f>IF($C$4="", SUMIFS('자사몰 메타 광고'!$Q:$Q, '자사몰 메타 광고'!$D:$D, $B598), SUMIFS('자사몰 메타 광고'!$Q:$Q,'자사몰 메타 광고'!$I:$I,$C$4,'자사몰 메타 광고'!D:D,$B598))</f>
        <v>0</v>
      </c>
      <c r="I598" s="30">
        <f>IF($C$4="", SUMIFS('자사몰 메타 광고'!$U:$U, '자사몰 메타 광고'!$D:$D, $B598), SUMIFS('자사몰 메타 광고'!$U:$U,'자사몰 메타 광고'!$I:$I,$C$4,'자사몰 메타 광고'!D:D,$B598))</f>
        <v>0</v>
      </c>
      <c r="J598" s="11">
        <f t="shared" si="23"/>
        <v>0</v>
      </c>
      <c r="K598" s="11">
        <f t="shared" si="24"/>
        <v>0</v>
      </c>
      <c r="L598" s="12" t="str">
        <f t="shared" si="30"/>
        <v xml:space="preserve"> </v>
      </c>
      <c r="N598" s="10">
        <f>IF($C$4="", SUMIFS('무신사 메타 광고'!$X:$X, '무신사 메타 광고'!$D:$D, $B598),SUMIFS('무신사 메타 광고'!$X:$X,'무신사 메타 광고'!I:I,$C$4,'무신사 메타 광고'!D:D,$B598))</f>
        <v>0</v>
      </c>
      <c r="O598" s="11">
        <f t="shared" si="25"/>
        <v>0</v>
      </c>
      <c r="R598" s="13"/>
      <c r="S598" s="31">
        <f>IF($S$4="", SUMIFS('자사몰 메타 광고'!$L:$L, '자사몰 메타 광고'!$C:$C, $R598),SUMIFS('자사몰 메타 광고'!$L:$L,'자사몰 메타 광고'!$I:$I,$S$4,'자사몰 메타 광고'!$C:$C,$R598))</f>
        <v>0</v>
      </c>
      <c r="T598" s="31">
        <f>IF($S$4="", SUMIFS('자사몰 메타 광고'!$V:$V, '자사몰 메타 광고'!$C:$C, $R598),SUMIFS('자사몰 메타 광고'!$V:$V,'자사몰 메타 광고'!$I:$I,$S$4,'자사몰 메타 광고'!$C:$C,$R598))</f>
        <v>0</v>
      </c>
      <c r="U598" s="11">
        <f t="shared" si="26"/>
        <v>0</v>
      </c>
      <c r="V598" s="12" t="str">
        <f t="shared" si="31"/>
        <v xml:space="preserve"> </v>
      </c>
      <c r="W598" s="32">
        <f>IF($S$4="", SUMIFS('자사몰 메타 광고'!$K:$K, '자사몰 메타 광고'!$C:$C, $R598),SUMIFS('자사몰 메타 광고'!$K:$K,'자사몰 메타 광고'!$I:$I,$S$4,'자사몰 메타 광고'!$C:$C,$R598))</f>
        <v>0</v>
      </c>
      <c r="X598" s="32">
        <f>IF($S$4="", SUMIFS('자사몰 메타 광고'!$N:$N, '자사몰 메타 광고'!$C:$C, $R598),SUMIFS('자사몰 메타 광고'!$N:$N,'자사몰 메타 광고'!$I:$I,$S$4,'자사몰 메타 광고'!$C:$C,$R598))</f>
        <v>0</v>
      </c>
      <c r="Y598" s="11">
        <f t="shared" si="27"/>
        <v>0</v>
      </c>
      <c r="Z598" s="12" t="str">
        <f t="shared" si="32"/>
        <v xml:space="preserve"> </v>
      </c>
      <c r="AB598" s="10">
        <f>IF($S$4="", SUMIFS('무신사 메타 광고'!$X:$X, '무신사 메타 광고'!$C:$C, $R598),SUMIFS('무신사 메타 광고'!$X:$X,'무신사 메타 광고'!$I:$I,$S$4,'무신사 메타 광고'!$C:$C,$R598))</f>
        <v>0</v>
      </c>
      <c r="AC598" s="11">
        <f t="shared" si="28"/>
        <v>0</v>
      </c>
    </row>
    <row r="599" spans="2:29">
      <c r="B599" s="9"/>
      <c r="C599" s="29">
        <f>IF($C$4="", SUMIFS('자사몰 메타 광고'!$L:$L, '자사몰 메타 광고'!$D:$D, $B599), SUMIFS('자사몰 메타 광고'!$L:$L, '자사몰 메타 광고'!$I:$I, $C$4, '자사몰 메타 광고'!$D:$D, $B599))</f>
        <v>0</v>
      </c>
      <c r="D599" s="29">
        <f>IF($C$4="", SUMIFS('자사몰 메타 광고'!$V:$V,#REF!, $B599), SUMIFS('자사몰 메타 광고'!$V:$V,'자사몰 메타 광고'!$I:$I,$C$4,'자사몰 메타 광고'!$D:$D,$B599))</f>
        <v>0</v>
      </c>
      <c r="E599" s="11">
        <f t="shared" si="22"/>
        <v>0</v>
      </c>
      <c r="F599" s="12" t="str">
        <f t="shared" si="29"/>
        <v xml:space="preserve"> </v>
      </c>
      <c r="G599" s="30">
        <f>IF($C$4="", SUMIFS('자사몰 메타 광고'!$K:$K, '자사몰 메타 광고'!$D:$D, $B599), SUMIFS('자사몰 메타 광고'!$K:$K,'자사몰 메타 광고'!$I:$I,$C$4,'자사몰 메타 광고'!D:D,$B599))</f>
        <v>0</v>
      </c>
      <c r="H599" s="30">
        <f>IF($C$4="", SUMIFS('자사몰 메타 광고'!$Q:$Q, '자사몰 메타 광고'!$D:$D, $B599), SUMIFS('자사몰 메타 광고'!$Q:$Q,'자사몰 메타 광고'!$I:$I,$C$4,'자사몰 메타 광고'!D:D,$B599))</f>
        <v>0</v>
      </c>
      <c r="I599" s="30">
        <f>IF($C$4="", SUMIFS('자사몰 메타 광고'!$U:$U, '자사몰 메타 광고'!$D:$D, $B599), SUMIFS('자사몰 메타 광고'!$U:$U,'자사몰 메타 광고'!$I:$I,$C$4,'자사몰 메타 광고'!D:D,$B599))</f>
        <v>0</v>
      </c>
      <c r="J599" s="11">
        <f t="shared" si="23"/>
        <v>0</v>
      </c>
      <c r="K599" s="11">
        <f t="shared" si="24"/>
        <v>0</v>
      </c>
      <c r="L599" s="12" t="str">
        <f t="shared" si="30"/>
        <v xml:space="preserve"> </v>
      </c>
      <c r="N599" s="10">
        <f>IF($C$4="", SUMIFS('무신사 메타 광고'!$X:$X, '무신사 메타 광고'!$D:$D, $B599),SUMIFS('무신사 메타 광고'!$X:$X,'무신사 메타 광고'!I:I,$C$4,'무신사 메타 광고'!D:D,$B599))</f>
        <v>0</v>
      </c>
      <c r="O599" s="11">
        <f t="shared" si="25"/>
        <v>0</v>
      </c>
      <c r="R599" s="13"/>
      <c r="S599" s="31">
        <f>IF($S$4="", SUMIFS('자사몰 메타 광고'!$L:$L, '자사몰 메타 광고'!$C:$C, $R599),SUMIFS('자사몰 메타 광고'!$L:$L,'자사몰 메타 광고'!$I:$I,$S$4,'자사몰 메타 광고'!$C:$C,$R599))</f>
        <v>0</v>
      </c>
      <c r="T599" s="31">
        <f>IF($S$4="", SUMIFS('자사몰 메타 광고'!$V:$V, '자사몰 메타 광고'!$C:$C, $R599),SUMIFS('자사몰 메타 광고'!$V:$V,'자사몰 메타 광고'!$I:$I,$S$4,'자사몰 메타 광고'!$C:$C,$R599))</f>
        <v>0</v>
      </c>
      <c r="U599" s="11">
        <f t="shared" si="26"/>
        <v>0</v>
      </c>
      <c r="V599" s="12" t="str">
        <f t="shared" si="31"/>
        <v xml:space="preserve"> </v>
      </c>
      <c r="W599" s="32">
        <f>IF($S$4="", SUMIFS('자사몰 메타 광고'!$K:$K, '자사몰 메타 광고'!$C:$C, $R599),SUMIFS('자사몰 메타 광고'!$K:$K,'자사몰 메타 광고'!$I:$I,$S$4,'자사몰 메타 광고'!$C:$C,$R599))</f>
        <v>0</v>
      </c>
      <c r="X599" s="32">
        <f>IF($S$4="", SUMIFS('자사몰 메타 광고'!$N:$N, '자사몰 메타 광고'!$C:$C, $R599),SUMIFS('자사몰 메타 광고'!$N:$N,'자사몰 메타 광고'!$I:$I,$S$4,'자사몰 메타 광고'!$C:$C,$R599))</f>
        <v>0</v>
      </c>
      <c r="Y599" s="11">
        <f t="shared" si="27"/>
        <v>0</v>
      </c>
      <c r="Z599" s="12" t="str">
        <f t="shared" si="32"/>
        <v xml:space="preserve"> </v>
      </c>
      <c r="AB599" s="10">
        <f>IF($S$4="", SUMIFS('무신사 메타 광고'!$X:$X, '무신사 메타 광고'!$C:$C, $R599),SUMIFS('무신사 메타 광고'!$X:$X,'무신사 메타 광고'!$I:$I,$S$4,'무신사 메타 광고'!$C:$C,$R599))</f>
        <v>0</v>
      </c>
      <c r="AC599" s="11">
        <f t="shared" si="28"/>
        <v>0</v>
      </c>
    </row>
    <row r="600" spans="2:29">
      <c r="B600" s="9"/>
      <c r="C600" s="29">
        <f>IF($C$4="", SUMIFS('자사몰 메타 광고'!$L:$L, '자사몰 메타 광고'!$D:$D, $B600), SUMIFS('자사몰 메타 광고'!$L:$L, '자사몰 메타 광고'!$I:$I, $C$4, '자사몰 메타 광고'!$D:$D, $B600))</f>
        <v>0</v>
      </c>
      <c r="D600" s="29">
        <f>IF($C$4="", SUMIFS('자사몰 메타 광고'!$V:$V,#REF!, $B600), SUMIFS('자사몰 메타 광고'!$V:$V,'자사몰 메타 광고'!$I:$I,$C$4,'자사몰 메타 광고'!$D:$D,$B600))</f>
        <v>0</v>
      </c>
      <c r="E600" s="11">
        <f t="shared" si="22"/>
        <v>0</v>
      </c>
      <c r="F600" s="12" t="str">
        <f t="shared" si="29"/>
        <v xml:space="preserve"> </v>
      </c>
      <c r="G600" s="30">
        <f>IF($C$4="", SUMIFS('자사몰 메타 광고'!$K:$K, '자사몰 메타 광고'!$D:$D, $B600), SUMIFS('자사몰 메타 광고'!$K:$K,'자사몰 메타 광고'!$I:$I,$C$4,'자사몰 메타 광고'!D:D,$B600))</f>
        <v>0</v>
      </c>
      <c r="H600" s="30">
        <f>IF($C$4="", SUMIFS('자사몰 메타 광고'!$Q:$Q, '자사몰 메타 광고'!$D:$D, $B600), SUMIFS('자사몰 메타 광고'!$Q:$Q,'자사몰 메타 광고'!$I:$I,$C$4,'자사몰 메타 광고'!D:D,$B600))</f>
        <v>0</v>
      </c>
      <c r="I600" s="30">
        <f>IF($C$4="", SUMIFS('자사몰 메타 광고'!$U:$U, '자사몰 메타 광고'!$D:$D, $B600), SUMIFS('자사몰 메타 광고'!$U:$U,'자사몰 메타 광고'!$I:$I,$C$4,'자사몰 메타 광고'!D:D,$B600))</f>
        <v>0</v>
      </c>
      <c r="J600" s="11">
        <f t="shared" si="23"/>
        <v>0</v>
      </c>
      <c r="K600" s="11">
        <f t="shared" si="24"/>
        <v>0</v>
      </c>
      <c r="L600" s="12" t="str">
        <f t="shared" si="30"/>
        <v xml:space="preserve"> </v>
      </c>
      <c r="N600" s="10">
        <f>IF($C$4="", SUMIFS('무신사 메타 광고'!$X:$X, '무신사 메타 광고'!$D:$D, $B600),SUMIFS('무신사 메타 광고'!$X:$X,'무신사 메타 광고'!I:I,$C$4,'무신사 메타 광고'!D:D,$B600))</f>
        <v>0</v>
      </c>
      <c r="O600" s="11">
        <f t="shared" si="25"/>
        <v>0</v>
      </c>
      <c r="R600" s="13"/>
      <c r="S600" s="31">
        <f>IF($S$4="", SUMIFS('자사몰 메타 광고'!$L:$L, '자사몰 메타 광고'!$C:$C, $R600),SUMIFS('자사몰 메타 광고'!$L:$L,'자사몰 메타 광고'!$I:$I,$S$4,'자사몰 메타 광고'!$C:$C,$R600))</f>
        <v>0</v>
      </c>
      <c r="T600" s="31">
        <f>IF($S$4="", SUMIFS('자사몰 메타 광고'!$V:$V, '자사몰 메타 광고'!$C:$C, $R600),SUMIFS('자사몰 메타 광고'!$V:$V,'자사몰 메타 광고'!$I:$I,$S$4,'자사몰 메타 광고'!$C:$C,$R600))</f>
        <v>0</v>
      </c>
      <c r="U600" s="11">
        <f t="shared" si="26"/>
        <v>0</v>
      </c>
      <c r="V600" s="12" t="str">
        <f t="shared" si="31"/>
        <v xml:space="preserve"> </v>
      </c>
      <c r="W600" s="32">
        <f>IF($S$4="", SUMIFS('자사몰 메타 광고'!$K:$K, '자사몰 메타 광고'!$C:$C, $R600),SUMIFS('자사몰 메타 광고'!$K:$K,'자사몰 메타 광고'!$I:$I,$S$4,'자사몰 메타 광고'!$C:$C,$R600))</f>
        <v>0</v>
      </c>
      <c r="X600" s="32">
        <f>IF($S$4="", SUMIFS('자사몰 메타 광고'!$N:$N, '자사몰 메타 광고'!$C:$C, $R600),SUMIFS('자사몰 메타 광고'!$N:$N,'자사몰 메타 광고'!$I:$I,$S$4,'자사몰 메타 광고'!$C:$C,$R600))</f>
        <v>0</v>
      </c>
      <c r="Y600" s="11">
        <f t="shared" si="27"/>
        <v>0</v>
      </c>
      <c r="Z600" s="12" t="str">
        <f t="shared" si="32"/>
        <v xml:space="preserve"> </v>
      </c>
      <c r="AB600" s="10">
        <f>IF($S$4="", SUMIFS('무신사 메타 광고'!$X:$X, '무신사 메타 광고'!$C:$C, $R600),SUMIFS('무신사 메타 광고'!$X:$X,'무신사 메타 광고'!$I:$I,$S$4,'무신사 메타 광고'!$C:$C,$R600))</f>
        <v>0</v>
      </c>
      <c r="AC600" s="11">
        <f t="shared" si="28"/>
        <v>0</v>
      </c>
    </row>
    <row r="601" spans="2:29">
      <c r="B601" s="9"/>
      <c r="C601" s="29">
        <f>IF($C$4="", SUMIFS('자사몰 메타 광고'!$L:$L, '자사몰 메타 광고'!$D:$D, $B601), SUMIFS('자사몰 메타 광고'!$L:$L, '자사몰 메타 광고'!$I:$I, $C$4, '자사몰 메타 광고'!$D:$D, $B601))</f>
        <v>0</v>
      </c>
      <c r="D601" s="29">
        <f>IF($C$4="", SUMIFS('자사몰 메타 광고'!$V:$V,#REF!, $B601), SUMIFS('자사몰 메타 광고'!$V:$V,'자사몰 메타 광고'!$I:$I,$C$4,'자사몰 메타 광고'!$D:$D,$B601))</f>
        <v>0</v>
      </c>
      <c r="E601" s="11">
        <f t="shared" si="22"/>
        <v>0</v>
      </c>
      <c r="F601" s="12" t="str">
        <f t="shared" si="29"/>
        <v xml:space="preserve"> </v>
      </c>
      <c r="G601" s="30">
        <f>IF($C$4="", SUMIFS('자사몰 메타 광고'!$K:$K, '자사몰 메타 광고'!$D:$D, $B601), SUMIFS('자사몰 메타 광고'!$K:$K,'자사몰 메타 광고'!$I:$I,$C$4,'자사몰 메타 광고'!D:D,$B601))</f>
        <v>0</v>
      </c>
      <c r="H601" s="30">
        <f>IF($C$4="", SUMIFS('자사몰 메타 광고'!$Q:$Q, '자사몰 메타 광고'!$D:$D, $B601), SUMIFS('자사몰 메타 광고'!$Q:$Q,'자사몰 메타 광고'!$I:$I,$C$4,'자사몰 메타 광고'!D:D,$B601))</f>
        <v>0</v>
      </c>
      <c r="I601" s="30">
        <f>IF($C$4="", SUMIFS('자사몰 메타 광고'!$U:$U, '자사몰 메타 광고'!$D:$D, $B601), SUMIFS('자사몰 메타 광고'!$U:$U,'자사몰 메타 광고'!$I:$I,$C$4,'자사몰 메타 광고'!D:D,$B601))</f>
        <v>0</v>
      </c>
      <c r="J601" s="11">
        <f t="shared" si="23"/>
        <v>0</v>
      </c>
      <c r="K601" s="11">
        <f t="shared" si="24"/>
        <v>0</v>
      </c>
      <c r="L601" s="12" t="str">
        <f t="shared" si="30"/>
        <v xml:space="preserve"> </v>
      </c>
      <c r="N601" s="10">
        <f>IF($C$4="", SUMIFS('무신사 메타 광고'!$X:$X, '무신사 메타 광고'!$D:$D, $B601),SUMIFS('무신사 메타 광고'!$X:$X,'무신사 메타 광고'!I:I,$C$4,'무신사 메타 광고'!D:D,$B601))</f>
        <v>0</v>
      </c>
      <c r="O601" s="11">
        <f t="shared" si="25"/>
        <v>0</v>
      </c>
      <c r="R601" s="13"/>
      <c r="S601" s="31">
        <f>IF($S$4="", SUMIFS('자사몰 메타 광고'!$L:$L, '자사몰 메타 광고'!$C:$C, $R601),SUMIFS('자사몰 메타 광고'!$L:$L,'자사몰 메타 광고'!$I:$I,$S$4,'자사몰 메타 광고'!$C:$C,$R601))</f>
        <v>0</v>
      </c>
      <c r="T601" s="31">
        <f>IF($S$4="", SUMIFS('자사몰 메타 광고'!$V:$V, '자사몰 메타 광고'!$C:$C, $R601),SUMIFS('자사몰 메타 광고'!$V:$V,'자사몰 메타 광고'!$I:$I,$S$4,'자사몰 메타 광고'!$C:$C,$R601))</f>
        <v>0</v>
      </c>
      <c r="U601" s="11">
        <f t="shared" si="26"/>
        <v>0</v>
      </c>
      <c r="V601" s="12" t="str">
        <f t="shared" si="31"/>
        <v xml:space="preserve"> </v>
      </c>
      <c r="W601" s="32">
        <f>IF($S$4="", SUMIFS('자사몰 메타 광고'!$K:$K, '자사몰 메타 광고'!$C:$C, $R601),SUMIFS('자사몰 메타 광고'!$K:$K,'자사몰 메타 광고'!$I:$I,$S$4,'자사몰 메타 광고'!$C:$C,$R601))</f>
        <v>0</v>
      </c>
      <c r="X601" s="32">
        <f>IF($S$4="", SUMIFS('자사몰 메타 광고'!$N:$N, '자사몰 메타 광고'!$C:$C, $R601),SUMIFS('자사몰 메타 광고'!$N:$N,'자사몰 메타 광고'!$I:$I,$S$4,'자사몰 메타 광고'!$C:$C,$R601))</f>
        <v>0</v>
      </c>
      <c r="Y601" s="11">
        <f t="shared" si="27"/>
        <v>0</v>
      </c>
      <c r="Z601" s="12" t="str">
        <f t="shared" si="32"/>
        <v xml:space="preserve"> </v>
      </c>
      <c r="AB601" s="10">
        <f>IF($S$4="", SUMIFS('무신사 메타 광고'!$X:$X, '무신사 메타 광고'!$C:$C, $R601),SUMIFS('무신사 메타 광고'!$X:$X,'무신사 메타 광고'!$I:$I,$S$4,'무신사 메타 광고'!$C:$C,$R601))</f>
        <v>0</v>
      </c>
      <c r="AC601" s="11">
        <f t="shared" si="28"/>
        <v>0</v>
      </c>
    </row>
    <row r="602" spans="2:29">
      <c r="B602" s="9"/>
      <c r="C602" s="29">
        <f>IF($C$4="", SUMIFS('자사몰 메타 광고'!$L:$L, '자사몰 메타 광고'!$D:$D, $B602), SUMIFS('자사몰 메타 광고'!$L:$L, '자사몰 메타 광고'!$I:$I, $C$4, '자사몰 메타 광고'!$D:$D, $B602))</f>
        <v>0</v>
      </c>
      <c r="D602" s="29">
        <f>IF($C$4="", SUMIFS('자사몰 메타 광고'!$V:$V,#REF!, $B602), SUMIFS('자사몰 메타 광고'!$V:$V,'자사몰 메타 광고'!$I:$I,$C$4,'자사몰 메타 광고'!$D:$D,$B602))</f>
        <v>0</v>
      </c>
      <c r="E602" s="11">
        <f t="shared" si="22"/>
        <v>0</v>
      </c>
      <c r="F602" s="12" t="str">
        <f t="shared" si="29"/>
        <v xml:space="preserve"> </v>
      </c>
      <c r="G602" s="30">
        <f>IF($C$4="", SUMIFS('자사몰 메타 광고'!$K:$K, '자사몰 메타 광고'!$D:$D, $B602), SUMIFS('자사몰 메타 광고'!$K:$K,'자사몰 메타 광고'!$I:$I,$C$4,'자사몰 메타 광고'!D:D,$B602))</f>
        <v>0</v>
      </c>
      <c r="H602" s="30">
        <f>IF($C$4="", SUMIFS('자사몰 메타 광고'!$Q:$Q, '자사몰 메타 광고'!$D:$D, $B602), SUMIFS('자사몰 메타 광고'!$Q:$Q,'자사몰 메타 광고'!$I:$I,$C$4,'자사몰 메타 광고'!D:D,$B602))</f>
        <v>0</v>
      </c>
      <c r="I602" s="30">
        <f>IF($C$4="", SUMIFS('자사몰 메타 광고'!$U:$U, '자사몰 메타 광고'!$D:$D, $B602), SUMIFS('자사몰 메타 광고'!$U:$U,'자사몰 메타 광고'!$I:$I,$C$4,'자사몰 메타 광고'!D:D,$B602))</f>
        <v>0</v>
      </c>
      <c r="J602" s="11">
        <f t="shared" si="23"/>
        <v>0</v>
      </c>
      <c r="K602" s="11">
        <f t="shared" si="24"/>
        <v>0</v>
      </c>
      <c r="L602" s="12" t="str">
        <f t="shared" si="30"/>
        <v xml:space="preserve"> </v>
      </c>
      <c r="N602" s="10">
        <f>IF($C$4="", SUMIFS('무신사 메타 광고'!$X:$X, '무신사 메타 광고'!$D:$D, $B602),SUMIFS('무신사 메타 광고'!$X:$X,'무신사 메타 광고'!I:I,$C$4,'무신사 메타 광고'!D:D,$B602))</f>
        <v>0</v>
      </c>
      <c r="O602" s="11">
        <f t="shared" si="25"/>
        <v>0</v>
      </c>
      <c r="R602" s="13"/>
      <c r="S602" s="31">
        <f>IF($S$4="", SUMIFS('자사몰 메타 광고'!$L:$L, '자사몰 메타 광고'!$C:$C, $R602),SUMIFS('자사몰 메타 광고'!$L:$L,'자사몰 메타 광고'!$I:$I,$S$4,'자사몰 메타 광고'!$C:$C,$R602))</f>
        <v>0</v>
      </c>
      <c r="T602" s="31">
        <f>IF($S$4="", SUMIFS('자사몰 메타 광고'!$V:$V, '자사몰 메타 광고'!$C:$C, $R602),SUMIFS('자사몰 메타 광고'!$V:$V,'자사몰 메타 광고'!$I:$I,$S$4,'자사몰 메타 광고'!$C:$C,$R602))</f>
        <v>0</v>
      </c>
      <c r="U602" s="11">
        <f t="shared" si="26"/>
        <v>0</v>
      </c>
      <c r="V602" s="12" t="str">
        <f t="shared" si="31"/>
        <v xml:space="preserve"> </v>
      </c>
      <c r="W602" s="32">
        <f>IF($S$4="", SUMIFS('자사몰 메타 광고'!$K:$K, '자사몰 메타 광고'!$C:$C, $R602),SUMIFS('자사몰 메타 광고'!$K:$K,'자사몰 메타 광고'!$I:$I,$S$4,'자사몰 메타 광고'!$C:$C,$R602))</f>
        <v>0</v>
      </c>
      <c r="X602" s="32">
        <f>IF($S$4="", SUMIFS('자사몰 메타 광고'!$N:$N, '자사몰 메타 광고'!$C:$C, $R602),SUMIFS('자사몰 메타 광고'!$N:$N,'자사몰 메타 광고'!$I:$I,$S$4,'자사몰 메타 광고'!$C:$C,$R602))</f>
        <v>0</v>
      </c>
      <c r="Y602" s="11">
        <f t="shared" si="27"/>
        <v>0</v>
      </c>
      <c r="Z602" s="12" t="str">
        <f t="shared" si="32"/>
        <v xml:space="preserve"> </v>
      </c>
      <c r="AB602" s="10">
        <f>IF($S$4="", SUMIFS('무신사 메타 광고'!$X:$X, '무신사 메타 광고'!$C:$C, $R602),SUMIFS('무신사 메타 광고'!$X:$X,'무신사 메타 광고'!$I:$I,$S$4,'무신사 메타 광고'!$C:$C,$R602))</f>
        <v>0</v>
      </c>
      <c r="AC602" s="11">
        <f t="shared" si="28"/>
        <v>0</v>
      </c>
    </row>
    <row r="603" spans="2:29">
      <c r="B603" s="9"/>
      <c r="C603" s="29">
        <f>IF($C$4="", SUMIFS('자사몰 메타 광고'!$L:$L, '자사몰 메타 광고'!$D:$D, $B603), SUMIFS('자사몰 메타 광고'!$L:$L, '자사몰 메타 광고'!$I:$I, $C$4, '자사몰 메타 광고'!$D:$D, $B603))</f>
        <v>0</v>
      </c>
      <c r="D603" s="29">
        <f>IF($C$4="", SUMIFS('자사몰 메타 광고'!$V:$V,#REF!, $B603), SUMIFS('자사몰 메타 광고'!$V:$V,'자사몰 메타 광고'!$I:$I,$C$4,'자사몰 메타 광고'!$D:$D,$B603))</f>
        <v>0</v>
      </c>
      <c r="E603" s="11">
        <f t="shared" si="22"/>
        <v>0</v>
      </c>
      <c r="F603" s="12" t="str">
        <f t="shared" si="29"/>
        <v xml:space="preserve"> </v>
      </c>
      <c r="G603" s="30">
        <f>IF($C$4="", SUMIFS('자사몰 메타 광고'!$K:$K, '자사몰 메타 광고'!$D:$D, $B603), SUMIFS('자사몰 메타 광고'!$K:$K,'자사몰 메타 광고'!$I:$I,$C$4,'자사몰 메타 광고'!D:D,$B603))</f>
        <v>0</v>
      </c>
      <c r="H603" s="30">
        <f>IF($C$4="", SUMIFS('자사몰 메타 광고'!$Q:$Q, '자사몰 메타 광고'!$D:$D, $B603), SUMIFS('자사몰 메타 광고'!$Q:$Q,'자사몰 메타 광고'!$I:$I,$C$4,'자사몰 메타 광고'!D:D,$B603))</f>
        <v>0</v>
      </c>
      <c r="I603" s="30">
        <f>IF($C$4="", SUMIFS('자사몰 메타 광고'!$U:$U, '자사몰 메타 광고'!$D:$D, $B603), SUMIFS('자사몰 메타 광고'!$U:$U,'자사몰 메타 광고'!$I:$I,$C$4,'자사몰 메타 광고'!D:D,$B603))</f>
        <v>0</v>
      </c>
      <c r="J603" s="11">
        <f t="shared" si="23"/>
        <v>0</v>
      </c>
      <c r="K603" s="11">
        <f t="shared" si="24"/>
        <v>0</v>
      </c>
      <c r="L603" s="12" t="str">
        <f t="shared" si="30"/>
        <v xml:space="preserve"> </v>
      </c>
      <c r="N603" s="10">
        <f>IF($C$4="", SUMIFS('무신사 메타 광고'!$X:$X, '무신사 메타 광고'!$D:$D, $B603),SUMIFS('무신사 메타 광고'!$X:$X,'무신사 메타 광고'!I:I,$C$4,'무신사 메타 광고'!D:D,$B603))</f>
        <v>0</v>
      </c>
      <c r="O603" s="11">
        <f t="shared" si="25"/>
        <v>0</v>
      </c>
      <c r="R603" s="13"/>
      <c r="S603" s="31">
        <f>IF($S$4="", SUMIFS('자사몰 메타 광고'!$L:$L, '자사몰 메타 광고'!$C:$C, $R603),SUMIFS('자사몰 메타 광고'!$L:$L,'자사몰 메타 광고'!$I:$I,$S$4,'자사몰 메타 광고'!$C:$C,$R603))</f>
        <v>0</v>
      </c>
      <c r="T603" s="31">
        <f>IF($S$4="", SUMIFS('자사몰 메타 광고'!$V:$V, '자사몰 메타 광고'!$C:$C, $R603),SUMIFS('자사몰 메타 광고'!$V:$V,'자사몰 메타 광고'!$I:$I,$S$4,'자사몰 메타 광고'!$C:$C,$R603))</f>
        <v>0</v>
      </c>
      <c r="U603" s="11">
        <f t="shared" si="26"/>
        <v>0</v>
      </c>
      <c r="V603" s="12" t="str">
        <f t="shared" si="31"/>
        <v xml:space="preserve"> </v>
      </c>
      <c r="W603" s="32">
        <f>IF($S$4="", SUMIFS('자사몰 메타 광고'!$K:$K, '자사몰 메타 광고'!$C:$C, $R603),SUMIFS('자사몰 메타 광고'!$K:$K,'자사몰 메타 광고'!$I:$I,$S$4,'자사몰 메타 광고'!$C:$C,$R603))</f>
        <v>0</v>
      </c>
      <c r="X603" s="32">
        <f>IF($S$4="", SUMIFS('자사몰 메타 광고'!$N:$N, '자사몰 메타 광고'!$C:$C, $R603),SUMIFS('자사몰 메타 광고'!$N:$N,'자사몰 메타 광고'!$I:$I,$S$4,'자사몰 메타 광고'!$C:$C,$R603))</f>
        <v>0</v>
      </c>
      <c r="Y603" s="11">
        <f t="shared" si="27"/>
        <v>0</v>
      </c>
      <c r="Z603" s="12" t="str">
        <f t="shared" si="32"/>
        <v xml:space="preserve"> </v>
      </c>
      <c r="AB603" s="10">
        <f>IF($S$4="", SUMIFS('무신사 메타 광고'!$X:$X, '무신사 메타 광고'!$C:$C, $R603),SUMIFS('무신사 메타 광고'!$X:$X,'무신사 메타 광고'!$I:$I,$S$4,'무신사 메타 광고'!$C:$C,$R603))</f>
        <v>0</v>
      </c>
      <c r="AC603" s="11">
        <f t="shared" si="28"/>
        <v>0</v>
      </c>
    </row>
    <row r="604" spans="2:29">
      <c r="B604" s="9"/>
      <c r="C604" s="29">
        <f>IF($C$4="", SUMIFS('자사몰 메타 광고'!$L:$L, '자사몰 메타 광고'!$D:$D, $B604), SUMIFS('자사몰 메타 광고'!$L:$L, '자사몰 메타 광고'!$I:$I, $C$4, '자사몰 메타 광고'!$D:$D, $B604))</f>
        <v>0</v>
      </c>
      <c r="D604" s="29">
        <f>IF($C$4="", SUMIFS('자사몰 메타 광고'!$V:$V,#REF!, $B604), SUMIFS('자사몰 메타 광고'!$V:$V,'자사몰 메타 광고'!$I:$I,$C$4,'자사몰 메타 광고'!$D:$D,$B604))</f>
        <v>0</v>
      </c>
      <c r="E604" s="11">
        <f t="shared" si="22"/>
        <v>0</v>
      </c>
      <c r="F604" s="12" t="str">
        <f t="shared" si="29"/>
        <v xml:space="preserve"> </v>
      </c>
      <c r="G604" s="30">
        <f>IF($C$4="", SUMIFS('자사몰 메타 광고'!$K:$K, '자사몰 메타 광고'!$D:$D, $B604), SUMIFS('자사몰 메타 광고'!$K:$K,'자사몰 메타 광고'!$I:$I,$C$4,'자사몰 메타 광고'!D:D,$B604))</f>
        <v>0</v>
      </c>
      <c r="H604" s="30">
        <f>IF($C$4="", SUMIFS('자사몰 메타 광고'!$Q:$Q, '자사몰 메타 광고'!$D:$D, $B604), SUMIFS('자사몰 메타 광고'!$Q:$Q,'자사몰 메타 광고'!$I:$I,$C$4,'자사몰 메타 광고'!D:D,$B604))</f>
        <v>0</v>
      </c>
      <c r="I604" s="30">
        <f>IF($C$4="", SUMIFS('자사몰 메타 광고'!$U:$U, '자사몰 메타 광고'!$D:$D, $B604), SUMIFS('자사몰 메타 광고'!$U:$U,'자사몰 메타 광고'!$I:$I,$C$4,'자사몰 메타 광고'!D:D,$B604))</f>
        <v>0</v>
      </c>
      <c r="J604" s="11">
        <f t="shared" si="23"/>
        <v>0</v>
      </c>
      <c r="K604" s="11">
        <f t="shared" si="24"/>
        <v>0</v>
      </c>
      <c r="L604" s="12" t="str">
        <f t="shared" si="30"/>
        <v xml:space="preserve"> </v>
      </c>
      <c r="N604" s="10">
        <f>IF($C$4="", SUMIFS('무신사 메타 광고'!$X:$X, '무신사 메타 광고'!$D:$D, $B604),SUMIFS('무신사 메타 광고'!$X:$X,'무신사 메타 광고'!I:I,$C$4,'무신사 메타 광고'!D:D,$B604))</f>
        <v>0</v>
      </c>
      <c r="O604" s="11">
        <f t="shared" si="25"/>
        <v>0</v>
      </c>
      <c r="R604" s="13"/>
      <c r="S604" s="31">
        <f>IF($S$4="", SUMIFS('자사몰 메타 광고'!$L:$L, '자사몰 메타 광고'!$C:$C, $R604),SUMIFS('자사몰 메타 광고'!$L:$L,'자사몰 메타 광고'!$I:$I,$S$4,'자사몰 메타 광고'!$C:$C,$R604))</f>
        <v>0</v>
      </c>
      <c r="T604" s="31">
        <f>IF($S$4="", SUMIFS('자사몰 메타 광고'!$V:$V, '자사몰 메타 광고'!$C:$C, $R604),SUMIFS('자사몰 메타 광고'!$V:$V,'자사몰 메타 광고'!$I:$I,$S$4,'자사몰 메타 광고'!$C:$C,$R604))</f>
        <v>0</v>
      </c>
      <c r="U604" s="11">
        <f t="shared" si="26"/>
        <v>0</v>
      </c>
      <c r="V604" s="12" t="str">
        <f t="shared" si="31"/>
        <v xml:space="preserve"> </v>
      </c>
      <c r="W604" s="32">
        <f>IF($S$4="", SUMIFS('자사몰 메타 광고'!$K:$K, '자사몰 메타 광고'!$C:$C, $R604),SUMIFS('자사몰 메타 광고'!$K:$K,'자사몰 메타 광고'!$I:$I,$S$4,'자사몰 메타 광고'!$C:$C,$R604))</f>
        <v>0</v>
      </c>
      <c r="X604" s="32">
        <f>IF($S$4="", SUMIFS('자사몰 메타 광고'!$N:$N, '자사몰 메타 광고'!$C:$C, $R604),SUMIFS('자사몰 메타 광고'!$N:$N,'자사몰 메타 광고'!$I:$I,$S$4,'자사몰 메타 광고'!$C:$C,$R604))</f>
        <v>0</v>
      </c>
      <c r="Y604" s="11">
        <f t="shared" si="27"/>
        <v>0</v>
      </c>
      <c r="Z604" s="12" t="str">
        <f t="shared" si="32"/>
        <v xml:space="preserve"> </v>
      </c>
      <c r="AB604" s="10">
        <f>IF($S$4="", SUMIFS('무신사 메타 광고'!$X:$X, '무신사 메타 광고'!$C:$C, $R604),SUMIFS('무신사 메타 광고'!$X:$X,'무신사 메타 광고'!$I:$I,$S$4,'무신사 메타 광고'!$C:$C,$R604))</f>
        <v>0</v>
      </c>
      <c r="AC604" s="11">
        <f t="shared" si="28"/>
        <v>0</v>
      </c>
    </row>
    <row r="605" spans="2:29">
      <c r="B605" s="9"/>
      <c r="C605" s="29">
        <f>IF($C$4="", SUMIFS('자사몰 메타 광고'!$L:$L, '자사몰 메타 광고'!$D:$D, $B605), SUMIFS('자사몰 메타 광고'!$L:$L, '자사몰 메타 광고'!$I:$I, $C$4, '자사몰 메타 광고'!$D:$D, $B605))</f>
        <v>0</v>
      </c>
      <c r="D605" s="29">
        <f>IF($C$4="", SUMIFS('자사몰 메타 광고'!$V:$V,#REF!, $B605), SUMIFS('자사몰 메타 광고'!$V:$V,'자사몰 메타 광고'!$I:$I,$C$4,'자사몰 메타 광고'!$D:$D,$B605))</f>
        <v>0</v>
      </c>
      <c r="E605" s="11">
        <f t="shared" si="22"/>
        <v>0</v>
      </c>
      <c r="F605" s="12" t="str">
        <f t="shared" si="29"/>
        <v xml:space="preserve"> </v>
      </c>
      <c r="G605" s="30">
        <f>IF($C$4="", SUMIFS('자사몰 메타 광고'!$K:$K, '자사몰 메타 광고'!$D:$D, $B605), SUMIFS('자사몰 메타 광고'!$K:$K,'자사몰 메타 광고'!$I:$I,$C$4,'자사몰 메타 광고'!D:D,$B605))</f>
        <v>0</v>
      </c>
      <c r="H605" s="30">
        <f>IF($C$4="", SUMIFS('자사몰 메타 광고'!$Q:$Q, '자사몰 메타 광고'!$D:$D, $B605), SUMIFS('자사몰 메타 광고'!$Q:$Q,'자사몰 메타 광고'!$I:$I,$C$4,'자사몰 메타 광고'!D:D,$B605))</f>
        <v>0</v>
      </c>
      <c r="I605" s="30">
        <f>IF($C$4="", SUMIFS('자사몰 메타 광고'!$U:$U, '자사몰 메타 광고'!$D:$D, $B605), SUMIFS('자사몰 메타 광고'!$U:$U,'자사몰 메타 광고'!$I:$I,$C$4,'자사몰 메타 광고'!D:D,$B605))</f>
        <v>0</v>
      </c>
      <c r="J605" s="11">
        <f t="shared" si="23"/>
        <v>0</v>
      </c>
      <c r="K605" s="11">
        <f t="shared" si="24"/>
        <v>0</v>
      </c>
      <c r="L605" s="12" t="str">
        <f t="shared" si="30"/>
        <v xml:space="preserve"> </v>
      </c>
      <c r="N605" s="10">
        <f>IF($C$4="", SUMIFS('무신사 메타 광고'!$X:$X, '무신사 메타 광고'!$D:$D, $B605),SUMIFS('무신사 메타 광고'!$X:$X,'무신사 메타 광고'!I:I,$C$4,'무신사 메타 광고'!D:D,$B605))</f>
        <v>0</v>
      </c>
      <c r="O605" s="11">
        <f t="shared" si="25"/>
        <v>0</v>
      </c>
      <c r="R605" s="13"/>
      <c r="S605" s="31">
        <f>IF($S$4="", SUMIFS('자사몰 메타 광고'!$L:$L, '자사몰 메타 광고'!$C:$C, $R605),SUMIFS('자사몰 메타 광고'!$L:$L,'자사몰 메타 광고'!$I:$I,$S$4,'자사몰 메타 광고'!$C:$C,$R605))</f>
        <v>0</v>
      </c>
      <c r="T605" s="31">
        <f>IF($S$4="", SUMIFS('자사몰 메타 광고'!$V:$V, '자사몰 메타 광고'!$C:$C, $R605),SUMIFS('자사몰 메타 광고'!$V:$V,'자사몰 메타 광고'!$I:$I,$S$4,'자사몰 메타 광고'!$C:$C,$R605))</f>
        <v>0</v>
      </c>
      <c r="U605" s="11">
        <f t="shared" si="26"/>
        <v>0</v>
      </c>
      <c r="V605" s="12" t="str">
        <f t="shared" si="31"/>
        <v xml:space="preserve"> </v>
      </c>
      <c r="W605" s="32">
        <f>IF($S$4="", SUMIFS('자사몰 메타 광고'!$K:$K, '자사몰 메타 광고'!$C:$C, $R605),SUMIFS('자사몰 메타 광고'!$K:$K,'자사몰 메타 광고'!$I:$I,$S$4,'자사몰 메타 광고'!$C:$C,$R605))</f>
        <v>0</v>
      </c>
      <c r="X605" s="32">
        <f>IF($S$4="", SUMIFS('자사몰 메타 광고'!$N:$N, '자사몰 메타 광고'!$C:$C, $R605),SUMIFS('자사몰 메타 광고'!$N:$N,'자사몰 메타 광고'!$I:$I,$S$4,'자사몰 메타 광고'!$C:$C,$R605))</f>
        <v>0</v>
      </c>
      <c r="Y605" s="11">
        <f t="shared" si="27"/>
        <v>0</v>
      </c>
      <c r="Z605" s="12" t="str">
        <f t="shared" si="32"/>
        <v xml:space="preserve"> </v>
      </c>
      <c r="AB605" s="10">
        <f>IF($S$4="", SUMIFS('무신사 메타 광고'!$X:$X, '무신사 메타 광고'!$C:$C, $R605),SUMIFS('무신사 메타 광고'!$X:$X,'무신사 메타 광고'!$I:$I,$S$4,'무신사 메타 광고'!$C:$C,$R605))</f>
        <v>0</v>
      </c>
      <c r="AC605" s="11">
        <f t="shared" si="28"/>
        <v>0</v>
      </c>
    </row>
    <row r="606" spans="2:29">
      <c r="B606" s="9"/>
      <c r="C606" s="29">
        <f>IF($C$4="", SUMIFS('자사몰 메타 광고'!$L:$L, '자사몰 메타 광고'!$D:$D, $B606), SUMIFS('자사몰 메타 광고'!$L:$L, '자사몰 메타 광고'!$I:$I, $C$4, '자사몰 메타 광고'!$D:$D, $B606))</f>
        <v>0</v>
      </c>
      <c r="D606" s="29">
        <f>IF($C$4="", SUMIFS('자사몰 메타 광고'!$V:$V,#REF!, $B606), SUMIFS('자사몰 메타 광고'!$V:$V,'자사몰 메타 광고'!$I:$I,$C$4,'자사몰 메타 광고'!$D:$D,$B606))</f>
        <v>0</v>
      </c>
      <c r="E606" s="11">
        <f t="shared" si="22"/>
        <v>0</v>
      </c>
      <c r="F606" s="12" t="str">
        <f t="shared" si="29"/>
        <v xml:space="preserve"> </v>
      </c>
      <c r="G606" s="30">
        <f>IF($C$4="", SUMIFS('자사몰 메타 광고'!$K:$K, '자사몰 메타 광고'!$D:$D, $B606), SUMIFS('자사몰 메타 광고'!$K:$K,'자사몰 메타 광고'!$I:$I,$C$4,'자사몰 메타 광고'!D:D,$B606))</f>
        <v>0</v>
      </c>
      <c r="H606" s="30">
        <f>IF($C$4="", SUMIFS('자사몰 메타 광고'!$Q:$Q, '자사몰 메타 광고'!$D:$D, $B606), SUMIFS('자사몰 메타 광고'!$Q:$Q,'자사몰 메타 광고'!$I:$I,$C$4,'자사몰 메타 광고'!D:D,$B606))</f>
        <v>0</v>
      </c>
      <c r="I606" s="30">
        <f>IF($C$4="", SUMIFS('자사몰 메타 광고'!$U:$U, '자사몰 메타 광고'!$D:$D, $B606), SUMIFS('자사몰 메타 광고'!$U:$U,'자사몰 메타 광고'!$I:$I,$C$4,'자사몰 메타 광고'!D:D,$B606))</f>
        <v>0</v>
      </c>
      <c r="J606" s="11">
        <f t="shared" si="23"/>
        <v>0</v>
      </c>
      <c r="K606" s="11">
        <f t="shared" si="24"/>
        <v>0</v>
      </c>
      <c r="L606" s="12" t="str">
        <f t="shared" si="30"/>
        <v xml:space="preserve"> </v>
      </c>
      <c r="N606" s="10">
        <f>IF($C$4="", SUMIFS('무신사 메타 광고'!$X:$X, '무신사 메타 광고'!$D:$D, $B606),SUMIFS('무신사 메타 광고'!$X:$X,'무신사 메타 광고'!I:I,$C$4,'무신사 메타 광고'!D:D,$B606))</f>
        <v>0</v>
      </c>
      <c r="O606" s="11">
        <f t="shared" si="25"/>
        <v>0</v>
      </c>
      <c r="R606" s="13"/>
      <c r="S606" s="31">
        <f>IF($S$4="", SUMIFS('자사몰 메타 광고'!$L:$L, '자사몰 메타 광고'!$C:$C, $R606),SUMIFS('자사몰 메타 광고'!$L:$L,'자사몰 메타 광고'!$I:$I,$S$4,'자사몰 메타 광고'!$C:$C,$R606))</f>
        <v>0</v>
      </c>
      <c r="T606" s="31">
        <f>IF($S$4="", SUMIFS('자사몰 메타 광고'!$V:$V, '자사몰 메타 광고'!$C:$C, $R606),SUMIFS('자사몰 메타 광고'!$V:$V,'자사몰 메타 광고'!$I:$I,$S$4,'자사몰 메타 광고'!$C:$C,$R606))</f>
        <v>0</v>
      </c>
      <c r="U606" s="11">
        <f t="shared" si="26"/>
        <v>0</v>
      </c>
      <c r="V606" s="12" t="str">
        <f t="shared" si="31"/>
        <v xml:space="preserve"> </v>
      </c>
      <c r="W606" s="32">
        <f>IF($S$4="", SUMIFS('자사몰 메타 광고'!$K:$K, '자사몰 메타 광고'!$C:$C, $R606),SUMIFS('자사몰 메타 광고'!$K:$K,'자사몰 메타 광고'!$I:$I,$S$4,'자사몰 메타 광고'!$C:$C,$R606))</f>
        <v>0</v>
      </c>
      <c r="X606" s="32">
        <f>IF($S$4="", SUMIFS('자사몰 메타 광고'!$N:$N, '자사몰 메타 광고'!$C:$C, $R606),SUMIFS('자사몰 메타 광고'!$N:$N,'자사몰 메타 광고'!$I:$I,$S$4,'자사몰 메타 광고'!$C:$C,$R606))</f>
        <v>0</v>
      </c>
      <c r="Y606" s="11">
        <f t="shared" si="27"/>
        <v>0</v>
      </c>
      <c r="Z606" s="12" t="str">
        <f t="shared" si="32"/>
        <v xml:space="preserve"> </v>
      </c>
      <c r="AB606" s="10">
        <f>IF($S$4="", SUMIFS('무신사 메타 광고'!$X:$X, '무신사 메타 광고'!$C:$C, $R606),SUMIFS('무신사 메타 광고'!$X:$X,'무신사 메타 광고'!$I:$I,$S$4,'무신사 메타 광고'!$C:$C,$R606))</f>
        <v>0</v>
      </c>
      <c r="AC606" s="11">
        <f t="shared" si="28"/>
        <v>0</v>
      </c>
    </row>
    <row r="607" spans="2:29">
      <c r="B607" s="9"/>
      <c r="C607" s="29">
        <f>IF($C$4="", SUMIFS('자사몰 메타 광고'!$L:$L, '자사몰 메타 광고'!$D:$D, $B607), SUMIFS('자사몰 메타 광고'!$L:$L, '자사몰 메타 광고'!$I:$I, $C$4, '자사몰 메타 광고'!$D:$D, $B607))</f>
        <v>0</v>
      </c>
      <c r="D607" s="29">
        <f>IF($C$4="", SUMIFS('자사몰 메타 광고'!$V:$V,#REF!, $B607), SUMIFS('자사몰 메타 광고'!$V:$V,'자사몰 메타 광고'!$I:$I,$C$4,'자사몰 메타 광고'!$D:$D,$B607))</f>
        <v>0</v>
      </c>
      <c r="E607" s="11">
        <f t="shared" si="22"/>
        <v>0</v>
      </c>
      <c r="F607" s="12" t="str">
        <f t="shared" si="29"/>
        <v xml:space="preserve"> </v>
      </c>
      <c r="G607" s="30">
        <f>IF($C$4="", SUMIFS('자사몰 메타 광고'!$K:$K, '자사몰 메타 광고'!$D:$D, $B607), SUMIFS('자사몰 메타 광고'!$K:$K,'자사몰 메타 광고'!$I:$I,$C$4,'자사몰 메타 광고'!D:D,$B607))</f>
        <v>0</v>
      </c>
      <c r="H607" s="30">
        <f>IF($C$4="", SUMIFS('자사몰 메타 광고'!$Q:$Q, '자사몰 메타 광고'!$D:$D, $B607), SUMIFS('자사몰 메타 광고'!$Q:$Q,'자사몰 메타 광고'!$I:$I,$C$4,'자사몰 메타 광고'!D:D,$B607))</f>
        <v>0</v>
      </c>
      <c r="I607" s="30">
        <f>IF($C$4="", SUMIFS('자사몰 메타 광고'!$U:$U, '자사몰 메타 광고'!$D:$D, $B607), SUMIFS('자사몰 메타 광고'!$U:$U,'자사몰 메타 광고'!$I:$I,$C$4,'자사몰 메타 광고'!D:D,$B607))</f>
        <v>0</v>
      </c>
      <c r="J607" s="11">
        <f t="shared" si="23"/>
        <v>0</v>
      </c>
      <c r="K607" s="11">
        <f t="shared" si="24"/>
        <v>0</v>
      </c>
      <c r="L607" s="12" t="str">
        <f t="shared" si="30"/>
        <v xml:space="preserve"> </v>
      </c>
      <c r="N607" s="10">
        <f>IF($C$4="", SUMIFS('무신사 메타 광고'!$X:$X, '무신사 메타 광고'!$D:$D, $B607),SUMIFS('무신사 메타 광고'!$X:$X,'무신사 메타 광고'!I:I,$C$4,'무신사 메타 광고'!D:D,$B607))</f>
        <v>0</v>
      </c>
      <c r="O607" s="11">
        <f t="shared" si="25"/>
        <v>0</v>
      </c>
      <c r="R607" s="13"/>
      <c r="S607" s="31">
        <f>IF($S$4="", SUMIFS('자사몰 메타 광고'!$L:$L, '자사몰 메타 광고'!$C:$C, $R607),SUMIFS('자사몰 메타 광고'!$L:$L,'자사몰 메타 광고'!$I:$I,$S$4,'자사몰 메타 광고'!$C:$C,$R607))</f>
        <v>0</v>
      </c>
      <c r="T607" s="31">
        <f>IF($S$4="", SUMIFS('자사몰 메타 광고'!$V:$V, '자사몰 메타 광고'!$C:$C, $R607),SUMIFS('자사몰 메타 광고'!$V:$V,'자사몰 메타 광고'!$I:$I,$S$4,'자사몰 메타 광고'!$C:$C,$R607))</f>
        <v>0</v>
      </c>
      <c r="U607" s="11">
        <f t="shared" si="26"/>
        <v>0</v>
      </c>
      <c r="V607" s="12" t="str">
        <f t="shared" si="31"/>
        <v xml:space="preserve"> </v>
      </c>
      <c r="W607" s="32">
        <f>IF($S$4="", SUMIFS('자사몰 메타 광고'!$K:$K, '자사몰 메타 광고'!$C:$C, $R607),SUMIFS('자사몰 메타 광고'!$K:$K,'자사몰 메타 광고'!$I:$I,$S$4,'자사몰 메타 광고'!$C:$C,$R607))</f>
        <v>0</v>
      </c>
      <c r="X607" s="32">
        <f>IF($S$4="", SUMIFS('자사몰 메타 광고'!$N:$N, '자사몰 메타 광고'!$C:$C, $R607),SUMIFS('자사몰 메타 광고'!$N:$N,'자사몰 메타 광고'!$I:$I,$S$4,'자사몰 메타 광고'!$C:$C,$R607))</f>
        <v>0</v>
      </c>
      <c r="Y607" s="11">
        <f t="shared" si="27"/>
        <v>0</v>
      </c>
      <c r="Z607" s="12" t="str">
        <f t="shared" si="32"/>
        <v xml:space="preserve"> </v>
      </c>
      <c r="AB607" s="10">
        <f>IF($S$4="", SUMIFS('무신사 메타 광고'!$X:$X, '무신사 메타 광고'!$C:$C, $R607),SUMIFS('무신사 메타 광고'!$X:$X,'무신사 메타 광고'!$I:$I,$S$4,'무신사 메타 광고'!$C:$C,$R607))</f>
        <v>0</v>
      </c>
      <c r="AC607" s="11">
        <f t="shared" si="28"/>
        <v>0</v>
      </c>
    </row>
    <row r="608" spans="2:29">
      <c r="B608" s="9"/>
      <c r="C608" s="29">
        <f>IF($C$4="", SUMIFS('자사몰 메타 광고'!$L:$L, '자사몰 메타 광고'!$D:$D, $B608), SUMIFS('자사몰 메타 광고'!$L:$L, '자사몰 메타 광고'!$I:$I, $C$4, '자사몰 메타 광고'!$D:$D, $B608))</f>
        <v>0</v>
      </c>
      <c r="D608" s="29">
        <f>IF($C$4="", SUMIFS('자사몰 메타 광고'!$V:$V,#REF!, $B608), SUMIFS('자사몰 메타 광고'!$V:$V,'자사몰 메타 광고'!$I:$I,$C$4,'자사몰 메타 광고'!$D:$D,$B608))</f>
        <v>0</v>
      </c>
      <c r="E608" s="11">
        <f t="shared" si="22"/>
        <v>0</v>
      </c>
      <c r="F608" s="12" t="str">
        <f t="shared" si="29"/>
        <v xml:space="preserve"> </v>
      </c>
      <c r="G608" s="30">
        <f>IF($C$4="", SUMIFS('자사몰 메타 광고'!$K:$K, '자사몰 메타 광고'!$D:$D, $B608), SUMIFS('자사몰 메타 광고'!$K:$K,'자사몰 메타 광고'!$I:$I,$C$4,'자사몰 메타 광고'!D:D,$B608))</f>
        <v>0</v>
      </c>
      <c r="H608" s="30">
        <f>IF($C$4="", SUMIFS('자사몰 메타 광고'!$Q:$Q, '자사몰 메타 광고'!$D:$D, $B608), SUMIFS('자사몰 메타 광고'!$Q:$Q,'자사몰 메타 광고'!$I:$I,$C$4,'자사몰 메타 광고'!D:D,$B608))</f>
        <v>0</v>
      </c>
      <c r="I608" s="30">
        <f>IF($C$4="", SUMIFS('자사몰 메타 광고'!$U:$U, '자사몰 메타 광고'!$D:$D, $B608), SUMIFS('자사몰 메타 광고'!$U:$U,'자사몰 메타 광고'!$I:$I,$C$4,'자사몰 메타 광고'!D:D,$B608))</f>
        <v>0</v>
      </c>
      <c r="J608" s="11">
        <f t="shared" si="23"/>
        <v>0</v>
      </c>
      <c r="K608" s="11">
        <f t="shared" si="24"/>
        <v>0</v>
      </c>
      <c r="L608" s="12" t="str">
        <f t="shared" si="30"/>
        <v xml:space="preserve"> </v>
      </c>
      <c r="N608" s="10">
        <f>IF($C$4="", SUMIFS('무신사 메타 광고'!$X:$X, '무신사 메타 광고'!$D:$D, $B608),SUMIFS('무신사 메타 광고'!$X:$X,'무신사 메타 광고'!I:I,$C$4,'무신사 메타 광고'!D:D,$B608))</f>
        <v>0</v>
      </c>
      <c r="O608" s="11">
        <f t="shared" si="25"/>
        <v>0</v>
      </c>
      <c r="R608" s="13"/>
      <c r="S608" s="31">
        <f>IF($S$4="", SUMIFS('자사몰 메타 광고'!$L:$L, '자사몰 메타 광고'!$C:$C, $R608),SUMIFS('자사몰 메타 광고'!$L:$L,'자사몰 메타 광고'!$I:$I,$S$4,'자사몰 메타 광고'!$C:$C,$R608))</f>
        <v>0</v>
      </c>
      <c r="T608" s="31">
        <f>IF($S$4="", SUMIFS('자사몰 메타 광고'!$V:$V, '자사몰 메타 광고'!$C:$C, $R608),SUMIFS('자사몰 메타 광고'!$V:$V,'자사몰 메타 광고'!$I:$I,$S$4,'자사몰 메타 광고'!$C:$C,$R608))</f>
        <v>0</v>
      </c>
      <c r="U608" s="11">
        <f t="shared" si="26"/>
        <v>0</v>
      </c>
      <c r="V608" s="12" t="str">
        <f t="shared" si="31"/>
        <v xml:space="preserve"> </v>
      </c>
      <c r="W608" s="32">
        <f>IF($S$4="", SUMIFS('자사몰 메타 광고'!$K:$K, '자사몰 메타 광고'!$C:$C, $R608),SUMIFS('자사몰 메타 광고'!$K:$K,'자사몰 메타 광고'!$I:$I,$S$4,'자사몰 메타 광고'!$C:$C,$R608))</f>
        <v>0</v>
      </c>
      <c r="X608" s="32">
        <f>IF($S$4="", SUMIFS('자사몰 메타 광고'!$N:$N, '자사몰 메타 광고'!$C:$C, $R608),SUMIFS('자사몰 메타 광고'!$N:$N,'자사몰 메타 광고'!$I:$I,$S$4,'자사몰 메타 광고'!$C:$C,$R608))</f>
        <v>0</v>
      </c>
      <c r="Y608" s="11">
        <f t="shared" si="27"/>
        <v>0</v>
      </c>
      <c r="Z608" s="12" t="str">
        <f t="shared" si="32"/>
        <v xml:space="preserve"> </v>
      </c>
      <c r="AB608" s="10">
        <f>IF($S$4="", SUMIFS('무신사 메타 광고'!$X:$X, '무신사 메타 광고'!$C:$C, $R608),SUMIFS('무신사 메타 광고'!$X:$X,'무신사 메타 광고'!$I:$I,$S$4,'무신사 메타 광고'!$C:$C,$R608))</f>
        <v>0</v>
      </c>
      <c r="AC608" s="11">
        <f t="shared" si="28"/>
        <v>0</v>
      </c>
    </row>
    <row r="609" spans="2:29">
      <c r="B609" s="9"/>
      <c r="C609" s="29">
        <f>IF($C$4="", SUMIFS('자사몰 메타 광고'!$L:$L, '자사몰 메타 광고'!$D:$D, $B609), SUMIFS('자사몰 메타 광고'!$L:$L, '자사몰 메타 광고'!$I:$I, $C$4, '자사몰 메타 광고'!$D:$D, $B609))</f>
        <v>0</v>
      </c>
      <c r="D609" s="29">
        <f>IF($C$4="", SUMIFS('자사몰 메타 광고'!$V:$V,#REF!, $B609), SUMIFS('자사몰 메타 광고'!$V:$V,'자사몰 메타 광고'!$I:$I,$C$4,'자사몰 메타 광고'!$D:$D,$B609))</f>
        <v>0</v>
      </c>
      <c r="E609" s="11">
        <f t="shared" si="22"/>
        <v>0</v>
      </c>
      <c r="F609" s="12" t="str">
        <f t="shared" si="29"/>
        <v xml:space="preserve"> </v>
      </c>
      <c r="G609" s="30">
        <f>IF($C$4="", SUMIFS('자사몰 메타 광고'!$K:$K, '자사몰 메타 광고'!$D:$D, $B609), SUMIFS('자사몰 메타 광고'!$K:$K,'자사몰 메타 광고'!$I:$I,$C$4,'자사몰 메타 광고'!D:D,$B609))</f>
        <v>0</v>
      </c>
      <c r="H609" s="30">
        <f>IF($C$4="", SUMIFS('자사몰 메타 광고'!$Q:$Q, '자사몰 메타 광고'!$D:$D, $B609), SUMIFS('자사몰 메타 광고'!$Q:$Q,'자사몰 메타 광고'!$I:$I,$C$4,'자사몰 메타 광고'!D:D,$B609))</f>
        <v>0</v>
      </c>
      <c r="I609" s="30">
        <f>IF($C$4="", SUMIFS('자사몰 메타 광고'!$U:$U, '자사몰 메타 광고'!$D:$D, $B609), SUMIFS('자사몰 메타 광고'!$U:$U,'자사몰 메타 광고'!$I:$I,$C$4,'자사몰 메타 광고'!D:D,$B609))</f>
        <v>0</v>
      </c>
      <c r="J609" s="11">
        <f t="shared" si="23"/>
        <v>0</v>
      </c>
      <c r="K609" s="11">
        <f t="shared" si="24"/>
        <v>0</v>
      </c>
      <c r="L609" s="12" t="str">
        <f t="shared" si="30"/>
        <v xml:space="preserve"> </v>
      </c>
      <c r="N609" s="10">
        <f>IF($C$4="", SUMIFS('무신사 메타 광고'!$X:$X, '무신사 메타 광고'!$D:$D, $B609),SUMIFS('무신사 메타 광고'!$X:$X,'무신사 메타 광고'!I:I,$C$4,'무신사 메타 광고'!D:D,$B609))</f>
        <v>0</v>
      </c>
      <c r="O609" s="11">
        <f t="shared" si="25"/>
        <v>0</v>
      </c>
      <c r="R609" s="13"/>
      <c r="S609" s="31">
        <f>IF($S$4="", SUMIFS('자사몰 메타 광고'!$L:$L, '자사몰 메타 광고'!$C:$C, $R609),SUMIFS('자사몰 메타 광고'!$L:$L,'자사몰 메타 광고'!$I:$I,$S$4,'자사몰 메타 광고'!$C:$C,$R609))</f>
        <v>0</v>
      </c>
      <c r="T609" s="31">
        <f>IF($S$4="", SUMIFS('자사몰 메타 광고'!$V:$V, '자사몰 메타 광고'!$C:$C, $R609),SUMIFS('자사몰 메타 광고'!$V:$V,'자사몰 메타 광고'!$I:$I,$S$4,'자사몰 메타 광고'!$C:$C,$R609))</f>
        <v>0</v>
      </c>
      <c r="U609" s="11">
        <f t="shared" si="26"/>
        <v>0</v>
      </c>
      <c r="V609" s="12" t="str">
        <f t="shared" si="31"/>
        <v xml:space="preserve"> </v>
      </c>
      <c r="W609" s="32">
        <f>IF($S$4="", SUMIFS('자사몰 메타 광고'!$K:$K, '자사몰 메타 광고'!$C:$C, $R609),SUMIFS('자사몰 메타 광고'!$K:$K,'자사몰 메타 광고'!$I:$I,$S$4,'자사몰 메타 광고'!$C:$C,$R609))</f>
        <v>0</v>
      </c>
      <c r="X609" s="32">
        <f>IF($S$4="", SUMIFS('자사몰 메타 광고'!$N:$N, '자사몰 메타 광고'!$C:$C, $R609),SUMIFS('자사몰 메타 광고'!$N:$N,'자사몰 메타 광고'!$I:$I,$S$4,'자사몰 메타 광고'!$C:$C,$R609))</f>
        <v>0</v>
      </c>
      <c r="Y609" s="11">
        <f t="shared" si="27"/>
        <v>0</v>
      </c>
      <c r="Z609" s="12" t="str">
        <f t="shared" si="32"/>
        <v xml:space="preserve"> </v>
      </c>
      <c r="AB609" s="10">
        <f>IF($S$4="", SUMIFS('무신사 메타 광고'!$X:$X, '무신사 메타 광고'!$C:$C, $R609),SUMIFS('무신사 메타 광고'!$X:$X,'무신사 메타 광고'!$I:$I,$S$4,'무신사 메타 광고'!$C:$C,$R609))</f>
        <v>0</v>
      </c>
      <c r="AC609" s="11">
        <f t="shared" si="28"/>
        <v>0</v>
      </c>
    </row>
    <row r="610" spans="2:29">
      <c r="B610" s="9"/>
      <c r="C610" s="29">
        <f>IF($C$4="", SUMIFS('자사몰 메타 광고'!$L:$L, '자사몰 메타 광고'!$D:$D, $B610), SUMIFS('자사몰 메타 광고'!$L:$L, '자사몰 메타 광고'!$I:$I, $C$4, '자사몰 메타 광고'!$D:$D, $B610))</f>
        <v>0</v>
      </c>
      <c r="D610" s="29">
        <f>IF($C$4="", SUMIFS('자사몰 메타 광고'!$V:$V,#REF!, $B610), SUMIFS('자사몰 메타 광고'!$V:$V,'자사몰 메타 광고'!$I:$I,$C$4,'자사몰 메타 광고'!$D:$D,$B610))</f>
        <v>0</v>
      </c>
      <c r="E610" s="11">
        <f t="shared" si="22"/>
        <v>0</v>
      </c>
      <c r="F610" s="12" t="str">
        <f t="shared" si="29"/>
        <v xml:space="preserve"> </v>
      </c>
      <c r="G610" s="30">
        <f>IF($C$4="", SUMIFS('자사몰 메타 광고'!$K:$K, '자사몰 메타 광고'!$D:$D, $B610), SUMIFS('자사몰 메타 광고'!$K:$K,'자사몰 메타 광고'!$I:$I,$C$4,'자사몰 메타 광고'!D:D,$B610))</f>
        <v>0</v>
      </c>
      <c r="H610" s="30">
        <f>IF($C$4="", SUMIFS('자사몰 메타 광고'!$Q:$Q, '자사몰 메타 광고'!$D:$D, $B610), SUMIFS('자사몰 메타 광고'!$Q:$Q,'자사몰 메타 광고'!$I:$I,$C$4,'자사몰 메타 광고'!D:D,$B610))</f>
        <v>0</v>
      </c>
      <c r="I610" s="30">
        <f>IF($C$4="", SUMIFS('자사몰 메타 광고'!$U:$U, '자사몰 메타 광고'!$D:$D, $B610), SUMIFS('자사몰 메타 광고'!$U:$U,'자사몰 메타 광고'!$I:$I,$C$4,'자사몰 메타 광고'!D:D,$B610))</f>
        <v>0</v>
      </c>
      <c r="J610" s="11">
        <f t="shared" si="23"/>
        <v>0</v>
      </c>
      <c r="K610" s="11">
        <f t="shared" si="24"/>
        <v>0</v>
      </c>
      <c r="L610" s="12" t="str">
        <f t="shared" si="30"/>
        <v xml:space="preserve"> </v>
      </c>
      <c r="N610" s="10">
        <f>IF($C$4="", SUMIFS('무신사 메타 광고'!$X:$X, '무신사 메타 광고'!$D:$D, $B610),SUMIFS('무신사 메타 광고'!$X:$X,'무신사 메타 광고'!I:I,$C$4,'무신사 메타 광고'!D:D,$B610))</f>
        <v>0</v>
      </c>
      <c r="O610" s="11">
        <f t="shared" si="25"/>
        <v>0</v>
      </c>
      <c r="R610" s="13"/>
      <c r="S610" s="31">
        <f>IF($S$4="", SUMIFS('자사몰 메타 광고'!$L:$L, '자사몰 메타 광고'!$C:$C, $R610),SUMIFS('자사몰 메타 광고'!$L:$L,'자사몰 메타 광고'!$I:$I,$S$4,'자사몰 메타 광고'!$C:$C,$R610))</f>
        <v>0</v>
      </c>
      <c r="T610" s="31">
        <f>IF($S$4="", SUMIFS('자사몰 메타 광고'!$V:$V, '자사몰 메타 광고'!$C:$C, $R610),SUMIFS('자사몰 메타 광고'!$V:$V,'자사몰 메타 광고'!$I:$I,$S$4,'자사몰 메타 광고'!$C:$C,$R610))</f>
        <v>0</v>
      </c>
      <c r="U610" s="11">
        <f t="shared" si="26"/>
        <v>0</v>
      </c>
      <c r="V610" s="12" t="str">
        <f t="shared" si="31"/>
        <v xml:space="preserve"> </v>
      </c>
      <c r="W610" s="32">
        <f>IF($S$4="", SUMIFS('자사몰 메타 광고'!$K:$K, '자사몰 메타 광고'!$C:$C, $R610),SUMIFS('자사몰 메타 광고'!$K:$K,'자사몰 메타 광고'!$I:$I,$S$4,'자사몰 메타 광고'!$C:$C,$R610))</f>
        <v>0</v>
      </c>
      <c r="X610" s="32">
        <f>IF($S$4="", SUMIFS('자사몰 메타 광고'!$N:$N, '자사몰 메타 광고'!$C:$C, $R610),SUMIFS('자사몰 메타 광고'!$N:$N,'자사몰 메타 광고'!$I:$I,$S$4,'자사몰 메타 광고'!$C:$C,$R610))</f>
        <v>0</v>
      </c>
      <c r="Y610" s="11">
        <f t="shared" si="27"/>
        <v>0</v>
      </c>
      <c r="Z610" s="12" t="str">
        <f t="shared" si="32"/>
        <v xml:space="preserve"> </v>
      </c>
      <c r="AB610" s="10">
        <f>IF($S$4="", SUMIFS('무신사 메타 광고'!$X:$X, '무신사 메타 광고'!$C:$C, $R610),SUMIFS('무신사 메타 광고'!$X:$X,'무신사 메타 광고'!$I:$I,$S$4,'무신사 메타 광고'!$C:$C,$R610))</f>
        <v>0</v>
      </c>
      <c r="AC610" s="11">
        <f t="shared" si="28"/>
        <v>0</v>
      </c>
    </row>
    <row r="611" spans="2:29">
      <c r="B611" s="9"/>
      <c r="C611" s="29">
        <f>IF($C$4="", SUMIFS('자사몰 메타 광고'!$L:$L, '자사몰 메타 광고'!$D:$D, $B611), SUMIFS('자사몰 메타 광고'!$L:$L, '자사몰 메타 광고'!$I:$I, $C$4, '자사몰 메타 광고'!$D:$D, $B611))</f>
        <v>0</v>
      </c>
      <c r="D611" s="29">
        <f>IF($C$4="", SUMIFS('자사몰 메타 광고'!$V:$V,#REF!, $B611), SUMIFS('자사몰 메타 광고'!$V:$V,'자사몰 메타 광고'!$I:$I,$C$4,'자사몰 메타 광고'!$D:$D,$B611))</f>
        <v>0</v>
      </c>
      <c r="E611" s="11">
        <f t="shared" si="22"/>
        <v>0</v>
      </c>
      <c r="F611" s="12" t="str">
        <f t="shared" si="29"/>
        <v xml:space="preserve"> </v>
      </c>
      <c r="G611" s="30">
        <f>IF($C$4="", SUMIFS('자사몰 메타 광고'!$K:$K, '자사몰 메타 광고'!$D:$D, $B611), SUMIFS('자사몰 메타 광고'!$K:$K,'자사몰 메타 광고'!$I:$I,$C$4,'자사몰 메타 광고'!D:D,$B611))</f>
        <v>0</v>
      </c>
      <c r="H611" s="30">
        <f>IF($C$4="", SUMIFS('자사몰 메타 광고'!$Q:$Q, '자사몰 메타 광고'!$D:$D, $B611), SUMIFS('자사몰 메타 광고'!$Q:$Q,'자사몰 메타 광고'!$I:$I,$C$4,'자사몰 메타 광고'!D:D,$B611))</f>
        <v>0</v>
      </c>
      <c r="I611" s="30">
        <f>IF($C$4="", SUMIFS('자사몰 메타 광고'!$U:$U, '자사몰 메타 광고'!$D:$D, $B611), SUMIFS('자사몰 메타 광고'!$U:$U,'자사몰 메타 광고'!$I:$I,$C$4,'자사몰 메타 광고'!D:D,$B611))</f>
        <v>0</v>
      </c>
      <c r="J611" s="11">
        <f t="shared" si="23"/>
        <v>0</v>
      </c>
      <c r="K611" s="11">
        <f t="shared" si="24"/>
        <v>0</v>
      </c>
      <c r="L611" s="12" t="str">
        <f t="shared" si="30"/>
        <v xml:space="preserve"> </v>
      </c>
      <c r="N611" s="10">
        <f>IF($C$4="", SUMIFS('무신사 메타 광고'!$X:$X, '무신사 메타 광고'!$D:$D, $B611),SUMIFS('무신사 메타 광고'!$X:$X,'무신사 메타 광고'!I:I,$C$4,'무신사 메타 광고'!D:D,$B611))</f>
        <v>0</v>
      </c>
      <c r="O611" s="11">
        <f t="shared" si="25"/>
        <v>0</v>
      </c>
      <c r="R611" s="13"/>
      <c r="S611" s="31">
        <f>IF($S$4="", SUMIFS('자사몰 메타 광고'!$L:$L, '자사몰 메타 광고'!$C:$C, $R611),SUMIFS('자사몰 메타 광고'!$L:$L,'자사몰 메타 광고'!$I:$I,$S$4,'자사몰 메타 광고'!$C:$C,$R611))</f>
        <v>0</v>
      </c>
      <c r="T611" s="31">
        <f>IF($S$4="", SUMIFS('자사몰 메타 광고'!$V:$V, '자사몰 메타 광고'!$C:$C, $R611),SUMIFS('자사몰 메타 광고'!$V:$V,'자사몰 메타 광고'!$I:$I,$S$4,'자사몰 메타 광고'!$C:$C,$R611))</f>
        <v>0</v>
      </c>
      <c r="U611" s="11">
        <f t="shared" si="26"/>
        <v>0</v>
      </c>
      <c r="V611" s="12" t="str">
        <f t="shared" si="31"/>
        <v xml:space="preserve"> </v>
      </c>
      <c r="W611" s="32">
        <f>IF($S$4="", SUMIFS('자사몰 메타 광고'!$K:$K, '자사몰 메타 광고'!$C:$C, $R611),SUMIFS('자사몰 메타 광고'!$K:$K,'자사몰 메타 광고'!$I:$I,$S$4,'자사몰 메타 광고'!$C:$C,$R611))</f>
        <v>0</v>
      </c>
      <c r="X611" s="32">
        <f>IF($S$4="", SUMIFS('자사몰 메타 광고'!$N:$N, '자사몰 메타 광고'!$C:$C, $R611),SUMIFS('자사몰 메타 광고'!$N:$N,'자사몰 메타 광고'!$I:$I,$S$4,'자사몰 메타 광고'!$C:$C,$R611))</f>
        <v>0</v>
      </c>
      <c r="Y611" s="11">
        <f t="shared" si="27"/>
        <v>0</v>
      </c>
      <c r="Z611" s="12" t="str">
        <f t="shared" si="32"/>
        <v xml:space="preserve"> </v>
      </c>
      <c r="AB611" s="10">
        <f>IF($S$4="", SUMIFS('무신사 메타 광고'!$X:$X, '무신사 메타 광고'!$C:$C, $R611),SUMIFS('무신사 메타 광고'!$X:$X,'무신사 메타 광고'!$I:$I,$S$4,'무신사 메타 광고'!$C:$C,$R611))</f>
        <v>0</v>
      </c>
      <c r="AC611" s="11">
        <f t="shared" si="28"/>
        <v>0</v>
      </c>
    </row>
    <row r="612" spans="2:29">
      <c r="B612" s="9"/>
      <c r="C612" s="29">
        <f>IF($C$4="", SUMIFS('자사몰 메타 광고'!$L:$L, '자사몰 메타 광고'!$D:$D, $B612), SUMIFS('자사몰 메타 광고'!$L:$L, '자사몰 메타 광고'!$I:$I, $C$4, '자사몰 메타 광고'!$D:$D, $B612))</f>
        <v>0</v>
      </c>
      <c r="D612" s="29">
        <f>IF($C$4="", SUMIFS('자사몰 메타 광고'!$V:$V,#REF!, $B612), SUMIFS('자사몰 메타 광고'!$V:$V,'자사몰 메타 광고'!$I:$I,$C$4,'자사몰 메타 광고'!$D:$D,$B612))</f>
        <v>0</v>
      </c>
      <c r="E612" s="11">
        <f t="shared" si="22"/>
        <v>0</v>
      </c>
      <c r="F612" s="12" t="str">
        <f t="shared" si="29"/>
        <v xml:space="preserve"> </v>
      </c>
      <c r="G612" s="30">
        <f>IF($C$4="", SUMIFS('자사몰 메타 광고'!$K:$K, '자사몰 메타 광고'!$D:$D, $B612), SUMIFS('자사몰 메타 광고'!$K:$K,'자사몰 메타 광고'!$I:$I,$C$4,'자사몰 메타 광고'!D:D,$B612))</f>
        <v>0</v>
      </c>
      <c r="H612" s="30">
        <f>IF($C$4="", SUMIFS('자사몰 메타 광고'!$Q:$Q, '자사몰 메타 광고'!$D:$D, $B612), SUMIFS('자사몰 메타 광고'!$Q:$Q,'자사몰 메타 광고'!$I:$I,$C$4,'자사몰 메타 광고'!D:D,$B612))</f>
        <v>0</v>
      </c>
      <c r="I612" s="30">
        <f>IF($C$4="", SUMIFS('자사몰 메타 광고'!$U:$U, '자사몰 메타 광고'!$D:$D, $B612), SUMIFS('자사몰 메타 광고'!$U:$U,'자사몰 메타 광고'!$I:$I,$C$4,'자사몰 메타 광고'!D:D,$B612))</f>
        <v>0</v>
      </c>
      <c r="J612" s="11">
        <f t="shared" si="23"/>
        <v>0</v>
      </c>
      <c r="K612" s="11">
        <f t="shared" si="24"/>
        <v>0</v>
      </c>
      <c r="L612" s="12" t="str">
        <f t="shared" si="30"/>
        <v xml:space="preserve"> </v>
      </c>
      <c r="N612" s="10">
        <f>IF($C$4="", SUMIFS('무신사 메타 광고'!$X:$X, '무신사 메타 광고'!$D:$D, $B612),SUMIFS('무신사 메타 광고'!$X:$X,'무신사 메타 광고'!I:I,$C$4,'무신사 메타 광고'!D:D,$B612))</f>
        <v>0</v>
      </c>
      <c r="O612" s="11">
        <f t="shared" si="25"/>
        <v>0</v>
      </c>
      <c r="R612" s="13"/>
      <c r="S612" s="31">
        <f>IF($S$4="", SUMIFS('자사몰 메타 광고'!$L:$L, '자사몰 메타 광고'!$C:$C, $R612),SUMIFS('자사몰 메타 광고'!$L:$L,'자사몰 메타 광고'!$I:$I,$S$4,'자사몰 메타 광고'!$C:$C,$R612))</f>
        <v>0</v>
      </c>
      <c r="T612" s="31">
        <f>IF($S$4="", SUMIFS('자사몰 메타 광고'!$V:$V, '자사몰 메타 광고'!$C:$C, $R612),SUMIFS('자사몰 메타 광고'!$V:$V,'자사몰 메타 광고'!$I:$I,$S$4,'자사몰 메타 광고'!$C:$C,$R612))</f>
        <v>0</v>
      </c>
      <c r="U612" s="11">
        <f t="shared" si="26"/>
        <v>0</v>
      </c>
      <c r="V612" s="12" t="str">
        <f t="shared" si="31"/>
        <v xml:space="preserve"> </v>
      </c>
      <c r="W612" s="32">
        <f>IF($S$4="", SUMIFS('자사몰 메타 광고'!$K:$K, '자사몰 메타 광고'!$C:$C, $R612),SUMIFS('자사몰 메타 광고'!$K:$K,'자사몰 메타 광고'!$I:$I,$S$4,'자사몰 메타 광고'!$C:$C,$R612))</f>
        <v>0</v>
      </c>
      <c r="X612" s="32">
        <f>IF($S$4="", SUMIFS('자사몰 메타 광고'!$N:$N, '자사몰 메타 광고'!$C:$C, $R612),SUMIFS('자사몰 메타 광고'!$N:$N,'자사몰 메타 광고'!$I:$I,$S$4,'자사몰 메타 광고'!$C:$C,$R612))</f>
        <v>0</v>
      </c>
      <c r="Y612" s="11">
        <f t="shared" si="27"/>
        <v>0</v>
      </c>
      <c r="Z612" s="12" t="str">
        <f t="shared" si="32"/>
        <v xml:space="preserve"> </v>
      </c>
      <c r="AB612" s="10">
        <f>IF($S$4="", SUMIFS('무신사 메타 광고'!$X:$X, '무신사 메타 광고'!$C:$C, $R612),SUMIFS('무신사 메타 광고'!$X:$X,'무신사 메타 광고'!$I:$I,$S$4,'무신사 메타 광고'!$C:$C,$R612))</f>
        <v>0</v>
      </c>
      <c r="AC612" s="11">
        <f t="shared" si="28"/>
        <v>0</v>
      </c>
    </row>
    <row r="613" spans="2:29">
      <c r="B613" s="9"/>
      <c r="C613" s="29">
        <f>IF($C$4="", SUMIFS('자사몰 메타 광고'!$L:$L, '자사몰 메타 광고'!$D:$D, $B613), SUMIFS('자사몰 메타 광고'!$L:$L, '자사몰 메타 광고'!$I:$I, $C$4, '자사몰 메타 광고'!$D:$D, $B613))</f>
        <v>0</v>
      </c>
      <c r="D613" s="29">
        <f>IF($C$4="", SUMIFS('자사몰 메타 광고'!$V:$V,#REF!, $B613), SUMIFS('자사몰 메타 광고'!$V:$V,'자사몰 메타 광고'!$I:$I,$C$4,'자사몰 메타 광고'!$D:$D,$B613))</f>
        <v>0</v>
      </c>
      <c r="E613" s="11">
        <f t="shared" si="22"/>
        <v>0</v>
      </c>
      <c r="F613" s="12" t="str">
        <f t="shared" si="29"/>
        <v xml:space="preserve"> </v>
      </c>
      <c r="G613" s="30">
        <f>IF($C$4="", SUMIFS('자사몰 메타 광고'!$K:$K, '자사몰 메타 광고'!$D:$D, $B613), SUMIFS('자사몰 메타 광고'!$K:$K,'자사몰 메타 광고'!$I:$I,$C$4,'자사몰 메타 광고'!D:D,$B613))</f>
        <v>0</v>
      </c>
      <c r="H613" s="30">
        <f>IF($C$4="", SUMIFS('자사몰 메타 광고'!$Q:$Q, '자사몰 메타 광고'!$D:$D, $B613), SUMIFS('자사몰 메타 광고'!$Q:$Q,'자사몰 메타 광고'!$I:$I,$C$4,'자사몰 메타 광고'!D:D,$B613))</f>
        <v>0</v>
      </c>
      <c r="I613" s="30">
        <f>IF($C$4="", SUMIFS('자사몰 메타 광고'!$U:$U, '자사몰 메타 광고'!$D:$D, $B613), SUMIFS('자사몰 메타 광고'!$U:$U,'자사몰 메타 광고'!$I:$I,$C$4,'자사몰 메타 광고'!D:D,$B613))</f>
        <v>0</v>
      </c>
      <c r="J613" s="11">
        <f t="shared" si="23"/>
        <v>0</v>
      </c>
      <c r="K613" s="11">
        <f t="shared" si="24"/>
        <v>0</v>
      </c>
      <c r="L613" s="12" t="str">
        <f t="shared" si="30"/>
        <v xml:space="preserve"> </v>
      </c>
      <c r="N613" s="10">
        <f>IF($C$4="", SUMIFS('무신사 메타 광고'!$X:$X, '무신사 메타 광고'!$D:$D, $B613),SUMIFS('무신사 메타 광고'!$X:$X,'무신사 메타 광고'!I:I,$C$4,'무신사 메타 광고'!D:D,$B613))</f>
        <v>0</v>
      </c>
      <c r="O613" s="11">
        <f t="shared" si="25"/>
        <v>0</v>
      </c>
      <c r="R613" s="13"/>
      <c r="S613" s="31">
        <f>IF($S$4="", SUMIFS('자사몰 메타 광고'!$L:$L, '자사몰 메타 광고'!$C:$C, $R613),SUMIFS('자사몰 메타 광고'!$L:$L,'자사몰 메타 광고'!$I:$I,$S$4,'자사몰 메타 광고'!$C:$C,$R613))</f>
        <v>0</v>
      </c>
      <c r="T613" s="31">
        <f>IF($S$4="", SUMIFS('자사몰 메타 광고'!$V:$V, '자사몰 메타 광고'!$C:$C, $R613),SUMIFS('자사몰 메타 광고'!$V:$V,'자사몰 메타 광고'!$I:$I,$S$4,'자사몰 메타 광고'!$C:$C,$R613))</f>
        <v>0</v>
      </c>
      <c r="U613" s="11">
        <f t="shared" si="26"/>
        <v>0</v>
      </c>
      <c r="V613" s="12" t="str">
        <f t="shared" si="31"/>
        <v xml:space="preserve"> </v>
      </c>
      <c r="W613" s="32">
        <f>IF($S$4="", SUMIFS('자사몰 메타 광고'!$K:$K, '자사몰 메타 광고'!$C:$C, $R613),SUMIFS('자사몰 메타 광고'!$K:$K,'자사몰 메타 광고'!$I:$I,$S$4,'자사몰 메타 광고'!$C:$C,$R613))</f>
        <v>0</v>
      </c>
      <c r="X613" s="32">
        <f>IF($S$4="", SUMIFS('자사몰 메타 광고'!$N:$N, '자사몰 메타 광고'!$C:$C, $R613),SUMIFS('자사몰 메타 광고'!$N:$N,'자사몰 메타 광고'!$I:$I,$S$4,'자사몰 메타 광고'!$C:$C,$R613))</f>
        <v>0</v>
      </c>
      <c r="Y613" s="11">
        <f t="shared" si="27"/>
        <v>0</v>
      </c>
      <c r="Z613" s="12" t="str">
        <f t="shared" si="32"/>
        <v xml:space="preserve"> </v>
      </c>
      <c r="AB613" s="10">
        <f>IF($S$4="", SUMIFS('무신사 메타 광고'!$X:$X, '무신사 메타 광고'!$C:$C, $R613),SUMIFS('무신사 메타 광고'!$X:$X,'무신사 메타 광고'!$I:$I,$S$4,'무신사 메타 광고'!$C:$C,$R613))</f>
        <v>0</v>
      </c>
      <c r="AC613" s="11">
        <f t="shared" si="28"/>
        <v>0</v>
      </c>
    </row>
    <row r="614" spans="2:29">
      <c r="B614" s="9"/>
      <c r="C614" s="29">
        <f>IF($C$4="", SUMIFS('자사몰 메타 광고'!$L:$L, '자사몰 메타 광고'!$D:$D, $B614), SUMIFS('자사몰 메타 광고'!$L:$L, '자사몰 메타 광고'!$I:$I, $C$4, '자사몰 메타 광고'!$D:$D, $B614))</f>
        <v>0</v>
      </c>
      <c r="D614" s="29">
        <f>IF($C$4="", SUMIFS('자사몰 메타 광고'!$V:$V,#REF!, $B614), SUMIFS('자사몰 메타 광고'!$V:$V,'자사몰 메타 광고'!$I:$I,$C$4,'자사몰 메타 광고'!$D:$D,$B614))</f>
        <v>0</v>
      </c>
      <c r="E614" s="11">
        <f t="shared" si="22"/>
        <v>0</v>
      </c>
      <c r="F614" s="12" t="str">
        <f t="shared" si="29"/>
        <v xml:space="preserve"> </v>
      </c>
      <c r="G614" s="30">
        <f>IF($C$4="", SUMIFS('자사몰 메타 광고'!$K:$K, '자사몰 메타 광고'!$D:$D, $B614), SUMIFS('자사몰 메타 광고'!$K:$K,'자사몰 메타 광고'!$I:$I,$C$4,'자사몰 메타 광고'!D:D,$B614))</f>
        <v>0</v>
      </c>
      <c r="H614" s="30">
        <f>IF($C$4="", SUMIFS('자사몰 메타 광고'!$Q:$Q, '자사몰 메타 광고'!$D:$D, $B614), SUMIFS('자사몰 메타 광고'!$Q:$Q,'자사몰 메타 광고'!$I:$I,$C$4,'자사몰 메타 광고'!D:D,$B614))</f>
        <v>0</v>
      </c>
      <c r="I614" s="30">
        <f>IF($C$4="", SUMIFS('자사몰 메타 광고'!$U:$U, '자사몰 메타 광고'!$D:$D, $B614), SUMIFS('자사몰 메타 광고'!$U:$U,'자사몰 메타 광고'!$I:$I,$C$4,'자사몰 메타 광고'!D:D,$B614))</f>
        <v>0</v>
      </c>
      <c r="J614" s="11">
        <f t="shared" si="23"/>
        <v>0</v>
      </c>
      <c r="K614" s="11">
        <f t="shared" si="24"/>
        <v>0</v>
      </c>
      <c r="L614" s="12" t="str">
        <f t="shared" si="30"/>
        <v xml:space="preserve"> </v>
      </c>
      <c r="N614" s="10">
        <f>IF($C$4="", SUMIFS('무신사 메타 광고'!$X:$X, '무신사 메타 광고'!$D:$D, $B614),SUMIFS('무신사 메타 광고'!$X:$X,'무신사 메타 광고'!I:I,$C$4,'무신사 메타 광고'!D:D,$B614))</f>
        <v>0</v>
      </c>
      <c r="O614" s="11">
        <f t="shared" si="25"/>
        <v>0</v>
      </c>
      <c r="R614" s="13"/>
      <c r="S614" s="31">
        <f>IF($S$4="", SUMIFS('자사몰 메타 광고'!$L:$L, '자사몰 메타 광고'!$C:$C, $R614),SUMIFS('자사몰 메타 광고'!$L:$L,'자사몰 메타 광고'!$I:$I,$S$4,'자사몰 메타 광고'!$C:$C,$R614))</f>
        <v>0</v>
      </c>
      <c r="T614" s="31">
        <f>IF($S$4="", SUMIFS('자사몰 메타 광고'!$V:$V, '자사몰 메타 광고'!$C:$C, $R614),SUMIFS('자사몰 메타 광고'!$V:$V,'자사몰 메타 광고'!$I:$I,$S$4,'자사몰 메타 광고'!$C:$C,$R614))</f>
        <v>0</v>
      </c>
      <c r="U614" s="11">
        <f t="shared" si="26"/>
        <v>0</v>
      </c>
      <c r="V614" s="12" t="str">
        <f t="shared" si="31"/>
        <v xml:space="preserve"> </v>
      </c>
      <c r="W614" s="32">
        <f>IF($S$4="", SUMIFS('자사몰 메타 광고'!$K:$K, '자사몰 메타 광고'!$C:$C, $R614),SUMIFS('자사몰 메타 광고'!$K:$K,'자사몰 메타 광고'!$I:$I,$S$4,'자사몰 메타 광고'!$C:$C,$R614))</f>
        <v>0</v>
      </c>
      <c r="X614" s="32">
        <f>IF($S$4="", SUMIFS('자사몰 메타 광고'!$N:$N, '자사몰 메타 광고'!$C:$C, $R614),SUMIFS('자사몰 메타 광고'!$N:$N,'자사몰 메타 광고'!$I:$I,$S$4,'자사몰 메타 광고'!$C:$C,$R614))</f>
        <v>0</v>
      </c>
      <c r="Y614" s="11">
        <f t="shared" si="27"/>
        <v>0</v>
      </c>
      <c r="Z614" s="12" t="str">
        <f t="shared" si="32"/>
        <v xml:space="preserve"> </v>
      </c>
      <c r="AB614" s="10">
        <f>IF($S$4="", SUMIFS('무신사 메타 광고'!$X:$X, '무신사 메타 광고'!$C:$C, $R614),SUMIFS('무신사 메타 광고'!$X:$X,'무신사 메타 광고'!$I:$I,$S$4,'무신사 메타 광고'!$C:$C,$R614))</f>
        <v>0</v>
      </c>
      <c r="AC614" s="11">
        <f t="shared" si="28"/>
        <v>0</v>
      </c>
    </row>
    <row r="615" spans="2:29">
      <c r="B615" s="9"/>
      <c r="C615" s="29">
        <f>IF($C$4="", SUMIFS('자사몰 메타 광고'!$L:$L, '자사몰 메타 광고'!$D:$D, $B615), SUMIFS('자사몰 메타 광고'!$L:$L, '자사몰 메타 광고'!$I:$I, $C$4, '자사몰 메타 광고'!$D:$D, $B615))</f>
        <v>0</v>
      </c>
      <c r="D615" s="29">
        <f>IF($C$4="", SUMIFS('자사몰 메타 광고'!$V:$V,#REF!, $B615), SUMIFS('자사몰 메타 광고'!$V:$V,'자사몰 메타 광고'!$I:$I,$C$4,'자사몰 메타 광고'!$D:$D,$B615))</f>
        <v>0</v>
      </c>
      <c r="E615" s="11">
        <f t="shared" si="22"/>
        <v>0</v>
      </c>
      <c r="F615" s="12" t="str">
        <f t="shared" si="29"/>
        <v xml:space="preserve"> </v>
      </c>
      <c r="G615" s="30">
        <f>IF($C$4="", SUMIFS('자사몰 메타 광고'!$K:$K, '자사몰 메타 광고'!$D:$D, $B615), SUMIFS('자사몰 메타 광고'!$K:$K,'자사몰 메타 광고'!$I:$I,$C$4,'자사몰 메타 광고'!D:D,$B615))</f>
        <v>0</v>
      </c>
      <c r="H615" s="30">
        <f>IF($C$4="", SUMIFS('자사몰 메타 광고'!$Q:$Q, '자사몰 메타 광고'!$D:$D, $B615), SUMIFS('자사몰 메타 광고'!$Q:$Q,'자사몰 메타 광고'!$I:$I,$C$4,'자사몰 메타 광고'!D:D,$B615))</f>
        <v>0</v>
      </c>
      <c r="I615" s="30">
        <f>IF($C$4="", SUMIFS('자사몰 메타 광고'!$U:$U, '자사몰 메타 광고'!$D:$D, $B615), SUMIFS('자사몰 메타 광고'!$U:$U,'자사몰 메타 광고'!$I:$I,$C$4,'자사몰 메타 광고'!D:D,$B615))</f>
        <v>0</v>
      </c>
      <c r="J615" s="11">
        <f t="shared" si="23"/>
        <v>0</v>
      </c>
      <c r="K615" s="11">
        <f t="shared" si="24"/>
        <v>0</v>
      </c>
      <c r="L615" s="12" t="str">
        <f t="shared" si="30"/>
        <v xml:space="preserve"> </v>
      </c>
      <c r="N615" s="10">
        <f>IF($C$4="", SUMIFS('무신사 메타 광고'!$X:$X, '무신사 메타 광고'!$D:$D, $B615),SUMIFS('무신사 메타 광고'!$X:$X,'무신사 메타 광고'!I:I,$C$4,'무신사 메타 광고'!D:D,$B615))</f>
        <v>0</v>
      </c>
      <c r="O615" s="11">
        <f t="shared" si="25"/>
        <v>0</v>
      </c>
      <c r="R615" s="13"/>
      <c r="S615" s="31">
        <f>IF($S$4="", SUMIFS('자사몰 메타 광고'!$L:$L, '자사몰 메타 광고'!$C:$C, $R615),SUMIFS('자사몰 메타 광고'!$L:$L,'자사몰 메타 광고'!$I:$I,$S$4,'자사몰 메타 광고'!$C:$C,$R615))</f>
        <v>0</v>
      </c>
      <c r="T615" s="31">
        <f>IF($S$4="", SUMIFS('자사몰 메타 광고'!$V:$V, '자사몰 메타 광고'!$C:$C, $R615),SUMIFS('자사몰 메타 광고'!$V:$V,'자사몰 메타 광고'!$I:$I,$S$4,'자사몰 메타 광고'!$C:$C,$R615))</f>
        <v>0</v>
      </c>
      <c r="U615" s="11">
        <f t="shared" si="26"/>
        <v>0</v>
      </c>
      <c r="V615" s="12" t="str">
        <f t="shared" si="31"/>
        <v xml:space="preserve"> </v>
      </c>
      <c r="W615" s="32">
        <f>IF($S$4="", SUMIFS('자사몰 메타 광고'!$K:$K, '자사몰 메타 광고'!$C:$C, $R615),SUMIFS('자사몰 메타 광고'!$K:$K,'자사몰 메타 광고'!$I:$I,$S$4,'자사몰 메타 광고'!$C:$C,$R615))</f>
        <v>0</v>
      </c>
      <c r="X615" s="32">
        <f>IF($S$4="", SUMIFS('자사몰 메타 광고'!$N:$N, '자사몰 메타 광고'!$C:$C, $R615),SUMIFS('자사몰 메타 광고'!$N:$N,'자사몰 메타 광고'!$I:$I,$S$4,'자사몰 메타 광고'!$C:$C,$R615))</f>
        <v>0</v>
      </c>
      <c r="Y615" s="11">
        <f t="shared" si="27"/>
        <v>0</v>
      </c>
      <c r="Z615" s="12" t="str">
        <f t="shared" si="32"/>
        <v xml:space="preserve"> </v>
      </c>
      <c r="AB615" s="10">
        <f>IF($S$4="", SUMIFS('무신사 메타 광고'!$X:$X, '무신사 메타 광고'!$C:$C, $R615),SUMIFS('무신사 메타 광고'!$X:$X,'무신사 메타 광고'!$I:$I,$S$4,'무신사 메타 광고'!$C:$C,$R615))</f>
        <v>0</v>
      </c>
      <c r="AC615" s="11">
        <f t="shared" si="28"/>
        <v>0</v>
      </c>
    </row>
    <row r="616" spans="2:29">
      <c r="B616" s="9"/>
      <c r="C616" s="29">
        <f>IF($C$4="", SUMIFS('자사몰 메타 광고'!$L:$L, '자사몰 메타 광고'!$D:$D, $B616), SUMIFS('자사몰 메타 광고'!$L:$L, '자사몰 메타 광고'!$I:$I, $C$4, '자사몰 메타 광고'!$D:$D, $B616))</f>
        <v>0</v>
      </c>
      <c r="D616" s="29">
        <f>IF($C$4="", SUMIFS('자사몰 메타 광고'!$V:$V,#REF!, $B616), SUMIFS('자사몰 메타 광고'!$V:$V,'자사몰 메타 광고'!$I:$I,$C$4,'자사몰 메타 광고'!$D:$D,$B616))</f>
        <v>0</v>
      </c>
      <c r="E616" s="11">
        <f t="shared" si="22"/>
        <v>0</v>
      </c>
      <c r="F616" s="12" t="str">
        <f t="shared" si="29"/>
        <v xml:space="preserve"> </v>
      </c>
      <c r="G616" s="30">
        <f>IF($C$4="", SUMIFS('자사몰 메타 광고'!$K:$K, '자사몰 메타 광고'!$D:$D, $B616), SUMIFS('자사몰 메타 광고'!$K:$K,'자사몰 메타 광고'!$I:$I,$C$4,'자사몰 메타 광고'!D:D,$B616))</f>
        <v>0</v>
      </c>
      <c r="H616" s="30">
        <f>IF($C$4="", SUMIFS('자사몰 메타 광고'!$Q:$Q, '자사몰 메타 광고'!$D:$D, $B616), SUMIFS('자사몰 메타 광고'!$Q:$Q,'자사몰 메타 광고'!$I:$I,$C$4,'자사몰 메타 광고'!D:D,$B616))</f>
        <v>0</v>
      </c>
      <c r="I616" s="30">
        <f>IF($C$4="", SUMIFS('자사몰 메타 광고'!$U:$U, '자사몰 메타 광고'!$D:$D, $B616), SUMIFS('자사몰 메타 광고'!$U:$U,'자사몰 메타 광고'!$I:$I,$C$4,'자사몰 메타 광고'!D:D,$B616))</f>
        <v>0</v>
      </c>
      <c r="J616" s="11">
        <f t="shared" si="23"/>
        <v>0</v>
      </c>
      <c r="K616" s="11">
        <f t="shared" si="24"/>
        <v>0</v>
      </c>
      <c r="L616" s="12" t="str">
        <f t="shared" si="30"/>
        <v xml:space="preserve"> </v>
      </c>
      <c r="N616" s="10">
        <f>IF($C$4="", SUMIFS('무신사 메타 광고'!$X:$X, '무신사 메타 광고'!$D:$D, $B616),SUMIFS('무신사 메타 광고'!$X:$X,'무신사 메타 광고'!I:I,$C$4,'무신사 메타 광고'!D:D,$B616))</f>
        <v>0</v>
      </c>
      <c r="O616" s="11">
        <f t="shared" si="25"/>
        <v>0</v>
      </c>
      <c r="R616" s="13"/>
      <c r="S616" s="31">
        <f>IF($S$4="", SUMIFS('자사몰 메타 광고'!$L:$L, '자사몰 메타 광고'!$C:$C, $R616),SUMIFS('자사몰 메타 광고'!$L:$L,'자사몰 메타 광고'!$I:$I,$S$4,'자사몰 메타 광고'!$C:$C,$R616))</f>
        <v>0</v>
      </c>
      <c r="T616" s="31">
        <f>IF($S$4="", SUMIFS('자사몰 메타 광고'!$V:$V, '자사몰 메타 광고'!$C:$C, $R616),SUMIFS('자사몰 메타 광고'!$V:$V,'자사몰 메타 광고'!$I:$I,$S$4,'자사몰 메타 광고'!$C:$C,$R616))</f>
        <v>0</v>
      </c>
      <c r="U616" s="11">
        <f t="shared" si="26"/>
        <v>0</v>
      </c>
      <c r="V616" s="12" t="str">
        <f t="shared" si="31"/>
        <v xml:space="preserve"> </v>
      </c>
      <c r="W616" s="32">
        <f>IF($S$4="", SUMIFS('자사몰 메타 광고'!$K:$K, '자사몰 메타 광고'!$C:$C, $R616),SUMIFS('자사몰 메타 광고'!$K:$K,'자사몰 메타 광고'!$I:$I,$S$4,'자사몰 메타 광고'!$C:$C,$R616))</f>
        <v>0</v>
      </c>
      <c r="X616" s="32">
        <f>IF($S$4="", SUMIFS('자사몰 메타 광고'!$N:$N, '자사몰 메타 광고'!$C:$C, $R616),SUMIFS('자사몰 메타 광고'!$N:$N,'자사몰 메타 광고'!$I:$I,$S$4,'자사몰 메타 광고'!$C:$C,$R616))</f>
        <v>0</v>
      </c>
      <c r="Y616" s="11">
        <f t="shared" si="27"/>
        <v>0</v>
      </c>
      <c r="Z616" s="12" t="str">
        <f t="shared" si="32"/>
        <v xml:space="preserve"> </v>
      </c>
      <c r="AB616" s="10">
        <f>IF($S$4="", SUMIFS('무신사 메타 광고'!$X:$X, '무신사 메타 광고'!$C:$C, $R616),SUMIFS('무신사 메타 광고'!$X:$X,'무신사 메타 광고'!$I:$I,$S$4,'무신사 메타 광고'!$C:$C,$R616))</f>
        <v>0</v>
      </c>
      <c r="AC616" s="11">
        <f t="shared" si="28"/>
        <v>0</v>
      </c>
    </row>
    <row r="617" spans="2:29">
      <c r="B617" s="9"/>
      <c r="C617" s="29">
        <f>IF($C$4="", SUMIFS('자사몰 메타 광고'!$L:$L, '자사몰 메타 광고'!$D:$D, $B617), SUMIFS('자사몰 메타 광고'!$L:$L, '자사몰 메타 광고'!$I:$I, $C$4, '자사몰 메타 광고'!$D:$D, $B617))</f>
        <v>0</v>
      </c>
      <c r="D617" s="29">
        <f>IF($C$4="", SUMIFS('자사몰 메타 광고'!$V:$V,#REF!, $B617), SUMIFS('자사몰 메타 광고'!$V:$V,'자사몰 메타 광고'!$I:$I,$C$4,'자사몰 메타 광고'!$D:$D,$B617))</f>
        <v>0</v>
      </c>
      <c r="E617" s="11">
        <f t="shared" si="22"/>
        <v>0</v>
      </c>
      <c r="F617" s="12" t="str">
        <f t="shared" si="29"/>
        <v xml:space="preserve"> </v>
      </c>
      <c r="G617" s="30">
        <f>IF($C$4="", SUMIFS('자사몰 메타 광고'!$K:$K, '자사몰 메타 광고'!$D:$D, $B617), SUMIFS('자사몰 메타 광고'!$K:$K,'자사몰 메타 광고'!$I:$I,$C$4,'자사몰 메타 광고'!D:D,$B617))</f>
        <v>0</v>
      </c>
      <c r="H617" s="30">
        <f>IF($C$4="", SUMIFS('자사몰 메타 광고'!$Q:$Q, '자사몰 메타 광고'!$D:$D, $B617), SUMIFS('자사몰 메타 광고'!$Q:$Q,'자사몰 메타 광고'!$I:$I,$C$4,'자사몰 메타 광고'!D:D,$B617))</f>
        <v>0</v>
      </c>
      <c r="I617" s="30">
        <f>IF($C$4="", SUMIFS('자사몰 메타 광고'!$U:$U, '자사몰 메타 광고'!$D:$D, $B617), SUMIFS('자사몰 메타 광고'!$U:$U,'자사몰 메타 광고'!$I:$I,$C$4,'자사몰 메타 광고'!D:D,$B617))</f>
        <v>0</v>
      </c>
      <c r="J617" s="11">
        <f t="shared" si="23"/>
        <v>0</v>
      </c>
      <c r="K617" s="11">
        <f t="shared" si="24"/>
        <v>0</v>
      </c>
      <c r="L617" s="12" t="str">
        <f t="shared" si="30"/>
        <v xml:space="preserve"> </v>
      </c>
      <c r="N617" s="10">
        <f>IF($C$4="", SUMIFS('무신사 메타 광고'!$X:$X, '무신사 메타 광고'!$D:$D, $B617),SUMIFS('무신사 메타 광고'!$X:$X,'무신사 메타 광고'!I:I,$C$4,'무신사 메타 광고'!D:D,$B617))</f>
        <v>0</v>
      </c>
      <c r="O617" s="11">
        <f t="shared" si="25"/>
        <v>0</v>
      </c>
      <c r="R617" s="13"/>
      <c r="S617" s="31">
        <f>IF($S$4="", SUMIFS('자사몰 메타 광고'!$L:$L, '자사몰 메타 광고'!$C:$C, $R617),SUMIFS('자사몰 메타 광고'!$L:$L,'자사몰 메타 광고'!$I:$I,$S$4,'자사몰 메타 광고'!$C:$C,$R617))</f>
        <v>0</v>
      </c>
      <c r="T617" s="31">
        <f>IF($S$4="", SUMIFS('자사몰 메타 광고'!$V:$V, '자사몰 메타 광고'!$C:$C, $R617),SUMIFS('자사몰 메타 광고'!$V:$V,'자사몰 메타 광고'!$I:$I,$S$4,'자사몰 메타 광고'!$C:$C,$R617))</f>
        <v>0</v>
      </c>
      <c r="U617" s="11">
        <f t="shared" si="26"/>
        <v>0</v>
      </c>
      <c r="V617" s="12" t="str">
        <f t="shared" si="31"/>
        <v xml:space="preserve"> </v>
      </c>
      <c r="W617" s="32">
        <f>IF($S$4="", SUMIFS('자사몰 메타 광고'!$K:$K, '자사몰 메타 광고'!$C:$C, $R617),SUMIFS('자사몰 메타 광고'!$K:$K,'자사몰 메타 광고'!$I:$I,$S$4,'자사몰 메타 광고'!$C:$C,$R617))</f>
        <v>0</v>
      </c>
      <c r="X617" s="32">
        <f>IF($S$4="", SUMIFS('자사몰 메타 광고'!$N:$N, '자사몰 메타 광고'!$C:$C, $R617),SUMIFS('자사몰 메타 광고'!$N:$N,'자사몰 메타 광고'!$I:$I,$S$4,'자사몰 메타 광고'!$C:$C,$R617))</f>
        <v>0</v>
      </c>
      <c r="Y617" s="11">
        <f t="shared" si="27"/>
        <v>0</v>
      </c>
      <c r="Z617" s="12" t="str">
        <f t="shared" si="32"/>
        <v xml:space="preserve"> </v>
      </c>
      <c r="AB617" s="10">
        <f>IF($S$4="", SUMIFS('무신사 메타 광고'!$X:$X, '무신사 메타 광고'!$C:$C, $R617),SUMIFS('무신사 메타 광고'!$X:$X,'무신사 메타 광고'!$I:$I,$S$4,'무신사 메타 광고'!$C:$C,$R617))</f>
        <v>0</v>
      </c>
      <c r="AC617" s="11">
        <f t="shared" si="28"/>
        <v>0</v>
      </c>
    </row>
    <row r="618" spans="2:29">
      <c r="B618" s="9"/>
      <c r="C618" s="29">
        <f>IF($C$4="", SUMIFS('자사몰 메타 광고'!$L:$L, '자사몰 메타 광고'!$D:$D, $B618), SUMIFS('자사몰 메타 광고'!$L:$L, '자사몰 메타 광고'!$I:$I, $C$4, '자사몰 메타 광고'!$D:$D, $B618))</f>
        <v>0</v>
      </c>
      <c r="D618" s="29">
        <f>IF($C$4="", SUMIFS('자사몰 메타 광고'!$V:$V,#REF!, $B618), SUMIFS('자사몰 메타 광고'!$V:$V,'자사몰 메타 광고'!$I:$I,$C$4,'자사몰 메타 광고'!$D:$D,$B618))</f>
        <v>0</v>
      </c>
      <c r="E618" s="11">
        <f t="shared" si="22"/>
        <v>0</v>
      </c>
      <c r="F618" s="12" t="str">
        <f t="shared" si="29"/>
        <v xml:space="preserve"> </v>
      </c>
      <c r="G618" s="30">
        <f>IF($C$4="", SUMIFS('자사몰 메타 광고'!$K:$K, '자사몰 메타 광고'!$D:$D, $B618), SUMIFS('자사몰 메타 광고'!$K:$K,'자사몰 메타 광고'!$I:$I,$C$4,'자사몰 메타 광고'!D:D,$B618))</f>
        <v>0</v>
      </c>
      <c r="H618" s="30">
        <f>IF($C$4="", SUMIFS('자사몰 메타 광고'!$Q:$Q, '자사몰 메타 광고'!$D:$D, $B618), SUMIFS('자사몰 메타 광고'!$Q:$Q,'자사몰 메타 광고'!$I:$I,$C$4,'자사몰 메타 광고'!D:D,$B618))</f>
        <v>0</v>
      </c>
      <c r="I618" s="30">
        <f>IF($C$4="", SUMIFS('자사몰 메타 광고'!$U:$U, '자사몰 메타 광고'!$D:$D, $B618), SUMIFS('자사몰 메타 광고'!$U:$U,'자사몰 메타 광고'!$I:$I,$C$4,'자사몰 메타 광고'!D:D,$B618))</f>
        <v>0</v>
      </c>
      <c r="J618" s="11">
        <f t="shared" si="23"/>
        <v>0</v>
      </c>
      <c r="K618" s="11">
        <f t="shared" si="24"/>
        <v>0</v>
      </c>
      <c r="L618" s="12" t="str">
        <f t="shared" si="30"/>
        <v xml:space="preserve"> </v>
      </c>
      <c r="N618" s="10">
        <f>IF($C$4="", SUMIFS('무신사 메타 광고'!$X:$X, '무신사 메타 광고'!$D:$D, $B618),SUMIFS('무신사 메타 광고'!$X:$X,'무신사 메타 광고'!I:I,$C$4,'무신사 메타 광고'!D:D,$B618))</f>
        <v>0</v>
      </c>
      <c r="O618" s="11">
        <f t="shared" si="25"/>
        <v>0</v>
      </c>
      <c r="R618" s="13"/>
      <c r="S618" s="31">
        <f>IF($S$4="", SUMIFS('자사몰 메타 광고'!$L:$L, '자사몰 메타 광고'!$C:$C, $R618),SUMIFS('자사몰 메타 광고'!$L:$L,'자사몰 메타 광고'!$I:$I,$S$4,'자사몰 메타 광고'!$C:$C,$R618))</f>
        <v>0</v>
      </c>
      <c r="T618" s="31">
        <f>IF($S$4="", SUMIFS('자사몰 메타 광고'!$V:$V, '자사몰 메타 광고'!$C:$C, $R618),SUMIFS('자사몰 메타 광고'!$V:$V,'자사몰 메타 광고'!$I:$I,$S$4,'자사몰 메타 광고'!$C:$C,$R618))</f>
        <v>0</v>
      </c>
      <c r="U618" s="11">
        <f t="shared" si="26"/>
        <v>0</v>
      </c>
      <c r="V618" s="12" t="str">
        <f t="shared" si="31"/>
        <v xml:space="preserve"> </v>
      </c>
      <c r="W618" s="32">
        <f>IF($S$4="", SUMIFS('자사몰 메타 광고'!$K:$K, '자사몰 메타 광고'!$C:$C, $R618),SUMIFS('자사몰 메타 광고'!$K:$K,'자사몰 메타 광고'!$I:$I,$S$4,'자사몰 메타 광고'!$C:$C,$R618))</f>
        <v>0</v>
      </c>
      <c r="X618" s="32">
        <f>IF($S$4="", SUMIFS('자사몰 메타 광고'!$N:$N, '자사몰 메타 광고'!$C:$C, $R618),SUMIFS('자사몰 메타 광고'!$N:$N,'자사몰 메타 광고'!$I:$I,$S$4,'자사몰 메타 광고'!$C:$C,$R618))</f>
        <v>0</v>
      </c>
      <c r="Y618" s="11">
        <f t="shared" si="27"/>
        <v>0</v>
      </c>
      <c r="Z618" s="12" t="str">
        <f t="shared" si="32"/>
        <v xml:space="preserve"> </v>
      </c>
      <c r="AB618" s="10">
        <f>IF($S$4="", SUMIFS('무신사 메타 광고'!$X:$X, '무신사 메타 광고'!$C:$C, $R618),SUMIFS('무신사 메타 광고'!$X:$X,'무신사 메타 광고'!$I:$I,$S$4,'무신사 메타 광고'!$C:$C,$R618))</f>
        <v>0</v>
      </c>
      <c r="AC618" s="11">
        <f t="shared" si="28"/>
        <v>0</v>
      </c>
    </row>
    <row r="619" spans="2:29">
      <c r="B619" s="9"/>
      <c r="C619" s="29">
        <f>IF($C$4="", SUMIFS('자사몰 메타 광고'!$L:$L, '자사몰 메타 광고'!$D:$D, $B619), SUMIFS('자사몰 메타 광고'!$L:$L, '자사몰 메타 광고'!$I:$I, $C$4, '자사몰 메타 광고'!$D:$D, $B619))</f>
        <v>0</v>
      </c>
      <c r="D619" s="29">
        <f>IF($C$4="", SUMIFS('자사몰 메타 광고'!$V:$V,#REF!, $B619), SUMIFS('자사몰 메타 광고'!$V:$V,'자사몰 메타 광고'!$I:$I,$C$4,'자사몰 메타 광고'!$D:$D,$B619))</f>
        <v>0</v>
      </c>
      <c r="E619" s="11">
        <f t="shared" si="22"/>
        <v>0</v>
      </c>
      <c r="F619" s="12" t="str">
        <f t="shared" si="29"/>
        <v xml:space="preserve"> </v>
      </c>
      <c r="G619" s="30">
        <f>IF($C$4="", SUMIFS('자사몰 메타 광고'!$K:$K, '자사몰 메타 광고'!$D:$D, $B619), SUMIFS('자사몰 메타 광고'!$K:$K,'자사몰 메타 광고'!$I:$I,$C$4,'자사몰 메타 광고'!D:D,$B619))</f>
        <v>0</v>
      </c>
      <c r="H619" s="30">
        <f>IF($C$4="", SUMIFS('자사몰 메타 광고'!$Q:$Q, '자사몰 메타 광고'!$D:$D, $B619), SUMIFS('자사몰 메타 광고'!$Q:$Q,'자사몰 메타 광고'!$I:$I,$C$4,'자사몰 메타 광고'!D:D,$B619))</f>
        <v>0</v>
      </c>
      <c r="I619" s="30">
        <f>IF($C$4="", SUMIFS('자사몰 메타 광고'!$U:$U, '자사몰 메타 광고'!$D:$D, $B619), SUMIFS('자사몰 메타 광고'!$U:$U,'자사몰 메타 광고'!$I:$I,$C$4,'자사몰 메타 광고'!D:D,$B619))</f>
        <v>0</v>
      </c>
      <c r="J619" s="11">
        <f t="shared" si="23"/>
        <v>0</v>
      </c>
      <c r="K619" s="11">
        <f t="shared" si="24"/>
        <v>0</v>
      </c>
      <c r="L619" s="12" t="str">
        <f t="shared" si="30"/>
        <v xml:space="preserve"> </v>
      </c>
      <c r="N619" s="10">
        <f>IF($C$4="", SUMIFS('무신사 메타 광고'!$X:$X, '무신사 메타 광고'!$D:$D, $B619),SUMIFS('무신사 메타 광고'!$X:$X,'무신사 메타 광고'!I:I,$C$4,'무신사 메타 광고'!D:D,$B619))</f>
        <v>0</v>
      </c>
      <c r="O619" s="11">
        <f t="shared" si="25"/>
        <v>0</v>
      </c>
      <c r="R619" s="13"/>
      <c r="S619" s="31">
        <f>IF($S$4="", SUMIFS('자사몰 메타 광고'!$L:$L, '자사몰 메타 광고'!$C:$C, $R619),SUMIFS('자사몰 메타 광고'!$L:$L,'자사몰 메타 광고'!$I:$I,$S$4,'자사몰 메타 광고'!$C:$C,$R619))</f>
        <v>0</v>
      </c>
      <c r="T619" s="31">
        <f>IF($S$4="", SUMIFS('자사몰 메타 광고'!$V:$V, '자사몰 메타 광고'!$C:$C, $R619),SUMIFS('자사몰 메타 광고'!$V:$V,'자사몰 메타 광고'!$I:$I,$S$4,'자사몰 메타 광고'!$C:$C,$R619))</f>
        <v>0</v>
      </c>
      <c r="U619" s="11">
        <f t="shared" si="26"/>
        <v>0</v>
      </c>
      <c r="V619" s="12" t="str">
        <f t="shared" si="31"/>
        <v xml:space="preserve"> </v>
      </c>
      <c r="W619" s="32">
        <f>IF($S$4="", SUMIFS('자사몰 메타 광고'!$K:$K, '자사몰 메타 광고'!$C:$C, $R619),SUMIFS('자사몰 메타 광고'!$K:$K,'자사몰 메타 광고'!$I:$I,$S$4,'자사몰 메타 광고'!$C:$C,$R619))</f>
        <v>0</v>
      </c>
      <c r="X619" s="32">
        <f>IF($S$4="", SUMIFS('자사몰 메타 광고'!$N:$N, '자사몰 메타 광고'!$C:$C, $R619),SUMIFS('자사몰 메타 광고'!$N:$N,'자사몰 메타 광고'!$I:$I,$S$4,'자사몰 메타 광고'!$C:$C,$R619))</f>
        <v>0</v>
      </c>
      <c r="Y619" s="11">
        <f t="shared" si="27"/>
        <v>0</v>
      </c>
      <c r="Z619" s="12" t="str">
        <f t="shared" si="32"/>
        <v xml:space="preserve"> </v>
      </c>
      <c r="AB619" s="10">
        <f>IF($S$4="", SUMIFS('무신사 메타 광고'!$X:$X, '무신사 메타 광고'!$C:$C, $R619),SUMIFS('무신사 메타 광고'!$X:$X,'무신사 메타 광고'!$I:$I,$S$4,'무신사 메타 광고'!$C:$C,$R619))</f>
        <v>0</v>
      </c>
      <c r="AC619" s="11">
        <f t="shared" si="28"/>
        <v>0</v>
      </c>
    </row>
    <row r="620" spans="2:29">
      <c r="B620" s="9"/>
      <c r="C620" s="29">
        <f>IF($C$4="", SUMIFS('자사몰 메타 광고'!$L:$L, '자사몰 메타 광고'!$D:$D, $B620), SUMIFS('자사몰 메타 광고'!$L:$L, '자사몰 메타 광고'!$I:$I, $C$4, '자사몰 메타 광고'!$D:$D, $B620))</f>
        <v>0</v>
      </c>
      <c r="D620" s="29">
        <f>IF($C$4="", SUMIFS('자사몰 메타 광고'!$V:$V,#REF!, $B620), SUMIFS('자사몰 메타 광고'!$V:$V,'자사몰 메타 광고'!$I:$I,$C$4,'자사몰 메타 광고'!$D:$D,$B620))</f>
        <v>0</v>
      </c>
      <c r="E620" s="11">
        <f t="shared" si="22"/>
        <v>0</v>
      </c>
      <c r="F620" s="12" t="str">
        <f t="shared" si="29"/>
        <v xml:space="preserve"> </v>
      </c>
      <c r="G620" s="30">
        <f>IF($C$4="", SUMIFS('자사몰 메타 광고'!$K:$K, '자사몰 메타 광고'!$D:$D, $B620), SUMIFS('자사몰 메타 광고'!$K:$K,'자사몰 메타 광고'!$I:$I,$C$4,'자사몰 메타 광고'!D:D,$B620))</f>
        <v>0</v>
      </c>
      <c r="H620" s="30">
        <f>IF($C$4="", SUMIFS('자사몰 메타 광고'!$Q:$Q, '자사몰 메타 광고'!$D:$D, $B620), SUMIFS('자사몰 메타 광고'!$Q:$Q,'자사몰 메타 광고'!$I:$I,$C$4,'자사몰 메타 광고'!D:D,$B620))</f>
        <v>0</v>
      </c>
      <c r="I620" s="30">
        <f>IF($C$4="", SUMIFS('자사몰 메타 광고'!$U:$U, '자사몰 메타 광고'!$D:$D, $B620), SUMIFS('자사몰 메타 광고'!$U:$U,'자사몰 메타 광고'!$I:$I,$C$4,'자사몰 메타 광고'!D:D,$B620))</f>
        <v>0</v>
      </c>
      <c r="J620" s="11">
        <f t="shared" si="23"/>
        <v>0</v>
      </c>
      <c r="K620" s="11">
        <f t="shared" si="24"/>
        <v>0</v>
      </c>
      <c r="L620" s="12" t="str">
        <f t="shared" si="30"/>
        <v xml:space="preserve"> </v>
      </c>
      <c r="N620" s="10">
        <f>IF($C$4="", SUMIFS('무신사 메타 광고'!$X:$X, '무신사 메타 광고'!$D:$D, $B620),SUMIFS('무신사 메타 광고'!$X:$X,'무신사 메타 광고'!I:I,$C$4,'무신사 메타 광고'!D:D,$B620))</f>
        <v>0</v>
      </c>
      <c r="O620" s="11">
        <f t="shared" si="25"/>
        <v>0</v>
      </c>
      <c r="R620" s="13"/>
      <c r="S620" s="31">
        <f>IF($S$4="", SUMIFS('자사몰 메타 광고'!$L:$L, '자사몰 메타 광고'!$C:$C, $R620),SUMIFS('자사몰 메타 광고'!$L:$L,'자사몰 메타 광고'!$I:$I,$S$4,'자사몰 메타 광고'!$C:$C,$R620))</f>
        <v>0</v>
      </c>
      <c r="T620" s="31">
        <f>IF($S$4="", SUMIFS('자사몰 메타 광고'!$V:$V, '자사몰 메타 광고'!$C:$C, $R620),SUMIFS('자사몰 메타 광고'!$V:$V,'자사몰 메타 광고'!$I:$I,$S$4,'자사몰 메타 광고'!$C:$C,$R620))</f>
        <v>0</v>
      </c>
      <c r="U620" s="11">
        <f t="shared" si="26"/>
        <v>0</v>
      </c>
      <c r="V620" s="12" t="str">
        <f t="shared" si="31"/>
        <v xml:space="preserve"> </v>
      </c>
      <c r="W620" s="32">
        <f>IF($S$4="", SUMIFS('자사몰 메타 광고'!$K:$K, '자사몰 메타 광고'!$C:$C, $R620),SUMIFS('자사몰 메타 광고'!$K:$K,'자사몰 메타 광고'!$I:$I,$S$4,'자사몰 메타 광고'!$C:$C,$R620))</f>
        <v>0</v>
      </c>
      <c r="X620" s="32">
        <f>IF($S$4="", SUMIFS('자사몰 메타 광고'!$N:$N, '자사몰 메타 광고'!$C:$C, $R620),SUMIFS('자사몰 메타 광고'!$N:$N,'자사몰 메타 광고'!$I:$I,$S$4,'자사몰 메타 광고'!$C:$C,$R620))</f>
        <v>0</v>
      </c>
      <c r="Y620" s="11">
        <f t="shared" si="27"/>
        <v>0</v>
      </c>
      <c r="Z620" s="12" t="str">
        <f t="shared" si="32"/>
        <v xml:space="preserve"> </v>
      </c>
      <c r="AB620" s="10">
        <f>IF($S$4="", SUMIFS('무신사 메타 광고'!$X:$X, '무신사 메타 광고'!$C:$C, $R620),SUMIFS('무신사 메타 광고'!$X:$X,'무신사 메타 광고'!$I:$I,$S$4,'무신사 메타 광고'!$C:$C,$R620))</f>
        <v>0</v>
      </c>
      <c r="AC620" s="11">
        <f t="shared" si="28"/>
        <v>0</v>
      </c>
    </row>
    <row r="621" spans="2:29">
      <c r="B621" s="9"/>
      <c r="C621" s="29">
        <f>IF($C$4="", SUMIFS('자사몰 메타 광고'!$L:$L, '자사몰 메타 광고'!$D:$D, $B621), SUMIFS('자사몰 메타 광고'!$L:$L, '자사몰 메타 광고'!$I:$I, $C$4, '자사몰 메타 광고'!$D:$D, $B621))</f>
        <v>0</v>
      </c>
      <c r="D621" s="29">
        <f>IF($C$4="", SUMIFS('자사몰 메타 광고'!$V:$V,#REF!, $B621), SUMIFS('자사몰 메타 광고'!$V:$V,'자사몰 메타 광고'!$I:$I,$C$4,'자사몰 메타 광고'!$D:$D,$B621))</f>
        <v>0</v>
      </c>
      <c r="E621" s="11">
        <f t="shared" si="22"/>
        <v>0</v>
      </c>
      <c r="F621" s="12" t="str">
        <f t="shared" si="29"/>
        <v xml:space="preserve"> </v>
      </c>
      <c r="G621" s="30">
        <f>IF($C$4="", SUMIFS('자사몰 메타 광고'!$K:$K, '자사몰 메타 광고'!$D:$D, $B621), SUMIFS('자사몰 메타 광고'!$K:$K,'자사몰 메타 광고'!$I:$I,$C$4,'자사몰 메타 광고'!D:D,$B621))</f>
        <v>0</v>
      </c>
      <c r="H621" s="30">
        <f>IF($C$4="", SUMIFS('자사몰 메타 광고'!$Q:$Q, '자사몰 메타 광고'!$D:$D, $B621), SUMIFS('자사몰 메타 광고'!$Q:$Q,'자사몰 메타 광고'!$I:$I,$C$4,'자사몰 메타 광고'!D:D,$B621))</f>
        <v>0</v>
      </c>
      <c r="I621" s="30">
        <f>IF($C$4="", SUMIFS('자사몰 메타 광고'!$U:$U, '자사몰 메타 광고'!$D:$D, $B621), SUMIFS('자사몰 메타 광고'!$U:$U,'자사몰 메타 광고'!$I:$I,$C$4,'자사몰 메타 광고'!D:D,$B621))</f>
        <v>0</v>
      </c>
      <c r="J621" s="11">
        <f t="shared" si="23"/>
        <v>0</v>
      </c>
      <c r="K621" s="11">
        <f t="shared" si="24"/>
        <v>0</v>
      </c>
      <c r="L621" s="12" t="str">
        <f t="shared" si="30"/>
        <v xml:space="preserve"> </v>
      </c>
      <c r="N621" s="10">
        <f>IF($C$4="", SUMIFS('무신사 메타 광고'!$X:$X, '무신사 메타 광고'!$D:$D, $B621),SUMIFS('무신사 메타 광고'!$X:$X,'무신사 메타 광고'!I:I,$C$4,'무신사 메타 광고'!D:D,$B621))</f>
        <v>0</v>
      </c>
      <c r="O621" s="11">
        <f t="shared" si="25"/>
        <v>0</v>
      </c>
      <c r="R621" s="13"/>
      <c r="S621" s="31">
        <f>IF($S$4="", SUMIFS('자사몰 메타 광고'!$L:$L, '자사몰 메타 광고'!$C:$C, $R621),SUMIFS('자사몰 메타 광고'!$L:$L,'자사몰 메타 광고'!$I:$I,$S$4,'자사몰 메타 광고'!$C:$C,$R621))</f>
        <v>0</v>
      </c>
      <c r="T621" s="31">
        <f>IF($S$4="", SUMIFS('자사몰 메타 광고'!$V:$V, '자사몰 메타 광고'!$C:$C, $R621),SUMIFS('자사몰 메타 광고'!$V:$V,'자사몰 메타 광고'!$I:$I,$S$4,'자사몰 메타 광고'!$C:$C,$R621))</f>
        <v>0</v>
      </c>
      <c r="U621" s="11">
        <f t="shared" si="26"/>
        <v>0</v>
      </c>
      <c r="V621" s="12" t="str">
        <f t="shared" si="31"/>
        <v xml:space="preserve"> </v>
      </c>
      <c r="W621" s="32">
        <f>IF($S$4="", SUMIFS('자사몰 메타 광고'!$K:$K, '자사몰 메타 광고'!$C:$C, $R621),SUMIFS('자사몰 메타 광고'!$K:$K,'자사몰 메타 광고'!$I:$I,$S$4,'자사몰 메타 광고'!$C:$C,$R621))</f>
        <v>0</v>
      </c>
      <c r="X621" s="32">
        <f>IF($S$4="", SUMIFS('자사몰 메타 광고'!$N:$N, '자사몰 메타 광고'!$C:$C, $R621),SUMIFS('자사몰 메타 광고'!$N:$N,'자사몰 메타 광고'!$I:$I,$S$4,'자사몰 메타 광고'!$C:$C,$R621))</f>
        <v>0</v>
      </c>
      <c r="Y621" s="11">
        <f t="shared" si="27"/>
        <v>0</v>
      </c>
      <c r="Z621" s="12" t="str">
        <f t="shared" si="32"/>
        <v xml:space="preserve"> </v>
      </c>
      <c r="AB621" s="10">
        <f>IF($S$4="", SUMIFS('무신사 메타 광고'!$X:$X, '무신사 메타 광고'!$C:$C, $R621),SUMIFS('무신사 메타 광고'!$X:$X,'무신사 메타 광고'!$I:$I,$S$4,'무신사 메타 광고'!$C:$C,$R621))</f>
        <v>0</v>
      </c>
      <c r="AC621" s="11">
        <f t="shared" si="28"/>
        <v>0</v>
      </c>
    </row>
    <row r="622" spans="2:29">
      <c r="B622" s="9"/>
      <c r="C622" s="29">
        <f>IF($C$4="", SUMIFS('자사몰 메타 광고'!$L:$L, '자사몰 메타 광고'!$D:$D, $B622), SUMIFS('자사몰 메타 광고'!$L:$L, '자사몰 메타 광고'!$I:$I, $C$4, '자사몰 메타 광고'!$D:$D, $B622))</f>
        <v>0</v>
      </c>
      <c r="D622" s="29">
        <f>IF($C$4="", SUMIFS('자사몰 메타 광고'!$V:$V,#REF!, $B622), SUMIFS('자사몰 메타 광고'!$V:$V,'자사몰 메타 광고'!$I:$I,$C$4,'자사몰 메타 광고'!$D:$D,$B622))</f>
        <v>0</v>
      </c>
      <c r="E622" s="11">
        <f t="shared" si="22"/>
        <v>0</v>
      </c>
      <c r="F622" s="12" t="str">
        <f t="shared" si="29"/>
        <v xml:space="preserve"> </v>
      </c>
      <c r="G622" s="30">
        <f>IF($C$4="", SUMIFS('자사몰 메타 광고'!$K:$K, '자사몰 메타 광고'!$D:$D, $B622), SUMIFS('자사몰 메타 광고'!$K:$K,'자사몰 메타 광고'!$I:$I,$C$4,'자사몰 메타 광고'!D:D,$B622))</f>
        <v>0</v>
      </c>
      <c r="H622" s="30">
        <f>IF($C$4="", SUMIFS('자사몰 메타 광고'!$Q:$Q, '자사몰 메타 광고'!$D:$D, $B622), SUMIFS('자사몰 메타 광고'!$Q:$Q,'자사몰 메타 광고'!$I:$I,$C$4,'자사몰 메타 광고'!D:D,$B622))</f>
        <v>0</v>
      </c>
      <c r="I622" s="30">
        <f>IF($C$4="", SUMIFS('자사몰 메타 광고'!$U:$U, '자사몰 메타 광고'!$D:$D, $B622), SUMIFS('자사몰 메타 광고'!$U:$U,'자사몰 메타 광고'!$I:$I,$C$4,'자사몰 메타 광고'!D:D,$B622))</f>
        <v>0</v>
      </c>
      <c r="J622" s="11">
        <f t="shared" si="23"/>
        <v>0</v>
      </c>
      <c r="K622" s="11">
        <f t="shared" si="24"/>
        <v>0</v>
      </c>
      <c r="L622" s="12" t="str">
        <f t="shared" si="30"/>
        <v xml:space="preserve"> </v>
      </c>
      <c r="N622" s="10">
        <f>IF($C$4="", SUMIFS('무신사 메타 광고'!$X:$X, '무신사 메타 광고'!$D:$D, $B622),SUMIFS('무신사 메타 광고'!$X:$X,'무신사 메타 광고'!I:I,$C$4,'무신사 메타 광고'!D:D,$B622))</f>
        <v>0</v>
      </c>
      <c r="O622" s="11">
        <f t="shared" si="25"/>
        <v>0</v>
      </c>
      <c r="R622" s="13"/>
      <c r="S622" s="31">
        <f>IF($S$4="", SUMIFS('자사몰 메타 광고'!$L:$L, '자사몰 메타 광고'!$C:$C, $R622),SUMIFS('자사몰 메타 광고'!$L:$L,'자사몰 메타 광고'!$I:$I,$S$4,'자사몰 메타 광고'!$C:$C,$R622))</f>
        <v>0</v>
      </c>
      <c r="T622" s="31">
        <f>IF($S$4="", SUMIFS('자사몰 메타 광고'!$V:$V, '자사몰 메타 광고'!$C:$C, $R622),SUMIFS('자사몰 메타 광고'!$V:$V,'자사몰 메타 광고'!$I:$I,$S$4,'자사몰 메타 광고'!$C:$C,$R622))</f>
        <v>0</v>
      </c>
      <c r="U622" s="11">
        <f t="shared" si="26"/>
        <v>0</v>
      </c>
      <c r="V622" s="12" t="str">
        <f t="shared" si="31"/>
        <v xml:space="preserve"> </v>
      </c>
      <c r="W622" s="32">
        <f>IF($S$4="", SUMIFS('자사몰 메타 광고'!$K:$K, '자사몰 메타 광고'!$C:$C, $R622),SUMIFS('자사몰 메타 광고'!$K:$K,'자사몰 메타 광고'!$I:$I,$S$4,'자사몰 메타 광고'!$C:$C,$R622))</f>
        <v>0</v>
      </c>
      <c r="X622" s="32">
        <f>IF($S$4="", SUMIFS('자사몰 메타 광고'!$N:$N, '자사몰 메타 광고'!$C:$C, $R622),SUMIFS('자사몰 메타 광고'!$N:$N,'자사몰 메타 광고'!$I:$I,$S$4,'자사몰 메타 광고'!$C:$C,$R622))</f>
        <v>0</v>
      </c>
      <c r="Y622" s="11">
        <f t="shared" si="27"/>
        <v>0</v>
      </c>
      <c r="Z622" s="12" t="str">
        <f t="shared" si="32"/>
        <v xml:space="preserve"> </v>
      </c>
      <c r="AB622" s="10">
        <f>IF($S$4="", SUMIFS('무신사 메타 광고'!$X:$X, '무신사 메타 광고'!$C:$C, $R622),SUMIFS('무신사 메타 광고'!$X:$X,'무신사 메타 광고'!$I:$I,$S$4,'무신사 메타 광고'!$C:$C,$R622))</f>
        <v>0</v>
      </c>
      <c r="AC622" s="11">
        <f t="shared" si="28"/>
        <v>0</v>
      </c>
    </row>
    <row r="623" spans="2:29">
      <c r="B623" s="9"/>
      <c r="C623" s="29">
        <f>IF($C$4="", SUMIFS('자사몰 메타 광고'!$L:$L, '자사몰 메타 광고'!$D:$D, $B623), SUMIFS('자사몰 메타 광고'!$L:$L, '자사몰 메타 광고'!$I:$I, $C$4, '자사몰 메타 광고'!$D:$D, $B623))</f>
        <v>0</v>
      </c>
      <c r="D623" s="29">
        <f>IF($C$4="", SUMIFS('자사몰 메타 광고'!$V:$V,#REF!, $B623), SUMIFS('자사몰 메타 광고'!$V:$V,'자사몰 메타 광고'!$I:$I,$C$4,'자사몰 메타 광고'!$D:$D,$B623))</f>
        <v>0</v>
      </c>
      <c r="E623" s="11">
        <f t="shared" si="22"/>
        <v>0</v>
      </c>
      <c r="F623" s="12" t="str">
        <f t="shared" si="29"/>
        <v xml:space="preserve"> </v>
      </c>
      <c r="G623" s="30">
        <f>IF($C$4="", SUMIFS('자사몰 메타 광고'!$K:$K, '자사몰 메타 광고'!$D:$D, $B623), SUMIFS('자사몰 메타 광고'!$K:$K,'자사몰 메타 광고'!$I:$I,$C$4,'자사몰 메타 광고'!D:D,$B623))</f>
        <v>0</v>
      </c>
      <c r="H623" s="30">
        <f>IF($C$4="", SUMIFS('자사몰 메타 광고'!$Q:$Q, '자사몰 메타 광고'!$D:$D, $B623), SUMIFS('자사몰 메타 광고'!$Q:$Q,'자사몰 메타 광고'!$I:$I,$C$4,'자사몰 메타 광고'!D:D,$B623))</f>
        <v>0</v>
      </c>
      <c r="I623" s="30">
        <f>IF($C$4="", SUMIFS('자사몰 메타 광고'!$U:$U, '자사몰 메타 광고'!$D:$D, $B623), SUMIFS('자사몰 메타 광고'!$U:$U,'자사몰 메타 광고'!$I:$I,$C$4,'자사몰 메타 광고'!D:D,$B623))</f>
        <v>0</v>
      </c>
      <c r="J623" s="11">
        <f t="shared" si="23"/>
        <v>0</v>
      </c>
      <c r="K623" s="11">
        <f t="shared" si="24"/>
        <v>0</v>
      </c>
      <c r="L623" s="12" t="str">
        <f t="shared" si="30"/>
        <v xml:space="preserve"> </v>
      </c>
      <c r="N623" s="10">
        <f>IF($C$4="", SUMIFS('무신사 메타 광고'!$X:$X, '무신사 메타 광고'!$D:$D, $B623),SUMIFS('무신사 메타 광고'!$X:$X,'무신사 메타 광고'!I:I,$C$4,'무신사 메타 광고'!D:D,$B623))</f>
        <v>0</v>
      </c>
      <c r="O623" s="11">
        <f t="shared" si="25"/>
        <v>0</v>
      </c>
      <c r="R623" s="13"/>
      <c r="S623" s="31">
        <f>IF($S$4="", SUMIFS('자사몰 메타 광고'!$L:$L, '자사몰 메타 광고'!$C:$C, $R623),SUMIFS('자사몰 메타 광고'!$L:$L,'자사몰 메타 광고'!$I:$I,$S$4,'자사몰 메타 광고'!$C:$C,$R623))</f>
        <v>0</v>
      </c>
      <c r="T623" s="31">
        <f>IF($S$4="", SUMIFS('자사몰 메타 광고'!$V:$V, '자사몰 메타 광고'!$C:$C, $R623),SUMIFS('자사몰 메타 광고'!$V:$V,'자사몰 메타 광고'!$I:$I,$S$4,'자사몰 메타 광고'!$C:$C,$R623))</f>
        <v>0</v>
      </c>
      <c r="U623" s="11">
        <f t="shared" si="26"/>
        <v>0</v>
      </c>
      <c r="V623" s="12" t="str">
        <f t="shared" si="31"/>
        <v xml:space="preserve"> </v>
      </c>
      <c r="W623" s="32">
        <f>IF($S$4="", SUMIFS('자사몰 메타 광고'!$K:$K, '자사몰 메타 광고'!$C:$C, $R623),SUMIFS('자사몰 메타 광고'!$K:$K,'자사몰 메타 광고'!$I:$I,$S$4,'자사몰 메타 광고'!$C:$C,$R623))</f>
        <v>0</v>
      </c>
      <c r="X623" s="32">
        <f>IF($S$4="", SUMIFS('자사몰 메타 광고'!$N:$N, '자사몰 메타 광고'!$C:$C, $R623),SUMIFS('자사몰 메타 광고'!$N:$N,'자사몰 메타 광고'!$I:$I,$S$4,'자사몰 메타 광고'!$C:$C,$R623))</f>
        <v>0</v>
      </c>
      <c r="Y623" s="11">
        <f t="shared" si="27"/>
        <v>0</v>
      </c>
      <c r="Z623" s="12" t="str">
        <f t="shared" si="32"/>
        <v xml:space="preserve"> </v>
      </c>
      <c r="AB623" s="10">
        <f>IF($S$4="", SUMIFS('무신사 메타 광고'!$X:$X, '무신사 메타 광고'!$C:$C, $R623),SUMIFS('무신사 메타 광고'!$X:$X,'무신사 메타 광고'!$I:$I,$S$4,'무신사 메타 광고'!$C:$C,$R623))</f>
        <v>0</v>
      </c>
      <c r="AC623" s="11">
        <f t="shared" si="28"/>
        <v>0</v>
      </c>
    </row>
    <row r="624" spans="2:29">
      <c r="B624" s="9"/>
      <c r="C624" s="29">
        <f>IF($C$4="", SUMIFS('자사몰 메타 광고'!$L:$L, '자사몰 메타 광고'!$D:$D, $B624), SUMIFS('자사몰 메타 광고'!$L:$L, '자사몰 메타 광고'!$I:$I, $C$4, '자사몰 메타 광고'!$D:$D, $B624))</f>
        <v>0</v>
      </c>
      <c r="D624" s="29">
        <f>IF($C$4="", SUMIFS('자사몰 메타 광고'!$V:$V,#REF!, $B624), SUMIFS('자사몰 메타 광고'!$V:$V,'자사몰 메타 광고'!$I:$I,$C$4,'자사몰 메타 광고'!$D:$D,$B624))</f>
        <v>0</v>
      </c>
      <c r="E624" s="11">
        <f t="shared" si="22"/>
        <v>0</v>
      </c>
      <c r="F624" s="12" t="str">
        <f t="shared" si="29"/>
        <v xml:space="preserve"> </v>
      </c>
      <c r="G624" s="30">
        <f>IF($C$4="", SUMIFS('자사몰 메타 광고'!$K:$K, '자사몰 메타 광고'!$D:$D, $B624), SUMIFS('자사몰 메타 광고'!$K:$K,'자사몰 메타 광고'!$I:$I,$C$4,'자사몰 메타 광고'!D:D,$B624))</f>
        <v>0</v>
      </c>
      <c r="H624" s="30">
        <f>IF($C$4="", SUMIFS('자사몰 메타 광고'!$Q:$Q, '자사몰 메타 광고'!$D:$D, $B624), SUMIFS('자사몰 메타 광고'!$Q:$Q,'자사몰 메타 광고'!$I:$I,$C$4,'자사몰 메타 광고'!D:D,$B624))</f>
        <v>0</v>
      </c>
      <c r="I624" s="30">
        <f>IF($C$4="", SUMIFS('자사몰 메타 광고'!$U:$U, '자사몰 메타 광고'!$D:$D, $B624), SUMIFS('자사몰 메타 광고'!$U:$U,'자사몰 메타 광고'!$I:$I,$C$4,'자사몰 메타 광고'!D:D,$B624))</f>
        <v>0</v>
      </c>
      <c r="J624" s="11">
        <f t="shared" si="23"/>
        <v>0</v>
      </c>
      <c r="K624" s="11">
        <f t="shared" si="24"/>
        <v>0</v>
      </c>
      <c r="L624" s="12" t="str">
        <f t="shared" si="30"/>
        <v xml:space="preserve"> </v>
      </c>
      <c r="N624" s="10">
        <f>IF($C$4="", SUMIFS('무신사 메타 광고'!$X:$X, '무신사 메타 광고'!$D:$D, $B624),SUMIFS('무신사 메타 광고'!$X:$X,'무신사 메타 광고'!I:I,$C$4,'무신사 메타 광고'!D:D,$B624))</f>
        <v>0</v>
      </c>
      <c r="O624" s="11">
        <f t="shared" si="25"/>
        <v>0</v>
      </c>
      <c r="R624" s="13"/>
      <c r="S624" s="31">
        <f>IF($S$4="", SUMIFS('자사몰 메타 광고'!$L:$L, '자사몰 메타 광고'!$C:$C, $R624),SUMIFS('자사몰 메타 광고'!$L:$L,'자사몰 메타 광고'!$I:$I,$S$4,'자사몰 메타 광고'!$C:$C,$R624))</f>
        <v>0</v>
      </c>
      <c r="T624" s="31">
        <f>IF($S$4="", SUMIFS('자사몰 메타 광고'!$V:$V, '자사몰 메타 광고'!$C:$C, $R624),SUMIFS('자사몰 메타 광고'!$V:$V,'자사몰 메타 광고'!$I:$I,$S$4,'자사몰 메타 광고'!$C:$C,$R624))</f>
        <v>0</v>
      </c>
      <c r="U624" s="11">
        <f t="shared" si="26"/>
        <v>0</v>
      </c>
      <c r="V624" s="12" t="str">
        <f t="shared" si="31"/>
        <v xml:space="preserve"> </v>
      </c>
      <c r="W624" s="32">
        <f>IF($S$4="", SUMIFS('자사몰 메타 광고'!$K:$K, '자사몰 메타 광고'!$C:$C, $R624),SUMIFS('자사몰 메타 광고'!$K:$K,'자사몰 메타 광고'!$I:$I,$S$4,'자사몰 메타 광고'!$C:$C,$R624))</f>
        <v>0</v>
      </c>
      <c r="X624" s="32">
        <f>IF($S$4="", SUMIFS('자사몰 메타 광고'!$N:$N, '자사몰 메타 광고'!$C:$C, $R624),SUMIFS('자사몰 메타 광고'!$N:$N,'자사몰 메타 광고'!$I:$I,$S$4,'자사몰 메타 광고'!$C:$C,$R624))</f>
        <v>0</v>
      </c>
      <c r="Y624" s="11">
        <f t="shared" si="27"/>
        <v>0</v>
      </c>
      <c r="Z624" s="12" t="str">
        <f t="shared" si="32"/>
        <v xml:space="preserve"> </v>
      </c>
      <c r="AB624" s="10">
        <f>IF($S$4="", SUMIFS('무신사 메타 광고'!$X:$X, '무신사 메타 광고'!$C:$C, $R624),SUMIFS('무신사 메타 광고'!$X:$X,'무신사 메타 광고'!$I:$I,$S$4,'무신사 메타 광고'!$C:$C,$R624))</f>
        <v>0</v>
      </c>
      <c r="AC624" s="11">
        <f t="shared" si="28"/>
        <v>0</v>
      </c>
    </row>
    <row r="625" spans="2:29">
      <c r="B625" s="9"/>
      <c r="C625" s="29">
        <f>IF($C$4="", SUMIFS('자사몰 메타 광고'!$L:$L, '자사몰 메타 광고'!$D:$D, $B625), SUMIFS('자사몰 메타 광고'!$L:$L, '자사몰 메타 광고'!$I:$I, $C$4, '자사몰 메타 광고'!$D:$D, $B625))</f>
        <v>0</v>
      </c>
      <c r="D625" s="29">
        <f>IF($C$4="", SUMIFS('자사몰 메타 광고'!$V:$V,#REF!, $B625), SUMIFS('자사몰 메타 광고'!$V:$V,'자사몰 메타 광고'!$I:$I,$C$4,'자사몰 메타 광고'!$D:$D,$B625))</f>
        <v>0</v>
      </c>
      <c r="E625" s="11">
        <f t="shared" si="22"/>
        <v>0</v>
      </c>
      <c r="F625" s="12" t="str">
        <f t="shared" si="29"/>
        <v xml:space="preserve"> </v>
      </c>
      <c r="G625" s="30">
        <f>IF($C$4="", SUMIFS('자사몰 메타 광고'!$K:$K, '자사몰 메타 광고'!$D:$D, $B625), SUMIFS('자사몰 메타 광고'!$K:$K,'자사몰 메타 광고'!$I:$I,$C$4,'자사몰 메타 광고'!D:D,$B625))</f>
        <v>0</v>
      </c>
      <c r="H625" s="30">
        <f>IF($C$4="", SUMIFS('자사몰 메타 광고'!$Q:$Q, '자사몰 메타 광고'!$D:$D, $B625), SUMIFS('자사몰 메타 광고'!$Q:$Q,'자사몰 메타 광고'!$I:$I,$C$4,'자사몰 메타 광고'!D:D,$B625))</f>
        <v>0</v>
      </c>
      <c r="I625" s="30">
        <f>IF($C$4="", SUMIFS('자사몰 메타 광고'!$U:$U, '자사몰 메타 광고'!$D:$D, $B625), SUMIFS('자사몰 메타 광고'!$U:$U,'자사몰 메타 광고'!$I:$I,$C$4,'자사몰 메타 광고'!D:D,$B625))</f>
        <v>0</v>
      </c>
      <c r="J625" s="11">
        <f t="shared" si="23"/>
        <v>0</v>
      </c>
      <c r="K625" s="11">
        <f t="shared" si="24"/>
        <v>0</v>
      </c>
      <c r="L625" s="12" t="str">
        <f t="shared" si="30"/>
        <v xml:space="preserve"> </v>
      </c>
      <c r="N625" s="10">
        <f>IF($C$4="", SUMIFS('무신사 메타 광고'!$X:$X, '무신사 메타 광고'!$D:$D, $B625),SUMIFS('무신사 메타 광고'!$X:$X,'무신사 메타 광고'!I:I,$C$4,'무신사 메타 광고'!D:D,$B625))</f>
        <v>0</v>
      </c>
      <c r="O625" s="11">
        <f t="shared" si="25"/>
        <v>0</v>
      </c>
      <c r="R625" s="13"/>
      <c r="S625" s="31">
        <f>IF($S$4="", SUMIFS('자사몰 메타 광고'!$L:$L, '자사몰 메타 광고'!$C:$C, $R625),SUMIFS('자사몰 메타 광고'!$L:$L,'자사몰 메타 광고'!$I:$I,$S$4,'자사몰 메타 광고'!$C:$C,$R625))</f>
        <v>0</v>
      </c>
      <c r="T625" s="31">
        <f>IF($S$4="", SUMIFS('자사몰 메타 광고'!$V:$V, '자사몰 메타 광고'!$C:$C, $R625),SUMIFS('자사몰 메타 광고'!$V:$V,'자사몰 메타 광고'!$I:$I,$S$4,'자사몰 메타 광고'!$C:$C,$R625))</f>
        <v>0</v>
      </c>
      <c r="U625" s="11">
        <f t="shared" si="26"/>
        <v>0</v>
      </c>
      <c r="V625" s="12" t="str">
        <f t="shared" si="31"/>
        <v xml:space="preserve"> </v>
      </c>
      <c r="W625" s="32">
        <f>IF($S$4="", SUMIFS('자사몰 메타 광고'!$K:$K, '자사몰 메타 광고'!$C:$C, $R625),SUMIFS('자사몰 메타 광고'!$K:$K,'자사몰 메타 광고'!$I:$I,$S$4,'자사몰 메타 광고'!$C:$C,$R625))</f>
        <v>0</v>
      </c>
      <c r="X625" s="32">
        <f>IF($S$4="", SUMIFS('자사몰 메타 광고'!$N:$N, '자사몰 메타 광고'!$C:$C, $R625),SUMIFS('자사몰 메타 광고'!$N:$N,'자사몰 메타 광고'!$I:$I,$S$4,'자사몰 메타 광고'!$C:$C,$R625))</f>
        <v>0</v>
      </c>
      <c r="Y625" s="11">
        <f t="shared" si="27"/>
        <v>0</v>
      </c>
      <c r="Z625" s="12" t="str">
        <f t="shared" si="32"/>
        <v xml:space="preserve"> </v>
      </c>
      <c r="AB625" s="10">
        <f>IF($S$4="", SUMIFS('무신사 메타 광고'!$X:$X, '무신사 메타 광고'!$C:$C, $R625),SUMIFS('무신사 메타 광고'!$X:$X,'무신사 메타 광고'!$I:$I,$S$4,'무신사 메타 광고'!$C:$C,$R625))</f>
        <v>0</v>
      </c>
      <c r="AC625" s="11">
        <f t="shared" si="28"/>
        <v>0</v>
      </c>
    </row>
    <row r="626" spans="2:29">
      <c r="B626" s="9"/>
      <c r="C626" s="29">
        <f>IF($C$4="", SUMIFS('자사몰 메타 광고'!$L:$L, '자사몰 메타 광고'!$D:$D, $B626), SUMIFS('자사몰 메타 광고'!$L:$L, '자사몰 메타 광고'!$I:$I, $C$4, '자사몰 메타 광고'!$D:$D, $B626))</f>
        <v>0</v>
      </c>
      <c r="D626" s="29">
        <f>IF($C$4="", SUMIFS('자사몰 메타 광고'!$V:$V,#REF!, $B626), SUMIFS('자사몰 메타 광고'!$V:$V,'자사몰 메타 광고'!$I:$I,$C$4,'자사몰 메타 광고'!$D:$D,$B626))</f>
        <v>0</v>
      </c>
      <c r="E626" s="11">
        <f t="shared" si="22"/>
        <v>0</v>
      </c>
      <c r="F626" s="12" t="str">
        <f t="shared" si="29"/>
        <v xml:space="preserve"> </v>
      </c>
      <c r="G626" s="30">
        <f>IF($C$4="", SUMIFS('자사몰 메타 광고'!$K:$K, '자사몰 메타 광고'!$D:$D, $B626), SUMIFS('자사몰 메타 광고'!$K:$K,'자사몰 메타 광고'!$I:$I,$C$4,'자사몰 메타 광고'!D:D,$B626))</f>
        <v>0</v>
      </c>
      <c r="H626" s="30">
        <f>IF($C$4="", SUMIFS('자사몰 메타 광고'!$Q:$Q, '자사몰 메타 광고'!$D:$D, $B626), SUMIFS('자사몰 메타 광고'!$Q:$Q,'자사몰 메타 광고'!$I:$I,$C$4,'자사몰 메타 광고'!D:D,$B626))</f>
        <v>0</v>
      </c>
      <c r="I626" s="30">
        <f>IF($C$4="", SUMIFS('자사몰 메타 광고'!$U:$U, '자사몰 메타 광고'!$D:$D, $B626), SUMIFS('자사몰 메타 광고'!$U:$U,'자사몰 메타 광고'!$I:$I,$C$4,'자사몰 메타 광고'!D:D,$B626))</f>
        <v>0</v>
      </c>
      <c r="J626" s="11">
        <f t="shared" si="23"/>
        <v>0</v>
      </c>
      <c r="K626" s="11">
        <f t="shared" si="24"/>
        <v>0</v>
      </c>
      <c r="L626" s="12" t="str">
        <f t="shared" si="30"/>
        <v xml:space="preserve"> </v>
      </c>
      <c r="N626" s="10">
        <f>IF($C$4="", SUMIFS('무신사 메타 광고'!$X:$X, '무신사 메타 광고'!$D:$D, $B626),SUMIFS('무신사 메타 광고'!$X:$X,'무신사 메타 광고'!I:I,$C$4,'무신사 메타 광고'!D:D,$B626))</f>
        <v>0</v>
      </c>
      <c r="O626" s="11">
        <f t="shared" si="25"/>
        <v>0</v>
      </c>
      <c r="R626" s="13"/>
      <c r="S626" s="31">
        <f>IF($S$4="", SUMIFS('자사몰 메타 광고'!$L:$L, '자사몰 메타 광고'!$C:$C, $R626),SUMIFS('자사몰 메타 광고'!$L:$L,'자사몰 메타 광고'!$I:$I,$S$4,'자사몰 메타 광고'!$C:$C,$R626))</f>
        <v>0</v>
      </c>
      <c r="T626" s="31">
        <f>IF($S$4="", SUMIFS('자사몰 메타 광고'!$V:$V, '자사몰 메타 광고'!$C:$C, $R626),SUMIFS('자사몰 메타 광고'!$V:$V,'자사몰 메타 광고'!$I:$I,$S$4,'자사몰 메타 광고'!$C:$C,$R626))</f>
        <v>0</v>
      </c>
      <c r="U626" s="11">
        <f t="shared" si="26"/>
        <v>0</v>
      </c>
      <c r="V626" s="12" t="str">
        <f t="shared" si="31"/>
        <v xml:space="preserve"> </v>
      </c>
      <c r="W626" s="32">
        <f>IF($S$4="", SUMIFS('자사몰 메타 광고'!$K:$K, '자사몰 메타 광고'!$C:$C, $R626),SUMIFS('자사몰 메타 광고'!$K:$K,'자사몰 메타 광고'!$I:$I,$S$4,'자사몰 메타 광고'!$C:$C,$R626))</f>
        <v>0</v>
      </c>
      <c r="X626" s="32">
        <f>IF($S$4="", SUMIFS('자사몰 메타 광고'!$N:$N, '자사몰 메타 광고'!$C:$C, $R626),SUMIFS('자사몰 메타 광고'!$N:$N,'자사몰 메타 광고'!$I:$I,$S$4,'자사몰 메타 광고'!$C:$C,$R626))</f>
        <v>0</v>
      </c>
      <c r="Y626" s="11">
        <f t="shared" si="27"/>
        <v>0</v>
      </c>
      <c r="Z626" s="12" t="str">
        <f t="shared" si="32"/>
        <v xml:space="preserve"> </v>
      </c>
      <c r="AB626" s="10">
        <f>IF($S$4="", SUMIFS('무신사 메타 광고'!$X:$X, '무신사 메타 광고'!$C:$C, $R626),SUMIFS('무신사 메타 광고'!$X:$X,'무신사 메타 광고'!$I:$I,$S$4,'무신사 메타 광고'!$C:$C,$R626))</f>
        <v>0</v>
      </c>
      <c r="AC626" s="11">
        <f t="shared" si="28"/>
        <v>0</v>
      </c>
    </row>
    <row r="627" spans="2:29">
      <c r="B627" s="9"/>
      <c r="C627" s="29">
        <f>IF($C$4="", SUMIFS('자사몰 메타 광고'!$L:$L, '자사몰 메타 광고'!$D:$D, $B627), SUMIFS('자사몰 메타 광고'!$L:$L, '자사몰 메타 광고'!$I:$I, $C$4, '자사몰 메타 광고'!$D:$D, $B627))</f>
        <v>0</v>
      </c>
      <c r="D627" s="29">
        <f>IF($C$4="", SUMIFS('자사몰 메타 광고'!$V:$V,#REF!, $B627), SUMIFS('자사몰 메타 광고'!$V:$V,'자사몰 메타 광고'!$I:$I,$C$4,'자사몰 메타 광고'!$D:$D,$B627))</f>
        <v>0</v>
      </c>
      <c r="E627" s="11">
        <f t="shared" si="22"/>
        <v>0</v>
      </c>
      <c r="F627" s="12" t="str">
        <f t="shared" si="29"/>
        <v xml:space="preserve"> </v>
      </c>
      <c r="G627" s="30">
        <f>IF($C$4="", SUMIFS('자사몰 메타 광고'!$K:$K, '자사몰 메타 광고'!$D:$D, $B627), SUMIFS('자사몰 메타 광고'!$K:$K,'자사몰 메타 광고'!$I:$I,$C$4,'자사몰 메타 광고'!D:D,$B627))</f>
        <v>0</v>
      </c>
      <c r="H627" s="30">
        <f>IF($C$4="", SUMIFS('자사몰 메타 광고'!$Q:$Q, '자사몰 메타 광고'!$D:$D, $B627), SUMIFS('자사몰 메타 광고'!$Q:$Q,'자사몰 메타 광고'!$I:$I,$C$4,'자사몰 메타 광고'!D:D,$B627))</f>
        <v>0</v>
      </c>
      <c r="I627" s="30">
        <f>IF($C$4="", SUMIFS('자사몰 메타 광고'!$U:$U, '자사몰 메타 광고'!$D:$D, $B627), SUMIFS('자사몰 메타 광고'!$U:$U,'자사몰 메타 광고'!$I:$I,$C$4,'자사몰 메타 광고'!D:D,$B627))</f>
        <v>0</v>
      </c>
      <c r="J627" s="11">
        <f t="shared" si="23"/>
        <v>0</v>
      </c>
      <c r="K627" s="11">
        <f t="shared" si="24"/>
        <v>0</v>
      </c>
      <c r="L627" s="12" t="str">
        <f t="shared" si="30"/>
        <v xml:space="preserve"> </v>
      </c>
      <c r="N627" s="10">
        <f>IF($C$4="", SUMIFS('무신사 메타 광고'!$X:$X, '무신사 메타 광고'!$D:$D, $B627),SUMIFS('무신사 메타 광고'!$X:$X,'무신사 메타 광고'!I:I,$C$4,'무신사 메타 광고'!D:D,$B627))</f>
        <v>0</v>
      </c>
      <c r="O627" s="11">
        <f t="shared" si="25"/>
        <v>0</v>
      </c>
      <c r="R627" s="13"/>
      <c r="S627" s="31">
        <f>IF($S$4="", SUMIFS('자사몰 메타 광고'!$L:$L, '자사몰 메타 광고'!$C:$C, $R627),SUMIFS('자사몰 메타 광고'!$L:$L,'자사몰 메타 광고'!$I:$I,$S$4,'자사몰 메타 광고'!$C:$C,$R627))</f>
        <v>0</v>
      </c>
      <c r="T627" s="31">
        <f>IF($S$4="", SUMIFS('자사몰 메타 광고'!$V:$V, '자사몰 메타 광고'!$C:$C, $R627),SUMIFS('자사몰 메타 광고'!$V:$V,'자사몰 메타 광고'!$I:$I,$S$4,'자사몰 메타 광고'!$C:$C,$R627))</f>
        <v>0</v>
      </c>
      <c r="U627" s="11">
        <f t="shared" si="26"/>
        <v>0</v>
      </c>
      <c r="V627" s="12" t="str">
        <f t="shared" si="31"/>
        <v xml:space="preserve"> </v>
      </c>
      <c r="W627" s="32">
        <f>IF($S$4="", SUMIFS('자사몰 메타 광고'!$K:$K, '자사몰 메타 광고'!$C:$C, $R627),SUMIFS('자사몰 메타 광고'!$K:$K,'자사몰 메타 광고'!$I:$I,$S$4,'자사몰 메타 광고'!$C:$C,$R627))</f>
        <v>0</v>
      </c>
      <c r="X627" s="32">
        <f>IF($S$4="", SUMIFS('자사몰 메타 광고'!$N:$N, '자사몰 메타 광고'!$C:$C, $R627),SUMIFS('자사몰 메타 광고'!$N:$N,'자사몰 메타 광고'!$I:$I,$S$4,'자사몰 메타 광고'!$C:$C,$R627))</f>
        <v>0</v>
      </c>
      <c r="Y627" s="11">
        <f t="shared" si="27"/>
        <v>0</v>
      </c>
      <c r="Z627" s="12" t="str">
        <f t="shared" si="32"/>
        <v xml:space="preserve"> </v>
      </c>
      <c r="AB627" s="10">
        <f>IF($S$4="", SUMIFS('무신사 메타 광고'!$X:$X, '무신사 메타 광고'!$C:$C, $R627),SUMIFS('무신사 메타 광고'!$X:$X,'무신사 메타 광고'!$I:$I,$S$4,'무신사 메타 광고'!$C:$C,$R627))</f>
        <v>0</v>
      </c>
      <c r="AC627" s="11">
        <f t="shared" si="28"/>
        <v>0</v>
      </c>
    </row>
    <row r="628" spans="2:29">
      <c r="B628" s="9"/>
      <c r="C628" s="29">
        <f>IF($C$4="", SUMIFS('자사몰 메타 광고'!$L:$L, '자사몰 메타 광고'!$D:$D, $B628), SUMIFS('자사몰 메타 광고'!$L:$L, '자사몰 메타 광고'!$I:$I, $C$4, '자사몰 메타 광고'!$D:$D, $B628))</f>
        <v>0</v>
      </c>
      <c r="D628" s="29">
        <f>IF($C$4="", SUMIFS('자사몰 메타 광고'!$V:$V,#REF!, $B628), SUMIFS('자사몰 메타 광고'!$V:$V,'자사몰 메타 광고'!$I:$I,$C$4,'자사몰 메타 광고'!$D:$D,$B628))</f>
        <v>0</v>
      </c>
      <c r="E628" s="11">
        <f t="shared" si="22"/>
        <v>0</v>
      </c>
      <c r="F628" s="12" t="str">
        <f t="shared" si="29"/>
        <v xml:space="preserve"> </v>
      </c>
      <c r="G628" s="30">
        <f>IF($C$4="", SUMIFS('자사몰 메타 광고'!$K:$K, '자사몰 메타 광고'!$D:$D, $B628), SUMIFS('자사몰 메타 광고'!$K:$K,'자사몰 메타 광고'!$I:$I,$C$4,'자사몰 메타 광고'!D:D,$B628))</f>
        <v>0</v>
      </c>
      <c r="H628" s="30">
        <f>IF($C$4="", SUMIFS('자사몰 메타 광고'!$Q:$Q, '자사몰 메타 광고'!$D:$D, $B628), SUMIFS('자사몰 메타 광고'!$Q:$Q,'자사몰 메타 광고'!$I:$I,$C$4,'자사몰 메타 광고'!D:D,$B628))</f>
        <v>0</v>
      </c>
      <c r="I628" s="30">
        <f>IF($C$4="", SUMIFS('자사몰 메타 광고'!$U:$U, '자사몰 메타 광고'!$D:$D, $B628), SUMIFS('자사몰 메타 광고'!$U:$U,'자사몰 메타 광고'!$I:$I,$C$4,'자사몰 메타 광고'!D:D,$B628))</f>
        <v>0</v>
      </c>
      <c r="J628" s="11">
        <f t="shared" si="23"/>
        <v>0</v>
      </c>
      <c r="K628" s="11">
        <f t="shared" si="24"/>
        <v>0</v>
      </c>
      <c r="L628" s="12" t="str">
        <f t="shared" si="30"/>
        <v xml:space="preserve"> </v>
      </c>
      <c r="N628" s="10">
        <f>IF($C$4="", SUMIFS('무신사 메타 광고'!$X:$X, '무신사 메타 광고'!$D:$D, $B628),SUMIFS('무신사 메타 광고'!$X:$X,'무신사 메타 광고'!I:I,$C$4,'무신사 메타 광고'!D:D,$B628))</f>
        <v>0</v>
      </c>
      <c r="O628" s="11">
        <f t="shared" si="25"/>
        <v>0</v>
      </c>
      <c r="R628" s="13"/>
      <c r="S628" s="31">
        <f>IF($S$4="", SUMIFS('자사몰 메타 광고'!$L:$L, '자사몰 메타 광고'!$C:$C, $R628),SUMIFS('자사몰 메타 광고'!$L:$L,'자사몰 메타 광고'!$I:$I,$S$4,'자사몰 메타 광고'!$C:$C,$R628))</f>
        <v>0</v>
      </c>
      <c r="T628" s="31">
        <f>IF($S$4="", SUMIFS('자사몰 메타 광고'!$V:$V, '자사몰 메타 광고'!$C:$C, $R628),SUMIFS('자사몰 메타 광고'!$V:$V,'자사몰 메타 광고'!$I:$I,$S$4,'자사몰 메타 광고'!$C:$C,$R628))</f>
        <v>0</v>
      </c>
      <c r="U628" s="11">
        <f t="shared" si="26"/>
        <v>0</v>
      </c>
      <c r="V628" s="12" t="str">
        <f t="shared" si="31"/>
        <v xml:space="preserve"> </v>
      </c>
      <c r="W628" s="32">
        <f>IF($S$4="", SUMIFS('자사몰 메타 광고'!$K:$K, '자사몰 메타 광고'!$C:$C, $R628),SUMIFS('자사몰 메타 광고'!$K:$K,'자사몰 메타 광고'!$I:$I,$S$4,'자사몰 메타 광고'!$C:$C,$R628))</f>
        <v>0</v>
      </c>
      <c r="X628" s="32">
        <f>IF($S$4="", SUMIFS('자사몰 메타 광고'!$N:$N, '자사몰 메타 광고'!$C:$C, $R628),SUMIFS('자사몰 메타 광고'!$N:$N,'자사몰 메타 광고'!$I:$I,$S$4,'자사몰 메타 광고'!$C:$C,$R628))</f>
        <v>0</v>
      </c>
      <c r="Y628" s="11">
        <f t="shared" si="27"/>
        <v>0</v>
      </c>
      <c r="Z628" s="12" t="str">
        <f t="shared" si="32"/>
        <v xml:space="preserve"> </v>
      </c>
      <c r="AB628" s="10">
        <f>IF($S$4="", SUMIFS('무신사 메타 광고'!$X:$X, '무신사 메타 광고'!$C:$C, $R628),SUMIFS('무신사 메타 광고'!$X:$X,'무신사 메타 광고'!$I:$I,$S$4,'무신사 메타 광고'!$C:$C,$R628))</f>
        <v>0</v>
      </c>
      <c r="AC628" s="11">
        <f t="shared" si="28"/>
        <v>0</v>
      </c>
    </row>
    <row r="629" spans="2:29">
      <c r="B629" s="9"/>
      <c r="C629" s="29">
        <f>IF($C$4="", SUMIFS('자사몰 메타 광고'!$L:$L, '자사몰 메타 광고'!$D:$D, $B629), SUMIFS('자사몰 메타 광고'!$L:$L, '자사몰 메타 광고'!$I:$I, $C$4, '자사몰 메타 광고'!$D:$D, $B629))</f>
        <v>0</v>
      </c>
      <c r="D629" s="29">
        <f>IF($C$4="", SUMIFS('자사몰 메타 광고'!$V:$V,#REF!, $B629), SUMIFS('자사몰 메타 광고'!$V:$V,'자사몰 메타 광고'!$I:$I,$C$4,'자사몰 메타 광고'!$D:$D,$B629))</f>
        <v>0</v>
      </c>
      <c r="E629" s="11">
        <f t="shared" si="22"/>
        <v>0</v>
      </c>
      <c r="F629" s="12" t="str">
        <f t="shared" si="29"/>
        <v xml:space="preserve"> </v>
      </c>
      <c r="G629" s="30">
        <f>IF($C$4="", SUMIFS('자사몰 메타 광고'!$K:$K, '자사몰 메타 광고'!$D:$D, $B629), SUMIFS('자사몰 메타 광고'!$K:$K,'자사몰 메타 광고'!$I:$I,$C$4,'자사몰 메타 광고'!D:D,$B629))</f>
        <v>0</v>
      </c>
      <c r="H629" s="30">
        <f>IF($C$4="", SUMIFS('자사몰 메타 광고'!$Q:$Q, '자사몰 메타 광고'!$D:$D, $B629), SUMIFS('자사몰 메타 광고'!$Q:$Q,'자사몰 메타 광고'!$I:$I,$C$4,'자사몰 메타 광고'!D:D,$B629))</f>
        <v>0</v>
      </c>
      <c r="I629" s="30">
        <f>IF($C$4="", SUMIFS('자사몰 메타 광고'!$U:$U, '자사몰 메타 광고'!$D:$D, $B629), SUMIFS('자사몰 메타 광고'!$U:$U,'자사몰 메타 광고'!$I:$I,$C$4,'자사몰 메타 광고'!D:D,$B629))</f>
        <v>0</v>
      </c>
      <c r="J629" s="11">
        <f t="shared" si="23"/>
        <v>0</v>
      </c>
      <c r="K629" s="11">
        <f t="shared" si="24"/>
        <v>0</v>
      </c>
      <c r="L629" s="12" t="str">
        <f t="shared" si="30"/>
        <v xml:space="preserve"> </v>
      </c>
      <c r="N629" s="10">
        <f>IF($C$4="", SUMIFS('무신사 메타 광고'!$X:$X, '무신사 메타 광고'!$D:$D, $B629),SUMIFS('무신사 메타 광고'!$X:$X,'무신사 메타 광고'!I:I,$C$4,'무신사 메타 광고'!D:D,$B629))</f>
        <v>0</v>
      </c>
      <c r="O629" s="11">
        <f t="shared" si="25"/>
        <v>0</v>
      </c>
      <c r="R629" s="13"/>
      <c r="S629" s="31">
        <f>IF($S$4="", SUMIFS('자사몰 메타 광고'!$L:$L, '자사몰 메타 광고'!$C:$C, $R629),SUMIFS('자사몰 메타 광고'!$L:$L,'자사몰 메타 광고'!$I:$I,$S$4,'자사몰 메타 광고'!$C:$C,$R629))</f>
        <v>0</v>
      </c>
      <c r="T629" s="31">
        <f>IF($S$4="", SUMIFS('자사몰 메타 광고'!$V:$V, '자사몰 메타 광고'!$C:$C, $R629),SUMIFS('자사몰 메타 광고'!$V:$V,'자사몰 메타 광고'!$I:$I,$S$4,'자사몰 메타 광고'!$C:$C,$R629))</f>
        <v>0</v>
      </c>
      <c r="U629" s="11">
        <f t="shared" si="26"/>
        <v>0</v>
      </c>
      <c r="V629" s="12" t="str">
        <f t="shared" si="31"/>
        <v xml:space="preserve"> </v>
      </c>
      <c r="W629" s="32">
        <f>IF($S$4="", SUMIFS('자사몰 메타 광고'!$K:$K, '자사몰 메타 광고'!$C:$C, $R629),SUMIFS('자사몰 메타 광고'!$K:$K,'자사몰 메타 광고'!$I:$I,$S$4,'자사몰 메타 광고'!$C:$C,$R629))</f>
        <v>0</v>
      </c>
      <c r="X629" s="32">
        <f>IF($S$4="", SUMIFS('자사몰 메타 광고'!$N:$N, '자사몰 메타 광고'!$C:$C, $R629),SUMIFS('자사몰 메타 광고'!$N:$N,'자사몰 메타 광고'!$I:$I,$S$4,'자사몰 메타 광고'!$C:$C,$R629))</f>
        <v>0</v>
      </c>
      <c r="Y629" s="11">
        <f t="shared" si="27"/>
        <v>0</v>
      </c>
      <c r="Z629" s="12" t="str">
        <f t="shared" si="32"/>
        <v xml:space="preserve"> </v>
      </c>
      <c r="AB629" s="10">
        <f>IF($S$4="", SUMIFS('무신사 메타 광고'!$X:$X, '무신사 메타 광고'!$C:$C, $R629),SUMIFS('무신사 메타 광고'!$X:$X,'무신사 메타 광고'!$I:$I,$S$4,'무신사 메타 광고'!$C:$C,$R629))</f>
        <v>0</v>
      </c>
      <c r="AC629" s="11">
        <f t="shared" si="28"/>
        <v>0</v>
      </c>
    </row>
    <row r="630" spans="2:29">
      <c r="B630" s="9"/>
      <c r="C630" s="29">
        <f>IF($C$4="", SUMIFS('자사몰 메타 광고'!$L:$L, '자사몰 메타 광고'!$D:$D, $B630), SUMIFS('자사몰 메타 광고'!$L:$L, '자사몰 메타 광고'!$I:$I, $C$4, '자사몰 메타 광고'!$D:$D, $B630))</f>
        <v>0</v>
      </c>
      <c r="D630" s="29">
        <f>IF($C$4="", SUMIFS('자사몰 메타 광고'!$V:$V,#REF!, $B630), SUMIFS('자사몰 메타 광고'!$V:$V,'자사몰 메타 광고'!$I:$I,$C$4,'자사몰 메타 광고'!$D:$D,$B630))</f>
        <v>0</v>
      </c>
      <c r="E630" s="11">
        <f t="shared" si="22"/>
        <v>0</v>
      </c>
      <c r="F630" s="12" t="str">
        <f t="shared" si="29"/>
        <v xml:space="preserve"> </v>
      </c>
      <c r="G630" s="30">
        <f>IF($C$4="", SUMIFS('자사몰 메타 광고'!$K:$K, '자사몰 메타 광고'!$D:$D, $B630), SUMIFS('자사몰 메타 광고'!$K:$K,'자사몰 메타 광고'!$I:$I,$C$4,'자사몰 메타 광고'!D:D,$B630))</f>
        <v>0</v>
      </c>
      <c r="H630" s="30">
        <f>IF($C$4="", SUMIFS('자사몰 메타 광고'!$Q:$Q, '자사몰 메타 광고'!$D:$D, $B630), SUMIFS('자사몰 메타 광고'!$Q:$Q,'자사몰 메타 광고'!$I:$I,$C$4,'자사몰 메타 광고'!D:D,$B630))</f>
        <v>0</v>
      </c>
      <c r="I630" s="30">
        <f>IF($C$4="", SUMIFS('자사몰 메타 광고'!$U:$U, '자사몰 메타 광고'!$D:$D, $B630), SUMIFS('자사몰 메타 광고'!$U:$U,'자사몰 메타 광고'!$I:$I,$C$4,'자사몰 메타 광고'!D:D,$B630))</f>
        <v>0</v>
      </c>
      <c r="J630" s="11">
        <f t="shared" si="23"/>
        <v>0</v>
      </c>
      <c r="K630" s="11">
        <f t="shared" si="24"/>
        <v>0</v>
      </c>
      <c r="L630" s="12" t="str">
        <f t="shared" si="30"/>
        <v xml:space="preserve"> </v>
      </c>
      <c r="N630" s="10">
        <f>IF($C$4="", SUMIFS('무신사 메타 광고'!$X:$X, '무신사 메타 광고'!$D:$D, $B630),SUMIFS('무신사 메타 광고'!$X:$X,'무신사 메타 광고'!I:I,$C$4,'무신사 메타 광고'!D:D,$B630))</f>
        <v>0</v>
      </c>
      <c r="O630" s="11">
        <f t="shared" si="25"/>
        <v>0</v>
      </c>
      <c r="R630" s="13"/>
      <c r="S630" s="31">
        <f>IF($S$4="", SUMIFS('자사몰 메타 광고'!$L:$L, '자사몰 메타 광고'!$C:$C, $R630),SUMIFS('자사몰 메타 광고'!$L:$L,'자사몰 메타 광고'!$I:$I,$S$4,'자사몰 메타 광고'!$C:$C,$R630))</f>
        <v>0</v>
      </c>
      <c r="T630" s="31">
        <f>IF($S$4="", SUMIFS('자사몰 메타 광고'!$V:$V, '자사몰 메타 광고'!$C:$C, $R630),SUMIFS('자사몰 메타 광고'!$V:$V,'자사몰 메타 광고'!$I:$I,$S$4,'자사몰 메타 광고'!$C:$C,$R630))</f>
        <v>0</v>
      </c>
      <c r="U630" s="11">
        <f t="shared" si="26"/>
        <v>0</v>
      </c>
      <c r="V630" s="12" t="str">
        <f t="shared" si="31"/>
        <v xml:space="preserve"> </v>
      </c>
      <c r="W630" s="32">
        <f>IF($S$4="", SUMIFS('자사몰 메타 광고'!$K:$K, '자사몰 메타 광고'!$C:$C, $R630),SUMIFS('자사몰 메타 광고'!$K:$K,'자사몰 메타 광고'!$I:$I,$S$4,'자사몰 메타 광고'!$C:$C,$R630))</f>
        <v>0</v>
      </c>
      <c r="X630" s="32">
        <f>IF($S$4="", SUMIFS('자사몰 메타 광고'!$N:$N, '자사몰 메타 광고'!$C:$C, $R630),SUMIFS('자사몰 메타 광고'!$N:$N,'자사몰 메타 광고'!$I:$I,$S$4,'자사몰 메타 광고'!$C:$C,$R630))</f>
        <v>0</v>
      </c>
      <c r="Y630" s="11">
        <f t="shared" si="27"/>
        <v>0</v>
      </c>
      <c r="Z630" s="12" t="str">
        <f t="shared" si="32"/>
        <v xml:space="preserve"> </v>
      </c>
      <c r="AB630" s="10">
        <f>IF($S$4="", SUMIFS('무신사 메타 광고'!$X:$X, '무신사 메타 광고'!$C:$C, $R630),SUMIFS('무신사 메타 광고'!$X:$X,'무신사 메타 광고'!$I:$I,$S$4,'무신사 메타 광고'!$C:$C,$R630))</f>
        <v>0</v>
      </c>
      <c r="AC630" s="11">
        <f t="shared" si="28"/>
        <v>0</v>
      </c>
    </row>
    <row r="631" spans="2:29">
      <c r="B631" s="9"/>
      <c r="C631" s="29">
        <f>IF($C$4="", SUMIFS('자사몰 메타 광고'!$L:$L, '자사몰 메타 광고'!$D:$D, $B631), SUMIFS('자사몰 메타 광고'!$L:$L, '자사몰 메타 광고'!$I:$I, $C$4, '자사몰 메타 광고'!$D:$D, $B631))</f>
        <v>0</v>
      </c>
      <c r="D631" s="29">
        <f>IF($C$4="", SUMIFS('자사몰 메타 광고'!$V:$V,#REF!, $B631), SUMIFS('자사몰 메타 광고'!$V:$V,'자사몰 메타 광고'!$I:$I,$C$4,'자사몰 메타 광고'!$D:$D,$B631))</f>
        <v>0</v>
      </c>
      <c r="E631" s="11">
        <f t="shared" si="22"/>
        <v>0</v>
      </c>
      <c r="F631" s="12" t="str">
        <f t="shared" si="29"/>
        <v xml:space="preserve"> </v>
      </c>
      <c r="G631" s="30">
        <f>IF($C$4="", SUMIFS('자사몰 메타 광고'!$K:$K, '자사몰 메타 광고'!$D:$D, $B631), SUMIFS('자사몰 메타 광고'!$K:$K,'자사몰 메타 광고'!$I:$I,$C$4,'자사몰 메타 광고'!D:D,$B631))</f>
        <v>0</v>
      </c>
      <c r="H631" s="30">
        <f>IF($C$4="", SUMIFS('자사몰 메타 광고'!$Q:$Q, '자사몰 메타 광고'!$D:$D, $B631), SUMIFS('자사몰 메타 광고'!$Q:$Q,'자사몰 메타 광고'!$I:$I,$C$4,'자사몰 메타 광고'!D:D,$B631))</f>
        <v>0</v>
      </c>
      <c r="I631" s="30">
        <f>IF($C$4="", SUMIFS('자사몰 메타 광고'!$U:$U, '자사몰 메타 광고'!$D:$D, $B631), SUMIFS('자사몰 메타 광고'!$U:$U,'자사몰 메타 광고'!$I:$I,$C$4,'자사몰 메타 광고'!D:D,$B631))</f>
        <v>0</v>
      </c>
      <c r="J631" s="11">
        <f t="shared" si="23"/>
        <v>0</v>
      </c>
      <c r="K631" s="11">
        <f t="shared" si="24"/>
        <v>0</v>
      </c>
      <c r="L631" s="12" t="str">
        <f t="shared" si="30"/>
        <v xml:space="preserve"> </v>
      </c>
      <c r="N631" s="10">
        <f>IF($C$4="", SUMIFS('무신사 메타 광고'!$X:$X, '무신사 메타 광고'!$D:$D, $B631),SUMIFS('무신사 메타 광고'!$X:$X,'무신사 메타 광고'!I:I,$C$4,'무신사 메타 광고'!D:D,$B631))</f>
        <v>0</v>
      </c>
      <c r="O631" s="11">
        <f t="shared" si="25"/>
        <v>0</v>
      </c>
      <c r="R631" s="13"/>
      <c r="S631" s="31">
        <f>IF($S$4="", SUMIFS('자사몰 메타 광고'!$L:$L, '자사몰 메타 광고'!$C:$C, $R631),SUMIFS('자사몰 메타 광고'!$L:$L,'자사몰 메타 광고'!$I:$I,$S$4,'자사몰 메타 광고'!$C:$C,$R631))</f>
        <v>0</v>
      </c>
      <c r="T631" s="31">
        <f>IF($S$4="", SUMIFS('자사몰 메타 광고'!$V:$V, '자사몰 메타 광고'!$C:$C, $R631),SUMIFS('자사몰 메타 광고'!$V:$V,'자사몰 메타 광고'!$I:$I,$S$4,'자사몰 메타 광고'!$C:$C,$R631))</f>
        <v>0</v>
      </c>
      <c r="U631" s="11">
        <f t="shared" si="26"/>
        <v>0</v>
      </c>
      <c r="V631" s="12" t="str">
        <f t="shared" si="31"/>
        <v xml:space="preserve"> </v>
      </c>
      <c r="W631" s="32">
        <f>IF($S$4="", SUMIFS('자사몰 메타 광고'!$K:$K, '자사몰 메타 광고'!$C:$C, $R631),SUMIFS('자사몰 메타 광고'!$K:$K,'자사몰 메타 광고'!$I:$I,$S$4,'자사몰 메타 광고'!$C:$C,$R631))</f>
        <v>0</v>
      </c>
      <c r="X631" s="32">
        <f>IF($S$4="", SUMIFS('자사몰 메타 광고'!$N:$N, '자사몰 메타 광고'!$C:$C, $R631),SUMIFS('자사몰 메타 광고'!$N:$N,'자사몰 메타 광고'!$I:$I,$S$4,'자사몰 메타 광고'!$C:$C,$R631))</f>
        <v>0</v>
      </c>
      <c r="Y631" s="11">
        <f t="shared" si="27"/>
        <v>0</v>
      </c>
      <c r="Z631" s="12" t="str">
        <f t="shared" si="32"/>
        <v xml:space="preserve"> </v>
      </c>
      <c r="AB631" s="10">
        <f>IF($S$4="", SUMIFS('무신사 메타 광고'!$X:$X, '무신사 메타 광고'!$C:$C, $R631),SUMIFS('무신사 메타 광고'!$X:$X,'무신사 메타 광고'!$I:$I,$S$4,'무신사 메타 광고'!$C:$C,$R631))</f>
        <v>0</v>
      </c>
      <c r="AC631" s="11">
        <f t="shared" si="28"/>
        <v>0</v>
      </c>
    </row>
    <row r="632" spans="2:29">
      <c r="B632" s="9"/>
      <c r="C632" s="29">
        <f>IF($C$4="", SUMIFS('자사몰 메타 광고'!$L:$L, '자사몰 메타 광고'!$D:$D, $B632), SUMIFS('자사몰 메타 광고'!$L:$L, '자사몰 메타 광고'!$I:$I, $C$4, '자사몰 메타 광고'!$D:$D, $B632))</f>
        <v>0</v>
      </c>
      <c r="D632" s="29">
        <f>IF($C$4="", SUMIFS('자사몰 메타 광고'!$V:$V,#REF!, $B632), SUMIFS('자사몰 메타 광고'!$V:$V,'자사몰 메타 광고'!$I:$I,$C$4,'자사몰 메타 광고'!$D:$D,$B632))</f>
        <v>0</v>
      </c>
      <c r="E632" s="11">
        <f t="shared" si="22"/>
        <v>0</v>
      </c>
      <c r="F632" s="12" t="str">
        <f t="shared" si="29"/>
        <v xml:space="preserve"> </v>
      </c>
      <c r="G632" s="30">
        <f>IF($C$4="", SUMIFS('자사몰 메타 광고'!$K:$K, '자사몰 메타 광고'!$D:$D, $B632), SUMIFS('자사몰 메타 광고'!$K:$K,'자사몰 메타 광고'!$I:$I,$C$4,'자사몰 메타 광고'!D:D,$B632))</f>
        <v>0</v>
      </c>
      <c r="H632" s="30">
        <f>IF($C$4="", SUMIFS('자사몰 메타 광고'!$Q:$Q, '자사몰 메타 광고'!$D:$D, $B632), SUMIFS('자사몰 메타 광고'!$Q:$Q,'자사몰 메타 광고'!$I:$I,$C$4,'자사몰 메타 광고'!D:D,$B632))</f>
        <v>0</v>
      </c>
      <c r="I632" s="30">
        <f>IF($C$4="", SUMIFS('자사몰 메타 광고'!$U:$U, '자사몰 메타 광고'!$D:$D, $B632), SUMIFS('자사몰 메타 광고'!$U:$U,'자사몰 메타 광고'!$I:$I,$C$4,'자사몰 메타 광고'!D:D,$B632))</f>
        <v>0</v>
      </c>
      <c r="J632" s="11">
        <f t="shared" si="23"/>
        <v>0</v>
      </c>
      <c r="K632" s="11">
        <f t="shared" si="24"/>
        <v>0</v>
      </c>
      <c r="L632" s="12" t="str">
        <f t="shared" si="30"/>
        <v xml:space="preserve"> </v>
      </c>
      <c r="N632" s="10">
        <f>IF($C$4="", SUMIFS('무신사 메타 광고'!$X:$X, '무신사 메타 광고'!$D:$D, $B632),SUMIFS('무신사 메타 광고'!$X:$X,'무신사 메타 광고'!I:I,$C$4,'무신사 메타 광고'!D:D,$B632))</f>
        <v>0</v>
      </c>
      <c r="O632" s="11">
        <f t="shared" si="25"/>
        <v>0</v>
      </c>
      <c r="R632" s="13"/>
      <c r="S632" s="31">
        <f>IF($S$4="", SUMIFS('자사몰 메타 광고'!$L:$L, '자사몰 메타 광고'!$C:$C, $R632),SUMIFS('자사몰 메타 광고'!$L:$L,'자사몰 메타 광고'!$I:$I,$S$4,'자사몰 메타 광고'!$C:$C,$R632))</f>
        <v>0</v>
      </c>
      <c r="T632" s="31">
        <f>IF($S$4="", SUMIFS('자사몰 메타 광고'!$V:$V, '자사몰 메타 광고'!$C:$C, $R632),SUMIFS('자사몰 메타 광고'!$V:$V,'자사몰 메타 광고'!$I:$I,$S$4,'자사몰 메타 광고'!$C:$C,$R632))</f>
        <v>0</v>
      </c>
      <c r="U632" s="11">
        <f t="shared" si="26"/>
        <v>0</v>
      </c>
      <c r="V632" s="12" t="str">
        <f t="shared" si="31"/>
        <v xml:space="preserve"> </v>
      </c>
      <c r="W632" s="32">
        <f>IF($S$4="", SUMIFS('자사몰 메타 광고'!$K:$K, '자사몰 메타 광고'!$C:$C, $R632),SUMIFS('자사몰 메타 광고'!$K:$K,'자사몰 메타 광고'!$I:$I,$S$4,'자사몰 메타 광고'!$C:$C,$R632))</f>
        <v>0</v>
      </c>
      <c r="X632" s="32">
        <f>IF($S$4="", SUMIFS('자사몰 메타 광고'!$N:$N, '자사몰 메타 광고'!$C:$C, $R632),SUMIFS('자사몰 메타 광고'!$N:$N,'자사몰 메타 광고'!$I:$I,$S$4,'자사몰 메타 광고'!$C:$C,$R632))</f>
        <v>0</v>
      </c>
      <c r="Y632" s="11">
        <f t="shared" si="27"/>
        <v>0</v>
      </c>
      <c r="Z632" s="12" t="str">
        <f t="shared" si="32"/>
        <v xml:space="preserve"> </v>
      </c>
      <c r="AB632" s="10">
        <f>IF($S$4="", SUMIFS('무신사 메타 광고'!$X:$X, '무신사 메타 광고'!$C:$C, $R632),SUMIFS('무신사 메타 광고'!$X:$X,'무신사 메타 광고'!$I:$I,$S$4,'무신사 메타 광고'!$C:$C,$R632))</f>
        <v>0</v>
      </c>
      <c r="AC632" s="11">
        <f t="shared" si="28"/>
        <v>0</v>
      </c>
    </row>
    <row r="633" spans="2:29">
      <c r="B633" s="9"/>
      <c r="C633" s="29">
        <f>IF($C$4="", SUMIFS('자사몰 메타 광고'!$L:$L, '자사몰 메타 광고'!$D:$D, $B633), SUMIFS('자사몰 메타 광고'!$L:$L, '자사몰 메타 광고'!$I:$I, $C$4, '자사몰 메타 광고'!$D:$D, $B633))</f>
        <v>0</v>
      </c>
      <c r="D633" s="29">
        <f>IF($C$4="", SUMIFS('자사몰 메타 광고'!$V:$V,#REF!, $B633), SUMIFS('자사몰 메타 광고'!$V:$V,'자사몰 메타 광고'!$I:$I,$C$4,'자사몰 메타 광고'!$D:$D,$B633))</f>
        <v>0</v>
      </c>
      <c r="E633" s="11">
        <f t="shared" si="22"/>
        <v>0</v>
      </c>
      <c r="F633" s="12" t="str">
        <f t="shared" si="29"/>
        <v xml:space="preserve"> </v>
      </c>
      <c r="G633" s="30">
        <f>IF($C$4="", SUMIFS('자사몰 메타 광고'!$K:$K, '자사몰 메타 광고'!$D:$D, $B633), SUMIFS('자사몰 메타 광고'!$K:$K,'자사몰 메타 광고'!$I:$I,$C$4,'자사몰 메타 광고'!D:D,$B633))</f>
        <v>0</v>
      </c>
      <c r="H633" s="30">
        <f>IF($C$4="", SUMIFS('자사몰 메타 광고'!$Q:$Q, '자사몰 메타 광고'!$D:$D, $B633), SUMIFS('자사몰 메타 광고'!$Q:$Q,'자사몰 메타 광고'!$I:$I,$C$4,'자사몰 메타 광고'!D:D,$B633))</f>
        <v>0</v>
      </c>
      <c r="I633" s="30">
        <f>IF($C$4="", SUMIFS('자사몰 메타 광고'!$U:$U, '자사몰 메타 광고'!$D:$D, $B633), SUMIFS('자사몰 메타 광고'!$U:$U,'자사몰 메타 광고'!$I:$I,$C$4,'자사몰 메타 광고'!D:D,$B633))</f>
        <v>0</v>
      </c>
      <c r="J633" s="11">
        <f t="shared" si="23"/>
        <v>0</v>
      </c>
      <c r="K633" s="11">
        <f t="shared" si="24"/>
        <v>0</v>
      </c>
      <c r="L633" s="12" t="str">
        <f t="shared" si="30"/>
        <v xml:space="preserve"> </v>
      </c>
      <c r="N633" s="10">
        <f>IF($C$4="", SUMIFS('무신사 메타 광고'!$X:$X, '무신사 메타 광고'!$D:$D, $B633),SUMIFS('무신사 메타 광고'!$X:$X,'무신사 메타 광고'!I:I,$C$4,'무신사 메타 광고'!D:D,$B633))</f>
        <v>0</v>
      </c>
      <c r="O633" s="11">
        <f t="shared" si="25"/>
        <v>0</v>
      </c>
      <c r="R633" s="13"/>
      <c r="S633" s="31">
        <f>IF($S$4="", SUMIFS('자사몰 메타 광고'!$L:$L, '자사몰 메타 광고'!$C:$C, $R633),SUMIFS('자사몰 메타 광고'!$L:$L,'자사몰 메타 광고'!$I:$I,$S$4,'자사몰 메타 광고'!$C:$C,$R633))</f>
        <v>0</v>
      </c>
      <c r="T633" s="31">
        <f>IF($S$4="", SUMIFS('자사몰 메타 광고'!$V:$V, '자사몰 메타 광고'!$C:$C, $R633),SUMIFS('자사몰 메타 광고'!$V:$V,'자사몰 메타 광고'!$I:$I,$S$4,'자사몰 메타 광고'!$C:$C,$R633))</f>
        <v>0</v>
      </c>
      <c r="U633" s="11">
        <f t="shared" si="26"/>
        <v>0</v>
      </c>
      <c r="V633" s="12" t="str">
        <f t="shared" si="31"/>
        <v xml:space="preserve"> </v>
      </c>
      <c r="W633" s="32">
        <f>IF($S$4="", SUMIFS('자사몰 메타 광고'!$K:$K, '자사몰 메타 광고'!$C:$C, $R633),SUMIFS('자사몰 메타 광고'!$K:$K,'자사몰 메타 광고'!$I:$I,$S$4,'자사몰 메타 광고'!$C:$C,$R633))</f>
        <v>0</v>
      </c>
      <c r="X633" s="32">
        <f>IF($S$4="", SUMIFS('자사몰 메타 광고'!$N:$N, '자사몰 메타 광고'!$C:$C, $R633),SUMIFS('자사몰 메타 광고'!$N:$N,'자사몰 메타 광고'!$I:$I,$S$4,'자사몰 메타 광고'!$C:$C,$R633))</f>
        <v>0</v>
      </c>
      <c r="Y633" s="11">
        <f t="shared" si="27"/>
        <v>0</v>
      </c>
      <c r="Z633" s="12" t="str">
        <f t="shared" si="32"/>
        <v xml:space="preserve"> </v>
      </c>
      <c r="AB633" s="10">
        <f>IF($S$4="", SUMIFS('무신사 메타 광고'!$X:$X, '무신사 메타 광고'!$C:$C, $R633),SUMIFS('무신사 메타 광고'!$X:$X,'무신사 메타 광고'!$I:$I,$S$4,'무신사 메타 광고'!$C:$C,$R633))</f>
        <v>0</v>
      </c>
      <c r="AC633" s="11">
        <f t="shared" si="28"/>
        <v>0</v>
      </c>
    </row>
    <row r="634" spans="2:29">
      <c r="B634" s="9"/>
      <c r="C634" s="29">
        <f>IF($C$4="", SUMIFS('자사몰 메타 광고'!$L:$L, '자사몰 메타 광고'!$D:$D, $B634), SUMIFS('자사몰 메타 광고'!$L:$L, '자사몰 메타 광고'!$I:$I, $C$4, '자사몰 메타 광고'!$D:$D, $B634))</f>
        <v>0</v>
      </c>
      <c r="D634" s="29">
        <f>IF($C$4="", SUMIFS('자사몰 메타 광고'!$V:$V,#REF!, $B634), SUMIFS('자사몰 메타 광고'!$V:$V,'자사몰 메타 광고'!$I:$I,$C$4,'자사몰 메타 광고'!$D:$D,$B634))</f>
        <v>0</v>
      </c>
      <c r="E634" s="11">
        <f t="shared" si="22"/>
        <v>0</v>
      </c>
      <c r="F634" s="12" t="str">
        <f t="shared" si="29"/>
        <v xml:space="preserve"> </v>
      </c>
      <c r="G634" s="30">
        <f>IF($C$4="", SUMIFS('자사몰 메타 광고'!$K:$K, '자사몰 메타 광고'!$D:$D, $B634), SUMIFS('자사몰 메타 광고'!$K:$K,'자사몰 메타 광고'!$I:$I,$C$4,'자사몰 메타 광고'!D:D,$B634))</f>
        <v>0</v>
      </c>
      <c r="H634" s="30">
        <f>IF($C$4="", SUMIFS('자사몰 메타 광고'!$Q:$Q, '자사몰 메타 광고'!$D:$D, $B634), SUMIFS('자사몰 메타 광고'!$Q:$Q,'자사몰 메타 광고'!$I:$I,$C$4,'자사몰 메타 광고'!D:D,$B634))</f>
        <v>0</v>
      </c>
      <c r="I634" s="30">
        <f>IF($C$4="", SUMIFS('자사몰 메타 광고'!$U:$U, '자사몰 메타 광고'!$D:$D, $B634), SUMIFS('자사몰 메타 광고'!$U:$U,'자사몰 메타 광고'!$I:$I,$C$4,'자사몰 메타 광고'!D:D,$B634))</f>
        <v>0</v>
      </c>
      <c r="J634" s="11">
        <f t="shared" si="23"/>
        <v>0</v>
      </c>
      <c r="K634" s="11">
        <f t="shared" si="24"/>
        <v>0</v>
      </c>
      <c r="L634" s="12" t="str">
        <f t="shared" si="30"/>
        <v xml:space="preserve"> </v>
      </c>
      <c r="N634" s="10">
        <f>IF($C$4="", SUMIFS('무신사 메타 광고'!$X:$X, '무신사 메타 광고'!$D:$D, $B634),SUMIFS('무신사 메타 광고'!$X:$X,'무신사 메타 광고'!I:I,$C$4,'무신사 메타 광고'!D:D,$B634))</f>
        <v>0</v>
      </c>
      <c r="O634" s="11">
        <f t="shared" si="25"/>
        <v>0</v>
      </c>
      <c r="R634" s="13"/>
      <c r="S634" s="31">
        <f>IF($S$4="", SUMIFS('자사몰 메타 광고'!$L:$L, '자사몰 메타 광고'!$C:$C, $R634),SUMIFS('자사몰 메타 광고'!$L:$L,'자사몰 메타 광고'!$I:$I,$S$4,'자사몰 메타 광고'!$C:$C,$R634))</f>
        <v>0</v>
      </c>
      <c r="T634" s="31">
        <f>IF($S$4="", SUMIFS('자사몰 메타 광고'!$V:$V, '자사몰 메타 광고'!$C:$C, $R634),SUMIFS('자사몰 메타 광고'!$V:$V,'자사몰 메타 광고'!$I:$I,$S$4,'자사몰 메타 광고'!$C:$C,$R634))</f>
        <v>0</v>
      </c>
      <c r="U634" s="11">
        <f t="shared" si="26"/>
        <v>0</v>
      </c>
      <c r="V634" s="12" t="str">
        <f t="shared" si="31"/>
        <v xml:space="preserve"> </v>
      </c>
      <c r="W634" s="32">
        <f>IF($S$4="", SUMIFS('자사몰 메타 광고'!$K:$K, '자사몰 메타 광고'!$C:$C, $R634),SUMIFS('자사몰 메타 광고'!$K:$K,'자사몰 메타 광고'!$I:$I,$S$4,'자사몰 메타 광고'!$C:$C,$R634))</f>
        <v>0</v>
      </c>
      <c r="X634" s="32">
        <f>IF($S$4="", SUMIFS('자사몰 메타 광고'!$N:$N, '자사몰 메타 광고'!$C:$C, $R634),SUMIFS('자사몰 메타 광고'!$N:$N,'자사몰 메타 광고'!$I:$I,$S$4,'자사몰 메타 광고'!$C:$C,$R634))</f>
        <v>0</v>
      </c>
      <c r="Y634" s="11">
        <f t="shared" si="27"/>
        <v>0</v>
      </c>
      <c r="Z634" s="12" t="str">
        <f t="shared" si="32"/>
        <v xml:space="preserve"> </v>
      </c>
      <c r="AB634" s="10">
        <f>IF($S$4="", SUMIFS('무신사 메타 광고'!$X:$X, '무신사 메타 광고'!$C:$C, $R634),SUMIFS('무신사 메타 광고'!$X:$X,'무신사 메타 광고'!$I:$I,$S$4,'무신사 메타 광고'!$C:$C,$R634))</f>
        <v>0</v>
      </c>
      <c r="AC634" s="11">
        <f t="shared" si="28"/>
        <v>0</v>
      </c>
    </row>
    <row r="635" spans="2:29">
      <c r="B635" s="9"/>
      <c r="C635" s="29">
        <f>IF($C$4="", SUMIFS('자사몰 메타 광고'!$L:$L, '자사몰 메타 광고'!$D:$D, $B635), SUMIFS('자사몰 메타 광고'!$L:$L, '자사몰 메타 광고'!$I:$I, $C$4, '자사몰 메타 광고'!$D:$D, $B635))</f>
        <v>0</v>
      </c>
      <c r="D635" s="29">
        <f>IF($C$4="", SUMIFS('자사몰 메타 광고'!$V:$V,#REF!, $B635), SUMIFS('자사몰 메타 광고'!$V:$V,'자사몰 메타 광고'!$I:$I,$C$4,'자사몰 메타 광고'!$D:$D,$B635))</f>
        <v>0</v>
      </c>
      <c r="E635" s="11">
        <f t="shared" si="22"/>
        <v>0</v>
      </c>
      <c r="F635" s="12" t="str">
        <f t="shared" si="29"/>
        <v xml:space="preserve"> </v>
      </c>
      <c r="G635" s="30">
        <f>IF($C$4="", SUMIFS('자사몰 메타 광고'!$K:$K, '자사몰 메타 광고'!$D:$D, $B635), SUMIFS('자사몰 메타 광고'!$K:$K,'자사몰 메타 광고'!$I:$I,$C$4,'자사몰 메타 광고'!D:D,$B635))</f>
        <v>0</v>
      </c>
      <c r="H635" s="30">
        <f>IF($C$4="", SUMIFS('자사몰 메타 광고'!$Q:$Q, '자사몰 메타 광고'!$D:$D, $B635), SUMIFS('자사몰 메타 광고'!$Q:$Q,'자사몰 메타 광고'!$I:$I,$C$4,'자사몰 메타 광고'!D:D,$B635))</f>
        <v>0</v>
      </c>
      <c r="I635" s="30">
        <f>IF($C$4="", SUMIFS('자사몰 메타 광고'!$U:$U, '자사몰 메타 광고'!$D:$D, $B635), SUMIFS('자사몰 메타 광고'!$U:$U,'자사몰 메타 광고'!$I:$I,$C$4,'자사몰 메타 광고'!D:D,$B635))</f>
        <v>0</v>
      </c>
      <c r="J635" s="11">
        <f t="shared" si="23"/>
        <v>0</v>
      </c>
      <c r="K635" s="11">
        <f t="shared" si="24"/>
        <v>0</v>
      </c>
      <c r="L635" s="12" t="str">
        <f t="shared" si="30"/>
        <v xml:space="preserve"> </v>
      </c>
      <c r="N635" s="10">
        <f>IF($C$4="", SUMIFS('무신사 메타 광고'!$X:$X, '무신사 메타 광고'!$D:$D, $B635),SUMIFS('무신사 메타 광고'!$X:$X,'무신사 메타 광고'!I:I,$C$4,'무신사 메타 광고'!D:D,$B635))</f>
        <v>0</v>
      </c>
      <c r="O635" s="11">
        <f t="shared" si="25"/>
        <v>0</v>
      </c>
      <c r="R635" s="13"/>
      <c r="S635" s="31">
        <f>IF($S$4="", SUMIFS('자사몰 메타 광고'!$L:$L, '자사몰 메타 광고'!$C:$C, $R635),SUMIFS('자사몰 메타 광고'!$L:$L,'자사몰 메타 광고'!$I:$I,$S$4,'자사몰 메타 광고'!$C:$C,$R635))</f>
        <v>0</v>
      </c>
      <c r="T635" s="31">
        <f>IF($S$4="", SUMIFS('자사몰 메타 광고'!$V:$V, '자사몰 메타 광고'!$C:$C, $R635),SUMIFS('자사몰 메타 광고'!$V:$V,'자사몰 메타 광고'!$I:$I,$S$4,'자사몰 메타 광고'!$C:$C,$R635))</f>
        <v>0</v>
      </c>
      <c r="U635" s="11">
        <f t="shared" si="26"/>
        <v>0</v>
      </c>
      <c r="V635" s="12" t="str">
        <f t="shared" si="31"/>
        <v xml:space="preserve"> </v>
      </c>
      <c r="W635" s="32">
        <f>IF($S$4="", SUMIFS('자사몰 메타 광고'!$K:$K, '자사몰 메타 광고'!$C:$C, $R635),SUMIFS('자사몰 메타 광고'!$K:$K,'자사몰 메타 광고'!$I:$I,$S$4,'자사몰 메타 광고'!$C:$C,$R635))</f>
        <v>0</v>
      </c>
      <c r="X635" s="32">
        <f>IF($S$4="", SUMIFS('자사몰 메타 광고'!$N:$N, '자사몰 메타 광고'!$C:$C, $R635),SUMIFS('자사몰 메타 광고'!$N:$N,'자사몰 메타 광고'!$I:$I,$S$4,'자사몰 메타 광고'!$C:$C,$R635))</f>
        <v>0</v>
      </c>
      <c r="Y635" s="11">
        <f t="shared" si="27"/>
        <v>0</v>
      </c>
      <c r="Z635" s="12" t="str">
        <f t="shared" si="32"/>
        <v xml:space="preserve"> </v>
      </c>
      <c r="AB635" s="10">
        <f>IF($S$4="", SUMIFS('무신사 메타 광고'!$X:$X, '무신사 메타 광고'!$C:$C, $R635),SUMIFS('무신사 메타 광고'!$X:$X,'무신사 메타 광고'!$I:$I,$S$4,'무신사 메타 광고'!$C:$C,$R635))</f>
        <v>0</v>
      </c>
      <c r="AC635" s="11">
        <f t="shared" si="28"/>
        <v>0</v>
      </c>
    </row>
    <row r="636" spans="2:29">
      <c r="B636" s="9"/>
      <c r="C636" s="29">
        <f>IF($C$4="", SUMIFS('자사몰 메타 광고'!$L:$L, '자사몰 메타 광고'!$D:$D, $B636), SUMIFS('자사몰 메타 광고'!$L:$L, '자사몰 메타 광고'!$I:$I, $C$4, '자사몰 메타 광고'!$D:$D, $B636))</f>
        <v>0</v>
      </c>
      <c r="D636" s="29">
        <f>IF($C$4="", SUMIFS('자사몰 메타 광고'!$V:$V,#REF!, $B636), SUMIFS('자사몰 메타 광고'!$V:$V,'자사몰 메타 광고'!$I:$I,$C$4,'자사몰 메타 광고'!$D:$D,$B636))</f>
        <v>0</v>
      </c>
      <c r="E636" s="11">
        <f t="shared" si="22"/>
        <v>0</v>
      </c>
      <c r="F636" s="12" t="str">
        <f t="shared" si="29"/>
        <v xml:space="preserve"> </v>
      </c>
      <c r="G636" s="30">
        <f>IF($C$4="", SUMIFS('자사몰 메타 광고'!$K:$K, '자사몰 메타 광고'!$D:$D, $B636), SUMIFS('자사몰 메타 광고'!$K:$K,'자사몰 메타 광고'!$I:$I,$C$4,'자사몰 메타 광고'!D:D,$B636))</f>
        <v>0</v>
      </c>
      <c r="H636" s="30">
        <f>IF($C$4="", SUMIFS('자사몰 메타 광고'!$Q:$Q, '자사몰 메타 광고'!$D:$D, $B636), SUMIFS('자사몰 메타 광고'!$Q:$Q,'자사몰 메타 광고'!$I:$I,$C$4,'자사몰 메타 광고'!D:D,$B636))</f>
        <v>0</v>
      </c>
      <c r="I636" s="30">
        <f>IF($C$4="", SUMIFS('자사몰 메타 광고'!$U:$U, '자사몰 메타 광고'!$D:$D, $B636), SUMIFS('자사몰 메타 광고'!$U:$U,'자사몰 메타 광고'!$I:$I,$C$4,'자사몰 메타 광고'!D:D,$B636))</f>
        <v>0</v>
      </c>
      <c r="J636" s="11">
        <f t="shared" si="23"/>
        <v>0</v>
      </c>
      <c r="K636" s="11">
        <f t="shared" si="24"/>
        <v>0</v>
      </c>
      <c r="L636" s="12" t="str">
        <f t="shared" si="30"/>
        <v xml:space="preserve"> </v>
      </c>
      <c r="N636" s="10">
        <f>IF($C$4="", SUMIFS('무신사 메타 광고'!$X:$X, '무신사 메타 광고'!$D:$D, $B636),SUMIFS('무신사 메타 광고'!$X:$X,'무신사 메타 광고'!I:I,$C$4,'무신사 메타 광고'!D:D,$B636))</f>
        <v>0</v>
      </c>
      <c r="O636" s="11">
        <f t="shared" si="25"/>
        <v>0</v>
      </c>
      <c r="R636" s="13"/>
      <c r="S636" s="31">
        <f>IF($S$4="", SUMIFS('자사몰 메타 광고'!$L:$L, '자사몰 메타 광고'!$C:$C, $R636),SUMIFS('자사몰 메타 광고'!$L:$L,'자사몰 메타 광고'!$I:$I,$S$4,'자사몰 메타 광고'!$C:$C,$R636))</f>
        <v>0</v>
      </c>
      <c r="T636" s="31">
        <f>IF($S$4="", SUMIFS('자사몰 메타 광고'!$V:$V, '자사몰 메타 광고'!$C:$C, $R636),SUMIFS('자사몰 메타 광고'!$V:$V,'자사몰 메타 광고'!$I:$I,$S$4,'자사몰 메타 광고'!$C:$C,$R636))</f>
        <v>0</v>
      </c>
      <c r="U636" s="11">
        <f t="shared" si="26"/>
        <v>0</v>
      </c>
      <c r="V636" s="12" t="str">
        <f t="shared" si="31"/>
        <v xml:space="preserve"> </v>
      </c>
      <c r="W636" s="32">
        <f>IF($S$4="", SUMIFS('자사몰 메타 광고'!$K:$K, '자사몰 메타 광고'!$C:$C, $R636),SUMIFS('자사몰 메타 광고'!$K:$K,'자사몰 메타 광고'!$I:$I,$S$4,'자사몰 메타 광고'!$C:$C,$R636))</f>
        <v>0</v>
      </c>
      <c r="X636" s="32">
        <f>IF($S$4="", SUMIFS('자사몰 메타 광고'!$N:$N, '자사몰 메타 광고'!$C:$C, $R636),SUMIFS('자사몰 메타 광고'!$N:$N,'자사몰 메타 광고'!$I:$I,$S$4,'자사몰 메타 광고'!$C:$C,$R636))</f>
        <v>0</v>
      </c>
      <c r="Y636" s="11">
        <f t="shared" si="27"/>
        <v>0</v>
      </c>
      <c r="Z636" s="12" t="str">
        <f t="shared" si="32"/>
        <v xml:space="preserve"> </v>
      </c>
      <c r="AB636" s="10">
        <f>IF($S$4="", SUMIFS('무신사 메타 광고'!$X:$X, '무신사 메타 광고'!$C:$C, $R636),SUMIFS('무신사 메타 광고'!$X:$X,'무신사 메타 광고'!$I:$I,$S$4,'무신사 메타 광고'!$C:$C,$R636))</f>
        <v>0</v>
      </c>
      <c r="AC636" s="11">
        <f t="shared" si="28"/>
        <v>0</v>
      </c>
    </row>
    <row r="637" spans="2:29">
      <c r="B637" s="9"/>
      <c r="C637" s="29">
        <f>IF($C$4="", SUMIFS('자사몰 메타 광고'!$L:$L, '자사몰 메타 광고'!$D:$D, $B637), SUMIFS('자사몰 메타 광고'!$L:$L, '자사몰 메타 광고'!$I:$I, $C$4, '자사몰 메타 광고'!$D:$D, $B637))</f>
        <v>0</v>
      </c>
      <c r="D637" s="29">
        <f>IF($C$4="", SUMIFS('자사몰 메타 광고'!$V:$V,#REF!, $B637), SUMIFS('자사몰 메타 광고'!$V:$V,'자사몰 메타 광고'!$I:$I,$C$4,'자사몰 메타 광고'!$D:$D,$B637))</f>
        <v>0</v>
      </c>
      <c r="E637" s="11">
        <f t="shared" si="22"/>
        <v>0</v>
      </c>
      <c r="F637" s="12" t="str">
        <f t="shared" si="29"/>
        <v xml:space="preserve"> </v>
      </c>
      <c r="G637" s="30">
        <f>IF($C$4="", SUMIFS('자사몰 메타 광고'!$K:$K, '자사몰 메타 광고'!$D:$D, $B637), SUMIFS('자사몰 메타 광고'!$K:$K,'자사몰 메타 광고'!$I:$I,$C$4,'자사몰 메타 광고'!D:D,$B637))</f>
        <v>0</v>
      </c>
      <c r="H637" s="30">
        <f>IF($C$4="", SUMIFS('자사몰 메타 광고'!$Q:$Q, '자사몰 메타 광고'!$D:$D, $B637), SUMIFS('자사몰 메타 광고'!$Q:$Q,'자사몰 메타 광고'!$I:$I,$C$4,'자사몰 메타 광고'!D:D,$B637))</f>
        <v>0</v>
      </c>
      <c r="I637" s="30">
        <f>IF($C$4="", SUMIFS('자사몰 메타 광고'!$U:$U, '자사몰 메타 광고'!$D:$D, $B637), SUMIFS('자사몰 메타 광고'!$U:$U,'자사몰 메타 광고'!$I:$I,$C$4,'자사몰 메타 광고'!D:D,$B637))</f>
        <v>0</v>
      </c>
      <c r="J637" s="11">
        <f t="shared" si="23"/>
        <v>0</v>
      </c>
      <c r="K637" s="11">
        <f t="shared" si="24"/>
        <v>0</v>
      </c>
      <c r="L637" s="12" t="str">
        <f t="shared" si="30"/>
        <v xml:space="preserve"> </v>
      </c>
      <c r="N637" s="10">
        <f>IF($C$4="", SUMIFS('무신사 메타 광고'!$X:$X, '무신사 메타 광고'!$D:$D, $B637),SUMIFS('무신사 메타 광고'!$X:$X,'무신사 메타 광고'!I:I,$C$4,'무신사 메타 광고'!D:D,$B637))</f>
        <v>0</v>
      </c>
      <c r="O637" s="11">
        <f t="shared" si="25"/>
        <v>0</v>
      </c>
      <c r="R637" s="13"/>
      <c r="S637" s="31">
        <f>IF($S$4="", SUMIFS('자사몰 메타 광고'!$L:$L, '자사몰 메타 광고'!$C:$C, $R637),SUMIFS('자사몰 메타 광고'!$L:$L,'자사몰 메타 광고'!$I:$I,$S$4,'자사몰 메타 광고'!$C:$C,$R637))</f>
        <v>0</v>
      </c>
      <c r="T637" s="31">
        <f>IF($S$4="", SUMIFS('자사몰 메타 광고'!$V:$V, '자사몰 메타 광고'!$C:$C, $R637),SUMIFS('자사몰 메타 광고'!$V:$V,'자사몰 메타 광고'!$I:$I,$S$4,'자사몰 메타 광고'!$C:$C,$R637))</f>
        <v>0</v>
      </c>
      <c r="U637" s="11">
        <f t="shared" si="26"/>
        <v>0</v>
      </c>
      <c r="V637" s="12" t="str">
        <f t="shared" si="31"/>
        <v xml:space="preserve"> </v>
      </c>
      <c r="W637" s="32">
        <f>IF($S$4="", SUMIFS('자사몰 메타 광고'!$K:$K, '자사몰 메타 광고'!$C:$C, $R637),SUMIFS('자사몰 메타 광고'!$K:$K,'자사몰 메타 광고'!$I:$I,$S$4,'자사몰 메타 광고'!$C:$C,$R637))</f>
        <v>0</v>
      </c>
      <c r="X637" s="32">
        <f>IF($S$4="", SUMIFS('자사몰 메타 광고'!$N:$N, '자사몰 메타 광고'!$C:$C, $R637),SUMIFS('자사몰 메타 광고'!$N:$N,'자사몰 메타 광고'!$I:$I,$S$4,'자사몰 메타 광고'!$C:$C,$R637))</f>
        <v>0</v>
      </c>
      <c r="Y637" s="11">
        <f t="shared" si="27"/>
        <v>0</v>
      </c>
      <c r="Z637" s="12" t="str">
        <f t="shared" si="32"/>
        <v xml:space="preserve"> </v>
      </c>
      <c r="AB637" s="10">
        <f>IF($S$4="", SUMIFS('무신사 메타 광고'!$X:$X, '무신사 메타 광고'!$C:$C, $R637),SUMIFS('무신사 메타 광고'!$X:$X,'무신사 메타 광고'!$I:$I,$S$4,'무신사 메타 광고'!$C:$C,$R637))</f>
        <v>0</v>
      </c>
      <c r="AC637" s="11">
        <f t="shared" si="28"/>
        <v>0</v>
      </c>
    </row>
    <row r="638" spans="2:29">
      <c r="B638" s="9"/>
      <c r="C638" s="29">
        <f>IF($C$4="", SUMIFS('자사몰 메타 광고'!$L:$L, '자사몰 메타 광고'!$D:$D, $B638), SUMIFS('자사몰 메타 광고'!$L:$L, '자사몰 메타 광고'!$I:$I, $C$4, '자사몰 메타 광고'!$D:$D, $B638))</f>
        <v>0</v>
      </c>
      <c r="D638" s="29">
        <f>IF($C$4="", SUMIFS('자사몰 메타 광고'!$V:$V,#REF!, $B638), SUMIFS('자사몰 메타 광고'!$V:$V,'자사몰 메타 광고'!$I:$I,$C$4,'자사몰 메타 광고'!$D:$D,$B638))</f>
        <v>0</v>
      </c>
      <c r="E638" s="11">
        <f t="shared" si="22"/>
        <v>0</v>
      </c>
      <c r="F638" s="12" t="str">
        <f t="shared" si="29"/>
        <v xml:space="preserve"> </v>
      </c>
      <c r="G638" s="30">
        <f>IF($C$4="", SUMIFS('자사몰 메타 광고'!$K:$K, '자사몰 메타 광고'!$D:$D, $B638), SUMIFS('자사몰 메타 광고'!$K:$K,'자사몰 메타 광고'!$I:$I,$C$4,'자사몰 메타 광고'!D:D,$B638))</f>
        <v>0</v>
      </c>
      <c r="H638" s="30">
        <f>IF($C$4="", SUMIFS('자사몰 메타 광고'!$Q:$Q, '자사몰 메타 광고'!$D:$D, $B638), SUMIFS('자사몰 메타 광고'!$Q:$Q,'자사몰 메타 광고'!$I:$I,$C$4,'자사몰 메타 광고'!D:D,$B638))</f>
        <v>0</v>
      </c>
      <c r="I638" s="30">
        <f>IF($C$4="", SUMIFS('자사몰 메타 광고'!$U:$U, '자사몰 메타 광고'!$D:$D, $B638), SUMIFS('자사몰 메타 광고'!$U:$U,'자사몰 메타 광고'!$I:$I,$C$4,'자사몰 메타 광고'!D:D,$B638))</f>
        <v>0</v>
      </c>
      <c r="J638" s="11">
        <f t="shared" si="23"/>
        <v>0</v>
      </c>
      <c r="K638" s="11">
        <f t="shared" si="24"/>
        <v>0</v>
      </c>
      <c r="L638" s="12" t="str">
        <f t="shared" si="30"/>
        <v xml:space="preserve"> </v>
      </c>
      <c r="N638" s="10">
        <f>IF($C$4="", SUMIFS('무신사 메타 광고'!$X:$X, '무신사 메타 광고'!$D:$D, $B638),SUMIFS('무신사 메타 광고'!$X:$X,'무신사 메타 광고'!I:I,$C$4,'무신사 메타 광고'!D:D,$B638))</f>
        <v>0</v>
      </c>
      <c r="O638" s="11">
        <f t="shared" si="25"/>
        <v>0</v>
      </c>
      <c r="R638" s="13"/>
      <c r="S638" s="31">
        <f>IF($S$4="", SUMIFS('자사몰 메타 광고'!$L:$L, '자사몰 메타 광고'!$C:$C, $R638),SUMIFS('자사몰 메타 광고'!$L:$L,'자사몰 메타 광고'!$I:$I,$S$4,'자사몰 메타 광고'!$C:$C,$R638))</f>
        <v>0</v>
      </c>
      <c r="T638" s="31">
        <f>IF($S$4="", SUMIFS('자사몰 메타 광고'!$V:$V, '자사몰 메타 광고'!$C:$C, $R638),SUMIFS('자사몰 메타 광고'!$V:$V,'자사몰 메타 광고'!$I:$I,$S$4,'자사몰 메타 광고'!$C:$C,$R638))</f>
        <v>0</v>
      </c>
      <c r="U638" s="11">
        <f t="shared" si="26"/>
        <v>0</v>
      </c>
      <c r="V638" s="12" t="str">
        <f t="shared" si="31"/>
        <v xml:space="preserve"> </v>
      </c>
      <c r="W638" s="32">
        <f>IF($S$4="", SUMIFS('자사몰 메타 광고'!$K:$K, '자사몰 메타 광고'!$C:$C, $R638),SUMIFS('자사몰 메타 광고'!$K:$K,'자사몰 메타 광고'!$I:$I,$S$4,'자사몰 메타 광고'!$C:$C,$R638))</f>
        <v>0</v>
      </c>
      <c r="X638" s="32">
        <f>IF($S$4="", SUMIFS('자사몰 메타 광고'!$N:$N, '자사몰 메타 광고'!$C:$C, $R638),SUMIFS('자사몰 메타 광고'!$N:$N,'자사몰 메타 광고'!$I:$I,$S$4,'자사몰 메타 광고'!$C:$C,$R638))</f>
        <v>0</v>
      </c>
      <c r="Y638" s="11">
        <f t="shared" si="27"/>
        <v>0</v>
      </c>
      <c r="Z638" s="12" t="str">
        <f t="shared" si="32"/>
        <v xml:space="preserve"> </v>
      </c>
      <c r="AB638" s="10">
        <f>IF($S$4="", SUMIFS('무신사 메타 광고'!$X:$X, '무신사 메타 광고'!$C:$C, $R638),SUMIFS('무신사 메타 광고'!$X:$X,'무신사 메타 광고'!$I:$I,$S$4,'무신사 메타 광고'!$C:$C,$R638))</f>
        <v>0</v>
      </c>
      <c r="AC638" s="11">
        <f t="shared" si="28"/>
        <v>0</v>
      </c>
    </row>
    <row r="639" spans="2:29">
      <c r="B639" s="9"/>
      <c r="C639" s="29">
        <f>IF($C$4="", SUMIFS('자사몰 메타 광고'!$L:$L, '자사몰 메타 광고'!$D:$D, $B639), SUMIFS('자사몰 메타 광고'!$L:$L, '자사몰 메타 광고'!$I:$I, $C$4, '자사몰 메타 광고'!$D:$D, $B639))</f>
        <v>0</v>
      </c>
      <c r="D639" s="29">
        <f>IF($C$4="", SUMIFS('자사몰 메타 광고'!$V:$V,#REF!, $B639), SUMIFS('자사몰 메타 광고'!$V:$V,'자사몰 메타 광고'!$I:$I,$C$4,'자사몰 메타 광고'!$D:$D,$B639))</f>
        <v>0</v>
      </c>
      <c r="E639" s="11">
        <f t="shared" si="22"/>
        <v>0</v>
      </c>
      <c r="F639" s="12" t="str">
        <f t="shared" si="29"/>
        <v xml:space="preserve"> </v>
      </c>
      <c r="G639" s="30">
        <f>IF($C$4="", SUMIFS('자사몰 메타 광고'!$K:$K, '자사몰 메타 광고'!$D:$D, $B639), SUMIFS('자사몰 메타 광고'!$K:$K,'자사몰 메타 광고'!$I:$I,$C$4,'자사몰 메타 광고'!D:D,$B639))</f>
        <v>0</v>
      </c>
      <c r="H639" s="30">
        <f>IF($C$4="", SUMIFS('자사몰 메타 광고'!$Q:$Q, '자사몰 메타 광고'!$D:$D, $B639), SUMIFS('자사몰 메타 광고'!$Q:$Q,'자사몰 메타 광고'!$I:$I,$C$4,'자사몰 메타 광고'!D:D,$B639))</f>
        <v>0</v>
      </c>
      <c r="I639" s="30">
        <f>IF($C$4="", SUMIFS('자사몰 메타 광고'!$U:$U, '자사몰 메타 광고'!$D:$D, $B639), SUMIFS('자사몰 메타 광고'!$U:$U,'자사몰 메타 광고'!$I:$I,$C$4,'자사몰 메타 광고'!D:D,$B639))</f>
        <v>0</v>
      </c>
      <c r="J639" s="11">
        <f t="shared" si="23"/>
        <v>0</v>
      </c>
      <c r="K639" s="11">
        <f t="shared" si="24"/>
        <v>0</v>
      </c>
      <c r="L639" s="12" t="str">
        <f t="shared" si="30"/>
        <v xml:space="preserve"> </v>
      </c>
      <c r="N639" s="10">
        <f>IF($C$4="", SUMIFS('무신사 메타 광고'!$X:$X, '무신사 메타 광고'!$D:$D, $B639),SUMIFS('무신사 메타 광고'!$X:$X,'무신사 메타 광고'!I:I,$C$4,'무신사 메타 광고'!D:D,$B639))</f>
        <v>0</v>
      </c>
      <c r="O639" s="11">
        <f t="shared" si="25"/>
        <v>0</v>
      </c>
      <c r="R639" s="13"/>
      <c r="S639" s="31">
        <f>IF($S$4="", SUMIFS('자사몰 메타 광고'!$L:$L, '자사몰 메타 광고'!$C:$C, $R639),SUMIFS('자사몰 메타 광고'!$L:$L,'자사몰 메타 광고'!$I:$I,$S$4,'자사몰 메타 광고'!$C:$C,$R639))</f>
        <v>0</v>
      </c>
      <c r="T639" s="31">
        <f>IF($S$4="", SUMIFS('자사몰 메타 광고'!$V:$V, '자사몰 메타 광고'!$C:$C, $R639),SUMIFS('자사몰 메타 광고'!$V:$V,'자사몰 메타 광고'!$I:$I,$S$4,'자사몰 메타 광고'!$C:$C,$R639))</f>
        <v>0</v>
      </c>
      <c r="U639" s="11">
        <f t="shared" si="26"/>
        <v>0</v>
      </c>
      <c r="V639" s="12" t="str">
        <f t="shared" si="31"/>
        <v xml:space="preserve"> </v>
      </c>
      <c r="W639" s="32">
        <f>IF($S$4="", SUMIFS('자사몰 메타 광고'!$K:$K, '자사몰 메타 광고'!$C:$C, $R639),SUMIFS('자사몰 메타 광고'!$K:$K,'자사몰 메타 광고'!$I:$I,$S$4,'자사몰 메타 광고'!$C:$C,$R639))</f>
        <v>0</v>
      </c>
      <c r="X639" s="32">
        <f>IF($S$4="", SUMIFS('자사몰 메타 광고'!$N:$N, '자사몰 메타 광고'!$C:$C, $R639),SUMIFS('자사몰 메타 광고'!$N:$N,'자사몰 메타 광고'!$I:$I,$S$4,'자사몰 메타 광고'!$C:$C,$R639))</f>
        <v>0</v>
      </c>
      <c r="Y639" s="11">
        <f t="shared" si="27"/>
        <v>0</v>
      </c>
      <c r="Z639" s="12" t="str">
        <f t="shared" si="32"/>
        <v xml:space="preserve"> </v>
      </c>
      <c r="AB639" s="10">
        <f>IF($S$4="", SUMIFS('무신사 메타 광고'!$X:$X, '무신사 메타 광고'!$C:$C, $R639),SUMIFS('무신사 메타 광고'!$X:$X,'무신사 메타 광고'!$I:$I,$S$4,'무신사 메타 광고'!$C:$C,$R639))</f>
        <v>0</v>
      </c>
      <c r="AC639" s="11">
        <f t="shared" si="28"/>
        <v>0</v>
      </c>
    </row>
    <row r="640" spans="2:29">
      <c r="B640" s="9"/>
      <c r="C640" s="29">
        <f>IF($C$4="", SUMIFS('자사몰 메타 광고'!$L:$L, '자사몰 메타 광고'!$D:$D, $B640), SUMIFS('자사몰 메타 광고'!$L:$L, '자사몰 메타 광고'!$I:$I, $C$4, '자사몰 메타 광고'!$D:$D, $B640))</f>
        <v>0</v>
      </c>
      <c r="D640" s="29">
        <f>IF($C$4="", SUMIFS('자사몰 메타 광고'!$V:$V,#REF!, $B640), SUMIFS('자사몰 메타 광고'!$V:$V,'자사몰 메타 광고'!$I:$I,$C$4,'자사몰 메타 광고'!$D:$D,$B640))</f>
        <v>0</v>
      </c>
      <c r="E640" s="11">
        <f t="shared" si="22"/>
        <v>0</v>
      </c>
      <c r="F640" s="12" t="str">
        <f t="shared" si="29"/>
        <v xml:space="preserve"> </v>
      </c>
      <c r="G640" s="30">
        <f>IF($C$4="", SUMIFS('자사몰 메타 광고'!$K:$K, '자사몰 메타 광고'!$D:$D, $B640), SUMIFS('자사몰 메타 광고'!$K:$K,'자사몰 메타 광고'!$I:$I,$C$4,'자사몰 메타 광고'!D:D,$B640))</f>
        <v>0</v>
      </c>
      <c r="H640" s="30">
        <f>IF($C$4="", SUMIFS('자사몰 메타 광고'!$Q:$Q, '자사몰 메타 광고'!$D:$D, $B640), SUMIFS('자사몰 메타 광고'!$Q:$Q,'자사몰 메타 광고'!$I:$I,$C$4,'자사몰 메타 광고'!D:D,$B640))</f>
        <v>0</v>
      </c>
      <c r="I640" s="30">
        <f>IF($C$4="", SUMIFS('자사몰 메타 광고'!$U:$U, '자사몰 메타 광고'!$D:$D, $B640), SUMIFS('자사몰 메타 광고'!$U:$U,'자사몰 메타 광고'!$I:$I,$C$4,'자사몰 메타 광고'!D:D,$B640))</f>
        <v>0</v>
      </c>
      <c r="J640" s="11">
        <f t="shared" si="23"/>
        <v>0</v>
      </c>
      <c r="K640" s="11">
        <f t="shared" si="24"/>
        <v>0</v>
      </c>
      <c r="L640" s="12" t="str">
        <f t="shared" si="30"/>
        <v xml:space="preserve"> </v>
      </c>
      <c r="N640" s="10">
        <f>IF($C$4="", SUMIFS('무신사 메타 광고'!$X:$X, '무신사 메타 광고'!$D:$D, $B640),SUMIFS('무신사 메타 광고'!$X:$X,'무신사 메타 광고'!I:I,$C$4,'무신사 메타 광고'!D:D,$B640))</f>
        <v>0</v>
      </c>
      <c r="O640" s="11">
        <f t="shared" si="25"/>
        <v>0</v>
      </c>
      <c r="R640" s="13"/>
      <c r="S640" s="31">
        <f>IF($S$4="", SUMIFS('자사몰 메타 광고'!$L:$L, '자사몰 메타 광고'!$C:$C, $R640),SUMIFS('자사몰 메타 광고'!$L:$L,'자사몰 메타 광고'!$I:$I,$S$4,'자사몰 메타 광고'!$C:$C,$R640))</f>
        <v>0</v>
      </c>
      <c r="T640" s="31">
        <f>IF($S$4="", SUMIFS('자사몰 메타 광고'!$V:$V, '자사몰 메타 광고'!$C:$C, $R640),SUMIFS('자사몰 메타 광고'!$V:$V,'자사몰 메타 광고'!$I:$I,$S$4,'자사몰 메타 광고'!$C:$C,$R640))</f>
        <v>0</v>
      </c>
      <c r="U640" s="11">
        <f t="shared" si="26"/>
        <v>0</v>
      </c>
      <c r="V640" s="12" t="str">
        <f t="shared" si="31"/>
        <v xml:space="preserve"> </v>
      </c>
      <c r="W640" s="32">
        <f>IF($S$4="", SUMIFS('자사몰 메타 광고'!$K:$K, '자사몰 메타 광고'!$C:$C, $R640),SUMIFS('자사몰 메타 광고'!$K:$K,'자사몰 메타 광고'!$I:$I,$S$4,'자사몰 메타 광고'!$C:$C,$R640))</f>
        <v>0</v>
      </c>
      <c r="X640" s="32">
        <f>IF($S$4="", SUMIFS('자사몰 메타 광고'!$N:$N, '자사몰 메타 광고'!$C:$C, $R640),SUMIFS('자사몰 메타 광고'!$N:$N,'자사몰 메타 광고'!$I:$I,$S$4,'자사몰 메타 광고'!$C:$C,$R640))</f>
        <v>0</v>
      </c>
      <c r="Y640" s="11">
        <f t="shared" si="27"/>
        <v>0</v>
      </c>
      <c r="Z640" s="12" t="str">
        <f t="shared" si="32"/>
        <v xml:space="preserve"> </v>
      </c>
      <c r="AB640" s="10">
        <f>IF($S$4="", SUMIFS('무신사 메타 광고'!$X:$X, '무신사 메타 광고'!$C:$C, $R640),SUMIFS('무신사 메타 광고'!$X:$X,'무신사 메타 광고'!$I:$I,$S$4,'무신사 메타 광고'!$C:$C,$R640))</f>
        <v>0</v>
      </c>
      <c r="AC640" s="11">
        <f t="shared" si="28"/>
        <v>0</v>
      </c>
    </row>
    <row r="641" spans="2:29">
      <c r="B641" s="9"/>
      <c r="C641" s="29">
        <f>IF($C$4="", SUMIFS('자사몰 메타 광고'!$L:$L, '자사몰 메타 광고'!$D:$D, $B641), SUMIFS('자사몰 메타 광고'!$L:$L, '자사몰 메타 광고'!$I:$I, $C$4, '자사몰 메타 광고'!$D:$D, $B641))</f>
        <v>0</v>
      </c>
      <c r="D641" s="29">
        <f>IF($C$4="", SUMIFS('자사몰 메타 광고'!$V:$V,#REF!, $B641), SUMIFS('자사몰 메타 광고'!$V:$V,'자사몰 메타 광고'!$I:$I,$C$4,'자사몰 메타 광고'!$D:$D,$B641))</f>
        <v>0</v>
      </c>
      <c r="E641" s="11">
        <f t="shared" si="22"/>
        <v>0</v>
      </c>
      <c r="F641" s="12" t="str">
        <f t="shared" si="29"/>
        <v xml:space="preserve"> </v>
      </c>
      <c r="G641" s="30">
        <f>IF($C$4="", SUMIFS('자사몰 메타 광고'!$K:$K, '자사몰 메타 광고'!$D:$D, $B641), SUMIFS('자사몰 메타 광고'!$K:$K,'자사몰 메타 광고'!$I:$I,$C$4,'자사몰 메타 광고'!D:D,$B641))</f>
        <v>0</v>
      </c>
      <c r="H641" s="30">
        <f>IF($C$4="", SUMIFS('자사몰 메타 광고'!$Q:$Q, '자사몰 메타 광고'!$D:$D, $B641), SUMIFS('자사몰 메타 광고'!$Q:$Q,'자사몰 메타 광고'!$I:$I,$C$4,'자사몰 메타 광고'!D:D,$B641))</f>
        <v>0</v>
      </c>
      <c r="I641" s="30">
        <f>IF($C$4="", SUMIFS('자사몰 메타 광고'!$U:$U, '자사몰 메타 광고'!$D:$D, $B641), SUMIFS('자사몰 메타 광고'!$U:$U,'자사몰 메타 광고'!$I:$I,$C$4,'자사몰 메타 광고'!D:D,$B641))</f>
        <v>0</v>
      </c>
      <c r="J641" s="11">
        <f t="shared" si="23"/>
        <v>0</v>
      </c>
      <c r="K641" s="11">
        <f t="shared" si="24"/>
        <v>0</v>
      </c>
      <c r="L641" s="12" t="str">
        <f t="shared" si="30"/>
        <v xml:space="preserve"> </v>
      </c>
      <c r="N641" s="10">
        <f>IF($C$4="", SUMIFS('무신사 메타 광고'!$X:$X, '무신사 메타 광고'!$D:$D, $B641),SUMIFS('무신사 메타 광고'!$X:$X,'무신사 메타 광고'!I:I,$C$4,'무신사 메타 광고'!D:D,$B641))</f>
        <v>0</v>
      </c>
      <c r="O641" s="11">
        <f t="shared" si="25"/>
        <v>0</v>
      </c>
      <c r="R641" s="13"/>
      <c r="S641" s="31">
        <f>IF($S$4="", SUMIFS('자사몰 메타 광고'!$L:$L, '자사몰 메타 광고'!$C:$C, $R641),SUMIFS('자사몰 메타 광고'!$L:$L,'자사몰 메타 광고'!$I:$I,$S$4,'자사몰 메타 광고'!$C:$C,$R641))</f>
        <v>0</v>
      </c>
      <c r="T641" s="31">
        <f>IF($S$4="", SUMIFS('자사몰 메타 광고'!$V:$V, '자사몰 메타 광고'!$C:$C, $R641),SUMIFS('자사몰 메타 광고'!$V:$V,'자사몰 메타 광고'!$I:$I,$S$4,'자사몰 메타 광고'!$C:$C,$R641))</f>
        <v>0</v>
      </c>
      <c r="U641" s="11">
        <f t="shared" si="26"/>
        <v>0</v>
      </c>
      <c r="V641" s="12" t="str">
        <f t="shared" si="31"/>
        <v xml:space="preserve"> </v>
      </c>
      <c r="W641" s="32">
        <f>IF($S$4="", SUMIFS('자사몰 메타 광고'!$K:$K, '자사몰 메타 광고'!$C:$C, $R641),SUMIFS('자사몰 메타 광고'!$K:$K,'자사몰 메타 광고'!$I:$I,$S$4,'자사몰 메타 광고'!$C:$C,$R641))</f>
        <v>0</v>
      </c>
      <c r="X641" s="32">
        <f>IF($S$4="", SUMIFS('자사몰 메타 광고'!$N:$N, '자사몰 메타 광고'!$C:$C, $R641),SUMIFS('자사몰 메타 광고'!$N:$N,'자사몰 메타 광고'!$I:$I,$S$4,'자사몰 메타 광고'!$C:$C,$R641))</f>
        <v>0</v>
      </c>
      <c r="Y641" s="11">
        <f t="shared" si="27"/>
        <v>0</v>
      </c>
      <c r="Z641" s="12" t="str">
        <f t="shared" si="32"/>
        <v xml:space="preserve"> </v>
      </c>
      <c r="AB641" s="10">
        <f>IF($S$4="", SUMIFS('무신사 메타 광고'!$X:$X, '무신사 메타 광고'!$C:$C, $R641),SUMIFS('무신사 메타 광고'!$X:$X,'무신사 메타 광고'!$I:$I,$S$4,'무신사 메타 광고'!$C:$C,$R641))</f>
        <v>0</v>
      </c>
      <c r="AC641" s="11">
        <f t="shared" si="28"/>
        <v>0</v>
      </c>
    </row>
    <row r="642" spans="2:29">
      <c r="B642" s="9"/>
      <c r="C642" s="29">
        <f>IF($C$4="", SUMIFS('자사몰 메타 광고'!$L:$L, '자사몰 메타 광고'!$D:$D, $B642), SUMIFS('자사몰 메타 광고'!$L:$L, '자사몰 메타 광고'!$I:$I, $C$4, '자사몰 메타 광고'!$D:$D, $B642))</f>
        <v>0</v>
      </c>
      <c r="D642" s="29">
        <f>IF($C$4="", SUMIFS('자사몰 메타 광고'!$V:$V,#REF!, $B642), SUMIFS('자사몰 메타 광고'!$V:$V,'자사몰 메타 광고'!$I:$I,$C$4,'자사몰 메타 광고'!$D:$D,$B642))</f>
        <v>0</v>
      </c>
      <c r="E642" s="11">
        <f t="shared" si="22"/>
        <v>0</v>
      </c>
      <c r="F642" s="12" t="str">
        <f t="shared" si="29"/>
        <v xml:space="preserve"> </v>
      </c>
      <c r="G642" s="30">
        <f>IF($C$4="", SUMIFS('자사몰 메타 광고'!$K:$K, '자사몰 메타 광고'!$D:$D, $B642), SUMIFS('자사몰 메타 광고'!$K:$K,'자사몰 메타 광고'!$I:$I,$C$4,'자사몰 메타 광고'!D:D,$B642))</f>
        <v>0</v>
      </c>
      <c r="H642" s="30">
        <f>IF($C$4="", SUMIFS('자사몰 메타 광고'!$Q:$Q, '자사몰 메타 광고'!$D:$D, $B642), SUMIFS('자사몰 메타 광고'!$Q:$Q,'자사몰 메타 광고'!$I:$I,$C$4,'자사몰 메타 광고'!D:D,$B642))</f>
        <v>0</v>
      </c>
      <c r="I642" s="30">
        <f>IF($C$4="", SUMIFS('자사몰 메타 광고'!$U:$U, '자사몰 메타 광고'!$D:$D, $B642), SUMIFS('자사몰 메타 광고'!$U:$U,'자사몰 메타 광고'!$I:$I,$C$4,'자사몰 메타 광고'!D:D,$B642))</f>
        <v>0</v>
      </c>
      <c r="J642" s="11">
        <f t="shared" si="23"/>
        <v>0</v>
      </c>
      <c r="K642" s="11">
        <f t="shared" si="24"/>
        <v>0</v>
      </c>
      <c r="L642" s="12" t="str">
        <f t="shared" si="30"/>
        <v xml:space="preserve"> </v>
      </c>
      <c r="N642" s="10">
        <f>IF($C$4="", SUMIFS('무신사 메타 광고'!$X:$X, '무신사 메타 광고'!$D:$D, $B642),SUMIFS('무신사 메타 광고'!$X:$X,'무신사 메타 광고'!I:I,$C$4,'무신사 메타 광고'!D:D,$B642))</f>
        <v>0</v>
      </c>
      <c r="O642" s="11">
        <f t="shared" si="25"/>
        <v>0</v>
      </c>
      <c r="R642" s="13"/>
      <c r="S642" s="31">
        <f>IF($S$4="", SUMIFS('자사몰 메타 광고'!$L:$L, '자사몰 메타 광고'!$C:$C, $R642),SUMIFS('자사몰 메타 광고'!$L:$L,'자사몰 메타 광고'!$I:$I,$S$4,'자사몰 메타 광고'!$C:$C,$R642))</f>
        <v>0</v>
      </c>
      <c r="T642" s="31">
        <f>IF($S$4="", SUMIFS('자사몰 메타 광고'!$V:$V, '자사몰 메타 광고'!$C:$C, $R642),SUMIFS('자사몰 메타 광고'!$V:$V,'자사몰 메타 광고'!$I:$I,$S$4,'자사몰 메타 광고'!$C:$C,$R642))</f>
        <v>0</v>
      </c>
      <c r="U642" s="11">
        <f t="shared" si="26"/>
        <v>0</v>
      </c>
      <c r="V642" s="12" t="str">
        <f t="shared" si="31"/>
        <v xml:space="preserve"> </v>
      </c>
      <c r="W642" s="32">
        <f>IF($S$4="", SUMIFS('자사몰 메타 광고'!$K:$K, '자사몰 메타 광고'!$C:$C, $R642),SUMIFS('자사몰 메타 광고'!$K:$K,'자사몰 메타 광고'!$I:$I,$S$4,'자사몰 메타 광고'!$C:$C,$R642))</f>
        <v>0</v>
      </c>
      <c r="X642" s="32">
        <f>IF($S$4="", SUMIFS('자사몰 메타 광고'!$N:$N, '자사몰 메타 광고'!$C:$C, $R642),SUMIFS('자사몰 메타 광고'!$N:$N,'자사몰 메타 광고'!$I:$I,$S$4,'자사몰 메타 광고'!$C:$C,$R642))</f>
        <v>0</v>
      </c>
      <c r="Y642" s="11">
        <f t="shared" si="27"/>
        <v>0</v>
      </c>
      <c r="Z642" s="12" t="str">
        <f t="shared" si="32"/>
        <v xml:space="preserve"> </v>
      </c>
      <c r="AB642" s="10">
        <f>IF($S$4="", SUMIFS('무신사 메타 광고'!$X:$X, '무신사 메타 광고'!$C:$C, $R642),SUMIFS('무신사 메타 광고'!$X:$X,'무신사 메타 광고'!$I:$I,$S$4,'무신사 메타 광고'!$C:$C,$R642))</f>
        <v>0</v>
      </c>
      <c r="AC642" s="11">
        <f t="shared" si="28"/>
        <v>0</v>
      </c>
    </row>
    <row r="643" spans="2:29">
      <c r="B643" s="9"/>
      <c r="C643" s="29">
        <f>IF($C$4="", SUMIFS('자사몰 메타 광고'!$L:$L, '자사몰 메타 광고'!$D:$D, $B643), SUMIFS('자사몰 메타 광고'!$L:$L, '자사몰 메타 광고'!$I:$I, $C$4, '자사몰 메타 광고'!$D:$D, $B643))</f>
        <v>0</v>
      </c>
      <c r="D643" s="29">
        <f>IF($C$4="", SUMIFS('자사몰 메타 광고'!$V:$V,#REF!, $B643), SUMIFS('자사몰 메타 광고'!$V:$V,'자사몰 메타 광고'!$I:$I,$C$4,'자사몰 메타 광고'!$D:$D,$B643))</f>
        <v>0</v>
      </c>
      <c r="E643" s="11">
        <f t="shared" si="22"/>
        <v>0</v>
      </c>
      <c r="F643" s="12" t="str">
        <f t="shared" si="29"/>
        <v xml:space="preserve"> </v>
      </c>
      <c r="G643" s="30">
        <f>IF($C$4="", SUMIFS('자사몰 메타 광고'!$K:$K, '자사몰 메타 광고'!$D:$D, $B643), SUMIFS('자사몰 메타 광고'!$K:$K,'자사몰 메타 광고'!$I:$I,$C$4,'자사몰 메타 광고'!D:D,$B643))</f>
        <v>0</v>
      </c>
      <c r="H643" s="30">
        <f>IF($C$4="", SUMIFS('자사몰 메타 광고'!$Q:$Q, '자사몰 메타 광고'!$D:$D, $B643), SUMIFS('자사몰 메타 광고'!$Q:$Q,'자사몰 메타 광고'!$I:$I,$C$4,'자사몰 메타 광고'!D:D,$B643))</f>
        <v>0</v>
      </c>
      <c r="I643" s="30">
        <f>IF($C$4="", SUMIFS('자사몰 메타 광고'!$U:$U, '자사몰 메타 광고'!$D:$D, $B643), SUMIFS('자사몰 메타 광고'!$U:$U,'자사몰 메타 광고'!$I:$I,$C$4,'자사몰 메타 광고'!D:D,$B643))</f>
        <v>0</v>
      </c>
      <c r="J643" s="11">
        <f t="shared" si="23"/>
        <v>0</v>
      </c>
      <c r="K643" s="11">
        <f t="shared" si="24"/>
        <v>0</v>
      </c>
      <c r="L643" s="12" t="str">
        <f t="shared" si="30"/>
        <v xml:space="preserve"> </v>
      </c>
      <c r="N643" s="10">
        <f>IF($C$4="", SUMIFS('무신사 메타 광고'!$X:$X, '무신사 메타 광고'!$D:$D, $B643),SUMIFS('무신사 메타 광고'!$X:$X,'무신사 메타 광고'!I:I,$C$4,'무신사 메타 광고'!D:D,$B643))</f>
        <v>0</v>
      </c>
      <c r="O643" s="11">
        <f t="shared" si="25"/>
        <v>0</v>
      </c>
      <c r="R643" s="13"/>
      <c r="S643" s="31">
        <f>IF($S$4="", SUMIFS('자사몰 메타 광고'!$L:$L, '자사몰 메타 광고'!$C:$C, $R643),SUMIFS('자사몰 메타 광고'!$L:$L,'자사몰 메타 광고'!$I:$I,$S$4,'자사몰 메타 광고'!$C:$C,$R643))</f>
        <v>0</v>
      </c>
      <c r="T643" s="31">
        <f>IF($S$4="", SUMIFS('자사몰 메타 광고'!$V:$V, '자사몰 메타 광고'!$C:$C, $R643),SUMIFS('자사몰 메타 광고'!$V:$V,'자사몰 메타 광고'!$I:$I,$S$4,'자사몰 메타 광고'!$C:$C,$R643))</f>
        <v>0</v>
      </c>
      <c r="U643" s="11">
        <f t="shared" si="26"/>
        <v>0</v>
      </c>
      <c r="V643" s="12" t="str">
        <f t="shared" si="31"/>
        <v xml:space="preserve"> </v>
      </c>
      <c r="W643" s="32">
        <f>IF($S$4="", SUMIFS('자사몰 메타 광고'!$K:$K, '자사몰 메타 광고'!$C:$C, $R643),SUMIFS('자사몰 메타 광고'!$K:$K,'자사몰 메타 광고'!$I:$I,$S$4,'자사몰 메타 광고'!$C:$C,$R643))</f>
        <v>0</v>
      </c>
      <c r="X643" s="32">
        <f>IF($S$4="", SUMIFS('자사몰 메타 광고'!$N:$N, '자사몰 메타 광고'!$C:$C, $R643),SUMIFS('자사몰 메타 광고'!$N:$N,'자사몰 메타 광고'!$I:$I,$S$4,'자사몰 메타 광고'!$C:$C,$R643))</f>
        <v>0</v>
      </c>
      <c r="Y643" s="11">
        <f t="shared" si="27"/>
        <v>0</v>
      </c>
      <c r="Z643" s="12" t="str">
        <f t="shared" si="32"/>
        <v xml:space="preserve"> </v>
      </c>
      <c r="AB643" s="10">
        <f>IF($S$4="", SUMIFS('무신사 메타 광고'!$X:$X, '무신사 메타 광고'!$C:$C, $R643),SUMIFS('무신사 메타 광고'!$X:$X,'무신사 메타 광고'!$I:$I,$S$4,'무신사 메타 광고'!$C:$C,$R643))</f>
        <v>0</v>
      </c>
      <c r="AC643" s="11">
        <f t="shared" si="28"/>
        <v>0</v>
      </c>
    </row>
    <row r="644" spans="2:29">
      <c r="B644" s="9"/>
      <c r="C644" s="29">
        <f>IF($C$4="", SUMIFS('자사몰 메타 광고'!$L:$L, '자사몰 메타 광고'!$D:$D, $B644), SUMIFS('자사몰 메타 광고'!$L:$L, '자사몰 메타 광고'!$I:$I, $C$4, '자사몰 메타 광고'!$D:$D, $B644))</f>
        <v>0</v>
      </c>
      <c r="D644" s="29">
        <f>IF($C$4="", SUMIFS('자사몰 메타 광고'!$V:$V,#REF!, $B644), SUMIFS('자사몰 메타 광고'!$V:$V,'자사몰 메타 광고'!$I:$I,$C$4,'자사몰 메타 광고'!$D:$D,$B644))</f>
        <v>0</v>
      </c>
      <c r="E644" s="11">
        <f t="shared" si="22"/>
        <v>0</v>
      </c>
      <c r="F644" s="12" t="str">
        <f t="shared" si="29"/>
        <v xml:space="preserve"> </v>
      </c>
      <c r="G644" s="30">
        <f>IF($C$4="", SUMIFS('자사몰 메타 광고'!$K:$K, '자사몰 메타 광고'!$D:$D, $B644), SUMIFS('자사몰 메타 광고'!$K:$K,'자사몰 메타 광고'!$I:$I,$C$4,'자사몰 메타 광고'!D:D,$B644))</f>
        <v>0</v>
      </c>
      <c r="H644" s="30">
        <f>IF($C$4="", SUMIFS('자사몰 메타 광고'!$Q:$Q, '자사몰 메타 광고'!$D:$D, $B644), SUMIFS('자사몰 메타 광고'!$Q:$Q,'자사몰 메타 광고'!$I:$I,$C$4,'자사몰 메타 광고'!D:D,$B644))</f>
        <v>0</v>
      </c>
      <c r="I644" s="30">
        <f>IF($C$4="", SUMIFS('자사몰 메타 광고'!$U:$U, '자사몰 메타 광고'!$D:$D, $B644), SUMIFS('자사몰 메타 광고'!$U:$U,'자사몰 메타 광고'!$I:$I,$C$4,'자사몰 메타 광고'!D:D,$B644))</f>
        <v>0</v>
      </c>
      <c r="J644" s="11">
        <f t="shared" si="23"/>
        <v>0</v>
      </c>
      <c r="K644" s="11">
        <f t="shared" si="24"/>
        <v>0</v>
      </c>
      <c r="L644" s="12" t="str">
        <f t="shared" si="30"/>
        <v xml:space="preserve"> </v>
      </c>
      <c r="N644" s="10">
        <f>IF($C$4="", SUMIFS('무신사 메타 광고'!$X:$X, '무신사 메타 광고'!$D:$D, $B644),SUMIFS('무신사 메타 광고'!$X:$X,'무신사 메타 광고'!I:I,$C$4,'무신사 메타 광고'!D:D,$B644))</f>
        <v>0</v>
      </c>
      <c r="O644" s="11">
        <f t="shared" si="25"/>
        <v>0</v>
      </c>
      <c r="R644" s="13"/>
      <c r="S644" s="31">
        <f>IF($S$4="", SUMIFS('자사몰 메타 광고'!$L:$L, '자사몰 메타 광고'!$C:$C, $R644),SUMIFS('자사몰 메타 광고'!$L:$L,'자사몰 메타 광고'!$I:$I,$S$4,'자사몰 메타 광고'!$C:$C,$R644))</f>
        <v>0</v>
      </c>
      <c r="T644" s="31">
        <f>IF($S$4="", SUMIFS('자사몰 메타 광고'!$V:$V, '자사몰 메타 광고'!$C:$C, $R644),SUMIFS('자사몰 메타 광고'!$V:$V,'자사몰 메타 광고'!$I:$I,$S$4,'자사몰 메타 광고'!$C:$C,$R644))</f>
        <v>0</v>
      </c>
      <c r="U644" s="11">
        <f t="shared" si="26"/>
        <v>0</v>
      </c>
      <c r="V644" s="12" t="str">
        <f t="shared" si="31"/>
        <v xml:space="preserve"> </v>
      </c>
      <c r="W644" s="32">
        <f>IF($S$4="", SUMIFS('자사몰 메타 광고'!$K:$K, '자사몰 메타 광고'!$C:$C, $R644),SUMIFS('자사몰 메타 광고'!$K:$K,'자사몰 메타 광고'!$I:$I,$S$4,'자사몰 메타 광고'!$C:$C,$R644))</f>
        <v>0</v>
      </c>
      <c r="X644" s="32">
        <f>IF($S$4="", SUMIFS('자사몰 메타 광고'!$N:$N, '자사몰 메타 광고'!$C:$C, $R644),SUMIFS('자사몰 메타 광고'!$N:$N,'자사몰 메타 광고'!$I:$I,$S$4,'자사몰 메타 광고'!$C:$C,$R644))</f>
        <v>0</v>
      </c>
      <c r="Y644" s="11">
        <f t="shared" si="27"/>
        <v>0</v>
      </c>
      <c r="Z644" s="12" t="str">
        <f t="shared" si="32"/>
        <v xml:space="preserve"> </v>
      </c>
      <c r="AB644" s="10">
        <f>IF($S$4="", SUMIFS('무신사 메타 광고'!$X:$X, '무신사 메타 광고'!$C:$C, $R644),SUMIFS('무신사 메타 광고'!$X:$X,'무신사 메타 광고'!$I:$I,$S$4,'무신사 메타 광고'!$C:$C,$R644))</f>
        <v>0</v>
      </c>
      <c r="AC644" s="11">
        <f t="shared" si="28"/>
        <v>0</v>
      </c>
    </row>
    <row r="645" spans="2:29">
      <c r="B645" s="9"/>
      <c r="C645" s="29">
        <f>IF($C$4="", SUMIFS('자사몰 메타 광고'!$L:$L, '자사몰 메타 광고'!$D:$D, $B645), SUMIFS('자사몰 메타 광고'!$L:$L, '자사몰 메타 광고'!$I:$I, $C$4, '자사몰 메타 광고'!$D:$D, $B645))</f>
        <v>0</v>
      </c>
      <c r="D645" s="29">
        <f>IF($C$4="", SUMIFS('자사몰 메타 광고'!$V:$V,#REF!, $B645), SUMIFS('자사몰 메타 광고'!$V:$V,'자사몰 메타 광고'!$I:$I,$C$4,'자사몰 메타 광고'!$D:$D,$B645))</f>
        <v>0</v>
      </c>
      <c r="E645" s="11">
        <f t="shared" si="22"/>
        <v>0</v>
      </c>
      <c r="F645" s="12" t="str">
        <f t="shared" si="29"/>
        <v xml:space="preserve"> </v>
      </c>
      <c r="G645" s="30">
        <f>IF($C$4="", SUMIFS('자사몰 메타 광고'!$K:$K, '자사몰 메타 광고'!$D:$D, $B645), SUMIFS('자사몰 메타 광고'!$K:$K,'자사몰 메타 광고'!$I:$I,$C$4,'자사몰 메타 광고'!D:D,$B645))</f>
        <v>0</v>
      </c>
      <c r="H645" s="30">
        <f>IF($C$4="", SUMIFS('자사몰 메타 광고'!$Q:$Q, '자사몰 메타 광고'!$D:$D, $B645), SUMIFS('자사몰 메타 광고'!$Q:$Q,'자사몰 메타 광고'!$I:$I,$C$4,'자사몰 메타 광고'!D:D,$B645))</f>
        <v>0</v>
      </c>
      <c r="I645" s="30">
        <f>IF($C$4="", SUMIFS('자사몰 메타 광고'!$U:$U, '자사몰 메타 광고'!$D:$D, $B645), SUMIFS('자사몰 메타 광고'!$U:$U,'자사몰 메타 광고'!$I:$I,$C$4,'자사몰 메타 광고'!D:D,$B645))</f>
        <v>0</v>
      </c>
      <c r="J645" s="11">
        <f t="shared" si="23"/>
        <v>0</v>
      </c>
      <c r="K645" s="11">
        <f t="shared" si="24"/>
        <v>0</v>
      </c>
      <c r="L645" s="12" t="str">
        <f t="shared" si="30"/>
        <v xml:space="preserve"> </v>
      </c>
      <c r="N645" s="10">
        <f>IF($C$4="", SUMIFS('무신사 메타 광고'!$X:$X, '무신사 메타 광고'!$D:$D, $B645),SUMIFS('무신사 메타 광고'!$X:$X,'무신사 메타 광고'!I:I,$C$4,'무신사 메타 광고'!D:D,$B645))</f>
        <v>0</v>
      </c>
      <c r="O645" s="11">
        <f t="shared" si="25"/>
        <v>0</v>
      </c>
      <c r="R645" s="13"/>
      <c r="S645" s="31">
        <f>IF($S$4="", SUMIFS('자사몰 메타 광고'!$L:$L, '자사몰 메타 광고'!$C:$C, $R645),SUMIFS('자사몰 메타 광고'!$L:$L,'자사몰 메타 광고'!$I:$I,$S$4,'자사몰 메타 광고'!$C:$C,$R645))</f>
        <v>0</v>
      </c>
      <c r="T645" s="31">
        <f>IF($S$4="", SUMIFS('자사몰 메타 광고'!$V:$V, '자사몰 메타 광고'!$C:$C, $R645),SUMIFS('자사몰 메타 광고'!$V:$V,'자사몰 메타 광고'!$I:$I,$S$4,'자사몰 메타 광고'!$C:$C,$R645))</f>
        <v>0</v>
      </c>
      <c r="U645" s="11">
        <f t="shared" si="26"/>
        <v>0</v>
      </c>
      <c r="V645" s="12" t="str">
        <f t="shared" si="31"/>
        <v xml:space="preserve"> </v>
      </c>
      <c r="W645" s="32">
        <f>IF($S$4="", SUMIFS('자사몰 메타 광고'!$K:$K, '자사몰 메타 광고'!$C:$C, $R645),SUMIFS('자사몰 메타 광고'!$K:$K,'자사몰 메타 광고'!$I:$I,$S$4,'자사몰 메타 광고'!$C:$C,$R645))</f>
        <v>0</v>
      </c>
      <c r="X645" s="32">
        <f>IF($S$4="", SUMIFS('자사몰 메타 광고'!$N:$N, '자사몰 메타 광고'!$C:$C, $R645),SUMIFS('자사몰 메타 광고'!$N:$N,'자사몰 메타 광고'!$I:$I,$S$4,'자사몰 메타 광고'!$C:$C,$R645))</f>
        <v>0</v>
      </c>
      <c r="Y645" s="11">
        <f t="shared" si="27"/>
        <v>0</v>
      </c>
      <c r="Z645" s="12" t="str">
        <f t="shared" si="32"/>
        <v xml:space="preserve"> </v>
      </c>
      <c r="AB645" s="10">
        <f>IF($S$4="", SUMIFS('무신사 메타 광고'!$X:$X, '무신사 메타 광고'!$C:$C, $R645),SUMIFS('무신사 메타 광고'!$X:$X,'무신사 메타 광고'!$I:$I,$S$4,'무신사 메타 광고'!$C:$C,$R645))</f>
        <v>0</v>
      </c>
      <c r="AC645" s="11">
        <f t="shared" si="28"/>
        <v>0</v>
      </c>
    </row>
    <row r="646" spans="2:29">
      <c r="B646" s="9"/>
      <c r="C646" s="29">
        <f>IF($C$4="", SUMIFS('자사몰 메타 광고'!$L:$L, '자사몰 메타 광고'!$D:$D, $B646), SUMIFS('자사몰 메타 광고'!$L:$L, '자사몰 메타 광고'!$I:$I, $C$4, '자사몰 메타 광고'!$D:$D, $B646))</f>
        <v>0</v>
      </c>
      <c r="D646" s="29">
        <f>IF($C$4="", SUMIFS('자사몰 메타 광고'!$V:$V,#REF!, $B646), SUMIFS('자사몰 메타 광고'!$V:$V,'자사몰 메타 광고'!$I:$I,$C$4,'자사몰 메타 광고'!$D:$D,$B646))</f>
        <v>0</v>
      </c>
      <c r="E646" s="11">
        <f t="shared" si="22"/>
        <v>0</v>
      </c>
      <c r="F646" s="12" t="str">
        <f t="shared" si="29"/>
        <v xml:space="preserve"> </v>
      </c>
      <c r="G646" s="30">
        <f>IF($C$4="", SUMIFS('자사몰 메타 광고'!$K:$K, '자사몰 메타 광고'!$D:$D, $B646), SUMIFS('자사몰 메타 광고'!$K:$K,'자사몰 메타 광고'!$I:$I,$C$4,'자사몰 메타 광고'!D:D,$B646))</f>
        <v>0</v>
      </c>
      <c r="H646" s="30">
        <f>IF($C$4="", SUMIFS('자사몰 메타 광고'!$Q:$Q, '자사몰 메타 광고'!$D:$D, $B646), SUMIFS('자사몰 메타 광고'!$Q:$Q,'자사몰 메타 광고'!$I:$I,$C$4,'자사몰 메타 광고'!D:D,$B646))</f>
        <v>0</v>
      </c>
      <c r="I646" s="30">
        <f>IF($C$4="", SUMIFS('자사몰 메타 광고'!$U:$U, '자사몰 메타 광고'!$D:$D, $B646), SUMIFS('자사몰 메타 광고'!$U:$U,'자사몰 메타 광고'!$I:$I,$C$4,'자사몰 메타 광고'!D:D,$B646))</f>
        <v>0</v>
      </c>
      <c r="J646" s="11">
        <f t="shared" si="23"/>
        <v>0</v>
      </c>
      <c r="K646" s="11">
        <f t="shared" si="24"/>
        <v>0</v>
      </c>
      <c r="L646" s="12" t="str">
        <f t="shared" si="30"/>
        <v xml:space="preserve"> </v>
      </c>
      <c r="N646" s="10">
        <f>IF($C$4="", SUMIFS('무신사 메타 광고'!$X:$X, '무신사 메타 광고'!$D:$D, $B646),SUMIFS('무신사 메타 광고'!$X:$X,'무신사 메타 광고'!I:I,$C$4,'무신사 메타 광고'!D:D,$B646))</f>
        <v>0</v>
      </c>
      <c r="O646" s="11">
        <f t="shared" si="25"/>
        <v>0</v>
      </c>
      <c r="R646" s="13"/>
      <c r="S646" s="31">
        <f>IF($S$4="", SUMIFS('자사몰 메타 광고'!$L:$L, '자사몰 메타 광고'!$C:$C, $R646),SUMIFS('자사몰 메타 광고'!$L:$L,'자사몰 메타 광고'!$I:$I,$S$4,'자사몰 메타 광고'!$C:$C,$R646))</f>
        <v>0</v>
      </c>
      <c r="T646" s="31">
        <f>IF($S$4="", SUMIFS('자사몰 메타 광고'!$V:$V, '자사몰 메타 광고'!$C:$C, $R646),SUMIFS('자사몰 메타 광고'!$V:$V,'자사몰 메타 광고'!$I:$I,$S$4,'자사몰 메타 광고'!$C:$C,$R646))</f>
        <v>0</v>
      </c>
      <c r="U646" s="11">
        <f t="shared" si="26"/>
        <v>0</v>
      </c>
      <c r="V646" s="12" t="str">
        <f t="shared" si="31"/>
        <v xml:space="preserve"> </v>
      </c>
      <c r="W646" s="32">
        <f>IF($S$4="", SUMIFS('자사몰 메타 광고'!$K:$K, '자사몰 메타 광고'!$C:$C, $R646),SUMIFS('자사몰 메타 광고'!$K:$K,'자사몰 메타 광고'!$I:$I,$S$4,'자사몰 메타 광고'!$C:$C,$R646))</f>
        <v>0</v>
      </c>
      <c r="X646" s="32">
        <f>IF($S$4="", SUMIFS('자사몰 메타 광고'!$N:$N, '자사몰 메타 광고'!$C:$C, $R646),SUMIFS('자사몰 메타 광고'!$N:$N,'자사몰 메타 광고'!$I:$I,$S$4,'자사몰 메타 광고'!$C:$C,$R646))</f>
        <v>0</v>
      </c>
      <c r="Y646" s="11">
        <f t="shared" si="27"/>
        <v>0</v>
      </c>
      <c r="Z646" s="12" t="str">
        <f t="shared" si="32"/>
        <v xml:space="preserve"> </v>
      </c>
      <c r="AB646" s="10">
        <f>IF($S$4="", SUMIFS('무신사 메타 광고'!$X:$X, '무신사 메타 광고'!$C:$C, $R646),SUMIFS('무신사 메타 광고'!$X:$X,'무신사 메타 광고'!$I:$I,$S$4,'무신사 메타 광고'!$C:$C,$R646))</f>
        <v>0</v>
      </c>
      <c r="AC646" s="11">
        <f t="shared" si="28"/>
        <v>0</v>
      </c>
    </row>
    <row r="647" spans="2:29">
      <c r="B647" s="9"/>
      <c r="C647" s="29">
        <f>IF($C$4="", SUMIFS('자사몰 메타 광고'!$L:$L, '자사몰 메타 광고'!$D:$D, $B647), SUMIFS('자사몰 메타 광고'!$L:$L, '자사몰 메타 광고'!$I:$I, $C$4, '자사몰 메타 광고'!$D:$D, $B647))</f>
        <v>0</v>
      </c>
      <c r="D647" s="29">
        <f>IF($C$4="", SUMIFS('자사몰 메타 광고'!$V:$V,#REF!, $B647), SUMIFS('자사몰 메타 광고'!$V:$V,'자사몰 메타 광고'!$I:$I,$C$4,'자사몰 메타 광고'!$D:$D,$B647))</f>
        <v>0</v>
      </c>
      <c r="E647" s="11">
        <f t="shared" si="22"/>
        <v>0</v>
      </c>
      <c r="F647" s="12" t="str">
        <f t="shared" si="29"/>
        <v xml:space="preserve"> </v>
      </c>
      <c r="G647" s="30">
        <f>IF($C$4="", SUMIFS('자사몰 메타 광고'!$K:$K, '자사몰 메타 광고'!$D:$D, $B647), SUMIFS('자사몰 메타 광고'!$K:$K,'자사몰 메타 광고'!$I:$I,$C$4,'자사몰 메타 광고'!D:D,$B647))</f>
        <v>0</v>
      </c>
      <c r="H647" s="30">
        <f>IF($C$4="", SUMIFS('자사몰 메타 광고'!$Q:$Q, '자사몰 메타 광고'!$D:$D, $B647), SUMIFS('자사몰 메타 광고'!$Q:$Q,'자사몰 메타 광고'!$I:$I,$C$4,'자사몰 메타 광고'!D:D,$B647))</f>
        <v>0</v>
      </c>
      <c r="I647" s="30">
        <f>IF($C$4="", SUMIFS('자사몰 메타 광고'!$U:$U, '자사몰 메타 광고'!$D:$D, $B647), SUMIFS('자사몰 메타 광고'!$U:$U,'자사몰 메타 광고'!$I:$I,$C$4,'자사몰 메타 광고'!D:D,$B647))</f>
        <v>0</v>
      </c>
      <c r="J647" s="11">
        <f t="shared" si="23"/>
        <v>0</v>
      </c>
      <c r="K647" s="11">
        <f t="shared" si="24"/>
        <v>0</v>
      </c>
      <c r="L647" s="12" t="str">
        <f t="shared" si="30"/>
        <v xml:space="preserve"> </v>
      </c>
      <c r="N647" s="10">
        <f>IF($C$4="", SUMIFS('무신사 메타 광고'!$X:$X, '무신사 메타 광고'!$D:$D, $B647),SUMIFS('무신사 메타 광고'!$X:$X,'무신사 메타 광고'!I:I,$C$4,'무신사 메타 광고'!D:D,$B647))</f>
        <v>0</v>
      </c>
      <c r="O647" s="11">
        <f t="shared" si="25"/>
        <v>0</v>
      </c>
      <c r="R647" s="13"/>
      <c r="S647" s="31">
        <f>IF($S$4="", SUMIFS('자사몰 메타 광고'!$L:$L, '자사몰 메타 광고'!$C:$C, $R647),SUMIFS('자사몰 메타 광고'!$L:$L,'자사몰 메타 광고'!$I:$I,$S$4,'자사몰 메타 광고'!$C:$C,$R647))</f>
        <v>0</v>
      </c>
      <c r="T647" s="31">
        <f>IF($S$4="", SUMIFS('자사몰 메타 광고'!$V:$V, '자사몰 메타 광고'!$C:$C, $R647),SUMIFS('자사몰 메타 광고'!$V:$V,'자사몰 메타 광고'!$I:$I,$S$4,'자사몰 메타 광고'!$C:$C,$R647))</f>
        <v>0</v>
      </c>
      <c r="U647" s="11">
        <f t="shared" si="26"/>
        <v>0</v>
      </c>
      <c r="V647" s="12" t="str">
        <f t="shared" si="31"/>
        <v xml:space="preserve"> </v>
      </c>
      <c r="W647" s="32">
        <f>IF($S$4="", SUMIFS('자사몰 메타 광고'!$K:$K, '자사몰 메타 광고'!$C:$C, $R647),SUMIFS('자사몰 메타 광고'!$K:$K,'자사몰 메타 광고'!$I:$I,$S$4,'자사몰 메타 광고'!$C:$C,$R647))</f>
        <v>0</v>
      </c>
      <c r="X647" s="32">
        <f>IF($S$4="", SUMIFS('자사몰 메타 광고'!$N:$N, '자사몰 메타 광고'!$C:$C, $R647),SUMIFS('자사몰 메타 광고'!$N:$N,'자사몰 메타 광고'!$I:$I,$S$4,'자사몰 메타 광고'!$C:$C,$R647))</f>
        <v>0</v>
      </c>
      <c r="Y647" s="11">
        <f t="shared" si="27"/>
        <v>0</v>
      </c>
      <c r="Z647" s="12" t="str">
        <f t="shared" si="32"/>
        <v xml:space="preserve"> </v>
      </c>
      <c r="AB647" s="10">
        <f>IF($S$4="", SUMIFS('무신사 메타 광고'!$X:$X, '무신사 메타 광고'!$C:$C, $R647),SUMIFS('무신사 메타 광고'!$X:$X,'무신사 메타 광고'!$I:$I,$S$4,'무신사 메타 광고'!$C:$C,$R647))</f>
        <v>0</v>
      </c>
      <c r="AC647" s="11">
        <f t="shared" si="28"/>
        <v>0</v>
      </c>
    </row>
    <row r="648" spans="2:29">
      <c r="B648" s="9"/>
      <c r="C648" s="29">
        <f>IF($C$4="", SUMIFS('자사몰 메타 광고'!$L:$L, '자사몰 메타 광고'!$D:$D, $B648), SUMIFS('자사몰 메타 광고'!$L:$L, '자사몰 메타 광고'!$I:$I, $C$4, '자사몰 메타 광고'!$D:$D, $B648))</f>
        <v>0</v>
      </c>
      <c r="D648" s="29">
        <f>IF($C$4="", SUMIFS('자사몰 메타 광고'!$V:$V,#REF!, $B648), SUMIFS('자사몰 메타 광고'!$V:$V,'자사몰 메타 광고'!$I:$I,$C$4,'자사몰 메타 광고'!$D:$D,$B648))</f>
        <v>0</v>
      </c>
      <c r="E648" s="11">
        <f t="shared" si="22"/>
        <v>0</v>
      </c>
      <c r="F648" s="12" t="str">
        <f t="shared" si="29"/>
        <v xml:space="preserve"> </v>
      </c>
      <c r="G648" s="30">
        <f>IF($C$4="", SUMIFS('자사몰 메타 광고'!$K:$K, '자사몰 메타 광고'!$D:$D, $B648), SUMIFS('자사몰 메타 광고'!$K:$K,'자사몰 메타 광고'!$I:$I,$C$4,'자사몰 메타 광고'!D:D,$B648))</f>
        <v>0</v>
      </c>
      <c r="H648" s="30">
        <f>IF($C$4="", SUMIFS('자사몰 메타 광고'!$Q:$Q, '자사몰 메타 광고'!$D:$D, $B648), SUMIFS('자사몰 메타 광고'!$Q:$Q,'자사몰 메타 광고'!$I:$I,$C$4,'자사몰 메타 광고'!D:D,$B648))</f>
        <v>0</v>
      </c>
      <c r="I648" s="30">
        <f>IF($C$4="", SUMIFS('자사몰 메타 광고'!$U:$U, '자사몰 메타 광고'!$D:$D, $B648), SUMIFS('자사몰 메타 광고'!$U:$U,'자사몰 메타 광고'!$I:$I,$C$4,'자사몰 메타 광고'!D:D,$B648))</f>
        <v>0</v>
      </c>
      <c r="J648" s="11">
        <f t="shared" si="23"/>
        <v>0</v>
      </c>
      <c r="K648" s="11">
        <f t="shared" si="24"/>
        <v>0</v>
      </c>
      <c r="L648" s="12" t="str">
        <f t="shared" si="30"/>
        <v xml:space="preserve"> </v>
      </c>
      <c r="N648" s="10">
        <f>IF($C$4="", SUMIFS('무신사 메타 광고'!$X:$X, '무신사 메타 광고'!$D:$D, $B648),SUMIFS('무신사 메타 광고'!$X:$X,'무신사 메타 광고'!I:I,$C$4,'무신사 메타 광고'!D:D,$B648))</f>
        <v>0</v>
      </c>
      <c r="O648" s="11">
        <f t="shared" si="25"/>
        <v>0</v>
      </c>
      <c r="R648" s="13"/>
      <c r="S648" s="31">
        <f>IF($S$4="", SUMIFS('자사몰 메타 광고'!$L:$L, '자사몰 메타 광고'!$C:$C, $R648),SUMIFS('자사몰 메타 광고'!$L:$L,'자사몰 메타 광고'!$I:$I,$S$4,'자사몰 메타 광고'!$C:$C,$R648))</f>
        <v>0</v>
      </c>
      <c r="T648" s="31">
        <f>IF($S$4="", SUMIFS('자사몰 메타 광고'!$V:$V, '자사몰 메타 광고'!$C:$C, $R648),SUMIFS('자사몰 메타 광고'!$V:$V,'자사몰 메타 광고'!$I:$I,$S$4,'자사몰 메타 광고'!$C:$C,$R648))</f>
        <v>0</v>
      </c>
      <c r="U648" s="11">
        <f t="shared" si="26"/>
        <v>0</v>
      </c>
      <c r="V648" s="12" t="str">
        <f t="shared" si="31"/>
        <v xml:space="preserve"> </v>
      </c>
      <c r="W648" s="32">
        <f>IF($S$4="", SUMIFS('자사몰 메타 광고'!$K:$K, '자사몰 메타 광고'!$C:$C, $R648),SUMIFS('자사몰 메타 광고'!$K:$K,'자사몰 메타 광고'!$I:$I,$S$4,'자사몰 메타 광고'!$C:$C,$R648))</f>
        <v>0</v>
      </c>
      <c r="X648" s="32">
        <f>IF($S$4="", SUMIFS('자사몰 메타 광고'!$N:$N, '자사몰 메타 광고'!$C:$C, $R648),SUMIFS('자사몰 메타 광고'!$N:$N,'자사몰 메타 광고'!$I:$I,$S$4,'자사몰 메타 광고'!$C:$C,$R648))</f>
        <v>0</v>
      </c>
      <c r="Y648" s="11">
        <f t="shared" si="27"/>
        <v>0</v>
      </c>
      <c r="Z648" s="12" t="str">
        <f t="shared" si="32"/>
        <v xml:space="preserve"> </v>
      </c>
      <c r="AB648" s="10">
        <f>IF($S$4="", SUMIFS('무신사 메타 광고'!$X:$X, '무신사 메타 광고'!$C:$C, $R648),SUMIFS('무신사 메타 광고'!$X:$X,'무신사 메타 광고'!$I:$I,$S$4,'무신사 메타 광고'!$C:$C,$R648))</f>
        <v>0</v>
      </c>
      <c r="AC648" s="11">
        <f t="shared" si="28"/>
        <v>0</v>
      </c>
    </row>
    <row r="649" spans="2:29">
      <c r="B649" s="9"/>
      <c r="C649" s="29">
        <f>IF($C$4="", SUMIFS('자사몰 메타 광고'!$L:$L, '자사몰 메타 광고'!$D:$D, $B649), SUMIFS('자사몰 메타 광고'!$L:$L, '자사몰 메타 광고'!$I:$I, $C$4, '자사몰 메타 광고'!$D:$D, $B649))</f>
        <v>0</v>
      </c>
      <c r="D649" s="29">
        <f>IF($C$4="", SUMIFS('자사몰 메타 광고'!$V:$V,#REF!, $B649), SUMIFS('자사몰 메타 광고'!$V:$V,'자사몰 메타 광고'!$I:$I,$C$4,'자사몰 메타 광고'!$D:$D,$B649))</f>
        <v>0</v>
      </c>
      <c r="E649" s="11">
        <f t="shared" si="22"/>
        <v>0</v>
      </c>
      <c r="F649" s="12" t="str">
        <f t="shared" si="29"/>
        <v xml:space="preserve"> </v>
      </c>
      <c r="G649" s="30">
        <f>IF($C$4="", SUMIFS('자사몰 메타 광고'!$K:$K, '자사몰 메타 광고'!$D:$D, $B649), SUMIFS('자사몰 메타 광고'!$K:$K,'자사몰 메타 광고'!$I:$I,$C$4,'자사몰 메타 광고'!D:D,$B649))</f>
        <v>0</v>
      </c>
      <c r="H649" s="30">
        <f>IF($C$4="", SUMIFS('자사몰 메타 광고'!$Q:$Q, '자사몰 메타 광고'!$D:$D, $B649), SUMIFS('자사몰 메타 광고'!$Q:$Q,'자사몰 메타 광고'!$I:$I,$C$4,'자사몰 메타 광고'!D:D,$B649))</f>
        <v>0</v>
      </c>
      <c r="I649" s="30">
        <f>IF($C$4="", SUMIFS('자사몰 메타 광고'!$U:$U, '자사몰 메타 광고'!$D:$D, $B649), SUMIFS('자사몰 메타 광고'!$U:$U,'자사몰 메타 광고'!$I:$I,$C$4,'자사몰 메타 광고'!D:D,$B649))</f>
        <v>0</v>
      </c>
      <c r="J649" s="11">
        <f t="shared" si="23"/>
        <v>0</v>
      </c>
      <c r="K649" s="11">
        <f t="shared" si="24"/>
        <v>0</v>
      </c>
      <c r="L649" s="12" t="str">
        <f t="shared" si="30"/>
        <v xml:space="preserve"> </v>
      </c>
      <c r="N649" s="10">
        <f>IF($C$4="", SUMIFS('무신사 메타 광고'!$X:$X, '무신사 메타 광고'!$D:$D, $B649),SUMIFS('무신사 메타 광고'!$X:$X,'무신사 메타 광고'!I:I,$C$4,'무신사 메타 광고'!D:D,$B649))</f>
        <v>0</v>
      </c>
      <c r="O649" s="11">
        <f t="shared" si="25"/>
        <v>0</v>
      </c>
      <c r="R649" s="13"/>
      <c r="S649" s="31">
        <f>IF($S$4="", SUMIFS('자사몰 메타 광고'!$L:$L, '자사몰 메타 광고'!$C:$C, $R649),SUMIFS('자사몰 메타 광고'!$L:$L,'자사몰 메타 광고'!$I:$I,$S$4,'자사몰 메타 광고'!$C:$C,$R649))</f>
        <v>0</v>
      </c>
      <c r="T649" s="31">
        <f>IF($S$4="", SUMIFS('자사몰 메타 광고'!$V:$V, '자사몰 메타 광고'!$C:$C, $R649),SUMIFS('자사몰 메타 광고'!$V:$V,'자사몰 메타 광고'!$I:$I,$S$4,'자사몰 메타 광고'!$C:$C,$R649))</f>
        <v>0</v>
      </c>
      <c r="U649" s="11">
        <f t="shared" si="26"/>
        <v>0</v>
      </c>
      <c r="V649" s="12" t="str">
        <f t="shared" si="31"/>
        <v xml:space="preserve"> </v>
      </c>
      <c r="W649" s="32">
        <f>IF($S$4="", SUMIFS('자사몰 메타 광고'!$K:$K, '자사몰 메타 광고'!$C:$C, $R649),SUMIFS('자사몰 메타 광고'!$K:$K,'자사몰 메타 광고'!$I:$I,$S$4,'자사몰 메타 광고'!$C:$C,$R649))</f>
        <v>0</v>
      </c>
      <c r="X649" s="32">
        <f>IF($S$4="", SUMIFS('자사몰 메타 광고'!$N:$N, '자사몰 메타 광고'!$C:$C, $R649),SUMIFS('자사몰 메타 광고'!$N:$N,'자사몰 메타 광고'!$I:$I,$S$4,'자사몰 메타 광고'!$C:$C,$R649))</f>
        <v>0</v>
      </c>
      <c r="Y649" s="11">
        <f t="shared" si="27"/>
        <v>0</v>
      </c>
      <c r="Z649" s="12" t="str">
        <f t="shared" si="32"/>
        <v xml:space="preserve"> </v>
      </c>
      <c r="AB649" s="10">
        <f>IF($S$4="", SUMIFS('무신사 메타 광고'!$X:$X, '무신사 메타 광고'!$C:$C, $R649),SUMIFS('무신사 메타 광고'!$X:$X,'무신사 메타 광고'!$I:$I,$S$4,'무신사 메타 광고'!$C:$C,$R649))</f>
        <v>0</v>
      </c>
      <c r="AC649" s="11">
        <f t="shared" si="28"/>
        <v>0</v>
      </c>
    </row>
    <row r="650" spans="2:29">
      <c r="B650" s="9"/>
      <c r="C650" s="29">
        <f>IF($C$4="", SUMIFS('자사몰 메타 광고'!$L:$L, '자사몰 메타 광고'!$D:$D, $B650), SUMIFS('자사몰 메타 광고'!$L:$L, '자사몰 메타 광고'!$I:$I, $C$4, '자사몰 메타 광고'!$D:$D, $B650))</f>
        <v>0</v>
      </c>
      <c r="D650" s="29">
        <f>IF($C$4="", SUMIFS('자사몰 메타 광고'!$V:$V,#REF!, $B650), SUMIFS('자사몰 메타 광고'!$V:$V,'자사몰 메타 광고'!$I:$I,$C$4,'자사몰 메타 광고'!$D:$D,$B650))</f>
        <v>0</v>
      </c>
      <c r="E650" s="11">
        <f t="shared" si="22"/>
        <v>0</v>
      </c>
      <c r="F650" s="12" t="str">
        <f t="shared" si="29"/>
        <v xml:space="preserve"> </v>
      </c>
      <c r="G650" s="30">
        <f>IF($C$4="", SUMIFS('자사몰 메타 광고'!$K:$K, '자사몰 메타 광고'!$D:$D, $B650), SUMIFS('자사몰 메타 광고'!$K:$K,'자사몰 메타 광고'!$I:$I,$C$4,'자사몰 메타 광고'!D:D,$B650))</f>
        <v>0</v>
      </c>
      <c r="H650" s="30">
        <f>IF($C$4="", SUMIFS('자사몰 메타 광고'!$Q:$Q, '자사몰 메타 광고'!$D:$D, $B650), SUMIFS('자사몰 메타 광고'!$Q:$Q,'자사몰 메타 광고'!$I:$I,$C$4,'자사몰 메타 광고'!D:D,$B650))</f>
        <v>0</v>
      </c>
      <c r="I650" s="30">
        <f>IF($C$4="", SUMIFS('자사몰 메타 광고'!$U:$U, '자사몰 메타 광고'!$D:$D, $B650), SUMIFS('자사몰 메타 광고'!$U:$U,'자사몰 메타 광고'!$I:$I,$C$4,'자사몰 메타 광고'!D:D,$B650))</f>
        <v>0</v>
      </c>
      <c r="J650" s="11">
        <f t="shared" si="23"/>
        <v>0</v>
      </c>
      <c r="K650" s="11">
        <f t="shared" si="24"/>
        <v>0</v>
      </c>
      <c r="L650" s="12" t="str">
        <f t="shared" si="30"/>
        <v xml:space="preserve"> </v>
      </c>
      <c r="N650" s="10">
        <f>IF($C$4="", SUMIFS('무신사 메타 광고'!$X:$X, '무신사 메타 광고'!$D:$D, $B650),SUMIFS('무신사 메타 광고'!$X:$X,'무신사 메타 광고'!I:I,$C$4,'무신사 메타 광고'!D:D,$B650))</f>
        <v>0</v>
      </c>
      <c r="O650" s="11">
        <f t="shared" si="25"/>
        <v>0</v>
      </c>
      <c r="R650" s="13"/>
      <c r="S650" s="31">
        <f>IF($S$4="", SUMIFS('자사몰 메타 광고'!$L:$L, '자사몰 메타 광고'!$C:$C, $R650),SUMIFS('자사몰 메타 광고'!$L:$L,'자사몰 메타 광고'!$I:$I,$S$4,'자사몰 메타 광고'!$C:$C,$R650))</f>
        <v>0</v>
      </c>
      <c r="T650" s="31">
        <f>IF($S$4="", SUMIFS('자사몰 메타 광고'!$V:$V, '자사몰 메타 광고'!$C:$C, $R650),SUMIFS('자사몰 메타 광고'!$V:$V,'자사몰 메타 광고'!$I:$I,$S$4,'자사몰 메타 광고'!$C:$C,$R650))</f>
        <v>0</v>
      </c>
      <c r="U650" s="11">
        <f t="shared" si="26"/>
        <v>0</v>
      </c>
      <c r="V650" s="12" t="str">
        <f t="shared" si="31"/>
        <v xml:space="preserve"> </v>
      </c>
      <c r="W650" s="32">
        <f>IF($S$4="", SUMIFS('자사몰 메타 광고'!$K:$K, '자사몰 메타 광고'!$C:$C, $R650),SUMIFS('자사몰 메타 광고'!$K:$K,'자사몰 메타 광고'!$I:$I,$S$4,'자사몰 메타 광고'!$C:$C,$R650))</f>
        <v>0</v>
      </c>
      <c r="X650" s="32">
        <f>IF($S$4="", SUMIFS('자사몰 메타 광고'!$N:$N, '자사몰 메타 광고'!$C:$C, $R650),SUMIFS('자사몰 메타 광고'!$N:$N,'자사몰 메타 광고'!$I:$I,$S$4,'자사몰 메타 광고'!$C:$C,$R650))</f>
        <v>0</v>
      </c>
      <c r="Y650" s="11">
        <f t="shared" si="27"/>
        <v>0</v>
      </c>
      <c r="Z650" s="12" t="str">
        <f t="shared" si="32"/>
        <v xml:space="preserve"> </v>
      </c>
      <c r="AB650" s="10">
        <f>IF($S$4="", SUMIFS('무신사 메타 광고'!$X:$X, '무신사 메타 광고'!$C:$C, $R650),SUMIFS('무신사 메타 광고'!$X:$X,'무신사 메타 광고'!$I:$I,$S$4,'무신사 메타 광고'!$C:$C,$R650))</f>
        <v>0</v>
      </c>
      <c r="AC650" s="11">
        <f t="shared" si="28"/>
        <v>0</v>
      </c>
    </row>
    <row r="651" spans="2:29">
      <c r="B651" s="9"/>
      <c r="C651" s="29">
        <f>IF($C$4="", SUMIFS('자사몰 메타 광고'!$L:$L, '자사몰 메타 광고'!$D:$D, $B651), SUMIFS('자사몰 메타 광고'!$L:$L, '자사몰 메타 광고'!$I:$I, $C$4, '자사몰 메타 광고'!$D:$D, $B651))</f>
        <v>0</v>
      </c>
      <c r="D651" s="29">
        <f>IF($C$4="", SUMIFS('자사몰 메타 광고'!$V:$V,#REF!, $B651), SUMIFS('자사몰 메타 광고'!$V:$V,'자사몰 메타 광고'!$I:$I,$C$4,'자사몰 메타 광고'!$D:$D,$B651))</f>
        <v>0</v>
      </c>
      <c r="E651" s="11">
        <f t="shared" si="22"/>
        <v>0</v>
      </c>
      <c r="F651" s="12" t="str">
        <f t="shared" si="29"/>
        <v xml:space="preserve"> </v>
      </c>
      <c r="G651" s="30">
        <f>IF($C$4="", SUMIFS('자사몰 메타 광고'!$K:$K, '자사몰 메타 광고'!$D:$D, $B651), SUMIFS('자사몰 메타 광고'!$K:$K,'자사몰 메타 광고'!$I:$I,$C$4,'자사몰 메타 광고'!D:D,$B651))</f>
        <v>0</v>
      </c>
      <c r="H651" s="30">
        <f>IF($C$4="", SUMIFS('자사몰 메타 광고'!$Q:$Q, '자사몰 메타 광고'!$D:$D, $B651), SUMIFS('자사몰 메타 광고'!$Q:$Q,'자사몰 메타 광고'!$I:$I,$C$4,'자사몰 메타 광고'!D:D,$B651))</f>
        <v>0</v>
      </c>
      <c r="I651" s="30">
        <f>IF($C$4="", SUMIFS('자사몰 메타 광고'!$U:$U, '자사몰 메타 광고'!$D:$D, $B651), SUMIFS('자사몰 메타 광고'!$U:$U,'자사몰 메타 광고'!$I:$I,$C$4,'자사몰 메타 광고'!D:D,$B651))</f>
        <v>0</v>
      </c>
      <c r="J651" s="11">
        <f t="shared" si="23"/>
        <v>0</v>
      </c>
      <c r="K651" s="11">
        <f t="shared" si="24"/>
        <v>0</v>
      </c>
      <c r="L651" s="12" t="str">
        <f t="shared" si="30"/>
        <v xml:space="preserve"> </v>
      </c>
      <c r="N651" s="10">
        <f>IF($C$4="", SUMIFS('무신사 메타 광고'!$X:$X, '무신사 메타 광고'!$D:$D, $B651),SUMIFS('무신사 메타 광고'!$X:$X,'무신사 메타 광고'!I:I,$C$4,'무신사 메타 광고'!D:D,$B651))</f>
        <v>0</v>
      </c>
      <c r="O651" s="11">
        <f t="shared" si="25"/>
        <v>0</v>
      </c>
      <c r="R651" s="13"/>
      <c r="S651" s="31">
        <f>IF($S$4="", SUMIFS('자사몰 메타 광고'!$L:$L, '자사몰 메타 광고'!$C:$C, $R651),SUMIFS('자사몰 메타 광고'!$L:$L,'자사몰 메타 광고'!$I:$I,$S$4,'자사몰 메타 광고'!$C:$C,$R651))</f>
        <v>0</v>
      </c>
      <c r="T651" s="31">
        <f>IF($S$4="", SUMIFS('자사몰 메타 광고'!$V:$V, '자사몰 메타 광고'!$C:$C, $R651),SUMIFS('자사몰 메타 광고'!$V:$V,'자사몰 메타 광고'!$I:$I,$S$4,'자사몰 메타 광고'!$C:$C,$R651))</f>
        <v>0</v>
      </c>
      <c r="U651" s="11">
        <f t="shared" si="26"/>
        <v>0</v>
      </c>
      <c r="V651" s="12" t="str">
        <f t="shared" si="31"/>
        <v xml:space="preserve"> </v>
      </c>
      <c r="W651" s="32">
        <f>IF($S$4="", SUMIFS('자사몰 메타 광고'!$K:$K, '자사몰 메타 광고'!$C:$C, $R651),SUMIFS('자사몰 메타 광고'!$K:$K,'자사몰 메타 광고'!$I:$I,$S$4,'자사몰 메타 광고'!$C:$C,$R651))</f>
        <v>0</v>
      </c>
      <c r="X651" s="32">
        <f>IF($S$4="", SUMIFS('자사몰 메타 광고'!$N:$N, '자사몰 메타 광고'!$C:$C, $R651),SUMIFS('자사몰 메타 광고'!$N:$N,'자사몰 메타 광고'!$I:$I,$S$4,'자사몰 메타 광고'!$C:$C,$R651))</f>
        <v>0</v>
      </c>
      <c r="Y651" s="11">
        <f t="shared" si="27"/>
        <v>0</v>
      </c>
      <c r="Z651" s="12" t="str">
        <f t="shared" si="32"/>
        <v xml:space="preserve"> </v>
      </c>
      <c r="AB651" s="10">
        <f>IF($S$4="", SUMIFS('무신사 메타 광고'!$X:$X, '무신사 메타 광고'!$C:$C, $R651),SUMIFS('무신사 메타 광고'!$X:$X,'무신사 메타 광고'!$I:$I,$S$4,'무신사 메타 광고'!$C:$C,$R651))</f>
        <v>0</v>
      </c>
      <c r="AC651" s="11">
        <f t="shared" si="28"/>
        <v>0</v>
      </c>
    </row>
    <row r="652" spans="2:29">
      <c r="B652" s="9"/>
      <c r="C652" s="29">
        <f>IF($C$4="", SUMIFS('자사몰 메타 광고'!$L:$L, '자사몰 메타 광고'!$D:$D, $B652), SUMIFS('자사몰 메타 광고'!$L:$L, '자사몰 메타 광고'!$I:$I, $C$4, '자사몰 메타 광고'!$D:$D, $B652))</f>
        <v>0</v>
      </c>
      <c r="D652" s="29">
        <f>IF($C$4="", SUMIFS('자사몰 메타 광고'!$V:$V,#REF!, $B652), SUMIFS('자사몰 메타 광고'!$V:$V,'자사몰 메타 광고'!$I:$I,$C$4,'자사몰 메타 광고'!$D:$D,$B652))</f>
        <v>0</v>
      </c>
      <c r="E652" s="11">
        <f t="shared" si="22"/>
        <v>0</v>
      </c>
      <c r="F652" s="12" t="str">
        <f t="shared" si="29"/>
        <v xml:space="preserve"> </v>
      </c>
      <c r="G652" s="30">
        <f>IF($C$4="", SUMIFS('자사몰 메타 광고'!$K:$K, '자사몰 메타 광고'!$D:$D, $B652), SUMIFS('자사몰 메타 광고'!$K:$K,'자사몰 메타 광고'!$I:$I,$C$4,'자사몰 메타 광고'!D:D,$B652))</f>
        <v>0</v>
      </c>
      <c r="H652" s="30">
        <f>IF($C$4="", SUMIFS('자사몰 메타 광고'!$Q:$Q, '자사몰 메타 광고'!$D:$D, $B652), SUMIFS('자사몰 메타 광고'!$Q:$Q,'자사몰 메타 광고'!$I:$I,$C$4,'자사몰 메타 광고'!D:D,$B652))</f>
        <v>0</v>
      </c>
      <c r="I652" s="30">
        <f>IF($C$4="", SUMIFS('자사몰 메타 광고'!$U:$U, '자사몰 메타 광고'!$D:$D, $B652), SUMIFS('자사몰 메타 광고'!$U:$U,'자사몰 메타 광고'!$I:$I,$C$4,'자사몰 메타 광고'!D:D,$B652))</f>
        <v>0</v>
      </c>
      <c r="J652" s="11">
        <f t="shared" si="23"/>
        <v>0</v>
      </c>
      <c r="K652" s="11">
        <f t="shared" si="24"/>
        <v>0</v>
      </c>
      <c r="L652" s="12" t="str">
        <f t="shared" si="30"/>
        <v xml:space="preserve"> </v>
      </c>
      <c r="N652" s="10">
        <f>IF($C$4="", SUMIFS('무신사 메타 광고'!$X:$X, '무신사 메타 광고'!$D:$D, $B652),SUMIFS('무신사 메타 광고'!$X:$X,'무신사 메타 광고'!I:I,$C$4,'무신사 메타 광고'!D:D,$B652))</f>
        <v>0</v>
      </c>
      <c r="O652" s="11">
        <f t="shared" si="25"/>
        <v>0</v>
      </c>
      <c r="R652" s="13"/>
      <c r="S652" s="31">
        <f>IF($S$4="", SUMIFS('자사몰 메타 광고'!$L:$L, '자사몰 메타 광고'!$C:$C, $R652),SUMIFS('자사몰 메타 광고'!$L:$L,'자사몰 메타 광고'!$I:$I,$S$4,'자사몰 메타 광고'!$C:$C,$R652))</f>
        <v>0</v>
      </c>
      <c r="T652" s="31">
        <f>IF($S$4="", SUMIFS('자사몰 메타 광고'!$V:$V, '자사몰 메타 광고'!$C:$C, $R652),SUMIFS('자사몰 메타 광고'!$V:$V,'자사몰 메타 광고'!$I:$I,$S$4,'자사몰 메타 광고'!$C:$C,$R652))</f>
        <v>0</v>
      </c>
      <c r="U652" s="11">
        <f t="shared" si="26"/>
        <v>0</v>
      </c>
      <c r="V652" s="12" t="str">
        <f t="shared" si="31"/>
        <v xml:space="preserve"> </v>
      </c>
      <c r="W652" s="32">
        <f>IF($S$4="", SUMIFS('자사몰 메타 광고'!$K:$K, '자사몰 메타 광고'!$C:$C, $R652),SUMIFS('자사몰 메타 광고'!$K:$K,'자사몰 메타 광고'!$I:$I,$S$4,'자사몰 메타 광고'!$C:$C,$R652))</f>
        <v>0</v>
      </c>
      <c r="X652" s="32">
        <f>IF($S$4="", SUMIFS('자사몰 메타 광고'!$N:$N, '자사몰 메타 광고'!$C:$C, $R652),SUMIFS('자사몰 메타 광고'!$N:$N,'자사몰 메타 광고'!$I:$I,$S$4,'자사몰 메타 광고'!$C:$C,$R652))</f>
        <v>0</v>
      </c>
      <c r="Y652" s="11">
        <f t="shared" si="27"/>
        <v>0</v>
      </c>
      <c r="Z652" s="12" t="str">
        <f t="shared" si="32"/>
        <v xml:space="preserve"> </v>
      </c>
      <c r="AB652" s="10">
        <f>IF($S$4="", SUMIFS('무신사 메타 광고'!$X:$X, '무신사 메타 광고'!$C:$C, $R652),SUMIFS('무신사 메타 광고'!$X:$X,'무신사 메타 광고'!$I:$I,$S$4,'무신사 메타 광고'!$C:$C,$R652))</f>
        <v>0</v>
      </c>
      <c r="AC652" s="11">
        <f t="shared" si="28"/>
        <v>0</v>
      </c>
    </row>
    <row r="653" spans="2:29">
      <c r="B653" s="9"/>
      <c r="C653" s="29">
        <f>IF($C$4="", SUMIFS('자사몰 메타 광고'!$L:$L, '자사몰 메타 광고'!$D:$D, $B653), SUMIFS('자사몰 메타 광고'!$L:$L, '자사몰 메타 광고'!$I:$I, $C$4, '자사몰 메타 광고'!$D:$D, $B653))</f>
        <v>0</v>
      </c>
      <c r="D653" s="29">
        <f>IF($C$4="", SUMIFS('자사몰 메타 광고'!$V:$V,#REF!, $B653), SUMIFS('자사몰 메타 광고'!$V:$V,'자사몰 메타 광고'!$I:$I,$C$4,'자사몰 메타 광고'!$D:$D,$B653))</f>
        <v>0</v>
      </c>
      <c r="E653" s="11">
        <f t="shared" si="22"/>
        <v>0</v>
      </c>
      <c r="F653" s="12" t="str">
        <f t="shared" si="29"/>
        <v xml:space="preserve"> </v>
      </c>
      <c r="G653" s="30">
        <f>IF($C$4="", SUMIFS('자사몰 메타 광고'!$K:$K, '자사몰 메타 광고'!$D:$D, $B653), SUMIFS('자사몰 메타 광고'!$K:$K,'자사몰 메타 광고'!$I:$I,$C$4,'자사몰 메타 광고'!D:D,$B653))</f>
        <v>0</v>
      </c>
      <c r="H653" s="30">
        <f>IF($C$4="", SUMIFS('자사몰 메타 광고'!$Q:$Q, '자사몰 메타 광고'!$D:$D, $B653), SUMIFS('자사몰 메타 광고'!$Q:$Q,'자사몰 메타 광고'!$I:$I,$C$4,'자사몰 메타 광고'!D:D,$B653))</f>
        <v>0</v>
      </c>
      <c r="I653" s="30">
        <f>IF($C$4="", SUMIFS('자사몰 메타 광고'!$U:$U, '자사몰 메타 광고'!$D:$D, $B653), SUMIFS('자사몰 메타 광고'!$U:$U,'자사몰 메타 광고'!$I:$I,$C$4,'자사몰 메타 광고'!D:D,$B653))</f>
        <v>0</v>
      </c>
      <c r="J653" s="11">
        <f t="shared" si="23"/>
        <v>0</v>
      </c>
      <c r="K653" s="11">
        <f t="shared" si="24"/>
        <v>0</v>
      </c>
      <c r="L653" s="12" t="str">
        <f t="shared" si="30"/>
        <v xml:space="preserve"> </v>
      </c>
      <c r="N653" s="10">
        <f>IF($C$4="", SUMIFS('무신사 메타 광고'!$X:$X, '무신사 메타 광고'!$D:$D, $B653),SUMIFS('무신사 메타 광고'!$X:$X,'무신사 메타 광고'!I:I,$C$4,'무신사 메타 광고'!D:D,$B653))</f>
        <v>0</v>
      </c>
      <c r="O653" s="11">
        <f t="shared" si="25"/>
        <v>0</v>
      </c>
      <c r="R653" s="13"/>
      <c r="S653" s="31">
        <f>IF($S$4="", SUMIFS('자사몰 메타 광고'!$L:$L, '자사몰 메타 광고'!$C:$C, $R653),SUMIFS('자사몰 메타 광고'!$L:$L,'자사몰 메타 광고'!$I:$I,$S$4,'자사몰 메타 광고'!$C:$C,$R653))</f>
        <v>0</v>
      </c>
      <c r="T653" s="31">
        <f>IF($S$4="", SUMIFS('자사몰 메타 광고'!$V:$V, '자사몰 메타 광고'!$C:$C, $R653),SUMIFS('자사몰 메타 광고'!$V:$V,'자사몰 메타 광고'!$I:$I,$S$4,'자사몰 메타 광고'!$C:$C,$R653))</f>
        <v>0</v>
      </c>
      <c r="U653" s="11">
        <f t="shared" si="26"/>
        <v>0</v>
      </c>
      <c r="V653" s="12" t="str">
        <f t="shared" si="31"/>
        <v xml:space="preserve"> </v>
      </c>
      <c r="W653" s="32">
        <f>IF($S$4="", SUMIFS('자사몰 메타 광고'!$K:$K, '자사몰 메타 광고'!$C:$C, $R653),SUMIFS('자사몰 메타 광고'!$K:$K,'자사몰 메타 광고'!$I:$I,$S$4,'자사몰 메타 광고'!$C:$C,$R653))</f>
        <v>0</v>
      </c>
      <c r="X653" s="32">
        <f>IF($S$4="", SUMIFS('자사몰 메타 광고'!$N:$N, '자사몰 메타 광고'!$C:$C, $R653),SUMIFS('자사몰 메타 광고'!$N:$N,'자사몰 메타 광고'!$I:$I,$S$4,'자사몰 메타 광고'!$C:$C,$R653))</f>
        <v>0</v>
      </c>
      <c r="Y653" s="11">
        <f t="shared" si="27"/>
        <v>0</v>
      </c>
      <c r="Z653" s="12" t="str">
        <f t="shared" si="32"/>
        <v xml:space="preserve"> </v>
      </c>
      <c r="AB653" s="10">
        <f>IF($S$4="", SUMIFS('무신사 메타 광고'!$X:$X, '무신사 메타 광고'!$C:$C, $R653),SUMIFS('무신사 메타 광고'!$X:$X,'무신사 메타 광고'!$I:$I,$S$4,'무신사 메타 광고'!$C:$C,$R653))</f>
        <v>0</v>
      </c>
      <c r="AC653" s="11">
        <f t="shared" si="28"/>
        <v>0</v>
      </c>
    </row>
    <row r="654" spans="2:29">
      <c r="B654" s="9"/>
      <c r="C654" s="29">
        <f>IF($C$4="", SUMIFS('자사몰 메타 광고'!$L:$L, '자사몰 메타 광고'!$D:$D, $B654), SUMIFS('자사몰 메타 광고'!$L:$L, '자사몰 메타 광고'!$I:$I, $C$4, '자사몰 메타 광고'!$D:$D, $B654))</f>
        <v>0</v>
      </c>
      <c r="D654" s="29">
        <f>IF($C$4="", SUMIFS('자사몰 메타 광고'!$V:$V,#REF!, $B654), SUMIFS('자사몰 메타 광고'!$V:$V,'자사몰 메타 광고'!$I:$I,$C$4,'자사몰 메타 광고'!$D:$D,$B654))</f>
        <v>0</v>
      </c>
      <c r="E654" s="11">
        <f t="shared" si="22"/>
        <v>0</v>
      </c>
      <c r="F654" s="12" t="str">
        <f t="shared" si="29"/>
        <v xml:space="preserve"> </v>
      </c>
      <c r="G654" s="30">
        <f>IF($C$4="", SUMIFS('자사몰 메타 광고'!$K:$K, '자사몰 메타 광고'!$D:$D, $B654), SUMIFS('자사몰 메타 광고'!$K:$K,'자사몰 메타 광고'!$I:$I,$C$4,'자사몰 메타 광고'!D:D,$B654))</f>
        <v>0</v>
      </c>
      <c r="H654" s="30">
        <f>IF($C$4="", SUMIFS('자사몰 메타 광고'!$Q:$Q, '자사몰 메타 광고'!$D:$D, $B654), SUMIFS('자사몰 메타 광고'!$Q:$Q,'자사몰 메타 광고'!$I:$I,$C$4,'자사몰 메타 광고'!D:D,$B654))</f>
        <v>0</v>
      </c>
      <c r="I654" s="30">
        <f>IF($C$4="", SUMIFS('자사몰 메타 광고'!$U:$U, '자사몰 메타 광고'!$D:$D, $B654), SUMIFS('자사몰 메타 광고'!$U:$U,'자사몰 메타 광고'!$I:$I,$C$4,'자사몰 메타 광고'!D:D,$B654))</f>
        <v>0</v>
      </c>
      <c r="J654" s="11">
        <f t="shared" si="23"/>
        <v>0</v>
      </c>
      <c r="K654" s="11">
        <f t="shared" si="24"/>
        <v>0</v>
      </c>
      <c r="L654" s="12" t="str">
        <f t="shared" si="30"/>
        <v xml:space="preserve"> </v>
      </c>
      <c r="N654" s="10">
        <f>IF($C$4="", SUMIFS('무신사 메타 광고'!$X:$X, '무신사 메타 광고'!$D:$D, $B654),SUMIFS('무신사 메타 광고'!$X:$X,'무신사 메타 광고'!I:I,$C$4,'무신사 메타 광고'!D:D,$B654))</f>
        <v>0</v>
      </c>
      <c r="O654" s="11">
        <f t="shared" si="25"/>
        <v>0</v>
      </c>
      <c r="R654" s="13"/>
      <c r="S654" s="31">
        <f>IF($S$4="", SUMIFS('자사몰 메타 광고'!$L:$L, '자사몰 메타 광고'!$C:$C, $R654),SUMIFS('자사몰 메타 광고'!$L:$L,'자사몰 메타 광고'!$I:$I,$S$4,'자사몰 메타 광고'!$C:$C,$R654))</f>
        <v>0</v>
      </c>
      <c r="T654" s="31">
        <f>IF($S$4="", SUMIFS('자사몰 메타 광고'!$V:$V, '자사몰 메타 광고'!$C:$C, $R654),SUMIFS('자사몰 메타 광고'!$V:$V,'자사몰 메타 광고'!$I:$I,$S$4,'자사몰 메타 광고'!$C:$C,$R654))</f>
        <v>0</v>
      </c>
      <c r="U654" s="11">
        <f t="shared" si="26"/>
        <v>0</v>
      </c>
      <c r="V654" s="12" t="str">
        <f t="shared" si="31"/>
        <v xml:space="preserve"> </v>
      </c>
      <c r="W654" s="32">
        <f>IF($S$4="", SUMIFS('자사몰 메타 광고'!$K:$K, '자사몰 메타 광고'!$C:$C, $R654),SUMIFS('자사몰 메타 광고'!$K:$K,'자사몰 메타 광고'!$I:$I,$S$4,'자사몰 메타 광고'!$C:$C,$R654))</f>
        <v>0</v>
      </c>
      <c r="X654" s="32">
        <f>IF($S$4="", SUMIFS('자사몰 메타 광고'!$N:$N, '자사몰 메타 광고'!$C:$C, $R654),SUMIFS('자사몰 메타 광고'!$N:$N,'자사몰 메타 광고'!$I:$I,$S$4,'자사몰 메타 광고'!$C:$C,$R654))</f>
        <v>0</v>
      </c>
      <c r="Y654" s="11">
        <f t="shared" si="27"/>
        <v>0</v>
      </c>
      <c r="Z654" s="12" t="str">
        <f t="shared" si="32"/>
        <v xml:space="preserve"> </v>
      </c>
      <c r="AB654" s="10">
        <f>IF($S$4="", SUMIFS('무신사 메타 광고'!$X:$X, '무신사 메타 광고'!$C:$C, $R654),SUMIFS('무신사 메타 광고'!$X:$X,'무신사 메타 광고'!$I:$I,$S$4,'무신사 메타 광고'!$C:$C,$R654))</f>
        <v>0</v>
      </c>
      <c r="AC654" s="11">
        <f t="shared" si="28"/>
        <v>0</v>
      </c>
    </row>
    <row r="655" spans="2:29">
      <c r="B655" s="9"/>
      <c r="C655" s="29">
        <f>IF($C$4="", SUMIFS('자사몰 메타 광고'!$L:$L, '자사몰 메타 광고'!$D:$D, $B655), SUMIFS('자사몰 메타 광고'!$L:$L, '자사몰 메타 광고'!$I:$I, $C$4, '자사몰 메타 광고'!$D:$D, $B655))</f>
        <v>0</v>
      </c>
      <c r="D655" s="29">
        <f>IF($C$4="", SUMIFS('자사몰 메타 광고'!$V:$V,#REF!, $B655), SUMIFS('자사몰 메타 광고'!$V:$V,'자사몰 메타 광고'!$I:$I,$C$4,'자사몰 메타 광고'!$D:$D,$B655))</f>
        <v>0</v>
      </c>
      <c r="E655" s="11">
        <f t="shared" si="22"/>
        <v>0</v>
      </c>
      <c r="F655" s="12" t="str">
        <f t="shared" si="29"/>
        <v xml:space="preserve"> </v>
      </c>
      <c r="G655" s="30">
        <f>IF($C$4="", SUMIFS('자사몰 메타 광고'!$K:$K, '자사몰 메타 광고'!$D:$D, $B655), SUMIFS('자사몰 메타 광고'!$K:$K,'자사몰 메타 광고'!$I:$I,$C$4,'자사몰 메타 광고'!D:D,$B655))</f>
        <v>0</v>
      </c>
      <c r="H655" s="30">
        <f>IF($C$4="", SUMIFS('자사몰 메타 광고'!$Q:$Q, '자사몰 메타 광고'!$D:$D, $B655), SUMIFS('자사몰 메타 광고'!$Q:$Q,'자사몰 메타 광고'!$I:$I,$C$4,'자사몰 메타 광고'!D:D,$B655))</f>
        <v>0</v>
      </c>
      <c r="I655" s="30">
        <f>IF($C$4="", SUMIFS('자사몰 메타 광고'!$U:$U, '자사몰 메타 광고'!$D:$D, $B655), SUMIFS('자사몰 메타 광고'!$U:$U,'자사몰 메타 광고'!$I:$I,$C$4,'자사몰 메타 광고'!D:D,$B655))</f>
        <v>0</v>
      </c>
      <c r="J655" s="11">
        <f t="shared" si="23"/>
        <v>0</v>
      </c>
      <c r="K655" s="11">
        <f t="shared" si="24"/>
        <v>0</v>
      </c>
      <c r="L655" s="12" t="str">
        <f t="shared" si="30"/>
        <v xml:space="preserve"> </v>
      </c>
      <c r="N655" s="10">
        <f>IF($C$4="", SUMIFS('무신사 메타 광고'!$X:$X, '무신사 메타 광고'!$D:$D, $B655),SUMIFS('무신사 메타 광고'!$X:$X,'무신사 메타 광고'!I:I,$C$4,'무신사 메타 광고'!D:D,$B655))</f>
        <v>0</v>
      </c>
      <c r="O655" s="11">
        <f t="shared" si="25"/>
        <v>0</v>
      </c>
      <c r="R655" s="13"/>
      <c r="S655" s="31">
        <f>IF($S$4="", SUMIFS('자사몰 메타 광고'!$L:$L, '자사몰 메타 광고'!$C:$C, $R655),SUMIFS('자사몰 메타 광고'!$L:$L,'자사몰 메타 광고'!$I:$I,$S$4,'자사몰 메타 광고'!$C:$C,$R655))</f>
        <v>0</v>
      </c>
      <c r="T655" s="31">
        <f>IF($S$4="", SUMIFS('자사몰 메타 광고'!$V:$V, '자사몰 메타 광고'!$C:$C, $R655),SUMIFS('자사몰 메타 광고'!$V:$V,'자사몰 메타 광고'!$I:$I,$S$4,'자사몰 메타 광고'!$C:$C,$R655))</f>
        <v>0</v>
      </c>
      <c r="U655" s="11">
        <f t="shared" si="26"/>
        <v>0</v>
      </c>
      <c r="V655" s="12" t="str">
        <f t="shared" si="31"/>
        <v xml:space="preserve"> </v>
      </c>
      <c r="W655" s="32">
        <f>IF($S$4="", SUMIFS('자사몰 메타 광고'!$K:$K, '자사몰 메타 광고'!$C:$C, $R655),SUMIFS('자사몰 메타 광고'!$K:$K,'자사몰 메타 광고'!$I:$I,$S$4,'자사몰 메타 광고'!$C:$C,$R655))</f>
        <v>0</v>
      </c>
      <c r="X655" s="32">
        <f>IF($S$4="", SUMIFS('자사몰 메타 광고'!$N:$N, '자사몰 메타 광고'!$C:$C, $R655),SUMIFS('자사몰 메타 광고'!$N:$N,'자사몰 메타 광고'!$I:$I,$S$4,'자사몰 메타 광고'!$C:$C,$R655))</f>
        <v>0</v>
      </c>
      <c r="Y655" s="11">
        <f t="shared" si="27"/>
        <v>0</v>
      </c>
      <c r="Z655" s="12" t="str">
        <f t="shared" si="32"/>
        <v xml:space="preserve"> </v>
      </c>
      <c r="AB655" s="10">
        <f>IF($S$4="", SUMIFS('무신사 메타 광고'!$X:$X, '무신사 메타 광고'!$C:$C, $R655),SUMIFS('무신사 메타 광고'!$X:$X,'무신사 메타 광고'!$I:$I,$S$4,'무신사 메타 광고'!$C:$C,$R655))</f>
        <v>0</v>
      </c>
      <c r="AC655" s="11">
        <f t="shared" si="28"/>
        <v>0</v>
      </c>
    </row>
    <row r="656" spans="2:29">
      <c r="B656" s="9"/>
      <c r="C656" s="29">
        <f>IF($C$4="", SUMIFS('자사몰 메타 광고'!$L:$L, '자사몰 메타 광고'!$D:$D, $B656), SUMIFS('자사몰 메타 광고'!$L:$L, '자사몰 메타 광고'!$I:$I, $C$4, '자사몰 메타 광고'!$D:$D, $B656))</f>
        <v>0</v>
      </c>
      <c r="D656" s="29">
        <f>IF($C$4="", SUMIFS('자사몰 메타 광고'!$V:$V,#REF!, $B656), SUMIFS('자사몰 메타 광고'!$V:$V,'자사몰 메타 광고'!$I:$I,$C$4,'자사몰 메타 광고'!$D:$D,$B656))</f>
        <v>0</v>
      </c>
      <c r="E656" s="11">
        <f t="shared" si="22"/>
        <v>0</v>
      </c>
      <c r="F656" s="12" t="str">
        <f t="shared" si="29"/>
        <v xml:space="preserve"> </v>
      </c>
      <c r="G656" s="30">
        <f>IF($C$4="", SUMIFS('자사몰 메타 광고'!$K:$K, '자사몰 메타 광고'!$D:$D, $B656), SUMIFS('자사몰 메타 광고'!$K:$K,'자사몰 메타 광고'!$I:$I,$C$4,'자사몰 메타 광고'!D:D,$B656))</f>
        <v>0</v>
      </c>
      <c r="H656" s="30">
        <f>IF($C$4="", SUMIFS('자사몰 메타 광고'!$Q:$Q, '자사몰 메타 광고'!$D:$D, $B656), SUMIFS('자사몰 메타 광고'!$Q:$Q,'자사몰 메타 광고'!$I:$I,$C$4,'자사몰 메타 광고'!D:D,$B656))</f>
        <v>0</v>
      </c>
      <c r="I656" s="30">
        <f>IF($C$4="", SUMIFS('자사몰 메타 광고'!$U:$U, '자사몰 메타 광고'!$D:$D, $B656), SUMIFS('자사몰 메타 광고'!$U:$U,'자사몰 메타 광고'!$I:$I,$C$4,'자사몰 메타 광고'!D:D,$B656))</f>
        <v>0</v>
      </c>
      <c r="J656" s="11">
        <f t="shared" si="23"/>
        <v>0</v>
      </c>
      <c r="K656" s="11">
        <f t="shared" si="24"/>
        <v>0</v>
      </c>
      <c r="L656" s="12" t="str">
        <f t="shared" si="30"/>
        <v xml:space="preserve"> </v>
      </c>
      <c r="N656" s="10">
        <f>IF($C$4="", SUMIFS('무신사 메타 광고'!$X:$X, '무신사 메타 광고'!$D:$D, $B656),SUMIFS('무신사 메타 광고'!$X:$X,'무신사 메타 광고'!I:I,$C$4,'무신사 메타 광고'!D:D,$B656))</f>
        <v>0</v>
      </c>
      <c r="O656" s="11">
        <f t="shared" si="25"/>
        <v>0</v>
      </c>
      <c r="R656" s="13"/>
      <c r="S656" s="31">
        <f>IF($S$4="", SUMIFS('자사몰 메타 광고'!$L:$L, '자사몰 메타 광고'!$C:$C, $R656),SUMIFS('자사몰 메타 광고'!$L:$L,'자사몰 메타 광고'!$I:$I,$S$4,'자사몰 메타 광고'!$C:$C,$R656))</f>
        <v>0</v>
      </c>
      <c r="T656" s="31">
        <f>IF($S$4="", SUMIFS('자사몰 메타 광고'!$V:$V, '자사몰 메타 광고'!$C:$C, $R656),SUMIFS('자사몰 메타 광고'!$V:$V,'자사몰 메타 광고'!$I:$I,$S$4,'자사몰 메타 광고'!$C:$C,$R656))</f>
        <v>0</v>
      </c>
      <c r="U656" s="11">
        <f t="shared" si="26"/>
        <v>0</v>
      </c>
      <c r="V656" s="12" t="str">
        <f t="shared" si="31"/>
        <v xml:space="preserve"> </v>
      </c>
      <c r="W656" s="32">
        <f>IF($S$4="", SUMIFS('자사몰 메타 광고'!$K:$K, '자사몰 메타 광고'!$C:$C, $R656),SUMIFS('자사몰 메타 광고'!$K:$K,'자사몰 메타 광고'!$I:$I,$S$4,'자사몰 메타 광고'!$C:$C,$R656))</f>
        <v>0</v>
      </c>
      <c r="X656" s="32">
        <f>IF($S$4="", SUMIFS('자사몰 메타 광고'!$N:$N, '자사몰 메타 광고'!$C:$C, $R656),SUMIFS('자사몰 메타 광고'!$N:$N,'자사몰 메타 광고'!$I:$I,$S$4,'자사몰 메타 광고'!$C:$C,$R656))</f>
        <v>0</v>
      </c>
      <c r="Y656" s="11">
        <f t="shared" si="27"/>
        <v>0</v>
      </c>
      <c r="Z656" s="12" t="str">
        <f t="shared" si="32"/>
        <v xml:space="preserve"> </v>
      </c>
      <c r="AB656" s="10">
        <f>IF($S$4="", SUMIFS('무신사 메타 광고'!$X:$X, '무신사 메타 광고'!$C:$C, $R656),SUMIFS('무신사 메타 광고'!$X:$X,'무신사 메타 광고'!$I:$I,$S$4,'무신사 메타 광고'!$C:$C,$R656))</f>
        <v>0</v>
      </c>
      <c r="AC656" s="11">
        <f t="shared" si="28"/>
        <v>0</v>
      </c>
    </row>
    <row r="657" spans="2:29">
      <c r="B657" s="9"/>
      <c r="C657" s="29">
        <f>IF($C$4="", SUMIFS('자사몰 메타 광고'!$L:$L, '자사몰 메타 광고'!$D:$D, $B657), SUMIFS('자사몰 메타 광고'!$L:$L, '자사몰 메타 광고'!$I:$I, $C$4, '자사몰 메타 광고'!$D:$D, $B657))</f>
        <v>0</v>
      </c>
      <c r="D657" s="29">
        <f>IF($C$4="", SUMIFS('자사몰 메타 광고'!$V:$V,#REF!, $B657), SUMIFS('자사몰 메타 광고'!$V:$V,'자사몰 메타 광고'!$I:$I,$C$4,'자사몰 메타 광고'!$D:$D,$B657))</f>
        <v>0</v>
      </c>
      <c r="E657" s="11">
        <f t="shared" si="22"/>
        <v>0</v>
      </c>
      <c r="F657" s="12" t="str">
        <f t="shared" si="29"/>
        <v xml:space="preserve"> </v>
      </c>
      <c r="G657" s="30">
        <f>IF($C$4="", SUMIFS('자사몰 메타 광고'!$K:$K, '자사몰 메타 광고'!$D:$D, $B657), SUMIFS('자사몰 메타 광고'!$K:$K,'자사몰 메타 광고'!$I:$I,$C$4,'자사몰 메타 광고'!D:D,$B657))</f>
        <v>0</v>
      </c>
      <c r="H657" s="30">
        <f>IF($C$4="", SUMIFS('자사몰 메타 광고'!$Q:$Q, '자사몰 메타 광고'!$D:$D, $B657), SUMIFS('자사몰 메타 광고'!$Q:$Q,'자사몰 메타 광고'!$I:$I,$C$4,'자사몰 메타 광고'!D:D,$B657))</f>
        <v>0</v>
      </c>
      <c r="I657" s="30">
        <f>IF($C$4="", SUMIFS('자사몰 메타 광고'!$U:$U, '자사몰 메타 광고'!$D:$D, $B657), SUMIFS('자사몰 메타 광고'!$U:$U,'자사몰 메타 광고'!$I:$I,$C$4,'자사몰 메타 광고'!D:D,$B657))</f>
        <v>0</v>
      </c>
      <c r="J657" s="11">
        <f t="shared" si="23"/>
        <v>0</v>
      </c>
      <c r="K657" s="11">
        <f t="shared" si="24"/>
        <v>0</v>
      </c>
      <c r="L657" s="12" t="str">
        <f t="shared" si="30"/>
        <v xml:space="preserve"> </v>
      </c>
      <c r="N657" s="10">
        <f>IF($C$4="", SUMIFS('무신사 메타 광고'!$X:$X, '무신사 메타 광고'!$D:$D, $B657),SUMIFS('무신사 메타 광고'!$X:$X,'무신사 메타 광고'!I:I,$C$4,'무신사 메타 광고'!D:D,$B657))</f>
        <v>0</v>
      </c>
      <c r="O657" s="11">
        <f t="shared" si="25"/>
        <v>0</v>
      </c>
      <c r="R657" s="13"/>
      <c r="S657" s="31">
        <f>IF($S$4="", SUMIFS('자사몰 메타 광고'!$L:$L, '자사몰 메타 광고'!$C:$C, $R657),SUMIFS('자사몰 메타 광고'!$L:$L,'자사몰 메타 광고'!$I:$I,$S$4,'자사몰 메타 광고'!$C:$C,$R657))</f>
        <v>0</v>
      </c>
      <c r="T657" s="31">
        <f>IF($S$4="", SUMIFS('자사몰 메타 광고'!$V:$V, '자사몰 메타 광고'!$C:$C, $R657),SUMIFS('자사몰 메타 광고'!$V:$V,'자사몰 메타 광고'!$I:$I,$S$4,'자사몰 메타 광고'!$C:$C,$R657))</f>
        <v>0</v>
      </c>
      <c r="U657" s="11">
        <f t="shared" si="26"/>
        <v>0</v>
      </c>
      <c r="V657" s="12" t="str">
        <f t="shared" si="31"/>
        <v xml:space="preserve"> </v>
      </c>
      <c r="W657" s="32">
        <f>IF($S$4="", SUMIFS('자사몰 메타 광고'!$K:$K, '자사몰 메타 광고'!$C:$C, $R657),SUMIFS('자사몰 메타 광고'!$K:$K,'자사몰 메타 광고'!$I:$I,$S$4,'자사몰 메타 광고'!$C:$C,$R657))</f>
        <v>0</v>
      </c>
      <c r="X657" s="32">
        <f>IF($S$4="", SUMIFS('자사몰 메타 광고'!$N:$N, '자사몰 메타 광고'!$C:$C, $R657),SUMIFS('자사몰 메타 광고'!$N:$N,'자사몰 메타 광고'!$I:$I,$S$4,'자사몰 메타 광고'!$C:$C,$R657))</f>
        <v>0</v>
      </c>
      <c r="Y657" s="11">
        <f t="shared" si="27"/>
        <v>0</v>
      </c>
      <c r="Z657" s="12" t="str">
        <f t="shared" si="32"/>
        <v xml:space="preserve"> </v>
      </c>
      <c r="AB657" s="10">
        <f>IF($S$4="", SUMIFS('무신사 메타 광고'!$X:$X, '무신사 메타 광고'!$C:$C, $R657),SUMIFS('무신사 메타 광고'!$X:$X,'무신사 메타 광고'!$I:$I,$S$4,'무신사 메타 광고'!$C:$C,$R657))</f>
        <v>0</v>
      </c>
      <c r="AC657" s="11">
        <f t="shared" si="28"/>
        <v>0</v>
      </c>
    </row>
    <row r="658" spans="2:29">
      <c r="B658" s="9"/>
      <c r="C658" s="29">
        <f>IF($C$4="", SUMIFS('자사몰 메타 광고'!$L:$L, '자사몰 메타 광고'!$D:$D, $B658), SUMIFS('자사몰 메타 광고'!$L:$L, '자사몰 메타 광고'!$I:$I, $C$4, '자사몰 메타 광고'!$D:$D, $B658))</f>
        <v>0</v>
      </c>
      <c r="D658" s="29">
        <f>IF($C$4="", SUMIFS('자사몰 메타 광고'!$V:$V,#REF!, $B658), SUMIFS('자사몰 메타 광고'!$V:$V,'자사몰 메타 광고'!$I:$I,$C$4,'자사몰 메타 광고'!$D:$D,$B658))</f>
        <v>0</v>
      </c>
      <c r="E658" s="11">
        <f t="shared" si="22"/>
        <v>0</v>
      </c>
      <c r="F658" s="12" t="str">
        <f t="shared" si="29"/>
        <v xml:space="preserve"> </v>
      </c>
      <c r="G658" s="30">
        <f>IF($C$4="", SUMIFS('자사몰 메타 광고'!$K:$K, '자사몰 메타 광고'!$D:$D, $B658), SUMIFS('자사몰 메타 광고'!$K:$K,'자사몰 메타 광고'!$I:$I,$C$4,'자사몰 메타 광고'!D:D,$B658))</f>
        <v>0</v>
      </c>
      <c r="H658" s="30">
        <f>IF($C$4="", SUMIFS('자사몰 메타 광고'!$Q:$Q, '자사몰 메타 광고'!$D:$D, $B658), SUMIFS('자사몰 메타 광고'!$Q:$Q,'자사몰 메타 광고'!$I:$I,$C$4,'자사몰 메타 광고'!D:D,$B658))</f>
        <v>0</v>
      </c>
      <c r="I658" s="30">
        <f>IF($C$4="", SUMIFS('자사몰 메타 광고'!$U:$U, '자사몰 메타 광고'!$D:$D, $B658), SUMIFS('자사몰 메타 광고'!$U:$U,'자사몰 메타 광고'!$I:$I,$C$4,'자사몰 메타 광고'!D:D,$B658))</f>
        <v>0</v>
      </c>
      <c r="J658" s="11">
        <f t="shared" si="23"/>
        <v>0</v>
      </c>
      <c r="K658" s="11">
        <f t="shared" si="24"/>
        <v>0</v>
      </c>
      <c r="L658" s="12" t="str">
        <f t="shared" si="30"/>
        <v xml:space="preserve"> </v>
      </c>
      <c r="N658" s="10">
        <f>IF($C$4="", SUMIFS('무신사 메타 광고'!$X:$X, '무신사 메타 광고'!$D:$D, $B658),SUMIFS('무신사 메타 광고'!$X:$X,'무신사 메타 광고'!I:I,$C$4,'무신사 메타 광고'!D:D,$B658))</f>
        <v>0</v>
      </c>
      <c r="O658" s="11">
        <f t="shared" si="25"/>
        <v>0</v>
      </c>
      <c r="R658" s="13"/>
      <c r="S658" s="31">
        <f>IF($S$4="", SUMIFS('자사몰 메타 광고'!$L:$L, '자사몰 메타 광고'!$C:$C, $R658),SUMIFS('자사몰 메타 광고'!$L:$L,'자사몰 메타 광고'!$I:$I,$S$4,'자사몰 메타 광고'!$C:$C,$R658))</f>
        <v>0</v>
      </c>
      <c r="T658" s="31">
        <f>IF($S$4="", SUMIFS('자사몰 메타 광고'!$V:$V, '자사몰 메타 광고'!$C:$C, $R658),SUMIFS('자사몰 메타 광고'!$V:$V,'자사몰 메타 광고'!$I:$I,$S$4,'자사몰 메타 광고'!$C:$C,$R658))</f>
        <v>0</v>
      </c>
      <c r="U658" s="11">
        <f t="shared" si="26"/>
        <v>0</v>
      </c>
      <c r="V658" s="12" t="str">
        <f t="shared" si="31"/>
        <v xml:space="preserve"> </v>
      </c>
      <c r="W658" s="32">
        <f>IF($S$4="", SUMIFS('자사몰 메타 광고'!$K:$K, '자사몰 메타 광고'!$C:$C, $R658),SUMIFS('자사몰 메타 광고'!$K:$K,'자사몰 메타 광고'!$I:$I,$S$4,'자사몰 메타 광고'!$C:$C,$R658))</f>
        <v>0</v>
      </c>
      <c r="X658" s="32">
        <f>IF($S$4="", SUMIFS('자사몰 메타 광고'!$N:$N, '자사몰 메타 광고'!$C:$C, $R658),SUMIFS('자사몰 메타 광고'!$N:$N,'자사몰 메타 광고'!$I:$I,$S$4,'자사몰 메타 광고'!$C:$C,$R658))</f>
        <v>0</v>
      </c>
      <c r="Y658" s="11">
        <f t="shared" si="27"/>
        <v>0</v>
      </c>
      <c r="Z658" s="12" t="str">
        <f t="shared" si="32"/>
        <v xml:space="preserve"> </v>
      </c>
      <c r="AB658" s="10">
        <f>IF($S$4="", SUMIFS('무신사 메타 광고'!$X:$X, '무신사 메타 광고'!$C:$C, $R658),SUMIFS('무신사 메타 광고'!$X:$X,'무신사 메타 광고'!$I:$I,$S$4,'무신사 메타 광고'!$C:$C,$R658))</f>
        <v>0</v>
      </c>
      <c r="AC658" s="11">
        <f t="shared" si="28"/>
        <v>0</v>
      </c>
    </row>
    <row r="659" spans="2:29">
      <c r="B659" s="9"/>
      <c r="C659" s="29">
        <f>IF($C$4="", SUMIFS('자사몰 메타 광고'!$L:$L, '자사몰 메타 광고'!$D:$D, $B659), SUMIFS('자사몰 메타 광고'!$L:$L, '자사몰 메타 광고'!$I:$I, $C$4, '자사몰 메타 광고'!$D:$D, $B659))</f>
        <v>0</v>
      </c>
      <c r="D659" s="29">
        <f>IF($C$4="", SUMIFS('자사몰 메타 광고'!$V:$V,#REF!, $B659), SUMIFS('자사몰 메타 광고'!$V:$V,'자사몰 메타 광고'!$I:$I,$C$4,'자사몰 메타 광고'!$D:$D,$B659))</f>
        <v>0</v>
      </c>
      <c r="E659" s="11">
        <f t="shared" si="22"/>
        <v>0</v>
      </c>
      <c r="F659" s="12" t="str">
        <f t="shared" si="29"/>
        <v xml:space="preserve"> </v>
      </c>
      <c r="G659" s="30">
        <f>IF($C$4="", SUMIFS('자사몰 메타 광고'!$K:$K, '자사몰 메타 광고'!$D:$D, $B659), SUMIFS('자사몰 메타 광고'!$K:$K,'자사몰 메타 광고'!$I:$I,$C$4,'자사몰 메타 광고'!D:D,$B659))</f>
        <v>0</v>
      </c>
      <c r="H659" s="30">
        <f>IF($C$4="", SUMIFS('자사몰 메타 광고'!$Q:$Q, '자사몰 메타 광고'!$D:$D, $B659), SUMIFS('자사몰 메타 광고'!$Q:$Q,'자사몰 메타 광고'!$I:$I,$C$4,'자사몰 메타 광고'!D:D,$B659))</f>
        <v>0</v>
      </c>
      <c r="I659" s="30">
        <f>IF($C$4="", SUMIFS('자사몰 메타 광고'!$U:$U, '자사몰 메타 광고'!$D:$D, $B659), SUMIFS('자사몰 메타 광고'!$U:$U,'자사몰 메타 광고'!$I:$I,$C$4,'자사몰 메타 광고'!D:D,$B659))</f>
        <v>0</v>
      </c>
      <c r="J659" s="11">
        <f t="shared" si="23"/>
        <v>0</v>
      </c>
      <c r="K659" s="11">
        <f t="shared" si="24"/>
        <v>0</v>
      </c>
      <c r="L659" s="12" t="str">
        <f t="shared" si="30"/>
        <v xml:space="preserve"> </v>
      </c>
      <c r="N659" s="10">
        <f>IF($C$4="", SUMIFS('무신사 메타 광고'!$X:$X, '무신사 메타 광고'!$D:$D, $B659),SUMIFS('무신사 메타 광고'!$X:$X,'무신사 메타 광고'!I:I,$C$4,'무신사 메타 광고'!D:D,$B659))</f>
        <v>0</v>
      </c>
      <c r="O659" s="11">
        <f t="shared" si="25"/>
        <v>0</v>
      </c>
      <c r="R659" s="13"/>
      <c r="S659" s="31">
        <f>IF($S$4="", SUMIFS('자사몰 메타 광고'!$L:$L, '자사몰 메타 광고'!$C:$C, $R659),SUMIFS('자사몰 메타 광고'!$L:$L,'자사몰 메타 광고'!$I:$I,$S$4,'자사몰 메타 광고'!$C:$C,$R659))</f>
        <v>0</v>
      </c>
      <c r="T659" s="31">
        <f>IF($S$4="", SUMIFS('자사몰 메타 광고'!$V:$V, '자사몰 메타 광고'!$C:$C, $R659),SUMIFS('자사몰 메타 광고'!$V:$V,'자사몰 메타 광고'!$I:$I,$S$4,'자사몰 메타 광고'!$C:$C,$R659))</f>
        <v>0</v>
      </c>
      <c r="U659" s="11">
        <f t="shared" si="26"/>
        <v>0</v>
      </c>
      <c r="V659" s="12" t="str">
        <f t="shared" si="31"/>
        <v xml:space="preserve"> </v>
      </c>
      <c r="W659" s="32">
        <f>IF($S$4="", SUMIFS('자사몰 메타 광고'!$K:$K, '자사몰 메타 광고'!$C:$C, $R659),SUMIFS('자사몰 메타 광고'!$K:$K,'자사몰 메타 광고'!$I:$I,$S$4,'자사몰 메타 광고'!$C:$C,$R659))</f>
        <v>0</v>
      </c>
      <c r="X659" s="32">
        <f>IF($S$4="", SUMIFS('자사몰 메타 광고'!$N:$N, '자사몰 메타 광고'!$C:$C, $R659),SUMIFS('자사몰 메타 광고'!$N:$N,'자사몰 메타 광고'!$I:$I,$S$4,'자사몰 메타 광고'!$C:$C,$R659))</f>
        <v>0</v>
      </c>
      <c r="Y659" s="11">
        <f t="shared" si="27"/>
        <v>0</v>
      </c>
      <c r="Z659" s="12" t="str">
        <f t="shared" si="32"/>
        <v xml:space="preserve"> </v>
      </c>
      <c r="AB659" s="10">
        <f>IF($S$4="", SUMIFS('무신사 메타 광고'!$X:$X, '무신사 메타 광고'!$C:$C, $R659),SUMIFS('무신사 메타 광고'!$X:$X,'무신사 메타 광고'!$I:$I,$S$4,'무신사 메타 광고'!$C:$C,$R659))</f>
        <v>0</v>
      </c>
      <c r="AC659" s="11">
        <f t="shared" si="28"/>
        <v>0</v>
      </c>
    </row>
    <row r="660" spans="2:29">
      <c r="B660" s="9"/>
      <c r="C660" s="29">
        <f>IF($C$4="", SUMIFS('자사몰 메타 광고'!$L:$L, '자사몰 메타 광고'!$D:$D, $B660), SUMIFS('자사몰 메타 광고'!$L:$L, '자사몰 메타 광고'!$I:$I, $C$4, '자사몰 메타 광고'!$D:$D, $B660))</f>
        <v>0</v>
      </c>
      <c r="D660" s="29">
        <f>IF($C$4="", SUMIFS('자사몰 메타 광고'!$V:$V,#REF!, $B660), SUMIFS('자사몰 메타 광고'!$V:$V,'자사몰 메타 광고'!$I:$I,$C$4,'자사몰 메타 광고'!$D:$D,$B660))</f>
        <v>0</v>
      </c>
      <c r="E660" s="11">
        <f t="shared" si="22"/>
        <v>0</v>
      </c>
      <c r="F660" s="12" t="str">
        <f t="shared" si="29"/>
        <v xml:space="preserve"> </v>
      </c>
      <c r="G660" s="30">
        <f>IF($C$4="", SUMIFS('자사몰 메타 광고'!$K:$K, '자사몰 메타 광고'!$D:$D, $B660), SUMIFS('자사몰 메타 광고'!$K:$K,'자사몰 메타 광고'!$I:$I,$C$4,'자사몰 메타 광고'!D:D,$B660))</f>
        <v>0</v>
      </c>
      <c r="H660" s="30">
        <f>IF($C$4="", SUMIFS('자사몰 메타 광고'!$Q:$Q, '자사몰 메타 광고'!$D:$D, $B660), SUMIFS('자사몰 메타 광고'!$Q:$Q,'자사몰 메타 광고'!$I:$I,$C$4,'자사몰 메타 광고'!D:D,$B660))</f>
        <v>0</v>
      </c>
      <c r="I660" s="30">
        <f>IF($C$4="", SUMIFS('자사몰 메타 광고'!$U:$U, '자사몰 메타 광고'!$D:$D, $B660), SUMIFS('자사몰 메타 광고'!$U:$U,'자사몰 메타 광고'!$I:$I,$C$4,'자사몰 메타 광고'!D:D,$B660))</f>
        <v>0</v>
      </c>
      <c r="J660" s="11">
        <f t="shared" si="23"/>
        <v>0</v>
      </c>
      <c r="K660" s="11">
        <f t="shared" si="24"/>
        <v>0</v>
      </c>
      <c r="L660" s="12" t="str">
        <f t="shared" si="30"/>
        <v xml:space="preserve"> </v>
      </c>
      <c r="N660" s="10">
        <f>IF($C$4="", SUMIFS('무신사 메타 광고'!$X:$X, '무신사 메타 광고'!$D:$D, $B660),SUMIFS('무신사 메타 광고'!$X:$X,'무신사 메타 광고'!I:I,$C$4,'무신사 메타 광고'!D:D,$B660))</f>
        <v>0</v>
      </c>
      <c r="O660" s="11">
        <f t="shared" si="25"/>
        <v>0</v>
      </c>
      <c r="R660" s="13"/>
      <c r="S660" s="31">
        <f>IF($S$4="", SUMIFS('자사몰 메타 광고'!$L:$L, '자사몰 메타 광고'!$C:$C, $R660),SUMIFS('자사몰 메타 광고'!$L:$L,'자사몰 메타 광고'!$I:$I,$S$4,'자사몰 메타 광고'!$C:$C,$R660))</f>
        <v>0</v>
      </c>
      <c r="T660" s="31">
        <f>IF($S$4="", SUMIFS('자사몰 메타 광고'!$V:$V, '자사몰 메타 광고'!$C:$C, $R660),SUMIFS('자사몰 메타 광고'!$V:$V,'자사몰 메타 광고'!$I:$I,$S$4,'자사몰 메타 광고'!$C:$C,$R660))</f>
        <v>0</v>
      </c>
      <c r="U660" s="11">
        <f t="shared" si="26"/>
        <v>0</v>
      </c>
      <c r="V660" s="12" t="str">
        <f t="shared" si="31"/>
        <v xml:space="preserve"> </v>
      </c>
      <c r="W660" s="32">
        <f>IF($S$4="", SUMIFS('자사몰 메타 광고'!$K:$K, '자사몰 메타 광고'!$C:$C, $R660),SUMIFS('자사몰 메타 광고'!$K:$K,'자사몰 메타 광고'!$I:$I,$S$4,'자사몰 메타 광고'!$C:$C,$R660))</f>
        <v>0</v>
      </c>
      <c r="X660" s="32">
        <f>IF($S$4="", SUMIFS('자사몰 메타 광고'!$N:$N, '자사몰 메타 광고'!$C:$C, $R660),SUMIFS('자사몰 메타 광고'!$N:$N,'자사몰 메타 광고'!$I:$I,$S$4,'자사몰 메타 광고'!$C:$C,$R660))</f>
        <v>0</v>
      </c>
      <c r="Y660" s="11">
        <f t="shared" si="27"/>
        <v>0</v>
      </c>
      <c r="Z660" s="12" t="str">
        <f t="shared" si="32"/>
        <v xml:space="preserve"> </v>
      </c>
      <c r="AB660" s="10">
        <f>IF($S$4="", SUMIFS('무신사 메타 광고'!$X:$X, '무신사 메타 광고'!$C:$C, $R660),SUMIFS('무신사 메타 광고'!$X:$X,'무신사 메타 광고'!$I:$I,$S$4,'무신사 메타 광고'!$C:$C,$R660))</f>
        <v>0</v>
      </c>
      <c r="AC660" s="11">
        <f t="shared" si="28"/>
        <v>0</v>
      </c>
    </row>
    <row r="661" spans="2:29">
      <c r="B661" s="9"/>
      <c r="C661" s="29">
        <f>IF($C$4="", SUMIFS('자사몰 메타 광고'!$L:$L, '자사몰 메타 광고'!$D:$D, $B661), SUMIFS('자사몰 메타 광고'!$L:$L, '자사몰 메타 광고'!$I:$I, $C$4, '자사몰 메타 광고'!$D:$D, $B661))</f>
        <v>0</v>
      </c>
      <c r="D661" s="29">
        <f>IF($C$4="", SUMIFS('자사몰 메타 광고'!$V:$V,#REF!, $B661), SUMIFS('자사몰 메타 광고'!$V:$V,'자사몰 메타 광고'!$I:$I,$C$4,'자사몰 메타 광고'!$D:$D,$B661))</f>
        <v>0</v>
      </c>
      <c r="E661" s="11">
        <f t="shared" si="22"/>
        <v>0</v>
      </c>
      <c r="F661" s="12" t="str">
        <f t="shared" si="29"/>
        <v xml:space="preserve"> </v>
      </c>
      <c r="G661" s="30">
        <f>IF($C$4="", SUMIFS('자사몰 메타 광고'!$K:$K, '자사몰 메타 광고'!$D:$D, $B661), SUMIFS('자사몰 메타 광고'!$K:$K,'자사몰 메타 광고'!$I:$I,$C$4,'자사몰 메타 광고'!D:D,$B661))</f>
        <v>0</v>
      </c>
      <c r="H661" s="30">
        <f>IF($C$4="", SUMIFS('자사몰 메타 광고'!$Q:$Q, '자사몰 메타 광고'!$D:$D, $B661), SUMIFS('자사몰 메타 광고'!$Q:$Q,'자사몰 메타 광고'!$I:$I,$C$4,'자사몰 메타 광고'!D:D,$B661))</f>
        <v>0</v>
      </c>
      <c r="I661" s="30">
        <f>IF($C$4="", SUMIFS('자사몰 메타 광고'!$U:$U, '자사몰 메타 광고'!$D:$D, $B661), SUMIFS('자사몰 메타 광고'!$U:$U,'자사몰 메타 광고'!$I:$I,$C$4,'자사몰 메타 광고'!D:D,$B661))</f>
        <v>0</v>
      </c>
      <c r="J661" s="11">
        <f t="shared" si="23"/>
        <v>0</v>
      </c>
      <c r="K661" s="11">
        <f t="shared" si="24"/>
        <v>0</v>
      </c>
      <c r="L661" s="12" t="str">
        <f t="shared" si="30"/>
        <v xml:space="preserve"> </v>
      </c>
      <c r="N661" s="10">
        <f>IF($C$4="", SUMIFS('무신사 메타 광고'!$X:$X, '무신사 메타 광고'!$D:$D, $B661),SUMIFS('무신사 메타 광고'!$X:$X,'무신사 메타 광고'!I:I,$C$4,'무신사 메타 광고'!D:D,$B661))</f>
        <v>0</v>
      </c>
      <c r="O661" s="11">
        <f t="shared" si="25"/>
        <v>0</v>
      </c>
      <c r="R661" s="13"/>
      <c r="S661" s="31">
        <f>IF($S$4="", SUMIFS('자사몰 메타 광고'!$L:$L, '자사몰 메타 광고'!$C:$C, $R661),SUMIFS('자사몰 메타 광고'!$L:$L,'자사몰 메타 광고'!$I:$I,$S$4,'자사몰 메타 광고'!$C:$C,$R661))</f>
        <v>0</v>
      </c>
      <c r="T661" s="31">
        <f>IF($S$4="", SUMIFS('자사몰 메타 광고'!$V:$V, '자사몰 메타 광고'!$C:$C, $R661),SUMIFS('자사몰 메타 광고'!$V:$V,'자사몰 메타 광고'!$I:$I,$S$4,'자사몰 메타 광고'!$C:$C,$R661))</f>
        <v>0</v>
      </c>
      <c r="U661" s="11">
        <f t="shared" si="26"/>
        <v>0</v>
      </c>
      <c r="V661" s="12" t="str">
        <f t="shared" si="31"/>
        <v xml:space="preserve"> </v>
      </c>
      <c r="W661" s="32">
        <f>IF($S$4="", SUMIFS('자사몰 메타 광고'!$K:$K, '자사몰 메타 광고'!$C:$C, $R661),SUMIFS('자사몰 메타 광고'!$K:$K,'자사몰 메타 광고'!$I:$I,$S$4,'자사몰 메타 광고'!$C:$C,$R661))</f>
        <v>0</v>
      </c>
      <c r="X661" s="32">
        <f>IF($S$4="", SUMIFS('자사몰 메타 광고'!$N:$N, '자사몰 메타 광고'!$C:$C, $R661),SUMIFS('자사몰 메타 광고'!$N:$N,'자사몰 메타 광고'!$I:$I,$S$4,'자사몰 메타 광고'!$C:$C,$R661))</f>
        <v>0</v>
      </c>
      <c r="Y661" s="11">
        <f t="shared" si="27"/>
        <v>0</v>
      </c>
      <c r="Z661" s="12" t="str">
        <f t="shared" si="32"/>
        <v xml:space="preserve"> </v>
      </c>
      <c r="AB661" s="10">
        <f>IF($S$4="", SUMIFS('무신사 메타 광고'!$X:$X, '무신사 메타 광고'!$C:$C, $R661),SUMIFS('무신사 메타 광고'!$X:$X,'무신사 메타 광고'!$I:$I,$S$4,'무신사 메타 광고'!$C:$C,$R661))</f>
        <v>0</v>
      </c>
      <c r="AC661" s="11">
        <f t="shared" si="28"/>
        <v>0</v>
      </c>
    </row>
    <row r="662" spans="2:29">
      <c r="B662" s="9"/>
      <c r="C662" s="29">
        <f>IF($C$4="", SUMIFS('자사몰 메타 광고'!$L:$L, '자사몰 메타 광고'!$D:$D, $B662), SUMIFS('자사몰 메타 광고'!$L:$L, '자사몰 메타 광고'!$I:$I, $C$4, '자사몰 메타 광고'!$D:$D, $B662))</f>
        <v>0</v>
      </c>
      <c r="D662" s="29">
        <f>IF($C$4="", SUMIFS('자사몰 메타 광고'!$V:$V,#REF!, $B662), SUMIFS('자사몰 메타 광고'!$V:$V,'자사몰 메타 광고'!$I:$I,$C$4,'자사몰 메타 광고'!$D:$D,$B662))</f>
        <v>0</v>
      </c>
      <c r="E662" s="11">
        <f t="shared" si="22"/>
        <v>0</v>
      </c>
      <c r="F662" s="12" t="str">
        <f t="shared" si="29"/>
        <v xml:space="preserve"> </v>
      </c>
      <c r="G662" s="30">
        <f>IF($C$4="", SUMIFS('자사몰 메타 광고'!$K:$K, '자사몰 메타 광고'!$D:$D, $B662), SUMIFS('자사몰 메타 광고'!$K:$K,'자사몰 메타 광고'!$I:$I,$C$4,'자사몰 메타 광고'!D:D,$B662))</f>
        <v>0</v>
      </c>
      <c r="H662" s="30">
        <f>IF($C$4="", SUMIFS('자사몰 메타 광고'!$Q:$Q, '자사몰 메타 광고'!$D:$D, $B662), SUMIFS('자사몰 메타 광고'!$Q:$Q,'자사몰 메타 광고'!$I:$I,$C$4,'자사몰 메타 광고'!D:D,$B662))</f>
        <v>0</v>
      </c>
      <c r="I662" s="30">
        <f>IF($C$4="", SUMIFS('자사몰 메타 광고'!$U:$U, '자사몰 메타 광고'!$D:$D, $B662), SUMIFS('자사몰 메타 광고'!$U:$U,'자사몰 메타 광고'!$I:$I,$C$4,'자사몰 메타 광고'!D:D,$B662))</f>
        <v>0</v>
      </c>
      <c r="J662" s="11">
        <f t="shared" si="23"/>
        <v>0</v>
      </c>
      <c r="K662" s="11">
        <f t="shared" si="24"/>
        <v>0</v>
      </c>
      <c r="L662" s="12" t="str">
        <f t="shared" si="30"/>
        <v xml:space="preserve"> </v>
      </c>
      <c r="N662" s="10">
        <f>IF($C$4="", SUMIFS('무신사 메타 광고'!$X:$X, '무신사 메타 광고'!$D:$D, $B662),SUMIFS('무신사 메타 광고'!$X:$X,'무신사 메타 광고'!I:I,$C$4,'무신사 메타 광고'!D:D,$B662))</f>
        <v>0</v>
      </c>
      <c r="O662" s="11">
        <f t="shared" si="25"/>
        <v>0</v>
      </c>
      <c r="R662" s="13"/>
      <c r="S662" s="31">
        <f>IF($S$4="", SUMIFS('자사몰 메타 광고'!$L:$L, '자사몰 메타 광고'!$C:$C, $R662),SUMIFS('자사몰 메타 광고'!$L:$L,'자사몰 메타 광고'!$I:$I,$S$4,'자사몰 메타 광고'!$C:$C,$R662))</f>
        <v>0</v>
      </c>
      <c r="T662" s="31">
        <f>IF($S$4="", SUMIFS('자사몰 메타 광고'!$V:$V, '자사몰 메타 광고'!$C:$C, $R662),SUMIFS('자사몰 메타 광고'!$V:$V,'자사몰 메타 광고'!$I:$I,$S$4,'자사몰 메타 광고'!$C:$C,$R662))</f>
        <v>0</v>
      </c>
      <c r="U662" s="11">
        <f t="shared" si="26"/>
        <v>0</v>
      </c>
      <c r="V662" s="12" t="str">
        <f t="shared" si="31"/>
        <v xml:space="preserve"> </v>
      </c>
      <c r="W662" s="32">
        <f>IF($S$4="", SUMIFS('자사몰 메타 광고'!$K:$K, '자사몰 메타 광고'!$C:$C, $R662),SUMIFS('자사몰 메타 광고'!$K:$K,'자사몰 메타 광고'!$I:$I,$S$4,'자사몰 메타 광고'!$C:$C,$R662))</f>
        <v>0</v>
      </c>
      <c r="X662" s="32">
        <f>IF($S$4="", SUMIFS('자사몰 메타 광고'!$N:$N, '자사몰 메타 광고'!$C:$C, $R662),SUMIFS('자사몰 메타 광고'!$N:$N,'자사몰 메타 광고'!$I:$I,$S$4,'자사몰 메타 광고'!$C:$C,$R662))</f>
        <v>0</v>
      </c>
      <c r="Y662" s="11">
        <f t="shared" si="27"/>
        <v>0</v>
      </c>
      <c r="Z662" s="12" t="str">
        <f t="shared" si="32"/>
        <v xml:space="preserve"> </v>
      </c>
      <c r="AB662" s="10">
        <f>IF($S$4="", SUMIFS('무신사 메타 광고'!$X:$X, '무신사 메타 광고'!$C:$C, $R662),SUMIFS('무신사 메타 광고'!$X:$X,'무신사 메타 광고'!$I:$I,$S$4,'무신사 메타 광고'!$C:$C,$R662))</f>
        <v>0</v>
      </c>
      <c r="AC662" s="11">
        <f t="shared" si="28"/>
        <v>0</v>
      </c>
    </row>
    <row r="663" spans="2:29">
      <c r="B663" s="9"/>
      <c r="C663" s="29">
        <f>IF($C$4="", SUMIFS('자사몰 메타 광고'!$L:$L, '자사몰 메타 광고'!$D:$D, $B663), SUMIFS('자사몰 메타 광고'!$L:$L, '자사몰 메타 광고'!$I:$I, $C$4, '자사몰 메타 광고'!$D:$D, $B663))</f>
        <v>0</v>
      </c>
      <c r="D663" s="29">
        <f>IF($C$4="", SUMIFS('자사몰 메타 광고'!$V:$V,#REF!, $B663), SUMIFS('자사몰 메타 광고'!$V:$V,'자사몰 메타 광고'!$I:$I,$C$4,'자사몰 메타 광고'!$D:$D,$B663))</f>
        <v>0</v>
      </c>
      <c r="E663" s="11">
        <f t="shared" si="22"/>
        <v>0</v>
      </c>
      <c r="F663" s="12" t="str">
        <f t="shared" si="29"/>
        <v xml:space="preserve"> </v>
      </c>
      <c r="G663" s="30">
        <f>IF($C$4="", SUMIFS('자사몰 메타 광고'!$K:$K, '자사몰 메타 광고'!$D:$D, $B663), SUMIFS('자사몰 메타 광고'!$K:$K,'자사몰 메타 광고'!$I:$I,$C$4,'자사몰 메타 광고'!D:D,$B663))</f>
        <v>0</v>
      </c>
      <c r="H663" s="30">
        <f>IF($C$4="", SUMIFS('자사몰 메타 광고'!$Q:$Q, '자사몰 메타 광고'!$D:$D, $B663), SUMIFS('자사몰 메타 광고'!$Q:$Q,'자사몰 메타 광고'!$I:$I,$C$4,'자사몰 메타 광고'!D:D,$B663))</f>
        <v>0</v>
      </c>
      <c r="I663" s="30">
        <f>IF($C$4="", SUMIFS('자사몰 메타 광고'!$U:$U, '자사몰 메타 광고'!$D:$D, $B663), SUMIFS('자사몰 메타 광고'!$U:$U,'자사몰 메타 광고'!$I:$I,$C$4,'자사몰 메타 광고'!D:D,$B663))</f>
        <v>0</v>
      </c>
      <c r="J663" s="11">
        <f t="shared" si="23"/>
        <v>0</v>
      </c>
      <c r="K663" s="11">
        <f t="shared" si="24"/>
        <v>0</v>
      </c>
      <c r="L663" s="12" t="str">
        <f t="shared" si="30"/>
        <v xml:space="preserve"> </v>
      </c>
      <c r="N663" s="10">
        <f>IF($C$4="", SUMIFS('무신사 메타 광고'!$X:$X, '무신사 메타 광고'!$D:$D, $B663),SUMIFS('무신사 메타 광고'!$X:$X,'무신사 메타 광고'!I:I,$C$4,'무신사 메타 광고'!D:D,$B663))</f>
        <v>0</v>
      </c>
      <c r="O663" s="11">
        <f t="shared" si="25"/>
        <v>0</v>
      </c>
      <c r="R663" s="13"/>
      <c r="S663" s="31">
        <f>IF($S$4="", SUMIFS('자사몰 메타 광고'!$L:$L, '자사몰 메타 광고'!$C:$C, $R663),SUMIFS('자사몰 메타 광고'!$L:$L,'자사몰 메타 광고'!$I:$I,$S$4,'자사몰 메타 광고'!$C:$C,$R663))</f>
        <v>0</v>
      </c>
      <c r="T663" s="31">
        <f>IF($S$4="", SUMIFS('자사몰 메타 광고'!$V:$V, '자사몰 메타 광고'!$C:$C, $R663),SUMIFS('자사몰 메타 광고'!$V:$V,'자사몰 메타 광고'!$I:$I,$S$4,'자사몰 메타 광고'!$C:$C,$R663))</f>
        <v>0</v>
      </c>
      <c r="U663" s="11">
        <f t="shared" si="26"/>
        <v>0</v>
      </c>
      <c r="V663" s="12" t="str">
        <f t="shared" si="31"/>
        <v xml:space="preserve"> </v>
      </c>
      <c r="W663" s="32">
        <f>IF($S$4="", SUMIFS('자사몰 메타 광고'!$K:$K, '자사몰 메타 광고'!$C:$C, $R663),SUMIFS('자사몰 메타 광고'!$K:$K,'자사몰 메타 광고'!$I:$I,$S$4,'자사몰 메타 광고'!$C:$C,$R663))</f>
        <v>0</v>
      </c>
      <c r="X663" s="32">
        <f>IF($S$4="", SUMIFS('자사몰 메타 광고'!$N:$N, '자사몰 메타 광고'!$C:$C, $R663),SUMIFS('자사몰 메타 광고'!$N:$N,'자사몰 메타 광고'!$I:$I,$S$4,'자사몰 메타 광고'!$C:$C,$R663))</f>
        <v>0</v>
      </c>
      <c r="Y663" s="11">
        <f t="shared" si="27"/>
        <v>0</v>
      </c>
      <c r="Z663" s="12" t="str">
        <f t="shared" si="32"/>
        <v xml:space="preserve"> </v>
      </c>
      <c r="AB663" s="10">
        <f>IF($S$4="", SUMIFS('무신사 메타 광고'!$X:$X, '무신사 메타 광고'!$C:$C, $R663),SUMIFS('무신사 메타 광고'!$X:$X,'무신사 메타 광고'!$I:$I,$S$4,'무신사 메타 광고'!$C:$C,$R663))</f>
        <v>0</v>
      </c>
      <c r="AC663" s="11">
        <f t="shared" si="28"/>
        <v>0</v>
      </c>
    </row>
    <row r="664" spans="2:29">
      <c r="B664" s="9"/>
      <c r="C664" s="29">
        <f>IF($C$4="", SUMIFS('자사몰 메타 광고'!$L:$L, '자사몰 메타 광고'!$D:$D, $B664), SUMIFS('자사몰 메타 광고'!$L:$L, '자사몰 메타 광고'!$I:$I, $C$4, '자사몰 메타 광고'!$D:$D, $B664))</f>
        <v>0</v>
      </c>
      <c r="D664" s="29">
        <f>IF($C$4="", SUMIFS('자사몰 메타 광고'!$V:$V,#REF!, $B664), SUMIFS('자사몰 메타 광고'!$V:$V,'자사몰 메타 광고'!$I:$I,$C$4,'자사몰 메타 광고'!$D:$D,$B664))</f>
        <v>0</v>
      </c>
      <c r="E664" s="11">
        <f t="shared" si="22"/>
        <v>0</v>
      </c>
      <c r="F664" s="12" t="str">
        <f t="shared" si="29"/>
        <v xml:space="preserve"> </v>
      </c>
      <c r="G664" s="30">
        <f>IF($C$4="", SUMIFS('자사몰 메타 광고'!$K:$K, '자사몰 메타 광고'!$D:$D, $B664), SUMIFS('자사몰 메타 광고'!$K:$K,'자사몰 메타 광고'!$I:$I,$C$4,'자사몰 메타 광고'!D:D,$B664))</f>
        <v>0</v>
      </c>
      <c r="H664" s="30">
        <f>IF($C$4="", SUMIFS('자사몰 메타 광고'!$Q:$Q, '자사몰 메타 광고'!$D:$D, $B664), SUMIFS('자사몰 메타 광고'!$Q:$Q,'자사몰 메타 광고'!$I:$I,$C$4,'자사몰 메타 광고'!D:D,$B664))</f>
        <v>0</v>
      </c>
      <c r="I664" s="30">
        <f>IF($C$4="", SUMIFS('자사몰 메타 광고'!$U:$U, '자사몰 메타 광고'!$D:$D, $B664), SUMIFS('자사몰 메타 광고'!$U:$U,'자사몰 메타 광고'!$I:$I,$C$4,'자사몰 메타 광고'!D:D,$B664))</f>
        <v>0</v>
      </c>
      <c r="J664" s="11">
        <f t="shared" si="23"/>
        <v>0</v>
      </c>
      <c r="K664" s="11">
        <f t="shared" si="24"/>
        <v>0</v>
      </c>
      <c r="L664" s="12" t="str">
        <f t="shared" si="30"/>
        <v xml:space="preserve"> </v>
      </c>
      <c r="N664" s="10">
        <f>IF($C$4="", SUMIFS('무신사 메타 광고'!$X:$X, '무신사 메타 광고'!$D:$D, $B664),SUMIFS('무신사 메타 광고'!$X:$X,'무신사 메타 광고'!I:I,$C$4,'무신사 메타 광고'!D:D,$B664))</f>
        <v>0</v>
      </c>
      <c r="O664" s="11">
        <f t="shared" si="25"/>
        <v>0</v>
      </c>
      <c r="R664" s="13"/>
      <c r="S664" s="31">
        <f>IF($S$4="", SUMIFS('자사몰 메타 광고'!$L:$L, '자사몰 메타 광고'!$C:$C, $R664),SUMIFS('자사몰 메타 광고'!$L:$L,'자사몰 메타 광고'!$I:$I,$S$4,'자사몰 메타 광고'!$C:$C,$R664))</f>
        <v>0</v>
      </c>
      <c r="T664" s="31">
        <f>IF($S$4="", SUMIFS('자사몰 메타 광고'!$V:$V, '자사몰 메타 광고'!$C:$C, $R664),SUMIFS('자사몰 메타 광고'!$V:$V,'자사몰 메타 광고'!$I:$I,$S$4,'자사몰 메타 광고'!$C:$C,$R664))</f>
        <v>0</v>
      </c>
      <c r="U664" s="11">
        <f t="shared" si="26"/>
        <v>0</v>
      </c>
      <c r="V664" s="12" t="str">
        <f t="shared" si="31"/>
        <v xml:space="preserve"> </v>
      </c>
      <c r="W664" s="32">
        <f>IF($S$4="", SUMIFS('자사몰 메타 광고'!$K:$K, '자사몰 메타 광고'!$C:$C, $R664),SUMIFS('자사몰 메타 광고'!$K:$K,'자사몰 메타 광고'!$I:$I,$S$4,'자사몰 메타 광고'!$C:$C,$R664))</f>
        <v>0</v>
      </c>
      <c r="X664" s="32">
        <f>IF($S$4="", SUMIFS('자사몰 메타 광고'!$N:$N, '자사몰 메타 광고'!$C:$C, $R664),SUMIFS('자사몰 메타 광고'!$N:$N,'자사몰 메타 광고'!$I:$I,$S$4,'자사몰 메타 광고'!$C:$C,$R664))</f>
        <v>0</v>
      </c>
      <c r="Y664" s="11">
        <f t="shared" si="27"/>
        <v>0</v>
      </c>
      <c r="Z664" s="12" t="str">
        <f t="shared" si="32"/>
        <v xml:space="preserve"> </v>
      </c>
      <c r="AB664" s="10">
        <f>IF($S$4="", SUMIFS('무신사 메타 광고'!$X:$X, '무신사 메타 광고'!$C:$C, $R664),SUMIFS('무신사 메타 광고'!$X:$X,'무신사 메타 광고'!$I:$I,$S$4,'무신사 메타 광고'!$C:$C,$R664))</f>
        <v>0</v>
      </c>
      <c r="AC664" s="11">
        <f t="shared" si="28"/>
        <v>0</v>
      </c>
    </row>
    <row r="665" spans="2:29">
      <c r="B665" s="9"/>
      <c r="C665" s="29">
        <f>IF($C$4="", SUMIFS('자사몰 메타 광고'!$L:$L, '자사몰 메타 광고'!$D:$D, $B665), SUMIFS('자사몰 메타 광고'!$L:$L, '자사몰 메타 광고'!$I:$I, $C$4, '자사몰 메타 광고'!$D:$D, $B665))</f>
        <v>0</v>
      </c>
      <c r="D665" s="29">
        <f>IF($C$4="", SUMIFS('자사몰 메타 광고'!$V:$V,#REF!, $B665), SUMIFS('자사몰 메타 광고'!$V:$V,'자사몰 메타 광고'!$I:$I,$C$4,'자사몰 메타 광고'!$D:$D,$B665))</f>
        <v>0</v>
      </c>
      <c r="E665" s="11">
        <f t="shared" si="22"/>
        <v>0</v>
      </c>
      <c r="F665" s="12" t="str">
        <f t="shared" si="29"/>
        <v xml:space="preserve"> </v>
      </c>
      <c r="G665" s="30">
        <f>IF($C$4="", SUMIFS('자사몰 메타 광고'!$K:$K, '자사몰 메타 광고'!$D:$D, $B665), SUMIFS('자사몰 메타 광고'!$K:$K,'자사몰 메타 광고'!$I:$I,$C$4,'자사몰 메타 광고'!D:D,$B665))</f>
        <v>0</v>
      </c>
      <c r="H665" s="30">
        <f>IF($C$4="", SUMIFS('자사몰 메타 광고'!$Q:$Q, '자사몰 메타 광고'!$D:$D, $B665), SUMIFS('자사몰 메타 광고'!$Q:$Q,'자사몰 메타 광고'!$I:$I,$C$4,'자사몰 메타 광고'!D:D,$B665))</f>
        <v>0</v>
      </c>
      <c r="I665" s="30">
        <f>IF($C$4="", SUMIFS('자사몰 메타 광고'!$U:$U, '자사몰 메타 광고'!$D:$D, $B665), SUMIFS('자사몰 메타 광고'!$U:$U,'자사몰 메타 광고'!$I:$I,$C$4,'자사몰 메타 광고'!D:D,$B665))</f>
        <v>0</v>
      </c>
      <c r="J665" s="11">
        <f t="shared" si="23"/>
        <v>0</v>
      </c>
      <c r="K665" s="11">
        <f t="shared" si="24"/>
        <v>0</v>
      </c>
      <c r="L665" s="12" t="str">
        <f t="shared" si="30"/>
        <v xml:space="preserve"> </v>
      </c>
      <c r="N665" s="10">
        <f>IF($C$4="", SUMIFS('무신사 메타 광고'!$X:$X, '무신사 메타 광고'!$D:$D, $B665),SUMIFS('무신사 메타 광고'!$X:$X,'무신사 메타 광고'!I:I,$C$4,'무신사 메타 광고'!D:D,$B665))</f>
        <v>0</v>
      </c>
      <c r="O665" s="11">
        <f t="shared" si="25"/>
        <v>0</v>
      </c>
      <c r="R665" s="13"/>
      <c r="S665" s="31">
        <f>IF($S$4="", SUMIFS('자사몰 메타 광고'!$L:$L, '자사몰 메타 광고'!$C:$C, $R665),SUMIFS('자사몰 메타 광고'!$L:$L,'자사몰 메타 광고'!$I:$I,$S$4,'자사몰 메타 광고'!$C:$C,$R665))</f>
        <v>0</v>
      </c>
      <c r="T665" s="31">
        <f>IF($S$4="", SUMIFS('자사몰 메타 광고'!$V:$V, '자사몰 메타 광고'!$C:$C, $R665),SUMIFS('자사몰 메타 광고'!$V:$V,'자사몰 메타 광고'!$I:$I,$S$4,'자사몰 메타 광고'!$C:$C,$R665))</f>
        <v>0</v>
      </c>
      <c r="U665" s="11">
        <f t="shared" si="26"/>
        <v>0</v>
      </c>
      <c r="V665" s="12" t="str">
        <f t="shared" si="31"/>
        <v xml:space="preserve"> </v>
      </c>
      <c r="W665" s="32">
        <f>IF($S$4="", SUMIFS('자사몰 메타 광고'!$K:$K, '자사몰 메타 광고'!$C:$C, $R665),SUMIFS('자사몰 메타 광고'!$K:$K,'자사몰 메타 광고'!$I:$I,$S$4,'자사몰 메타 광고'!$C:$C,$R665))</f>
        <v>0</v>
      </c>
      <c r="X665" s="32">
        <f>IF($S$4="", SUMIFS('자사몰 메타 광고'!$N:$N, '자사몰 메타 광고'!$C:$C, $R665),SUMIFS('자사몰 메타 광고'!$N:$N,'자사몰 메타 광고'!$I:$I,$S$4,'자사몰 메타 광고'!$C:$C,$R665))</f>
        <v>0</v>
      </c>
      <c r="Y665" s="11">
        <f t="shared" si="27"/>
        <v>0</v>
      </c>
      <c r="Z665" s="12" t="str">
        <f t="shared" si="32"/>
        <v xml:space="preserve"> </v>
      </c>
      <c r="AB665" s="10">
        <f>IF($S$4="", SUMIFS('무신사 메타 광고'!$X:$X, '무신사 메타 광고'!$C:$C, $R665),SUMIFS('무신사 메타 광고'!$X:$X,'무신사 메타 광고'!$I:$I,$S$4,'무신사 메타 광고'!$C:$C,$R665))</f>
        <v>0</v>
      </c>
      <c r="AC665" s="11">
        <f t="shared" si="28"/>
        <v>0</v>
      </c>
    </row>
    <row r="666" spans="2:29">
      <c r="B666" s="9"/>
      <c r="C666" s="29">
        <f>IF($C$4="", SUMIFS('자사몰 메타 광고'!$L:$L, '자사몰 메타 광고'!$D:$D, $B666), SUMIFS('자사몰 메타 광고'!$L:$L, '자사몰 메타 광고'!$I:$I, $C$4, '자사몰 메타 광고'!$D:$D, $B666))</f>
        <v>0</v>
      </c>
      <c r="D666" s="29">
        <f>IF($C$4="", SUMIFS('자사몰 메타 광고'!$V:$V,#REF!, $B666), SUMIFS('자사몰 메타 광고'!$V:$V,'자사몰 메타 광고'!$I:$I,$C$4,'자사몰 메타 광고'!$D:$D,$B666))</f>
        <v>0</v>
      </c>
      <c r="E666" s="11">
        <f t="shared" si="22"/>
        <v>0</v>
      </c>
      <c r="F666" s="12" t="str">
        <f t="shared" si="29"/>
        <v xml:space="preserve"> </v>
      </c>
      <c r="G666" s="30">
        <f>IF($C$4="", SUMIFS('자사몰 메타 광고'!$K:$K, '자사몰 메타 광고'!$D:$D, $B666), SUMIFS('자사몰 메타 광고'!$K:$K,'자사몰 메타 광고'!$I:$I,$C$4,'자사몰 메타 광고'!D:D,$B666))</f>
        <v>0</v>
      </c>
      <c r="H666" s="30">
        <f>IF($C$4="", SUMIFS('자사몰 메타 광고'!$Q:$Q, '자사몰 메타 광고'!$D:$D, $B666), SUMIFS('자사몰 메타 광고'!$Q:$Q,'자사몰 메타 광고'!$I:$I,$C$4,'자사몰 메타 광고'!D:D,$B666))</f>
        <v>0</v>
      </c>
      <c r="I666" s="30">
        <f>IF($C$4="", SUMIFS('자사몰 메타 광고'!$U:$U, '자사몰 메타 광고'!$D:$D, $B666), SUMIFS('자사몰 메타 광고'!$U:$U,'자사몰 메타 광고'!$I:$I,$C$4,'자사몰 메타 광고'!D:D,$B666))</f>
        <v>0</v>
      </c>
      <c r="J666" s="11">
        <f t="shared" si="23"/>
        <v>0</v>
      </c>
      <c r="K666" s="11">
        <f t="shared" si="24"/>
        <v>0</v>
      </c>
      <c r="L666" s="12" t="str">
        <f t="shared" si="30"/>
        <v xml:space="preserve"> </v>
      </c>
      <c r="N666" s="10">
        <f>IF($C$4="", SUMIFS('무신사 메타 광고'!$X:$X, '무신사 메타 광고'!$D:$D, $B666),SUMIFS('무신사 메타 광고'!$X:$X,'무신사 메타 광고'!I:I,$C$4,'무신사 메타 광고'!D:D,$B666))</f>
        <v>0</v>
      </c>
      <c r="O666" s="11">
        <f t="shared" si="25"/>
        <v>0</v>
      </c>
      <c r="R666" s="13"/>
      <c r="S666" s="31">
        <f>IF($S$4="", SUMIFS('자사몰 메타 광고'!$L:$L, '자사몰 메타 광고'!$C:$C, $R666),SUMIFS('자사몰 메타 광고'!$L:$L,'자사몰 메타 광고'!$I:$I,$S$4,'자사몰 메타 광고'!$C:$C,$R666))</f>
        <v>0</v>
      </c>
      <c r="T666" s="31">
        <f>IF($S$4="", SUMIFS('자사몰 메타 광고'!$V:$V, '자사몰 메타 광고'!$C:$C, $R666),SUMIFS('자사몰 메타 광고'!$V:$V,'자사몰 메타 광고'!$I:$I,$S$4,'자사몰 메타 광고'!$C:$C,$R666))</f>
        <v>0</v>
      </c>
      <c r="U666" s="11">
        <f t="shared" si="26"/>
        <v>0</v>
      </c>
      <c r="V666" s="12" t="str">
        <f t="shared" si="31"/>
        <v xml:space="preserve"> </v>
      </c>
      <c r="W666" s="32">
        <f>IF($S$4="", SUMIFS('자사몰 메타 광고'!$K:$K, '자사몰 메타 광고'!$C:$C, $R666),SUMIFS('자사몰 메타 광고'!$K:$K,'자사몰 메타 광고'!$I:$I,$S$4,'자사몰 메타 광고'!$C:$C,$R666))</f>
        <v>0</v>
      </c>
      <c r="X666" s="32">
        <f>IF($S$4="", SUMIFS('자사몰 메타 광고'!$N:$N, '자사몰 메타 광고'!$C:$C, $R666),SUMIFS('자사몰 메타 광고'!$N:$N,'자사몰 메타 광고'!$I:$I,$S$4,'자사몰 메타 광고'!$C:$C,$R666))</f>
        <v>0</v>
      </c>
      <c r="Y666" s="11">
        <f t="shared" si="27"/>
        <v>0</v>
      </c>
      <c r="Z666" s="12" t="str">
        <f t="shared" si="32"/>
        <v xml:space="preserve"> </v>
      </c>
      <c r="AB666" s="10">
        <f>IF($S$4="", SUMIFS('무신사 메타 광고'!$X:$X, '무신사 메타 광고'!$C:$C, $R666),SUMIFS('무신사 메타 광고'!$X:$X,'무신사 메타 광고'!$I:$I,$S$4,'무신사 메타 광고'!$C:$C,$R666))</f>
        <v>0</v>
      </c>
      <c r="AC666" s="11">
        <f t="shared" si="28"/>
        <v>0</v>
      </c>
    </row>
    <row r="667" spans="2:29">
      <c r="B667" s="9"/>
      <c r="C667" s="29">
        <f>IF($C$4="", SUMIFS('자사몰 메타 광고'!$L:$L, '자사몰 메타 광고'!$D:$D, $B667), SUMIFS('자사몰 메타 광고'!$L:$L, '자사몰 메타 광고'!$I:$I, $C$4, '자사몰 메타 광고'!$D:$D, $B667))</f>
        <v>0</v>
      </c>
      <c r="D667" s="29">
        <f>IF($C$4="", SUMIFS('자사몰 메타 광고'!$V:$V,#REF!, $B667), SUMIFS('자사몰 메타 광고'!$V:$V,'자사몰 메타 광고'!$I:$I,$C$4,'자사몰 메타 광고'!$D:$D,$B667))</f>
        <v>0</v>
      </c>
      <c r="E667" s="11">
        <f t="shared" si="22"/>
        <v>0</v>
      </c>
      <c r="F667" s="12" t="str">
        <f t="shared" si="29"/>
        <v xml:space="preserve"> </v>
      </c>
      <c r="G667" s="30">
        <f>IF($C$4="", SUMIFS('자사몰 메타 광고'!$K:$K, '자사몰 메타 광고'!$D:$D, $B667), SUMIFS('자사몰 메타 광고'!$K:$K,'자사몰 메타 광고'!$I:$I,$C$4,'자사몰 메타 광고'!D:D,$B667))</f>
        <v>0</v>
      </c>
      <c r="H667" s="30">
        <f>IF($C$4="", SUMIFS('자사몰 메타 광고'!$Q:$Q, '자사몰 메타 광고'!$D:$D, $B667), SUMIFS('자사몰 메타 광고'!$Q:$Q,'자사몰 메타 광고'!$I:$I,$C$4,'자사몰 메타 광고'!D:D,$B667))</f>
        <v>0</v>
      </c>
      <c r="I667" s="30">
        <f>IF($C$4="", SUMIFS('자사몰 메타 광고'!$U:$U, '자사몰 메타 광고'!$D:$D, $B667), SUMIFS('자사몰 메타 광고'!$U:$U,'자사몰 메타 광고'!$I:$I,$C$4,'자사몰 메타 광고'!D:D,$B667))</f>
        <v>0</v>
      </c>
      <c r="J667" s="11">
        <f t="shared" si="23"/>
        <v>0</v>
      </c>
      <c r="K667" s="11">
        <f t="shared" si="24"/>
        <v>0</v>
      </c>
      <c r="L667" s="12" t="str">
        <f t="shared" si="30"/>
        <v xml:space="preserve"> </v>
      </c>
      <c r="N667" s="10">
        <f>IF($C$4="", SUMIFS('무신사 메타 광고'!$X:$X, '무신사 메타 광고'!$D:$D, $B667),SUMIFS('무신사 메타 광고'!$X:$X,'무신사 메타 광고'!I:I,$C$4,'무신사 메타 광고'!D:D,$B667))</f>
        <v>0</v>
      </c>
      <c r="O667" s="11">
        <f t="shared" si="25"/>
        <v>0</v>
      </c>
      <c r="R667" s="13"/>
      <c r="S667" s="31">
        <f>IF($S$4="", SUMIFS('자사몰 메타 광고'!$L:$L, '자사몰 메타 광고'!$C:$C, $R667),SUMIFS('자사몰 메타 광고'!$L:$L,'자사몰 메타 광고'!$I:$I,$S$4,'자사몰 메타 광고'!$C:$C,$R667))</f>
        <v>0</v>
      </c>
      <c r="T667" s="31">
        <f>IF($S$4="", SUMIFS('자사몰 메타 광고'!$V:$V, '자사몰 메타 광고'!$C:$C, $R667),SUMIFS('자사몰 메타 광고'!$V:$V,'자사몰 메타 광고'!$I:$I,$S$4,'자사몰 메타 광고'!$C:$C,$R667))</f>
        <v>0</v>
      </c>
      <c r="U667" s="11">
        <f t="shared" si="26"/>
        <v>0</v>
      </c>
      <c r="V667" s="12" t="str">
        <f t="shared" si="31"/>
        <v xml:space="preserve"> </v>
      </c>
      <c r="W667" s="32">
        <f>IF($S$4="", SUMIFS('자사몰 메타 광고'!$K:$K, '자사몰 메타 광고'!$C:$C, $R667),SUMIFS('자사몰 메타 광고'!$K:$K,'자사몰 메타 광고'!$I:$I,$S$4,'자사몰 메타 광고'!$C:$C,$R667))</f>
        <v>0</v>
      </c>
      <c r="X667" s="32">
        <f>IF($S$4="", SUMIFS('자사몰 메타 광고'!$N:$N, '자사몰 메타 광고'!$C:$C, $R667),SUMIFS('자사몰 메타 광고'!$N:$N,'자사몰 메타 광고'!$I:$I,$S$4,'자사몰 메타 광고'!$C:$C,$R667))</f>
        <v>0</v>
      </c>
      <c r="Y667" s="11">
        <f t="shared" si="27"/>
        <v>0</v>
      </c>
      <c r="Z667" s="12" t="str">
        <f t="shared" si="32"/>
        <v xml:space="preserve"> </v>
      </c>
      <c r="AB667" s="10">
        <f>IF($S$4="", SUMIFS('무신사 메타 광고'!$X:$X, '무신사 메타 광고'!$C:$C, $R667),SUMIFS('무신사 메타 광고'!$X:$X,'무신사 메타 광고'!$I:$I,$S$4,'무신사 메타 광고'!$C:$C,$R667))</f>
        <v>0</v>
      </c>
      <c r="AC667" s="11">
        <f t="shared" si="28"/>
        <v>0</v>
      </c>
    </row>
    <row r="668" spans="2:29">
      <c r="B668" s="9"/>
      <c r="C668" s="29">
        <f>IF($C$4="", SUMIFS('자사몰 메타 광고'!$L:$L, '자사몰 메타 광고'!$D:$D, $B668), SUMIFS('자사몰 메타 광고'!$L:$L, '자사몰 메타 광고'!$I:$I, $C$4, '자사몰 메타 광고'!$D:$D, $B668))</f>
        <v>0</v>
      </c>
      <c r="D668" s="29">
        <f>IF($C$4="", SUMIFS('자사몰 메타 광고'!$V:$V,#REF!, $B668), SUMIFS('자사몰 메타 광고'!$V:$V,'자사몰 메타 광고'!$I:$I,$C$4,'자사몰 메타 광고'!$D:$D,$B668))</f>
        <v>0</v>
      </c>
      <c r="E668" s="11">
        <f t="shared" si="22"/>
        <v>0</v>
      </c>
      <c r="F668" s="12" t="str">
        <f t="shared" si="29"/>
        <v xml:space="preserve"> </v>
      </c>
      <c r="G668" s="30">
        <f>IF($C$4="", SUMIFS('자사몰 메타 광고'!$K:$K, '자사몰 메타 광고'!$D:$D, $B668), SUMIFS('자사몰 메타 광고'!$K:$K,'자사몰 메타 광고'!$I:$I,$C$4,'자사몰 메타 광고'!D:D,$B668))</f>
        <v>0</v>
      </c>
      <c r="H668" s="30">
        <f>IF($C$4="", SUMIFS('자사몰 메타 광고'!$Q:$Q, '자사몰 메타 광고'!$D:$D, $B668), SUMIFS('자사몰 메타 광고'!$Q:$Q,'자사몰 메타 광고'!$I:$I,$C$4,'자사몰 메타 광고'!D:D,$B668))</f>
        <v>0</v>
      </c>
      <c r="I668" s="30">
        <f>IF($C$4="", SUMIFS('자사몰 메타 광고'!$U:$U, '자사몰 메타 광고'!$D:$D, $B668), SUMIFS('자사몰 메타 광고'!$U:$U,'자사몰 메타 광고'!$I:$I,$C$4,'자사몰 메타 광고'!D:D,$B668))</f>
        <v>0</v>
      </c>
      <c r="J668" s="11">
        <f t="shared" si="23"/>
        <v>0</v>
      </c>
      <c r="K668" s="11">
        <f t="shared" si="24"/>
        <v>0</v>
      </c>
      <c r="L668" s="12" t="str">
        <f t="shared" si="30"/>
        <v xml:space="preserve"> </v>
      </c>
      <c r="N668" s="10">
        <f>IF($C$4="", SUMIFS('무신사 메타 광고'!$X:$X, '무신사 메타 광고'!$D:$D, $B668),SUMIFS('무신사 메타 광고'!$X:$X,'무신사 메타 광고'!I:I,$C$4,'무신사 메타 광고'!D:D,$B668))</f>
        <v>0</v>
      </c>
      <c r="O668" s="11">
        <f t="shared" si="25"/>
        <v>0</v>
      </c>
      <c r="R668" s="13"/>
      <c r="S668" s="31">
        <f>IF($S$4="", SUMIFS('자사몰 메타 광고'!$L:$L, '자사몰 메타 광고'!$C:$C, $R668),SUMIFS('자사몰 메타 광고'!$L:$L,'자사몰 메타 광고'!$I:$I,$S$4,'자사몰 메타 광고'!$C:$C,$R668))</f>
        <v>0</v>
      </c>
      <c r="T668" s="31">
        <f>IF($S$4="", SUMIFS('자사몰 메타 광고'!$V:$V, '자사몰 메타 광고'!$C:$C, $R668),SUMIFS('자사몰 메타 광고'!$V:$V,'자사몰 메타 광고'!$I:$I,$S$4,'자사몰 메타 광고'!$C:$C,$R668))</f>
        <v>0</v>
      </c>
      <c r="U668" s="11">
        <f t="shared" si="26"/>
        <v>0</v>
      </c>
      <c r="V668" s="12" t="str">
        <f t="shared" si="31"/>
        <v xml:space="preserve"> </v>
      </c>
      <c r="W668" s="32">
        <f>IF($S$4="", SUMIFS('자사몰 메타 광고'!$K:$K, '자사몰 메타 광고'!$C:$C, $R668),SUMIFS('자사몰 메타 광고'!$K:$K,'자사몰 메타 광고'!$I:$I,$S$4,'자사몰 메타 광고'!$C:$C,$R668))</f>
        <v>0</v>
      </c>
      <c r="X668" s="32">
        <f>IF($S$4="", SUMIFS('자사몰 메타 광고'!$N:$N, '자사몰 메타 광고'!$C:$C, $R668),SUMIFS('자사몰 메타 광고'!$N:$N,'자사몰 메타 광고'!$I:$I,$S$4,'자사몰 메타 광고'!$C:$C,$R668))</f>
        <v>0</v>
      </c>
      <c r="Y668" s="11">
        <f t="shared" si="27"/>
        <v>0</v>
      </c>
      <c r="Z668" s="12" t="str">
        <f t="shared" si="32"/>
        <v xml:space="preserve"> </v>
      </c>
      <c r="AB668" s="10">
        <f>IF($S$4="", SUMIFS('무신사 메타 광고'!$X:$X, '무신사 메타 광고'!$C:$C, $R668),SUMIFS('무신사 메타 광고'!$X:$X,'무신사 메타 광고'!$I:$I,$S$4,'무신사 메타 광고'!$C:$C,$R668))</f>
        <v>0</v>
      </c>
      <c r="AC668" s="11">
        <f t="shared" si="28"/>
        <v>0</v>
      </c>
    </row>
    <row r="669" spans="2:29">
      <c r="B669" s="9"/>
      <c r="C669" s="29">
        <f>IF($C$4="", SUMIFS('자사몰 메타 광고'!$L:$L, '자사몰 메타 광고'!$D:$D, $B669), SUMIFS('자사몰 메타 광고'!$L:$L, '자사몰 메타 광고'!$I:$I, $C$4, '자사몰 메타 광고'!$D:$D, $B669))</f>
        <v>0</v>
      </c>
      <c r="D669" s="29">
        <f>IF($C$4="", SUMIFS('자사몰 메타 광고'!$V:$V,#REF!, $B669), SUMIFS('자사몰 메타 광고'!$V:$V,'자사몰 메타 광고'!$I:$I,$C$4,'자사몰 메타 광고'!$D:$D,$B669))</f>
        <v>0</v>
      </c>
      <c r="E669" s="11">
        <f t="shared" si="22"/>
        <v>0</v>
      </c>
      <c r="F669" s="12" t="str">
        <f t="shared" si="29"/>
        <v xml:space="preserve"> </v>
      </c>
      <c r="G669" s="30">
        <f>IF($C$4="", SUMIFS('자사몰 메타 광고'!$K:$K, '자사몰 메타 광고'!$D:$D, $B669), SUMIFS('자사몰 메타 광고'!$K:$K,'자사몰 메타 광고'!$I:$I,$C$4,'자사몰 메타 광고'!D:D,$B669))</f>
        <v>0</v>
      </c>
      <c r="H669" s="30">
        <f>IF($C$4="", SUMIFS('자사몰 메타 광고'!$Q:$Q, '자사몰 메타 광고'!$D:$D, $B669), SUMIFS('자사몰 메타 광고'!$Q:$Q,'자사몰 메타 광고'!$I:$I,$C$4,'자사몰 메타 광고'!D:D,$B669))</f>
        <v>0</v>
      </c>
      <c r="I669" s="30">
        <f>IF($C$4="", SUMIFS('자사몰 메타 광고'!$U:$U, '자사몰 메타 광고'!$D:$D, $B669), SUMIFS('자사몰 메타 광고'!$U:$U,'자사몰 메타 광고'!$I:$I,$C$4,'자사몰 메타 광고'!D:D,$B669))</f>
        <v>0</v>
      </c>
      <c r="J669" s="11">
        <f t="shared" si="23"/>
        <v>0</v>
      </c>
      <c r="K669" s="11">
        <f t="shared" si="24"/>
        <v>0</v>
      </c>
      <c r="L669" s="12" t="str">
        <f t="shared" si="30"/>
        <v xml:space="preserve"> </v>
      </c>
      <c r="N669" s="10">
        <f>IF($C$4="", SUMIFS('무신사 메타 광고'!$X:$X, '무신사 메타 광고'!$D:$D, $B669),SUMIFS('무신사 메타 광고'!$X:$X,'무신사 메타 광고'!I:I,$C$4,'무신사 메타 광고'!D:D,$B669))</f>
        <v>0</v>
      </c>
      <c r="O669" s="11">
        <f t="shared" si="25"/>
        <v>0</v>
      </c>
      <c r="R669" s="13"/>
      <c r="S669" s="31">
        <f>IF($S$4="", SUMIFS('자사몰 메타 광고'!$L:$L, '자사몰 메타 광고'!$C:$C, $R669),SUMIFS('자사몰 메타 광고'!$L:$L,'자사몰 메타 광고'!$I:$I,$S$4,'자사몰 메타 광고'!$C:$C,$R669))</f>
        <v>0</v>
      </c>
      <c r="T669" s="31">
        <f>IF($S$4="", SUMIFS('자사몰 메타 광고'!$V:$V, '자사몰 메타 광고'!$C:$C, $R669),SUMIFS('자사몰 메타 광고'!$V:$V,'자사몰 메타 광고'!$I:$I,$S$4,'자사몰 메타 광고'!$C:$C,$R669))</f>
        <v>0</v>
      </c>
      <c r="U669" s="11">
        <f t="shared" si="26"/>
        <v>0</v>
      </c>
      <c r="V669" s="12" t="str">
        <f t="shared" si="31"/>
        <v xml:space="preserve"> </v>
      </c>
      <c r="W669" s="32">
        <f>IF($S$4="", SUMIFS('자사몰 메타 광고'!$K:$K, '자사몰 메타 광고'!$C:$C, $R669),SUMIFS('자사몰 메타 광고'!$K:$K,'자사몰 메타 광고'!$I:$I,$S$4,'자사몰 메타 광고'!$C:$C,$R669))</f>
        <v>0</v>
      </c>
      <c r="X669" s="32">
        <f>IF($S$4="", SUMIFS('자사몰 메타 광고'!$N:$N, '자사몰 메타 광고'!$C:$C, $R669),SUMIFS('자사몰 메타 광고'!$N:$N,'자사몰 메타 광고'!$I:$I,$S$4,'자사몰 메타 광고'!$C:$C,$R669))</f>
        <v>0</v>
      </c>
      <c r="Y669" s="11">
        <f t="shared" si="27"/>
        <v>0</v>
      </c>
      <c r="Z669" s="12" t="str">
        <f t="shared" si="32"/>
        <v xml:space="preserve"> </v>
      </c>
      <c r="AB669" s="10">
        <f>IF($S$4="", SUMIFS('무신사 메타 광고'!$X:$X, '무신사 메타 광고'!$C:$C, $R669),SUMIFS('무신사 메타 광고'!$X:$X,'무신사 메타 광고'!$I:$I,$S$4,'무신사 메타 광고'!$C:$C,$R669))</f>
        <v>0</v>
      </c>
      <c r="AC669" s="11">
        <f t="shared" si="28"/>
        <v>0</v>
      </c>
    </row>
    <row r="670" spans="2:29">
      <c r="B670" s="9"/>
      <c r="C670" s="29">
        <f>IF($C$4="", SUMIFS('자사몰 메타 광고'!$L:$L, '자사몰 메타 광고'!$D:$D, $B670), SUMIFS('자사몰 메타 광고'!$L:$L, '자사몰 메타 광고'!$I:$I, $C$4, '자사몰 메타 광고'!$D:$D, $B670))</f>
        <v>0</v>
      </c>
      <c r="D670" s="29">
        <f>IF($C$4="", SUMIFS('자사몰 메타 광고'!$V:$V,#REF!, $B670), SUMIFS('자사몰 메타 광고'!$V:$V,'자사몰 메타 광고'!$I:$I,$C$4,'자사몰 메타 광고'!$D:$D,$B670))</f>
        <v>0</v>
      </c>
      <c r="E670" s="11">
        <f t="shared" si="22"/>
        <v>0</v>
      </c>
      <c r="F670" s="12" t="str">
        <f t="shared" si="29"/>
        <v xml:space="preserve"> </v>
      </c>
      <c r="G670" s="30">
        <f>IF($C$4="", SUMIFS('자사몰 메타 광고'!$K:$K, '자사몰 메타 광고'!$D:$D, $B670), SUMIFS('자사몰 메타 광고'!$K:$K,'자사몰 메타 광고'!$I:$I,$C$4,'자사몰 메타 광고'!D:D,$B670))</f>
        <v>0</v>
      </c>
      <c r="H670" s="30">
        <f>IF($C$4="", SUMIFS('자사몰 메타 광고'!$Q:$Q, '자사몰 메타 광고'!$D:$D, $B670), SUMIFS('자사몰 메타 광고'!$Q:$Q,'자사몰 메타 광고'!$I:$I,$C$4,'자사몰 메타 광고'!D:D,$B670))</f>
        <v>0</v>
      </c>
      <c r="I670" s="30">
        <f>IF($C$4="", SUMIFS('자사몰 메타 광고'!$U:$U, '자사몰 메타 광고'!$D:$D, $B670), SUMIFS('자사몰 메타 광고'!$U:$U,'자사몰 메타 광고'!$I:$I,$C$4,'자사몰 메타 광고'!D:D,$B670))</f>
        <v>0</v>
      </c>
      <c r="J670" s="11">
        <f t="shared" si="23"/>
        <v>0</v>
      </c>
      <c r="K670" s="11">
        <f t="shared" si="24"/>
        <v>0</v>
      </c>
      <c r="L670" s="12" t="str">
        <f t="shared" si="30"/>
        <v xml:space="preserve"> </v>
      </c>
      <c r="N670" s="10">
        <f>IF($C$4="", SUMIFS('무신사 메타 광고'!$X:$X, '무신사 메타 광고'!$D:$D, $B670),SUMIFS('무신사 메타 광고'!$X:$X,'무신사 메타 광고'!I:I,$C$4,'무신사 메타 광고'!D:D,$B670))</f>
        <v>0</v>
      </c>
      <c r="O670" s="11">
        <f t="shared" si="25"/>
        <v>0</v>
      </c>
      <c r="R670" s="13"/>
      <c r="S670" s="31">
        <f>IF($S$4="", SUMIFS('자사몰 메타 광고'!$L:$L, '자사몰 메타 광고'!$C:$C, $R670),SUMIFS('자사몰 메타 광고'!$L:$L,'자사몰 메타 광고'!$I:$I,$S$4,'자사몰 메타 광고'!$C:$C,$R670))</f>
        <v>0</v>
      </c>
      <c r="T670" s="31">
        <f>IF($S$4="", SUMIFS('자사몰 메타 광고'!$V:$V, '자사몰 메타 광고'!$C:$C, $R670),SUMIFS('자사몰 메타 광고'!$V:$V,'자사몰 메타 광고'!$I:$I,$S$4,'자사몰 메타 광고'!$C:$C,$R670))</f>
        <v>0</v>
      </c>
      <c r="U670" s="11">
        <f t="shared" si="26"/>
        <v>0</v>
      </c>
      <c r="V670" s="12" t="str">
        <f t="shared" si="31"/>
        <v xml:space="preserve"> </v>
      </c>
      <c r="W670" s="32">
        <f>IF($S$4="", SUMIFS('자사몰 메타 광고'!$K:$K, '자사몰 메타 광고'!$C:$C, $R670),SUMIFS('자사몰 메타 광고'!$K:$K,'자사몰 메타 광고'!$I:$I,$S$4,'자사몰 메타 광고'!$C:$C,$R670))</f>
        <v>0</v>
      </c>
      <c r="X670" s="32">
        <f>IF($S$4="", SUMIFS('자사몰 메타 광고'!$N:$N, '자사몰 메타 광고'!$C:$C, $R670),SUMIFS('자사몰 메타 광고'!$N:$N,'자사몰 메타 광고'!$I:$I,$S$4,'자사몰 메타 광고'!$C:$C,$R670))</f>
        <v>0</v>
      </c>
      <c r="Y670" s="11">
        <f t="shared" si="27"/>
        <v>0</v>
      </c>
      <c r="Z670" s="12" t="str">
        <f t="shared" si="32"/>
        <v xml:space="preserve"> </v>
      </c>
      <c r="AB670" s="10">
        <f>IF($S$4="", SUMIFS('무신사 메타 광고'!$X:$X, '무신사 메타 광고'!$C:$C, $R670),SUMIFS('무신사 메타 광고'!$X:$X,'무신사 메타 광고'!$I:$I,$S$4,'무신사 메타 광고'!$C:$C,$R670))</f>
        <v>0</v>
      </c>
      <c r="AC670" s="11">
        <f t="shared" si="28"/>
        <v>0</v>
      </c>
    </row>
    <row r="671" spans="2:29">
      <c r="B671" s="9"/>
      <c r="C671" s="29">
        <f>IF($C$4="", SUMIFS('자사몰 메타 광고'!$L:$L, '자사몰 메타 광고'!$D:$D, $B671), SUMIFS('자사몰 메타 광고'!$L:$L, '자사몰 메타 광고'!$I:$I, $C$4, '자사몰 메타 광고'!$D:$D, $B671))</f>
        <v>0</v>
      </c>
      <c r="D671" s="29">
        <f>IF($C$4="", SUMIFS('자사몰 메타 광고'!$V:$V,#REF!, $B671), SUMIFS('자사몰 메타 광고'!$V:$V,'자사몰 메타 광고'!$I:$I,$C$4,'자사몰 메타 광고'!$D:$D,$B671))</f>
        <v>0</v>
      </c>
      <c r="E671" s="11">
        <f t="shared" si="22"/>
        <v>0</v>
      </c>
      <c r="F671" s="12" t="str">
        <f t="shared" si="29"/>
        <v xml:space="preserve"> </v>
      </c>
      <c r="G671" s="30">
        <f>IF($C$4="", SUMIFS('자사몰 메타 광고'!$K:$K, '자사몰 메타 광고'!$D:$D, $B671), SUMIFS('자사몰 메타 광고'!$K:$K,'자사몰 메타 광고'!$I:$I,$C$4,'자사몰 메타 광고'!D:D,$B671))</f>
        <v>0</v>
      </c>
      <c r="H671" s="30">
        <f>IF($C$4="", SUMIFS('자사몰 메타 광고'!$Q:$Q, '자사몰 메타 광고'!$D:$D, $B671), SUMIFS('자사몰 메타 광고'!$Q:$Q,'자사몰 메타 광고'!$I:$I,$C$4,'자사몰 메타 광고'!D:D,$B671))</f>
        <v>0</v>
      </c>
      <c r="I671" s="30">
        <f>IF($C$4="", SUMIFS('자사몰 메타 광고'!$U:$U, '자사몰 메타 광고'!$D:$D, $B671), SUMIFS('자사몰 메타 광고'!$U:$U,'자사몰 메타 광고'!$I:$I,$C$4,'자사몰 메타 광고'!D:D,$B671))</f>
        <v>0</v>
      </c>
      <c r="J671" s="11">
        <f t="shared" si="23"/>
        <v>0</v>
      </c>
      <c r="K671" s="11">
        <f t="shared" si="24"/>
        <v>0</v>
      </c>
      <c r="L671" s="12" t="str">
        <f t="shared" si="30"/>
        <v xml:space="preserve"> </v>
      </c>
      <c r="N671" s="10">
        <f>IF($C$4="", SUMIFS('무신사 메타 광고'!$X:$X, '무신사 메타 광고'!$D:$D, $B671),SUMIFS('무신사 메타 광고'!$X:$X,'무신사 메타 광고'!I:I,$C$4,'무신사 메타 광고'!D:D,$B671))</f>
        <v>0</v>
      </c>
      <c r="O671" s="11">
        <f t="shared" si="25"/>
        <v>0</v>
      </c>
      <c r="R671" s="13"/>
      <c r="S671" s="31">
        <f>IF($S$4="", SUMIFS('자사몰 메타 광고'!$L:$L, '자사몰 메타 광고'!$C:$C, $R671),SUMIFS('자사몰 메타 광고'!$L:$L,'자사몰 메타 광고'!$I:$I,$S$4,'자사몰 메타 광고'!$C:$C,$R671))</f>
        <v>0</v>
      </c>
      <c r="T671" s="31">
        <f>IF($S$4="", SUMIFS('자사몰 메타 광고'!$V:$V, '자사몰 메타 광고'!$C:$C, $R671),SUMIFS('자사몰 메타 광고'!$V:$V,'자사몰 메타 광고'!$I:$I,$S$4,'자사몰 메타 광고'!$C:$C,$R671))</f>
        <v>0</v>
      </c>
      <c r="U671" s="11">
        <f t="shared" si="26"/>
        <v>0</v>
      </c>
      <c r="V671" s="12" t="str">
        <f t="shared" si="31"/>
        <v xml:space="preserve"> </v>
      </c>
      <c r="W671" s="32">
        <f>IF($S$4="", SUMIFS('자사몰 메타 광고'!$K:$K, '자사몰 메타 광고'!$C:$C, $R671),SUMIFS('자사몰 메타 광고'!$K:$K,'자사몰 메타 광고'!$I:$I,$S$4,'자사몰 메타 광고'!$C:$C,$R671))</f>
        <v>0</v>
      </c>
      <c r="X671" s="32">
        <f>IF($S$4="", SUMIFS('자사몰 메타 광고'!$N:$N, '자사몰 메타 광고'!$C:$C, $R671),SUMIFS('자사몰 메타 광고'!$N:$N,'자사몰 메타 광고'!$I:$I,$S$4,'자사몰 메타 광고'!$C:$C,$R671))</f>
        <v>0</v>
      </c>
      <c r="Y671" s="11">
        <f t="shared" si="27"/>
        <v>0</v>
      </c>
      <c r="Z671" s="12" t="str">
        <f t="shared" si="32"/>
        <v xml:space="preserve"> </v>
      </c>
      <c r="AB671" s="10">
        <f>IF($S$4="", SUMIFS('무신사 메타 광고'!$X:$X, '무신사 메타 광고'!$C:$C, $R671),SUMIFS('무신사 메타 광고'!$X:$X,'무신사 메타 광고'!$I:$I,$S$4,'무신사 메타 광고'!$C:$C,$R671))</f>
        <v>0</v>
      </c>
      <c r="AC671" s="11">
        <f t="shared" si="28"/>
        <v>0</v>
      </c>
    </row>
    <row r="672" spans="2:29">
      <c r="B672" s="9"/>
      <c r="C672" s="29">
        <f>IF($C$4="", SUMIFS('자사몰 메타 광고'!$L:$L, '자사몰 메타 광고'!$D:$D, $B672), SUMIFS('자사몰 메타 광고'!$L:$L, '자사몰 메타 광고'!$I:$I, $C$4, '자사몰 메타 광고'!$D:$D, $B672))</f>
        <v>0</v>
      </c>
      <c r="D672" s="29">
        <f>IF($C$4="", SUMIFS('자사몰 메타 광고'!$V:$V,#REF!, $B672), SUMIFS('자사몰 메타 광고'!$V:$V,'자사몰 메타 광고'!$I:$I,$C$4,'자사몰 메타 광고'!$D:$D,$B672))</f>
        <v>0</v>
      </c>
      <c r="E672" s="11">
        <f t="shared" si="22"/>
        <v>0</v>
      </c>
      <c r="F672" s="12" t="str">
        <f t="shared" si="29"/>
        <v xml:space="preserve"> </v>
      </c>
      <c r="G672" s="30">
        <f>IF($C$4="", SUMIFS('자사몰 메타 광고'!$K:$K, '자사몰 메타 광고'!$D:$D, $B672), SUMIFS('자사몰 메타 광고'!$K:$K,'자사몰 메타 광고'!$I:$I,$C$4,'자사몰 메타 광고'!D:D,$B672))</f>
        <v>0</v>
      </c>
      <c r="H672" s="30">
        <f>IF($C$4="", SUMIFS('자사몰 메타 광고'!$Q:$Q, '자사몰 메타 광고'!$D:$D, $B672), SUMIFS('자사몰 메타 광고'!$Q:$Q,'자사몰 메타 광고'!$I:$I,$C$4,'자사몰 메타 광고'!D:D,$B672))</f>
        <v>0</v>
      </c>
      <c r="I672" s="30">
        <f>IF($C$4="", SUMIFS('자사몰 메타 광고'!$U:$U, '자사몰 메타 광고'!$D:$D, $B672), SUMIFS('자사몰 메타 광고'!$U:$U,'자사몰 메타 광고'!$I:$I,$C$4,'자사몰 메타 광고'!D:D,$B672))</f>
        <v>0</v>
      </c>
      <c r="J672" s="11">
        <f t="shared" si="23"/>
        <v>0</v>
      </c>
      <c r="K672" s="11">
        <f t="shared" si="24"/>
        <v>0</v>
      </c>
      <c r="L672" s="12" t="str">
        <f t="shared" si="30"/>
        <v xml:space="preserve"> </v>
      </c>
      <c r="N672" s="10">
        <f>IF($C$4="", SUMIFS('무신사 메타 광고'!$X:$X, '무신사 메타 광고'!$D:$D, $B672),SUMIFS('무신사 메타 광고'!$X:$X,'무신사 메타 광고'!I:I,$C$4,'무신사 메타 광고'!D:D,$B672))</f>
        <v>0</v>
      </c>
      <c r="O672" s="11">
        <f t="shared" si="25"/>
        <v>0</v>
      </c>
      <c r="R672" s="13"/>
      <c r="S672" s="31">
        <f>IF($S$4="", SUMIFS('자사몰 메타 광고'!$L:$L, '자사몰 메타 광고'!$C:$C, $R672),SUMIFS('자사몰 메타 광고'!$L:$L,'자사몰 메타 광고'!$I:$I,$S$4,'자사몰 메타 광고'!$C:$C,$R672))</f>
        <v>0</v>
      </c>
      <c r="T672" s="31">
        <f>IF($S$4="", SUMIFS('자사몰 메타 광고'!$V:$V, '자사몰 메타 광고'!$C:$C, $R672),SUMIFS('자사몰 메타 광고'!$V:$V,'자사몰 메타 광고'!$I:$I,$S$4,'자사몰 메타 광고'!$C:$C,$R672))</f>
        <v>0</v>
      </c>
      <c r="U672" s="11">
        <f t="shared" si="26"/>
        <v>0</v>
      </c>
      <c r="V672" s="12" t="str">
        <f t="shared" si="31"/>
        <v xml:space="preserve"> </v>
      </c>
      <c r="W672" s="32">
        <f>IF($S$4="", SUMIFS('자사몰 메타 광고'!$K:$K, '자사몰 메타 광고'!$C:$C, $R672),SUMIFS('자사몰 메타 광고'!$K:$K,'자사몰 메타 광고'!$I:$I,$S$4,'자사몰 메타 광고'!$C:$C,$R672))</f>
        <v>0</v>
      </c>
      <c r="X672" s="32">
        <f>IF($S$4="", SUMIFS('자사몰 메타 광고'!$N:$N, '자사몰 메타 광고'!$C:$C, $R672),SUMIFS('자사몰 메타 광고'!$N:$N,'자사몰 메타 광고'!$I:$I,$S$4,'자사몰 메타 광고'!$C:$C,$R672))</f>
        <v>0</v>
      </c>
      <c r="Y672" s="11">
        <f t="shared" si="27"/>
        <v>0</v>
      </c>
      <c r="Z672" s="12" t="str">
        <f t="shared" si="32"/>
        <v xml:space="preserve"> </v>
      </c>
      <c r="AB672" s="10">
        <f>IF($S$4="", SUMIFS('무신사 메타 광고'!$X:$X, '무신사 메타 광고'!$C:$C, $R672),SUMIFS('무신사 메타 광고'!$X:$X,'무신사 메타 광고'!$I:$I,$S$4,'무신사 메타 광고'!$C:$C,$R672))</f>
        <v>0</v>
      </c>
      <c r="AC672" s="11">
        <f t="shared" si="28"/>
        <v>0</v>
      </c>
    </row>
    <row r="673" spans="2:29">
      <c r="B673" s="9"/>
      <c r="C673" s="29">
        <f>IF($C$4="", SUMIFS('자사몰 메타 광고'!$L:$L, '자사몰 메타 광고'!$D:$D, $B673), SUMIFS('자사몰 메타 광고'!$L:$L, '자사몰 메타 광고'!$I:$I, $C$4, '자사몰 메타 광고'!$D:$D, $B673))</f>
        <v>0</v>
      </c>
      <c r="D673" s="29">
        <f>IF($C$4="", SUMIFS('자사몰 메타 광고'!$V:$V,#REF!, $B673), SUMIFS('자사몰 메타 광고'!$V:$V,'자사몰 메타 광고'!$I:$I,$C$4,'자사몰 메타 광고'!$D:$D,$B673))</f>
        <v>0</v>
      </c>
      <c r="E673" s="11">
        <f t="shared" si="22"/>
        <v>0</v>
      </c>
      <c r="F673" s="12" t="str">
        <f t="shared" si="29"/>
        <v xml:space="preserve"> </v>
      </c>
      <c r="G673" s="30">
        <f>IF($C$4="", SUMIFS('자사몰 메타 광고'!$K:$K, '자사몰 메타 광고'!$D:$D, $B673), SUMIFS('자사몰 메타 광고'!$K:$K,'자사몰 메타 광고'!$I:$I,$C$4,'자사몰 메타 광고'!D:D,$B673))</f>
        <v>0</v>
      </c>
      <c r="H673" s="30">
        <f>IF($C$4="", SUMIFS('자사몰 메타 광고'!$Q:$Q, '자사몰 메타 광고'!$D:$D, $B673), SUMIFS('자사몰 메타 광고'!$Q:$Q,'자사몰 메타 광고'!$I:$I,$C$4,'자사몰 메타 광고'!D:D,$B673))</f>
        <v>0</v>
      </c>
      <c r="I673" s="30">
        <f>IF($C$4="", SUMIFS('자사몰 메타 광고'!$U:$U, '자사몰 메타 광고'!$D:$D, $B673), SUMIFS('자사몰 메타 광고'!$U:$U,'자사몰 메타 광고'!$I:$I,$C$4,'자사몰 메타 광고'!D:D,$B673))</f>
        <v>0</v>
      </c>
      <c r="J673" s="11">
        <f t="shared" si="23"/>
        <v>0</v>
      </c>
      <c r="K673" s="11">
        <f t="shared" si="24"/>
        <v>0</v>
      </c>
      <c r="L673" s="12" t="str">
        <f t="shared" si="30"/>
        <v xml:space="preserve"> </v>
      </c>
      <c r="N673" s="10">
        <f>IF($C$4="", SUMIFS('무신사 메타 광고'!$X:$X, '무신사 메타 광고'!$D:$D, $B673),SUMIFS('무신사 메타 광고'!$X:$X,'무신사 메타 광고'!I:I,$C$4,'무신사 메타 광고'!D:D,$B673))</f>
        <v>0</v>
      </c>
      <c r="O673" s="11">
        <f t="shared" si="25"/>
        <v>0</v>
      </c>
      <c r="R673" s="13"/>
      <c r="S673" s="31">
        <f>IF($S$4="", SUMIFS('자사몰 메타 광고'!$L:$L, '자사몰 메타 광고'!$C:$C, $R673),SUMIFS('자사몰 메타 광고'!$L:$L,'자사몰 메타 광고'!$I:$I,$S$4,'자사몰 메타 광고'!$C:$C,$R673))</f>
        <v>0</v>
      </c>
      <c r="T673" s="31">
        <f>IF($S$4="", SUMIFS('자사몰 메타 광고'!$V:$V, '자사몰 메타 광고'!$C:$C, $R673),SUMIFS('자사몰 메타 광고'!$V:$V,'자사몰 메타 광고'!$I:$I,$S$4,'자사몰 메타 광고'!$C:$C,$R673))</f>
        <v>0</v>
      </c>
      <c r="U673" s="11">
        <f t="shared" si="26"/>
        <v>0</v>
      </c>
      <c r="V673" s="12" t="str">
        <f t="shared" si="31"/>
        <v xml:space="preserve"> </v>
      </c>
      <c r="W673" s="32">
        <f>IF($S$4="", SUMIFS('자사몰 메타 광고'!$K:$K, '자사몰 메타 광고'!$C:$C, $R673),SUMIFS('자사몰 메타 광고'!$K:$K,'자사몰 메타 광고'!$I:$I,$S$4,'자사몰 메타 광고'!$C:$C,$R673))</f>
        <v>0</v>
      </c>
      <c r="X673" s="32">
        <f>IF($S$4="", SUMIFS('자사몰 메타 광고'!$N:$N, '자사몰 메타 광고'!$C:$C, $R673),SUMIFS('자사몰 메타 광고'!$N:$N,'자사몰 메타 광고'!$I:$I,$S$4,'자사몰 메타 광고'!$C:$C,$R673))</f>
        <v>0</v>
      </c>
      <c r="Y673" s="11">
        <f t="shared" si="27"/>
        <v>0</v>
      </c>
      <c r="Z673" s="12" t="str">
        <f t="shared" si="32"/>
        <v xml:space="preserve"> </v>
      </c>
      <c r="AB673" s="10">
        <f>IF($S$4="", SUMIFS('무신사 메타 광고'!$X:$X, '무신사 메타 광고'!$C:$C, $R673),SUMIFS('무신사 메타 광고'!$X:$X,'무신사 메타 광고'!$I:$I,$S$4,'무신사 메타 광고'!$C:$C,$R673))</f>
        <v>0</v>
      </c>
      <c r="AC673" s="11">
        <f t="shared" si="28"/>
        <v>0</v>
      </c>
    </row>
    <row r="674" spans="2:29">
      <c r="B674" s="9"/>
      <c r="C674" s="29">
        <f>IF($C$4="", SUMIFS('자사몰 메타 광고'!$L:$L, '자사몰 메타 광고'!$D:$D, $B674), SUMIFS('자사몰 메타 광고'!$L:$L, '자사몰 메타 광고'!$I:$I, $C$4, '자사몰 메타 광고'!$D:$D, $B674))</f>
        <v>0</v>
      </c>
      <c r="D674" s="29">
        <f>IF($C$4="", SUMIFS('자사몰 메타 광고'!$V:$V,#REF!, $B674), SUMIFS('자사몰 메타 광고'!$V:$V,'자사몰 메타 광고'!$I:$I,$C$4,'자사몰 메타 광고'!$D:$D,$B674))</f>
        <v>0</v>
      </c>
      <c r="E674" s="11">
        <f t="shared" si="22"/>
        <v>0</v>
      </c>
      <c r="F674" s="12" t="str">
        <f t="shared" si="29"/>
        <v xml:space="preserve"> </v>
      </c>
      <c r="G674" s="30">
        <f>IF($C$4="", SUMIFS('자사몰 메타 광고'!$K:$K, '자사몰 메타 광고'!$D:$D, $B674), SUMIFS('자사몰 메타 광고'!$K:$K,'자사몰 메타 광고'!$I:$I,$C$4,'자사몰 메타 광고'!D:D,$B674))</f>
        <v>0</v>
      </c>
      <c r="H674" s="30">
        <f>IF($C$4="", SUMIFS('자사몰 메타 광고'!$Q:$Q, '자사몰 메타 광고'!$D:$D, $B674), SUMIFS('자사몰 메타 광고'!$Q:$Q,'자사몰 메타 광고'!$I:$I,$C$4,'자사몰 메타 광고'!D:D,$B674))</f>
        <v>0</v>
      </c>
      <c r="I674" s="30">
        <f>IF($C$4="", SUMIFS('자사몰 메타 광고'!$U:$U, '자사몰 메타 광고'!$D:$D, $B674), SUMIFS('자사몰 메타 광고'!$U:$U,'자사몰 메타 광고'!$I:$I,$C$4,'자사몰 메타 광고'!D:D,$B674))</f>
        <v>0</v>
      </c>
      <c r="J674" s="11">
        <f t="shared" si="23"/>
        <v>0</v>
      </c>
      <c r="K674" s="11">
        <f t="shared" si="24"/>
        <v>0</v>
      </c>
      <c r="L674" s="12" t="str">
        <f t="shared" si="30"/>
        <v xml:space="preserve"> </v>
      </c>
      <c r="N674" s="10">
        <f>IF($C$4="", SUMIFS('무신사 메타 광고'!$X:$X, '무신사 메타 광고'!$D:$D, $B674),SUMIFS('무신사 메타 광고'!$X:$X,'무신사 메타 광고'!I:I,$C$4,'무신사 메타 광고'!D:D,$B674))</f>
        <v>0</v>
      </c>
      <c r="O674" s="11">
        <f t="shared" si="25"/>
        <v>0</v>
      </c>
      <c r="R674" s="13"/>
      <c r="S674" s="31">
        <f>IF($S$4="", SUMIFS('자사몰 메타 광고'!$L:$L, '자사몰 메타 광고'!$C:$C, $R674),SUMIFS('자사몰 메타 광고'!$L:$L,'자사몰 메타 광고'!$I:$I,$S$4,'자사몰 메타 광고'!$C:$C,$R674))</f>
        <v>0</v>
      </c>
      <c r="T674" s="31">
        <f>IF($S$4="", SUMIFS('자사몰 메타 광고'!$V:$V, '자사몰 메타 광고'!$C:$C, $R674),SUMIFS('자사몰 메타 광고'!$V:$V,'자사몰 메타 광고'!$I:$I,$S$4,'자사몰 메타 광고'!$C:$C,$R674))</f>
        <v>0</v>
      </c>
      <c r="U674" s="11">
        <f t="shared" si="26"/>
        <v>0</v>
      </c>
      <c r="V674" s="12" t="str">
        <f t="shared" si="31"/>
        <v xml:space="preserve"> </v>
      </c>
      <c r="W674" s="32">
        <f>IF($S$4="", SUMIFS('자사몰 메타 광고'!$K:$K, '자사몰 메타 광고'!$C:$C, $R674),SUMIFS('자사몰 메타 광고'!$K:$K,'자사몰 메타 광고'!$I:$I,$S$4,'자사몰 메타 광고'!$C:$C,$R674))</f>
        <v>0</v>
      </c>
      <c r="X674" s="32">
        <f>IF($S$4="", SUMIFS('자사몰 메타 광고'!$N:$N, '자사몰 메타 광고'!$C:$C, $R674),SUMIFS('자사몰 메타 광고'!$N:$N,'자사몰 메타 광고'!$I:$I,$S$4,'자사몰 메타 광고'!$C:$C,$R674))</f>
        <v>0</v>
      </c>
      <c r="Y674" s="11">
        <f t="shared" si="27"/>
        <v>0</v>
      </c>
      <c r="Z674" s="12" t="str">
        <f t="shared" si="32"/>
        <v xml:space="preserve"> </v>
      </c>
      <c r="AB674" s="10">
        <f>IF($S$4="", SUMIFS('무신사 메타 광고'!$X:$X, '무신사 메타 광고'!$C:$C, $R674),SUMIFS('무신사 메타 광고'!$X:$X,'무신사 메타 광고'!$I:$I,$S$4,'무신사 메타 광고'!$C:$C,$R674))</f>
        <v>0</v>
      </c>
      <c r="AC674" s="11">
        <f t="shared" si="28"/>
        <v>0</v>
      </c>
    </row>
    <row r="675" spans="2:29">
      <c r="B675" s="9"/>
      <c r="C675" s="29">
        <f>IF($C$4="", SUMIFS('자사몰 메타 광고'!$L:$L, '자사몰 메타 광고'!$D:$D, $B675), SUMIFS('자사몰 메타 광고'!$L:$L, '자사몰 메타 광고'!$I:$I, $C$4, '자사몰 메타 광고'!$D:$D, $B675))</f>
        <v>0</v>
      </c>
      <c r="D675" s="29">
        <f>IF($C$4="", SUMIFS('자사몰 메타 광고'!$V:$V,#REF!, $B675), SUMIFS('자사몰 메타 광고'!$V:$V,'자사몰 메타 광고'!$I:$I,$C$4,'자사몰 메타 광고'!$D:$D,$B675))</f>
        <v>0</v>
      </c>
      <c r="E675" s="11">
        <f t="shared" si="22"/>
        <v>0</v>
      </c>
      <c r="F675" s="12" t="str">
        <f t="shared" si="29"/>
        <v xml:space="preserve"> </v>
      </c>
      <c r="G675" s="30">
        <f>IF($C$4="", SUMIFS('자사몰 메타 광고'!$K:$K, '자사몰 메타 광고'!$D:$D, $B675), SUMIFS('자사몰 메타 광고'!$K:$K,'자사몰 메타 광고'!$I:$I,$C$4,'자사몰 메타 광고'!D:D,$B675))</f>
        <v>0</v>
      </c>
      <c r="H675" s="30">
        <f>IF($C$4="", SUMIFS('자사몰 메타 광고'!$Q:$Q, '자사몰 메타 광고'!$D:$D, $B675), SUMIFS('자사몰 메타 광고'!$Q:$Q,'자사몰 메타 광고'!$I:$I,$C$4,'자사몰 메타 광고'!D:D,$B675))</f>
        <v>0</v>
      </c>
      <c r="I675" s="30">
        <f>IF($C$4="", SUMIFS('자사몰 메타 광고'!$U:$U, '자사몰 메타 광고'!$D:$D, $B675), SUMIFS('자사몰 메타 광고'!$U:$U,'자사몰 메타 광고'!$I:$I,$C$4,'자사몰 메타 광고'!D:D,$B675))</f>
        <v>0</v>
      </c>
      <c r="J675" s="11">
        <f t="shared" si="23"/>
        <v>0</v>
      </c>
      <c r="K675" s="11">
        <f t="shared" si="24"/>
        <v>0</v>
      </c>
      <c r="L675" s="12" t="str">
        <f t="shared" si="30"/>
        <v xml:space="preserve"> </v>
      </c>
      <c r="N675" s="10">
        <f>IF($C$4="", SUMIFS('무신사 메타 광고'!$X:$X, '무신사 메타 광고'!$D:$D, $B675),SUMIFS('무신사 메타 광고'!$X:$X,'무신사 메타 광고'!I:I,$C$4,'무신사 메타 광고'!D:D,$B675))</f>
        <v>0</v>
      </c>
      <c r="O675" s="11">
        <f t="shared" si="25"/>
        <v>0</v>
      </c>
      <c r="R675" s="13"/>
      <c r="S675" s="31">
        <f>IF($S$4="", SUMIFS('자사몰 메타 광고'!$L:$L, '자사몰 메타 광고'!$C:$C, $R675),SUMIFS('자사몰 메타 광고'!$L:$L,'자사몰 메타 광고'!$I:$I,$S$4,'자사몰 메타 광고'!$C:$C,$R675))</f>
        <v>0</v>
      </c>
      <c r="T675" s="31">
        <f>IF($S$4="", SUMIFS('자사몰 메타 광고'!$V:$V, '자사몰 메타 광고'!$C:$C, $R675),SUMIFS('자사몰 메타 광고'!$V:$V,'자사몰 메타 광고'!$I:$I,$S$4,'자사몰 메타 광고'!$C:$C,$R675))</f>
        <v>0</v>
      </c>
      <c r="U675" s="11">
        <f t="shared" si="26"/>
        <v>0</v>
      </c>
      <c r="V675" s="12" t="str">
        <f t="shared" si="31"/>
        <v xml:space="preserve"> </v>
      </c>
      <c r="W675" s="32">
        <f>IF($S$4="", SUMIFS('자사몰 메타 광고'!$K:$K, '자사몰 메타 광고'!$C:$C, $R675),SUMIFS('자사몰 메타 광고'!$K:$K,'자사몰 메타 광고'!$I:$I,$S$4,'자사몰 메타 광고'!$C:$C,$R675))</f>
        <v>0</v>
      </c>
      <c r="X675" s="32">
        <f>IF($S$4="", SUMIFS('자사몰 메타 광고'!$N:$N, '자사몰 메타 광고'!$C:$C, $R675),SUMIFS('자사몰 메타 광고'!$N:$N,'자사몰 메타 광고'!$I:$I,$S$4,'자사몰 메타 광고'!$C:$C,$R675))</f>
        <v>0</v>
      </c>
      <c r="Y675" s="11">
        <f t="shared" si="27"/>
        <v>0</v>
      </c>
      <c r="Z675" s="12" t="str">
        <f t="shared" si="32"/>
        <v xml:space="preserve"> </v>
      </c>
      <c r="AB675" s="10">
        <f>IF($S$4="", SUMIFS('무신사 메타 광고'!$X:$X, '무신사 메타 광고'!$C:$C, $R675),SUMIFS('무신사 메타 광고'!$X:$X,'무신사 메타 광고'!$I:$I,$S$4,'무신사 메타 광고'!$C:$C,$R675))</f>
        <v>0</v>
      </c>
      <c r="AC675" s="11">
        <f t="shared" si="28"/>
        <v>0</v>
      </c>
    </row>
    <row r="676" spans="2:29">
      <c r="B676" s="9"/>
      <c r="C676" s="29">
        <f>IF($C$4="", SUMIFS('자사몰 메타 광고'!$L:$L, '자사몰 메타 광고'!$D:$D, $B676), SUMIFS('자사몰 메타 광고'!$L:$L, '자사몰 메타 광고'!$I:$I, $C$4, '자사몰 메타 광고'!$D:$D, $B676))</f>
        <v>0</v>
      </c>
      <c r="D676" s="29">
        <f>IF($C$4="", SUMIFS('자사몰 메타 광고'!$V:$V,#REF!, $B676), SUMIFS('자사몰 메타 광고'!$V:$V,'자사몰 메타 광고'!$I:$I,$C$4,'자사몰 메타 광고'!$D:$D,$B676))</f>
        <v>0</v>
      </c>
      <c r="E676" s="11">
        <f t="shared" si="22"/>
        <v>0</v>
      </c>
      <c r="F676" s="12" t="str">
        <f t="shared" si="29"/>
        <v xml:space="preserve"> </v>
      </c>
      <c r="G676" s="30">
        <f>IF($C$4="", SUMIFS('자사몰 메타 광고'!$K:$K, '자사몰 메타 광고'!$D:$D, $B676), SUMIFS('자사몰 메타 광고'!$K:$K,'자사몰 메타 광고'!$I:$I,$C$4,'자사몰 메타 광고'!D:D,$B676))</f>
        <v>0</v>
      </c>
      <c r="H676" s="30">
        <f>IF($C$4="", SUMIFS('자사몰 메타 광고'!$Q:$Q, '자사몰 메타 광고'!$D:$D, $B676), SUMIFS('자사몰 메타 광고'!$Q:$Q,'자사몰 메타 광고'!$I:$I,$C$4,'자사몰 메타 광고'!D:D,$B676))</f>
        <v>0</v>
      </c>
      <c r="I676" s="30">
        <f>IF($C$4="", SUMIFS('자사몰 메타 광고'!$U:$U, '자사몰 메타 광고'!$D:$D, $B676), SUMIFS('자사몰 메타 광고'!$U:$U,'자사몰 메타 광고'!$I:$I,$C$4,'자사몰 메타 광고'!D:D,$B676))</f>
        <v>0</v>
      </c>
      <c r="J676" s="11">
        <f t="shared" si="23"/>
        <v>0</v>
      </c>
      <c r="K676" s="11">
        <f t="shared" si="24"/>
        <v>0</v>
      </c>
      <c r="L676" s="12" t="str">
        <f t="shared" si="30"/>
        <v xml:space="preserve"> </v>
      </c>
      <c r="N676" s="10">
        <f>IF($C$4="", SUMIFS('무신사 메타 광고'!$X:$X, '무신사 메타 광고'!$D:$D, $B676),SUMIFS('무신사 메타 광고'!$X:$X,'무신사 메타 광고'!I:I,$C$4,'무신사 메타 광고'!D:D,$B676))</f>
        <v>0</v>
      </c>
      <c r="O676" s="11">
        <f t="shared" si="25"/>
        <v>0</v>
      </c>
      <c r="R676" s="13"/>
      <c r="S676" s="31">
        <f>IF($S$4="", SUMIFS('자사몰 메타 광고'!$L:$L, '자사몰 메타 광고'!$C:$C, $R676),SUMIFS('자사몰 메타 광고'!$L:$L,'자사몰 메타 광고'!$I:$I,$S$4,'자사몰 메타 광고'!$C:$C,$R676))</f>
        <v>0</v>
      </c>
      <c r="T676" s="31">
        <f>IF($S$4="", SUMIFS('자사몰 메타 광고'!$V:$V, '자사몰 메타 광고'!$C:$C, $R676),SUMIFS('자사몰 메타 광고'!$V:$V,'자사몰 메타 광고'!$I:$I,$S$4,'자사몰 메타 광고'!$C:$C,$R676))</f>
        <v>0</v>
      </c>
      <c r="U676" s="11">
        <f t="shared" si="26"/>
        <v>0</v>
      </c>
      <c r="V676" s="12" t="str">
        <f t="shared" si="31"/>
        <v xml:space="preserve"> </v>
      </c>
      <c r="W676" s="32">
        <f>IF($S$4="", SUMIFS('자사몰 메타 광고'!$K:$K, '자사몰 메타 광고'!$C:$C, $R676),SUMIFS('자사몰 메타 광고'!$K:$K,'자사몰 메타 광고'!$I:$I,$S$4,'자사몰 메타 광고'!$C:$C,$R676))</f>
        <v>0</v>
      </c>
      <c r="X676" s="32">
        <f>IF($S$4="", SUMIFS('자사몰 메타 광고'!$N:$N, '자사몰 메타 광고'!$C:$C, $R676),SUMIFS('자사몰 메타 광고'!$N:$N,'자사몰 메타 광고'!$I:$I,$S$4,'자사몰 메타 광고'!$C:$C,$R676))</f>
        <v>0</v>
      </c>
      <c r="Y676" s="11">
        <f t="shared" si="27"/>
        <v>0</v>
      </c>
      <c r="Z676" s="12" t="str">
        <f t="shared" si="32"/>
        <v xml:space="preserve"> </v>
      </c>
      <c r="AB676" s="10">
        <f>IF($S$4="", SUMIFS('무신사 메타 광고'!$X:$X, '무신사 메타 광고'!$C:$C, $R676),SUMIFS('무신사 메타 광고'!$X:$X,'무신사 메타 광고'!$I:$I,$S$4,'무신사 메타 광고'!$C:$C,$R676))</f>
        <v>0</v>
      </c>
      <c r="AC676" s="11">
        <f t="shared" si="28"/>
        <v>0</v>
      </c>
    </row>
    <row r="677" spans="2:29">
      <c r="B677" s="9"/>
      <c r="C677" s="29">
        <f>IF($C$4="", SUMIFS('자사몰 메타 광고'!$L:$L, '자사몰 메타 광고'!$D:$D, $B677), SUMIFS('자사몰 메타 광고'!$L:$L, '자사몰 메타 광고'!$I:$I, $C$4, '자사몰 메타 광고'!$D:$D, $B677))</f>
        <v>0</v>
      </c>
      <c r="D677" s="29">
        <f>IF($C$4="", SUMIFS('자사몰 메타 광고'!$V:$V,#REF!, $B677), SUMIFS('자사몰 메타 광고'!$V:$V,'자사몰 메타 광고'!$I:$I,$C$4,'자사몰 메타 광고'!$D:$D,$B677))</f>
        <v>0</v>
      </c>
      <c r="E677" s="11">
        <f t="shared" si="22"/>
        <v>0</v>
      </c>
      <c r="F677" s="12" t="str">
        <f t="shared" si="29"/>
        <v xml:space="preserve"> </v>
      </c>
      <c r="G677" s="30">
        <f>IF($C$4="", SUMIFS('자사몰 메타 광고'!$K:$K, '자사몰 메타 광고'!$D:$D, $B677), SUMIFS('자사몰 메타 광고'!$K:$K,'자사몰 메타 광고'!$I:$I,$C$4,'자사몰 메타 광고'!D:D,$B677))</f>
        <v>0</v>
      </c>
      <c r="H677" s="30">
        <f>IF($C$4="", SUMIFS('자사몰 메타 광고'!$Q:$Q, '자사몰 메타 광고'!$D:$D, $B677), SUMIFS('자사몰 메타 광고'!$Q:$Q,'자사몰 메타 광고'!$I:$I,$C$4,'자사몰 메타 광고'!D:D,$B677))</f>
        <v>0</v>
      </c>
      <c r="I677" s="30">
        <f>IF($C$4="", SUMIFS('자사몰 메타 광고'!$U:$U, '자사몰 메타 광고'!$D:$D, $B677), SUMIFS('자사몰 메타 광고'!$U:$U,'자사몰 메타 광고'!$I:$I,$C$4,'자사몰 메타 광고'!D:D,$B677))</f>
        <v>0</v>
      </c>
      <c r="J677" s="11">
        <f t="shared" si="23"/>
        <v>0</v>
      </c>
      <c r="K677" s="11">
        <f t="shared" si="24"/>
        <v>0</v>
      </c>
      <c r="L677" s="12" t="str">
        <f t="shared" si="30"/>
        <v xml:space="preserve"> </v>
      </c>
      <c r="N677" s="10">
        <f>IF($C$4="", SUMIFS('무신사 메타 광고'!$X:$X, '무신사 메타 광고'!$D:$D, $B677),SUMIFS('무신사 메타 광고'!$X:$X,'무신사 메타 광고'!I:I,$C$4,'무신사 메타 광고'!D:D,$B677))</f>
        <v>0</v>
      </c>
      <c r="O677" s="11">
        <f t="shared" si="25"/>
        <v>0</v>
      </c>
      <c r="R677" s="13"/>
      <c r="S677" s="31">
        <f>IF($S$4="", SUMIFS('자사몰 메타 광고'!$L:$L, '자사몰 메타 광고'!$C:$C, $R677),SUMIFS('자사몰 메타 광고'!$L:$L,'자사몰 메타 광고'!$I:$I,$S$4,'자사몰 메타 광고'!$C:$C,$R677))</f>
        <v>0</v>
      </c>
      <c r="T677" s="31">
        <f>IF($S$4="", SUMIFS('자사몰 메타 광고'!$V:$V, '자사몰 메타 광고'!$C:$C, $R677),SUMIFS('자사몰 메타 광고'!$V:$V,'자사몰 메타 광고'!$I:$I,$S$4,'자사몰 메타 광고'!$C:$C,$R677))</f>
        <v>0</v>
      </c>
      <c r="U677" s="11">
        <f t="shared" si="26"/>
        <v>0</v>
      </c>
      <c r="V677" s="12" t="str">
        <f t="shared" si="31"/>
        <v xml:space="preserve"> </v>
      </c>
      <c r="W677" s="32">
        <f>IF($S$4="", SUMIFS('자사몰 메타 광고'!$K:$K, '자사몰 메타 광고'!$C:$C, $R677),SUMIFS('자사몰 메타 광고'!$K:$K,'자사몰 메타 광고'!$I:$I,$S$4,'자사몰 메타 광고'!$C:$C,$R677))</f>
        <v>0</v>
      </c>
      <c r="X677" s="32">
        <f>IF($S$4="", SUMIFS('자사몰 메타 광고'!$N:$N, '자사몰 메타 광고'!$C:$C, $R677),SUMIFS('자사몰 메타 광고'!$N:$N,'자사몰 메타 광고'!$I:$I,$S$4,'자사몰 메타 광고'!$C:$C,$R677))</f>
        <v>0</v>
      </c>
      <c r="Y677" s="11">
        <f t="shared" si="27"/>
        <v>0</v>
      </c>
      <c r="Z677" s="12" t="str">
        <f t="shared" si="32"/>
        <v xml:space="preserve"> </v>
      </c>
      <c r="AB677" s="10">
        <f>IF($S$4="", SUMIFS('무신사 메타 광고'!$X:$X, '무신사 메타 광고'!$C:$C, $R677),SUMIFS('무신사 메타 광고'!$X:$X,'무신사 메타 광고'!$I:$I,$S$4,'무신사 메타 광고'!$C:$C,$R677))</f>
        <v>0</v>
      </c>
      <c r="AC677" s="11">
        <f t="shared" si="28"/>
        <v>0</v>
      </c>
    </row>
    <row r="678" spans="2:29">
      <c r="B678" s="9"/>
      <c r="C678" s="29">
        <f>IF($C$4="", SUMIFS('자사몰 메타 광고'!$L:$L, '자사몰 메타 광고'!$D:$D, $B678), SUMIFS('자사몰 메타 광고'!$L:$L, '자사몰 메타 광고'!$I:$I, $C$4, '자사몰 메타 광고'!$D:$D, $B678))</f>
        <v>0</v>
      </c>
      <c r="D678" s="29">
        <f>IF($C$4="", SUMIFS('자사몰 메타 광고'!$V:$V,#REF!, $B678), SUMIFS('자사몰 메타 광고'!$V:$V,'자사몰 메타 광고'!$I:$I,$C$4,'자사몰 메타 광고'!$D:$D,$B678))</f>
        <v>0</v>
      </c>
      <c r="E678" s="11">
        <f t="shared" si="22"/>
        <v>0</v>
      </c>
      <c r="F678" s="12" t="str">
        <f t="shared" si="29"/>
        <v xml:space="preserve"> </v>
      </c>
      <c r="G678" s="30">
        <f>IF($C$4="", SUMIFS('자사몰 메타 광고'!$K:$K, '자사몰 메타 광고'!$D:$D, $B678), SUMIFS('자사몰 메타 광고'!$K:$K,'자사몰 메타 광고'!$I:$I,$C$4,'자사몰 메타 광고'!D:D,$B678))</f>
        <v>0</v>
      </c>
      <c r="H678" s="30">
        <f>IF($C$4="", SUMIFS('자사몰 메타 광고'!$Q:$Q, '자사몰 메타 광고'!$D:$D, $B678), SUMIFS('자사몰 메타 광고'!$Q:$Q,'자사몰 메타 광고'!$I:$I,$C$4,'자사몰 메타 광고'!D:D,$B678))</f>
        <v>0</v>
      </c>
      <c r="I678" s="30">
        <f>IF($C$4="", SUMIFS('자사몰 메타 광고'!$U:$U, '자사몰 메타 광고'!$D:$D, $B678), SUMIFS('자사몰 메타 광고'!$U:$U,'자사몰 메타 광고'!$I:$I,$C$4,'자사몰 메타 광고'!D:D,$B678))</f>
        <v>0</v>
      </c>
      <c r="J678" s="11">
        <f t="shared" si="23"/>
        <v>0</v>
      </c>
      <c r="K678" s="11">
        <f t="shared" si="24"/>
        <v>0</v>
      </c>
      <c r="L678" s="12" t="str">
        <f t="shared" si="30"/>
        <v xml:space="preserve"> </v>
      </c>
      <c r="N678" s="10">
        <f>IF($C$4="", SUMIFS('무신사 메타 광고'!$X:$X, '무신사 메타 광고'!$D:$D, $B678),SUMIFS('무신사 메타 광고'!$X:$X,'무신사 메타 광고'!I:I,$C$4,'무신사 메타 광고'!D:D,$B678))</f>
        <v>0</v>
      </c>
      <c r="O678" s="11">
        <f t="shared" si="25"/>
        <v>0</v>
      </c>
      <c r="R678" s="13"/>
      <c r="S678" s="31">
        <f>IF($S$4="", SUMIFS('자사몰 메타 광고'!$L:$L, '자사몰 메타 광고'!$C:$C, $R678),SUMIFS('자사몰 메타 광고'!$L:$L,'자사몰 메타 광고'!$I:$I,$S$4,'자사몰 메타 광고'!$C:$C,$R678))</f>
        <v>0</v>
      </c>
      <c r="T678" s="31">
        <f>IF($S$4="", SUMIFS('자사몰 메타 광고'!$V:$V, '자사몰 메타 광고'!$C:$C, $R678),SUMIFS('자사몰 메타 광고'!$V:$V,'자사몰 메타 광고'!$I:$I,$S$4,'자사몰 메타 광고'!$C:$C,$R678))</f>
        <v>0</v>
      </c>
      <c r="U678" s="11">
        <f t="shared" si="26"/>
        <v>0</v>
      </c>
      <c r="V678" s="12" t="str">
        <f t="shared" si="31"/>
        <v xml:space="preserve"> </v>
      </c>
      <c r="W678" s="32">
        <f>IF($S$4="", SUMIFS('자사몰 메타 광고'!$K:$K, '자사몰 메타 광고'!$C:$C, $R678),SUMIFS('자사몰 메타 광고'!$K:$K,'자사몰 메타 광고'!$I:$I,$S$4,'자사몰 메타 광고'!$C:$C,$R678))</f>
        <v>0</v>
      </c>
      <c r="X678" s="32">
        <f>IF($S$4="", SUMIFS('자사몰 메타 광고'!$N:$N, '자사몰 메타 광고'!$C:$C, $R678),SUMIFS('자사몰 메타 광고'!$N:$N,'자사몰 메타 광고'!$I:$I,$S$4,'자사몰 메타 광고'!$C:$C,$R678))</f>
        <v>0</v>
      </c>
      <c r="Y678" s="11">
        <f t="shared" si="27"/>
        <v>0</v>
      </c>
      <c r="Z678" s="12" t="str">
        <f t="shared" si="32"/>
        <v xml:space="preserve"> </v>
      </c>
      <c r="AB678" s="10">
        <f>IF($S$4="", SUMIFS('무신사 메타 광고'!$X:$X, '무신사 메타 광고'!$C:$C, $R678),SUMIFS('무신사 메타 광고'!$X:$X,'무신사 메타 광고'!$I:$I,$S$4,'무신사 메타 광고'!$C:$C,$R678))</f>
        <v>0</v>
      </c>
      <c r="AC678" s="11">
        <f t="shared" si="28"/>
        <v>0</v>
      </c>
    </row>
    <row r="679" spans="2:29">
      <c r="B679" s="9"/>
      <c r="C679" s="29">
        <f>IF($C$4="", SUMIFS('자사몰 메타 광고'!$L:$L, '자사몰 메타 광고'!$D:$D, $B679), SUMIFS('자사몰 메타 광고'!$L:$L, '자사몰 메타 광고'!$I:$I, $C$4, '자사몰 메타 광고'!$D:$D, $B679))</f>
        <v>0</v>
      </c>
      <c r="D679" s="29">
        <f>IF($C$4="", SUMIFS('자사몰 메타 광고'!$V:$V,#REF!, $B679), SUMIFS('자사몰 메타 광고'!$V:$V,'자사몰 메타 광고'!$I:$I,$C$4,'자사몰 메타 광고'!$D:$D,$B679))</f>
        <v>0</v>
      </c>
      <c r="E679" s="11">
        <f t="shared" si="22"/>
        <v>0</v>
      </c>
      <c r="F679" s="12" t="str">
        <f t="shared" si="29"/>
        <v xml:space="preserve"> </v>
      </c>
      <c r="G679" s="30">
        <f>IF($C$4="", SUMIFS('자사몰 메타 광고'!$K:$K, '자사몰 메타 광고'!$D:$D, $B679), SUMIFS('자사몰 메타 광고'!$K:$K,'자사몰 메타 광고'!$I:$I,$C$4,'자사몰 메타 광고'!D:D,$B679))</f>
        <v>0</v>
      </c>
      <c r="H679" s="30">
        <f>IF($C$4="", SUMIFS('자사몰 메타 광고'!$Q:$Q, '자사몰 메타 광고'!$D:$D, $B679), SUMIFS('자사몰 메타 광고'!$Q:$Q,'자사몰 메타 광고'!$I:$I,$C$4,'자사몰 메타 광고'!D:D,$B679))</f>
        <v>0</v>
      </c>
      <c r="I679" s="30">
        <f>IF($C$4="", SUMIFS('자사몰 메타 광고'!$U:$U, '자사몰 메타 광고'!$D:$D, $B679), SUMIFS('자사몰 메타 광고'!$U:$U,'자사몰 메타 광고'!$I:$I,$C$4,'자사몰 메타 광고'!D:D,$B679))</f>
        <v>0</v>
      </c>
      <c r="J679" s="11">
        <f t="shared" si="23"/>
        <v>0</v>
      </c>
      <c r="K679" s="11">
        <f t="shared" si="24"/>
        <v>0</v>
      </c>
      <c r="L679" s="12" t="str">
        <f t="shared" si="30"/>
        <v xml:space="preserve"> </v>
      </c>
      <c r="N679" s="10">
        <f>IF($C$4="", SUMIFS('무신사 메타 광고'!$X:$X, '무신사 메타 광고'!$D:$D, $B679),SUMIFS('무신사 메타 광고'!$X:$X,'무신사 메타 광고'!I:I,$C$4,'무신사 메타 광고'!D:D,$B679))</f>
        <v>0</v>
      </c>
      <c r="O679" s="11">
        <f t="shared" si="25"/>
        <v>0</v>
      </c>
      <c r="R679" s="13"/>
      <c r="S679" s="31">
        <f>IF($S$4="", SUMIFS('자사몰 메타 광고'!$L:$L, '자사몰 메타 광고'!$C:$C, $R679),SUMIFS('자사몰 메타 광고'!$L:$L,'자사몰 메타 광고'!$I:$I,$S$4,'자사몰 메타 광고'!$C:$C,$R679))</f>
        <v>0</v>
      </c>
      <c r="T679" s="31">
        <f>IF($S$4="", SUMIFS('자사몰 메타 광고'!$V:$V, '자사몰 메타 광고'!$C:$C, $R679),SUMIFS('자사몰 메타 광고'!$V:$V,'자사몰 메타 광고'!$I:$I,$S$4,'자사몰 메타 광고'!$C:$C,$R679))</f>
        <v>0</v>
      </c>
      <c r="U679" s="11">
        <f t="shared" si="26"/>
        <v>0</v>
      </c>
      <c r="V679" s="12" t="str">
        <f t="shared" si="31"/>
        <v xml:space="preserve"> </v>
      </c>
      <c r="W679" s="32">
        <f>IF($S$4="", SUMIFS('자사몰 메타 광고'!$K:$K, '자사몰 메타 광고'!$C:$C, $R679),SUMIFS('자사몰 메타 광고'!$K:$K,'자사몰 메타 광고'!$I:$I,$S$4,'자사몰 메타 광고'!$C:$C,$R679))</f>
        <v>0</v>
      </c>
      <c r="X679" s="32">
        <f>IF($S$4="", SUMIFS('자사몰 메타 광고'!$N:$N, '자사몰 메타 광고'!$C:$C, $R679),SUMIFS('자사몰 메타 광고'!$N:$N,'자사몰 메타 광고'!$I:$I,$S$4,'자사몰 메타 광고'!$C:$C,$R679))</f>
        <v>0</v>
      </c>
      <c r="Y679" s="11">
        <f t="shared" si="27"/>
        <v>0</v>
      </c>
      <c r="Z679" s="12" t="str">
        <f t="shared" si="32"/>
        <v xml:space="preserve"> </v>
      </c>
      <c r="AB679" s="10">
        <f>IF($S$4="", SUMIFS('무신사 메타 광고'!$X:$X, '무신사 메타 광고'!$C:$C, $R679),SUMIFS('무신사 메타 광고'!$X:$X,'무신사 메타 광고'!$I:$I,$S$4,'무신사 메타 광고'!$C:$C,$R679))</f>
        <v>0</v>
      </c>
      <c r="AC679" s="11">
        <f t="shared" si="28"/>
        <v>0</v>
      </c>
    </row>
    <row r="680" spans="2:29">
      <c r="B680" s="9"/>
      <c r="C680" s="29">
        <f>IF($C$4="", SUMIFS('자사몰 메타 광고'!$L:$L, '자사몰 메타 광고'!$D:$D, $B680), SUMIFS('자사몰 메타 광고'!$L:$L, '자사몰 메타 광고'!$I:$I, $C$4, '자사몰 메타 광고'!$D:$D, $B680))</f>
        <v>0</v>
      </c>
      <c r="D680" s="29">
        <f>IF($C$4="", SUMIFS('자사몰 메타 광고'!$V:$V,#REF!, $B680), SUMIFS('자사몰 메타 광고'!$V:$V,'자사몰 메타 광고'!$I:$I,$C$4,'자사몰 메타 광고'!$D:$D,$B680))</f>
        <v>0</v>
      </c>
      <c r="E680" s="11">
        <f t="shared" si="22"/>
        <v>0</v>
      </c>
      <c r="F680" s="12" t="str">
        <f t="shared" si="29"/>
        <v xml:space="preserve"> </v>
      </c>
      <c r="G680" s="30">
        <f>IF($C$4="", SUMIFS('자사몰 메타 광고'!$K:$K, '자사몰 메타 광고'!$D:$D, $B680), SUMIFS('자사몰 메타 광고'!$K:$K,'자사몰 메타 광고'!$I:$I,$C$4,'자사몰 메타 광고'!D:D,$B680))</f>
        <v>0</v>
      </c>
      <c r="H680" s="30">
        <f>IF($C$4="", SUMIFS('자사몰 메타 광고'!$Q:$Q, '자사몰 메타 광고'!$D:$D, $B680), SUMIFS('자사몰 메타 광고'!$Q:$Q,'자사몰 메타 광고'!$I:$I,$C$4,'자사몰 메타 광고'!D:D,$B680))</f>
        <v>0</v>
      </c>
      <c r="I680" s="30">
        <f>IF($C$4="", SUMIFS('자사몰 메타 광고'!$U:$U, '자사몰 메타 광고'!$D:$D, $B680), SUMIFS('자사몰 메타 광고'!$U:$U,'자사몰 메타 광고'!$I:$I,$C$4,'자사몰 메타 광고'!D:D,$B680))</f>
        <v>0</v>
      </c>
      <c r="J680" s="11">
        <f t="shared" si="23"/>
        <v>0</v>
      </c>
      <c r="K680" s="11">
        <f t="shared" si="24"/>
        <v>0</v>
      </c>
      <c r="L680" s="12" t="str">
        <f t="shared" si="30"/>
        <v xml:space="preserve"> </v>
      </c>
      <c r="N680" s="10">
        <f>IF($C$4="", SUMIFS('무신사 메타 광고'!$X:$X, '무신사 메타 광고'!$D:$D, $B680),SUMIFS('무신사 메타 광고'!$X:$X,'무신사 메타 광고'!I:I,$C$4,'무신사 메타 광고'!D:D,$B680))</f>
        <v>0</v>
      </c>
      <c r="O680" s="11">
        <f t="shared" si="25"/>
        <v>0</v>
      </c>
      <c r="R680" s="13"/>
      <c r="S680" s="31">
        <f>IF($S$4="", SUMIFS('자사몰 메타 광고'!$L:$L, '자사몰 메타 광고'!$C:$C, $R680),SUMIFS('자사몰 메타 광고'!$L:$L,'자사몰 메타 광고'!$I:$I,$S$4,'자사몰 메타 광고'!$C:$C,$R680))</f>
        <v>0</v>
      </c>
      <c r="T680" s="31">
        <f>IF($S$4="", SUMIFS('자사몰 메타 광고'!$V:$V, '자사몰 메타 광고'!$C:$C, $R680),SUMIFS('자사몰 메타 광고'!$V:$V,'자사몰 메타 광고'!$I:$I,$S$4,'자사몰 메타 광고'!$C:$C,$R680))</f>
        <v>0</v>
      </c>
      <c r="U680" s="11">
        <f t="shared" si="26"/>
        <v>0</v>
      </c>
      <c r="V680" s="12" t="str">
        <f t="shared" si="31"/>
        <v xml:space="preserve"> </v>
      </c>
      <c r="W680" s="32">
        <f>IF($S$4="", SUMIFS('자사몰 메타 광고'!$K:$K, '자사몰 메타 광고'!$C:$C, $R680),SUMIFS('자사몰 메타 광고'!$K:$K,'자사몰 메타 광고'!$I:$I,$S$4,'자사몰 메타 광고'!$C:$C,$R680))</f>
        <v>0</v>
      </c>
      <c r="X680" s="32">
        <f>IF($S$4="", SUMIFS('자사몰 메타 광고'!$N:$N, '자사몰 메타 광고'!$C:$C, $R680),SUMIFS('자사몰 메타 광고'!$N:$N,'자사몰 메타 광고'!$I:$I,$S$4,'자사몰 메타 광고'!$C:$C,$R680))</f>
        <v>0</v>
      </c>
      <c r="Y680" s="11">
        <f t="shared" si="27"/>
        <v>0</v>
      </c>
      <c r="Z680" s="12" t="str">
        <f t="shared" si="32"/>
        <v xml:space="preserve"> </v>
      </c>
      <c r="AB680" s="10">
        <f>IF($S$4="", SUMIFS('무신사 메타 광고'!$X:$X, '무신사 메타 광고'!$C:$C, $R680),SUMIFS('무신사 메타 광고'!$X:$X,'무신사 메타 광고'!$I:$I,$S$4,'무신사 메타 광고'!$C:$C,$R680))</f>
        <v>0</v>
      </c>
      <c r="AC680" s="11">
        <f t="shared" si="28"/>
        <v>0</v>
      </c>
    </row>
    <row r="681" spans="2:29">
      <c r="B681" s="9"/>
      <c r="C681" s="29">
        <f>IF($C$4="", SUMIFS('자사몰 메타 광고'!$L:$L, '자사몰 메타 광고'!$D:$D, $B681), SUMIFS('자사몰 메타 광고'!$L:$L, '자사몰 메타 광고'!$I:$I, $C$4, '자사몰 메타 광고'!$D:$D, $B681))</f>
        <v>0</v>
      </c>
      <c r="D681" s="29">
        <f>IF($C$4="", SUMIFS('자사몰 메타 광고'!$V:$V,#REF!, $B681), SUMIFS('자사몰 메타 광고'!$V:$V,'자사몰 메타 광고'!$I:$I,$C$4,'자사몰 메타 광고'!$D:$D,$B681))</f>
        <v>0</v>
      </c>
      <c r="E681" s="11">
        <f t="shared" si="22"/>
        <v>0</v>
      </c>
      <c r="F681" s="12" t="str">
        <f t="shared" si="29"/>
        <v xml:space="preserve"> </v>
      </c>
      <c r="G681" s="30">
        <f>IF($C$4="", SUMIFS('자사몰 메타 광고'!$K:$K, '자사몰 메타 광고'!$D:$D, $B681), SUMIFS('자사몰 메타 광고'!$K:$K,'자사몰 메타 광고'!$I:$I,$C$4,'자사몰 메타 광고'!D:D,$B681))</f>
        <v>0</v>
      </c>
      <c r="H681" s="30">
        <f>IF($C$4="", SUMIFS('자사몰 메타 광고'!$Q:$Q, '자사몰 메타 광고'!$D:$D, $B681), SUMIFS('자사몰 메타 광고'!$Q:$Q,'자사몰 메타 광고'!$I:$I,$C$4,'자사몰 메타 광고'!D:D,$B681))</f>
        <v>0</v>
      </c>
      <c r="I681" s="30">
        <f>IF($C$4="", SUMIFS('자사몰 메타 광고'!$U:$U, '자사몰 메타 광고'!$D:$D, $B681), SUMIFS('자사몰 메타 광고'!$U:$U,'자사몰 메타 광고'!$I:$I,$C$4,'자사몰 메타 광고'!D:D,$B681))</f>
        <v>0</v>
      </c>
      <c r="J681" s="11">
        <f t="shared" si="23"/>
        <v>0</v>
      </c>
      <c r="K681" s="11">
        <f t="shared" si="24"/>
        <v>0</v>
      </c>
      <c r="L681" s="12" t="str">
        <f t="shared" si="30"/>
        <v xml:space="preserve"> </v>
      </c>
      <c r="N681" s="10">
        <f>IF($C$4="", SUMIFS('무신사 메타 광고'!$X:$X, '무신사 메타 광고'!$D:$D, $B681),SUMIFS('무신사 메타 광고'!$X:$X,'무신사 메타 광고'!I:I,$C$4,'무신사 메타 광고'!D:D,$B681))</f>
        <v>0</v>
      </c>
      <c r="O681" s="11">
        <f t="shared" si="25"/>
        <v>0</v>
      </c>
      <c r="R681" s="13"/>
      <c r="S681" s="31">
        <f>IF($S$4="", SUMIFS('자사몰 메타 광고'!$L:$L, '자사몰 메타 광고'!$C:$C, $R681),SUMIFS('자사몰 메타 광고'!$L:$L,'자사몰 메타 광고'!$I:$I,$S$4,'자사몰 메타 광고'!$C:$C,$R681))</f>
        <v>0</v>
      </c>
      <c r="T681" s="31">
        <f>IF($S$4="", SUMIFS('자사몰 메타 광고'!$V:$V, '자사몰 메타 광고'!$C:$C, $R681),SUMIFS('자사몰 메타 광고'!$V:$V,'자사몰 메타 광고'!$I:$I,$S$4,'자사몰 메타 광고'!$C:$C,$R681))</f>
        <v>0</v>
      </c>
      <c r="U681" s="11">
        <f t="shared" si="26"/>
        <v>0</v>
      </c>
      <c r="V681" s="12" t="str">
        <f t="shared" si="31"/>
        <v xml:space="preserve"> </v>
      </c>
      <c r="W681" s="32">
        <f>IF($S$4="", SUMIFS('자사몰 메타 광고'!$K:$K, '자사몰 메타 광고'!$C:$C, $R681),SUMIFS('자사몰 메타 광고'!$K:$K,'자사몰 메타 광고'!$I:$I,$S$4,'자사몰 메타 광고'!$C:$C,$R681))</f>
        <v>0</v>
      </c>
      <c r="X681" s="32">
        <f>IF($S$4="", SUMIFS('자사몰 메타 광고'!$N:$N, '자사몰 메타 광고'!$C:$C, $R681),SUMIFS('자사몰 메타 광고'!$N:$N,'자사몰 메타 광고'!$I:$I,$S$4,'자사몰 메타 광고'!$C:$C,$R681))</f>
        <v>0</v>
      </c>
      <c r="Y681" s="11">
        <f t="shared" si="27"/>
        <v>0</v>
      </c>
      <c r="Z681" s="12" t="str">
        <f t="shared" si="32"/>
        <v xml:space="preserve"> </v>
      </c>
      <c r="AB681" s="10">
        <f>IF($S$4="", SUMIFS('무신사 메타 광고'!$X:$X, '무신사 메타 광고'!$C:$C, $R681),SUMIFS('무신사 메타 광고'!$X:$X,'무신사 메타 광고'!$I:$I,$S$4,'무신사 메타 광고'!$C:$C,$R681))</f>
        <v>0</v>
      </c>
      <c r="AC681" s="11">
        <f t="shared" si="28"/>
        <v>0</v>
      </c>
    </row>
    <row r="682" spans="2:29">
      <c r="B682" s="9"/>
      <c r="C682" s="29">
        <f>IF($C$4="", SUMIFS('자사몰 메타 광고'!$L:$L, '자사몰 메타 광고'!$D:$D, $B682), SUMIFS('자사몰 메타 광고'!$L:$L, '자사몰 메타 광고'!$I:$I, $C$4, '자사몰 메타 광고'!$D:$D, $B682))</f>
        <v>0</v>
      </c>
      <c r="D682" s="29">
        <f>IF($C$4="", SUMIFS('자사몰 메타 광고'!$V:$V,#REF!, $B682), SUMIFS('자사몰 메타 광고'!$V:$V,'자사몰 메타 광고'!$I:$I,$C$4,'자사몰 메타 광고'!$D:$D,$B682))</f>
        <v>0</v>
      </c>
      <c r="E682" s="11">
        <f t="shared" si="22"/>
        <v>0</v>
      </c>
      <c r="F682" s="12" t="str">
        <f t="shared" si="29"/>
        <v xml:space="preserve"> </v>
      </c>
      <c r="G682" s="30">
        <f>IF($C$4="", SUMIFS('자사몰 메타 광고'!$K:$K, '자사몰 메타 광고'!$D:$D, $B682), SUMIFS('자사몰 메타 광고'!$K:$K,'자사몰 메타 광고'!$I:$I,$C$4,'자사몰 메타 광고'!D:D,$B682))</f>
        <v>0</v>
      </c>
      <c r="H682" s="30">
        <f>IF($C$4="", SUMIFS('자사몰 메타 광고'!$Q:$Q, '자사몰 메타 광고'!$D:$D, $B682), SUMIFS('자사몰 메타 광고'!$Q:$Q,'자사몰 메타 광고'!$I:$I,$C$4,'자사몰 메타 광고'!D:D,$B682))</f>
        <v>0</v>
      </c>
      <c r="I682" s="30">
        <f>IF($C$4="", SUMIFS('자사몰 메타 광고'!$U:$U, '자사몰 메타 광고'!$D:$D, $B682), SUMIFS('자사몰 메타 광고'!$U:$U,'자사몰 메타 광고'!$I:$I,$C$4,'자사몰 메타 광고'!D:D,$B682))</f>
        <v>0</v>
      </c>
      <c r="J682" s="11">
        <f t="shared" si="23"/>
        <v>0</v>
      </c>
      <c r="K682" s="11">
        <f t="shared" si="24"/>
        <v>0</v>
      </c>
      <c r="L682" s="12" t="str">
        <f t="shared" si="30"/>
        <v xml:space="preserve"> </v>
      </c>
      <c r="N682" s="10">
        <f>IF($C$4="", SUMIFS('무신사 메타 광고'!$X:$X, '무신사 메타 광고'!$D:$D, $B682),SUMIFS('무신사 메타 광고'!$X:$X,'무신사 메타 광고'!I:I,$C$4,'무신사 메타 광고'!D:D,$B682))</f>
        <v>0</v>
      </c>
      <c r="O682" s="11">
        <f t="shared" si="25"/>
        <v>0</v>
      </c>
      <c r="R682" s="13"/>
      <c r="S682" s="31">
        <f>IF($S$4="", SUMIFS('자사몰 메타 광고'!$L:$L, '자사몰 메타 광고'!$C:$C, $R682),SUMIFS('자사몰 메타 광고'!$L:$L,'자사몰 메타 광고'!$I:$I,$S$4,'자사몰 메타 광고'!$C:$C,$R682))</f>
        <v>0</v>
      </c>
      <c r="T682" s="31">
        <f>IF($S$4="", SUMIFS('자사몰 메타 광고'!$V:$V, '자사몰 메타 광고'!$C:$C, $R682),SUMIFS('자사몰 메타 광고'!$V:$V,'자사몰 메타 광고'!$I:$I,$S$4,'자사몰 메타 광고'!$C:$C,$R682))</f>
        <v>0</v>
      </c>
      <c r="U682" s="11">
        <f t="shared" si="26"/>
        <v>0</v>
      </c>
      <c r="V682" s="12" t="str">
        <f t="shared" si="31"/>
        <v xml:space="preserve"> </v>
      </c>
      <c r="W682" s="32">
        <f>IF($S$4="", SUMIFS('자사몰 메타 광고'!$K:$K, '자사몰 메타 광고'!$C:$C, $R682),SUMIFS('자사몰 메타 광고'!$K:$K,'자사몰 메타 광고'!$I:$I,$S$4,'자사몰 메타 광고'!$C:$C,$R682))</f>
        <v>0</v>
      </c>
      <c r="X682" s="32">
        <f>IF($S$4="", SUMIFS('자사몰 메타 광고'!$N:$N, '자사몰 메타 광고'!$C:$C, $R682),SUMIFS('자사몰 메타 광고'!$N:$N,'자사몰 메타 광고'!$I:$I,$S$4,'자사몰 메타 광고'!$C:$C,$R682))</f>
        <v>0</v>
      </c>
      <c r="Y682" s="11">
        <f t="shared" si="27"/>
        <v>0</v>
      </c>
      <c r="Z682" s="12" t="str">
        <f t="shared" si="32"/>
        <v xml:space="preserve"> </v>
      </c>
      <c r="AB682" s="10">
        <f>IF($S$4="", SUMIFS('무신사 메타 광고'!$X:$X, '무신사 메타 광고'!$C:$C, $R682),SUMIFS('무신사 메타 광고'!$X:$X,'무신사 메타 광고'!$I:$I,$S$4,'무신사 메타 광고'!$C:$C,$R682))</f>
        <v>0</v>
      </c>
      <c r="AC682" s="11">
        <f t="shared" si="28"/>
        <v>0</v>
      </c>
    </row>
    <row r="683" spans="2:29">
      <c r="B683" s="9"/>
      <c r="C683" s="29">
        <f>IF($C$4="", SUMIFS('자사몰 메타 광고'!$L:$L, '자사몰 메타 광고'!$D:$D, $B683), SUMIFS('자사몰 메타 광고'!$L:$L, '자사몰 메타 광고'!$I:$I, $C$4, '자사몰 메타 광고'!$D:$D, $B683))</f>
        <v>0</v>
      </c>
      <c r="D683" s="29">
        <f>IF($C$4="", SUMIFS('자사몰 메타 광고'!$V:$V,#REF!, $B683), SUMIFS('자사몰 메타 광고'!$V:$V,'자사몰 메타 광고'!$I:$I,$C$4,'자사몰 메타 광고'!$D:$D,$B683))</f>
        <v>0</v>
      </c>
      <c r="E683" s="11">
        <f t="shared" si="22"/>
        <v>0</v>
      </c>
      <c r="F683" s="12" t="str">
        <f t="shared" si="29"/>
        <v xml:space="preserve"> </v>
      </c>
      <c r="G683" s="30">
        <f>IF($C$4="", SUMIFS('자사몰 메타 광고'!$K:$K, '자사몰 메타 광고'!$D:$D, $B683), SUMIFS('자사몰 메타 광고'!$K:$K,'자사몰 메타 광고'!$I:$I,$C$4,'자사몰 메타 광고'!D:D,$B683))</f>
        <v>0</v>
      </c>
      <c r="H683" s="30">
        <f>IF($C$4="", SUMIFS('자사몰 메타 광고'!$Q:$Q, '자사몰 메타 광고'!$D:$D, $B683), SUMIFS('자사몰 메타 광고'!$Q:$Q,'자사몰 메타 광고'!$I:$I,$C$4,'자사몰 메타 광고'!D:D,$B683))</f>
        <v>0</v>
      </c>
      <c r="I683" s="30">
        <f>IF($C$4="", SUMIFS('자사몰 메타 광고'!$U:$U, '자사몰 메타 광고'!$D:$D, $B683), SUMIFS('자사몰 메타 광고'!$U:$U,'자사몰 메타 광고'!$I:$I,$C$4,'자사몰 메타 광고'!D:D,$B683))</f>
        <v>0</v>
      </c>
      <c r="J683" s="11">
        <f t="shared" si="23"/>
        <v>0</v>
      </c>
      <c r="K683" s="11">
        <f t="shared" si="24"/>
        <v>0</v>
      </c>
      <c r="L683" s="12" t="str">
        <f t="shared" si="30"/>
        <v xml:space="preserve"> </v>
      </c>
      <c r="N683" s="10">
        <f>IF($C$4="", SUMIFS('무신사 메타 광고'!$X:$X, '무신사 메타 광고'!$D:$D, $B683),SUMIFS('무신사 메타 광고'!$X:$X,'무신사 메타 광고'!I:I,$C$4,'무신사 메타 광고'!D:D,$B683))</f>
        <v>0</v>
      </c>
      <c r="O683" s="11">
        <f t="shared" si="25"/>
        <v>0</v>
      </c>
      <c r="R683" s="13"/>
      <c r="S683" s="31">
        <f>IF($S$4="", SUMIFS('자사몰 메타 광고'!$L:$L, '자사몰 메타 광고'!$C:$C, $R683),SUMIFS('자사몰 메타 광고'!$L:$L,'자사몰 메타 광고'!$I:$I,$S$4,'자사몰 메타 광고'!$C:$C,$R683))</f>
        <v>0</v>
      </c>
      <c r="T683" s="31">
        <f>IF($S$4="", SUMIFS('자사몰 메타 광고'!$V:$V, '자사몰 메타 광고'!$C:$C, $R683),SUMIFS('자사몰 메타 광고'!$V:$V,'자사몰 메타 광고'!$I:$I,$S$4,'자사몰 메타 광고'!$C:$C,$R683))</f>
        <v>0</v>
      </c>
      <c r="U683" s="11">
        <f t="shared" si="26"/>
        <v>0</v>
      </c>
      <c r="V683" s="12" t="str">
        <f t="shared" si="31"/>
        <v xml:space="preserve"> </v>
      </c>
      <c r="W683" s="32">
        <f>IF($S$4="", SUMIFS('자사몰 메타 광고'!$K:$K, '자사몰 메타 광고'!$C:$C, $R683),SUMIFS('자사몰 메타 광고'!$K:$K,'자사몰 메타 광고'!$I:$I,$S$4,'자사몰 메타 광고'!$C:$C,$R683))</f>
        <v>0</v>
      </c>
      <c r="X683" s="32">
        <f>IF($S$4="", SUMIFS('자사몰 메타 광고'!$N:$N, '자사몰 메타 광고'!$C:$C, $R683),SUMIFS('자사몰 메타 광고'!$N:$N,'자사몰 메타 광고'!$I:$I,$S$4,'자사몰 메타 광고'!$C:$C,$R683))</f>
        <v>0</v>
      </c>
      <c r="Y683" s="11">
        <f t="shared" si="27"/>
        <v>0</v>
      </c>
      <c r="Z683" s="12" t="str">
        <f t="shared" si="32"/>
        <v xml:space="preserve"> </v>
      </c>
      <c r="AB683" s="10">
        <f>IF($S$4="", SUMIFS('무신사 메타 광고'!$X:$X, '무신사 메타 광고'!$C:$C, $R683),SUMIFS('무신사 메타 광고'!$X:$X,'무신사 메타 광고'!$I:$I,$S$4,'무신사 메타 광고'!$C:$C,$R683))</f>
        <v>0</v>
      </c>
      <c r="AC683" s="11">
        <f t="shared" si="28"/>
        <v>0</v>
      </c>
    </row>
    <row r="684" spans="2:29">
      <c r="B684" s="9"/>
      <c r="C684" s="29">
        <f>IF($C$4="", SUMIFS('자사몰 메타 광고'!$L:$L, '자사몰 메타 광고'!$D:$D, $B684), SUMIFS('자사몰 메타 광고'!$L:$L, '자사몰 메타 광고'!$I:$I, $C$4, '자사몰 메타 광고'!$D:$D, $B684))</f>
        <v>0</v>
      </c>
      <c r="D684" s="29">
        <f>IF($C$4="", SUMIFS('자사몰 메타 광고'!$V:$V,#REF!, $B684), SUMIFS('자사몰 메타 광고'!$V:$V,'자사몰 메타 광고'!$I:$I,$C$4,'자사몰 메타 광고'!$D:$D,$B684))</f>
        <v>0</v>
      </c>
      <c r="E684" s="11">
        <f t="shared" si="22"/>
        <v>0</v>
      </c>
      <c r="F684" s="12" t="str">
        <f t="shared" si="29"/>
        <v xml:space="preserve"> </v>
      </c>
      <c r="G684" s="30">
        <f>IF($C$4="", SUMIFS('자사몰 메타 광고'!$K:$K, '자사몰 메타 광고'!$D:$D, $B684), SUMIFS('자사몰 메타 광고'!$K:$K,'자사몰 메타 광고'!$I:$I,$C$4,'자사몰 메타 광고'!D:D,$B684))</f>
        <v>0</v>
      </c>
      <c r="H684" s="30">
        <f>IF($C$4="", SUMIFS('자사몰 메타 광고'!$Q:$Q, '자사몰 메타 광고'!$D:$D, $B684), SUMIFS('자사몰 메타 광고'!$Q:$Q,'자사몰 메타 광고'!$I:$I,$C$4,'자사몰 메타 광고'!D:D,$B684))</f>
        <v>0</v>
      </c>
      <c r="I684" s="30">
        <f>IF($C$4="", SUMIFS('자사몰 메타 광고'!$U:$U, '자사몰 메타 광고'!$D:$D, $B684), SUMIFS('자사몰 메타 광고'!$U:$U,'자사몰 메타 광고'!$I:$I,$C$4,'자사몰 메타 광고'!D:D,$B684))</f>
        <v>0</v>
      </c>
      <c r="J684" s="11">
        <f t="shared" si="23"/>
        <v>0</v>
      </c>
      <c r="K684" s="11">
        <f t="shared" si="24"/>
        <v>0</v>
      </c>
      <c r="L684" s="12" t="str">
        <f t="shared" si="30"/>
        <v xml:space="preserve"> </v>
      </c>
      <c r="N684" s="10">
        <f>IF($C$4="", SUMIFS('무신사 메타 광고'!$X:$X, '무신사 메타 광고'!$D:$D, $B684),SUMIFS('무신사 메타 광고'!$X:$X,'무신사 메타 광고'!I:I,$C$4,'무신사 메타 광고'!D:D,$B684))</f>
        <v>0</v>
      </c>
      <c r="O684" s="11">
        <f t="shared" si="25"/>
        <v>0</v>
      </c>
      <c r="R684" s="13"/>
      <c r="S684" s="31">
        <f>IF($S$4="", SUMIFS('자사몰 메타 광고'!$L:$L, '자사몰 메타 광고'!$C:$C, $R684),SUMIFS('자사몰 메타 광고'!$L:$L,'자사몰 메타 광고'!$I:$I,$S$4,'자사몰 메타 광고'!$C:$C,$R684))</f>
        <v>0</v>
      </c>
      <c r="T684" s="31">
        <f>IF($S$4="", SUMIFS('자사몰 메타 광고'!$V:$V, '자사몰 메타 광고'!$C:$C, $R684),SUMIFS('자사몰 메타 광고'!$V:$V,'자사몰 메타 광고'!$I:$I,$S$4,'자사몰 메타 광고'!$C:$C,$R684))</f>
        <v>0</v>
      </c>
      <c r="U684" s="11">
        <f t="shared" si="26"/>
        <v>0</v>
      </c>
      <c r="V684" s="12" t="str">
        <f t="shared" si="31"/>
        <v xml:space="preserve"> </v>
      </c>
      <c r="W684" s="32">
        <f>IF($S$4="", SUMIFS('자사몰 메타 광고'!$K:$K, '자사몰 메타 광고'!$C:$C, $R684),SUMIFS('자사몰 메타 광고'!$K:$K,'자사몰 메타 광고'!$I:$I,$S$4,'자사몰 메타 광고'!$C:$C,$R684))</f>
        <v>0</v>
      </c>
      <c r="X684" s="32">
        <f>IF($S$4="", SUMIFS('자사몰 메타 광고'!$N:$N, '자사몰 메타 광고'!$C:$C, $R684),SUMIFS('자사몰 메타 광고'!$N:$N,'자사몰 메타 광고'!$I:$I,$S$4,'자사몰 메타 광고'!$C:$C,$R684))</f>
        <v>0</v>
      </c>
      <c r="Y684" s="11">
        <f t="shared" si="27"/>
        <v>0</v>
      </c>
      <c r="Z684" s="12" t="str">
        <f t="shared" si="32"/>
        <v xml:space="preserve"> </v>
      </c>
      <c r="AB684" s="10">
        <f>IF($S$4="", SUMIFS('무신사 메타 광고'!$X:$X, '무신사 메타 광고'!$C:$C, $R684),SUMIFS('무신사 메타 광고'!$X:$X,'무신사 메타 광고'!$I:$I,$S$4,'무신사 메타 광고'!$C:$C,$R684))</f>
        <v>0</v>
      </c>
      <c r="AC684" s="11">
        <f t="shared" si="28"/>
        <v>0</v>
      </c>
    </row>
    <row r="685" spans="2:29">
      <c r="B685" s="9"/>
      <c r="C685" s="29">
        <f>IF($C$4="", SUMIFS('자사몰 메타 광고'!$L:$L, '자사몰 메타 광고'!$D:$D, $B685), SUMIFS('자사몰 메타 광고'!$L:$L, '자사몰 메타 광고'!$I:$I, $C$4, '자사몰 메타 광고'!$D:$D, $B685))</f>
        <v>0</v>
      </c>
      <c r="D685" s="29">
        <f>IF($C$4="", SUMIFS('자사몰 메타 광고'!$V:$V,#REF!, $B685), SUMIFS('자사몰 메타 광고'!$V:$V,'자사몰 메타 광고'!$I:$I,$C$4,'자사몰 메타 광고'!$D:$D,$B685))</f>
        <v>0</v>
      </c>
      <c r="E685" s="11">
        <f t="shared" si="22"/>
        <v>0</v>
      </c>
      <c r="F685" s="12" t="str">
        <f t="shared" si="29"/>
        <v xml:space="preserve"> </v>
      </c>
      <c r="G685" s="30">
        <f>IF($C$4="", SUMIFS('자사몰 메타 광고'!$K:$K, '자사몰 메타 광고'!$D:$D, $B685), SUMIFS('자사몰 메타 광고'!$K:$K,'자사몰 메타 광고'!$I:$I,$C$4,'자사몰 메타 광고'!D:D,$B685))</f>
        <v>0</v>
      </c>
      <c r="H685" s="30">
        <f>IF($C$4="", SUMIFS('자사몰 메타 광고'!$Q:$Q, '자사몰 메타 광고'!$D:$D, $B685), SUMIFS('자사몰 메타 광고'!$Q:$Q,'자사몰 메타 광고'!$I:$I,$C$4,'자사몰 메타 광고'!D:D,$B685))</f>
        <v>0</v>
      </c>
      <c r="I685" s="30">
        <f>IF($C$4="", SUMIFS('자사몰 메타 광고'!$U:$U, '자사몰 메타 광고'!$D:$D, $B685), SUMIFS('자사몰 메타 광고'!$U:$U,'자사몰 메타 광고'!$I:$I,$C$4,'자사몰 메타 광고'!D:D,$B685))</f>
        <v>0</v>
      </c>
      <c r="J685" s="11">
        <f t="shared" si="23"/>
        <v>0</v>
      </c>
      <c r="K685" s="11">
        <f t="shared" si="24"/>
        <v>0</v>
      </c>
      <c r="L685" s="12" t="str">
        <f t="shared" si="30"/>
        <v xml:space="preserve"> </v>
      </c>
      <c r="N685" s="10">
        <f>IF($C$4="", SUMIFS('무신사 메타 광고'!$X:$X, '무신사 메타 광고'!$D:$D, $B685),SUMIFS('무신사 메타 광고'!$X:$X,'무신사 메타 광고'!I:I,$C$4,'무신사 메타 광고'!D:D,$B685))</f>
        <v>0</v>
      </c>
      <c r="O685" s="11">
        <f t="shared" si="25"/>
        <v>0</v>
      </c>
      <c r="R685" s="13"/>
      <c r="S685" s="31">
        <f>IF($S$4="", SUMIFS('자사몰 메타 광고'!$L:$L, '자사몰 메타 광고'!$C:$C, $R685),SUMIFS('자사몰 메타 광고'!$L:$L,'자사몰 메타 광고'!$I:$I,$S$4,'자사몰 메타 광고'!$C:$C,$R685))</f>
        <v>0</v>
      </c>
      <c r="T685" s="31">
        <f>IF($S$4="", SUMIFS('자사몰 메타 광고'!$V:$V, '자사몰 메타 광고'!$C:$C, $R685),SUMIFS('자사몰 메타 광고'!$V:$V,'자사몰 메타 광고'!$I:$I,$S$4,'자사몰 메타 광고'!$C:$C,$R685))</f>
        <v>0</v>
      </c>
      <c r="U685" s="11">
        <f t="shared" si="26"/>
        <v>0</v>
      </c>
      <c r="V685" s="12" t="str">
        <f t="shared" si="31"/>
        <v xml:space="preserve"> </v>
      </c>
      <c r="W685" s="32">
        <f>IF($S$4="", SUMIFS('자사몰 메타 광고'!$K:$K, '자사몰 메타 광고'!$C:$C, $R685),SUMIFS('자사몰 메타 광고'!$K:$K,'자사몰 메타 광고'!$I:$I,$S$4,'자사몰 메타 광고'!$C:$C,$R685))</f>
        <v>0</v>
      </c>
      <c r="X685" s="32">
        <f>IF($S$4="", SUMIFS('자사몰 메타 광고'!$N:$N, '자사몰 메타 광고'!$C:$C, $R685),SUMIFS('자사몰 메타 광고'!$N:$N,'자사몰 메타 광고'!$I:$I,$S$4,'자사몰 메타 광고'!$C:$C,$R685))</f>
        <v>0</v>
      </c>
      <c r="Y685" s="11">
        <f t="shared" si="27"/>
        <v>0</v>
      </c>
      <c r="Z685" s="12" t="str">
        <f t="shared" si="32"/>
        <v xml:space="preserve"> </v>
      </c>
      <c r="AB685" s="10">
        <f>IF($S$4="", SUMIFS('무신사 메타 광고'!$X:$X, '무신사 메타 광고'!$C:$C, $R685),SUMIFS('무신사 메타 광고'!$X:$X,'무신사 메타 광고'!$I:$I,$S$4,'무신사 메타 광고'!$C:$C,$R685))</f>
        <v>0</v>
      </c>
      <c r="AC685" s="11">
        <f t="shared" si="28"/>
        <v>0</v>
      </c>
    </row>
    <row r="686" spans="2:29">
      <c r="B686" s="9"/>
      <c r="C686" s="29">
        <f>IF($C$4="", SUMIFS('자사몰 메타 광고'!$L:$L, '자사몰 메타 광고'!$D:$D, $B686), SUMIFS('자사몰 메타 광고'!$L:$L, '자사몰 메타 광고'!$I:$I, $C$4, '자사몰 메타 광고'!$D:$D, $B686))</f>
        <v>0</v>
      </c>
      <c r="D686" s="29">
        <f>IF($C$4="", SUMIFS('자사몰 메타 광고'!$V:$V,#REF!, $B686), SUMIFS('자사몰 메타 광고'!$V:$V,'자사몰 메타 광고'!$I:$I,$C$4,'자사몰 메타 광고'!$D:$D,$B686))</f>
        <v>0</v>
      </c>
      <c r="E686" s="11">
        <f t="shared" si="22"/>
        <v>0</v>
      </c>
      <c r="F686" s="12" t="str">
        <f t="shared" si="29"/>
        <v xml:space="preserve"> </v>
      </c>
      <c r="G686" s="30">
        <f>IF($C$4="", SUMIFS('자사몰 메타 광고'!$K:$K, '자사몰 메타 광고'!$D:$D, $B686), SUMIFS('자사몰 메타 광고'!$K:$K,'자사몰 메타 광고'!$I:$I,$C$4,'자사몰 메타 광고'!D:D,$B686))</f>
        <v>0</v>
      </c>
      <c r="H686" s="30">
        <f>IF($C$4="", SUMIFS('자사몰 메타 광고'!$Q:$Q, '자사몰 메타 광고'!$D:$D, $B686), SUMIFS('자사몰 메타 광고'!$Q:$Q,'자사몰 메타 광고'!$I:$I,$C$4,'자사몰 메타 광고'!D:D,$B686))</f>
        <v>0</v>
      </c>
      <c r="I686" s="30">
        <f>IF($C$4="", SUMIFS('자사몰 메타 광고'!$U:$U, '자사몰 메타 광고'!$D:$D, $B686), SUMIFS('자사몰 메타 광고'!$U:$U,'자사몰 메타 광고'!$I:$I,$C$4,'자사몰 메타 광고'!D:D,$B686))</f>
        <v>0</v>
      </c>
      <c r="J686" s="11">
        <f t="shared" si="23"/>
        <v>0</v>
      </c>
      <c r="K686" s="11">
        <f t="shared" si="24"/>
        <v>0</v>
      </c>
      <c r="L686" s="12" t="str">
        <f t="shared" si="30"/>
        <v xml:space="preserve"> </v>
      </c>
      <c r="N686" s="10">
        <f>IF($C$4="", SUMIFS('무신사 메타 광고'!$X:$X, '무신사 메타 광고'!$D:$D, $B686),SUMIFS('무신사 메타 광고'!$X:$X,'무신사 메타 광고'!I:I,$C$4,'무신사 메타 광고'!D:D,$B686))</f>
        <v>0</v>
      </c>
      <c r="O686" s="11">
        <f t="shared" si="25"/>
        <v>0</v>
      </c>
      <c r="R686" s="13"/>
      <c r="S686" s="31">
        <f>IF($S$4="", SUMIFS('자사몰 메타 광고'!$L:$L, '자사몰 메타 광고'!$C:$C, $R686),SUMIFS('자사몰 메타 광고'!$L:$L,'자사몰 메타 광고'!$I:$I,$S$4,'자사몰 메타 광고'!$C:$C,$R686))</f>
        <v>0</v>
      </c>
      <c r="T686" s="31">
        <f>IF($S$4="", SUMIFS('자사몰 메타 광고'!$V:$V, '자사몰 메타 광고'!$C:$C, $R686),SUMIFS('자사몰 메타 광고'!$V:$V,'자사몰 메타 광고'!$I:$I,$S$4,'자사몰 메타 광고'!$C:$C,$R686))</f>
        <v>0</v>
      </c>
      <c r="U686" s="11">
        <f t="shared" si="26"/>
        <v>0</v>
      </c>
      <c r="V686" s="12" t="str">
        <f t="shared" si="31"/>
        <v xml:space="preserve"> </v>
      </c>
      <c r="W686" s="32">
        <f>IF($S$4="", SUMIFS('자사몰 메타 광고'!$K:$K, '자사몰 메타 광고'!$C:$C, $R686),SUMIFS('자사몰 메타 광고'!$K:$K,'자사몰 메타 광고'!$I:$I,$S$4,'자사몰 메타 광고'!$C:$C,$R686))</f>
        <v>0</v>
      </c>
      <c r="X686" s="32">
        <f>IF($S$4="", SUMIFS('자사몰 메타 광고'!$N:$N, '자사몰 메타 광고'!$C:$C, $R686),SUMIFS('자사몰 메타 광고'!$N:$N,'자사몰 메타 광고'!$I:$I,$S$4,'자사몰 메타 광고'!$C:$C,$R686))</f>
        <v>0</v>
      </c>
      <c r="Y686" s="11">
        <f t="shared" si="27"/>
        <v>0</v>
      </c>
      <c r="Z686" s="12" t="str">
        <f t="shared" si="32"/>
        <v xml:space="preserve"> </v>
      </c>
      <c r="AB686" s="10">
        <f>IF($S$4="", SUMIFS('무신사 메타 광고'!$X:$X, '무신사 메타 광고'!$C:$C, $R686),SUMIFS('무신사 메타 광고'!$X:$X,'무신사 메타 광고'!$I:$I,$S$4,'무신사 메타 광고'!$C:$C,$R686))</f>
        <v>0</v>
      </c>
      <c r="AC686" s="11">
        <f t="shared" si="28"/>
        <v>0</v>
      </c>
    </row>
    <row r="687" spans="2:29">
      <c r="B687" s="9"/>
      <c r="C687" s="29">
        <f>IF($C$4="", SUMIFS('자사몰 메타 광고'!$L:$L, '자사몰 메타 광고'!$D:$D, $B687), SUMIFS('자사몰 메타 광고'!$L:$L, '자사몰 메타 광고'!$I:$I, $C$4, '자사몰 메타 광고'!$D:$D, $B687))</f>
        <v>0</v>
      </c>
      <c r="D687" s="29">
        <f>IF($C$4="", SUMIFS('자사몰 메타 광고'!$V:$V,#REF!, $B687), SUMIFS('자사몰 메타 광고'!$V:$V,'자사몰 메타 광고'!$I:$I,$C$4,'자사몰 메타 광고'!$D:$D,$B687))</f>
        <v>0</v>
      </c>
      <c r="E687" s="11">
        <f t="shared" si="22"/>
        <v>0</v>
      </c>
      <c r="F687" s="12" t="str">
        <f t="shared" si="29"/>
        <v xml:space="preserve"> </v>
      </c>
      <c r="G687" s="30">
        <f>IF($C$4="", SUMIFS('자사몰 메타 광고'!$K:$K, '자사몰 메타 광고'!$D:$D, $B687), SUMIFS('자사몰 메타 광고'!$K:$K,'자사몰 메타 광고'!$I:$I,$C$4,'자사몰 메타 광고'!D:D,$B687))</f>
        <v>0</v>
      </c>
      <c r="H687" s="30">
        <f>IF($C$4="", SUMIFS('자사몰 메타 광고'!$Q:$Q, '자사몰 메타 광고'!$D:$D, $B687), SUMIFS('자사몰 메타 광고'!$Q:$Q,'자사몰 메타 광고'!$I:$I,$C$4,'자사몰 메타 광고'!D:D,$B687))</f>
        <v>0</v>
      </c>
      <c r="I687" s="30">
        <f>IF($C$4="", SUMIFS('자사몰 메타 광고'!$U:$U, '자사몰 메타 광고'!$D:$D, $B687), SUMIFS('자사몰 메타 광고'!$U:$U,'자사몰 메타 광고'!$I:$I,$C$4,'자사몰 메타 광고'!D:D,$B687))</f>
        <v>0</v>
      </c>
      <c r="J687" s="11">
        <f t="shared" si="23"/>
        <v>0</v>
      </c>
      <c r="K687" s="11">
        <f t="shared" si="24"/>
        <v>0</v>
      </c>
      <c r="L687" s="12" t="str">
        <f t="shared" si="30"/>
        <v xml:space="preserve"> </v>
      </c>
      <c r="N687" s="10">
        <f>IF($C$4="", SUMIFS('무신사 메타 광고'!$X:$X, '무신사 메타 광고'!$D:$D, $B687),SUMIFS('무신사 메타 광고'!$X:$X,'무신사 메타 광고'!I:I,$C$4,'무신사 메타 광고'!D:D,$B687))</f>
        <v>0</v>
      </c>
      <c r="O687" s="11">
        <f t="shared" si="25"/>
        <v>0</v>
      </c>
      <c r="R687" s="13"/>
      <c r="S687" s="31">
        <f>IF($S$4="", SUMIFS('자사몰 메타 광고'!$L:$L, '자사몰 메타 광고'!$C:$C, $R687),SUMIFS('자사몰 메타 광고'!$L:$L,'자사몰 메타 광고'!$I:$I,$S$4,'자사몰 메타 광고'!$C:$C,$R687))</f>
        <v>0</v>
      </c>
      <c r="T687" s="31">
        <f>IF($S$4="", SUMIFS('자사몰 메타 광고'!$V:$V, '자사몰 메타 광고'!$C:$C, $R687),SUMIFS('자사몰 메타 광고'!$V:$V,'자사몰 메타 광고'!$I:$I,$S$4,'자사몰 메타 광고'!$C:$C,$R687))</f>
        <v>0</v>
      </c>
      <c r="U687" s="11">
        <f t="shared" si="26"/>
        <v>0</v>
      </c>
      <c r="V687" s="12" t="str">
        <f t="shared" si="31"/>
        <v xml:space="preserve"> </v>
      </c>
      <c r="W687" s="32">
        <f>IF($S$4="", SUMIFS('자사몰 메타 광고'!$K:$K, '자사몰 메타 광고'!$C:$C, $R687),SUMIFS('자사몰 메타 광고'!$K:$K,'자사몰 메타 광고'!$I:$I,$S$4,'자사몰 메타 광고'!$C:$C,$R687))</f>
        <v>0</v>
      </c>
      <c r="X687" s="32">
        <f>IF($S$4="", SUMIFS('자사몰 메타 광고'!$N:$N, '자사몰 메타 광고'!$C:$C, $R687),SUMIFS('자사몰 메타 광고'!$N:$N,'자사몰 메타 광고'!$I:$I,$S$4,'자사몰 메타 광고'!$C:$C,$R687))</f>
        <v>0</v>
      </c>
      <c r="Y687" s="11">
        <f t="shared" si="27"/>
        <v>0</v>
      </c>
      <c r="Z687" s="12" t="str">
        <f t="shared" si="32"/>
        <v xml:space="preserve"> </v>
      </c>
      <c r="AB687" s="10">
        <f>IF($S$4="", SUMIFS('무신사 메타 광고'!$X:$X, '무신사 메타 광고'!$C:$C, $R687),SUMIFS('무신사 메타 광고'!$X:$X,'무신사 메타 광고'!$I:$I,$S$4,'무신사 메타 광고'!$C:$C,$R687))</f>
        <v>0</v>
      </c>
      <c r="AC687" s="11">
        <f t="shared" si="28"/>
        <v>0</v>
      </c>
    </row>
    <row r="688" spans="2:29">
      <c r="B688" s="9"/>
      <c r="C688" s="29">
        <f>IF($C$4="", SUMIFS('자사몰 메타 광고'!$L:$L, '자사몰 메타 광고'!$D:$D, $B688), SUMIFS('자사몰 메타 광고'!$L:$L, '자사몰 메타 광고'!$I:$I, $C$4, '자사몰 메타 광고'!$D:$D, $B688))</f>
        <v>0</v>
      </c>
      <c r="D688" s="29">
        <f>IF($C$4="", SUMIFS('자사몰 메타 광고'!$V:$V,#REF!, $B688), SUMIFS('자사몰 메타 광고'!$V:$V,'자사몰 메타 광고'!$I:$I,$C$4,'자사몰 메타 광고'!$D:$D,$B688))</f>
        <v>0</v>
      </c>
      <c r="E688" s="11">
        <f t="shared" si="22"/>
        <v>0</v>
      </c>
      <c r="F688" s="12" t="str">
        <f t="shared" si="29"/>
        <v xml:space="preserve"> </v>
      </c>
      <c r="G688" s="30">
        <f>IF($C$4="", SUMIFS('자사몰 메타 광고'!$K:$K, '자사몰 메타 광고'!$D:$D, $B688), SUMIFS('자사몰 메타 광고'!$K:$K,'자사몰 메타 광고'!$I:$I,$C$4,'자사몰 메타 광고'!D:D,$B688))</f>
        <v>0</v>
      </c>
      <c r="H688" s="30">
        <f>IF($C$4="", SUMIFS('자사몰 메타 광고'!$Q:$Q, '자사몰 메타 광고'!$D:$D, $B688), SUMIFS('자사몰 메타 광고'!$Q:$Q,'자사몰 메타 광고'!$I:$I,$C$4,'자사몰 메타 광고'!D:D,$B688))</f>
        <v>0</v>
      </c>
      <c r="I688" s="30">
        <f>IF($C$4="", SUMIFS('자사몰 메타 광고'!$U:$U, '자사몰 메타 광고'!$D:$D, $B688), SUMIFS('자사몰 메타 광고'!$U:$U,'자사몰 메타 광고'!$I:$I,$C$4,'자사몰 메타 광고'!D:D,$B688))</f>
        <v>0</v>
      </c>
      <c r="J688" s="11">
        <f t="shared" si="23"/>
        <v>0</v>
      </c>
      <c r="K688" s="11">
        <f t="shared" si="24"/>
        <v>0</v>
      </c>
      <c r="L688" s="12" t="str">
        <f t="shared" si="30"/>
        <v xml:space="preserve"> </v>
      </c>
      <c r="N688" s="10">
        <f>IF($C$4="", SUMIFS('무신사 메타 광고'!$X:$X, '무신사 메타 광고'!$D:$D, $B688),SUMIFS('무신사 메타 광고'!$X:$X,'무신사 메타 광고'!I:I,$C$4,'무신사 메타 광고'!D:D,$B688))</f>
        <v>0</v>
      </c>
      <c r="O688" s="11">
        <f t="shared" si="25"/>
        <v>0</v>
      </c>
      <c r="R688" s="13"/>
      <c r="S688" s="31">
        <f>IF($S$4="", SUMIFS('자사몰 메타 광고'!$L:$L, '자사몰 메타 광고'!$C:$C, $R688),SUMIFS('자사몰 메타 광고'!$L:$L,'자사몰 메타 광고'!$I:$I,$S$4,'자사몰 메타 광고'!$C:$C,$R688))</f>
        <v>0</v>
      </c>
      <c r="T688" s="31">
        <f>IF($S$4="", SUMIFS('자사몰 메타 광고'!$V:$V, '자사몰 메타 광고'!$C:$C, $R688),SUMIFS('자사몰 메타 광고'!$V:$V,'자사몰 메타 광고'!$I:$I,$S$4,'자사몰 메타 광고'!$C:$C,$R688))</f>
        <v>0</v>
      </c>
      <c r="U688" s="11">
        <f t="shared" si="26"/>
        <v>0</v>
      </c>
      <c r="V688" s="12" t="str">
        <f t="shared" si="31"/>
        <v xml:space="preserve"> </v>
      </c>
      <c r="W688" s="32">
        <f>IF($S$4="", SUMIFS('자사몰 메타 광고'!$K:$K, '자사몰 메타 광고'!$C:$C, $R688),SUMIFS('자사몰 메타 광고'!$K:$K,'자사몰 메타 광고'!$I:$I,$S$4,'자사몰 메타 광고'!$C:$C,$R688))</f>
        <v>0</v>
      </c>
      <c r="X688" s="32">
        <f>IF($S$4="", SUMIFS('자사몰 메타 광고'!$N:$N, '자사몰 메타 광고'!$C:$C, $R688),SUMIFS('자사몰 메타 광고'!$N:$N,'자사몰 메타 광고'!$I:$I,$S$4,'자사몰 메타 광고'!$C:$C,$R688))</f>
        <v>0</v>
      </c>
      <c r="Y688" s="11">
        <f t="shared" si="27"/>
        <v>0</v>
      </c>
      <c r="Z688" s="12" t="str">
        <f t="shared" si="32"/>
        <v xml:space="preserve"> </v>
      </c>
      <c r="AB688" s="10">
        <f>IF($S$4="", SUMIFS('무신사 메타 광고'!$X:$X, '무신사 메타 광고'!$C:$C, $R688),SUMIFS('무신사 메타 광고'!$X:$X,'무신사 메타 광고'!$I:$I,$S$4,'무신사 메타 광고'!$C:$C,$R688))</f>
        <v>0</v>
      </c>
      <c r="AC688" s="11">
        <f t="shared" si="28"/>
        <v>0</v>
      </c>
    </row>
    <row r="689" spans="2:29">
      <c r="B689" s="9"/>
      <c r="C689" s="29">
        <f>IF($C$4="", SUMIFS('자사몰 메타 광고'!$L:$L, '자사몰 메타 광고'!$D:$D, $B689), SUMIFS('자사몰 메타 광고'!$L:$L, '자사몰 메타 광고'!$I:$I, $C$4, '자사몰 메타 광고'!$D:$D, $B689))</f>
        <v>0</v>
      </c>
      <c r="D689" s="29">
        <f>IF($C$4="", SUMIFS('자사몰 메타 광고'!$V:$V,#REF!, $B689), SUMIFS('자사몰 메타 광고'!$V:$V,'자사몰 메타 광고'!$I:$I,$C$4,'자사몰 메타 광고'!$D:$D,$B689))</f>
        <v>0</v>
      </c>
      <c r="E689" s="11">
        <f t="shared" si="22"/>
        <v>0</v>
      </c>
      <c r="F689" s="12" t="str">
        <f t="shared" si="29"/>
        <v xml:space="preserve"> </v>
      </c>
      <c r="G689" s="30">
        <f>IF($C$4="", SUMIFS('자사몰 메타 광고'!$K:$K, '자사몰 메타 광고'!$D:$D, $B689), SUMIFS('자사몰 메타 광고'!$K:$K,'자사몰 메타 광고'!$I:$I,$C$4,'자사몰 메타 광고'!D:D,$B689))</f>
        <v>0</v>
      </c>
      <c r="H689" s="30">
        <f>IF($C$4="", SUMIFS('자사몰 메타 광고'!$Q:$Q, '자사몰 메타 광고'!$D:$D, $B689), SUMIFS('자사몰 메타 광고'!$Q:$Q,'자사몰 메타 광고'!$I:$I,$C$4,'자사몰 메타 광고'!D:D,$B689))</f>
        <v>0</v>
      </c>
      <c r="I689" s="30">
        <f>IF($C$4="", SUMIFS('자사몰 메타 광고'!$U:$U, '자사몰 메타 광고'!$D:$D, $B689), SUMIFS('자사몰 메타 광고'!$U:$U,'자사몰 메타 광고'!$I:$I,$C$4,'자사몰 메타 광고'!D:D,$B689))</f>
        <v>0</v>
      </c>
      <c r="J689" s="11">
        <f t="shared" si="23"/>
        <v>0</v>
      </c>
      <c r="K689" s="11">
        <f t="shared" si="24"/>
        <v>0</v>
      </c>
      <c r="L689" s="12" t="str">
        <f t="shared" si="30"/>
        <v xml:space="preserve"> </v>
      </c>
      <c r="N689" s="10">
        <f>IF($C$4="", SUMIFS('무신사 메타 광고'!$X:$X, '무신사 메타 광고'!$D:$D, $B689),SUMIFS('무신사 메타 광고'!$X:$X,'무신사 메타 광고'!I:I,$C$4,'무신사 메타 광고'!D:D,$B689))</f>
        <v>0</v>
      </c>
      <c r="O689" s="11">
        <f t="shared" si="25"/>
        <v>0</v>
      </c>
      <c r="R689" s="13"/>
      <c r="S689" s="31">
        <f>IF($S$4="", SUMIFS('자사몰 메타 광고'!$L:$L, '자사몰 메타 광고'!$C:$C, $R689),SUMIFS('자사몰 메타 광고'!$L:$L,'자사몰 메타 광고'!$I:$I,$S$4,'자사몰 메타 광고'!$C:$C,$R689))</f>
        <v>0</v>
      </c>
      <c r="T689" s="31">
        <f>IF($S$4="", SUMIFS('자사몰 메타 광고'!$V:$V, '자사몰 메타 광고'!$C:$C, $R689),SUMIFS('자사몰 메타 광고'!$V:$V,'자사몰 메타 광고'!$I:$I,$S$4,'자사몰 메타 광고'!$C:$C,$R689))</f>
        <v>0</v>
      </c>
      <c r="U689" s="11">
        <f t="shared" si="26"/>
        <v>0</v>
      </c>
      <c r="V689" s="12" t="str">
        <f t="shared" si="31"/>
        <v xml:space="preserve"> </v>
      </c>
      <c r="W689" s="32">
        <f>IF($S$4="", SUMIFS('자사몰 메타 광고'!$K:$K, '자사몰 메타 광고'!$C:$C, $R689),SUMIFS('자사몰 메타 광고'!$K:$K,'자사몰 메타 광고'!$I:$I,$S$4,'자사몰 메타 광고'!$C:$C,$R689))</f>
        <v>0</v>
      </c>
      <c r="X689" s="32">
        <f>IF($S$4="", SUMIFS('자사몰 메타 광고'!$N:$N, '자사몰 메타 광고'!$C:$C, $R689),SUMIFS('자사몰 메타 광고'!$N:$N,'자사몰 메타 광고'!$I:$I,$S$4,'자사몰 메타 광고'!$C:$C,$R689))</f>
        <v>0</v>
      </c>
      <c r="Y689" s="11">
        <f t="shared" si="27"/>
        <v>0</v>
      </c>
      <c r="Z689" s="12" t="str">
        <f t="shared" si="32"/>
        <v xml:space="preserve"> </v>
      </c>
      <c r="AB689" s="10">
        <f>IF($S$4="", SUMIFS('무신사 메타 광고'!$X:$X, '무신사 메타 광고'!$C:$C, $R689),SUMIFS('무신사 메타 광고'!$X:$X,'무신사 메타 광고'!$I:$I,$S$4,'무신사 메타 광고'!$C:$C,$R689))</f>
        <v>0</v>
      </c>
      <c r="AC689" s="11">
        <f t="shared" si="28"/>
        <v>0</v>
      </c>
    </row>
    <row r="690" spans="2:29">
      <c r="B690" s="9"/>
      <c r="C690" s="29">
        <f>IF($C$4="", SUMIFS('자사몰 메타 광고'!$L:$L, '자사몰 메타 광고'!$D:$D, $B690), SUMIFS('자사몰 메타 광고'!$L:$L, '자사몰 메타 광고'!$I:$I, $C$4, '자사몰 메타 광고'!$D:$D, $B690))</f>
        <v>0</v>
      </c>
      <c r="D690" s="29">
        <f>IF($C$4="", SUMIFS('자사몰 메타 광고'!$V:$V,#REF!, $B690), SUMIFS('자사몰 메타 광고'!$V:$V,'자사몰 메타 광고'!$I:$I,$C$4,'자사몰 메타 광고'!$D:$D,$B690))</f>
        <v>0</v>
      </c>
      <c r="E690" s="11">
        <f t="shared" si="22"/>
        <v>0</v>
      </c>
      <c r="F690" s="12" t="str">
        <f t="shared" si="29"/>
        <v xml:space="preserve"> </v>
      </c>
      <c r="G690" s="30">
        <f>IF($C$4="", SUMIFS('자사몰 메타 광고'!$K:$K, '자사몰 메타 광고'!$D:$D, $B690), SUMIFS('자사몰 메타 광고'!$K:$K,'자사몰 메타 광고'!$I:$I,$C$4,'자사몰 메타 광고'!D:D,$B690))</f>
        <v>0</v>
      </c>
      <c r="H690" s="30">
        <f>IF($C$4="", SUMIFS('자사몰 메타 광고'!$Q:$Q, '자사몰 메타 광고'!$D:$D, $B690), SUMIFS('자사몰 메타 광고'!$Q:$Q,'자사몰 메타 광고'!$I:$I,$C$4,'자사몰 메타 광고'!D:D,$B690))</f>
        <v>0</v>
      </c>
      <c r="I690" s="30">
        <f>IF($C$4="", SUMIFS('자사몰 메타 광고'!$U:$U, '자사몰 메타 광고'!$D:$D, $B690), SUMIFS('자사몰 메타 광고'!$U:$U,'자사몰 메타 광고'!$I:$I,$C$4,'자사몰 메타 광고'!D:D,$B690))</f>
        <v>0</v>
      </c>
      <c r="J690" s="11">
        <f t="shared" si="23"/>
        <v>0</v>
      </c>
      <c r="K690" s="11">
        <f t="shared" si="24"/>
        <v>0</v>
      </c>
      <c r="L690" s="12" t="str">
        <f t="shared" si="30"/>
        <v xml:space="preserve"> </v>
      </c>
      <c r="N690" s="10">
        <f>IF($C$4="", SUMIFS('무신사 메타 광고'!$X:$X, '무신사 메타 광고'!$D:$D, $B690),SUMIFS('무신사 메타 광고'!$X:$X,'무신사 메타 광고'!I:I,$C$4,'무신사 메타 광고'!D:D,$B690))</f>
        <v>0</v>
      </c>
      <c r="O690" s="11">
        <f t="shared" si="25"/>
        <v>0</v>
      </c>
      <c r="R690" s="13"/>
      <c r="S690" s="31">
        <f>IF($S$4="", SUMIFS('자사몰 메타 광고'!$L:$L, '자사몰 메타 광고'!$C:$C, $R690),SUMIFS('자사몰 메타 광고'!$L:$L,'자사몰 메타 광고'!$I:$I,$S$4,'자사몰 메타 광고'!$C:$C,$R690))</f>
        <v>0</v>
      </c>
      <c r="T690" s="31">
        <f>IF($S$4="", SUMIFS('자사몰 메타 광고'!$V:$V, '자사몰 메타 광고'!$C:$C, $R690),SUMIFS('자사몰 메타 광고'!$V:$V,'자사몰 메타 광고'!$I:$I,$S$4,'자사몰 메타 광고'!$C:$C,$R690))</f>
        <v>0</v>
      </c>
      <c r="U690" s="11">
        <f t="shared" si="26"/>
        <v>0</v>
      </c>
      <c r="V690" s="12" t="str">
        <f t="shared" si="31"/>
        <v xml:space="preserve"> </v>
      </c>
      <c r="W690" s="32">
        <f>IF($S$4="", SUMIFS('자사몰 메타 광고'!$K:$K, '자사몰 메타 광고'!$C:$C, $R690),SUMIFS('자사몰 메타 광고'!$K:$K,'자사몰 메타 광고'!$I:$I,$S$4,'자사몰 메타 광고'!$C:$C,$R690))</f>
        <v>0</v>
      </c>
      <c r="X690" s="32">
        <f>IF($S$4="", SUMIFS('자사몰 메타 광고'!$N:$N, '자사몰 메타 광고'!$C:$C, $R690),SUMIFS('자사몰 메타 광고'!$N:$N,'자사몰 메타 광고'!$I:$I,$S$4,'자사몰 메타 광고'!$C:$C,$R690))</f>
        <v>0</v>
      </c>
      <c r="Y690" s="11">
        <f t="shared" si="27"/>
        <v>0</v>
      </c>
      <c r="Z690" s="12" t="str">
        <f t="shared" si="32"/>
        <v xml:space="preserve"> </v>
      </c>
      <c r="AB690" s="10">
        <f>IF($S$4="", SUMIFS('무신사 메타 광고'!$X:$X, '무신사 메타 광고'!$C:$C, $R690),SUMIFS('무신사 메타 광고'!$X:$X,'무신사 메타 광고'!$I:$I,$S$4,'무신사 메타 광고'!$C:$C,$R690))</f>
        <v>0</v>
      </c>
      <c r="AC690" s="11">
        <f t="shared" si="28"/>
        <v>0</v>
      </c>
    </row>
    <row r="691" spans="2:29">
      <c r="B691" s="9"/>
      <c r="C691" s="29">
        <f>IF($C$4="", SUMIFS('자사몰 메타 광고'!$L:$L, '자사몰 메타 광고'!$D:$D, $B691), SUMIFS('자사몰 메타 광고'!$L:$L, '자사몰 메타 광고'!$I:$I, $C$4, '자사몰 메타 광고'!$D:$D, $B691))</f>
        <v>0</v>
      </c>
      <c r="D691" s="29">
        <f>IF($C$4="", SUMIFS('자사몰 메타 광고'!$V:$V,#REF!, $B691), SUMIFS('자사몰 메타 광고'!$V:$V,'자사몰 메타 광고'!$I:$I,$C$4,'자사몰 메타 광고'!$D:$D,$B691))</f>
        <v>0</v>
      </c>
      <c r="E691" s="11">
        <f t="shared" si="22"/>
        <v>0</v>
      </c>
      <c r="F691" s="12" t="str">
        <f t="shared" si="29"/>
        <v xml:space="preserve"> </v>
      </c>
      <c r="G691" s="30">
        <f>IF($C$4="", SUMIFS('자사몰 메타 광고'!$K:$K, '자사몰 메타 광고'!$D:$D, $B691), SUMIFS('자사몰 메타 광고'!$K:$K,'자사몰 메타 광고'!$I:$I,$C$4,'자사몰 메타 광고'!D:D,$B691))</f>
        <v>0</v>
      </c>
      <c r="H691" s="30">
        <f>IF($C$4="", SUMIFS('자사몰 메타 광고'!$Q:$Q, '자사몰 메타 광고'!$D:$D, $B691), SUMIFS('자사몰 메타 광고'!$Q:$Q,'자사몰 메타 광고'!$I:$I,$C$4,'자사몰 메타 광고'!D:D,$B691))</f>
        <v>0</v>
      </c>
      <c r="I691" s="30">
        <f>IF($C$4="", SUMIFS('자사몰 메타 광고'!$U:$U, '자사몰 메타 광고'!$D:$D, $B691), SUMIFS('자사몰 메타 광고'!$U:$U,'자사몰 메타 광고'!$I:$I,$C$4,'자사몰 메타 광고'!D:D,$B691))</f>
        <v>0</v>
      </c>
      <c r="J691" s="11">
        <f t="shared" si="23"/>
        <v>0</v>
      </c>
      <c r="K691" s="11">
        <f t="shared" si="24"/>
        <v>0</v>
      </c>
      <c r="L691" s="12" t="str">
        <f t="shared" si="30"/>
        <v xml:space="preserve"> </v>
      </c>
      <c r="N691" s="10">
        <f>IF($C$4="", SUMIFS('무신사 메타 광고'!$X:$X, '무신사 메타 광고'!$D:$D, $B691),SUMIFS('무신사 메타 광고'!$X:$X,'무신사 메타 광고'!I:I,$C$4,'무신사 메타 광고'!D:D,$B691))</f>
        <v>0</v>
      </c>
      <c r="O691" s="11">
        <f t="shared" si="25"/>
        <v>0</v>
      </c>
      <c r="R691" s="13"/>
      <c r="S691" s="31">
        <f>IF($S$4="", SUMIFS('자사몰 메타 광고'!$L:$L, '자사몰 메타 광고'!$C:$C, $R691),SUMIFS('자사몰 메타 광고'!$L:$L,'자사몰 메타 광고'!$I:$I,$S$4,'자사몰 메타 광고'!$C:$C,$R691))</f>
        <v>0</v>
      </c>
      <c r="T691" s="31">
        <f>IF($S$4="", SUMIFS('자사몰 메타 광고'!$V:$V, '자사몰 메타 광고'!$C:$C, $R691),SUMIFS('자사몰 메타 광고'!$V:$V,'자사몰 메타 광고'!$I:$I,$S$4,'자사몰 메타 광고'!$C:$C,$R691))</f>
        <v>0</v>
      </c>
      <c r="U691" s="11">
        <f t="shared" si="26"/>
        <v>0</v>
      </c>
      <c r="V691" s="12" t="str">
        <f t="shared" si="31"/>
        <v xml:space="preserve"> </v>
      </c>
      <c r="W691" s="32">
        <f>IF($S$4="", SUMIFS('자사몰 메타 광고'!$K:$K, '자사몰 메타 광고'!$C:$C, $R691),SUMIFS('자사몰 메타 광고'!$K:$K,'자사몰 메타 광고'!$I:$I,$S$4,'자사몰 메타 광고'!$C:$C,$R691))</f>
        <v>0</v>
      </c>
      <c r="X691" s="32">
        <f>IF($S$4="", SUMIFS('자사몰 메타 광고'!$N:$N, '자사몰 메타 광고'!$C:$C, $R691),SUMIFS('자사몰 메타 광고'!$N:$N,'자사몰 메타 광고'!$I:$I,$S$4,'자사몰 메타 광고'!$C:$C,$R691))</f>
        <v>0</v>
      </c>
      <c r="Y691" s="11">
        <f t="shared" si="27"/>
        <v>0</v>
      </c>
      <c r="Z691" s="12" t="str">
        <f t="shared" si="32"/>
        <v xml:space="preserve"> </v>
      </c>
      <c r="AB691" s="10">
        <f>IF($S$4="", SUMIFS('무신사 메타 광고'!$X:$X, '무신사 메타 광고'!$C:$C, $R691),SUMIFS('무신사 메타 광고'!$X:$X,'무신사 메타 광고'!$I:$I,$S$4,'무신사 메타 광고'!$C:$C,$R691))</f>
        <v>0</v>
      </c>
      <c r="AC691" s="11">
        <f t="shared" si="28"/>
        <v>0</v>
      </c>
    </row>
    <row r="692" spans="2:29">
      <c r="B692" s="9"/>
      <c r="C692" s="29">
        <f>IF($C$4="", SUMIFS('자사몰 메타 광고'!$L:$L, '자사몰 메타 광고'!$D:$D, $B692), SUMIFS('자사몰 메타 광고'!$L:$L, '자사몰 메타 광고'!$I:$I, $C$4, '자사몰 메타 광고'!$D:$D, $B692))</f>
        <v>0</v>
      </c>
      <c r="D692" s="29">
        <f>IF($C$4="", SUMIFS('자사몰 메타 광고'!$V:$V,#REF!, $B692), SUMIFS('자사몰 메타 광고'!$V:$V,'자사몰 메타 광고'!$I:$I,$C$4,'자사몰 메타 광고'!$D:$D,$B692))</f>
        <v>0</v>
      </c>
      <c r="E692" s="11">
        <f t="shared" si="22"/>
        <v>0</v>
      </c>
      <c r="F692" s="12" t="str">
        <f t="shared" si="29"/>
        <v xml:space="preserve"> </v>
      </c>
      <c r="G692" s="30">
        <f>IF($C$4="", SUMIFS('자사몰 메타 광고'!$K:$K, '자사몰 메타 광고'!$D:$D, $B692), SUMIFS('자사몰 메타 광고'!$K:$K,'자사몰 메타 광고'!$I:$I,$C$4,'자사몰 메타 광고'!D:D,$B692))</f>
        <v>0</v>
      </c>
      <c r="H692" s="30">
        <f>IF($C$4="", SUMIFS('자사몰 메타 광고'!$Q:$Q, '자사몰 메타 광고'!$D:$D, $B692), SUMIFS('자사몰 메타 광고'!$Q:$Q,'자사몰 메타 광고'!$I:$I,$C$4,'자사몰 메타 광고'!D:D,$B692))</f>
        <v>0</v>
      </c>
      <c r="I692" s="30">
        <f>IF($C$4="", SUMIFS('자사몰 메타 광고'!$U:$U, '자사몰 메타 광고'!$D:$D, $B692), SUMIFS('자사몰 메타 광고'!$U:$U,'자사몰 메타 광고'!$I:$I,$C$4,'자사몰 메타 광고'!D:D,$B692))</f>
        <v>0</v>
      </c>
      <c r="J692" s="11">
        <f t="shared" si="23"/>
        <v>0</v>
      </c>
      <c r="K692" s="11">
        <f t="shared" si="24"/>
        <v>0</v>
      </c>
      <c r="L692" s="12" t="str">
        <f t="shared" si="30"/>
        <v xml:space="preserve"> </v>
      </c>
      <c r="N692" s="10">
        <f>IF($C$4="", SUMIFS('무신사 메타 광고'!$X:$X, '무신사 메타 광고'!$D:$D, $B692),SUMIFS('무신사 메타 광고'!$X:$X,'무신사 메타 광고'!I:I,$C$4,'무신사 메타 광고'!D:D,$B692))</f>
        <v>0</v>
      </c>
      <c r="O692" s="11">
        <f t="shared" si="25"/>
        <v>0</v>
      </c>
      <c r="R692" s="13"/>
      <c r="S692" s="31">
        <f>IF($S$4="", SUMIFS('자사몰 메타 광고'!$L:$L, '자사몰 메타 광고'!$C:$C, $R692),SUMIFS('자사몰 메타 광고'!$L:$L,'자사몰 메타 광고'!$I:$I,$S$4,'자사몰 메타 광고'!$C:$C,$R692))</f>
        <v>0</v>
      </c>
      <c r="T692" s="31">
        <f>IF($S$4="", SUMIFS('자사몰 메타 광고'!$V:$V, '자사몰 메타 광고'!$C:$C, $R692),SUMIFS('자사몰 메타 광고'!$V:$V,'자사몰 메타 광고'!$I:$I,$S$4,'자사몰 메타 광고'!$C:$C,$R692))</f>
        <v>0</v>
      </c>
      <c r="U692" s="11">
        <f t="shared" si="26"/>
        <v>0</v>
      </c>
      <c r="V692" s="12" t="str">
        <f t="shared" si="31"/>
        <v xml:space="preserve"> </v>
      </c>
      <c r="W692" s="32">
        <f>IF($S$4="", SUMIFS('자사몰 메타 광고'!$K:$K, '자사몰 메타 광고'!$C:$C, $R692),SUMIFS('자사몰 메타 광고'!$K:$K,'자사몰 메타 광고'!$I:$I,$S$4,'자사몰 메타 광고'!$C:$C,$R692))</f>
        <v>0</v>
      </c>
      <c r="X692" s="32">
        <f>IF($S$4="", SUMIFS('자사몰 메타 광고'!$N:$N, '자사몰 메타 광고'!$C:$C, $R692),SUMIFS('자사몰 메타 광고'!$N:$N,'자사몰 메타 광고'!$I:$I,$S$4,'자사몰 메타 광고'!$C:$C,$R692))</f>
        <v>0</v>
      </c>
      <c r="Y692" s="11">
        <f t="shared" si="27"/>
        <v>0</v>
      </c>
      <c r="Z692" s="12" t="str">
        <f t="shared" si="32"/>
        <v xml:space="preserve"> </v>
      </c>
      <c r="AB692" s="10">
        <f>IF($S$4="", SUMIFS('무신사 메타 광고'!$X:$X, '무신사 메타 광고'!$C:$C, $R692),SUMIFS('무신사 메타 광고'!$X:$X,'무신사 메타 광고'!$I:$I,$S$4,'무신사 메타 광고'!$C:$C,$R692))</f>
        <v>0</v>
      </c>
      <c r="AC692" s="11">
        <f t="shared" si="28"/>
        <v>0</v>
      </c>
    </row>
    <row r="693" spans="2:29">
      <c r="B693" s="9"/>
      <c r="C693" s="29">
        <f>IF($C$4="", SUMIFS('자사몰 메타 광고'!$L:$L, '자사몰 메타 광고'!$D:$D, $B693), SUMIFS('자사몰 메타 광고'!$L:$L, '자사몰 메타 광고'!$I:$I, $C$4, '자사몰 메타 광고'!$D:$D, $B693))</f>
        <v>0</v>
      </c>
      <c r="D693" s="29">
        <f>IF($C$4="", SUMIFS('자사몰 메타 광고'!$V:$V,#REF!, $B693), SUMIFS('자사몰 메타 광고'!$V:$V,'자사몰 메타 광고'!$I:$I,$C$4,'자사몰 메타 광고'!$D:$D,$B693))</f>
        <v>0</v>
      </c>
      <c r="E693" s="11">
        <f t="shared" si="22"/>
        <v>0</v>
      </c>
      <c r="F693" s="12" t="str">
        <f t="shared" si="29"/>
        <v xml:space="preserve"> </v>
      </c>
      <c r="G693" s="30">
        <f>IF($C$4="", SUMIFS('자사몰 메타 광고'!$K:$K, '자사몰 메타 광고'!$D:$D, $B693), SUMIFS('자사몰 메타 광고'!$K:$K,'자사몰 메타 광고'!$I:$I,$C$4,'자사몰 메타 광고'!D:D,$B693))</f>
        <v>0</v>
      </c>
      <c r="H693" s="30">
        <f>IF($C$4="", SUMIFS('자사몰 메타 광고'!$Q:$Q, '자사몰 메타 광고'!$D:$D, $B693), SUMIFS('자사몰 메타 광고'!$Q:$Q,'자사몰 메타 광고'!$I:$I,$C$4,'자사몰 메타 광고'!D:D,$B693))</f>
        <v>0</v>
      </c>
      <c r="I693" s="30">
        <f>IF($C$4="", SUMIFS('자사몰 메타 광고'!$U:$U, '자사몰 메타 광고'!$D:$D, $B693), SUMIFS('자사몰 메타 광고'!$U:$U,'자사몰 메타 광고'!$I:$I,$C$4,'자사몰 메타 광고'!D:D,$B693))</f>
        <v>0</v>
      </c>
      <c r="J693" s="11">
        <f t="shared" si="23"/>
        <v>0</v>
      </c>
      <c r="K693" s="11">
        <f t="shared" si="24"/>
        <v>0</v>
      </c>
      <c r="L693" s="12" t="str">
        <f t="shared" si="30"/>
        <v xml:space="preserve"> </v>
      </c>
      <c r="N693" s="10">
        <f>IF($C$4="", SUMIFS('무신사 메타 광고'!$X:$X, '무신사 메타 광고'!$D:$D, $B693),SUMIFS('무신사 메타 광고'!$X:$X,'무신사 메타 광고'!I:I,$C$4,'무신사 메타 광고'!D:D,$B693))</f>
        <v>0</v>
      </c>
      <c r="O693" s="11">
        <f t="shared" si="25"/>
        <v>0</v>
      </c>
      <c r="R693" s="13"/>
      <c r="S693" s="31">
        <f>IF($S$4="", SUMIFS('자사몰 메타 광고'!$L:$L, '자사몰 메타 광고'!$C:$C, $R693),SUMIFS('자사몰 메타 광고'!$L:$L,'자사몰 메타 광고'!$I:$I,$S$4,'자사몰 메타 광고'!$C:$C,$R693))</f>
        <v>0</v>
      </c>
      <c r="T693" s="31">
        <f>IF($S$4="", SUMIFS('자사몰 메타 광고'!$V:$V, '자사몰 메타 광고'!$C:$C, $R693),SUMIFS('자사몰 메타 광고'!$V:$V,'자사몰 메타 광고'!$I:$I,$S$4,'자사몰 메타 광고'!$C:$C,$R693))</f>
        <v>0</v>
      </c>
      <c r="U693" s="11">
        <f t="shared" si="26"/>
        <v>0</v>
      </c>
      <c r="V693" s="12" t="str">
        <f t="shared" si="31"/>
        <v xml:space="preserve"> </v>
      </c>
      <c r="W693" s="32">
        <f>IF($S$4="", SUMIFS('자사몰 메타 광고'!$K:$K, '자사몰 메타 광고'!$C:$C, $R693),SUMIFS('자사몰 메타 광고'!$K:$K,'자사몰 메타 광고'!$I:$I,$S$4,'자사몰 메타 광고'!$C:$C,$R693))</f>
        <v>0</v>
      </c>
      <c r="X693" s="32">
        <f>IF($S$4="", SUMIFS('자사몰 메타 광고'!$N:$N, '자사몰 메타 광고'!$C:$C, $R693),SUMIFS('자사몰 메타 광고'!$N:$N,'자사몰 메타 광고'!$I:$I,$S$4,'자사몰 메타 광고'!$C:$C,$R693))</f>
        <v>0</v>
      </c>
      <c r="Y693" s="11">
        <f t="shared" si="27"/>
        <v>0</v>
      </c>
      <c r="Z693" s="12" t="str">
        <f t="shared" si="32"/>
        <v xml:space="preserve"> </v>
      </c>
      <c r="AB693" s="10">
        <f>IF($S$4="", SUMIFS('무신사 메타 광고'!$X:$X, '무신사 메타 광고'!$C:$C, $R693),SUMIFS('무신사 메타 광고'!$X:$X,'무신사 메타 광고'!$I:$I,$S$4,'무신사 메타 광고'!$C:$C,$R693))</f>
        <v>0</v>
      </c>
      <c r="AC693" s="11">
        <f t="shared" si="28"/>
        <v>0</v>
      </c>
    </row>
    <row r="694" spans="2:29">
      <c r="B694" s="9"/>
      <c r="C694" s="29">
        <f>IF($C$4="", SUMIFS('자사몰 메타 광고'!$L:$L, '자사몰 메타 광고'!$D:$D, $B694), SUMIFS('자사몰 메타 광고'!$L:$L, '자사몰 메타 광고'!$I:$I, $C$4, '자사몰 메타 광고'!$D:$D, $B694))</f>
        <v>0</v>
      </c>
      <c r="D694" s="29">
        <f>IF($C$4="", SUMIFS('자사몰 메타 광고'!$V:$V,#REF!, $B694), SUMIFS('자사몰 메타 광고'!$V:$V,'자사몰 메타 광고'!$I:$I,$C$4,'자사몰 메타 광고'!$D:$D,$B694))</f>
        <v>0</v>
      </c>
      <c r="E694" s="11">
        <f t="shared" si="22"/>
        <v>0</v>
      </c>
      <c r="F694" s="12" t="str">
        <f t="shared" si="29"/>
        <v xml:space="preserve"> </v>
      </c>
      <c r="G694" s="30">
        <f>IF($C$4="", SUMIFS('자사몰 메타 광고'!$K:$K, '자사몰 메타 광고'!$D:$D, $B694), SUMIFS('자사몰 메타 광고'!$K:$K,'자사몰 메타 광고'!$I:$I,$C$4,'자사몰 메타 광고'!D:D,$B694))</f>
        <v>0</v>
      </c>
      <c r="H694" s="30">
        <f>IF($C$4="", SUMIFS('자사몰 메타 광고'!$Q:$Q, '자사몰 메타 광고'!$D:$D, $B694), SUMIFS('자사몰 메타 광고'!$Q:$Q,'자사몰 메타 광고'!$I:$I,$C$4,'자사몰 메타 광고'!D:D,$B694))</f>
        <v>0</v>
      </c>
      <c r="I694" s="30">
        <f>IF($C$4="", SUMIFS('자사몰 메타 광고'!$U:$U, '자사몰 메타 광고'!$D:$D, $B694), SUMIFS('자사몰 메타 광고'!$U:$U,'자사몰 메타 광고'!$I:$I,$C$4,'자사몰 메타 광고'!D:D,$B694))</f>
        <v>0</v>
      </c>
      <c r="J694" s="11">
        <f t="shared" si="23"/>
        <v>0</v>
      </c>
      <c r="K694" s="11">
        <f t="shared" si="24"/>
        <v>0</v>
      </c>
      <c r="L694" s="12" t="str">
        <f t="shared" si="30"/>
        <v xml:space="preserve"> </v>
      </c>
      <c r="N694" s="10">
        <f>IF($C$4="", SUMIFS('무신사 메타 광고'!$X:$X, '무신사 메타 광고'!$D:$D, $B694),SUMIFS('무신사 메타 광고'!$X:$X,'무신사 메타 광고'!I:I,$C$4,'무신사 메타 광고'!D:D,$B694))</f>
        <v>0</v>
      </c>
      <c r="O694" s="11">
        <f t="shared" si="25"/>
        <v>0</v>
      </c>
      <c r="R694" s="13"/>
      <c r="S694" s="31">
        <f>IF($S$4="", SUMIFS('자사몰 메타 광고'!$L:$L, '자사몰 메타 광고'!$C:$C, $R694),SUMIFS('자사몰 메타 광고'!$L:$L,'자사몰 메타 광고'!$I:$I,$S$4,'자사몰 메타 광고'!$C:$C,$R694))</f>
        <v>0</v>
      </c>
      <c r="T694" s="31">
        <f>IF($S$4="", SUMIFS('자사몰 메타 광고'!$V:$V, '자사몰 메타 광고'!$C:$C, $R694),SUMIFS('자사몰 메타 광고'!$V:$V,'자사몰 메타 광고'!$I:$I,$S$4,'자사몰 메타 광고'!$C:$C,$R694))</f>
        <v>0</v>
      </c>
      <c r="U694" s="11">
        <f t="shared" si="26"/>
        <v>0</v>
      </c>
      <c r="V694" s="12" t="str">
        <f t="shared" si="31"/>
        <v xml:space="preserve"> </v>
      </c>
      <c r="W694" s="32">
        <f>IF($S$4="", SUMIFS('자사몰 메타 광고'!$K:$K, '자사몰 메타 광고'!$C:$C, $R694),SUMIFS('자사몰 메타 광고'!$K:$K,'자사몰 메타 광고'!$I:$I,$S$4,'자사몰 메타 광고'!$C:$C,$R694))</f>
        <v>0</v>
      </c>
      <c r="X694" s="32">
        <f>IF($S$4="", SUMIFS('자사몰 메타 광고'!$N:$N, '자사몰 메타 광고'!$C:$C, $R694),SUMIFS('자사몰 메타 광고'!$N:$N,'자사몰 메타 광고'!$I:$I,$S$4,'자사몰 메타 광고'!$C:$C,$R694))</f>
        <v>0</v>
      </c>
      <c r="Y694" s="11">
        <f t="shared" si="27"/>
        <v>0</v>
      </c>
      <c r="Z694" s="12" t="str">
        <f t="shared" si="32"/>
        <v xml:space="preserve"> </v>
      </c>
      <c r="AB694" s="10">
        <f>IF($S$4="", SUMIFS('무신사 메타 광고'!$X:$X, '무신사 메타 광고'!$C:$C, $R694),SUMIFS('무신사 메타 광고'!$X:$X,'무신사 메타 광고'!$I:$I,$S$4,'무신사 메타 광고'!$C:$C,$R694))</f>
        <v>0</v>
      </c>
      <c r="AC694" s="11">
        <f t="shared" si="28"/>
        <v>0</v>
      </c>
    </row>
    <row r="695" spans="2:29">
      <c r="B695" s="9"/>
      <c r="C695" s="29">
        <f>IF($C$4="", SUMIFS('자사몰 메타 광고'!$L:$L, '자사몰 메타 광고'!$D:$D, $B695), SUMIFS('자사몰 메타 광고'!$L:$L, '자사몰 메타 광고'!$I:$I, $C$4, '자사몰 메타 광고'!$D:$D, $B695))</f>
        <v>0</v>
      </c>
      <c r="D695" s="29">
        <f>IF($C$4="", SUMIFS('자사몰 메타 광고'!$V:$V,#REF!, $B695), SUMIFS('자사몰 메타 광고'!$V:$V,'자사몰 메타 광고'!$I:$I,$C$4,'자사몰 메타 광고'!$D:$D,$B695))</f>
        <v>0</v>
      </c>
      <c r="E695" s="11">
        <f t="shared" si="22"/>
        <v>0</v>
      </c>
      <c r="F695" s="12" t="str">
        <f t="shared" si="29"/>
        <v xml:space="preserve"> </v>
      </c>
      <c r="G695" s="30">
        <f>IF($C$4="", SUMIFS('자사몰 메타 광고'!$K:$K, '자사몰 메타 광고'!$D:$D, $B695), SUMIFS('자사몰 메타 광고'!$K:$K,'자사몰 메타 광고'!$I:$I,$C$4,'자사몰 메타 광고'!D:D,$B695))</f>
        <v>0</v>
      </c>
      <c r="H695" s="30">
        <f>IF($C$4="", SUMIFS('자사몰 메타 광고'!$Q:$Q, '자사몰 메타 광고'!$D:$D, $B695), SUMIFS('자사몰 메타 광고'!$Q:$Q,'자사몰 메타 광고'!$I:$I,$C$4,'자사몰 메타 광고'!D:D,$B695))</f>
        <v>0</v>
      </c>
      <c r="I695" s="30">
        <f>IF($C$4="", SUMIFS('자사몰 메타 광고'!$U:$U, '자사몰 메타 광고'!$D:$D, $B695), SUMIFS('자사몰 메타 광고'!$U:$U,'자사몰 메타 광고'!$I:$I,$C$4,'자사몰 메타 광고'!D:D,$B695))</f>
        <v>0</v>
      </c>
      <c r="J695" s="11">
        <f t="shared" si="23"/>
        <v>0</v>
      </c>
      <c r="K695" s="11">
        <f t="shared" si="24"/>
        <v>0</v>
      </c>
      <c r="L695" s="12" t="str">
        <f t="shared" si="30"/>
        <v xml:space="preserve"> </v>
      </c>
      <c r="N695" s="10">
        <f>IF($C$4="", SUMIFS('무신사 메타 광고'!$X:$X, '무신사 메타 광고'!$D:$D, $B695),SUMIFS('무신사 메타 광고'!$X:$X,'무신사 메타 광고'!I:I,$C$4,'무신사 메타 광고'!D:D,$B695))</f>
        <v>0</v>
      </c>
      <c r="O695" s="11">
        <f t="shared" si="25"/>
        <v>0</v>
      </c>
      <c r="R695" s="13"/>
      <c r="S695" s="31">
        <f>IF($S$4="", SUMIFS('자사몰 메타 광고'!$L:$L, '자사몰 메타 광고'!$C:$C, $R695),SUMIFS('자사몰 메타 광고'!$L:$L,'자사몰 메타 광고'!$I:$I,$S$4,'자사몰 메타 광고'!$C:$C,$R695))</f>
        <v>0</v>
      </c>
      <c r="T695" s="31">
        <f>IF($S$4="", SUMIFS('자사몰 메타 광고'!$V:$V, '자사몰 메타 광고'!$C:$C, $R695),SUMIFS('자사몰 메타 광고'!$V:$V,'자사몰 메타 광고'!$I:$I,$S$4,'자사몰 메타 광고'!$C:$C,$R695))</f>
        <v>0</v>
      </c>
      <c r="U695" s="11">
        <f t="shared" si="26"/>
        <v>0</v>
      </c>
      <c r="V695" s="12" t="str">
        <f t="shared" si="31"/>
        <v xml:space="preserve"> </v>
      </c>
      <c r="W695" s="32">
        <f>IF($S$4="", SUMIFS('자사몰 메타 광고'!$K:$K, '자사몰 메타 광고'!$C:$C, $R695),SUMIFS('자사몰 메타 광고'!$K:$K,'자사몰 메타 광고'!$I:$I,$S$4,'자사몰 메타 광고'!$C:$C,$R695))</f>
        <v>0</v>
      </c>
      <c r="X695" s="32">
        <f>IF($S$4="", SUMIFS('자사몰 메타 광고'!$N:$N, '자사몰 메타 광고'!$C:$C, $R695),SUMIFS('자사몰 메타 광고'!$N:$N,'자사몰 메타 광고'!$I:$I,$S$4,'자사몰 메타 광고'!$C:$C,$R695))</f>
        <v>0</v>
      </c>
      <c r="Y695" s="11">
        <f t="shared" si="27"/>
        <v>0</v>
      </c>
      <c r="Z695" s="12" t="str">
        <f t="shared" si="32"/>
        <v xml:space="preserve"> </v>
      </c>
      <c r="AB695" s="10">
        <f>IF($S$4="", SUMIFS('무신사 메타 광고'!$X:$X, '무신사 메타 광고'!$C:$C, $R695),SUMIFS('무신사 메타 광고'!$X:$X,'무신사 메타 광고'!$I:$I,$S$4,'무신사 메타 광고'!$C:$C,$R695))</f>
        <v>0</v>
      </c>
      <c r="AC695" s="11">
        <f t="shared" si="28"/>
        <v>0</v>
      </c>
    </row>
    <row r="696" spans="2:29">
      <c r="B696" s="9"/>
      <c r="C696" s="29">
        <f>IF($C$4="", SUMIFS('자사몰 메타 광고'!$L:$L, '자사몰 메타 광고'!$D:$D, $B696), SUMIFS('자사몰 메타 광고'!$L:$L, '자사몰 메타 광고'!$I:$I, $C$4, '자사몰 메타 광고'!$D:$D, $B696))</f>
        <v>0</v>
      </c>
      <c r="D696" s="29">
        <f>IF($C$4="", SUMIFS('자사몰 메타 광고'!$V:$V,#REF!, $B696), SUMIFS('자사몰 메타 광고'!$V:$V,'자사몰 메타 광고'!$I:$I,$C$4,'자사몰 메타 광고'!$D:$D,$B696))</f>
        <v>0</v>
      </c>
      <c r="E696" s="11">
        <f t="shared" si="22"/>
        <v>0</v>
      </c>
      <c r="F696" s="12" t="str">
        <f t="shared" si="29"/>
        <v xml:space="preserve"> </v>
      </c>
      <c r="G696" s="30">
        <f>IF($C$4="", SUMIFS('자사몰 메타 광고'!$K:$K, '자사몰 메타 광고'!$D:$D, $B696), SUMIFS('자사몰 메타 광고'!$K:$K,'자사몰 메타 광고'!$I:$I,$C$4,'자사몰 메타 광고'!D:D,$B696))</f>
        <v>0</v>
      </c>
      <c r="H696" s="30">
        <f>IF($C$4="", SUMIFS('자사몰 메타 광고'!$Q:$Q, '자사몰 메타 광고'!$D:$D, $B696), SUMIFS('자사몰 메타 광고'!$Q:$Q,'자사몰 메타 광고'!$I:$I,$C$4,'자사몰 메타 광고'!D:D,$B696))</f>
        <v>0</v>
      </c>
      <c r="I696" s="30">
        <f>IF($C$4="", SUMIFS('자사몰 메타 광고'!$U:$U, '자사몰 메타 광고'!$D:$D, $B696), SUMIFS('자사몰 메타 광고'!$U:$U,'자사몰 메타 광고'!$I:$I,$C$4,'자사몰 메타 광고'!D:D,$B696))</f>
        <v>0</v>
      </c>
      <c r="J696" s="11">
        <f t="shared" si="23"/>
        <v>0</v>
      </c>
      <c r="K696" s="11">
        <f t="shared" si="24"/>
        <v>0</v>
      </c>
      <c r="L696" s="12" t="str">
        <f t="shared" si="30"/>
        <v xml:space="preserve"> </v>
      </c>
      <c r="N696" s="10">
        <f>IF($C$4="", SUMIFS('무신사 메타 광고'!$X:$X, '무신사 메타 광고'!$D:$D, $B696),SUMIFS('무신사 메타 광고'!$X:$X,'무신사 메타 광고'!I:I,$C$4,'무신사 메타 광고'!D:D,$B696))</f>
        <v>0</v>
      </c>
      <c r="O696" s="11">
        <f t="shared" si="25"/>
        <v>0</v>
      </c>
      <c r="R696" s="13"/>
      <c r="S696" s="31">
        <f>IF($S$4="", SUMIFS('자사몰 메타 광고'!$L:$L, '자사몰 메타 광고'!$C:$C, $R696),SUMIFS('자사몰 메타 광고'!$L:$L,'자사몰 메타 광고'!$I:$I,$S$4,'자사몰 메타 광고'!$C:$C,$R696))</f>
        <v>0</v>
      </c>
      <c r="T696" s="31">
        <f>IF($S$4="", SUMIFS('자사몰 메타 광고'!$V:$V, '자사몰 메타 광고'!$C:$C, $R696),SUMIFS('자사몰 메타 광고'!$V:$V,'자사몰 메타 광고'!$I:$I,$S$4,'자사몰 메타 광고'!$C:$C,$R696))</f>
        <v>0</v>
      </c>
      <c r="U696" s="11">
        <f t="shared" si="26"/>
        <v>0</v>
      </c>
      <c r="V696" s="12" t="str">
        <f t="shared" si="31"/>
        <v xml:space="preserve"> </v>
      </c>
      <c r="W696" s="32">
        <f>IF($S$4="", SUMIFS('자사몰 메타 광고'!$K:$K, '자사몰 메타 광고'!$C:$C, $R696),SUMIFS('자사몰 메타 광고'!$K:$K,'자사몰 메타 광고'!$I:$I,$S$4,'자사몰 메타 광고'!$C:$C,$R696))</f>
        <v>0</v>
      </c>
      <c r="X696" s="32">
        <f>IF($S$4="", SUMIFS('자사몰 메타 광고'!$N:$N, '자사몰 메타 광고'!$C:$C, $R696),SUMIFS('자사몰 메타 광고'!$N:$N,'자사몰 메타 광고'!$I:$I,$S$4,'자사몰 메타 광고'!$C:$C,$R696))</f>
        <v>0</v>
      </c>
      <c r="Y696" s="11">
        <f t="shared" si="27"/>
        <v>0</v>
      </c>
      <c r="Z696" s="12" t="str">
        <f t="shared" si="32"/>
        <v xml:space="preserve"> </v>
      </c>
      <c r="AB696" s="10">
        <f>IF($S$4="", SUMIFS('무신사 메타 광고'!$X:$X, '무신사 메타 광고'!$C:$C, $R696),SUMIFS('무신사 메타 광고'!$X:$X,'무신사 메타 광고'!$I:$I,$S$4,'무신사 메타 광고'!$C:$C,$R696))</f>
        <v>0</v>
      </c>
      <c r="AC696" s="11">
        <f t="shared" si="28"/>
        <v>0</v>
      </c>
    </row>
    <row r="697" spans="2:29">
      <c r="B697" s="9"/>
      <c r="C697" s="29">
        <f>IF($C$4="", SUMIFS('자사몰 메타 광고'!$L:$L, '자사몰 메타 광고'!$D:$D, $B697), SUMIFS('자사몰 메타 광고'!$L:$L, '자사몰 메타 광고'!$I:$I, $C$4, '자사몰 메타 광고'!$D:$D, $B697))</f>
        <v>0</v>
      </c>
      <c r="D697" s="29">
        <f>IF($C$4="", SUMIFS('자사몰 메타 광고'!$V:$V,#REF!, $B697), SUMIFS('자사몰 메타 광고'!$V:$V,'자사몰 메타 광고'!$I:$I,$C$4,'자사몰 메타 광고'!$D:$D,$B697))</f>
        <v>0</v>
      </c>
      <c r="E697" s="11">
        <f t="shared" si="22"/>
        <v>0</v>
      </c>
      <c r="F697" s="12" t="str">
        <f t="shared" si="29"/>
        <v xml:space="preserve"> </v>
      </c>
      <c r="G697" s="30">
        <f>IF($C$4="", SUMIFS('자사몰 메타 광고'!$K:$K, '자사몰 메타 광고'!$D:$D, $B697), SUMIFS('자사몰 메타 광고'!$K:$K,'자사몰 메타 광고'!$I:$I,$C$4,'자사몰 메타 광고'!D:D,$B697))</f>
        <v>0</v>
      </c>
      <c r="H697" s="30">
        <f>IF($C$4="", SUMIFS('자사몰 메타 광고'!$Q:$Q, '자사몰 메타 광고'!$D:$D, $B697), SUMIFS('자사몰 메타 광고'!$Q:$Q,'자사몰 메타 광고'!$I:$I,$C$4,'자사몰 메타 광고'!D:D,$B697))</f>
        <v>0</v>
      </c>
      <c r="I697" s="30">
        <f>IF($C$4="", SUMIFS('자사몰 메타 광고'!$U:$U, '자사몰 메타 광고'!$D:$D, $B697), SUMIFS('자사몰 메타 광고'!$U:$U,'자사몰 메타 광고'!$I:$I,$C$4,'자사몰 메타 광고'!D:D,$B697))</f>
        <v>0</v>
      </c>
      <c r="J697" s="11">
        <f t="shared" si="23"/>
        <v>0</v>
      </c>
      <c r="K697" s="11">
        <f t="shared" si="24"/>
        <v>0</v>
      </c>
      <c r="L697" s="12" t="str">
        <f t="shared" si="30"/>
        <v xml:space="preserve"> </v>
      </c>
      <c r="N697" s="10">
        <f>IF($C$4="", SUMIFS('무신사 메타 광고'!$X:$X, '무신사 메타 광고'!$D:$D, $B697),SUMIFS('무신사 메타 광고'!$X:$X,'무신사 메타 광고'!I:I,$C$4,'무신사 메타 광고'!D:D,$B697))</f>
        <v>0</v>
      </c>
      <c r="O697" s="11">
        <f t="shared" si="25"/>
        <v>0</v>
      </c>
      <c r="R697" s="13"/>
      <c r="S697" s="31">
        <f>IF($S$4="", SUMIFS('자사몰 메타 광고'!$L:$L, '자사몰 메타 광고'!$C:$C, $R697),SUMIFS('자사몰 메타 광고'!$L:$L,'자사몰 메타 광고'!$I:$I,$S$4,'자사몰 메타 광고'!$C:$C,$R697))</f>
        <v>0</v>
      </c>
      <c r="T697" s="31">
        <f>IF($S$4="", SUMIFS('자사몰 메타 광고'!$V:$V, '자사몰 메타 광고'!$C:$C, $R697),SUMIFS('자사몰 메타 광고'!$V:$V,'자사몰 메타 광고'!$I:$I,$S$4,'자사몰 메타 광고'!$C:$C,$R697))</f>
        <v>0</v>
      </c>
      <c r="U697" s="11">
        <f t="shared" si="26"/>
        <v>0</v>
      </c>
      <c r="V697" s="12" t="str">
        <f t="shared" si="31"/>
        <v xml:space="preserve"> </v>
      </c>
      <c r="W697" s="32">
        <f>IF($S$4="", SUMIFS('자사몰 메타 광고'!$K:$K, '자사몰 메타 광고'!$C:$C, $R697),SUMIFS('자사몰 메타 광고'!$K:$K,'자사몰 메타 광고'!$I:$I,$S$4,'자사몰 메타 광고'!$C:$C,$R697))</f>
        <v>0</v>
      </c>
      <c r="X697" s="32">
        <f>IF($S$4="", SUMIFS('자사몰 메타 광고'!$N:$N, '자사몰 메타 광고'!$C:$C, $R697),SUMIFS('자사몰 메타 광고'!$N:$N,'자사몰 메타 광고'!$I:$I,$S$4,'자사몰 메타 광고'!$C:$C,$R697))</f>
        <v>0</v>
      </c>
      <c r="Y697" s="11">
        <f t="shared" si="27"/>
        <v>0</v>
      </c>
      <c r="Z697" s="12" t="str">
        <f t="shared" si="32"/>
        <v xml:space="preserve"> </v>
      </c>
      <c r="AB697" s="10">
        <f>IF($S$4="", SUMIFS('무신사 메타 광고'!$X:$X, '무신사 메타 광고'!$C:$C, $R697),SUMIFS('무신사 메타 광고'!$X:$X,'무신사 메타 광고'!$I:$I,$S$4,'무신사 메타 광고'!$C:$C,$R697))</f>
        <v>0</v>
      </c>
      <c r="AC697" s="11">
        <f t="shared" si="28"/>
        <v>0</v>
      </c>
    </row>
    <row r="698" spans="2:29">
      <c r="B698" s="9"/>
      <c r="C698" s="29">
        <f>IF($C$4="", SUMIFS('자사몰 메타 광고'!$L:$L, '자사몰 메타 광고'!$D:$D, $B698), SUMIFS('자사몰 메타 광고'!$L:$L, '자사몰 메타 광고'!$I:$I, $C$4, '자사몰 메타 광고'!$D:$D, $B698))</f>
        <v>0</v>
      </c>
      <c r="D698" s="29">
        <f>IF($C$4="", SUMIFS('자사몰 메타 광고'!$V:$V,#REF!, $B698), SUMIFS('자사몰 메타 광고'!$V:$V,'자사몰 메타 광고'!$I:$I,$C$4,'자사몰 메타 광고'!$D:$D,$B698))</f>
        <v>0</v>
      </c>
      <c r="E698" s="11">
        <f t="shared" si="22"/>
        <v>0</v>
      </c>
      <c r="F698" s="12" t="str">
        <f t="shared" si="29"/>
        <v xml:space="preserve"> </v>
      </c>
      <c r="G698" s="30">
        <f>IF($C$4="", SUMIFS('자사몰 메타 광고'!$K:$K, '자사몰 메타 광고'!$D:$D, $B698), SUMIFS('자사몰 메타 광고'!$K:$K,'자사몰 메타 광고'!$I:$I,$C$4,'자사몰 메타 광고'!D:D,$B698))</f>
        <v>0</v>
      </c>
      <c r="H698" s="30">
        <f>IF($C$4="", SUMIFS('자사몰 메타 광고'!$Q:$Q, '자사몰 메타 광고'!$D:$D, $B698), SUMIFS('자사몰 메타 광고'!$Q:$Q,'자사몰 메타 광고'!$I:$I,$C$4,'자사몰 메타 광고'!D:D,$B698))</f>
        <v>0</v>
      </c>
      <c r="I698" s="30">
        <f>IF($C$4="", SUMIFS('자사몰 메타 광고'!$U:$U, '자사몰 메타 광고'!$D:$D, $B698), SUMIFS('자사몰 메타 광고'!$U:$U,'자사몰 메타 광고'!$I:$I,$C$4,'자사몰 메타 광고'!D:D,$B698))</f>
        <v>0</v>
      </c>
      <c r="J698" s="11">
        <f t="shared" si="23"/>
        <v>0</v>
      </c>
      <c r="K698" s="11">
        <f t="shared" si="24"/>
        <v>0</v>
      </c>
      <c r="L698" s="12" t="str">
        <f t="shared" si="30"/>
        <v xml:space="preserve"> </v>
      </c>
      <c r="N698" s="10">
        <f>IF($C$4="", SUMIFS('무신사 메타 광고'!$X:$X, '무신사 메타 광고'!$D:$D, $B698),SUMIFS('무신사 메타 광고'!$X:$X,'무신사 메타 광고'!I:I,$C$4,'무신사 메타 광고'!D:D,$B698))</f>
        <v>0</v>
      </c>
      <c r="O698" s="11">
        <f t="shared" si="25"/>
        <v>0</v>
      </c>
      <c r="R698" s="13"/>
      <c r="S698" s="31">
        <f>IF($S$4="", SUMIFS('자사몰 메타 광고'!$L:$L, '자사몰 메타 광고'!$C:$C, $R698),SUMIFS('자사몰 메타 광고'!$L:$L,'자사몰 메타 광고'!$I:$I,$S$4,'자사몰 메타 광고'!$C:$C,$R698))</f>
        <v>0</v>
      </c>
      <c r="T698" s="31">
        <f>IF($S$4="", SUMIFS('자사몰 메타 광고'!$V:$V, '자사몰 메타 광고'!$C:$C, $R698),SUMIFS('자사몰 메타 광고'!$V:$V,'자사몰 메타 광고'!$I:$I,$S$4,'자사몰 메타 광고'!$C:$C,$R698))</f>
        <v>0</v>
      </c>
      <c r="U698" s="11">
        <f t="shared" si="26"/>
        <v>0</v>
      </c>
      <c r="V698" s="12" t="str">
        <f t="shared" si="31"/>
        <v xml:space="preserve"> </v>
      </c>
      <c r="W698" s="32">
        <f>IF($S$4="", SUMIFS('자사몰 메타 광고'!$K:$K, '자사몰 메타 광고'!$C:$C, $R698),SUMIFS('자사몰 메타 광고'!$K:$K,'자사몰 메타 광고'!$I:$I,$S$4,'자사몰 메타 광고'!$C:$C,$R698))</f>
        <v>0</v>
      </c>
      <c r="X698" s="32">
        <f>IF($S$4="", SUMIFS('자사몰 메타 광고'!$N:$N, '자사몰 메타 광고'!$C:$C, $R698),SUMIFS('자사몰 메타 광고'!$N:$N,'자사몰 메타 광고'!$I:$I,$S$4,'자사몰 메타 광고'!$C:$C,$R698))</f>
        <v>0</v>
      </c>
      <c r="Y698" s="11">
        <f t="shared" si="27"/>
        <v>0</v>
      </c>
      <c r="Z698" s="12" t="str">
        <f t="shared" si="32"/>
        <v xml:space="preserve"> </v>
      </c>
      <c r="AB698" s="10">
        <f>IF($S$4="", SUMIFS('무신사 메타 광고'!$X:$X, '무신사 메타 광고'!$C:$C, $R698),SUMIFS('무신사 메타 광고'!$X:$X,'무신사 메타 광고'!$I:$I,$S$4,'무신사 메타 광고'!$C:$C,$R698))</f>
        <v>0</v>
      </c>
      <c r="AC698" s="11">
        <f t="shared" si="28"/>
        <v>0</v>
      </c>
    </row>
    <row r="699" spans="2:29">
      <c r="B699" s="9"/>
      <c r="C699" s="29">
        <f>IF($C$4="", SUMIFS('자사몰 메타 광고'!$L:$L, '자사몰 메타 광고'!$D:$D, $B699), SUMIFS('자사몰 메타 광고'!$L:$L, '자사몰 메타 광고'!$I:$I, $C$4, '자사몰 메타 광고'!$D:$D, $B699))</f>
        <v>0</v>
      </c>
      <c r="D699" s="29">
        <f>IF($C$4="", SUMIFS('자사몰 메타 광고'!$V:$V,#REF!, $B699), SUMIFS('자사몰 메타 광고'!$V:$V,'자사몰 메타 광고'!$I:$I,$C$4,'자사몰 메타 광고'!$D:$D,$B699))</f>
        <v>0</v>
      </c>
      <c r="E699" s="11">
        <f t="shared" si="22"/>
        <v>0</v>
      </c>
      <c r="F699" s="12" t="str">
        <f t="shared" si="29"/>
        <v xml:space="preserve"> </v>
      </c>
      <c r="G699" s="30">
        <f>IF($C$4="", SUMIFS('자사몰 메타 광고'!$K:$K, '자사몰 메타 광고'!$D:$D, $B699), SUMIFS('자사몰 메타 광고'!$K:$K,'자사몰 메타 광고'!$I:$I,$C$4,'자사몰 메타 광고'!D:D,$B699))</f>
        <v>0</v>
      </c>
      <c r="H699" s="30">
        <f>IF($C$4="", SUMIFS('자사몰 메타 광고'!$Q:$Q, '자사몰 메타 광고'!$D:$D, $B699), SUMIFS('자사몰 메타 광고'!$Q:$Q,'자사몰 메타 광고'!$I:$I,$C$4,'자사몰 메타 광고'!D:D,$B699))</f>
        <v>0</v>
      </c>
      <c r="I699" s="30">
        <f>IF($C$4="", SUMIFS('자사몰 메타 광고'!$U:$U, '자사몰 메타 광고'!$D:$D, $B699), SUMIFS('자사몰 메타 광고'!$U:$U,'자사몰 메타 광고'!$I:$I,$C$4,'자사몰 메타 광고'!D:D,$B699))</f>
        <v>0</v>
      </c>
      <c r="J699" s="11">
        <f t="shared" si="23"/>
        <v>0</v>
      </c>
      <c r="K699" s="11">
        <f t="shared" si="24"/>
        <v>0</v>
      </c>
      <c r="L699" s="12" t="str">
        <f t="shared" si="30"/>
        <v xml:space="preserve"> </v>
      </c>
      <c r="N699" s="10">
        <f>IF($C$4="", SUMIFS('무신사 메타 광고'!$X:$X, '무신사 메타 광고'!$D:$D, $B699),SUMIFS('무신사 메타 광고'!$X:$X,'무신사 메타 광고'!I:I,$C$4,'무신사 메타 광고'!D:D,$B699))</f>
        <v>0</v>
      </c>
      <c r="O699" s="11">
        <f t="shared" si="25"/>
        <v>0</v>
      </c>
      <c r="R699" s="13"/>
      <c r="S699" s="31">
        <f>IF($S$4="", SUMIFS('자사몰 메타 광고'!$L:$L, '자사몰 메타 광고'!$C:$C, $R699),SUMIFS('자사몰 메타 광고'!$L:$L,'자사몰 메타 광고'!$I:$I,$S$4,'자사몰 메타 광고'!$C:$C,$R699))</f>
        <v>0</v>
      </c>
      <c r="T699" s="31">
        <f>IF($S$4="", SUMIFS('자사몰 메타 광고'!$V:$V, '자사몰 메타 광고'!$C:$C, $R699),SUMIFS('자사몰 메타 광고'!$V:$V,'자사몰 메타 광고'!$I:$I,$S$4,'자사몰 메타 광고'!$C:$C,$R699))</f>
        <v>0</v>
      </c>
      <c r="U699" s="11">
        <f t="shared" si="26"/>
        <v>0</v>
      </c>
      <c r="V699" s="12" t="str">
        <f t="shared" si="31"/>
        <v xml:space="preserve"> </v>
      </c>
      <c r="W699" s="32">
        <f>IF($S$4="", SUMIFS('자사몰 메타 광고'!$K:$K, '자사몰 메타 광고'!$C:$C, $R699),SUMIFS('자사몰 메타 광고'!$K:$K,'자사몰 메타 광고'!$I:$I,$S$4,'자사몰 메타 광고'!$C:$C,$R699))</f>
        <v>0</v>
      </c>
      <c r="X699" s="32">
        <f>IF($S$4="", SUMIFS('자사몰 메타 광고'!$N:$N, '자사몰 메타 광고'!$C:$C, $R699),SUMIFS('자사몰 메타 광고'!$N:$N,'자사몰 메타 광고'!$I:$I,$S$4,'자사몰 메타 광고'!$C:$C,$R699))</f>
        <v>0</v>
      </c>
      <c r="Y699" s="11">
        <f t="shared" si="27"/>
        <v>0</v>
      </c>
      <c r="Z699" s="12" t="str">
        <f t="shared" si="32"/>
        <v xml:space="preserve"> </v>
      </c>
      <c r="AB699" s="10">
        <f>IF($S$4="", SUMIFS('무신사 메타 광고'!$X:$X, '무신사 메타 광고'!$C:$C, $R699),SUMIFS('무신사 메타 광고'!$X:$X,'무신사 메타 광고'!$I:$I,$S$4,'무신사 메타 광고'!$C:$C,$R699))</f>
        <v>0</v>
      </c>
      <c r="AC699" s="11">
        <f t="shared" si="28"/>
        <v>0</v>
      </c>
    </row>
    <row r="700" spans="2:29">
      <c r="B700" s="9"/>
      <c r="C700" s="29">
        <f>IF($C$4="", SUMIFS('자사몰 메타 광고'!$L:$L, '자사몰 메타 광고'!$D:$D, $B700), SUMIFS('자사몰 메타 광고'!$L:$L, '자사몰 메타 광고'!$I:$I, $C$4, '자사몰 메타 광고'!$D:$D, $B700))</f>
        <v>0</v>
      </c>
      <c r="D700" s="29">
        <f>IF($C$4="", SUMIFS('자사몰 메타 광고'!$V:$V,#REF!, $B700), SUMIFS('자사몰 메타 광고'!$V:$V,'자사몰 메타 광고'!$I:$I,$C$4,'자사몰 메타 광고'!$D:$D,$B700))</f>
        <v>0</v>
      </c>
      <c r="E700" s="11">
        <f t="shared" si="22"/>
        <v>0</v>
      </c>
      <c r="F700" s="12" t="str">
        <f t="shared" si="29"/>
        <v xml:space="preserve"> </v>
      </c>
      <c r="G700" s="30">
        <f>IF($C$4="", SUMIFS('자사몰 메타 광고'!$K:$K, '자사몰 메타 광고'!$D:$D, $B700), SUMIFS('자사몰 메타 광고'!$K:$K,'자사몰 메타 광고'!$I:$I,$C$4,'자사몰 메타 광고'!D:D,$B700))</f>
        <v>0</v>
      </c>
      <c r="H700" s="30">
        <f>IF($C$4="", SUMIFS('자사몰 메타 광고'!$Q:$Q, '자사몰 메타 광고'!$D:$D, $B700), SUMIFS('자사몰 메타 광고'!$Q:$Q,'자사몰 메타 광고'!$I:$I,$C$4,'자사몰 메타 광고'!D:D,$B700))</f>
        <v>0</v>
      </c>
      <c r="I700" s="30">
        <f>IF($C$4="", SUMIFS('자사몰 메타 광고'!$U:$U, '자사몰 메타 광고'!$D:$D, $B700), SUMIFS('자사몰 메타 광고'!$U:$U,'자사몰 메타 광고'!$I:$I,$C$4,'자사몰 메타 광고'!D:D,$B700))</f>
        <v>0</v>
      </c>
      <c r="J700" s="11">
        <f t="shared" si="23"/>
        <v>0</v>
      </c>
      <c r="K700" s="11">
        <f t="shared" si="24"/>
        <v>0</v>
      </c>
      <c r="L700" s="12" t="str">
        <f t="shared" si="30"/>
        <v xml:space="preserve"> </v>
      </c>
      <c r="N700" s="10">
        <f>IF($C$4="", SUMIFS('무신사 메타 광고'!$X:$X, '무신사 메타 광고'!$D:$D, $B700),SUMIFS('무신사 메타 광고'!$X:$X,'무신사 메타 광고'!I:I,$C$4,'무신사 메타 광고'!D:D,$B700))</f>
        <v>0</v>
      </c>
      <c r="O700" s="11">
        <f t="shared" si="25"/>
        <v>0</v>
      </c>
      <c r="R700" s="13"/>
      <c r="S700" s="31">
        <f>IF($S$4="", SUMIFS('자사몰 메타 광고'!$L:$L, '자사몰 메타 광고'!$C:$C, $R700),SUMIFS('자사몰 메타 광고'!$L:$L,'자사몰 메타 광고'!$I:$I,$S$4,'자사몰 메타 광고'!$C:$C,$R700))</f>
        <v>0</v>
      </c>
      <c r="T700" s="31">
        <f>IF($S$4="", SUMIFS('자사몰 메타 광고'!$V:$V, '자사몰 메타 광고'!$C:$C, $R700),SUMIFS('자사몰 메타 광고'!$V:$V,'자사몰 메타 광고'!$I:$I,$S$4,'자사몰 메타 광고'!$C:$C,$R700))</f>
        <v>0</v>
      </c>
      <c r="U700" s="11">
        <f t="shared" si="26"/>
        <v>0</v>
      </c>
      <c r="V700" s="12" t="str">
        <f t="shared" si="31"/>
        <v xml:space="preserve"> </v>
      </c>
      <c r="W700" s="32">
        <f>IF($S$4="", SUMIFS('자사몰 메타 광고'!$K:$K, '자사몰 메타 광고'!$C:$C, $R700),SUMIFS('자사몰 메타 광고'!$K:$K,'자사몰 메타 광고'!$I:$I,$S$4,'자사몰 메타 광고'!$C:$C,$R700))</f>
        <v>0</v>
      </c>
      <c r="X700" s="32">
        <f>IF($S$4="", SUMIFS('자사몰 메타 광고'!$N:$N, '자사몰 메타 광고'!$C:$C, $R700),SUMIFS('자사몰 메타 광고'!$N:$N,'자사몰 메타 광고'!$I:$I,$S$4,'자사몰 메타 광고'!$C:$C,$R700))</f>
        <v>0</v>
      </c>
      <c r="Y700" s="11">
        <f t="shared" si="27"/>
        <v>0</v>
      </c>
      <c r="Z700" s="12" t="str">
        <f t="shared" si="32"/>
        <v xml:space="preserve"> </v>
      </c>
      <c r="AB700" s="10">
        <f>IF($S$4="", SUMIFS('무신사 메타 광고'!$X:$X, '무신사 메타 광고'!$C:$C, $R700),SUMIFS('무신사 메타 광고'!$X:$X,'무신사 메타 광고'!$I:$I,$S$4,'무신사 메타 광고'!$C:$C,$R700))</f>
        <v>0</v>
      </c>
      <c r="AC700" s="11">
        <f t="shared" si="28"/>
        <v>0</v>
      </c>
    </row>
    <row r="701" spans="2:29">
      <c r="B701" s="9"/>
      <c r="C701" s="29">
        <f>IF($C$4="", SUMIFS('자사몰 메타 광고'!$L:$L, '자사몰 메타 광고'!$D:$D, $B701), SUMIFS('자사몰 메타 광고'!$L:$L, '자사몰 메타 광고'!$I:$I, $C$4, '자사몰 메타 광고'!$D:$D, $B701))</f>
        <v>0</v>
      </c>
      <c r="D701" s="29">
        <f>IF($C$4="", SUMIFS('자사몰 메타 광고'!$V:$V,#REF!, $B701), SUMIFS('자사몰 메타 광고'!$V:$V,'자사몰 메타 광고'!$I:$I,$C$4,'자사몰 메타 광고'!$D:$D,$B701))</f>
        <v>0</v>
      </c>
      <c r="E701" s="11">
        <f t="shared" si="22"/>
        <v>0</v>
      </c>
      <c r="F701" s="12" t="str">
        <f t="shared" si="29"/>
        <v xml:space="preserve"> </v>
      </c>
      <c r="G701" s="30">
        <f>IF($C$4="", SUMIFS('자사몰 메타 광고'!$K:$K, '자사몰 메타 광고'!$D:$D, $B701), SUMIFS('자사몰 메타 광고'!$K:$K,'자사몰 메타 광고'!$I:$I,$C$4,'자사몰 메타 광고'!D:D,$B701))</f>
        <v>0</v>
      </c>
      <c r="H701" s="30">
        <f>IF($C$4="", SUMIFS('자사몰 메타 광고'!$Q:$Q, '자사몰 메타 광고'!$D:$D, $B701), SUMIFS('자사몰 메타 광고'!$Q:$Q,'자사몰 메타 광고'!$I:$I,$C$4,'자사몰 메타 광고'!D:D,$B701))</f>
        <v>0</v>
      </c>
      <c r="I701" s="30">
        <f>IF($C$4="", SUMIFS('자사몰 메타 광고'!$U:$U, '자사몰 메타 광고'!$D:$D, $B701), SUMIFS('자사몰 메타 광고'!$U:$U,'자사몰 메타 광고'!$I:$I,$C$4,'자사몰 메타 광고'!D:D,$B701))</f>
        <v>0</v>
      </c>
      <c r="J701" s="11">
        <f t="shared" si="23"/>
        <v>0</v>
      </c>
      <c r="K701" s="11">
        <f t="shared" si="24"/>
        <v>0</v>
      </c>
      <c r="L701" s="12" t="str">
        <f t="shared" si="30"/>
        <v xml:space="preserve"> </v>
      </c>
      <c r="N701" s="10">
        <f>IF($C$4="", SUMIFS('무신사 메타 광고'!$X:$X, '무신사 메타 광고'!$D:$D, $B701),SUMIFS('무신사 메타 광고'!$X:$X,'무신사 메타 광고'!I:I,$C$4,'무신사 메타 광고'!D:D,$B701))</f>
        <v>0</v>
      </c>
      <c r="O701" s="11">
        <f t="shared" si="25"/>
        <v>0</v>
      </c>
      <c r="R701" s="13"/>
      <c r="S701" s="31">
        <f>IF($S$4="", SUMIFS('자사몰 메타 광고'!$L:$L, '자사몰 메타 광고'!$C:$C, $R701),SUMIFS('자사몰 메타 광고'!$L:$L,'자사몰 메타 광고'!$I:$I,$S$4,'자사몰 메타 광고'!$C:$C,$R701))</f>
        <v>0</v>
      </c>
      <c r="T701" s="31">
        <f>IF($S$4="", SUMIFS('자사몰 메타 광고'!$V:$V, '자사몰 메타 광고'!$C:$C, $R701),SUMIFS('자사몰 메타 광고'!$V:$V,'자사몰 메타 광고'!$I:$I,$S$4,'자사몰 메타 광고'!$C:$C,$R701))</f>
        <v>0</v>
      </c>
      <c r="U701" s="11">
        <f t="shared" si="26"/>
        <v>0</v>
      </c>
      <c r="V701" s="12" t="str">
        <f t="shared" si="31"/>
        <v xml:space="preserve"> </v>
      </c>
      <c r="W701" s="32">
        <f>IF($S$4="", SUMIFS('자사몰 메타 광고'!$K:$K, '자사몰 메타 광고'!$C:$C, $R701),SUMIFS('자사몰 메타 광고'!$K:$K,'자사몰 메타 광고'!$I:$I,$S$4,'자사몰 메타 광고'!$C:$C,$R701))</f>
        <v>0</v>
      </c>
      <c r="X701" s="32">
        <f>IF($S$4="", SUMIFS('자사몰 메타 광고'!$N:$N, '자사몰 메타 광고'!$C:$C, $R701),SUMIFS('자사몰 메타 광고'!$N:$N,'자사몰 메타 광고'!$I:$I,$S$4,'자사몰 메타 광고'!$C:$C,$R701))</f>
        <v>0</v>
      </c>
      <c r="Y701" s="11">
        <f t="shared" si="27"/>
        <v>0</v>
      </c>
      <c r="Z701" s="12" t="str">
        <f t="shared" si="32"/>
        <v xml:space="preserve"> </v>
      </c>
      <c r="AB701" s="10">
        <f>IF($S$4="", SUMIFS('무신사 메타 광고'!$X:$X, '무신사 메타 광고'!$C:$C, $R701),SUMIFS('무신사 메타 광고'!$X:$X,'무신사 메타 광고'!$I:$I,$S$4,'무신사 메타 광고'!$C:$C,$R701))</f>
        <v>0</v>
      </c>
      <c r="AC701" s="11">
        <f t="shared" si="28"/>
        <v>0</v>
      </c>
    </row>
    <row r="702" spans="2:29">
      <c r="B702" s="9"/>
      <c r="C702" s="29">
        <f>IF($C$4="", SUMIFS('자사몰 메타 광고'!$L:$L, '자사몰 메타 광고'!$D:$D, $B702), SUMIFS('자사몰 메타 광고'!$L:$L, '자사몰 메타 광고'!$I:$I, $C$4, '자사몰 메타 광고'!$D:$D, $B702))</f>
        <v>0</v>
      </c>
      <c r="D702" s="29">
        <f>IF($C$4="", SUMIFS('자사몰 메타 광고'!$V:$V,#REF!, $B702), SUMIFS('자사몰 메타 광고'!$V:$V,'자사몰 메타 광고'!$I:$I,$C$4,'자사몰 메타 광고'!$D:$D,$B702))</f>
        <v>0</v>
      </c>
      <c r="E702" s="11">
        <f t="shared" si="22"/>
        <v>0</v>
      </c>
      <c r="F702" s="12" t="str">
        <f t="shared" si="29"/>
        <v xml:space="preserve"> </v>
      </c>
      <c r="G702" s="30">
        <f>IF($C$4="", SUMIFS('자사몰 메타 광고'!$K:$K, '자사몰 메타 광고'!$D:$D, $B702), SUMIFS('자사몰 메타 광고'!$K:$K,'자사몰 메타 광고'!$I:$I,$C$4,'자사몰 메타 광고'!D:D,$B702))</f>
        <v>0</v>
      </c>
      <c r="H702" s="30">
        <f>IF($C$4="", SUMIFS('자사몰 메타 광고'!$Q:$Q, '자사몰 메타 광고'!$D:$D, $B702), SUMIFS('자사몰 메타 광고'!$Q:$Q,'자사몰 메타 광고'!$I:$I,$C$4,'자사몰 메타 광고'!D:D,$B702))</f>
        <v>0</v>
      </c>
      <c r="I702" s="30">
        <f>IF($C$4="", SUMIFS('자사몰 메타 광고'!$U:$U, '자사몰 메타 광고'!$D:$D, $B702), SUMIFS('자사몰 메타 광고'!$U:$U,'자사몰 메타 광고'!$I:$I,$C$4,'자사몰 메타 광고'!D:D,$B702))</f>
        <v>0</v>
      </c>
      <c r="J702" s="11">
        <f t="shared" si="23"/>
        <v>0</v>
      </c>
      <c r="K702" s="11">
        <f t="shared" si="24"/>
        <v>0</v>
      </c>
      <c r="L702" s="12" t="str">
        <f t="shared" si="30"/>
        <v xml:space="preserve"> </v>
      </c>
      <c r="N702" s="10">
        <f>IF($C$4="", SUMIFS('무신사 메타 광고'!$X:$X, '무신사 메타 광고'!$D:$D, $B702),SUMIFS('무신사 메타 광고'!$X:$X,'무신사 메타 광고'!I:I,$C$4,'무신사 메타 광고'!D:D,$B702))</f>
        <v>0</v>
      </c>
      <c r="O702" s="11">
        <f t="shared" si="25"/>
        <v>0</v>
      </c>
      <c r="R702" s="13"/>
      <c r="S702" s="31">
        <f>IF($S$4="", SUMIFS('자사몰 메타 광고'!$L:$L, '자사몰 메타 광고'!$C:$C, $R702),SUMIFS('자사몰 메타 광고'!$L:$L,'자사몰 메타 광고'!$I:$I,$S$4,'자사몰 메타 광고'!$C:$C,$R702))</f>
        <v>0</v>
      </c>
      <c r="T702" s="31">
        <f>IF($S$4="", SUMIFS('자사몰 메타 광고'!$V:$V, '자사몰 메타 광고'!$C:$C, $R702),SUMIFS('자사몰 메타 광고'!$V:$V,'자사몰 메타 광고'!$I:$I,$S$4,'자사몰 메타 광고'!$C:$C,$R702))</f>
        <v>0</v>
      </c>
      <c r="U702" s="11">
        <f t="shared" si="26"/>
        <v>0</v>
      </c>
      <c r="V702" s="12" t="str">
        <f t="shared" si="31"/>
        <v xml:space="preserve"> </v>
      </c>
      <c r="W702" s="32">
        <f>IF($S$4="", SUMIFS('자사몰 메타 광고'!$K:$K, '자사몰 메타 광고'!$C:$C, $R702),SUMIFS('자사몰 메타 광고'!$K:$K,'자사몰 메타 광고'!$I:$I,$S$4,'자사몰 메타 광고'!$C:$C,$R702))</f>
        <v>0</v>
      </c>
      <c r="X702" s="32">
        <f>IF($S$4="", SUMIFS('자사몰 메타 광고'!$N:$N, '자사몰 메타 광고'!$C:$C, $R702),SUMIFS('자사몰 메타 광고'!$N:$N,'자사몰 메타 광고'!$I:$I,$S$4,'자사몰 메타 광고'!$C:$C,$R702))</f>
        <v>0</v>
      </c>
      <c r="Y702" s="11">
        <f t="shared" si="27"/>
        <v>0</v>
      </c>
      <c r="Z702" s="12" t="str">
        <f t="shared" si="32"/>
        <v xml:space="preserve"> </v>
      </c>
      <c r="AB702" s="10">
        <f>IF($S$4="", SUMIFS('무신사 메타 광고'!$X:$X, '무신사 메타 광고'!$C:$C, $R702),SUMIFS('무신사 메타 광고'!$X:$X,'무신사 메타 광고'!$I:$I,$S$4,'무신사 메타 광고'!$C:$C,$R702))</f>
        <v>0</v>
      </c>
      <c r="AC702" s="11">
        <f t="shared" si="28"/>
        <v>0</v>
      </c>
    </row>
    <row r="703" spans="2:29">
      <c r="B703" s="9"/>
      <c r="C703" s="29">
        <f>IF($C$4="", SUMIFS('자사몰 메타 광고'!$L:$L, '자사몰 메타 광고'!$D:$D, $B703), SUMIFS('자사몰 메타 광고'!$L:$L, '자사몰 메타 광고'!$I:$I, $C$4, '자사몰 메타 광고'!$D:$D, $B703))</f>
        <v>0</v>
      </c>
      <c r="D703" s="29">
        <f>IF($C$4="", SUMIFS('자사몰 메타 광고'!$V:$V,#REF!, $B703), SUMIFS('자사몰 메타 광고'!$V:$V,'자사몰 메타 광고'!$I:$I,$C$4,'자사몰 메타 광고'!$D:$D,$B703))</f>
        <v>0</v>
      </c>
      <c r="E703" s="11">
        <f t="shared" si="22"/>
        <v>0</v>
      </c>
      <c r="F703" s="12" t="str">
        <f t="shared" si="29"/>
        <v xml:space="preserve"> </v>
      </c>
      <c r="G703" s="30">
        <f>IF($C$4="", SUMIFS('자사몰 메타 광고'!$K:$K, '자사몰 메타 광고'!$D:$D, $B703), SUMIFS('자사몰 메타 광고'!$K:$K,'자사몰 메타 광고'!$I:$I,$C$4,'자사몰 메타 광고'!D:D,$B703))</f>
        <v>0</v>
      </c>
      <c r="H703" s="30">
        <f>IF($C$4="", SUMIFS('자사몰 메타 광고'!$Q:$Q, '자사몰 메타 광고'!$D:$D, $B703), SUMIFS('자사몰 메타 광고'!$Q:$Q,'자사몰 메타 광고'!$I:$I,$C$4,'자사몰 메타 광고'!D:D,$B703))</f>
        <v>0</v>
      </c>
      <c r="I703" s="30">
        <f>IF($C$4="", SUMIFS('자사몰 메타 광고'!$U:$U, '자사몰 메타 광고'!$D:$D, $B703), SUMIFS('자사몰 메타 광고'!$U:$U,'자사몰 메타 광고'!$I:$I,$C$4,'자사몰 메타 광고'!D:D,$B703))</f>
        <v>0</v>
      </c>
      <c r="J703" s="11">
        <f t="shared" si="23"/>
        <v>0</v>
      </c>
      <c r="K703" s="11">
        <f t="shared" si="24"/>
        <v>0</v>
      </c>
      <c r="L703" s="12" t="str">
        <f t="shared" si="30"/>
        <v xml:space="preserve"> </v>
      </c>
      <c r="N703" s="10">
        <f>IF($C$4="", SUMIFS('무신사 메타 광고'!$X:$X, '무신사 메타 광고'!$D:$D, $B703),SUMIFS('무신사 메타 광고'!$X:$X,'무신사 메타 광고'!I:I,$C$4,'무신사 메타 광고'!D:D,$B703))</f>
        <v>0</v>
      </c>
      <c r="O703" s="11">
        <f t="shared" si="25"/>
        <v>0</v>
      </c>
      <c r="R703" s="13"/>
      <c r="S703" s="31">
        <f>IF($S$4="", SUMIFS('자사몰 메타 광고'!$L:$L, '자사몰 메타 광고'!$C:$C, $R703),SUMIFS('자사몰 메타 광고'!$L:$L,'자사몰 메타 광고'!$I:$I,$S$4,'자사몰 메타 광고'!$C:$C,$R703))</f>
        <v>0</v>
      </c>
      <c r="T703" s="31">
        <f>IF($S$4="", SUMIFS('자사몰 메타 광고'!$V:$V, '자사몰 메타 광고'!$C:$C, $R703),SUMIFS('자사몰 메타 광고'!$V:$V,'자사몰 메타 광고'!$I:$I,$S$4,'자사몰 메타 광고'!$C:$C,$R703))</f>
        <v>0</v>
      </c>
      <c r="U703" s="11">
        <f t="shared" si="26"/>
        <v>0</v>
      </c>
      <c r="V703" s="12" t="str">
        <f t="shared" si="31"/>
        <v xml:space="preserve"> </v>
      </c>
      <c r="W703" s="32">
        <f>IF($S$4="", SUMIFS('자사몰 메타 광고'!$K:$K, '자사몰 메타 광고'!$C:$C, $R703),SUMIFS('자사몰 메타 광고'!$K:$K,'자사몰 메타 광고'!$I:$I,$S$4,'자사몰 메타 광고'!$C:$C,$R703))</f>
        <v>0</v>
      </c>
      <c r="X703" s="32">
        <f>IF($S$4="", SUMIFS('자사몰 메타 광고'!$N:$N, '자사몰 메타 광고'!$C:$C, $R703),SUMIFS('자사몰 메타 광고'!$N:$N,'자사몰 메타 광고'!$I:$I,$S$4,'자사몰 메타 광고'!$C:$C,$R703))</f>
        <v>0</v>
      </c>
      <c r="Y703" s="11">
        <f t="shared" si="27"/>
        <v>0</v>
      </c>
      <c r="Z703" s="12" t="str">
        <f t="shared" si="32"/>
        <v xml:space="preserve"> </v>
      </c>
      <c r="AB703" s="10">
        <f>IF($S$4="", SUMIFS('무신사 메타 광고'!$X:$X, '무신사 메타 광고'!$C:$C, $R703),SUMIFS('무신사 메타 광고'!$X:$X,'무신사 메타 광고'!$I:$I,$S$4,'무신사 메타 광고'!$C:$C,$R703))</f>
        <v>0</v>
      </c>
      <c r="AC703" s="11">
        <f t="shared" si="28"/>
        <v>0</v>
      </c>
    </row>
    <row r="704" spans="2:29">
      <c r="B704" s="9"/>
      <c r="C704" s="29">
        <f>IF($C$4="", SUMIFS('자사몰 메타 광고'!$L:$L, '자사몰 메타 광고'!$D:$D, $B704), SUMIFS('자사몰 메타 광고'!$L:$L, '자사몰 메타 광고'!$I:$I, $C$4, '자사몰 메타 광고'!$D:$D, $B704))</f>
        <v>0</v>
      </c>
      <c r="D704" s="29">
        <f>IF($C$4="", SUMIFS('자사몰 메타 광고'!$V:$V,#REF!, $B704), SUMIFS('자사몰 메타 광고'!$V:$V,'자사몰 메타 광고'!$I:$I,$C$4,'자사몰 메타 광고'!$D:$D,$B704))</f>
        <v>0</v>
      </c>
      <c r="E704" s="11">
        <f t="shared" si="22"/>
        <v>0</v>
      </c>
      <c r="F704" s="12" t="str">
        <f t="shared" si="29"/>
        <v xml:space="preserve"> </v>
      </c>
      <c r="G704" s="30">
        <f>IF($C$4="", SUMIFS('자사몰 메타 광고'!$K:$K, '자사몰 메타 광고'!$D:$D, $B704), SUMIFS('자사몰 메타 광고'!$K:$K,'자사몰 메타 광고'!$I:$I,$C$4,'자사몰 메타 광고'!D:D,$B704))</f>
        <v>0</v>
      </c>
      <c r="H704" s="30">
        <f>IF($C$4="", SUMIFS('자사몰 메타 광고'!$Q:$Q, '자사몰 메타 광고'!$D:$D, $B704), SUMIFS('자사몰 메타 광고'!$Q:$Q,'자사몰 메타 광고'!$I:$I,$C$4,'자사몰 메타 광고'!D:D,$B704))</f>
        <v>0</v>
      </c>
      <c r="I704" s="30">
        <f>IF($C$4="", SUMIFS('자사몰 메타 광고'!$U:$U, '자사몰 메타 광고'!$D:$D, $B704), SUMIFS('자사몰 메타 광고'!$U:$U,'자사몰 메타 광고'!$I:$I,$C$4,'자사몰 메타 광고'!D:D,$B704))</f>
        <v>0</v>
      </c>
      <c r="J704" s="11">
        <f t="shared" si="23"/>
        <v>0</v>
      </c>
      <c r="K704" s="11">
        <f t="shared" si="24"/>
        <v>0</v>
      </c>
      <c r="L704" s="12" t="str">
        <f t="shared" si="30"/>
        <v xml:space="preserve"> </v>
      </c>
      <c r="N704" s="10">
        <f>IF($C$4="", SUMIFS('무신사 메타 광고'!$X:$X, '무신사 메타 광고'!$D:$D, $B704),SUMIFS('무신사 메타 광고'!$X:$X,'무신사 메타 광고'!I:I,$C$4,'무신사 메타 광고'!D:D,$B704))</f>
        <v>0</v>
      </c>
      <c r="O704" s="11">
        <f t="shared" si="25"/>
        <v>0</v>
      </c>
      <c r="R704" s="13"/>
      <c r="S704" s="31">
        <f>IF($S$4="", SUMIFS('자사몰 메타 광고'!$L:$L, '자사몰 메타 광고'!$C:$C, $R704),SUMIFS('자사몰 메타 광고'!$L:$L,'자사몰 메타 광고'!$I:$I,$S$4,'자사몰 메타 광고'!$C:$C,$R704))</f>
        <v>0</v>
      </c>
      <c r="T704" s="31">
        <f>IF($S$4="", SUMIFS('자사몰 메타 광고'!$V:$V, '자사몰 메타 광고'!$C:$C, $R704),SUMIFS('자사몰 메타 광고'!$V:$V,'자사몰 메타 광고'!$I:$I,$S$4,'자사몰 메타 광고'!$C:$C,$R704))</f>
        <v>0</v>
      </c>
      <c r="U704" s="11">
        <f t="shared" si="26"/>
        <v>0</v>
      </c>
      <c r="V704" s="12" t="str">
        <f t="shared" si="31"/>
        <v xml:space="preserve"> </v>
      </c>
      <c r="W704" s="32">
        <f>IF($S$4="", SUMIFS('자사몰 메타 광고'!$K:$K, '자사몰 메타 광고'!$C:$C, $R704),SUMIFS('자사몰 메타 광고'!$K:$K,'자사몰 메타 광고'!$I:$I,$S$4,'자사몰 메타 광고'!$C:$C,$R704))</f>
        <v>0</v>
      </c>
      <c r="X704" s="32">
        <f>IF($S$4="", SUMIFS('자사몰 메타 광고'!$N:$N, '자사몰 메타 광고'!$C:$C, $R704),SUMIFS('자사몰 메타 광고'!$N:$N,'자사몰 메타 광고'!$I:$I,$S$4,'자사몰 메타 광고'!$C:$C,$R704))</f>
        <v>0</v>
      </c>
      <c r="Y704" s="11">
        <f t="shared" si="27"/>
        <v>0</v>
      </c>
      <c r="Z704" s="12" t="str">
        <f t="shared" si="32"/>
        <v xml:space="preserve"> </v>
      </c>
      <c r="AB704" s="10">
        <f>IF($S$4="", SUMIFS('무신사 메타 광고'!$X:$X, '무신사 메타 광고'!$C:$C, $R704),SUMIFS('무신사 메타 광고'!$X:$X,'무신사 메타 광고'!$I:$I,$S$4,'무신사 메타 광고'!$C:$C,$R704))</f>
        <v>0</v>
      </c>
      <c r="AC704" s="11">
        <f t="shared" si="28"/>
        <v>0</v>
      </c>
    </row>
    <row r="705" spans="2:29">
      <c r="B705" s="9"/>
      <c r="C705" s="29">
        <f>IF($C$4="", SUMIFS('자사몰 메타 광고'!$L:$L, '자사몰 메타 광고'!$D:$D, $B705), SUMIFS('자사몰 메타 광고'!$L:$L, '자사몰 메타 광고'!$I:$I, $C$4, '자사몰 메타 광고'!$D:$D, $B705))</f>
        <v>0</v>
      </c>
      <c r="D705" s="29">
        <f>IF($C$4="", SUMIFS('자사몰 메타 광고'!$V:$V,#REF!, $B705), SUMIFS('자사몰 메타 광고'!$V:$V,'자사몰 메타 광고'!$I:$I,$C$4,'자사몰 메타 광고'!$D:$D,$B705))</f>
        <v>0</v>
      </c>
      <c r="E705" s="11">
        <f t="shared" si="22"/>
        <v>0</v>
      </c>
      <c r="F705" s="12" t="str">
        <f t="shared" si="29"/>
        <v xml:space="preserve"> </v>
      </c>
      <c r="G705" s="30">
        <f>IF($C$4="", SUMIFS('자사몰 메타 광고'!$K:$K, '자사몰 메타 광고'!$D:$D, $B705), SUMIFS('자사몰 메타 광고'!$K:$K,'자사몰 메타 광고'!$I:$I,$C$4,'자사몰 메타 광고'!D:D,$B705))</f>
        <v>0</v>
      </c>
      <c r="H705" s="30">
        <f>IF($C$4="", SUMIFS('자사몰 메타 광고'!$Q:$Q, '자사몰 메타 광고'!$D:$D, $B705), SUMIFS('자사몰 메타 광고'!$Q:$Q,'자사몰 메타 광고'!$I:$I,$C$4,'자사몰 메타 광고'!D:D,$B705))</f>
        <v>0</v>
      </c>
      <c r="I705" s="30">
        <f>IF($C$4="", SUMIFS('자사몰 메타 광고'!$U:$U, '자사몰 메타 광고'!$D:$D, $B705), SUMIFS('자사몰 메타 광고'!$U:$U,'자사몰 메타 광고'!$I:$I,$C$4,'자사몰 메타 광고'!D:D,$B705))</f>
        <v>0</v>
      </c>
      <c r="J705" s="11">
        <f t="shared" si="23"/>
        <v>0</v>
      </c>
      <c r="K705" s="11">
        <f t="shared" si="24"/>
        <v>0</v>
      </c>
      <c r="L705" s="12" t="str">
        <f t="shared" si="30"/>
        <v xml:space="preserve"> </v>
      </c>
      <c r="N705" s="10">
        <f>IF($C$4="", SUMIFS('무신사 메타 광고'!$X:$X, '무신사 메타 광고'!$D:$D, $B705),SUMIFS('무신사 메타 광고'!$X:$X,'무신사 메타 광고'!I:I,$C$4,'무신사 메타 광고'!D:D,$B705))</f>
        <v>0</v>
      </c>
      <c r="O705" s="11">
        <f t="shared" si="25"/>
        <v>0</v>
      </c>
      <c r="R705" s="13"/>
      <c r="S705" s="31">
        <f>IF($S$4="", SUMIFS('자사몰 메타 광고'!$L:$L, '자사몰 메타 광고'!$C:$C, $R705),SUMIFS('자사몰 메타 광고'!$L:$L,'자사몰 메타 광고'!$I:$I,$S$4,'자사몰 메타 광고'!$C:$C,$R705))</f>
        <v>0</v>
      </c>
      <c r="T705" s="31">
        <f>IF($S$4="", SUMIFS('자사몰 메타 광고'!$V:$V, '자사몰 메타 광고'!$C:$C, $R705),SUMIFS('자사몰 메타 광고'!$V:$V,'자사몰 메타 광고'!$I:$I,$S$4,'자사몰 메타 광고'!$C:$C,$R705))</f>
        <v>0</v>
      </c>
      <c r="U705" s="11">
        <f t="shared" si="26"/>
        <v>0</v>
      </c>
      <c r="V705" s="12" t="str">
        <f t="shared" si="31"/>
        <v xml:space="preserve"> </v>
      </c>
      <c r="W705" s="32">
        <f>IF($S$4="", SUMIFS('자사몰 메타 광고'!$K:$K, '자사몰 메타 광고'!$C:$C, $R705),SUMIFS('자사몰 메타 광고'!$K:$K,'자사몰 메타 광고'!$I:$I,$S$4,'자사몰 메타 광고'!$C:$C,$R705))</f>
        <v>0</v>
      </c>
      <c r="X705" s="32">
        <f>IF($S$4="", SUMIFS('자사몰 메타 광고'!$N:$N, '자사몰 메타 광고'!$C:$C, $R705),SUMIFS('자사몰 메타 광고'!$N:$N,'자사몰 메타 광고'!$I:$I,$S$4,'자사몰 메타 광고'!$C:$C,$R705))</f>
        <v>0</v>
      </c>
      <c r="Y705" s="11">
        <f t="shared" si="27"/>
        <v>0</v>
      </c>
      <c r="Z705" s="12" t="str">
        <f t="shared" si="32"/>
        <v xml:space="preserve"> </v>
      </c>
      <c r="AB705" s="10">
        <f>IF($S$4="", SUMIFS('무신사 메타 광고'!$X:$X, '무신사 메타 광고'!$C:$C, $R705),SUMIFS('무신사 메타 광고'!$X:$X,'무신사 메타 광고'!$I:$I,$S$4,'무신사 메타 광고'!$C:$C,$R705))</f>
        <v>0</v>
      </c>
      <c r="AC705" s="11">
        <f t="shared" si="28"/>
        <v>0</v>
      </c>
    </row>
    <row r="706" spans="2:29">
      <c r="B706" s="9"/>
      <c r="C706" s="29">
        <f>IF($C$4="", SUMIFS('자사몰 메타 광고'!$L:$L, '자사몰 메타 광고'!$D:$D, $B706), SUMIFS('자사몰 메타 광고'!$L:$L, '자사몰 메타 광고'!$I:$I, $C$4, '자사몰 메타 광고'!$D:$D, $B706))</f>
        <v>0</v>
      </c>
      <c r="D706" s="29">
        <f>IF($C$4="", SUMIFS('자사몰 메타 광고'!$V:$V,#REF!, $B706), SUMIFS('자사몰 메타 광고'!$V:$V,'자사몰 메타 광고'!$I:$I,$C$4,'자사몰 메타 광고'!$D:$D,$B706))</f>
        <v>0</v>
      </c>
      <c r="E706" s="11">
        <f t="shared" si="22"/>
        <v>0</v>
      </c>
      <c r="F706" s="12" t="str">
        <f t="shared" si="29"/>
        <v xml:space="preserve"> </v>
      </c>
      <c r="G706" s="30">
        <f>IF($C$4="", SUMIFS('자사몰 메타 광고'!$K:$K, '자사몰 메타 광고'!$D:$D, $B706), SUMIFS('자사몰 메타 광고'!$K:$K,'자사몰 메타 광고'!$I:$I,$C$4,'자사몰 메타 광고'!D:D,$B706))</f>
        <v>0</v>
      </c>
      <c r="H706" s="30">
        <f>IF($C$4="", SUMIFS('자사몰 메타 광고'!$Q:$Q, '자사몰 메타 광고'!$D:$D, $B706), SUMIFS('자사몰 메타 광고'!$Q:$Q,'자사몰 메타 광고'!$I:$I,$C$4,'자사몰 메타 광고'!D:D,$B706))</f>
        <v>0</v>
      </c>
      <c r="I706" s="30">
        <f>IF($C$4="", SUMIFS('자사몰 메타 광고'!$U:$U, '자사몰 메타 광고'!$D:$D, $B706), SUMIFS('자사몰 메타 광고'!$U:$U,'자사몰 메타 광고'!$I:$I,$C$4,'자사몰 메타 광고'!D:D,$B706))</f>
        <v>0</v>
      </c>
      <c r="J706" s="11">
        <f t="shared" si="23"/>
        <v>0</v>
      </c>
      <c r="K706" s="11">
        <f t="shared" si="24"/>
        <v>0</v>
      </c>
      <c r="L706" s="12" t="str">
        <f t="shared" si="30"/>
        <v xml:space="preserve"> </v>
      </c>
      <c r="N706" s="10">
        <f>IF($C$4="", SUMIFS('무신사 메타 광고'!$X:$X, '무신사 메타 광고'!$D:$D, $B706),SUMIFS('무신사 메타 광고'!$X:$X,'무신사 메타 광고'!I:I,$C$4,'무신사 메타 광고'!D:D,$B706))</f>
        <v>0</v>
      </c>
      <c r="O706" s="11">
        <f t="shared" si="25"/>
        <v>0</v>
      </c>
      <c r="R706" s="13"/>
      <c r="S706" s="31">
        <f>IF($S$4="", SUMIFS('자사몰 메타 광고'!$L:$L, '자사몰 메타 광고'!$C:$C, $R706),SUMIFS('자사몰 메타 광고'!$L:$L,'자사몰 메타 광고'!$I:$I,$S$4,'자사몰 메타 광고'!$C:$C,$R706))</f>
        <v>0</v>
      </c>
      <c r="T706" s="31">
        <f>IF($S$4="", SUMIFS('자사몰 메타 광고'!$V:$V, '자사몰 메타 광고'!$C:$C, $R706),SUMIFS('자사몰 메타 광고'!$V:$V,'자사몰 메타 광고'!$I:$I,$S$4,'자사몰 메타 광고'!$C:$C,$R706))</f>
        <v>0</v>
      </c>
      <c r="U706" s="11">
        <f t="shared" si="26"/>
        <v>0</v>
      </c>
      <c r="V706" s="12" t="str">
        <f t="shared" si="31"/>
        <v xml:space="preserve"> </v>
      </c>
      <c r="W706" s="32">
        <f>IF($S$4="", SUMIFS('자사몰 메타 광고'!$K:$K, '자사몰 메타 광고'!$C:$C, $R706),SUMIFS('자사몰 메타 광고'!$K:$K,'자사몰 메타 광고'!$I:$I,$S$4,'자사몰 메타 광고'!$C:$C,$R706))</f>
        <v>0</v>
      </c>
      <c r="X706" s="32">
        <f>IF($S$4="", SUMIFS('자사몰 메타 광고'!$N:$N, '자사몰 메타 광고'!$C:$C, $R706),SUMIFS('자사몰 메타 광고'!$N:$N,'자사몰 메타 광고'!$I:$I,$S$4,'자사몰 메타 광고'!$C:$C,$R706))</f>
        <v>0</v>
      </c>
      <c r="Y706" s="11">
        <f t="shared" si="27"/>
        <v>0</v>
      </c>
      <c r="Z706" s="12" t="str">
        <f t="shared" si="32"/>
        <v xml:space="preserve"> </v>
      </c>
      <c r="AB706" s="10">
        <f>IF($S$4="", SUMIFS('무신사 메타 광고'!$X:$X, '무신사 메타 광고'!$C:$C, $R706),SUMIFS('무신사 메타 광고'!$X:$X,'무신사 메타 광고'!$I:$I,$S$4,'무신사 메타 광고'!$C:$C,$R706))</f>
        <v>0</v>
      </c>
      <c r="AC706" s="11">
        <f t="shared" si="28"/>
        <v>0</v>
      </c>
    </row>
    <row r="707" spans="2:29">
      <c r="B707" s="9"/>
      <c r="C707" s="29">
        <f>IF($C$4="", SUMIFS('자사몰 메타 광고'!$L:$L, '자사몰 메타 광고'!$D:$D, $B707), SUMIFS('자사몰 메타 광고'!$L:$L, '자사몰 메타 광고'!$I:$I, $C$4, '자사몰 메타 광고'!$D:$D, $B707))</f>
        <v>0</v>
      </c>
      <c r="D707" s="29">
        <f>IF($C$4="", SUMIFS('자사몰 메타 광고'!$V:$V,#REF!, $B707), SUMIFS('자사몰 메타 광고'!$V:$V,'자사몰 메타 광고'!$I:$I,$C$4,'자사몰 메타 광고'!$D:$D,$B707))</f>
        <v>0</v>
      </c>
      <c r="E707" s="11">
        <f t="shared" si="22"/>
        <v>0</v>
      </c>
      <c r="F707" s="12" t="str">
        <f t="shared" si="29"/>
        <v xml:space="preserve"> </v>
      </c>
      <c r="G707" s="30">
        <f>IF($C$4="", SUMIFS('자사몰 메타 광고'!$K:$K, '자사몰 메타 광고'!$D:$D, $B707), SUMIFS('자사몰 메타 광고'!$K:$K,'자사몰 메타 광고'!$I:$I,$C$4,'자사몰 메타 광고'!D:D,$B707))</f>
        <v>0</v>
      </c>
      <c r="H707" s="30">
        <f>IF($C$4="", SUMIFS('자사몰 메타 광고'!$Q:$Q, '자사몰 메타 광고'!$D:$D, $B707), SUMIFS('자사몰 메타 광고'!$Q:$Q,'자사몰 메타 광고'!$I:$I,$C$4,'자사몰 메타 광고'!D:D,$B707))</f>
        <v>0</v>
      </c>
      <c r="I707" s="30">
        <f>IF($C$4="", SUMIFS('자사몰 메타 광고'!$U:$U, '자사몰 메타 광고'!$D:$D, $B707), SUMIFS('자사몰 메타 광고'!$U:$U,'자사몰 메타 광고'!$I:$I,$C$4,'자사몰 메타 광고'!D:D,$B707))</f>
        <v>0</v>
      </c>
      <c r="J707" s="11">
        <f t="shared" si="23"/>
        <v>0</v>
      </c>
      <c r="K707" s="11">
        <f t="shared" si="24"/>
        <v>0</v>
      </c>
      <c r="L707" s="12" t="str">
        <f t="shared" si="30"/>
        <v xml:space="preserve"> </v>
      </c>
      <c r="N707" s="10">
        <f>IF($C$4="", SUMIFS('무신사 메타 광고'!$X:$X, '무신사 메타 광고'!$D:$D, $B707),SUMIFS('무신사 메타 광고'!$X:$X,'무신사 메타 광고'!I:I,$C$4,'무신사 메타 광고'!D:D,$B707))</f>
        <v>0</v>
      </c>
      <c r="O707" s="11">
        <f t="shared" si="25"/>
        <v>0</v>
      </c>
      <c r="R707" s="13"/>
      <c r="S707" s="31">
        <f>IF($S$4="", SUMIFS('자사몰 메타 광고'!$L:$L, '자사몰 메타 광고'!$C:$C, $R707),SUMIFS('자사몰 메타 광고'!$L:$L,'자사몰 메타 광고'!$I:$I,$S$4,'자사몰 메타 광고'!$C:$C,$R707))</f>
        <v>0</v>
      </c>
      <c r="T707" s="31">
        <f>IF($S$4="", SUMIFS('자사몰 메타 광고'!$V:$V, '자사몰 메타 광고'!$C:$C, $R707),SUMIFS('자사몰 메타 광고'!$V:$V,'자사몰 메타 광고'!$I:$I,$S$4,'자사몰 메타 광고'!$C:$C,$R707))</f>
        <v>0</v>
      </c>
      <c r="U707" s="11">
        <f t="shared" si="26"/>
        <v>0</v>
      </c>
      <c r="V707" s="12" t="str">
        <f t="shared" si="31"/>
        <v xml:space="preserve"> </v>
      </c>
      <c r="W707" s="32">
        <f>IF($S$4="", SUMIFS('자사몰 메타 광고'!$K:$K, '자사몰 메타 광고'!$C:$C, $R707),SUMIFS('자사몰 메타 광고'!$K:$K,'자사몰 메타 광고'!$I:$I,$S$4,'자사몰 메타 광고'!$C:$C,$R707))</f>
        <v>0</v>
      </c>
      <c r="X707" s="32">
        <f>IF($S$4="", SUMIFS('자사몰 메타 광고'!$N:$N, '자사몰 메타 광고'!$C:$C, $R707),SUMIFS('자사몰 메타 광고'!$N:$N,'자사몰 메타 광고'!$I:$I,$S$4,'자사몰 메타 광고'!$C:$C,$R707))</f>
        <v>0</v>
      </c>
      <c r="Y707" s="11">
        <f t="shared" si="27"/>
        <v>0</v>
      </c>
      <c r="Z707" s="12" t="str">
        <f t="shared" si="32"/>
        <v xml:space="preserve"> </v>
      </c>
      <c r="AB707" s="10">
        <f>IF($S$4="", SUMIFS('무신사 메타 광고'!$X:$X, '무신사 메타 광고'!$C:$C, $R707),SUMIFS('무신사 메타 광고'!$X:$X,'무신사 메타 광고'!$I:$I,$S$4,'무신사 메타 광고'!$C:$C,$R707))</f>
        <v>0</v>
      </c>
      <c r="AC707" s="11">
        <f t="shared" si="28"/>
        <v>0</v>
      </c>
    </row>
    <row r="708" spans="2:29">
      <c r="B708" s="9"/>
      <c r="C708" s="29">
        <f>IF($C$4="", SUMIFS('자사몰 메타 광고'!$L:$L, '자사몰 메타 광고'!$D:$D, $B708), SUMIFS('자사몰 메타 광고'!$L:$L, '자사몰 메타 광고'!$I:$I, $C$4, '자사몰 메타 광고'!$D:$D, $B708))</f>
        <v>0</v>
      </c>
      <c r="D708" s="29">
        <f>IF($C$4="", SUMIFS('자사몰 메타 광고'!$V:$V,#REF!, $B708), SUMIFS('자사몰 메타 광고'!$V:$V,'자사몰 메타 광고'!$I:$I,$C$4,'자사몰 메타 광고'!$D:$D,$B708))</f>
        <v>0</v>
      </c>
      <c r="E708" s="11">
        <f t="shared" si="22"/>
        <v>0</v>
      </c>
      <c r="F708" s="12" t="str">
        <f t="shared" si="29"/>
        <v xml:space="preserve"> </v>
      </c>
      <c r="G708" s="30">
        <f>IF($C$4="", SUMIFS('자사몰 메타 광고'!$K:$K, '자사몰 메타 광고'!$D:$D, $B708), SUMIFS('자사몰 메타 광고'!$K:$K,'자사몰 메타 광고'!$I:$I,$C$4,'자사몰 메타 광고'!D:D,$B708))</f>
        <v>0</v>
      </c>
      <c r="H708" s="30">
        <f>IF($C$4="", SUMIFS('자사몰 메타 광고'!$Q:$Q, '자사몰 메타 광고'!$D:$D, $B708), SUMIFS('자사몰 메타 광고'!$Q:$Q,'자사몰 메타 광고'!$I:$I,$C$4,'자사몰 메타 광고'!D:D,$B708))</f>
        <v>0</v>
      </c>
      <c r="I708" s="30">
        <f>IF($C$4="", SUMIFS('자사몰 메타 광고'!$U:$U, '자사몰 메타 광고'!$D:$D, $B708), SUMIFS('자사몰 메타 광고'!$U:$U,'자사몰 메타 광고'!$I:$I,$C$4,'자사몰 메타 광고'!D:D,$B708))</f>
        <v>0</v>
      </c>
      <c r="J708" s="11">
        <f t="shared" si="23"/>
        <v>0</v>
      </c>
      <c r="K708" s="11">
        <f t="shared" si="24"/>
        <v>0</v>
      </c>
      <c r="L708" s="12" t="str">
        <f t="shared" si="30"/>
        <v xml:space="preserve"> </v>
      </c>
      <c r="N708" s="10">
        <f>IF($C$4="", SUMIFS('무신사 메타 광고'!$X:$X, '무신사 메타 광고'!$D:$D, $B708),SUMIFS('무신사 메타 광고'!$X:$X,'무신사 메타 광고'!I:I,$C$4,'무신사 메타 광고'!D:D,$B708))</f>
        <v>0</v>
      </c>
      <c r="O708" s="11">
        <f t="shared" si="25"/>
        <v>0</v>
      </c>
      <c r="R708" s="13"/>
      <c r="S708" s="31">
        <f>IF($S$4="", SUMIFS('자사몰 메타 광고'!$L:$L, '자사몰 메타 광고'!$C:$C, $R708),SUMIFS('자사몰 메타 광고'!$L:$L,'자사몰 메타 광고'!$I:$I,$S$4,'자사몰 메타 광고'!$C:$C,$R708))</f>
        <v>0</v>
      </c>
      <c r="T708" s="31">
        <f>IF($S$4="", SUMIFS('자사몰 메타 광고'!$V:$V, '자사몰 메타 광고'!$C:$C, $R708),SUMIFS('자사몰 메타 광고'!$V:$V,'자사몰 메타 광고'!$I:$I,$S$4,'자사몰 메타 광고'!$C:$C,$R708))</f>
        <v>0</v>
      </c>
      <c r="U708" s="11">
        <f t="shared" si="26"/>
        <v>0</v>
      </c>
      <c r="V708" s="12" t="str">
        <f t="shared" si="31"/>
        <v xml:space="preserve"> </v>
      </c>
      <c r="W708" s="32">
        <f>IF($S$4="", SUMIFS('자사몰 메타 광고'!$K:$K, '자사몰 메타 광고'!$C:$C, $R708),SUMIFS('자사몰 메타 광고'!$K:$K,'자사몰 메타 광고'!$I:$I,$S$4,'자사몰 메타 광고'!$C:$C,$R708))</f>
        <v>0</v>
      </c>
      <c r="X708" s="32">
        <f>IF($S$4="", SUMIFS('자사몰 메타 광고'!$N:$N, '자사몰 메타 광고'!$C:$C, $R708),SUMIFS('자사몰 메타 광고'!$N:$N,'자사몰 메타 광고'!$I:$I,$S$4,'자사몰 메타 광고'!$C:$C,$R708))</f>
        <v>0</v>
      </c>
      <c r="Y708" s="11">
        <f t="shared" si="27"/>
        <v>0</v>
      </c>
      <c r="Z708" s="12" t="str">
        <f t="shared" si="32"/>
        <v xml:space="preserve"> </v>
      </c>
      <c r="AB708" s="10">
        <f>IF($S$4="", SUMIFS('무신사 메타 광고'!$X:$X, '무신사 메타 광고'!$C:$C, $R708),SUMIFS('무신사 메타 광고'!$X:$X,'무신사 메타 광고'!$I:$I,$S$4,'무신사 메타 광고'!$C:$C,$R708))</f>
        <v>0</v>
      </c>
      <c r="AC708" s="11">
        <f t="shared" si="28"/>
        <v>0</v>
      </c>
    </row>
    <row r="709" spans="2:29">
      <c r="B709" s="9"/>
      <c r="C709" s="29">
        <f>IF($C$4="", SUMIFS('자사몰 메타 광고'!$L:$L, '자사몰 메타 광고'!$D:$D, $B709), SUMIFS('자사몰 메타 광고'!$L:$L, '자사몰 메타 광고'!$I:$I, $C$4, '자사몰 메타 광고'!$D:$D, $B709))</f>
        <v>0</v>
      </c>
      <c r="D709" s="29">
        <f>IF($C$4="", SUMIFS('자사몰 메타 광고'!$V:$V,#REF!, $B709), SUMIFS('자사몰 메타 광고'!$V:$V,'자사몰 메타 광고'!$I:$I,$C$4,'자사몰 메타 광고'!$D:$D,$B709))</f>
        <v>0</v>
      </c>
      <c r="E709" s="11">
        <f t="shared" si="22"/>
        <v>0</v>
      </c>
      <c r="F709" s="12" t="str">
        <f t="shared" si="29"/>
        <v xml:space="preserve"> </v>
      </c>
      <c r="G709" s="30">
        <f>IF($C$4="", SUMIFS('자사몰 메타 광고'!$K:$K, '자사몰 메타 광고'!$D:$D, $B709), SUMIFS('자사몰 메타 광고'!$K:$K,'자사몰 메타 광고'!$I:$I,$C$4,'자사몰 메타 광고'!D:D,$B709))</f>
        <v>0</v>
      </c>
      <c r="H709" s="30">
        <f>IF($C$4="", SUMIFS('자사몰 메타 광고'!$Q:$Q, '자사몰 메타 광고'!$D:$D, $B709), SUMIFS('자사몰 메타 광고'!$Q:$Q,'자사몰 메타 광고'!$I:$I,$C$4,'자사몰 메타 광고'!D:D,$B709))</f>
        <v>0</v>
      </c>
      <c r="I709" s="30">
        <f>IF($C$4="", SUMIFS('자사몰 메타 광고'!$U:$U, '자사몰 메타 광고'!$D:$D, $B709), SUMIFS('자사몰 메타 광고'!$U:$U,'자사몰 메타 광고'!$I:$I,$C$4,'자사몰 메타 광고'!D:D,$B709))</f>
        <v>0</v>
      </c>
      <c r="J709" s="11">
        <f t="shared" si="23"/>
        <v>0</v>
      </c>
      <c r="K709" s="11">
        <f t="shared" si="24"/>
        <v>0</v>
      </c>
      <c r="L709" s="12" t="str">
        <f t="shared" si="30"/>
        <v xml:space="preserve"> </v>
      </c>
      <c r="N709" s="10">
        <f>IF($C$4="", SUMIFS('무신사 메타 광고'!$X:$X, '무신사 메타 광고'!$D:$D, $B709),SUMIFS('무신사 메타 광고'!$X:$X,'무신사 메타 광고'!I:I,$C$4,'무신사 메타 광고'!D:D,$B709))</f>
        <v>0</v>
      </c>
      <c r="O709" s="11">
        <f t="shared" si="25"/>
        <v>0</v>
      </c>
      <c r="R709" s="13"/>
      <c r="S709" s="31">
        <f>IF($S$4="", SUMIFS('자사몰 메타 광고'!$L:$L, '자사몰 메타 광고'!$C:$C, $R709),SUMIFS('자사몰 메타 광고'!$L:$L,'자사몰 메타 광고'!$I:$I,$S$4,'자사몰 메타 광고'!$C:$C,$R709))</f>
        <v>0</v>
      </c>
      <c r="T709" s="31">
        <f>IF($S$4="", SUMIFS('자사몰 메타 광고'!$V:$V, '자사몰 메타 광고'!$C:$C, $R709),SUMIFS('자사몰 메타 광고'!$V:$V,'자사몰 메타 광고'!$I:$I,$S$4,'자사몰 메타 광고'!$C:$C,$R709))</f>
        <v>0</v>
      </c>
      <c r="U709" s="11">
        <f t="shared" si="26"/>
        <v>0</v>
      </c>
      <c r="V709" s="12" t="str">
        <f t="shared" si="31"/>
        <v xml:space="preserve"> </v>
      </c>
      <c r="W709" s="32">
        <f>IF($S$4="", SUMIFS('자사몰 메타 광고'!$K:$K, '자사몰 메타 광고'!$C:$C, $R709),SUMIFS('자사몰 메타 광고'!$K:$K,'자사몰 메타 광고'!$I:$I,$S$4,'자사몰 메타 광고'!$C:$C,$R709))</f>
        <v>0</v>
      </c>
      <c r="X709" s="32">
        <f>IF($S$4="", SUMIFS('자사몰 메타 광고'!$N:$N, '자사몰 메타 광고'!$C:$C, $R709),SUMIFS('자사몰 메타 광고'!$N:$N,'자사몰 메타 광고'!$I:$I,$S$4,'자사몰 메타 광고'!$C:$C,$R709))</f>
        <v>0</v>
      </c>
      <c r="Y709" s="11">
        <f t="shared" si="27"/>
        <v>0</v>
      </c>
      <c r="Z709" s="12" t="str">
        <f t="shared" si="32"/>
        <v xml:space="preserve"> </v>
      </c>
      <c r="AB709" s="10">
        <f>IF($S$4="", SUMIFS('무신사 메타 광고'!$X:$X, '무신사 메타 광고'!$C:$C, $R709),SUMIFS('무신사 메타 광고'!$X:$X,'무신사 메타 광고'!$I:$I,$S$4,'무신사 메타 광고'!$C:$C,$R709))</f>
        <v>0</v>
      </c>
      <c r="AC709" s="11">
        <f t="shared" si="28"/>
        <v>0</v>
      </c>
    </row>
    <row r="710" spans="2:29">
      <c r="B710" s="9"/>
      <c r="C710" s="29">
        <f>IF($C$4="", SUMIFS('자사몰 메타 광고'!$L:$L, '자사몰 메타 광고'!$D:$D, $B710), SUMIFS('자사몰 메타 광고'!$L:$L, '자사몰 메타 광고'!$I:$I, $C$4, '자사몰 메타 광고'!$D:$D, $B710))</f>
        <v>0</v>
      </c>
      <c r="D710" s="29">
        <f>IF($C$4="", SUMIFS('자사몰 메타 광고'!$V:$V,#REF!, $B710), SUMIFS('자사몰 메타 광고'!$V:$V,'자사몰 메타 광고'!$I:$I,$C$4,'자사몰 메타 광고'!$D:$D,$B710))</f>
        <v>0</v>
      </c>
      <c r="E710" s="11">
        <f t="shared" si="22"/>
        <v>0</v>
      </c>
      <c r="F710" s="12" t="str">
        <f t="shared" si="29"/>
        <v xml:space="preserve"> </v>
      </c>
      <c r="G710" s="30">
        <f>IF($C$4="", SUMIFS('자사몰 메타 광고'!$K:$K, '자사몰 메타 광고'!$D:$D, $B710), SUMIFS('자사몰 메타 광고'!$K:$K,'자사몰 메타 광고'!$I:$I,$C$4,'자사몰 메타 광고'!D:D,$B710))</f>
        <v>0</v>
      </c>
      <c r="H710" s="30">
        <f>IF($C$4="", SUMIFS('자사몰 메타 광고'!$Q:$Q, '자사몰 메타 광고'!$D:$D, $B710), SUMIFS('자사몰 메타 광고'!$Q:$Q,'자사몰 메타 광고'!$I:$I,$C$4,'자사몰 메타 광고'!D:D,$B710))</f>
        <v>0</v>
      </c>
      <c r="I710" s="30">
        <f>IF($C$4="", SUMIFS('자사몰 메타 광고'!$U:$U, '자사몰 메타 광고'!$D:$D, $B710), SUMIFS('자사몰 메타 광고'!$U:$U,'자사몰 메타 광고'!$I:$I,$C$4,'자사몰 메타 광고'!D:D,$B710))</f>
        <v>0</v>
      </c>
      <c r="J710" s="11">
        <f t="shared" si="23"/>
        <v>0</v>
      </c>
      <c r="K710" s="11">
        <f t="shared" si="24"/>
        <v>0</v>
      </c>
      <c r="L710" s="12" t="str">
        <f t="shared" si="30"/>
        <v xml:space="preserve"> </v>
      </c>
      <c r="N710" s="10">
        <f>IF($C$4="", SUMIFS('무신사 메타 광고'!$X:$X, '무신사 메타 광고'!$D:$D, $B710),SUMIFS('무신사 메타 광고'!$X:$X,'무신사 메타 광고'!I:I,$C$4,'무신사 메타 광고'!D:D,$B710))</f>
        <v>0</v>
      </c>
      <c r="O710" s="11">
        <f t="shared" si="25"/>
        <v>0</v>
      </c>
      <c r="R710" s="13"/>
      <c r="S710" s="31">
        <f>IF($S$4="", SUMIFS('자사몰 메타 광고'!$L:$L, '자사몰 메타 광고'!$C:$C, $R710),SUMIFS('자사몰 메타 광고'!$L:$L,'자사몰 메타 광고'!$I:$I,$S$4,'자사몰 메타 광고'!$C:$C,$R710))</f>
        <v>0</v>
      </c>
      <c r="T710" s="31">
        <f>IF($S$4="", SUMIFS('자사몰 메타 광고'!$V:$V, '자사몰 메타 광고'!$C:$C, $R710),SUMIFS('자사몰 메타 광고'!$V:$V,'자사몰 메타 광고'!$I:$I,$S$4,'자사몰 메타 광고'!$C:$C,$R710))</f>
        <v>0</v>
      </c>
      <c r="U710" s="11">
        <f t="shared" si="26"/>
        <v>0</v>
      </c>
      <c r="V710" s="12" t="str">
        <f t="shared" si="31"/>
        <v xml:space="preserve"> </v>
      </c>
      <c r="W710" s="32">
        <f>IF($S$4="", SUMIFS('자사몰 메타 광고'!$K:$K, '자사몰 메타 광고'!$C:$C, $R710),SUMIFS('자사몰 메타 광고'!$K:$K,'자사몰 메타 광고'!$I:$I,$S$4,'자사몰 메타 광고'!$C:$C,$R710))</f>
        <v>0</v>
      </c>
      <c r="X710" s="32">
        <f>IF($S$4="", SUMIFS('자사몰 메타 광고'!$N:$N, '자사몰 메타 광고'!$C:$C, $R710),SUMIFS('자사몰 메타 광고'!$N:$N,'자사몰 메타 광고'!$I:$I,$S$4,'자사몰 메타 광고'!$C:$C,$R710))</f>
        <v>0</v>
      </c>
      <c r="Y710" s="11">
        <f t="shared" si="27"/>
        <v>0</v>
      </c>
      <c r="Z710" s="12" t="str">
        <f t="shared" si="32"/>
        <v xml:space="preserve"> </v>
      </c>
      <c r="AB710" s="10">
        <f>IF($S$4="", SUMIFS('무신사 메타 광고'!$X:$X, '무신사 메타 광고'!$C:$C, $R710),SUMIFS('무신사 메타 광고'!$X:$X,'무신사 메타 광고'!$I:$I,$S$4,'무신사 메타 광고'!$C:$C,$R710))</f>
        <v>0</v>
      </c>
      <c r="AC710" s="11">
        <f t="shared" si="28"/>
        <v>0</v>
      </c>
    </row>
    <row r="711" spans="2:29">
      <c r="B711" s="9"/>
      <c r="C711" s="29">
        <f>IF($C$4="", SUMIFS('자사몰 메타 광고'!$L:$L, '자사몰 메타 광고'!$D:$D, $B711), SUMIFS('자사몰 메타 광고'!$L:$L, '자사몰 메타 광고'!$I:$I, $C$4, '자사몰 메타 광고'!$D:$D, $B711))</f>
        <v>0</v>
      </c>
      <c r="D711" s="29">
        <f>IF($C$4="", SUMIFS('자사몰 메타 광고'!$V:$V,#REF!, $B711), SUMIFS('자사몰 메타 광고'!$V:$V,'자사몰 메타 광고'!$I:$I,$C$4,'자사몰 메타 광고'!$D:$D,$B711))</f>
        <v>0</v>
      </c>
      <c r="E711" s="11">
        <f t="shared" si="22"/>
        <v>0</v>
      </c>
      <c r="F711" s="12" t="str">
        <f t="shared" si="29"/>
        <v xml:space="preserve"> </v>
      </c>
      <c r="G711" s="30">
        <f>IF($C$4="", SUMIFS('자사몰 메타 광고'!$K:$K, '자사몰 메타 광고'!$D:$D, $B711), SUMIFS('자사몰 메타 광고'!$K:$K,'자사몰 메타 광고'!$I:$I,$C$4,'자사몰 메타 광고'!D:D,$B711))</f>
        <v>0</v>
      </c>
      <c r="H711" s="30">
        <f>IF($C$4="", SUMIFS('자사몰 메타 광고'!$Q:$Q, '자사몰 메타 광고'!$D:$D, $B711), SUMIFS('자사몰 메타 광고'!$Q:$Q,'자사몰 메타 광고'!$I:$I,$C$4,'자사몰 메타 광고'!D:D,$B711))</f>
        <v>0</v>
      </c>
      <c r="I711" s="30">
        <f>IF($C$4="", SUMIFS('자사몰 메타 광고'!$U:$U, '자사몰 메타 광고'!$D:$D, $B711), SUMIFS('자사몰 메타 광고'!$U:$U,'자사몰 메타 광고'!$I:$I,$C$4,'자사몰 메타 광고'!D:D,$B711))</f>
        <v>0</v>
      </c>
      <c r="J711" s="11">
        <f t="shared" si="23"/>
        <v>0</v>
      </c>
      <c r="K711" s="11">
        <f t="shared" si="24"/>
        <v>0</v>
      </c>
      <c r="L711" s="12" t="str">
        <f t="shared" si="30"/>
        <v xml:space="preserve"> </v>
      </c>
      <c r="N711" s="10">
        <f>IF($C$4="", SUMIFS('무신사 메타 광고'!$X:$X, '무신사 메타 광고'!$D:$D, $B711),SUMIFS('무신사 메타 광고'!$X:$X,'무신사 메타 광고'!I:I,$C$4,'무신사 메타 광고'!D:D,$B711))</f>
        <v>0</v>
      </c>
      <c r="O711" s="11">
        <f t="shared" si="25"/>
        <v>0</v>
      </c>
      <c r="R711" s="13"/>
      <c r="S711" s="31">
        <f>IF($S$4="", SUMIFS('자사몰 메타 광고'!$L:$L, '자사몰 메타 광고'!$C:$C, $R711),SUMIFS('자사몰 메타 광고'!$L:$L,'자사몰 메타 광고'!$I:$I,$S$4,'자사몰 메타 광고'!$C:$C,$R711))</f>
        <v>0</v>
      </c>
      <c r="T711" s="31">
        <f>IF($S$4="", SUMIFS('자사몰 메타 광고'!$V:$V, '자사몰 메타 광고'!$C:$C, $R711),SUMIFS('자사몰 메타 광고'!$V:$V,'자사몰 메타 광고'!$I:$I,$S$4,'자사몰 메타 광고'!$C:$C,$R711))</f>
        <v>0</v>
      </c>
      <c r="U711" s="11">
        <f t="shared" si="26"/>
        <v>0</v>
      </c>
      <c r="V711" s="12" t="str">
        <f t="shared" si="31"/>
        <v xml:space="preserve"> </v>
      </c>
      <c r="W711" s="32">
        <f>IF($S$4="", SUMIFS('자사몰 메타 광고'!$K:$K, '자사몰 메타 광고'!$C:$C, $R711),SUMIFS('자사몰 메타 광고'!$K:$K,'자사몰 메타 광고'!$I:$I,$S$4,'자사몰 메타 광고'!$C:$C,$R711))</f>
        <v>0</v>
      </c>
      <c r="X711" s="32">
        <f>IF($S$4="", SUMIFS('자사몰 메타 광고'!$N:$N, '자사몰 메타 광고'!$C:$C, $R711),SUMIFS('자사몰 메타 광고'!$N:$N,'자사몰 메타 광고'!$I:$I,$S$4,'자사몰 메타 광고'!$C:$C,$R711))</f>
        <v>0</v>
      </c>
      <c r="Y711" s="11">
        <f t="shared" si="27"/>
        <v>0</v>
      </c>
      <c r="Z711" s="12" t="str">
        <f t="shared" si="32"/>
        <v xml:space="preserve"> </v>
      </c>
      <c r="AB711" s="10">
        <f>IF($S$4="", SUMIFS('무신사 메타 광고'!$X:$X, '무신사 메타 광고'!$C:$C, $R711),SUMIFS('무신사 메타 광고'!$X:$X,'무신사 메타 광고'!$I:$I,$S$4,'무신사 메타 광고'!$C:$C,$R711))</f>
        <v>0</v>
      </c>
      <c r="AC711" s="11">
        <f t="shared" si="28"/>
        <v>0</v>
      </c>
    </row>
    <row r="712" spans="2:29">
      <c r="B712" s="9"/>
      <c r="C712" s="29">
        <f>IF($C$4="", SUMIFS('자사몰 메타 광고'!$L:$L, '자사몰 메타 광고'!$D:$D, $B712), SUMIFS('자사몰 메타 광고'!$L:$L, '자사몰 메타 광고'!$I:$I, $C$4, '자사몰 메타 광고'!$D:$D, $B712))</f>
        <v>0</v>
      </c>
      <c r="D712" s="29">
        <f>IF($C$4="", SUMIFS('자사몰 메타 광고'!$V:$V,#REF!, $B712), SUMIFS('자사몰 메타 광고'!$V:$V,'자사몰 메타 광고'!$I:$I,$C$4,'자사몰 메타 광고'!$D:$D,$B712))</f>
        <v>0</v>
      </c>
      <c r="E712" s="11">
        <f t="shared" si="22"/>
        <v>0</v>
      </c>
      <c r="F712" s="12" t="str">
        <f t="shared" si="29"/>
        <v xml:space="preserve"> </v>
      </c>
      <c r="G712" s="30">
        <f>IF($C$4="", SUMIFS('자사몰 메타 광고'!$K:$K, '자사몰 메타 광고'!$D:$D, $B712), SUMIFS('자사몰 메타 광고'!$K:$K,'자사몰 메타 광고'!$I:$I,$C$4,'자사몰 메타 광고'!D:D,$B712))</f>
        <v>0</v>
      </c>
      <c r="H712" s="30">
        <f>IF($C$4="", SUMIFS('자사몰 메타 광고'!$Q:$Q, '자사몰 메타 광고'!$D:$D, $B712), SUMIFS('자사몰 메타 광고'!$Q:$Q,'자사몰 메타 광고'!$I:$I,$C$4,'자사몰 메타 광고'!D:D,$B712))</f>
        <v>0</v>
      </c>
      <c r="I712" s="30">
        <f>IF($C$4="", SUMIFS('자사몰 메타 광고'!$U:$U, '자사몰 메타 광고'!$D:$D, $B712), SUMIFS('자사몰 메타 광고'!$U:$U,'자사몰 메타 광고'!$I:$I,$C$4,'자사몰 메타 광고'!D:D,$B712))</f>
        <v>0</v>
      </c>
      <c r="J712" s="11">
        <f t="shared" si="23"/>
        <v>0</v>
      </c>
      <c r="K712" s="11">
        <f t="shared" si="24"/>
        <v>0</v>
      </c>
      <c r="L712" s="12" t="str">
        <f t="shared" si="30"/>
        <v xml:space="preserve"> </v>
      </c>
      <c r="N712" s="10">
        <f>IF($C$4="", SUMIFS('무신사 메타 광고'!$X:$X, '무신사 메타 광고'!$D:$D, $B712),SUMIFS('무신사 메타 광고'!$X:$X,'무신사 메타 광고'!I:I,$C$4,'무신사 메타 광고'!D:D,$B712))</f>
        <v>0</v>
      </c>
      <c r="O712" s="11">
        <f t="shared" si="25"/>
        <v>0</v>
      </c>
      <c r="R712" s="13"/>
      <c r="S712" s="31">
        <f>IF($S$4="", SUMIFS('자사몰 메타 광고'!$L:$L, '자사몰 메타 광고'!$C:$C, $R712),SUMIFS('자사몰 메타 광고'!$L:$L,'자사몰 메타 광고'!$I:$I,$S$4,'자사몰 메타 광고'!$C:$C,$R712))</f>
        <v>0</v>
      </c>
      <c r="T712" s="31">
        <f>IF($S$4="", SUMIFS('자사몰 메타 광고'!$V:$V, '자사몰 메타 광고'!$C:$C, $R712),SUMIFS('자사몰 메타 광고'!$V:$V,'자사몰 메타 광고'!$I:$I,$S$4,'자사몰 메타 광고'!$C:$C,$R712))</f>
        <v>0</v>
      </c>
      <c r="U712" s="11">
        <f t="shared" si="26"/>
        <v>0</v>
      </c>
      <c r="V712" s="12" t="str">
        <f t="shared" si="31"/>
        <v xml:space="preserve"> </v>
      </c>
      <c r="W712" s="32">
        <f>IF($S$4="", SUMIFS('자사몰 메타 광고'!$K:$K, '자사몰 메타 광고'!$C:$C, $R712),SUMIFS('자사몰 메타 광고'!$K:$K,'자사몰 메타 광고'!$I:$I,$S$4,'자사몰 메타 광고'!$C:$C,$R712))</f>
        <v>0</v>
      </c>
      <c r="X712" s="32">
        <f>IF($S$4="", SUMIFS('자사몰 메타 광고'!$N:$N, '자사몰 메타 광고'!$C:$C, $R712),SUMIFS('자사몰 메타 광고'!$N:$N,'자사몰 메타 광고'!$I:$I,$S$4,'자사몰 메타 광고'!$C:$C,$R712))</f>
        <v>0</v>
      </c>
      <c r="Y712" s="11">
        <f t="shared" si="27"/>
        <v>0</v>
      </c>
      <c r="Z712" s="12" t="str">
        <f t="shared" si="32"/>
        <v xml:space="preserve"> </v>
      </c>
      <c r="AB712" s="10">
        <f>IF($S$4="", SUMIFS('무신사 메타 광고'!$X:$X, '무신사 메타 광고'!$C:$C, $R712),SUMIFS('무신사 메타 광고'!$X:$X,'무신사 메타 광고'!$I:$I,$S$4,'무신사 메타 광고'!$C:$C,$R712))</f>
        <v>0</v>
      </c>
      <c r="AC712" s="11">
        <f t="shared" si="28"/>
        <v>0</v>
      </c>
    </row>
    <row r="713" spans="2:29">
      <c r="B713" s="9"/>
      <c r="C713" s="29">
        <f>IF($C$4="", SUMIFS('자사몰 메타 광고'!$L:$L, '자사몰 메타 광고'!$D:$D, $B713), SUMIFS('자사몰 메타 광고'!$L:$L, '자사몰 메타 광고'!$I:$I, $C$4, '자사몰 메타 광고'!$D:$D, $B713))</f>
        <v>0</v>
      </c>
      <c r="D713" s="29">
        <f>IF($C$4="", SUMIFS('자사몰 메타 광고'!$V:$V,#REF!, $B713), SUMIFS('자사몰 메타 광고'!$V:$V,'자사몰 메타 광고'!$I:$I,$C$4,'자사몰 메타 광고'!$D:$D,$B713))</f>
        <v>0</v>
      </c>
      <c r="E713" s="11">
        <f t="shared" si="22"/>
        <v>0</v>
      </c>
      <c r="F713" s="12" t="str">
        <f t="shared" si="29"/>
        <v xml:space="preserve"> </v>
      </c>
      <c r="G713" s="30">
        <f>IF($C$4="", SUMIFS('자사몰 메타 광고'!$K:$K, '자사몰 메타 광고'!$D:$D, $B713), SUMIFS('자사몰 메타 광고'!$K:$K,'자사몰 메타 광고'!$I:$I,$C$4,'자사몰 메타 광고'!D:D,$B713))</f>
        <v>0</v>
      </c>
      <c r="H713" s="30">
        <f>IF($C$4="", SUMIFS('자사몰 메타 광고'!$Q:$Q, '자사몰 메타 광고'!$D:$D, $B713), SUMIFS('자사몰 메타 광고'!$Q:$Q,'자사몰 메타 광고'!$I:$I,$C$4,'자사몰 메타 광고'!D:D,$B713))</f>
        <v>0</v>
      </c>
      <c r="I713" s="30">
        <f>IF($C$4="", SUMIFS('자사몰 메타 광고'!$U:$U, '자사몰 메타 광고'!$D:$D, $B713), SUMIFS('자사몰 메타 광고'!$U:$U,'자사몰 메타 광고'!$I:$I,$C$4,'자사몰 메타 광고'!D:D,$B713))</f>
        <v>0</v>
      </c>
      <c r="J713" s="11">
        <f t="shared" si="23"/>
        <v>0</v>
      </c>
      <c r="K713" s="11">
        <f t="shared" si="24"/>
        <v>0</v>
      </c>
      <c r="L713" s="12" t="str">
        <f t="shared" si="30"/>
        <v xml:space="preserve"> </v>
      </c>
      <c r="N713" s="10">
        <f>IF($C$4="", SUMIFS('무신사 메타 광고'!$X:$X, '무신사 메타 광고'!$D:$D, $B713),SUMIFS('무신사 메타 광고'!$X:$X,'무신사 메타 광고'!I:I,$C$4,'무신사 메타 광고'!D:D,$B713))</f>
        <v>0</v>
      </c>
      <c r="O713" s="11">
        <f t="shared" si="25"/>
        <v>0</v>
      </c>
      <c r="R713" s="13"/>
      <c r="S713" s="31">
        <f>IF($S$4="", SUMIFS('자사몰 메타 광고'!$L:$L, '자사몰 메타 광고'!$C:$C, $R713),SUMIFS('자사몰 메타 광고'!$L:$L,'자사몰 메타 광고'!$I:$I,$S$4,'자사몰 메타 광고'!$C:$C,$R713))</f>
        <v>0</v>
      </c>
      <c r="T713" s="31">
        <f>IF($S$4="", SUMIFS('자사몰 메타 광고'!$V:$V, '자사몰 메타 광고'!$C:$C, $R713),SUMIFS('자사몰 메타 광고'!$V:$V,'자사몰 메타 광고'!$I:$I,$S$4,'자사몰 메타 광고'!$C:$C,$R713))</f>
        <v>0</v>
      </c>
      <c r="U713" s="11">
        <f t="shared" si="26"/>
        <v>0</v>
      </c>
      <c r="V713" s="12" t="str">
        <f t="shared" si="31"/>
        <v xml:space="preserve"> </v>
      </c>
      <c r="W713" s="32">
        <f>IF($S$4="", SUMIFS('자사몰 메타 광고'!$K:$K, '자사몰 메타 광고'!$C:$C, $R713),SUMIFS('자사몰 메타 광고'!$K:$K,'자사몰 메타 광고'!$I:$I,$S$4,'자사몰 메타 광고'!$C:$C,$R713))</f>
        <v>0</v>
      </c>
      <c r="X713" s="32">
        <f>IF($S$4="", SUMIFS('자사몰 메타 광고'!$N:$N, '자사몰 메타 광고'!$C:$C, $R713),SUMIFS('자사몰 메타 광고'!$N:$N,'자사몰 메타 광고'!$I:$I,$S$4,'자사몰 메타 광고'!$C:$C,$R713))</f>
        <v>0</v>
      </c>
      <c r="Y713" s="11">
        <f t="shared" si="27"/>
        <v>0</v>
      </c>
      <c r="Z713" s="12" t="str">
        <f t="shared" si="32"/>
        <v xml:space="preserve"> </v>
      </c>
      <c r="AB713" s="10">
        <f>IF($S$4="", SUMIFS('무신사 메타 광고'!$X:$X, '무신사 메타 광고'!$C:$C, $R713),SUMIFS('무신사 메타 광고'!$X:$X,'무신사 메타 광고'!$I:$I,$S$4,'무신사 메타 광고'!$C:$C,$R713))</f>
        <v>0</v>
      </c>
      <c r="AC713" s="11">
        <f t="shared" si="28"/>
        <v>0</v>
      </c>
    </row>
    <row r="714" spans="2:29">
      <c r="B714" s="9"/>
      <c r="C714" s="29">
        <f>IF($C$4="", SUMIFS('자사몰 메타 광고'!$L:$L, '자사몰 메타 광고'!$D:$D, $B714), SUMIFS('자사몰 메타 광고'!$L:$L, '자사몰 메타 광고'!$I:$I, $C$4, '자사몰 메타 광고'!$D:$D, $B714))</f>
        <v>0</v>
      </c>
      <c r="D714" s="29">
        <f>IF($C$4="", SUMIFS('자사몰 메타 광고'!$V:$V,#REF!, $B714), SUMIFS('자사몰 메타 광고'!$V:$V,'자사몰 메타 광고'!$I:$I,$C$4,'자사몰 메타 광고'!$D:$D,$B714))</f>
        <v>0</v>
      </c>
      <c r="E714" s="11">
        <f t="shared" si="22"/>
        <v>0</v>
      </c>
      <c r="F714" s="12" t="str">
        <f t="shared" si="29"/>
        <v xml:space="preserve"> </v>
      </c>
      <c r="G714" s="30">
        <f>IF($C$4="", SUMIFS('자사몰 메타 광고'!$K:$K, '자사몰 메타 광고'!$D:$D, $B714), SUMIFS('자사몰 메타 광고'!$K:$K,'자사몰 메타 광고'!$I:$I,$C$4,'자사몰 메타 광고'!D:D,$B714))</f>
        <v>0</v>
      </c>
      <c r="H714" s="30">
        <f>IF($C$4="", SUMIFS('자사몰 메타 광고'!$Q:$Q, '자사몰 메타 광고'!$D:$D, $B714), SUMIFS('자사몰 메타 광고'!$Q:$Q,'자사몰 메타 광고'!$I:$I,$C$4,'자사몰 메타 광고'!D:D,$B714))</f>
        <v>0</v>
      </c>
      <c r="I714" s="30">
        <f>IF($C$4="", SUMIFS('자사몰 메타 광고'!$U:$U, '자사몰 메타 광고'!$D:$D, $B714), SUMIFS('자사몰 메타 광고'!$U:$U,'자사몰 메타 광고'!$I:$I,$C$4,'자사몰 메타 광고'!D:D,$B714))</f>
        <v>0</v>
      </c>
      <c r="J714" s="11">
        <f t="shared" si="23"/>
        <v>0</v>
      </c>
      <c r="K714" s="11">
        <f t="shared" si="24"/>
        <v>0</v>
      </c>
      <c r="L714" s="12" t="str">
        <f t="shared" si="30"/>
        <v xml:space="preserve"> </v>
      </c>
      <c r="N714" s="10">
        <f>IF($C$4="", SUMIFS('무신사 메타 광고'!$X:$X, '무신사 메타 광고'!$D:$D, $B714),SUMIFS('무신사 메타 광고'!$X:$X,'무신사 메타 광고'!I:I,$C$4,'무신사 메타 광고'!D:D,$B714))</f>
        <v>0</v>
      </c>
      <c r="O714" s="11">
        <f t="shared" si="25"/>
        <v>0</v>
      </c>
      <c r="R714" s="13"/>
      <c r="S714" s="31">
        <f>IF($S$4="", SUMIFS('자사몰 메타 광고'!$L:$L, '자사몰 메타 광고'!$C:$C, $R714),SUMIFS('자사몰 메타 광고'!$L:$L,'자사몰 메타 광고'!$I:$I,$S$4,'자사몰 메타 광고'!$C:$C,$R714))</f>
        <v>0</v>
      </c>
      <c r="T714" s="31">
        <f>IF($S$4="", SUMIFS('자사몰 메타 광고'!$V:$V, '자사몰 메타 광고'!$C:$C, $R714),SUMIFS('자사몰 메타 광고'!$V:$V,'자사몰 메타 광고'!$I:$I,$S$4,'자사몰 메타 광고'!$C:$C,$R714))</f>
        <v>0</v>
      </c>
      <c r="U714" s="11">
        <f t="shared" si="26"/>
        <v>0</v>
      </c>
      <c r="V714" s="12" t="str">
        <f t="shared" si="31"/>
        <v xml:space="preserve"> </v>
      </c>
      <c r="W714" s="32">
        <f>IF($S$4="", SUMIFS('자사몰 메타 광고'!$K:$K, '자사몰 메타 광고'!$C:$C, $R714),SUMIFS('자사몰 메타 광고'!$K:$K,'자사몰 메타 광고'!$I:$I,$S$4,'자사몰 메타 광고'!$C:$C,$R714))</f>
        <v>0</v>
      </c>
      <c r="X714" s="32">
        <f>IF($S$4="", SUMIFS('자사몰 메타 광고'!$N:$N, '자사몰 메타 광고'!$C:$C, $R714),SUMIFS('자사몰 메타 광고'!$N:$N,'자사몰 메타 광고'!$I:$I,$S$4,'자사몰 메타 광고'!$C:$C,$R714))</f>
        <v>0</v>
      </c>
      <c r="Y714" s="11">
        <f t="shared" si="27"/>
        <v>0</v>
      </c>
      <c r="Z714" s="12" t="str">
        <f t="shared" si="32"/>
        <v xml:space="preserve"> </v>
      </c>
      <c r="AB714" s="10">
        <f>IF($S$4="", SUMIFS('무신사 메타 광고'!$X:$X, '무신사 메타 광고'!$C:$C, $R714),SUMIFS('무신사 메타 광고'!$X:$X,'무신사 메타 광고'!$I:$I,$S$4,'무신사 메타 광고'!$C:$C,$R714))</f>
        <v>0</v>
      </c>
      <c r="AC714" s="11">
        <f t="shared" si="28"/>
        <v>0</v>
      </c>
    </row>
    <row r="715" spans="2:29">
      <c r="B715" s="9"/>
      <c r="C715" s="29">
        <f>IF($C$4="", SUMIFS('자사몰 메타 광고'!$L:$L, '자사몰 메타 광고'!$D:$D, $B715), SUMIFS('자사몰 메타 광고'!$L:$L, '자사몰 메타 광고'!$I:$I, $C$4, '자사몰 메타 광고'!$D:$D, $B715))</f>
        <v>0</v>
      </c>
      <c r="D715" s="29">
        <f>IF($C$4="", SUMIFS('자사몰 메타 광고'!$V:$V,#REF!, $B715), SUMIFS('자사몰 메타 광고'!$V:$V,'자사몰 메타 광고'!$I:$I,$C$4,'자사몰 메타 광고'!$D:$D,$B715))</f>
        <v>0</v>
      </c>
      <c r="E715" s="11">
        <f t="shared" si="22"/>
        <v>0</v>
      </c>
      <c r="F715" s="12" t="str">
        <f t="shared" si="29"/>
        <v xml:space="preserve"> </v>
      </c>
      <c r="G715" s="30">
        <f>IF($C$4="", SUMIFS('자사몰 메타 광고'!$K:$K, '자사몰 메타 광고'!$D:$D, $B715), SUMIFS('자사몰 메타 광고'!$K:$K,'자사몰 메타 광고'!$I:$I,$C$4,'자사몰 메타 광고'!D:D,$B715))</f>
        <v>0</v>
      </c>
      <c r="H715" s="30">
        <f>IF($C$4="", SUMIFS('자사몰 메타 광고'!$Q:$Q, '자사몰 메타 광고'!$D:$D, $B715), SUMIFS('자사몰 메타 광고'!$Q:$Q,'자사몰 메타 광고'!$I:$I,$C$4,'자사몰 메타 광고'!D:D,$B715))</f>
        <v>0</v>
      </c>
      <c r="I715" s="30">
        <f>IF($C$4="", SUMIFS('자사몰 메타 광고'!$U:$U, '자사몰 메타 광고'!$D:$D, $B715), SUMIFS('자사몰 메타 광고'!$U:$U,'자사몰 메타 광고'!$I:$I,$C$4,'자사몰 메타 광고'!D:D,$B715))</f>
        <v>0</v>
      </c>
      <c r="J715" s="11">
        <f t="shared" si="23"/>
        <v>0</v>
      </c>
      <c r="K715" s="11">
        <f t="shared" si="24"/>
        <v>0</v>
      </c>
      <c r="L715" s="12" t="str">
        <f t="shared" si="30"/>
        <v xml:space="preserve"> </v>
      </c>
      <c r="N715" s="10">
        <f>IF($C$4="", SUMIFS('무신사 메타 광고'!$X:$X, '무신사 메타 광고'!$D:$D, $B715),SUMIFS('무신사 메타 광고'!$X:$X,'무신사 메타 광고'!I:I,$C$4,'무신사 메타 광고'!D:D,$B715))</f>
        <v>0</v>
      </c>
      <c r="O715" s="11">
        <f t="shared" si="25"/>
        <v>0</v>
      </c>
      <c r="R715" s="13"/>
      <c r="S715" s="31">
        <f>IF($S$4="", SUMIFS('자사몰 메타 광고'!$L:$L, '자사몰 메타 광고'!$C:$C, $R715),SUMIFS('자사몰 메타 광고'!$L:$L,'자사몰 메타 광고'!$I:$I,$S$4,'자사몰 메타 광고'!$C:$C,$R715))</f>
        <v>0</v>
      </c>
      <c r="T715" s="31">
        <f>IF($S$4="", SUMIFS('자사몰 메타 광고'!$V:$V, '자사몰 메타 광고'!$C:$C, $R715),SUMIFS('자사몰 메타 광고'!$V:$V,'자사몰 메타 광고'!$I:$I,$S$4,'자사몰 메타 광고'!$C:$C,$R715))</f>
        <v>0</v>
      </c>
      <c r="U715" s="11">
        <f t="shared" si="26"/>
        <v>0</v>
      </c>
      <c r="V715" s="12" t="str">
        <f t="shared" si="31"/>
        <v xml:space="preserve"> </v>
      </c>
      <c r="W715" s="32">
        <f>IF($S$4="", SUMIFS('자사몰 메타 광고'!$K:$K, '자사몰 메타 광고'!$C:$C, $R715),SUMIFS('자사몰 메타 광고'!$K:$K,'자사몰 메타 광고'!$I:$I,$S$4,'자사몰 메타 광고'!$C:$C,$R715))</f>
        <v>0</v>
      </c>
      <c r="X715" s="32">
        <f>IF($S$4="", SUMIFS('자사몰 메타 광고'!$N:$N, '자사몰 메타 광고'!$C:$C, $R715),SUMIFS('자사몰 메타 광고'!$N:$N,'자사몰 메타 광고'!$I:$I,$S$4,'자사몰 메타 광고'!$C:$C,$R715))</f>
        <v>0</v>
      </c>
      <c r="Y715" s="11">
        <f t="shared" si="27"/>
        <v>0</v>
      </c>
      <c r="Z715" s="12" t="str">
        <f t="shared" si="32"/>
        <v xml:space="preserve"> </v>
      </c>
      <c r="AB715" s="10">
        <f>IF($S$4="", SUMIFS('무신사 메타 광고'!$X:$X, '무신사 메타 광고'!$C:$C, $R715),SUMIFS('무신사 메타 광고'!$X:$X,'무신사 메타 광고'!$I:$I,$S$4,'무신사 메타 광고'!$C:$C,$R715))</f>
        <v>0</v>
      </c>
      <c r="AC715" s="11">
        <f t="shared" si="28"/>
        <v>0</v>
      </c>
    </row>
    <row r="716" spans="2:29">
      <c r="B716" s="9"/>
      <c r="C716" s="29">
        <f>IF($C$4="", SUMIFS('자사몰 메타 광고'!$L:$L, '자사몰 메타 광고'!$D:$D, $B716), SUMIFS('자사몰 메타 광고'!$L:$L, '자사몰 메타 광고'!$I:$I, $C$4, '자사몰 메타 광고'!$D:$D, $B716))</f>
        <v>0</v>
      </c>
      <c r="D716" s="29">
        <f>IF($C$4="", SUMIFS('자사몰 메타 광고'!$V:$V,#REF!, $B716), SUMIFS('자사몰 메타 광고'!$V:$V,'자사몰 메타 광고'!$I:$I,$C$4,'자사몰 메타 광고'!$D:$D,$B716))</f>
        <v>0</v>
      </c>
      <c r="E716" s="11">
        <f t="shared" si="22"/>
        <v>0</v>
      </c>
      <c r="F716" s="12" t="str">
        <f t="shared" si="29"/>
        <v xml:space="preserve"> </v>
      </c>
      <c r="G716" s="30">
        <f>IF($C$4="", SUMIFS('자사몰 메타 광고'!$K:$K, '자사몰 메타 광고'!$D:$D, $B716), SUMIFS('자사몰 메타 광고'!$K:$K,'자사몰 메타 광고'!$I:$I,$C$4,'자사몰 메타 광고'!D:D,$B716))</f>
        <v>0</v>
      </c>
      <c r="H716" s="30">
        <f>IF($C$4="", SUMIFS('자사몰 메타 광고'!$Q:$Q, '자사몰 메타 광고'!$D:$D, $B716), SUMIFS('자사몰 메타 광고'!$Q:$Q,'자사몰 메타 광고'!$I:$I,$C$4,'자사몰 메타 광고'!D:D,$B716))</f>
        <v>0</v>
      </c>
      <c r="I716" s="30">
        <f>IF($C$4="", SUMIFS('자사몰 메타 광고'!$U:$U, '자사몰 메타 광고'!$D:$D, $B716), SUMIFS('자사몰 메타 광고'!$U:$U,'자사몰 메타 광고'!$I:$I,$C$4,'자사몰 메타 광고'!D:D,$B716))</f>
        <v>0</v>
      </c>
      <c r="J716" s="11">
        <f t="shared" si="23"/>
        <v>0</v>
      </c>
      <c r="K716" s="11">
        <f t="shared" si="24"/>
        <v>0</v>
      </c>
      <c r="L716" s="12" t="str">
        <f t="shared" si="30"/>
        <v xml:space="preserve"> </v>
      </c>
      <c r="N716" s="10">
        <f>IF($C$4="", SUMIFS('무신사 메타 광고'!$X:$X, '무신사 메타 광고'!$D:$D, $B716),SUMIFS('무신사 메타 광고'!$X:$X,'무신사 메타 광고'!I:I,$C$4,'무신사 메타 광고'!D:D,$B716))</f>
        <v>0</v>
      </c>
      <c r="O716" s="11">
        <f t="shared" si="25"/>
        <v>0</v>
      </c>
      <c r="R716" s="13"/>
      <c r="S716" s="31">
        <f>IF($S$4="", SUMIFS('자사몰 메타 광고'!$L:$L, '자사몰 메타 광고'!$C:$C, $R716),SUMIFS('자사몰 메타 광고'!$L:$L,'자사몰 메타 광고'!$I:$I,$S$4,'자사몰 메타 광고'!$C:$C,$R716))</f>
        <v>0</v>
      </c>
      <c r="T716" s="31">
        <f>IF($S$4="", SUMIFS('자사몰 메타 광고'!$V:$V, '자사몰 메타 광고'!$C:$C, $R716),SUMIFS('자사몰 메타 광고'!$V:$V,'자사몰 메타 광고'!$I:$I,$S$4,'자사몰 메타 광고'!$C:$C,$R716))</f>
        <v>0</v>
      </c>
      <c r="U716" s="11">
        <f t="shared" si="26"/>
        <v>0</v>
      </c>
      <c r="V716" s="12" t="str">
        <f t="shared" si="31"/>
        <v xml:space="preserve"> </v>
      </c>
      <c r="W716" s="32">
        <f>IF($S$4="", SUMIFS('자사몰 메타 광고'!$K:$K, '자사몰 메타 광고'!$C:$C, $R716),SUMIFS('자사몰 메타 광고'!$K:$K,'자사몰 메타 광고'!$I:$I,$S$4,'자사몰 메타 광고'!$C:$C,$R716))</f>
        <v>0</v>
      </c>
      <c r="X716" s="32">
        <f>IF($S$4="", SUMIFS('자사몰 메타 광고'!$N:$N, '자사몰 메타 광고'!$C:$C, $R716),SUMIFS('자사몰 메타 광고'!$N:$N,'자사몰 메타 광고'!$I:$I,$S$4,'자사몰 메타 광고'!$C:$C,$R716))</f>
        <v>0</v>
      </c>
      <c r="Y716" s="11">
        <f t="shared" si="27"/>
        <v>0</v>
      </c>
      <c r="Z716" s="12" t="str">
        <f t="shared" si="32"/>
        <v xml:space="preserve"> </v>
      </c>
      <c r="AB716" s="10">
        <f>IF($S$4="", SUMIFS('무신사 메타 광고'!$X:$X, '무신사 메타 광고'!$C:$C, $R716),SUMIFS('무신사 메타 광고'!$X:$X,'무신사 메타 광고'!$I:$I,$S$4,'무신사 메타 광고'!$C:$C,$R716))</f>
        <v>0</v>
      </c>
      <c r="AC716" s="11">
        <f t="shared" si="28"/>
        <v>0</v>
      </c>
    </row>
    <row r="717" spans="2:29">
      <c r="B717" s="9"/>
      <c r="C717" s="29">
        <f>IF($C$4="", SUMIFS('자사몰 메타 광고'!$L:$L, '자사몰 메타 광고'!$D:$D, $B717), SUMIFS('자사몰 메타 광고'!$L:$L, '자사몰 메타 광고'!$I:$I, $C$4, '자사몰 메타 광고'!$D:$D, $B717))</f>
        <v>0</v>
      </c>
      <c r="D717" s="29">
        <f>IF($C$4="", SUMIFS('자사몰 메타 광고'!$V:$V,#REF!, $B717), SUMIFS('자사몰 메타 광고'!$V:$V,'자사몰 메타 광고'!$I:$I,$C$4,'자사몰 메타 광고'!$D:$D,$B717))</f>
        <v>0</v>
      </c>
      <c r="E717" s="11">
        <f t="shared" si="22"/>
        <v>0</v>
      </c>
      <c r="F717" s="12" t="str">
        <f t="shared" si="29"/>
        <v xml:space="preserve"> </v>
      </c>
      <c r="G717" s="30">
        <f>IF($C$4="", SUMIFS('자사몰 메타 광고'!$K:$K, '자사몰 메타 광고'!$D:$D, $B717), SUMIFS('자사몰 메타 광고'!$K:$K,'자사몰 메타 광고'!$I:$I,$C$4,'자사몰 메타 광고'!D:D,$B717))</f>
        <v>0</v>
      </c>
      <c r="H717" s="30">
        <f>IF($C$4="", SUMIFS('자사몰 메타 광고'!$Q:$Q, '자사몰 메타 광고'!$D:$D, $B717), SUMIFS('자사몰 메타 광고'!$Q:$Q,'자사몰 메타 광고'!$I:$I,$C$4,'자사몰 메타 광고'!D:D,$B717))</f>
        <v>0</v>
      </c>
      <c r="I717" s="30">
        <f>IF($C$4="", SUMIFS('자사몰 메타 광고'!$U:$U, '자사몰 메타 광고'!$D:$D, $B717), SUMIFS('자사몰 메타 광고'!$U:$U,'자사몰 메타 광고'!$I:$I,$C$4,'자사몰 메타 광고'!D:D,$B717))</f>
        <v>0</v>
      </c>
      <c r="J717" s="11">
        <f t="shared" si="23"/>
        <v>0</v>
      </c>
      <c r="K717" s="11">
        <f t="shared" si="24"/>
        <v>0</v>
      </c>
      <c r="L717" s="12" t="str">
        <f t="shared" si="30"/>
        <v xml:space="preserve"> </v>
      </c>
      <c r="N717" s="10">
        <f>IF($C$4="", SUMIFS('무신사 메타 광고'!$X:$X, '무신사 메타 광고'!$D:$D, $B717),SUMIFS('무신사 메타 광고'!$X:$X,'무신사 메타 광고'!I:I,$C$4,'무신사 메타 광고'!D:D,$B717))</f>
        <v>0</v>
      </c>
      <c r="O717" s="11">
        <f t="shared" si="25"/>
        <v>0</v>
      </c>
      <c r="R717" s="13"/>
      <c r="S717" s="31">
        <f>IF($S$4="", SUMIFS('자사몰 메타 광고'!$L:$L, '자사몰 메타 광고'!$C:$C, $R717),SUMIFS('자사몰 메타 광고'!$L:$L,'자사몰 메타 광고'!$I:$I,$S$4,'자사몰 메타 광고'!$C:$C,$R717))</f>
        <v>0</v>
      </c>
      <c r="T717" s="31">
        <f>IF($S$4="", SUMIFS('자사몰 메타 광고'!$V:$V, '자사몰 메타 광고'!$C:$C, $R717),SUMIFS('자사몰 메타 광고'!$V:$V,'자사몰 메타 광고'!$I:$I,$S$4,'자사몰 메타 광고'!$C:$C,$R717))</f>
        <v>0</v>
      </c>
      <c r="U717" s="11">
        <f t="shared" si="26"/>
        <v>0</v>
      </c>
      <c r="V717" s="12" t="str">
        <f t="shared" si="31"/>
        <v xml:space="preserve"> </v>
      </c>
      <c r="W717" s="32">
        <f>IF($S$4="", SUMIFS('자사몰 메타 광고'!$K:$K, '자사몰 메타 광고'!$C:$C, $R717),SUMIFS('자사몰 메타 광고'!$K:$K,'자사몰 메타 광고'!$I:$I,$S$4,'자사몰 메타 광고'!$C:$C,$R717))</f>
        <v>0</v>
      </c>
      <c r="X717" s="32">
        <f>IF($S$4="", SUMIFS('자사몰 메타 광고'!$N:$N, '자사몰 메타 광고'!$C:$C, $R717),SUMIFS('자사몰 메타 광고'!$N:$N,'자사몰 메타 광고'!$I:$I,$S$4,'자사몰 메타 광고'!$C:$C,$R717))</f>
        <v>0</v>
      </c>
      <c r="Y717" s="11">
        <f t="shared" si="27"/>
        <v>0</v>
      </c>
      <c r="Z717" s="12" t="str">
        <f t="shared" si="32"/>
        <v xml:space="preserve"> </v>
      </c>
      <c r="AB717" s="10">
        <f>IF($S$4="", SUMIFS('무신사 메타 광고'!$X:$X, '무신사 메타 광고'!$C:$C, $R717),SUMIFS('무신사 메타 광고'!$X:$X,'무신사 메타 광고'!$I:$I,$S$4,'무신사 메타 광고'!$C:$C,$R717))</f>
        <v>0</v>
      </c>
      <c r="AC717" s="11">
        <f t="shared" si="28"/>
        <v>0</v>
      </c>
    </row>
    <row r="718" spans="2:29">
      <c r="B718" s="9"/>
      <c r="C718" s="29">
        <f>IF($C$4="", SUMIFS('자사몰 메타 광고'!$L:$L, '자사몰 메타 광고'!$D:$D, $B718), SUMIFS('자사몰 메타 광고'!$L:$L, '자사몰 메타 광고'!$I:$I, $C$4, '자사몰 메타 광고'!$D:$D, $B718))</f>
        <v>0</v>
      </c>
      <c r="D718" s="29">
        <f>IF($C$4="", SUMIFS('자사몰 메타 광고'!$V:$V,#REF!, $B718), SUMIFS('자사몰 메타 광고'!$V:$V,'자사몰 메타 광고'!$I:$I,$C$4,'자사몰 메타 광고'!$D:$D,$B718))</f>
        <v>0</v>
      </c>
      <c r="E718" s="11">
        <f t="shared" si="22"/>
        <v>0</v>
      </c>
      <c r="F718" s="12" t="str">
        <f t="shared" si="29"/>
        <v xml:space="preserve"> </v>
      </c>
      <c r="G718" s="30">
        <f>IF($C$4="", SUMIFS('자사몰 메타 광고'!$K:$K, '자사몰 메타 광고'!$D:$D, $B718), SUMIFS('자사몰 메타 광고'!$K:$K,'자사몰 메타 광고'!$I:$I,$C$4,'자사몰 메타 광고'!D:D,$B718))</f>
        <v>0</v>
      </c>
      <c r="H718" s="30">
        <f>IF($C$4="", SUMIFS('자사몰 메타 광고'!$Q:$Q, '자사몰 메타 광고'!$D:$D, $B718), SUMIFS('자사몰 메타 광고'!$Q:$Q,'자사몰 메타 광고'!$I:$I,$C$4,'자사몰 메타 광고'!D:D,$B718))</f>
        <v>0</v>
      </c>
      <c r="I718" s="30">
        <f>IF($C$4="", SUMIFS('자사몰 메타 광고'!$U:$U, '자사몰 메타 광고'!$D:$D, $B718), SUMIFS('자사몰 메타 광고'!$U:$U,'자사몰 메타 광고'!$I:$I,$C$4,'자사몰 메타 광고'!D:D,$B718))</f>
        <v>0</v>
      </c>
      <c r="J718" s="11">
        <f t="shared" si="23"/>
        <v>0</v>
      </c>
      <c r="K718" s="11">
        <f t="shared" si="24"/>
        <v>0</v>
      </c>
      <c r="L718" s="12" t="str">
        <f t="shared" si="30"/>
        <v xml:space="preserve"> </v>
      </c>
      <c r="N718" s="10">
        <f>IF($C$4="", SUMIFS('무신사 메타 광고'!$X:$X, '무신사 메타 광고'!$D:$D, $B718),SUMIFS('무신사 메타 광고'!$X:$X,'무신사 메타 광고'!I:I,$C$4,'무신사 메타 광고'!D:D,$B718))</f>
        <v>0</v>
      </c>
      <c r="O718" s="11">
        <f t="shared" si="25"/>
        <v>0</v>
      </c>
      <c r="R718" s="13"/>
      <c r="S718" s="31">
        <f>IF($S$4="", SUMIFS('자사몰 메타 광고'!$L:$L, '자사몰 메타 광고'!$C:$C, $R718),SUMIFS('자사몰 메타 광고'!$L:$L,'자사몰 메타 광고'!$I:$I,$S$4,'자사몰 메타 광고'!$C:$C,$R718))</f>
        <v>0</v>
      </c>
      <c r="T718" s="31">
        <f>IF($S$4="", SUMIFS('자사몰 메타 광고'!$V:$V, '자사몰 메타 광고'!$C:$C, $R718),SUMIFS('자사몰 메타 광고'!$V:$V,'자사몰 메타 광고'!$I:$I,$S$4,'자사몰 메타 광고'!$C:$C,$R718))</f>
        <v>0</v>
      </c>
      <c r="U718" s="11">
        <f t="shared" si="26"/>
        <v>0</v>
      </c>
      <c r="V718" s="12" t="str">
        <f t="shared" si="31"/>
        <v xml:space="preserve"> </v>
      </c>
      <c r="W718" s="32">
        <f>IF($S$4="", SUMIFS('자사몰 메타 광고'!$K:$K, '자사몰 메타 광고'!$C:$C, $R718),SUMIFS('자사몰 메타 광고'!$K:$K,'자사몰 메타 광고'!$I:$I,$S$4,'자사몰 메타 광고'!$C:$C,$R718))</f>
        <v>0</v>
      </c>
      <c r="X718" s="32">
        <f>IF($S$4="", SUMIFS('자사몰 메타 광고'!$N:$N, '자사몰 메타 광고'!$C:$C, $R718),SUMIFS('자사몰 메타 광고'!$N:$N,'자사몰 메타 광고'!$I:$I,$S$4,'자사몰 메타 광고'!$C:$C,$R718))</f>
        <v>0</v>
      </c>
      <c r="Y718" s="11">
        <f t="shared" si="27"/>
        <v>0</v>
      </c>
      <c r="Z718" s="12" t="str">
        <f t="shared" si="32"/>
        <v xml:space="preserve"> </v>
      </c>
      <c r="AB718" s="10">
        <f>IF($S$4="", SUMIFS('무신사 메타 광고'!$X:$X, '무신사 메타 광고'!$C:$C, $R718),SUMIFS('무신사 메타 광고'!$X:$X,'무신사 메타 광고'!$I:$I,$S$4,'무신사 메타 광고'!$C:$C,$R718))</f>
        <v>0</v>
      </c>
      <c r="AC718" s="11">
        <f t="shared" si="28"/>
        <v>0</v>
      </c>
    </row>
    <row r="719" spans="2:29">
      <c r="B719" s="9"/>
      <c r="C719" s="29">
        <f>IF($C$4="", SUMIFS('자사몰 메타 광고'!$L:$L, '자사몰 메타 광고'!$D:$D, $B719), SUMIFS('자사몰 메타 광고'!$L:$L, '자사몰 메타 광고'!$I:$I, $C$4, '자사몰 메타 광고'!$D:$D, $B719))</f>
        <v>0</v>
      </c>
      <c r="D719" s="29">
        <f>IF($C$4="", SUMIFS('자사몰 메타 광고'!$V:$V,#REF!, $B719), SUMIFS('자사몰 메타 광고'!$V:$V,'자사몰 메타 광고'!$I:$I,$C$4,'자사몰 메타 광고'!$D:$D,$B719))</f>
        <v>0</v>
      </c>
      <c r="E719" s="11">
        <f t="shared" si="22"/>
        <v>0</v>
      </c>
      <c r="F719" s="12" t="str">
        <f t="shared" si="29"/>
        <v xml:space="preserve"> </v>
      </c>
      <c r="G719" s="30">
        <f>IF($C$4="", SUMIFS('자사몰 메타 광고'!$K:$K, '자사몰 메타 광고'!$D:$D, $B719), SUMIFS('자사몰 메타 광고'!$K:$K,'자사몰 메타 광고'!$I:$I,$C$4,'자사몰 메타 광고'!D:D,$B719))</f>
        <v>0</v>
      </c>
      <c r="H719" s="30">
        <f>IF($C$4="", SUMIFS('자사몰 메타 광고'!$Q:$Q, '자사몰 메타 광고'!$D:$D, $B719), SUMIFS('자사몰 메타 광고'!$Q:$Q,'자사몰 메타 광고'!$I:$I,$C$4,'자사몰 메타 광고'!D:D,$B719))</f>
        <v>0</v>
      </c>
      <c r="I719" s="30">
        <f>IF($C$4="", SUMIFS('자사몰 메타 광고'!$U:$U, '자사몰 메타 광고'!$D:$D, $B719), SUMIFS('자사몰 메타 광고'!$U:$U,'자사몰 메타 광고'!$I:$I,$C$4,'자사몰 메타 광고'!D:D,$B719))</f>
        <v>0</v>
      </c>
      <c r="J719" s="11">
        <f t="shared" si="23"/>
        <v>0</v>
      </c>
      <c r="K719" s="11">
        <f t="shared" si="24"/>
        <v>0</v>
      </c>
      <c r="L719" s="12" t="str">
        <f t="shared" si="30"/>
        <v xml:space="preserve"> </v>
      </c>
      <c r="N719" s="10">
        <f>IF($C$4="", SUMIFS('무신사 메타 광고'!$X:$X, '무신사 메타 광고'!$D:$D, $B719),SUMIFS('무신사 메타 광고'!$X:$X,'무신사 메타 광고'!I:I,$C$4,'무신사 메타 광고'!D:D,$B719))</f>
        <v>0</v>
      </c>
      <c r="O719" s="11">
        <f t="shared" si="25"/>
        <v>0</v>
      </c>
      <c r="R719" s="13"/>
      <c r="S719" s="31">
        <f>IF($S$4="", SUMIFS('자사몰 메타 광고'!$L:$L, '자사몰 메타 광고'!$C:$C, $R719),SUMIFS('자사몰 메타 광고'!$L:$L,'자사몰 메타 광고'!$I:$I,$S$4,'자사몰 메타 광고'!$C:$C,$R719))</f>
        <v>0</v>
      </c>
      <c r="T719" s="31">
        <f>IF($S$4="", SUMIFS('자사몰 메타 광고'!$V:$V, '자사몰 메타 광고'!$C:$C, $R719),SUMIFS('자사몰 메타 광고'!$V:$V,'자사몰 메타 광고'!$I:$I,$S$4,'자사몰 메타 광고'!$C:$C,$R719))</f>
        <v>0</v>
      </c>
      <c r="U719" s="11">
        <f t="shared" si="26"/>
        <v>0</v>
      </c>
      <c r="V719" s="12" t="str">
        <f t="shared" si="31"/>
        <v xml:space="preserve"> </v>
      </c>
      <c r="W719" s="32">
        <f>IF($S$4="", SUMIFS('자사몰 메타 광고'!$K:$K, '자사몰 메타 광고'!$C:$C, $R719),SUMIFS('자사몰 메타 광고'!$K:$K,'자사몰 메타 광고'!$I:$I,$S$4,'자사몰 메타 광고'!$C:$C,$R719))</f>
        <v>0</v>
      </c>
      <c r="X719" s="32">
        <f>IF($S$4="", SUMIFS('자사몰 메타 광고'!$N:$N, '자사몰 메타 광고'!$C:$C, $R719),SUMIFS('자사몰 메타 광고'!$N:$N,'자사몰 메타 광고'!$I:$I,$S$4,'자사몰 메타 광고'!$C:$C,$R719))</f>
        <v>0</v>
      </c>
      <c r="Y719" s="11">
        <f t="shared" si="27"/>
        <v>0</v>
      </c>
      <c r="Z719" s="12" t="str">
        <f t="shared" si="32"/>
        <v xml:space="preserve"> </v>
      </c>
      <c r="AB719" s="10">
        <f>IF($S$4="", SUMIFS('무신사 메타 광고'!$X:$X, '무신사 메타 광고'!$C:$C, $R719),SUMIFS('무신사 메타 광고'!$X:$X,'무신사 메타 광고'!$I:$I,$S$4,'무신사 메타 광고'!$C:$C,$R719))</f>
        <v>0</v>
      </c>
      <c r="AC719" s="11">
        <f t="shared" si="28"/>
        <v>0</v>
      </c>
    </row>
    <row r="720" spans="2:29">
      <c r="B720" s="9"/>
      <c r="C720" s="29">
        <f>IF($C$4="", SUMIFS('자사몰 메타 광고'!$L:$L, '자사몰 메타 광고'!$D:$D, $B720), SUMIFS('자사몰 메타 광고'!$L:$L, '자사몰 메타 광고'!$I:$I, $C$4, '자사몰 메타 광고'!$D:$D, $B720))</f>
        <v>0</v>
      </c>
      <c r="D720" s="29">
        <f>IF($C$4="", SUMIFS('자사몰 메타 광고'!$V:$V,#REF!, $B720), SUMIFS('자사몰 메타 광고'!$V:$V,'자사몰 메타 광고'!$I:$I,$C$4,'자사몰 메타 광고'!$D:$D,$B720))</f>
        <v>0</v>
      </c>
      <c r="E720" s="11">
        <f t="shared" si="22"/>
        <v>0</v>
      </c>
      <c r="F720" s="12" t="str">
        <f t="shared" si="29"/>
        <v xml:space="preserve"> </v>
      </c>
      <c r="G720" s="30">
        <f>IF($C$4="", SUMIFS('자사몰 메타 광고'!$K:$K, '자사몰 메타 광고'!$D:$D, $B720), SUMIFS('자사몰 메타 광고'!$K:$K,'자사몰 메타 광고'!$I:$I,$C$4,'자사몰 메타 광고'!D:D,$B720))</f>
        <v>0</v>
      </c>
      <c r="H720" s="30">
        <f>IF($C$4="", SUMIFS('자사몰 메타 광고'!$Q:$Q, '자사몰 메타 광고'!$D:$D, $B720), SUMIFS('자사몰 메타 광고'!$Q:$Q,'자사몰 메타 광고'!$I:$I,$C$4,'자사몰 메타 광고'!D:D,$B720))</f>
        <v>0</v>
      </c>
      <c r="I720" s="30">
        <f>IF($C$4="", SUMIFS('자사몰 메타 광고'!$U:$U, '자사몰 메타 광고'!$D:$D, $B720), SUMIFS('자사몰 메타 광고'!$U:$U,'자사몰 메타 광고'!$I:$I,$C$4,'자사몰 메타 광고'!D:D,$B720))</f>
        <v>0</v>
      </c>
      <c r="J720" s="11">
        <f t="shared" si="23"/>
        <v>0</v>
      </c>
      <c r="K720" s="11">
        <f t="shared" si="24"/>
        <v>0</v>
      </c>
      <c r="L720" s="12" t="str">
        <f t="shared" si="30"/>
        <v xml:space="preserve"> </v>
      </c>
      <c r="N720" s="10">
        <f>IF($C$4="", SUMIFS('무신사 메타 광고'!$X:$X, '무신사 메타 광고'!$D:$D, $B720),SUMIFS('무신사 메타 광고'!$X:$X,'무신사 메타 광고'!I:I,$C$4,'무신사 메타 광고'!D:D,$B720))</f>
        <v>0</v>
      </c>
      <c r="O720" s="11">
        <f t="shared" si="25"/>
        <v>0</v>
      </c>
      <c r="R720" s="13"/>
      <c r="S720" s="31">
        <f>IF($S$4="", SUMIFS('자사몰 메타 광고'!$L:$L, '자사몰 메타 광고'!$C:$C, $R720),SUMIFS('자사몰 메타 광고'!$L:$L,'자사몰 메타 광고'!$I:$I,$S$4,'자사몰 메타 광고'!$C:$C,$R720))</f>
        <v>0</v>
      </c>
      <c r="T720" s="31">
        <f>IF($S$4="", SUMIFS('자사몰 메타 광고'!$V:$V, '자사몰 메타 광고'!$C:$C, $R720),SUMIFS('자사몰 메타 광고'!$V:$V,'자사몰 메타 광고'!$I:$I,$S$4,'자사몰 메타 광고'!$C:$C,$R720))</f>
        <v>0</v>
      </c>
      <c r="U720" s="11">
        <f t="shared" si="26"/>
        <v>0</v>
      </c>
      <c r="V720" s="12" t="str">
        <f t="shared" si="31"/>
        <v xml:space="preserve"> </v>
      </c>
      <c r="W720" s="32">
        <f>IF($S$4="", SUMIFS('자사몰 메타 광고'!$K:$K, '자사몰 메타 광고'!$C:$C, $R720),SUMIFS('자사몰 메타 광고'!$K:$K,'자사몰 메타 광고'!$I:$I,$S$4,'자사몰 메타 광고'!$C:$C,$R720))</f>
        <v>0</v>
      </c>
      <c r="X720" s="32">
        <f>IF($S$4="", SUMIFS('자사몰 메타 광고'!$N:$N, '자사몰 메타 광고'!$C:$C, $R720),SUMIFS('자사몰 메타 광고'!$N:$N,'자사몰 메타 광고'!$I:$I,$S$4,'자사몰 메타 광고'!$C:$C,$R720))</f>
        <v>0</v>
      </c>
      <c r="Y720" s="11">
        <f t="shared" si="27"/>
        <v>0</v>
      </c>
      <c r="Z720" s="12" t="str">
        <f t="shared" si="32"/>
        <v xml:space="preserve"> </v>
      </c>
      <c r="AB720" s="10">
        <f>IF($S$4="", SUMIFS('무신사 메타 광고'!$X:$X, '무신사 메타 광고'!$C:$C, $R720),SUMIFS('무신사 메타 광고'!$X:$X,'무신사 메타 광고'!$I:$I,$S$4,'무신사 메타 광고'!$C:$C,$R720))</f>
        <v>0</v>
      </c>
      <c r="AC720" s="11">
        <f t="shared" si="28"/>
        <v>0</v>
      </c>
    </row>
    <row r="721" spans="2:29">
      <c r="B721" s="9"/>
      <c r="C721" s="29">
        <f>IF($C$4="", SUMIFS('자사몰 메타 광고'!$L:$L, '자사몰 메타 광고'!$D:$D, $B721), SUMIFS('자사몰 메타 광고'!$L:$L, '자사몰 메타 광고'!$I:$I, $C$4, '자사몰 메타 광고'!$D:$D, $B721))</f>
        <v>0</v>
      </c>
      <c r="D721" s="29">
        <f>IF($C$4="", SUMIFS('자사몰 메타 광고'!$V:$V,#REF!, $B721), SUMIFS('자사몰 메타 광고'!$V:$V,'자사몰 메타 광고'!$I:$I,$C$4,'자사몰 메타 광고'!$D:$D,$B721))</f>
        <v>0</v>
      </c>
      <c r="E721" s="11">
        <f t="shared" si="22"/>
        <v>0</v>
      </c>
      <c r="F721" s="12" t="str">
        <f t="shared" si="29"/>
        <v xml:space="preserve"> </v>
      </c>
      <c r="G721" s="30">
        <f>IF($C$4="", SUMIFS('자사몰 메타 광고'!$K:$K, '자사몰 메타 광고'!$D:$D, $B721), SUMIFS('자사몰 메타 광고'!$K:$K,'자사몰 메타 광고'!$I:$I,$C$4,'자사몰 메타 광고'!D:D,$B721))</f>
        <v>0</v>
      </c>
      <c r="H721" s="30">
        <f>IF($C$4="", SUMIFS('자사몰 메타 광고'!$Q:$Q, '자사몰 메타 광고'!$D:$D, $B721), SUMIFS('자사몰 메타 광고'!$Q:$Q,'자사몰 메타 광고'!$I:$I,$C$4,'자사몰 메타 광고'!D:D,$B721))</f>
        <v>0</v>
      </c>
      <c r="I721" s="30">
        <f>IF($C$4="", SUMIFS('자사몰 메타 광고'!$U:$U, '자사몰 메타 광고'!$D:$D, $B721), SUMIFS('자사몰 메타 광고'!$U:$U,'자사몰 메타 광고'!$I:$I,$C$4,'자사몰 메타 광고'!D:D,$B721))</f>
        <v>0</v>
      </c>
      <c r="J721" s="11">
        <f t="shared" si="23"/>
        <v>0</v>
      </c>
      <c r="K721" s="11">
        <f t="shared" si="24"/>
        <v>0</v>
      </c>
      <c r="L721" s="12" t="str">
        <f t="shared" si="30"/>
        <v xml:space="preserve"> </v>
      </c>
      <c r="N721" s="10">
        <f>IF($C$4="", SUMIFS('무신사 메타 광고'!$X:$X, '무신사 메타 광고'!$D:$D, $B721),SUMIFS('무신사 메타 광고'!$X:$X,'무신사 메타 광고'!I:I,$C$4,'무신사 메타 광고'!D:D,$B721))</f>
        <v>0</v>
      </c>
      <c r="O721" s="11">
        <f t="shared" si="25"/>
        <v>0</v>
      </c>
      <c r="R721" s="13"/>
      <c r="S721" s="31">
        <f>IF($S$4="", SUMIFS('자사몰 메타 광고'!$L:$L, '자사몰 메타 광고'!$C:$C, $R721),SUMIFS('자사몰 메타 광고'!$L:$L,'자사몰 메타 광고'!$I:$I,$S$4,'자사몰 메타 광고'!$C:$C,$R721))</f>
        <v>0</v>
      </c>
      <c r="T721" s="31">
        <f>IF($S$4="", SUMIFS('자사몰 메타 광고'!$V:$V, '자사몰 메타 광고'!$C:$C, $R721),SUMIFS('자사몰 메타 광고'!$V:$V,'자사몰 메타 광고'!$I:$I,$S$4,'자사몰 메타 광고'!$C:$C,$R721))</f>
        <v>0</v>
      </c>
      <c r="U721" s="11">
        <f t="shared" si="26"/>
        <v>0</v>
      </c>
      <c r="V721" s="12" t="str">
        <f t="shared" si="31"/>
        <v xml:space="preserve"> </v>
      </c>
      <c r="W721" s="32">
        <f>IF($S$4="", SUMIFS('자사몰 메타 광고'!$K:$K, '자사몰 메타 광고'!$C:$C, $R721),SUMIFS('자사몰 메타 광고'!$K:$K,'자사몰 메타 광고'!$I:$I,$S$4,'자사몰 메타 광고'!$C:$C,$R721))</f>
        <v>0</v>
      </c>
      <c r="X721" s="32">
        <f>IF($S$4="", SUMIFS('자사몰 메타 광고'!$N:$N, '자사몰 메타 광고'!$C:$C, $R721),SUMIFS('자사몰 메타 광고'!$N:$N,'자사몰 메타 광고'!$I:$I,$S$4,'자사몰 메타 광고'!$C:$C,$R721))</f>
        <v>0</v>
      </c>
      <c r="Y721" s="11">
        <f t="shared" si="27"/>
        <v>0</v>
      </c>
      <c r="Z721" s="12" t="str">
        <f t="shared" si="32"/>
        <v xml:space="preserve"> </v>
      </c>
      <c r="AB721" s="10">
        <f>IF($S$4="", SUMIFS('무신사 메타 광고'!$X:$X, '무신사 메타 광고'!$C:$C, $R721),SUMIFS('무신사 메타 광고'!$X:$X,'무신사 메타 광고'!$I:$I,$S$4,'무신사 메타 광고'!$C:$C,$R721))</f>
        <v>0</v>
      </c>
      <c r="AC721" s="11">
        <f t="shared" si="28"/>
        <v>0</v>
      </c>
    </row>
    <row r="722" spans="2:29">
      <c r="B722" s="9"/>
      <c r="C722" s="29">
        <f>IF($C$4="", SUMIFS('자사몰 메타 광고'!$L:$L, '자사몰 메타 광고'!$D:$D, $B722), SUMIFS('자사몰 메타 광고'!$L:$L, '자사몰 메타 광고'!$I:$I, $C$4, '자사몰 메타 광고'!$D:$D, $B722))</f>
        <v>0</v>
      </c>
      <c r="D722" s="29">
        <f>IF($C$4="", SUMIFS('자사몰 메타 광고'!$V:$V,#REF!, $B722), SUMIFS('자사몰 메타 광고'!$V:$V,'자사몰 메타 광고'!$I:$I,$C$4,'자사몰 메타 광고'!$D:$D,$B722))</f>
        <v>0</v>
      </c>
      <c r="E722" s="11">
        <f t="shared" si="22"/>
        <v>0</v>
      </c>
      <c r="F722" s="12" t="str">
        <f t="shared" si="29"/>
        <v xml:space="preserve"> </v>
      </c>
      <c r="G722" s="30">
        <f>IF($C$4="", SUMIFS('자사몰 메타 광고'!$K:$K, '자사몰 메타 광고'!$D:$D, $B722), SUMIFS('자사몰 메타 광고'!$K:$K,'자사몰 메타 광고'!$I:$I,$C$4,'자사몰 메타 광고'!D:D,$B722))</f>
        <v>0</v>
      </c>
      <c r="H722" s="30">
        <f>IF($C$4="", SUMIFS('자사몰 메타 광고'!$Q:$Q, '자사몰 메타 광고'!$D:$D, $B722), SUMIFS('자사몰 메타 광고'!$Q:$Q,'자사몰 메타 광고'!$I:$I,$C$4,'자사몰 메타 광고'!D:D,$B722))</f>
        <v>0</v>
      </c>
      <c r="I722" s="30">
        <f>IF($C$4="", SUMIFS('자사몰 메타 광고'!$U:$U, '자사몰 메타 광고'!$D:$D, $B722), SUMIFS('자사몰 메타 광고'!$U:$U,'자사몰 메타 광고'!$I:$I,$C$4,'자사몰 메타 광고'!D:D,$B722))</f>
        <v>0</v>
      </c>
      <c r="J722" s="11">
        <f t="shared" si="23"/>
        <v>0</v>
      </c>
      <c r="K722" s="11">
        <f t="shared" si="24"/>
        <v>0</v>
      </c>
      <c r="L722" s="12" t="str">
        <f t="shared" si="30"/>
        <v xml:space="preserve"> </v>
      </c>
      <c r="N722" s="10">
        <f>IF($C$4="", SUMIFS('무신사 메타 광고'!$X:$X, '무신사 메타 광고'!$D:$D, $B722),SUMIFS('무신사 메타 광고'!$X:$X,'무신사 메타 광고'!I:I,$C$4,'무신사 메타 광고'!D:D,$B722))</f>
        <v>0</v>
      </c>
      <c r="O722" s="11">
        <f t="shared" si="25"/>
        <v>0</v>
      </c>
      <c r="R722" s="13"/>
      <c r="S722" s="31">
        <f>IF($S$4="", SUMIFS('자사몰 메타 광고'!$L:$L, '자사몰 메타 광고'!$C:$C, $R722),SUMIFS('자사몰 메타 광고'!$L:$L,'자사몰 메타 광고'!$I:$I,$S$4,'자사몰 메타 광고'!$C:$C,$R722))</f>
        <v>0</v>
      </c>
      <c r="T722" s="31">
        <f>IF($S$4="", SUMIFS('자사몰 메타 광고'!$V:$V, '자사몰 메타 광고'!$C:$C, $R722),SUMIFS('자사몰 메타 광고'!$V:$V,'자사몰 메타 광고'!$I:$I,$S$4,'자사몰 메타 광고'!$C:$C,$R722))</f>
        <v>0</v>
      </c>
      <c r="U722" s="11">
        <f t="shared" si="26"/>
        <v>0</v>
      </c>
      <c r="V722" s="12" t="str">
        <f t="shared" si="31"/>
        <v xml:space="preserve"> </v>
      </c>
      <c r="W722" s="32">
        <f>IF($S$4="", SUMIFS('자사몰 메타 광고'!$K:$K, '자사몰 메타 광고'!$C:$C, $R722),SUMIFS('자사몰 메타 광고'!$K:$K,'자사몰 메타 광고'!$I:$I,$S$4,'자사몰 메타 광고'!$C:$C,$R722))</f>
        <v>0</v>
      </c>
      <c r="X722" s="32">
        <f>IF($S$4="", SUMIFS('자사몰 메타 광고'!$N:$N, '자사몰 메타 광고'!$C:$C, $R722),SUMIFS('자사몰 메타 광고'!$N:$N,'자사몰 메타 광고'!$I:$I,$S$4,'자사몰 메타 광고'!$C:$C,$R722))</f>
        <v>0</v>
      </c>
      <c r="Y722" s="11">
        <f t="shared" si="27"/>
        <v>0</v>
      </c>
      <c r="Z722" s="12" t="str">
        <f t="shared" si="32"/>
        <v xml:space="preserve"> </v>
      </c>
      <c r="AB722" s="10">
        <f>IF($S$4="", SUMIFS('무신사 메타 광고'!$X:$X, '무신사 메타 광고'!$C:$C, $R722),SUMIFS('무신사 메타 광고'!$X:$X,'무신사 메타 광고'!$I:$I,$S$4,'무신사 메타 광고'!$C:$C,$R722))</f>
        <v>0</v>
      </c>
      <c r="AC722" s="11">
        <f t="shared" si="28"/>
        <v>0</v>
      </c>
    </row>
    <row r="723" spans="2:29">
      <c r="B723" s="9"/>
      <c r="C723" s="29">
        <f>IF($C$4="", SUMIFS('자사몰 메타 광고'!$L:$L, '자사몰 메타 광고'!$D:$D, $B723), SUMIFS('자사몰 메타 광고'!$L:$L, '자사몰 메타 광고'!$I:$I, $C$4, '자사몰 메타 광고'!$D:$D, $B723))</f>
        <v>0</v>
      </c>
      <c r="D723" s="29">
        <f>IF($C$4="", SUMIFS('자사몰 메타 광고'!$V:$V,#REF!, $B723), SUMIFS('자사몰 메타 광고'!$V:$V,'자사몰 메타 광고'!$I:$I,$C$4,'자사몰 메타 광고'!$D:$D,$B723))</f>
        <v>0</v>
      </c>
      <c r="E723" s="11">
        <f t="shared" si="22"/>
        <v>0</v>
      </c>
      <c r="F723" s="12" t="str">
        <f t="shared" si="29"/>
        <v xml:space="preserve"> </v>
      </c>
      <c r="G723" s="30">
        <f>IF($C$4="", SUMIFS('자사몰 메타 광고'!$K:$K, '자사몰 메타 광고'!$D:$D, $B723), SUMIFS('자사몰 메타 광고'!$K:$K,'자사몰 메타 광고'!$I:$I,$C$4,'자사몰 메타 광고'!D:D,$B723))</f>
        <v>0</v>
      </c>
      <c r="H723" s="30">
        <f>IF($C$4="", SUMIFS('자사몰 메타 광고'!$Q:$Q, '자사몰 메타 광고'!$D:$D, $B723), SUMIFS('자사몰 메타 광고'!$Q:$Q,'자사몰 메타 광고'!$I:$I,$C$4,'자사몰 메타 광고'!D:D,$B723))</f>
        <v>0</v>
      </c>
      <c r="I723" s="30">
        <f>IF($C$4="", SUMIFS('자사몰 메타 광고'!$U:$U, '자사몰 메타 광고'!$D:$D, $B723), SUMIFS('자사몰 메타 광고'!$U:$U,'자사몰 메타 광고'!$I:$I,$C$4,'자사몰 메타 광고'!D:D,$B723))</f>
        <v>0</v>
      </c>
      <c r="J723" s="11">
        <f t="shared" si="23"/>
        <v>0</v>
      </c>
      <c r="K723" s="11">
        <f t="shared" si="24"/>
        <v>0</v>
      </c>
      <c r="L723" s="12" t="str">
        <f t="shared" si="30"/>
        <v xml:space="preserve"> </v>
      </c>
      <c r="N723" s="10">
        <f>IF($C$4="", SUMIFS('무신사 메타 광고'!$X:$X, '무신사 메타 광고'!$D:$D, $B723),SUMIFS('무신사 메타 광고'!$X:$X,'무신사 메타 광고'!I:I,$C$4,'무신사 메타 광고'!D:D,$B723))</f>
        <v>0</v>
      </c>
      <c r="O723" s="11">
        <f t="shared" si="25"/>
        <v>0</v>
      </c>
      <c r="R723" s="13"/>
      <c r="S723" s="31">
        <f>IF($S$4="", SUMIFS('자사몰 메타 광고'!$L:$L, '자사몰 메타 광고'!$C:$C, $R723),SUMIFS('자사몰 메타 광고'!$L:$L,'자사몰 메타 광고'!$I:$I,$S$4,'자사몰 메타 광고'!$C:$C,$R723))</f>
        <v>0</v>
      </c>
      <c r="T723" s="31">
        <f>IF($S$4="", SUMIFS('자사몰 메타 광고'!$V:$V, '자사몰 메타 광고'!$C:$C, $R723),SUMIFS('자사몰 메타 광고'!$V:$V,'자사몰 메타 광고'!$I:$I,$S$4,'자사몰 메타 광고'!$C:$C,$R723))</f>
        <v>0</v>
      </c>
      <c r="U723" s="11">
        <f t="shared" si="26"/>
        <v>0</v>
      </c>
      <c r="V723" s="12" t="str">
        <f t="shared" si="31"/>
        <v xml:space="preserve"> </v>
      </c>
      <c r="W723" s="32">
        <f>IF($S$4="", SUMIFS('자사몰 메타 광고'!$K:$K, '자사몰 메타 광고'!$C:$C, $R723),SUMIFS('자사몰 메타 광고'!$K:$K,'자사몰 메타 광고'!$I:$I,$S$4,'자사몰 메타 광고'!$C:$C,$R723))</f>
        <v>0</v>
      </c>
      <c r="X723" s="32">
        <f>IF($S$4="", SUMIFS('자사몰 메타 광고'!$N:$N, '자사몰 메타 광고'!$C:$C, $R723),SUMIFS('자사몰 메타 광고'!$N:$N,'자사몰 메타 광고'!$I:$I,$S$4,'자사몰 메타 광고'!$C:$C,$R723))</f>
        <v>0</v>
      </c>
      <c r="Y723" s="11">
        <f t="shared" si="27"/>
        <v>0</v>
      </c>
      <c r="Z723" s="12" t="str">
        <f t="shared" si="32"/>
        <v xml:space="preserve"> </v>
      </c>
      <c r="AB723" s="10">
        <f>IF($S$4="", SUMIFS('무신사 메타 광고'!$X:$X, '무신사 메타 광고'!$C:$C, $R723),SUMIFS('무신사 메타 광고'!$X:$X,'무신사 메타 광고'!$I:$I,$S$4,'무신사 메타 광고'!$C:$C,$R723))</f>
        <v>0</v>
      </c>
      <c r="AC723" s="11">
        <f t="shared" si="28"/>
        <v>0</v>
      </c>
    </row>
    <row r="724" spans="2:29">
      <c r="B724" s="9"/>
      <c r="C724" s="29">
        <f>IF($C$4="", SUMIFS('자사몰 메타 광고'!$L:$L, '자사몰 메타 광고'!$D:$D, $B724), SUMIFS('자사몰 메타 광고'!$L:$L, '자사몰 메타 광고'!$I:$I, $C$4, '자사몰 메타 광고'!$D:$D, $B724))</f>
        <v>0</v>
      </c>
      <c r="D724" s="29">
        <f>IF($C$4="", SUMIFS('자사몰 메타 광고'!$V:$V,#REF!, $B724), SUMIFS('자사몰 메타 광고'!$V:$V,'자사몰 메타 광고'!$I:$I,$C$4,'자사몰 메타 광고'!$D:$D,$B724))</f>
        <v>0</v>
      </c>
      <c r="E724" s="11">
        <f t="shared" si="22"/>
        <v>0</v>
      </c>
      <c r="F724" s="12" t="str">
        <f t="shared" si="29"/>
        <v xml:space="preserve"> </v>
      </c>
      <c r="G724" s="30">
        <f>IF($C$4="", SUMIFS('자사몰 메타 광고'!$K:$K, '자사몰 메타 광고'!$D:$D, $B724), SUMIFS('자사몰 메타 광고'!$K:$K,'자사몰 메타 광고'!$I:$I,$C$4,'자사몰 메타 광고'!D:D,$B724))</f>
        <v>0</v>
      </c>
      <c r="H724" s="30">
        <f>IF($C$4="", SUMIFS('자사몰 메타 광고'!$Q:$Q, '자사몰 메타 광고'!$D:$D, $B724), SUMIFS('자사몰 메타 광고'!$Q:$Q,'자사몰 메타 광고'!$I:$I,$C$4,'자사몰 메타 광고'!D:D,$B724))</f>
        <v>0</v>
      </c>
      <c r="I724" s="30">
        <f>IF($C$4="", SUMIFS('자사몰 메타 광고'!$U:$U, '자사몰 메타 광고'!$D:$D, $B724), SUMIFS('자사몰 메타 광고'!$U:$U,'자사몰 메타 광고'!$I:$I,$C$4,'자사몰 메타 광고'!D:D,$B724))</f>
        <v>0</v>
      </c>
      <c r="J724" s="11">
        <f t="shared" si="23"/>
        <v>0</v>
      </c>
      <c r="K724" s="11">
        <f t="shared" si="24"/>
        <v>0</v>
      </c>
      <c r="L724" s="12" t="str">
        <f t="shared" si="30"/>
        <v xml:space="preserve"> </v>
      </c>
      <c r="N724" s="10">
        <f>IF($C$4="", SUMIFS('무신사 메타 광고'!$X:$X, '무신사 메타 광고'!$D:$D, $B724),SUMIFS('무신사 메타 광고'!$X:$X,'무신사 메타 광고'!I:I,$C$4,'무신사 메타 광고'!D:D,$B724))</f>
        <v>0</v>
      </c>
      <c r="O724" s="11">
        <f t="shared" si="25"/>
        <v>0</v>
      </c>
      <c r="R724" s="13"/>
      <c r="S724" s="31">
        <f>IF($S$4="", SUMIFS('자사몰 메타 광고'!$L:$L, '자사몰 메타 광고'!$C:$C, $R724),SUMIFS('자사몰 메타 광고'!$L:$L,'자사몰 메타 광고'!$I:$I,$S$4,'자사몰 메타 광고'!$C:$C,$R724))</f>
        <v>0</v>
      </c>
      <c r="T724" s="31">
        <f>IF($S$4="", SUMIFS('자사몰 메타 광고'!$V:$V, '자사몰 메타 광고'!$C:$C, $R724),SUMIFS('자사몰 메타 광고'!$V:$V,'자사몰 메타 광고'!$I:$I,$S$4,'자사몰 메타 광고'!$C:$C,$R724))</f>
        <v>0</v>
      </c>
      <c r="U724" s="11">
        <f t="shared" si="26"/>
        <v>0</v>
      </c>
      <c r="V724" s="12" t="str">
        <f t="shared" si="31"/>
        <v xml:space="preserve"> </v>
      </c>
      <c r="W724" s="32">
        <f>IF($S$4="", SUMIFS('자사몰 메타 광고'!$K:$K, '자사몰 메타 광고'!$C:$C, $R724),SUMIFS('자사몰 메타 광고'!$K:$K,'자사몰 메타 광고'!$I:$I,$S$4,'자사몰 메타 광고'!$C:$C,$R724))</f>
        <v>0</v>
      </c>
      <c r="X724" s="32">
        <f>IF($S$4="", SUMIFS('자사몰 메타 광고'!$N:$N, '자사몰 메타 광고'!$C:$C, $R724),SUMIFS('자사몰 메타 광고'!$N:$N,'자사몰 메타 광고'!$I:$I,$S$4,'자사몰 메타 광고'!$C:$C,$R724))</f>
        <v>0</v>
      </c>
      <c r="Y724" s="11">
        <f t="shared" si="27"/>
        <v>0</v>
      </c>
      <c r="Z724" s="12" t="str">
        <f t="shared" si="32"/>
        <v xml:space="preserve"> </v>
      </c>
      <c r="AB724" s="10">
        <f>IF($S$4="", SUMIFS('무신사 메타 광고'!$X:$X, '무신사 메타 광고'!$C:$C, $R724),SUMIFS('무신사 메타 광고'!$X:$X,'무신사 메타 광고'!$I:$I,$S$4,'무신사 메타 광고'!$C:$C,$R724))</f>
        <v>0</v>
      </c>
      <c r="AC724" s="11">
        <f t="shared" si="28"/>
        <v>0</v>
      </c>
    </row>
    <row r="725" spans="2:29">
      <c r="B725" s="9"/>
      <c r="C725" s="29">
        <f>IF($C$4="", SUMIFS('자사몰 메타 광고'!$L:$L, '자사몰 메타 광고'!$D:$D, $B725), SUMIFS('자사몰 메타 광고'!$L:$L, '자사몰 메타 광고'!$I:$I, $C$4, '자사몰 메타 광고'!$D:$D, $B725))</f>
        <v>0</v>
      </c>
      <c r="D725" s="29">
        <f>IF($C$4="", SUMIFS('자사몰 메타 광고'!$V:$V,#REF!, $B725), SUMIFS('자사몰 메타 광고'!$V:$V,'자사몰 메타 광고'!$I:$I,$C$4,'자사몰 메타 광고'!$D:$D,$B725))</f>
        <v>0</v>
      </c>
      <c r="E725" s="11">
        <f t="shared" si="22"/>
        <v>0</v>
      </c>
      <c r="F725" s="12" t="str">
        <f t="shared" si="29"/>
        <v xml:space="preserve"> </v>
      </c>
      <c r="G725" s="30">
        <f>IF($C$4="", SUMIFS('자사몰 메타 광고'!$K:$K, '자사몰 메타 광고'!$D:$D, $B725), SUMIFS('자사몰 메타 광고'!$K:$K,'자사몰 메타 광고'!$I:$I,$C$4,'자사몰 메타 광고'!D:D,$B725))</f>
        <v>0</v>
      </c>
      <c r="H725" s="30">
        <f>IF($C$4="", SUMIFS('자사몰 메타 광고'!$Q:$Q, '자사몰 메타 광고'!$D:$D, $B725), SUMIFS('자사몰 메타 광고'!$Q:$Q,'자사몰 메타 광고'!$I:$I,$C$4,'자사몰 메타 광고'!D:D,$B725))</f>
        <v>0</v>
      </c>
      <c r="I725" s="30">
        <f>IF($C$4="", SUMIFS('자사몰 메타 광고'!$U:$U, '자사몰 메타 광고'!$D:$D, $B725), SUMIFS('자사몰 메타 광고'!$U:$U,'자사몰 메타 광고'!$I:$I,$C$4,'자사몰 메타 광고'!D:D,$B725))</f>
        <v>0</v>
      </c>
      <c r="J725" s="11">
        <f t="shared" si="23"/>
        <v>0</v>
      </c>
      <c r="K725" s="11">
        <f t="shared" si="24"/>
        <v>0</v>
      </c>
      <c r="L725" s="12" t="str">
        <f t="shared" si="30"/>
        <v xml:space="preserve"> </v>
      </c>
      <c r="N725" s="10">
        <f>IF($C$4="", SUMIFS('무신사 메타 광고'!$X:$X, '무신사 메타 광고'!$D:$D, $B725),SUMIFS('무신사 메타 광고'!$X:$X,'무신사 메타 광고'!I:I,$C$4,'무신사 메타 광고'!D:D,$B725))</f>
        <v>0</v>
      </c>
      <c r="O725" s="11">
        <f t="shared" si="25"/>
        <v>0</v>
      </c>
      <c r="R725" s="13"/>
      <c r="S725" s="31">
        <f>IF($S$4="", SUMIFS('자사몰 메타 광고'!$L:$L, '자사몰 메타 광고'!$C:$C, $R725),SUMIFS('자사몰 메타 광고'!$L:$L,'자사몰 메타 광고'!$I:$I,$S$4,'자사몰 메타 광고'!$C:$C,$R725))</f>
        <v>0</v>
      </c>
      <c r="T725" s="31">
        <f>IF($S$4="", SUMIFS('자사몰 메타 광고'!$V:$V, '자사몰 메타 광고'!$C:$C, $R725),SUMIFS('자사몰 메타 광고'!$V:$V,'자사몰 메타 광고'!$I:$I,$S$4,'자사몰 메타 광고'!$C:$C,$R725))</f>
        <v>0</v>
      </c>
      <c r="U725" s="11">
        <f t="shared" si="26"/>
        <v>0</v>
      </c>
      <c r="V725" s="12" t="str">
        <f t="shared" si="31"/>
        <v xml:space="preserve"> </v>
      </c>
      <c r="W725" s="32">
        <f>IF($S$4="", SUMIFS('자사몰 메타 광고'!$K:$K, '자사몰 메타 광고'!$C:$C, $R725),SUMIFS('자사몰 메타 광고'!$K:$K,'자사몰 메타 광고'!$I:$I,$S$4,'자사몰 메타 광고'!$C:$C,$R725))</f>
        <v>0</v>
      </c>
      <c r="X725" s="32">
        <f>IF($S$4="", SUMIFS('자사몰 메타 광고'!$N:$N, '자사몰 메타 광고'!$C:$C, $R725),SUMIFS('자사몰 메타 광고'!$N:$N,'자사몰 메타 광고'!$I:$I,$S$4,'자사몰 메타 광고'!$C:$C,$R725))</f>
        <v>0</v>
      </c>
      <c r="Y725" s="11">
        <f t="shared" si="27"/>
        <v>0</v>
      </c>
      <c r="Z725" s="12" t="str">
        <f t="shared" si="32"/>
        <v xml:space="preserve"> </v>
      </c>
      <c r="AB725" s="10">
        <f>IF($S$4="", SUMIFS('무신사 메타 광고'!$X:$X, '무신사 메타 광고'!$C:$C, $R725),SUMIFS('무신사 메타 광고'!$X:$X,'무신사 메타 광고'!$I:$I,$S$4,'무신사 메타 광고'!$C:$C,$R725))</f>
        <v>0</v>
      </c>
      <c r="AC725" s="11">
        <f t="shared" si="28"/>
        <v>0</v>
      </c>
    </row>
    <row r="726" spans="2:29">
      <c r="B726" s="9"/>
      <c r="C726" s="29">
        <f>IF($C$4="", SUMIFS('자사몰 메타 광고'!$L:$L, '자사몰 메타 광고'!$D:$D, $B726), SUMIFS('자사몰 메타 광고'!$L:$L, '자사몰 메타 광고'!$I:$I, $C$4, '자사몰 메타 광고'!$D:$D, $B726))</f>
        <v>0</v>
      </c>
      <c r="D726" s="29">
        <f>IF($C$4="", SUMIFS('자사몰 메타 광고'!$V:$V,#REF!, $B726), SUMIFS('자사몰 메타 광고'!$V:$V,'자사몰 메타 광고'!$I:$I,$C$4,'자사몰 메타 광고'!$D:$D,$B726))</f>
        <v>0</v>
      </c>
      <c r="E726" s="11">
        <f t="shared" si="22"/>
        <v>0</v>
      </c>
      <c r="F726" s="12" t="str">
        <f t="shared" si="29"/>
        <v xml:space="preserve"> </v>
      </c>
      <c r="G726" s="30">
        <f>IF($C$4="", SUMIFS('자사몰 메타 광고'!$K:$K, '자사몰 메타 광고'!$D:$D, $B726), SUMIFS('자사몰 메타 광고'!$K:$K,'자사몰 메타 광고'!$I:$I,$C$4,'자사몰 메타 광고'!D:D,$B726))</f>
        <v>0</v>
      </c>
      <c r="H726" s="30">
        <f>IF($C$4="", SUMIFS('자사몰 메타 광고'!$Q:$Q, '자사몰 메타 광고'!$D:$D, $B726), SUMIFS('자사몰 메타 광고'!$Q:$Q,'자사몰 메타 광고'!$I:$I,$C$4,'자사몰 메타 광고'!D:D,$B726))</f>
        <v>0</v>
      </c>
      <c r="I726" s="30">
        <f>IF($C$4="", SUMIFS('자사몰 메타 광고'!$U:$U, '자사몰 메타 광고'!$D:$D, $B726), SUMIFS('자사몰 메타 광고'!$U:$U,'자사몰 메타 광고'!$I:$I,$C$4,'자사몰 메타 광고'!D:D,$B726))</f>
        <v>0</v>
      </c>
      <c r="J726" s="11">
        <f t="shared" si="23"/>
        <v>0</v>
      </c>
      <c r="K726" s="11">
        <f t="shared" si="24"/>
        <v>0</v>
      </c>
      <c r="L726" s="12" t="str">
        <f t="shared" si="30"/>
        <v xml:space="preserve"> </v>
      </c>
      <c r="N726" s="10">
        <f>IF($C$4="", SUMIFS('무신사 메타 광고'!$X:$X, '무신사 메타 광고'!$D:$D, $B726),SUMIFS('무신사 메타 광고'!$X:$X,'무신사 메타 광고'!I:I,$C$4,'무신사 메타 광고'!D:D,$B726))</f>
        <v>0</v>
      </c>
      <c r="O726" s="11">
        <f t="shared" si="25"/>
        <v>0</v>
      </c>
      <c r="R726" s="13"/>
      <c r="S726" s="31">
        <f>IF($S$4="", SUMIFS('자사몰 메타 광고'!$L:$L, '자사몰 메타 광고'!$C:$C, $R726),SUMIFS('자사몰 메타 광고'!$L:$L,'자사몰 메타 광고'!$I:$I,$S$4,'자사몰 메타 광고'!$C:$C,$R726))</f>
        <v>0</v>
      </c>
      <c r="T726" s="31">
        <f>IF($S$4="", SUMIFS('자사몰 메타 광고'!$V:$V, '자사몰 메타 광고'!$C:$C, $R726),SUMIFS('자사몰 메타 광고'!$V:$V,'자사몰 메타 광고'!$I:$I,$S$4,'자사몰 메타 광고'!$C:$C,$R726))</f>
        <v>0</v>
      </c>
      <c r="U726" s="11">
        <f t="shared" si="26"/>
        <v>0</v>
      </c>
      <c r="V726" s="12" t="str">
        <f t="shared" si="31"/>
        <v xml:space="preserve"> </v>
      </c>
      <c r="W726" s="32">
        <f>IF($S$4="", SUMIFS('자사몰 메타 광고'!$K:$K, '자사몰 메타 광고'!$C:$C, $R726),SUMIFS('자사몰 메타 광고'!$K:$K,'자사몰 메타 광고'!$I:$I,$S$4,'자사몰 메타 광고'!$C:$C,$R726))</f>
        <v>0</v>
      </c>
      <c r="X726" s="32">
        <f>IF($S$4="", SUMIFS('자사몰 메타 광고'!$N:$N, '자사몰 메타 광고'!$C:$C, $R726),SUMIFS('자사몰 메타 광고'!$N:$N,'자사몰 메타 광고'!$I:$I,$S$4,'자사몰 메타 광고'!$C:$C,$R726))</f>
        <v>0</v>
      </c>
      <c r="Y726" s="11">
        <f t="shared" si="27"/>
        <v>0</v>
      </c>
      <c r="Z726" s="12" t="str">
        <f t="shared" si="32"/>
        <v xml:space="preserve"> </v>
      </c>
      <c r="AB726" s="10">
        <f>IF($S$4="", SUMIFS('무신사 메타 광고'!$X:$X, '무신사 메타 광고'!$C:$C, $R726),SUMIFS('무신사 메타 광고'!$X:$X,'무신사 메타 광고'!$I:$I,$S$4,'무신사 메타 광고'!$C:$C,$R726))</f>
        <v>0</v>
      </c>
      <c r="AC726" s="11">
        <f t="shared" si="28"/>
        <v>0</v>
      </c>
    </row>
    <row r="727" spans="2:29">
      <c r="B727" s="9"/>
      <c r="C727" s="29">
        <f>IF($C$4="", SUMIFS('자사몰 메타 광고'!$L:$L, '자사몰 메타 광고'!$D:$D, $B727), SUMIFS('자사몰 메타 광고'!$L:$L, '자사몰 메타 광고'!$I:$I, $C$4, '자사몰 메타 광고'!$D:$D, $B727))</f>
        <v>0</v>
      </c>
      <c r="D727" s="29">
        <f>IF($C$4="", SUMIFS('자사몰 메타 광고'!$V:$V,#REF!, $B727), SUMIFS('자사몰 메타 광고'!$V:$V,'자사몰 메타 광고'!$I:$I,$C$4,'자사몰 메타 광고'!$D:$D,$B727))</f>
        <v>0</v>
      </c>
      <c r="E727" s="11">
        <f t="shared" si="22"/>
        <v>0</v>
      </c>
      <c r="F727" s="12" t="str">
        <f t="shared" si="29"/>
        <v xml:space="preserve"> </v>
      </c>
      <c r="G727" s="30">
        <f>IF($C$4="", SUMIFS('자사몰 메타 광고'!$K:$K, '자사몰 메타 광고'!$D:$D, $B727), SUMIFS('자사몰 메타 광고'!$K:$K,'자사몰 메타 광고'!$I:$I,$C$4,'자사몰 메타 광고'!D:D,$B727))</f>
        <v>0</v>
      </c>
      <c r="H727" s="30">
        <f>IF($C$4="", SUMIFS('자사몰 메타 광고'!$Q:$Q, '자사몰 메타 광고'!$D:$D, $B727), SUMIFS('자사몰 메타 광고'!$Q:$Q,'자사몰 메타 광고'!$I:$I,$C$4,'자사몰 메타 광고'!D:D,$B727))</f>
        <v>0</v>
      </c>
      <c r="I727" s="30">
        <f>IF($C$4="", SUMIFS('자사몰 메타 광고'!$U:$U, '자사몰 메타 광고'!$D:$D, $B727), SUMIFS('자사몰 메타 광고'!$U:$U,'자사몰 메타 광고'!$I:$I,$C$4,'자사몰 메타 광고'!D:D,$B727))</f>
        <v>0</v>
      </c>
      <c r="J727" s="11">
        <f t="shared" si="23"/>
        <v>0</v>
      </c>
      <c r="K727" s="11">
        <f t="shared" si="24"/>
        <v>0</v>
      </c>
      <c r="L727" s="12" t="str">
        <f t="shared" si="30"/>
        <v xml:space="preserve"> </v>
      </c>
      <c r="N727" s="10">
        <f>IF($C$4="", SUMIFS('무신사 메타 광고'!$X:$X, '무신사 메타 광고'!$D:$D, $B727),SUMIFS('무신사 메타 광고'!$X:$X,'무신사 메타 광고'!I:I,$C$4,'무신사 메타 광고'!D:D,$B727))</f>
        <v>0</v>
      </c>
      <c r="O727" s="11">
        <f t="shared" si="25"/>
        <v>0</v>
      </c>
      <c r="R727" s="13"/>
      <c r="S727" s="31">
        <f>IF($S$4="", SUMIFS('자사몰 메타 광고'!$L:$L, '자사몰 메타 광고'!$C:$C, $R727),SUMIFS('자사몰 메타 광고'!$L:$L,'자사몰 메타 광고'!$I:$I,$S$4,'자사몰 메타 광고'!$C:$C,$R727))</f>
        <v>0</v>
      </c>
      <c r="T727" s="31">
        <f>IF($S$4="", SUMIFS('자사몰 메타 광고'!$V:$V, '자사몰 메타 광고'!$C:$C, $R727),SUMIFS('자사몰 메타 광고'!$V:$V,'자사몰 메타 광고'!$I:$I,$S$4,'자사몰 메타 광고'!$C:$C,$R727))</f>
        <v>0</v>
      </c>
      <c r="U727" s="11">
        <f t="shared" si="26"/>
        <v>0</v>
      </c>
      <c r="V727" s="12" t="str">
        <f t="shared" si="31"/>
        <v xml:space="preserve"> </v>
      </c>
      <c r="W727" s="32">
        <f>IF($S$4="", SUMIFS('자사몰 메타 광고'!$K:$K, '자사몰 메타 광고'!$C:$C, $R727),SUMIFS('자사몰 메타 광고'!$K:$K,'자사몰 메타 광고'!$I:$I,$S$4,'자사몰 메타 광고'!$C:$C,$R727))</f>
        <v>0</v>
      </c>
      <c r="X727" s="32">
        <f>IF($S$4="", SUMIFS('자사몰 메타 광고'!$N:$N, '자사몰 메타 광고'!$C:$C, $R727),SUMIFS('자사몰 메타 광고'!$N:$N,'자사몰 메타 광고'!$I:$I,$S$4,'자사몰 메타 광고'!$C:$C,$R727))</f>
        <v>0</v>
      </c>
      <c r="Y727" s="11">
        <f t="shared" si="27"/>
        <v>0</v>
      </c>
      <c r="Z727" s="12" t="str">
        <f t="shared" si="32"/>
        <v xml:space="preserve"> </v>
      </c>
      <c r="AB727" s="10">
        <f>IF($S$4="", SUMIFS('무신사 메타 광고'!$X:$X, '무신사 메타 광고'!$C:$C, $R727),SUMIFS('무신사 메타 광고'!$X:$X,'무신사 메타 광고'!$I:$I,$S$4,'무신사 메타 광고'!$C:$C,$R727))</f>
        <v>0</v>
      </c>
      <c r="AC727" s="11">
        <f t="shared" si="28"/>
        <v>0</v>
      </c>
    </row>
    <row r="728" spans="2:29">
      <c r="B728" s="9"/>
      <c r="C728" s="29">
        <f>IF($C$4="", SUMIFS('자사몰 메타 광고'!$L:$L, '자사몰 메타 광고'!$D:$D, $B728), SUMIFS('자사몰 메타 광고'!$L:$L, '자사몰 메타 광고'!$I:$I, $C$4, '자사몰 메타 광고'!$D:$D, $B728))</f>
        <v>0</v>
      </c>
      <c r="D728" s="29">
        <f>IF($C$4="", SUMIFS('자사몰 메타 광고'!$V:$V,#REF!, $B728), SUMIFS('자사몰 메타 광고'!$V:$V,'자사몰 메타 광고'!$I:$I,$C$4,'자사몰 메타 광고'!$D:$D,$B728))</f>
        <v>0</v>
      </c>
      <c r="E728" s="11">
        <f t="shared" si="22"/>
        <v>0</v>
      </c>
      <c r="F728" s="12" t="str">
        <f t="shared" si="29"/>
        <v xml:space="preserve"> </v>
      </c>
      <c r="G728" s="30">
        <f>IF($C$4="", SUMIFS('자사몰 메타 광고'!$K:$K, '자사몰 메타 광고'!$D:$D, $B728), SUMIFS('자사몰 메타 광고'!$K:$K,'자사몰 메타 광고'!$I:$I,$C$4,'자사몰 메타 광고'!D:D,$B728))</f>
        <v>0</v>
      </c>
      <c r="H728" s="30">
        <f>IF($C$4="", SUMIFS('자사몰 메타 광고'!$Q:$Q, '자사몰 메타 광고'!$D:$D, $B728), SUMIFS('자사몰 메타 광고'!$Q:$Q,'자사몰 메타 광고'!$I:$I,$C$4,'자사몰 메타 광고'!D:D,$B728))</f>
        <v>0</v>
      </c>
      <c r="I728" s="30">
        <f>IF($C$4="", SUMIFS('자사몰 메타 광고'!$U:$U, '자사몰 메타 광고'!$D:$D, $B728), SUMIFS('자사몰 메타 광고'!$U:$U,'자사몰 메타 광고'!$I:$I,$C$4,'자사몰 메타 광고'!D:D,$B728))</f>
        <v>0</v>
      </c>
      <c r="J728" s="11">
        <f t="shared" si="23"/>
        <v>0</v>
      </c>
      <c r="K728" s="11">
        <f t="shared" si="24"/>
        <v>0</v>
      </c>
      <c r="L728" s="12" t="str">
        <f t="shared" si="30"/>
        <v xml:space="preserve"> </v>
      </c>
      <c r="N728" s="10">
        <f>IF($C$4="", SUMIFS('무신사 메타 광고'!$X:$X, '무신사 메타 광고'!$D:$D, $B728),SUMIFS('무신사 메타 광고'!$X:$X,'무신사 메타 광고'!I:I,$C$4,'무신사 메타 광고'!D:D,$B728))</f>
        <v>0</v>
      </c>
      <c r="O728" s="11">
        <f t="shared" si="25"/>
        <v>0</v>
      </c>
      <c r="R728" s="13"/>
      <c r="S728" s="31">
        <f>IF($S$4="", SUMIFS('자사몰 메타 광고'!$L:$L, '자사몰 메타 광고'!$C:$C, $R728),SUMIFS('자사몰 메타 광고'!$L:$L,'자사몰 메타 광고'!$I:$I,$S$4,'자사몰 메타 광고'!$C:$C,$R728))</f>
        <v>0</v>
      </c>
      <c r="T728" s="31">
        <f>IF($S$4="", SUMIFS('자사몰 메타 광고'!$V:$V, '자사몰 메타 광고'!$C:$C, $R728),SUMIFS('자사몰 메타 광고'!$V:$V,'자사몰 메타 광고'!$I:$I,$S$4,'자사몰 메타 광고'!$C:$C,$R728))</f>
        <v>0</v>
      </c>
      <c r="U728" s="11">
        <f t="shared" si="26"/>
        <v>0</v>
      </c>
      <c r="V728" s="12" t="str">
        <f t="shared" si="31"/>
        <v xml:space="preserve"> </v>
      </c>
      <c r="W728" s="32">
        <f>IF($S$4="", SUMIFS('자사몰 메타 광고'!$K:$K, '자사몰 메타 광고'!$C:$C, $R728),SUMIFS('자사몰 메타 광고'!$K:$K,'자사몰 메타 광고'!$I:$I,$S$4,'자사몰 메타 광고'!$C:$C,$R728))</f>
        <v>0</v>
      </c>
      <c r="X728" s="32">
        <f>IF($S$4="", SUMIFS('자사몰 메타 광고'!$N:$N, '자사몰 메타 광고'!$C:$C, $R728),SUMIFS('자사몰 메타 광고'!$N:$N,'자사몰 메타 광고'!$I:$I,$S$4,'자사몰 메타 광고'!$C:$C,$R728))</f>
        <v>0</v>
      </c>
      <c r="Y728" s="11">
        <f t="shared" si="27"/>
        <v>0</v>
      </c>
      <c r="Z728" s="12" t="str">
        <f t="shared" si="32"/>
        <v xml:space="preserve"> </v>
      </c>
      <c r="AB728" s="10">
        <f>IF($S$4="", SUMIFS('무신사 메타 광고'!$X:$X, '무신사 메타 광고'!$C:$C, $R728),SUMIFS('무신사 메타 광고'!$X:$X,'무신사 메타 광고'!$I:$I,$S$4,'무신사 메타 광고'!$C:$C,$R728))</f>
        <v>0</v>
      </c>
      <c r="AC728" s="11">
        <f t="shared" si="28"/>
        <v>0</v>
      </c>
    </row>
    <row r="729" spans="2:29">
      <c r="B729" s="9"/>
      <c r="C729" s="29">
        <f>IF($C$4="", SUMIFS('자사몰 메타 광고'!$L:$L, '자사몰 메타 광고'!$D:$D, $B729), SUMIFS('자사몰 메타 광고'!$L:$L, '자사몰 메타 광고'!$I:$I, $C$4, '자사몰 메타 광고'!$D:$D, $B729))</f>
        <v>0</v>
      </c>
      <c r="D729" s="29">
        <f>IF($C$4="", SUMIFS('자사몰 메타 광고'!$V:$V,#REF!, $B729), SUMIFS('자사몰 메타 광고'!$V:$V,'자사몰 메타 광고'!$I:$I,$C$4,'자사몰 메타 광고'!$D:$D,$B729))</f>
        <v>0</v>
      </c>
      <c r="E729" s="11">
        <f t="shared" si="22"/>
        <v>0</v>
      </c>
      <c r="F729" s="12" t="str">
        <f t="shared" si="29"/>
        <v xml:space="preserve"> </v>
      </c>
      <c r="G729" s="30">
        <f>IF($C$4="", SUMIFS('자사몰 메타 광고'!$K:$K, '자사몰 메타 광고'!$D:$D, $B729), SUMIFS('자사몰 메타 광고'!$K:$K,'자사몰 메타 광고'!$I:$I,$C$4,'자사몰 메타 광고'!D:D,$B729))</f>
        <v>0</v>
      </c>
      <c r="H729" s="30">
        <f>IF($C$4="", SUMIFS('자사몰 메타 광고'!$Q:$Q, '자사몰 메타 광고'!$D:$D, $B729), SUMIFS('자사몰 메타 광고'!$Q:$Q,'자사몰 메타 광고'!$I:$I,$C$4,'자사몰 메타 광고'!D:D,$B729))</f>
        <v>0</v>
      </c>
      <c r="I729" s="30">
        <f>IF($C$4="", SUMIFS('자사몰 메타 광고'!$U:$U, '자사몰 메타 광고'!$D:$D, $B729), SUMIFS('자사몰 메타 광고'!$U:$U,'자사몰 메타 광고'!$I:$I,$C$4,'자사몰 메타 광고'!D:D,$B729))</f>
        <v>0</v>
      </c>
      <c r="J729" s="11">
        <f t="shared" si="23"/>
        <v>0</v>
      </c>
      <c r="K729" s="11">
        <f t="shared" si="24"/>
        <v>0</v>
      </c>
      <c r="L729" s="12" t="str">
        <f t="shared" si="30"/>
        <v xml:space="preserve"> </v>
      </c>
      <c r="N729" s="10">
        <f>IF($C$4="", SUMIFS('무신사 메타 광고'!$X:$X, '무신사 메타 광고'!$D:$D, $B729),SUMIFS('무신사 메타 광고'!$X:$X,'무신사 메타 광고'!I:I,$C$4,'무신사 메타 광고'!D:D,$B729))</f>
        <v>0</v>
      </c>
      <c r="O729" s="11">
        <f t="shared" si="25"/>
        <v>0</v>
      </c>
      <c r="R729" s="13"/>
      <c r="S729" s="31">
        <f>IF($S$4="", SUMIFS('자사몰 메타 광고'!$L:$L, '자사몰 메타 광고'!$C:$C, $R729),SUMIFS('자사몰 메타 광고'!$L:$L,'자사몰 메타 광고'!$I:$I,$S$4,'자사몰 메타 광고'!$C:$C,$R729))</f>
        <v>0</v>
      </c>
      <c r="T729" s="31">
        <f>IF($S$4="", SUMIFS('자사몰 메타 광고'!$V:$V, '자사몰 메타 광고'!$C:$C, $R729),SUMIFS('자사몰 메타 광고'!$V:$V,'자사몰 메타 광고'!$I:$I,$S$4,'자사몰 메타 광고'!$C:$C,$R729))</f>
        <v>0</v>
      </c>
      <c r="U729" s="11">
        <f t="shared" si="26"/>
        <v>0</v>
      </c>
      <c r="V729" s="12" t="str">
        <f t="shared" si="31"/>
        <v xml:space="preserve"> </v>
      </c>
      <c r="W729" s="32">
        <f>IF($S$4="", SUMIFS('자사몰 메타 광고'!$K:$K, '자사몰 메타 광고'!$C:$C, $R729),SUMIFS('자사몰 메타 광고'!$K:$K,'자사몰 메타 광고'!$I:$I,$S$4,'자사몰 메타 광고'!$C:$C,$R729))</f>
        <v>0</v>
      </c>
      <c r="X729" s="32">
        <f>IF($S$4="", SUMIFS('자사몰 메타 광고'!$N:$N, '자사몰 메타 광고'!$C:$C, $R729),SUMIFS('자사몰 메타 광고'!$N:$N,'자사몰 메타 광고'!$I:$I,$S$4,'자사몰 메타 광고'!$C:$C,$R729))</f>
        <v>0</v>
      </c>
      <c r="Y729" s="11">
        <f t="shared" si="27"/>
        <v>0</v>
      </c>
      <c r="Z729" s="12" t="str">
        <f t="shared" si="32"/>
        <v xml:space="preserve"> </v>
      </c>
      <c r="AB729" s="10">
        <f>IF($S$4="", SUMIFS('무신사 메타 광고'!$X:$X, '무신사 메타 광고'!$C:$C, $R729),SUMIFS('무신사 메타 광고'!$X:$X,'무신사 메타 광고'!$I:$I,$S$4,'무신사 메타 광고'!$C:$C,$R729))</f>
        <v>0</v>
      </c>
      <c r="AC729" s="11">
        <f t="shared" si="28"/>
        <v>0</v>
      </c>
    </row>
    <row r="730" spans="2:29">
      <c r="B730" s="9"/>
      <c r="C730" s="29">
        <f>IF($C$4="", SUMIFS('자사몰 메타 광고'!$L:$L, '자사몰 메타 광고'!$D:$D, $B730), SUMIFS('자사몰 메타 광고'!$L:$L, '자사몰 메타 광고'!$I:$I, $C$4, '자사몰 메타 광고'!$D:$D, $B730))</f>
        <v>0</v>
      </c>
      <c r="D730" s="29">
        <f>IF($C$4="", SUMIFS('자사몰 메타 광고'!$V:$V,#REF!, $B730), SUMIFS('자사몰 메타 광고'!$V:$V,'자사몰 메타 광고'!$I:$I,$C$4,'자사몰 메타 광고'!$D:$D,$B730))</f>
        <v>0</v>
      </c>
      <c r="E730" s="11">
        <f t="shared" si="22"/>
        <v>0</v>
      </c>
      <c r="F730" s="12" t="str">
        <f t="shared" si="29"/>
        <v xml:space="preserve"> </v>
      </c>
      <c r="G730" s="30">
        <f>IF($C$4="", SUMIFS('자사몰 메타 광고'!$K:$K, '자사몰 메타 광고'!$D:$D, $B730), SUMIFS('자사몰 메타 광고'!$K:$K,'자사몰 메타 광고'!$I:$I,$C$4,'자사몰 메타 광고'!D:D,$B730))</f>
        <v>0</v>
      </c>
      <c r="H730" s="30">
        <f>IF($C$4="", SUMIFS('자사몰 메타 광고'!$Q:$Q, '자사몰 메타 광고'!$D:$D, $B730), SUMIFS('자사몰 메타 광고'!$Q:$Q,'자사몰 메타 광고'!$I:$I,$C$4,'자사몰 메타 광고'!D:D,$B730))</f>
        <v>0</v>
      </c>
      <c r="I730" s="30">
        <f>IF($C$4="", SUMIFS('자사몰 메타 광고'!$U:$U, '자사몰 메타 광고'!$D:$D, $B730), SUMIFS('자사몰 메타 광고'!$U:$U,'자사몰 메타 광고'!$I:$I,$C$4,'자사몰 메타 광고'!D:D,$B730))</f>
        <v>0</v>
      </c>
      <c r="J730" s="11">
        <f t="shared" si="23"/>
        <v>0</v>
      </c>
      <c r="K730" s="11">
        <f t="shared" si="24"/>
        <v>0</v>
      </c>
      <c r="L730" s="12" t="str">
        <f t="shared" si="30"/>
        <v xml:space="preserve"> </v>
      </c>
      <c r="N730" s="10">
        <f>IF($C$4="", SUMIFS('무신사 메타 광고'!$X:$X, '무신사 메타 광고'!$D:$D, $B730),SUMIFS('무신사 메타 광고'!$X:$X,'무신사 메타 광고'!I:I,$C$4,'무신사 메타 광고'!D:D,$B730))</f>
        <v>0</v>
      </c>
      <c r="O730" s="11">
        <f t="shared" si="25"/>
        <v>0</v>
      </c>
      <c r="R730" s="13"/>
      <c r="S730" s="31">
        <f>IF($S$4="", SUMIFS('자사몰 메타 광고'!$L:$L, '자사몰 메타 광고'!$C:$C, $R730),SUMIFS('자사몰 메타 광고'!$L:$L,'자사몰 메타 광고'!$I:$I,$S$4,'자사몰 메타 광고'!$C:$C,$R730))</f>
        <v>0</v>
      </c>
      <c r="T730" s="31">
        <f>IF($S$4="", SUMIFS('자사몰 메타 광고'!$V:$V, '자사몰 메타 광고'!$C:$C, $R730),SUMIFS('자사몰 메타 광고'!$V:$V,'자사몰 메타 광고'!$I:$I,$S$4,'자사몰 메타 광고'!$C:$C,$R730))</f>
        <v>0</v>
      </c>
      <c r="U730" s="11">
        <f t="shared" si="26"/>
        <v>0</v>
      </c>
      <c r="V730" s="12" t="str">
        <f t="shared" si="31"/>
        <v xml:space="preserve"> </v>
      </c>
      <c r="W730" s="32">
        <f>IF($S$4="", SUMIFS('자사몰 메타 광고'!$K:$K, '자사몰 메타 광고'!$C:$C, $R730),SUMIFS('자사몰 메타 광고'!$K:$K,'자사몰 메타 광고'!$I:$I,$S$4,'자사몰 메타 광고'!$C:$C,$R730))</f>
        <v>0</v>
      </c>
      <c r="X730" s="32">
        <f>IF($S$4="", SUMIFS('자사몰 메타 광고'!$N:$N, '자사몰 메타 광고'!$C:$C, $R730),SUMIFS('자사몰 메타 광고'!$N:$N,'자사몰 메타 광고'!$I:$I,$S$4,'자사몰 메타 광고'!$C:$C,$R730))</f>
        <v>0</v>
      </c>
      <c r="Y730" s="11">
        <f t="shared" si="27"/>
        <v>0</v>
      </c>
      <c r="Z730" s="12" t="str">
        <f t="shared" si="32"/>
        <v xml:space="preserve"> </v>
      </c>
      <c r="AB730" s="10">
        <f>IF($S$4="", SUMIFS('무신사 메타 광고'!$X:$X, '무신사 메타 광고'!$C:$C, $R730),SUMIFS('무신사 메타 광고'!$X:$X,'무신사 메타 광고'!$I:$I,$S$4,'무신사 메타 광고'!$C:$C,$R730))</f>
        <v>0</v>
      </c>
      <c r="AC730" s="11">
        <f t="shared" si="28"/>
        <v>0</v>
      </c>
    </row>
    <row r="731" spans="2:29">
      <c r="B731" s="9"/>
      <c r="C731" s="29">
        <f>IF($C$4="", SUMIFS('자사몰 메타 광고'!$L:$L, '자사몰 메타 광고'!$D:$D, $B731), SUMIFS('자사몰 메타 광고'!$L:$L, '자사몰 메타 광고'!$I:$I, $C$4, '자사몰 메타 광고'!$D:$D, $B731))</f>
        <v>0</v>
      </c>
      <c r="D731" s="29">
        <f>IF($C$4="", SUMIFS('자사몰 메타 광고'!$V:$V,#REF!, $B731), SUMIFS('자사몰 메타 광고'!$V:$V,'자사몰 메타 광고'!$I:$I,$C$4,'자사몰 메타 광고'!$D:$D,$B731))</f>
        <v>0</v>
      </c>
      <c r="E731" s="11">
        <f t="shared" si="22"/>
        <v>0</v>
      </c>
      <c r="F731" s="12" t="str">
        <f t="shared" si="29"/>
        <v xml:space="preserve"> </v>
      </c>
      <c r="G731" s="30">
        <f>IF($C$4="", SUMIFS('자사몰 메타 광고'!$K:$K, '자사몰 메타 광고'!$D:$D, $B731), SUMIFS('자사몰 메타 광고'!$K:$K,'자사몰 메타 광고'!$I:$I,$C$4,'자사몰 메타 광고'!D:D,$B731))</f>
        <v>0</v>
      </c>
      <c r="H731" s="30">
        <f>IF($C$4="", SUMIFS('자사몰 메타 광고'!$Q:$Q, '자사몰 메타 광고'!$D:$D, $B731), SUMIFS('자사몰 메타 광고'!$Q:$Q,'자사몰 메타 광고'!$I:$I,$C$4,'자사몰 메타 광고'!D:D,$B731))</f>
        <v>0</v>
      </c>
      <c r="I731" s="30">
        <f>IF($C$4="", SUMIFS('자사몰 메타 광고'!$U:$U, '자사몰 메타 광고'!$D:$D, $B731), SUMIFS('자사몰 메타 광고'!$U:$U,'자사몰 메타 광고'!$I:$I,$C$4,'자사몰 메타 광고'!D:D,$B731))</f>
        <v>0</v>
      </c>
      <c r="J731" s="11">
        <f t="shared" si="23"/>
        <v>0</v>
      </c>
      <c r="K731" s="11">
        <f t="shared" si="24"/>
        <v>0</v>
      </c>
      <c r="L731" s="12" t="str">
        <f t="shared" si="30"/>
        <v xml:space="preserve"> </v>
      </c>
      <c r="N731" s="10">
        <f>IF($C$4="", SUMIFS('무신사 메타 광고'!$X:$X, '무신사 메타 광고'!$D:$D, $B731),SUMIFS('무신사 메타 광고'!$X:$X,'무신사 메타 광고'!I:I,$C$4,'무신사 메타 광고'!D:D,$B731))</f>
        <v>0</v>
      </c>
      <c r="O731" s="11">
        <f t="shared" si="25"/>
        <v>0</v>
      </c>
      <c r="R731" s="13"/>
      <c r="S731" s="31">
        <f>IF($S$4="", SUMIFS('자사몰 메타 광고'!$L:$L, '자사몰 메타 광고'!$C:$C, $R731),SUMIFS('자사몰 메타 광고'!$L:$L,'자사몰 메타 광고'!$I:$I,$S$4,'자사몰 메타 광고'!$C:$C,$R731))</f>
        <v>0</v>
      </c>
      <c r="T731" s="31">
        <f>IF($S$4="", SUMIFS('자사몰 메타 광고'!$V:$V, '자사몰 메타 광고'!$C:$C, $R731),SUMIFS('자사몰 메타 광고'!$V:$V,'자사몰 메타 광고'!$I:$I,$S$4,'자사몰 메타 광고'!$C:$C,$R731))</f>
        <v>0</v>
      </c>
      <c r="U731" s="11">
        <f t="shared" si="26"/>
        <v>0</v>
      </c>
      <c r="V731" s="12" t="str">
        <f t="shared" si="31"/>
        <v xml:space="preserve"> </v>
      </c>
      <c r="W731" s="32">
        <f>IF($S$4="", SUMIFS('자사몰 메타 광고'!$K:$K, '자사몰 메타 광고'!$C:$C, $R731),SUMIFS('자사몰 메타 광고'!$K:$K,'자사몰 메타 광고'!$I:$I,$S$4,'자사몰 메타 광고'!$C:$C,$R731))</f>
        <v>0</v>
      </c>
      <c r="X731" s="32">
        <f>IF($S$4="", SUMIFS('자사몰 메타 광고'!$N:$N, '자사몰 메타 광고'!$C:$C, $R731),SUMIFS('자사몰 메타 광고'!$N:$N,'자사몰 메타 광고'!$I:$I,$S$4,'자사몰 메타 광고'!$C:$C,$R731))</f>
        <v>0</v>
      </c>
      <c r="Y731" s="11">
        <f t="shared" si="27"/>
        <v>0</v>
      </c>
      <c r="Z731" s="12" t="str">
        <f t="shared" si="32"/>
        <v xml:space="preserve"> </v>
      </c>
      <c r="AB731" s="10">
        <f>IF($S$4="", SUMIFS('무신사 메타 광고'!$X:$X, '무신사 메타 광고'!$C:$C, $R731),SUMIFS('무신사 메타 광고'!$X:$X,'무신사 메타 광고'!$I:$I,$S$4,'무신사 메타 광고'!$C:$C,$R731))</f>
        <v>0</v>
      </c>
      <c r="AC731" s="11">
        <f t="shared" si="28"/>
        <v>0</v>
      </c>
    </row>
    <row r="732" spans="2:29">
      <c r="B732" s="9"/>
      <c r="C732" s="29">
        <f>IF($C$4="", SUMIFS('자사몰 메타 광고'!$L:$L, '자사몰 메타 광고'!$D:$D, $B732), SUMIFS('자사몰 메타 광고'!$L:$L, '자사몰 메타 광고'!$I:$I, $C$4, '자사몰 메타 광고'!$D:$D, $B732))</f>
        <v>0</v>
      </c>
      <c r="D732" s="29">
        <f>IF($C$4="", SUMIFS('자사몰 메타 광고'!$V:$V,#REF!, $B732), SUMIFS('자사몰 메타 광고'!$V:$V,'자사몰 메타 광고'!$I:$I,$C$4,'자사몰 메타 광고'!$D:$D,$B732))</f>
        <v>0</v>
      </c>
      <c r="E732" s="11">
        <f t="shared" si="22"/>
        <v>0</v>
      </c>
      <c r="F732" s="12" t="str">
        <f t="shared" si="29"/>
        <v xml:space="preserve"> </v>
      </c>
      <c r="G732" s="30">
        <f>IF($C$4="", SUMIFS('자사몰 메타 광고'!$K:$K, '자사몰 메타 광고'!$D:$D, $B732), SUMIFS('자사몰 메타 광고'!$K:$K,'자사몰 메타 광고'!$I:$I,$C$4,'자사몰 메타 광고'!D:D,$B732))</f>
        <v>0</v>
      </c>
      <c r="H732" s="30">
        <f>IF($C$4="", SUMIFS('자사몰 메타 광고'!$Q:$Q, '자사몰 메타 광고'!$D:$D, $B732), SUMIFS('자사몰 메타 광고'!$Q:$Q,'자사몰 메타 광고'!$I:$I,$C$4,'자사몰 메타 광고'!D:D,$B732))</f>
        <v>0</v>
      </c>
      <c r="I732" s="30">
        <f>IF($C$4="", SUMIFS('자사몰 메타 광고'!$U:$U, '자사몰 메타 광고'!$D:$D, $B732), SUMIFS('자사몰 메타 광고'!$U:$U,'자사몰 메타 광고'!$I:$I,$C$4,'자사몰 메타 광고'!D:D,$B732))</f>
        <v>0</v>
      </c>
      <c r="J732" s="11">
        <f t="shared" si="23"/>
        <v>0</v>
      </c>
      <c r="K732" s="11">
        <f t="shared" si="24"/>
        <v>0</v>
      </c>
      <c r="L732" s="12" t="str">
        <f t="shared" si="30"/>
        <v xml:space="preserve"> </v>
      </c>
      <c r="N732" s="10">
        <f>IF($C$4="", SUMIFS('무신사 메타 광고'!$X:$X, '무신사 메타 광고'!$D:$D, $B732),SUMIFS('무신사 메타 광고'!$X:$X,'무신사 메타 광고'!I:I,$C$4,'무신사 메타 광고'!D:D,$B732))</f>
        <v>0</v>
      </c>
      <c r="O732" s="11">
        <f t="shared" si="25"/>
        <v>0</v>
      </c>
      <c r="R732" s="13"/>
      <c r="S732" s="31">
        <f>IF($S$4="", SUMIFS('자사몰 메타 광고'!$L:$L, '자사몰 메타 광고'!$C:$C, $R732),SUMIFS('자사몰 메타 광고'!$L:$L,'자사몰 메타 광고'!$I:$I,$S$4,'자사몰 메타 광고'!$C:$C,$R732))</f>
        <v>0</v>
      </c>
      <c r="T732" s="31">
        <f>IF($S$4="", SUMIFS('자사몰 메타 광고'!$V:$V, '자사몰 메타 광고'!$C:$C, $R732),SUMIFS('자사몰 메타 광고'!$V:$V,'자사몰 메타 광고'!$I:$I,$S$4,'자사몰 메타 광고'!$C:$C,$R732))</f>
        <v>0</v>
      </c>
      <c r="U732" s="11">
        <f t="shared" si="26"/>
        <v>0</v>
      </c>
      <c r="V732" s="12" t="str">
        <f t="shared" si="31"/>
        <v xml:space="preserve"> </v>
      </c>
      <c r="W732" s="32">
        <f>IF($S$4="", SUMIFS('자사몰 메타 광고'!$K:$K, '자사몰 메타 광고'!$C:$C, $R732),SUMIFS('자사몰 메타 광고'!$K:$K,'자사몰 메타 광고'!$I:$I,$S$4,'자사몰 메타 광고'!$C:$C,$R732))</f>
        <v>0</v>
      </c>
      <c r="X732" s="32">
        <f>IF($S$4="", SUMIFS('자사몰 메타 광고'!$N:$N, '자사몰 메타 광고'!$C:$C, $R732),SUMIFS('자사몰 메타 광고'!$N:$N,'자사몰 메타 광고'!$I:$I,$S$4,'자사몰 메타 광고'!$C:$C,$R732))</f>
        <v>0</v>
      </c>
      <c r="Y732" s="11">
        <f t="shared" si="27"/>
        <v>0</v>
      </c>
      <c r="Z732" s="12" t="str">
        <f t="shared" si="32"/>
        <v xml:space="preserve"> </v>
      </c>
      <c r="AB732" s="10">
        <f>IF($S$4="", SUMIFS('무신사 메타 광고'!$X:$X, '무신사 메타 광고'!$C:$C, $R732),SUMIFS('무신사 메타 광고'!$X:$X,'무신사 메타 광고'!$I:$I,$S$4,'무신사 메타 광고'!$C:$C,$R732))</f>
        <v>0</v>
      </c>
      <c r="AC732" s="11">
        <f t="shared" si="28"/>
        <v>0</v>
      </c>
    </row>
    <row r="733" spans="2:29">
      <c r="B733" s="9"/>
      <c r="C733" s="29">
        <f>IF($C$4="", SUMIFS('자사몰 메타 광고'!$L:$L, '자사몰 메타 광고'!$D:$D, $B733), SUMIFS('자사몰 메타 광고'!$L:$L, '자사몰 메타 광고'!$I:$I, $C$4, '자사몰 메타 광고'!$D:$D, $B733))</f>
        <v>0</v>
      </c>
      <c r="D733" s="29">
        <f>IF($C$4="", SUMIFS('자사몰 메타 광고'!$V:$V,#REF!, $B733), SUMIFS('자사몰 메타 광고'!$V:$V,'자사몰 메타 광고'!$I:$I,$C$4,'자사몰 메타 광고'!$D:$D,$B733))</f>
        <v>0</v>
      </c>
      <c r="E733" s="11">
        <f t="shared" si="22"/>
        <v>0</v>
      </c>
      <c r="F733" s="12" t="str">
        <f t="shared" si="29"/>
        <v xml:space="preserve"> </v>
      </c>
      <c r="G733" s="30">
        <f>IF($C$4="", SUMIFS('자사몰 메타 광고'!$K:$K, '자사몰 메타 광고'!$D:$D, $B733), SUMIFS('자사몰 메타 광고'!$K:$K,'자사몰 메타 광고'!$I:$I,$C$4,'자사몰 메타 광고'!D:D,$B733))</f>
        <v>0</v>
      </c>
      <c r="H733" s="30">
        <f>IF($C$4="", SUMIFS('자사몰 메타 광고'!$Q:$Q, '자사몰 메타 광고'!$D:$D, $B733), SUMIFS('자사몰 메타 광고'!$Q:$Q,'자사몰 메타 광고'!$I:$I,$C$4,'자사몰 메타 광고'!D:D,$B733))</f>
        <v>0</v>
      </c>
      <c r="I733" s="30">
        <f>IF($C$4="", SUMIFS('자사몰 메타 광고'!$U:$U, '자사몰 메타 광고'!$D:$D, $B733), SUMIFS('자사몰 메타 광고'!$U:$U,'자사몰 메타 광고'!$I:$I,$C$4,'자사몰 메타 광고'!D:D,$B733))</f>
        <v>0</v>
      </c>
      <c r="J733" s="11">
        <f t="shared" si="23"/>
        <v>0</v>
      </c>
      <c r="K733" s="11">
        <f t="shared" si="24"/>
        <v>0</v>
      </c>
      <c r="L733" s="12" t="str">
        <f t="shared" si="30"/>
        <v xml:space="preserve"> </v>
      </c>
      <c r="N733" s="10">
        <f>IF($C$4="", SUMIFS('무신사 메타 광고'!$X:$X, '무신사 메타 광고'!$D:$D, $B733),SUMIFS('무신사 메타 광고'!$X:$X,'무신사 메타 광고'!I:I,$C$4,'무신사 메타 광고'!D:D,$B733))</f>
        <v>0</v>
      </c>
      <c r="O733" s="11">
        <f t="shared" si="25"/>
        <v>0</v>
      </c>
      <c r="R733" s="13"/>
      <c r="S733" s="31">
        <f>IF($S$4="", SUMIFS('자사몰 메타 광고'!$L:$L, '자사몰 메타 광고'!$C:$C, $R733),SUMIFS('자사몰 메타 광고'!$L:$L,'자사몰 메타 광고'!$I:$I,$S$4,'자사몰 메타 광고'!$C:$C,$R733))</f>
        <v>0</v>
      </c>
      <c r="T733" s="31">
        <f>IF($S$4="", SUMIFS('자사몰 메타 광고'!$V:$V, '자사몰 메타 광고'!$C:$C, $R733),SUMIFS('자사몰 메타 광고'!$V:$V,'자사몰 메타 광고'!$I:$I,$S$4,'자사몰 메타 광고'!$C:$C,$R733))</f>
        <v>0</v>
      </c>
      <c r="U733" s="11">
        <f t="shared" si="26"/>
        <v>0</v>
      </c>
      <c r="V733" s="12" t="str">
        <f t="shared" si="31"/>
        <v xml:space="preserve"> </v>
      </c>
      <c r="W733" s="32">
        <f>IF($S$4="", SUMIFS('자사몰 메타 광고'!$K:$K, '자사몰 메타 광고'!$C:$C, $R733),SUMIFS('자사몰 메타 광고'!$K:$K,'자사몰 메타 광고'!$I:$I,$S$4,'자사몰 메타 광고'!$C:$C,$R733))</f>
        <v>0</v>
      </c>
      <c r="X733" s="32">
        <f>IF($S$4="", SUMIFS('자사몰 메타 광고'!$N:$N, '자사몰 메타 광고'!$C:$C, $R733),SUMIFS('자사몰 메타 광고'!$N:$N,'자사몰 메타 광고'!$I:$I,$S$4,'자사몰 메타 광고'!$C:$C,$R733))</f>
        <v>0</v>
      </c>
      <c r="Y733" s="11">
        <f t="shared" si="27"/>
        <v>0</v>
      </c>
      <c r="Z733" s="12" t="str">
        <f t="shared" si="32"/>
        <v xml:space="preserve"> </v>
      </c>
      <c r="AB733" s="10">
        <f>IF($S$4="", SUMIFS('무신사 메타 광고'!$X:$X, '무신사 메타 광고'!$C:$C, $R733),SUMIFS('무신사 메타 광고'!$X:$X,'무신사 메타 광고'!$I:$I,$S$4,'무신사 메타 광고'!$C:$C,$R733))</f>
        <v>0</v>
      </c>
      <c r="AC733" s="11">
        <f t="shared" si="28"/>
        <v>0</v>
      </c>
    </row>
    <row r="734" spans="2:29">
      <c r="B734" s="9"/>
      <c r="C734" s="29">
        <f>IF($C$4="", SUMIFS('자사몰 메타 광고'!$L:$L, '자사몰 메타 광고'!$D:$D, $B734), SUMIFS('자사몰 메타 광고'!$L:$L, '자사몰 메타 광고'!$I:$I, $C$4, '자사몰 메타 광고'!$D:$D, $B734))</f>
        <v>0</v>
      </c>
      <c r="D734" s="29">
        <f>IF($C$4="", SUMIFS('자사몰 메타 광고'!$V:$V,#REF!, $B734), SUMIFS('자사몰 메타 광고'!$V:$V,'자사몰 메타 광고'!$I:$I,$C$4,'자사몰 메타 광고'!$D:$D,$B734))</f>
        <v>0</v>
      </c>
      <c r="E734" s="11">
        <f t="shared" si="22"/>
        <v>0</v>
      </c>
      <c r="F734" s="12" t="str">
        <f t="shared" si="29"/>
        <v xml:space="preserve"> </v>
      </c>
      <c r="G734" s="30">
        <f>IF($C$4="", SUMIFS('자사몰 메타 광고'!$K:$K, '자사몰 메타 광고'!$D:$D, $B734), SUMIFS('자사몰 메타 광고'!$K:$K,'자사몰 메타 광고'!$I:$I,$C$4,'자사몰 메타 광고'!D:D,$B734))</f>
        <v>0</v>
      </c>
      <c r="H734" s="30">
        <f>IF($C$4="", SUMIFS('자사몰 메타 광고'!$Q:$Q, '자사몰 메타 광고'!$D:$D, $B734), SUMIFS('자사몰 메타 광고'!$Q:$Q,'자사몰 메타 광고'!$I:$I,$C$4,'자사몰 메타 광고'!D:D,$B734))</f>
        <v>0</v>
      </c>
      <c r="I734" s="30">
        <f>IF($C$4="", SUMIFS('자사몰 메타 광고'!$U:$U, '자사몰 메타 광고'!$D:$D, $B734), SUMIFS('자사몰 메타 광고'!$U:$U,'자사몰 메타 광고'!$I:$I,$C$4,'자사몰 메타 광고'!D:D,$B734))</f>
        <v>0</v>
      </c>
      <c r="J734" s="11">
        <f t="shared" si="23"/>
        <v>0</v>
      </c>
      <c r="K734" s="11">
        <f t="shared" si="24"/>
        <v>0</v>
      </c>
      <c r="L734" s="12" t="str">
        <f t="shared" si="30"/>
        <v xml:space="preserve"> </v>
      </c>
      <c r="N734" s="10">
        <f>IF($C$4="", SUMIFS('무신사 메타 광고'!$X:$X, '무신사 메타 광고'!$D:$D, $B734),SUMIFS('무신사 메타 광고'!$X:$X,'무신사 메타 광고'!I:I,$C$4,'무신사 메타 광고'!D:D,$B734))</f>
        <v>0</v>
      </c>
      <c r="O734" s="11">
        <f t="shared" si="25"/>
        <v>0</v>
      </c>
      <c r="R734" s="13"/>
      <c r="S734" s="31">
        <f>IF($S$4="", SUMIFS('자사몰 메타 광고'!$L:$L, '자사몰 메타 광고'!$C:$C, $R734),SUMIFS('자사몰 메타 광고'!$L:$L,'자사몰 메타 광고'!$I:$I,$S$4,'자사몰 메타 광고'!$C:$C,$R734))</f>
        <v>0</v>
      </c>
      <c r="T734" s="31">
        <f>IF($S$4="", SUMIFS('자사몰 메타 광고'!$V:$V, '자사몰 메타 광고'!$C:$C, $R734),SUMIFS('자사몰 메타 광고'!$V:$V,'자사몰 메타 광고'!$I:$I,$S$4,'자사몰 메타 광고'!$C:$C,$R734))</f>
        <v>0</v>
      </c>
      <c r="U734" s="11">
        <f t="shared" si="26"/>
        <v>0</v>
      </c>
      <c r="V734" s="12" t="str">
        <f t="shared" si="31"/>
        <v xml:space="preserve"> </v>
      </c>
      <c r="W734" s="32">
        <f>IF($S$4="", SUMIFS('자사몰 메타 광고'!$K:$K, '자사몰 메타 광고'!$C:$C, $R734),SUMIFS('자사몰 메타 광고'!$K:$K,'자사몰 메타 광고'!$I:$I,$S$4,'자사몰 메타 광고'!$C:$C,$R734))</f>
        <v>0</v>
      </c>
      <c r="X734" s="32">
        <f>IF($S$4="", SUMIFS('자사몰 메타 광고'!$N:$N, '자사몰 메타 광고'!$C:$C, $R734),SUMIFS('자사몰 메타 광고'!$N:$N,'자사몰 메타 광고'!$I:$I,$S$4,'자사몰 메타 광고'!$C:$C,$R734))</f>
        <v>0</v>
      </c>
      <c r="Y734" s="11">
        <f t="shared" si="27"/>
        <v>0</v>
      </c>
      <c r="Z734" s="12" t="str">
        <f t="shared" si="32"/>
        <v xml:space="preserve"> </v>
      </c>
      <c r="AB734" s="10">
        <f>IF($S$4="", SUMIFS('무신사 메타 광고'!$X:$X, '무신사 메타 광고'!$C:$C, $R734),SUMIFS('무신사 메타 광고'!$X:$X,'무신사 메타 광고'!$I:$I,$S$4,'무신사 메타 광고'!$C:$C,$R734))</f>
        <v>0</v>
      </c>
      <c r="AC734" s="11">
        <f t="shared" si="28"/>
        <v>0</v>
      </c>
    </row>
    <row r="735" spans="2:29">
      <c r="B735" s="9"/>
      <c r="C735" s="29">
        <f>IF($C$4="", SUMIFS('자사몰 메타 광고'!$L:$L, '자사몰 메타 광고'!$D:$D, $B735), SUMIFS('자사몰 메타 광고'!$L:$L, '자사몰 메타 광고'!$I:$I, $C$4, '자사몰 메타 광고'!$D:$D, $B735))</f>
        <v>0</v>
      </c>
      <c r="D735" s="29">
        <f>IF($C$4="", SUMIFS('자사몰 메타 광고'!$V:$V,#REF!, $B735), SUMIFS('자사몰 메타 광고'!$V:$V,'자사몰 메타 광고'!$I:$I,$C$4,'자사몰 메타 광고'!$D:$D,$B735))</f>
        <v>0</v>
      </c>
      <c r="E735" s="11">
        <f t="shared" si="22"/>
        <v>0</v>
      </c>
      <c r="F735" s="12" t="str">
        <f t="shared" si="29"/>
        <v xml:space="preserve"> </v>
      </c>
      <c r="G735" s="30">
        <f>IF($C$4="", SUMIFS('자사몰 메타 광고'!$K:$K, '자사몰 메타 광고'!$D:$D, $B735), SUMIFS('자사몰 메타 광고'!$K:$K,'자사몰 메타 광고'!$I:$I,$C$4,'자사몰 메타 광고'!D:D,$B735))</f>
        <v>0</v>
      </c>
      <c r="H735" s="30">
        <f>IF($C$4="", SUMIFS('자사몰 메타 광고'!$Q:$Q, '자사몰 메타 광고'!$D:$D, $B735), SUMIFS('자사몰 메타 광고'!$Q:$Q,'자사몰 메타 광고'!$I:$I,$C$4,'자사몰 메타 광고'!D:D,$B735))</f>
        <v>0</v>
      </c>
      <c r="I735" s="30">
        <f>IF($C$4="", SUMIFS('자사몰 메타 광고'!$U:$U, '자사몰 메타 광고'!$D:$D, $B735), SUMIFS('자사몰 메타 광고'!$U:$U,'자사몰 메타 광고'!$I:$I,$C$4,'자사몰 메타 광고'!D:D,$B735))</f>
        <v>0</v>
      </c>
      <c r="J735" s="11">
        <f t="shared" si="23"/>
        <v>0</v>
      </c>
      <c r="K735" s="11">
        <f t="shared" si="24"/>
        <v>0</v>
      </c>
      <c r="L735" s="12" t="str">
        <f t="shared" si="30"/>
        <v xml:space="preserve"> </v>
      </c>
      <c r="N735" s="10">
        <f>IF($C$4="", SUMIFS('무신사 메타 광고'!$X:$X, '무신사 메타 광고'!$D:$D, $B735),SUMIFS('무신사 메타 광고'!$X:$X,'무신사 메타 광고'!I:I,$C$4,'무신사 메타 광고'!D:D,$B735))</f>
        <v>0</v>
      </c>
      <c r="O735" s="11">
        <f t="shared" si="25"/>
        <v>0</v>
      </c>
      <c r="R735" s="13"/>
      <c r="S735" s="31">
        <f>IF($S$4="", SUMIFS('자사몰 메타 광고'!$L:$L, '자사몰 메타 광고'!$C:$C, $R735),SUMIFS('자사몰 메타 광고'!$L:$L,'자사몰 메타 광고'!$I:$I,$S$4,'자사몰 메타 광고'!$C:$C,$R735))</f>
        <v>0</v>
      </c>
      <c r="T735" s="31">
        <f>IF($S$4="", SUMIFS('자사몰 메타 광고'!$V:$V, '자사몰 메타 광고'!$C:$C, $R735),SUMIFS('자사몰 메타 광고'!$V:$V,'자사몰 메타 광고'!$I:$I,$S$4,'자사몰 메타 광고'!$C:$C,$R735))</f>
        <v>0</v>
      </c>
      <c r="U735" s="11">
        <f t="shared" si="26"/>
        <v>0</v>
      </c>
      <c r="V735" s="12" t="str">
        <f t="shared" si="31"/>
        <v xml:space="preserve"> </v>
      </c>
      <c r="W735" s="32">
        <f>IF($S$4="", SUMIFS('자사몰 메타 광고'!$K:$K, '자사몰 메타 광고'!$C:$C, $R735),SUMIFS('자사몰 메타 광고'!$K:$K,'자사몰 메타 광고'!$I:$I,$S$4,'자사몰 메타 광고'!$C:$C,$R735))</f>
        <v>0</v>
      </c>
      <c r="X735" s="32">
        <f>IF($S$4="", SUMIFS('자사몰 메타 광고'!$N:$N, '자사몰 메타 광고'!$C:$C, $R735),SUMIFS('자사몰 메타 광고'!$N:$N,'자사몰 메타 광고'!$I:$I,$S$4,'자사몰 메타 광고'!$C:$C,$R735))</f>
        <v>0</v>
      </c>
      <c r="Y735" s="11">
        <f t="shared" si="27"/>
        <v>0</v>
      </c>
      <c r="Z735" s="12" t="str">
        <f t="shared" si="32"/>
        <v xml:space="preserve"> </v>
      </c>
      <c r="AB735" s="10">
        <f>IF($S$4="", SUMIFS('무신사 메타 광고'!$X:$X, '무신사 메타 광고'!$C:$C, $R735),SUMIFS('무신사 메타 광고'!$X:$X,'무신사 메타 광고'!$I:$I,$S$4,'무신사 메타 광고'!$C:$C,$R735))</f>
        <v>0</v>
      </c>
      <c r="AC735" s="11">
        <f t="shared" si="28"/>
        <v>0</v>
      </c>
    </row>
    <row r="736" spans="2:29">
      <c r="B736" s="9"/>
      <c r="C736" s="29">
        <f>IF($C$4="", SUMIFS('자사몰 메타 광고'!$L:$L, '자사몰 메타 광고'!$D:$D, $B736), SUMIFS('자사몰 메타 광고'!$L:$L, '자사몰 메타 광고'!$I:$I, $C$4, '자사몰 메타 광고'!$D:$D, $B736))</f>
        <v>0</v>
      </c>
      <c r="D736" s="29">
        <f>IF($C$4="", SUMIFS('자사몰 메타 광고'!$V:$V,#REF!, $B736), SUMIFS('자사몰 메타 광고'!$V:$V,'자사몰 메타 광고'!$I:$I,$C$4,'자사몰 메타 광고'!$D:$D,$B736))</f>
        <v>0</v>
      </c>
      <c r="E736" s="11">
        <f t="shared" si="22"/>
        <v>0</v>
      </c>
      <c r="F736" s="12" t="str">
        <f t="shared" si="29"/>
        <v xml:space="preserve"> </v>
      </c>
      <c r="G736" s="30">
        <f>IF($C$4="", SUMIFS('자사몰 메타 광고'!$K:$K, '자사몰 메타 광고'!$D:$D, $B736), SUMIFS('자사몰 메타 광고'!$K:$K,'자사몰 메타 광고'!$I:$I,$C$4,'자사몰 메타 광고'!D:D,$B736))</f>
        <v>0</v>
      </c>
      <c r="H736" s="30">
        <f>IF($C$4="", SUMIFS('자사몰 메타 광고'!$Q:$Q, '자사몰 메타 광고'!$D:$D, $B736), SUMIFS('자사몰 메타 광고'!$Q:$Q,'자사몰 메타 광고'!$I:$I,$C$4,'자사몰 메타 광고'!D:D,$B736))</f>
        <v>0</v>
      </c>
      <c r="I736" s="30">
        <f>IF($C$4="", SUMIFS('자사몰 메타 광고'!$U:$U, '자사몰 메타 광고'!$D:$D, $B736), SUMIFS('자사몰 메타 광고'!$U:$U,'자사몰 메타 광고'!$I:$I,$C$4,'자사몰 메타 광고'!D:D,$B736))</f>
        <v>0</v>
      </c>
      <c r="J736" s="11">
        <f t="shared" si="23"/>
        <v>0</v>
      </c>
      <c r="K736" s="11">
        <f t="shared" si="24"/>
        <v>0</v>
      </c>
      <c r="L736" s="12" t="str">
        <f t="shared" si="30"/>
        <v xml:space="preserve"> </v>
      </c>
      <c r="N736" s="10">
        <f>IF($C$4="", SUMIFS('무신사 메타 광고'!$X:$X, '무신사 메타 광고'!$D:$D, $B736),SUMIFS('무신사 메타 광고'!$X:$X,'무신사 메타 광고'!I:I,$C$4,'무신사 메타 광고'!D:D,$B736))</f>
        <v>0</v>
      </c>
      <c r="O736" s="11">
        <f t="shared" si="25"/>
        <v>0</v>
      </c>
      <c r="R736" s="13"/>
      <c r="S736" s="31">
        <f>IF($S$4="", SUMIFS('자사몰 메타 광고'!$L:$L, '자사몰 메타 광고'!$C:$C, $R736),SUMIFS('자사몰 메타 광고'!$L:$L,'자사몰 메타 광고'!$I:$I,$S$4,'자사몰 메타 광고'!$C:$C,$R736))</f>
        <v>0</v>
      </c>
      <c r="T736" s="31">
        <f>IF($S$4="", SUMIFS('자사몰 메타 광고'!$V:$V, '자사몰 메타 광고'!$C:$C, $R736),SUMIFS('자사몰 메타 광고'!$V:$V,'자사몰 메타 광고'!$I:$I,$S$4,'자사몰 메타 광고'!$C:$C,$R736))</f>
        <v>0</v>
      </c>
      <c r="U736" s="11">
        <f t="shared" si="26"/>
        <v>0</v>
      </c>
      <c r="V736" s="12" t="str">
        <f t="shared" si="31"/>
        <v xml:space="preserve"> </v>
      </c>
      <c r="W736" s="32">
        <f>IF($S$4="", SUMIFS('자사몰 메타 광고'!$K:$K, '자사몰 메타 광고'!$C:$C, $R736),SUMIFS('자사몰 메타 광고'!$K:$K,'자사몰 메타 광고'!$I:$I,$S$4,'자사몰 메타 광고'!$C:$C,$R736))</f>
        <v>0</v>
      </c>
      <c r="X736" s="32">
        <f>IF($S$4="", SUMIFS('자사몰 메타 광고'!$N:$N, '자사몰 메타 광고'!$C:$C, $R736),SUMIFS('자사몰 메타 광고'!$N:$N,'자사몰 메타 광고'!$I:$I,$S$4,'자사몰 메타 광고'!$C:$C,$R736))</f>
        <v>0</v>
      </c>
      <c r="Y736" s="11">
        <f t="shared" si="27"/>
        <v>0</v>
      </c>
      <c r="Z736" s="12" t="str">
        <f t="shared" si="32"/>
        <v xml:space="preserve"> </v>
      </c>
      <c r="AB736" s="10">
        <f>IF($S$4="", SUMIFS('무신사 메타 광고'!$X:$X, '무신사 메타 광고'!$C:$C, $R736),SUMIFS('무신사 메타 광고'!$X:$X,'무신사 메타 광고'!$I:$I,$S$4,'무신사 메타 광고'!$C:$C,$R736))</f>
        <v>0</v>
      </c>
      <c r="AC736" s="11">
        <f t="shared" si="28"/>
        <v>0</v>
      </c>
    </row>
    <row r="737" spans="2:29">
      <c r="B737" s="9"/>
      <c r="C737" s="29">
        <f>IF($C$4="", SUMIFS('자사몰 메타 광고'!$L:$L, '자사몰 메타 광고'!$D:$D, $B737), SUMIFS('자사몰 메타 광고'!$L:$L, '자사몰 메타 광고'!$I:$I, $C$4, '자사몰 메타 광고'!$D:$D, $B737))</f>
        <v>0</v>
      </c>
      <c r="D737" s="29">
        <f>IF($C$4="", SUMIFS('자사몰 메타 광고'!$V:$V,#REF!, $B737), SUMIFS('자사몰 메타 광고'!$V:$V,'자사몰 메타 광고'!$I:$I,$C$4,'자사몰 메타 광고'!$D:$D,$B737))</f>
        <v>0</v>
      </c>
      <c r="E737" s="11">
        <f t="shared" si="22"/>
        <v>0</v>
      </c>
      <c r="F737" s="12" t="str">
        <f t="shared" si="29"/>
        <v xml:space="preserve"> </v>
      </c>
      <c r="G737" s="30">
        <f>IF($C$4="", SUMIFS('자사몰 메타 광고'!$K:$K, '자사몰 메타 광고'!$D:$D, $B737), SUMIFS('자사몰 메타 광고'!$K:$K,'자사몰 메타 광고'!$I:$I,$C$4,'자사몰 메타 광고'!D:D,$B737))</f>
        <v>0</v>
      </c>
      <c r="H737" s="30">
        <f>IF($C$4="", SUMIFS('자사몰 메타 광고'!$Q:$Q, '자사몰 메타 광고'!$D:$D, $B737), SUMIFS('자사몰 메타 광고'!$Q:$Q,'자사몰 메타 광고'!$I:$I,$C$4,'자사몰 메타 광고'!D:D,$B737))</f>
        <v>0</v>
      </c>
      <c r="I737" s="30">
        <f>IF($C$4="", SUMIFS('자사몰 메타 광고'!$U:$U, '자사몰 메타 광고'!$D:$D, $B737), SUMIFS('자사몰 메타 광고'!$U:$U,'자사몰 메타 광고'!$I:$I,$C$4,'자사몰 메타 광고'!D:D,$B737))</f>
        <v>0</v>
      </c>
      <c r="J737" s="11">
        <f t="shared" si="23"/>
        <v>0</v>
      </c>
      <c r="K737" s="11">
        <f t="shared" si="24"/>
        <v>0</v>
      </c>
      <c r="L737" s="12" t="str">
        <f t="shared" si="30"/>
        <v xml:space="preserve"> </v>
      </c>
      <c r="N737" s="10">
        <f>IF($C$4="", SUMIFS('무신사 메타 광고'!$X:$X, '무신사 메타 광고'!$D:$D, $B737),SUMIFS('무신사 메타 광고'!$X:$X,'무신사 메타 광고'!I:I,$C$4,'무신사 메타 광고'!D:D,$B737))</f>
        <v>0</v>
      </c>
      <c r="O737" s="11">
        <f t="shared" si="25"/>
        <v>0</v>
      </c>
      <c r="R737" s="13"/>
      <c r="S737" s="31">
        <f>IF($S$4="", SUMIFS('자사몰 메타 광고'!$L:$L, '자사몰 메타 광고'!$C:$C, $R737),SUMIFS('자사몰 메타 광고'!$L:$L,'자사몰 메타 광고'!$I:$I,$S$4,'자사몰 메타 광고'!$C:$C,$R737))</f>
        <v>0</v>
      </c>
      <c r="T737" s="31">
        <f>IF($S$4="", SUMIFS('자사몰 메타 광고'!$V:$V, '자사몰 메타 광고'!$C:$C, $R737),SUMIFS('자사몰 메타 광고'!$V:$V,'자사몰 메타 광고'!$I:$I,$S$4,'자사몰 메타 광고'!$C:$C,$R737))</f>
        <v>0</v>
      </c>
      <c r="U737" s="11">
        <f t="shared" si="26"/>
        <v>0</v>
      </c>
      <c r="V737" s="12" t="str">
        <f t="shared" si="31"/>
        <v xml:space="preserve"> </v>
      </c>
      <c r="W737" s="32">
        <f>IF($S$4="", SUMIFS('자사몰 메타 광고'!$K:$K, '자사몰 메타 광고'!$C:$C, $R737),SUMIFS('자사몰 메타 광고'!$K:$K,'자사몰 메타 광고'!$I:$I,$S$4,'자사몰 메타 광고'!$C:$C,$R737))</f>
        <v>0</v>
      </c>
      <c r="X737" s="32">
        <f>IF($S$4="", SUMIFS('자사몰 메타 광고'!$N:$N, '자사몰 메타 광고'!$C:$C, $R737),SUMIFS('자사몰 메타 광고'!$N:$N,'자사몰 메타 광고'!$I:$I,$S$4,'자사몰 메타 광고'!$C:$C,$R737))</f>
        <v>0</v>
      </c>
      <c r="Y737" s="11">
        <f t="shared" si="27"/>
        <v>0</v>
      </c>
      <c r="Z737" s="12" t="str">
        <f t="shared" si="32"/>
        <v xml:space="preserve"> </v>
      </c>
      <c r="AB737" s="10">
        <f>IF($S$4="", SUMIFS('무신사 메타 광고'!$X:$X, '무신사 메타 광고'!$C:$C, $R737),SUMIFS('무신사 메타 광고'!$X:$X,'무신사 메타 광고'!$I:$I,$S$4,'무신사 메타 광고'!$C:$C,$R737))</f>
        <v>0</v>
      </c>
      <c r="AC737" s="11">
        <f t="shared" si="28"/>
        <v>0</v>
      </c>
    </row>
    <row r="738" spans="2:29">
      <c r="B738" s="9"/>
      <c r="C738" s="29">
        <f>IF($C$4="", SUMIFS('자사몰 메타 광고'!$L:$L, '자사몰 메타 광고'!$D:$D, $B738), SUMIFS('자사몰 메타 광고'!$L:$L, '자사몰 메타 광고'!$I:$I, $C$4, '자사몰 메타 광고'!$D:$D, $B738))</f>
        <v>0</v>
      </c>
      <c r="D738" s="29">
        <f>IF($C$4="", SUMIFS('자사몰 메타 광고'!$V:$V,#REF!, $B738), SUMIFS('자사몰 메타 광고'!$V:$V,'자사몰 메타 광고'!$I:$I,$C$4,'자사몰 메타 광고'!$D:$D,$B738))</f>
        <v>0</v>
      </c>
      <c r="E738" s="11">
        <f t="shared" si="22"/>
        <v>0</v>
      </c>
      <c r="F738" s="12" t="str">
        <f t="shared" si="29"/>
        <v xml:space="preserve"> </v>
      </c>
      <c r="G738" s="30">
        <f>IF($C$4="", SUMIFS('자사몰 메타 광고'!$K:$K, '자사몰 메타 광고'!$D:$D, $B738), SUMIFS('자사몰 메타 광고'!$K:$K,'자사몰 메타 광고'!$I:$I,$C$4,'자사몰 메타 광고'!D:D,$B738))</f>
        <v>0</v>
      </c>
      <c r="H738" s="30">
        <f>IF($C$4="", SUMIFS('자사몰 메타 광고'!$Q:$Q, '자사몰 메타 광고'!$D:$D, $B738), SUMIFS('자사몰 메타 광고'!$Q:$Q,'자사몰 메타 광고'!$I:$I,$C$4,'자사몰 메타 광고'!D:D,$B738))</f>
        <v>0</v>
      </c>
      <c r="I738" s="30">
        <f>IF($C$4="", SUMIFS('자사몰 메타 광고'!$U:$U, '자사몰 메타 광고'!$D:$D, $B738), SUMIFS('자사몰 메타 광고'!$U:$U,'자사몰 메타 광고'!$I:$I,$C$4,'자사몰 메타 광고'!D:D,$B738))</f>
        <v>0</v>
      </c>
      <c r="J738" s="11">
        <f t="shared" si="23"/>
        <v>0</v>
      </c>
      <c r="K738" s="11">
        <f t="shared" si="24"/>
        <v>0</v>
      </c>
      <c r="L738" s="12" t="str">
        <f t="shared" si="30"/>
        <v xml:space="preserve"> </v>
      </c>
      <c r="N738" s="10">
        <f>IF($C$4="", SUMIFS('무신사 메타 광고'!$X:$X, '무신사 메타 광고'!$D:$D, $B738),SUMIFS('무신사 메타 광고'!$X:$X,'무신사 메타 광고'!I:I,$C$4,'무신사 메타 광고'!D:D,$B738))</f>
        <v>0</v>
      </c>
      <c r="O738" s="11">
        <f t="shared" si="25"/>
        <v>0</v>
      </c>
      <c r="R738" s="13"/>
      <c r="S738" s="31">
        <f>IF($S$4="", SUMIFS('자사몰 메타 광고'!$L:$L, '자사몰 메타 광고'!$C:$C, $R738),SUMIFS('자사몰 메타 광고'!$L:$L,'자사몰 메타 광고'!$I:$I,$S$4,'자사몰 메타 광고'!$C:$C,$R738))</f>
        <v>0</v>
      </c>
      <c r="T738" s="31">
        <f>IF($S$4="", SUMIFS('자사몰 메타 광고'!$V:$V, '자사몰 메타 광고'!$C:$C, $R738),SUMIFS('자사몰 메타 광고'!$V:$V,'자사몰 메타 광고'!$I:$I,$S$4,'자사몰 메타 광고'!$C:$C,$R738))</f>
        <v>0</v>
      </c>
      <c r="U738" s="11">
        <f t="shared" si="26"/>
        <v>0</v>
      </c>
      <c r="V738" s="12" t="str">
        <f t="shared" si="31"/>
        <v xml:space="preserve"> </v>
      </c>
      <c r="W738" s="32">
        <f>IF($S$4="", SUMIFS('자사몰 메타 광고'!$K:$K, '자사몰 메타 광고'!$C:$C, $R738),SUMIFS('자사몰 메타 광고'!$K:$K,'자사몰 메타 광고'!$I:$I,$S$4,'자사몰 메타 광고'!$C:$C,$R738))</f>
        <v>0</v>
      </c>
      <c r="X738" s="32">
        <f>IF($S$4="", SUMIFS('자사몰 메타 광고'!$N:$N, '자사몰 메타 광고'!$C:$C, $R738),SUMIFS('자사몰 메타 광고'!$N:$N,'자사몰 메타 광고'!$I:$I,$S$4,'자사몰 메타 광고'!$C:$C,$R738))</f>
        <v>0</v>
      </c>
      <c r="Y738" s="11">
        <f t="shared" si="27"/>
        <v>0</v>
      </c>
      <c r="Z738" s="12" t="str">
        <f t="shared" si="32"/>
        <v xml:space="preserve"> </v>
      </c>
      <c r="AB738" s="10">
        <f>IF($S$4="", SUMIFS('무신사 메타 광고'!$X:$X, '무신사 메타 광고'!$C:$C, $R738),SUMIFS('무신사 메타 광고'!$X:$X,'무신사 메타 광고'!$I:$I,$S$4,'무신사 메타 광고'!$C:$C,$R738))</f>
        <v>0</v>
      </c>
      <c r="AC738" s="11">
        <f t="shared" si="28"/>
        <v>0</v>
      </c>
    </row>
    <row r="739" spans="2:29">
      <c r="B739" s="9"/>
      <c r="C739" s="29">
        <f>IF($C$4="", SUMIFS('자사몰 메타 광고'!$L:$L, '자사몰 메타 광고'!$D:$D, $B739), SUMIFS('자사몰 메타 광고'!$L:$L, '자사몰 메타 광고'!$I:$I, $C$4, '자사몰 메타 광고'!$D:$D, $B739))</f>
        <v>0</v>
      </c>
      <c r="D739" s="29">
        <f>IF($C$4="", SUMIFS('자사몰 메타 광고'!$V:$V,#REF!, $B739), SUMIFS('자사몰 메타 광고'!$V:$V,'자사몰 메타 광고'!$I:$I,$C$4,'자사몰 메타 광고'!$D:$D,$B739))</f>
        <v>0</v>
      </c>
      <c r="E739" s="11">
        <f t="shared" si="22"/>
        <v>0</v>
      </c>
      <c r="F739" s="12" t="str">
        <f t="shared" si="29"/>
        <v xml:space="preserve"> </v>
      </c>
      <c r="G739" s="30">
        <f>IF($C$4="", SUMIFS('자사몰 메타 광고'!$K:$K, '자사몰 메타 광고'!$D:$D, $B739), SUMIFS('자사몰 메타 광고'!$K:$K,'자사몰 메타 광고'!$I:$I,$C$4,'자사몰 메타 광고'!D:D,$B739))</f>
        <v>0</v>
      </c>
      <c r="H739" s="30">
        <f>IF($C$4="", SUMIFS('자사몰 메타 광고'!$Q:$Q, '자사몰 메타 광고'!$D:$D, $B739), SUMIFS('자사몰 메타 광고'!$Q:$Q,'자사몰 메타 광고'!$I:$I,$C$4,'자사몰 메타 광고'!D:D,$B739))</f>
        <v>0</v>
      </c>
      <c r="I739" s="30">
        <f>IF($C$4="", SUMIFS('자사몰 메타 광고'!$U:$U, '자사몰 메타 광고'!$D:$D, $B739), SUMIFS('자사몰 메타 광고'!$U:$U,'자사몰 메타 광고'!$I:$I,$C$4,'자사몰 메타 광고'!D:D,$B739))</f>
        <v>0</v>
      </c>
      <c r="J739" s="11">
        <f t="shared" si="23"/>
        <v>0</v>
      </c>
      <c r="K739" s="11">
        <f t="shared" si="24"/>
        <v>0</v>
      </c>
      <c r="L739" s="12" t="str">
        <f t="shared" si="30"/>
        <v xml:space="preserve"> </v>
      </c>
      <c r="N739" s="10">
        <f>IF($C$4="", SUMIFS('무신사 메타 광고'!$X:$X, '무신사 메타 광고'!$D:$D, $B739),SUMIFS('무신사 메타 광고'!$X:$X,'무신사 메타 광고'!I:I,$C$4,'무신사 메타 광고'!D:D,$B739))</f>
        <v>0</v>
      </c>
      <c r="O739" s="11">
        <f t="shared" si="25"/>
        <v>0</v>
      </c>
      <c r="R739" s="13"/>
      <c r="S739" s="31">
        <f>IF($S$4="", SUMIFS('자사몰 메타 광고'!$L:$L, '자사몰 메타 광고'!$C:$C, $R739),SUMIFS('자사몰 메타 광고'!$L:$L,'자사몰 메타 광고'!$I:$I,$S$4,'자사몰 메타 광고'!$C:$C,$R739))</f>
        <v>0</v>
      </c>
      <c r="T739" s="31">
        <f>IF($S$4="", SUMIFS('자사몰 메타 광고'!$V:$V, '자사몰 메타 광고'!$C:$C, $R739),SUMIFS('자사몰 메타 광고'!$V:$V,'자사몰 메타 광고'!$I:$I,$S$4,'자사몰 메타 광고'!$C:$C,$R739))</f>
        <v>0</v>
      </c>
      <c r="U739" s="11">
        <f t="shared" si="26"/>
        <v>0</v>
      </c>
      <c r="V739" s="12" t="str">
        <f t="shared" si="31"/>
        <v xml:space="preserve"> </v>
      </c>
      <c r="W739" s="32">
        <f>IF($S$4="", SUMIFS('자사몰 메타 광고'!$K:$K, '자사몰 메타 광고'!$C:$C, $R739),SUMIFS('자사몰 메타 광고'!$K:$K,'자사몰 메타 광고'!$I:$I,$S$4,'자사몰 메타 광고'!$C:$C,$R739))</f>
        <v>0</v>
      </c>
      <c r="X739" s="32">
        <f>IF($S$4="", SUMIFS('자사몰 메타 광고'!$N:$N, '자사몰 메타 광고'!$C:$C, $R739),SUMIFS('자사몰 메타 광고'!$N:$N,'자사몰 메타 광고'!$I:$I,$S$4,'자사몰 메타 광고'!$C:$C,$R739))</f>
        <v>0</v>
      </c>
      <c r="Y739" s="11">
        <f t="shared" si="27"/>
        <v>0</v>
      </c>
      <c r="Z739" s="12" t="str">
        <f t="shared" si="32"/>
        <v xml:space="preserve"> </v>
      </c>
      <c r="AB739" s="10">
        <f>IF($S$4="", SUMIFS('무신사 메타 광고'!$X:$X, '무신사 메타 광고'!$C:$C, $R739),SUMIFS('무신사 메타 광고'!$X:$X,'무신사 메타 광고'!$I:$I,$S$4,'무신사 메타 광고'!$C:$C,$R739))</f>
        <v>0</v>
      </c>
      <c r="AC739" s="11">
        <f t="shared" si="28"/>
        <v>0</v>
      </c>
    </row>
    <row r="740" spans="2:29">
      <c r="B740" s="9"/>
      <c r="C740" s="29">
        <f>IF($C$4="", SUMIFS('자사몰 메타 광고'!$L:$L, '자사몰 메타 광고'!$D:$D, $B740), SUMIFS('자사몰 메타 광고'!$L:$L, '자사몰 메타 광고'!$I:$I, $C$4, '자사몰 메타 광고'!$D:$D, $B740))</f>
        <v>0</v>
      </c>
      <c r="D740" s="29">
        <f>IF($C$4="", SUMIFS('자사몰 메타 광고'!$V:$V,#REF!, $B740), SUMIFS('자사몰 메타 광고'!$V:$V,'자사몰 메타 광고'!$I:$I,$C$4,'자사몰 메타 광고'!$D:$D,$B740))</f>
        <v>0</v>
      </c>
      <c r="E740" s="11">
        <f t="shared" si="22"/>
        <v>0</v>
      </c>
      <c r="F740" s="12" t="str">
        <f t="shared" si="29"/>
        <v xml:space="preserve"> </v>
      </c>
      <c r="G740" s="30">
        <f>IF($C$4="", SUMIFS('자사몰 메타 광고'!$K:$K, '자사몰 메타 광고'!$D:$D, $B740), SUMIFS('자사몰 메타 광고'!$K:$K,'자사몰 메타 광고'!$I:$I,$C$4,'자사몰 메타 광고'!D:D,$B740))</f>
        <v>0</v>
      </c>
      <c r="H740" s="30">
        <f>IF($C$4="", SUMIFS('자사몰 메타 광고'!$Q:$Q, '자사몰 메타 광고'!$D:$D, $B740), SUMIFS('자사몰 메타 광고'!$Q:$Q,'자사몰 메타 광고'!$I:$I,$C$4,'자사몰 메타 광고'!D:D,$B740))</f>
        <v>0</v>
      </c>
      <c r="I740" s="30">
        <f>IF($C$4="", SUMIFS('자사몰 메타 광고'!$U:$U, '자사몰 메타 광고'!$D:$D, $B740), SUMIFS('자사몰 메타 광고'!$U:$U,'자사몰 메타 광고'!$I:$I,$C$4,'자사몰 메타 광고'!D:D,$B740))</f>
        <v>0</v>
      </c>
      <c r="J740" s="11">
        <f t="shared" si="23"/>
        <v>0</v>
      </c>
      <c r="K740" s="11">
        <f t="shared" si="24"/>
        <v>0</v>
      </c>
      <c r="L740" s="12" t="str">
        <f t="shared" si="30"/>
        <v xml:space="preserve"> </v>
      </c>
      <c r="N740" s="10">
        <f>IF($C$4="", SUMIFS('무신사 메타 광고'!$X:$X, '무신사 메타 광고'!$D:$D, $B740),SUMIFS('무신사 메타 광고'!$X:$X,'무신사 메타 광고'!I:I,$C$4,'무신사 메타 광고'!D:D,$B740))</f>
        <v>0</v>
      </c>
      <c r="O740" s="11">
        <f t="shared" si="25"/>
        <v>0</v>
      </c>
      <c r="R740" s="13"/>
      <c r="S740" s="31">
        <f>IF($S$4="", SUMIFS('자사몰 메타 광고'!$L:$L, '자사몰 메타 광고'!$C:$C, $R740),SUMIFS('자사몰 메타 광고'!$L:$L,'자사몰 메타 광고'!$I:$I,$S$4,'자사몰 메타 광고'!$C:$C,$R740))</f>
        <v>0</v>
      </c>
      <c r="T740" s="31">
        <f>IF($S$4="", SUMIFS('자사몰 메타 광고'!$V:$V, '자사몰 메타 광고'!$C:$C, $R740),SUMIFS('자사몰 메타 광고'!$V:$V,'자사몰 메타 광고'!$I:$I,$S$4,'자사몰 메타 광고'!$C:$C,$R740))</f>
        <v>0</v>
      </c>
      <c r="U740" s="11">
        <f t="shared" si="26"/>
        <v>0</v>
      </c>
      <c r="V740" s="12" t="str">
        <f t="shared" si="31"/>
        <v xml:space="preserve"> </v>
      </c>
      <c r="W740" s="32">
        <f>IF($S$4="", SUMIFS('자사몰 메타 광고'!$K:$K, '자사몰 메타 광고'!$C:$C, $R740),SUMIFS('자사몰 메타 광고'!$K:$K,'자사몰 메타 광고'!$I:$I,$S$4,'자사몰 메타 광고'!$C:$C,$R740))</f>
        <v>0</v>
      </c>
      <c r="X740" s="32">
        <f>IF($S$4="", SUMIFS('자사몰 메타 광고'!$N:$N, '자사몰 메타 광고'!$C:$C, $R740),SUMIFS('자사몰 메타 광고'!$N:$N,'자사몰 메타 광고'!$I:$I,$S$4,'자사몰 메타 광고'!$C:$C,$R740))</f>
        <v>0</v>
      </c>
      <c r="Y740" s="11">
        <f t="shared" si="27"/>
        <v>0</v>
      </c>
      <c r="Z740" s="12" t="str">
        <f t="shared" si="32"/>
        <v xml:space="preserve"> </v>
      </c>
      <c r="AB740" s="10">
        <f>IF($S$4="", SUMIFS('무신사 메타 광고'!$X:$X, '무신사 메타 광고'!$C:$C, $R740),SUMIFS('무신사 메타 광고'!$X:$X,'무신사 메타 광고'!$I:$I,$S$4,'무신사 메타 광고'!$C:$C,$R740))</f>
        <v>0</v>
      </c>
      <c r="AC740" s="11">
        <f t="shared" si="28"/>
        <v>0</v>
      </c>
    </row>
    <row r="741" spans="2:29">
      <c r="B741" s="9"/>
      <c r="C741" s="29">
        <f>IF($C$4="", SUMIFS('자사몰 메타 광고'!$L:$L, '자사몰 메타 광고'!$D:$D, $B741), SUMIFS('자사몰 메타 광고'!$L:$L, '자사몰 메타 광고'!$I:$I, $C$4, '자사몰 메타 광고'!$D:$D, $B741))</f>
        <v>0</v>
      </c>
      <c r="D741" s="29">
        <f>IF($C$4="", SUMIFS('자사몰 메타 광고'!$V:$V,#REF!, $B741), SUMIFS('자사몰 메타 광고'!$V:$V,'자사몰 메타 광고'!$I:$I,$C$4,'자사몰 메타 광고'!$D:$D,$B741))</f>
        <v>0</v>
      </c>
      <c r="E741" s="11">
        <f t="shared" si="22"/>
        <v>0</v>
      </c>
      <c r="F741" s="12" t="str">
        <f t="shared" si="29"/>
        <v xml:space="preserve"> </v>
      </c>
      <c r="G741" s="30">
        <f>IF($C$4="", SUMIFS('자사몰 메타 광고'!$K:$K, '자사몰 메타 광고'!$D:$D, $B741), SUMIFS('자사몰 메타 광고'!$K:$K,'자사몰 메타 광고'!$I:$I,$C$4,'자사몰 메타 광고'!D:D,$B741))</f>
        <v>0</v>
      </c>
      <c r="H741" s="30">
        <f>IF($C$4="", SUMIFS('자사몰 메타 광고'!$Q:$Q, '자사몰 메타 광고'!$D:$D, $B741), SUMIFS('자사몰 메타 광고'!$Q:$Q,'자사몰 메타 광고'!$I:$I,$C$4,'자사몰 메타 광고'!D:D,$B741))</f>
        <v>0</v>
      </c>
      <c r="I741" s="30">
        <f>IF($C$4="", SUMIFS('자사몰 메타 광고'!$U:$U, '자사몰 메타 광고'!$D:$D, $B741), SUMIFS('자사몰 메타 광고'!$U:$U,'자사몰 메타 광고'!$I:$I,$C$4,'자사몰 메타 광고'!D:D,$B741))</f>
        <v>0</v>
      </c>
      <c r="J741" s="11">
        <f t="shared" si="23"/>
        <v>0</v>
      </c>
      <c r="K741" s="11">
        <f t="shared" si="24"/>
        <v>0</v>
      </c>
      <c r="L741" s="12" t="str">
        <f t="shared" si="30"/>
        <v xml:space="preserve"> </v>
      </c>
      <c r="N741" s="10">
        <f>IF($C$4="", SUMIFS('무신사 메타 광고'!$X:$X, '무신사 메타 광고'!$D:$D, $B741),SUMIFS('무신사 메타 광고'!$X:$X,'무신사 메타 광고'!I:I,$C$4,'무신사 메타 광고'!D:D,$B741))</f>
        <v>0</v>
      </c>
      <c r="O741" s="11">
        <f t="shared" si="25"/>
        <v>0</v>
      </c>
      <c r="R741" s="13"/>
      <c r="S741" s="31">
        <f>IF($S$4="", SUMIFS('자사몰 메타 광고'!$L:$L, '자사몰 메타 광고'!$C:$C, $R741),SUMIFS('자사몰 메타 광고'!$L:$L,'자사몰 메타 광고'!$I:$I,$S$4,'자사몰 메타 광고'!$C:$C,$R741))</f>
        <v>0</v>
      </c>
      <c r="T741" s="31">
        <f>IF($S$4="", SUMIFS('자사몰 메타 광고'!$V:$V, '자사몰 메타 광고'!$C:$C, $R741),SUMIFS('자사몰 메타 광고'!$V:$V,'자사몰 메타 광고'!$I:$I,$S$4,'자사몰 메타 광고'!$C:$C,$R741))</f>
        <v>0</v>
      </c>
      <c r="U741" s="11">
        <f t="shared" si="26"/>
        <v>0</v>
      </c>
      <c r="V741" s="12" t="str">
        <f t="shared" si="31"/>
        <v xml:space="preserve"> </v>
      </c>
      <c r="W741" s="32">
        <f>IF($S$4="", SUMIFS('자사몰 메타 광고'!$K:$K, '자사몰 메타 광고'!$C:$C, $R741),SUMIFS('자사몰 메타 광고'!$K:$K,'자사몰 메타 광고'!$I:$I,$S$4,'자사몰 메타 광고'!$C:$C,$R741))</f>
        <v>0</v>
      </c>
      <c r="X741" s="32">
        <f>IF($S$4="", SUMIFS('자사몰 메타 광고'!$N:$N, '자사몰 메타 광고'!$C:$C, $R741),SUMIFS('자사몰 메타 광고'!$N:$N,'자사몰 메타 광고'!$I:$I,$S$4,'자사몰 메타 광고'!$C:$C,$R741))</f>
        <v>0</v>
      </c>
      <c r="Y741" s="11">
        <f t="shared" si="27"/>
        <v>0</v>
      </c>
      <c r="Z741" s="12" t="str">
        <f t="shared" si="32"/>
        <v xml:space="preserve"> </v>
      </c>
      <c r="AB741" s="10">
        <f>IF($S$4="", SUMIFS('무신사 메타 광고'!$X:$X, '무신사 메타 광고'!$C:$C, $R741),SUMIFS('무신사 메타 광고'!$X:$X,'무신사 메타 광고'!$I:$I,$S$4,'무신사 메타 광고'!$C:$C,$R741))</f>
        <v>0</v>
      </c>
      <c r="AC741" s="11">
        <f t="shared" si="28"/>
        <v>0</v>
      </c>
    </row>
    <row r="742" spans="2:29">
      <c r="B742" s="9"/>
      <c r="C742" s="29">
        <f>IF($C$4="", SUMIFS('자사몰 메타 광고'!$L:$L, '자사몰 메타 광고'!$D:$D, $B742), SUMIFS('자사몰 메타 광고'!$L:$L, '자사몰 메타 광고'!$I:$I, $C$4, '자사몰 메타 광고'!$D:$D, $B742))</f>
        <v>0</v>
      </c>
      <c r="D742" s="29">
        <f>IF($C$4="", SUMIFS('자사몰 메타 광고'!$V:$V,#REF!, $B742), SUMIFS('자사몰 메타 광고'!$V:$V,'자사몰 메타 광고'!$I:$I,$C$4,'자사몰 메타 광고'!$D:$D,$B742))</f>
        <v>0</v>
      </c>
      <c r="E742" s="11">
        <f t="shared" si="22"/>
        <v>0</v>
      </c>
      <c r="F742" s="12" t="str">
        <f t="shared" si="29"/>
        <v xml:space="preserve"> </v>
      </c>
      <c r="G742" s="30">
        <f>IF($C$4="", SUMIFS('자사몰 메타 광고'!$K:$K, '자사몰 메타 광고'!$D:$D, $B742), SUMIFS('자사몰 메타 광고'!$K:$K,'자사몰 메타 광고'!$I:$I,$C$4,'자사몰 메타 광고'!D:D,$B742))</f>
        <v>0</v>
      </c>
      <c r="H742" s="30">
        <f>IF($C$4="", SUMIFS('자사몰 메타 광고'!$Q:$Q, '자사몰 메타 광고'!$D:$D, $B742), SUMIFS('자사몰 메타 광고'!$Q:$Q,'자사몰 메타 광고'!$I:$I,$C$4,'자사몰 메타 광고'!D:D,$B742))</f>
        <v>0</v>
      </c>
      <c r="I742" s="30">
        <f>IF($C$4="", SUMIFS('자사몰 메타 광고'!$U:$U, '자사몰 메타 광고'!$D:$D, $B742), SUMIFS('자사몰 메타 광고'!$U:$U,'자사몰 메타 광고'!$I:$I,$C$4,'자사몰 메타 광고'!D:D,$B742))</f>
        <v>0</v>
      </c>
      <c r="J742" s="11">
        <f t="shared" si="23"/>
        <v>0</v>
      </c>
      <c r="K742" s="11">
        <f t="shared" si="24"/>
        <v>0</v>
      </c>
      <c r="L742" s="12" t="str">
        <f t="shared" si="30"/>
        <v xml:space="preserve"> </v>
      </c>
      <c r="N742" s="10">
        <f>IF($C$4="", SUMIFS('무신사 메타 광고'!$X:$X, '무신사 메타 광고'!$D:$D, $B742),SUMIFS('무신사 메타 광고'!$X:$X,'무신사 메타 광고'!I:I,$C$4,'무신사 메타 광고'!D:D,$B742))</f>
        <v>0</v>
      </c>
      <c r="O742" s="11">
        <f t="shared" si="25"/>
        <v>0</v>
      </c>
      <c r="R742" s="13"/>
      <c r="S742" s="31">
        <f>IF($S$4="", SUMIFS('자사몰 메타 광고'!$L:$L, '자사몰 메타 광고'!$C:$C, $R742),SUMIFS('자사몰 메타 광고'!$L:$L,'자사몰 메타 광고'!$I:$I,$S$4,'자사몰 메타 광고'!$C:$C,$R742))</f>
        <v>0</v>
      </c>
      <c r="T742" s="31">
        <f>IF($S$4="", SUMIFS('자사몰 메타 광고'!$V:$V, '자사몰 메타 광고'!$C:$C, $R742),SUMIFS('자사몰 메타 광고'!$V:$V,'자사몰 메타 광고'!$I:$I,$S$4,'자사몰 메타 광고'!$C:$C,$R742))</f>
        <v>0</v>
      </c>
      <c r="U742" s="11">
        <f t="shared" si="26"/>
        <v>0</v>
      </c>
      <c r="V742" s="12" t="str">
        <f t="shared" si="31"/>
        <v xml:space="preserve"> </v>
      </c>
      <c r="W742" s="32">
        <f>IF($S$4="", SUMIFS('자사몰 메타 광고'!$K:$K, '자사몰 메타 광고'!$C:$C, $R742),SUMIFS('자사몰 메타 광고'!$K:$K,'자사몰 메타 광고'!$I:$I,$S$4,'자사몰 메타 광고'!$C:$C,$R742))</f>
        <v>0</v>
      </c>
      <c r="X742" s="32">
        <f>IF($S$4="", SUMIFS('자사몰 메타 광고'!$N:$N, '자사몰 메타 광고'!$C:$C, $R742),SUMIFS('자사몰 메타 광고'!$N:$N,'자사몰 메타 광고'!$I:$I,$S$4,'자사몰 메타 광고'!$C:$C,$R742))</f>
        <v>0</v>
      </c>
      <c r="Y742" s="11">
        <f t="shared" si="27"/>
        <v>0</v>
      </c>
      <c r="Z742" s="12" t="str">
        <f t="shared" si="32"/>
        <v xml:space="preserve"> </v>
      </c>
      <c r="AB742" s="10">
        <f>IF($S$4="", SUMIFS('무신사 메타 광고'!$X:$X, '무신사 메타 광고'!$C:$C, $R742),SUMIFS('무신사 메타 광고'!$X:$X,'무신사 메타 광고'!$I:$I,$S$4,'무신사 메타 광고'!$C:$C,$R742))</f>
        <v>0</v>
      </c>
      <c r="AC742" s="11">
        <f t="shared" si="28"/>
        <v>0</v>
      </c>
    </row>
    <row r="743" spans="2:29">
      <c r="B743" s="9"/>
      <c r="C743" s="29">
        <f>IF($C$4="", SUMIFS('자사몰 메타 광고'!$L:$L, '자사몰 메타 광고'!$D:$D, $B743), SUMIFS('자사몰 메타 광고'!$L:$L, '자사몰 메타 광고'!$I:$I, $C$4, '자사몰 메타 광고'!$D:$D, $B743))</f>
        <v>0</v>
      </c>
      <c r="D743" s="29">
        <f>IF($C$4="", SUMIFS('자사몰 메타 광고'!$V:$V,#REF!, $B743), SUMIFS('자사몰 메타 광고'!$V:$V,'자사몰 메타 광고'!$I:$I,$C$4,'자사몰 메타 광고'!$D:$D,$B743))</f>
        <v>0</v>
      </c>
      <c r="E743" s="11">
        <f t="shared" si="22"/>
        <v>0</v>
      </c>
      <c r="F743" s="12" t="str">
        <f t="shared" si="29"/>
        <v xml:space="preserve"> </v>
      </c>
      <c r="G743" s="30">
        <f>IF($C$4="", SUMIFS('자사몰 메타 광고'!$K:$K, '자사몰 메타 광고'!$D:$D, $B743), SUMIFS('자사몰 메타 광고'!$K:$K,'자사몰 메타 광고'!$I:$I,$C$4,'자사몰 메타 광고'!D:D,$B743))</f>
        <v>0</v>
      </c>
      <c r="H743" s="30">
        <f>IF($C$4="", SUMIFS('자사몰 메타 광고'!$Q:$Q, '자사몰 메타 광고'!$D:$D, $B743), SUMIFS('자사몰 메타 광고'!$Q:$Q,'자사몰 메타 광고'!$I:$I,$C$4,'자사몰 메타 광고'!D:D,$B743))</f>
        <v>0</v>
      </c>
      <c r="I743" s="30">
        <f>IF($C$4="", SUMIFS('자사몰 메타 광고'!$U:$U, '자사몰 메타 광고'!$D:$D, $B743), SUMIFS('자사몰 메타 광고'!$U:$U,'자사몰 메타 광고'!$I:$I,$C$4,'자사몰 메타 광고'!D:D,$B743))</f>
        <v>0</v>
      </c>
      <c r="J743" s="11">
        <f t="shared" si="23"/>
        <v>0</v>
      </c>
      <c r="K743" s="11">
        <f t="shared" si="24"/>
        <v>0</v>
      </c>
      <c r="L743" s="12" t="str">
        <f t="shared" si="30"/>
        <v xml:space="preserve"> </v>
      </c>
      <c r="N743" s="10">
        <f>IF($C$4="", SUMIFS('무신사 메타 광고'!$X:$X, '무신사 메타 광고'!$D:$D, $B743),SUMIFS('무신사 메타 광고'!$X:$X,'무신사 메타 광고'!I:I,$C$4,'무신사 메타 광고'!D:D,$B743))</f>
        <v>0</v>
      </c>
      <c r="O743" s="11">
        <f t="shared" si="25"/>
        <v>0</v>
      </c>
      <c r="R743" s="13"/>
      <c r="S743" s="31">
        <f>IF($S$4="", SUMIFS('자사몰 메타 광고'!$L:$L, '자사몰 메타 광고'!$C:$C, $R743),SUMIFS('자사몰 메타 광고'!$L:$L,'자사몰 메타 광고'!$I:$I,$S$4,'자사몰 메타 광고'!$C:$C,$R743))</f>
        <v>0</v>
      </c>
      <c r="T743" s="31">
        <f>IF($S$4="", SUMIFS('자사몰 메타 광고'!$V:$V, '자사몰 메타 광고'!$C:$C, $R743),SUMIFS('자사몰 메타 광고'!$V:$V,'자사몰 메타 광고'!$I:$I,$S$4,'자사몰 메타 광고'!$C:$C,$R743))</f>
        <v>0</v>
      </c>
      <c r="U743" s="11">
        <f t="shared" si="26"/>
        <v>0</v>
      </c>
      <c r="V743" s="12" t="str">
        <f t="shared" si="31"/>
        <v xml:space="preserve"> </v>
      </c>
      <c r="W743" s="32">
        <f>IF($S$4="", SUMIFS('자사몰 메타 광고'!$K:$K, '자사몰 메타 광고'!$C:$C, $R743),SUMIFS('자사몰 메타 광고'!$K:$K,'자사몰 메타 광고'!$I:$I,$S$4,'자사몰 메타 광고'!$C:$C,$R743))</f>
        <v>0</v>
      </c>
      <c r="X743" s="32">
        <f>IF($S$4="", SUMIFS('자사몰 메타 광고'!$N:$N, '자사몰 메타 광고'!$C:$C, $R743),SUMIFS('자사몰 메타 광고'!$N:$N,'자사몰 메타 광고'!$I:$I,$S$4,'자사몰 메타 광고'!$C:$C,$R743))</f>
        <v>0</v>
      </c>
      <c r="Y743" s="11">
        <f t="shared" si="27"/>
        <v>0</v>
      </c>
      <c r="Z743" s="12" t="str">
        <f t="shared" si="32"/>
        <v xml:space="preserve"> </v>
      </c>
      <c r="AB743" s="10">
        <f>IF($S$4="", SUMIFS('무신사 메타 광고'!$X:$X, '무신사 메타 광고'!$C:$C, $R743),SUMIFS('무신사 메타 광고'!$X:$X,'무신사 메타 광고'!$I:$I,$S$4,'무신사 메타 광고'!$C:$C,$R743))</f>
        <v>0</v>
      </c>
      <c r="AC743" s="11">
        <f t="shared" si="28"/>
        <v>0</v>
      </c>
    </row>
    <row r="744" spans="2:29">
      <c r="B744" s="9"/>
      <c r="C744" s="29">
        <f>IF($C$4="", SUMIFS('자사몰 메타 광고'!$L:$L, '자사몰 메타 광고'!$D:$D, $B744), SUMIFS('자사몰 메타 광고'!$L:$L, '자사몰 메타 광고'!$I:$I, $C$4, '자사몰 메타 광고'!$D:$D, $B744))</f>
        <v>0</v>
      </c>
      <c r="D744" s="29">
        <f>IF($C$4="", SUMIFS('자사몰 메타 광고'!$V:$V,#REF!, $B744), SUMIFS('자사몰 메타 광고'!$V:$V,'자사몰 메타 광고'!$I:$I,$C$4,'자사몰 메타 광고'!$D:$D,$B744))</f>
        <v>0</v>
      </c>
      <c r="E744" s="11">
        <f t="shared" si="22"/>
        <v>0</v>
      </c>
      <c r="F744" s="12" t="str">
        <f t="shared" si="29"/>
        <v xml:space="preserve"> </v>
      </c>
      <c r="G744" s="30">
        <f>IF($C$4="", SUMIFS('자사몰 메타 광고'!$K:$K, '자사몰 메타 광고'!$D:$D, $B744), SUMIFS('자사몰 메타 광고'!$K:$K,'자사몰 메타 광고'!$I:$I,$C$4,'자사몰 메타 광고'!D:D,$B744))</f>
        <v>0</v>
      </c>
      <c r="H744" s="30">
        <f>IF($C$4="", SUMIFS('자사몰 메타 광고'!$Q:$Q, '자사몰 메타 광고'!$D:$D, $B744), SUMIFS('자사몰 메타 광고'!$Q:$Q,'자사몰 메타 광고'!$I:$I,$C$4,'자사몰 메타 광고'!D:D,$B744))</f>
        <v>0</v>
      </c>
      <c r="I744" s="30">
        <f>IF($C$4="", SUMIFS('자사몰 메타 광고'!$U:$U, '자사몰 메타 광고'!$D:$D, $B744), SUMIFS('자사몰 메타 광고'!$U:$U,'자사몰 메타 광고'!$I:$I,$C$4,'자사몰 메타 광고'!D:D,$B744))</f>
        <v>0</v>
      </c>
      <c r="J744" s="11">
        <f t="shared" si="23"/>
        <v>0</v>
      </c>
      <c r="K744" s="11">
        <f t="shared" si="24"/>
        <v>0</v>
      </c>
      <c r="L744" s="12" t="str">
        <f t="shared" si="30"/>
        <v xml:space="preserve"> </v>
      </c>
      <c r="N744" s="10">
        <f>IF($C$4="", SUMIFS('무신사 메타 광고'!$X:$X, '무신사 메타 광고'!$D:$D, $B744),SUMIFS('무신사 메타 광고'!$X:$X,'무신사 메타 광고'!I:I,$C$4,'무신사 메타 광고'!D:D,$B744))</f>
        <v>0</v>
      </c>
      <c r="O744" s="11">
        <f t="shared" si="25"/>
        <v>0</v>
      </c>
      <c r="R744" s="13"/>
      <c r="S744" s="31">
        <f>IF($S$4="", SUMIFS('자사몰 메타 광고'!$L:$L, '자사몰 메타 광고'!$C:$C, $R744),SUMIFS('자사몰 메타 광고'!$L:$L,'자사몰 메타 광고'!$I:$I,$S$4,'자사몰 메타 광고'!$C:$C,$R744))</f>
        <v>0</v>
      </c>
      <c r="T744" s="31">
        <f>IF($S$4="", SUMIFS('자사몰 메타 광고'!$V:$V, '자사몰 메타 광고'!$C:$C, $R744),SUMIFS('자사몰 메타 광고'!$V:$V,'자사몰 메타 광고'!$I:$I,$S$4,'자사몰 메타 광고'!$C:$C,$R744))</f>
        <v>0</v>
      </c>
      <c r="U744" s="11">
        <f t="shared" si="26"/>
        <v>0</v>
      </c>
      <c r="V744" s="12" t="str">
        <f t="shared" si="31"/>
        <v xml:space="preserve"> </v>
      </c>
      <c r="W744" s="32">
        <f>IF($S$4="", SUMIFS('자사몰 메타 광고'!$K:$K, '자사몰 메타 광고'!$C:$C, $R744),SUMIFS('자사몰 메타 광고'!$K:$K,'자사몰 메타 광고'!$I:$I,$S$4,'자사몰 메타 광고'!$C:$C,$R744))</f>
        <v>0</v>
      </c>
      <c r="X744" s="32">
        <f>IF($S$4="", SUMIFS('자사몰 메타 광고'!$N:$N, '자사몰 메타 광고'!$C:$C, $R744),SUMIFS('자사몰 메타 광고'!$N:$N,'자사몰 메타 광고'!$I:$I,$S$4,'자사몰 메타 광고'!$C:$C,$R744))</f>
        <v>0</v>
      </c>
      <c r="Y744" s="11">
        <f t="shared" si="27"/>
        <v>0</v>
      </c>
      <c r="Z744" s="12" t="str">
        <f t="shared" si="32"/>
        <v xml:space="preserve"> </v>
      </c>
      <c r="AB744" s="10">
        <f>IF($S$4="", SUMIFS('무신사 메타 광고'!$X:$X, '무신사 메타 광고'!$C:$C, $R744),SUMIFS('무신사 메타 광고'!$X:$X,'무신사 메타 광고'!$I:$I,$S$4,'무신사 메타 광고'!$C:$C,$R744))</f>
        <v>0</v>
      </c>
      <c r="AC744" s="11">
        <f t="shared" si="28"/>
        <v>0</v>
      </c>
    </row>
    <row r="745" spans="2:29">
      <c r="B745" s="9"/>
      <c r="C745" s="29">
        <f>IF($C$4="", SUMIFS('자사몰 메타 광고'!$L:$L, '자사몰 메타 광고'!$D:$D, $B745), SUMIFS('자사몰 메타 광고'!$L:$L, '자사몰 메타 광고'!$I:$I, $C$4, '자사몰 메타 광고'!$D:$D, $B745))</f>
        <v>0</v>
      </c>
      <c r="D745" s="29">
        <f>IF($C$4="", SUMIFS('자사몰 메타 광고'!$V:$V,#REF!, $B745), SUMIFS('자사몰 메타 광고'!$V:$V,'자사몰 메타 광고'!$I:$I,$C$4,'자사몰 메타 광고'!$D:$D,$B745))</f>
        <v>0</v>
      </c>
      <c r="E745" s="11">
        <f t="shared" si="22"/>
        <v>0</v>
      </c>
      <c r="F745" s="12" t="str">
        <f t="shared" si="29"/>
        <v xml:space="preserve"> </v>
      </c>
      <c r="G745" s="30">
        <f>IF($C$4="", SUMIFS('자사몰 메타 광고'!$K:$K, '자사몰 메타 광고'!$D:$D, $B745), SUMIFS('자사몰 메타 광고'!$K:$K,'자사몰 메타 광고'!$I:$I,$C$4,'자사몰 메타 광고'!D:D,$B745))</f>
        <v>0</v>
      </c>
      <c r="H745" s="30">
        <f>IF($C$4="", SUMIFS('자사몰 메타 광고'!$Q:$Q, '자사몰 메타 광고'!$D:$D, $B745), SUMIFS('자사몰 메타 광고'!$Q:$Q,'자사몰 메타 광고'!$I:$I,$C$4,'자사몰 메타 광고'!D:D,$B745))</f>
        <v>0</v>
      </c>
      <c r="I745" s="30">
        <f>IF($C$4="", SUMIFS('자사몰 메타 광고'!$U:$U, '자사몰 메타 광고'!$D:$D, $B745), SUMIFS('자사몰 메타 광고'!$U:$U,'자사몰 메타 광고'!$I:$I,$C$4,'자사몰 메타 광고'!D:D,$B745))</f>
        <v>0</v>
      </c>
      <c r="J745" s="11">
        <f t="shared" si="23"/>
        <v>0</v>
      </c>
      <c r="K745" s="11">
        <f t="shared" si="24"/>
        <v>0</v>
      </c>
      <c r="L745" s="12" t="str">
        <f t="shared" si="30"/>
        <v xml:space="preserve"> </v>
      </c>
      <c r="N745" s="10">
        <f>IF($C$4="", SUMIFS('무신사 메타 광고'!$X:$X, '무신사 메타 광고'!$D:$D, $B745),SUMIFS('무신사 메타 광고'!$X:$X,'무신사 메타 광고'!I:I,$C$4,'무신사 메타 광고'!D:D,$B745))</f>
        <v>0</v>
      </c>
      <c r="O745" s="11">
        <f t="shared" si="25"/>
        <v>0</v>
      </c>
      <c r="R745" s="13"/>
      <c r="S745" s="31">
        <f>IF($S$4="", SUMIFS('자사몰 메타 광고'!$L:$L, '자사몰 메타 광고'!$C:$C, $R745),SUMIFS('자사몰 메타 광고'!$L:$L,'자사몰 메타 광고'!$I:$I,$S$4,'자사몰 메타 광고'!$C:$C,$R745))</f>
        <v>0</v>
      </c>
      <c r="T745" s="31">
        <f>IF($S$4="", SUMIFS('자사몰 메타 광고'!$V:$V, '자사몰 메타 광고'!$C:$C, $R745),SUMIFS('자사몰 메타 광고'!$V:$V,'자사몰 메타 광고'!$I:$I,$S$4,'자사몰 메타 광고'!$C:$C,$R745))</f>
        <v>0</v>
      </c>
      <c r="U745" s="11">
        <f t="shared" si="26"/>
        <v>0</v>
      </c>
      <c r="V745" s="12" t="str">
        <f t="shared" si="31"/>
        <v xml:space="preserve"> </v>
      </c>
      <c r="W745" s="32">
        <f>IF($S$4="", SUMIFS('자사몰 메타 광고'!$K:$K, '자사몰 메타 광고'!$C:$C, $R745),SUMIFS('자사몰 메타 광고'!$K:$K,'자사몰 메타 광고'!$I:$I,$S$4,'자사몰 메타 광고'!$C:$C,$R745))</f>
        <v>0</v>
      </c>
      <c r="X745" s="32">
        <f>IF($S$4="", SUMIFS('자사몰 메타 광고'!$N:$N, '자사몰 메타 광고'!$C:$C, $R745),SUMIFS('자사몰 메타 광고'!$N:$N,'자사몰 메타 광고'!$I:$I,$S$4,'자사몰 메타 광고'!$C:$C,$R745))</f>
        <v>0</v>
      </c>
      <c r="Y745" s="11">
        <f t="shared" si="27"/>
        <v>0</v>
      </c>
      <c r="Z745" s="12" t="str">
        <f t="shared" si="32"/>
        <v xml:space="preserve"> </v>
      </c>
      <c r="AB745" s="10">
        <f>IF($S$4="", SUMIFS('무신사 메타 광고'!$X:$X, '무신사 메타 광고'!$C:$C, $R745),SUMIFS('무신사 메타 광고'!$X:$X,'무신사 메타 광고'!$I:$I,$S$4,'무신사 메타 광고'!$C:$C,$R745))</f>
        <v>0</v>
      </c>
      <c r="AC745" s="11">
        <f t="shared" si="28"/>
        <v>0</v>
      </c>
    </row>
    <row r="746" spans="2:29">
      <c r="B746" s="9"/>
      <c r="C746" s="29">
        <f>IF($C$4="", SUMIFS('자사몰 메타 광고'!$L:$L, '자사몰 메타 광고'!$D:$D, $B746), SUMIFS('자사몰 메타 광고'!$L:$L, '자사몰 메타 광고'!$I:$I, $C$4, '자사몰 메타 광고'!$D:$D, $B746))</f>
        <v>0</v>
      </c>
      <c r="D746" s="29">
        <f>IF($C$4="", SUMIFS('자사몰 메타 광고'!$V:$V,#REF!, $B746), SUMIFS('자사몰 메타 광고'!$V:$V,'자사몰 메타 광고'!$I:$I,$C$4,'자사몰 메타 광고'!$D:$D,$B746))</f>
        <v>0</v>
      </c>
      <c r="E746" s="11">
        <f t="shared" si="22"/>
        <v>0</v>
      </c>
      <c r="F746" s="12" t="str">
        <f t="shared" si="29"/>
        <v xml:space="preserve"> </v>
      </c>
      <c r="G746" s="30">
        <f>IF($C$4="", SUMIFS('자사몰 메타 광고'!$K:$K, '자사몰 메타 광고'!$D:$D, $B746), SUMIFS('자사몰 메타 광고'!$K:$K,'자사몰 메타 광고'!$I:$I,$C$4,'자사몰 메타 광고'!D:D,$B746))</f>
        <v>0</v>
      </c>
      <c r="H746" s="30">
        <f>IF($C$4="", SUMIFS('자사몰 메타 광고'!$Q:$Q, '자사몰 메타 광고'!$D:$D, $B746), SUMIFS('자사몰 메타 광고'!$Q:$Q,'자사몰 메타 광고'!$I:$I,$C$4,'자사몰 메타 광고'!D:D,$B746))</f>
        <v>0</v>
      </c>
      <c r="I746" s="30">
        <f>IF($C$4="", SUMIFS('자사몰 메타 광고'!$U:$U, '자사몰 메타 광고'!$D:$D, $B746), SUMIFS('자사몰 메타 광고'!$U:$U,'자사몰 메타 광고'!$I:$I,$C$4,'자사몰 메타 광고'!D:D,$B746))</f>
        <v>0</v>
      </c>
      <c r="J746" s="11">
        <f t="shared" si="23"/>
        <v>0</v>
      </c>
      <c r="K746" s="11">
        <f t="shared" si="24"/>
        <v>0</v>
      </c>
      <c r="L746" s="12" t="str">
        <f t="shared" si="30"/>
        <v xml:space="preserve"> </v>
      </c>
      <c r="N746" s="10">
        <f>IF($C$4="", SUMIFS('무신사 메타 광고'!$X:$X, '무신사 메타 광고'!$D:$D, $B746),SUMIFS('무신사 메타 광고'!$X:$X,'무신사 메타 광고'!I:I,$C$4,'무신사 메타 광고'!D:D,$B746))</f>
        <v>0</v>
      </c>
      <c r="O746" s="11">
        <f t="shared" si="25"/>
        <v>0</v>
      </c>
      <c r="R746" s="13"/>
      <c r="S746" s="31">
        <f>IF($S$4="", SUMIFS('자사몰 메타 광고'!$L:$L, '자사몰 메타 광고'!$C:$C, $R746),SUMIFS('자사몰 메타 광고'!$L:$L,'자사몰 메타 광고'!$I:$I,$S$4,'자사몰 메타 광고'!$C:$C,$R746))</f>
        <v>0</v>
      </c>
      <c r="T746" s="31">
        <f>IF($S$4="", SUMIFS('자사몰 메타 광고'!$V:$V, '자사몰 메타 광고'!$C:$C, $R746),SUMIFS('자사몰 메타 광고'!$V:$V,'자사몰 메타 광고'!$I:$I,$S$4,'자사몰 메타 광고'!$C:$C,$R746))</f>
        <v>0</v>
      </c>
      <c r="U746" s="11">
        <f t="shared" si="26"/>
        <v>0</v>
      </c>
      <c r="V746" s="12" t="str">
        <f t="shared" si="31"/>
        <v xml:space="preserve"> </v>
      </c>
      <c r="W746" s="32">
        <f>IF($S$4="", SUMIFS('자사몰 메타 광고'!$K:$K, '자사몰 메타 광고'!$C:$C, $R746),SUMIFS('자사몰 메타 광고'!$K:$K,'자사몰 메타 광고'!$I:$I,$S$4,'자사몰 메타 광고'!$C:$C,$R746))</f>
        <v>0</v>
      </c>
      <c r="X746" s="32">
        <f>IF($S$4="", SUMIFS('자사몰 메타 광고'!$N:$N, '자사몰 메타 광고'!$C:$C, $R746),SUMIFS('자사몰 메타 광고'!$N:$N,'자사몰 메타 광고'!$I:$I,$S$4,'자사몰 메타 광고'!$C:$C,$R746))</f>
        <v>0</v>
      </c>
      <c r="Y746" s="11">
        <f t="shared" si="27"/>
        <v>0</v>
      </c>
      <c r="Z746" s="12" t="str">
        <f t="shared" si="32"/>
        <v xml:space="preserve"> </v>
      </c>
      <c r="AB746" s="10">
        <f>IF($S$4="", SUMIFS('무신사 메타 광고'!$X:$X, '무신사 메타 광고'!$C:$C, $R746),SUMIFS('무신사 메타 광고'!$X:$X,'무신사 메타 광고'!$I:$I,$S$4,'무신사 메타 광고'!$C:$C,$R746))</f>
        <v>0</v>
      </c>
      <c r="AC746" s="11">
        <f t="shared" si="28"/>
        <v>0</v>
      </c>
    </row>
    <row r="747" spans="2:29">
      <c r="B747" s="9"/>
      <c r="C747" s="29">
        <f>IF($C$4="", SUMIFS('자사몰 메타 광고'!$L:$L, '자사몰 메타 광고'!$D:$D, $B747), SUMIFS('자사몰 메타 광고'!$L:$L, '자사몰 메타 광고'!$I:$I, $C$4, '자사몰 메타 광고'!$D:$D, $B747))</f>
        <v>0</v>
      </c>
      <c r="D747" s="29">
        <f>IF($C$4="", SUMIFS('자사몰 메타 광고'!$V:$V,#REF!, $B747), SUMIFS('자사몰 메타 광고'!$V:$V,'자사몰 메타 광고'!$I:$I,$C$4,'자사몰 메타 광고'!$D:$D,$B747))</f>
        <v>0</v>
      </c>
      <c r="E747" s="11">
        <f t="shared" si="22"/>
        <v>0</v>
      </c>
      <c r="F747" s="12" t="str">
        <f t="shared" si="29"/>
        <v xml:space="preserve"> </v>
      </c>
      <c r="G747" s="30">
        <f>IF($C$4="", SUMIFS('자사몰 메타 광고'!$K:$K, '자사몰 메타 광고'!$D:$D, $B747), SUMIFS('자사몰 메타 광고'!$K:$K,'자사몰 메타 광고'!$I:$I,$C$4,'자사몰 메타 광고'!D:D,$B747))</f>
        <v>0</v>
      </c>
      <c r="H747" s="30">
        <f>IF($C$4="", SUMIFS('자사몰 메타 광고'!$Q:$Q, '자사몰 메타 광고'!$D:$D, $B747), SUMIFS('자사몰 메타 광고'!$Q:$Q,'자사몰 메타 광고'!$I:$I,$C$4,'자사몰 메타 광고'!D:D,$B747))</f>
        <v>0</v>
      </c>
      <c r="I747" s="30">
        <f>IF($C$4="", SUMIFS('자사몰 메타 광고'!$U:$U, '자사몰 메타 광고'!$D:$D, $B747), SUMIFS('자사몰 메타 광고'!$U:$U,'자사몰 메타 광고'!$I:$I,$C$4,'자사몰 메타 광고'!D:D,$B747))</f>
        <v>0</v>
      </c>
      <c r="J747" s="11">
        <f t="shared" si="23"/>
        <v>0</v>
      </c>
      <c r="K747" s="11">
        <f t="shared" si="24"/>
        <v>0</v>
      </c>
      <c r="L747" s="12" t="str">
        <f t="shared" si="30"/>
        <v xml:space="preserve"> </v>
      </c>
      <c r="N747" s="10">
        <f>IF($C$4="", SUMIFS('무신사 메타 광고'!$X:$X, '무신사 메타 광고'!$D:$D, $B747),SUMIFS('무신사 메타 광고'!$X:$X,'무신사 메타 광고'!I:I,$C$4,'무신사 메타 광고'!D:D,$B747))</f>
        <v>0</v>
      </c>
      <c r="O747" s="11">
        <f t="shared" si="25"/>
        <v>0</v>
      </c>
      <c r="R747" s="13"/>
      <c r="S747" s="31">
        <f>IF($S$4="", SUMIFS('자사몰 메타 광고'!$L:$L, '자사몰 메타 광고'!$C:$C, $R747),SUMIFS('자사몰 메타 광고'!$L:$L,'자사몰 메타 광고'!$I:$I,$S$4,'자사몰 메타 광고'!$C:$C,$R747))</f>
        <v>0</v>
      </c>
      <c r="T747" s="31">
        <f>IF($S$4="", SUMIFS('자사몰 메타 광고'!$V:$V, '자사몰 메타 광고'!$C:$C, $R747),SUMIFS('자사몰 메타 광고'!$V:$V,'자사몰 메타 광고'!$I:$I,$S$4,'자사몰 메타 광고'!$C:$C,$R747))</f>
        <v>0</v>
      </c>
      <c r="U747" s="11">
        <f t="shared" si="26"/>
        <v>0</v>
      </c>
      <c r="V747" s="12" t="str">
        <f t="shared" si="31"/>
        <v xml:space="preserve"> </v>
      </c>
      <c r="W747" s="32">
        <f>IF($S$4="", SUMIFS('자사몰 메타 광고'!$K:$K, '자사몰 메타 광고'!$C:$C, $R747),SUMIFS('자사몰 메타 광고'!$K:$K,'자사몰 메타 광고'!$I:$I,$S$4,'자사몰 메타 광고'!$C:$C,$R747))</f>
        <v>0</v>
      </c>
      <c r="X747" s="32">
        <f>IF($S$4="", SUMIFS('자사몰 메타 광고'!$N:$N, '자사몰 메타 광고'!$C:$C, $R747),SUMIFS('자사몰 메타 광고'!$N:$N,'자사몰 메타 광고'!$I:$I,$S$4,'자사몰 메타 광고'!$C:$C,$R747))</f>
        <v>0</v>
      </c>
      <c r="Y747" s="11">
        <f t="shared" si="27"/>
        <v>0</v>
      </c>
      <c r="Z747" s="12" t="str">
        <f t="shared" si="32"/>
        <v xml:space="preserve"> </v>
      </c>
      <c r="AB747" s="10">
        <f>IF($S$4="", SUMIFS('무신사 메타 광고'!$X:$X, '무신사 메타 광고'!$C:$C, $R747),SUMIFS('무신사 메타 광고'!$X:$X,'무신사 메타 광고'!$I:$I,$S$4,'무신사 메타 광고'!$C:$C,$R747))</f>
        <v>0</v>
      </c>
      <c r="AC747" s="11">
        <f t="shared" si="28"/>
        <v>0</v>
      </c>
    </row>
    <row r="748" spans="2:29">
      <c r="B748" s="9"/>
      <c r="C748" s="29">
        <f>IF($C$4="", SUMIFS('자사몰 메타 광고'!$L:$L, '자사몰 메타 광고'!$D:$D, $B748), SUMIFS('자사몰 메타 광고'!$L:$L, '자사몰 메타 광고'!$I:$I, $C$4, '자사몰 메타 광고'!$D:$D, $B748))</f>
        <v>0</v>
      </c>
      <c r="D748" s="29">
        <f>IF($C$4="", SUMIFS('자사몰 메타 광고'!$V:$V,#REF!, $B748), SUMIFS('자사몰 메타 광고'!$V:$V,'자사몰 메타 광고'!$I:$I,$C$4,'자사몰 메타 광고'!$D:$D,$B748))</f>
        <v>0</v>
      </c>
      <c r="E748" s="11">
        <f t="shared" si="22"/>
        <v>0</v>
      </c>
      <c r="F748" s="12" t="str">
        <f t="shared" si="29"/>
        <v xml:space="preserve"> </v>
      </c>
      <c r="G748" s="30">
        <f>IF($C$4="", SUMIFS('자사몰 메타 광고'!$K:$K, '자사몰 메타 광고'!$D:$D, $B748), SUMIFS('자사몰 메타 광고'!$K:$K,'자사몰 메타 광고'!$I:$I,$C$4,'자사몰 메타 광고'!D:D,$B748))</f>
        <v>0</v>
      </c>
      <c r="H748" s="30">
        <f>IF($C$4="", SUMIFS('자사몰 메타 광고'!$Q:$Q, '자사몰 메타 광고'!$D:$D, $B748), SUMIFS('자사몰 메타 광고'!$Q:$Q,'자사몰 메타 광고'!$I:$I,$C$4,'자사몰 메타 광고'!D:D,$B748))</f>
        <v>0</v>
      </c>
      <c r="I748" s="30">
        <f>IF($C$4="", SUMIFS('자사몰 메타 광고'!$U:$U, '자사몰 메타 광고'!$D:$D, $B748), SUMIFS('자사몰 메타 광고'!$U:$U,'자사몰 메타 광고'!$I:$I,$C$4,'자사몰 메타 광고'!D:D,$B748))</f>
        <v>0</v>
      </c>
      <c r="J748" s="11">
        <f t="shared" si="23"/>
        <v>0</v>
      </c>
      <c r="K748" s="11">
        <f t="shared" si="24"/>
        <v>0</v>
      </c>
      <c r="L748" s="12" t="str">
        <f t="shared" si="30"/>
        <v xml:space="preserve"> </v>
      </c>
      <c r="N748" s="10">
        <f>IF($C$4="", SUMIFS('무신사 메타 광고'!$X:$X, '무신사 메타 광고'!$D:$D, $B748),SUMIFS('무신사 메타 광고'!$X:$X,'무신사 메타 광고'!I:I,$C$4,'무신사 메타 광고'!D:D,$B748))</f>
        <v>0</v>
      </c>
      <c r="O748" s="11">
        <f t="shared" si="25"/>
        <v>0</v>
      </c>
      <c r="R748" s="13"/>
      <c r="S748" s="31">
        <f>IF($S$4="", SUMIFS('자사몰 메타 광고'!$L:$L, '자사몰 메타 광고'!$C:$C, $R748),SUMIFS('자사몰 메타 광고'!$L:$L,'자사몰 메타 광고'!$I:$I,$S$4,'자사몰 메타 광고'!$C:$C,$R748))</f>
        <v>0</v>
      </c>
      <c r="T748" s="31">
        <f>IF($S$4="", SUMIFS('자사몰 메타 광고'!$V:$V, '자사몰 메타 광고'!$C:$C, $R748),SUMIFS('자사몰 메타 광고'!$V:$V,'자사몰 메타 광고'!$I:$I,$S$4,'자사몰 메타 광고'!$C:$C,$R748))</f>
        <v>0</v>
      </c>
      <c r="U748" s="11">
        <f t="shared" si="26"/>
        <v>0</v>
      </c>
      <c r="V748" s="12" t="str">
        <f t="shared" si="31"/>
        <v xml:space="preserve"> </v>
      </c>
      <c r="W748" s="32">
        <f>IF($S$4="", SUMIFS('자사몰 메타 광고'!$K:$K, '자사몰 메타 광고'!$C:$C, $R748),SUMIFS('자사몰 메타 광고'!$K:$K,'자사몰 메타 광고'!$I:$I,$S$4,'자사몰 메타 광고'!$C:$C,$R748))</f>
        <v>0</v>
      </c>
      <c r="X748" s="32">
        <f>IF($S$4="", SUMIFS('자사몰 메타 광고'!$N:$N, '자사몰 메타 광고'!$C:$C, $R748),SUMIFS('자사몰 메타 광고'!$N:$N,'자사몰 메타 광고'!$I:$I,$S$4,'자사몰 메타 광고'!$C:$C,$R748))</f>
        <v>0</v>
      </c>
      <c r="Y748" s="11">
        <f t="shared" si="27"/>
        <v>0</v>
      </c>
      <c r="Z748" s="12" t="str">
        <f t="shared" si="32"/>
        <v xml:space="preserve"> </v>
      </c>
      <c r="AB748" s="10">
        <f>IF($S$4="", SUMIFS('무신사 메타 광고'!$X:$X, '무신사 메타 광고'!$C:$C, $R748),SUMIFS('무신사 메타 광고'!$X:$X,'무신사 메타 광고'!$I:$I,$S$4,'무신사 메타 광고'!$C:$C,$R748))</f>
        <v>0</v>
      </c>
      <c r="AC748" s="11">
        <f t="shared" si="28"/>
        <v>0</v>
      </c>
    </row>
    <row r="749" spans="2:29">
      <c r="B749" s="9"/>
      <c r="C749" s="29">
        <f>IF($C$4="", SUMIFS('자사몰 메타 광고'!$L:$L, '자사몰 메타 광고'!$D:$D, $B749), SUMIFS('자사몰 메타 광고'!$L:$L, '자사몰 메타 광고'!$I:$I, $C$4, '자사몰 메타 광고'!$D:$D, $B749))</f>
        <v>0</v>
      </c>
      <c r="D749" s="29">
        <f>IF($C$4="", SUMIFS('자사몰 메타 광고'!$V:$V,#REF!, $B749), SUMIFS('자사몰 메타 광고'!$V:$V,'자사몰 메타 광고'!$I:$I,$C$4,'자사몰 메타 광고'!$D:$D,$B749))</f>
        <v>0</v>
      </c>
      <c r="E749" s="11">
        <f t="shared" si="22"/>
        <v>0</v>
      </c>
      <c r="F749" s="12" t="str">
        <f t="shared" si="29"/>
        <v xml:space="preserve"> </v>
      </c>
      <c r="G749" s="30">
        <f>IF($C$4="", SUMIFS('자사몰 메타 광고'!$K:$K, '자사몰 메타 광고'!$D:$D, $B749), SUMIFS('자사몰 메타 광고'!$K:$K,'자사몰 메타 광고'!$I:$I,$C$4,'자사몰 메타 광고'!D:D,$B749))</f>
        <v>0</v>
      </c>
      <c r="H749" s="30">
        <f>IF($C$4="", SUMIFS('자사몰 메타 광고'!$Q:$Q, '자사몰 메타 광고'!$D:$D, $B749), SUMIFS('자사몰 메타 광고'!$Q:$Q,'자사몰 메타 광고'!$I:$I,$C$4,'자사몰 메타 광고'!D:D,$B749))</f>
        <v>0</v>
      </c>
      <c r="I749" s="30">
        <f>IF($C$4="", SUMIFS('자사몰 메타 광고'!$U:$U, '자사몰 메타 광고'!$D:$D, $B749), SUMIFS('자사몰 메타 광고'!$U:$U,'자사몰 메타 광고'!$I:$I,$C$4,'자사몰 메타 광고'!D:D,$B749))</f>
        <v>0</v>
      </c>
      <c r="J749" s="11">
        <f t="shared" si="23"/>
        <v>0</v>
      </c>
      <c r="K749" s="11">
        <f t="shared" si="24"/>
        <v>0</v>
      </c>
      <c r="L749" s="12" t="str">
        <f t="shared" si="30"/>
        <v xml:space="preserve"> </v>
      </c>
      <c r="N749" s="10">
        <f>IF($C$4="", SUMIFS('무신사 메타 광고'!$X:$X, '무신사 메타 광고'!$D:$D, $B749),SUMIFS('무신사 메타 광고'!$X:$X,'무신사 메타 광고'!I:I,$C$4,'무신사 메타 광고'!D:D,$B749))</f>
        <v>0</v>
      </c>
      <c r="O749" s="11">
        <f t="shared" si="25"/>
        <v>0</v>
      </c>
      <c r="R749" s="13"/>
      <c r="S749" s="31">
        <f>IF($S$4="", SUMIFS('자사몰 메타 광고'!$L:$L, '자사몰 메타 광고'!$C:$C, $R749),SUMIFS('자사몰 메타 광고'!$L:$L,'자사몰 메타 광고'!$I:$I,$S$4,'자사몰 메타 광고'!$C:$C,$R749))</f>
        <v>0</v>
      </c>
      <c r="T749" s="31">
        <f>IF($S$4="", SUMIFS('자사몰 메타 광고'!$V:$V, '자사몰 메타 광고'!$C:$C, $R749),SUMIFS('자사몰 메타 광고'!$V:$V,'자사몰 메타 광고'!$I:$I,$S$4,'자사몰 메타 광고'!$C:$C,$R749))</f>
        <v>0</v>
      </c>
      <c r="U749" s="11">
        <f t="shared" si="26"/>
        <v>0</v>
      </c>
      <c r="V749" s="12" t="str">
        <f t="shared" si="31"/>
        <v xml:space="preserve"> </v>
      </c>
      <c r="W749" s="32">
        <f>IF($S$4="", SUMIFS('자사몰 메타 광고'!$K:$K, '자사몰 메타 광고'!$C:$C, $R749),SUMIFS('자사몰 메타 광고'!$K:$K,'자사몰 메타 광고'!$I:$I,$S$4,'자사몰 메타 광고'!$C:$C,$R749))</f>
        <v>0</v>
      </c>
      <c r="X749" s="32">
        <f>IF($S$4="", SUMIFS('자사몰 메타 광고'!$N:$N, '자사몰 메타 광고'!$C:$C, $R749),SUMIFS('자사몰 메타 광고'!$N:$N,'자사몰 메타 광고'!$I:$I,$S$4,'자사몰 메타 광고'!$C:$C,$R749))</f>
        <v>0</v>
      </c>
      <c r="Y749" s="11">
        <f t="shared" si="27"/>
        <v>0</v>
      </c>
      <c r="Z749" s="12" t="str">
        <f t="shared" si="32"/>
        <v xml:space="preserve"> </v>
      </c>
      <c r="AB749" s="10">
        <f>IF($S$4="", SUMIFS('무신사 메타 광고'!$X:$X, '무신사 메타 광고'!$C:$C, $R749),SUMIFS('무신사 메타 광고'!$X:$X,'무신사 메타 광고'!$I:$I,$S$4,'무신사 메타 광고'!$C:$C,$R749))</f>
        <v>0</v>
      </c>
      <c r="AC749" s="11">
        <f t="shared" si="28"/>
        <v>0</v>
      </c>
    </row>
    <row r="750" spans="2:29">
      <c r="B750" s="9"/>
      <c r="C750" s="29">
        <f>IF($C$4="", SUMIFS('자사몰 메타 광고'!$L:$L, '자사몰 메타 광고'!$D:$D, $B750), SUMIFS('자사몰 메타 광고'!$L:$L, '자사몰 메타 광고'!$I:$I, $C$4, '자사몰 메타 광고'!$D:$D, $B750))</f>
        <v>0</v>
      </c>
      <c r="D750" s="29">
        <f>IF($C$4="", SUMIFS('자사몰 메타 광고'!$V:$V,#REF!, $B750), SUMIFS('자사몰 메타 광고'!$V:$V,'자사몰 메타 광고'!$I:$I,$C$4,'자사몰 메타 광고'!$D:$D,$B750))</f>
        <v>0</v>
      </c>
      <c r="E750" s="11">
        <f t="shared" si="22"/>
        <v>0</v>
      </c>
      <c r="F750" s="12" t="str">
        <f t="shared" si="29"/>
        <v xml:space="preserve"> </v>
      </c>
      <c r="G750" s="30">
        <f>IF($C$4="", SUMIFS('자사몰 메타 광고'!$K:$K, '자사몰 메타 광고'!$D:$D, $B750), SUMIFS('자사몰 메타 광고'!$K:$K,'자사몰 메타 광고'!$I:$I,$C$4,'자사몰 메타 광고'!D:D,$B750))</f>
        <v>0</v>
      </c>
      <c r="H750" s="30">
        <f>IF($C$4="", SUMIFS('자사몰 메타 광고'!$Q:$Q, '자사몰 메타 광고'!$D:$D, $B750), SUMIFS('자사몰 메타 광고'!$Q:$Q,'자사몰 메타 광고'!$I:$I,$C$4,'자사몰 메타 광고'!D:D,$B750))</f>
        <v>0</v>
      </c>
      <c r="I750" s="30">
        <f>IF($C$4="", SUMIFS('자사몰 메타 광고'!$U:$U, '자사몰 메타 광고'!$D:$D, $B750), SUMIFS('자사몰 메타 광고'!$U:$U,'자사몰 메타 광고'!$I:$I,$C$4,'자사몰 메타 광고'!D:D,$B750))</f>
        <v>0</v>
      </c>
      <c r="J750" s="11">
        <f t="shared" si="23"/>
        <v>0</v>
      </c>
      <c r="K750" s="11">
        <f t="shared" si="24"/>
        <v>0</v>
      </c>
      <c r="L750" s="12" t="str">
        <f t="shared" si="30"/>
        <v xml:space="preserve"> </v>
      </c>
      <c r="N750" s="10">
        <f>IF($C$4="", SUMIFS('무신사 메타 광고'!$X:$X, '무신사 메타 광고'!$D:$D, $B750),SUMIFS('무신사 메타 광고'!$X:$X,'무신사 메타 광고'!I:I,$C$4,'무신사 메타 광고'!D:D,$B750))</f>
        <v>0</v>
      </c>
      <c r="O750" s="11">
        <f t="shared" si="25"/>
        <v>0</v>
      </c>
      <c r="R750" s="13"/>
      <c r="S750" s="31">
        <f>IF($S$4="", SUMIFS('자사몰 메타 광고'!$L:$L, '자사몰 메타 광고'!$C:$C, $R750),SUMIFS('자사몰 메타 광고'!$L:$L,'자사몰 메타 광고'!$I:$I,$S$4,'자사몰 메타 광고'!$C:$C,$R750))</f>
        <v>0</v>
      </c>
      <c r="T750" s="31">
        <f>IF($S$4="", SUMIFS('자사몰 메타 광고'!$V:$V, '자사몰 메타 광고'!$C:$C, $R750),SUMIFS('자사몰 메타 광고'!$V:$V,'자사몰 메타 광고'!$I:$I,$S$4,'자사몰 메타 광고'!$C:$C,$R750))</f>
        <v>0</v>
      </c>
      <c r="U750" s="11">
        <f t="shared" si="26"/>
        <v>0</v>
      </c>
      <c r="V750" s="12" t="str">
        <f t="shared" si="31"/>
        <v xml:space="preserve"> </v>
      </c>
      <c r="W750" s="32">
        <f>IF($S$4="", SUMIFS('자사몰 메타 광고'!$K:$K, '자사몰 메타 광고'!$C:$C, $R750),SUMIFS('자사몰 메타 광고'!$K:$K,'자사몰 메타 광고'!$I:$I,$S$4,'자사몰 메타 광고'!$C:$C,$R750))</f>
        <v>0</v>
      </c>
      <c r="X750" s="32">
        <f>IF($S$4="", SUMIFS('자사몰 메타 광고'!$N:$N, '자사몰 메타 광고'!$C:$C, $R750),SUMIFS('자사몰 메타 광고'!$N:$N,'자사몰 메타 광고'!$I:$I,$S$4,'자사몰 메타 광고'!$C:$C,$R750))</f>
        <v>0</v>
      </c>
      <c r="Y750" s="11">
        <f t="shared" si="27"/>
        <v>0</v>
      </c>
      <c r="Z750" s="12" t="str">
        <f t="shared" si="32"/>
        <v xml:space="preserve"> </v>
      </c>
      <c r="AB750" s="10">
        <f>IF($S$4="", SUMIFS('무신사 메타 광고'!$X:$X, '무신사 메타 광고'!$C:$C, $R750),SUMIFS('무신사 메타 광고'!$X:$X,'무신사 메타 광고'!$I:$I,$S$4,'무신사 메타 광고'!$C:$C,$R750))</f>
        <v>0</v>
      </c>
      <c r="AC750" s="11">
        <f t="shared" si="28"/>
        <v>0</v>
      </c>
    </row>
    <row r="751" spans="2:29">
      <c r="B751" s="9"/>
      <c r="C751" s="29">
        <f>IF($C$4="", SUMIFS('자사몰 메타 광고'!$L:$L, '자사몰 메타 광고'!$D:$D, $B751), SUMIFS('자사몰 메타 광고'!$L:$L, '자사몰 메타 광고'!$I:$I, $C$4, '자사몰 메타 광고'!$D:$D, $B751))</f>
        <v>0</v>
      </c>
      <c r="D751" s="29">
        <f>IF($C$4="", SUMIFS('자사몰 메타 광고'!$V:$V,#REF!, $B751), SUMIFS('자사몰 메타 광고'!$V:$V,'자사몰 메타 광고'!$I:$I,$C$4,'자사몰 메타 광고'!$D:$D,$B751))</f>
        <v>0</v>
      </c>
      <c r="E751" s="11">
        <f t="shared" si="22"/>
        <v>0</v>
      </c>
      <c r="F751" s="12" t="str">
        <f t="shared" si="29"/>
        <v xml:space="preserve"> </v>
      </c>
      <c r="G751" s="30">
        <f>IF($C$4="", SUMIFS('자사몰 메타 광고'!$K:$K, '자사몰 메타 광고'!$D:$D, $B751), SUMIFS('자사몰 메타 광고'!$K:$K,'자사몰 메타 광고'!$I:$I,$C$4,'자사몰 메타 광고'!D:D,$B751))</f>
        <v>0</v>
      </c>
      <c r="H751" s="30">
        <f>IF($C$4="", SUMIFS('자사몰 메타 광고'!$Q:$Q, '자사몰 메타 광고'!$D:$D, $B751), SUMIFS('자사몰 메타 광고'!$Q:$Q,'자사몰 메타 광고'!$I:$I,$C$4,'자사몰 메타 광고'!D:D,$B751))</f>
        <v>0</v>
      </c>
      <c r="I751" s="30">
        <f>IF($C$4="", SUMIFS('자사몰 메타 광고'!$U:$U, '자사몰 메타 광고'!$D:$D, $B751), SUMIFS('자사몰 메타 광고'!$U:$U,'자사몰 메타 광고'!$I:$I,$C$4,'자사몰 메타 광고'!D:D,$B751))</f>
        <v>0</v>
      </c>
      <c r="J751" s="11">
        <f t="shared" si="23"/>
        <v>0</v>
      </c>
      <c r="K751" s="11">
        <f t="shared" si="24"/>
        <v>0</v>
      </c>
      <c r="L751" s="12" t="str">
        <f t="shared" si="30"/>
        <v xml:space="preserve"> </v>
      </c>
      <c r="N751" s="10">
        <f>IF($C$4="", SUMIFS('무신사 메타 광고'!$X:$X, '무신사 메타 광고'!$D:$D, $B751),SUMIFS('무신사 메타 광고'!$X:$X,'무신사 메타 광고'!I:I,$C$4,'무신사 메타 광고'!D:D,$B751))</f>
        <v>0</v>
      </c>
      <c r="O751" s="11">
        <f t="shared" si="25"/>
        <v>0</v>
      </c>
      <c r="R751" s="13"/>
      <c r="S751" s="31">
        <f>IF($S$4="", SUMIFS('자사몰 메타 광고'!$L:$L, '자사몰 메타 광고'!$C:$C, $R751),SUMIFS('자사몰 메타 광고'!$L:$L,'자사몰 메타 광고'!$I:$I,$S$4,'자사몰 메타 광고'!$C:$C,$R751))</f>
        <v>0</v>
      </c>
      <c r="T751" s="31">
        <f>IF($S$4="", SUMIFS('자사몰 메타 광고'!$V:$V, '자사몰 메타 광고'!$C:$C, $R751),SUMIFS('자사몰 메타 광고'!$V:$V,'자사몰 메타 광고'!$I:$I,$S$4,'자사몰 메타 광고'!$C:$C,$R751))</f>
        <v>0</v>
      </c>
      <c r="U751" s="11">
        <f t="shared" si="26"/>
        <v>0</v>
      </c>
      <c r="V751" s="12" t="str">
        <f t="shared" si="31"/>
        <v xml:space="preserve"> </v>
      </c>
      <c r="W751" s="32">
        <f>IF($S$4="", SUMIFS('자사몰 메타 광고'!$K:$K, '자사몰 메타 광고'!$C:$C, $R751),SUMIFS('자사몰 메타 광고'!$K:$K,'자사몰 메타 광고'!$I:$I,$S$4,'자사몰 메타 광고'!$C:$C,$R751))</f>
        <v>0</v>
      </c>
      <c r="X751" s="32">
        <f>IF($S$4="", SUMIFS('자사몰 메타 광고'!$N:$N, '자사몰 메타 광고'!$C:$C, $R751),SUMIFS('자사몰 메타 광고'!$N:$N,'자사몰 메타 광고'!$I:$I,$S$4,'자사몰 메타 광고'!$C:$C,$R751))</f>
        <v>0</v>
      </c>
      <c r="Y751" s="11">
        <f t="shared" si="27"/>
        <v>0</v>
      </c>
      <c r="Z751" s="12" t="str">
        <f t="shared" si="32"/>
        <v xml:space="preserve"> </v>
      </c>
      <c r="AB751" s="10">
        <f>IF($S$4="", SUMIFS('무신사 메타 광고'!$X:$X, '무신사 메타 광고'!$C:$C, $R751),SUMIFS('무신사 메타 광고'!$X:$X,'무신사 메타 광고'!$I:$I,$S$4,'무신사 메타 광고'!$C:$C,$R751))</f>
        <v>0</v>
      </c>
      <c r="AC751" s="11">
        <f t="shared" si="28"/>
        <v>0</v>
      </c>
    </row>
    <row r="752" spans="2:29">
      <c r="B752" s="9"/>
      <c r="C752" s="29">
        <f>IF($C$4="", SUMIFS('자사몰 메타 광고'!$L:$L, '자사몰 메타 광고'!$D:$D, $B752), SUMIFS('자사몰 메타 광고'!$L:$L, '자사몰 메타 광고'!$I:$I, $C$4, '자사몰 메타 광고'!$D:$D, $B752))</f>
        <v>0</v>
      </c>
      <c r="D752" s="29">
        <f>IF($C$4="", SUMIFS('자사몰 메타 광고'!$V:$V,#REF!, $B752), SUMIFS('자사몰 메타 광고'!$V:$V,'자사몰 메타 광고'!$I:$I,$C$4,'자사몰 메타 광고'!$D:$D,$B752))</f>
        <v>0</v>
      </c>
      <c r="E752" s="11">
        <f t="shared" si="22"/>
        <v>0</v>
      </c>
      <c r="F752" s="12" t="str">
        <f t="shared" si="29"/>
        <v xml:space="preserve"> </v>
      </c>
      <c r="G752" s="30">
        <f>IF($C$4="", SUMIFS('자사몰 메타 광고'!$K:$K, '자사몰 메타 광고'!$D:$D, $B752), SUMIFS('자사몰 메타 광고'!$K:$K,'자사몰 메타 광고'!$I:$I,$C$4,'자사몰 메타 광고'!D:D,$B752))</f>
        <v>0</v>
      </c>
      <c r="H752" s="30">
        <f>IF($C$4="", SUMIFS('자사몰 메타 광고'!$Q:$Q, '자사몰 메타 광고'!$D:$D, $B752), SUMIFS('자사몰 메타 광고'!$Q:$Q,'자사몰 메타 광고'!$I:$I,$C$4,'자사몰 메타 광고'!D:D,$B752))</f>
        <v>0</v>
      </c>
      <c r="I752" s="30">
        <f>IF($C$4="", SUMIFS('자사몰 메타 광고'!$U:$U, '자사몰 메타 광고'!$D:$D, $B752), SUMIFS('자사몰 메타 광고'!$U:$U,'자사몰 메타 광고'!$I:$I,$C$4,'자사몰 메타 광고'!D:D,$B752))</f>
        <v>0</v>
      </c>
      <c r="J752" s="11">
        <f t="shared" si="23"/>
        <v>0</v>
      </c>
      <c r="K752" s="11">
        <f t="shared" si="24"/>
        <v>0</v>
      </c>
      <c r="L752" s="12" t="str">
        <f t="shared" si="30"/>
        <v xml:space="preserve"> </v>
      </c>
      <c r="N752" s="10">
        <f>IF($C$4="", SUMIFS('무신사 메타 광고'!$X:$X, '무신사 메타 광고'!$D:$D, $B752),SUMIFS('무신사 메타 광고'!$X:$X,'무신사 메타 광고'!I:I,$C$4,'무신사 메타 광고'!D:D,$B752))</f>
        <v>0</v>
      </c>
      <c r="O752" s="11">
        <f t="shared" si="25"/>
        <v>0</v>
      </c>
      <c r="R752" s="13"/>
      <c r="S752" s="31">
        <f>IF($S$4="", SUMIFS('자사몰 메타 광고'!$L:$L, '자사몰 메타 광고'!$C:$C, $R752),SUMIFS('자사몰 메타 광고'!$L:$L,'자사몰 메타 광고'!$I:$I,$S$4,'자사몰 메타 광고'!$C:$C,$R752))</f>
        <v>0</v>
      </c>
      <c r="T752" s="31">
        <f>IF($S$4="", SUMIFS('자사몰 메타 광고'!$V:$V, '자사몰 메타 광고'!$C:$C, $R752),SUMIFS('자사몰 메타 광고'!$V:$V,'자사몰 메타 광고'!$I:$I,$S$4,'자사몰 메타 광고'!$C:$C,$R752))</f>
        <v>0</v>
      </c>
      <c r="U752" s="11">
        <f t="shared" si="26"/>
        <v>0</v>
      </c>
      <c r="V752" s="12" t="str">
        <f t="shared" si="31"/>
        <v xml:space="preserve"> </v>
      </c>
      <c r="W752" s="32">
        <f>IF($S$4="", SUMIFS('자사몰 메타 광고'!$K:$K, '자사몰 메타 광고'!$C:$C, $R752),SUMIFS('자사몰 메타 광고'!$K:$K,'자사몰 메타 광고'!$I:$I,$S$4,'자사몰 메타 광고'!$C:$C,$R752))</f>
        <v>0</v>
      </c>
      <c r="X752" s="32">
        <f>IF($S$4="", SUMIFS('자사몰 메타 광고'!$N:$N, '자사몰 메타 광고'!$C:$C, $R752),SUMIFS('자사몰 메타 광고'!$N:$N,'자사몰 메타 광고'!$I:$I,$S$4,'자사몰 메타 광고'!$C:$C,$R752))</f>
        <v>0</v>
      </c>
      <c r="Y752" s="11">
        <f t="shared" si="27"/>
        <v>0</v>
      </c>
      <c r="Z752" s="12" t="str">
        <f t="shared" si="32"/>
        <v xml:space="preserve"> </v>
      </c>
      <c r="AB752" s="10">
        <f>IF($S$4="", SUMIFS('무신사 메타 광고'!$X:$X, '무신사 메타 광고'!$C:$C, $R752),SUMIFS('무신사 메타 광고'!$X:$X,'무신사 메타 광고'!$I:$I,$S$4,'무신사 메타 광고'!$C:$C,$R752))</f>
        <v>0</v>
      </c>
      <c r="AC752" s="11">
        <f t="shared" si="28"/>
        <v>0</v>
      </c>
    </row>
    <row r="753" spans="2:29">
      <c r="B753" s="9"/>
      <c r="C753" s="29">
        <f>IF($C$4="", SUMIFS('자사몰 메타 광고'!$L:$L, '자사몰 메타 광고'!$D:$D, $B753), SUMIFS('자사몰 메타 광고'!$L:$L, '자사몰 메타 광고'!$I:$I, $C$4, '자사몰 메타 광고'!$D:$D, $B753))</f>
        <v>0</v>
      </c>
      <c r="D753" s="29">
        <f>IF($C$4="", SUMIFS('자사몰 메타 광고'!$V:$V,#REF!, $B753), SUMIFS('자사몰 메타 광고'!$V:$V,'자사몰 메타 광고'!$I:$I,$C$4,'자사몰 메타 광고'!$D:$D,$B753))</f>
        <v>0</v>
      </c>
      <c r="E753" s="11">
        <f t="shared" si="22"/>
        <v>0</v>
      </c>
      <c r="F753" s="12" t="str">
        <f t="shared" si="29"/>
        <v xml:space="preserve"> </v>
      </c>
      <c r="G753" s="30">
        <f>IF($C$4="", SUMIFS('자사몰 메타 광고'!$K:$K, '자사몰 메타 광고'!$D:$D, $B753), SUMIFS('자사몰 메타 광고'!$K:$K,'자사몰 메타 광고'!$I:$I,$C$4,'자사몰 메타 광고'!D:D,$B753))</f>
        <v>0</v>
      </c>
      <c r="H753" s="30">
        <f>IF($C$4="", SUMIFS('자사몰 메타 광고'!$Q:$Q, '자사몰 메타 광고'!$D:$D, $B753), SUMIFS('자사몰 메타 광고'!$Q:$Q,'자사몰 메타 광고'!$I:$I,$C$4,'자사몰 메타 광고'!D:D,$B753))</f>
        <v>0</v>
      </c>
      <c r="I753" s="30">
        <f>IF($C$4="", SUMIFS('자사몰 메타 광고'!$U:$U, '자사몰 메타 광고'!$D:$D, $B753), SUMIFS('자사몰 메타 광고'!$U:$U,'자사몰 메타 광고'!$I:$I,$C$4,'자사몰 메타 광고'!D:D,$B753))</f>
        <v>0</v>
      </c>
      <c r="J753" s="11">
        <f t="shared" si="23"/>
        <v>0</v>
      </c>
      <c r="K753" s="11">
        <f t="shared" si="24"/>
        <v>0</v>
      </c>
      <c r="L753" s="12" t="str">
        <f t="shared" si="30"/>
        <v xml:space="preserve"> </v>
      </c>
      <c r="N753" s="10">
        <f>IF($C$4="", SUMIFS('무신사 메타 광고'!$X:$X, '무신사 메타 광고'!$D:$D, $B753),SUMIFS('무신사 메타 광고'!$X:$X,'무신사 메타 광고'!I:I,$C$4,'무신사 메타 광고'!D:D,$B753))</f>
        <v>0</v>
      </c>
      <c r="O753" s="11">
        <f t="shared" si="25"/>
        <v>0</v>
      </c>
      <c r="R753" s="13"/>
      <c r="S753" s="31">
        <f>IF($S$4="", SUMIFS('자사몰 메타 광고'!$L:$L, '자사몰 메타 광고'!$C:$C, $R753),SUMIFS('자사몰 메타 광고'!$L:$L,'자사몰 메타 광고'!$I:$I,$S$4,'자사몰 메타 광고'!$C:$C,$R753))</f>
        <v>0</v>
      </c>
      <c r="T753" s="31">
        <f>IF($S$4="", SUMIFS('자사몰 메타 광고'!$V:$V, '자사몰 메타 광고'!$C:$C, $R753),SUMIFS('자사몰 메타 광고'!$V:$V,'자사몰 메타 광고'!$I:$I,$S$4,'자사몰 메타 광고'!$C:$C,$R753))</f>
        <v>0</v>
      </c>
      <c r="U753" s="11">
        <f t="shared" si="26"/>
        <v>0</v>
      </c>
      <c r="V753" s="12" t="str">
        <f t="shared" si="31"/>
        <v xml:space="preserve"> </v>
      </c>
      <c r="W753" s="32">
        <f>IF($S$4="", SUMIFS('자사몰 메타 광고'!$K:$K, '자사몰 메타 광고'!$C:$C, $R753),SUMIFS('자사몰 메타 광고'!$K:$K,'자사몰 메타 광고'!$I:$I,$S$4,'자사몰 메타 광고'!$C:$C,$R753))</f>
        <v>0</v>
      </c>
      <c r="X753" s="32">
        <f>IF($S$4="", SUMIFS('자사몰 메타 광고'!$N:$N, '자사몰 메타 광고'!$C:$C, $R753),SUMIFS('자사몰 메타 광고'!$N:$N,'자사몰 메타 광고'!$I:$I,$S$4,'자사몰 메타 광고'!$C:$C,$R753))</f>
        <v>0</v>
      </c>
      <c r="Y753" s="11">
        <f t="shared" si="27"/>
        <v>0</v>
      </c>
      <c r="Z753" s="12" t="str">
        <f t="shared" si="32"/>
        <v xml:space="preserve"> </v>
      </c>
      <c r="AB753" s="10">
        <f>IF($S$4="", SUMIFS('무신사 메타 광고'!$X:$X, '무신사 메타 광고'!$C:$C, $R753),SUMIFS('무신사 메타 광고'!$X:$X,'무신사 메타 광고'!$I:$I,$S$4,'무신사 메타 광고'!$C:$C,$R753))</f>
        <v>0</v>
      </c>
      <c r="AC753" s="11">
        <f t="shared" si="28"/>
        <v>0</v>
      </c>
    </row>
    <row r="754" spans="2:29">
      <c r="B754" s="9"/>
      <c r="C754" s="29">
        <f>IF($C$4="", SUMIFS('자사몰 메타 광고'!$L:$L, '자사몰 메타 광고'!$D:$D, $B754), SUMIFS('자사몰 메타 광고'!$L:$L, '자사몰 메타 광고'!$I:$I, $C$4, '자사몰 메타 광고'!$D:$D, $B754))</f>
        <v>0</v>
      </c>
      <c r="D754" s="29">
        <f>IF($C$4="", SUMIFS('자사몰 메타 광고'!$V:$V,#REF!, $B754), SUMIFS('자사몰 메타 광고'!$V:$V,'자사몰 메타 광고'!$I:$I,$C$4,'자사몰 메타 광고'!$D:$D,$B754))</f>
        <v>0</v>
      </c>
      <c r="E754" s="11">
        <f t="shared" si="22"/>
        <v>0</v>
      </c>
      <c r="F754" s="12" t="str">
        <f t="shared" si="29"/>
        <v xml:space="preserve"> </v>
      </c>
      <c r="G754" s="30">
        <f>IF($C$4="", SUMIFS('자사몰 메타 광고'!$K:$K, '자사몰 메타 광고'!$D:$D, $B754), SUMIFS('자사몰 메타 광고'!$K:$K,'자사몰 메타 광고'!$I:$I,$C$4,'자사몰 메타 광고'!D:D,$B754))</f>
        <v>0</v>
      </c>
      <c r="H754" s="30">
        <f>IF($C$4="", SUMIFS('자사몰 메타 광고'!$Q:$Q, '자사몰 메타 광고'!$D:$D, $B754), SUMIFS('자사몰 메타 광고'!$Q:$Q,'자사몰 메타 광고'!$I:$I,$C$4,'자사몰 메타 광고'!D:D,$B754))</f>
        <v>0</v>
      </c>
      <c r="I754" s="30">
        <f>IF($C$4="", SUMIFS('자사몰 메타 광고'!$U:$U, '자사몰 메타 광고'!$D:$D, $B754), SUMIFS('자사몰 메타 광고'!$U:$U,'자사몰 메타 광고'!$I:$I,$C$4,'자사몰 메타 광고'!D:D,$B754))</f>
        <v>0</v>
      </c>
      <c r="J754" s="11">
        <f t="shared" si="23"/>
        <v>0</v>
      </c>
      <c r="K754" s="11">
        <f t="shared" si="24"/>
        <v>0</v>
      </c>
      <c r="L754" s="12" t="str">
        <f t="shared" si="30"/>
        <v xml:space="preserve"> </v>
      </c>
      <c r="N754" s="10">
        <f>IF($C$4="", SUMIFS('무신사 메타 광고'!$X:$X, '무신사 메타 광고'!$D:$D, $B754),SUMIFS('무신사 메타 광고'!$X:$X,'무신사 메타 광고'!I:I,$C$4,'무신사 메타 광고'!D:D,$B754))</f>
        <v>0</v>
      </c>
      <c r="O754" s="11">
        <f t="shared" si="25"/>
        <v>0</v>
      </c>
      <c r="R754" s="13"/>
      <c r="S754" s="31">
        <f>IF($S$4="", SUMIFS('자사몰 메타 광고'!$L:$L, '자사몰 메타 광고'!$C:$C, $R754),SUMIFS('자사몰 메타 광고'!$L:$L,'자사몰 메타 광고'!$I:$I,$S$4,'자사몰 메타 광고'!$C:$C,$R754))</f>
        <v>0</v>
      </c>
      <c r="T754" s="31">
        <f>IF($S$4="", SUMIFS('자사몰 메타 광고'!$V:$V, '자사몰 메타 광고'!$C:$C, $R754),SUMIFS('자사몰 메타 광고'!$V:$V,'자사몰 메타 광고'!$I:$I,$S$4,'자사몰 메타 광고'!$C:$C,$R754))</f>
        <v>0</v>
      </c>
      <c r="U754" s="11">
        <f t="shared" si="26"/>
        <v>0</v>
      </c>
      <c r="V754" s="12" t="str">
        <f t="shared" si="31"/>
        <v xml:space="preserve"> </v>
      </c>
      <c r="W754" s="32">
        <f>IF($S$4="", SUMIFS('자사몰 메타 광고'!$K:$K, '자사몰 메타 광고'!$C:$C, $R754),SUMIFS('자사몰 메타 광고'!$K:$K,'자사몰 메타 광고'!$I:$I,$S$4,'자사몰 메타 광고'!$C:$C,$R754))</f>
        <v>0</v>
      </c>
      <c r="X754" s="32">
        <f>IF($S$4="", SUMIFS('자사몰 메타 광고'!$N:$N, '자사몰 메타 광고'!$C:$C, $R754),SUMIFS('자사몰 메타 광고'!$N:$N,'자사몰 메타 광고'!$I:$I,$S$4,'자사몰 메타 광고'!$C:$C,$R754))</f>
        <v>0</v>
      </c>
      <c r="Y754" s="11">
        <f t="shared" si="27"/>
        <v>0</v>
      </c>
      <c r="Z754" s="12" t="str">
        <f t="shared" si="32"/>
        <v xml:space="preserve"> </v>
      </c>
      <c r="AB754" s="10">
        <f>IF($S$4="", SUMIFS('무신사 메타 광고'!$X:$X, '무신사 메타 광고'!$C:$C, $R754),SUMIFS('무신사 메타 광고'!$X:$X,'무신사 메타 광고'!$I:$I,$S$4,'무신사 메타 광고'!$C:$C,$R754))</f>
        <v>0</v>
      </c>
      <c r="AC754" s="11">
        <f t="shared" si="28"/>
        <v>0</v>
      </c>
    </row>
    <row r="755" spans="2:29">
      <c r="B755" s="9"/>
      <c r="C755" s="29">
        <f>IF($C$4="", SUMIFS('자사몰 메타 광고'!$L:$L, '자사몰 메타 광고'!$D:$D, $B755), SUMIFS('자사몰 메타 광고'!$L:$L, '자사몰 메타 광고'!$I:$I, $C$4, '자사몰 메타 광고'!$D:$D, $B755))</f>
        <v>0</v>
      </c>
      <c r="D755" s="29">
        <f>IF($C$4="", SUMIFS('자사몰 메타 광고'!$V:$V,#REF!, $B755), SUMIFS('자사몰 메타 광고'!$V:$V,'자사몰 메타 광고'!$I:$I,$C$4,'자사몰 메타 광고'!$D:$D,$B755))</f>
        <v>0</v>
      </c>
      <c r="E755" s="11">
        <f t="shared" si="22"/>
        <v>0</v>
      </c>
      <c r="F755" s="12" t="str">
        <f t="shared" si="29"/>
        <v xml:space="preserve"> </v>
      </c>
      <c r="G755" s="30">
        <f>IF($C$4="", SUMIFS('자사몰 메타 광고'!$K:$K, '자사몰 메타 광고'!$D:$D, $B755), SUMIFS('자사몰 메타 광고'!$K:$K,'자사몰 메타 광고'!$I:$I,$C$4,'자사몰 메타 광고'!D:D,$B755))</f>
        <v>0</v>
      </c>
      <c r="H755" s="30">
        <f>IF($C$4="", SUMIFS('자사몰 메타 광고'!$Q:$Q, '자사몰 메타 광고'!$D:$D, $B755), SUMIFS('자사몰 메타 광고'!$Q:$Q,'자사몰 메타 광고'!$I:$I,$C$4,'자사몰 메타 광고'!D:D,$B755))</f>
        <v>0</v>
      </c>
      <c r="I755" s="30">
        <f>IF($C$4="", SUMIFS('자사몰 메타 광고'!$U:$U, '자사몰 메타 광고'!$D:$D, $B755), SUMIFS('자사몰 메타 광고'!$U:$U,'자사몰 메타 광고'!$I:$I,$C$4,'자사몰 메타 광고'!D:D,$B755))</f>
        <v>0</v>
      </c>
      <c r="J755" s="11">
        <f t="shared" si="23"/>
        <v>0</v>
      </c>
      <c r="K755" s="11">
        <f t="shared" si="24"/>
        <v>0</v>
      </c>
      <c r="L755" s="12" t="str">
        <f t="shared" si="30"/>
        <v xml:space="preserve"> </v>
      </c>
      <c r="N755" s="10">
        <f>IF($C$4="", SUMIFS('무신사 메타 광고'!$X:$X, '무신사 메타 광고'!$D:$D, $B755),SUMIFS('무신사 메타 광고'!$X:$X,'무신사 메타 광고'!I:I,$C$4,'무신사 메타 광고'!D:D,$B755))</f>
        <v>0</v>
      </c>
      <c r="O755" s="11">
        <f t="shared" si="25"/>
        <v>0</v>
      </c>
      <c r="R755" s="13"/>
      <c r="S755" s="31">
        <f>IF($S$4="", SUMIFS('자사몰 메타 광고'!$L:$L, '자사몰 메타 광고'!$C:$C, $R755),SUMIFS('자사몰 메타 광고'!$L:$L,'자사몰 메타 광고'!$I:$I,$S$4,'자사몰 메타 광고'!$C:$C,$R755))</f>
        <v>0</v>
      </c>
      <c r="T755" s="31">
        <f>IF($S$4="", SUMIFS('자사몰 메타 광고'!$V:$V, '자사몰 메타 광고'!$C:$C, $R755),SUMIFS('자사몰 메타 광고'!$V:$V,'자사몰 메타 광고'!$I:$I,$S$4,'자사몰 메타 광고'!$C:$C,$R755))</f>
        <v>0</v>
      </c>
      <c r="U755" s="11">
        <f t="shared" si="26"/>
        <v>0</v>
      </c>
      <c r="V755" s="12" t="str">
        <f t="shared" si="31"/>
        <v xml:space="preserve"> </v>
      </c>
      <c r="W755" s="32">
        <f>IF($S$4="", SUMIFS('자사몰 메타 광고'!$K:$K, '자사몰 메타 광고'!$C:$C, $R755),SUMIFS('자사몰 메타 광고'!$K:$K,'자사몰 메타 광고'!$I:$I,$S$4,'자사몰 메타 광고'!$C:$C,$R755))</f>
        <v>0</v>
      </c>
      <c r="X755" s="32">
        <f>IF($S$4="", SUMIFS('자사몰 메타 광고'!$N:$N, '자사몰 메타 광고'!$C:$C, $R755),SUMIFS('자사몰 메타 광고'!$N:$N,'자사몰 메타 광고'!$I:$I,$S$4,'자사몰 메타 광고'!$C:$C,$R755))</f>
        <v>0</v>
      </c>
      <c r="Y755" s="11">
        <f t="shared" si="27"/>
        <v>0</v>
      </c>
      <c r="Z755" s="12" t="str">
        <f t="shared" si="32"/>
        <v xml:space="preserve"> </v>
      </c>
      <c r="AB755" s="10">
        <f>IF($S$4="", SUMIFS('무신사 메타 광고'!$X:$X, '무신사 메타 광고'!$C:$C, $R755),SUMIFS('무신사 메타 광고'!$X:$X,'무신사 메타 광고'!$I:$I,$S$4,'무신사 메타 광고'!$C:$C,$R755))</f>
        <v>0</v>
      </c>
      <c r="AC755" s="11">
        <f t="shared" si="28"/>
        <v>0</v>
      </c>
    </row>
    <row r="756" spans="2:29">
      <c r="B756" s="9"/>
      <c r="C756" s="29">
        <f>IF($C$4="", SUMIFS('자사몰 메타 광고'!$L:$L, '자사몰 메타 광고'!$D:$D, $B756), SUMIFS('자사몰 메타 광고'!$L:$L, '자사몰 메타 광고'!$I:$I, $C$4, '자사몰 메타 광고'!$D:$D, $B756))</f>
        <v>0</v>
      </c>
      <c r="D756" s="29">
        <f>IF($C$4="", SUMIFS('자사몰 메타 광고'!$V:$V,#REF!, $B756), SUMIFS('자사몰 메타 광고'!$V:$V,'자사몰 메타 광고'!$I:$I,$C$4,'자사몰 메타 광고'!$D:$D,$B756))</f>
        <v>0</v>
      </c>
      <c r="E756" s="11">
        <f t="shared" si="22"/>
        <v>0</v>
      </c>
      <c r="F756" s="12" t="str">
        <f t="shared" si="29"/>
        <v xml:space="preserve"> </v>
      </c>
      <c r="G756" s="30">
        <f>IF($C$4="", SUMIFS('자사몰 메타 광고'!$K:$K, '자사몰 메타 광고'!$D:$D, $B756), SUMIFS('자사몰 메타 광고'!$K:$K,'자사몰 메타 광고'!$I:$I,$C$4,'자사몰 메타 광고'!D:D,$B756))</f>
        <v>0</v>
      </c>
      <c r="H756" s="30">
        <f>IF($C$4="", SUMIFS('자사몰 메타 광고'!$Q:$Q, '자사몰 메타 광고'!$D:$D, $B756), SUMIFS('자사몰 메타 광고'!$Q:$Q,'자사몰 메타 광고'!$I:$I,$C$4,'자사몰 메타 광고'!D:D,$B756))</f>
        <v>0</v>
      </c>
      <c r="I756" s="30">
        <f>IF($C$4="", SUMIFS('자사몰 메타 광고'!$U:$U, '자사몰 메타 광고'!$D:$D, $B756), SUMIFS('자사몰 메타 광고'!$U:$U,'자사몰 메타 광고'!$I:$I,$C$4,'자사몰 메타 광고'!D:D,$B756))</f>
        <v>0</v>
      </c>
      <c r="J756" s="11">
        <f t="shared" si="23"/>
        <v>0</v>
      </c>
      <c r="K756" s="11">
        <f t="shared" si="24"/>
        <v>0</v>
      </c>
      <c r="L756" s="12" t="str">
        <f t="shared" si="30"/>
        <v xml:space="preserve"> </v>
      </c>
      <c r="N756" s="10">
        <f>IF($C$4="", SUMIFS('무신사 메타 광고'!$X:$X, '무신사 메타 광고'!$D:$D, $B756),SUMIFS('무신사 메타 광고'!$X:$X,'무신사 메타 광고'!I:I,$C$4,'무신사 메타 광고'!D:D,$B756))</f>
        <v>0</v>
      </c>
      <c r="O756" s="11">
        <f t="shared" si="25"/>
        <v>0</v>
      </c>
      <c r="R756" s="13"/>
      <c r="S756" s="31">
        <f>IF($S$4="", SUMIFS('자사몰 메타 광고'!$L:$L, '자사몰 메타 광고'!$C:$C, $R756),SUMIFS('자사몰 메타 광고'!$L:$L,'자사몰 메타 광고'!$I:$I,$S$4,'자사몰 메타 광고'!$C:$C,$R756))</f>
        <v>0</v>
      </c>
      <c r="T756" s="31">
        <f>IF($S$4="", SUMIFS('자사몰 메타 광고'!$V:$V, '자사몰 메타 광고'!$C:$C, $R756),SUMIFS('자사몰 메타 광고'!$V:$V,'자사몰 메타 광고'!$I:$I,$S$4,'자사몰 메타 광고'!$C:$C,$R756))</f>
        <v>0</v>
      </c>
      <c r="U756" s="11">
        <f t="shared" si="26"/>
        <v>0</v>
      </c>
      <c r="V756" s="12" t="str">
        <f t="shared" si="31"/>
        <v xml:space="preserve"> </v>
      </c>
      <c r="W756" s="32">
        <f>IF($S$4="", SUMIFS('자사몰 메타 광고'!$K:$K, '자사몰 메타 광고'!$C:$C, $R756),SUMIFS('자사몰 메타 광고'!$K:$K,'자사몰 메타 광고'!$I:$I,$S$4,'자사몰 메타 광고'!$C:$C,$R756))</f>
        <v>0</v>
      </c>
      <c r="X756" s="32">
        <f>IF($S$4="", SUMIFS('자사몰 메타 광고'!$N:$N, '자사몰 메타 광고'!$C:$C, $R756),SUMIFS('자사몰 메타 광고'!$N:$N,'자사몰 메타 광고'!$I:$I,$S$4,'자사몰 메타 광고'!$C:$C,$R756))</f>
        <v>0</v>
      </c>
      <c r="Y756" s="11">
        <f t="shared" si="27"/>
        <v>0</v>
      </c>
      <c r="Z756" s="12" t="str">
        <f t="shared" si="32"/>
        <v xml:space="preserve"> </v>
      </c>
      <c r="AB756" s="10">
        <f>IF($S$4="", SUMIFS('무신사 메타 광고'!$X:$X, '무신사 메타 광고'!$C:$C, $R756),SUMIFS('무신사 메타 광고'!$X:$X,'무신사 메타 광고'!$I:$I,$S$4,'무신사 메타 광고'!$C:$C,$R756))</f>
        <v>0</v>
      </c>
      <c r="AC756" s="11">
        <f t="shared" si="28"/>
        <v>0</v>
      </c>
    </row>
    <row r="757" spans="2:29">
      <c r="B757" s="9"/>
      <c r="C757" s="29">
        <f>IF($C$4="", SUMIFS('자사몰 메타 광고'!$L:$L, '자사몰 메타 광고'!$D:$D, $B757), SUMIFS('자사몰 메타 광고'!$L:$L, '자사몰 메타 광고'!$I:$I, $C$4, '자사몰 메타 광고'!$D:$D, $B757))</f>
        <v>0</v>
      </c>
      <c r="D757" s="29">
        <f>IF($C$4="", SUMIFS('자사몰 메타 광고'!$V:$V,#REF!, $B757), SUMIFS('자사몰 메타 광고'!$V:$V,'자사몰 메타 광고'!$I:$I,$C$4,'자사몰 메타 광고'!$D:$D,$B757))</f>
        <v>0</v>
      </c>
      <c r="E757" s="11">
        <f t="shared" si="22"/>
        <v>0</v>
      </c>
      <c r="F757" s="12" t="str">
        <f t="shared" si="29"/>
        <v xml:space="preserve"> </v>
      </c>
      <c r="G757" s="30">
        <f>IF($C$4="", SUMIFS('자사몰 메타 광고'!$K:$K, '자사몰 메타 광고'!$D:$D, $B757), SUMIFS('자사몰 메타 광고'!$K:$K,'자사몰 메타 광고'!$I:$I,$C$4,'자사몰 메타 광고'!D:D,$B757))</f>
        <v>0</v>
      </c>
      <c r="H757" s="30">
        <f>IF($C$4="", SUMIFS('자사몰 메타 광고'!$Q:$Q, '자사몰 메타 광고'!$D:$D, $B757), SUMIFS('자사몰 메타 광고'!$Q:$Q,'자사몰 메타 광고'!$I:$I,$C$4,'자사몰 메타 광고'!D:D,$B757))</f>
        <v>0</v>
      </c>
      <c r="I757" s="30">
        <f>IF($C$4="", SUMIFS('자사몰 메타 광고'!$U:$U, '자사몰 메타 광고'!$D:$D, $B757), SUMIFS('자사몰 메타 광고'!$U:$U,'자사몰 메타 광고'!$I:$I,$C$4,'자사몰 메타 광고'!D:D,$B757))</f>
        <v>0</v>
      </c>
      <c r="J757" s="11">
        <f t="shared" si="23"/>
        <v>0</v>
      </c>
      <c r="K757" s="11">
        <f t="shared" si="24"/>
        <v>0</v>
      </c>
      <c r="L757" s="12" t="str">
        <f t="shared" si="30"/>
        <v xml:space="preserve"> </v>
      </c>
      <c r="N757" s="10">
        <f>IF($C$4="", SUMIFS('무신사 메타 광고'!$X:$X, '무신사 메타 광고'!$D:$D, $B757),SUMIFS('무신사 메타 광고'!$X:$X,'무신사 메타 광고'!I:I,$C$4,'무신사 메타 광고'!D:D,$B757))</f>
        <v>0</v>
      </c>
      <c r="O757" s="11">
        <f t="shared" si="25"/>
        <v>0</v>
      </c>
      <c r="R757" s="13"/>
      <c r="S757" s="31">
        <f>IF($S$4="", SUMIFS('자사몰 메타 광고'!$L:$L, '자사몰 메타 광고'!$C:$C, $R757),SUMIFS('자사몰 메타 광고'!$L:$L,'자사몰 메타 광고'!$I:$I,$S$4,'자사몰 메타 광고'!$C:$C,$R757))</f>
        <v>0</v>
      </c>
      <c r="T757" s="31">
        <f>IF($S$4="", SUMIFS('자사몰 메타 광고'!$V:$V, '자사몰 메타 광고'!$C:$C, $R757),SUMIFS('자사몰 메타 광고'!$V:$V,'자사몰 메타 광고'!$I:$I,$S$4,'자사몰 메타 광고'!$C:$C,$R757))</f>
        <v>0</v>
      </c>
      <c r="U757" s="11">
        <f t="shared" si="26"/>
        <v>0</v>
      </c>
      <c r="V757" s="12" t="str">
        <f t="shared" si="31"/>
        <v xml:space="preserve"> </v>
      </c>
      <c r="W757" s="32">
        <f>IF($S$4="", SUMIFS('자사몰 메타 광고'!$K:$K, '자사몰 메타 광고'!$C:$C, $R757),SUMIFS('자사몰 메타 광고'!$K:$K,'자사몰 메타 광고'!$I:$I,$S$4,'자사몰 메타 광고'!$C:$C,$R757))</f>
        <v>0</v>
      </c>
      <c r="X757" s="32">
        <f>IF($S$4="", SUMIFS('자사몰 메타 광고'!$N:$N, '자사몰 메타 광고'!$C:$C, $R757),SUMIFS('자사몰 메타 광고'!$N:$N,'자사몰 메타 광고'!$I:$I,$S$4,'자사몰 메타 광고'!$C:$C,$R757))</f>
        <v>0</v>
      </c>
      <c r="Y757" s="11">
        <f t="shared" si="27"/>
        <v>0</v>
      </c>
      <c r="Z757" s="12" t="str">
        <f t="shared" si="32"/>
        <v xml:space="preserve"> </v>
      </c>
      <c r="AB757" s="10">
        <f>IF($S$4="", SUMIFS('무신사 메타 광고'!$X:$X, '무신사 메타 광고'!$C:$C, $R757),SUMIFS('무신사 메타 광고'!$X:$X,'무신사 메타 광고'!$I:$I,$S$4,'무신사 메타 광고'!$C:$C,$R757))</f>
        <v>0</v>
      </c>
      <c r="AC757" s="11">
        <f t="shared" si="28"/>
        <v>0</v>
      </c>
    </row>
    <row r="758" spans="2:29">
      <c r="B758" s="9"/>
      <c r="C758" s="29">
        <f>IF($C$4="", SUMIFS('자사몰 메타 광고'!$L:$L, '자사몰 메타 광고'!$D:$D, $B758), SUMIFS('자사몰 메타 광고'!$L:$L, '자사몰 메타 광고'!$I:$I, $C$4, '자사몰 메타 광고'!$D:$D, $B758))</f>
        <v>0</v>
      </c>
      <c r="D758" s="29">
        <f>IF($C$4="", SUMIFS('자사몰 메타 광고'!$V:$V,#REF!, $B758), SUMIFS('자사몰 메타 광고'!$V:$V,'자사몰 메타 광고'!$I:$I,$C$4,'자사몰 메타 광고'!$D:$D,$B758))</f>
        <v>0</v>
      </c>
      <c r="E758" s="11">
        <f t="shared" si="22"/>
        <v>0</v>
      </c>
      <c r="F758" s="12" t="str">
        <f t="shared" si="29"/>
        <v xml:space="preserve"> </v>
      </c>
      <c r="G758" s="30">
        <f>IF($C$4="", SUMIFS('자사몰 메타 광고'!$K:$K, '자사몰 메타 광고'!$D:$D, $B758), SUMIFS('자사몰 메타 광고'!$K:$K,'자사몰 메타 광고'!$I:$I,$C$4,'자사몰 메타 광고'!D:D,$B758))</f>
        <v>0</v>
      </c>
      <c r="H758" s="30">
        <f>IF($C$4="", SUMIFS('자사몰 메타 광고'!$Q:$Q, '자사몰 메타 광고'!$D:$D, $B758), SUMIFS('자사몰 메타 광고'!$Q:$Q,'자사몰 메타 광고'!$I:$I,$C$4,'자사몰 메타 광고'!D:D,$B758))</f>
        <v>0</v>
      </c>
      <c r="I758" s="30">
        <f>IF($C$4="", SUMIFS('자사몰 메타 광고'!$U:$U, '자사몰 메타 광고'!$D:$D, $B758), SUMIFS('자사몰 메타 광고'!$U:$U,'자사몰 메타 광고'!$I:$I,$C$4,'자사몰 메타 광고'!D:D,$B758))</f>
        <v>0</v>
      </c>
      <c r="J758" s="11">
        <f t="shared" si="23"/>
        <v>0</v>
      </c>
      <c r="K758" s="11">
        <f t="shared" si="24"/>
        <v>0</v>
      </c>
      <c r="L758" s="12" t="str">
        <f t="shared" si="30"/>
        <v xml:space="preserve"> </v>
      </c>
      <c r="N758" s="10">
        <f>IF($C$4="", SUMIFS('무신사 메타 광고'!$X:$X, '무신사 메타 광고'!$D:$D, $B758),SUMIFS('무신사 메타 광고'!$X:$X,'무신사 메타 광고'!I:I,$C$4,'무신사 메타 광고'!D:D,$B758))</f>
        <v>0</v>
      </c>
      <c r="O758" s="11">
        <f t="shared" si="25"/>
        <v>0</v>
      </c>
      <c r="R758" s="13"/>
      <c r="S758" s="31">
        <f>IF($S$4="", SUMIFS('자사몰 메타 광고'!$L:$L, '자사몰 메타 광고'!$C:$C, $R758),SUMIFS('자사몰 메타 광고'!$L:$L,'자사몰 메타 광고'!$I:$I,$S$4,'자사몰 메타 광고'!$C:$C,$R758))</f>
        <v>0</v>
      </c>
      <c r="T758" s="31">
        <f>IF($S$4="", SUMIFS('자사몰 메타 광고'!$V:$V, '자사몰 메타 광고'!$C:$C, $R758),SUMIFS('자사몰 메타 광고'!$V:$V,'자사몰 메타 광고'!$I:$I,$S$4,'자사몰 메타 광고'!$C:$C,$R758))</f>
        <v>0</v>
      </c>
      <c r="U758" s="11">
        <f t="shared" si="26"/>
        <v>0</v>
      </c>
      <c r="V758" s="12" t="str">
        <f t="shared" si="31"/>
        <v xml:space="preserve"> </v>
      </c>
      <c r="W758" s="32">
        <f>IF($S$4="", SUMIFS('자사몰 메타 광고'!$K:$K, '자사몰 메타 광고'!$C:$C, $R758),SUMIFS('자사몰 메타 광고'!$K:$K,'자사몰 메타 광고'!$I:$I,$S$4,'자사몰 메타 광고'!$C:$C,$R758))</f>
        <v>0</v>
      </c>
      <c r="X758" s="32">
        <f>IF($S$4="", SUMIFS('자사몰 메타 광고'!$N:$N, '자사몰 메타 광고'!$C:$C, $R758),SUMIFS('자사몰 메타 광고'!$N:$N,'자사몰 메타 광고'!$I:$I,$S$4,'자사몰 메타 광고'!$C:$C,$R758))</f>
        <v>0</v>
      </c>
      <c r="Y758" s="11">
        <f t="shared" si="27"/>
        <v>0</v>
      </c>
      <c r="Z758" s="12" t="str">
        <f t="shared" si="32"/>
        <v xml:space="preserve"> </v>
      </c>
      <c r="AB758" s="10">
        <f>IF($S$4="", SUMIFS('무신사 메타 광고'!$X:$X, '무신사 메타 광고'!$C:$C, $R758),SUMIFS('무신사 메타 광고'!$X:$X,'무신사 메타 광고'!$I:$I,$S$4,'무신사 메타 광고'!$C:$C,$R758))</f>
        <v>0</v>
      </c>
      <c r="AC758" s="11">
        <f t="shared" si="28"/>
        <v>0</v>
      </c>
    </row>
    <row r="759" spans="2:29">
      <c r="B759" s="9"/>
      <c r="C759" s="29">
        <f>IF($C$4="", SUMIFS('자사몰 메타 광고'!$L:$L, '자사몰 메타 광고'!$D:$D, $B759), SUMIFS('자사몰 메타 광고'!$L:$L, '자사몰 메타 광고'!$I:$I, $C$4, '자사몰 메타 광고'!$D:$D, $B759))</f>
        <v>0</v>
      </c>
      <c r="D759" s="29">
        <f>IF($C$4="", SUMIFS('자사몰 메타 광고'!$V:$V,#REF!, $B759), SUMIFS('자사몰 메타 광고'!$V:$V,'자사몰 메타 광고'!$I:$I,$C$4,'자사몰 메타 광고'!$D:$D,$B759))</f>
        <v>0</v>
      </c>
      <c r="E759" s="11">
        <f t="shared" si="22"/>
        <v>0</v>
      </c>
      <c r="F759" s="12" t="str">
        <f t="shared" si="29"/>
        <v xml:space="preserve"> </v>
      </c>
      <c r="G759" s="30">
        <f>IF($C$4="", SUMIFS('자사몰 메타 광고'!$K:$K, '자사몰 메타 광고'!$D:$D, $B759), SUMIFS('자사몰 메타 광고'!$K:$K,'자사몰 메타 광고'!$I:$I,$C$4,'자사몰 메타 광고'!D:D,$B759))</f>
        <v>0</v>
      </c>
      <c r="H759" s="30">
        <f>IF($C$4="", SUMIFS('자사몰 메타 광고'!$Q:$Q, '자사몰 메타 광고'!$D:$D, $B759), SUMIFS('자사몰 메타 광고'!$Q:$Q,'자사몰 메타 광고'!$I:$I,$C$4,'자사몰 메타 광고'!D:D,$B759))</f>
        <v>0</v>
      </c>
      <c r="I759" s="30">
        <f>IF($C$4="", SUMIFS('자사몰 메타 광고'!$U:$U, '자사몰 메타 광고'!$D:$D, $B759), SUMIFS('자사몰 메타 광고'!$U:$U,'자사몰 메타 광고'!$I:$I,$C$4,'자사몰 메타 광고'!D:D,$B759))</f>
        <v>0</v>
      </c>
      <c r="J759" s="11">
        <f t="shared" si="23"/>
        <v>0</v>
      </c>
      <c r="K759" s="11">
        <f t="shared" si="24"/>
        <v>0</v>
      </c>
      <c r="L759" s="12" t="str">
        <f t="shared" si="30"/>
        <v xml:space="preserve"> </v>
      </c>
      <c r="N759" s="10">
        <f>IF($C$4="", SUMIFS('무신사 메타 광고'!$X:$X, '무신사 메타 광고'!$D:$D, $B759),SUMIFS('무신사 메타 광고'!$X:$X,'무신사 메타 광고'!I:I,$C$4,'무신사 메타 광고'!D:D,$B759))</f>
        <v>0</v>
      </c>
      <c r="O759" s="11">
        <f t="shared" si="25"/>
        <v>0</v>
      </c>
      <c r="R759" s="13"/>
      <c r="S759" s="31">
        <f>IF($S$4="", SUMIFS('자사몰 메타 광고'!$L:$L, '자사몰 메타 광고'!$C:$C, $R759),SUMIFS('자사몰 메타 광고'!$L:$L,'자사몰 메타 광고'!$I:$I,$S$4,'자사몰 메타 광고'!$C:$C,$R759))</f>
        <v>0</v>
      </c>
      <c r="T759" s="31">
        <f>IF($S$4="", SUMIFS('자사몰 메타 광고'!$V:$V, '자사몰 메타 광고'!$C:$C, $R759),SUMIFS('자사몰 메타 광고'!$V:$V,'자사몰 메타 광고'!$I:$I,$S$4,'자사몰 메타 광고'!$C:$C,$R759))</f>
        <v>0</v>
      </c>
      <c r="U759" s="11">
        <f t="shared" si="26"/>
        <v>0</v>
      </c>
      <c r="V759" s="12" t="str">
        <f t="shared" si="31"/>
        <v xml:space="preserve"> </v>
      </c>
      <c r="W759" s="32">
        <f>IF($S$4="", SUMIFS('자사몰 메타 광고'!$K:$K, '자사몰 메타 광고'!$C:$C, $R759),SUMIFS('자사몰 메타 광고'!$K:$K,'자사몰 메타 광고'!$I:$I,$S$4,'자사몰 메타 광고'!$C:$C,$R759))</f>
        <v>0</v>
      </c>
      <c r="X759" s="32">
        <f>IF($S$4="", SUMIFS('자사몰 메타 광고'!$N:$N, '자사몰 메타 광고'!$C:$C, $R759),SUMIFS('자사몰 메타 광고'!$N:$N,'자사몰 메타 광고'!$I:$I,$S$4,'자사몰 메타 광고'!$C:$C,$R759))</f>
        <v>0</v>
      </c>
      <c r="Y759" s="11">
        <f t="shared" si="27"/>
        <v>0</v>
      </c>
      <c r="Z759" s="12" t="str">
        <f t="shared" si="32"/>
        <v xml:space="preserve"> </v>
      </c>
      <c r="AB759" s="10">
        <f>IF($S$4="", SUMIFS('무신사 메타 광고'!$X:$X, '무신사 메타 광고'!$C:$C, $R759),SUMIFS('무신사 메타 광고'!$X:$X,'무신사 메타 광고'!$I:$I,$S$4,'무신사 메타 광고'!$C:$C,$R759))</f>
        <v>0</v>
      </c>
      <c r="AC759" s="11">
        <f t="shared" si="28"/>
        <v>0</v>
      </c>
    </row>
    <row r="760" spans="2:29">
      <c r="B760" s="9"/>
      <c r="C760" s="29">
        <f>IF($C$4="", SUMIFS('자사몰 메타 광고'!$L:$L, '자사몰 메타 광고'!$D:$D, $B760), SUMIFS('자사몰 메타 광고'!$L:$L, '자사몰 메타 광고'!$I:$I, $C$4, '자사몰 메타 광고'!$D:$D, $B760))</f>
        <v>0</v>
      </c>
      <c r="D760" s="29">
        <f>IF($C$4="", SUMIFS('자사몰 메타 광고'!$V:$V,#REF!, $B760), SUMIFS('자사몰 메타 광고'!$V:$V,'자사몰 메타 광고'!$I:$I,$C$4,'자사몰 메타 광고'!$D:$D,$B760))</f>
        <v>0</v>
      </c>
      <c r="E760" s="11">
        <f t="shared" si="22"/>
        <v>0</v>
      </c>
      <c r="F760" s="12" t="str">
        <f t="shared" si="29"/>
        <v xml:space="preserve"> </v>
      </c>
      <c r="G760" s="30">
        <f>IF($C$4="", SUMIFS('자사몰 메타 광고'!$K:$K, '자사몰 메타 광고'!$D:$D, $B760), SUMIFS('자사몰 메타 광고'!$K:$K,'자사몰 메타 광고'!$I:$I,$C$4,'자사몰 메타 광고'!D:D,$B760))</f>
        <v>0</v>
      </c>
      <c r="H760" s="30">
        <f>IF($C$4="", SUMIFS('자사몰 메타 광고'!$Q:$Q, '자사몰 메타 광고'!$D:$D, $B760), SUMIFS('자사몰 메타 광고'!$Q:$Q,'자사몰 메타 광고'!$I:$I,$C$4,'자사몰 메타 광고'!D:D,$B760))</f>
        <v>0</v>
      </c>
      <c r="I760" s="30">
        <f>IF($C$4="", SUMIFS('자사몰 메타 광고'!$U:$U, '자사몰 메타 광고'!$D:$D, $B760), SUMIFS('자사몰 메타 광고'!$U:$U,'자사몰 메타 광고'!$I:$I,$C$4,'자사몰 메타 광고'!D:D,$B760))</f>
        <v>0</v>
      </c>
      <c r="J760" s="11">
        <f t="shared" si="23"/>
        <v>0</v>
      </c>
      <c r="K760" s="11">
        <f t="shared" si="24"/>
        <v>0</v>
      </c>
      <c r="L760" s="12" t="str">
        <f t="shared" si="30"/>
        <v xml:space="preserve"> </v>
      </c>
      <c r="N760" s="10">
        <f>IF($C$4="", SUMIFS('무신사 메타 광고'!$X:$X, '무신사 메타 광고'!$D:$D, $B760),SUMIFS('무신사 메타 광고'!$X:$X,'무신사 메타 광고'!I:I,$C$4,'무신사 메타 광고'!D:D,$B760))</f>
        <v>0</v>
      </c>
      <c r="O760" s="11">
        <f t="shared" si="25"/>
        <v>0</v>
      </c>
      <c r="R760" s="13"/>
      <c r="S760" s="31">
        <f>IF($S$4="", SUMIFS('자사몰 메타 광고'!$L:$L, '자사몰 메타 광고'!$C:$C, $R760),SUMIFS('자사몰 메타 광고'!$L:$L,'자사몰 메타 광고'!$I:$I,$S$4,'자사몰 메타 광고'!$C:$C,$R760))</f>
        <v>0</v>
      </c>
      <c r="T760" s="31">
        <f>IF($S$4="", SUMIFS('자사몰 메타 광고'!$V:$V, '자사몰 메타 광고'!$C:$C, $R760),SUMIFS('자사몰 메타 광고'!$V:$V,'자사몰 메타 광고'!$I:$I,$S$4,'자사몰 메타 광고'!$C:$C,$R760))</f>
        <v>0</v>
      </c>
      <c r="U760" s="11">
        <f t="shared" si="26"/>
        <v>0</v>
      </c>
      <c r="V760" s="12" t="str">
        <f t="shared" si="31"/>
        <v xml:space="preserve"> </v>
      </c>
      <c r="W760" s="32">
        <f>IF($S$4="", SUMIFS('자사몰 메타 광고'!$K:$K, '자사몰 메타 광고'!$C:$C, $R760),SUMIFS('자사몰 메타 광고'!$K:$K,'자사몰 메타 광고'!$I:$I,$S$4,'자사몰 메타 광고'!$C:$C,$R760))</f>
        <v>0</v>
      </c>
      <c r="X760" s="32">
        <f>IF($S$4="", SUMIFS('자사몰 메타 광고'!$N:$N, '자사몰 메타 광고'!$C:$C, $R760),SUMIFS('자사몰 메타 광고'!$N:$N,'자사몰 메타 광고'!$I:$I,$S$4,'자사몰 메타 광고'!$C:$C,$R760))</f>
        <v>0</v>
      </c>
      <c r="Y760" s="11">
        <f t="shared" si="27"/>
        <v>0</v>
      </c>
      <c r="Z760" s="12" t="str">
        <f t="shared" si="32"/>
        <v xml:space="preserve"> </v>
      </c>
      <c r="AB760" s="10">
        <f>IF($S$4="", SUMIFS('무신사 메타 광고'!$X:$X, '무신사 메타 광고'!$C:$C, $R760),SUMIFS('무신사 메타 광고'!$X:$X,'무신사 메타 광고'!$I:$I,$S$4,'무신사 메타 광고'!$C:$C,$R760))</f>
        <v>0</v>
      </c>
      <c r="AC760" s="11">
        <f t="shared" si="28"/>
        <v>0</v>
      </c>
    </row>
    <row r="761" spans="2:29">
      <c r="B761" s="9"/>
      <c r="C761" s="29">
        <f>IF($C$4="", SUMIFS('자사몰 메타 광고'!$L:$L, '자사몰 메타 광고'!$D:$D, $B761), SUMIFS('자사몰 메타 광고'!$L:$L, '자사몰 메타 광고'!$I:$I, $C$4, '자사몰 메타 광고'!$D:$D, $B761))</f>
        <v>0</v>
      </c>
      <c r="D761" s="29">
        <f>IF($C$4="", SUMIFS('자사몰 메타 광고'!$V:$V,#REF!, $B761), SUMIFS('자사몰 메타 광고'!$V:$V,'자사몰 메타 광고'!$I:$I,$C$4,'자사몰 메타 광고'!$D:$D,$B761))</f>
        <v>0</v>
      </c>
      <c r="E761" s="11">
        <f t="shared" si="22"/>
        <v>0</v>
      </c>
      <c r="F761" s="12" t="str">
        <f t="shared" si="29"/>
        <v xml:space="preserve"> </v>
      </c>
      <c r="G761" s="30">
        <f>IF($C$4="", SUMIFS('자사몰 메타 광고'!$K:$K, '자사몰 메타 광고'!$D:$D, $B761), SUMIFS('자사몰 메타 광고'!$K:$K,'자사몰 메타 광고'!$I:$I,$C$4,'자사몰 메타 광고'!D:D,$B761))</f>
        <v>0</v>
      </c>
      <c r="H761" s="30">
        <f>IF($C$4="", SUMIFS('자사몰 메타 광고'!$Q:$Q, '자사몰 메타 광고'!$D:$D, $B761), SUMIFS('자사몰 메타 광고'!$Q:$Q,'자사몰 메타 광고'!$I:$I,$C$4,'자사몰 메타 광고'!D:D,$B761))</f>
        <v>0</v>
      </c>
      <c r="I761" s="30">
        <f>IF($C$4="", SUMIFS('자사몰 메타 광고'!$U:$U, '자사몰 메타 광고'!$D:$D, $B761), SUMIFS('자사몰 메타 광고'!$U:$U,'자사몰 메타 광고'!$I:$I,$C$4,'자사몰 메타 광고'!D:D,$B761))</f>
        <v>0</v>
      </c>
      <c r="J761" s="11">
        <f t="shared" si="23"/>
        <v>0</v>
      </c>
      <c r="K761" s="11">
        <f t="shared" si="24"/>
        <v>0</v>
      </c>
      <c r="L761" s="12" t="str">
        <f t="shared" si="30"/>
        <v xml:space="preserve"> </v>
      </c>
      <c r="N761" s="10">
        <f>IF($C$4="", SUMIFS('무신사 메타 광고'!$X:$X, '무신사 메타 광고'!$D:$D, $B761),SUMIFS('무신사 메타 광고'!$X:$X,'무신사 메타 광고'!I:I,$C$4,'무신사 메타 광고'!D:D,$B761))</f>
        <v>0</v>
      </c>
      <c r="O761" s="11">
        <f t="shared" si="25"/>
        <v>0</v>
      </c>
      <c r="R761" s="13"/>
      <c r="S761" s="31">
        <f>IF($S$4="", SUMIFS('자사몰 메타 광고'!$L:$L, '자사몰 메타 광고'!$C:$C, $R761),SUMIFS('자사몰 메타 광고'!$L:$L,'자사몰 메타 광고'!$I:$I,$S$4,'자사몰 메타 광고'!$C:$C,$R761))</f>
        <v>0</v>
      </c>
      <c r="T761" s="31">
        <f>IF($S$4="", SUMIFS('자사몰 메타 광고'!$V:$V, '자사몰 메타 광고'!$C:$C, $R761),SUMIFS('자사몰 메타 광고'!$V:$V,'자사몰 메타 광고'!$I:$I,$S$4,'자사몰 메타 광고'!$C:$C,$R761))</f>
        <v>0</v>
      </c>
      <c r="U761" s="11">
        <f t="shared" si="26"/>
        <v>0</v>
      </c>
      <c r="V761" s="12" t="str">
        <f t="shared" si="31"/>
        <v xml:space="preserve"> </v>
      </c>
      <c r="W761" s="32">
        <f>IF($S$4="", SUMIFS('자사몰 메타 광고'!$K:$K, '자사몰 메타 광고'!$C:$C, $R761),SUMIFS('자사몰 메타 광고'!$K:$K,'자사몰 메타 광고'!$I:$I,$S$4,'자사몰 메타 광고'!$C:$C,$R761))</f>
        <v>0</v>
      </c>
      <c r="X761" s="32">
        <f>IF($S$4="", SUMIFS('자사몰 메타 광고'!$N:$N, '자사몰 메타 광고'!$C:$C, $R761),SUMIFS('자사몰 메타 광고'!$N:$N,'자사몰 메타 광고'!$I:$I,$S$4,'자사몰 메타 광고'!$C:$C,$R761))</f>
        <v>0</v>
      </c>
      <c r="Y761" s="11">
        <f t="shared" si="27"/>
        <v>0</v>
      </c>
      <c r="Z761" s="12" t="str">
        <f t="shared" si="32"/>
        <v xml:space="preserve"> </v>
      </c>
      <c r="AB761" s="10">
        <f>IF($S$4="", SUMIFS('무신사 메타 광고'!$X:$X, '무신사 메타 광고'!$C:$C, $R761),SUMIFS('무신사 메타 광고'!$X:$X,'무신사 메타 광고'!$I:$I,$S$4,'무신사 메타 광고'!$C:$C,$R761))</f>
        <v>0</v>
      </c>
      <c r="AC761" s="11">
        <f t="shared" si="28"/>
        <v>0</v>
      </c>
    </row>
    <row r="762" spans="2:29">
      <c r="B762" s="9"/>
      <c r="C762" s="29">
        <f>IF($C$4="", SUMIFS('자사몰 메타 광고'!$L:$L, '자사몰 메타 광고'!$D:$D, $B762), SUMIFS('자사몰 메타 광고'!$L:$L, '자사몰 메타 광고'!$I:$I, $C$4, '자사몰 메타 광고'!$D:$D, $B762))</f>
        <v>0</v>
      </c>
      <c r="D762" s="29">
        <f>IF($C$4="", SUMIFS('자사몰 메타 광고'!$V:$V,#REF!, $B762), SUMIFS('자사몰 메타 광고'!$V:$V,'자사몰 메타 광고'!$I:$I,$C$4,'자사몰 메타 광고'!$D:$D,$B762))</f>
        <v>0</v>
      </c>
      <c r="E762" s="11">
        <f t="shared" si="22"/>
        <v>0</v>
      </c>
      <c r="F762" s="12" t="str">
        <f t="shared" si="29"/>
        <v xml:space="preserve"> </v>
      </c>
      <c r="G762" s="30">
        <f>IF($C$4="", SUMIFS('자사몰 메타 광고'!$K:$K, '자사몰 메타 광고'!$D:$D, $B762), SUMIFS('자사몰 메타 광고'!$K:$K,'자사몰 메타 광고'!$I:$I,$C$4,'자사몰 메타 광고'!D:D,$B762))</f>
        <v>0</v>
      </c>
      <c r="H762" s="30">
        <f>IF($C$4="", SUMIFS('자사몰 메타 광고'!$Q:$Q, '자사몰 메타 광고'!$D:$D, $B762), SUMIFS('자사몰 메타 광고'!$Q:$Q,'자사몰 메타 광고'!$I:$I,$C$4,'자사몰 메타 광고'!D:D,$B762))</f>
        <v>0</v>
      </c>
      <c r="I762" s="30">
        <f>IF($C$4="", SUMIFS('자사몰 메타 광고'!$U:$U, '자사몰 메타 광고'!$D:$D, $B762), SUMIFS('자사몰 메타 광고'!$U:$U,'자사몰 메타 광고'!$I:$I,$C$4,'자사몰 메타 광고'!D:D,$B762))</f>
        <v>0</v>
      </c>
      <c r="J762" s="11">
        <f t="shared" si="23"/>
        <v>0</v>
      </c>
      <c r="K762" s="11">
        <f t="shared" si="24"/>
        <v>0</v>
      </c>
      <c r="L762" s="12" t="str">
        <f t="shared" si="30"/>
        <v xml:space="preserve"> </v>
      </c>
      <c r="N762" s="10">
        <f>IF($C$4="", SUMIFS('무신사 메타 광고'!$X:$X, '무신사 메타 광고'!$D:$D, $B762),SUMIFS('무신사 메타 광고'!$X:$X,'무신사 메타 광고'!I:I,$C$4,'무신사 메타 광고'!D:D,$B762))</f>
        <v>0</v>
      </c>
      <c r="O762" s="11">
        <f t="shared" si="25"/>
        <v>0</v>
      </c>
      <c r="R762" s="13"/>
      <c r="S762" s="31">
        <f>IF($S$4="", SUMIFS('자사몰 메타 광고'!$L:$L, '자사몰 메타 광고'!$C:$C, $R762),SUMIFS('자사몰 메타 광고'!$L:$L,'자사몰 메타 광고'!$I:$I,$S$4,'자사몰 메타 광고'!$C:$C,$R762))</f>
        <v>0</v>
      </c>
      <c r="T762" s="31">
        <f>IF($S$4="", SUMIFS('자사몰 메타 광고'!$V:$V, '자사몰 메타 광고'!$C:$C, $R762),SUMIFS('자사몰 메타 광고'!$V:$V,'자사몰 메타 광고'!$I:$I,$S$4,'자사몰 메타 광고'!$C:$C,$R762))</f>
        <v>0</v>
      </c>
      <c r="U762" s="11">
        <f t="shared" si="26"/>
        <v>0</v>
      </c>
      <c r="V762" s="12" t="str">
        <f t="shared" si="31"/>
        <v xml:space="preserve"> </v>
      </c>
      <c r="W762" s="32">
        <f>IF($S$4="", SUMIFS('자사몰 메타 광고'!$K:$K, '자사몰 메타 광고'!$C:$C, $R762),SUMIFS('자사몰 메타 광고'!$K:$K,'자사몰 메타 광고'!$I:$I,$S$4,'자사몰 메타 광고'!$C:$C,$R762))</f>
        <v>0</v>
      </c>
      <c r="X762" s="32">
        <f>IF($S$4="", SUMIFS('자사몰 메타 광고'!$N:$N, '자사몰 메타 광고'!$C:$C, $R762),SUMIFS('자사몰 메타 광고'!$N:$N,'자사몰 메타 광고'!$I:$I,$S$4,'자사몰 메타 광고'!$C:$C,$R762))</f>
        <v>0</v>
      </c>
      <c r="Y762" s="11">
        <f t="shared" si="27"/>
        <v>0</v>
      </c>
      <c r="Z762" s="12" t="str">
        <f t="shared" si="32"/>
        <v xml:space="preserve"> </v>
      </c>
      <c r="AB762" s="10">
        <f>IF($S$4="", SUMIFS('무신사 메타 광고'!$X:$X, '무신사 메타 광고'!$C:$C, $R762),SUMIFS('무신사 메타 광고'!$X:$X,'무신사 메타 광고'!$I:$I,$S$4,'무신사 메타 광고'!$C:$C,$R762))</f>
        <v>0</v>
      </c>
      <c r="AC762" s="11">
        <f t="shared" si="28"/>
        <v>0</v>
      </c>
    </row>
    <row r="763" spans="2:29">
      <c r="B763" s="9"/>
      <c r="C763" s="29">
        <f>IF($C$4="", SUMIFS('자사몰 메타 광고'!$L:$L, '자사몰 메타 광고'!$D:$D, $B763), SUMIFS('자사몰 메타 광고'!$L:$L, '자사몰 메타 광고'!$I:$I, $C$4, '자사몰 메타 광고'!$D:$D, $B763))</f>
        <v>0</v>
      </c>
      <c r="D763" s="29">
        <f>IF($C$4="", SUMIFS('자사몰 메타 광고'!$V:$V,#REF!, $B763), SUMIFS('자사몰 메타 광고'!$V:$V,'자사몰 메타 광고'!$I:$I,$C$4,'자사몰 메타 광고'!$D:$D,$B763))</f>
        <v>0</v>
      </c>
      <c r="E763" s="11">
        <f t="shared" si="22"/>
        <v>0</v>
      </c>
      <c r="F763" s="12" t="str">
        <f t="shared" si="29"/>
        <v xml:space="preserve"> </v>
      </c>
      <c r="G763" s="30">
        <f>IF($C$4="", SUMIFS('자사몰 메타 광고'!$K:$K, '자사몰 메타 광고'!$D:$D, $B763), SUMIFS('자사몰 메타 광고'!$K:$K,'자사몰 메타 광고'!$I:$I,$C$4,'자사몰 메타 광고'!D:D,$B763))</f>
        <v>0</v>
      </c>
      <c r="H763" s="30">
        <f>IF($C$4="", SUMIFS('자사몰 메타 광고'!$Q:$Q, '자사몰 메타 광고'!$D:$D, $B763), SUMIFS('자사몰 메타 광고'!$Q:$Q,'자사몰 메타 광고'!$I:$I,$C$4,'자사몰 메타 광고'!D:D,$B763))</f>
        <v>0</v>
      </c>
      <c r="I763" s="30">
        <f>IF($C$4="", SUMIFS('자사몰 메타 광고'!$U:$U, '자사몰 메타 광고'!$D:$D, $B763), SUMIFS('자사몰 메타 광고'!$U:$U,'자사몰 메타 광고'!$I:$I,$C$4,'자사몰 메타 광고'!D:D,$B763))</f>
        <v>0</v>
      </c>
      <c r="J763" s="11">
        <f t="shared" si="23"/>
        <v>0</v>
      </c>
      <c r="K763" s="11">
        <f t="shared" si="24"/>
        <v>0</v>
      </c>
      <c r="L763" s="12" t="str">
        <f t="shared" si="30"/>
        <v xml:space="preserve"> </v>
      </c>
      <c r="N763" s="10">
        <f>IF($C$4="", SUMIFS('무신사 메타 광고'!$X:$X, '무신사 메타 광고'!$D:$D, $B763),SUMIFS('무신사 메타 광고'!$X:$X,'무신사 메타 광고'!I:I,$C$4,'무신사 메타 광고'!D:D,$B763))</f>
        <v>0</v>
      </c>
      <c r="O763" s="11">
        <f t="shared" si="25"/>
        <v>0</v>
      </c>
      <c r="R763" s="13"/>
      <c r="S763" s="31">
        <f>IF($S$4="", SUMIFS('자사몰 메타 광고'!$L:$L, '자사몰 메타 광고'!$C:$C, $R763),SUMIFS('자사몰 메타 광고'!$L:$L,'자사몰 메타 광고'!$I:$I,$S$4,'자사몰 메타 광고'!$C:$C,$R763))</f>
        <v>0</v>
      </c>
      <c r="T763" s="31">
        <f>IF($S$4="", SUMIFS('자사몰 메타 광고'!$V:$V, '자사몰 메타 광고'!$C:$C, $R763),SUMIFS('자사몰 메타 광고'!$V:$V,'자사몰 메타 광고'!$I:$I,$S$4,'자사몰 메타 광고'!$C:$C,$R763))</f>
        <v>0</v>
      </c>
      <c r="U763" s="11">
        <f t="shared" si="26"/>
        <v>0</v>
      </c>
      <c r="V763" s="12" t="str">
        <f t="shared" si="31"/>
        <v xml:space="preserve"> </v>
      </c>
      <c r="W763" s="32">
        <f>IF($S$4="", SUMIFS('자사몰 메타 광고'!$K:$K, '자사몰 메타 광고'!$C:$C, $R763),SUMIFS('자사몰 메타 광고'!$K:$K,'자사몰 메타 광고'!$I:$I,$S$4,'자사몰 메타 광고'!$C:$C,$R763))</f>
        <v>0</v>
      </c>
      <c r="X763" s="32">
        <f>IF($S$4="", SUMIFS('자사몰 메타 광고'!$N:$N, '자사몰 메타 광고'!$C:$C, $R763),SUMIFS('자사몰 메타 광고'!$N:$N,'자사몰 메타 광고'!$I:$I,$S$4,'자사몰 메타 광고'!$C:$C,$R763))</f>
        <v>0</v>
      </c>
      <c r="Y763" s="11">
        <f t="shared" si="27"/>
        <v>0</v>
      </c>
      <c r="Z763" s="12" t="str">
        <f t="shared" si="32"/>
        <v xml:space="preserve"> </v>
      </c>
      <c r="AB763" s="10">
        <f>IF($S$4="", SUMIFS('무신사 메타 광고'!$X:$X, '무신사 메타 광고'!$C:$C, $R763),SUMIFS('무신사 메타 광고'!$X:$X,'무신사 메타 광고'!$I:$I,$S$4,'무신사 메타 광고'!$C:$C,$R763))</f>
        <v>0</v>
      </c>
      <c r="AC763" s="11">
        <f t="shared" si="28"/>
        <v>0</v>
      </c>
    </row>
    <row r="764" spans="2:29">
      <c r="B764" s="9"/>
      <c r="C764" s="29">
        <f>IF($C$4="", SUMIFS('자사몰 메타 광고'!$L:$L, '자사몰 메타 광고'!$D:$D, $B764), SUMIFS('자사몰 메타 광고'!$L:$L, '자사몰 메타 광고'!$I:$I, $C$4, '자사몰 메타 광고'!$D:$D, $B764))</f>
        <v>0</v>
      </c>
      <c r="D764" s="29">
        <f>IF($C$4="", SUMIFS('자사몰 메타 광고'!$V:$V,#REF!, $B764), SUMIFS('자사몰 메타 광고'!$V:$V,'자사몰 메타 광고'!$I:$I,$C$4,'자사몰 메타 광고'!$D:$D,$B764))</f>
        <v>0</v>
      </c>
      <c r="E764" s="11">
        <f t="shared" si="22"/>
        <v>0</v>
      </c>
      <c r="F764" s="12" t="str">
        <f t="shared" si="29"/>
        <v xml:space="preserve"> </v>
      </c>
      <c r="G764" s="30">
        <f>IF($C$4="", SUMIFS('자사몰 메타 광고'!$K:$K, '자사몰 메타 광고'!$D:$D, $B764), SUMIFS('자사몰 메타 광고'!$K:$K,'자사몰 메타 광고'!$I:$I,$C$4,'자사몰 메타 광고'!D:D,$B764))</f>
        <v>0</v>
      </c>
      <c r="H764" s="30">
        <f>IF($C$4="", SUMIFS('자사몰 메타 광고'!$Q:$Q, '자사몰 메타 광고'!$D:$D, $B764), SUMIFS('자사몰 메타 광고'!$Q:$Q,'자사몰 메타 광고'!$I:$I,$C$4,'자사몰 메타 광고'!D:D,$B764))</f>
        <v>0</v>
      </c>
      <c r="I764" s="30">
        <f>IF($C$4="", SUMIFS('자사몰 메타 광고'!$U:$U, '자사몰 메타 광고'!$D:$D, $B764), SUMIFS('자사몰 메타 광고'!$U:$U,'자사몰 메타 광고'!$I:$I,$C$4,'자사몰 메타 광고'!D:D,$B764))</f>
        <v>0</v>
      </c>
      <c r="J764" s="11">
        <f t="shared" si="23"/>
        <v>0</v>
      </c>
      <c r="K764" s="11">
        <f t="shared" si="24"/>
        <v>0</v>
      </c>
      <c r="L764" s="12" t="str">
        <f t="shared" si="30"/>
        <v xml:space="preserve"> </v>
      </c>
      <c r="N764" s="10">
        <f>IF($C$4="", SUMIFS('무신사 메타 광고'!$X:$X, '무신사 메타 광고'!$D:$D, $B764),SUMIFS('무신사 메타 광고'!$X:$X,'무신사 메타 광고'!I:I,$C$4,'무신사 메타 광고'!D:D,$B764))</f>
        <v>0</v>
      </c>
      <c r="O764" s="11">
        <f t="shared" si="25"/>
        <v>0</v>
      </c>
      <c r="R764" s="13"/>
      <c r="S764" s="31">
        <f>IF($S$4="", SUMIFS('자사몰 메타 광고'!$L:$L, '자사몰 메타 광고'!$C:$C, $R764),SUMIFS('자사몰 메타 광고'!$L:$L,'자사몰 메타 광고'!$I:$I,$S$4,'자사몰 메타 광고'!$C:$C,$R764))</f>
        <v>0</v>
      </c>
      <c r="T764" s="31">
        <f>IF($S$4="", SUMIFS('자사몰 메타 광고'!$V:$V, '자사몰 메타 광고'!$C:$C, $R764),SUMIFS('자사몰 메타 광고'!$V:$V,'자사몰 메타 광고'!$I:$I,$S$4,'자사몰 메타 광고'!$C:$C,$R764))</f>
        <v>0</v>
      </c>
      <c r="U764" s="11">
        <f t="shared" si="26"/>
        <v>0</v>
      </c>
      <c r="V764" s="12" t="str">
        <f t="shared" si="31"/>
        <v xml:space="preserve"> </v>
      </c>
      <c r="W764" s="32">
        <f>IF($S$4="", SUMIFS('자사몰 메타 광고'!$K:$K, '자사몰 메타 광고'!$C:$C, $R764),SUMIFS('자사몰 메타 광고'!$K:$K,'자사몰 메타 광고'!$I:$I,$S$4,'자사몰 메타 광고'!$C:$C,$R764))</f>
        <v>0</v>
      </c>
      <c r="X764" s="32">
        <f>IF($S$4="", SUMIFS('자사몰 메타 광고'!$N:$N, '자사몰 메타 광고'!$C:$C, $R764),SUMIFS('자사몰 메타 광고'!$N:$N,'자사몰 메타 광고'!$I:$I,$S$4,'자사몰 메타 광고'!$C:$C,$R764))</f>
        <v>0</v>
      </c>
      <c r="Y764" s="11">
        <f t="shared" si="27"/>
        <v>0</v>
      </c>
      <c r="Z764" s="12" t="str">
        <f t="shared" si="32"/>
        <v xml:space="preserve"> </v>
      </c>
      <c r="AB764" s="10">
        <f>IF($S$4="", SUMIFS('무신사 메타 광고'!$X:$X, '무신사 메타 광고'!$C:$C, $R764),SUMIFS('무신사 메타 광고'!$X:$X,'무신사 메타 광고'!$I:$I,$S$4,'무신사 메타 광고'!$C:$C,$R764))</f>
        <v>0</v>
      </c>
      <c r="AC764" s="11">
        <f t="shared" si="28"/>
        <v>0</v>
      </c>
    </row>
    <row r="765" spans="2:29">
      <c r="B765" s="9"/>
      <c r="C765" s="29">
        <f>IF($C$4="", SUMIFS('자사몰 메타 광고'!$L:$L, '자사몰 메타 광고'!$D:$D, $B765), SUMIFS('자사몰 메타 광고'!$L:$L, '자사몰 메타 광고'!$I:$I, $C$4, '자사몰 메타 광고'!$D:$D, $B765))</f>
        <v>0</v>
      </c>
      <c r="D765" s="29">
        <f>IF($C$4="", SUMIFS('자사몰 메타 광고'!$V:$V,#REF!, $B765), SUMIFS('자사몰 메타 광고'!$V:$V,'자사몰 메타 광고'!$I:$I,$C$4,'자사몰 메타 광고'!$D:$D,$B765))</f>
        <v>0</v>
      </c>
      <c r="E765" s="11">
        <f t="shared" si="22"/>
        <v>0</v>
      </c>
      <c r="F765" s="12" t="str">
        <f t="shared" si="29"/>
        <v xml:space="preserve"> </v>
      </c>
      <c r="G765" s="30">
        <f>IF($C$4="", SUMIFS('자사몰 메타 광고'!$K:$K, '자사몰 메타 광고'!$D:$D, $B765), SUMIFS('자사몰 메타 광고'!$K:$K,'자사몰 메타 광고'!$I:$I,$C$4,'자사몰 메타 광고'!D:D,$B765))</f>
        <v>0</v>
      </c>
      <c r="H765" s="30">
        <f>IF($C$4="", SUMIFS('자사몰 메타 광고'!$Q:$Q, '자사몰 메타 광고'!$D:$D, $B765), SUMIFS('자사몰 메타 광고'!$Q:$Q,'자사몰 메타 광고'!$I:$I,$C$4,'자사몰 메타 광고'!D:D,$B765))</f>
        <v>0</v>
      </c>
      <c r="I765" s="30">
        <f>IF($C$4="", SUMIFS('자사몰 메타 광고'!$U:$U, '자사몰 메타 광고'!$D:$D, $B765), SUMIFS('자사몰 메타 광고'!$U:$U,'자사몰 메타 광고'!$I:$I,$C$4,'자사몰 메타 광고'!D:D,$B765))</f>
        <v>0</v>
      </c>
      <c r="J765" s="11">
        <f t="shared" si="23"/>
        <v>0</v>
      </c>
      <c r="K765" s="11">
        <f t="shared" si="24"/>
        <v>0</v>
      </c>
      <c r="L765" s="12" t="str">
        <f t="shared" si="30"/>
        <v xml:space="preserve"> </v>
      </c>
      <c r="N765" s="10">
        <f>IF($C$4="", SUMIFS('무신사 메타 광고'!$X:$X, '무신사 메타 광고'!$D:$D, $B765),SUMIFS('무신사 메타 광고'!$X:$X,'무신사 메타 광고'!I:I,$C$4,'무신사 메타 광고'!D:D,$B765))</f>
        <v>0</v>
      </c>
      <c r="O765" s="11">
        <f t="shared" si="25"/>
        <v>0</v>
      </c>
      <c r="R765" s="13"/>
      <c r="S765" s="31">
        <f>IF($S$4="", SUMIFS('자사몰 메타 광고'!$L:$L, '자사몰 메타 광고'!$C:$C, $R765),SUMIFS('자사몰 메타 광고'!$L:$L,'자사몰 메타 광고'!$I:$I,$S$4,'자사몰 메타 광고'!$C:$C,$R765))</f>
        <v>0</v>
      </c>
      <c r="T765" s="31">
        <f>IF($S$4="", SUMIFS('자사몰 메타 광고'!$V:$V, '자사몰 메타 광고'!$C:$C, $R765),SUMIFS('자사몰 메타 광고'!$V:$V,'자사몰 메타 광고'!$I:$I,$S$4,'자사몰 메타 광고'!$C:$C,$R765))</f>
        <v>0</v>
      </c>
      <c r="U765" s="11">
        <f t="shared" si="26"/>
        <v>0</v>
      </c>
      <c r="V765" s="12" t="str">
        <f t="shared" si="31"/>
        <v xml:space="preserve"> </v>
      </c>
      <c r="W765" s="32">
        <f>IF($S$4="", SUMIFS('자사몰 메타 광고'!$K:$K, '자사몰 메타 광고'!$C:$C, $R765),SUMIFS('자사몰 메타 광고'!$K:$K,'자사몰 메타 광고'!$I:$I,$S$4,'자사몰 메타 광고'!$C:$C,$R765))</f>
        <v>0</v>
      </c>
      <c r="X765" s="32">
        <f>IF($S$4="", SUMIFS('자사몰 메타 광고'!$N:$N, '자사몰 메타 광고'!$C:$C, $R765),SUMIFS('자사몰 메타 광고'!$N:$N,'자사몰 메타 광고'!$I:$I,$S$4,'자사몰 메타 광고'!$C:$C,$R765))</f>
        <v>0</v>
      </c>
      <c r="Y765" s="11">
        <f t="shared" si="27"/>
        <v>0</v>
      </c>
      <c r="Z765" s="12" t="str">
        <f t="shared" si="32"/>
        <v xml:space="preserve"> </v>
      </c>
      <c r="AB765" s="10">
        <f>IF($S$4="", SUMIFS('무신사 메타 광고'!$X:$X, '무신사 메타 광고'!$C:$C, $R765),SUMIFS('무신사 메타 광고'!$X:$X,'무신사 메타 광고'!$I:$I,$S$4,'무신사 메타 광고'!$C:$C,$R765))</f>
        <v>0</v>
      </c>
      <c r="AC765" s="11">
        <f t="shared" si="28"/>
        <v>0</v>
      </c>
    </row>
    <row r="766" spans="2:29">
      <c r="B766" s="9"/>
      <c r="C766" s="29">
        <f>IF($C$4="", SUMIFS('자사몰 메타 광고'!$L:$L, '자사몰 메타 광고'!$D:$D, $B766), SUMIFS('자사몰 메타 광고'!$L:$L, '자사몰 메타 광고'!$I:$I, $C$4, '자사몰 메타 광고'!$D:$D, $B766))</f>
        <v>0</v>
      </c>
      <c r="D766" s="29">
        <f>IF($C$4="", SUMIFS('자사몰 메타 광고'!$V:$V,#REF!, $B766), SUMIFS('자사몰 메타 광고'!$V:$V,'자사몰 메타 광고'!$I:$I,$C$4,'자사몰 메타 광고'!$D:$D,$B766))</f>
        <v>0</v>
      </c>
      <c r="E766" s="11">
        <f t="shared" si="22"/>
        <v>0</v>
      </c>
      <c r="F766" s="12" t="str">
        <f t="shared" si="29"/>
        <v xml:space="preserve"> </v>
      </c>
      <c r="G766" s="30">
        <f>IF($C$4="", SUMIFS('자사몰 메타 광고'!$K:$K, '자사몰 메타 광고'!$D:$D, $B766), SUMIFS('자사몰 메타 광고'!$K:$K,'자사몰 메타 광고'!$I:$I,$C$4,'자사몰 메타 광고'!D:D,$B766))</f>
        <v>0</v>
      </c>
      <c r="H766" s="30">
        <f>IF($C$4="", SUMIFS('자사몰 메타 광고'!$Q:$Q, '자사몰 메타 광고'!$D:$D, $B766), SUMIFS('자사몰 메타 광고'!$Q:$Q,'자사몰 메타 광고'!$I:$I,$C$4,'자사몰 메타 광고'!D:D,$B766))</f>
        <v>0</v>
      </c>
      <c r="I766" s="30">
        <f>IF($C$4="", SUMIFS('자사몰 메타 광고'!$U:$U, '자사몰 메타 광고'!$D:$D, $B766), SUMIFS('자사몰 메타 광고'!$U:$U,'자사몰 메타 광고'!$I:$I,$C$4,'자사몰 메타 광고'!D:D,$B766))</f>
        <v>0</v>
      </c>
      <c r="J766" s="11">
        <f t="shared" si="23"/>
        <v>0</v>
      </c>
      <c r="K766" s="11">
        <f t="shared" si="24"/>
        <v>0</v>
      </c>
      <c r="L766" s="12" t="str">
        <f t="shared" si="30"/>
        <v xml:space="preserve"> </v>
      </c>
      <c r="N766" s="10">
        <f>IF($C$4="", SUMIFS('무신사 메타 광고'!$X:$X, '무신사 메타 광고'!$D:$D, $B766),SUMIFS('무신사 메타 광고'!$X:$X,'무신사 메타 광고'!I:I,$C$4,'무신사 메타 광고'!D:D,$B766))</f>
        <v>0</v>
      </c>
      <c r="O766" s="11">
        <f t="shared" si="25"/>
        <v>0</v>
      </c>
      <c r="R766" s="13"/>
      <c r="S766" s="31">
        <f>IF($S$4="", SUMIFS('자사몰 메타 광고'!$L:$L, '자사몰 메타 광고'!$C:$C, $R766),SUMIFS('자사몰 메타 광고'!$L:$L,'자사몰 메타 광고'!$I:$I,$S$4,'자사몰 메타 광고'!$C:$C,$R766))</f>
        <v>0</v>
      </c>
      <c r="T766" s="31">
        <f>IF($S$4="", SUMIFS('자사몰 메타 광고'!$V:$V, '자사몰 메타 광고'!$C:$C, $R766),SUMIFS('자사몰 메타 광고'!$V:$V,'자사몰 메타 광고'!$I:$I,$S$4,'자사몰 메타 광고'!$C:$C,$R766))</f>
        <v>0</v>
      </c>
      <c r="U766" s="11">
        <f t="shared" si="26"/>
        <v>0</v>
      </c>
      <c r="V766" s="12" t="str">
        <f t="shared" si="31"/>
        <v xml:space="preserve"> </v>
      </c>
      <c r="W766" s="32">
        <f>IF($S$4="", SUMIFS('자사몰 메타 광고'!$K:$K, '자사몰 메타 광고'!$C:$C, $R766),SUMIFS('자사몰 메타 광고'!$K:$K,'자사몰 메타 광고'!$I:$I,$S$4,'자사몰 메타 광고'!$C:$C,$R766))</f>
        <v>0</v>
      </c>
      <c r="X766" s="32">
        <f>IF($S$4="", SUMIFS('자사몰 메타 광고'!$N:$N, '자사몰 메타 광고'!$C:$C, $R766),SUMIFS('자사몰 메타 광고'!$N:$N,'자사몰 메타 광고'!$I:$I,$S$4,'자사몰 메타 광고'!$C:$C,$R766))</f>
        <v>0</v>
      </c>
      <c r="Y766" s="11">
        <f t="shared" si="27"/>
        <v>0</v>
      </c>
      <c r="Z766" s="12" t="str">
        <f t="shared" si="32"/>
        <v xml:space="preserve"> </v>
      </c>
      <c r="AB766" s="10">
        <f>IF($S$4="", SUMIFS('무신사 메타 광고'!$X:$X, '무신사 메타 광고'!$C:$C, $R766),SUMIFS('무신사 메타 광고'!$X:$X,'무신사 메타 광고'!$I:$I,$S$4,'무신사 메타 광고'!$C:$C,$R766))</f>
        <v>0</v>
      </c>
      <c r="AC766" s="11">
        <f t="shared" si="28"/>
        <v>0</v>
      </c>
    </row>
    <row r="767" spans="2:29">
      <c r="B767" s="9"/>
      <c r="C767" s="29">
        <f>IF($C$4="", SUMIFS('자사몰 메타 광고'!$L:$L, '자사몰 메타 광고'!$D:$D, $B767), SUMIFS('자사몰 메타 광고'!$L:$L, '자사몰 메타 광고'!$I:$I, $C$4, '자사몰 메타 광고'!$D:$D, $B767))</f>
        <v>0</v>
      </c>
      <c r="D767" s="29">
        <f>IF($C$4="", SUMIFS('자사몰 메타 광고'!$V:$V,#REF!, $B767), SUMIFS('자사몰 메타 광고'!$V:$V,'자사몰 메타 광고'!$I:$I,$C$4,'자사몰 메타 광고'!$D:$D,$B767))</f>
        <v>0</v>
      </c>
      <c r="E767" s="11">
        <f t="shared" si="22"/>
        <v>0</v>
      </c>
      <c r="F767" s="12" t="str">
        <f t="shared" si="29"/>
        <v xml:space="preserve"> </v>
      </c>
      <c r="G767" s="30">
        <f>IF($C$4="", SUMIFS('자사몰 메타 광고'!$K:$K, '자사몰 메타 광고'!$D:$D, $B767), SUMIFS('자사몰 메타 광고'!$K:$K,'자사몰 메타 광고'!$I:$I,$C$4,'자사몰 메타 광고'!D:D,$B767))</f>
        <v>0</v>
      </c>
      <c r="H767" s="30">
        <f>IF($C$4="", SUMIFS('자사몰 메타 광고'!$Q:$Q, '자사몰 메타 광고'!$D:$D, $B767), SUMIFS('자사몰 메타 광고'!$Q:$Q,'자사몰 메타 광고'!$I:$I,$C$4,'자사몰 메타 광고'!D:D,$B767))</f>
        <v>0</v>
      </c>
      <c r="I767" s="30">
        <f>IF($C$4="", SUMIFS('자사몰 메타 광고'!$U:$U, '자사몰 메타 광고'!$D:$D, $B767), SUMIFS('자사몰 메타 광고'!$U:$U,'자사몰 메타 광고'!$I:$I,$C$4,'자사몰 메타 광고'!D:D,$B767))</f>
        <v>0</v>
      </c>
      <c r="J767" s="11">
        <f t="shared" si="23"/>
        <v>0</v>
      </c>
      <c r="K767" s="11">
        <f t="shared" si="24"/>
        <v>0</v>
      </c>
      <c r="L767" s="12" t="str">
        <f t="shared" si="30"/>
        <v xml:space="preserve"> </v>
      </c>
      <c r="N767" s="10">
        <f>IF($C$4="", SUMIFS('무신사 메타 광고'!$X:$X, '무신사 메타 광고'!$D:$D, $B767),SUMIFS('무신사 메타 광고'!$X:$X,'무신사 메타 광고'!I:I,$C$4,'무신사 메타 광고'!D:D,$B767))</f>
        <v>0</v>
      </c>
      <c r="O767" s="11">
        <f t="shared" si="25"/>
        <v>0</v>
      </c>
      <c r="R767" s="13"/>
      <c r="S767" s="31">
        <f>IF($S$4="", SUMIFS('자사몰 메타 광고'!$L:$L, '자사몰 메타 광고'!$C:$C, $R767),SUMIFS('자사몰 메타 광고'!$L:$L,'자사몰 메타 광고'!$I:$I,$S$4,'자사몰 메타 광고'!$C:$C,$R767))</f>
        <v>0</v>
      </c>
      <c r="T767" s="31">
        <f>IF($S$4="", SUMIFS('자사몰 메타 광고'!$V:$V, '자사몰 메타 광고'!$C:$C, $R767),SUMIFS('자사몰 메타 광고'!$V:$V,'자사몰 메타 광고'!$I:$I,$S$4,'자사몰 메타 광고'!$C:$C,$R767))</f>
        <v>0</v>
      </c>
      <c r="U767" s="11">
        <f t="shared" si="26"/>
        <v>0</v>
      </c>
      <c r="V767" s="12" t="str">
        <f t="shared" si="31"/>
        <v xml:space="preserve"> </v>
      </c>
      <c r="W767" s="32">
        <f>IF($S$4="", SUMIFS('자사몰 메타 광고'!$K:$K, '자사몰 메타 광고'!$C:$C, $R767),SUMIFS('자사몰 메타 광고'!$K:$K,'자사몰 메타 광고'!$I:$I,$S$4,'자사몰 메타 광고'!$C:$C,$R767))</f>
        <v>0</v>
      </c>
      <c r="X767" s="32">
        <f>IF($S$4="", SUMIFS('자사몰 메타 광고'!$N:$N, '자사몰 메타 광고'!$C:$C, $R767),SUMIFS('자사몰 메타 광고'!$N:$N,'자사몰 메타 광고'!$I:$I,$S$4,'자사몰 메타 광고'!$C:$C,$R767))</f>
        <v>0</v>
      </c>
      <c r="Y767" s="11">
        <f t="shared" si="27"/>
        <v>0</v>
      </c>
      <c r="Z767" s="12" t="str">
        <f t="shared" si="32"/>
        <v xml:space="preserve"> </v>
      </c>
      <c r="AB767" s="10">
        <f>IF($S$4="", SUMIFS('무신사 메타 광고'!$X:$X, '무신사 메타 광고'!$C:$C, $R767),SUMIFS('무신사 메타 광고'!$X:$X,'무신사 메타 광고'!$I:$I,$S$4,'무신사 메타 광고'!$C:$C,$R767))</f>
        <v>0</v>
      </c>
      <c r="AC767" s="11">
        <f t="shared" si="28"/>
        <v>0</v>
      </c>
    </row>
    <row r="768" spans="2:29">
      <c r="B768" s="9"/>
      <c r="C768" s="29">
        <f>IF($C$4="", SUMIFS('자사몰 메타 광고'!$L:$L, '자사몰 메타 광고'!$D:$D, $B768), SUMIFS('자사몰 메타 광고'!$L:$L, '자사몰 메타 광고'!$I:$I, $C$4, '자사몰 메타 광고'!$D:$D, $B768))</f>
        <v>0</v>
      </c>
      <c r="D768" s="29">
        <f>IF($C$4="", SUMIFS('자사몰 메타 광고'!$V:$V,#REF!, $B768), SUMIFS('자사몰 메타 광고'!$V:$V,'자사몰 메타 광고'!$I:$I,$C$4,'자사몰 메타 광고'!$D:$D,$B768))</f>
        <v>0</v>
      </c>
      <c r="E768" s="11">
        <f t="shared" si="22"/>
        <v>0</v>
      </c>
      <c r="F768" s="12" t="str">
        <f t="shared" si="29"/>
        <v xml:space="preserve"> </v>
      </c>
      <c r="G768" s="30">
        <f>IF($C$4="", SUMIFS('자사몰 메타 광고'!$K:$K, '자사몰 메타 광고'!$D:$D, $B768), SUMIFS('자사몰 메타 광고'!$K:$K,'자사몰 메타 광고'!$I:$I,$C$4,'자사몰 메타 광고'!D:D,$B768))</f>
        <v>0</v>
      </c>
      <c r="H768" s="30">
        <f>IF($C$4="", SUMIFS('자사몰 메타 광고'!$Q:$Q, '자사몰 메타 광고'!$D:$D, $B768), SUMIFS('자사몰 메타 광고'!$Q:$Q,'자사몰 메타 광고'!$I:$I,$C$4,'자사몰 메타 광고'!D:D,$B768))</f>
        <v>0</v>
      </c>
      <c r="I768" s="30">
        <f>IF($C$4="", SUMIFS('자사몰 메타 광고'!$U:$U, '자사몰 메타 광고'!$D:$D, $B768), SUMIFS('자사몰 메타 광고'!$U:$U,'자사몰 메타 광고'!$I:$I,$C$4,'자사몰 메타 광고'!D:D,$B768))</f>
        <v>0</v>
      </c>
      <c r="J768" s="11">
        <f t="shared" si="23"/>
        <v>0</v>
      </c>
      <c r="K768" s="11">
        <f t="shared" si="24"/>
        <v>0</v>
      </c>
      <c r="L768" s="12" t="str">
        <f t="shared" si="30"/>
        <v xml:space="preserve"> </v>
      </c>
      <c r="N768" s="10">
        <f>IF($C$4="", SUMIFS('무신사 메타 광고'!$X:$X, '무신사 메타 광고'!$D:$D, $B768),SUMIFS('무신사 메타 광고'!$X:$X,'무신사 메타 광고'!I:I,$C$4,'무신사 메타 광고'!D:D,$B768))</f>
        <v>0</v>
      </c>
      <c r="O768" s="11">
        <f t="shared" si="25"/>
        <v>0</v>
      </c>
      <c r="R768" s="13"/>
      <c r="S768" s="31">
        <f>IF($S$4="", SUMIFS('자사몰 메타 광고'!$L:$L, '자사몰 메타 광고'!$C:$C, $R768),SUMIFS('자사몰 메타 광고'!$L:$L,'자사몰 메타 광고'!$I:$I,$S$4,'자사몰 메타 광고'!$C:$C,$R768))</f>
        <v>0</v>
      </c>
      <c r="T768" s="31">
        <f>IF($S$4="", SUMIFS('자사몰 메타 광고'!$V:$V, '자사몰 메타 광고'!$C:$C, $R768),SUMIFS('자사몰 메타 광고'!$V:$V,'자사몰 메타 광고'!$I:$I,$S$4,'자사몰 메타 광고'!$C:$C,$R768))</f>
        <v>0</v>
      </c>
      <c r="U768" s="11">
        <f t="shared" si="26"/>
        <v>0</v>
      </c>
      <c r="V768" s="12" t="str">
        <f t="shared" si="31"/>
        <v xml:space="preserve"> </v>
      </c>
      <c r="W768" s="32">
        <f>IF($S$4="", SUMIFS('자사몰 메타 광고'!$K:$K, '자사몰 메타 광고'!$C:$C, $R768),SUMIFS('자사몰 메타 광고'!$K:$K,'자사몰 메타 광고'!$I:$I,$S$4,'자사몰 메타 광고'!$C:$C,$R768))</f>
        <v>0</v>
      </c>
      <c r="X768" s="32">
        <f>IF($S$4="", SUMIFS('자사몰 메타 광고'!$N:$N, '자사몰 메타 광고'!$C:$C, $R768),SUMIFS('자사몰 메타 광고'!$N:$N,'자사몰 메타 광고'!$I:$I,$S$4,'자사몰 메타 광고'!$C:$C,$R768))</f>
        <v>0</v>
      </c>
      <c r="Y768" s="11">
        <f t="shared" si="27"/>
        <v>0</v>
      </c>
      <c r="Z768" s="12" t="str">
        <f t="shared" si="32"/>
        <v xml:space="preserve"> </v>
      </c>
      <c r="AB768" s="10">
        <f>IF($S$4="", SUMIFS('무신사 메타 광고'!$X:$X, '무신사 메타 광고'!$C:$C, $R768),SUMIFS('무신사 메타 광고'!$X:$X,'무신사 메타 광고'!$I:$I,$S$4,'무신사 메타 광고'!$C:$C,$R768))</f>
        <v>0</v>
      </c>
      <c r="AC768" s="11">
        <f t="shared" si="28"/>
        <v>0</v>
      </c>
    </row>
    <row r="769" spans="2:29">
      <c r="B769" s="9"/>
      <c r="C769" s="29">
        <f>IF($C$4="", SUMIFS('자사몰 메타 광고'!$L:$L, '자사몰 메타 광고'!$D:$D, $B769), SUMIFS('자사몰 메타 광고'!$L:$L, '자사몰 메타 광고'!$I:$I, $C$4, '자사몰 메타 광고'!$D:$D, $B769))</f>
        <v>0</v>
      </c>
      <c r="D769" s="29">
        <f>IF($C$4="", SUMIFS('자사몰 메타 광고'!$V:$V,#REF!, $B769), SUMIFS('자사몰 메타 광고'!$V:$V,'자사몰 메타 광고'!$I:$I,$C$4,'자사몰 메타 광고'!$D:$D,$B769))</f>
        <v>0</v>
      </c>
      <c r="E769" s="11">
        <f t="shared" si="22"/>
        <v>0</v>
      </c>
      <c r="F769" s="12" t="str">
        <f t="shared" si="29"/>
        <v xml:space="preserve"> </v>
      </c>
      <c r="G769" s="30">
        <f>IF($C$4="", SUMIFS('자사몰 메타 광고'!$K:$K, '자사몰 메타 광고'!$D:$D, $B769), SUMIFS('자사몰 메타 광고'!$K:$K,'자사몰 메타 광고'!$I:$I,$C$4,'자사몰 메타 광고'!D:D,$B769))</f>
        <v>0</v>
      </c>
      <c r="H769" s="30">
        <f>IF($C$4="", SUMIFS('자사몰 메타 광고'!$Q:$Q, '자사몰 메타 광고'!$D:$D, $B769), SUMIFS('자사몰 메타 광고'!$Q:$Q,'자사몰 메타 광고'!$I:$I,$C$4,'자사몰 메타 광고'!D:D,$B769))</f>
        <v>0</v>
      </c>
      <c r="I769" s="30">
        <f>IF($C$4="", SUMIFS('자사몰 메타 광고'!$U:$U, '자사몰 메타 광고'!$D:$D, $B769), SUMIFS('자사몰 메타 광고'!$U:$U,'자사몰 메타 광고'!$I:$I,$C$4,'자사몰 메타 광고'!D:D,$B769))</f>
        <v>0</v>
      </c>
      <c r="J769" s="11">
        <f t="shared" si="23"/>
        <v>0</v>
      </c>
      <c r="K769" s="11">
        <f t="shared" si="24"/>
        <v>0</v>
      </c>
      <c r="L769" s="12" t="str">
        <f t="shared" si="30"/>
        <v xml:space="preserve"> </v>
      </c>
      <c r="N769" s="10">
        <f>IF($C$4="", SUMIFS('무신사 메타 광고'!$X:$X, '무신사 메타 광고'!$D:$D, $B769),SUMIFS('무신사 메타 광고'!$X:$X,'무신사 메타 광고'!I:I,$C$4,'무신사 메타 광고'!D:D,$B769))</f>
        <v>0</v>
      </c>
      <c r="O769" s="11">
        <f t="shared" si="25"/>
        <v>0</v>
      </c>
      <c r="R769" s="13"/>
      <c r="S769" s="31">
        <f>IF($S$4="", SUMIFS('자사몰 메타 광고'!$L:$L, '자사몰 메타 광고'!$C:$C, $R769),SUMIFS('자사몰 메타 광고'!$L:$L,'자사몰 메타 광고'!$I:$I,$S$4,'자사몰 메타 광고'!$C:$C,$R769))</f>
        <v>0</v>
      </c>
      <c r="T769" s="31">
        <f>IF($S$4="", SUMIFS('자사몰 메타 광고'!$V:$V, '자사몰 메타 광고'!$C:$C, $R769),SUMIFS('자사몰 메타 광고'!$V:$V,'자사몰 메타 광고'!$I:$I,$S$4,'자사몰 메타 광고'!$C:$C,$R769))</f>
        <v>0</v>
      </c>
      <c r="U769" s="11">
        <f t="shared" si="26"/>
        <v>0</v>
      </c>
      <c r="V769" s="12" t="str">
        <f t="shared" si="31"/>
        <v xml:space="preserve"> </v>
      </c>
      <c r="W769" s="32">
        <f>IF($S$4="", SUMIFS('자사몰 메타 광고'!$K:$K, '자사몰 메타 광고'!$C:$C, $R769),SUMIFS('자사몰 메타 광고'!$K:$K,'자사몰 메타 광고'!$I:$I,$S$4,'자사몰 메타 광고'!$C:$C,$R769))</f>
        <v>0</v>
      </c>
      <c r="X769" s="32">
        <f>IF($S$4="", SUMIFS('자사몰 메타 광고'!$N:$N, '자사몰 메타 광고'!$C:$C, $R769),SUMIFS('자사몰 메타 광고'!$N:$N,'자사몰 메타 광고'!$I:$I,$S$4,'자사몰 메타 광고'!$C:$C,$R769))</f>
        <v>0</v>
      </c>
      <c r="Y769" s="11">
        <f t="shared" si="27"/>
        <v>0</v>
      </c>
      <c r="Z769" s="12" t="str">
        <f t="shared" si="32"/>
        <v xml:space="preserve"> </v>
      </c>
      <c r="AB769" s="10">
        <f>IF($S$4="", SUMIFS('무신사 메타 광고'!$X:$X, '무신사 메타 광고'!$C:$C, $R769),SUMIFS('무신사 메타 광고'!$X:$X,'무신사 메타 광고'!$I:$I,$S$4,'무신사 메타 광고'!$C:$C,$R769))</f>
        <v>0</v>
      </c>
      <c r="AC769" s="11">
        <f t="shared" si="28"/>
        <v>0</v>
      </c>
    </row>
    <row r="770" spans="2:29">
      <c r="B770" s="9"/>
      <c r="C770" s="29">
        <f>IF($C$4="", SUMIFS('자사몰 메타 광고'!$L:$L, '자사몰 메타 광고'!$D:$D, $B770), SUMIFS('자사몰 메타 광고'!$L:$L, '자사몰 메타 광고'!$I:$I, $C$4, '자사몰 메타 광고'!$D:$D, $B770))</f>
        <v>0</v>
      </c>
      <c r="D770" s="29">
        <f>IF($C$4="", SUMIFS('자사몰 메타 광고'!$V:$V,#REF!, $B770), SUMIFS('자사몰 메타 광고'!$V:$V,'자사몰 메타 광고'!$I:$I,$C$4,'자사몰 메타 광고'!$D:$D,$B770))</f>
        <v>0</v>
      </c>
      <c r="E770" s="11">
        <f t="shared" si="22"/>
        <v>0</v>
      </c>
      <c r="F770" s="12" t="str">
        <f t="shared" si="29"/>
        <v xml:space="preserve"> </v>
      </c>
      <c r="G770" s="30">
        <f>IF($C$4="", SUMIFS('자사몰 메타 광고'!$K:$K, '자사몰 메타 광고'!$D:$D, $B770), SUMIFS('자사몰 메타 광고'!$K:$K,'자사몰 메타 광고'!$I:$I,$C$4,'자사몰 메타 광고'!D:D,$B770))</f>
        <v>0</v>
      </c>
      <c r="H770" s="30">
        <f>IF($C$4="", SUMIFS('자사몰 메타 광고'!$Q:$Q, '자사몰 메타 광고'!$D:$D, $B770), SUMIFS('자사몰 메타 광고'!$Q:$Q,'자사몰 메타 광고'!$I:$I,$C$4,'자사몰 메타 광고'!D:D,$B770))</f>
        <v>0</v>
      </c>
      <c r="I770" s="30">
        <f>IF($C$4="", SUMIFS('자사몰 메타 광고'!$U:$U, '자사몰 메타 광고'!$D:$D, $B770), SUMIFS('자사몰 메타 광고'!$U:$U,'자사몰 메타 광고'!$I:$I,$C$4,'자사몰 메타 광고'!D:D,$B770))</f>
        <v>0</v>
      </c>
      <c r="J770" s="11">
        <f t="shared" si="23"/>
        <v>0</v>
      </c>
      <c r="K770" s="11">
        <f t="shared" si="24"/>
        <v>0</v>
      </c>
      <c r="L770" s="12" t="str">
        <f t="shared" si="30"/>
        <v xml:space="preserve"> </v>
      </c>
      <c r="N770" s="10">
        <f>IF($C$4="", SUMIFS('무신사 메타 광고'!$X:$X, '무신사 메타 광고'!$D:$D, $B770),SUMIFS('무신사 메타 광고'!$X:$X,'무신사 메타 광고'!I:I,$C$4,'무신사 메타 광고'!D:D,$B770))</f>
        <v>0</v>
      </c>
      <c r="O770" s="11">
        <f t="shared" si="25"/>
        <v>0</v>
      </c>
      <c r="R770" s="13"/>
      <c r="S770" s="31">
        <f>IF($S$4="", SUMIFS('자사몰 메타 광고'!$L:$L, '자사몰 메타 광고'!$C:$C, $R770),SUMIFS('자사몰 메타 광고'!$L:$L,'자사몰 메타 광고'!$I:$I,$S$4,'자사몰 메타 광고'!$C:$C,$R770))</f>
        <v>0</v>
      </c>
      <c r="T770" s="31">
        <f>IF($S$4="", SUMIFS('자사몰 메타 광고'!$V:$V, '자사몰 메타 광고'!$C:$C, $R770),SUMIFS('자사몰 메타 광고'!$V:$V,'자사몰 메타 광고'!$I:$I,$S$4,'자사몰 메타 광고'!$C:$C,$R770))</f>
        <v>0</v>
      </c>
      <c r="U770" s="11">
        <f t="shared" si="26"/>
        <v>0</v>
      </c>
      <c r="V770" s="12" t="str">
        <f t="shared" si="31"/>
        <v xml:space="preserve"> </v>
      </c>
      <c r="W770" s="32">
        <f>IF($S$4="", SUMIFS('자사몰 메타 광고'!$K:$K, '자사몰 메타 광고'!$C:$C, $R770),SUMIFS('자사몰 메타 광고'!$K:$K,'자사몰 메타 광고'!$I:$I,$S$4,'자사몰 메타 광고'!$C:$C,$R770))</f>
        <v>0</v>
      </c>
      <c r="X770" s="32">
        <f>IF($S$4="", SUMIFS('자사몰 메타 광고'!$N:$N, '자사몰 메타 광고'!$C:$C, $R770),SUMIFS('자사몰 메타 광고'!$N:$N,'자사몰 메타 광고'!$I:$I,$S$4,'자사몰 메타 광고'!$C:$C,$R770))</f>
        <v>0</v>
      </c>
      <c r="Y770" s="11">
        <f t="shared" si="27"/>
        <v>0</v>
      </c>
      <c r="Z770" s="12" t="str">
        <f t="shared" si="32"/>
        <v xml:space="preserve"> </v>
      </c>
      <c r="AB770" s="10">
        <f>IF($S$4="", SUMIFS('무신사 메타 광고'!$X:$X, '무신사 메타 광고'!$C:$C, $R770),SUMIFS('무신사 메타 광고'!$X:$X,'무신사 메타 광고'!$I:$I,$S$4,'무신사 메타 광고'!$C:$C,$R770))</f>
        <v>0</v>
      </c>
      <c r="AC770" s="11">
        <f t="shared" si="28"/>
        <v>0</v>
      </c>
    </row>
    <row r="771" spans="2:29">
      <c r="B771" s="9"/>
      <c r="C771" s="29">
        <f>IF($C$4="", SUMIFS('자사몰 메타 광고'!$L:$L, '자사몰 메타 광고'!$D:$D, $B771), SUMIFS('자사몰 메타 광고'!$L:$L, '자사몰 메타 광고'!$I:$I, $C$4, '자사몰 메타 광고'!$D:$D, $B771))</f>
        <v>0</v>
      </c>
      <c r="D771" s="29">
        <f>IF($C$4="", SUMIFS('자사몰 메타 광고'!$V:$V,#REF!, $B771), SUMIFS('자사몰 메타 광고'!$V:$V,'자사몰 메타 광고'!$I:$I,$C$4,'자사몰 메타 광고'!$D:$D,$B771))</f>
        <v>0</v>
      </c>
      <c r="E771" s="11">
        <f t="shared" si="22"/>
        <v>0</v>
      </c>
      <c r="F771" s="12" t="str">
        <f t="shared" si="29"/>
        <v xml:space="preserve"> </v>
      </c>
      <c r="G771" s="30">
        <f>IF($C$4="", SUMIFS('자사몰 메타 광고'!$K:$K, '자사몰 메타 광고'!$D:$D, $B771), SUMIFS('자사몰 메타 광고'!$K:$K,'자사몰 메타 광고'!$I:$I,$C$4,'자사몰 메타 광고'!D:D,$B771))</f>
        <v>0</v>
      </c>
      <c r="H771" s="30">
        <f>IF($C$4="", SUMIFS('자사몰 메타 광고'!$Q:$Q, '자사몰 메타 광고'!$D:$D, $B771), SUMIFS('자사몰 메타 광고'!$Q:$Q,'자사몰 메타 광고'!$I:$I,$C$4,'자사몰 메타 광고'!D:D,$B771))</f>
        <v>0</v>
      </c>
      <c r="I771" s="30">
        <f>IF($C$4="", SUMIFS('자사몰 메타 광고'!$U:$U, '자사몰 메타 광고'!$D:$D, $B771), SUMIFS('자사몰 메타 광고'!$U:$U,'자사몰 메타 광고'!$I:$I,$C$4,'자사몰 메타 광고'!D:D,$B771))</f>
        <v>0</v>
      </c>
      <c r="J771" s="11">
        <f t="shared" si="23"/>
        <v>0</v>
      </c>
      <c r="K771" s="11">
        <f t="shared" si="24"/>
        <v>0</v>
      </c>
      <c r="L771" s="12" t="str">
        <f t="shared" si="30"/>
        <v xml:space="preserve"> </v>
      </c>
      <c r="N771" s="10">
        <f>IF($C$4="", SUMIFS('무신사 메타 광고'!$X:$X, '무신사 메타 광고'!$D:$D, $B771),SUMIFS('무신사 메타 광고'!$X:$X,'무신사 메타 광고'!I:I,$C$4,'무신사 메타 광고'!D:D,$B771))</f>
        <v>0</v>
      </c>
      <c r="O771" s="11">
        <f t="shared" si="25"/>
        <v>0</v>
      </c>
      <c r="R771" s="13"/>
      <c r="S771" s="31">
        <f>IF($S$4="", SUMIFS('자사몰 메타 광고'!$L:$L, '자사몰 메타 광고'!$C:$C, $R771),SUMIFS('자사몰 메타 광고'!$L:$L,'자사몰 메타 광고'!$I:$I,$S$4,'자사몰 메타 광고'!$C:$C,$R771))</f>
        <v>0</v>
      </c>
      <c r="T771" s="31">
        <f>IF($S$4="", SUMIFS('자사몰 메타 광고'!$V:$V, '자사몰 메타 광고'!$C:$C, $R771),SUMIFS('자사몰 메타 광고'!$V:$V,'자사몰 메타 광고'!$I:$I,$S$4,'자사몰 메타 광고'!$C:$C,$R771))</f>
        <v>0</v>
      </c>
      <c r="U771" s="11">
        <f t="shared" si="26"/>
        <v>0</v>
      </c>
      <c r="V771" s="12" t="str">
        <f t="shared" si="31"/>
        <v xml:space="preserve"> </v>
      </c>
      <c r="W771" s="32">
        <f>IF($S$4="", SUMIFS('자사몰 메타 광고'!$K:$K, '자사몰 메타 광고'!$C:$C, $R771),SUMIFS('자사몰 메타 광고'!$K:$K,'자사몰 메타 광고'!$I:$I,$S$4,'자사몰 메타 광고'!$C:$C,$R771))</f>
        <v>0</v>
      </c>
      <c r="X771" s="32">
        <f>IF($S$4="", SUMIFS('자사몰 메타 광고'!$N:$N, '자사몰 메타 광고'!$C:$C, $R771),SUMIFS('자사몰 메타 광고'!$N:$N,'자사몰 메타 광고'!$I:$I,$S$4,'자사몰 메타 광고'!$C:$C,$R771))</f>
        <v>0</v>
      </c>
      <c r="Y771" s="11">
        <f t="shared" si="27"/>
        <v>0</v>
      </c>
      <c r="Z771" s="12" t="str">
        <f t="shared" si="32"/>
        <v xml:space="preserve"> </v>
      </c>
      <c r="AB771" s="10">
        <f>IF($S$4="", SUMIFS('무신사 메타 광고'!$X:$X, '무신사 메타 광고'!$C:$C, $R771),SUMIFS('무신사 메타 광고'!$X:$X,'무신사 메타 광고'!$I:$I,$S$4,'무신사 메타 광고'!$C:$C,$R771))</f>
        <v>0</v>
      </c>
      <c r="AC771" s="11">
        <f t="shared" si="28"/>
        <v>0</v>
      </c>
    </row>
    <row r="772" spans="2:29">
      <c r="B772" s="9"/>
      <c r="C772" s="29">
        <f>IF($C$4="", SUMIFS('자사몰 메타 광고'!$L:$L, '자사몰 메타 광고'!$D:$D, $B772), SUMIFS('자사몰 메타 광고'!$L:$L, '자사몰 메타 광고'!$I:$I, $C$4, '자사몰 메타 광고'!$D:$D, $B772))</f>
        <v>0</v>
      </c>
      <c r="D772" s="29">
        <f>IF($C$4="", SUMIFS('자사몰 메타 광고'!$V:$V,#REF!, $B772), SUMIFS('자사몰 메타 광고'!$V:$V,'자사몰 메타 광고'!$I:$I,$C$4,'자사몰 메타 광고'!$D:$D,$B772))</f>
        <v>0</v>
      </c>
      <c r="E772" s="11">
        <f t="shared" ref="E772:E978" si="33">IFERROR(D772/C772,0)</f>
        <v>0</v>
      </c>
      <c r="F772" s="12" t="str">
        <f t="shared" si="29"/>
        <v xml:space="preserve"> </v>
      </c>
      <c r="G772" s="30">
        <f>IF($C$4="", SUMIFS('자사몰 메타 광고'!$K:$K, '자사몰 메타 광고'!$D:$D, $B772), SUMIFS('자사몰 메타 광고'!$K:$K,'자사몰 메타 광고'!$I:$I,$C$4,'자사몰 메타 광고'!D:D,$B772))</f>
        <v>0</v>
      </c>
      <c r="H772" s="30">
        <f>IF($C$4="", SUMIFS('자사몰 메타 광고'!$Q:$Q, '자사몰 메타 광고'!$D:$D, $B772), SUMIFS('자사몰 메타 광고'!$Q:$Q,'자사몰 메타 광고'!$I:$I,$C$4,'자사몰 메타 광고'!D:D,$B772))</f>
        <v>0</v>
      </c>
      <c r="I772" s="30">
        <f>IF($C$4="", SUMIFS('자사몰 메타 광고'!$U:$U, '자사몰 메타 광고'!$D:$D, $B772), SUMIFS('자사몰 메타 광고'!$U:$U,'자사몰 메타 광고'!$I:$I,$C$4,'자사몰 메타 광고'!D:D,$B772))</f>
        <v>0</v>
      </c>
      <c r="J772" s="11">
        <f t="shared" ref="J772:J978" si="34">IFERROR( I772/H772,0 )</f>
        <v>0</v>
      </c>
      <c r="K772" s="11">
        <f t="shared" ref="K772:K978" si="35">IFERROR(H772/G772,0)</f>
        <v>0</v>
      </c>
      <c r="L772" s="12" t="str">
        <f t="shared" si="30"/>
        <v xml:space="preserve"> </v>
      </c>
      <c r="N772" s="10">
        <f>IF($C$4="", SUMIFS('무신사 메타 광고'!$X:$X, '무신사 메타 광고'!$D:$D, $B772),SUMIFS('무신사 메타 광고'!$X:$X,'무신사 메타 광고'!I:I,$C$4,'무신사 메타 광고'!D:D,$B772))</f>
        <v>0</v>
      </c>
      <c r="O772" s="11">
        <f t="shared" ref="O772:O978" si="36">IFERROR( N772/(N772+D772),0 )</f>
        <v>0</v>
      </c>
      <c r="R772" s="13"/>
      <c r="S772" s="31">
        <f>IF($S$4="", SUMIFS('자사몰 메타 광고'!$L:$L, '자사몰 메타 광고'!$C:$C, $R772),SUMIFS('자사몰 메타 광고'!$L:$L,'자사몰 메타 광고'!$I:$I,$S$4,'자사몰 메타 광고'!$C:$C,$R772))</f>
        <v>0</v>
      </c>
      <c r="T772" s="31">
        <f>IF($S$4="", SUMIFS('자사몰 메타 광고'!$V:$V, '자사몰 메타 광고'!$C:$C, $R772),SUMIFS('자사몰 메타 광고'!$V:$V,'자사몰 메타 광고'!$I:$I,$S$4,'자사몰 메타 광고'!$C:$C,$R772))</f>
        <v>0</v>
      </c>
      <c r="U772" s="11">
        <f t="shared" ref="U772:U978" si="37">IFERROR(T772/S772,0)</f>
        <v>0</v>
      </c>
      <c r="V772" s="12" t="str">
        <f t="shared" si="31"/>
        <v xml:space="preserve"> </v>
      </c>
      <c r="W772" s="32">
        <f>IF($S$4="", SUMIFS('자사몰 메타 광고'!$K:$K, '자사몰 메타 광고'!$C:$C, $R772),SUMIFS('자사몰 메타 광고'!$K:$K,'자사몰 메타 광고'!$I:$I,$S$4,'자사몰 메타 광고'!$C:$C,$R772))</f>
        <v>0</v>
      </c>
      <c r="X772" s="32">
        <f>IF($S$4="", SUMIFS('자사몰 메타 광고'!$N:$N, '자사몰 메타 광고'!$C:$C, $R772),SUMIFS('자사몰 메타 광고'!$N:$N,'자사몰 메타 광고'!$I:$I,$S$4,'자사몰 메타 광고'!$C:$C,$R772))</f>
        <v>0</v>
      </c>
      <c r="Y772" s="11">
        <f t="shared" ref="Y772:Y978" si="38">IFERROR(X772/W772,0)</f>
        <v>0</v>
      </c>
      <c r="Z772" s="12" t="str">
        <f t="shared" si="32"/>
        <v xml:space="preserve"> </v>
      </c>
      <c r="AB772" s="10">
        <f>IF($S$4="", SUMIFS('무신사 메타 광고'!$X:$X, '무신사 메타 광고'!$C:$C, $R772),SUMIFS('무신사 메타 광고'!$X:$X,'무신사 메타 광고'!$I:$I,$S$4,'무신사 메타 광고'!$C:$C,$R772))</f>
        <v>0</v>
      </c>
      <c r="AC772" s="11">
        <f t="shared" ref="AC772:AC978" si="39">IFERROR( AB772/(AB772+T772),0 )</f>
        <v>0</v>
      </c>
    </row>
    <row r="773" spans="2:29">
      <c r="B773" s="9"/>
      <c r="C773" s="29">
        <f>IF($C$4="", SUMIFS('자사몰 메타 광고'!$L:$L, '자사몰 메타 광고'!$D:$D, $B773), SUMIFS('자사몰 메타 광고'!$L:$L, '자사몰 메타 광고'!$I:$I, $C$4, '자사몰 메타 광고'!$D:$D, $B773))</f>
        <v>0</v>
      </c>
      <c r="D773" s="29">
        <f>IF($C$4="", SUMIFS('자사몰 메타 광고'!$V:$V,#REF!, $B773), SUMIFS('자사몰 메타 광고'!$V:$V,'자사몰 메타 광고'!$I:$I,$C$4,'자사몰 메타 광고'!$D:$D,$B773))</f>
        <v>0</v>
      </c>
      <c r="E773" s="11">
        <f t="shared" si="33"/>
        <v>0</v>
      </c>
      <c r="F773" s="12" t="str">
        <f t="shared" ref="F773:F978" si="40">IF( IFERROR(IF(E772=0, 0, (E773 - E772) / E772), 0)=0," ",IFERROR(IF(E772=0, 0, (E773 - E772) / E772), 0))</f>
        <v xml:space="preserve"> </v>
      </c>
      <c r="G773" s="30">
        <f>IF($C$4="", SUMIFS('자사몰 메타 광고'!$K:$K, '자사몰 메타 광고'!$D:$D, $B773), SUMIFS('자사몰 메타 광고'!$K:$K,'자사몰 메타 광고'!$I:$I,$C$4,'자사몰 메타 광고'!D:D,$B773))</f>
        <v>0</v>
      </c>
      <c r="H773" s="30">
        <f>IF($C$4="", SUMIFS('자사몰 메타 광고'!$Q:$Q, '자사몰 메타 광고'!$D:$D, $B773), SUMIFS('자사몰 메타 광고'!$Q:$Q,'자사몰 메타 광고'!$I:$I,$C$4,'자사몰 메타 광고'!D:D,$B773))</f>
        <v>0</v>
      </c>
      <c r="I773" s="30">
        <f>IF($C$4="", SUMIFS('자사몰 메타 광고'!$U:$U, '자사몰 메타 광고'!$D:$D, $B773), SUMIFS('자사몰 메타 광고'!$U:$U,'자사몰 메타 광고'!$I:$I,$C$4,'자사몰 메타 광고'!D:D,$B773))</f>
        <v>0</v>
      </c>
      <c r="J773" s="11">
        <f t="shared" si="34"/>
        <v>0</v>
      </c>
      <c r="K773" s="11">
        <f t="shared" si="35"/>
        <v>0</v>
      </c>
      <c r="L773" s="12" t="str">
        <f t="shared" ref="L773:L978" si="41">IF( IFERROR(IF(K772=0, 0, (K773 - K772) / K772), 0)=0," ",IFERROR(IF(K772=0, 0, (K773 - K772) / K772), 0))</f>
        <v xml:space="preserve"> </v>
      </c>
      <c r="N773" s="10">
        <f>IF($C$4="", SUMIFS('무신사 메타 광고'!$X:$X, '무신사 메타 광고'!$D:$D, $B773),SUMIFS('무신사 메타 광고'!$X:$X,'무신사 메타 광고'!I:I,$C$4,'무신사 메타 광고'!D:D,$B773))</f>
        <v>0</v>
      </c>
      <c r="O773" s="11">
        <f t="shared" si="36"/>
        <v>0</v>
      </c>
      <c r="R773" s="13"/>
      <c r="S773" s="31">
        <f>IF($S$4="", SUMIFS('자사몰 메타 광고'!$L:$L, '자사몰 메타 광고'!$C:$C, $R773),SUMIFS('자사몰 메타 광고'!$L:$L,'자사몰 메타 광고'!$I:$I,$S$4,'자사몰 메타 광고'!$C:$C,$R773))</f>
        <v>0</v>
      </c>
      <c r="T773" s="31">
        <f>IF($S$4="", SUMIFS('자사몰 메타 광고'!$V:$V, '자사몰 메타 광고'!$C:$C, $R773),SUMIFS('자사몰 메타 광고'!$V:$V,'자사몰 메타 광고'!$I:$I,$S$4,'자사몰 메타 광고'!$C:$C,$R773))</f>
        <v>0</v>
      </c>
      <c r="U773" s="11">
        <f t="shared" si="37"/>
        <v>0</v>
      </c>
      <c r="V773" s="12" t="str">
        <f t="shared" ref="V773:V978" si="42">IF( IFERROR(IF(U772=0, 0, (U773 - U772) / U772), 0)=0," ",IFERROR(IF(U772=0, 0, (U773 - U772) / U772), 0))</f>
        <v xml:space="preserve"> </v>
      </c>
      <c r="W773" s="32">
        <f>IF($S$4="", SUMIFS('자사몰 메타 광고'!$K:$K, '자사몰 메타 광고'!$C:$C, $R773),SUMIFS('자사몰 메타 광고'!$K:$K,'자사몰 메타 광고'!$I:$I,$S$4,'자사몰 메타 광고'!$C:$C,$R773))</f>
        <v>0</v>
      </c>
      <c r="X773" s="32">
        <f>IF($S$4="", SUMIFS('자사몰 메타 광고'!$N:$N, '자사몰 메타 광고'!$C:$C, $R773),SUMIFS('자사몰 메타 광고'!$N:$N,'자사몰 메타 광고'!$I:$I,$S$4,'자사몰 메타 광고'!$C:$C,$R773))</f>
        <v>0</v>
      </c>
      <c r="Y773" s="11">
        <f t="shared" si="38"/>
        <v>0</v>
      </c>
      <c r="Z773" s="12" t="str">
        <f t="shared" ref="Z773:Z978" si="43">IF( IFERROR(IF(Y772=0, 0, (Y773 - Y772) / Y772), 0)=0," ",IFERROR(IF(Y772=0, 0, (Y773 - Y772) / Y772), 0))</f>
        <v xml:space="preserve"> </v>
      </c>
      <c r="AB773" s="10">
        <f>IF($S$4="", SUMIFS('무신사 메타 광고'!$X:$X, '무신사 메타 광고'!$C:$C, $R773),SUMIFS('무신사 메타 광고'!$X:$X,'무신사 메타 광고'!$I:$I,$S$4,'무신사 메타 광고'!$C:$C,$R773))</f>
        <v>0</v>
      </c>
      <c r="AC773" s="11">
        <f t="shared" si="39"/>
        <v>0</v>
      </c>
    </row>
    <row r="774" spans="2:29">
      <c r="B774" s="9"/>
      <c r="C774" s="29">
        <f>IF($C$4="", SUMIFS('자사몰 메타 광고'!$L:$L, '자사몰 메타 광고'!$D:$D, $B774), SUMIFS('자사몰 메타 광고'!$L:$L, '자사몰 메타 광고'!$I:$I, $C$4, '자사몰 메타 광고'!$D:$D, $B774))</f>
        <v>0</v>
      </c>
      <c r="D774" s="29">
        <f>IF($C$4="", SUMIFS('자사몰 메타 광고'!$V:$V,#REF!, $B774), SUMIFS('자사몰 메타 광고'!$V:$V,'자사몰 메타 광고'!$I:$I,$C$4,'자사몰 메타 광고'!$D:$D,$B774))</f>
        <v>0</v>
      </c>
      <c r="E774" s="11">
        <f t="shared" si="33"/>
        <v>0</v>
      </c>
      <c r="F774" s="12" t="str">
        <f t="shared" si="40"/>
        <v xml:space="preserve"> </v>
      </c>
      <c r="G774" s="30">
        <f>IF($C$4="", SUMIFS('자사몰 메타 광고'!$K:$K, '자사몰 메타 광고'!$D:$D, $B774), SUMIFS('자사몰 메타 광고'!$K:$K,'자사몰 메타 광고'!$I:$I,$C$4,'자사몰 메타 광고'!D:D,$B774))</f>
        <v>0</v>
      </c>
      <c r="H774" s="30">
        <f>IF($C$4="", SUMIFS('자사몰 메타 광고'!$Q:$Q, '자사몰 메타 광고'!$D:$D, $B774), SUMIFS('자사몰 메타 광고'!$Q:$Q,'자사몰 메타 광고'!$I:$I,$C$4,'자사몰 메타 광고'!D:D,$B774))</f>
        <v>0</v>
      </c>
      <c r="I774" s="30">
        <f>IF($C$4="", SUMIFS('자사몰 메타 광고'!$U:$U, '자사몰 메타 광고'!$D:$D, $B774), SUMIFS('자사몰 메타 광고'!$U:$U,'자사몰 메타 광고'!$I:$I,$C$4,'자사몰 메타 광고'!D:D,$B774))</f>
        <v>0</v>
      </c>
      <c r="J774" s="11">
        <f t="shared" si="34"/>
        <v>0</v>
      </c>
      <c r="K774" s="11">
        <f t="shared" si="35"/>
        <v>0</v>
      </c>
      <c r="L774" s="12" t="str">
        <f t="shared" si="41"/>
        <v xml:space="preserve"> </v>
      </c>
      <c r="N774" s="10">
        <f>IF($C$4="", SUMIFS('무신사 메타 광고'!$X:$X, '무신사 메타 광고'!$D:$D, $B774),SUMIFS('무신사 메타 광고'!$X:$X,'무신사 메타 광고'!I:I,$C$4,'무신사 메타 광고'!D:D,$B774))</f>
        <v>0</v>
      </c>
      <c r="O774" s="11">
        <f t="shared" si="36"/>
        <v>0</v>
      </c>
      <c r="R774" s="13"/>
      <c r="S774" s="31">
        <f>IF($S$4="", SUMIFS('자사몰 메타 광고'!$L:$L, '자사몰 메타 광고'!$C:$C, $R774),SUMIFS('자사몰 메타 광고'!$L:$L,'자사몰 메타 광고'!$I:$I,$S$4,'자사몰 메타 광고'!$C:$C,$R774))</f>
        <v>0</v>
      </c>
      <c r="T774" s="31">
        <f>IF($S$4="", SUMIFS('자사몰 메타 광고'!$V:$V, '자사몰 메타 광고'!$C:$C, $R774),SUMIFS('자사몰 메타 광고'!$V:$V,'자사몰 메타 광고'!$I:$I,$S$4,'자사몰 메타 광고'!$C:$C,$R774))</f>
        <v>0</v>
      </c>
      <c r="U774" s="11">
        <f t="shared" si="37"/>
        <v>0</v>
      </c>
      <c r="V774" s="12" t="str">
        <f t="shared" si="42"/>
        <v xml:space="preserve"> </v>
      </c>
      <c r="W774" s="32">
        <f>IF($S$4="", SUMIFS('자사몰 메타 광고'!$K:$K, '자사몰 메타 광고'!$C:$C, $R774),SUMIFS('자사몰 메타 광고'!$K:$K,'자사몰 메타 광고'!$I:$I,$S$4,'자사몰 메타 광고'!$C:$C,$R774))</f>
        <v>0</v>
      </c>
      <c r="X774" s="32">
        <f>IF($S$4="", SUMIFS('자사몰 메타 광고'!$N:$N, '자사몰 메타 광고'!$C:$C, $R774),SUMIFS('자사몰 메타 광고'!$N:$N,'자사몰 메타 광고'!$I:$I,$S$4,'자사몰 메타 광고'!$C:$C,$R774))</f>
        <v>0</v>
      </c>
      <c r="Y774" s="11">
        <f t="shared" si="38"/>
        <v>0</v>
      </c>
      <c r="Z774" s="12" t="str">
        <f t="shared" si="43"/>
        <v xml:space="preserve"> </v>
      </c>
      <c r="AB774" s="10">
        <f>IF($S$4="", SUMIFS('무신사 메타 광고'!$X:$X, '무신사 메타 광고'!$C:$C, $R774),SUMIFS('무신사 메타 광고'!$X:$X,'무신사 메타 광고'!$I:$I,$S$4,'무신사 메타 광고'!$C:$C,$R774))</f>
        <v>0</v>
      </c>
      <c r="AC774" s="11">
        <f t="shared" si="39"/>
        <v>0</v>
      </c>
    </row>
    <row r="775" spans="2:29">
      <c r="B775" s="9"/>
      <c r="C775" s="29">
        <f>IF($C$4="", SUMIFS('자사몰 메타 광고'!$L:$L, '자사몰 메타 광고'!$D:$D, $B775), SUMIFS('자사몰 메타 광고'!$L:$L, '자사몰 메타 광고'!$I:$I, $C$4, '자사몰 메타 광고'!$D:$D, $B775))</f>
        <v>0</v>
      </c>
      <c r="D775" s="29">
        <f>IF($C$4="", SUMIFS('자사몰 메타 광고'!$V:$V,#REF!, $B775), SUMIFS('자사몰 메타 광고'!$V:$V,'자사몰 메타 광고'!$I:$I,$C$4,'자사몰 메타 광고'!$D:$D,$B775))</f>
        <v>0</v>
      </c>
      <c r="E775" s="11">
        <f t="shared" si="33"/>
        <v>0</v>
      </c>
      <c r="F775" s="12" t="str">
        <f t="shared" si="40"/>
        <v xml:space="preserve"> </v>
      </c>
      <c r="G775" s="30">
        <f>IF($C$4="", SUMIFS('자사몰 메타 광고'!$K:$K, '자사몰 메타 광고'!$D:$D, $B775), SUMIFS('자사몰 메타 광고'!$K:$K,'자사몰 메타 광고'!$I:$I,$C$4,'자사몰 메타 광고'!D:D,$B775))</f>
        <v>0</v>
      </c>
      <c r="H775" s="30">
        <f>IF($C$4="", SUMIFS('자사몰 메타 광고'!$Q:$Q, '자사몰 메타 광고'!$D:$D, $B775), SUMIFS('자사몰 메타 광고'!$Q:$Q,'자사몰 메타 광고'!$I:$I,$C$4,'자사몰 메타 광고'!D:D,$B775))</f>
        <v>0</v>
      </c>
      <c r="I775" s="30">
        <f>IF($C$4="", SUMIFS('자사몰 메타 광고'!$U:$U, '자사몰 메타 광고'!$D:$D, $B775), SUMIFS('자사몰 메타 광고'!$U:$U,'자사몰 메타 광고'!$I:$I,$C$4,'자사몰 메타 광고'!D:D,$B775))</f>
        <v>0</v>
      </c>
      <c r="J775" s="11">
        <f t="shared" si="34"/>
        <v>0</v>
      </c>
      <c r="K775" s="11">
        <f t="shared" si="35"/>
        <v>0</v>
      </c>
      <c r="L775" s="12" t="str">
        <f t="shared" si="41"/>
        <v xml:space="preserve"> </v>
      </c>
      <c r="N775" s="10">
        <f>IF($C$4="", SUMIFS('무신사 메타 광고'!$X:$X, '무신사 메타 광고'!$D:$D, $B775),SUMIFS('무신사 메타 광고'!$X:$X,'무신사 메타 광고'!I:I,$C$4,'무신사 메타 광고'!D:D,$B775))</f>
        <v>0</v>
      </c>
      <c r="O775" s="11">
        <f t="shared" si="36"/>
        <v>0</v>
      </c>
      <c r="R775" s="13"/>
      <c r="S775" s="31">
        <f>IF($S$4="", SUMIFS('자사몰 메타 광고'!$L:$L, '자사몰 메타 광고'!$C:$C, $R775),SUMIFS('자사몰 메타 광고'!$L:$L,'자사몰 메타 광고'!$I:$I,$S$4,'자사몰 메타 광고'!$C:$C,$R775))</f>
        <v>0</v>
      </c>
      <c r="T775" s="31">
        <f>IF($S$4="", SUMIFS('자사몰 메타 광고'!$V:$V, '자사몰 메타 광고'!$C:$C, $R775),SUMIFS('자사몰 메타 광고'!$V:$V,'자사몰 메타 광고'!$I:$I,$S$4,'자사몰 메타 광고'!$C:$C,$R775))</f>
        <v>0</v>
      </c>
      <c r="U775" s="11">
        <f t="shared" si="37"/>
        <v>0</v>
      </c>
      <c r="V775" s="12" t="str">
        <f t="shared" si="42"/>
        <v xml:space="preserve"> </v>
      </c>
      <c r="W775" s="32">
        <f>IF($S$4="", SUMIFS('자사몰 메타 광고'!$K:$K, '자사몰 메타 광고'!$C:$C, $R775),SUMIFS('자사몰 메타 광고'!$K:$K,'자사몰 메타 광고'!$I:$I,$S$4,'자사몰 메타 광고'!$C:$C,$R775))</f>
        <v>0</v>
      </c>
      <c r="X775" s="32">
        <f>IF($S$4="", SUMIFS('자사몰 메타 광고'!$N:$N, '자사몰 메타 광고'!$C:$C, $R775),SUMIFS('자사몰 메타 광고'!$N:$N,'자사몰 메타 광고'!$I:$I,$S$4,'자사몰 메타 광고'!$C:$C,$R775))</f>
        <v>0</v>
      </c>
      <c r="Y775" s="11">
        <f t="shared" si="38"/>
        <v>0</v>
      </c>
      <c r="Z775" s="12" t="str">
        <f t="shared" si="43"/>
        <v xml:space="preserve"> </v>
      </c>
      <c r="AB775" s="10">
        <f>IF($S$4="", SUMIFS('무신사 메타 광고'!$X:$X, '무신사 메타 광고'!$C:$C, $R775),SUMIFS('무신사 메타 광고'!$X:$X,'무신사 메타 광고'!$I:$I,$S$4,'무신사 메타 광고'!$C:$C,$R775))</f>
        <v>0</v>
      </c>
      <c r="AC775" s="11">
        <f t="shared" si="39"/>
        <v>0</v>
      </c>
    </row>
    <row r="776" spans="2:29">
      <c r="B776" s="9"/>
      <c r="C776" s="29">
        <f>IF($C$4="", SUMIFS('자사몰 메타 광고'!$L:$L, '자사몰 메타 광고'!$D:$D, $B776), SUMIFS('자사몰 메타 광고'!$L:$L, '자사몰 메타 광고'!$I:$I, $C$4, '자사몰 메타 광고'!$D:$D, $B776))</f>
        <v>0</v>
      </c>
      <c r="D776" s="29">
        <f>IF($C$4="", SUMIFS('자사몰 메타 광고'!$V:$V,#REF!, $B776), SUMIFS('자사몰 메타 광고'!$V:$V,'자사몰 메타 광고'!$I:$I,$C$4,'자사몰 메타 광고'!$D:$D,$B776))</f>
        <v>0</v>
      </c>
      <c r="E776" s="11">
        <f t="shared" si="33"/>
        <v>0</v>
      </c>
      <c r="F776" s="12" t="str">
        <f t="shared" si="40"/>
        <v xml:space="preserve"> </v>
      </c>
      <c r="G776" s="30">
        <f>IF($C$4="", SUMIFS('자사몰 메타 광고'!$K:$K, '자사몰 메타 광고'!$D:$D, $B776), SUMIFS('자사몰 메타 광고'!$K:$K,'자사몰 메타 광고'!$I:$I,$C$4,'자사몰 메타 광고'!D:D,$B776))</f>
        <v>0</v>
      </c>
      <c r="H776" s="30">
        <f>IF($C$4="", SUMIFS('자사몰 메타 광고'!$Q:$Q, '자사몰 메타 광고'!$D:$D, $B776), SUMIFS('자사몰 메타 광고'!$Q:$Q,'자사몰 메타 광고'!$I:$I,$C$4,'자사몰 메타 광고'!D:D,$B776))</f>
        <v>0</v>
      </c>
      <c r="I776" s="30">
        <f>IF($C$4="", SUMIFS('자사몰 메타 광고'!$U:$U, '자사몰 메타 광고'!$D:$D, $B776), SUMIFS('자사몰 메타 광고'!$U:$U,'자사몰 메타 광고'!$I:$I,$C$4,'자사몰 메타 광고'!D:D,$B776))</f>
        <v>0</v>
      </c>
      <c r="J776" s="11">
        <f t="shared" si="34"/>
        <v>0</v>
      </c>
      <c r="K776" s="11">
        <f t="shared" si="35"/>
        <v>0</v>
      </c>
      <c r="L776" s="12" t="str">
        <f t="shared" si="41"/>
        <v xml:space="preserve"> </v>
      </c>
      <c r="N776" s="10">
        <f>IF($C$4="", SUMIFS('무신사 메타 광고'!$X:$X, '무신사 메타 광고'!$D:$D, $B776),SUMIFS('무신사 메타 광고'!$X:$X,'무신사 메타 광고'!I:I,$C$4,'무신사 메타 광고'!D:D,$B776))</f>
        <v>0</v>
      </c>
      <c r="O776" s="11">
        <f t="shared" si="36"/>
        <v>0</v>
      </c>
      <c r="R776" s="13"/>
      <c r="S776" s="31">
        <f>IF($S$4="", SUMIFS('자사몰 메타 광고'!$L:$L, '자사몰 메타 광고'!$C:$C, $R776),SUMIFS('자사몰 메타 광고'!$L:$L,'자사몰 메타 광고'!$I:$I,$S$4,'자사몰 메타 광고'!$C:$C,$R776))</f>
        <v>0</v>
      </c>
      <c r="T776" s="31">
        <f>IF($S$4="", SUMIFS('자사몰 메타 광고'!$V:$V, '자사몰 메타 광고'!$C:$C, $R776),SUMIFS('자사몰 메타 광고'!$V:$V,'자사몰 메타 광고'!$I:$I,$S$4,'자사몰 메타 광고'!$C:$C,$R776))</f>
        <v>0</v>
      </c>
      <c r="U776" s="11">
        <f t="shared" si="37"/>
        <v>0</v>
      </c>
      <c r="V776" s="12" t="str">
        <f t="shared" si="42"/>
        <v xml:space="preserve"> </v>
      </c>
      <c r="W776" s="32">
        <f>IF($S$4="", SUMIFS('자사몰 메타 광고'!$K:$K, '자사몰 메타 광고'!$C:$C, $R776),SUMIFS('자사몰 메타 광고'!$K:$K,'자사몰 메타 광고'!$I:$I,$S$4,'자사몰 메타 광고'!$C:$C,$R776))</f>
        <v>0</v>
      </c>
      <c r="X776" s="32">
        <f>IF($S$4="", SUMIFS('자사몰 메타 광고'!$N:$N, '자사몰 메타 광고'!$C:$C, $R776),SUMIFS('자사몰 메타 광고'!$N:$N,'자사몰 메타 광고'!$I:$I,$S$4,'자사몰 메타 광고'!$C:$C,$R776))</f>
        <v>0</v>
      </c>
      <c r="Y776" s="11">
        <f t="shared" si="38"/>
        <v>0</v>
      </c>
      <c r="Z776" s="12" t="str">
        <f t="shared" si="43"/>
        <v xml:space="preserve"> </v>
      </c>
      <c r="AB776" s="10">
        <f>IF($S$4="", SUMIFS('무신사 메타 광고'!$X:$X, '무신사 메타 광고'!$C:$C, $R776),SUMIFS('무신사 메타 광고'!$X:$X,'무신사 메타 광고'!$I:$I,$S$4,'무신사 메타 광고'!$C:$C,$R776))</f>
        <v>0</v>
      </c>
      <c r="AC776" s="11">
        <f t="shared" si="39"/>
        <v>0</v>
      </c>
    </row>
    <row r="777" spans="2:29">
      <c r="B777" s="9"/>
      <c r="C777" s="29">
        <f>IF($C$4="", SUMIFS('자사몰 메타 광고'!$L:$L, '자사몰 메타 광고'!$D:$D, $B777), SUMIFS('자사몰 메타 광고'!$L:$L, '자사몰 메타 광고'!$I:$I, $C$4, '자사몰 메타 광고'!$D:$D, $B777))</f>
        <v>0</v>
      </c>
      <c r="D777" s="29">
        <f>IF($C$4="", SUMIFS('자사몰 메타 광고'!$V:$V,#REF!, $B777), SUMIFS('자사몰 메타 광고'!$V:$V,'자사몰 메타 광고'!$I:$I,$C$4,'자사몰 메타 광고'!$D:$D,$B777))</f>
        <v>0</v>
      </c>
      <c r="E777" s="11">
        <f t="shared" si="33"/>
        <v>0</v>
      </c>
      <c r="F777" s="12" t="str">
        <f t="shared" si="40"/>
        <v xml:space="preserve"> </v>
      </c>
      <c r="G777" s="30">
        <f>IF($C$4="", SUMIFS('자사몰 메타 광고'!$K:$K, '자사몰 메타 광고'!$D:$D, $B777), SUMIFS('자사몰 메타 광고'!$K:$K,'자사몰 메타 광고'!$I:$I,$C$4,'자사몰 메타 광고'!D:D,$B777))</f>
        <v>0</v>
      </c>
      <c r="H777" s="30">
        <f>IF($C$4="", SUMIFS('자사몰 메타 광고'!$Q:$Q, '자사몰 메타 광고'!$D:$D, $B777), SUMIFS('자사몰 메타 광고'!$Q:$Q,'자사몰 메타 광고'!$I:$I,$C$4,'자사몰 메타 광고'!D:D,$B777))</f>
        <v>0</v>
      </c>
      <c r="I777" s="30">
        <f>IF($C$4="", SUMIFS('자사몰 메타 광고'!$U:$U, '자사몰 메타 광고'!$D:$D, $B777), SUMIFS('자사몰 메타 광고'!$U:$U,'자사몰 메타 광고'!$I:$I,$C$4,'자사몰 메타 광고'!D:D,$B777))</f>
        <v>0</v>
      </c>
      <c r="J777" s="11">
        <f t="shared" si="34"/>
        <v>0</v>
      </c>
      <c r="K777" s="11">
        <f t="shared" si="35"/>
        <v>0</v>
      </c>
      <c r="L777" s="12" t="str">
        <f t="shared" si="41"/>
        <v xml:space="preserve"> </v>
      </c>
      <c r="N777" s="10">
        <f>IF($C$4="", SUMIFS('무신사 메타 광고'!$X:$X, '무신사 메타 광고'!$D:$D, $B777),SUMIFS('무신사 메타 광고'!$X:$X,'무신사 메타 광고'!I:I,$C$4,'무신사 메타 광고'!D:D,$B777))</f>
        <v>0</v>
      </c>
      <c r="O777" s="11">
        <f t="shared" si="36"/>
        <v>0</v>
      </c>
      <c r="R777" s="13"/>
      <c r="S777" s="31">
        <f>IF($S$4="", SUMIFS('자사몰 메타 광고'!$L:$L, '자사몰 메타 광고'!$C:$C, $R777),SUMIFS('자사몰 메타 광고'!$L:$L,'자사몰 메타 광고'!$I:$I,$S$4,'자사몰 메타 광고'!$C:$C,$R777))</f>
        <v>0</v>
      </c>
      <c r="T777" s="31">
        <f>IF($S$4="", SUMIFS('자사몰 메타 광고'!$V:$V, '자사몰 메타 광고'!$C:$C, $R777),SUMIFS('자사몰 메타 광고'!$V:$V,'자사몰 메타 광고'!$I:$I,$S$4,'자사몰 메타 광고'!$C:$C,$R777))</f>
        <v>0</v>
      </c>
      <c r="U777" s="11">
        <f t="shared" si="37"/>
        <v>0</v>
      </c>
      <c r="V777" s="12" t="str">
        <f t="shared" si="42"/>
        <v xml:space="preserve"> </v>
      </c>
      <c r="W777" s="32">
        <f>IF($S$4="", SUMIFS('자사몰 메타 광고'!$K:$K, '자사몰 메타 광고'!$C:$C, $R777),SUMIFS('자사몰 메타 광고'!$K:$K,'자사몰 메타 광고'!$I:$I,$S$4,'자사몰 메타 광고'!$C:$C,$R777))</f>
        <v>0</v>
      </c>
      <c r="X777" s="32">
        <f>IF($S$4="", SUMIFS('자사몰 메타 광고'!$N:$N, '자사몰 메타 광고'!$C:$C, $R777),SUMIFS('자사몰 메타 광고'!$N:$N,'자사몰 메타 광고'!$I:$I,$S$4,'자사몰 메타 광고'!$C:$C,$R777))</f>
        <v>0</v>
      </c>
      <c r="Y777" s="11">
        <f t="shared" si="38"/>
        <v>0</v>
      </c>
      <c r="Z777" s="12" t="str">
        <f t="shared" si="43"/>
        <v xml:space="preserve"> </v>
      </c>
      <c r="AB777" s="10">
        <f>IF($S$4="", SUMIFS('무신사 메타 광고'!$X:$X, '무신사 메타 광고'!$C:$C, $R777),SUMIFS('무신사 메타 광고'!$X:$X,'무신사 메타 광고'!$I:$I,$S$4,'무신사 메타 광고'!$C:$C,$R777))</f>
        <v>0</v>
      </c>
      <c r="AC777" s="11">
        <f t="shared" si="39"/>
        <v>0</v>
      </c>
    </row>
    <row r="778" spans="2:29">
      <c r="B778" s="9"/>
      <c r="C778" s="29">
        <f>IF($C$4="", SUMIFS('자사몰 메타 광고'!$L:$L, '자사몰 메타 광고'!$D:$D, $B778), SUMIFS('자사몰 메타 광고'!$L:$L, '자사몰 메타 광고'!$I:$I, $C$4, '자사몰 메타 광고'!$D:$D, $B778))</f>
        <v>0</v>
      </c>
      <c r="D778" s="29">
        <f>IF($C$4="", SUMIFS('자사몰 메타 광고'!$V:$V,#REF!, $B778), SUMIFS('자사몰 메타 광고'!$V:$V,'자사몰 메타 광고'!$I:$I,$C$4,'자사몰 메타 광고'!$D:$D,$B778))</f>
        <v>0</v>
      </c>
      <c r="E778" s="11">
        <f t="shared" si="33"/>
        <v>0</v>
      </c>
      <c r="F778" s="12" t="str">
        <f t="shared" si="40"/>
        <v xml:space="preserve"> </v>
      </c>
      <c r="G778" s="30">
        <f>IF($C$4="", SUMIFS('자사몰 메타 광고'!$K:$K, '자사몰 메타 광고'!$D:$D, $B778), SUMIFS('자사몰 메타 광고'!$K:$K,'자사몰 메타 광고'!$I:$I,$C$4,'자사몰 메타 광고'!D:D,$B778))</f>
        <v>0</v>
      </c>
      <c r="H778" s="30">
        <f>IF($C$4="", SUMIFS('자사몰 메타 광고'!$Q:$Q, '자사몰 메타 광고'!$D:$D, $B778), SUMIFS('자사몰 메타 광고'!$Q:$Q,'자사몰 메타 광고'!$I:$I,$C$4,'자사몰 메타 광고'!D:D,$B778))</f>
        <v>0</v>
      </c>
      <c r="I778" s="30">
        <f>IF($C$4="", SUMIFS('자사몰 메타 광고'!$U:$U, '자사몰 메타 광고'!$D:$D, $B778), SUMIFS('자사몰 메타 광고'!$U:$U,'자사몰 메타 광고'!$I:$I,$C$4,'자사몰 메타 광고'!D:D,$B778))</f>
        <v>0</v>
      </c>
      <c r="J778" s="11">
        <f t="shared" si="34"/>
        <v>0</v>
      </c>
      <c r="K778" s="11">
        <f t="shared" si="35"/>
        <v>0</v>
      </c>
      <c r="L778" s="12" t="str">
        <f t="shared" si="41"/>
        <v xml:space="preserve"> </v>
      </c>
      <c r="N778" s="10">
        <f>IF($C$4="", SUMIFS('무신사 메타 광고'!$X:$X, '무신사 메타 광고'!$D:$D, $B778),SUMIFS('무신사 메타 광고'!$X:$X,'무신사 메타 광고'!I:I,$C$4,'무신사 메타 광고'!D:D,$B778))</f>
        <v>0</v>
      </c>
      <c r="O778" s="11">
        <f t="shared" si="36"/>
        <v>0</v>
      </c>
      <c r="R778" s="13"/>
      <c r="S778" s="31">
        <f>IF($S$4="", SUMIFS('자사몰 메타 광고'!$L:$L, '자사몰 메타 광고'!$C:$C, $R778),SUMIFS('자사몰 메타 광고'!$L:$L,'자사몰 메타 광고'!$I:$I,$S$4,'자사몰 메타 광고'!$C:$C,$R778))</f>
        <v>0</v>
      </c>
      <c r="T778" s="31">
        <f>IF($S$4="", SUMIFS('자사몰 메타 광고'!$V:$V, '자사몰 메타 광고'!$C:$C, $R778),SUMIFS('자사몰 메타 광고'!$V:$V,'자사몰 메타 광고'!$I:$I,$S$4,'자사몰 메타 광고'!$C:$C,$R778))</f>
        <v>0</v>
      </c>
      <c r="U778" s="11">
        <f t="shared" si="37"/>
        <v>0</v>
      </c>
      <c r="V778" s="12" t="str">
        <f t="shared" si="42"/>
        <v xml:space="preserve"> </v>
      </c>
      <c r="W778" s="32">
        <f>IF($S$4="", SUMIFS('자사몰 메타 광고'!$K:$K, '자사몰 메타 광고'!$C:$C, $R778),SUMIFS('자사몰 메타 광고'!$K:$K,'자사몰 메타 광고'!$I:$I,$S$4,'자사몰 메타 광고'!$C:$C,$R778))</f>
        <v>0</v>
      </c>
      <c r="X778" s="32">
        <f>IF($S$4="", SUMIFS('자사몰 메타 광고'!$N:$N, '자사몰 메타 광고'!$C:$C, $R778),SUMIFS('자사몰 메타 광고'!$N:$N,'자사몰 메타 광고'!$I:$I,$S$4,'자사몰 메타 광고'!$C:$C,$R778))</f>
        <v>0</v>
      </c>
      <c r="Y778" s="11">
        <f t="shared" si="38"/>
        <v>0</v>
      </c>
      <c r="Z778" s="12" t="str">
        <f t="shared" si="43"/>
        <v xml:space="preserve"> </v>
      </c>
      <c r="AB778" s="10">
        <f>IF($S$4="", SUMIFS('무신사 메타 광고'!$X:$X, '무신사 메타 광고'!$C:$C, $R778),SUMIFS('무신사 메타 광고'!$X:$X,'무신사 메타 광고'!$I:$I,$S$4,'무신사 메타 광고'!$C:$C,$R778))</f>
        <v>0</v>
      </c>
      <c r="AC778" s="11">
        <f t="shared" si="39"/>
        <v>0</v>
      </c>
    </row>
    <row r="779" spans="2:29">
      <c r="B779" s="9"/>
      <c r="C779" s="29">
        <f>IF($C$4="", SUMIFS('자사몰 메타 광고'!$L:$L, '자사몰 메타 광고'!$D:$D, $B779), SUMIFS('자사몰 메타 광고'!$L:$L, '자사몰 메타 광고'!$I:$I, $C$4, '자사몰 메타 광고'!$D:$D, $B779))</f>
        <v>0</v>
      </c>
      <c r="D779" s="29">
        <f>IF($C$4="", SUMIFS('자사몰 메타 광고'!$V:$V,#REF!, $B779), SUMIFS('자사몰 메타 광고'!$V:$V,'자사몰 메타 광고'!$I:$I,$C$4,'자사몰 메타 광고'!$D:$D,$B779))</f>
        <v>0</v>
      </c>
      <c r="E779" s="11">
        <f t="shared" si="33"/>
        <v>0</v>
      </c>
      <c r="F779" s="12" t="str">
        <f t="shared" si="40"/>
        <v xml:space="preserve"> </v>
      </c>
      <c r="G779" s="30">
        <f>IF($C$4="", SUMIFS('자사몰 메타 광고'!$K:$K, '자사몰 메타 광고'!$D:$D, $B779), SUMIFS('자사몰 메타 광고'!$K:$K,'자사몰 메타 광고'!$I:$I,$C$4,'자사몰 메타 광고'!D:D,$B779))</f>
        <v>0</v>
      </c>
      <c r="H779" s="30">
        <f>IF($C$4="", SUMIFS('자사몰 메타 광고'!$Q:$Q, '자사몰 메타 광고'!$D:$D, $B779), SUMIFS('자사몰 메타 광고'!$Q:$Q,'자사몰 메타 광고'!$I:$I,$C$4,'자사몰 메타 광고'!D:D,$B779))</f>
        <v>0</v>
      </c>
      <c r="I779" s="30">
        <f>IF($C$4="", SUMIFS('자사몰 메타 광고'!$U:$U, '자사몰 메타 광고'!$D:$D, $B779), SUMIFS('자사몰 메타 광고'!$U:$U,'자사몰 메타 광고'!$I:$I,$C$4,'자사몰 메타 광고'!D:D,$B779))</f>
        <v>0</v>
      </c>
      <c r="J779" s="11">
        <f t="shared" si="34"/>
        <v>0</v>
      </c>
      <c r="K779" s="11">
        <f t="shared" si="35"/>
        <v>0</v>
      </c>
      <c r="L779" s="12" t="str">
        <f t="shared" si="41"/>
        <v xml:space="preserve"> </v>
      </c>
      <c r="N779" s="10">
        <f>IF($C$4="", SUMIFS('무신사 메타 광고'!$X:$X, '무신사 메타 광고'!$D:$D, $B779),SUMIFS('무신사 메타 광고'!$X:$X,'무신사 메타 광고'!I:I,$C$4,'무신사 메타 광고'!D:D,$B779))</f>
        <v>0</v>
      </c>
      <c r="O779" s="11">
        <f t="shared" si="36"/>
        <v>0</v>
      </c>
      <c r="R779" s="13"/>
      <c r="S779" s="31">
        <f>IF($S$4="", SUMIFS('자사몰 메타 광고'!$L:$L, '자사몰 메타 광고'!$C:$C, $R779),SUMIFS('자사몰 메타 광고'!$L:$L,'자사몰 메타 광고'!$I:$I,$S$4,'자사몰 메타 광고'!$C:$C,$R779))</f>
        <v>0</v>
      </c>
      <c r="T779" s="31">
        <f>IF($S$4="", SUMIFS('자사몰 메타 광고'!$V:$V, '자사몰 메타 광고'!$C:$C, $R779),SUMIFS('자사몰 메타 광고'!$V:$V,'자사몰 메타 광고'!$I:$I,$S$4,'자사몰 메타 광고'!$C:$C,$R779))</f>
        <v>0</v>
      </c>
      <c r="U779" s="11">
        <f t="shared" si="37"/>
        <v>0</v>
      </c>
      <c r="V779" s="12" t="str">
        <f t="shared" si="42"/>
        <v xml:space="preserve"> </v>
      </c>
      <c r="W779" s="32">
        <f>IF($S$4="", SUMIFS('자사몰 메타 광고'!$K:$K, '자사몰 메타 광고'!$C:$C, $R779),SUMIFS('자사몰 메타 광고'!$K:$K,'자사몰 메타 광고'!$I:$I,$S$4,'자사몰 메타 광고'!$C:$C,$R779))</f>
        <v>0</v>
      </c>
      <c r="X779" s="32">
        <f>IF($S$4="", SUMIFS('자사몰 메타 광고'!$N:$N, '자사몰 메타 광고'!$C:$C, $R779),SUMIFS('자사몰 메타 광고'!$N:$N,'자사몰 메타 광고'!$I:$I,$S$4,'자사몰 메타 광고'!$C:$C,$R779))</f>
        <v>0</v>
      </c>
      <c r="Y779" s="11">
        <f t="shared" si="38"/>
        <v>0</v>
      </c>
      <c r="Z779" s="12" t="str">
        <f t="shared" si="43"/>
        <v xml:space="preserve"> </v>
      </c>
      <c r="AB779" s="10">
        <f>IF($S$4="", SUMIFS('무신사 메타 광고'!$X:$X, '무신사 메타 광고'!$C:$C, $R779),SUMIFS('무신사 메타 광고'!$X:$X,'무신사 메타 광고'!$I:$I,$S$4,'무신사 메타 광고'!$C:$C,$R779))</f>
        <v>0</v>
      </c>
      <c r="AC779" s="11">
        <f t="shared" si="39"/>
        <v>0</v>
      </c>
    </row>
    <row r="780" spans="2:29">
      <c r="B780" s="9"/>
      <c r="C780" s="29">
        <f>IF($C$4="", SUMIFS('자사몰 메타 광고'!$L:$L, '자사몰 메타 광고'!$D:$D, $B780), SUMIFS('자사몰 메타 광고'!$L:$L, '자사몰 메타 광고'!$I:$I, $C$4, '자사몰 메타 광고'!$D:$D, $B780))</f>
        <v>0</v>
      </c>
      <c r="D780" s="29">
        <f>IF($C$4="", SUMIFS('자사몰 메타 광고'!$V:$V,#REF!, $B780), SUMIFS('자사몰 메타 광고'!$V:$V,'자사몰 메타 광고'!$I:$I,$C$4,'자사몰 메타 광고'!$D:$D,$B780))</f>
        <v>0</v>
      </c>
      <c r="E780" s="11">
        <f t="shared" si="33"/>
        <v>0</v>
      </c>
      <c r="F780" s="12" t="str">
        <f t="shared" si="40"/>
        <v xml:space="preserve"> </v>
      </c>
      <c r="G780" s="30">
        <f>IF($C$4="", SUMIFS('자사몰 메타 광고'!$K:$K, '자사몰 메타 광고'!$D:$D, $B780), SUMIFS('자사몰 메타 광고'!$K:$K,'자사몰 메타 광고'!$I:$I,$C$4,'자사몰 메타 광고'!D:D,$B780))</f>
        <v>0</v>
      </c>
      <c r="H780" s="30">
        <f>IF($C$4="", SUMIFS('자사몰 메타 광고'!$Q:$Q, '자사몰 메타 광고'!$D:$D, $B780), SUMIFS('자사몰 메타 광고'!$Q:$Q,'자사몰 메타 광고'!$I:$I,$C$4,'자사몰 메타 광고'!D:D,$B780))</f>
        <v>0</v>
      </c>
      <c r="I780" s="30">
        <f>IF($C$4="", SUMIFS('자사몰 메타 광고'!$U:$U, '자사몰 메타 광고'!$D:$D, $B780), SUMIFS('자사몰 메타 광고'!$U:$U,'자사몰 메타 광고'!$I:$I,$C$4,'자사몰 메타 광고'!D:D,$B780))</f>
        <v>0</v>
      </c>
      <c r="J780" s="11">
        <f t="shared" si="34"/>
        <v>0</v>
      </c>
      <c r="K780" s="11">
        <f t="shared" si="35"/>
        <v>0</v>
      </c>
      <c r="L780" s="12" t="str">
        <f t="shared" si="41"/>
        <v xml:space="preserve"> </v>
      </c>
      <c r="N780" s="10">
        <f>IF($C$4="", SUMIFS('무신사 메타 광고'!$X:$X, '무신사 메타 광고'!$D:$D, $B780),SUMIFS('무신사 메타 광고'!$X:$X,'무신사 메타 광고'!I:I,$C$4,'무신사 메타 광고'!D:D,$B780))</f>
        <v>0</v>
      </c>
      <c r="O780" s="11">
        <f t="shared" si="36"/>
        <v>0</v>
      </c>
      <c r="R780" s="13"/>
      <c r="S780" s="31">
        <f>IF($S$4="", SUMIFS('자사몰 메타 광고'!$L:$L, '자사몰 메타 광고'!$C:$C, $R780),SUMIFS('자사몰 메타 광고'!$L:$L,'자사몰 메타 광고'!$I:$I,$S$4,'자사몰 메타 광고'!$C:$C,$R780))</f>
        <v>0</v>
      </c>
      <c r="T780" s="31">
        <f>IF($S$4="", SUMIFS('자사몰 메타 광고'!$V:$V, '자사몰 메타 광고'!$C:$C, $R780),SUMIFS('자사몰 메타 광고'!$V:$V,'자사몰 메타 광고'!$I:$I,$S$4,'자사몰 메타 광고'!$C:$C,$R780))</f>
        <v>0</v>
      </c>
      <c r="U780" s="11">
        <f t="shared" si="37"/>
        <v>0</v>
      </c>
      <c r="V780" s="12" t="str">
        <f t="shared" si="42"/>
        <v xml:space="preserve"> </v>
      </c>
      <c r="W780" s="32">
        <f>IF($S$4="", SUMIFS('자사몰 메타 광고'!$K:$K, '자사몰 메타 광고'!$C:$C, $R780),SUMIFS('자사몰 메타 광고'!$K:$K,'자사몰 메타 광고'!$I:$I,$S$4,'자사몰 메타 광고'!$C:$C,$R780))</f>
        <v>0</v>
      </c>
      <c r="X780" s="32">
        <f>IF($S$4="", SUMIFS('자사몰 메타 광고'!$N:$N, '자사몰 메타 광고'!$C:$C, $R780),SUMIFS('자사몰 메타 광고'!$N:$N,'자사몰 메타 광고'!$I:$I,$S$4,'자사몰 메타 광고'!$C:$C,$R780))</f>
        <v>0</v>
      </c>
      <c r="Y780" s="11">
        <f t="shared" si="38"/>
        <v>0</v>
      </c>
      <c r="Z780" s="12" t="str">
        <f t="shared" si="43"/>
        <v xml:space="preserve"> </v>
      </c>
      <c r="AB780" s="10">
        <f>IF($S$4="", SUMIFS('무신사 메타 광고'!$X:$X, '무신사 메타 광고'!$C:$C, $R780),SUMIFS('무신사 메타 광고'!$X:$X,'무신사 메타 광고'!$I:$I,$S$4,'무신사 메타 광고'!$C:$C,$R780))</f>
        <v>0</v>
      </c>
      <c r="AC780" s="11">
        <f t="shared" si="39"/>
        <v>0</v>
      </c>
    </row>
    <row r="781" spans="2:29">
      <c r="B781" s="9"/>
      <c r="C781" s="29">
        <f>IF($C$4="", SUMIFS('자사몰 메타 광고'!$L:$L, '자사몰 메타 광고'!$D:$D, $B781), SUMIFS('자사몰 메타 광고'!$L:$L, '자사몰 메타 광고'!$I:$I, $C$4, '자사몰 메타 광고'!$D:$D, $B781))</f>
        <v>0</v>
      </c>
      <c r="D781" s="29">
        <f>IF($C$4="", SUMIFS('자사몰 메타 광고'!$V:$V,#REF!, $B781), SUMIFS('자사몰 메타 광고'!$V:$V,'자사몰 메타 광고'!$I:$I,$C$4,'자사몰 메타 광고'!$D:$D,$B781))</f>
        <v>0</v>
      </c>
      <c r="E781" s="11">
        <f t="shared" si="33"/>
        <v>0</v>
      </c>
      <c r="F781" s="12" t="str">
        <f t="shared" si="40"/>
        <v xml:space="preserve"> </v>
      </c>
      <c r="G781" s="30">
        <f>IF($C$4="", SUMIFS('자사몰 메타 광고'!$K:$K, '자사몰 메타 광고'!$D:$D, $B781), SUMIFS('자사몰 메타 광고'!$K:$K,'자사몰 메타 광고'!$I:$I,$C$4,'자사몰 메타 광고'!D:D,$B781))</f>
        <v>0</v>
      </c>
      <c r="H781" s="30">
        <f>IF($C$4="", SUMIFS('자사몰 메타 광고'!$Q:$Q, '자사몰 메타 광고'!$D:$D, $B781), SUMIFS('자사몰 메타 광고'!$Q:$Q,'자사몰 메타 광고'!$I:$I,$C$4,'자사몰 메타 광고'!D:D,$B781))</f>
        <v>0</v>
      </c>
      <c r="I781" s="30">
        <f>IF($C$4="", SUMIFS('자사몰 메타 광고'!$U:$U, '자사몰 메타 광고'!$D:$D, $B781), SUMIFS('자사몰 메타 광고'!$U:$U,'자사몰 메타 광고'!$I:$I,$C$4,'자사몰 메타 광고'!D:D,$B781))</f>
        <v>0</v>
      </c>
      <c r="J781" s="11">
        <f t="shared" si="34"/>
        <v>0</v>
      </c>
      <c r="K781" s="11">
        <f t="shared" si="35"/>
        <v>0</v>
      </c>
      <c r="L781" s="12" t="str">
        <f t="shared" si="41"/>
        <v xml:space="preserve"> </v>
      </c>
      <c r="N781" s="10">
        <f>IF($C$4="", SUMIFS('무신사 메타 광고'!$X:$X, '무신사 메타 광고'!$D:$D, $B781),SUMIFS('무신사 메타 광고'!$X:$X,'무신사 메타 광고'!I:I,$C$4,'무신사 메타 광고'!D:D,$B781))</f>
        <v>0</v>
      </c>
      <c r="O781" s="11">
        <f t="shared" si="36"/>
        <v>0</v>
      </c>
      <c r="R781" s="13"/>
      <c r="S781" s="31">
        <f>IF($S$4="", SUMIFS('자사몰 메타 광고'!$L:$L, '자사몰 메타 광고'!$C:$C, $R781),SUMIFS('자사몰 메타 광고'!$L:$L,'자사몰 메타 광고'!$I:$I,$S$4,'자사몰 메타 광고'!$C:$C,$R781))</f>
        <v>0</v>
      </c>
      <c r="T781" s="31">
        <f>IF($S$4="", SUMIFS('자사몰 메타 광고'!$V:$V, '자사몰 메타 광고'!$C:$C, $R781),SUMIFS('자사몰 메타 광고'!$V:$V,'자사몰 메타 광고'!$I:$I,$S$4,'자사몰 메타 광고'!$C:$C,$R781))</f>
        <v>0</v>
      </c>
      <c r="U781" s="11">
        <f t="shared" si="37"/>
        <v>0</v>
      </c>
      <c r="V781" s="12" t="str">
        <f t="shared" si="42"/>
        <v xml:space="preserve"> </v>
      </c>
      <c r="W781" s="32">
        <f>IF($S$4="", SUMIFS('자사몰 메타 광고'!$K:$K, '자사몰 메타 광고'!$C:$C, $R781),SUMIFS('자사몰 메타 광고'!$K:$K,'자사몰 메타 광고'!$I:$I,$S$4,'자사몰 메타 광고'!$C:$C,$R781))</f>
        <v>0</v>
      </c>
      <c r="X781" s="32">
        <f>IF($S$4="", SUMIFS('자사몰 메타 광고'!$N:$N, '자사몰 메타 광고'!$C:$C, $R781),SUMIFS('자사몰 메타 광고'!$N:$N,'자사몰 메타 광고'!$I:$I,$S$4,'자사몰 메타 광고'!$C:$C,$R781))</f>
        <v>0</v>
      </c>
      <c r="Y781" s="11">
        <f t="shared" si="38"/>
        <v>0</v>
      </c>
      <c r="Z781" s="12" t="str">
        <f t="shared" si="43"/>
        <v xml:space="preserve"> </v>
      </c>
      <c r="AB781" s="10">
        <f>IF($S$4="", SUMIFS('무신사 메타 광고'!$X:$X, '무신사 메타 광고'!$C:$C, $R781),SUMIFS('무신사 메타 광고'!$X:$X,'무신사 메타 광고'!$I:$I,$S$4,'무신사 메타 광고'!$C:$C,$R781))</f>
        <v>0</v>
      </c>
      <c r="AC781" s="11">
        <f t="shared" si="39"/>
        <v>0</v>
      </c>
    </row>
    <row r="782" spans="2:29">
      <c r="B782" s="9"/>
      <c r="C782" s="29">
        <f>IF($C$4="", SUMIFS('자사몰 메타 광고'!$L:$L, '자사몰 메타 광고'!$D:$D, $B782), SUMIFS('자사몰 메타 광고'!$L:$L, '자사몰 메타 광고'!$I:$I, $C$4, '자사몰 메타 광고'!$D:$D, $B782))</f>
        <v>0</v>
      </c>
      <c r="D782" s="29">
        <f>IF($C$4="", SUMIFS('자사몰 메타 광고'!$V:$V,#REF!, $B782), SUMIFS('자사몰 메타 광고'!$V:$V,'자사몰 메타 광고'!$I:$I,$C$4,'자사몰 메타 광고'!$D:$D,$B782))</f>
        <v>0</v>
      </c>
      <c r="E782" s="11">
        <f t="shared" si="33"/>
        <v>0</v>
      </c>
      <c r="F782" s="12" t="str">
        <f t="shared" si="40"/>
        <v xml:space="preserve"> </v>
      </c>
      <c r="G782" s="30">
        <f>IF($C$4="", SUMIFS('자사몰 메타 광고'!$K:$K, '자사몰 메타 광고'!$D:$D, $B782), SUMIFS('자사몰 메타 광고'!$K:$K,'자사몰 메타 광고'!$I:$I,$C$4,'자사몰 메타 광고'!D:D,$B782))</f>
        <v>0</v>
      </c>
      <c r="H782" s="30">
        <f>IF($C$4="", SUMIFS('자사몰 메타 광고'!$Q:$Q, '자사몰 메타 광고'!$D:$D, $B782), SUMIFS('자사몰 메타 광고'!$Q:$Q,'자사몰 메타 광고'!$I:$I,$C$4,'자사몰 메타 광고'!D:D,$B782))</f>
        <v>0</v>
      </c>
      <c r="I782" s="30">
        <f>IF($C$4="", SUMIFS('자사몰 메타 광고'!$U:$U, '자사몰 메타 광고'!$D:$D, $B782), SUMIFS('자사몰 메타 광고'!$U:$U,'자사몰 메타 광고'!$I:$I,$C$4,'자사몰 메타 광고'!D:D,$B782))</f>
        <v>0</v>
      </c>
      <c r="J782" s="11">
        <f t="shared" si="34"/>
        <v>0</v>
      </c>
      <c r="K782" s="11">
        <f t="shared" si="35"/>
        <v>0</v>
      </c>
      <c r="L782" s="12" t="str">
        <f t="shared" si="41"/>
        <v xml:space="preserve"> </v>
      </c>
      <c r="N782" s="10">
        <f>IF($C$4="", SUMIFS('무신사 메타 광고'!$X:$X, '무신사 메타 광고'!$D:$D, $B782),SUMIFS('무신사 메타 광고'!$X:$X,'무신사 메타 광고'!I:I,$C$4,'무신사 메타 광고'!D:D,$B782))</f>
        <v>0</v>
      </c>
      <c r="O782" s="11">
        <f t="shared" si="36"/>
        <v>0</v>
      </c>
      <c r="R782" s="13"/>
      <c r="S782" s="31">
        <f>IF($S$4="", SUMIFS('자사몰 메타 광고'!$L:$L, '자사몰 메타 광고'!$C:$C, $R782),SUMIFS('자사몰 메타 광고'!$L:$L,'자사몰 메타 광고'!$I:$I,$S$4,'자사몰 메타 광고'!$C:$C,$R782))</f>
        <v>0</v>
      </c>
      <c r="T782" s="31">
        <f>IF($S$4="", SUMIFS('자사몰 메타 광고'!$V:$V, '자사몰 메타 광고'!$C:$C, $R782),SUMIFS('자사몰 메타 광고'!$V:$V,'자사몰 메타 광고'!$I:$I,$S$4,'자사몰 메타 광고'!$C:$C,$R782))</f>
        <v>0</v>
      </c>
      <c r="U782" s="11">
        <f t="shared" si="37"/>
        <v>0</v>
      </c>
      <c r="V782" s="12" t="str">
        <f t="shared" si="42"/>
        <v xml:space="preserve"> </v>
      </c>
      <c r="W782" s="32">
        <f>IF($S$4="", SUMIFS('자사몰 메타 광고'!$K:$K, '자사몰 메타 광고'!$C:$C, $R782),SUMIFS('자사몰 메타 광고'!$K:$K,'자사몰 메타 광고'!$I:$I,$S$4,'자사몰 메타 광고'!$C:$C,$R782))</f>
        <v>0</v>
      </c>
      <c r="X782" s="32">
        <f>IF($S$4="", SUMIFS('자사몰 메타 광고'!$N:$N, '자사몰 메타 광고'!$C:$C, $R782),SUMIFS('자사몰 메타 광고'!$N:$N,'자사몰 메타 광고'!$I:$I,$S$4,'자사몰 메타 광고'!$C:$C,$R782))</f>
        <v>0</v>
      </c>
      <c r="Y782" s="11">
        <f t="shared" si="38"/>
        <v>0</v>
      </c>
      <c r="Z782" s="12" t="str">
        <f t="shared" si="43"/>
        <v xml:space="preserve"> </v>
      </c>
      <c r="AB782" s="10">
        <f>IF($S$4="", SUMIFS('무신사 메타 광고'!$X:$X, '무신사 메타 광고'!$C:$C, $R782),SUMIFS('무신사 메타 광고'!$X:$X,'무신사 메타 광고'!$I:$I,$S$4,'무신사 메타 광고'!$C:$C,$R782))</f>
        <v>0</v>
      </c>
      <c r="AC782" s="11">
        <f t="shared" si="39"/>
        <v>0</v>
      </c>
    </row>
    <row r="783" spans="2:29">
      <c r="B783" s="9"/>
      <c r="C783" s="29">
        <f>IF($C$4="", SUMIFS('자사몰 메타 광고'!$L:$L, '자사몰 메타 광고'!$D:$D, $B783), SUMIFS('자사몰 메타 광고'!$L:$L, '자사몰 메타 광고'!$I:$I, $C$4, '자사몰 메타 광고'!$D:$D, $B783))</f>
        <v>0</v>
      </c>
      <c r="D783" s="29">
        <f>IF($C$4="", SUMIFS('자사몰 메타 광고'!$V:$V,#REF!, $B783), SUMIFS('자사몰 메타 광고'!$V:$V,'자사몰 메타 광고'!$I:$I,$C$4,'자사몰 메타 광고'!$D:$D,$B783))</f>
        <v>0</v>
      </c>
      <c r="E783" s="11">
        <f t="shared" si="33"/>
        <v>0</v>
      </c>
      <c r="F783" s="12" t="str">
        <f t="shared" si="40"/>
        <v xml:space="preserve"> </v>
      </c>
      <c r="G783" s="30">
        <f>IF($C$4="", SUMIFS('자사몰 메타 광고'!$K:$K, '자사몰 메타 광고'!$D:$D, $B783), SUMIFS('자사몰 메타 광고'!$K:$K,'자사몰 메타 광고'!$I:$I,$C$4,'자사몰 메타 광고'!D:D,$B783))</f>
        <v>0</v>
      </c>
      <c r="H783" s="30">
        <f>IF($C$4="", SUMIFS('자사몰 메타 광고'!$Q:$Q, '자사몰 메타 광고'!$D:$D, $B783), SUMIFS('자사몰 메타 광고'!$Q:$Q,'자사몰 메타 광고'!$I:$I,$C$4,'자사몰 메타 광고'!D:D,$B783))</f>
        <v>0</v>
      </c>
      <c r="I783" s="30">
        <f>IF($C$4="", SUMIFS('자사몰 메타 광고'!$U:$U, '자사몰 메타 광고'!$D:$D, $B783), SUMIFS('자사몰 메타 광고'!$U:$U,'자사몰 메타 광고'!$I:$I,$C$4,'자사몰 메타 광고'!D:D,$B783))</f>
        <v>0</v>
      </c>
      <c r="J783" s="11">
        <f t="shared" si="34"/>
        <v>0</v>
      </c>
      <c r="K783" s="11">
        <f t="shared" si="35"/>
        <v>0</v>
      </c>
      <c r="L783" s="12" t="str">
        <f t="shared" si="41"/>
        <v xml:space="preserve"> </v>
      </c>
      <c r="N783" s="10">
        <f>IF($C$4="", SUMIFS('무신사 메타 광고'!$X:$X, '무신사 메타 광고'!$D:$D, $B783),SUMIFS('무신사 메타 광고'!$X:$X,'무신사 메타 광고'!I:I,$C$4,'무신사 메타 광고'!D:D,$B783))</f>
        <v>0</v>
      </c>
      <c r="O783" s="11">
        <f t="shared" si="36"/>
        <v>0</v>
      </c>
      <c r="R783" s="13"/>
      <c r="S783" s="31">
        <f>IF($S$4="", SUMIFS('자사몰 메타 광고'!$L:$L, '자사몰 메타 광고'!$C:$C, $R783),SUMIFS('자사몰 메타 광고'!$L:$L,'자사몰 메타 광고'!$I:$I,$S$4,'자사몰 메타 광고'!$C:$C,$R783))</f>
        <v>0</v>
      </c>
      <c r="T783" s="31">
        <f>IF($S$4="", SUMIFS('자사몰 메타 광고'!$V:$V, '자사몰 메타 광고'!$C:$C, $R783),SUMIFS('자사몰 메타 광고'!$V:$V,'자사몰 메타 광고'!$I:$I,$S$4,'자사몰 메타 광고'!$C:$C,$R783))</f>
        <v>0</v>
      </c>
      <c r="U783" s="11">
        <f t="shared" si="37"/>
        <v>0</v>
      </c>
      <c r="V783" s="12" t="str">
        <f t="shared" si="42"/>
        <v xml:space="preserve"> </v>
      </c>
      <c r="W783" s="32">
        <f>IF($S$4="", SUMIFS('자사몰 메타 광고'!$K:$K, '자사몰 메타 광고'!$C:$C, $R783),SUMIFS('자사몰 메타 광고'!$K:$K,'자사몰 메타 광고'!$I:$I,$S$4,'자사몰 메타 광고'!$C:$C,$R783))</f>
        <v>0</v>
      </c>
      <c r="X783" s="32">
        <f>IF($S$4="", SUMIFS('자사몰 메타 광고'!$N:$N, '자사몰 메타 광고'!$C:$C, $R783),SUMIFS('자사몰 메타 광고'!$N:$N,'자사몰 메타 광고'!$I:$I,$S$4,'자사몰 메타 광고'!$C:$C,$R783))</f>
        <v>0</v>
      </c>
      <c r="Y783" s="11">
        <f t="shared" si="38"/>
        <v>0</v>
      </c>
      <c r="Z783" s="12" t="str">
        <f t="shared" si="43"/>
        <v xml:space="preserve"> </v>
      </c>
      <c r="AB783" s="10">
        <f>IF($S$4="", SUMIFS('무신사 메타 광고'!$X:$X, '무신사 메타 광고'!$C:$C, $R783),SUMIFS('무신사 메타 광고'!$X:$X,'무신사 메타 광고'!$I:$I,$S$4,'무신사 메타 광고'!$C:$C,$R783))</f>
        <v>0</v>
      </c>
      <c r="AC783" s="11">
        <f t="shared" si="39"/>
        <v>0</v>
      </c>
    </row>
    <row r="784" spans="2:29">
      <c r="B784" s="9"/>
      <c r="C784" s="29">
        <f>IF($C$4="", SUMIFS('자사몰 메타 광고'!$L:$L, '자사몰 메타 광고'!$D:$D, $B784), SUMIFS('자사몰 메타 광고'!$L:$L, '자사몰 메타 광고'!$I:$I, $C$4, '자사몰 메타 광고'!$D:$D, $B784))</f>
        <v>0</v>
      </c>
      <c r="D784" s="29">
        <f>IF($C$4="", SUMIFS('자사몰 메타 광고'!$V:$V,#REF!, $B784), SUMIFS('자사몰 메타 광고'!$V:$V,'자사몰 메타 광고'!$I:$I,$C$4,'자사몰 메타 광고'!$D:$D,$B784))</f>
        <v>0</v>
      </c>
      <c r="E784" s="11">
        <f t="shared" si="33"/>
        <v>0</v>
      </c>
      <c r="F784" s="12" t="str">
        <f t="shared" si="40"/>
        <v xml:space="preserve"> </v>
      </c>
      <c r="G784" s="30">
        <f>IF($C$4="", SUMIFS('자사몰 메타 광고'!$K:$K, '자사몰 메타 광고'!$D:$D, $B784), SUMIFS('자사몰 메타 광고'!$K:$K,'자사몰 메타 광고'!$I:$I,$C$4,'자사몰 메타 광고'!D:D,$B784))</f>
        <v>0</v>
      </c>
      <c r="H784" s="30">
        <f>IF($C$4="", SUMIFS('자사몰 메타 광고'!$Q:$Q, '자사몰 메타 광고'!$D:$D, $B784), SUMIFS('자사몰 메타 광고'!$Q:$Q,'자사몰 메타 광고'!$I:$I,$C$4,'자사몰 메타 광고'!D:D,$B784))</f>
        <v>0</v>
      </c>
      <c r="I784" s="30">
        <f>IF($C$4="", SUMIFS('자사몰 메타 광고'!$U:$U, '자사몰 메타 광고'!$D:$D, $B784), SUMIFS('자사몰 메타 광고'!$U:$U,'자사몰 메타 광고'!$I:$I,$C$4,'자사몰 메타 광고'!D:D,$B784))</f>
        <v>0</v>
      </c>
      <c r="J784" s="11">
        <f t="shared" si="34"/>
        <v>0</v>
      </c>
      <c r="K784" s="11">
        <f t="shared" si="35"/>
        <v>0</v>
      </c>
      <c r="L784" s="12" t="str">
        <f t="shared" si="41"/>
        <v xml:space="preserve"> </v>
      </c>
      <c r="N784" s="10">
        <f>IF($C$4="", SUMIFS('무신사 메타 광고'!$X:$X, '무신사 메타 광고'!$D:$D, $B784),SUMIFS('무신사 메타 광고'!$X:$X,'무신사 메타 광고'!I:I,$C$4,'무신사 메타 광고'!D:D,$B784))</f>
        <v>0</v>
      </c>
      <c r="O784" s="11">
        <f t="shared" si="36"/>
        <v>0</v>
      </c>
      <c r="R784" s="13"/>
      <c r="S784" s="31">
        <f>IF($S$4="", SUMIFS('자사몰 메타 광고'!$L:$L, '자사몰 메타 광고'!$C:$C, $R784),SUMIFS('자사몰 메타 광고'!$L:$L,'자사몰 메타 광고'!$I:$I,$S$4,'자사몰 메타 광고'!$C:$C,$R784))</f>
        <v>0</v>
      </c>
      <c r="T784" s="31">
        <f>IF($S$4="", SUMIFS('자사몰 메타 광고'!$V:$V, '자사몰 메타 광고'!$C:$C, $R784),SUMIFS('자사몰 메타 광고'!$V:$V,'자사몰 메타 광고'!$I:$I,$S$4,'자사몰 메타 광고'!$C:$C,$R784))</f>
        <v>0</v>
      </c>
      <c r="U784" s="11">
        <f t="shared" si="37"/>
        <v>0</v>
      </c>
      <c r="V784" s="12" t="str">
        <f t="shared" si="42"/>
        <v xml:space="preserve"> </v>
      </c>
      <c r="W784" s="32">
        <f>IF($S$4="", SUMIFS('자사몰 메타 광고'!$K:$K, '자사몰 메타 광고'!$C:$C, $R784),SUMIFS('자사몰 메타 광고'!$K:$K,'자사몰 메타 광고'!$I:$I,$S$4,'자사몰 메타 광고'!$C:$C,$R784))</f>
        <v>0</v>
      </c>
      <c r="X784" s="32">
        <f>IF($S$4="", SUMIFS('자사몰 메타 광고'!$N:$N, '자사몰 메타 광고'!$C:$C, $R784),SUMIFS('자사몰 메타 광고'!$N:$N,'자사몰 메타 광고'!$I:$I,$S$4,'자사몰 메타 광고'!$C:$C,$R784))</f>
        <v>0</v>
      </c>
      <c r="Y784" s="11">
        <f t="shared" si="38"/>
        <v>0</v>
      </c>
      <c r="Z784" s="12" t="str">
        <f t="shared" si="43"/>
        <v xml:space="preserve"> </v>
      </c>
      <c r="AB784" s="10">
        <f>IF($S$4="", SUMIFS('무신사 메타 광고'!$X:$X, '무신사 메타 광고'!$C:$C, $R784),SUMIFS('무신사 메타 광고'!$X:$X,'무신사 메타 광고'!$I:$I,$S$4,'무신사 메타 광고'!$C:$C,$R784))</f>
        <v>0</v>
      </c>
      <c r="AC784" s="11">
        <f t="shared" si="39"/>
        <v>0</v>
      </c>
    </row>
    <row r="785" spans="2:29">
      <c r="B785" s="9"/>
      <c r="C785" s="29">
        <f>IF($C$4="", SUMIFS('자사몰 메타 광고'!$L:$L, '자사몰 메타 광고'!$D:$D, $B785), SUMIFS('자사몰 메타 광고'!$L:$L, '자사몰 메타 광고'!$I:$I, $C$4, '자사몰 메타 광고'!$D:$D, $B785))</f>
        <v>0</v>
      </c>
      <c r="D785" s="29">
        <f>IF($C$4="", SUMIFS('자사몰 메타 광고'!$V:$V,#REF!, $B785), SUMIFS('자사몰 메타 광고'!$V:$V,'자사몰 메타 광고'!$I:$I,$C$4,'자사몰 메타 광고'!$D:$D,$B785))</f>
        <v>0</v>
      </c>
      <c r="E785" s="11">
        <f t="shared" si="33"/>
        <v>0</v>
      </c>
      <c r="F785" s="12" t="str">
        <f t="shared" si="40"/>
        <v xml:space="preserve"> </v>
      </c>
      <c r="G785" s="30">
        <f>IF($C$4="", SUMIFS('자사몰 메타 광고'!$K:$K, '자사몰 메타 광고'!$D:$D, $B785), SUMIFS('자사몰 메타 광고'!$K:$K,'자사몰 메타 광고'!$I:$I,$C$4,'자사몰 메타 광고'!D:D,$B785))</f>
        <v>0</v>
      </c>
      <c r="H785" s="30">
        <f>IF($C$4="", SUMIFS('자사몰 메타 광고'!$Q:$Q, '자사몰 메타 광고'!$D:$D, $B785), SUMIFS('자사몰 메타 광고'!$Q:$Q,'자사몰 메타 광고'!$I:$I,$C$4,'자사몰 메타 광고'!D:D,$B785))</f>
        <v>0</v>
      </c>
      <c r="I785" s="30">
        <f>IF($C$4="", SUMIFS('자사몰 메타 광고'!$U:$U, '자사몰 메타 광고'!$D:$D, $B785), SUMIFS('자사몰 메타 광고'!$U:$U,'자사몰 메타 광고'!$I:$I,$C$4,'자사몰 메타 광고'!D:D,$B785))</f>
        <v>0</v>
      </c>
      <c r="J785" s="11">
        <f t="shared" si="34"/>
        <v>0</v>
      </c>
      <c r="K785" s="11">
        <f t="shared" si="35"/>
        <v>0</v>
      </c>
      <c r="L785" s="12" t="str">
        <f t="shared" si="41"/>
        <v xml:space="preserve"> </v>
      </c>
      <c r="N785" s="10">
        <f>IF($C$4="", SUMIFS('무신사 메타 광고'!$X:$X, '무신사 메타 광고'!$D:$D, $B785),SUMIFS('무신사 메타 광고'!$X:$X,'무신사 메타 광고'!I:I,$C$4,'무신사 메타 광고'!D:D,$B785))</f>
        <v>0</v>
      </c>
      <c r="O785" s="11">
        <f t="shared" si="36"/>
        <v>0</v>
      </c>
      <c r="R785" s="13"/>
      <c r="S785" s="31">
        <f>IF($S$4="", SUMIFS('자사몰 메타 광고'!$L:$L, '자사몰 메타 광고'!$C:$C, $R785),SUMIFS('자사몰 메타 광고'!$L:$L,'자사몰 메타 광고'!$I:$I,$S$4,'자사몰 메타 광고'!$C:$C,$R785))</f>
        <v>0</v>
      </c>
      <c r="T785" s="31">
        <f>IF($S$4="", SUMIFS('자사몰 메타 광고'!$V:$V, '자사몰 메타 광고'!$C:$C, $R785),SUMIFS('자사몰 메타 광고'!$V:$V,'자사몰 메타 광고'!$I:$I,$S$4,'자사몰 메타 광고'!$C:$C,$R785))</f>
        <v>0</v>
      </c>
      <c r="U785" s="11">
        <f t="shared" si="37"/>
        <v>0</v>
      </c>
      <c r="V785" s="12" t="str">
        <f t="shared" si="42"/>
        <v xml:space="preserve"> </v>
      </c>
      <c r="W785" s="32">
        <f>IF($S$4="", SUMIFS('자사몰 메타 광고'!$K:$K, '자사몰 메타 광고'!$C:$C, $R785),SUMIFS('자사몰 메타 광고'!$K:$K,'자사몰 메타 광고'!$I:$I,$S$4,'자사몰 메타 광고'!$C:$C,$R785))</f>
        <v>0</v>
      </c>
      <c r="X785" s="32">
        <f>IF($S$4="", SUMIFS('자사몰 메타 광고'!$N:$N, '자사몰 메타 광고'!$C:$C, $R785),SUMIFS('자사몰 메타 광고'!$N:$N,'자사몰 메타 광고'!$I:$I,$S$4,'자사몰 메타 광고'!$C:$C,$R785))</f>
        <v>0</v>
      </c>
      <c r="Y785" s="11">
        <f t="shared" si="38"/>
        <v>0</v>
      </c>
      <c r="Z785" s="12" t="str">
        <f t="shared" si="43"/>
        <v xml:space="preserve"> </v>
      </c>
      <c r="AB785" s="10">
        <f>IF($S$4="", SUMIFS('무신사 메타 광고'!$X:$X, '무신사 메타 광고'!$C:$C, $R785),SUMIFS('무신사 메타 광고'!$X:$X,'무신사 메타 광고'!$I:$I,$S$4,'무신사 메타 광고'!$C:$C,$R785))</f>
        <v>0</v>
      </c>
      <c r="AC785" s="11">
        <f t="shared" si="39"/>
        <v>0</v>
      </c>
    </row>
    <row r="786" spans="2:29">
      <c r="B786" s="9"/>
      <c r="C786" s="29">
        <f>IF($C$4="", SUMIFS('자사몰 메타 광고'!$L:$L, '자사몰 메타 광고'!$D:$D, $B786), SUMIFS('자사몰 메타 광고'!$L:$L, '자사몰 메타 광고'!$I:$I, $C$4, '자사몰 메타 광고'!$D:$D, $B786))</f>
        <v>0</v>
      </c>
      <c r="D786" s="29">
        <f>IF($C$4="", SUMIFS('자사몰 메타 광고'!$V:$V,#REF!, $B786), SUMIFS('자사몰 메타 광고'!$V:$V,'자사몰 메타 광고'!$I:$I,$C$4,'자사몰 메타 광고'!$D:$D,$B786))</f>
        <v>0</v>
      </c>
      <c r="E786" s="11">
        <f t="shared" si="33"/>
        <v>0</v>
      </c>
      <c r="F786" s="12" t="str">
        <f t="shared" si="40"/>
        <v xml:space="preserve"> </v>
      </c>
      <c r="G786" s="30">
        <f>IF($C$4="", SUMIFS('자사몰 메타 광고'!$K:$K, '자사몰 메타 광고'!$D:$D, $B786), SUMIFS('자사몰 메타 광고'!$K:$K,'자사몰 메타 광고'!$I:$I,$C$4,'자사몰 메타 광고'!D:D,$B786))</f>
        <v>0</v>
      </c>
      <c r="H786" s="30">
        <f>IF($C$4="", SUMIFS('자사몰 메타 광고'!$Q:$Q, '자사몰 메타 광고'!$D:$D, $B786), SUMIFS('자사몰 메타 광고'!$Q:$Q,'자사몰 메타 광고'!$I:$I,$C$4,'자사몰 메타 광고'!D:D,$B786))</f>
        <v>0</v>
      </c>
      <c r="I786" s="30">
        <f>IF($C$4="", SUMIFS('자사몰 메타 광고'!$U:$U, '자사몰 메타 광고'!$D:$D, $B786), SUMIFS('자사몰 메타 광고'!$U:$U,'자사몰 메타 광고'!$I:$I,$C$4,'자사몰 메타 광고'!D:D,$B786))</f>
        <v>0</v>
      </c>
      <c r="J786" s="11">
        <f t="shared" si="34"/>
        <v>0</v>
      </c>
      <c r="K786" s="11">
        <f t="shared" si="35"/>
        <v>0</v>
      </c>
      <c r="L786" s="12" t="str">
        <f t="shared" si="41"/>
        <v xml:space="preserve"> </v>
      </c>
      <c r="N786" s="10">
        <f>IF($C$4="", SUMIFS('무신사 메타 광고'!$X:$X, '무신사 메타 광고'!$D:$D, $B786),SUMIFS('무신사 메타 광고'!$X:$X,'무신사 메타 광고'!I:I,$C$4,'무신사 메타 광고'!D:D,$B786))</f>
        <v>0</v>
      </c>
      <c r="O786" s="11">
        <f t="shared" si="36"/>
        <v>0</v>
      </c>
      <c r="R786" s="13"/>
      <c r="S786" s="31">
        <f>IF($S$4="", SUMIFS('자사몰 메타 광고'!$L:$L, '자사몰 메타 광고'!$C:$C, $R786),SUMIFS('자사몰 메타 광고'!$L:$L,'자사몰 메타 광고'!$I:$I,$S$4,'자사몰 메타 광고'!$C:$C,$R786))</f>
        <v>0</v>
      </c>
      <c r="T786" s="31">
        <f>IF($S$4="", SUMIFS('자사몰 메타 광고'!$V:$V, '자사몰 메타 광고'!$C:$C, $R786),SUMIFS('자사몰 메타 광고'!$V:$V,'자사몰 메타 광고'!$I:$I,$S$4,'자사몰 메타 광고'!$C:$C,$R786))</f>
        <v>0</v>
      </c>
      <c r="U786" s="11">
        <f t="shared" si="37"/>
        <v>0</v>
      </c>
      <c r="V786" s="12" t="str">
        <f t="shared" si="42"/>
        <v xml:space="preserve"> </v>
      </c>
      <c r="W786" s="32">
        <f>IF($S$4="", SUMIFS('자사몰 메타 광고'!$K:$K, '자사몰 메타 광고'!$C:$C, $R786),SUMIFS('자사몰 메타 광고'!$K:$K,'자사몰 메타 광고'!$I:$I,$S$4,'자사몰 메타 광고'!$C:$C,$R786))</f>
        <v>0</v>
      </c>
      <c r="X786" s="32">
        <f>IF($S$4="", SUMIFS('자사몰 메타 광고'!$N:$N, '자사몰 메타 광고'!$C:$C, $R786),SUMIFS('자사몰 메타 광고'!$N:$N,'자사몰 메타 광고'!$I:$I,$S$4,'자사몰 메타 광고'!$C:$C,$R786))</f>
        <v>0</v>
      </c>
      <c r="Y786" s="11">
        <f t="shared" si="38"/>
        <v>0</v>
      </c>
      <c r="Z786" s="12" t="str">
        <f t="shared" si="43"/>
        <v xml:space="preserve"> </v>
      </c>
      <c r="AB786" s="10">
        <f>IF($S$4="", SUMIFS('무신사 메타 광고'!$X:$X, '무신사 메타 광고'!$C:$C, $R786),SUMIFS('무신사 메타 광고'!$X:$X,'무신사 메타 광고'!$I:$I,$S$4,'무신사 메타 광고'!$C:$C,$R786))</f>
        <v>0</v>
      </c>
      <c r="AC786" s="11">
        <f t="shared" si="39"/>
        <v>0</v>
      </c>
    </row>
    <row r="787" spans="2:29">
      <c r="B787" s="9"/>
      <c r="C787" s="29">
        <f>IF($C$4="", SUMIFS('자사몰 메타 광고'!$L:$L, '자사몰 메타 광고'!$D:$D, $B787), SUMIFS('자사몰 메타 광고'!$L:$L, '자사몰 메타 광고'!$I:$I, $C$4, '자사몰 메타 광고'!$D:$D, $B787))</f>
        <v>0</v>
      </c>
      <c r="D787" s="29">
        <f>IF($C$4="", SUMIFS('자사몰 메타 광고'!$V:$V,#REF!, $B787), SUMIFS('자사몰 메타 광고'!$V:$V,'자사몰 메타 광고'!$I:$I,$C$4,'자사몰 메타 광고'!$D:$D,$B787))</f>
        <v>0</v>
      </c>
      <c r="E787" s="11">
        <f t="shared" si="33"/>
        <v>0</v>
      </c>
      <c r="F787" s="12" t="str">
        <f t="shared" si="40"/>
        <v xml:space="preserve"> </v>
      </c>
      <c r="G787" s="30">
        <f>IF($C$4="", SUMIFS('자사몰 메타 광고'!$K:$K, '자사몰 메타 광고'!$D:$D, $B787), SUMIFS('자사몰 메타 광고'!$K:$K,'자사몰 메타 광고'!$I:$I,$C$4,'자사몰 메타 광고'!D:D,$B787))</f>
        <v>0</v>
      </c>
      <c r="H787" s="30">
        <f>IF($C$4="", SUMIFS('자사몰 메타 광고'!$Q:$Q, '자사몰 메타 광고'!$D:$D, $B787), SUMIFS('자사몰 메타 광고'!$Q:$Q,'자사몰 메타 광고'!$I:$I,$C$4,'자사몰 메타 광고'!D:D,$B787))</f>
        <v>0</v>
      </c>
      <c r="I787" s="30">
        <f>IF($C$4="", SUMIFS('자사몰 메타 광고'!$U:$U, '자사몰 메타 광고'!$D:$D, $B787), SUMIFS('자사몰 메타 광고'!$U:$U,'자사몰 메타 광고'!$I:$I,$C$4,'자사몰 메타 광고'!D:D,$B787))</f>
        <v>0</v>
      </c>
      <c r="J787" s="11">
        <f t="shared" si="34"/>
        <v>0</v>
      </c>
      <c r="K787" s="11">
        <f t="shared" si="35"/>
        <v>0</v>
      </c>
      <c r="L787" s="12" t="str">
        <f t="shared" si="41"/>
        <v xml:space="preserve"> </v>
      </c>
      <c r="N787" s="10">
        <f>IF($C$4="", SUMIFS('무신사 메타 광고'!$X:$X, '무신사 메타 광고'!$D:$D, $B787),SUMIFS('무신사 메타 광고'!$X:$X,'무신사 메타 광고'!I:I,$C$4,'무신사 메타 광고'!D:D,$B787))</f>
        <v>0</v>
      </c>
      <c r="O787" s="11">
        <f t="shared" si="36"/>
        <v>0</v>
      </c>
      <c r="R787" s="13"/>
      <c r="S787" s="31">
        <f>IF($S$4="", SUMIFS('자사몰 메타 광고'!$L:$L, '자사몰 메타 광고'!$C:$C, $R787),SUMIFS('자사몰 메타 광고'!$L:$L,'자사몰 메타 광고'!$I:$I,$S$4,'자사몰 메타 광고'!$C:$C,$R787))</f>
        <v>0</v>
      </c>
      <c r="T787" s="31">
        <f>IF($S$4="", SUMIFS('자사몰 메타 광고'!$V:$V, '자사몰 메타 광고'!$C:$C, $R787),SUMIFS('자사몰 메타 광고'!$V:$V,'자사몰 메타 광고'!$I:$I,$S$4,'자사몰 메타 광고'!$C:$C,$R787))</f>
        <v>0</v>
      </c>
      <c r="U787" s="11">
        <f t="shared" si="37"/>
        <v>0</v>
      </c>
      <c r="V787" s="12" t="str">
        <f t="shared" si="42"/>
        <v xml:space="preserve"> </v>
      </c>
      <c r="W787" s="32">
        <f>IF($S$4="", SUMIFS('자사몰 메타 광고'!$K:$K, '자사몰 메타 광고'!$C:$C, $R787),SUMIFS('자사몰 메타 광고'!$K:$K,'자사몰 메타 광고'!$I:$I,$S$4,'자사몰 메타 광고'!$C:$C,$R787))</f>
        <v>0</v>
      </c>
      <c r="X787" s="32">
        <f>IF($S$4="", SUMIFS('자사몰 메타 광고'!$N:$N, '자사몰 메타 광고'!$C:$C, $R787),SUMIFS('자사몰 메타 광고'!$N:$N,'자사몰 메타 광고'!$I:$I,$S$4,'자사몰 메타 광고'!$C:$C,$R787))</f>
        <v>0</v>
      </c>
      <c r="Y787" s="11">
        <f t="shared" si="38"/>
        <v>0</v>
      </c>
      <c r="Z787" s="12" t="str">
        <f t="shared" si="43"/>
        <v xml:space="preserve"> </v>
      </c>
      <c r="AB787" s="10">
        <f>IF($S$4="", SUMIFS('무신사 메타 광고'!$X:$X, '무신사 메타 광고'!$C:$C, $R787),SUMIFS('무신사 메타 광고'!$X:$X,'무신사 메타 광고'!$I:$I,$S$4,'무신사 메타 광고'!$C:$C,$R787))</f>
        <v>0</v>
      </c>
      <c r="AC787" s="11">
        <f t="shared" si="39"/>
        <v>0</v>
      </c>
    </row>
    <row r="788" spans="2:29">
      <c r="B788" s="9"/>
      <c r="C788" s="29">
        <f>IF($C$4="", SUMIFS('자사몰 메타 광고'!$L:$L, '자사몰 메타 광고'!$D:$D, $B788), SUMIFS('자사몰 메타 광고'!$L:$L, '자사몰 메타 광고'!$I:$I, $C$4, '자사몰 메타 광고'!$D:$D, $B788))</f>
        <v>0</v>
      </c>
      <c r="D788" s="29">
        <f>IF($C$4="", SUMIFS('자사몰 메타 광고'!$V:$V,#REF!, $B788), SUMIFS('자사몰 메타 광고'!$V:$V,'자사몰 메타 광고'!$I:$I,$C$4,'자사몰 메타 광고'!$D:$D,$B788))</f>
        <v>0</v>
      </c>
      <c r="E788" s="11">
        <f t="shared" si="33"/>
        <v>0</v>
      </c>
      <c r="F788" s="12" t="str">
        <f t="shared" si="40"/>
        <v xml:space="preserve"> </v>
      </c>
      <c r="G788" s="30">
        <f>IF($C$4="", SUMIFS('자사몰 메타 광고'!$K:$K, '자사몰 메타 광고'!$D:$D, $B788), SUMIFS('자사몰 메타 광고'!$K:$K,'자사몰 메타 광고'!$I:$I,$C$4,'자사몰 메타 광고'!D:D,$B788))</f>
        <v>0</v>
      </c>
      <c r="H788" s="30">
        <f>IF($C$4="", SUMIFS('자사몰 메타 광고'!$Q:$Q, '자사몰 메타 광고'!$D:$D, $B788), SUMIFS('자사몰 메타 광고'!$Q:$Q,'자사몰 메타 광고'!$I:$I,$C$4,'자사몰 메타 광고'!D:D,$B788))</f>
        <v>0</v>
      </c>
      <c r="I788" s="30">
        <f>IF($C$4="", SUMIFS('자사몰 메타 광고'!$U:$U, '자사몰 메타 광고'!$D:$D, $B788), SUMIFS('자사몰 메타 광고'!$U:$U,'자사몰 메타 광고'!$I:$I,$C$4,'자사몰 메타 광고'!D:D,$B788))</f>
        <v>0</v>
      </c>
      <c r="J788" s="11">
        <f t="shared" si="34"/>
        <v>0</v>
      </c>
      <c r="K788" s="11">
        <f t="shared" si="35"/>
        <v>0</v>
      </c>
      <c r="L788" s="12" t="str">
        <f t="shared" si="41"/>
        <v xml:space="preserve"> </v>
      </c>
      <c r="N788" s="10">
        <f>IF($C$4="", SUMIFS('무신사 메타 광고'!$X:$X, '무신사 메타 광고'!$D:$D, $B788),SUMIFS('무신사 메타 광고'!$X:$X,'무신사 메타 광고'!I:I,$C$4,'무신사 메타 광고'!D:D,$B788))</f>
        <v>0</v>
      </c>
      <c r="O788" s="11">
        <f t="shared" si="36"/>
        <v>0</v>
      </c>
      <c r="R788" s="13"/>
      <c r="S788" s="31">
        <f>IF($S$4="", SUMIFS('자사몰 메타 광고'!$L:$L, '자사몰 메타 광고'!$C:$C, $R788),SUMIFS('자사몰 메타 광고'!$L:$L,'자사몰 메타 광고'!$I:$I,$S$4,'자사몰 메타 광고'!$C:$C,$R788))</f>
        <v>0</v>
      </c>
      <c r="T788" s="31">
        <f>IF($S$4="", SUMIFS('자사몰 메타 광고'!$V:$V, '자사몰 메타 광고'!$C:$C, $R788),SUMIFS('자사몰 메타 광고'!$V:$V,'자사몰 메타 광고'!$I:$I,$S$4,'자사몰 메타 광고'!$C:$C,$R788))</f>
        <v>0</v>
      </c>
      <c r="U788" s="11">
        <f t="shared" si="37"/>
        <v>0</v>
      </c>
      <c r="V788" s="12" t="str">
        <f t="shared" si="42"/>
        <v xml:space="preserve"> </v>
      </c>
      <c r="W788" s="32">
        <f>IF($S$4="", SUMIFS('자사몰 메타 광고'!$K:$K, '자사몰 메타 광고'!$C:$C, $R788),SUMIFS('자사몰 메타 광고'!$K:$K,'자사몰 메타 광고'!$I:$I,$S$4,'자사몰 메타 광고'!$C:$C,$R788))</f>
        <v>0</v>
      </c>
      <c r="X788" s="32">
        <f>IF($S$4="", SUMIFS('자사몰 메타 광고'!$N:$N, '자사몰 메타 광고'!$C:$C, $R788),SUMIFS('자사몰 메타 광고'!$N:$N,'자사몰 메타 광고'!$I:$I,$S$4,'자사몰 메타 광고'!$C:$C,$R788))</f>
        <v>0</v>
      </c>
      <c r="Y788" s="11">
        <f t="shared" si="38"/>
        <v>0</v>
      </c>
      <c r="Z788" s="12" t="str">
        <f t="shared" si="43"/>
        <v xml:space="preserve"> </v>
      </c>
      <c r="AB788" s="10">
        <f>IF($S$4="", SUMIFS('무신사 메타 광고'!$X:$X, '무신사 메타 광고'!$C:$C, $R788),SUMIFS('무신사 메타 광고'!$X:$X,'무신사 메타 광고'!$I:$I,$S$4,'무신사 메타 광고'!$C:$C,$R788))</f>
        <v>0</v>
      </c>
      <c r="AC788" s="11">
        <f t="shared" si="39"/>
        <v>0</v>
      </c>
    </row>
    <row r="789" spans="2:29">
      <c r="B789" s="9"/>
      <c r="C789" s="29">
        <f>IF($C$4="", SUMIFS('자사몰 메타 광고'!$L:$L, '자사몰 메타 광고'!$D:$D, $B789), SUMIFS('자사몰 메타 광고'!$L:$L, '자사몰 메타 광고'!$I:$I, $C$4, '자사몰 메타 광고'!$D:$D, $B789))</f>
        <v>0</v>
      </c>
      <c r="D789" s="29">
        <f>IF($C$4="", SUMIFS('자사몰 메타 광고'!$V:$V,#REF!, $B789), SUMIFS('자사몰 메타 광고'!$V:$V,'자사몰 메타 광고'!$I:$I,$C$4,'자사몰 메타 광고'!$D:$D,$B789))</f>
        <v>0</v>
      </c>
      <c r="E789" s="11">
        <f t="shared" si="33"/>
        <v>0</v>
      </c>
      <c r="F789" s="12" t="str">
        <f t="shared" si="40"/>
        <v xml:space="preserve"> </v>
      </c>
      <c r="G789" s="30">
        <f>IF($C$4="", SUMIFS('자사몰 메타 광고'!$K:$K, '자사몰 메타 광고'!$D:$D, $B789), SUMIFS('자사몰 메타 광고'!$K:$K,'자사몰 메타 광고'!$I:$I,$C$4,'자사몰 메타 광고'!D:D,$B789))</f>
        <v>0</v>
      </c>
      <c r="H789" s="30">
        <f>IF($C$4="", SUMIFS('자사몰 메타 광고'!$Q:$Q, '자사몰 메타 광고'!$D:$D, $B789), SUMIFS('자사몰 메타 광고'!$Q:$Q,'자사몰 메타 광고'!$I:$I,$C$4,'자사몰 메타 광고'!D:D,$B789))</f>
        <v>0</v>
      </c>
      <c r="I789" s="30">
        <f>IF($C$4="", SUMIFS('자사몰 메타 광고'!$U:$U, '자사몰 메타 광고'!$D:$D, $B789), SUMIFS('자사몰 메타 광고'!$U:$U,'자사몰 메타 광고'!$I:$I,$C$4,'자사몰 메타 광고'!D:D,$B789))</f>
        <v>0</v>
      </c>
      <c r="J789" s="11">
        <f t="shared" si="34"/>
        <v>0</v>
      </c>
      <c r="K789" s="11">
        <f t="shared" si="35"/>
        <v>0</v>
      </c>
      <c r="L789" s="12" t="str">
        <f t="shared" si="41"/>
        <v xml:space="preserve"> </v>
      </c>
      <c r="N789" s="10">
        <f>IF($C$4="", SUMIFS('무신사 메타 광고'!$X:$X, '무신사 메타 광고'!$D:$D, $B789),SUMIFS('무신사 메타 광고'!$X:$X,'무신사 메타 광고'!I:I,$C$4,'무신사 메타 광고'!D:D,$B789))</f>
        <v>0</v>
      </c>
      <c r="O789" s="11">
        <f t="shared" si="36"/>
        <v>0</v>
      </c>
      <c r="R789" s="13"/>
      <c r="S789" s="31">
        <f>IF($S$4="", SUMIFS('자사몰 메타 광고'!$L:$L, '자사몰 메타 광고'!$C:$C, $R789),SUMIFS('자사몰 메타 광고'!$L:$L,'자사몰 메타 광고'!$I:$I,$S$4,'자사몰 메타 광고'!$C:$C,$R789))</f>
        <v>0</v>
      </c>
      <c r="T789" s="31">
        <f>IF($S$4="", SUMIFS('자사몰 메타 광고'!$V:$V, '자사몰 메타 광고'!$C:$C, $R789),SUMIFS('자사몰 메타 광고'!$V:$V,'자사몰 메타 광고'!$I:$I,$S$4,'자사몰 메타 광고'!$C:$C,$R789))</f>
        <v>0</v>
      </c>
      <c r="U789" s="11">
        <f t="shared" si="37"/>
        <v>0</v>
      </c>
      <c r="V789" s="12" t="str">
        <f t="shared" si="42"/>
        <v xml:space="preserve"> </v>
      </c>
      <c r="W789" s="32">
        <f>IF($S$4="", SUMIFS('자사몰 메타 광고'!$K:$K, '자사몰 메타 광고'!$C:$C, $R789),SUMIFS('자사몰 메타 광고'!$K:$K,'자사몰 메타 광고'!$I:$I,$S$4,'자사몰 메타 광고'!$C:$C,$R789))</f>
        <v>0</v>
      </c>
      <c r="X789" s="32">
        <f>IF($S$4="", SUMIFS('자사몰 메타 광고'!$N:$N, '자사몰 메타 광고'!$C:$C, $R789),SUMIFS('자사몰 메타 광고'!$N:$N,'자사몰 메타 광고'!$I:$I,$S$4,'자사몰 메타 광고'!$C:$C,$R789))</f>
        <v>0</v>
      </c>
      <c r="Y789" s="11">
        <f t="shared" si="38"/>
        <v>0</v>
      </c>
      <c r="Z789" s="12" t="str">
        <f t="shared" si="43"/>
        <v xml:space="preserve"> </v>
      </c>
      <c r="AB789" s="10">
        <f>IF($S$4="", SUMIFS('무신사 메타 광고'!$X:$X, '무신사 메타 광고'!$C:$C, $R789),SUMIFS('무신사 메타 광고'!$X:$X,'무신사 메타 광고'!$I:$I,$S$4,'무신사 메타 광고'!$C:$C,$R789))</f>
        <v>0</v>
      </c>
      <c r="AC789" s="11">
        <f t="shared" si="39"/>
        <v>0</v>
      </c>
    </row>
    <row r="790" spans="2:29">
      <c r="B790" s="9"/>
      <c r="C790" s="29">
        <f>IF($C$4="", SUMIFS('자사몰 메타 광고'!$L:$L, '자사몰 메타 광고'!$D:$D, $B790), SUMIFS('자사몰 메타 광고'!$L:$L, '자사몰 메타 광고'!$I:$I, $C$4, '자사몰 메타 광고'!$D:$D, $B790))</f>
        <v>0</v>
      </c>
      <c r="D790" s="29">
        <f>IF($C$4="", SUMIFS('자사몰 메타 광고'!$V:$V,#REF!, $B790), SUMIFS('자사몰 메타 광고'!$V:$V,'자사몰 메타 광고'!$I:$I,$C$4,'자사몰 메타 광고'!$D:$D,$B790))</f>
        <v>0</v>
      </c>
      <c r="E790" s="11">
        <f t="shared" si="33"/>
        <v>0</v>
      </c>
      <c r="F790" s="12" t="str">
        <f t="shared" si="40"/>
        <v xml:space="preserve"> </v>
      </c>
      <c r="G790" s="30">
        <f>IF($C$4="", SUMIFS('자사몰 메타 광고'!$K:$K, '자사몰 메타 광고'!$D:$D, $B790), SUMIFS('자사몰 메타 광고'!$K:$K,'자사몰 메타 광고'!$I:$I,$C$4,'자사몰 메타 광고'!D:D,$B790))</f>
        <v>0</v>
      </c>
      <c r="H790" s="30">
        <f>IF($C$4="", SUMIFS('자사몰 메타 광고'!$Q:$Q, '자사몰 메타 광고'!$D:$D, $B790), SUMIFS('자사몰 메타 광고'!$Q:$Q,'자사몰 메타 광고'!$I:$I,$C$4,'자사몰 메타 광고'!D:D,$B790))</f>
        <v>0</v>
      </c>
      <c r="I790" s="30">
        <f>IF($C$4="", SUMIFS('자사몰 메타 광고'!$U:$U, '자사몰 메타 광고'!$D:$D, $B790), SUMIFS('자사몰 메타 광고'!$U:$U,'자사몰 메타 광고'!$I:$I,$C$4,'자사몰 메타 광고'!D:D,$B790))</f>
        <v>0</v>
      </c>
      <c r="J790" s="11">
        <f t="shared" si="34"/>
        <v>0</v>
      </c>
      <c r="K790" s="11">
        <f t="shared" si="35"/>
        <v>0</v>
      </c>
      <c r="L790" s="12" t="str">
        <f t="shared" si="41"/>
        <v xml:space="preserve"> </v>
      </c>
      <c r="N790" s="10">
        <f>IF($C$4="", SUMIFS('무신사 메타 광고'!$X:$X, '무신사 메타 광고'!$D:$D, $B790),SUMIFS('무신사 메타 광고'!$X:$X,'무신사 메타 광고'!I:I,$C$4,'무신사 메타 광고'!D:D,$B790))</f>
        <v>0</v>
      </c>
      <c r="O790" s="11">
        <f t="shared" si="36"/>
        <v>0</v>
      </c>
      <c r="R790" s="13"/>
      <c r="S790" s="31">
        <f>IF($S$4="", SUMIFS('자사몰 메타 광고'!$L:$L, '자사몰 메타 광고'!$C:$C, $R790),SUMIFS('자사몰 메타 광고'!$L:$L,'자사몰 메타 광고'!$I:$I,$S$4,'자사몰 메타 광고'!$C:$C,$R790))</f>
        <v>0</v>
      </c>
      <c r="T790" s="31">
        <f>IF($S$4="", SUMIFS('자사몰 메타 광고'!$V:$V, '자사몰 메타 광고'!$C:$C, $R790),SUMIFS('자사몰 메타 광고'!$V:$V,'자사몰 메타 광고'!$I:$I,$S$4,'자사몰 메타 광고'!$C:$C,$R790))</f>
        <v>0</v>
      </c>
      <c r="U790" s="11">
        <f t="shared" si="37"/>
        <v>0</v>
      </c>
      <c r="V790" s="12" t="str">
        <f t="shared" si="42"/>
        <v xml:space="preserve"> </v>
      </c>
      <c r="W790" s="32">
        <f>IF($S$4="", SUMIFS('자사몰 메타 광고'!$K:$K, '자사몰 메타 광고'!$C:$C, $R790),SUMIFS('자사몰 메타 광고'!$K:$K,'자사몰 메타 광고'!$I:$I,$S$4,'자사몰 메타 광고'!$C:$C,$R790))</f>
        <v>0</v>
      </c>
      <c r="X790" s="32">
        <f>IF($S$4="", SUMIFS('자사몰 메타 광고'!$N:$N, '자사몰 메타 광고'!$C:$C, $R790),SUMIFS('자사몰 메타 광고'!$N:$N,'자사몰 메타 광고'!$I:$I,$S$4,'자사몰 메타 광고'!$C:$C,$R790))</f>
        <v>0</v>
      </c>
      <c r="Y790" s="11">
        <f t="shared" si="38"/>
        <v>0</v>
      </c>
      <c r="Z790" s="12" t="str">
        <f t="shared" si="43"/>
        <v xml:space="preserve"> </v>
      </c>
      <c r="AB790" s="10">
        <f>IF($S$4="", SUMIFS('무신사 메타 광고'!$X:$X, '무신사 메타 광고'!$C:$C, $R790),SUMIFS('무신사 메타 광고'!$X:$X,'무신사 메타 광고'!$I:$I,$S$4,'무신사 메타 광고'!$C:$C,$R790))</f>
        <v>0</v>
      </c>
      <c r="AC790" s="11">
        <f t="shared" si="39"/>
        <v>0</v>
      </c>
    </row>
    <row r="791" spans="2:29">
      <c r="B791" s="9"/>
      <c r="C791" s="29">
        <f>IF($C$4="", SUMIFS('자사몰 메타 광고'!$L:$L, '자사몰 메타 광고'!$D:$D, $B791), SUMIFS('자사몰 메타 광고'!$L:$L, '자사몰 메타 광고'!$I:$I, $C$4, '자사몰 메타 광고'!$D:$D, $B791))</f>
        <v>0</v>
      </c>
      <c r="D791" s="29">
        <f>IF($C$4="", SUMIFS('자사몰 메타 광고'!$V:$V,#REF!, $B791), SUMIFS('자사몰 메타 광고'!$V:$V,'자사몰 메타 광고'!$I:$I,$C$4,'자사몰 메타 광고'!$D:$D,$B791))</f>
        <v>0</v>
      </c>
      <c r="E791" s="11">
        <f t="shared" si="33"/>
        <v>0</v>
      </c>
      <c r="F791" s="12" t="str">
        <f t="shared" si="40"/>
        <v xml:space="preserve"> </v>
      </c>
      <c r="G791" s="30">
        <f>IF($C$4="", SUMIFS('자사몰 메타 광고'!$K:$K, '자사몰 메타 광고'!$D:$D, $B791), SUMIFS('자사몰 메타 광고'!$K:$K,'자사몰 메타 광고'!$I:$I,$C$4,'자사몰 메타 광고'!D:D,$B791))</f>
        <v>0</v>
      </c>
      <c r="H791" s="30">
        <f>IF($C$4="", SUMIFS('자사몰 메타 광고'!$Q:$Q, '자사몰 메타 광고'!$D:$D, $B791), SUMIFS('자사몰 메타 광고'!$Q:$Q,'자사몰 메타 광고'!$I:$I,$C$4,'자사몰 메타 광고'!D:D,$B791))</f>
        <v>0</v>
      </c>
      <c r="I791" s="30">
        <f>IF($C$4="", SUMIFS('자사몰 메타 광고'!$U:$U, '자사몰 메타 광고'!$D:$D, $B791), SUMIFS('자사몰 메타 광고'!$U:$U,'자사몰 메타 광고'!$I:$I,$C$4,'자사몰 메타 광고'!D:D,$B791))</f>
        <v>0</v>
      </c>
      <c r="J791" s="11">
        <f t="shared" si="34"/>
        <v>0</v>
      </c>
      <c r="K791" s="11">
        <f t="shared" si="35"/>
        <v>0</v>
      </c>
      <c r="L791" s="12" t="str">
        <f t="shared" si="41"/>
        <v xml:space="preserve"> </v>
      </c>
      <c r="N791" s="10">
        <f>IF($C$4="", SUMIFS('무신사 메타 광고'!$X:$X, '무신사 메타 광고'!$D:$D, $B791),SUMIFS('무신사 메타 광고'!$X:$X,'무신사 메타 광고'!I:I,$C$4,'무신사 메타 광고'!D:D,$B791))</f>
        <v>0</v>
      </c>
      <c r="O791" s="11">
        <f t="shared" si="36"/>
        <v>0</v>
      </c>
      <c r="R791" s="13"/>
      <c r="S791" s="31">
        <f>IF($S$4="", SUMIFS('자사몰 메타 광고'!$L:$L, '자사몰 메타 광고'!$C:$C, $R791),SUMIFS('자사몰 메타 광고'!$L:$L,'자사몰 메타 광고'!$I:$I,$S$4,'자사몰 메타 광고'!$C:$C,$R791))</f>
        <v>0</v>
      </c>
      <c r="T791" s="31">
        <f>IF($S$4="", SUMIFS('자사몰 메타 광고'!$V:$V, '자사몰 메타 광고'!$C:$C, $R791),SUMIFS('자사몰 메타 광고'!$V:$V,'자사몰 메타 광고'!$I:$I,$S$4,'자사몰 메타 광고'!$C:$C,$R791))</f>
        <v>0</v>
      </c>
      <c r="U791" s="11">
        <f t="shared" si="37"/>
        <v>0</v>
      </c>
      <c r="V791" s="12" t="str">
        <f t="shared" si="42"/>
        <v xml:space="preserve"> </v>
      </c>
      <c r="W791" s="32">
        <f>IF($S$4="", SUMIFS('자사몰 메타 광고'!$K:$K, '자사몰 메타 광고'!$C:$C, $R791),SUMIFS('자사몰 메타 광고'!$K:$K,'자사몰 메타 광고'!$I:$I,$S$4,'자사몰 메타 광고'!$C:$C,$R791))</f>
        <v>0</v>
      </c>
      <c r="X791" s="32">
        <f>IF($S$4="", SUMIFS('자사몰 메타 광고'!$N:$N, '자사몰 메타 광고'!$C:$C, $R791),SUMIFS('자사몰 메타 광고'!$N:$N,'자사몰 메타 광고'!$I:$I,$S$4,'자사몰 메타 광고'!$C:$C,$R791))</f>
        <v>0</v>
      </c>
      <c r="Y791" s="11">
        <f t="shared" si="38"/>
        <v>0</v>
      </c>
      <c r="Z791" s="12" t="str">
        <f t="shared" si="43"/>
        <v xml:space="preserve"> </v>
      </c>
      <c r="AB791" s="10">
        <f>IF($S$4="", SUMIFS('무신사 메타 광고'!$X:$X, '무신사 메타 광고'!$C:$C, $R791),SUMIFS('무신사 메타 광고'!$X:$X,'무신사 메타 광고'!$I:$I,$S$4,'무신사 메타 광고'!$C:$C,$R791))</f>
        <v>0</v>
      </c>
      <c r="AC791" s="11">
        <f t="shared" si="39"/>
        <v>0</v>
      </c>
    </row>
    <row r="792" spans="2:29">
      <c r="B792" s="9"/>
      <c r="C792" s="29">
        <f>IF($C$4="", SUMIFS('자사몰 메타 광고'!$L:$L, '자사몰 메타 광고'!$D:$D, $B792), SUMIFS('자사몰 메타 광고'!$L:$L, '자사몰 메타 광고'!$I:$I, $C$4, '자사몰 메타 광고'!$D:$D, $B792))</f>
        <v>0</v>
      </c>
      <c r="D792" s="29">
        <f>IF($C$4="", SUMIFS('자사몰 메타 광고'!$V:$V,#REF!, $B792), SUMIFS('자사몰 메타 광고'!$V:$V,'자사몰 메타 광고'!$I:$I,$C$4,'자사몰 메타 광고'!$D:$D,$B792))</f>
        <v>0</v>
      </c>
      <c r="E792" s="11">
        <f t="shared" si="33"/>
        <v>0</v>
      </c>
      <c r="F792" s="12" t="str">
        <f t="shared" si="40"/>
        <v xml:space="preserve"> </v>
      </c>
      <c r="G792" s="30">
        <f>IF($C$4="", SUMIFS('자사몰 메타 광고'!$K:$K, '자사몰 메타 광고'!$D:$D, $B792), SUMIFS('자사몰 메타 광고'!$K:$K,'자사몰 메타 광고'!$I:$I,$C$4,'자사몰 메타 광고'!D:D,$B792))</f>
        <v>0</v>
      </c>
      <c r="H792" s="30">
        <f>IF($C$4="", SUMIFS('자사몰 메타 광고'!$Q:$Q, '자사몰 메타 광고'!$D:$D, $B792), SUMIFS('자사몰 메타 광고'!$Q:$Q,'자사몰 메타 광고'!$I:$I,$C$4,'자사몰 메타 광고'!D:D,$B792))</f>
        <v>0</v>
      </c>
      <c r="I792" s="30">
        <f>IF($C$4="", SUMIFS('자사몰 메타 광고'!$U:$U, '자사몰 메타 광고'!$D:$D, $B792), SUMIFS('자사몰 메타 광고'!$U:$U,'자사몰 메타 광고'!$I:$I,$C$4,'자사몰 메타 광고'!D:D,$B792))</f>
        <v>0</v>
      </c>
      <c r="J792" s="11">
        <f t="shared" si="34"/>
        <v>0</v>
      </c>
      <c r="K792" s="11">
        <f t="shared" si="35"/>
        <v>0</v>
      </c>
      <c r="L792" s="12" t="str">
        <f t="shared" si="41"/>
        <v xml:space="preserve"> </v>
      </c>
      <c r="N792" s="10">
        <f>IF($C$4="", SUMIFS('무신사 메타 광고'!$X:$X, '무신사 메타 광고'!$D:$D, $B792),SUMIFS('무신사 메타 광고'!$X:$X,'무신사 메타 광고'!I:I,$C$4,'무신사 메타 광고'!D:D,$B792))</f>
        <v>0</v>
      </c>
      <c r="O792" s="11">
        <f t="shared" si="36"/>
        <v>0</v>
      </c>
      <c r="R792" s="13"/>
      <c r="S792" s="31">
        <f>IF($S$4="", SUMIFS('자사몰 메타 광고'!$L:$L, '자사몰 메타 광고'!$C:$C, $R792),SUMIFS('자사몰 메타 광고'!$L:$L,'자사몰 메타 광고'!$I:$I,$S$4,'자사몰 메타 광고'!$C:$C,$R792))</f>
        <v>0</v>
      </c>
      <c r="T792" s="31">
        <f>IF($S$4="", SUMIFS('자사몰 메타 광고'!$V:$V, '자사몰 메타 광고'!$C:$C, $R792),SUMIFS('자사몰 메타 광고'!$V:$V,'자사몰 메타 광고'!$I:$I,$S$4,'자사몰 메타 광고'!$C:$C,$R792))</f>
        <v>0</v>
      </c>
      <c r="U792" s="11">
        <f t="shared" si="37"/>
        <v>0</v>
      </c>
      <c r="V792" s="12" t="str">
        <f t="shared" si="42"/>
        <v xml:space="preserve"> </v>
      </c>
      <c r="W792" s="32">
        <f>IF($S$4="", SUMIFS('자사몰 메타 광고'!$K:$K, '자사몰 메타 광고'!$C:$C, $R792),SUMIFS('자사몰 메타 광고'!$K:$K,'자사몰 메타 광고'!$I:$I,$S$4,'자사몰 메타 광고'!$C:$C,$R792))</f>
        <v>0</v>
      </c>
      <c r="X792" s="32">
        <f>IF($S$4="", SUMIFS('자사몰 메타 광고'!$N:$N, '자사몰 메타 광고'!$C:$C, $R792),SUMIFS('자사몰 메타 광고'!$N:$N,'자사몰 메타 광고'!$I:$I,$S$4,'자사몰 메타 광고'!$C:$C,$R792))</f>
        <v>0</v>
      </c>
      <c r="Y792" s="11">
        <f t="shared" si="38"/>
        <v>0</v>
      </c>
      <c r="Z792" s="12" t="str">
        <f t="shared" si="43"/>
        <v xml:space="preserve"> </v>
      </c>
      <c r="AB792" s="10">
        <f>IF($S$4="", SUMIFS('무신사 메타 광고'!$X:$X, '무신사 메타 광고'!$C:$C, $R792),SUMIFS('무신사 메타 광고'!$X:$X,'무신사 메타 광고'!$I:$I,$S$4,'무신사 메타 광고'!$C:$C,$R792))</f>
        <v>0</v>
      </c>
      <c r="AC792" s="11">
        <f t="shared" si="39"/>
        <v>0</v>
      </c>
    </row>
    <row r="793" spans="2:29">
      <c r="B793" s="9"/>
      <c r="C793" s="29">
        <f>IF($C$4="", SUMIFS('자사몰 메타 광고'!$L:$L, '자사몰 메타 광고'!$D:$D, $B793), SUMIFS('자사몰 메타 광고'!$L:$L, '자사몰 메타 광고'!$I:$I, $C$4, '자사몰 메타 광고'!$D:$D, $B793))</f>
        <v>0</v>
      </c>
      <c r="D793" s="29">
        <f>IF($C$4="", SUMIFS('자사몰 메타 광고'!$V:$V,#REF!, $B793), SUMIFS('자사몰 메타 광고'!$V:$V,'자사몰 메타 광고'!$I:$I,$C$4,'자사몰 메타 광고'!$D:$D,$B793))</f>
        <v>0</v>
      </c>
      <c r="E793" s="11">
        <f t="shared" si="33"/>
        <v>0</v>
      </c>
      <c r="F793" s="12" t="str">
        <f t="shared" si="40"/>
        <v xml:space="preserve"> </v>
      </c>
      <c r="G793" s="30">
        <f>IF($C$4="", SUMIFS('자사몰 메타 광고'!$K:$K, '자사몰 메타 광고'!$D:$D, $B793), SUMIFS('자사몰 메타 광고'!$K:$K,'자사몰 메타 광고'!$I:$I,$C$4,'자사몰 메타 광고'!D:D,$B793))</f>
        <v>0</v>
      </c>
      <c r="H793" s="30">
        <f>IF($C$4="", SUMIFS('자사몰 메타 광고'!$Q:$Q, '자사몰 메타 광고'!$D:$D, $B793), SUMIFS('자사몰 메타 광고'!$Q:$Q,'자사몰 메타 광고'!$I:$I,$C$4,'자사몰 메타 광고'!D:D,$B793))</f>
        <v>0</v>
      </c>
      <c r="I793" s="30">
        <f>IF($C$4="", SUMIFS('자사몰 메타 광고'!$U:$U, '자사몰 메타 광고'!$D:$D, $B793), SUMIFS('자사몰 메타 광고'!$U:$U,'자사몰 메타 광고'!$I:$I,$C$4,'자사몰 메타 광고'!D:D,$B793))</f>
        <v>0</v>
      </c>
      <c r="J793" s="11">
        <f t="shared" si="34"/>
        <v>0</v>
      </c>
      <c r="K793" s="11">
        <f t="shared" si="35"/>
        <v>0</v>
      </c>
      <c r="L793" s="12" t="str">
        <f t="shared" si="41"/>
        <v xml:space="preserve"> </v>
      </c>
      <c r="N793" s="10">
        <f>IF($C$4="", SUMIFS('무신사 메타 광고'!$X:$X, '무신사 메타 광고'!$D:$D, $B793),SUMIFS('무신사 메타 광고'!$X:$X,'무신사 메타 광고'!I:I,$C$4,'무신사 메타 광고'!D:D,$B793))</f>
        <v>0</v>
      </c>
      <c r="O793" s="11">
        <f t="shared" si="36"/>
        <v>0</v>
      </c>
      <c r="R793" s="13"/>
      <c r="S793" s="31">
        <f>IF($S$4="", SUMIFS('자사몰 메타 광고'!$L:$L, '자사몰 메타 광고'!$C:$C, $R793),SUMIFS('자사몰 메타 광고'!$L:$L,'자사몰 메타 광고'!$I:$I,$S$4,'자사몰 메타 광고'!$C:$C,$R793))</f>
        <v>0</v>
      </c>
      <c r="T793" s="31">
        <f>IF($S$4="", SUMIFS('자사몰 메타 광고'!$V:$V, '자사몰 메타 광고'!$C:$C, $R793),SUMIFS('자사몰 메타 광고'!$V:$V,'자사몰 메타 광고'!$I:$I,$S$4,'자사몰 메타 광고'!$C:$C,$R793))</f>
        <v>0</v>
      </c>
      <c r="U793" s="11">
        <f t="shared" si="37"/>
        <v>0</v>
      </c>
      <c r="V793" s="12" t="str">
        <f t="shared" si="42"/>
        <v xml:space="preserve"> </v>
      </c>
      <c r="W793" s="32">
        <f>IF($S$4="", SUMIFS('자사몰 메타 광고'!$K:$K, '자사몰 메타 광고'!$C:$C, $R793),SUMIFS('자사몰 메타 광고'!$K:$K,'자사몰 메타 광고'!$I:$I,$S$4,'자사몰 메타 광고'!$C:$C,$R793))</f>
        <v>0</v>
      </c>
      <c r="X793" s="32">
        <f>IF($S$4="", SUMIFS('자사몰 메타 광고'!$N:$N, '자사몰 메타 광고'!$C:$C, $R793),SUMIFS('자사몰 메타 광고'!$N:$N,'자사몰 메타 광고'!$I:$I,$S$4,'자사몰 메타 광고'!$C:$C,$R793))</f>
        <v>0</v>
      </c>
      <c r="Y793" s="11">
        <f t="shared" si="38"/>
        <v>0</v>
      </c>
      <c r="Z793" s="12" t="str">
        <f t="shared" si="43"/>
        <v xml:space="preserve"> </v>
      </c>
      <c r="AB793" s="10">
        <f>IF($S$4="", SUMIFS('무신사 메타 광고'!$X:$X, '무신사 메타 광고'!$C:$C, $R793),SUMIFS('무신사 메타 광고'!$X:$X,'무신사 메타 광고'!$I:$I,$S$4,'무신사 메타 광고'!$C:$C,$R793))</f>
        <v>0</v>
      </c>
      <c r="AC793" s="11">
        <f t="shared" si="39"/>
        <v>0</v>
      </c>
    </row>
    <row r="794" spans="2:29">
      <c r="B794" s="9"/>
      <c r="C794" s="29">
        <f>IF($C$4="", SUMIFS('자사몰 메타 광고'!$L:$L, '자사몰 메타 광고'!$D:$D, $B794), SUMIFS('자사몰 메타 광고'!$L:$L, '자사몰 메타 광고'!$I:$I, $C$4, '자사몰 메타 광고'!$D:$D, $B794))</f>
        <v>0</v>
      </c>
      <c r="D794" s="29">
        <f>IF($C$4="", SUMIFS('자사몰 메타 광고'!$V:$V,#REF!, $B794), SUMIFS('자사몰 메타 광고'!$V:$V,'자사몰 메타 광고'!$I:$I,$C$4,'자사몰 메타 광고'!$D:$D,$B794))</f>
        <v>0</v>
      </c>
      <c r="E794" s="11">
        <f t="shared" si="33"/>
        <v>0</v>
      </c>
      <c r="F794" s="12" t="str">
        <f t="shared" si="40"/>
        <v xml:space="preserve"> </v>
      </c>
      <c r="G794" s="30">
        <f>IF($C$4="", SUMIFS('자사몰 메타 광고'!$K:$K, '자사몰 메타 광고'!$D:$D, $B794), SUMIFS('자사몰 메타 광고'!$K:$K,'자사몰 메타 광고'!$I:$I,$C$4,'자사몰 메타 광고'!D:D,$B794))</f>
        <v>0</v>
      </c>
      <c r="H794" s="30">
        <f>IF($C$4="", SUMIFS('자사몰 메타 광고'!$Q:$Q, '자사몰 메타 광고'!$D:$D, $B794), SUMIFS('자사몰 메타 광고'!$Q:$Q,'자사몰 메타 광고'!$I:$I,$C$4,'자사몰 메타 광고'!D:D,$B794))</f>
        <v>0</v>
      </c>
      <c r="I794" s="30">
        <f>IF($C$4="", SUMIFS('자사몰 메타 광고'!$U:$U, '자사몰 메타 광고'!$D:$D, $B794), SUMIFS('자사몰 메타 광고'!$U:$U,'자사몰 메타 광고'!$I:$I,$C$4,'자사몰 메타 광고'!D:D,$B794))</f>
        <v>0</v>
      </c>
      <c r="J794" s="11">
        <f t="shared" si="34"/>
        <v>0</v>
      </c>
      <c r="K794" s="11">
        <f t="shared" si="35"/>
        <v>0</v>
      </c>
      <c r="L794" s="12" t="str">
        <f t="shared" si="41"/>
        <v xml:space="preserve"> </v>
      </c>
      <c r="N794" s="10">
        <f>IF($C$4="", SUMIFS('무신사 메타 광고'!$X:$X, '무신사 메타 광고'!$D:$D, $B794),SUMIFS('무신사 메타 광고'!$X:$X,'무신사 메타 광고'!I:I,$C$4,'무신사 메타 광고'!D:D,$B794))</f>
        <v>0</v>
      </c>
      <c r="O794" s="11">
        <f t="shared" si="36"/>
        <v>0</v>
      </c>
      <c r="R794" s="13"/>
      <c r="S794" s="31">
        <f>IF($S$4="", SUMIFS('자사몰 메타 광고'!$L:$L, '자사몰 메타 광고'!$C:$C, $R794),SUMIFS('자사몰 메타 광고'!$L:$L,'자사몰 메타 광고'!$I:$I,$S$4,'자사몰 메타 광고'!$C:$C,$R794))</f>
        <v>0</v>
      </c>
      <c r="T794" s="31">
        <f>IF($S$4="", SUMIFS('자사몰 메타 광고'!$V:$V, '자사몰 메타 광고'!$C:$C, $R794),SUMIFS('자사몰 메타 광고'!$V:$V,'자사몰 메타 광고'!$I:$I,$S$4,'자사몰 메타 광고'!$C:$C,$R794))</f>
        <v>0</v>
      </c>
      <c r="U794" s="11">
        <f t="shared" si="37"/>
        <v>0</v>
      </c>
      <c r="V794" s="12" t="str">
        <f t="shared" si="42"/>
        <v xml:space="preserve"> </v>
      </c>
      <c r="W794" s="32">
        <f>IF($S$4="", SUMIFS('자사몰 메타 광고'!$K:$K, '자사몰 메타 광고'!$C:$C, $R794),SUMIFS('자사몰 메타 광고'!$K:$K,'자사몰 메타 광고'!$I:$I,$S$4,'자사몰 메타 광고'!$C:$C,$R794))</f>
        <v>0</v>
      </c>
      <c r="X794" s="32">
        <f>IF($S$4="", SUMIFS('자사몰 메타 광고'!$N:$N, '자사몰 메타 광고'!$C:$C, $R794),SUMIFS('자사몰 메타 광고'!$N:$N,'자사몰 메타 광고'!$I:$I,$S$4,'자사몰 메타 광고'!$C:$C,$R794))</f>
        <v>0</v>
      </c>
      <c r="Y794" s="11">
        <f t="shared" si="38"/>
        <v>0</v>
      </c>
      <c r="Z794" s="12" t="str">
        <f t="shared" si="43"/>
        <v xml:space="preserve"> </v>
      </c>
      <c r="AB794" s="10">
        <f>IF($S$4="", SUMIFS('무신사 메타 광고'!$X:$X, '무신사 메타 광고'!$C:$C, $R794),SUMIFS('무신사 메타 광고'!$X:$X,'무신사 메타 광고'!$I:$I,$S$4,'무신사 메타 광고'!$C:$C,$R794))</f>
        <v>0</v>
      </c>
      <c r="AC794" s="11">
        <f t="shared" si="39"/>
        <v>0</v>
      </c>
    </row>
    <row r="795" spans="2:29">
      <c r="B795" s="9"/>
      <c r="C795" s="29">
        <f>IF($C$4="", SUMIFS('자사몰 메타 광고'!$L:$L, '자사몰 메타 광고'!$D:$D, $B795), SUMIFS('자사몰 메타 광고'!$L:$L, '자사몰 메타 광고'!$I:$I, $C$4, '자사몰 메타 광고'!$D:$D, $B795))</f>
        <v>0</v>
      </c>
      <c r="D795" s="29">
        <f>IF($C$4="", SUMIFS('자사몰 메타 광고'!$V:$V,#REF!, $B795), SUMIFS('자사몰 메타 광고'!$V:$V,'자사몰 메타 광고'!$I:$I,$C$4,'자사몰 메타 광고'!$D:$D,$B795))</f>
        <v>0</v>
      </c>
      <c r="E795" s="11">
        <f t="shared" si="33"/>
        <v>0</v>
      </c>
      <c r="F795" s="12" t="str">
        <f t="shared" si="40"/>
        <v xml:space="preserve"> </v>
      </c>
      <c r="G795" s="30">
        <f>IF($C$4="", SUMIFS('자사몰 메타 광고'!$K:$K, '자사몰 메타 광고'!$D:$D, $B795), SUMIFS('자사몰 메타 광고'!$K:$K,'자사몰 메타 광고'!$I:$I,$C$4,'자사몰 메타 광고'!D:D,$B795))</f>
        <v>0</v>
      </c>
      <c r="H795" s="30">
        <f>IF($C$4="", SUMIFS('자사몰 메타 광고'!$Q:$Q, '자사몰 메타 광고'!$D:$D, $B795), SUMIFS('자사몰 메타 광고'!$Q:$Q,'자사몰 메타 광고'!$I:$I,$C$4,'자사몰 메타 광고'!D:D,$B795))</f>
        <v>0</v>
      </c>
      <c r="I795" s="30">
        <f>IF($C$4="", SUMIFS('자사몰 메타 광고'!$U:$U, '자사몰 메타 광고'!$D:$D, $B795), SUMIFS('자사몰 메타 광고'!$U:$U,'자사몰 메타 광고'!$I:$I,$C$4,'자사몰 메타 광고'!D:D,$B795))</f>
        <v>0</v>
      </c>
      <c r="J795" s="11">
        <f t="shared" si="34"/>
        <v>0</v>
      </c>
      <c r="K795" s="11">
        <f t="shared" si="35"/>
        <v>0</v>
      </c>
      <c r="L795" s="12" t="str">
        <f t="shared" si="41"/>
        <v xml:space="preserve"> </v>
      </c>
      <c r="N795" s="10">
        <f>IF($C$4="", SUMIFS('무신사 메타 광고'!$X:$X, '무신사 메타 광고'!$D:$D, $B795),SUMIFS('무신사 메타 광고'!$X:$X,'무신사 메타 광고'!I:I,$C$4,'무신사 메타 광고'!D:D,$B795))</f>
        <v>0</v>
      </c>
      <c r="O795" s="11">
        <f t="shared" si="36"/>
        <v>0</v>
      </c>
      <c r="R795" s="13"/>
      <c r="S795" s="31">
        <f>IF($S$4="", SUMIFS('자사몰 메타 광고'!$L:$L, '자사몰 메타 광고'!$C:$C, $R795),SUMIFS('자사몰 메타 광고'!$L:$L,'자사몰 메타 광고'!$I:$I,$S$4,'자사몰 메타 광고'!$C:$C,$R795))</f>
        <v>0</v>
      </c>
      <c r="T795" s="31">
        <f>IF($S$4="", SUMIFS('자사몰 메타 광고'!$V:$V, '자사몰 메타 광고'!$C:$C, $R795),SUMIFS('자사몰 메타 광고'!$V:$V,'자사몰 메타 광고'!$I:$I,$S$4,'자사몰 메타 광고'!$C:$C,$R795))</f>
        <v>0</v>
      </c>
      <c r="U795" s="11">
        <f t="shared" si="37"/>
        <v>0</v>
      </c>
      <c r="V795" s="12" t="str">
        <f t="shared" si="42"/>
        <v xml:space="preserve"> </v>
      </c>
      <c r="W795" s="32">
        <f>IF($S$4="", SUMIFS('자사몰 메타 광고'!$K:$K, '자사몰 메타 광고'!$C:$C, $R795),SUMIFS('자사몰 메타 광고'!$K:$K,'자사몰 메타 광고'!$I:$I,$S$4,'자사몰 메타 광고'!$C:$C,$R795))</f>
        <v>0</v>
      </c>
      <c r="X795" s="32">
        <f>IF($S$4="", SUMIFS('자사몰 메타 광고'!$N:$N, '자사몰 메타 광고'!$C:$C, $R795),SUMIFS('자사몰 메타 광고'!$N:$N,'자사몰 메타 광고'!$I:$I,$S$4,'자사몰 메타 광고'!$C:$C,$R795))</f>
        <v>0</v>
      </c>
      <c r="Y795" s="11">
        <f t="shared" si="38"/>
        <v>0</v>
      </c>
      <c r="Z795" s="12" t="str">
        <f t="shared" si="43"/>
        <v xml:space="preserve"> </v>
      </c>
      <c r="AB795" s="10">
        <f>IF($S$4="", SUMIFS('무신사 메타 광고'!$X:$X, '무신사 메타 광고'!$C:$C, $R795),SUMIFS('무신사 메타 광고'!$X:$X,'무신사 메타 광고'!$I:$I,$S$4,'무신사 메타 광고'!$C:$C,$R795))</f>
        <v>0</v>
      </c>
      <c r="AC795" s="11">
        <f t="shared" si="39"/>
        <v>0</v>
      </c>
    </row>
    <row r="796" spans="2:29">
      <c r="B796" s="9"/>
      <c r="C796" s="29">
        <f>IF($C$4="", SUMIFS('자사몰 메타 광고'!$L:$L, '자사몰 메타 광고'!$D:$D, $B796), SUMIFS('자사몰 메타 광고'!$L:$L, '자사몰 메타 광고'!$I:$I, $C$4, '자사몰 메타 광고'!$D:$D, $B796))</f>
        <v>0</v>
      </c>
      <c r="D796" s="29">
        <f>IF($C$4="", SUMIFS('자사몰 메타 광고'!$V:$V,#REF!, $B796), SUMIFS('자사몰 메타 광고'!$V:$V,'자사몰 메타 광고'!$I:$I,$C$4,'자사몰 메타 광고'!$D:$D,$B796))</f>
        <v>0</v>
      </c>
      <c r="E796" s="11">
        <f t="shared" si="33"/>
        <v>0</v>
      </c>
      <c r="F796" s="12" t="str">
        <f t="shared" si="40"/>
        <v xml:space="preserve"> </v>
      </c>
      <c r="G796" s="30">
        <f>IF($C$4="", SUMIFS('자사몰 메타 광고'!$K:$K, '자사몰 메타 광고'!$D:$D, $B796), SUMIFS('자사몰 메타 광고'!$K:$K,'자사몰 메타 광고'!$I:$I,$C$4,'자사몰 메타 광고'!D:D,$B796))</f>
        <v>0</v>
      </c>
      <c r="H796" s="30">
        <f>IF($C$4="", SUMIFS('자사몰 메타 광고'!$Q:$Q, '자사몰 메타 광고'!$D:$D, $B796), SUMIFS('자사몰 메타 광고'!$Q:$Q,'자사몰 메타 광고'!$I:$I,$C$4,'자사몰 메타 광고'!D:D,$B796))</f>
        <v>0</v>
      </c>
      <c r="I796" s="30">
        <f>IF($C$4="", SUMIFS('자사몰 메타 광고'!$U:$U, '자사몰 메타 광고'!$D:$D, $B796), SUMIFS('자사몰 메타 광고'!$U:$U,'자사몰 메타 광고'!$I:$I,$C$4,'자사몰 메타 광고'!D:D,$B796))</f>
        <v>0</v>
      </c>
      <c r="J796" s="11">
        <f t="shared" si="34"/>
        <v>0</v>
      </c>
      <c r="K796" s="11">
        <f t="shared" si="35"/>
        <v>0</v>
      </c>
      <c r="L796" s="12" t="str">
        <f t="shared" si="41"/>
        <v xml:space="preserve"> </v>
      </c>
      <c r="N796" s="10">
        <f>IF($C$4="", SUMIFS('무신사 메타 광고'!$X:$X, '무신사 메타 광고'!$D:$D, $B796),SUMIFS('무신사 메타 광고'!$X:$X,'무신사 메타 광고'!I:I,$C$4,'무신사 메타 광고'!D:D,$B796))</f>
        <v>0</v>
      </c>
      <c r="O796" s="11">
        <f t="shared" si="36"/>
        <v>0</v>
      </c>
      <c r="R796" s="13"/>
      <c r="S796" s="31">
        <f>IF($S$4="", SUMIFS('자사몰 메타 광고'!$L:$L, '자사몰 메타 광고'!$C:$C, $R796),SUMIFS('자사몰 메타 광고'!$L:$L,'자사몰 메타 광고'!$I:$I,$S$4,'자사몰 메타 광고'!$C:$C,$R796))</f>
        <v>0</v>
      </c>
      <c r="T796" s="31">
        <f>IF($S$4="", SUMIFS('자사몰 메타 광고'!$V:$V, '자사몰 메타 광고'!$C:$C, $R796),SUMIFS('자사몰 메타 광고'!$V:$V,'자사몰 메타 광고'!$I:$I,$S$4,'자사몰 메타 광고'!$C:$C,$R796))</f>
        <v>0</v>
      </c>
      <c r="U796" s="11">
        <f t="shared" si="37"/>
        <v>0</v>
      </c>
      <c r="V796" s="12" t="str">
        <f t="shared" si="42"/>
        <v xml:space="preserve"> </v>
      </c>
      <c r="W796" s="32">
        <f>IF($S$4="", SUMIFS('자사몰 메타 광고'!$K:$K, '자사몰 메타 광고'!$C:$C, $R796),SUMIFS('자사몰 메타 광고'!$K:$K,'자사몰 메타 광고'!$I:$I,$S$4,'자사몰 메타 광고'!$C:$C,$R796))</f>
        <v>0</v>
      </c>
      <c r="X796" s="32">
        <f>IF($S$4="", SUMIFS('자사몰 메타 광고'!$N:$N, '자사몰 메타 광고'!$C:$C, $R796),SUMIFS('자사몰 메타 광고'!$N:$N,'자사몰 메타 광고'!$I:$I,$S$4,'자사몰 메타 광고'!$C:$C,$R796))</f>
        <v>0</v>
      </c>
      <c r="Y796" s="11">
        <f t="shared" si="38"/>
        <v>0</v>
      </c>
      <c r="Z796" s="12" t="str">
        <f t="shared" si="43"/>
        <v xml:space="preserve"> </v>
      </c>
      <c r="AB796" s="10">
        <f>IF($S$4="", SUMIFS('무신사 메타 광고'!$X:$X, '무신사 메타 광고'!$C:$C, $R796),SUMIFS('무신사 메타 광고'!$X:$X,'무신사 메타 광고'!$I:$I,$S$4,'무신사 메타 광고'!$C:$C,$R796))</f>
        <v>0</v>
      </c>
      <c r="AC796" s="11">
        <f t="shared" si="39"/>
        <v>0</v>
      </c>
    </row>
    <row r="797" spans="2:29">
      <c r="B797" s="9"/>
      <c r="C797" s="29">
        <f>IF($C$4="", SUMIFS('자사몰 메타 광고'!$L:$L, '자사몰 메타 광고'!$D:$D, $B797), SUMIFS('자사몰 메타 광고'!$L:$L, '자사몰 메타 광고'!$I:$I, $C$4, '자사몰 메타 광고'!$D:$D, $B797))</f>
        <v>0</v>
      </c>
      <c r="D797" s="29">
        <f>IF($C$4="", SUMIFS('자사몰 메타 광고'!$V:$V,#REF!, $B797), SUMIFS('자사몰 메타 광고'!$V:$V,'자사몰 메타 광고'!$I:$I,$C$4,'자사몰 메타 광고'!$D:$D,$B797))</f>
        <v>0</v>
      </c>
      <c r="E797" s="11">
        <f t="shared" si="33"/>
        <v>0</v>
      </c>
      <c r="F797" s="12" t="str">
        <f t="shared" si="40"/>
        <v xml:space="preserve"> </v>
      </c>
      <c r="G797" s="30">
        <f>IF($C$4="", SUMIFS('자사몰 메타 광고'!$K:$K, '자사몰 메타 광고'!$D:$D, $B797), SUMIFS('자사몰 메타 광고'!$K:$K,'자사몰 메타 광고'!$I:$I,$C$4,'자사몰 메타 광고'!D:D,$B797))</f>
        <v>0</v>
      </c>
      <c r="H797" s="30">
        <f>IF($C$4="", SUMIFS('자사몰 메타 광고'!$Q:$Q, '자사몰 메타 광고'!$D:$D, $B797), SUMIFS('자사몰 메타 광고'!$Q:$Q,'자사몰 메타 광고'!$I:$I,$C$4,'자사몰 메타 광고'!D:D,$B797))</f>
        <v>0</v>
      </c>
      <c r="I797" s="30">
        <f>IF($C$4="", SUMIFS('자사몰 메타 광고'!$U:$U, '자사몰 메타 광고'!$D:$D, $B797), SUMIFS('자사몰 메타 광고'!$U:$U,'자사몰 메타 광고'!$I:$I,$C$4,'자사몰 메타 광고'!D:D,$B797))</f>
        <v>0</v>
      </c>
      <c r="J797" s="11">
        <f t="shared" si="34"/>
        <v>0</v>
      </c>
      <c r="K797" s="11">
        <f t="shared" si="35"/>
        <v>0</v>
      </c>
      <c r="L797" s="12" t="str">
        <f t="shared" si="41"/>
        <v xml:space="preserve"> </v>
      </c>
      <c r="N797" s="10">
        <f>IF($C$4="", SUMIFS('무신사 메타 광고'!$X:$X, '무신사 메타 광고'!$D:$D, $B797),SUMIFS('무신사 메타 광고'!$X:$X,'무신사 메타 광고'!I:I,$C$4,'무신사 메타 광고'!D:D,$B797))</f>
        <v>0</v>
      </c>
      <c r="O797" s="11">
        <f t="shared" si="36"/>
        <v>0</v>
      </c>
      <c r="R797" s="13"/>
      <c r="S797" s="31">
        <f>IF($S$4="", SUMIFS('자사몰 메타 광고'!$L:$L, '자사몰 메타 광고'!$C:$C, $R797),SUMIFS('자사몰 메타 광고'!$L:$L,'자사몰 메타 광고'!$I:$I,$S$4,'자사몰 메타 광고'!$C:$C,$R797))</f>
        <v>0</v>
      </c>
      <c r="T797" s="31">
        <f>IF($S$4="", SUMIFS('자사몰 메타 광고'!$V:$V, '자사몰 메타 광고'!$C:$C, $R797),SUMIFS('자사몰 메타 광고'!$V:$V,'자사몰 메타 광고'!$I:$I,$S$4,'자사몰 메타 광고'!$C:$C,$R797))</f>
        <v>0</v>
      </c>
      <c r="U797" s="11">
        <f t="shared" si="37"/>
        <v>0</v>
      </c>
      <c r="V797" s="12" t="str">
        <f t="shared" si="42"/>
        <v xml:space="preserve"> </v>
      </c>
      <c r="W797" s="32">
        <f>IF($S$4="", SUMIFS('자사몰 메타 광고'!$K:$K, '자사몰 메타 광고'!$C:$C, $R797),SUMIFS('자사몰 메타 광고'!$K:$K,'자사몰 메타 광고'!$I:$I,$S$4,'자사몰 메타 광고'!$C:$C,$R797))</f>
        <v>0</v>
      </c>
      <c r="X797" s="32">
        <f>IF($S$4="", SUMIFS('자사몰 메타 광고'!$N:$N, '자사몰 메타 광고'!$C:$C, $R797),SUMIFS('자사몰 메타 광고'!$N:$N,'자사몰 메타 광고'!$I:$I,$S$4,'자사몰 메타 광고'!$C:$C,$R797))</f>
        <v>0</v>
      </c>
      <c r="Y797" s="11">
        <f t="shared" si="38"/>
        <v>0</v>
      </c>
      <c r="Z797" s="12" t="str">
        <f t="shared" si="43"/>
        <v xml:space="preserve"> </v>
      </c>
      <c r="AB797" s="10">
        <f>IF($S$4="", SUMIFS('무신사 메타 광고'!$X:$X, '무신사 메타 광고'!$C:$C, $R797),SUMIFS('무신사 메타 광고'!$X:$X,'무신사 메타 광고'!$I:$I,$S$4,'무신사 메타 광고'!$C:$C,$R797))</f>
        <v>0</v>
      </c>
      <c r="AC797" s="11">
        <f t="shared" si="39"/>
        <v>0</v>
      </c>
    </row>
    <row r="798" spans="2:29">
      <c r="B798" s="9"/>
      <c r="C798" s="29">
        <f>IF($C$4="", SUMIFS('자사몰 메타 광고'!$L:$L, '자사몰 메타 광고'!$D:$D, $B798), SUMIFS('자사몰 메타 광고'!$L:$L, '자사몰 메타 광고'!$I:$I, $C$4, '자사몰 메타 광고'!$D:$D, $B798))</f>
        <v>0</v>
      </c>
      <c r="D798" s="29">
        <f>IF($C$4="", SUMIFS('자사몰 메타 광고'!$V:$V,#REF!, $B798), SUMIFS('자사몰 메타 광고'!$V:$V,'자사몰 메타 광고'!$I:$I,$C$4,'자사몰 메타 광고'!$D:$D,$B798))</f>
        <v>0</v>
      </c>
      <c r="E798" s="11">
        <f t="shared" si="33"/>
        <v>0</v>
      </c>
      <c r="F798" s="12" t="str">
        <f t="shared" si="40"/>
        <v xml:space="preserve"> </v>
      </c>
      <c r="G798" s="30">
        <f>IF($C$4="", SUMIFS('자사몰 메타 광고'!$K:$K, '자사몰 메타 광고'!$D:$D, $B798), SUMIFS('자사몰 메타 광고'!$K:$K,'자사몰 메타 광고'!$I:$I,$C$4,'자사몰 메타 광고'!D:D,$B798))</f>
        <v>0</v>
      </c>
      <c r="H798" s="30">
        <f>IF($C$4="", SUMIFS('자사몰 메타 광고'!$Q:$Q, '자사몰 메타 광고'!$D:$D, $B798), SUMIFS('자사몰 메타 광고'!$Q:$Q,'자사몰 메타 광고'!$I:$I,$C$4,'자사몰 메타 광고'!D:D,$B798))</f>
        <v>0</v>
      </c>
      <c r="I798" s="30">
        <f>IF($C$4="", SUMIFS('자사몰 메타 광고'!$U:$U, '자사몰 메타 광고'!$D:$D, $B798), SUMIFS('자사몰 메타 광고'!$U:$U,'자사몰 메타 광고'!$I:$I,$C$4,'자사몰 메타 광고'!D:D,$B798))</f>
        <v>0</v>
      </c>
      <c r="J798" s="11">
        <f t="shared" si="34"/>
        <v>0</v>
      </c>
      <c r="K798" s="11">
        <f t="shared" si="35"/>
        <v>0</v>
      </c>
      <c r="L798" s="12" t="str">
        <f t="shared" si="41"/>
        <v xml:space="preserve"> </v>
      </c>
      <c r="N798" s="10">
        <f>IF($C$4="", SUMIFS('무신사 메타 광고'!$X:$X, '무신사 메타 광고'!$D:$D, $B798),SUMIFS('무신사 메타 광고'!$X:$X,'무신사 메타 광고'!I:I,$C$4,'무신사 메타 광고'!D:D,$B798))</f>
        <v>0</v>
      </c>
      <c r="O798" s="11">
        <f t="shared" si="36"/>
        <v>0</v>
      </c>
      <c r="R798" s="13"/>
      <c r="S798" s="31">
        <f>IF($S$4="", SUMIFS('자사몰 메타 광고'!$L:$L, '자사몰 메타 광고'!$C:$C, $R798),SUMIFS('자사몰 메타 광고'!$L:$L,'자사몰 메타 광고'!$I:$I,$S$4,'자사몰 메타 광고'!$C:$C,$R798))</f>
        <v>0</v>
      </c>
      <c r="T798" s="31">
        <f>IF($S$4="", SUMIFS('자사몰 메타 광고'!$V:$V, '자사몰 메타 광고'!$C:$C, $R798),SUMIFS('자사몰 메타 광고'!$V:$V,'자사몰 메타 광고'!$I:$I,$S$4,'자사몰 메타 광고'!$C:$C,$R798))</f>
        <v>0</v>
      </c>
      <c r="U798" s="11">
        <f t="shared" si="37"/>
        <v>0</v>
      </c>
      <c r="V798" s="12" t="str">
        <f t="shared" si="42"/>
        <v xml:space="preserve"> </v>
      </c>
      <c r="W798" s="32">
        <f>IF($S$4="", SUMIFS('자사몰 메타 광고'!$K:$K, '자사몰 메타 광고'!$C:$C, $R798),SUMIFS('자사몰 메타 광고'!$K:$K,'자사몰 메타 광고'!$I:$I,$S$4,'자사몰 메타 광고'!$C:$C,$R798))</f>
        <v>0</v>
      </c>
      <c r="X798" s="32">
        <f>IF($S$4="", SUMIFS('자사몰 메타 광고'!$N:$N, '자사몰 메타 광고'!$C:$C, $R798),SUMIFS('자사몰 메타 광고'!$N:$N,'자사몰 메타 광고'!$I:$I,$S$4,'자사몰 메타 광고'!$C:$C,$R798))</f>
        <v>0</v>
      </c>
      <c r="Y798" s="11">
        <f t="shared" si="38"/>
        <v>0</v>
      </c>
      <c r="Z798" s="12" t="str">
        <f t="shared" si="43"/>
        <v xml:space="preserve"> </v>
      </c>
      <c r="AB798" s="10">
        <f>IF($S$4="", SUMIFS('무신사 메타 광고'!$X:$X, '무신사 메타 광고'!$C:$C, $R798),SUMIFS('무신사 메타 광고'!$X:$X,'무신사 메타 광고'!$I:$I,$S$4,'무신사 메타 광고'!$C:$C,$R798))</f>
        <v>0</v>
      </c>
      <c r="AC798" s="11">
        <f t="shared" si="39"/>
        <v>0</v>
      </c>
    </row>
    <row r="799" spans="2:29">
      <c r="B799" s="9"/>
      <c r="C799" s="29">
        <f>IF($C$4="", SUMIFS('자사몰 메타 광고'!$L:$L, '자사몰 메타 광고'!$D:$D, $B799), SUMIFS('자사몰 메타 광고'!$L:$L, '자사몰 메타 광고'!$I:$I, $C$4, '자사몰 메타 광고'!$D:$D, $B799))</f>
        <v>0</v>
      </c>
      <c r="D799" s="29">
        <f>IF($C$4="", SUMIFS('자사몰 메타 광고'!$V:$V,#REF!, $B799), SUMIFS('자사몰 메타 광고'!$V:$V,'자사몰 메타 광고'!$I:$I,$C$4,'자사몰 메타 광고'!$D:$D,$B799))</f>
        <v>0</v>
      </c>
      <c r="E799" s="11">
        <f t="shared" si="33"/>
        <v>0</v>
      </c>
      <c r="F799" s="12" t="str">
        <f t="shared" si="40"/>
        <v xml:space="preserve"> </v>
      </c>
      <c r="G799" s="30">
        <f>IF($C$4="", SUMIFS('자사몰 메타 광고'!$K:$K, '자사몰 메타 광고'!$D:$D, $B799), SUMIFS('자사몰 메타 광고'!$K:$K,'자사몰 메타 광고'!$I:$I,$C$4,'자사몰 메타 광고'!D:D,$B799))</f>
        <v>0</v>
      </c>
      <c r="H799" s="30">
        <f>IF($C$4="", SUMIFS('자사몰 메타 광고'!$Q:$Q, '자사몰 메타 광고'!$D:$D, $B799), SUMIFS('자사몰 메타 광고'!$Q:$Q,'자사몰 메타 광고'!$I:$I,$C$4,'자사몰 메타 광고'!D:D,$B799))</f>
        <v>0</v>
      </c>
      <c r="I799" s="30">
        <f>IF($C$4="", SUMIFS('자사몰 메타 광고'!$U:$U, '자사몰 메타 광고'!$D:$D, $B799), SUMIFS('자사몰 메타 광고'!$U:$U,'자사몰 메타 광고'!$I:$I,$C$4,'자사몰 메타 광고'!D:D,$B799))</f>
        <v>0</v>
      </c>
      <c r="J799" s="11">
        <f t="shared" si="34"/>
        <v>0</v>
      </c>
      <c r="K799" s="11">
        <f t="shared" si="35"/>
        <v>0</v>
      </c>
      <c r="L799" s="12" t="str">
        <f t="shared" si="41"/>
        <v xml:space="preserve"> </v>
      </c>
      <c r="N799" s="10">
        <f>IF($C$4="", SUMIFS('무신사 메타 광고'!$X:$X, '무신사 메타 광고'!$D:$D, $B799),SUMIFS('무신사 메타 광고'!$X:$X,'무신사 메타 광고'!I:I,$C$4,'무신사 메타 광고'!D:D,$B799))</f>
        <v>0</v>
      </c>
      <c r="O799" s="11">
        <f t="shared" si="36"/>
        <v>0</v>
      </c>
      <c r="R799" s="13"/>
      <c r="S799" s="31">
        <f>IF($S$4="", SUMIFS('자사몰 메타 광고'!$L:$L, '자사몰 메타 광고'!$C:$C, $R799),SUMIFS('자사몰 메타 광고'!$L:$L,'자사몰 메타 광고'!$I:$I,$S$4,'자사몰 메타 광고'!$C:$C,$R799))</f>
        <v>0</v>
      </c>
      <c r="T799" s="31">
        <f>IF($S$4="", SUMIFS('자사몰 메타 광고'!$V:$V, '자사몰 메타 광고'!$C:$C, $R799),SUMIFS('자사몰 메타 광고'!$V:$V,'자사몰 메타 광고'!$I:$I,$S$4,'자사몰 메타 광고'!$C:$C,$R799))</f>
        <v>0</v>
      </c>
      <c r="U799" s="11">
        <f t="shared" si="37"/>
        <v>0</v>
      </c>
      <c r="V799" s="12" t="str">
        <f t="shared" si="42"/>
        <v xml:space="preserve"> </v>
      </c>
      <c r="W799" s="32">
        <f>IF($S$4="", SUMIFS('자사몰 메타 광고'!$K:$K, '자사몰 메타 광고'!$C:$C, $R799),SUMIFS('자사몰 메타 광고'!$K:$K,'자사몰 메타 광고'!$I:$I,$S$4,'자사몰 메타 광고'!$C:$C,$R799))</f>
        <v>0</v>
      </c>
      <c r="X799" s="32">
        <f>IF($S$4="", SUMIFS('자사몰 메타 광고'!$N:$N, '자사몰 메타 광고'!$C:$C, $R799),SUMIFS('자사몰 메타 광고'!$N:$N,'자사몰 메타 광고'!$I:$I,$S$4,'자사몰 메타 광고'!$C:$C,$R799))</f>
        <v>0</v>
      </c>
      <c r="Y799" s="11">
        <f t="shared" si="38"/>
        <v>0</v>
      </c>
      <c r="Z799" s="12" t="str">
        <f t="shared" si="43"/>
        <v xml:space="preserve"> </v>
      </c>
      <c r="AB799" s="10">
        <f>IF($S$4="", SUMIFS('무신사 메타 광고'!$X:$X, '무신사 메타 광고'!$C:$C, $R799),SUMIFS('무신사 메타 광고'!$X:$X,'무신사 메타 광고'!$I:$I,$S$4,'무신사 메타 광고'!$C:$C,$R799))</f>
        <v>0</v>
      </c>
      <c r="AC799" s="11">
        <f t="shared" si="39"/>
        <v>0</v>
      </c>
    </row>
    <row r="800" spans="2:29">
      <c r="B800" s="9"/>
      <c r="C800" s="29">
        <f>IF($C$4="", SUMIFS('자사몰 메타 광고'!$L:$L, '자사몰 메타 광고'!$D:$D, $B800), SUMIFS('자사몰 메타 광고'!$L:$L, '자사몰 메타 광고'!$I:$I, $C$4, '자사몰 메타 광고'!$D:$D, $B800))</f>
        <v>0</v>
      </c>
      <c r="D800" s="29">
        <f>IF($C$4="", SUMIFS('자사몰 메타 광고'!$V:$V,#REF!, $B800), SUMIFS('자사몰 메타 광고'!$V:$V,'자사몰 메타 광고'!$I:$I,$C$4,'자사몰 메타 광고'!$D:$D,$B800))</f>
        <v>0</v>
      </c>
      <c r="E800" s="11">
        <f t="shared" si="33"/>
        <v>0</v>
      </c>
      <c r="F800" s="12" t="str">
        <f t="shared" si="40"/>
        <v xml:space="preserve"> </v>
      </c>
      <c r="G800" s="30">
        <f>IF($C$4="", SUMIFS('자사몰 메타 광고'!$K:$K, '자사몰 메타 광고'!$D:$D, $B800), SUMIFS('자사몰 메타 광고'!$K:$K,'자사몰 메타 광고'!$I:$I,$C$4,'자사몰 메타 광고'!D:D,$B800))</f>
        <v>0</v>
      </c>
      <c r="H800" s="30">
        <f>IF($C$4="", SUMIFS('자사몰 메타 광고'!$Q:$Q, '자사몰 메타 광고'!$D:$D, $B800), SUMIFS('자사몰 메타 광고'!$Q:$Q,'자사몰 메타 광고'!$I:$I,$C$4,'자사몰 메타 광고'!D:D,$B800))</f>
        <v>0</v>
      </c>
      <c r="I800" s="30">
        <f>IF($C$4="", SUMIFS('자사몰 메타 광고'!$U:$U, '자사몰 메타 광고'!$D:$D, $B800), SUMIFS('자사몰 메타 광고'!$U:$U,'자사몰 메타 광고'!$I:$I,$C$4,'자사몰 메타 광고'!D:D,$B800))</f>
        <v>0</v>
      </c>
      <c r="J800" s="11">
        <f t="shared" si="34"/>
        <v>0</v>
      </c>
      <c r="K800" s="11">
        <f t="shared" si="35"/>
        <v>0</v>
      </c>
      <c r="L800" s="12" t="str">
        <f t="shared" si="41"/>
        <v xml:space="preserve"> </v>
      </c>
      <c r="N800" s="10">
        <f>IF($C$4="", SUMIFS('무신사 메타 광고'!$X:$X, '무신사 메타 광고'!$D:$D, $B800),SUMIFS('무신사 메타 광고'!$X:$X,'무신사 메타 광고'!I:I,$C$4,'무신사 메타 광고'!D:D,$B800))</f>
        <v>0</v>
      </c>
      <c r="O800" s="11">
        <f t="shared" si="36"/>
        <v>0</v>
      </c>
      <c r="R800" s="13"/>
      <c r="S800" s="31">
        <f>IF($S$4="", SUMIFS('자사몰 메타 광고'!$L:$L, '자사몰 메타 광고'!$C:$C, $R800),SUMIFS('자사몰 메타 광고'!$L:$L,'자사몰 메타 광고'!$I:$I,$S$4,'자사몰 메타 광고'!$C:$C,$R800))</f>
        <v>0</v>
      </c>
      <c r="T800" s="31">
        <f>IF($S$4="", SUMIFS('자사몰 메타 광고'!$V:$V, '자사몰 메타 광고'!$C:$C, $R800),SUMIFS('자사몰 메타 광고'!$V:$V,'자사몰 메타 광고'!$I:$I,$S$4,'자사몰 메타 광고'!$C:$C,$R800))</f>
        <v>0</v>
      </c>
      <c r="U800" s="11">
        <f t="shared" si="37"/>
        <v>0</v>
      </c>
      <c r="V800" s="12" t="str">
        <f t="shared" si="42"/>
        <v xml:space="preserve"> </v>
      </c>
      <c r="W800" s="32">
        <f>IF($S$4="", SUMIFS('자사몰 메타 광고'!$K:$K, '자사몰 메타 광고'!$C:$C, $R800),SUMIFS('자사몰 메타 광고'!$K:$K,'자사몰 메타 광고'!$I:$I,$S$4,'자사몰 메타 광고'!$C:$C,$R800))</f>
        <v>0</v>
      </c>
      <c r="X800" s="32">
        <f>IF($S$4="", SUMIFS('자사몰 메타 광고'!$N:$N, '자사몰 메타 광고'!$C:$C, $R800),SUMIFS('자사몰 메타 광고'!$N:$N,'자사몰 메타 광고'!$I:$I,$S$4,'자사몰 메타 광고'!$C:$C,$R800))</f>
        <v>0</v>
      </c>
      <c r="Y800" s="11">
        <f t="shared" si="38"/>
        <v>0</v>
      </c>
      <c r="Z800" s="12" t="str">
        <f t="shared" si="43"/>
        <v xml:space="preserve"> </v>
      </c>
      <c r="AB800" s="10">
        <f>IF($S$4="", SUMIFS('무신사 메타 광고'!$X:$X, '무신사 메타 광고'!$C:$C, $R800),SUMIFS('무신사 메타 광고'!$X:$X,'무신사 메타 광고'!$I:$I,$S$4,'무신사 메타 광고'!$C:$C,$R800))</f>
        <v>0</v>
      </c>
      <c r="AC800" s="11">
        <f t="shared" si="39"/>
        <v>0</v>
      </c>
    </row>
    <row r="801" spans="2:29">
      <c r="B801" s="9"/>
      <c r="C801" s="29">
        <f>IF($C$4="", SUMIFS('자사몰 메타 광고'!$L:$L, '자사몰 메타 광고'!$D:$D, $B801), SUMIFS('자사몰 메타 광고'!$L:$L, '자사몰 메타 광고'!$I:$I, $C$4, '자사몰 메타 광고'!$D:$D, $B801))</f>
        <v>0</v>
      </c>
      <c r="D801" s="29">
        <f>IF($C$4="", SUMIFS('자사몰 메타 광고'!$V:$V,#REF!, $B801), SUMIFS('자사몰 메타 광고'!$V:$V,'자사몰 메타 광고'!$I:$I,$C$4,'자사몰 메타 광고'!$D:$D,$B801))</f>
        <v>0</v>
      </c>
      <c r="E801" s="11">
        <f t="shared" si="33"/>
        <v>0</v>
      </c>
      <c r="F801" s="12" t="str">
        <f t="shared" si="40"/>
        <v xml:space="preserve"> </v>
      </c>
      <c r="G801" s="30">
        <f>IF($C$4="", SUMIFS('자사몰 메타 광고'!$K:$K, '자사몰 메타 광고'!$D:$D, $B801), SUMIFS('자사몰 메타 광고'!$K:$K,'자사몰 메타 광고'!$I:$I,$C$4,'자사몰 메타 광고'!D:D,$B801))</f>
        <v>0</v>
      </c>
      <c r="H801" s="30">
        <f>IF($C$4="", SUMIFS('자사몰 메타 광고'!$Q:$Q, '자사몰 메타 광고'!$D:$D, $B801), SUMIFS('자사몰 메타 광고'!$Q:$Q,'자사몰 메타 광고'!$I:$I,$C$4,'자사몰 메타 광고'!D:D,$B801))</f>
        <v>0</v>
      </c>
      <c r="I801" s="30">
        <f>IF($C$4="", SUMIFS('자사몰 메타 광고'!$U:$U, '자사몰 메타 광고'!$D:$D, $B801), SUMIFS('자사몰 메타 광고'!$U:$U,'자사몰 메타 광고'!$I:$I,$C$4,'자사몰 메타 광고'!D:D,$B801))</f>
        <v>0</v>
      </c>
      <c r="J801" s="11">
        <f t="shared" si="34"/>
        <v>0</v>
      </c>
      <c r="K801" s="11">
        <f t="shared" si="35"/>
        <v>0</v>
      </c>
      <c r="L801" s="12" t="str">
        <f t="shared" si="41"/>
        <v xml:space="preserve"> </v>
      </c>
      <c r="N801" s="10">
        <f>IF($C$4="", SUMIFS('무신사 메타 광고'!$X:$X, '무신사 메타 광고'!$D:$D, $B801),SUMIFS('무신사 메타 광고'!$X:$X,'무신사 메타 광고'!I:I,$C$4,'무신사 메타 광고'!D:D,$B801))</f>
        <v>0</v>
      </c>
      <c r="O801" s="11">
        <f t="shared" si="36"/>
        <v>0</v>
      </c>
      <c r="R801" s="13"/>
      <c r="S801" s="31">
        <f>IF($S$4="", SUMIFS('자사몰 메타 광고'!$L:$L, '자사몰 메타 광고'!$C:$C, $R801),SUMIFS('자사몰 메타 광고'!$L:$L,'자사몰 메타 광고'!$I:$I,$S$4,'자사몰 메타 광고'!$C:$C,$R801))</f>
        <v>0</v>
      </c>
      <c r="T801" s="31">
        <f>IF($S$4="", SUMIFS('자사몰 메타 광고'!$V:$V, '자사몰 메타 광고'!$C:$C, $R801),SUMIFS('자사몰 메타 광고'!$V:$V,'자사몰 메타 광고'!$I:$I,$S$4,'자사몰 메타 광고'!$C:$C,$R801))</f>
        <v>0</v>
      </c>
      <c r="U801" s="11">
        <f t="shared" si="37"/>
        <v>0</v>
      </c>
      <c r="V801" s="12" t="str">
        <f t="shared" si="42"/>
        <v xml:space="preserve"> </v>
      </c>
      <c r="W801" s="32">
        <f>IF($S$4="", SUMIFS('자사몰 메타 광고'!$K:$K, '자사몰 메타 광고'!$C:$C, $R801),SUMIFS('자사몰 메타 광고'!$K:$K,'자사몰 메타 광고'!$I:$I,$S$4,'자사몰 메타 광고'!$C:$C,$R801))</f>
        <v>0</v>
      </c>
      <c r="X801" s="32">
        <f>IF($S$4="", SUMIFS('자사몰 메타 광고'!$N:$N, '자사몰 메타 광고'!$C:$C, $R801),SUMIFS('자사몰 메타 광고'!$N:$N,'자사몰 메타 광고'!$I:$I,$S$4,'자사몰 메타 광고'!$C:$C,$R801))</f>
        <v>0</v>
      </c>
      <c r="Y801" s="11">
        <f t="shared" si="38"/>
        <v>0</v>
      </c>
      <c r="Z801" s="12" t="str">
        <f t="shared" si="43"/>
        <v xml:space="preserve"> </v>
      </c>
      <c r="AB801" s="10">
        <f>IF($S$4="", SUMIFS('무신사 메타 광고'!$X:$X, '무신사 메타 광고'!$C:$C, $R801),SUMIFS('무신사 메타 광고'!$X:$X,'무신사 메타 광고'!$I:$I,$S$4,'무신사 메타 광고'!$C:$C,$R801))</f>
        <v>0</v>
      </c>
      <c r="AC801" s="11">
        <f t="shared" si="39"/>
        <v>0</v>
      </c>
    </row>
    <row r="802" spans="2:29">
      <c r="B802" s="9"/>
      <c r="C802" s="29">
        <f>IF($C$4="", SUMIFS('자사몰 메타 광고'!$L:$L, '자사몰 메타 광고'!$D:$D, $B802), SUMIFS('자사몰 메타 광고'!$L:$L, '자사몰 메타 광고'!$I:$I, $C$4, '자사몰 메타 광고'!$D:$D, $B802))</f>
        <v>0</v>
      </c>
      <c r="D802" s="29">
        <f>IF($C$4="", SUMIFS('자사몰 메타 광고'!$V:$V,#REF!, $B802), SUMIFS('자사몰 메타 광고'!$V:$V,'자사몰 메타 광고'!$I:$I,$C$4,'자사몰 메타 광고'!$D:$D,$B802))</f>
        <v>0</v>
      </c>
      <c r="E802" s="11">
        <f t="shared" si="33"/>
        <v>0</v>
      </c>
      <c r="F802" s="12" t="str">
        <f t="shared" si="40"/>
        <v xml:space="preserve"> </v>
      </c>
      <c r="G802" s="30">
        <f>IF($C$4="", SUMIFS('자사몰 메타 광고'!$K:$K, '자사몰 메타 광고'!$D:$D, $B802), SUMIFS('자사몰 메타 광고'!$K:$K,'자사몰 메타 광고'!$I:$I,$C$4,'자사몰 메타 광고'!D:D,$B802))</f>
        <v>0</v>
      </c>
      <c r="H802" s="30">
        <f>IF($C$4="", SUMIFS('자사몰 메타 광고'!$Q:$Q, '자사몰 메타 광고'!$D:$D, $B802), SUMIFS('자사몰 메타 광고'!$Q:$Q,'자사몰 메타 광고'!$I:$I,$C$4,'자사몰 메타 광고'!D:D,$B802))</f>
        <v>0</v>
      </c>
      <c r="I802" s="30">
        <f>IF($C$4="", SUMIFS('자사몰 메타 광고'!$U:$U, '자사몰 메타 광고'!$D:$D, $B802), SUMIFS('자사몰 메타 광고'!$U:$U,'자사몰 메타 광고'!$I:$I,$C$4,'자사몰 메타 광고'!D:D,$B802))</f>
        <v>0</v>
      </c>
      <c r="J802" s="11">
        <f t="shared" si="34"/>
        <v>0</v>
      </c>
      <c r="K802" s="11">
        <f t="shared" si="35"/>
        <v>0</v>
      </c>
      <c r="L802" s="12" t="str">
        <f t="shared" si="41"/>
        <v xml:space="preserve"> </v>
      </c>
      <c r="N802" s="10">
        <f>IF($C$4="", SUMIFS('무신사 메타 광고'!$X:$X, '무신사 메타 광고'!$D:$D, $B802),SUMIFS('무신사 메타 광고'!$X:$X,'무신사 메타 광고'!I:I,$C$4,'무신사 메타 광고'!D:D,$B802))</f>
        <v>0</v>
      </c>
      <c r="O802" s="11">
        <f t="shared" si="36"/>
        <v>0</v>
      </c>
      <c r="R802" s="13"/>
      <c r="S802" s="31">
        <f>IF($S$4="", SUMIFS('자사몰 메타 광고'!$L:$L, '자사몰 메타 광고'!$C:$C, $R802),SUMIFS('자사몰 메타 광고'!$L:$L,'자사몰 메타 광고'!$I:$I,$S$4,'자사몰 메타 광고'!$C:$C,$R802))</f>
        <v>0</v>
      </c>
      <c r="T802" s="31">
        <f>IF($S$4="", SUMIFS('자사몰 메타 광고'!$V:$V, '자사몰 메타 광고'!$C:$C, $R802),SUMIFS('자사몰 메타 광고'!$V:$V,'자사몰 메타 광고'!$I:$I,$S$4,'자사몰 메타 광고'!$C:$C,$R802))</f>
        <v>0</v>
      </c>
      <c r="U802" s="11">
        <f t="shared" si="37"/>
        <v>0</v>
      </c>
      <c r="V802" s="12" t="str">
        <f t="shared" si="42"/>
        <v xml:space="preserve"> </v>
      </c>
      <c r="W802" s="32">
        <f>IF($S$4="", SUMIFS('자사몰 메타 광고'!$K:$K, '자사몰 메타 광고'!$C:$C, $R802),SUMIFS('자사몰 메타 광고'!$K:$K,'자사몰 메타 광고'!$I:$I,$S$4,'자사몰 메타 광고'!$C:$C,$R802))</f>
        <v>0</v>
      </c>
      <c r="X802" s="32">
        <f>IF($S$4="", SUMIFS('자사몰 메타 광고'!$N:$N, '자사몰 메타 광고'!$C:$C, $R802),SUMIFS('자사몰 메타 광고'!$N:$N,'자사몰 메타 광고'!$I:$I,$S$4,'자사몰 메타 광고'!$C:$C,$R802))</f>
        <v>0</v>
      </c>
      <c r="Y802" s="11">
        <f t="shared" si="38"/>
        <v>0</v>
      </c>
      <c r="Z802" s="12" t="str">
        <f t="shared" si="43"/>
        <v xml:space="preserve"> </v>
      </c>
      <c r="AB802" s="10">
        <f>IF($S$4="", SUMIFS('무신사 메타 광고'!$X:$X, '무신사 메타 광고'!$C:$C, $R802),SUMIFS('무신사 메타 광고'!$X:$X,'무신사 메타 광고'!$I:$I,$S$4,'무신사 메타 광고'!$C:$C,$R802))</f>
        <v>0</v>
      </c>
      <c r="AC802" s="11">
        <f t="shared" si="39"/>
        <v>0</v>
      </c>
    </row>
    <row r="803" spans="2:29">
      <c r="B803" s="9"/>
      <c r="C803" s="29">
        <f>IF($C$4="", SUMIFS('자사몰 메타 광고'!$L:$L, '자사몰 메타 광고'!$D:$D, $B803), SUMIFS('자사몰 메타 광고'!$L:$L, '자사몰 메타 광고'!$I:$I, $C$4, '자사몰 메타 광고'!$D:$D, $B803))</f>
        <v>0</v>
      </c>
      <c r="D803" s="29">
        <f>IF($C$4="", SUMIFS('자사몰 메타 광고'!$V:$V,#REF!, $B803), SUMIFS('자사몰 메타 광고'!$V:$V,'자사몰 메타 광고'!$I:$I,$C$4,'자사몰 메타 광고'!$D:$D,$B803))</f>
        <v>0</v>
      </c>
      <c r="E803" s="11">
        <f t="shared" si="33"/>
        <v>0</v>
      </c>
      <c r="F803" s="12" t="str">
        <f t="shared" si="40"/>
        <v xml:space="preserve"> </v>
      </c>
      <c r="G803" s="30">
        <f>IF($C$4="", SUMIFS('자사몰 메타 광고'!$K:$K, '자사몰 메타 광고'!$D:$D, $B803), SUMIFS('자사몰 메타 광고'!$K:$K,'자사몰 메타 광고'!$I:$I,$C$4,'자사몰 메타 광고'!D:D,$B803))</f>
        <v>0</v>
      </c>
      <c r="H803" s="30">
        <f>IF($C$4="", SUMIFS('자사몰 메타 광고'!$Q:$Q, '자사몰 메타 광고'!$D:$D, $B803), SUMIFS('자사몰 메타 광고'!$Q:$Q,'자사몰 메타 광고'!$I:$I,$C$4,'자사몰 메타 광고'!D:D,$B803))</f>
        <v>0</v>
      </c>
      <c r="I803" s="30">
        <f>IF($C$4="", SUMIFS('자사몰 메타 광고'!$U:$U, '자사몰 메타 광고'!$D:$D, $B803), SUMIFS('자사몰 메타 광고'!$U:$U,'자사몰 메타 광고'!$I:$I,$C$4,'자사몰 메타 광고'!D:D,$B803))</f>
        <v>0</v>
      </c>
      <c r="J803" s="11">
        <f t="shared" si="34"/>
        <v>0</v>
      </c>
      <c r="K803" s="11">
        <f t="shared" si="35"/>
        <v>0</v>
      </c>
      <c r="L803" s="12" t="str">
        <f t="shared" si="41"/>
        <v xml:space="preserve"> </v>
      </c>
      <c r="N803" s="10">
        <f>IF($C$4="", SUMIFS('무신사 메타 광고'!$X:$X, '무신사 메타 광고'!$D:$D, $B803),SUMIFS('무신사 메타 광고'!$X:$X,'무신사 메타 광고'!I:I,$C$4,'무신사 메타 광고'!D:D,$B803))</f>
        <v>0</v>
      </c>
      <c r="O803" s="11">
        <f t="shared" si="36"/>
        <v>0</v>
      </c>
      <c r="R803" s="13"/>
      <c r="S803" s="31">
        <f>IF($S$4="", SUMIFS('자사몰 메타 광고'!$L:$L, '자사몰 메타 광고'!$C:$C, $R803),SUMIFS('자사몰 메타 광고'!$L:$L,'자사몰 메타 광고'!$I:$I,$S$4,'자사몰 메타 광고'!$C:$C,$R803))</f>
        <v>0</v>
      </c>
      <c r="T803" s="31">
        <f>IF($S$4="", SUMIFS('자사몰 메타 광고'!$V:$V, '자사몰 메타 광고'!$C:$C, $R803),SUMIFS('자사몰 메타 광고'!$V:$V,'자사몰 메타 광고'!$I:$I,$S$4,'자사몰 메타 광고'!$C:$C,$R803))</f>
        <v>0</v>
      </c>
      <c r="U803" s="11">
        <f t="shared" si="37"/>
        <v>0</v>
      </c>
      <c r="V803" s="12" t="str">
        <f t="shared" si="42"/>
        <v xml:space="preserve"> </v>
      </c>
      <c r="W803" s="32">
        <f>IF($S$4="", SUMIFS('자사몰 메타 광고'!$K:$K, '자사몰 메타 광고'!$C:$C, $R803),SUMIFS('자사몰 메타 광고'!$K:$K,'자사몰 메타 광고'!$I:$I,$S$4,'자사몰 메타 광고'!$C:$C,$R803))</f>
        <v>0</v>
      </c>
      <c r="X803" s="32">
        <f>IF($S$4="", SUMIFS('자사몰 메타 광고'!$N:$N, '자사몰 메타 광고'!$C:$C, $R803),SUMIFS('자사몰 메타 광고'!$N:$N,'자사몰 메타 광고'!$I:$I,$S$4,'자사몰 메타 광고'!$C:$C,$R803))</f>
        <v>0</v>
      </c>
      <c r="Y803" s="11">
        <f t="shared" si="38"/>
        <v>0</v>
      </c>
      <c r="Z803" s="12" t="str">
        <f t="shared" si="43"/>
        <v xml:space="preserve"> </v>
      </c>
      <c r="AB803" s="10">
        <f>IF($S$4="", SUMIFS('무신사 메타 광고'!$X:$X, '무신사 메타 광고'!$C:$C, $R803),SUMIFS('무신사 메타 광고'!$X:$X,'무신사 메타 광고'!$I:$I,$S$4,'무신사 메타 광고'!$C:$C,$R803))</f>
        <v>0</v>
      </c>
      <c r="AC803" s="11">
        <f t="shared" si="39"/>
        <v>0</v>
      </c>
    </row>
    <row r="804" spans="2:29">
      <c r="B804" s="9"/>
      <c r="C804" s="29">
        <f>IF($C$4="", SUMIFS('자사몰 메타 광고'!$L:$L, '자사몰 메타 광고'!$D:$D, $B804), SUMIFS('자사몰 메타 광고'!$L:$L, '자사몰 메타 광고'!$I:$I, $C$4, '자사몰 메타 광고'!$D:$D, $B804))</f>
        <v>0</v>
      </c>
      <c r="D804" s="29">
        <f>IF($C$4="", SUMIFS('자사몰 메타 광고'!$V:$V,#REF!, $B804), SUMIFS('자사몰 메타 광고'!$V:$V,'자사몰 메타 광고'!$I:$I,$C$4,'자사몰 메타 광고'!$D:$D,$B804))</f>
        <v>0</v>
      </c>
      <c r="E804" s="11">
        <f t="shared" si="33"/>
        <v>0</v>
      </c>
      <c r="F804" s="12" t="str">
        <f t="shared" si="40"/>
        <v xml:space="preserve"> </v>
      </c>
      <c r="G804" s="30">
        <f>IF($C$4="", SUMIFS('자사몰 메타 광고'!$K:$K, '자사몰 메타 광고'!$D:$D, $B804), SUMIFS('자사몰 메타 광고'!$K:$K,'자사몰 메타 광고'!$I:$I,$C$4,'자사몰 메타 광고'!D:D,$B804))</f>
        <v>0</v>
      </c>
      <c r="H804" s="30">
        <f>IF($C$4="", SUMIFS('자사몰 메타 광고'!$Q:$Q, '자사몰 메타 광고'!$D:$D, $B804), SUMIFS('자사몰 메타 광고'!$Q:$Q,'자사몰 메타 광고'!$I:$I,$C$4,'자사몰 메타 광고'!D:D,$B804))</f>
        <v>0</v>
      </c>
      <c r="I804" s="30">
        <f>IF($C$4="", SUMIFS('자사몰 메타 광고'!$U:$U, '자사몰 메타 광고'!$D:$D, $B804), SUMIFS('자사몰 메타 광고'!$U:$U,'자사몰 메타 광고'!$I:$I,$C$4,'자사몰 메타 광고'!D:D,$B804))</f>
        <v>0</v>
      </c>
      <c r="J804" s="11">
        <f t="shared" si="34"/>
        <v>0</v>
      </c>
      <c r="K804" s="11">
        <f t="shared" si="35"/>
        <v>0</v>
      </c>
      <c r="L804" s="12" t="str">
        <f t="shared" si="41"/>
        <v xml:space="preserve"> </v>
      </c>
      <c r="N804" s="10">
        <f>IF($C$4="", SUMIFS('무신사 메타 광고'!$X:$X, '무신사 메타 광고'!$D:$D, $B804),SUMIFS('무신사 메타 광고'!$X:$X,'무신사 메타 광고'!I:I,$C$4,'무신사 메타 광고'!D:D,$B804))</f>
        <v>0</v>
      </c>
      <c r="O804" s="11">
        <f t="shared" si="36"/>
        <v>0</v>
      </c>
      <c r="R804" s="13"/>
      <c r="S804" s="31">
        <f>IF($S$4="", SUMIFS('자사몰 메타 광고'!$L:$L, '자사몰 메타 광고'!$C:$C, $R804),SUMIFS('자사몰 메타 광고'!$L:$L,'자사몰 메타 광고'!$I:$I,$S$4,'자사몰 메타 광고'!$C:$C,$R804))</f>
        <v>0</v>
      </c>
      <c r="T804" s="31">
        <f>IF($S$4="", SUMIFS('자사몰 메타 광고'!$V:$V, '자사몰 메타 광고'!$C:$C, $R804),SUMIFS('자사몰 메타 광고'!$V:$V,'자사몰 메타 광고'!$I:$I,$S$4,'자사몰 메타 광고'!$C:$C,$R804))</f>
        <v>0</v>
      </c>
      <c r="U804" s="11">
        <f t="shared" si="37"/>
        <v>0</v>
      </c>
      <c r="V804" s="12" t="str">
        <f t="shared" si="42"/>
        <v xml:space="preserve"> </v>
      </c>
      <c r="W804" s="32">
        <f>IF($S$4="", SUMIFS('자사몰 메타 광고'!$K:$K, '자사몰 메타 광고'!$C:$C, $R804),SUMIFS('자사몰 메타 광고'!$K:$K,'자사몰 메타 광고'!$I:$I,$S$4,'자사몰 메타 광고'!$C:$C,$R804))</f>
        <v>0</v>
      </c>
      <c r="X804" s="32">
        <f>IF($S$4="", SUMIFS('자사몰 메타 광고'!$N:$N, '자사몰 메타 광고'!$C:$C, $R804),SUMIFS('자사몰 메타 광고'!$N:$N,'자사몰 메타 광고'!$I:$I,$S$4,'자사몰 메타 광고'!$C:$C,$R804))</f>
        <v>0</v>
      </c>
      <c r="Y804" s="11">
        <f t="shared" si="38"/>
        <v>0</v>
      </c>
      <c r="Z804" s="12" t="str">
        <f t="shared" si="43"/>
        <v xml:space="preserve"> </v>
      </c>
      <c r="AB804" s="10">
        <f>IF($S$4="", SUMIFS('무신사 메타 광고'!$X:$X, '무신사 메타 광고'!$C:$C, $R804),SUMIFS('무신사 메타 광고'!$X:$X,'무신사 메타 광고'!$I:$I,$S$4,'무신사 메타 광고'!$C:$C,$R804))</f>
        <v>0</v>
      </c>
      <c r="AC804" s="11">
        <f t="shared" si="39"/>
        <v>0</v>
      </c>
    </row>
    <row r="805" spans="2:29">
      <c r="B805" s="9"/>
      <c r="C805" s="29">
        <f>IF($C$4="", SUMIFS('자사몰 메타 광고'!$L:$L, '자사몰 메타 광고'!$D:$D, $B805), SUMIFS('자사몰 메타 광고'!$L:$L, '자사몰 메타 광고'!$I:$I, $C$4, '자사몰 메타 광고'!$D:$D, $B805))</f>
        <v>0</v>
      </c>
      <c r="D805" s="29">
        <f>IF($C$4="", SUMIFS('자사몰 메타 광고'!$V:$V,#REF!, $B805), SUMIFS('자사몰 메타 광고'!$V:$V,'자사몰 메타 광고'!$I:$I,$C$4,'자사몰 메타 광고'!$D:$D,$B805))</f>
        <v>0</v>
      </c>
      <c r="E805" s="11">
        <f t="shared" si="33"/>
        <v>0</v>
      </c>
      <c r="F805" s="12" t="str">
        <f t="shared" si="40"/>
        <v xml:space="preserve"> </v>
      </c>
      <c r="G805" s="30">
        <f>IF($C$4="", SUMIFS('자사몰 메타 광고'!$K:$K, '자사몰 메타 광고'!$D:$D, $B805), SUMIFS('자사몰 메타 광고'!$K:$K,'자사몰 메타 광고'!$I:$I,$C$4,'자사몰 메타 광고'!D:D,$B805))</f>
        <v>0</v>
      </c>
      <c r="H805" s="30">
        <f>IF($C$4="", SUMIFS('자사몰 메타 광고'!$Q:$Q, '자사몰 메타 광고'!$D:$D, $B805), SUMIFS('자사몰 메타 광고'!$Q:$Q,'자사몰 메타 광고'!$I:$I,$C$4,'자사몰 메타 광고'!D:D,$B805))</f>
        <v>0</v>
      </c>
      <c r="I805" s="30">
        <f>IF($C$4="", SUMIFS('자사몰 메타 광고'!$U:$U, '자사몰 메타 광고'!$D:$D, $B805), SUMIFS('자사몰 메타 광고'!$U:$U,'자사몰 메타 광고'!$I:$I,$C$4,'자사몰 메타 광고'!D:D,$B805))</f>
        <v>0</v>
      </c>
      <c r="J805" s="11">
        <f t="shared" si="34"/>
        <v>0</v>
      </c>
      <c r="K805" s="11">
        <f t="shared" si="35"/>
        <v>0</v>
      </c>
      <c r="L805" s="12" t="str">
        <f t="shared" si="41"/>
        <v xml:space="preserve"> </v>
      </c>
      <c r="N805" s="10">
        <f>IF($C$4="", SUMIFS('무신사 메타 광고'!$X:$X, '무신사 메타 광고'!$D:$D, $B805),SUMIFS('무신사 메타 광고'!$X:$X,'무신사 메타 광고'!I:I,$C$4,'무신사 메타 광고'!D:D,$B805))</f>
        <v>0</v>
      </c>
      <c r="O805" s="11">
        <f t="shared" si="36"/>
        <v>0</v>
      </c>
      <c r="R805" s="13"/>
      <c r="S805" s="31">
        <f>IF($S$4="", SUMIFS('자사몰 메타 광고'!$L:$L, '자사몰 메타 광고'!$C:$C, $R805),SUMIFS('자사몰 메타 광고'!$L:$L,'자사몰 메타 광고'!$I:$I,$S$4,'자사몰 메타 광고'!$C:$C,$R805))</f>
        <v>0</v>
      </c>
      <c r="T805" s="31">
        <f>IF($S$4="", SUMIFS('자사몰 메타 광고'!$V:$V, '자사몰 메타 광고'!$C:$C, $R805),SUMIFS('자사몰 메타 광고'!$V:$V,'자사몰 메타 광고'!$I:$I,$S$4,'자사몰 메타 광고'!$C:$C,$R805))</f>
        <v>0</v>
      </c>
      <c r="U805" s="11">
        <f t="shared" si="37"/>
        <v>0</v>
      </c>
      <c r="V805" s="12" t="str">
        <f t="shared" si="42"/>
        <v xml:space="preserve"> </v>
      </c>
      <c r="W805" s="32">
        <f>IF($S$4="", SUMIFS('자사몰 메타 광고'!$K:$K, '자사몰 메타 광고'!$C:$C, $R805),SUMIFS('자사몰 메타 광고'!$K:$K,'자사몰 메타 광고'!$I:$I,$S$4,'자사몰 메타 광고'!$C:$C,$R805))</f>
        <v>0</v>
      </c>
      <c r="X805" s="32">
        <f>IF($S$4="", SUMIFS('자사몰 메타 광고'!$N:$N, '자사몰 메타 광고'!$C:$C, $R805),SUMIFS('자사몰 메타 광고'!$N:$N,'자사몰 메타 광고'!$I:$I,$S$4,'자사몰 메타 광고'!$C:$C,$R805))</f>
        <v>0</v>
      </c>
      <c r="Y805" s="11">
        <f t="shared" si="38"/>
        <v>0</v>
      </c>
      <c r="Z805" s="12" t="str">
        <f t="shared" si="43"/>
        <v xml:space="preserve"> </v>
      </c>
      <c r="AB805" s="10">
        <f>IF($S$4="", SUMIFS('무신사 메타 광고'!$X:$X, '무신사 메타 광고'!$C:$C, $R805),SUMIFS('무신사 메타 광고'!$X:$X,'무신사 메타 광고'!$I:$I,$S$4,'무신사 메타 광고'!$C:$C,$R805))</f>
        <v>0</v>
      </c>
      <c r="AC805" s="11">
        <f t="shared" si="39"/>
        <v>0</v>
      </c>
    </row>
    <row r="806" spans="2:29">
      <c r="B806" s="9"/>
      <c r="C806" s="29">
        <f>IF($C$4="", SUMIFS('자사몰 메타 광고'!$L:$L, '자사몰 메타 광고'!$D:$D, $B806), SUMIFS('자사몰 메타 광고'!$L:$L, '자사몰 메타 광고'!$I:$I, $C$4, '자사몰 메타 광고'!$D:$D, $B806))</f>
        <v>0</v>
      </c>
      <c r="D806" s="29">
        <f>IF($C$4="", SUMIFS('자사몰 메타 광고'!$V:$V,#REF!, $B806), SUMIFS('자사몰 메타 광고'!$V:$V,'자사몰 메타 광고'!$I:$I,$C$4,'자사몰 메타 광고'!$D:$D,$B806))</f>
        <v>0</v>
      </c>
      <c r="E806" s="11">
        <f t="shared" si="33"/>
        <v>0</v>
      </c>
      <c r="F806" s="12" t="str">
        <f t="shared" si="40"/>
        <v xml:space="preserve"> </v>
      </c>
      <c r="G806" s="30">
        <f>IF($C$4="", SUMIFS('자사몰 메타 광고'!$K:$K, '자사몰 메타 광고'!$D:$D, $B806), SUMIFS('자사몰 메타 광고'!$K:$K,'자사몰 메타 광고'!$I:$I,$C$4,'자사몰 메타 광고'!D:D,$B806))</f>
        <v>0</v>
      </c>
      <c r="H806" s="30">
        <f>IF($C$4="", SUMIFS('자사몰 메타 광고'!$Q:$Q, '자사몰 메타 광고'!$D:$D, $B806), SUMIFS('자사몰 메타 광고'!$Q:$Q,'자사몰 메타 광고'!$I:$I,$C$4,'자사몰 메타 광고'!D:D,$B806))</f>
        <v>0</v>
      </c>
      <c r="I806" s="30">
        <f>IF($C$4="", SUMIFS('자사몰 메타 광고'!$U:$U, '자사몰 메타 광고'!$D:$D, $B806), SUMIFS('자사몰 메타 광고'!$U:$U,'자사몰 메타 광고'!$I:$I,$C$4,'자사몰 메타 광고'!D:D,$B806))</f>
        <v>0</v>
      </c>
      <c r="J806" s="11">
        <f t="shared" si="34"/>
        <v>0</v>
      </c>
      <c r="K806" s="11">
        <f t="shared" si="35"/>
        <v>0</v>
      </c>
      <c r="L806" s="12" t="str">
        <f t="shared" si="41"/>
        <v xml:space="preserve"> </v>
      </c>
      <c r="N806" s="10">
        <f>IF($C$4="", SUMIFS('무신사 메타 광고'!$X:$X, '무신사 메타 광고'!$D:$D, $B806),SUMIFS('무신사 메타 광고'!$X:$X,'무신사 메타 광고'!I:I,$C$4,'무신사 메타 광고'!D:D,$B806))</f>
        <v>0</v>
      </c>
      <c r="O806" s="11">
        <f t="shared" si="36"/>
        <v>0</v>
      </c>
      <c r="R806" s="13"/>
      <c r="S806" s="31">
        <f>IF($S$4="", SUMIFS('자사몰 메타 광고'!$L:$L, '자사몰 메타 광고'!$C:$C, $R806),SUMIFS('자사몰 메타 광고'!$L:$L,'자사몰 메타 광고'!$I:$I,$S$4,'자사몰 메타 광고'!$C:$C,$R806))</f>
        <v>0</v>
      </c>
      <c r="T806" s="31">
        <f>IF($S$4="", SUMIFS('자사몰 메타 광고'!$V:$V, '자사몰 메타 광고'!$C:$C, $R806),SUMIFS('자사몰 메타 광고'!$V:$V,'자사몰 메타 광고'!$I:$I,$S$4,'자사몰 메타 광고'!$C:$C,$R806))</f>
        <v>0</v>
      </c>
      <c r="U806" s="11">
        <f t="shared" si="37"/>
        <v>0</v>
      </c>
      <c r="V806" s="12" t="str">
        <f t="shared" si="42"/>
        <v xml:space="preserve"> </v>
      </c>
      <c r="W806" s="32">
        <f>IF($S$4="", SUMIFS('자사몰 메타 광고'!$K:$K, '자사몰 메타 광고'!$C:$C, $R806),SUMIFS('자사몰 메타 광고'!$K:$K,'자사몰 메타 광고'!$I:$I,$S$4,'자사몰 메타 광고'!$C:$C,$R806))</f>
        <v>0</v>
      </c>
      <c r="X806" s="32">
        <f>IF($S$4="", SUMIFS('자사몰 메타 광고'!$N:$N, '자사몰 메타 광고'!$C:$C, $R806),SUMIFS('자사몰 메타 광고'!$N:$N,'자사몰 메타 광고'!$I:$I,$S$4,'자사몰 메타 광고'!$C:$C,$R806))</f>
        <v>0</v>
      </c>
      <c r="Y806" s="11">
        <f t="shared" si="38"/>
        <v>0</v>
      </c>
      <c r="Z806" s="12" t="str">
        <f t="shared" si="43"/>
        <v xml:space="preserve"> </v>
      </c>
      <c r="AB806" s="10">
        <f>IF($S$4="", SUMIFS('무신사 메타 광고'!$X:$X, '무신사 메타 광고'!$C:$C, $R806),SUMIFS('무신사 메타 광고'!$X:$X,'무신사 메타 광고'!$I:$I,$S$4,'무신사 메타 광고'!$C:$C,$R806))</f>
        <v>0</v>
      </c>
      <c r="AC806" s="11">
        <f t="shared" si="39"/>
        <v>0</v>
      </c>
    </row>
    <row r="807" spans="2:29">
      <c r="B807" s="9"/>
      <c r="C807" s="29">
        <f>IF($C$4="", SUMIFS('자사몰 메타 광고'!$L:$L, '자사몰 메타 광고'!$D:$D, $B807), SUMIFS('자사몰 메타 광고'!$L:$L, '자사몰 메타 광고'!$I:$I, $C$4, '자사몰 메타 광고'!$D:$D, $B807))</f>
        <v>0</v>
      </c>
      <c r="D807" s="29">
        <f>IF($C$4="", SUMIFS('자사몰 메타 광고'!$V:$V,#REF!, $B807), SUMIFS('자사몰 메타 광고'!$V:$V,'자사몰 메타 광고'!$I:$I,$C$4,'자사몰 메타 광고'!$D:$D,$B807))</f>
        <v>0</v>
      </c>
      <c r="E807" s="11">
        <f t="shared" si="33"/>
        <v>0</v>
      </c>
      <c r="F807" s="12" t="str">
        <f t="shared" si="40"/>
        <v xml:space="preserve"> </v>
      </c>
      <c r="G807" s="30">
        <f>IF($C$4="", SUMIFS('자사몰 메타 광고'!$K:$K, '자사몰 메타 광고'!$D:$D, $B807), SUMIFS('자사몰 메타 광고'!$K:$K,'자사몰 메타 광고'!$I:$I,$C$4,'자사몰 메타 광고'!D:D,$B807))</f>
        <v>0</v>
      </c>
      <c r="H807" s="30">
        <f>IF($C$4="", SUMIFS('자사몰 메타 광고'!$Q:$Q, '자사몰 메타 광고'!$D:$D, $B807), SUMIFS('자사몰 메타 광고'!$Q:$Q,'자사몰 메타 광고'!$I:$I,$C$4,'자사몰 메타 광고'!D:D,$B807))</f>
        <v>0</v>
      </c>
      <c r="I807" s="30">
        <f>IF($C$4="", SUMIFS('자사몰 메타 광고'!$U:$U, '자사몰 메타 광고'!$D:$D, $B807), SUMIFS('자사몰 메타 광고'!$U:$U,'자사몰 메타 광고'!$I:$I,$C$4,'자사몰 메타 광고'!D:D,$B807))</f>
        <v>0</v>
      </c>
      <c r="J807" s="11">
        <f t="shared" si="34"/>
        <v>0</v>
      </c>
      <c r="K807" s="11">
        <f t="shared" si="35"/>
        <v>0</v>
      </c>
      <c r="L807" s="12" t="str">
        <f t="shared" si="41"/>
        <v xml:space="preserve"> </v>
      </c>
      <c r="N807" s="10">
        <f>IF($C$4="", SUMIFS('무신사 메타 광고'!$X:$X, '무신사 메타 광고'!$D:$D, $B807),SUMIFS('무신사 메타 광고'!$X:$X,'무신사 메타 광고'!I:I,$C$4,'무신사 메타 광고'!D:D,$B807))</f>
        <v>0</v>
      </c>
      <c r="O807" s="11">
        <f t="shared" si="36"/>
        <v>0</v>
      </c>
      <c r="R807" s="13"/>
      <c r="S807" s="31">
        <f>IF($S$4="", SUMIFS('자사몰 메타 광고'!$L:$L, '자사몰 메타 광고'!$C:$C, $R807),SUMIFS('자사몰 메타 광고'!$L:$L,'자사몰 메타 광고'!$I:$I,$S$4,'자사몰 메타 광고'!$C:$C,$R807))</f>
        <v>0</v>
      </c>
      <c r="T807" s="31">
        <f>IF($S$4="", SUMIFS('자사몰 메타 광고'!$V:$V, '자사몰 메타 광고'!$C:$C, $R807),SUMIFS('자사몰 메타 광고'!$V:$V,'자사몰 메타 광고'!$I:$I,$S$4,'자사몰 메타 광고'!$C:$C,$R807))</f>
        <v>0</v>
      </c>
      <c r="U807" s="11">
        <f t="shared" si="37"/>
        <v>0</v>
      </c>
      <c r="V807" s="12" t="str">
        <f t="shared" si="42"/>
        <v xml:space="preserve"> </v>
      </c>
      <c r="W807" s="32">
        <f>IF($S$4="", SUMIFS('자사몰 메타 광고'!$K:$K, '자사몰 메타 광고'!$C:$C, $R807),SUMIFS('자사몰 메타 광고'!$K:$K,'자사몰 메타 광고'!$I:$I,$S$4,'자사몰 메타 광고'!$C:$C,$R807))</f>
        <v>0</v>
      </c>
      <c r="X807" s="32">
        <f>IF($S$4="", SUMIFS('자사몰 메타 광고'!$N:$N, '자사몰 메타 광고'!$C:$C, $R807),SUMIFS('자사몰 메타 광고'!$N:$N,'자사몰 메타 광고'!$I:$I,$S$4,'자사몰 메타 광고'!$C:$C,$R807))</f>
        <v>0</v>
      </c>
      <c r="Y807" s="11">
        <f t="shared" si="38"/>
        <v>0</v>
      </c>
      <c r="Z807" s="12" t="str">
        <f t="shared" si="43"/>
        <v xml:space="preserve"> </v>
      </c>
      <c r="AB807" s="10">
        <f>IF($S$4="", SUMIFS('무신사 메타 광고'!$X:$X, '무신사 메타 광고'!$C:$C, $R807),SUMIFS('무신사 메타 광고'!$X:$X,'무신사 메타 광고'!$I:$I,$S$4,'무신사 메타 광고'!$C:$C,$R807))</f>
        <v>0</v>
      </c>
      <c r="AC807" s="11">
        <f t="shared" si="39"/>
        <v>0</v>
      </c>
    </row>
    <row r="808" spans="2:29">
      <c r="B808" s="9"/>
      <c r="C808" s="29">
        <f>IF($C$4="", SUMIFS('자사몰 메타 광고'!$L:$L, '자사몰 메타 광고'!$D:$D, $B808), SUMIFS('자사몰 메타 광고'!$L:$L, '자사몰 메타 광고'!$I:$I, $C$4, '자사몰 메타 광고'!$D:$D, $B808))</f>
        <v>0</v>
      </c>
      <c r="D808" s="29">
        <f>IF($C$4="", SUMIFS('자사몰 메타 광고'!$V:$V,#REF!, $B808), SUMIFS('자사몰 메타 광고'!$V:$V,'자사몰 메타 광고'!$I:$I,$C$4,'자사몰 메타 광고'!$D:$D,$B808))</f>
        <v>0</v>
      </c>
      <c r="E808" s="11">
        <f t="shared" si="33"/>
        <v>0</v>
      </c>
      <c r="F808" s="12" t="str">
        <f t="shared" si="40"/>
        <v xml:space="preserve"> </v>
      </c>
      <c r="G808" s="30">
        <f>IF($C$4="", SUMIFS('자사몰 메타 광고'!$K:$K, '자사몰 메타 광고'!$D:$D, $B808), SUMIFS('자사몰 메타 광고'!$K:$K,'자사몰 메타 광고'!$I:$I,$C$4,'자사몰 메타 광고'!D:D,$B808))</f>
        <v>0</v>
      </c>
      <c r="H808" s="30">
        <f>IF($C$4="", SUMIFS('자사몰 메타 광고'!$Q:$Q, '자사몰 메타 광고'!$D:$D, $B808), SUMIFS('자사몰 메타 광고'!$Q:$Q,'자사몰 메타 광고'!$I:$I,$C$4,'자사몰 메타 광고'!D:D,$B808))</f>
        <v>0</v>
      </c>
      <c r="I808" s="30">
        <f>IF($C$4="", SUMIFS('자사몰 메타 광고'!$U:$U, '자사몰 메타 광고'!$D:$D, $B808), SUMIFS('자사몰 메타 광고'!$U:$U,'자사몰 메타 광고'!$I:$I,$C$4,'자사몰 메타 광고'!D:D,$B808))</f>
        <v>0</v>
      </c>
      <c r="J808" s="11">
        <f t="shared" si="34"/>
        <v>0</v>
      </c>
      <c r="K808" s="11">
        <f t="shared" si="35"/>
        <v>0</v>
      </c>
      <c r="L808" s="12" t="str">
        <f t="shared" si="41"/>
        <v xml:space="preserve"> </v>
      </c>
      <c r="N808" s="10">
        <f>IF($C$4="", SUMIFS('무신사 메타 광고'!$X:$X, '무신사 메타 광고'!$D:$D, $B808),SUMIFS('무신사 메타 광고'!$X:$X,'무신사 메타 광고'!I:I,$C$4,'무신사 메타 광고'!D:D,$B808))</f>
        <v>0</v>
      </c>
      <c r="O808" s="11">
        <f t="shared" si="36"/>
        <v>0</v>
      </c>
      <c r="R808" s="13"/>
      <c r="S808" s="31">
        <f>IF($S$4="", SUMIFS('자사몰 메타 광고'!$L:$L, '자사몰 메타 광고'!$C:$C, $R808),SUMIFS('자사몰 메타 광고'!$L:$L,'자사몰 메타 광고'!$I:$I,$S$4,'자사몰 메타 광고'!$C:$C,$R808))</f>
        <v>0</v>
      </c>
      <c r="T808" s="31">
        <f>IF($S$4="", SUMIFS('자사몰 메타 광고'!$V:$V, '자사몰 메타 광고'!$C:$C, $R808),SUMIFS('자사몰 메타 광고'!$V:$V,'자사몰 메타 광고'!$I:$I,$S$4,'자사몰 메타 광고'!$C:$C,$R808))</f>
        <v>0</v>
      </c>
      <c r="U808" s="11">
        <f t="shared" si="37"/>
        <v>0</v>
      </c>
      <c r="V808" s="12" t="str">
        <f t="shared" si="42"/>
        <v xml:space="preserve"> </v>
      </c>
      <c r="W808" s="32">
        <f>IF($S$4="", SUMIFS('자사몰 메타 광고'!$K:$K, '자사몰 메타 광고'!$C:$C, $R808),SUMIFS('자사몰 메타 광고'!$K:$K,'자사몰 메타 광고'!$I:$I,$S$4,'자사몰 메타 광고'!$C:$C,$R808))</f>
        <v>0</v>
      </c>
      <c r="X808" s="32">
        <f>IF($S$4="", SUMIFS('자사몰 메타 광고'!$N:$N, '자사몰 메타 광고'!$C:$C, $R808),SUMIFS('자사몰 메타 광고'!$N:$N,'자사몰 메타 광고'!$I:$I,$S$4,'자사몰 메타 광고'!$C:$C,$R808))</f>
        <v>0</v>
      </c>
      <c r="Y808" s="11">
        <f t="shared" si="38"/>
        <v>0</v>
      </c>
      <c r="Z808" s="12" t="str">
        <f t="shared" si="43"/>
        <v xml:space="preserve"> </v>
      </c>
      <c r="AB808" s="10">
        <f>IF($S$4="", SUMIFS('무신사 메타 광고'!$X:$X, '무신사 메타 광고'!$C:$C, $R808),SUMIFS('무신사 메타 광고'!$X:$X,'무신사 메타 광고'!$I:$I,$S$4,'무신사 메타 광고'!$C:$C,$R808))</f>
        <v>0</v>
      </c>
      <c r="AC808" s="11">
        <f t="shared" si="39"/>
        <v>0</v>
      </c>
    </row>
    <row r="809" spans="2:29">
      <c r="B809" s="9"/>
      <c r="C809" s="29">
        <f>IF($C$4="", SUMIFS('자사몰 메타 광고'!$L:$L, '자사몰 메타 광고'!$D:$D, $B809), SUMIFS('자사몰 메타 광고'!$L:$L, '자사몰 메타 광고'!$I:$I, $C$4, '자사몰 메타 광고'!$D:$D, $B809))</f>
        <v>0</v>
      </c>
      <c r="D809" s="29">
        <f>IF($C$4="", SUMIFS('자사몰 메타 광고'!$V:$V,#REF!, $B809), SUMIFS('자사몰 메타 광고'!$V:$V,'자사몰 메타 광고'!$I:$I,$C$4,'자사몰 메타 광고'!$D:$D,$B809))</f>
        <v>0</v>
      </c>
      <c r="E809" s="11">
        <f t="shared" si="33"/>
        <v>0</v>
      </c>
      <c r="F809" s="12" t="str">
        <f t="shared" si="40"/>
        <v xml:space="preserve"> </v>
      </c>
      <c r="G809" s="30">
        <f>IF($C$4="", SUMIFS('자사몰 메타 광고'!$K:$K, '자사몰 메타 광고'!$D:$D, $B809), SUMIFS('자사몰 메타 광고'!$K:$K,'자사몰 메타 광고'!$I:$I,$C$4,'자사몰 메타 광고'!D:D,$B809))</f>
        <v>0</v>
      </c>
      <c r="H809" s="30">
        <f>IF($C$4="", SUMIFS('자사몰 메타 광고'!$Q:$Q, '자사몰 메타 광고'!$D:$D, $B809), SUMIFS('자사몰 메타 광고'!$Q:$Q,'자사몰 메타 광고'!$I:$I,$C$4,'자사몰 메타 광고'!D:D,$B809))</f>
        <v>0</v>
      </c>
      <c r="I809" s="30">
        <f>IF($C$4="", SUMIFS('자사몰 메타 광고'!$U:$U, '자사몰 메타 광고'!$D:$D, $B809), SUMIFS('자사몰 메타 광고'!$U:$U,'자사몰 메타 광고'!$I:$I,$C$4,'자사몰 메타 광고'!D:D,$B809))</f>
        <v>0</v>
      </c>
      <c r="J809" s="11">
        <f t="shared" si="34"/>
        <v>0</v>
      </c>
      <c r="K809" s="11">
        <f t="shared" si="35"/>
        <v>0</v>
      </c>
      <c r="L809" s="12" t="str">
        <f t="shared" si="41"/>
        <v xml:space="preserve"> </v>
      </c>
      <c r="N809" s="10">
        <f>IF($C$4="", SUMIFS('무신사 메타 광고'!$X:$X, '무신사 메타 광고'!$D:$D, $B809),SUMIFS('무신사 메타 광고'!$X:$X,'무신사 메타 광고'!I:I,$C$4,'무신사 메타 광고'!D:D,$B809))</f>
        <v>0</v>
      </c>
      <c r="O809" s="11">
        <f t="shared" si="36"/>
        <v>0</v>
      </c>
      <c r="R809" s="13"/>
      <c r="S809" s="31">
        <f>IF($S$4="", SUMIFS('자사몰 메타 광고'!$L:$L, '자사몰 메타 광고'!$C:$C, $R809),SUMIFS('자사몰 메타 광고'!$L:$L,'자사몰 메타 광고'!$I:$I,$S$4,'자사몰 메타 광고'!$C:$C,$R809))</f>
        <v>0</v>
      </c>
      <c r="T809" s="31">
        <f>IF($S$4="", SUMIFS('자사몰 메타 광고'!$V:$V, '자사몰 메타 광고'!$C:$C, $R809),SUMIFS('자사몰 메타 광고'!$V:$V,'자사몰 메타 광고'!$I:$I,$S$4,'자사몰 메타 광고'!$C:$C,$R809))</f>
        <v>0</v>
      </c>
      <c r="U809" s="11">
        <f t="shared" si="37"/>
        <v>0</v>
      </c>
      <c r="V809" s="12" t="str">
        <f t="shared" si="42"/>
        <v xml:space="preserve"> </v>
      </c>
      <c r="W809" s="32">
        <f>IF($S$4="", SUMIFS('자사몰 메타 광고'!$K:$K, '자사몰 메타 광고'!$C:$C, $R809),SUMIFS('자사몰 메타 광고'!$K:$K,'자사몰 메타 광고'!$I:$I,$S$4,'자사몰 메타 광고'!$C:$C,$R809))</f>
        <v>0</v>
      </c>
      <c r="X809" s="32">
        <f>IF($S$4="", SUMIFS('자사몰 메타 광고'!$N:$N, '자사몰 메타 광고'!$C:$C, $R809),SUMIFS('자사몰 메타 광고'!$N:$N,'자사몰 메타 광고'!$I:$I,$S$4,'자사몰 메타 광고'!$C:$C,$R809))</f>
        <v>0</v>
      </c>
      <c r="Y809" s="11">
        <f t="shared" si="38"/>
        <v>0</v>
      </c>
      <c r="Z809" s="12" t="str">
        <f t="shared" si="43"/>
        <v xml:space="preserve"> </v>
      </c>
      <c r="AB809" s="10">
        <f>IF($S$4="", SUMIFS('무신사 메타 광고'!$X:$X, '무신사 메타 광고'!$C:$C, $R809),SUMIFS('무신사 메타 광고'!$X:$X,'무신사 메타 광고'!$I:$I,$S$4,'무신사 메타 광고'!$C:$C,$R809))</f>
        <v>0</v>
      </c>
      <c r="AC809" s="11">
        <f t="shared" si="39"/>
        <v>0</v>
      </c>
    </row>
    <row r="810" spans="2:29">
      <c r="B810" s="9"/>
      <c r="C810" s="29">
        <f>IF($C$4="", SUMIFS('자사몰 메타 광고'!$L:$L, '자사몰 메타 광고'!$D:$D, $B810), SUMIFS('자사몰 메타 광고'!$L:$L, '자사몰 메타 광고'!$I:$I, $C$4, '자사몰 메타 광고'!$D:$D, $B810))</f>
        <v>0</v>
      </c>
      <c r="D810" s="29">
        <f>IF($C$4="", SUMIFS('자사몰 메타 광고'!$V:$V,#REF!, $B810), SUMIFS('자사몰 메타 광고'!$V:$V,'자사몰 메타 광고'!$I:$I,$C$4,'자사몰 메타 광고'!$D:$D,$B810))</f>
        <v>0</v>
      </c>
      <c r="E810" s="11">
        <f t="shared" si="33"/>
        <v>0</v>
      </c>
      <c r="F810" s="12" t="str">
        <f t="shared" si="40"/>
        <v xml:space="preserve"> </v>
      </c>
      <c r="G810" s="30">
        <f>IF($C$4="", SUMIFS('자사몰 메타 광고'!$K:$K, '자사몰 메타 광고'!$D:$D, $B810), SUMIFS('자사몰 메타 광고'!$K:$K,'자사몰 메타 광고'!$I:$I,$C$4,'자사몰 메타 광고'!D:D,$B810))</f>
        <v>0</v>
      </c>
      <c r="H810" s="30">
        <f>IF($C$4="", SUMIFS('자사몰 메타 광고'!$Q:$Q, '자사몰 메타 광고'!$D:$D, $B810), SUMIFS('자사몰 메타 광고'!$Q:$Q,'자사몰 메타 광고'!$I:$I,$C$4,'자사몰 메타 광고'!D:D,$B810))</f>
        <v>0</v>
      </c>
      <c r="I810" s="30">
        <f>IF($C$4="", SUMIFS('자사몰 메타 광고'!$U:$U, '자사몰 메타 광고'!$D:$D, $B810), SUMIFS('자사몰 메타 광고'!$U:$U,'자사몰 메타 광고'!$I:$I,$C$4,'자사몰 메타 광고'!D:D,$B810))</f>
        <v>0</v>
      </c>
      <c r="J810" s="11">
        <f t="shared" si="34"/>
        <v>0</v>
      </c>
      <c r="K810" s="11">
        <f t="shared" si="35"/>
        <v>0</v>
      </c>
      <c r="L810" s="12" t="str">
        <f t="shared" si="41"/>
        <v xml:space="preserve"> </v>
      </c>
      <c r="N810" s="10">
        <f>IF($C$4="", SUMIFS('무신사 메타 광고'!$X:$X, '무신사 메타 광고'!$D:$D, $B810),SUMIFS('무신사 메타 광고'!$X:$X,'무신사 메타 광고'!I:I,$C$4,'무신사 메타 광고'!D:D,$B810))</f>
        <v>0</v>
      </c>
      <c r="O810" s="11">
        <f t="shared" si="36"/>
        <v>0</v>
      </c>
      <c r="R810" s="13"/>
      <c r="S810" s="31">
        <f>IF($S$4="", SUMIFS('자사몰 메타 광고'!$L:$L, '자사몰 메타 광고'!$C:$C, $R810),SUMIFS('자사몰 메타 광고'!$L:$L,'자사몰 메타 광고'!$I:$I,$S$4,'자사몰 메타 광고'!$C:$C,$R810))</f>
        <v>0</v>
      </c>
      <c r="T810" s="31">
        <f>IF($S$4="", SUMIFS('자사몰 메타 광고'!$V:$V, '자사몰 메타 광고'!$C:$C, $R810),SUMIFS('자사몰 메타 광고'!$V:$V,'자사몰 메타 광고'!$I:$I,$S$4,'자사몰 메타 광고'!$C:$C,$R810))</f>
        <v>0</v>
      </c>
      <c r="U810" s="11">
        <f t="shared" si="37"/>
        <v>0</v>
      </c>
      <c r="V810" s="12" t="str">
        <f t="shared" si="42"/>
        <v xml:space="preserve"> </v>
      </c>
      <c r="W810" s="32">
        <f>IF($S$4="", SUMIFS('자사몰 메타 광고'!$K:$K, '자사몰 메타 광고'!$C:$C, $R810),SUMIFS('자사몰 메타 광고'!$K:$K,'자사몰 메타 광고'!$I:$I,$S$4,'자사몰 메타 광고'!$C:$C,$R810))</f>
        <v>0</v>
      </c>
      <c r="X810" s="32">
        <f>IF($S$4="", SUMIFS('자사몰 메타 광고'!$N:$N, '자사몰 메타 광고'!$C:$C, $R810),SUMIFS('자사몰 메타 광고'!$N:$N,'자사몰 메타 광고'!$I:$I,$S$4,'자사몰 메타 광고'!$C:$C,$R810))</f>
        <v>0</v>
      </c>
      <c r="Y810" s="11">
        <f t="shared" si="38"/>
        <v>0</v>
      </c>
      <c r="Z810" s="12" t="str">
        <f t="shared" si="43"/>
        <v xml:space="preserve"> </v>
      </c>
      <c r="AB810" s="10">
        <f>IF($S$4="", SUMIFS('무신사 메타 광고'!$X:$X, '무신사 메타 광고'!$C:$C, $R810),SUMIFS('무신사 메타 광고'!$X:$X,'무신사 메타 광고'!$I:$I,$S$4,'무신사 메타 광고'!$C:$C,$R810))</f>
        <v>0</v>
      </c>
      <c r="AC810" s="11">
        <f t="shared" si="39"/>
        <v>0</v>
      </c>
    </row>
    <row r="811" spans="2:29">
      <c r="B811" s="9"/>
      <c r="C811" s="29">
        <f>IF($C$4="", SUMIFS('자사몰 메타 광고'!$L:$L, '자사몰 메타 광고'!$D:$D, $B811), SUMIFS('자사몰 메타 광고'!$L:$L, '자사몰 메타 광고'!$I:$I, $C$4, '자사몰 메타 광고'!$D:$D, $B811))</f>
        <v>0</v>
      </c>
      <c r="D811" s="29">
        <f>IF($C$4="", SUMIFS('자사몰 메타 광고'!$V:$V,#REF!, $B811), SUMIFS('자사몰 메타 광고'!$V:$V,'자사몰 메타 광고'!$I:$I,$C$4,'자사몰 메타 광고'!$D:$D,$B811))</f>
        <v>0</v>
      </c>
      <c r="E811" s="11">
        <f t="shared" si="33"/>
        <v>0</v>
      </c>
      <c r="F811" s="12" t="str">
        <f t="shared" si="40"/>
        <v xml:space="preserve"> </v>
      </c>
      <c r="G811" s="30">
        <f>IF($C$4="", SUMIFS('자사몰 메타 광고'!$K:$K, '자사몰 메타 광고'!$D:$D, $B811), SUMIFS('자사몰 메타 광고'!$K:$K,'자사몰 메타 광고'!$I:$I,$C$4,'자사몰 메타 광고'!D:D,$B811))</f>
        <v>0</v>
      </c>
      <c r="H811" s="30">
        <f>IF($C$4="", SUMIFS('자사몰 메타 광고'!$Q:$Q, '자사몰 메타 광고'!$D:$D, $B811), SUMIFS('자사몰 메타 광고'!$Q:$Q,'자사몰 메타 광고'!$I:$I,$C$4,'자사몰 메타 광고'!D:D,$B811))</f>
        <v>0</v>
      </c>
      <c r="I811" s="30">
        <f>IF($C$4="", SUMIFS('자사몰 메타 광고'!$U:$U, '자사몰 메타 광고'!$D:$D, $B811), SUMIFS('자사몰 메타 광고'!$U:$U,'자사몰 메타 광고'!$I:$I,$C$4,'자사몰 메타 광고'!D:D,$B811))</f>
        <v>0</v>
      </c>
      <c r="J811" s="11">
        <f t="shared" si="34"/>
        <v>0</v>
      </c>
      <c r="K811" s="11">
        <f t="shared" si="35"/>
        <v>0</v>
      </c>
      <c r="L811" s="12" t="str">
        <f t="shared" si="41"/>
        <v xml:space="preserve"> </v>
      </c>
      <c r="N811" s="10">
        <f>IF($C$4="", SUMIFS('무신사 메타 광고'!$X:$X, '무신사 메타 광고'!$D:$D, $B811),SUMIFS('무신사 메타 광고'!$X:$X,'무신사 메타 광고'!I:I,$C$4,'무신사 메타 광고'!D:D,$B811))</f>
        <v>0</v>
      </c>
      <c r="O811" s="11">
        <f t="shared" si="36"/>
        <v>0</v>
      </c>
      <c r="R811" s="13"/>
      <c r="S811" s="31">
        <f>IF($S$4="", SUMIFS('자사몰 메타 광고'!$L:$L, '자사몰 메타 광고'!$C:$C, $R811),SUMIFS('자사몰 메타 광고'!$L:$L,'자사몰 메타 광고'!$I:$I,$S$4,'자사몰 메타 광고'!$C:$C,$R811))</f>
        <v>0</v>
      </c>
      <c r="T811" s="31">
        <f>IF($S$4="", SUMIFS('자사몰 메타 광고'!$V:$V, '자사몰 메타 광고'!$C:$C, $R811),SUMIFS('자사몰 메타 광고'!$V:$V,'자사몰 메타 광고'!$I:$I,$S$4,'자사몰 메타 광고'!$C:$C,$R811))</f>
        <v>0</v>
      </c>
      <c r="U811" s="11">
        <f t="shared" si="37"/>
        <v>0</v>
      </c>
      <c r="V811" s="12" t="str">
        <f t="shared" si="42"/>
        <v xml:space="preserve"> </v>
      </c>
      <c r="W811" s="32">
        <f>IF($S$4="", SUMIFS('자사몰 메타 광고'!$K:$K, '자사몰 메타 광고'!$C:$C, $R811),SUMIFS('자사몰 메타 광고'!$K:$K,'자사몰 메타 광고'!$I:$I,$S$4,'자사몰 메타 광고'!$C:$C,$R811))</f>
        <v>0</v>
      </c>
      <c r="X811" s="32">
        <f>IF($S$4="", SUMIFS('자사몰 메타 광고'!$N:$N, '자사몰 메타 광고'!$C:$C, $R811),SUMIFS('자사몰 메타 광고'!$N:$N,'자사몰 메타 광고'!$I:$I,$S$4,'자사몰 메타 광고'!$C:$C,$R811))</f>
        <v>0</v>
      </c>
      <c r="Y811" s="11">
        <f t="shared" si="38"/>
        <v>0</v>
      </c>
      <c r="Z811" s="12" t="str">
        <f t="shared" si="43"/>
        <v xml:space="preserve"> </v>
      </c>
      <c r="AB811" s="10">
        <f>IF($S$4="", SUMIFS('무신사 메타 광고'!$X:$X, '무신사 메타 광고'!$C:$C, $R811),SUMIFS('무신사 메타 광고'!$X:$X,'무신사 메타 광고'!$I:$I,$S$4,'무신사 메타 광고'!$C:$C,$R811))</f>
        <v>0</v>
      </c>
      <c r="AC811" s="11">
        <f t="shared" si="39"/>
        <v>0</v>
      </c>
    </row>
    <row r="812" spans="2:29">
      <c r="B812" s="9"/>
      <c r="C812" s="29">
        <f>IF($C$4="", SUMIFS('자사몰 메타 광고'!$L:$L, '자사몰 메타 광고'!$D:$D, $B812), SUMIFS('자사몰 메타 광고'!$L:$L, '자사몰 메타 광고'!$I:$I, $C$4, '자사몰 메타 광고'!$D:$D, $B812))</f>
        <v>0</v>
      </c>
      <c r="D812" s="29">
        <f>IF($C$4="", SUMIFS('자사몰 메타 광고'!$V:$V,#REF!, $B812), SUMIFS('자사몰 메타 광고'!$V:$V,'자사몰 메타 광고'!$I:$I,$C$4,'자사몰 메타 광고'!$D:$D,$B812))</f>
        <v>0</v>
      </c>
      <c r="E812" s="11">
        <f t="shared" si="33"/>
        <v>0</v>
      </c>
      <c r="F812" s="12" t="str">
        <f t="shared" si="40"/>
        <v xml:space="preserve"> </v>
      </c>
      <c r="G812" s="30">
        <f>IF($C$4="", SUMIFS('자사몰 메타 광고'!$K:$K, '자사몰 메타 광고'!$D:$D, $B812), SUMIFS('자사몰 메타 광고'!$K:$K,'자사몰 메타 광고'!$I:$I,$C$4,'자사몰 메타 광고'!D:D,$B812))</f>
        <v>0</v>
      </c>
      <c r="H812" s="30">
        <f>IF($C$4="", SUMIFS('자사몰 메타 광고'!$Q:$Q, '자사몰 메타 광고'!$D:$D, $B812), SUMIFS('자사몰 메타 광고'!$Q:$Q,'자사몰 메타 광고'!$I:$I,$C$4,'자사몰 메타 광고'!D:D,$B812))</f>
        <v>0</v>
      </c>
      <c r="I812" s="30">
        <f>IF($C$4="", SUMIFS('자사몰 메타 광고'!$U:$U, '자사몰 메타 광고'!$D:$D, $B812), SUMIFS('자사몰 메타 광고'!$U:$U,'자사몰 메타 광고'!$I:$I,$C$4,'자사몰 메타 광고'!D:D,$B812))</f>
        <v>0</v>
      </c>
      <c r="J812" s="11">
        <f t="shared" si="34"/>
        <v>0</v>
      </c>
      <c r="K812" s="11">
        <f t="shared" si="35"/>
        <v>0</v>
      </c>
      <c r="L812" s="12" t="str">
        <f t="shared" si="41"/>
        <v xml:space="preserve"> </v>
      </c>
      <c r="N812" s="10">
        <f>IF($C$4="", SUMIFS('무신사 메타 광고'!$X:$X, '무신사 메타 광고'!$D:$D, $B812),SUMIFS('무신사 메타 광고'!$X:$X,'무신사 메타 광고'!I:I,$C$4,'무신사 메타 광고'!D:D,$B812))</f>
        <v>0</v>
      </c>
      <c r="O812" s="11">
        <f t="shared" si="36"/>
        <v>0</v>
      </c>
      <c r="R812" s="13"/>
      <c r="S812" s="31">
        <f>IF($S$4="", SUMIFS('자사몰 메타 광고'!$L:$L, '자사몰 메타 광고'!$C:$C, $R812),SUMIFS('자사몰 메타 광고'!$L:$L,'자사몰 메타 광고'!$I:$I,$S$4,'자사몰 메타 광고'!$C:$C,$R812))</f>
        <v>0</v>
      </c>
      <c r="T812" s="31">
        <f>IF($S$4="", SUMIFS('자사몰 메타 광고'!$V:$V, '자사몰 메타 광고'!$C:$C, $R812),SUMIFS('자사몰 메타 광고'!$V:$V,'자사몰 메타 광고'!$I:$I,$S$4,'자사몰 메타 광고'!$C:$C,$R812))</f>
        <v>0</v>
      </c>
      <c r="U812" s="11">
        <f t="shared" si="37"/>
        <v>0</v>
      </c>
      <c r="V812" s="12" t="str">
        <f t="shared" si="42"/>
        <v xml:space="preserve"> </v>
      </c>
      <c r="W812" s="32">
        <f>IF($S$4="", SUMIFS('자사몰 메타 광고'!$K:$K, '자사몰 메타 광고'!$C:$C, $R812),SUMIFS('자사몰 메타 광고'!$K:$K,'자사몰 메타 광고'!$I:$I,$S$4,'자사몰 메타 광고'!$C:$C,$R812))</f>
        <v>0</v>
      </c>
      <c r="X812" s="32">
        <f>IF($S$4="", SUMIFS('자사몰 메타 광고'!$N:$N, '자사몰 메타 광고'!$C:$C, $R812),SUMIFS('자사몰 메타 광고'!$N:$N,'자사몰 메타 광고'!$I:$I,$S$4,'자사몰 메타 광고'!$C:$C,$R812))</f>
        <v>0</v>
      </c>
      <c r="Y812" s="11">
        <f t="shared" si="38"/>
        <v>0</v>
      </c>
      <c r="Z812" s="12" t="str">
        <f t="shared" si="43"/>
        <v xml:space="preserve"> </v>
      </c>
      <c r="AB812" s="10">
        <f>IF($S$4="", SUMIFS('무신사 메타 광고'!$X:$X, '무신사 메타 광고'!$C:$C, $R812),SUMIFS('무신사 메타 광고'!$X:$X,'무신사 메타 광고'!$I:$I,$S$4,'무신사 메타 광고'!$C:$C,$R812))</f>
        <v>0</v>
      </c>
      <c r="AC812" s="11">
        <f t="shared" si="39"/>
        <v>0</v>
      </c>
    </row>
    <row r="813" spans="2:29">
      <c r="B813" s="9"/>
      <c r="C813" s="29">
        <f>IF($C$4="", SUMIFS('자사몰 메타 광고'!$L:$L, '자사몰 메타 광고'!$D:$D, $B813), SUMIFS('자사몰 메타 광고'!$L:$L, '자사몰 메타 광고'!$I:$I, $C$4, '자사몰 메타 광고'!$D:$D, $B813))</f>
        <v>0</v>
      </c>
      <c r="D813" s="29">
        <f>IF($C$4="", SUMIFS('자사몰 메타 광고'!$V:$V,#REF!, $B813), SUMIFS('자사몰 메타 광고'!$V:$V,'자사몰 메타 광고'!$I:$I,$C$4,'자사몰 메타 광고'!$D:$D,$B813))</f>
        <v>0</v>
      </c>
      <c r="E813" s="11">
        <f t="shared" si="33"/>
        <v>0</v>
      </c>
      <c r="F813" s="12" t="str">
        <f t="shared" si="40"/>
        <v xml:space="preserve"> </v>
      </c>
      <c r="G813" s="30">
        <f>IF($C$4="", SUMIFS('자사몰 메타 광고'!$K:$K, '자사몰 메타 광고'!$D:$D, $B813), SUMIFS('자사몰 메타 광고'!$K:$K,'자사몰 메타 광고'!$I:$I,$C$4,'자사몰 메타 광고'!D:D,$B813))</f>
        <v>0</v>
      </c>
      <c r="H813" s="30">
        <f>IF($C$4="", SUMIFS('자사몰 메타 광고'!$Q:$Q, '자사몰 메타 광고'!$D:$D, $B813), SUMIFS('자사몰 메타 광고'!$Q:$Q,'자사몰 메타 광고'!$I:$I,$C$4,'자사몰 메타 광고'!D:D,$B813))</f>
        <v>0</v>
      </c>
      <c r="I813" s="30">
        <f>IF($C$4="", SUMIFS('자사몰 메타 광고'!$U:$U, '자사몰 메타 광고'!$D:$D, $B813), SUMIFS('자사몰 메타 광고'!$U:$U,'자사몰 메타 광고'!$I:$I,$C$4,'자사몰 메타 광고'!D:D,$B813))</f>
        <v>0</v>
      </c>
      <c r="J813" s="11">
        <f t="shared" si="34"/>
        <v>0</v>
      </c>
      <c r="K813" s="11">
        <f t="shared" si="35"/>
        <v>0</v>
      </c>
      <c r="L813" s="12" t="str">
        <f t="shared" si="41"/>
        <v xml:space="preserve"> </v>
      </c>
      <c r="N813" s="10">
        <f>IF($C$4="", SUMIFS('무신사 메타 광고'!$X:$X, '무신사 메타 광고'!$D:$D, $B813),SUMIFS('무신사 메타 광고'!$X:$X,'무신사 메타 광고'!I:I,$C$4,'무신사 메타 광고'!D:D,$B813))</f>
        <v>0</v>
      </c>
      <c r="O813" s="11">
        <f t="shared" si="36"/>
        <v>0</v>
      </c>
      <c r="R813" s="13"/>
      <c r="S813" s="31">
        <f>IF($S$4="", SUMIFS('자사몰 메타 광고'!$L:$L, '자사몰 메타 광고'!$C:$C, $R813),SUMIFS('자사몰 메타 광고'!$L:$L,'자사몰 메타 광고'!$I:$I,$S$4,'자사몰 메타 광고'!$C:$C,$R813))</f>
        <v>0</v>
      </c>
      <c r="T813" s="31">
        <f>IF($S$4="", SUMIFS('자사몰 메타 광고'!$V:$V, '자사몰 메타 광고'!$C:$C, $R813),SUMIFS('자사몰 메타 광고'!$V:$V,'자사몰 메타 광고'!$I:$I,$S$4,'자사몰 메타 광고'!$C:$C,$R813))</f>
        <v>0</v>
      </c>
      <c r="U813" s="11">
        <f t="shared" si="37"/>
        <v>0</v>
      </c>
      <c r="V813" s="12" t="str">
        <f t="shared" si="42"/>
        <v xml:space="preserve"> </v>
      </c>
      <c r="W813" s="32">
        <f>IF($S$4="", SUMIFS('자사몰 메타 광고'!$K:$K, '자사몰 메타 광고'!$C:$C, $R813),SUMIFS('자사몰 메타 광고'!$K:$K,'자사몰 메타 광고'!$I:$I,$S$4,'자사몰 메타 광고'!$C:$C,$R813))</f>
        <v>0</v>
      </c>
      <c r="X813" s="32">
        <f>IF($S$4="", SUMIFS('자사몰 메타 광고'!$N:$N, '자사몰 메타 광고'!$C:$C, $R813),SUMIFS('자사몰 메타 광고'!$N:$N,'자사몰 메타 광고'!$I:$I,$S$4,'자사몰 메타 광고'!$C:$C,$R813))</f>
        <v>0</v>
      </c>
      <c r="Y813" s="11">
        <f t="shared" si="38"/>
        <v>0</v>
      </c>
      <c r="Z813" s="12" t="str">
        <f t="shared" si="43"/>
        <v xml:space="preserve"> </v>
      </c>
      <c r="AB813" s="10">
        <f>IF($S$4="", SUMIFS('무신사 메타 광고'!$X:$X, '무신사 메타 광고'!$C:$C, $R813),SUMIFS('무신사 메타 광고'!$X:$X,'무신사 메타 광고'!$I:$I,$S$4,'무신사 메타 광고'!$C:$C,$R813))</f>
        <v>0</v>
      </c>
      <c r="AC813" s="11">
        <f t="shared" si="39"/>
        <v>0</v>
      </c>
    </row>
    <row r="814" spans="2:29">
      <c r="B814" s="9"/>
      <c r="C814" s="29">
        <f>IF($C$4="", SUMIFS('자사몰 메타 광고'!$L:$L, '자사몰 메타 광고'!$D:$D, $B814), SUMIFS('자사몰 메타 광고'!$L:$L, '자사몰 메타 광고'!$I:$I, $C$4, '자사몰 메타 광고'!$D:$D, $B814))</f>
        <v>0</v>
      </c>
      <c r="D814" s="29">
        <f>IF($C$4="", SUMIFS('자사몰 메타 광고'!$V:$V,#REF!, $B814), SUMIFS('자사몰 메타 광고'!$V:$V,'자사몰 메타 광고'!$I:$I,$C$4,'자사몰 메타 광고'!$D:$D,$B814))</f>
        <v>0</v>
      </c>
      <c r="E814" s="11">
        <f t="shared" si="33"/>
        <v>0</v>
      </c>
      <c r="F814" s="12" t="str">
        <f t="shared" si="40"/>
        <v xml:space="preserve"> </v>
      </c>
      <c r="G814" s="30">
        <f>IF($C$4="", SUMIFS('자사몰 메타 광고'!$K:$K, '자사몰 메타 광고'!$D:$D, $B814), SUMIFS('자사몰 메타 광고'!$K:$K,'자사몰 메타 광고'!$I:$I,$C$4,'자사몰 메타 광고'!D:D,$B814))</f>
        <v>0</v>
      </c>
      <c r="H814" s="30">
        <f>IF($C$4="", SUMIFS('자사몰 메타 광고'!$Q:$Q, '자사몰 메타 광고'!$D:$D, $B814), SUMIFS('자사몰 메타 광고'!$Q:$Q,'자사몰 메타 광고'!$I:$I,$C$4,'자사몰 메타 광고'!D:D,$B814))</f>
        <v>0</v>
      </c>
      <c r="I814" s="30">
        <f>IF($C$4="", SUMIFS('자사몰 메타 광고'!$U:$U, '자사몰 메타 광고'!$D:$D, $B814), SUMIFS('자사몰 메타 광고'!$U:$U,'자사몰 메타 광고'!$I:$I,$C$4,'자사몰 메타 광고'!D:D,$B814))</f>
        <v>0</v>
      </c>
      <c r="J814" s="11">
        <f t="shared" si="34"/>
        <v>0</v>
      </c>
      <c r="K814" s="11">
        <f t="shared" si="35"/>
        <v>0</v>
      </c>
      <c r="L814" s="12" t="str">
        <f t="shared" si="41"/>
        <v xml:space="preserve"> </v>
      </c>
      <c r="N814" s="10">
        <f>IF($C$4="", SUMIFS('무신사 메타 광고'!$X:$X, '무신사 메타 광고'!$D:$D, $B814),SUMIFS('무신사 메타 광고'!$X:$X,'무신사 메타 광고'!I:I,$C$4,'무신사 메타 광고'!D:D,$B814))</f>
        <v>0</v>
      </c>
      <c r="O814" s="11">
        <f t="shared" si="36"/>
        <v>0</v>
      </c>
      <c r="R814" s="13"/>
      <c r="S814" s="31">
        <f>IF($S$4="", SUMIFS('자사몰 메타 광고'!$L:$L, '자사몰 메타 광고'!$C:$C, $R814),SUMIFS('자사몰 메타 광고'!$L:$L,'자사몰 메타 광고'!$I:$I,$S$4,'자사몰 메타 광고'!$C:$C,$R814))</f>
        <v>0</v>
      </c>
      <c r="T814" s="31">
        <f>IF($S$4="", SUMIFS('자사몰 메타 광고'!$V:$V, '자사몰 메타 광고'!$C:$C, $R814),SUMIFS('자사몰 메타 광고'!$V:$V,'자사몰 메타 광고'!$I:$I,$S$4,'자사몰 메타 광고'!$C:$C,$R814))</f>
        <v>0</v>
      </c>
      <c r="U814" s="11">
        <f t="shared" si="37"/>
        <v>0</v>
      </c>
      <c r="V814" s="12" t="str">
        <f t="shared" si="42"/>
        <v xml:space="preserve"> </v>
      </c>
      <c r="W814" s="32">
        <f>IF($S$4="", SUMIFS('자사몰 메타 광고'!$K:$K, '자사몰 메타 광고'!$C:$C, $R814),SUMIFS('자사몰 메타 광고'!$K:$K,'자사몰 메타 광고'!$I:$I,$S$4,'자사몰 메타 광고'!$C:$C,$R814))</f>
        <v>0</v>
      </c>
      <c r="X814" s="32">
        <f>IF($S$4="", SUMIFS('자사몰 메타 광고'!$N:$N, '자사몰 메타 광고'!$C:$C, $R814),SUMIFS('자사몰 메타 광고'!$N:$N,'자사몰 메타 광고'!$I:$I,$S$4,'자사몰 메타 광고'!$C:$C,$R814))</f>
        <v>0</v>
      </c>
      <c r="Y814" s="11">
        <f t="shared" si="38"/>
        <v>0</v>
      </c>
      <c r="Z814" s="12" t="str">
        <f t="shared" si="43"/>
        <v xml:space="preserve"> </v>
      </c>
      <c r="AB814" s="10">
        <f>IF($S$4="", SUMIFS('무신사 메타 광고'!$X:$X, '무신사 메타 광고'!$C:$C, $R814),SUMIFS('무신사 메타 광고'!$X:$X,'무신사 메타 광고'!$I:$I,$S$4,'무신사 메타 광고'!$C:$C,$R814))</f>
        <v>0</v>
      </c>
      <c r="AC814" s="11">
        <f t="shared" si="39"/>
        <v>0</v>
      </c>
    </row>
    <row r="815" spans="2:29">
      <c r="B815" s="9"/>
      <c r="C815" s="29">
        <f>IF($C$4="", SUMIFS('자사몰 메타 광고'!$L:$L, '자사몰 메타 광고'!$D:$D, $B815), SUMIFS('자사몰 메타 광고'!$L:$L, '자사몰 메타 광고'!$I:$I, $C$4, '자사몰 메타 광고'!$D:$D, $B815))</f>
        <v>0</v>
      </c>
      <c r="D815" s="29">
        <f>IF($C$4="", SUMIFS('자사몰 메타 광고'!$V:$V,#REF!, $B815), SUMIFS('자사몰 메타 광고'!$V:$V,'자사몰 메타 광고'!$I:$I,$C$4,'자사몰 메타 광고'!$D:$D,$B815))</f>
        <v>0</v>
      </c>
      <c r="E815" s="11">
        <f t="shared" si="33"/>
        <v>0</v>
      </c>
      <c r="F815" s="12" t="str">
        <f t="shared" si="40"/>
        <v xml:space="preserve"> </v>
      </c>
      <c r="G815" s="30">
        <f>IF($C$4="", SUMIFS('자사몰 메타 광고'!$K:$K, '자사몰 메타 광고'!$D:$D, $B815), SUMIFS('자사몰 메타 광고'!$K:$K,'자사몰 메타 광고'!$I:$I,$C$4,'자사몰 메타 광고'!D:D,$B815))</f>
        <v>0</v>
      </c>
      <c r="H815" s="30">
        <f>IF($C$4="", SUMIFS('자사몰 메타 광고'!$Q:$Q, '자사몰 메타 광고'!$D:$D, $B815), SUMIFS('자사몰 메타 광고'!$Q:$Q,'자사몰 메타 광고'!$I:$I,$C$4,'자사몰 메타 광고'!D:D,$B815))</f>
        <v>0</v>
      </c>
      <c r="I815" s="30">
        <f>IF($C$4="", SUMIFS('자사몰 메타 광고'!$U:$U, '자사몰 메타 광고'!$D:$D, $B815), SUMIFS('자사몰 메타 광고'!$U:$U,'자사몰 메타 광고'!$I:$I,$C$4,'자사몰 메타 광고'!D:D,$B815))</f>
        <v>0</v>
      </c>
      <c r="J815" s="11">
        <f t="shared" si="34"/>
        <v>0</v>
      </c>
      <c r="K815" s="11">
        <f t="shared" si="35"/>
        <v>0</v>
      </c>
      <c r="L815" s="12" t="str">
        <f t="shared" si="41"/>
        <v xml:space="preserve"> </v>
      </c>
      <c r="N815" s="10">
        <f>IF($C$4="", SUMIFS('무신사 메타 광고'!$X:$X, '무신사 메타 광고'!$D:$D, $B815),SUMIFS('무신사 메타 광고'!$X:$X,'무신사 메타 광고'!I:I,$C$4,'무신사 메타 광고'!D:D,$B815))</f>
        <v>0</v>
      </c>
      <c r="O815" s="11">
        <f t="shared" si="36"/>
        <v>0</v>
      </c>
      <c r="R815" s="13"/>
      <c r="S815" s="31">
        <f>IF($S$4="", SUMIFS('자사몰 메타 광고'!$L:$L, '자사몰 메타 광고'!$C:$C, $R815),SUMIFS('자사몰 메타 광고'!$L:$L,'자사몰 메타 광고'!$I:$I,$S$4,'자사몰 메타 광고'!$C:$C,$R815))</f>
        <v>0</v>
      </c>
      <c r="T815" s="31">
        <f>IF($S$4="", SUMIFS('자사몰 메타 광고'!$V:$V, '자사몰 메타 광고'!$C:$C, $R815),SUMIFS('자사몰 메타 광고'!$V:$V,'자사몰 메타 광고'!$I:$I,$S$4,'자사몰 메타 광고'!$C:$C,$R815))</f>
        <v>0</v>
      </c>
      <c r="U815" s="11">
        <f t="shared" si="37"/>
        <v>0</v>
      </c>
      <c r="V815" s="12" t="str">
        <f t="shared" si="42"/>
        <v xml:space="preserve"> </v>
      </c>
      <c r="W815" s="32">
        <f>IF($S$4="", SUMIFS('자사몰 메타 광고'!$K:$K, '자사몰 메타 광고'!$C:$C, $R815),SUMIFS('자사몰 메타 광고'!$K:$K,'자사몰 메타 광고'!$I:$I,$S$4,'자사몰 메타 광고'!$C:$C,$R815))</f>
        <v>0</v>
      </c>
      <c r="X815" s="32">
        <f>IF($S$4="", SUMIFS('자사몰 메타 광고'!$N:$N, '자사몰 메타 광고'!$C:$C, $R815),SUMIFS('자사몰 메타 광고'!$N:$N,'자사몰 메타 광고'!$I:$I,$S$4,'자사몰 메타 광고'!$C:$C,$R815))</f>
        <v>0</v>
      </c>
      <c r="Y815" s="11">
        <f t="shared" si="38"/>
        <v>0</v>
      </c>
      <c r="Z815" s="12" t="str">
        <f t="shared" si="43"/>
        <v xml:space="preserve"> </v>
      </c>
      <c r="AB815" s="10">
        <f>IF($S$4="", SUMIFS('무신사 메타 광고'!$X:$X, '무신사 메타 광고'!$C:$C, $R815),SUMIFS('무신사 메타 광고'!$X:$X,'무신사 메타 광고'!$I:$I,$S$4,'무신사 메타 광고'!$C:$C,$R815))</f>
        <v>0</v>
      </c>
      <c r="AC815" s="11">
        <f t="shared" si="39"/>
        <v>0</v>
      </c>
    </row>
    <row r="816" spans="2:29">
      <c r="B816" s="9"/>
      <c r="C816" s="29">
        <f>IF($C$4="", SUMIFS('자사몰 메타 광고'!$L:$L, '자사몰 메타 광고'!$D:$D, $B816), SUMIFS('자사몰 메타 광고'!$L:$L, '자사몰 메타 광고'!$I:$I, $C$4, '자사몰 메타 광고'!$D:$D, $B816))</f>
        <v>0</v>
      </c>
      <c r="D816" s="29">
        <f>IF($C$4="", SUMIFS('자사몰 메타 광고'!$V:$V,#REF!, $B816), SUMIFS('자사몰 메타 광고'!$V:$V,'자사몰 메타 광고'!$I:$I,$C$4,'자사몰 메타 광고'!$D:$D,$B816))</f>
        <v>0</v>
      </c>
      <c r="E816" s="11">
        <f t="shared" si="33"/>
        <v>0</v>
      </c>
      <c r="F816" s="12" t="str">
        <f t="shared" si="40"/>
        <v xml:space="preserve"> </v>
      </c>
      <c r="G816" s="30">
        <f>IF($C$4="", SUMIFS('자사몰 메타 광고'!$K:$K, '자사몰 메타 광고'!$D:$D, $B816), SUMIFS('자사몰 메타 광고'!$K:$K,'자사몰 메타 광고'!$I:$I,$C$4,'자사몰 메타 광고'!D:D,$B816))</f>
        <v>0</v>
      </c>
      <c r="H816" s="30">
        <f>IF($C$4="", SUMIFS('자사몰 메타 광고'!$Q:$Q, '자사몰 메타 광고'!$D:$D, $B816), SUMIFS('자사몰 메타 광고'!$Q:$Q,'자사몰 메타 광고'!$I:$I,$C$4,'자사몰 메타 광고'!D:D,$B816))</f>
        <v>0</v>
      </c>
      <c r="I816" s="30">
        <f>IF($C$4="", SUMIFS('자사몰 메타 광고'!$U:$U, '자사몰 메타 광고'!$D:$D, $B816), SUMIFS('자사몰 메타 광고'!$U:$U,'자사몰 메타 광고'!$I:$I,$C$4,'자사몰 메타 광고'!D:D,$B816))</f>
        <v>0</v>
      </c>
      <c r="J816" s="11">
        <f t="shared" si="34"/>
        <v>0</v>
      </c>
      <c r="K816" s="11">
        <f t="shared" si="35"/>
        <v>0</v>
      </c>
      <c r="L816" s="12" t="str">
        <f t="shared" si="41"/>
        <v xml:space="preserve"> </v>
      </c>
      <c r="N816" s="10">
        <f>IF($C$4="", SUMIFS('무신사 메타 광고'!$X:$X, '무신사 메타 광고'!$D:$D, $B816),SUMIFS('무신사 메타 광고'!$X:$X,'무신사 메타 광고'!I:I,$C$4,'무신사 메타 광고'!D:D,$B816))</f>
        <v>0</v>
      </c>
      <c r="O816" s="11">
        <f t="shared" si="36"/>
        <v>0</v>
      </c>
      <c r="R816" s="13"/>
      <c r="S816" s="31">
        <f>IF($S$4="", SUMIFS('자사몰 메타 광고'!$L:$L, '자사몰 메타 광고'!$C:$C, $R816),SUMIFS('자사몰 메타 광고'!$L:$L,'자사몰 메타 광고'!$I:$I,$S$4,'자사몰 메타 광고'!$C:$C,$R816))</f>
        <v>0</v>
      </c>
      <c r="T816" s="31">
        <f>IF($S$4="", SUMIFS('자사몰 메타 광고'!$V:$V, '자사몰 메타 광고'!$C:$C, $R816),SUMIFS('자사몰 메타 광고'!$V:$V,'자사몰 메타 광고'!$I:$I,$S$4,'자사몰 메타 광고'!$C:$C,$R816))</f>
        <v>0</v>
      </c>
      <c r="U816" s="11">
        <f t="shared" si="37"/>
        <v>0</v>
      </c>
      <c r="V816" s="12" t="str">
        <f t="shared" si="42"/>
        <v xml:space="preserve"> </v>
      </c>
      <c r="W816" s="32">
        <f>IF($S$4="", SUMIFS('자사몰 메타 광고'!$K:$K, '자사몰 메타 광고'!$C:$C, $R816),SUMIFS('자사몰 메타 광고'!$K:$K,'자사몰 메타 광고'!$I:$I,$S$4,'자사몰 메타 광고'!$C:$C,$R816))</f>
        <v>0</v>
      </c>
      <c r="X816" s="32">
        <f>IF($S$4="", SUMIFS('자사몰 메타 광고'!$N:$N, '자사몰 메타 광고'!$C:$C, $R816),SUMIFS('자사몰 메타 광고'!$N:$N,'자사몰 메타 광고'!$I:$I,$S$4,'자사몰 메타 광고'!$C:$C,$R816))</f>
        <v>0</v>
      </c>
      <c r="Y816" s="11">
        <f t="shared" si="38"/>
        <v>0</v>
      </c>
      <c r="Z816" s="12" t="str">
        <f t="shared" si="43"/>
        <v xml:space="preserve"> </v>
      </c>
      <c r="AB816" s="10">
        <f>IF($S$4="", SUMIFS('무신사 메타 광고'!$X:$X, '무신사 메타 광고'!$C:$C, $R816),SUMIFS('무신사 메타 광고'!$X:$X,'무신사 메타 광고'!$I:$I,$S$4,'무신사 메타 광고'!$C:$C,$R816))</f>
        <v>0</v>
      </c>
      <c r="AC816" s="11">
        <f t="shared" si="39"/>
        <v>0</v>
      </c>
    </row>
    <row r="817" spans="2:29">
      <c r="B817" s="9"/>
      <c r="C817" s="29">
        <f>IF($C$4="", SUMIFS('자사몰 메타 광고'!$L:$L, '자사몰 메타 광고'!$D:$D, $B817), SUMIFS('자사몰 메타 광고'!$L:$L, '자사몰 메타 광고'!$I:$I, $C$4, '자사몰 메타 광고'!$D:$D, $B817))</f>
        <v>0</v>
      </c>
      <c r="D817" s="29">
        <f>IF($C$4="", SUMIFS('자사몰 메타 광고'!$V:$V,#REF!, $B817), SUMIFS('자사몰 메타 광고'!$V:$V,'자사몰 메타 광고'!$I:$I,$C$4,'자사몰 메타 광고'!$D:$D,$B817))</f>
        <v>0</v>
      </c>
      <c r="E817" s="11">
        <f t="shared" si="33"/>
        <v>0</v>
      </c>
      <c r="F817" s="12" t="str">
        <f t="shared" si="40"/>
        <v xml:space="preserve"> </v>
      </c>
      <c r="G817" s="30">
        <f>IF($C$4="", SUMIFS('자사몰 메타 광고'!$K:$K, '자사몰 메타 광고'!$D:$D, $B817), SUMIFS('자사몰 메타 광고'!$K:$K,'자사몰 메타 광고'!$I:$I,$C$4,'자사몰 메타 광고'!D:D,$B817))</f>
        <v>0</v>
      </c>
      <c r="H817" s="30">
        <f>IF($C$4="", SUMIFS('자사몰 메타 광고'!$Q:$Q, '자사몰 메타 광고'!$D:$D, $B817), SUMIFS('자사몰 메타 광고'!$Q:$Q,'자사몰 메타 광고'!$I:$I,$C$4,'자사몰 메타 광고'!D:D,$B817))</f>
        <v>0</v>
      </c>
      <c r="I817" s="30">
        <f>IF($C$4="", SUMIFS('자사몰 메타 광고'!$U:$U, '자사몰 메타 광고'!$D:$D, $B817), SUMIFS('자사몰 메타 광고'!$U:$U,'자사몰 메타 광고'!$I:$I,$C$4,'자사몰 메타 광고'!D:D,$B817))</f>
        <v>0</v>
      </c>
      <c r="J817" s="11">
        <f t="shared" si="34"/>
        <v>0</v>
      </c>
      <c r="K817" s="11">
        <f t="shared" si="35"/>
        <v>0</v>
      </c>
      <c r="L817" s="12" t="str">
        <f t="shared" si="41"/>
        <v xml:space="preserve"> </v>
      </c>
      <c r="N817" s="10">
        <f>IF($C$4="", SUMIFS('무신사 메타 광고'!$X:$X, '무신사 메타 광고'!$D:$D, $B817),SUMIFS('무신사 메타 광고'!$X:$X,'무신사 메타 광고'!I:I,$C$4,'무신사 메타 광고'!D:D,$B817))</f>
        <v>0</v>
      </c>
      <c r="O817" s="11">
        <f t="shared" si="36"/>
        <v>0</v>
      </c>
      <c r="R817" s="13"/>
      <c r="S817" s="31">
        <f>IF($S$4="", SUMIFS('자사몰 메타 광고'!$L:$L, '자사몰 메타 광고'!$C:$C, $R817),SUMIFS('자사몰 메타 광고'!$L:$L,'자사몰 메타 광고'!$I:$I,$S$4,'자사몰 메타 광고'!$C:$C,$R817))</f>
        <v>0</v>
      </c>
      <c r="T817" s="31">
        <f>IF($S$4="", SUMIFS('자사몰 메타 광고'!$V:$V, '자사몰 메타 광고'!$C:$C, $R817),SUMIFS('자사몰 메타 광고'!$V:$V,'자사몰 메타 광고'!$I:$I,$S$4,'자사몰 메타 광고'!$C:$C,$R817))</f>
        <v>0</v>
      </c>
      <c r="U817" s="11">
        <f t="shared" si="37"/>
        <v>0</v>
      </c>
      <c r="V817" s="12" t="str">
        <f t="shared" si="42"/>
        <v xml:space="preserve"> </v>
      </c>
      <c r="W817" s="32">
        <f>IF($S$4="", SUMIFS('자사몰 메타 광고'!$K:$K, '자사몰 메타 광고'!$C:$C, $R817),SUMIFS('자사몰 메타 광고'!$K:$K,'자사몰 메타 광고'!$I:$I,$S$4,'자사몰 메타 광고'!$C:$C,$R817))</f>
        <v>0</v>
      </c>
      <c r="X817" s="32">
        <f>IF($S$4="", SUMIFS('자사몰 메타 광고'!$N:$N, '자사몰 메타 광고'!$C:$C, $R817),SUMIFS('자사몰 메타 광고'!$N:$N,'자사몰 메타 광고'!$I:$I,$S$4,'자사몰 메타 광고'!$C:$C,$R817))</f>
        <v>0</v>
      </c>
      <c r="Y817" s="11">
        <f t="shared" si="38"/>
        <v>0</v>
      </c>
      <c r="Z817" s="12" t="str">
        <f t="shared" si="43"/>
        <v xml:space="preserve"> </v>
      </c>
      <c r="AB817" s="10">
        <f>IF($S$4="", SUMIFS('무신사 메타 광고'!$X:$X, '무신사 메타 광고'!$C:$C, $R817),SUMIFS('무신사 메타 광고'!$X:$X,'무신사 메타 광고'!$I:$I,$S$4,'무신사 메타 광고'!$C:$C,$R817))</f>
        <v>0</v>
      </c>
      <c r="AC817" s="11">
        <f t="shared" si="39"/>
        <v>0</v>
      </c>
    </row>
    <row r="818" spans="2:29">
      <c r="B818" s="9"/>
      <c r="C818" s="29">
        <f>IF($C$4="", SUMIFS('자사몰 메타 광고'!$L:$L, '자사몰 메타 광고'!$D:$D, $B818), SUMIFS('자사몰 메타 광고'!$L:$L, '자사몰 메타 광고'!$I:$I, $C$4, '자사몰 메타 광고'!$D:$D, $B818))</f>
        <v>0</v>
      </c>
      <c r="D818" s="29">
        <f>IF($C$4="", SUMIFS('자사몰 메타 광고'!$V:$V,#REF!, $B818), SUMIFS('자사몰 메타 광고'!$V:$V,'자사몰 메타 광고'!$I:$I,$C$4,'자사몰 메타 광고'!$D:$D,$B818))</f>
        <v>0</v>
      </c>
      <c r="E818" s="11">
        <f t="shared" si="33"/>
        <v>0</v>
      </c>
      <c r="F818" s="12" t="str">
        <f t="shared" si="40"/>
        <v xml:space="preserve"> </v>
      </c>
      <c r="G818" s="30">
        <f>IF($C$4="", SUMIFS('자사몰 메타 광고'!$K:$K, '자사몰 메타 광고'!$D:$D, $B818), SUMIFS('자사몰 메타 광고'!$K:$K,'자사몰 메타 광고'!$I:$I,$C$4,'자사몰 메타 광고'!D:D,$B818))</f>
        <v>0</v>
      </c>
      <c r="H818" s="30">
        <f>IF($C$4="", SUMIFS('자사몰 메타 광고'!$Q:$Q, '자사몰 메타 광고'!$D:$D, $B818), SUMIFS('자사몰 메타 광고'!$Q:$Q,'자사몰 메타 광고'!$I:$I,$C$4,'자사몰 메타 광고'!D:D,$B818))</f>
        <v>0</v>
      </c>
      <c r="I818" s="30">
        <f>IF($C$4="", SUMIFS('자사몰 메타 광고'!$U:$U, '자사몰 메타 광고'!$D:$D, $B818), SUMIFS('자사몰 메타 광고'!$U:$U,'자사몰 메타 광고'!$I:$I,$C$4,'자사몰 메타 광고'!D:D,$B818))</f>
        <v>0</v>
      </c>
      <c r="J818" s="11">
        <f t="shared" si="34"/>
        <v>0</v>
      </c>
      <c r="K818" s="11">
        <f t="shared" si="35"/>
        <v>0</v>
      </c>
      <c r="L818" s="12" t="str">
        <f t="shared" si="41"/>
        <v xml:space="preserve"> </v>
      </c>
      <c r="N818" s="10">
        <f>IF($C$4="", SUMIFS('무신사 메타 광고'!$X:$X, '무신사 메타 광고'!$D:$D, $B818),SUMIFS('무신사 메타 광고'!$X:$X,'무신사 메타 광고'!I:I,$C$4,'무신사 메타 광고'!D:D,$B818))</f>
        <v>0</v>
      </c>
      <c r="O818" s="11">
        <f t="shared" si="36"/>
        <v>0</v>
      </c>
      <c r="R818" s="13"/>
      <c r="S818" s="31">
        <f>IF($S$4="", SUMIFS('자사몰 메타 광고'!$L:$L, '자사몰 메타 광고'!$C:$C, $R818),SUMIFS('자사몰 메타 광고'!$L:$L,'자사몰 메타 광고'!$I:$I,$S$4,'자사몰 메타 광고'!$C:$C,$R818))</f>
        <v>0</v>
      </c>
      <c r="T818" s="31">
        <f>IF($S$4="", SUMIFS('자사몰 메타 광고'!$V:$V, '자사몰 메타 광고'!$C:$C, $R818),SUMIFS('자사몰 메타 광고'!$V:$V,'자사몰 메타 광고'!$I:$I,$S$4,'자사몰 메타 광고'!$C:$C,$R818))</f>
        <v>0</v>
      </c>
      <c r="U818" s="11">
        <f t="shared" si="37"/>
        <v>0</v>
      </c>
      <c r="V818" s="12" t="str">
        <f t="shared" si="42"/>
        <v xml:space="preserve"> </v>
      </c>
      <c r="W818" s="32">
        <f>IF($S$4="", SUMIFS('자사몰 메타 광고'!$K:$K, '자사몰 메타 광고'!$C:$C, $R818),SUMIFS('자사몰 메타 광고'!$K:$K,'자사몰 메타 광고'!$I:$I,$S$4,'자사몰 메타 광고'!$C:$C,$R818))</f>
        <v>0</v>
      </c>
      <c r="X818" s="32">
        <f>IF($S$4="", SUMIFS('자사몰 메타 광고'!$N:$N, '자사몰 메타 광고'!$C:$C, $R818),SUMIFS('자사몰 메타 광고'!$N:$N,'자사몰 메타 광고'!$I:$I,$S$4,'자사몰 메타 광고'!$C:$C,$R818))</f>
        <v>0</v>
      </c>
      <c r="Y818" s="11">
        <f t="shared" si="38"/>
        <v>0</v>
      </c>
      <c r="Z818" s="12" t="str">
        <f t="shared" si="43"/>
        <v xml:space="preserve"> </v>
      </c>
      <c r="AB818" s="10">
        <f>IF($S$4="", SUMIFS('무신사 메타 광고'!$X:$X, '무신사 메타 광고'!$C:$C, $R818),SUMIFS('무신사 메타 광고'!$X:$X,'무신사 메타 광고'!$I:$I,$S$4,'무신사 메타 광고'!$C:$C,$R818))</f>
        <v>0</v>
      </c>
      <c r="AC818" s="11">
        <f t="shared" si="39"/>
        <v>0</v>
      </c>
    </row>
    <row r="819" spans="2:29">
      <c r="B819" s="9"/>
      <c r="C819" s="29">
        <f>IF($C$4="", SUMIFS('자사몰 메타 광고'!$L:$L, '자사몰 메타 광고'!$D:$D, $B819), SUMIFS('자사몰 메타 광고'!$L:$L, '자사몰 메타 광고'!$I:$I, $C$4, '자사몰 메타 광고'!$D:$D, $B819))</f>
        <v>0</v>
      </c>
      <c r="D819" s="29">
        <f>IF($C$4="", SUMIFS('자사몰 메타 광고'!$V:$V,#REF!, $B819), SUMIFS('자사몰 메타 광고'!$V:$V,'자사몰 메타 광고'!$I:$I,$C$4,'자사몰 메타 광고'!$D:$D,$B819))</f>
        <v>0</v>
      </c>
      <c r="E819" s="11">
        <f t="shared" si="33"/>
        <v>0</v>
      </c>
      <c r="F819" s="12" t="str">
        <f t="shared" si="40"/>
        <v xml:space="preserve"> </v>
      </c>
      <c r="G819" s="30">
        <f>IF($C$4="", SUMIFS('자사몰 메타 광고'!$K:$K, '자사몰 메타 광고'!$D:$D, $B819), SUMIFS('자사몰 메타 광고'!$K:$K,'자사몰 메타 광고'!$I:$I,$C$4,'자사몰 메타 광고'!D:D,$B819))</f>
        <v>0</v>
      </c>
      <c r="H819" s="30">
        <f>IF($C$4="", SUMIFS('자사몰 메타 광고'!$Q:$Q, '자사몰 메타 광고'!$D:$D, $B819), SUMIFS('자사몰 메타 광고'!$Q:$Q,'자사몰 메타 광고'!$I:$I,$C$4,'자사몰 메타 광고'!D:D,$B819))</f>
        <v>0</v>
      </c>
      <c r="I819" s="30">
        <f>IF($C$4="", SUMIFS('자사몰 메타 광고'!$U:$U, '자사몰 메타 광고'!$D:$D, $B819), SUMIFS('자사몰 메타 광고'!$U:$U,'자사몰 메타 광고'!$I:$I,$C$4,'자사몰 메타 광고'!D:D,$B819))</f>
        <v>0</v>
      </c>
      <c r="J819" s="11">
        <f t="shared" si="34"/>
        <v>0</v>
      </c>
      <c r="K819" s="11">
        <f t="shared" si="35"/>
        <v>0</v>
      </c>
      <c r="L819" s="12" t="str">
        <f t="shared" si="41"/>
        <v xml:space="preserve"> </v>
      </c>
      <c r="N819" s="10">
        <f>IF($C$4="", SUMIFS('무신사 메타 광고'!$X:$X, '무신사 메타 광고'!$D:$D, $B819),SUMIFS('무신사 메타 광고'!$X:$X,'무신사 메타 광고'!I:I,$C$4,'무신사 메타 광고'!D:D,$B819))</f>
        <v>0</v>
      </c>
      <c r="O819" s="11">
        <f t="shared" si="36"/>
        <v>0</v>
      </c>
      <c r="R819" s="13"/>
      <c r="S819" s="31">
        <f>IF($S$4="", SUMIFS('자사몰 메타 광고'!$L:$L, '자사몰 메타 광고'!$C:$C, $R819),SUMIFS('자사몰 메타 광고'!$L:$L,'자사몰 메타 광고'!$I:$I,$S$4,'자사몰 메타 광고'!$C:$C,$R819))</f>
        <v>0</v>
      </c>
      <c r="T819" s="31">
        <f>IF($S$4="", SUMIFS('자사몰 메타 광고'!$V:$V, '자사몰 메타 광고'!$C:$C, $R819),SUMIFS('자사몰 메타 광고'!$V:$V,'자사몰 메타 광고'!$I:$I,$S$4,'자사몰 메타 광고'!$C:$C,$R819))</f>
        <v>0</v>
      </c>
      <c r="U819" s="11">
        <f t="shared" si="37"/>
        <v>0</v>
      </c>
      <c r="V819" s="12" t="str">
        <f t="shared" si="42"/>
        <v xml:space="preserve"> </v>
      </c>
      <c r="W819" s="32">
        <f>IF($S$4="", SUMIFS('자사몰 메타 광고'!$K:$K, '자사몰 메타 광고'!$C:$C, $R819),SUMIFS('자사몰 메타 광고'!$K:$K,'자사몰 메타 광고'!$I:$I,$S$4,'자사몰 메타 광고'!$C:$C,$R819))</f>
        <v>0</v>
      </c>
      <c r="X819" s="32">
        <f>IF($S$4="", SUMIFS('자사몰 메타 광고'!$N:$N, '자사몰 메타 광고'!$C:$C, $R819),SUMIFS('자사몰 메타 광고'!$N:$N,'자사몰 메타 광고'!$I:$I,$S$4,'자사몰 메타 광고'!$C:$C,$R819))</f>
        <v>0</v>
      </c>
      <c r="Y819" s="11">
        <f t="shared" si="38"/>
        <v>0</v>
      </c>
      <c r="Z819" s="12" t="str">
        <f t="shared" si="43"/>
        <v xml:space="preserve"> </v>
      </c>
      <c r="AB819" s="10">
        <f>IF($S$4="", SUMIFS('무신사 메타 광고'!$X:$X, '무신사 메타 광고'!$C:$C, $R819),SUMIFS('무신사 메타 광고'!$X:$X,'무신사 메타 광고'!$I:$I,$S$4,'무신사 메타 광고'!$C:$C,$R819))</f>
        <v>0</v>
      </c>
      <c r="AC819" s="11">
        <f t="shared" si="39"/>
        <v>0</v>
      </c>
    </row>
    <row r="820" spans="2:29">
      <c r="B820" s="9"/>
      <c r="C820" s="29">
        <f>IF($C$4="", SUMIFS('자사몰 메타 광고'!$L:$L, '자사몰 메타 광고'!$D:$D, $B820), SUMIFS('자사몰 메타 광고'!$L:$L, '자사몰 메타 광고'!$I:$I, $C$4, '자사몰 메타 광고'!$D:$D, $B820))</f>
        <v>0</v>
      </c>
      <c r="D820" s="29">
        <f>IF($C$4="", SUMIFS('자사몰 메타 광고'!$V:$V,#REF!, $B820), SUMIFS('자사몰 메타 광고'!$V:$V,'자사몰 메타 광고'!$I:$I,$C$4,'자사몰 메타 광고'!$D:$D,$B820))</f>
        <v>0</v>
      </c>
      <c r="E820" s="11">
        <f t="shared" si="33"/>
        <v>0</v>
      </c>
      <c r="F820" s="12" t="str">
        <f t="shared" si="40"/>
        <v xml:space="preserve"> </v>
      </c>
      <c r="G820" s="30">
        <f>IF($C$4="", SUMIFS('자사몰 메타 광고'!$K:$K, '자사몰 메타 광고'!$D:$D, $B820), SUMIFS('자사몰 메타 광고'!$K:$K,'자사몰 메타 광고'!$I:$I,$C$4,'자사몰 메타 광고'!D:D,$B820))</f>
        <v>0</v>
      </c>
      <c r="H820" s="30">
        <f>IF($C$4="", SUMIFS('자사몰 메타 광고'!$Q:$Q, '자사몰 메타 광고'!$D:$D, $B820), SUMIFS('자사몰 메타 광고'!$Q:$Q,'자사몰 메타 광고'!$I:$I,$C$4,'자사몰 메타 광고'!D:D,$B820))</f>
        <v>0</v>
      </c>
      <c r="I820" s="30">
        <f>IF($C$4="", SUMIFS('자사몰 메타 광고'!$U:$U, '자사몰 메타 광고'!$D:$D, $B820), SUMIFS('자사몰 메타 광고'!$U:$U,'자사몰 메타 광고'!$I:$I,$C$4,'자사몰 메타 광고'!D:D,$B820))</f>
        <v>0</v>
      </c>
      <c r="J820" s="11">
        <f t="shared" si="34"/>
        <v>0</v>
      </c>
      <c r="K820" s="11">
        <f t="shared" si="35"/>
        <v>0</v>
      </c>
      <c r="L820" s="12" t="str">
        <f t="shared" si="41"/>
        <v xml:space="preserve"> </v>
      </c>
      <c r="N820" s="10">
        <f>IF($C$4="", SUMIFS('무신사 메타 광고'!$X:$X, '무신사 메타 광고'!$D:$D, $B820),SUMIFS('무신사 메타 광고'!$X:$X,'무신사 메타 광고'!I:I,$C$4,'무신사 메타 광고'!D:D,$B820))</f>
        <v>0</v>
      </c>
      <c r="O820" s="11">
        <f t="shared" si="36"/>
        <v>0</v>
      </c>
      <c r="R820" s="13"/>
      <c r="S820" s="31">
        <f>IF($S$4="", SUMIFS('자사몰 메타 광고'!$L:$L, '자사몰 메타 광고'!$C:$C, $R820),SUMIFS('자사몰 메타 광고'!$L:$L,'자사몰 메타 광고'!$I:$I,$S$4,'자사몰 메타 광고'!$C:$C,$R820))</f>
        <v>0</v>
      </c>
      <c r="T820" s="31">
        <f>IF($S$4="", SUMIFS('자사몰 메타 광고'!$V:$V, '자사몰 메타 광고'!$C:$C, $R820),SUMIFS('자사몰 메타 광고'!$V:$V,'자사몰 메타 광고'!$I:$I,$S$4,'자사몰 메타 광고'!$C:$C,$R820))</f>
        <v>0</v>
      </c>
      <c r="U820" s="11">
        <f t="shared" si="37"/>
        <v>0</v>
      </c>
      <c r="V820" s="12" t="str">
        <f t="shared" si="42"/>
        <v xml:space="preserve"> </v>
      </c>
      <c r="W820" s="32">
        <f>IF($S$4="", SUMIFS('자사몰 메타 광고'!$K:$K, '자사몰 메타 광고'!$C:$C, $R820),SUMIFS('자사몰 메타 광고'!$K:$K,'자사몰 메타 광고'!$I:$I,$S$4,'자사몰 메타 광고'!$C:$C,$R820))</f>
        <v>0</v>
      </c>
      <c r="X820" s="32">
        <f>IF($S$4="", SUMIFS('자사몰 메타 광고'!$N:$N, '자사몰 메타 광고'!$C:$C, $R820),SUMIFS('자사몰 메타 광고'!$N:$N,'자사몰 메타 광고'!$I:$I,$S$4,'자사몰 메타 광고'!$C:$C,$R820))</f>
        <v>0</v>
      </c>
      <c r="Y820" s="11">
        <f t="shared" si="38"/>
        <v>0</v>
      </c>
      <c r="Z820" s="12" t="str">
        <f t="shared" si="43"/>
        <v xml:space="preserve"> </v>
      </c>
      <c r="AB820" s="10">
        <f>IF($S$4="", SUMIFS('무신사 메타 광고'!$X:$X, '무신사 메타 광고'!$C:$C, $R820),SUMIFS('무신사 메타 광고'!$X:$X,'무신사 메타 광고'!$I:$I,$S$4,'무신사 메타 광고'!$C:$C,$R820))</f>
        <v>0</v>
      </c>
      <c r="AC820" s="11">
        <f t="shared" si="39"/>
        <v>0</v>
      </c>
    </row>
    <row r="821" spans="2:29">
      <c r="B821" s="9"/>
      <c r="C821" s="29">
        <f>IF($C$4="", SUMIFS('자사몰 메타 광고'!$L:$L, '자사몰 메타 광고'!$D:$D, $B821), SUMIFS('자사몰 메타 광고'!$L:$L, '자사몰 메타 광고'!$I:$I, $C$4, '자사몰 메타 광고'!$D:$D, $B821))</f>
        <v>0</v>
      </c>
      <c r="D821" s="29">
        <f>IF($C$4="", SUMIFS('자사몰 메타 광고'!$V:$V,#REF!, $B821), SUMIFS('자사몰 메타 광고'!$V:$V,'자사몰 메타 광고'!$I:$I,$C$4,'자사몰 메타 광고'!$D:$D,$B821))</f>
        <v>0</v>
      </c>
      <c r="E821" s="11">
        <f t="shared" si="33"/>
        <v>0</v>
      </c>
      <c r="F821" s="12" t="str">
        <f t="shared" si="40"/>
        <v xml:space="preserve"> </v>
      </c>
      <c r="G821" s="30">
        <f>IF($C$4="", SUMIFS('자사몰 메타 광고'!$K:$K, '자사몰 메타 광고'!$D:$D, $B821), SUMIFS('자사몰 메타 광고'!$K:$K,'자사몰 메타 광고'!$I:$I,$C$4,'자사몰 메타 광고'!D:D,$B821))</f>
        <v>0</v>
      </c>
      <c r="H821" s="30">
        <f>IF($C$4="", SUMIFS('자사몰 메타 광고'!$Q:$Q, '자사몰 메타 광고'!$D:$D, $B821), SUMIFS('자사몰 메타 광고'!$Q:$Q,'자사몰 메타 광고'!$I:$I,$C$4,'자사몰 메타 광고'!D:D,$B821))</f>
        <v>0</v>
      </c>
      <c r="I821" s="30">
        <f>IF($C$4="", SUMIFS('자사몰 메타 광고'!$U:$U, '자사몰 메타 광고'!$D:$D, $B821), SUMIFS('자사몰 메타 광고'!$U:$U,'자사몰 메타 광고'!$I:$I,$C$4,'자사몰 메타 광고'!D:D,$B821))</f>
        <v>0</v>
      </c>
      <c r="J821" s="11">
        <f t="shared" si="34"/>
        <v>0</v>
      </c>
      <c r="K821" s="11">
        <f t="shared" si="35"/>
        <v>0</v>
      </c>
      <c r="L821" s="12" t="str">
        <f t="shared" si="41"/>
        <v xml:space="preserve"> </v>
      </c>
      <c r="N821" s="10">
        <f>IF($C$4="", SUMIFS('무신사 메타 광고'!$X:$X, '무신사 메타 광고'!$D:$D, $B821),SUMIFS('무신사 메타 광고'!$X:$X,'무신사 메타 광고'!I:I,$C$4,'무신사 메타 광고'!D:D,$B821))</f>
        <v>0</v>
      </c>
      <c r="O821" s="11">
        <f t="shared" si="36"/>
        <v>0</v>
      </c>
      <c r="R821" s="13"/>
      <c r="S821" s="31">
        <f>IF($S$4="", SUMIFS('자사몰 메타 광고'!$L:$L, '자사몰 메타 광고'!$C:$C, $R821),SUMIFS('자사몰 메타 광고'!$L:$L,'자사몰 메타 광고'!$I:$I,$S$4,'자사몰 메타 광고'!$C:$C,$R821))</f>
        <v>0</v>
      </c>
      <c r="T821" s="31">
        <f>IF($S$4="", SUMIFS('자사몰 메타 광고'!$V:$V, '자사몰 메타 광고'!$C:$C, $R821),SUMIFS('자사몰 메타 광고'!$V:$V,'자사몰 메타 광고'!$I:$I,$S$4,'자사몰 메타 광고'!$C:$C,$R821))</f>
        <v>0</v>
      </c>
      <c r="U821" s="11">
        <f t="shared" si="37"/>
        <v>0</v>
      </c>
      <c r="V821" s="12" t="str">
        <f t="shared" si="42"/>
        <v xml:space="preserve"> </v>
      </c>
      <c r="W821" s="32">
        <f>IF($S$4="", SUMIFS('자사몰 메타 광고'!$K:$K, '자사몰 메타 광고'!$C:$C, $R821),SUMIFS('자사몰 메타 광고'!$K:$K,'자사몰 메타 광고'!$I:$I,$S$4,'자사몰 메타 광고'!$C:$C,$R821))</f>
        <v>0</v>
      </c>
      <c r="X821" s="32">
        <f>IF($S$4="", SUMIFS('자사몰 메타 광고'!$N:$N, '자사몰 메타 광고'!$C:$C, $R821),SUMIFS('자사몰 메타 광고'!$N:$N,'자사몰 메타 광고'!$I:$I,$S$4,'자사몰 메타 광고'!$C:$C,$R821))</f>
        <v>0</v>
      </c>
      <c r="Y821" s="11">
        <f t="shared" si="38"/>
        <v>0</v>
      </c>
      <c r="Z821" s="12" t="str">
        <f t="shared" si="43"/>
        <v xml:space="preserve"> </v>
      </c>
      <c r="AB821" s="10">
        <f>IF($S$4="", SUMIFS('무신사 메타 광고'!$X:$X, '무신사 메타 광고'!$C:$C, $R821),SUMIFS('무신사 메타 광고'!$X:$X,'무신사 메타 광고'!$I:$I,$S$4,'무신사 메타 광고'!$C:$C,$R821))</f>
        <v>0</v>
      </c>
      <c r="AC821" s="11">
        <f t="shared" si="39"/>
        <v>0</v>
      </c>
    </row>
    <row r="822" spans="2:29">
      <c r="B822" s="9"/>
      <c r="C822" s="29">
        <f>IF($C$4="", SUMIFS('자사몰 메타 광고'!$L:$L, '자사몰 메타 광고'!$D:$D, $B822), SUMIFS('자사몰 메타 광고'!$L:$L, '자사몰 메타 광고'!$I:$I, $C$4, '자사몰 메타 광고'!$D:$D, $B822))</f>
        <v>0</v>
      </c>
      <c r="D822" s="29">
        <f>IF($C$4="", SUMIFS('자사몰 메타 광고'!$V:$V,#REF!, $B822), SUMIFS('자사몰 메타 광고'!$V:$V,'자사몰 메타 광고'!$I:$I,$C$4,'자사몰 메타 광고'!$D:$D,$B822))</f>
        <v>0</v>
      </c>
      <c r="E822" s="11">
        <f t="shared" si="33"/>
        <v>0</v>
      </c>
      <c r="F822" s="12" t="str">
        <f t="shared" si="40"/>
        <v xml:space="preserve"> </v>
      </c>
      <c r="G822" s="30">
        <f>IF($C$4="", SUMIFS('자사몰 메타 광고'!$K:$K, '자사몰 메타 광고'!$D:$D, $B822), SUMIFS('자사몰 메타 광고'!$K:$K,'자사몰 메타 광고'!$I:$I,$C$4,'자사몰 메타 광고'!D:D,$B822))</f>
        <v>0</v>
      </c>
      <c r="H822" s="30">
        <f>IF($C$4="", SUMIFS('자사몰 메타 광고'!$Q:$Q, '자사몰 메타 광고'!$D:$D, $B822), SUMIFS('자사몰 메타 광고'!$Q:$Q,'자사몰 메타 광고'!$I:$I,$C$4,'자사몰 메타 광고'!D:D,$B822))</f>
        <v>0</v>
      </c>
      <c r="I822" s="30">
        <f>IF($C$4="", SUMIFS('자사몰 메타 광고'!$U:$U, '자사몰 메타 광고'!$D:$D, $B822), SUMIFS('자사몰 메타 광고'!$U:$U,'자사몰 메타 광고'!$I:$I,$C$4,'자사몰 메타 광고'!D:D,$B822))</f>
        <v>0</v>
      </c>
      <c r="J822" s="11">
        <f t="shared" si="34"/>
        <v>0</v>
      </c>
      <c r="K822" s="11">
        <f t="shared" si="35"/>
        <v>0</v>
      </c>
      <c r="L822" s="12" t="str">
        <f t="shared" si="41"/>
        <v xml:space="preserve"> </v>
      </c>
      <c r="N822" s="10">
        <f>IF($C$4="", SUMIFS('무신사 메타 광고'!$X:$X, '무신사 메타 광고'!$D:$D, $B822),SUMIFS('무신사 메타 광고'!$X:$X,'무신사 메타 광고'!I:I,$C$4,'무신사 메타 광고'!D:D,$B822))</f>
        <v>0</v>
      </c>
      <c r="O822" s="11">
        <f t="shared" si="36"/>
        <v>0</v>
      </c>
      <c r="R822" s="13"/>
      <c r="S822" s="31">
        <f>IF($S$4="", SUMIFS('자사몰 메타 광고'!$L:$L, '자사몰 메타 광고'!$C:$C, $R822),SUMIFS('자사몰 메타 광고'!$L:$L,'자사몰 메타 광고'!$I:$I,$S$4,'자사몰 메타 광고'!$C:$C,$R822))</f>
        <v>0</v>
      </c>
      <c r="T822" s="31">
        <f>IF($S$4="", SUMIFS('자사몰 메타 광고'!$V:$V, '자사몰 메타 광고'!$C:$C, $R822),SUMIFS('자사몰 메타 광고'!$V:$V,'자사몰 메타 광고'!$I:$I,$S$4,'자사몰 메타 광고'!$C:$C,$R822))</f>
        <v>0</v>
      </c>
      <c r="U822" s="11">
        <f t="shared" si="37"/>
        <v>0</v>
      </c>
      <c r="V822" s="12" t="str">
        <f t="shared" si="42"/>
        <v xml:space="preserve"> </v>
      </c>
      <c r="W822" s="32">
        <f>IF($S$4="", SUMIFS('자사몰 메타 광고'!$K:$K, '자사몰 메타 광고'!$C:$C, $R822),SUMIFS('자사몰 메타 광고'!$K:$K,'자사몰 메타 광고'!$I:$I,$S$4,'자사몰 메타 광고'!$C:$C,$R822))</f>
        <v>0</v>
      </c>
      <c r="X822" s="32">
        <f>IF($S$4="", SUMIFS('자사몰 메타 광고'!$N:$N, '자사몰 메타 광고'!$C:$C, $R822),SUMIFS('자사몰 메타 광고'!$N:$N,'자사몰 메타 광고'!$I:$I,$S$4,'자사몰 메타 광고'!$C:$C,$R822))</f>
        <v>0</v>
      </c>
      <c r="Y822" s="11">
        <f t="shared" si="38"/>
        <v>0</v>
      </c>
      <c r="Z822" s="12" t="str">
        <f t="shared" si="43"/>
        <v xml:space="preserve"> </v>
      </c>
      <c r="AB822" s="10">
        <f>IF($S$4="", SUMIFS('무신사 메타 광고'!$X:$X, '무신사 메타 광고'!$C:$C, $R822),SUMIFS('무신사 메타 광고'!$X:$X,'무신사 메타 광고'!$I:$I,$S$4,'무신사 메타 광고'!$C:$C,$R822))</f>
        <v>0</v>
      </c>
      <c r="AC822" s="11">
        <f t="shared" si="39"/>
        <v>0</v>
      </c>
    </row>
    <row r="823" spans="2:29">
      <c r="B823" s="9"/>
      <c r="C823" s="29">
        <f>IF($C$4="", SUMIFS('자사몰 메타 광고'!$L:$L, '자사몰 메타 광고'!$D:$D, $B823), SUMIFS('자사몰 메타 광고'!$L:$L, '자사몰 메타 광고'!$I:$I, $C$4, '자사몰 메타 광고'!$D:$D, $B823))</f>
        <v>0</v>
      </c>
      <c r="D823" s="29">
        <f>IF($C$4="", SUMIFS('자사몰 메타 광고'!$V:$V,#REF!, $B823), SUMIFS('자사몰 메타 광고'!$V:$V,'자사몰 메타 광고'!$I:$I,$C$4,'자사몰 메타 광고'!$D:$D,$B823))</f>
        <v>0</v>
      </c>
      <c r="E823" s="11">
        <f t="shared" si="33"/>
        <v>0</v>
      </c>
      <c r="F823" s="12" t="str">
        <f t="shared" si="40"/>
        <v xml:space="preserve"> </v>
      </c>
      <c r="G823" s="30">
        <f>IF($C$4="", SUMIFS('자사몰 메타 광고'!$K:$K, '자사몰 메타 광고'!$D:$D, $B823), SUMIFS('자사몰 메타 광고'!$K:$K,'자사몰 메타 광고'!$I:$I,$C$4,'자사몰 메타 광고'!D:D,$B823))</f>
        <v>0</v>
      </c>
      <c r="H823" s="30">
        <f>IF($C$4="", SUMIFS('자사몰 메타 광고'!$Q:$Q, '자사몰 메타 광고'!$D:$D, $B823), SUMIFS('자사몰 메타 광고'!$Q:$Q,'자사몰 메타 광고'!$I:$I,$C$4,'자사몰 메타 광고'!D:D,$B823))</f>
        <v>0</v>
      </c>
      <c r="I823" s="30">
        <f>IF($C$4="", SUMIFS('자사몰 메타 광고'!$U:$U, '자사몰 메타 광고'!$D:$D, $B823), SUMIFS('자사몰 메타 광고'!$U:$U,'자사몰 메타 광고'!$I:$I,$C$4,'자사몰 메타 광고'!D:D,$B823))</f>
        <v>0</v>
      </c>
      <c r="J823" s="11">
        <f t="shared" si="34"/>
        <v>0</v>
      </c>
      <c r="K823" s="11">
        <f t="shared" si="35"/>
        <v>0</v>
      </c>
      <c r="L823" s="12" t="str">
        <f t="shared" si="41"/>
        <v xml:space="preserve"> </v>
      </c>
      <c r="N823" s="10">
        <f>IF($C$4="", SUMIFS('무신사 메타 광고'!$X:$X, '무신사 메타 광고'!$D:$D, $B823),SUMIFS('무신사 메타 광고'!$X:$X,'무신사 메타 광고'!I:I,$C$4,'무신사 메타 광고'!D:D,$B823))</f>
        <v>0</v>
      </c>
      <c r="O823" s="11">
        <f t="shared" si="36"/>
        <v>0</v>
      </c>
      <c r="R823" s="13"/>
      <c r="S823" s="31">
        <f>IF($S$4="", SUMIFS('자사몰 메타 광고'!$L:$L, '자사몰 메타 광고'!$C:$C, $R823),SUMIFS('자사몰 메타 광고'!$L:$L,'자사몰 메타 광고'!$I:$I,$S$4,'자사몰 메타 광고'!$C:$C,$R823))</f>
        <v>0</v>
      </c>
      <c r="T823" s="31">
        <f>IF($S$4="", SUMIFS('자사몰 메타 광고'!$V:$V, '자사몰 메타 광고'!$C:$C, $R823),SUMIFS('자사몰 메타 광고'!$V:$V,'자사몰 메타 광고'!$I:$I,$S$4,'자사몰 메타 광고'!$C:$C,$R823))</f>
        <v>0</v>
      </c>
      <c r="U823" s="11">
        <f t="shared" si="37"/>
        <v>0</v>
      </c>
      <c r="V823" s="12" t="str">
        <f t="shared" si="42"/>
        <v xml:space="preserve"> </v>
      </c>
      <c r="W823" s="32">
        <f>IF($S$4="", SUMIFS('자사몰 메타 광고'!$K:$K, '자사몰 메타 광고'!$C:$C, $R823),SUMIFS('자사몰 메타 광고'!$K:$K,'자사몰 메타 광고'!$I:$I,$S$4,'자사몰 메타 광고'!$C:$C,$R823))</f>
        <v>0</v>
      </c>
      <c r="X823" s="32">
        <f>IF($S$4="", SUMIFS('자사몰 메타 광고'!$N:$N, '자사몰 메타 광고'!$C:$C, $R823),SUMIFS('자사몰 메타 광고'!$N:$N,'자사몰 메타 광고'!$I:$I,$S$4,'자사몰 메타 광고'!$C:$C,$R823))</f>
        <v>0</v>
      </c>
      <c r="Y823" s="11">
        <f t="shared" si="38"/>
        <v>0</v>
      </c>
      <c r="Z823" s="12" t="str">
        <f t="shared" si="43"/>
        <v xml:space="preserve"> </v>
      </c>
      <c r="AB823" s="10">
        <f>IF($S$4="", SUMIFS('무신사 메타 광고'!$X:$X, '무신사 메타 광고'!$C:$C, $R823),SUMIFS('무신사 메타 광고'!$X:$X,'무신사 메타 광고'!$I:$I,$S$4,'무신사 메타 광고'!$C:$C,$R823))</f>
        <v>0</v>
      </c>
      <c r="AC823" s="11">
        <f t="shared" si="39"/>
        <v>0</v>
      </c>
    </row>
    <row r="824" spans="2:29">
      <c r="B824" s="9"/>
      <c r="C824" s="29">
        <f>IF($C$4="", SUMIFS('자사몰 메타 광고'!$L:$L, '자사몰 메타 광고'!$D:$D, $B824), SUMIFS('자사몰 메타 광고'!$L:$L, '자사몰 메타 광고'!$I:$I, $C$4, '자사몰 메타 광고'!$D:$D, $B824))</f>
        <v>0</v>
      </c>
      <c r="D824" s="29">
        <f>IF($C$4="", SUMIFS('자사몰 메타 광고'!$V:$V,#REF!, $B824), SUMIFS('자사몰 메타 광고'!$V:$V,'자사몰 메타 광고'!$I:$I,$C$4,'자사몰 메타 광고'!$D:$D,$B824))</f>
        <v>0</v>
      </c>
      <c r="E824" s="11">
        <f t="shared" si="33"/>
        <v>0</v>
      </c>
      <c r="F824" s="12" t="str">
        <f t="shared" si="40"/>
        <v xml:space="preserve"> </v>
      </c>
      <c r="G824" s="30">
        <f>IF($C$4="", SUMIFS('자사몰 메타 광고'!$K:$K, '자사몰 메타 광고'!$D:$D, $B824), SUMIFS('자사몰 메타 광고'!$K:$K,'자사몰 메타 광고'!$I:$I,$C$4,'자사몰 메타 광고'!D:D,$B824))</f>
        <v>0</v>
      </c>
      <c r="H824" s="30">
        <f>IF($C$4="", SUMIFS('자사몰 메타 광고'!$Q:$Q, '자사몰 메타 광고'!$D:$D, $B824), SUMIFS('자사몰 메타 광고'!$Q:$Q,'자사몰 메타 광고'!$I:$I,$C$4,'자사몰 메타 광고'!D:D,$B824))</f>
        <v>0</v>
      </c>
      <c r="I824" s="30">
        <f>IF($C$4="", SUMIFS('자사몰 메타 광고'!$U:$U, '자사몰 메타 광고'!$D:$D, $B824), SUMIFS('자사몰 메타 광고'!$U:$U,'자사몰 메타 광고'!$I:$I,$C$4,'자사몰 메타 광고'!D:D,$B824))</f>
        <v>0</v>
      </c>
      <c r="J824" s="11">
        <f t="shared" si="34"/>
        <v>0</v>
      </c>
      <c r="K824" s="11">
        <f t="shared" si="35"/>
        <v>0</v>
      </c>
      <c r="L824" s="12" t="str">
        <f t="shared" si="41"/>
        <v xml:space="preserve"> </v>
      </c>
      <c r="N824" s="10">
        <f>IF($C$4="", SUMIFS('무신사 메타 광고'!$X:$X, '무신사 메타 광고'!$D:$D, $B824),SUMIFS('무신사 메타 광고'!$X:$X,'무신사 메타 광고'!I:I,$C$4,'무신사 메타 광고'!D:D,$B824))</f>
        <v>0</v>
      </c>
      <c r="O824" s="11">
        <f t="shared" si="36"/>
        <v>0</v>
      </c>
      <c r="R824" s="13"/>
      <c r="S824" s="31">
        <f>IF($S$4="", SUMIFS('자사몰 메타 광고'!$L:$L, '자사몰 메타 광고'!$C:$C, $R824),SUMIFS('자사몰 메타 광고'!$L:$L,'자사몰 메타 광고'!$I:$I,$S$4,'자사몰 메타 광고'!$C:$C,$R824))</f>
        <v>0</v>
      </c>
      <c r="T824" s="31">
        <f>IF($S$4="", SUMIFS('자사몰 메타 광고'!$V:$V, '자사몰 메타 광고'!$C:$C, $R824),SUMIFS('자사몰 메타 광고'!$V:$V,'자사몰 메타 광고'!$I:$I,$S$4,'자사몰 메타 광고'!$C:$C,$R824))</f>
        <v>0</v>
      </c>
      <c r="U824" s="11">
        <f t="shared" si="37"/>
        <v>0</v>
      </c>
      <c r="V824" s="12" t="str">
        <f t="shared" si="42"/>
        <v xml:space="preserve"> </v>
      </c>
      <c r="W824" s="32">
        <f>IF($S$4="", SUMIFS('자사몰 메타 광고'!$K:$K, '자사몰 메타 광고'!$C:$C, $R824),SUMIFS('자사몰 메타 광고'!$K:$K,'자사몰 메타 광고'!$I:$I,$S$4,'자사몰 메타 광고'!$C:$C,$R824))</f>
        <v>0</v>
      </c>
      <c r="X824" s="32">
        <f>IF($S$4="", SUMIFS('자사몰 메타 광고'!$N:$N, '자사몰 메타 광고'!$C:$C, $R824),SUMIFS('자사몰 메타 광고'!$N:$N,'자사몰 메타 광고'!$I:$I,$S$4,'자사몰 메타 광고'!$C:$C,$R824))</f>
        <v>0</v>
      </c>
      <c r="Y824" s="11">
        <f t="shared" si="38"/>
        <v>0</v>
      </c>
      <c r="Z824" s="12" t="str">
        <f t="shared" si="43"/>
        <v xml:space="preserve"> </v>
      </c>
      <c r="AB824" s="10">
        <f>IF($S$4="", SUMIFS('무신사 메타 광고'!$X:$X, '무신사 메타 광고'!$C:$C, $R824),SUMIFS('무신사 메타 광고'!$X:$X,'무신사 메타 광고'!$I:$I,$S$4,'무신사 메타 광고'!$C:$C,$R824))</f>
        <v>0</v>
      </c>
      <c r="AC824" s="11">
        <f t="shared" si="39"/>
        <v>0</v>
      </c>
    </row>
    <row r="825" spans="2:29">
      <c r="B825" s="9"/>
      <c r="C825" s="29">
        <f>IF($C$4="", SUMIFS('자사몰 메타 광고'!$L:$L, '자사몰 메타 광고'!$D:$D, $B825), SUMIFS('자사몰 메타 광고'!$L:$L, '자사몰 메타 광고'!$I:$I, $C$4, '자사몰 메타 광고'!$D:$D, $B825))</f>
        <v>0</v>
      </c>
      <c r="D825" s="29">
        <f>IF($C$4="", SUMIFS('자사몰 메타 광고'!$V:$V,#REF!, $B825), SUMIFS('자사몰 메타 광고'!$V:$V,'자사몰 메타 광고'!$I:$I,$C$4,'자사몰 메타 광고'!$D:$D,$B825))</f>
        <v>0</v>
      </c>
      <c r="E825" s="11">
        <f t="shared" si="33"/>
        <v>0</v>
      </c>
      <c r="F825" s="12" t="str">
        <f t="shared" si="40"/>
        <v xml:space="preserve"> </v>
      </c>
      <c r="G825" s="30">
        <f>IF($C$4="", SUMIFS('자사몰 메타 광고'!$K:$K, '자사몰 메타 광고'!$D:$D, $B825), SUMIFS('자사몰 메타 광고'!$K:$K,'자사몰 메타 광고'!$I:$I,$C$4,'자사몰 메타 광고'!D:D,$B825))</f>
        <v>0</v>
      </c>
      <c r="H825" s="30">
        <f>IF($C$4="", SUMIFS('자사몰 메타 광고'!$Q:$Q, '자사몰 메타 광고'!$D:$D, $B825), SUMIFS('자사몰 메타 광고'!$Q:$Q,'자사몰 메타 광고'!$I:$I,$C$4,'자사몰 메타 광고'!D:D,$B825))</f>
        <v>0</v>
      </c>
      <c r="I825" s="30">
        <f>IF($C$4="", SUMIFS('자사몰 메타 광고'!$U:$U, '자사몰 메타 광고'!$D:$D, $B825), SUMIFS('자사몰 메타 광고'!$U:$U,'자사몰 메타 광고'!$I:$I,$C$4,'자사몰 메타 광고'!D:D,$B825))</f>
        <v>0</v>
      </c>
      <c r="J825" s="11">
        <f t="shared" si="34"/>
        <v>0</v>
      </c>
      <c r="K825" s="11">
        <f t="shared" si="35"/>
        <v>0</v>
      </c>
      <c r="L825" s="12" t="str">
        <f t="shared" si="41"/>
        <v xml:space="preserve"> </v>
      </c>
      <c r="N825" s="10">
        <f>IF($C$4="", SUMIFS('무신사 메타 광고'!$X:$X, '무신사 메타 광고'!$D:$D, $B825),SUMIFS('무신사 메타 광고'!$X:$X,'무신사 메타 광고'!I:I,$C$4,'무신사 메타 광고'!D:D,$B825))</f>
        <v>0</v>
      </c>
      <c r="O825" s="11">
        <f t="shared" si="36"/>
        <v>0</v>
      </c>
      <c r="R825" s="13"/>
      <c r="S825" s="31">
        <f>IF($S$4="", SUMIFS('자사몰 메타 광고'!$L:$L, '자사몰 메타 광고'!$C:$C, $R825),SUMIFS('자사몰 메타 광고'!$L:$L,'자사몰 메타 광고'!$I:$I,$S$4,'자사몰 메타 광고'!$C:$C,$R825))</f>
        <v>0</v>
      </c>
      <c r="T825" s="31">
        <f>IF($S$4="", SUMIFS('자사몰 메타 광고'!$V:$V, '자사몰 메타 광고'!$C:$C, $R825),SUMIFS('자사몰 메타 광고'!$V:$V,'자사몰 메타 광고'!$I:$I,$S$4,'자사몰 메타 광고'!$C:$C,$R825))</f>
        <v>0</v>
      </c>
      <c r="U825" s="11">
        <f t="shared" si="37"/>
        <v>0</v>
      </c>
      <c r="V825" s="12" t="str">
        <f t="shared" si="42"/>
        <v xml:space="preserve"> </v>
      </c>
      <c r="W825" s="32">
        <f>IF($S$4="", SUMIFS('자사몰 메타 광고'!$K:$K, '자사몰 메타 광고'!$C:$C, $R825),SUMIFS('자사몰 메타 광고'!$K:$K,'자사몰 메타 광고'!$I:$I,$S$4,'자사몰 메타 광고'!$C:$C,$R825))</f>
        <v>0</v>
      </c>
      <c r="X825" s="32">
        <f>IF($S$4="", SUMIFS('자사몰 메타 광고'!$N:$N, '자사몰 메타 광고'!$C:$C, $R825),SUMIFS('자사몰 메타 광고'!$N:$N,'자사몰 메타 광고'!$I:$I,$S$4,'자사몰 메타 광고'!$C:$C,$R825))</f>
        <v>0</v>
      </c>
      <c r="Y825" s="11">
        <f t="shared" si="38"/>
        <v>0</v>
      </c>
      <c r="Z825" s="12" t="str">
        <f t="shared" si="43"/>
        <v xml:space="preserve"> </v>
      </c>
      <c r="AB825" s="10">
        <f>IF($S$4="", SUMIFS('무신사 메타 광고'!$X:$X, '무신사 메타 광고'!$C:$C, $R825),SUMIFS('무신사 메타 광고'!$X:$X,'무신사 메타 광고'!$I:$I,$S$4,'무신사 메타 광고'!$C:$C,$R825))</f>
        <v>0</v>
      </c>
      <c r="AC825" s="11">
        <f t="shared" si="39"/>
        <v>0</v>
      </c>
    </row>
    <row r="826" spans="2:29">
      <c r="B826" s="9"/>
      <c r="C826" s="29">
        <f>IF($C$4="", SUMIFS('자사몰 메타 광고'!$L:$L, '자사몰 메타 광고'!$D:$D, $B826), SUMIFS('자사몰 메타 광고'!$L:$L, '자사몰 메타 광고'!$I:$I, $C$4, '자사몰 메타 광고'!$D:$D, $B826))</f>
        <v>0</v>
      </c>
      <c r="D826" s="29">
        <f>IF($C$4="", SUMIFS('자사몰 메타 광고'!$V:$V,#REF!, $B826), SUMIFS('자사몰 메타 광고'!$V:$V,'자사몰 메타 광고'!$I:$I,$C$4,'자사몰 메타 광고'!$D:$D,$B826))</f>
        <v>0</v>
      </c>
      <c r="E826" s="11">
        <f t="shared" si="33"/>
        <v>0</v>
      </c>
      <c r="F826" s="12" t="str">
        <f t="shared" si="40"/>
        <v xml:space="preserve"> </v>
      </c>
      <c r="G826" s="30">
        <f>IF($C$4="", SUMIFS('자사몰 메타 광고'!$K:$K, '자사몰 메타 광고'!$D:$D, $B826), SUMIFS('자사몰 메타 광고'!$K:$K,'자사몰 메타 광고'!$I:$I,$C$4,'자사몰 메타 광고'!D:D,$B826))</f>
        <v>0</v>
      </c>
      <c r="H826" s="30">
        <f>IF($C$4="", SUMIFS('자사몰 메타 광고'!$Q:$Q, '자사몰 메타 광고'!$D:$D, $B826), SUMIFS('자사몰 메타 광고'!$Q:$Q,'자사몰 메타 광고'!$I:$I,$C$4,'자사몰 메타 광고'!D:D,$B826))</f>
        <v>0</v>
      </c>
      <c r="I826" s="30">
        <f>IF($C$4="", SUMIFS('자사몰 메타 광고'!$U:$U, '자사몰 메타 광고'!$D:$D, $B826), SUMIFS('자사몰 메타 광고'!$U:$U,'자사몰 메타 광고'!$I:$I,$C$4,'자사몰 메타 광고'!D:D,$B826))</f>
        <v>0</v>
      </c>
      <c r="J826" s="11">
        <f t="shared" si="34"/>
        <v>0</v>
      </c>
      <c r="K826" s="11">
        <f t="shared" si="35"/>
        <v>0</v>
      </c>
      <c r="L826" s="12" t="str">
        <f t="shared" si="41"/>
        <v xml:space="preserve"> </v>
      </c>
      <c r="N826" s="10">
        <f>IF($C$4="", SUMIFS('무신사 메타 광고'!$X:$X, '무신사 메타 광고'!$D:$D, $B826),SUMIFS('무신사 메타 광고'!$X:$X,'무신사 메타 광고'!I:I,$C$4,'무신사 메타 광고'!D:D,$B826))</f>
        <v>0</v>
      </c>
      <c r="O826" s="11">
        <f t="shared" si="36"/>
        <v>0</v>
      </c>
      <c r="R826" s="13"/>
      <c r="S826" s="31">
        <f>IF($S$4="", SUMIFS('자사몰 메타 광고'!$L:$L, '자사몰 메타 광고'!$C:$C, $R826),SUMIFS('자사몰 메타 광고'!$L:$L,'자사몰 메타 광고'!$I:$I,$S$4,'자사몰 메타 광고'!$C:$C,$R826))</f>
        <v>0</v>
      </c>
      <c r="T826" s="31">
        <f>IF($S$4="", SUMIFS('자사몰 메타 광고'!$V:$V, '자사몰 메타 광고'!$C:$C, $R826),SUMIFS('자사몰 메타 광고'!$V:$V,'자사몰 메타 광고'!$I:$I,$S$4,'자사몰 메타 광고'!$C:$C,$R826))</f>
        <v>0</v>
      </c>
      <c r="U826" s="11">
        <f t="shared" si="37"/>
        <v>0</v>
      </c>
      <c r="V826" s="12" t="str">
        <f t="shared" si="42"/>
        <v xml:space="preserve"> </v>
      </c>
      <c r="W826" s="32">
        <f>IF($S$4="", SUMIFS('자사몰 메타 광고'!$K:$K, '자사몰 메타 광고'!$C:$C, $R826),SUMIFS('자사몰 메타 광고'!$K:$K,'자사몰 메타 광고'!$I:$I,$S$4,'자사몰 메타 광고'!$C:$C,$R826))</f>
        <v>0</v>
      </c>
      <c r="X826" s="32">
        <f>IF($S$4="", SUMIFS('자사몰 메타 광고'!$N:$N, '자사몰 메타 광고'!$C:$C, $R826),SUMIFS('자사몰 메타 광고'!$N:$N,'자사몰 메타 광고'!$I:$I,$S$4,'자사몰 메타 광고'!$C:$C,$R826))</f>
        <v>0</v>
      </c>
      <c r="Y826" s="11">
        <f t="shared" si="38"/>
        <v>0</v>
      </c>
      <c r="Z826" s="12" t="str">
        <f t="shared" si="43"/>
        <v xml:space="preserve"> </v>
      </c>
      <c r="AB826" s="10">
        <f>IF($S$4="", SUMIFS('무신사 메타 광고'!$X:$X, '무신사 메타 광고'!$C:$C, $R826),SUMIFS('무신사 메타 광고'!$X:$X,'무신사 메타 광고'!$I:$I,$S$4,'무신사 메타 광고'!$C:$C,$R826))</f>
        <v>0</v>
      </c>
      <c r="AC826" s="11">
        <f t="shared" si="39"/>
        <v>0</v>
      </c>
    </row>
    <row r="827" spans="2:29">
      <c r="B827" s="9"/>
      <c r="C827" s="29">
        <f>IF($C$4="", SUMIFS('자사몰 메타 광고'!$L:$L, '자사몰 메타 광고'!$D:$D, $B827), SUMIFS('자사몰 메타 광고'!$L:$L, '자사몰 메타 광고'!$I:$I, $C$4, '자사몰 메타 광고'!$D:$D, $B827))</f>
        <v>0</v>
      </c>
      <c r="D827" s="29">
        <f>IF($C$4="", SUMIFS('자사몰 메타 광고'!$V:$V,#REF!, $B827), SUMIFS('자사몰 메타 광고'!$V:$V,'자사몰 메타 광고'!$I:$I,$C$4,'자사몰 메타 광고'!$D:$D,$B827))</f>
        <v>0</v>
      </c>
      <c r="E827" s="11">
        <f t="shared" si="33"/>
        <v>0</v>
      </c>
      <c r="F827" s="12" t="str">
        <f t="shared" si="40"/>
        <v xml:space="preserve"> </v>
      </c>
      <c r="G827" s="30">
        <f>IF($C$4="", SUMIFS('자사몰 메타 광고'!$K:$K, '자사몰 메타 광고'!$D:$D, $B827), SUMIFS('자사몰 메타 광고'!$K:$K,'자사몰 메타 광고'!$I:$I,$C$4,'자사몰 메타 광고'!D:D,$B827))</f>
        <v>0</v>
      </c>
      <c r="H827" s="30">
        <f>IF($C$4="", SUMIFS('자사몰 메타 광고'!$Q:$Q, '자사몰 메타 광고'!$D:$D, $B827), SUMIFS('자사몰 메타 광고'!$Q:$Q,'자사몰 메타 광고'!$I:$I,$C$4,'자사몰 메타 광고'!D:D,$B827))</f>
        <v>0</v>
      </c>
      <c r="I827" s="30">
        <f>IF($C$4="", SUMIFS('자사몰 메타 광고'!$U:$U, '자사몰 메타 광고'!$D:$D, $B827), SUMIFS('자사몰 메타 광고'!$U:$U,'자사몰 메타 광고'!$I:$I,$C$4,'자사몰 메타 광고'!D:D,$B827))</f>
        <v>0</v>
      </c>
      <c r="J827" s="11">
        <f t="shared" si="34"/>
        <v>0</v>
      </c>
      <c r="K827" s="11">
        <f t="shared" si="35"/>
        <v>0</v>
      </c>
      <c r="L827" s="12" t="str">
        <f t="shared" si="41"/>
        <v xml:space="preserve"> </v>
      </c>
      <c r="N827" s="10">
        <f>IF($C$4="", SUMIFS('무신사 메타 광고'!$X:$X, '무신사 메타 광고'!$D:$D, $B827),SUMIFS('무신사 메타 광고'!$X:$X,'무신사 메타 광고'!I:I,$C$4,'무신사 메타 광고'!D:D,$B827))</f>
        <v>0</v>
      </c>
      <c r="O827" s="11">
        <f t="shared" si="36"/>
        <v>0</v>
      </c>
      <c r="R827" s="13"/>
      <c r="S827" s="31">
        <f>IF($S$4="", SUMIFS('자사몰 메타 광고'!$L:$L, '자사몰 메타 광고'!$C:$C, $R827),SUMIFS('자사몰 메타 광고'!$L:$L,'자사몰 메타 광고'!$I:$I,$S$4,'자사몰 메타 광고'!$C:$C,$R827))</f>
        <v>0</v>
      </c>
      <c r="T827" s="31">
        <f>IF($S$4="", SUMIFS('자사몰 메타 광고'!$V:$V, '자사몰 메타 광고'!$C:$C, $R827),SUMIFS('자사몰 메타 광고'!$V:$V,'자사몰 메타 광고'!$I:$I,$S$4,'자사몰 메타 광고'!$C:$C,$R827))</f>
        <v>0</v>
      </c>
      <c r="U827" s="11">
        <f t="shared" si="37"/>
        <v>0</v>
      </c>
      <c r="V827" s="12" t="str">
        <f t="shared" si="42"/>
        <v xml:space="preserve"> </v>
      </c>
      <c r="W827" s="32">
        <f>IF($S$4="", SUMIFS('자사몰 메타 광고'!$K:$K, '자사몰 메타 광고'!$C:$C, $R827),SUMIFS('자사몰 메타 광고'!$K:$K,'자사몰 메타 광고'!$I:$I,$S$4,'자사몰 메타 광고'!$C:$C,$R827))</f>
        <v>0</v>
      </c>
      <c r="X827" s="32">
        <f>IF($S$4="", SUMIFS('자사몰 메타 광고'!$N:$N, '자사몰 메타 광고'!$C:$C, $R827),SUMIFS('자사몰 메타 광고'!$N:$N,'자사몰 메타 광고'!$I:$I,$S$4,'자사몰 메타 광고'!$C:$C,$R827))</f>
        <v>0</v>
      </c>
      <c r="Y827" s="11">
        <f t="shared" si="38"/>
        <v>0</v>
      </c>
      <c r="Z827" s="12" t="str">
        <f t="shared" si="43"/>
        <v xml:space="preserve"> </v>
      </c>
      <c r="AB827" s="10">
        <f>IF($S$4="", SUMIFS('무신사 메타 광고'!$X:$X, '무신사 메타 광고'!$C:$C, $R827),SUMIFS('무신사 메타 광고'!$X:$X,'무신사 메타 광고'!$I:$I,$S$4,'무신사 메타 광고'!$C:$C,$R827))</f>
        <v>0</v>
      </c>
      <c r="AC827" s="11">
        <f t="shared" si="39"/>
        <v>0</v>
      </c>
    </row>
    <row r="828" spans="2:29">
      <c r="B828" s="9"/>
      <c r="C828" s="29">
        <f>IF($C$4="", SUMIFS('자사몰 메타 광고'!$L:$L, '자사몰 메타 광고'!$D:$D, $B828), SUMIFS('자사몰 메타 광고'!$L:$L, '자사몰 메타 광고'!$I:$I, $C$4, '자사몰 메타 광고'!$D:$D, $B828))</f>
        <v>0</v>
      </c>
      <c r="D828" s="29">
        <f>IF($C$4="", SUMIFS('자사몰 메타 광고'!$V:$V,#REF!, $B828), SUMIFS('자사몰 메타 광고'!$V:$V,'자사몰 메타 광고'!$I:$I,$C$4,'자사몰 메타 광고'!$D:$D,$B828))</f>
        <v>0</v>
      </c>
      <c r="E828" s="11">
        <f t="shared" si="33"/>
        <v>0</v>
      </c>
      <c r="F828" s="12" t="str">
        <f t="shared" si="40"/>
        <v xml:space="preserve"> </v>
      </c>
      <c r="G828" s="30">
        <f>IF($C$4="", SUMIFS('자사몰 메타 광고'!$K:$K, '자사몰 메타 광고'!$D:$D, $B828), SUMIFS('자사몰 메타 광고'!$K:$K,'자사몰 메타 광고'!$I:$I,$C$4,'자사몰 메타 광고'!D:D,$B828))</f>
        <v>0</v>
      </c>
      <c r="H828" s="30">
        <f>IF($C$4="", SUMIFS('자사몰 메타 광고'!$Q:$Q, '자사몰 메타 광고'!$D:$D, $B828), SUMIFS('자사몰 메타 광고'!$Q:$Q,'자사몰 메타 광고'!$I:$I,$C$4,'자사몰 메타 광고'!D:D,$B828))</f>
        <v>0</v>
      </c>
      <c r="I828" s="30">
        <f>IF($C$4="", SUMIFS('자사몰 메타 광고'!$U:$U, '자사몰 메타 광고'!$D:$D, $B828), SUMIFS('자사몰 메타 광고'!$U:$U,'자사몰 메타 광고'!$I:$I,$C$4,'자사몰 메타 광고'!D:D,$B828))</f>
        <v>0</v>
      </c>
      <c r="J828" s="11">
        <f t="shared" si="34"/>
        <v>0</v>
      </c>
      <c r="K828" s="11">
        <f t="shared" si="35"/>
        <v>0</v>
      </c>
      <c r="L828" s="12" t="str">
        <f t="shared" si="41"/>
        <v xml:space="preserve"> </v>
      </c>
      <c r="N828" s="10">
        <f>IF($C$4="", SUMIFS('무신사 메타 광고'!$X:$X, '무신사 메타 광고'!$D:$D, $B828),SUMIFS('무신사 메타 광고'!$X:$X,'무신사 메타 광고'!I:I,$C$4,'무신사 메타 광고'!D:D,$B828))</f>
        <v>0</v>
      </c>
      <c r="O828" s="11">
        <f t="shared" si="36"/>
        <v>0</v>
      </c>
      <c r="R828" s="13"/>
      <c r="S828" s="31">
        <f>IF($S$4="", SUMIFS('자사몰 메타 광고'!$L:$L, '자사몰 메타 광고'!$C:$C, $R828),SUMIFS('자사몰 메타 광고'!$L:$L,'자사몰 메타 광고'!$I:$I,$S$4,'자사몰 메타 광고'!$C:$C,$R828))</f>
        <v>0</v>
      </c>
      <c r="T828" s="31">
        <f>IF($S$4="", SUMIFS('자사몰 메타 광고'!$V:$V, '자사몰 메타 광고'!$C:$C, $R828),SUMIFS('자사몰 메타 광고'!$V:$V,'자사몰 메타 광고'!$I:$I,$S$4,'자사몰 메타 광고'!$C:$C,$R828))</f>
        <v>0</v>
      </c>
      <c r="U828" s="11">
        <f t="shared" si="37"/>
        <v>0</v>
      </c>
      <c r="V828" s="12" t="str">
        <f t="shared" si="42"/>
        <v xml:space="preserve"> </v>
      </c>
      <c r="W828" s="32">
        <f>IF($S$4="", SUMIFS('자사몰 메타 광고'!$K:$K, '자사몰 메타 광고'!$C:$C, $R828),SUMIFS('자사몰 메타 광고'!$K:$K,'자사몰 메타 광고'!$I:$I,$S$4,'자사몰 메타 광고'!$C:$C,$R828))</f>
        <v>0</v>
      </c>
      <c r="X828" s="32">
        <f>IF($S$4="", SUMIFS('자사몰 메타 광고'!$N:$N, '자사몰 메타 광고'!$C:$C, $R828),SUMIFS('자사몰 메타 광고'!$N:$N,'자사몰 메타 광고'!$I:$I,$S$4,'자사몰 메타 광고'!$C:$C,$R828))</f>
        <v>0</v>
      </c>
      <c r="Y828" s="11">
        <f t="shared" si="38"/>
        <v>0</v>
      </c>
      <c r="Z828" s="12" t="str">
        <f t="shared" si="43"/>
        <v xml:space="preserve"> </v>
      </c>
      <c r="AB828" s="10">
        <f>IF($S$4="", SUMIFS('무신사 메타 광고'!$X:$X, '무신사 메타 광고'!$C:$C, $R828),SUMIFS('무신사 메타 광고'!$X:$X,'무신사 메타 광고'!$I:$I,$S$4,'무신사 메타 광고'!$C:$C,$R828))</f>
        <v>0</v>
      </c>
      <c r="AC828" s="11">
        <f t="shared" si="39"/>
        <v>0</v>
      </c>
    </row>
    <row r="829" spans="2:29">
      <c r="B829" s="9"/>
      <c r="C829" s="29">
        <f>IF($C$4="", SUMIFS('자사몰 메타 광고'!$L:$L, '자사몰 메타 광고'!$D:$D, $B829), SUMIFS('자사몰 메타 광고'!$L:$L, '자사몰 메타 광고'!$I:$I, $C$4, '자사몰 메타 광고'!$D:$D, $B829))</f>
        <v>0</v>
      </c>
      <c r="D829" s="29">
        <f>IF($C$4="", SUMIFS('자사몰 메타 광고'!$V:$V,#REF!, $B829), SUMIFS('자사몰 메타 광고'!$V:$V,'자사몰 메타 광고'!$I:$I,$C$4,'자사몰 메타 광고'!$D:$D,$B829))</f>
        <v>0</v>
      </c>
      <c r="E829" s="11">
        <f t="shared" si="33"/>
        <v>0</v>
      </c>
      <c r="F829" s="12" t="str">
        <f t="shared" si="40"/>
        <v xml:space="preserve"> </v>
      </c>
      <c r="G829" s="30">
        <f>IF($C$4="", SUMIFS('자사몰 메타 광고'!$K:$K, '자사몰 메타 광고'!$D:$D, $B829), SUMIFS('자사몰 메타 광고'!$K:$K,'자사몰 메타 광고'!$I:$I,$C$4,'자사몰 메타 광고'!D:D,$B829))</f>
        <v>0</v>
      </c>
      <c r="H829" s="30">
        <f>IF($C$4="", SUMIFS('자사몰 메타 광고'!$Q:$Q, '자사몰 메타 광고'!$D:$D, $B829), SUMIFS('자사몰 메타 광고'!$Q:$Q,'자사몰 메타 광고'!$I:$I,$C$4,'자사몰 메타 광고'!D:D,$B829))</f>
        <v>0</v>
      </c>
      <c r="I829" s="30">
        <f>IF($C$4="", SUMIFS('자사몰 메타 광고'!$U:$U, '자사몰 메타 광고'!$D:$D, $B829), SUMIFS('자사몰 메타 광고'!$U:$U,'자사몰 메타 광고'!$I:$I,$C$4,'자사몰 메타 광고'!D:D,$B829))</f>
        <v>0</v>
      </c>
      <c r="J829" s="11">
        <f t="shared" si="34"/>
        <v>0</v>
      </c>
      <c r="K829" s="11">
        <f t="shared" si="35"/>
        <v>0</v>
      </c>
      <c r="L829" s="12" t="str">
        <f t="shared" si="41"/>
        <v xml:space="preserve"> </v>
      </c>
      <c r="N829" s="10">
        <f>IF($C$4="", SUMIFS('무신사 메타 광고'!$X:$X, '무신사 메타 광고'!$D:$D, $B829),SUMIFS('무신사 메타 광고'!$X:$X,'무신사 메타 광고'!I:I,$C$4,'무신사 메타 광고'!D:D,$B829))</f>
        <v>0</v>
      </c>
      <c r="O829" s="11">
        <f t="shared" si="36"/>
        <v>0</v>
      </c>
      <c r="R829" s="13"/>
      <c r="S829" s="31">
        <f>IF($S$4="", SUMIFS('자사몰 메타 광고'!$L:$L, '자사몰 메타 광고'!$C:$C, $R829),SUMIFS('자사몰 메타 광고'!$L:$L,'자사몰 메타 광고'!$I:$I,$S$4,'자사몰 메타 광고'!$C:$C,$R829))</f>
        <v>0</v>
      </c>
      <c r="T829" s="31">
        <f>IF($S$4="", SUMIFS('자사몰 메타 광고'!$V:$V, '자사몰 메타 광고'!$C:$C, $R829),SUMIFS('자사몰 메타 광고'!$V:$V,'자사몰 메타 광고'!$I:$I,$S$4,'자사몰 메타 광고'!$C:$C,$R829))</f>
        <v>0</v>
      </c>
      <c r="U829" s="11">
        <f t="shared" si="37"/>
        <v>0</v>
      </c>
      <c r="V829" s="12" t="str">
        <f t="shared" si="42"/>
        <v xml:space="preserve"> </v>
      </c>
      <c r="W829" s="32">
        <f>IF($S$4="", SUMIFS('자사몰 메타 광고'!$K:$K, '자사몰 메타 광고'!$C:$C, $R829),SUMIFS('자사몰 메타 광고'!$K:$K,'자사몰 메타 광고'!$I:$I,$S$4,'자사몰 메타 광고'!$C:$C,$R829))</f>
        <v>0</v>
      </c>
      <c r="X829" s="32">
        <f>IF($S$4="", SUMIFS('자사몰 메타 광고'!$N:$N, '자사몰 메타 광고'!$C:$C, $R829),SUMIFS('자사몰 메타 광고'!$N:$N,'자사몰 메타 광고'!$I:$I,$S$4,'자사몰 메타 광고'!$C:$C,$R829))</f>
        <v>0</v>
      </c>
      <c r="Y829" s="11">
        <f t="shared" si="38"/>
        <v>0</v>
      </c>
      <c r="Z829" s="12" t="str">
        <f t="shared" si="43"/>
        <v xml:space="preserve"> </v>
      </c>
      <c r="AB829" s="10">
        <f>IF($S$4="", SUMIFS('무신사 메타 광고'!$X:$X, '무신사 메타 광고'!$C:$C, $R829),SUMIFS('무신사 메타 광고'!$X:$X,'무신사 메타 광고'!$I:$I,$S$4,'무신사 메타 광고'!$C:$C,$R829))</f>
        <v>0</v>
      </c>
      <c r="AC829" s="11">
        <f t="shared" si="39"/>
        <v>0</v>
      </c>
    </row>
    <row r="830" spans="2:29">
      <c r="B830" s="9"/>
      <c r="C830" s="29">
        <f>IF($C$4="", SUMIFS('자사몰 메타 광고'!$L:$L, '자사몰 메타 광고'!$D:$D, $B830), SUMIFS('자사몰 메타 광고'!$L:$L, '자사몰 메타 광고'!$I:$I, $C$4, '자사몰 메타 광고'!$D:$D, $B830))</f>
        <v>0</v>
      </c>
      <c r="D830" s="29">
        <f>IF($C$4="", SUMIFS('자사몰 메타 광고'!$V:$V,#REF!, $B830), SUMIFS('자사몰 메타 광고'!$V:$V,'자사몰 메타 광고'!$I:$I,$C$4,'자사몰 메타 광고'!$D:$D,$B830))</f>
        <v>0</v>
      </c>
      <c r="E830" s="11">
        <f t="shared" si="33"/>
        <v>0</v>
      </c>
      <c r="F830" s="12" t="str">
        <f t="shared" si="40"/>
        <v xml:space="preserve"> </v>
      </c>
      <c r="G830" s="30">
        <f>IF($C$4="", SUMIFS('자사몰 메타 광고'!$K:$K, '자사몰 메타 광고'!$D:$D, $B830), SUMIFS('자사몰 메타 광고'!$K:$K,'자사몰 메타 광고'!$I:$I,$C$4,'자사몰 메타 광고'!D:D,$B830))</f>
        <v>0</v>
      </c>
      <c r="H830" s="30">
        <f>IF($C$4="", SUMIFS('자사몰 메타 광고'!$Q:$Q, '자사몰 메타 광고'!$D:$D, $B830), SUMIFS('자사몰 메타 광고'!$Q:$Q,'자사몰 메타 광고'!$I:$I,$C$4,'자사몰 메타 광고'!D:D,$B830))</f>
        <v>0</v>
      </c>
      <c r="I830" s="30">
        <f>IF($C$4="", SUMIFS('자사몰 메타 광고'!$U:$U, '자사몰 메타 광고'!$D:$D, $B830), SUMIFS('자사몰 메타 광고'!$U:$U,'자사몰 메타 광고'!$I:$I,$C$4,'자사몰 메타 광고'!D:D,$B830))</f>
        <v>0</v>
      </c>
      <c r="J830" s="11">
        <f t="shared" si="34"/>
        <v>0</v>
      </c>
      <c r="K830" s="11">
        <f t="shared" si="35"/>
        <v>0</v>
      </c>
      <c r="L830" s="12" t="str">
        <f t="shared" si="41"/>
        <v xml:space="preserve"> </v>
      </c>
      <c r="N830" s="10">
        <f>IF($C$4="", SUMIFS('무신사 메타 광고'!$X:$X, '무신사 메타 광고'!$D:$D, $B830),SUMIFS('무신사 메타 광고'!$X:$X,'무신사 메타 광고'!I:I,$C$4,'무신사 메타 광고'!D:D,$B830))</f>
        <v>0</v>
      </c>
      <c r="O830" s="11">
        <f t="shared" si="36"/>
        <v>0</v>
      </c>
      <c r="R830" s="13"/>
      <c r="S830" s="31">
        <f>IF($S$4="", SUMIFS('자사몰 메타 광고'!$L:$L, '자사몰 메타 광고'!$C:$C, $R830),SUMIFS('자사몰 메타 광고'!$L:$L,'자사몰 메타 광고'!$I:$I,$S$4,'자사몰 메타 광고'!$C:$C,$R830))</f>
        <v>0</v>
      </c>
      <c r="T830" s="31">
        <f>IF($S$4="", SUMIFS('자사몰 메타 광고'!$V:$V, '자사몰 메타 광고'!$C:$C, $R830),SUMIFS('자사몰 메타 광고'!$V:$V,'자사몰 메타 광고'!$I:$I,$S$4,'자사몰 메타 광고'!$C:$C,$R830))</f>
        <v>0</v>
      </c>
      <c r="U830" s="11">
        <f t="shared" si="37"/>
        <v>0</v>
      </c>
      <c r="V830" s="12" t="str">
        <f t="shared" si="42"/>
        <v xml:space="preserve"> </v>
      </c>
      <c r="W830" s="32">
        <f>IF($S$4="", SUMIFS('자사몰 메타 광고'!$K:$K, '자사몰 메타 광고'!$C:$C, $R830),SUMIFS('자사몰 메타 광고'!$K:$K,'자사몰 메타 광고'!$I:$I,$S$4,'자사몰 메타 광고'!$C:$C,$R830))</f>
        <v>0</v>
      </c>
      <c r="X830" s="32">
        <f>IF($S$4="", SUMIFS('자사몰 메타 광고'!$N:$N, '자사몰 메타 광고'!$C:$C, $R830),SUMIFS('자사몰 메타 광고'!$N:$N,'자사몰 메타 광고'!$I:$I,$S$4,'자사몰 메타 광고'!$C:$C,$R830))</f>
        <v>0</v>
      </c>
      <c r="Y830" s="11">
        <f t="shared" si="38"/>
        <v>0</v>
      </c>
      <c r="Z830" s="12" t="str">
        <f t="shared" si="43"/>
        <v xml:space="preserve"> </v>
      </c>
      <c r="AB830" s="10">
        <f>IF($S$4="", SUMIFS('무신사 메타 광고'!$X:$X, '무신사 메타 광고'!$C:$C, $R830),SUMIFS('무신사 메타 광고'!$X:$X,'무신사 메타 광고'!$I:$I,$S$4,'무신사 메타 광고'!$C:$C,$R830))</f>
        <v>0</v>
      </c>
      <c r="AC830" s="11">
        <f t="shared" si="39"/>
        <v>0</v>
      </c>
    </row>
    <row r="831" spans="2:29">
      <c r="B831" s="9"/>
      <c r="C831" s="29">
        <f>IF($C$4="", SUMIFS('자사몰 메타 광고'!$L:$L, '자사몰 메타 광고'!$D:$D, $B831), SUMIFS('자사몰 메타 광고'!$L:$L, '자사몰 메타 광고'!$I:$I, $C$4, '자사몰 메타 광고'!$D:$D, $B831))</f>
        <v>0</v>
      </c>
      <c r="D831" s="29">
        <f>IF($C$4="", SUMIFS('자사몰 메타 광고'!$V:$V,#REF!, $B831), SUMIFS('자사몰 메타 광고'!$V:$V,'자사몰 메타 광고'!$I:$I,$C$4,'자사몰 메타 광고'!$D:$D,$B831))</f>
        <v>0</v>
      </c>
      <c r="E831" s="11">
        <f t="shared" si="33"/>
        <v>0</v>
      </c>
      <c r="F831" s="12" t="str">
        <f t="shared" si="40"/>
        <v xml:space="preserve"> </v>
      </c>
      <c r="G831" s="30">
        <f>IF($C$4="", SUMIFS('자사몰 메타 광고'!$K:$K, '자사몰 메타 광고'!$D:$D, $B831), SUMIFS('자사몰 메타 광고'!$K:$K,'자사몰 메타 광고'!$I:$I,$C$4,'자사몰 메타 광고'!D:D,$B831))</f>
        <v>0</v>
      </c>
      <c r="H831" s="30">
        <f>IF($C$4="", SUMIFS('자사몰 메타 광고'!$Q:$Q, '자사몰 메타 광고'!$D:$D, $B831), SUMIFS('자사몰 메타 광고'!$Q:$Q,'자사몰 메타 광고'!$I:$I,$C$4,'자사몰 메타 광고'!D:D,$B831))</f>
        <v>0</v>
      </c>
      <c r="I831" s="30">
        <f>IF($C$4="", SUMIFS('자사몰 메타 광고'!$U:$U, '자사몰 메타 광고'!$D:$D, $B831), SUMIFS('자사몰 메타 광고'!$U:$U,'자사몰 메타 광고'!$I:$I,$C$4,'자사몰 메타 광고'!D:D,$B831))</f>
        <v>0</v>
      </c>
      <c r="J831" s="11">
        <f t="shared" si="34"/>
        <v>0</v>
      </c>
      <c r="K831" s="11">
        <f t="shared" si="35"/>
        <v>0</v>
      </c>
      <c r="L831" s="12" t="str">
        <f t="shared" si="41"/>
        <v xml:space="preserve"> </v>
      </c>
      <c r="N831" s="10">
        <f>IF($C$4="", SUMIFS('무신사 메타 광고'!$X:$X, '무신사 메타 광고'!$D:$D, $B831),SUMIFS('무신사 메타 광고'!$X:$X,'무신사 메타 광고'!I:I,$C$4,'무신사 메타 광고'!D:D,$B831))</f>
        <v>0</v>
      </c>
      <c r="O831" s="11">
        <f t="shared" si="36"/>
        <v>0</v>
      </c>
      <c r="R831" s="13"/>
      <c r="S831" s="31">
        <f>IF($S$4="", SUMIFS('자사몰 메타 광고'!$L:$L, '자사몰 메타 광고'!$C:$C, $R831),SUMIFS('자사몰 메타 광고'!$L:$L,'자사몰 메타 광고'!$I:$I,$S$4,'자사몰 메타 광고'!$C:$C,$R831))</f>
        <v>0</v>
      </c>
      <c r="T831" s="31">
        <f>IF($S$4="", SUMIFS('자사몰 메타 광고'!$V:$V, '자사몰 메타 광고'!$C:$C, $R831),SUMIFS('자사몰 메타 광고'!$V:$V,'자사몰 메타 광고'!$I:$I,$S$4,'자사몰 메타 광고'!$C:$C,$R831))</f>
        <v>0</v>
      </c>
      <c r="U831" s="11">
        <f t="shared" si="37"/>
        <v>0</v>
      </c>
      <c r="V831" s="12" t="str">
        <f t="shared" si="42"/>
        <v xml:space="preserve"> </v>
      </c>
      <c r="W831" s="32">
        <f>IF($S$4="", SUMIFS('자사몰 메타 광고'!$K:$K, '자사몰 메타 광고'!$C:$C, $R831),SUMIFS('자사몰 메타 광고'!$K:$K,'자사몰 메타 광고'!$I:$I,$S$4,'자사몰 메타 광고'!$C:$C,$R831))</f>
        <v>0</v>
      </c>
      <c r="X831" s="32">
        <f>IF($S$4="", SUMIFS('자사몰 메타 광고'!$N:$N, '자사몰 메타 광고'!$C:$C, $R831),SUMIFS('자사몰 메타 광고'!$N:$N,'자사몰 메타 광고'!$I:$I,$S$4,'자사몰 메타 광고'!$C:$C,$R831))</f>
        <v>0</v>
      </c>
      <c r="Y831" s="11">
        <f t="shared" si="38"/>
        <v>0</v>
      </c>
      <c r="Z831" s="12" t="str">
        <f t="shared" si="43"/>
        <v xml:space="preserve"> </v>
      </c>
      <c r="AB831" s="10">
        <f>IF($S$4="", SUMIFS('무신사 메타 광고'!$X:$X, '무신사 메타 광고'!$C:$C, $R831),SUMIFS('무신사 메타 광고'!$X:$X,'무신사 메타 광고'!$I:$I,$S$4,'무신사 메타 광고'!$C:$C,$R831))</f>
        <v>0</v>
      </c>
      <c r="AC831" s="11">
        <f t="shared" si="39"/>
        <v>0</v>
      </c>
    </row>
    <row r="832" spans="2:29">
      <c r="B832" s="9"/>
      <c r="C832" s="29">
        <f>IF($C$4="", SUMIFS('자사몰 메타 광고'!$L:$L, '자사몰 메타 광고'!$D:$D, $B832), SUMIFS('자사몰 메타 광고'!$L:$L, '자사몰 메타 광고'!$I:$I, $C$4, '자사몰 메타 광고'!$D:$D, $B832))</f>
        <v>0</v>
      </c>
      <c r="D832" s="29">
        <f>IF($C$4="", SUMIFS('자사몰 메타 광고'!$V:$V,#REF!, $B832), SUMIFS('자사몰 메타 광고'!$V:$V,'자사몰 메타 광고'!$I:$I,$C$4,'자사몰 메타 광고'!$D:$D,$B832))</f>
        <v>0</v>
      </c>
      <c r="E832" s="11">
        <f t="shared" si="33"/>
        <v>0</v>
      </c>
      <c r="F832" s="12" t="str">
        <f t="shared" si="40"/>
        <v xml:space="preserve"> </v>
      </c>
      <c r="G832" s="30">
        <f>IF($C$4="", SUMIFS('자사몰 메타 광고'!$K:$K, '자사몰 메타 광고'!$D:$D, $B832), SUMIFS('자사몰 메타 광고'!$K:$K,'자사몰 메타 광고'!$I:$I,$C$4,'자사몰 메타 광고'!D:D,$B832))</f>
        <v>0</v>
      </c>
      <c r="H832" s="30">
        <f>IF($C$4="", SUMIFS('자사몰 메타 광고'!$Q:$Q, '자사몰 메타 광고'!$D:$D, $B832), SUMIFS('자사몰 메타 광고'!$Q:$Q,'자사몰 메타 광고'!$I:$I,$C$4,'자사몰 메타 광고'!D:D,$B832))</f>
        <v>0</v>
      </c>
      <c r="I832" s="30">
        <f>IF($C$4="", SUMIFS('자사몰 메타 광고'!$U:$U, '자사몰 메타 광고'!$D:$D, $B832), SUMIFS('자사몰 메타 광고'!$U:$U,'자사몰 메타 광고'!$I:$I,$C$4,'자사몰 메타 광고'!D:D,$B832))</f>
        <v>0</v>
      </c>
      <c r="J832" s="11">
        <f t="shared" si="34"/>
        <v>0</v>
      </c>
      <c r="K832" s="11">
        <f t="shared" si="35"/>
        <v>0</v>
      </c>
      <c r="L832" s="12" t="str">
        <f t="shared" si="41"/>
        <v xml:space="preserve"> </v>
      </c>
      <c r="N832" s="10">
        <f>IF($C$4="", SUMIFS('무신사 메타 광고'!$X:$X, '무신사 메타 광고'!$D:$D, $B832),SUMIFS('무신사 메타 광고'!$X:$X,'무신사 메타 광고'!I:I,$C$4,'무신사 메타 광고'!D:D,$B832))</f>
        <v>0</v>
      </c>
      <c r="O832" s="11">
        <f t="shared" si="36"/>
        <v>0</v>
      </c>
      <c r="R832" s="13"/>
      <c r="S832" s="31">
        <f>IF($S$4="", SUMIFS('자사몰 메타 광고'!$L:$L, '자사몰 메타 광고'!$C:$C, $R832),SUMIFS('자사몰 메타 광고'!$L:$L,'자사몰 메타 광고'!$I:$I,$S$4,'자사몰 메타 광고'!$C:$C,$R832))</f>
        <v>0</v>
      </c>
      <c r="T832" s="31">
        <f>IF($S$4="", SUMIFS('자사몰 메타 광고'!$V:$V, '자사몰 메타 광고'!$C:$C, $R832),SUMIFS('자사몰 메타 광고'!$V:$V,'자사몰 메타 광고'!$I:$I,$S$4,'자사몰 메타 광고'!$C:$C,$R832))</f>
        <v>0</v>
      </c>
      <c r="U832" s="11">
        <f t="shared" si="37"/>
        <v>0</v>
      </c>
      <c r="V832" s="12" t="str">
        <f t="shared" si="42"/>
        <v xml:space="preserve"> </v>
      </c>
      <c r="W832" s="32">
        <f>IF($S$4="", SUMIFS('자사몰 메타 광고'!$K:$K, '자사몰 메타 광고'!$C:$C, $R832),SUMIFS('자사몰 메타 광고'!$K:$K,'자사몰 메타 광고'!$I:$I,$S$4,'자사몰 메타 광고'!$C:$C,$R832))</f>
        <v>0</v>
      </c>
      <c r="X832" s="32">
        <f>IF($S$4="", SUMIFS('자사몰 메타 광고'!$N:$N, '자사몰 메타 광고'!$C:$C, $R832),SUMIFS('자사몰 메타 광고'!$N:$N,'자사몰 메타 광고'!$I:$I,$S$4,'자사몰 메타 광고'!$C:$C,$R832))</f>
        <v>0</v>
      </c>
      <c r="Y832" s="11">
        <f t="shared" si="38"/>
        <v>0</v>
      </c>
      <c r="Z832" s="12" t="str">
        <f t="shared" si="43"/>
        <v xml:space="preserve"> </v>
      </c>
      <c r="AB832" s="10">
        <f>IF($S$4="", SUMIFS('무신사 메타 광고'!$X:$X, '무신사 메타 광고'!$C:$C, $R832),SUMIFS('무신사 메타 광고'!$X:$X,'무신사 메타 광고'!$I:$I,$S$4,'무신사 메타 광고'!$C:$C,$R832))</f>
        <v>0</v>
      </c>
      <c r="AC832" s="11">
        <f t="shared" si="39"/>
        <v>0</v>
      </c>
    </row>
    <row r="833" spans="2:29">
      <c r="B833" s="9"/>
      <c r="C833" s="29">
        <f>IF($C$4="", SUMIFS('자사몰 메타 광고'!$L:$L, '자사몰 메타 광고'!$D:$D, $B833), SUMIFS('자사몰 메타 광고'!$L:$L, '자사몰 메타 광고'!$I:$I, $C$4, '자사몰 메타 광고'!$D:$D, $B833))</f>
        <v>0</v>
      </c>
      <c r="D833" s="29">
        <f>IF($C$4="", SUMIFS('자사몰 메타 광고'!$V:$V,#REF!, $B833), SUMIFS('자사몰 메타 광고'!$V:$V,'자사몰 메타 광고'!$I:$I,$C$4,'자사몰 메타 광고'!$D:$D,$B833))</f>
        <v>0</v>
      </c>
      <c r="E833" s="11">
        <f t="shared" si="33"/>
        <v>0</v>
      </c>
      <c r="F833" s="12" t="str">
        <f t="shared" si="40"/>
        <v xml:space="preserve"> </v>
      </c>
      <c r="G833" s="30">
        <f>IF($C$4="", SUMIFS('자사몰 메타 광고'!$K:$K, '자사몰 메타 광고'!$D:$D, $B833), SUMIFS('자사몰 메타 광고'!$K:$K,'자사몰 메타 광고'!$I:$I,$C$4,'자사몰 메타 광고'!D:D,$B833))</f>
        <v>0</v>
      </c>
      <c r="H833" s="30">
        <f>IF($C$4="", SUMIFS('자사몰 메타 광고'!$Q:$Q, '자사몰 메타 광고'!$D:$D, $B833), SUMIFS('자사몰 메타 광고'!$Q:$Q,'자사몰 메타 광고'!$I:$I,$C$4,'자사몰 메타 광고'!D:D,$B833))</f>
        <v>0</v>
      </c>
      <c r="I833" s="30">
        <f>IF($C$4="", SUMIFS('자사몰 메타 광고'!$U:$U, '자사몰 메타 광고'!$D:$D, $B833), SUMIFS('자사몰 메타 광고'!$U:$U,'자사몰 메타 광고'!$I:$I,$C$4,'자사몰 메타 광고'!D:D,$B833))</f>
        <v>0</v>
      </c>
      <c r="J833" s="11">
        <f t="shared" si="34"/>
        <v>0</v>
      </c>
      <c r="K833" s="11">
        <f t="shared" si="35"/>
        <v>0</v>
      </c>
      <c r="L833" s="12" t="str">
        <f t="shared" si="41"/>
        <v xml:space="preserve"> </v>
      </c>
      <c r="N833" s="10">
        <f>IF($C$4="", SUMIFS('무신사 메타 광고'!$X:$X, '무신사 메타 광고'!$D:$D, $B833),SUMIFS('무신사 메타 광고'!$X:$X,'무신사 메타 광고'!I:I,$C$4,'무신사 메타 광고'!D:D,$B833))</f>
        <v>0</v>
      </c>
      <c r="O833" s="11">
        <f t="shared" si="36"/>
        <v>0</v>
      </c>
      <c r="R833" s="13"/>
      <c r="S833" s="31">
        <f>IF($S$4="", SUMIFS('자사몰 메타 광고'!$L:$L, '자사몰 메타 광고'!$C:$C, $R833),SUMIFS('자사몰 메타 광고'!$L:$L,'자사몰 메타 광고'!$I:$I,$S$4,'자사몰 메타 광고'!$C:$C,$R833))</f>
        <v>0</v>
      </c>
      <c r="T833" s="31">
        <f>IF($S$4="", SUMIFS('자사몰 메타 광고'!$V:$V, '자사몰 메타 광고'!$C:$C, $R833),SUMIFS('자사몰 메타 광고'!$V:$V,'자사몰 메타 광고'!$I:$I,$S$4,'자사몰 메타 광고'!$C:$C,$R833))</f>
        <v>0</v>
      </c>
      <c r="U833" s="11">
        <f t="shared" si="37"/>
        <v>0</v>
      </c>
      <c r="V833" s="12" t="str">
        <f t="shared" si="42"/>
        <v xml:space="preserve"> </v>
      </c>
      <c r="W833" s="32">
        <f>IF($S$4="", SUMIFS('자사몰 메타 광고'!$K:$K, '자사몰 메타 광고'!$C:$C, $R833),SUMIFS('자사몰 메타 광고'!$K:$K,'자사몰 메타 광고'!$I:$I,$S$4,'자사몰 메타 광고'!$C:$C,$R833))</f>
        <v>0</v>
      </c>
      <c r="X833" s="32">
        <f>IF($S$4="", SUMIFS('자사몰 메타 광고'!$N:$N, '자사몰 메타 광고'!$C:$C, $R833),SUMIFS('자사몰 메타 광고'!$N:$N,'자사몰 메타 광고'!$I:$I,$S$4,'자사몰 메타 광고'!$C:$C,$R833))</f>
        <v>0</v>
      </c>
      <c r="Y833" s="11">
        <f t="shared" si="38"/>
        <v>0</v>
      </c>
      <c r="Z833" s="12" t="str">
        <f t="shared" si="43"/>
        <v xml:space="preserve"> </v>
      </c>
      <c r="AB833" s="10">
        <f>IF($S$4="", SUMIFS('무신사 메타 광고'!$X:$X, '무신사 메타 광고'!$C:$C, $R833),SUMIFS('무신사 메타 광고'!$X:$X,'무신사 메타 광고'!$I:$I,$S$4,'무신사 메타 광고'!$C:$C,$R833))</f>
        <v>0</v>
      </c>
      <c r="AC833" s="11">
        <f t="shared" si="39"/>
        <v>0</v>
      </c>
    </row>
    <row r="834" spans="2:29">
      <c r="B834" s="9"/>
      <c r="C834" s="29">
        <f>IF($C$4="", SUMIFS('자사몰 메타 광고'!$L:$L, '자사몰 메타 광고'!$D:$D, $B834), SUMIFS('자사몰 메타 광고'!$L:$L, '자사몰 메타 광고'!$I:$I, $C$4, '자사몰 메타 광고'!$D:$D, $B834))</f>
        <v>0</v>
      </c>
      <c r="D834" s="29">
        <f>IF($C$4="", SUMIFS('자사몰 메타 광고'!$V:$V,#REF!, $B834), SUMIFS('자사몰 메타 광고'!$V:$V,'자사몰 메타 광고'!$I:$I,$C$4,'자사몰 메타 광고'!$D:$D,$B834))</f>
        <v>0</v>
      </c>
      <c r="E834" s="11">
        <f t="shared" si="33"/>
        <v>0</v>
      </c>
      <c r="F834" s="12" t="str">
        <f t="shared" si="40"/>
        <v xml:space="preserve"> </v>
      </c>
      <c r="G834" s="30">
        <f>IF($C$4="", SUMIFS('자사몰 메타 광고'!$K:$K, '자사몰 메타 광고'!$D:$D, $B834), SUMIFS('자사몰 메타 광고'!$K:$K,'자사몰 메타 광고'!$I:$I,$C$4,'자사몰 메타 광고'!D:D,$B834))</f>
        <v>0</v>
      </c>
      <c r="H834" s="30">
        <f>IF($C$4="", SUMIFS('자사몰 메타 광고'!$Q:$Q, '자사몰 메타 광고'!$D:$D, $B834), SUMIFS('자사몰 메타 광고'!$Q:$Q,'자사몰 메타 광고'!$I:$I,$C$4,'자사몰 메타 광고'!D:D,$B834))</f>
        <v>0</v>
      </c>
      <c r="I834" s="30">
        <f>IF($C$4="", SUMIFS('자사몰 메타 광고'!$U:$U, '자사몰 메타 광고'!$D:$D, $B834), SUMIFS('자사몰 메타 광고'!$U:$U,'자사몰 메타 광고'!$I:$I,$C$4,'자사몰 메타 광고'!D:D,$B834))</f>
        <v>0</v>
      </c>
      <c r="J834" s="11">
        <f t="shared" si="34"/>
        <v>0</v>
      </c>
      <c r="K834" s="11">
        <f t="shared" si="35"/>
        <v>0</v>
      </c>
      <c r="L834" s="12" t="str">
        <f t="shared" si="41"/>
        <v xml:space="preserve"> </v>
      </c>
      <c r="N834" s="10">
        <f>IF($C$4="", SUMIFS('무신사 메타 광고'!$X:$X, '무신사 메타 광고'!$D:$D, $B834),SUMIFS('무신사 메타 광고'!$X:$X,'무신사 메타 광고'!I:I,$C$4,'무신사 메타 광고'!D:D,$B834))</f>
        <v>0</v>
      </c>
      <c r="O834" s="11">
        <f t="shared" si="36"/>
        <v>0</v>
      </c>
      <c r="R834" s="13"/>
      <c r="S834" s="31">
        <f>IF($S$4="", SUMIFS('자사몰 메타 광고'!$L:$L, '자사몰 메타 광고'!$C:$C, $R834),SUMIFS('자사몰 메타 광고'!$L:$L,'자사몰 메타 광고'!$I:$I,$S$4,'자사몰 메타 광고'!$C:$C,$R834))</f>
        <v>0</v>
      </c>
      <c r="T834" s="31">
        <f>IF($S$4="", SUMIFS('자사몰 메타 광고'!$V:$V, '자사몰 메타 광고'!$C:$C, $R834),SUMIFS('자사몰 메타 광고'!$V:$V,'자사몰 메타 광고'!$I:$I,$S$4,'자사몰 메타 광고'!$C:$C,$R834))</f>
        <v>0</v>
      </c>
      <c r="U834" s="11">
        <f t="shared" si="37"/>
        <v>0</v>
      </c>
      <c r="V834" s="12" t="str">
        <f t="shared" si="42"/>
        <v xml:space="preserve"> </v>
      </c>
      <c r="W834" s="32">
        <f>IF($S$4="", SUMIFS('자사몰 메타 광고'!$K:$K, '자사몰 메타 광고'!$C:$C, $R834),SUMIFS('자사몰 메타 광고'!$K:$K,'자사몰 메타 광고'!$I:$I,$S$4,'자사몰 메타 광고'!$C:$C,$R834))</f>
        <v>0</v>
      </c>
      <c r="X834" s="32">
        <f>IF($S$4="", SUMIFS('자사몰 메타 광고'!$N:$N, '자사몰 메타 광고'!$C:$C, $R834),SUMIFS('자사몰 메타 광고'!$N:$N,'자사몰 메타 광고'!$I:$I,$S$4,'자사몰 메타 광고'!$C:$C,$R834))</f>
        <v>0</v>
      </c>
      <c r="Y834" s="11">
        <f t="shared" si="38"/>
        <v>0</v>
      </c>
      <c r="Z834" s="12" t="str">
        <f t="shared" si="43"/>
        <v xml:space="preserve"> </v>
      </c>
      <c r="AB834" s="10">
        <f>IF($S$4="", SUMIFS('무신사 메타 광고'!$X:$X, '무신사 메타 광고'!$C:$C, $R834),SUMIFS('무신사 메타 광고'!$X:$X,'무신사 메타 광고'!$I:$I,$S$4,'무신사 메타 광고'!$C:$C,$R834))</f>
        <v>0</v>
      </c>
      <c r="AC834" s="11">
        <f t="shared" si="39"/>
        <v>0</v>
      </c>
    </row>
    <row r="835" spans="2:29">
      <c r="B835" s="9"/>
      <c r="C835" s="29">
        <f>IF($C$4="", SUMIFS('자사몰 메타 광고'!$L:$L, '자사몰 메타 광고'!$D:$D, $B835), SUMIFS('자사몰 메타 광고'!$L:$L, '자사몰 메타 광고'!$I:$I, $C$4, '자사몰 메타 광고'!$D:$D, $B835))</f>
        <v>0</v>
      </c>
      <c r="D835" s="29">
        <f>IF($C$4="", SUMIFS('자사몰 메타 광고'!$V:$V,#REF!, $B835), SUMIFS('자사몰 메타 광고'!$V:$V,'자사몰 메타 광고'!$I:$I,$C$4,'자사몰 메타 광고'!$D:$D,$B835))</f>
        <v>0</v>
      </c>
      <c r="E835" s="11">
        <f t="shared" si="33"/>
        <v>0</v>
      </c>
      <c r="F835" s="12" t="str">
        <f t="shared" si="40"/>
        <v xml:space="preserve"> </v>
      </c>
      <c r="G835" s="30">
        <f>IF($C$4="", SUMIFS('자사몰 메타 광고'!$K:$K, '자사몰 메타 광고'!$D:$D, $B835), SUMIFS('자사몰 메타 광고'!$K:$K,'자사몰 메타 광고'!$I:$I,$C$4,'자사몰 메타 광고'!D:D,$B835))</f>
        <v>0</v>
      </c>
      <c r="H835" s="30">
        <f>IF($C$4="", SUMIFS('자사몰 메타 광고'!$Q:$Q, '자사몰 메타 광고'!$D:$D, $B835), SUMIFS('자사몰 메타 광고'!$Q:$Q,'자사몰 메타 광고'!$I:$I,$C$4,'자사몰 메타 광고'!D:D,$B835))</f>
        <v>0</v>
      </c>
      <c r="I835" s="30">
        <f>IF($C$4="", SUMIFS('자사몰 메타 광고'!$U:$U, '자사몰 메타 광고'!$D:$D, $B835), SUMIFS('자사몰 메타 광고'!$U:$U,'자사몰 메타 광고'!$I:$I,$C$4,'자사몰 메타 광고'!D:D,$B835))</f>
        <v>0</v>
      </c>
      <c r="J835" s="11">
        <f t="shared" si="34"/>
        <v>0</v>
      </c>
      <c r="K835" s="11">
        <f t="shared" si="35"/>
        <v>0</v>
      </c>
      <c r="L835" s="12" t="str">
        <f t="shared" si="41"/>
        <v xml:space="preserve"> </v>
      </c>
      <c r="N835" s="10">
        <f>IF($C$4="", SUMIFS('무신사 메타 광고'!$X:$X, '무신사 메타 광고'!$D:$D, $B835),SUMIFS('무신사 메타 광고'!$X:$X,'무신사 메타 광고'!I:I,$C$4,'무신사 메타 광고'!D:D,$B835))</f>
        <v>0</v>
      </c>
      <c r="O835" s="11">
        <f t="shared" si="36"/>
        <v>0</v>
      </c>
      <c r="R835" s="13"/>
      <c r="S835" s="31">
        <f>IF($S$4="", SUMIFS('자사몰 메타 광고'!$L:$L, '자사몰 메타 광고'!$C:$C, $R835),SUMIFS('자사몰 메타 광고'!$L:$L,'자사몰 메타 광고'!$I:$I,$S$4,'자사몰 메타 광고'!$C:$C,$R835))</f>
        <v>0</v>
      </c>
      <c r="T835" s="31">
        <f>IF($S$4="", SUMIFS('자사몰 메타 광고'!$V:$V, '자사몰 메타 광고'!$C:$C, $R835),SUMIFS('자사몰 메타 광고'!$V:$V,'자사몰 메타 광고'!$I:$I,$S$4,'자사몰 메타 광고'!$C:$C,$R835))</f>
        <v>0</v>
      </c>
      <c r="U835" s="11">
        <f t="shared" si="37"/>
        <v>0</v>
      </c>
      <c r="V835" s="12" t="str">
        <f t="shared" si="42"/>
        <v xml:space="preserve"> </v>
      </c>
      <c r="W835" s="32">
        <f>IF($S$4="", SUMIFS('자사몰 메타 광고'!$K:$K, '자사몰 메타 광고'!$C:$C, $R835),SUMIFS('자사몰 메타 광고'!$K:$K,'자사몰 메타 광고'!$I:$I,$S$4,'자사몰 메타 광고'!$C:$C,$R835))</f>
        <v>0</v>
      </c>
      <c r="X835" s="32">
        <f>IF($S$4="", SUMIFS('자사몰 메타 광고'!$N:$N, '자사몰 메타 광고'!$C:$C, $R835),SUMIFS('자사몰 메타 광고'!$N:$N,'자사몰 메타 광고'!$I:$I,$S$4,'자사몰 메타 광고'!$C:$C,$R835))</f>
        <v>0</v>
      </c>
      <c r="Y835" s="11">
        <f t="shared" si="38"/>
        <v>0</v>
      </c>
      <c r="Z835" s="12" t="str">
        <f t="shared" si="43"/>
        <v xml:space="preserve"> </v>
      </c>
      <c r="AB835" s="10">
        <f>IF($S$4="", SUMIFS('무신사 메타 광고'!$X:$X, '무신사 메타 광고'!$C:$C, $R835),SUMIFS('무신사 메타 광고'!$X:$X,'무신사 메타 광고'!$I:$I,$S$4,'무신사 메타 광고'!$C:$C,$R835))</f>
        <v>0</v>
      </c>
      <c r="AC835" s="11">
        <f t="shared" si="39"/>
        <v>0</v>
      </c>
    </row>
    <row r="836" spans="2:29">
      <c r="B836" s="9"/>
      <c r="C836" s="29">
        <f>IF($C$4="", SUMIFS('자사몰 메타 광고'!$L:$L, '자사몰 메타 광고'!$D:$D, $B836), SUMIFS('자사몰 메타 광고'!$L:$L, '자사몰 메타 광고'!$I:$I, $C$4, '자사몰 메타 광고'!$D:$D, $B836))</f>
        <v>0</v>
      </c>
      <c r="D836" s="29">
        <f>IF($C$4="", SUMIFS('자사몰 메타 광고'!$V:$V,#REF!, $B836), SUMIFS('자사몰 메타 광고'!$V:$V,'자사몰 메타 광고'!$I:$I,$C$4,'자사몰 메타 광고'!$D:$D,$B836))</f>
        <v>0</v>
      </c>
      <c r="E836" s="11">
        <f t="shared" si="33"/>
        <v>0</v>
      </c>
      <c r="F836" s="12" t="str">
        <f t="shared" si="40"/>
        <v xml:space="preserve"> </v>
      </c>
      <c r="G836" s="30">
        <f>IF($C$4="", SUMIFS('자사몰 메타 광고'!$K:$K, '자사몰 메타 광고'!$D:$D, $B836), SUMIFS('자사몰 메타 광고'!$K:$K,'자사몰 메타 광고'!$I:$I,$C$4,'자사몰 메타 광고'!D:D,$B836))</f>
        <v>0</v>
      </c>
      <c r="H836" s="30">
        <f>IF($C$4="", SUMIFS('자사몰 메타 광고'!$Q:$Q, '자사몰 메타 광고'!$D:$D, $B836), SUMIFS('자사몰 메타 광고'!$Q:$Q,'자사몰 메타 광고'!$I:$I,$C$4,'자사몰 메타 광고'!D:D,$B836))</f>
        <v>0</v>
      </c>
      <c r="I836" s="30">
        <f>IF($C$4="", SUMIFS('자사몰 메타 광고'!$U:$U, '자사몰 메타 광고'!$D:$D, $B836), SUMIFS('자사몰 메타 광고'!$U:$U,'자사몰 메타 광고'!$I:$I,$C$4,'자사몰 메타 광고'!D:D,$B836))</f>
        <v>0</v>
      </c>
      <c r="J836" s="11">
        <f t="shared" si="34"/>
        <v>0</v>
      </c>
      <c r="K836" s="11">
        <f t="shared" si="35"/>
        <v>0</v>
      </c>
      <c r="L836" s="12" t="str">
        <f t="shared" si="41"/>
        <v xml:space="preserve"> </v>
      </c>
      <c r="N836" s="10">
        <f>IF($C$4="", SUMIFS('무신사 메타 광고'!$X:$X, '무신사 메타 광고'!$D:$D, $B836),SUMIFS('무신사 메타 광고'!$X:$X,'무신사 메타 광고'!I:I,$C$4,'무신사 메타 광고'!D:D,$B836))</f>
        <v>0</v>
      </c>
      <c r="O836" s="11">
        <f t="shared" si="36"/>
        <v>0</v>
      </c>
      <c r="R836" s="13"/>
      <c r="S836" s="31">
        <f>IF($S$4="", SUMIFS('자사몰 메타 광고'!$L:$L, '자사몰 메타 광고'!$C:$C, $R836),SUMIFS('자사몰 메타 광고'!$L:$L,'자사몰 메타 광고'!$I:$I,$S$4,'자사몰 메타 광고'!$C:$C,$R836))</f>
        <v>0</v>
      </c>
      <c r="T836" s="31">
        <f>IF($S$4="", SUMIFS('자사몰 메타 광고'!$V:$V, '자사몰 메타 광고'!$C:$C, $R836),SUMIFS('자사몰 메타 광고'!$V:$V,'자사몰 메타 광고'!$I:$I,$S$4,'자사몰 메타 광고'!$C:$C,$R836))</f>
        <v>0</v>
      </c>
      <c r="U836" s="11">
        <f t="shared" si="37"/>
        <v>0</v>
      </c>
      <c r="V836" s="12" t="str">
        <f t="shared" si="42"/>
        <v xml:space="preserve"> </v>
      </c>
      <c r="W836" s="32">
        <f>IF($S$4="", SUMIFS('자사몰 메타 광고'!$K:$K, '자사몰 메타 광고'!$C:$C, $R836),SUMIFS('자사몰 메타 광고'!$K:$K,'자사몰 메타 광고'!$I:$I,$S$4,'자사몰 메타 광고'!$C:$C,$R836))</f>
        <v>0</v>
      </c>
      <c r="X836" s="32">
        <f>IF($S$4="", SUMIFS('자사몰 메타 광고'!$N:$N, '자사몰 메타 광고'!$C:$C, $R836),SUMIFS('자사몰 메타 광고'!$N:$N,'자사몰 메타 광고'!$I:$I,$S$4,'자사몰 메타 광고'!$C:$C,$R836))</f>
        <v>0</v>
      </c>
      <c r="Y836" s="11">
        <f t="shared" si="38"/>
        <v>0</v>
      </c>
      <c r="Z836" s="12" t="str">
        <f t="shared" si="43"/>
        <v xml:space="preserve"> </v>
      </c>
      <c r="AB836" s="10">
        <f>IF($S$4="", SUMIFS('무신사 메타 광고'!$X:$X, '무신사 메타 광고'!$C:$C, $R836),SUMIFS('무신사 메타 광고'!$X:$X,'무신사 메타 광고'!$I:$I,$S$4,'무신사 메타 광고'!$C:$C,$R836))</f>
        <v>0</v>
      </c>
      <c r="AC836" s="11">
        <f t="shared" si="39"/>
        <v>0</v>
      </c>
    </row>
    <row r="837" spans="2:29">
      <c r="B837" s="9"/>
      <c r="C837" s="29">
        <f>IF($C$4="", SUMIFS('자사몰 메타 광고'!$L:$L, '자사몰 메타 광고'!$D:$D, $B837), SUMIFS('자사몰 메타 광고'!$L:$L, '자사몰 메타 광고'!$I:$I, $C$4, '자사몰 메타 광고'!$D:$D, $B837))</f>
        <v>0</v>
      </c>
      <c r="D837" s="29">
        <f>IF($C$4="", SUMIFS('자사몰 메타 광고'!$V:$V,#REF!, $B837), SUMIFS('자사몰 메타 광고'!$V:$V,'자사몰 메타 광고'!$I:$I,$C$4,'자사몰 메타 광고'!$D:$D,$B837))</f>
        <v>0</v>
      </c>
      <c r="E837" s="11">
        <f t="shared" si="33"/>
        <v>0</v>
      </c>
      <c r="F837" s="12" t="str">
        <f t="shared" si="40"/>
        <v xml:space="preserve"> </v>
      </c>
      <c r="G837" s="30">
        <f>IF($C$4="", SUMIFS('자사몰 메타 광고'!$K:$K, '자사몰 메타 광고'!$D:$D, $B837), SUMIFS('자사몰 메타 광고'!$K:$K,'자사몰 메타 광고'!$I:$I,$C$4,'자사몰 메타 광고'!D:D,$B837))</f>
        <v>0</v>
      </c>
      <c r="H837" s="30">
        <f>IF($C$4="", SUMIFS('자사몰 메타 광고'!$Q:$Q, '자사몰 메타 광고'!$D:$D, $B837), SUMIFS('자사몰 메타 광고'!$Q:$Q,'자사몰 메타 광고'!$I:$I,$C$4,'자사몰 메타 광고'!D:D,$B837))</f>
        <v>0</v>
      </c>
      <c r="I837" s="30">
        <f>IF($C$4="", SUMIFS('자사몰 메타 광고'!$U:$U, '자사몰 메타 광고'!$D:$D, $B837), SUMIFS('자사몰 메타 광고'!$U:$U,'자사몰 메타 광고'!$I:$I,$C$4,'자사몰 메타 광고'!D:D,$B837))</f>
        <v>0</v>
      </c>
      <c r="J837" s="11">
        <f t="shared" si="34"/>
        <v>0</v>
      </c>
      <c r="K837" s="11">
        <f t="shared" si="35"/>
        <v>0</v>
      </c>
      <c r="L837" s="12" t="str">
        <f t="shared" si="41"/>
        <v xml:space="preserve"> </v>
      </c>
      <c r="N837" s="10">
        <f>IF($C$4="", SUMIFS('무신사 메타 광고'!$X:$X, '무신사 메타 광고'!$D:$D, $B837),SUMIFS('무신사 메타 광고'!$X:$X,'무신사 메타 광고'!I:I,$C$4,'무신사 메타 광고'!D:D,$B837))</f>
        <v>0</v>
      </c>
      <c r="O837" s="11">
        <f t="shared" si="36"/>
        <v>0</v>
      </c>
      <c r="R837" s="13"/>
      <c r="S837" s="31">
        <f>IF($S$4="", SUMIFS('자사몰 메타 광고'!$L:$L, '자사몰 메타 광고'!$C:$C, $R837),SUMIFS('자사몰 메타 광고'!$L:$L,'자사몰 메타 광고'!$I:$I,$S$4,'자사몰 메타 광고'!$C:$C,$R837))</f>
        <v>0</v>
      </c>
      <c r="T837" s="31">
        <f>IF($S$4="", SUMIFS('자사몰 메타 광고'!$V:$V, '자사몰 메타 광고'!$C:$C, $R837),SUMIFS('자사몰 메타 광고'!$V:$V,'자사몰 메타 광고'!$I:$I,$S$4,'자사몰 메타 광고'!$C:$C,$R837))</f>
        <v>0</v>
      </c>
      <c r="U837" s="11">
        <f t="shared" si="37"/>
        <v>0</v>
      </c>
      <c r="V837" s="12" t="str">
        <f t="shared" si="42"/>
        <v xml:space="preserve"> </v>
      </c>
      <c r="W837" s="32">
        <f>IF($S$4="", SUMIFS('자사몰 메타 광고'!$K:$K, '자사몰 메타 광고'!$C:$C, $R837),SUMIFS('자사몰 메타 광고'!$K:$K,'자사몰 메타 광고'!$I:$I,$S$4,'자사몰 메타 광고'!$C:$C,$R837))</f>
        <v>0</v>
      </c>
      <c r="X837" s="32">
        <f>IF($S$4="", SUMIFS('자사몰 메타 광고'!$N:$N, '자사몰 메타 광고'!$C:$C, $R837),SUMIFS('자사몰 메타 광고'!$N:$N,'자사몰 메타 광고'!$I:$I,$S$4,'자사몰 메타 광고'!$C:$C,$R837))</f>
        <v>0</v>
      </c>
      <c r="Y837" s="11">
        <f t="shared" si="38"/>
        <v>0</v>
      </c>
      <c r="Z837" s="12" t="str">
        <f t="shared" si="43"/>
        <v xml:space="preserve"> </v>
      </c>
      <c r="AB837" s="10">
        <f>IF($S$4="", SUMIFS('무신사 메타 광고'!$X:$X, '무신사 메타 광고'!$C:$C, $R837),SUMIFS('무신사 메타 광고'!$X:$X,'무신사 메타 광고'!$I:$I,$S$4,'무신사 메타 광고'!$C:$C,$R837))</f>
        <v>0</v>
      </c>
      <c r="AC837" s="11">
        <f t="shared" si="39"/>
        <v>0</v>
      </c>
    </row>
    <row r="838" spans="2:29">
      <c r="B838" s="9"/>
      <c r="C838" s="29">
        <f>IF($C$4="", SUMIFS('자사몰 메타 광고'!$L:$L, '자사몰 메타 광고'!$D:$D, $B838), SUMIFS('자사몰 메타 광고'!$L:$L, '자사몰 메타 광고'!$I:$I, $C$4, '자사몰 메타 광고'!$D:$D, $B838))</f>
        <v>0</v>
      </c>
      <c r="D838" s="29">
        <f>IF($C$4="", SUMIFS('자사몰 메타 광고'!$V:$V,#REF!, $B838), SUMIFS('자사몰 메타 광고'!$V:$V,'자사몰 메타 광고'!$I:$I,$C$4,'자사몰 메타 광고'!$D:$D,$B838))</f>
        <v>0</v>
      </c>
      <c r="E838" s="11">
        <f t="shared" si="33"/>
        <v>0</v>
      </c>
      <c r="F838" s="12" t="str">
        <f t="shared" si="40"/>
        <v xml:space="preserve"> </v>
      </c>
      <c r="G838" s="30">
        <f>IF($C$4="", SUMIFS('자사몰 메타 광고'!$K:$K, '자사몰 메타 광고'!$D:$D, $B838), SUMIFS('자사몰 메타 광고'!$K:$K,'자사몰 메타 광고'!$I:$I,$C$4,'자사몰 메타 광고'!D:D,$B838))</f>
        <v>0</v>
      </c>
      <c r="H838" s="30">
        <f>IF($C$4="", SUMIFS('자사몰 메타 광고'!$Q:$Q, '자사몰 메타 광고'!$D:$D, $B838), SUMIFS('자사몰 메타 광고'!$Q:$Q,'자사몰 메타 광고'!$I:$I,$C$4,'자사몰 메타 광고'!D:D,$B838))</f>
        <v>0</v>
      </c>
      <c r="I838" s="30">
        <f>IF($C$4="", SUMIFS('자사몰 메타 광고'!$U:$U, '자사몰 메타 광고'!$D:$D, $B838), SUMIFS('자사몰 메타 광고'!$U:$U,'자사몰 메타 광고'!$I:$I,$C$4,'자사몰 메타 광고'!D:D,$B838))</f>
        <v>0</v>
      </c>
      <c r="J838" s="11">
        <f t="shared" si="34"/>
        <v>0</v>
      </c>
      <c r="K838" s="11">
        <f t="shared" si="35"/>
        <v>0</v>
      </c>
      <c r="L838" s="12" t="str">
        <f t="shared" si="41"/>
        <v xml:space="preserve"> </v>
      </c>
      <c r="N838" s="10">
        <f>IF($C$4="", SUMIFS('무신사 메타 광고'!$X:$X, '무신사 메타 광고'!$D:$D, $B838),SUMIFS('무신사 메타 광고'!$X:$X,'무신사 메타 광고'!I:I,$C$4,'무신사 메타 광고'!D:D,$B838))</f>
        <v>0</v>
      </c>
      <c r="O838" s="11">
        <f t="shared" si="36"/>
        <v>0</v>
      </c>
      <c r="R838" s="13"/>
      <c r="S838" s="31">
        <f>IF($S$4="", SUMIFS('자사몰 메타 광고'!$L:$L, '자사몰 메타 광고'!$C:$C, $R838),SUMIFS('자사몰 메타 광고'!$L:$L,'자사몰 메타 광고'!$I:$I,$S$4,'자사몰 메타 광고'!$C:$C,$R838))</f>
        <v>0</v>
      </c>
      <c r="T838" s="31">
        <f>IF($S$4="", SUMIFS('자사몰 메타 광고'!$V:$V, '자사몰 메타 광고'!$C:$C, $R838),SUMIFS('자사몰 메타 광고'!$V:$V,'자사몰 메타 광고'!$I:$I,$S$4,'자사몰 메타 광고'!$C:$C,$R838))</f>
        <v>0</v>
      </c>
      <c r="U838" s="11">
        <f t="shared" si="37"/>
        <v>0</v>
      </c>
      <c r="V838" s="12" t="str">
        <f t="shared" si="42"/>
        <v xml:space="preserve"> </v>
      </c>
      <c r="W838" s="32">
        <f>IF($S$4="", SUMIFS('자사몰 메타 광고'!$K:$K, '자사몰 메타 광고'!$C:$C, $R838),SUMIFS('자사몰 메타 광고'!$K:$K,'자사몰 메타 광고'!$I:$I,$S$4,'자사몰 메타 광고'!$C:$C,$R838))</f>
        <v>0</v>
      </c>
      <c r="X838" s="32">
        <f>IF($S$4="", SUMIFS('자사몰 메타 광고'!$N:$N, '자사몰 메타 광고'!$C:$C, $R838),SUMIFS('자사몰 메타 광고'!$N:$N,'자사몰 메타 광고'!$I:$I,$S$4,'자사몰 메타 광고'!$C:$C,$R838))</f>
        <v>0</v>
      </c>
      <c r="Y838" s="11">
        <f t="shared" si="38"/>
        <v>0</v>
      </c>
      <c r="Z838" s="12" t="str">
        <f t="shared" si="43"/>
        <v xml:space="preserve"> </v>
      </c>
      <c r="AB838" s="10">
        <f>IF($S$4="", SUMIFS('무신사 메타 광고'!$X:$X, '무신사 메타 광고'!$C:$C, $R838),SUMIFS('무신사 메타 광고'!$X:$X,'무신사 메타 광고'!$I:$I,$S$4,'무신사 메타 광고'!$C:$C,$R838))</f>
        <v>0</v>
      </c>
      <c r="AC838" s="11">
        <f t="shared" si="39"/>
        <v>0</v>
      </c>
    </row>
    <row r="839" spans="2:29">
      <c r="B839" s="9"/>
      <c r="C839" s="29">
        <f>IF($C$4="", SUMIFS('자사몰 메타 광고'!$L:$L, '자사몰 메타 광고'!$D:$D, $B839), SUMIFS('자사몰 메타 광고'!$L:$L, '자사몰 메타 광고'!$I:$I, $C$4, '자사몰 메타 광고'!$D:$D, $B839))</f>
        <v>0</v>
      </c>
      <c r="D839" s="29">
        <f>IF($C$4="", SUMIFS('자사몰 메타 광고'!$V:$V,#REF!, $B839), SUMIFS('자사몰 메타 광고'!$V:$V,'자사몰 메타 광고'!$I:$I,$C$4,'자사몰 메타 광고'!$D:$D,$B839))</f>
        <v>0</v>
      </c>
      <c r="E839" s="11">
        <f t="shared" si="33"/>
        <v>0</v>
      </c>
      <c r="F839" s="12" t="str">
        <f t="shared" si="40"/>
        <v xml:space="preserve"> </v>
      </c>
      <c r="G839" s="30">
        <f>IF($C$4="", SUMIFS('자사몰 메타 광고'!$K:$K, '자사몰 메타 광고'!$D:$D, $B839), SUMIFS('자사몰 메타 광고'!$K:$K,'자사몰 메타 광고'!$I:$I,$C$4,'자사몰 메타 광고'!D:D,$B839))</f>
        <v>0</v>
      </c>
      <c r="H839" s="30">
        <f>IF($C$4="", SUMIFS('자사몰 메타 광고'!$Q:$Q, '자사몰 메타 광고'!$D:$D, $B839), SUMIFS('자사몰 메타 광고'!$Q:$Q,'자사몰 메타 광고'!$I:$I,$C$4,'자사몰 메타 광고'!D:D,$B839))</f>
        <v>0</v>
      </c>
      <c r="I839" s="30">
        <f>IF($C$4="", SUMIFS('자사몰 메타 광고'!$U:$U, '자사몰 메타 광고'!$D:$D, $B839), SUMIFS('자사몰 메타 광고'!$U:$U,'자사몰 메타 광고'!$I:$I,$C$4,'자사몰 메타 광고'!D:D,$B839))</f>
        <v>0</v>
      </c>
      <c r="J839" s="11">
        <f t="shared" si="34"/>
        <v>0</v>
      </c>
      <c r="K839" s="11">
        <f t="shared" si="35"/>
        <v>0</v>
      </c>
      <c r="L839" s="12" t="str">
        <f t="shared" si="41"/>
        <v xml:space="preserve"> </v>
      </c>
      <c r="N839" s="10">
        <f>IF($C$4="", SUMIFS('무신사 메타 광고'!$X:$X, '무신사 메타 광고'!$D:$D, $B839),SUMIFS('무신사 메타 광고'!$X:$X,'무신사 메타 광고'!I:I,$C$4,'무신사 메타 광고'!D:D,$B839))</f>
        <v>0</v>
      </c>
      <c r="O839" s="11">
        <f t="shared" si="36"/>
        <v>0</v>
      </c>
      <c r="R839" s="13"/>
      <c r="S839" s="31">
        <f>IF($S$4="", SUMIFS('자사몰 메타 광고'!$L:$L, '자사몰 메타 광고'!$C:$C, $R839),SUMIFS('자사몰 메타 광고'!$L:$L,'자사몰 메타 광고'!$I:$I,$S$4,'자사몰 메타 광고'!$C:$C,$R839))</f>
        <v>0</v>
      </c>
      <c r="T839" s="31">
        <f>IF($S$4="", SUMIFS('자사몰 메타 광고'!$V:$V, '자사몰 메타 광고'!$C:$C, $R839),SUMIFS('자사몰 메타 광고'!$V:$V,'자사몰 메타 광고'!$I:$I,$S$4,'자사몰 메타 광고'!$C:$C,$R839))</f>
        <v>0</v>
      </c>
      <c r="U839" s="11">
        <f t="shared" si="37"/>
        <v>0</v>
      </c>
      <c r="V839" s="12" t="str">
        <f t="shared" si="42"/>
        <v xml:space="preserve"> </v>
      </c>
      <c r="W839" s="32">
        <f>IF($S$4="", SUMIFS('자사몰 메타 광고'!$K:$K, '자사몰 메타 광고'!$C:$C, $R839),SUMIFS('자사몰 메타 광고'!$K:$K,'자사몰 메타 광고'!$I:$I,$S$4,'자사몰 메타 광고'!$C:$C,$R839))</f>
        <v>0</v>
      </c>
      <c r="X839" s="32">
        <f>IF($S$4="", SUMIFS('자사몰 메타 광고'!$N:$N, '자사몰 메타 광고'!$C:$C, $R839),SUMIFS('자사몰 메타 광고'!$N:$N,'자사몰 메타 광고'!$I:$I,$S$4,'자사몰 메타 광고'!$C:$C,$R839))</f>
        <v>0</v>
      </c>
      <c r="Y839" s="11">
        <f t="shared" si="38"/>
        <v>0</v>
      </c>
      <c r="Z839" s="12" t="str">
        <f t="shared" si="43"/>
        <v xml:space="preserve"> </v>
      </c>
      <c r="AB839" s="10">
        <f>IF($S$4="", SUMIFS('무신사 메타 광고'!$X:$X, '무신사 메타 광고'!$C:$C, $R839),SUMIFS('무신사 메타 광고'!$X:$X,'무신사 메타 광고'!$I:$I,$S$4,'무신사 메타 광고'!$C:$C,$R839))</f>
        <v>0</v>
      </c>
      <c r="AC839" s="11">
        <f t="shared" si="39"/>
        <v>0</v>
      </c>
    </row>
    <row r="840" spans="2:29">
      <c r="B840" s="9"/>
      <c r="C840" s="29">
        <f>IF($C$4="", SUMIFS('자사몰 메타 광고'!$L:$L, '자사몰 메타 광고'!$D:$D, $B840), SUMIFS('자사몰 메타 광고'!$L:$L, '자사몰 메타 광고'!$I:$I, $C$4, '자사몰 메타 광고'!$D:$D, $B840))</f>
        <v>0</v>
      </c>
      <c r="D840" s="29">
        <f>IF($C$4="", SUMIFS('자사몰 메타 광고'!$V:$V,#REF!, $B840), SUMIFS('자사몰 메타 광고'!$V:$V,'자사몰 메타 광고'!$I:$I,$C$4,'자사몰 메타 광고'!$D:$D,$B840))</f>
        <v>0</v>
      </c>
      <c r="E840" s="11">
        <f t="shared" si="33"/>
        <v>0</v>
      </c>
      <c r="F840" s="12" t="str">
        <f t="shared" si="40"/>
        <v xml:space="preserve"> </v>
      </c>
      <c r="G840" s="30">
        <f>IF($C$4="", SUMIFS('자사몰 메타 광고'!$K:$K, '자사몰 메타 광고'!$D:$D, $B840), SUMIFS('자사몰 메타 광고'!$K:$K,'자사몰 메타 광고'!$I:$I,$C$4,'자사몰 메타 광고'!D:D,$B840))</f>
        <v>0</v>
      </c>
      <c r="H840" s="30">
        <f>IF($C$4="", SUMIFS('자사몰 메타 광고'!$Q:$Q, '자사몰 메타 광고'!$D:$D, $B840), SUMIFS('자사몰 메타 광고'!$Q:$Q,'자사몰 메타 광고'!$I:$I,$C$4,'자사몰 메타 광고'!D:D,$B840))</f>
        <v>0</v>
      </c>
      <c r="I840" s="30">
        <f>IF($C$4="", SUMIFS('자사몰 메타 광고'!$U:$U, '자사몰 메타 광고'!$D:$D, $B840), SUMIFS('자사몰 메타 광고'!$U:$U,'자사몰 메타 광고'!$I:$I,$C$4,'자사몰 메타 광고'!D:D,$B840))</f>
        <v>0</v>
      </c>
      <c r="J840" s="11">
        <f t="shared" si="34"/>
        <v>0</v>
      </c>
      <c r="K840" s="11">
        <f t="shared" si="35"/>
        <v>0</v>
      </c>
      <c r="L840" s="12" t="str">
        <f t="shared" si="41"/>
        <v xml:space="preserve"> </v>
      </c>
      <c r="N840" s="10">
        <f>IF($C$4="", SUMIFS('무신사 메타 광고'!$X:$X, '무신사 메타 광고'!$D:$D, $B840),SUMIFS('무신사 메타 광고'!$X:$X,'무신사 메타 광고'!I:I,$C$4,'무신사 메타 광고'!D:D,$B840))</f>
        <v>0</v>
      </c>
      <c r="O840" s="11">
        <f t="shared" si="36"/>
        <v>0</v>
      </c>
      <c r="R840" s="13"/>
      <c r="S840" s="31">
        <f>IF($S$4="", SUMIFS('자사몰 메타 광고'!$L:$L, '자사몰 메타 광고'!$C:$C, $R840),SUMIFS('자사몰 메타 광고'!$L:$L,'자사몰 메타 광고'!$I:$I,$S$4,'자사몰 메타 광고'!$C:$C,$R840))</f>
        <v>0</v>
      </c>
      <c r="T840" s="31">
        <f>IF($S$4="", SUMIFS('자사몰 메타 광고'!$V:$V, '자사몰 메타 광고'!$C:$C, $R840),SUMIFS('자사몰 메타 광고'!$V:$V,'자사몰 메타 광고'!$I:$I,$S$4,'자사몰 메타 광고'!$C:$C,$R840))</f>
        <v>0</v>
      </c>
      <c r="U840" s="11">
        <f t="shared" si="37"/>
        <v>0</v>
      </c>
      <c r="V840" s="12" t="str">
        <f t="shared" si="42"/>
        <v xml:space="preserve"> </v>
      </c>
      <c r="W840" s="32">
        <f>IF($S$4="", SUMIFS('자사몰 메타 광고'!$K:$K, '자사몰 메타 광고'!$C:$C, $R840),SUMIFS('자사몰 메타 광고'!$K:$K,'자사몰 메타 광고'!$I:$I,$S$4,'자사몰 메타 광고'!$C:$C,$R840))</f>
        <v>0</v>
      </c>
      <c r="X840" s="32">
        <f>IF($S$4="", SUMIFS('자사몰 메타 광고'!$N:$N, '자사몰 메타 광고'!$C:$C, $R840),SUMIFS('자사몰 메타 광고'!$N:$N,'자사몰 메타 광고'!$I:$I,$S$4,'자사몰 메타 광고'!$C:$C,$R840))</f>
        <v>0</v>
      </c>
      <c r="Y840" s="11">
        <f t="shared" si="38"/>
        <v>0</v>
      </c>
      <c r="Z840" s="12" t="str">
        <f t="shared" si="43"/>
        <v xml:space="preserve"> </v>
      </c>
      <c r="AB840" s="10">
        <f>IF($S$4="", SUMIFS('무신사 메타 광고'!$X:$X, '무신사 메타 광고'!$C:$C, $R840),SUMIFS('무신사 메타 광고'!$X:$X,'무신사 메타 광고'!$I:$I,$S$4,'무신사 메타 광고'!$C:$C,$R840))</f>
        <v>0</v>
      </c>
      <c r="AC840" s="11">
        <f t="shared" si="39"/>
        <v>0</v>
      </c>
    </row>
    <row r="841" spans="2:29">
      <c r="B841" s="9"/>
      <c r="C841" s="29">
        <f>IF($C$4="", SUMIFS('자사몰 메타 광고'!$L:$L, '자사몰 메타 광고'!$D:$D, $B841), SUMIFS('자사몰 메타 광고'!$L:$L, '자사몰 메타 광고'!$I:$I, $C$4, '자사몰 메타 광고'!$D:$D, $B841))</f>
        <v>0</v>
      </c>
      <c r="D841" s="29">
        <f>IF($C$4="", SUMIFS('자사몰 메타 광고'!$V:$V,#REF!, $B841), SUMIFS('자사몰 메타 광고'!$V:$V,'자사몰 메타 광고'!$I:$I,$C$4,'자사몰 메타 광고'!$D:$D,$B841))</f>
        <v>0</v>
      </c>
      <c r="E841" s="11">
        <f t="shared" si="33"/>
        <v>0</v>
      </c>
      <c r="F841" s="12" t="str">
        <f t="shared" si="40"/>
        <v xml:space="preserve"> </v>
      </c>
      <c r="G841" s="30">
        <f>IF($C$4="", SUMIFS('자사몰 메타 광고'!$K:$K, '자사몰 메타 광고'!$D:$D, $B841), SUMIFS('자사몰 메타 광고'!$K:$K,'자사몰 메타 광고'!$I:$I,$C$4,'자사몰 메타 광고'!D:D,$B841))</f>
        <v>0</v>
      </c>
      <c r="H841" s="30">
        <f>IF($C$4="", SUMIFS('자사몰 메타 광고'!$Q:$Q, '자사몰 메타 광고'!$D:$D, $B841), SUMIFS('자사몰 메타 광고'!$Q:$Q,'자사몰 메타 광고'!$I:$I,$C$4,'자사몰 메타 광고'!D:D,$B841))</f>
        <v>0</v>
      </c>
      <c r="I841" s="30">
        <f>IF($C$4="", SUMIFS('자사몰 메타 광고'!$U:$U, '자사몰 메타 광고'!$D:$D, $B841), SUMIFS('자사몰 메타 광고'!$U:$U,'자사몰 메타 광고'!$I:$I,$C$4,'자사몰 메타 광고'!D:D,$B841))</f>
        <v>0</v>
      </c>
      <c r="J841" s="11">
        <f t="shared" si="34"/>
        <v>0</v>
      </c>
      <c r="K841" s="11">
        <f t="shared" si="35"/>
        <v>0</v>
      </c>
      <c r="L841" s="12" t="str">
        <f t="shared" si="41"/>
        <v xml:space="preserve"> </v>
      </c>
      <c r="N841" s="10">
        <f>IF($C$4="", SUMIFS('무신사 메타 광고'!$X:$X, '무신사 메타 광고'!$D:$D, $B841),SUMIFS('무신사 메타 광고'!$X:$X,'무신사 메타 광고'!I:I,$C$4,'무신사 메타 광고'!D:D,$B841))</f>
        <v>0</v>
      </c>
      <c r="O841" s="11">
        <f t="shared" si="36"/>
        <v>0</v>
      </c>
      <c r="R841" s="13"/>
      <c r="S841" s="31">
        <f>IF($S$4="", SUMIFS('자사몰 메타 광고'!$L:$L, '자사몰 메타 광고'!$C:$C, $R841),SUMIFS('자사몰 메타 광고'!$L:$L,'자사몰 메타 광고'!$I:$I,$S$4,'자사몰 메타 광고'!$C:$C,$R841))</f>
        <v>0</v>
      </c>
      <c r="T841" s="31">
        <f>IF($S$4="", SUMIFS('자사몰 메타 광고'!$V:$V, '자사몰 메타 광고'!$C:$C, $R841),SUMIFS('자사몰 메타 광고'!$V:$V,'자사몰 메타 광고'!$I:$I,$S$4,'자사몰 메타 광고'!$C:$C,$R841))</f>
        <v>0</v>
      </c>
      <c r="U841" s="11">
        <f t="shared" si="37"/>
        <v>0</v>
      </c>
      <c r="V841" s="12" t="str">
        <f t="shared" si="42"/>
        <v xml:space="preserve"> </v>
      </c>
      <c r="W841" s="32">
        <f>IF($S$4="", SUMIFS('자사몰 메타 광고'!$K:$K, '자사몰 메타 광고'!$C:$C, $R841),SUMIFS('자사몰 메타 광고'!$K:$K,'자사몰 메타 광고'!$I:$I,$S$4,'자사몰 메타 광고'!$C:$C,$R841))</f>
        <v>0</v>
      </c>
      <c r="X841" s="32">
        <f>IF($S$4="", SUMIFS('자사몰 메타 광고'!$N:$N, '자사몰 메타 광고'!$C:$C, $R841),SUMIFS('자사몰 메타 광고'!$N:$N,'자사몰 메타 광고'!$I:$I,$S$4,'자사몰 메타 광고'!$C:$C,$R841))</f>
        <v>0</v>
      </c>
      <c r="Y841" s="11">
        <f t="shared" si="38"/>
        <v>0</v>
      </c>
      <c r="Z841" s="12" t="str">
        <f t="shared" si="43"/>
        <v xml:space="preserve"> </v>
      </c>
      <c r="AB841" s="10">
        <f>IF($S$4="", SUMIFS('무신사 메타 광고'!$X:$X, '무신사 메타 광고'!$C:$C, $R841),SUMIFS('무신사 메타 광고'!$X:$X,'무신사 메타 광고'!$I:$I,$S$4,'무신사 메타 광고'!$C:$C,$R841))</f>
        <v>0</v>
      </c>
      <c r="AC841" s="11">
        <f t="shared" si="39"/>
        <v>0</v>
      </c>
    </row>
    <row r="842" spans="2:29">
      <c r="B842" s="9"/>
      <c r="C842" s="29">
        <f>IF($C$4="", SUMIFS('자사몰 메타 광고'!$L:$L, '자사몰 메타 광고'!$D:$D, $B842), SUMIFS('자사몰 메타 광고'!$L:$L, '자사몰 메타 광고'!$I:$I, $C$4, '자사몰 메타 광고'!$D:$D, $B842))</f>
        <v>0</v>
      </c>
      <c r="D842" s="29">
        <f>IF($C$4="", SUMIFS('자사몰 메타 광고'!$V:$V,#REF!, $B842), SUMIFS('자사몰 메타 광고'!$V:$V,'자사몰 메타 광고'!$I:$I,$C$4,'자사몰 메타 광고'!$D:$D,$B842))</f>
        <v>0</v>
      </c>
      <c r="E842" s="11">
        <f t="shared" si="33"/>
        <v>0</v>
      </c>
      <c r="F842" s="12" t="str">
        <f t="shared" si="40"/>
        <v xml:space="preserve"> </v>
      </c>
      <c r="G842" s="30">
        <f>IF($C$4="", SUMIFS('자사몰 메타 광고'!$K:$K, '자사몰 메타 광고'!$D:$D, $B842), SUMIFS('자사몰 메타 광고'!$K:$K,'자사몰 메타 광고'!$I:$I,$C$4,'자사몰 메타 광고'!D:D,$B842))</f>
        <v>0</v>
      </c>
      <c r="H842" s="30">
        <f>IF($C$4="", SUMIFS('자사몰 메타 광고'!$Q:$Q, '자사몰 메타 광고'!$D:$D, $B842), SUMIFS('자사몰 메타 광고'!$Q:$Q,'자사몰 메타 광고'!$I:$I,$C$4,'자사몰 메타 광고'!D:D,$B842))</f>
        <v>0</v>
      </c>
      <c r="I842" s="30">
        <f>IF($C$4="", SUMIFS('자사몰 메타 광고'!$U:$U, '자사몰 메타 광고'!$D:$D, $B842), SUMIFS('자사몰 메타 광고'!$U:$U,'자사몰 메타 광고'!$I:$I,$C$4,'자사몰 메타 광고'!D:D,$B842))</f>
        <v>0</v>
      </c>
      <c r="J842" s="11">
        <f t="shared" si="34"/>
        <v>0</v>
      </c>
      <c r="K842" s="11">
        <f t="shared" si="35"/>
        <v>0</v>
      </c>
      <c r="L842" s="12" t="str">
        <f t="shared" si="41"/>
        <v xml:space="preserve"> </v>
      </c>
      <c r="N842" s="10">
        <f>IF($C$4="", SUMIFS('무신사 메타 광고'!$X:$X, '무신사 메타 광고'!$D:$D, $B842),SUMIFS('무신사 메타 광고'!$X:$X,'무신사 메타 광고'!I:I,$C$4,'무신사 메타 광고'!D:D,$B842))</f>
        <v>0</v>
      </c>
      <c r="O842" s="11">
        <f t="shared" si="36"/>
        <v>0</v>
      </c>
      <c r="R842" s="13"/>
      <c r="S842" s="31">
        <f>IF($S$4="", SUMIFS('자사몰 메타 광고'!$L:$L, '자사몰 메타 광고'!$C:$C, $R842),SUMIFS('자사몰 메타 광고'!$L:$L,'자사몰 메타 광고'!$I:$I,$S$4,'자사몰 메타 광고'!$C:$C,$R842))</f>
        <v>0</v>
      </c>
      <c r="T842" s="31">
        <f>IF($S$4="", SUMIFS('자사몰 메타 광고'!$V:$V, '자사몰 메타 광고'!$C:$C, $R842),SUMIFS('자사몰 메타 광고'!$V:$V,'자사몰 메타 광고'!$I:$I,$S$4,'자사몰 메타 광고'!$C:$C,$R842))</f>
        <v>0</v>
      </c>
      <c r="U842" s="11">
        <f t="shared" si="37"/>
        <v>0</v>
      </c>
      <c r="V842" s="12" t="str">
        <f t="shared" si="42"/>
        <v xml:space="preserve"> </v>
      </c>
      <c r="W842" s="32">
        <f>IF($S$4="", SUMIFS('자사몰 메타 광고'!$K:$K, '자사몰 메타 광고'!$C:$C, $R842),SUMIFS('자사몰 메타 광고'!$K:$K,'자사몰 메타 광고'!$I:$I,$S$4,'자사몰 메타 광고'!$C:$C,$R842))</f>
        <v>0</v>
      </c>
      <c r="X842" s="32">
        <f>IF($S$4="", SUMIFS('자사몰 메타 광고'!$N:$N, '자사몰 메타 광고'!$C:$C, $R842),SUMIFS('자사몰 메타 광고'!$N:$N,'자사몰 메타 광고'!$I:$I,$S$4,'자사몰 메타 광고'!$C:$C,$R842))</f>
        <v>0</v>
      </c>
      <c r="Y842" s="11">
        <f t="shared" si="38"/>
        <v>0</v>
      </c>
      <c r="Z842" s="12" t="str">
        <f t="shared" si="43"/>
        <v xml:space="preserve"> </v>
      </c>
      <c r="AB842" s="10">
        <f>IF($S$4="", SUMIFS('무신사 메타 광고'!$X:$X, '무신사 메타 광고'!$C:$C, $R842),SUMIFS('무신사 메타 광고'!$X:$X,'무신사 메타 광고'!$I:$I,$S$4,'무신사 메타 광고'!$C:$C,$R842))</f>
        <v>0</v>
      </c>
      <c r="AC842" s="11">
        <f t="shared" si="39"/>
        <v>0</v>
      </c>
    </row>
    <row r="843" spans="2:29">
      <c r="B843" s="9"/>
      <c r="C843" s="29">
        <f>IF($C$4="", SUMIFS('자사몰 메타 광고'!$L:$L, '자사몰 메타 광고'!$D:$D, $B843), SUMIFS('자사몰 메타 광고'!$L:$L, '자사몰 메타 광고'!$I:$I, $C$4, '자사몰 메타 광고'!$D:$D, $B843))</f>
        <v>0</v>
      </c>
      <c r="D843" s="29">
        <f>IF($C$4="", SUMIFS('자사몰 메타 광고'!$V:$V,#REF!, $B843), SUMIFS('자사몰 메타 광고'!$V:$V,'자사몰 메타 광고'!$I:$I,$C$4,'자사몰 메타 광고'!$D:$D,$B843))</f>
        <v>0</v>
      </c>
      <c r="E843" s="11">
        <f t="shared" si="33"/>
        <v>0</v>
      </c>
      <c r="F843" s="12" t="str">
        <f t="shared" si="40"/>
        <v xml:space="preserve"> </v>
      </c>
      <c r="G843" s="30">
        <f>IF($C$4="", SUMIFS('자사몰 메타 광고'!$K:$K, '자사몰 메타 광고'!$D:$D, $B843), SUMIFS('자사몰 메타 광고'!$K:$K,'자사몰 메타 광고'!$I:$I,$C$4,'자사몰 메타 광고'!D:D,$B843))</f>
        <v>0</v>
      </c>
      <c r="H843" s="30">
        <f>IF($C$4="", SUMIFS('자사몰 메타 광고'!$Q:$Q, '자사몰 메타 광고'!$D:$D, $B843), SUMIFS('자사몰 메타 광고'!$Q:$Q,'자사몰 메타 광고'!$I:$I,$C$4,'자사몰 메타 광고'!D:D,$B843))</f>
        <v>0</v>
      </c>
      <c r="I843" s="30">
        <f>IF($C$4="", SUMIFS('자사몰 메타 광고'!$U:$U, '자사몰 메타 광고'!$D:$D, $B843), SUMIFS('자사몰 메타 광고'!$U:$U,'자사몰 메타 광고'!$I:$I,$C$4,'자사몰 메타 광고'!D:D,$B843))</f>
        <v>0</v>
      </c>
      <c r="J843" s="11">
        <f t="shared" si="34"/>
        <v>0</v>
      </c>
      <c r="K843" s="11">
        <f t="shared" si="35"/>
        <v>0</v>
      </c>
      <c r="L843" s="12" t="str">
        <f t="shared" si="41"/>
        <v xml:space="preserve"> </v>
      </c>
      <c r="N843" s="10">
        <f>IF($C$4="", SUMIFS('무신사 메타 광고'!$X:$X, '무신사 메타 광고'!$D:$D, $B843),SUMIFS('무신사 메타 광고'!$X:$X,'무신사 메타 광고'!I:I,$C$4,'무신사 메타 광고'!D:D,$B843))</f>
        <v>0</v>
      </c>
      <c r="O843" s="11">
        <f t="shared" si="36"/>
        <v>0</v>
      </c>
      <c r="R843" s="13"/>
      <c r="S843" s="31">
        <f>IF($S$4="", SUMIFS('자사몰 메타 광고'!$L:$L, '자사몰 메타 광고'!$C:$C, $R843),SUMIFS('자사몰 메타 광고'!$L:$L,'자사몰 메타 광고'!$I:$I,$S$4,'자사몰 메타 광고'!$C:$C,$R843))</f>
        <v>0</v>
      </c>
      <c r="T843" s="31">
        <f>IF($S$4="", SUMIFS('자사몰 메타 광고'!$V:$V, '자사몰 메타 광고'!$C:$C, $R843),SUMIFS('자사몰 메타 광고'!$V:$V,'자사몰 메타 광고'!$I:$I,$S$4,'자사몰 메타 광고'!$C:$C,$R843))</f>
        <v>0</v>
      </c>
      <c r="U843" s="11">
        <f t="shared" si="37"/>
        <v>0</v>
      </c>
      <c r="V843" s="12" t="str">
        <f t="shared" si="42"/>
        <v xml:space="preserve"> </v>
      </c>
      <c r="W843" s="32">
        <f>IF($S$4="", SUMIFS('자사몰 메타 광고'!$K:$K, '자사몰 메타 광고'!$C:$C, $R843),SUMIFS('자사몰 메타 광고'!$K:$K,'자사몰 메타 광고'!$I:$I,$S$4,'자사몰 메타 광고'!$C:$C,$R843))</f>
        <v>0</v>
      </c>
      <c r="X843" s="32">
        <f>IF($S$4="", SUMIFS('자사몰 메타 광고'!$N:$N, '자사몰 메타 광고'!$C:$C, $R843),SUMIFS('자사몰 메타 광고'!$N:$N,'자사몰 메타 광고'!$I:$I,$S$4,'자사몰 메타 광고'!$C:$C,$R843))</f>
        <v>0</v>
      </c>
      <c r="Y843" s="11">
        <f t="shared" si="38"/>
        <v>0</v>
      </c>
      <c r="Z843" s="12" t="str">
        <f t="shared" si="43"/>
        <v xml:space="preserve"> </v>
      </c>
      <c r="AB843" s="10">
        <f>IF($S$4="", SUMIFS('무신사 메타 광고'!$X:$X, '무신사 메타 광고'!$C:$C, $R843),SUMIFS('무신사 메타 광고'!$X:$X,'무신사 메타 광고'!$I:$I,$S$4,'무신사 메타 광고'!$C:$C,$R843))</f>
        <v>0</v>
      </c>
      <c r="AC843" s="11">
        <f t="shared" si="39"/>
        <v>0</v>
      </c>
    </row>
    <row r="844" spans="2:29">
      <c r="B844" s="9"/>
      <c r="C844" s="29">
        <f>IF($C$4="", SUMIFS('자사몰 메타 광고'!$L:$L, '자사몰 메타 광고'!$D:$D, $B844), SUMIFS('자사몰 메타 광고'!$L:$L, '자사몰 메타 광고'!$I:$I, $C$4, '자사몰 메타 광고'!$D:$D, $B844))</f>
        <v>0</v>
      </c>
      <c r="D844" s="29">
        <f>IF($C$4="", SUMIFS('자사몰 메타 광고'!$V:$V,#REF!, $B844), SUMIFS('자사몰 메타 광고'!$V:$V,'자사몰 메타 광고'!$I:$I,$C$4,'자사몰 메타 광고'!$D:$D,$B844))</f>
        <v>0</v>
      </c>
      <c r="E844" s="11">
        <f t="shared" si="33"/>
        <v>0</v>
      </c>
      <c r="F844" s="12" t="str">
        <f t="shared" si="40"/>
        <v xml:space="preserve"> </v>
      </c>
      <c r="G844" s="30">
        <f>IF($C$4="", SUMIFS('자사몰 메타 광고'!$K:$K, '자사몰 메타 광고'!$D:$D, $B844), SUMIFS('자사몰 메타 광고'!$K:$K,'자사몰 메타 광고'!$I:$I,$C$4,'자사몰 메타 광고'!D:D,$B844))</f>
        <v>0</v>
      </c>
      <c r="H844" s="30">
        <f>IF($C$4="", SUMIFS('자사몰 메타 광고'!$Q:$Q, '자사몰 메타 광고'!$D:$D, $B844), SUMIFS('자사몰 메타 광고'!$Q:$Q,'자사몰 메타 광고'!$I:$I,$C$4,'자사몰 메타 광고'!D:D,$B844))</f>
        <v>0</v>
      </c>
      <c r="I844" s="30">
        <f>IF($C$4="", SUMIFS('자사몰 메타 광고'!$U:$U, '자사몰 메타 광고'!$D:$D, $B844), SUMIFS('자사몰 메타 광고'!$U:$U,'자사몰 메타 광고'!$I:$I,$C$4,'자사몰 메타 광고'!D:D,$B844))</f>
        <v>0</v>
      </c>
      <c r="J844" s="11">
        <f t="shared" si="34"/>
        <v>0</v>
      </c>
      <c r="K844" s="11">
        <f t="shared" si="35"/>
        <v>0</v>
      </c>
      <c r="L844" s="12" t="str">
        <f t="shared" si="41"/>
        <v xml:space="preserve"> </v>
      </c>
      <c r="N844" s="10">
        <f>IF($C$4="", SUMIFS('무신사 메타 광고'!$X:$X, '무신사 메타 광고'!$D:$D, $B844),SUMIFS('무신사 메타 광고'!$X:$X,'무신사 메타 광고'!I:I,$C$4,'무신사 메타 광고'!D:D,$B844))</f>
        <v>0</v>
      </c>
      <c r="O844" s="11">
        <f t="shared" si="36"/>
        <v>0</v>
      </c>
      <c r="R844" s="13"/>
      <c r="S844" s="31">
        <f>IF($S$4="", SUMIFS('자사몰 메타 광고'!$L:$L, '자사몰 메타 광고'!$C:$C, $R844),SUMIFS('자사몰 메타 광고'!$L:$L,'자사몰 메타 광고'!$I:$I,$S$4,'자사몰 메타 광고'!$C:$C,$R844))</f>
        <v>0</v>
      </c>
      <c r="T844" s="31">
        <f>IF($S$4="", SUMIFS('자사몰 메타 광고'!$V:$V, '자사몰 메타 광고'!$C:$C, $R844),SUMIFS('자사몰 메타 광고'!$V:$V,'자사몰 메타 광고'!$I:$I,$S$4,'자사몰 메타 광고'!$C:$C,$R844))</f>
        <v>0</v>
      </c>
      <c r="U844" s="11">
        <f t="shared" si="37"/>
        <v>0</v>
      </c>
      <c r="V844" s="12" t="str">
        <f t="shared" si="42"/>
        <v xml:space="preserve"> </v>
      </c>
      <c r="W844" s="32">
        <f>IF($S$4="", SUMIFS('자사몰 메타 광고'!$K:$K, '자사몰 메타 광고'!$C:$C, $R844),SUMIFS('자사몰 메타 광고'!$K:$K,'자사몰 메타 광고'!$I:$I,$S$4,'자사몰 메타 광고'!$C:$C,$R844))</f>
        <v>0</v>
      </c>
      <c r="X844" s="32">
        <f>IF($S$4="", SUMIFS('자사몰 메타 광고'!$N:$N, '자사몰 메타 광고'!$C:$C, $R844),SUMIFS('자사몰 메타 광고'!$N:$N,'자사몰 메타 광고'!$I:$I,$S$4,'자사몰 메타 광고'!$C:$C,$R844))</f>
        <v>0</v>
      </c>
      <c r="Y844" s="11">
        <f t="shared" si="38"/>
        <v>0</v>
      </c>
      <c r="Z844" s="12" t="str">
        <f t="shared" si="43"/>
        <v xml:space="preserve"> </v>
      </c>
      <c r="AB844" s="10">
        <f>IF($S$4="", SUMIFS('무신사 메타 광고'!$X:$X, '무신사 메타 광고'!$C:$C, $R844),SUMIFS('무신사 메타 광고'!$X:$X,'무신사 메타 광고'!$I:$I,$S$4,'무신사 메타 광고'!$C:$C,$R844))</f>
        <v>0</v>
      </c>
      <c r="AC844" s="11">
        <f t="shared" si="39"/>
        <v>0</v>
      </c>
    </row>
    <row r="845" spans="2:29">
      <c r="B845" s="9"/>
      <c r="C845" s="29">
        <f>IF($C$4="", SUMIFS('자사몰 메타 광고'!$L:$L, '자사몰 메타 광고'!$D:$D, $B845), SUMIFS('자사몰 메타 광고'!$L:$L, '자사몰 메타 광고'!$I:$I, $C$4, '자사몰 메타 광고'!$D:$D, $B845))</f>
        <v>0</v>
      </c>
      <c r="D845" s="29">
        <f>IF($C$4="", SUMIFS('자사몰 메타 광고'!$V:$V,#REF!, $B845), SUMIFS('자사몰 메타 광고'!$V:$V,'자사몰 메타 광고'!$I:$I,$C$4,'자사몰 메타 광고'!$D:$D,$B845))</f>
        <v>0</v>
      </c>
      <c r="E845" s="11">
        <f t="shared" si="33"/>
        <v>0</v>
      </c>
      <c r="F845" s="12" t="str">
        <f t="shared" si="40"/>
        <v xml:space="preserve"> </v>
      </c>
      <c r="G845" s="30">
        <f>IF($C$4="", SUMIFS('자사몰 메타 광고'!$K:$K, '자사몰 메타 광고'!$D:$D, $B845), SUMIFS('자사몰 메타 광고'!$K:$K,'자사몰 메타 광고'!$I:$I,$C$4,'자사몰 메타 광고'!D:D,$B845))</f>
        <v>0</v>
      </c>
      <c r="H845" s="30">
        <f>IF($C$4="", SUMIFS('자사몰 메타 광고'!$Q:$Q, '자사몰 메타 광고'!$D:$D, $B845), SUMIFS('자사몰 메타 광고'!$Q:$Q,'자사몰 메타 광고'!$I:$I,$C$4,'자사몰 메타 광고'!D:D,$B845))</f>
        <v>0</v>
      </c>
      <c r="I845" s="30">
        <f>IF($C$4="", SUMIFS('자사몰 메타 광고'!$U:$U, '자사몰 메타 광고'!$D:$D, $B845), SUMIFS('자사몰 메타 광고'!$U:$U,'자사몰 메타 광고'!$I:$I,$C$4,'자사몰 메타 광고'!D:D,$B845))</f>
        <v>0</v>
      </c>
      <c r="J845" s="11">
        <f t="shared" si="34"/>
        <v>0</v>
      </c>
      <c r="K845" s="11">
        <f t="shared" si="35"/>
        <v>0</v>
      </c>
      <c r="L845" s="12" t="str">
        <f t="shared" si="41"/>
        <v xml:space="preserve"> </v>
      </c>
      <c r="N845" s="10">
        <f>IF($C$4="", SUMIFS('무신사 메타 광고'!$X:$X, '무신사 메타 광고'!$D:$D, $B845),SUMIFS('무신사 메타 광고'!$X:$X,'무신사 메타 광고'!I:I,$C$4,'무신사 메타 광고'!D:D,$B845))</f>
        <v>0</v>
      </c>
      <c r="O845" s="11">
        <f t="shared" si="36"/>
        <v>0</v>
      </c>
      <c r="R845" s="13"/>
      <c r="S845" s="31">
        <f>IF($S$4="", SUMIFS('자사몰 메타 광고'!$L:$L, '자사몰 메타 광고'!$C:$C, $R845),SUMIFS('자사몰 메타 광고'!$L:$L,'자사몰 메타 광고'!$I:$I,$S$4,'자사몰 메타 광고'!$C:$C,$R845))</f>
        <v>0</v>
      </c>
      <c r="T845" s="31">
        <f>IF($S$4="", SUMIFS('자사몰 메타 광고'!$V:$V, '자사몰 메타 광고'!$C:$C, $R845),SUMIFS('자사몰 메타 광고'!$V:$V,'자사몰 메타 광고'!$I:$I,$S$4,'자사몰 메타 광고'!$C:$C,$R845))</f>
        <v>0</v>
      </c>
      <c r="U845" s="11">
        <f t="shared" si="37"/>
        <v>0</v>
      </c>
      <c r="V845" s="12" t="str">
        <f t="shared" si="42"/>
        <v xml:space="preserve"> </v>
      </c>
      <c r="W845" s="32">
        <f>IF($S$4="", SUMIFS('자사몰 메타 광고'!$K:$K, '자사몰 메타 광고'!$C:$C, $R845),SUMIFS('자사몰 메타 광고'!$K:$K,'자사몰 메타 광고'!$I:$I,$S$4,'자사몰 메타 광고'!$C:$C,$R845))</f>
        <v>0</v>
      </c>
      <c r="X845" s="32">
        <f>IF($S$4="", SUMIFS('자사몰 메타 광고'!$N:$N, '자사몰 메타 광고'!$C:$C, $R845),SUMIFS('자사몰 메타 광고'!$N:$N,'자사몰 메타 광고'!$I:$I,$S$4,'자사몰 메타 광고'!$C:$C,$R845))</f>
        <v>0</v>
      </c>
      <c r="Y845" s="11">
        <f t="shared" si="38"/>
        <v>0</v>
      </c>
      <c r="Z845" s="12" t="str">
        <f t="shared" si="43"/>
        <v xml:space="preserve"> </v>
      </c>
      <c r="AB845" s="10">
        <f>IF($S$4="", SUMIFS('무신사 메타 광고'!$X:$X, '무신사 메타 광고'!$C:$C, $R845),SUMIFS('무신사 메타 광고'!$X:$X,'무신사 메타 광고'!$I:$I,$S$4,'무신사 메타 광고'!$C:$C,$R845))</f>
        <v>0</v>
      </c>
      <c r="AC845" s="11">
        <f t="shared" si="39"/>
        <v>0</v>
      </c>
    </row>
    <row r="846" spans="2:29">
      <c r="B846" s="9"/>
      <c r="C846" s="29">
        <f>IF($C$4="", SUMIFS('자사몰 메타 광고'!$L:$L, '자사몰 메타 광고'!$D:$D, $B846), SUMIFS('자사몰 메타 광고'!$L:$L, '자사몰 메타 광고'!$I:$I, $C$4, '자사몰 메타 광고'!$D:$D, $B846))</f>
        <v>0</v>
      </c>
      <c r="D846" s="29">
        <f>IF($C$4="", SUMIFS('자사몰 메타 광고'!$V:$V,#REF!, $B846), SUMIFS('자사몰 메타 광고'!$V:$V,'자사몰 메타 광고'!$I:$I,$C$4,'자사몰 메타 광고'!$D:$D,$B846))</f>
        <v>0</v>
      </c>
      <c r="E846" s="11">
        <f t="shared" si="33"/>
        <v>0</v>
      </c>
      <c r="F846" s="12" t="str">
        <f t="shared" si="40"/>
        <v xml:space="preserve"> </v>
      </c>
      <c r="G846" s="30">
        <f>IF($C$4="", SUMIFS('자사몰 메타 광고'!$K:$K, '자사몰 메타 광고'!$D:$D, $B846), SUMIFS('자사몰 메타 광고'!$K:$K,'자사몰 메타 광고'!$I:$I,$C$4,'자사몰 메타 광고'!D:D,$B846))</f>
        <v>0</v>
      </c>
      <c r="H846" s="30">
        <f>IF($C$4="", SUMIFS('자사몰 메타 광고'!$Q:$Q, '자사몰 메타 광고'!$D:$D, $B846), SUMIFS('자사몰 메타 광고'!$Q:$Q,'자사몰 메타 광고'!$I:$I,$C$4,'자사몰 메타 광고'!D:D,$B846))</f>
        <v>0</v>
      </c>
      <c r="I846" s="30">
        <f>IF($C$4="", SUMIFS('자사몰 메타 광고'!$U:$U, '자사몰 메타 광고'!$D:$D, $B846), SUMIFS('자사몰 메타 광고'!$U:$U,'자사몰 메타 광고'!$I:$I,$C$4,'자사몰 메타 광고'!D:D,$B846))</f>
        <v>0</v>
      </c>
      <c r="J846" s="11">
        <f t="shared" si="34"/>
        <v>0</v>
      </c>
      <c r="K846" s="11">
        <f t="shared" si="35"/>
        <v>0</v>
      </c>
      <c r="L846" s="12" t="str">
        <f t="shared" si="41"/>
        <v xml:space="preserve"> </v>
      </c>
      <c r="N846" s="10">
        <f>IF($C$4="", SUMIFS('무신사 메타 광고'!$X:$X, '무신사 메타 광고'!$D:$D, $B846),SUMIFS('무신사 메타 광고'!$X:$X,'무신사 메타 광고'!I:I,$C$4,'무신사 메타 광고'!D:D,$B846))</f>
        <v>0</v>
      </c>
      <c r="O846" s="11">
        <f t="shared" si="36"/>
        <v>0</v>
      </c>
      <c r="R846" s="13"/>
      <c r="S846" s="31">
        <f>IF($S$4="", SUMIFS('자사몰 메타 광고'!$L:$L, '자사몰 메타 광고'!$C:$C, $R846),SUMIFS('자사몰 메타 광고'!$L:$L,'자사몰 메타 광고'!$I:$I,$S$4,'자사몰 메타 광고'!$C:$C,$R846))</f>
        <v>0</v>
      </c>
      <c r="T846" s="31">
        <f>IF($S$4="", SUMIFS('자사몰 메타 광고'!$V:$V, '자사몰 메타 광고'!$C:$C, $R846),SUMIFS('자사몰 메타 광고'!$V:$V,'자사몰 메타 광고'!$I:$I,$S$4,'자사몰 메타 광고'!$C:$C,$R846))</f>
        <v>0</v>
      </c>
      <c r="U846" s="11">
        <f t="shared" si="37"/>
        <v>0</v>
      </c>
      <c r="V846" s="12" t="str">
        <f t="shared" si="42"/>
        <v xml:space="preserve"> </v>
      </c>
      <c r="W846" s="32">
        <f>IF($S$4="", SUMIFS('자사몰 메타 광고'!$K:$K, '자사몰 메타 광고'!$C:$C, $R846),SUMIFS('자사몰 메타 광고'!$K:$K,'자사몰 메타 광고'!$I:$I,$S$4,'자사몰 메타 광고'!$C:$C,$R846))</f>
        <v>0</v>
      </c>
      <c r="X846" s="32">
        <f>IF($S$4="", SUMIFS('자사몰 메타 광고'!$N:$N, '자사몰 메타 광고'!$C:$C, $R846),SUMIFS('자사몰 메타 광고'!$N:$N,'자사몰 메타 광고'!$I:$I,$S$4,'자사몰 메타 광고'!$C:$C,$R846))</f>
        <v>0</v>
      </c>
      <c r="Y846" s="11">
        <f t="shared" si="38"/>
        <v>0</v>
      </c>
      <c r="Z846" s="12" t="str">
        <f t="shared" si="43"/>
        <v xml:space="preserve"> </v>
      </c>
      <c r="AB846" s="10">
        <f>IF($S$4="", SUMIFS('무신사 메타 광고'!$X:$X, '무신사 메타 광고'!$C:$C, $R846),SUMIFS('무신사 메타 광고'!$X:$X,'무신사 메타 광고'!$I:$I,$S$4,'무신사 메타 광고'!$C:$C,$R846))</f>
        <v>0</v>
      </c>
      <c r="AC846" s="11">
        <f t="shared" si="39"/>
        <v>0</v>
      </c>
    </row>
    <row r="847" spans="2:29">
      <c r="B847" s="9"/>
      <c r="C847" s="29">
        <f>IF($C$4="", SUMIFS('자사몰 메타 광고'!$L:$L, '자사몰 메타 광고'!$D:$D, $B847), SUMIFS('자사몰 메타 광고'!$L:$L, '자사몰 메타 광고'!$I:$I, $C$4, '자사몰 메타 광고'!$D:$D, $B847))</f>
        <v>0</v>
      </c>
      <c r="D847" s="29">
        <f>IF($C$4="", SUMIFS('자사몰 메타 광고'!$V:$V,#REF!, $B847), SUMIFS('자사몰 메타 광고'!$V:$V,'자사몰 메타 광고'!$I:$I,$C$4,'자사몰 메타 광고'!$D:$D,$B847))</f>
        <v>0</v>
      </c>
      <c r="E847" s="11">
        <f t="shared" si="33"/>
        <v>0</v>
      </c>
      <c r="F847" s="12" t="str">
        <f t="shared" si="40"/>
        <v xml:space="preserve"> </v>
      </c>
      <c r="G847" s="30">
        <f>IF($C$4="", SUMIFS('자사몰 메타 광고'!$K:$K, '자사몰 메타 광고'!$D:$D, $B847), SUMIFS('자사몰 메타 광고'!$K:$K,'자사몰 메타 광고'!$I:$I,$C$4,'자사몰 메타 광고'!D:D,$B847))</f>
        <v>0</v>
      </c>
      <c r="H847" s="30">
        <f>IF($C$4="", SUMIFS('자사몰 메타 광고'!$Q:$Q, '자사몰 메타 광고'!$D:$D, $B847), SUMIFS('자사몰 메타 광고'!$Q:$Q,'자사몰 메타 광고'!$I:$I,$C$4,'자사몰 메타 광고'!D:D,$B847))</f>
        <v>0</v>
      </c>
      <c r="I847" s="30">
        <f>IF($C$4="", SUMIFS('자사몰 메타 광고'!$U:$U, '자사몰 메타 광고'!$D:$D, $B847), SUMIFS('자사몰 메타 광고'!$U:$U,'자사몰 메타 광고'!$I:$I,$C$4,'자사몰 메타 광고'!D:D,$B847))</f>
        <v>0</v>
      </c>
      <c r="J847" s="11">
        <f t="shared" si="34"/>
        <v>0</v>
      </c>
      <c r="K847" s="11">
        <f t="shared" si="35"/>
        <v>0</v>
      </c>
      <c r="L847" s="12" t="str">
        <f t="shared" si="41"/>
        <v xml:space="preserve"> </v>
      </c>
      <c r="N847" s="10">
        <f>IF($C$4="", SUMIFS('무신사 메타 광고'!$X:$X, '무신사 메타 광고'!$D:$D, $B847),SUMIFS('무신사 메타 광고'!$X:$X,'무신사 메타 광고'!I:I,$C$4,'무신사 메타 광고'!D:D,$B847))</f>
        <v>0</v>
      </c>
      <c r="O847" s="11">
        <f t="shared" si="36"/>
        <v>0</v>
      </c>
      <c r="R847" s="13"/>
      <c r="S847" s="31">
        <f>IF($S$4="", SUMIFS('자사몰 메타 광고'!$L:$L, '자사몰 메타 광고'!$C:$C, $R847),SUMIFS('자사몰 메타 광고'!$L:$L,'자사몰 메타 광고'!$I:$I,$S$4,'자사몰 메타 광고'!$C:$C,$R847))</f>
        <v>0</v>
      </c>
      <c r="T847" s="31">
        <f>IF($S$4="", SUMIFS('자사몰 메타 광고'!$V:$V, '자사몰 메타 광고'!$C:$C, $R847),SUMIFS('자사몰 메타 광고'!$V:$V,'자사몰 메타 광고'!$I:$I,$S$4,'자사몰 메타 광고'!$C:$C,$R847))</f>
        <v>0</v>
      </c>
      <c r="U847" s="11">
        <f t="shared" si="37"/>
        <v>0</v>
      </c>
      <c r="V847" s="12" t="str">
        <f t="shared" si="42"/>
        <v xml:space="preserve"> </v>
      </c>
      <c r="W847" s="32">
        <f>IF($S$4="", SUMIFS('자사몰 메타 광고'!$K:$K, '자사몰 메타 광고'!$C:$C, $R847),SUMIFS('자사몰 메타 광고'!$K:$K,'자사몰 메타 광고'!$I:$I,$S$4,'자사몰 메타 광고'!$C:$C,$R847))</f>
        <v>0</v>
      </c>
      <c r="X847" s="32">
        <f>IF($S$4="", SUMIFS('자사몰 메타 광고'!$N:$N, '자사몰 메타 광고'!$C:$C, $R847),SUMIFS('자사몰 메타 광고'!$N:$N,'자사몰 메타 광고'!$I:$I,$S$4,'자사몰 메타 광고'!$C:$C,$R847))</f>
        <v>0</v>
      </c>
      <c r="Y847" s="11">
        <f t="shared" si="38"/>
        <v>0</v>
      </c>
      <c r="Z847" s="12" t="str">
        <f t="shared" si="43"/>
        <v xml:space="preserve"> </v>
      </c>
      <c r="AB847" s="10">
        <f>IF($S$4="", SUMIFS('무신사 메타 광고'!$X:$X, '무신사 메타 광고'!$C:$C, $R847),SUMIFS('무신사 메타 광고'!$X:$X,'무신사 메타 광고'!$I:$I,$S$4,'무신사 메타 광고'!$C:$C,$R847))</f>
        <v>0</v>
      </c>
      <c r="AC847" s="11">
        <f t="shared" si="39"/>
        <v>0</v>
      </c>
    </row>
    <row r="848" spans="2:29">
      <c r="B848" s="9"/>
      <c r="C848" s="29">
        <f>IF($C$4="", SUMIFS('자사몰 메타 광고'!$L:$L, '자사몰 메타 광고'!$D:$D, $B848), SUMIFS('자사몰 메타 광고'!$L:$L, '자사몰 메타 광고'!$I:$I, $C$4, '자사몰 메타 광고'!$D:$D, $B848))</f>
        <v>0</v>
      </c>
      <c r="D848" s="29">
        <f>IF($C$4="", SUMIFS('자사몰 메타 광고'!$V:$V,#REF!, $B848), SUMIFS('자사몰 메타 광고'!$V:$V,'자사몰 메타 광고'!$I:$I,$C$4,'자사몰 메타 광고'!$D:$D,$B848))</f>
        <v>0</v>
      </c>
      <c r="E848" s="11">
        <f t="shared" si="33"/>
        <v>0</v>
      </c>
      <c r="F848" s="12" t="str">
        <f t="shared" si="40"/>
        <v xml:space="preserve"> </v>
      </c>
      <c r="G848" s="30">
        <f>IF($C$4="", SUMIFS('자사몰 메타 광고'!$K:$K, '자사몰 메타 광고'!$D:$D, $B848), SUMIFS('자사몰 메타 광고'!$K:$K,'자사몰 메타 광고'!$I:$I,$C$4,'자사몰 메타 광고'!D:D,$B848))</f>
        <v>0</v>
      </c>
      <c r="H848" s="30">
        <f>IF($C$4="", SUMIFS('자사몰 메타 광고'!$Q:$Q, '자사몰 메타 광고'!$D:$D, $B848), SUMIFS('자사몰 메타 광고'!$Q:$Q,'자사몰 메타 광고'!$I:$I,$C$4,'자사몰 메타 광고'!D:D,$B848))</f>
        <v>0</v>
      </c>
      <c r="I848" s="30">
        <f>IF($C$4="", SUMIFS('자사몰 메타 광고'!$U:$U, '자사몰 메타 광고'!$D:$D, $B848), SUMIFS('자사몰 메타 광고'!$U:$U,'자사몰 메타 광고'!$I:$I,$C$4,'자사몰 메타 광고'!D:D,$B848))</f>
        <v>0</v>
      </c>
      <c r="J848" s="11">
        <f t="shared" si="34"/>
        <v>0</v>
      </c>
      <c r="K848" s="11">
        <f t="shared" si="35"/>
        <v>0</v>
      </c>
      <c r="L848" s="12" t="str">
        <f t="shared" si="41"/>
        <v xml:space="preserve"> </v>
      </c>
      <c r="N848" s="10">
        <f>IF($C$4="", SUMIFS('무신사 메타 광고'!$X:$X, '무신사 메타 광고'!$D:$D, $B848),SUMIFS('무신사 메타 광고'!$X:$X,'무신사 메타 광고'!I:I,$C$4,'무신사 메타 광고'!D:D,$B848))</f>
        <v>0</v>
      </c>
      <c r="O848" s="11">
        <f t="shared" si="36"/>
        <v>0</v>
      </c>
      <c r="R848" s="13"/>
      <c r="S848" s="31">
        <f>IF($S$4="", SUMIFS('자사몰 메타 광고'!$L:$L, '자사몰 메타 광고'!$C:$C, $R848),SUMIFS('자사몰 메타 광고'!$L:$L,'자사몰 메타 광고'!$I:$I,$S$4,'자사몰 메타 광고'!$C:$C,$R848))</f>
        <v>0</v>
      </c>
      <c r="T848" s="31">
        <f>IF($S$4="", SUMIFS('자사몰 메타 광고'!$V:$V, '자사몰 메타 광고'!$C:$C, $R848),SUMIFS('자사몰 메타 광고'!$V:$V,'자사몰 메타 광고'!$I:$I,$S$4,'자사몰 메타 광고'!$C:$C,$R848))</f>
        <v>0</v>
      </c>
      <c r="U848" s="11">
        <f t="shared" si="37"/>
        <v>0</v>
      </c>
      <c r="V848" s="12" t="str">
        <f t="shared" si="42"/>
        <v xml:space="preserve"> </v>
      </c>
      <c r="W848" s="32">
        <f>IF($S$4="", SUMIFS('자사몰 메타 광고'!$K:$K, '자사몰 메타 광고'!$C:$C, $R848),SUMIFS('자사몰 메타 광고'!$K:$K,'자사몰 메타 광고'!$I:$I,$S$4,'자사몰 메타 광고'!$C:$C,$R848))</f>
        <v>0</v>
      </c>
      <c r="X848" s="32">
        <f>IF($S$4="", SUMIFS('자사몰 메타 광고'!$N:$N, '자사몰 메타 광고'!$C:$C, $R848),SUMIFS('자사몰 메타 광고'!$N:$N,'자사몰 메타 광고'!$I:$I,$S$4,'자사몰 메타 광고'!$C:$C,$R848))</f>
        <v>0</v>
      </c>
      <c r="Y848" s="11">
        <f t="shared" si="38"/>
        <v>0</v>
      </c>
      <c r="Z848" s="12" t="str">
        <f t="shared" si="43"/>
        <v xml:space="preserve"> </v>
      </c>
      <c r="AB848" s="10">
        <f>IF($S$4="", SUMIFS('무신사 메타 광고'!$X:$X, '무신사 메타 광고'!$C:$C, $R848),SUMIFS('무신사 메타 광고'!$X:$X,'무신사 메타 광고'!$I:$I,$S$4,'무신사 메타 광고'!$C:$C,$R848))</f>
        <v>0</v>
      </c>
      <c r="AC848" s="11">
        <f t="shared" si="39"/>
        <v>0</v>
      </c>
    </row>
    <row r="849" spans="2:29">
      <c r="B849" s="9"/>
      <c r="C849" s="29">
        <f>IF($C$4="", SUMIFS('자사몰 메타 광고'!$L:$L, '자사몰 메타 광고'!$D:$D, $B849), SUMIFS('자사몰 메타 광고'!$L:$L, '자사몰 메타 광고'!$I:$I, $C$4, '자사몰 메타 광고'!$D:$D, $B849))</f>
        <v>0</v>
      </c>
      <c r="D849" s="29">
        <f>IF($C$4="", SUMIFS('자사몰 메타 광고'!$V:$V,#REF!, $B849), SUMIFS('자사몰 메타 광고'!$V:$V,'자사몰 메타 광고'!$I:$I,$C$4,'자사몰 메타 광고'!$D:$D,$B849))</f>
        <v>0</v>
      </c>
      <c r="E849" s="11">
        <f t="shared" si="33"/>
        <v>0</v>
      </c>
      <c r="F849" s="12" t="str">
        <f t="shared" si="40"/>
        <v xml:space="preserve"> </v>
      </c>
      <c r="G849" s="30">
        <f>IF($C$4="", SUMIFS('자사몰 메타 광고'!$K:$K, '자사몰 메타 광고'!$D:$D, $B849), SUMIFS('자사몰 메타 광고'!$K:$K,'자사몰 메타 광고'!$I:$I,$C$4,'자사몰 메타 광고'!D:D,$B849))</f>
        <v>0</v>
      </c>
      <c r="H849" s="30">
        <f>IF($C$4="", SUMIFS('자사몰 메타 광고'!$Q:$Q, '자사몰 메타 광고'!$D:$D, $B849), SUMIFS('자사몰 메타 광고'!$Q:$Q,'자사몰 메타 광고'!$I:$I,$C$4,'자사몰 메타 광고'!D:D,$B849))</f>
        <v>0</v>
      </c>
      <c r="I849" s="30">
        <f>IF($C$4="", SUMIFS('자사몰 메타 광고'!$U:$U, '자사몰 메타 광고'!$D:$D, $B849), SUMIFS('자사몰 메타 광고'!$U:$U,'자사몰 메타 광고'!$I:$I,$C$4,'자사몰 메타 광고'!D:D,$B849))</f>
        <v>0</v>
      </c>
      <c r="J849" s="11">
        <f t="shared" si="34"/>
        <v>0</v>
      </c>
      <c r="K849" s="11">
        <f t="shared" si="35"/>
        <v>0</v>
      </c>
      <c r="L849" s="12" t="str">
        <f t="shared" si="41"/>
        <v xml:space="preserve"> </v>
      </c>
      <c r="N849" s="10">
        <f>IF($C$4="", SUMIFS('무신사 메타 광고'!$X:$X, '무신사 메타 광고'!$D:$D, $B849),SUMIFS('무신사 메타 광고'!$X:$X,'무신사 메타 광고'!I:I,$C$4,'무신사 메타 광고'!D:D,$B849))</f>
        <v>0</v>
      </c>
      <c r="O849" s="11">
        <f t="shared" si="36"/>
        <v>0</v>
      </c>
      <c r="R849" s="13"/>
      <c r="S849" s="31">
        <f>IF($S$4="", SUMIFS('자사몰 메타 광고'!$L:$L, '자사몰 메타 광고'!$C:$C, $R849),SUMIFS('자사몰 메타 광고'!$L:$L,'자사몰 메타 광고'!$I:$I,$S$4,'자사몰 메타 광고'!$C:$C,$R849))</f>
        <v>0</v>
      </c>
      <c r="T849" s="31">
        <f>IF($S$4="", SUMIFS('자사몰 메타 광고'!$V:$V, '자사몰 메타 광고'!$C:$C, $R849),SUMIFS('자사몰 메타 광고'!$V:$V,'자사몰 메타 광고'!$I:$I,$S$4,'자사몰 메타 광고'!$C:$C,$R849))</f>
        <v>0</v>
      </c>
      <c r="U849" s="11">
        <f t="shared" si="37"/>
        <v>0</v>
      </c>
      <c r="V849" s="12" t="str">
        <f t="shared" si="42"/>
        <v xml:space="preserve"> </v>
      </c>
      <c r="W849" s="32">
        <f>IF($S$4="", SUMIFS('자사몰 메타 광고'!$K:$K, '자사몰 메타 광고'!$C:$C, $R849),SUMIFS('자사몰 메타 광고'!$K:$K,'자사몰 메타 광고'!$I:$I,$S$4,'자사몰 메타 광고'!$C:$C,$R849))</f>
        <v>0</v>
      </c>
      <c r="X849" s="32">
        <f>IF($S$4="", SUMIFS('자사몰 메타 광고'!$N:$N, '자사몰 메타 광고'!$C:$C, $R849),SUMIFS('자사몰 메타 광고'!$N:$N,'자사몰 메타 광고'!$I:$I,$S$4,'자사몰 메타 광고'!$C:$C,$R849))</f>
        <v>0</v>
      </c>
      <c r="Y849" s="11">
        <f t="shared" si="38"/>
        <v>0</v>
      </c>
      <c r="Z849" s="12" t="str">
        <f t="shared" si="43"/>
        <v xml:space="preserve"> </v>
      </c>
      <c r="AB849" s="10">
        <f>IF($S$4="", SUMIFS('무신사 메타 광고'!$X:$X, '무신사 메타 광고'!$C:$C, $R849),SUMIFS('무신사 메타 광고'!$X:$X,'무신사 메타 광고'!$I:$I,$S$4,'무신사 메타 광고'!$C:$C,$R849))</f>
        <v>0</v>
      </c>
      <c r="AC849" s="11">
        <f t="shared" si="39"/>
        <v>0</v>
      </c>
    </row>
    <row r="850" spans="2:29">
      <c r="B850" s="9"/>
      <c r="C850" s="29">
        <f>IF($C$4="", SUMIFS('자사몰 메타 광고'!$L:$L, '자사몰 메타 광고'!$D:$D, $B850), SUMIFS('자사몰 메타 광고'!$L:$L, '자사몰 메타 광고'!$I:$I, $C$4, '자사몰 메타 광고'!$D:$D, $B850))</f>
        <v>0</v>
      </c>
      <c r="D850" s="29">
        <f>IF($C$4="", SUMIFS('자사몰 메타 광고'!$V:$V,#REF!, $B850), SUMIFS('자사몰 메타 광고'!$V:$V,'자사몰 메타 광고'!$I:$I,$C$4,'자사몰 메타 광고'!$D:$D,$B850))</f>
        <v>0</v>
      </c>
      <c r="E850" s="11">
        <f t="shared" si="33"/>
        <v>0</v>
      </c>
      <c r="F850" s="12" t="str">
        <f t="shared" si="40"/>
        <v xml:space="preserve"> </v>
      </c>
      <c r="G850" s="30">
        <f>IF($C$4="", SUMIFS('자사몰 메타 광고'!$K:$K, '자사몰 메타 광고'!$D:$D, $B850), SUMIFS('자사몰 메타 광고'!$K:$K,'자사몰 메타 광고'!$I:$I,$C$4,'자사몰 메타 광고'!D:D,$B850))</f>
        <v>0</v>
      </c>
      <c r="H850" s="30">
        <f>IF($C$4="", SUMIFS('자사몰 메타 광고'!$Q:$Q, '자사몰 메타 광고'!$D:$D, $B850), SUMIFS('자사몰 메타 광고'!$Q:$Q,'자사몰 메타 광고'!$I:$I,$C$4,'자사몰 메타 광고'!D:D,$B850))</f>
        <v>0</v>
      </c>
      <c r="I850" s="30">
        <f>IF($C$4="", SUMIFS('자사몰 메타 광고'!$U:$U, '자사몰 메타 광고'!$D:$D, $B850), SUMIFS('자사몰 메타 광고'!$U:$U,'자사몰 메타 광고'!$I:$I,$C$4,'자사몰 메타 광고'!D:D,$B850))</f>
        <v>0</v>
      </c>
      <c r="J850" s="11">
        <f t="shared" si="34"/>
        <v>0</v>
      </c>
      <c r="K850" s="11">
        <f t="shared" si="35"/>
        <v>0</v>
      </c>
      <c r="L850" s="12" t="str">
        <f t="shared" si="41"/>
        <v xml:space="preserve"> </v>
      </c>
      <c r="N850" s="10">
        <f>IF($C$4="", SUMIFS('무신사 메타 광고'!$X:$X, '무신사 메타 광고'!$D:$D, $B850),SUMIFS('무신사 메타 광고'!$X:$X,'무신사 메타 광고'!I:I,$C$4,'무신사 메타 광고'!D:D,$B850))</f>
        <v>0</v>
      </c>
      <c r="O850" s="11">
        <f t="shared" si="36"/>
        <v>0</v>
      </c>
      <c r="R850" s="13"/>
      <c r="S850" s="31">
        <f>IF($S$4="", SUMIFS('자사몰 메타 광고'!$L:$L, '자사몰 메타 광고'!$C:$C, $R850),SUMIFS('자사몰 메타 광고'!$L:$L,'자사몰 메타 광고'!$I:$I,$S$4,'자사몰 메타 광고'!$C:$C,$R850))</f>
        <v>0</v>
      </c>
      <c r="T850" s="31">
        <f>IF($S$4="", SUMIFS('자사몰 메타 광고'!$V:$V, '자사몰 메타 광고'!$C:$C, $R850),SUMIFS('자사몰 메타 광고'!$V:$V,'자사몰 메타 광고'!$I:$I,$S$4,'자사몰 메타 광고'!$C:$C,$R850))</f>
        <v>0</v>
      </c>
      <c r="U850" s="11">
        <f t="shared" si="37"/>
        <v>0</v>
      </c>
      <c r="V850" s="12" t="str">
        <f t="shared" si="42"/>
        <v xml:space="preserve"> </v>
      </c>
      <c r="W850" s="32">
        <f>IF($S$4="", SUMIFS('자사몰 메타 광고'!$K:$K, '자사몰 메타 광고'!$C:$C, $R850),SUMIFS('자사몰 메타 광고'!$K:$K,'자사몰 메타 광고'!$I:$I,$S$4,'자사몰 메타 광고'!$C:$C,$R850))</f>
        <v>0</v>
      </c>
      <c r="X850" s="32">
        <f>IF($S$4="", SUMIFS('자사몰 메타 광고'!$N:$N, '자사몰 메타 광고'!$C:$C, $R850),SUMIFS('자사몰 메타 광고'!$N:$N,'자사몰 메타 광고'!$I:$I,$S$4,'자사몰 메타 광고'!$C:$C,$R850))</f>
        <v>0</v>
      </c>
      <c r="Y850" s="11">
        <f t="shared" si="38"/>
        <v>0</v>
      </c>
      <c r="Z850" s="12" t="str">
        <f t="shared" si="43"/>
        <v xml:space="preserve"> </v>
      </c>
      <c r="AB850" s="10">
        <f>IF($S$4="", SUMIFS('무신사 메타 광고'!$X:$X, '무신사 메타 광고'!$C:$C, $R850),SUMIFS('무신사 메타 광고'!$X:$X,'무신사 메타 광고'!$I:$I,$S$4,'무신사 메타 광고'!$C:$C,$R850))</f>
        <v>0</v>
      </c>
      <c r="AC850" s="11">
        <f t="shared" si="39"/>
        <v>0</v>
      </c>
    </row>
    <row r="851" spans="2:29">
      <c r="B851" s="9"/>
      <c r="C851" s="29">
        <f>IF($C$4="", SUMIFS('자사몰 메타 광고'!$L:$L, '자사몰 메타 광고'!$D:$D, $B851), SUMIFS('자사몰 메타 광고'!$L:$L, '자사몰 메타 광고'!$I:$I, $C$4, '자사몰 메타 광고'!$D:$D, $B851))</f>
        <v>0</v>
      </c>
      <c r="D851" s="29">
        <f>IF($C$4="", SUMIFS('자사몰 메타 광고'!$V:$V,#REF!, $B851), SUMIFS('자사몰 메타 광고'!$V:$V,'자사몰 메타 광고'!$I:$I,$C$4,'자사몰 메타 광고'!$D:$D,$B851))</f>
        <v>0</v>
      </c>
      <c r="E851" s="11">
        <f t="shared" si="33"/>
        <v>0</v>
      </c>
      <c r="F851" s="12" t="str">
        <f t="shared" si="40"/>
        <v xml:space="preserve"> </v>
      </c>
      <c r="G851" s="30">
        <f>IF($C$4="", SUMIFS('자사몰 메타 광고'!$K:$K, '자사몰 메타 광고'!$D:$D, $B851), SUMIFS('자사몰 메타 광고'!$K:$K,'자사몰 메타 광고'!$I:$I,$C$4,'자사몰 메타 광고'!D:D,$B851))</f>
        <v>0</v>
      </c>
      <c r="H851" s="30">
        <f>IF($C$4="", SUMIFS('자사몰 메타 광고'!$Q:$Q, '자사몰 메타 광고'!$D:$D, $B851), SUMIFS('자사몰 메타 광고'!$Q:$Q,'자사몰 메타 광고'!$I:$I,$C$4,'자사몰 메타 광고'!D:D,$B851))</f>
        <v>0</v>
      </c>
      <c r="I851" s="30">
        <f>IF($C$4="", SUMIFS('자사몰 메타 광고'!$U:$U, '자사몰 메타 광고'!$D:$D, $B851), SUMIFS('자사몰 메타 광고'!$U:$U,'자사몰 메타 광고'!$I:$I,$C$4,'자사몰 메타 광고'!D:D,$B851))</f>
        <v>0</v>
      </c>
      <c r="J851" s="11">
        <f t="shared" si="34"/>
        <v>0</v>
      </c>
      <c r="K851" s="11">
        <f t="shared" si="35"/>
        <v>0</v>
      </c>
      <c r="L851" s="12" t="str">
        <f t="shared" si="41"/>
        <v xml:space="preserve"> </v>
      </c>
      <c r="N851" s="10">
        <f>IF($C$4="", SUMIFS('무신사 메타 광고'!$X:$X, '무신사 메타 광고'!$D:$D, $B851),SUMIFS('무신사 메타 광고'!$X:$X,'무신사 메타 광고'!I:I,$C$4,'무신사 메타 광고'!D:D,$B851))</f>
        <v>0</v>
      </c>
      <c r="O851" s="11">
        <f t="shared" si="36"/>
        <v>0</v>
      </c>
      <c r="R851" s="13"/>
      <c r="S851" s="31">
        <f>IF($S$4="", SUMIFS('자사몰 메타 광고'!$L:$L, '자사몰 메타 광고'!$C:$C, $R851),SUMIFS('자사몰 메타 광고'!$L:$L,'자사몰 메타 광고'!$I:$I,$S$4,'자사몰 메타 광고'!$C:$C,$R851))</f>
        <v>0</v>
      </c>
      <c r="T851" s="31">
        <f>IF($S$4="", SUMIFS('자사몰 메타 광고'!$V:$V, '자사몰 메타 광고'!$C:$C, $R851),SUMIFS('자사몰 메타 광고'!$V:$V,'자사몰 메타 광고'!$I:$I,$S$4,'자사몰 메타 광고'!$C:$C,$R851))</f>
        <v>0</v>
      </c>
      <c r="U851" s="11">
        <f t="shared" si="37"/>
        <v>0</v>
      </c>
      <c r="V851" s="12" t="str">
        <f t="shared" si="42"/>
        <v xml:space="preserve"> </v>
      </c>
      <c r="W851" s="32">
        <f>IF($S$4="", SUMIFS('자사몰 메타 광고'!$K:$K, '자사몰 메타 광고'!$C:$C, $R851),SUMIFS('자사몰 메타 광고'!$K:$K,'자사몰 메타 광고'!$I:$I,$S$4,'자사몰 메타 광고'!$C:$C,$R851))</f>
        <v>0</v>
      </c>
      <c r="X851" s="32">
        <f>IF($S$4="", SUMIFS('자사몰 메타 광고'!$N:$N, '자사몰 메타 광고'!$C:$C, $R851),SUMIFS('자사몰 메타 광고'!$N:$N,'자사몰 메타 광고'!$I:$I,$S$4,'자사몰 메타 광고'!$C:$C,$R851))</f>
        <v>0</v>
      </c>
      <c r="Y851" s="11">
        <f t="shared" si="38"/>
        <v>0</v>
      </c>
      <c r="Z851" s="12" t="str">
        <f t="shared" si="43"/>
        <v xml:space="preserve"> </v>
      </c>
      <c r="AB851" s="10">
        <f>IF($S$4="", SUMIFS('무신사 메타 광고'!$X:$X, '무신사 메타 광고'!$C:$C, $R851),SUMIFS('무신사 메타 광고'!$X:$X,'무신사 메타 광고'!$I:$I,$S$4,'무신사 메타 광고'!$C:$C,$R851))</f>
        <v>0</v>
      </c>
      <c r="AC851" s="11">
        <f t="shared" si="39"/>
        <v>0</v>
      </c>
    </row>
    <row r="852" spans="2:29">
      <c r="B852" s="9"/>
      <c r="C852" s="29">
        <f>IF($C$4="", SUMIFS('자사몰 메타 광고'!$L:$L, '자사몰 메타 광고'!$D:$D, $B852), SUMIFS('자사몰 메타 광고'!$L:$L, '자사몰 메타 광고'!$I:$I, $C$4, '자사몰 메타 광고'!$D:$D, $B852))</f>
        <v>0</v>
      </c>
      <c r="D852" s="29">
        <f>IF($C$4="", SUMIFS('자사몰 메타 광고'!$V:$V,#REF!, $B852), SUMIFS('자사몰 메타 광고'!$V:$V,'자사몰 메타 광고'!$I:$I,$C$4,'자사몰 메타 광고'!$D:$D,$B852))</f>
        <v>0</v>
      </c>
      <c r="E852" s="11">
        <f t="shared" si="33"/>
        <v>0</v>
      </c>
      <c r="F852" s="12" t="str">
        <f t="shared" si="40"/>
        <v xml:space="preserve"> </v>
      </c>
      <c r="G852" s="30">
        <f>IF($C$4="", SUMIFS('자사몰 메타 광고'!$K:$K, '자사몰 메타 광고'!$D:$D, $B852), SUMIFS('자사몰 메타 광고'!$K:$K,'자사몰 메타 광고'!$I:$I,$C$4,'자사몰 메타 광고'!D:D,$B852))</f>
        <v>0</v>
      </c>
      <c r="H852" s="30">
        <f>IF($C$4="", SUMIFS('자사몰 메타 광고'!$Q:$Q, '자사몰 메타 광고'!$D:$D, $B852), SUMIFS('자사몰 메타 광고'!$Q:$Q,'자사몰 메타 광고'!$I:$I,$C$4,'자사몰 메타 광고'!D:D,$B852))</f>
        <v>0</v>
      </c>
      <c r="I852" s="30">
        <f>IF($C$4="", SUMIFS('자사몰 메타 광고'!$U:$U, '자사몰 메타 광고'!$D:$D, $B852), SUMIFS('자사몰 메타 광고'!$U:$U,'자사몰 메타 광고'!$I:$I,$C$4,'자사몰 메타 광고'!D:D,$B852))</f>
        <v>0</v>
      </c>
      <c r="J852" s="11">
        <f t="shared" si="34"/>
        <v>0</v>
      </c>
      <c r="K852" s="11">
        <f t="shared" si="35"/>
        <v>0</v>
      </c>
      <c r="L852" s="12" t="str">
        <f t="shared" si="41"/>
        <v xml:space="preserve"> </v>
      </c>
      <c r="N852" s="10">
        <f>IF($C$4="", SUMIFS('무신사 메타 광고'!$X:$X, '무신사 메타 광고'!$D:$D, $B852),SUMIFS('무신사 메타 광고'!$X:$X,'무신사 메타 광고'!I:I,$C$4,'무신사 메타 광고'!D:D,$B852))</f>
        <v>0</v>
      </c>
      <c r="O852" s="11">
        <f t="shared" si="36"/>
        <v>0</v>
      </c>
      <c r="R852" s="13"/>
      <c r="S852" s="31">
        <f>IF($S$4="", SUMIFS('자사몰 메타 광고'!$L:$L, '자사몰 메타 광고'!$C:$C, $R852),SUMIFS('자사몰 메타 광고'!$L:$L,'자사몰 메타 광고'!$I:$I,$S$4,'자사몰 메타 광고'!$C:$C,$R852))</f>
        <v>0</v>
      </c>
      <c r="T852" s="31">
        <f>IF($S$4="", SUMIFS('자사몰 메타 광고'!$V:$V, '자사몰 메타 광고'!$C:$C, $R852),SUMIFS('자사몰 메타 광고'!$V:$V,'자사몰 메타 광고'!$I:$I,$S$4,'자사몰 메타 광고'!$C:$C,$R852))</f>
        <v>0</v>
      </c>
      <c r="U852" s="11">
        <f t="shared" si="37"/>
        <v>0</v>
      </c>
      <c r="V852" s="12" t="str">
        <f t="shared" si="42"/>
        <v xml:space="preserve"> </v>
      </c>
      <c r="W852" s="32">
        <f>IF($S$4="", SUMIFS('자사몰 메타 광고'!$K:$K, '자사몰 메타 광고'!$C:$C, $R852),SUMIFS('자사몰 메타 광고'!$K:$K,'자사몰 메타 광고'!$I:$I,$S$4,'자사몰 메타 광고'!$C:$C,$R852))</f>
        <v>0</v>
      </c>
      <c r="X852" s="32">
        <f>IF($S$4="", SUMIFS('자사몰 메타 광고'!$N:$N, '자사몰 메타 광고'!$C:$C, $R852),SUMIFS('자사몰 메타 광고'!$N:$N,'자사몰 메타 광고'!$I:$I,$S$4,'자사몰 메타 광고'!$C:$C,$R852))</f>
        <v>0</v>
      </c>
      <c r="Y852" s="11">
        <f t="shared" si="38"/>
        <v>0</v>
      </c>
      <c r="Z852" s="12" t="str">
        <f t="shared" si="43"/>
        <v xml:space="preserve"> </v>
      </c>
      <c r="AB852" s="10">
        <f>IF($S$4="", SUMIFS('무신사 메타 광고'!$X:$X, '무신사 메타 광고'!$C:$C, $R852),SUMIFS('무신사 메타 광고'!$X:$X,'무신사 메타 광고'!$I:$I,$S$4,'무신사 메타 광고'!$C:$C,$R852))</f>
        <v>0</v>
      </c>
      <c r="AC852" s="11">
        <f t="shared" si="39"/>
        <v>0</v>
      </c>
    </row>
    <row r="853" spans="2:29">
      <c r="B853" s="9"/>
      <c r="C853" s="29">
        <f>IF($C$4="", SUMIFS('자사몰 메타 광고'!$L:$L, '자사몰 메타 광고'!$D:$D, $B853), SUMIFS('자사몰 메타 광고'!$L:$L, '자사몰 메타 광고'!$I:$I, $C$4, '자사몰 메타 광고'!$D:$D, $B853))</f>
        <v>0</v>
      </c>
      <c r="D853" s="29">
        <f>IF($C$4="", SUMIFS('자사몰 메타 광고'!$V:$V,#REF!, $B853), SUMIFS('자사몰 메타 광고'!$V:$V,'자사몰 메타 광고'!$I:$I,$C$4,'자사몰 메타 광고'!$D:$D,$B853))</f>
        <v>0</v>
      </c>
      <c r="E853" s="11">
        <f t="shared" si="33"/>
        <v>0</v>
      </c>
      <c r="F853" s="12" t="str">
        <f t="shared" si="40"/>
        <v xml:space="preserve"> </v>
      </c>
      <c r="G853" s="30">
        <f>IF($C$4="", SUMIFS('자사몰 메타 광고'!$K:$K, '자사몰 메타 광고'!$D:$D, $B853), SUMIFS('자사몰 메타 광고'!$K:$K,'자사몰 메타 광고'!$I:$I,$C$4,'자사몰 메타 광고'!D:D,$B853))</f>
        <v>0</v>
      </c>
      <c r="H853" s="30">
        <f>IF($C$4="", SUMIFS('자사몰 메타 광고'!$Q:$Q, '자사몰 메타 광고'!$D:$D, $B853), SUMIFS('자사몰 메타 광고'!$Q:$Q,'자사몰 메타 광고'!$I:$I,$C$4,'자사몰 메타 광고'!D:D,$B853))</f>
        <v>0</v>
      </c>
      <c r="I853" s="30">
        <f>IF($C$4="", SUMIFS('자사몰 메타 광고'!$U:$U, '자사몰 메타 광고'!$D:$D, $B853), SUMIFS('자사몰 메타 광고'!$U:$U,'자사몰 메타 광고'!$I:$I,$C$4,'자사몰 메타 광고'!D:D,$B853))</f>
        <v>0</v>
      </c>
      <c r="J853" s="11">
        <f t="shared" si="34"/>
        <v>0</v>
      </c>
      <c r="K853" s="11">
        <f t="shared" si="35"/>
        <v>0</v>
      </c>
      <c r="L853" s="12" t="str">
        <f t="shared" si="41"/>
        <v xml:space="preserve"> </v>
      </c>
      <c r="N853" s="10">
        <f>IF($C$4="", SUMIFS('무신사 메타 광고'!$X:$X, '무신사 메타 광고'!$D:$D, $B853),SUMIFS('무신사 메타 광고'!$X:$X,'무신사 메타 광고'!I:I,$C$4,'무신사 메타 광고'!D:D,$B853))</f>
        <v>0</v>
      </c>
      <c r="O853" s="11">
        <f t="shared" si="36"/>
        <v>0</v>
      </c>
      <c r="R853" s="13"/>
      <c r="S853" s="31">
        <f>IF($S$4="", SUMIFS('자사몰 메타 광고'!$L:$L, '자사몰 메타 광고'!$C:$C, $R853),SUMIFS('자사몰 메타 광고'!$L:$L,'자사몰 메타 광고'!$I:$I,$S$4,'자사몰 메타 광고'!$C:$C,$R853))</f>
        <v>0</v>
      </c>
      <c r="T853" s="31">
        <f>IF($S$4="", SUMIFS('자사몰 메타 광고'!$V:$V, '자사몰 메타 광고'!$C:$C, $R853),SUMIFS('자사몰 메타 광고'!$V:$V,'자사몰 메타 광고'!$I:$I,$S$4,'자사몰 메타 광고'!$C:$C,$R853))</f>
        <v>0</v>
      </c>
      <c r="U853" s="11">
        <f t="shared" si="37"/>
        <v>0</v>
      </c>
      <c r="V853" s="12" t="str">
        <f t="shared" si="42"/>
        <v xml:space="preserve"> </v>
      </c>
      <c r="W853" s="32">
        <f>IF($S$4="", SUMIFS('자사몰 메타 광고'!$K:$K, '자사몰 메타 광고'!$C:$C, $R853),SUMIFS('자사몰 메타 광고'!$K:$K,'자사몰 메타 광고'!$I:$I,$S$4,'자사몰 메타 광고'!$C:$C,$R853))</f>
        <v>0</v>
      </c>
      <c r="X853" s="32">
        <f>IF($S$4="", SUMIFS('자사몰 메타 광고'!$N:$N, '자사몰 메타 광고'!$C:$C, $R853),SUMIFS('자사몰 메타 광고'!$N:$N,'자사몰 메타 광고'!$I:$I,$S$4,'자사몰 메타 광고'!$C:$C,$R853))</f>
        <v>0</v>
      </c>
      <c r="Y853" s="11">
        <f t="shared" si="38"/>
        <v>0</v>
      </c>
      <c r="Z853" s="12" t="str">
        <f t="shared" si="43"/>
        <v xml:space="preserve"> </v>
      </c>
      <c r="AB853" s="10">
        <f>IF($S$4="", SUMIFS('무신사 메타 광고'!$X:$X, '무신사 메타 광고'!$C:$C, $R853),SUMIFS('무신사 메타 광고'!$X:$X,'무신사 메타 광고'!$I:$I,$S$4,'무신사 메타 광고'!$C:$C,$R853))</f>
        <v>0</v>
      </c>
      <c r="AC853" s="11">
        <f t="shared" si="39"/>
        <v>0</v>
      </c>
    </row>
    <row r="854" spans="2:29">
      <c r="B854" s="9"/>
      <c r="C854" s="29">
        <f>IF($C$4="", SUMIFS('자사몰 메타 광고'!$L:$L, '자사몰 메타 광고'!$D:$D, $B854), SUMIFS('자사몰 메타 광고'!$L:$L, '자사몰 메타 광고'!$I:$I, $C$4, '자사몰 메타 광고'!$D:$D, $B854))</f>
        <v>0</v>
      </c>
      <c r="D854" s="29">
        <f>IF($C$4="", SUMIFS('자사몰 메타 광고'!$V:$V,#REF!, $B854), SUMIFS('자사몰 메타 광고'!$V:$V,'자사몰 메타 광고'!$I:$I,$C$4,'자사몰 메타 광고'!$D:$D,$B854))</f>
        <v>0</v>
      </c>
      <c r="E854" s="11">
        <f t="shared" si="33"/>
        <v>0</v>
      </c>
      <c r="F854" s="12" t="str">
        <f t="shared" si="40"/>
        <v xml:space="preserve"> </v>
      </c>
      <c r="G854" s="30">
        <f>IF($C$4="", SUMIFS('자사몰 메타 광고'!$K:$K, '자사몰 메타 광고'!$D:$D, $B854), SUMIFS('자사몰 메타 광고'!$K:$K,'자사몰 메타 광고'!$I:$I,$C$4,'자사몰 메타 광고'!D:D,$B854))</f>
        <v>0</v>
      </c>
      <c r="H854" s="30">
        <f>IF($C$4="", SUMIFS('자사몰 메타 광고'!$Q:$Q, '자사몰 메타 광고'!$D:$D, $B854), SUMIFS('자사몰 메타 광고'!$Q:$Q,'자사몰 메타 광고'!$I:$I,$C$4,'자사몰 메타 광고'!D:D,$B854))</f>
        <v>0</v>
      </c>
      <c r="I854" s="30">
        <f>IF($C$4="", SUMIFS('자사몰 메타 광고'!$U:$U, '자사몰 메타 광고'!$D:$D, $B854), SUMIFS('자사몰 메타 광고'!$U:$U,'자사몰 메타 광고'!$I:$I,$C$4,'자사몰 메타 광고'!D:D,$B854))</f>
        <v>0</v>
      </c>
      <c r="J854" s="11">
        <f t="shared" si="34"/>
        <v>0</v>
      </c>
      <c r="K854" s="11">
        <f t="shared" si="35"/>
        <v>0</v>
      </c>
      <c r="L854" s="12" t="str">
        <f t="shared" si="41"/>
        <v xml:space="preserve"> </v>
      </c>
      <c r="N854" s="10">
        <f>IF($C$4="", SUMIFS('무신사 메타 광고'!$X:$X, '무신사 메타 광고'!$D:$D, $B854),SUMIFS('무신사 메타 광고'!$X:$X,'무신사 메타 광고'!I:I,$C$4,'무신사 메타 광고'!D:D,$B854))</f>
        <v>0</v>
      </c>
      <c r="O854" s="11">
        <f t="shared" si="36"/>
        <v>0</v>
      </c>
      <c r="R854" s="13"/>
      <c r="S854" s="31">
        <f>IF($S$4="", SUMIFS('자사몰 메타 광고'!$L:$L, '자사몰 메타 광고'!$C:$C, $R854),SUMIFS('자사몰 메타 광고'!$L:$L,'자사몰 메타 광고'!$I:$I,$S$4,'자사몰 메타 광고'!$C:$C,$R854))</f>
        <v>0</v>
      </c>
      <c r="T854" s="31">
        <f>IF($S$4="", SUMIFS('자사몰 메타 광고'!$V:$V, '자사몰 메타 광고'!$C:$C, $R854),SUMIFS('자사몰 메타 광고'!$V:$V,'자사몰 메타 광고'!$I:$I,$S$4,'자사몰 메타 광고'!$C:$C,$R854))</f>
        <v>0</v>
      </c>
      <c r="U854" s="11">
        <f t="shared" si="37"/>
        <v>0</v>
      </c>
      <c r="V854" s="12" t="str">
        <f t="shared" si="42"/>
        <v xml:space="preserve"> </v>
      </c>
      <c r="W854" s="32">
        <f>IF($S$4="", SUMIFS('자사몰 메타 광고'!$K:$K, '자사몰 메타 광고'!$C:$C, $R854),SUMIFS('자사몰 메타 광고'!$K:$K,'자사몰 메타 광고'!$I:$I,$S$4,'자사몰 메타 광고'!$C:$C,$R854))</f>
        <v>0</v>
      </c>
      <c r="X854" s="32">
        <f>IF($S$4="", SUMIFS('자사몰 메타 광고'!$N:$N, '자사몰 메타 광고'!$C:$C, $R854),SUMIFS('자사몰 메타 광고'!$N:$N,'자사몰 메타 광고'!$I:$I,$S$4,'자사몰 메타 광고'!$C:$C,$R854))</f>
        <v>0</v>
      </c>
      <c r="Y854" s="11">
        <f t="shared" si="38"/>
        <v>0</v>
      </c>
      <c r="Z854" s="12" t="str">
        <f t="shared" si="43"/>
        <v xml:space="preserve"> </v>
      </c>
      <c r="AB854" s="10">
        <f>IF($S$4="", SUMIFS('무신사 메타 광고'!$X:$X, '무신사 메타 광고'!$C:$C, $R854),SUMIFS('무신사 메타 광고'!$X:$X,'무신사 메타 광고'!$I:$I,$S$4,'무신사 메타 광고'!$C:$C,$R854))</f>
        <v>0</v>
      </c>
      <c r="AC854" s="11">
        <f t="shared" si="39"/>
        <v>0</v>
      </c>
    </row>
    <row r="855" spans="2:29">
      <c r="B855" s="9"/>
      <c r="C855" s="29">
        <f>IF($C$4="", SUMIFS('자사몰 메타 광고'!$L:$L, '자사몰 메타 광고'!$D:$D, $B855), SUMIFS('자사몰 메타 광고'!$L:$L, '자사몰 메타 광고'!$I:$I, $C$4, '자사몰 메타 광고'!$D:$D, $B855))</f>
        <v>0</v>
      </c>
      <c r="D855" s="29">
        <f>IF($C$4="", SUMIFS('자사몰 메타 광고'!$V:$V,#REF!, $B855), SUMIFS('자사몰 메타 광고'!$V:$V,'자사몰 메타 광고'!$I:$I,$C$4,'자사몰 메타 광고'!$D:$D,$B855))</f>
        <v>0</v>
      </c>
      <c r="E855" s="11">
        <f t="shared" si="33"/>
        <v>0</v>
      </c>
      <c r="F855" s="12" t="str">
        <f t="shared" si="40"/>
        <v xml:space="preserve"> </v>
      </c>
      <c r="G855" s="30">
        <f>IF($C$4="", SUMIFS('자사몰 메타 광고'!$K:$K, '자사몰 메타 광고'!$D:$D, $B855), SUMIFS('자사몰 메타 광고'!$K:$K,'자사몰 메타 광고'!$I:$I,$C$4,'자사몰 메타 광고'!D:D,$B855))</f>
        <v>0</v>
      </c>
      <c r="H855" s="30">
        <f>IF($C$4="", SUMIFS('자사몰 메타 광고'!$Q:$Q, '자사몰 메타 광고'!$D:$D, $B855), SUMIFS('자사몰 메타 광고'!$Q:$Q,'자사몰 메타 광고'!$I:$I,$C$4,'자사몰 메타 광고'!D:D,$B855))</f>
        <v>0</v>
      </c>
      <c r="I855" s="30">
        <f>IF($C$4="", SUMIFS('자사몰 메타 광고'!$U:$U, '자사몰 메타 광고'!$D:$D, $B855), SUMIFS('자사몰 메타 광고'!$U:$U,'자사몰 메타 광고'!$I:$I,$C$4,'자사몰 메타 광고'!D:D,$B855))</f>
        <v>0</v>
      </c>
      <c r="J855" s="11">
        <f t="shared" si="34"/>
        <v>0</v>
      </c>
      <c r="K855" s="11">
        <f t="shared" si="35"/>
        <v>0</v>
      </c>
      <c r="L855" s="12" t="str">
        <f t="shared" si="41"/>
        <v xml:space="preserve"> </v>
      </c>
      <c r="N855" s="10">
        <f>IF($C$4="", SUMIFS('무신사 메타 광고'!$X:$X, '무신사 메타 광고'!$D:$D, $B855),SUMIFS('무신사 메타 광고'!$X:$X,'무신사 메타 광고'!I:I,$C$4,'무신사 메타 광고'!D:D,$B855))</f>
        <v>0</v>
      </c>
      <c r="O855" s="11">
        <f t="shared" si="36"/>
        <v>0</v>
      </c>
      <c r="R855" s="13"/>
      <c r="S855" s="31">
        <f>IF($S$4="", SUMIFS('자사몰 메타 광고'!$L:$L, '자사몰 메타 광고'!$C:$C, $R855),SUMIFS('자사몰 메타 광고'!$L:$L,'자사몰 메타 광고'!$I:$I,$S$4,'자사몰 메타 광고'!$C:$C,$R855))</f>
        <v>0</v>
      </c>
      <c r="T855" s="31">
        <f>IF($S$4="", SUMIFS('자사몰 메타 광고'!$V:$V, '자사몰 메타 광고'!$C:$C, $R855),SUMIFS('자사몰 메타 광고'!$V:$V,'자사몰 메타 광고'!$I:$I,$S$4,'자사몰 메타 광고'!$C:$C,$R855))</f>
        <v>0</v>
      </c>
      <c r="U855" s="11">
        <f t="shared" si="37"/>
        <v>0</v>
      </c>
      <c r="V855" s="12" t="str">
        <f t="shared" si="42"/>
        <v xml:space="preserve"> </v>
      </c>
      <c r="W855" s="32">
        <f>IF($S$4="", SUMIFS('자사몰 메타 광고'!$K:$K, '자사몰 메타 광고'!$C:$C, $R855),SUMIFS('자사몰 메타 광고'!$K:$K,'자사몰 메타 광고'!$I:$I,$S$4,'자사몰 메타 광고'!$C:$C,$R855))</f>
        <v>0</v>
      </c>
      <c r="X855" s="32">
        <f>IF($S$4="", SUMIFS('자사몰 메타 광고'!$N:$N, '자사몰 메타 광고'!$C:$C, $R855),SUMIFS('자사몰 메타 광고'!$N:$N,'자사몰 메타 광고'!$I:$I,$S$4,'자사몰 메타 광고'!$C:$C,$R855))</f>
        <v>0</v>
      </c>
      <c r="Y855" s="11">
        <f t="shared" si="38"/>
        <v>0</v>
      </c>
      <c r="Z855" s="12" t="str">
        <f t="shared" si="43"/>
        <v xml:space="preserve"> </v>
      </c>
      <c r="AB855" s="10">
        <f>IF($S$4="", SUMIFS('무신사 메타 광고'!$X:$X, '무신사 메타 광고'!$C:$C, $R855),SUMIFS('무신사 메타 광고'!$X:$X,'무신사 메타 광고'!$I:$I,$S$4,'무신사 메타 광고'!$C:$C,$R855))</f>
        <v>0</v>
      </c>
      <c r="AC855" s="11">
        <f t="shared" si="39"/>
        <v>0</v>
      </c>
    </row>
    <row r="856" spans="2:29">
      <c r="B856" s="9"/>
      <c r="C856" s="29">
        <f>IF($C$4="", SUMIFS('자사몰 메타 광고'!$L:$L, '자사몰 메타 광고'!$D:$D, $B856), SUMIFS('자사몰 메타 광고'!$L:$L, '자사몰 메타 광고'!$I:$I, $C$4, '자사몰 메타 광고'!$D:$D, $B856))</f>
        <v>0</v>
      </c>
      <c r="D856" s="29">
        <f>IF($C$4="", SUMIFS('자사몰 메타 광고'!$V:$V,#REF!, $B856), SUMIFS('자사몰 메타 광고'!$V:$V,'자사몰 메타 광고'!$I:$I,$C$4,'자사몰 메타 광고'!$D:$D,$B856))</f>
        <v>0</v>
      </c>
      <c r="E856" s="11">
        <f t="shared" si="33"/>
        <v>0</v>
      </c>
      <c r="F856" s="12" t="str">
        <f t="shared" si="40"/>
        <v xml:space="preserve"> </v>
      </c>
      <c r="G856" s="30">
        <f>IF($C$4="", SUMIFS('자사몰 메타 광고'!$K:$K, '자사몰 메타 광고'!$D:$D, $B856), SUMIFS('자사몰 메타 광고'!$K:$K,'자사몰 메타 광고'!$I:$I,$C$4,'자사몰 메타 광고'!D:D,$B856))</f>
        <v>0</v>
      </c>
      <c r="H856" s="30">
        <f>IF($C$4="", SUMIFS('자사몰 메타 광고'!$Q:$Q, '자사몰 메타 광고'!$D:$D, $B856), SUMIFS('자사몰 메타 광고'!$Q:$Q,'자사몰 메타 광고'!$I:$I,$C$4,'자사몰 메타 광고'!D:D,$B856))</f>
        <v>0</v>
      </c>
      <c r="I856" s="30">
        <f>IF($C$4="", SUMIFS('자사몰 메타 광고'!$U:$U, '자사몰 메타 광고'!$D:$D, $B856), SUMIFS('자사몰 메타 광고'!$U:$U,'자사몰 메타 광고'!$I:$I,$C$4,'자사몰 메타 광고'!D:D,$B856))</f>
        <v>0</v>
      </c>
      <c r="J856" s="11">
        <f t="shared" si="34"/>
        <v>0</v>
      </c>
      <c r="K856" s="11">
        <f t="shared" si="35"/>
        <v>0</v>
      </c>
      <c r="L856" s="12" t="str">
        <f t="shared" si="41"/>
        <v xml:space="preserve"> </v>
      </c>
      <c r="N856" s="10">
        <f>IF($C$4="", SUMIFS('무신사 메타 광고'!$X:$X, '무신사 메타 광고'!$D:$D, $B856),SUMIFS('무신사 메타 광고'!$X:$X,'무신사 메타 광고'!I:I,$C$4,'무신사 메타 광고'!D:D,$B856))</f>
        <v>0</v>
      </c>
      <c r="O856" s="11">
        <f t="shared" si="36"/>
        <v>0</v>
      </c>
      <c r="R856" s="13"/>
      <c r="S856" s="31">
        <f>IF($S$4="", SUMIFS('자사몰 메타 광고'!$L:$L, '자사몰 메타 광고'!$C:$C, $R856),SUMIFS('자사몰 메타 광고'!$L:$L,'자사몰 메타 광고'!$I:$I,$S$4,'자사몰 메타 광고'!$C:$C,$R856))</f>
        <v>0</v>
      </c>
      <c r="T856" s="31">
        <f>IF($S$4="", SUMIFS('자사몰 메타 광고'!$V:$V, '자사몰 메타 광고'!$C:$C, $R856),SUMIFS('자사몰 메타 광고'!$V:$V,'자사몰 메타 광고'!$I:$I,$S$4,'자사몰 메타 광고'!$C:$C,$R856))</f>
        <v>0</v>
      </c>
      <c r="U856" s="11">
        <f t="shared" si="37"/>
        <v>0</v>
      </c>
      <c r="V856" s="12" t="str">
        <f t="shared" si="42"/>
        <v xml:space="preserve"> </v>
      </c>
      <c r="W856" s="32">
        <f>IF($S$4="", SUMIFS('자사몰 메타 광고'!$K:$K, '자사몰 메타 광고'!$C:$C, $R856),SUMIFS('자사몰 메타 광고'!$K:$K,'자사몰 메타 광고'!$I:$I,$S$4,'자사몰 메타 광고'!$C:$C,$R856))</f>
        <v>0</v>
      </c>
      <c r="X856" s="32">
        <f>IF($S$4="", SUMIFS('자사몰 메타 광고'!$N:$N, '자사몰 메타 광고'!$C:$C, $R856),SUMIFS('자사몰 메타 광고'!$N:$N,'자사몰 메타 광고'!$I:$I,$S$4,'자사몰 메타 광고'!$C:$C,$R856))</f>
        <v>0</v>
      </c>
      <c r="Y856" s="11">
        <f t="shared" si="38"/>
        <v>0</v>
      </c>
      <c r="Z856" s="12" t="str">
        <f t="shared" si="43"/>
        <v xml:space="preserve"> </v>
      </c>
      <c r="AB856" s="10">
        <f>IF($S$4="", SUMIFS('무신사 메타 광고'!$X:$X, '무신사 메타 광고'!$C:$C, $R856),SUMIFS('무신사 메타 광고'!$X:$X,'무신사 메타 광고'!$I:$I,$S$4,'무신사 메타 광고'!$C:$C,$R856))</f>
        <v>0</v>
      </c>
      <c r="AC856" s="11">
        <f t="shared" si="39"/>
        <v>0</v>
      </c>
    </row>
    <row r="857" spans="2:29">
      <c r="B857" s="9"/>
      <c r="C857" s="29">
        <f>IF($C$4="", SUMIFS('자사몰 메타 광고'!$L:$L, '자사몰 메타 광고'!$D:$D, $B857), SUMIFS('자사몰 메타 광고'!$L:$L, '자사몰 메타 광고'!$I:$I, $C$4, '자사몰 메타 광고'!$D:$D, $B857))</f>
        <v>0</v>
      </c>
      <c r="D857" s="29">
        <f>IF($C$4="", SUMIFS('자사몰 메타 광고'!$V:$V,#REF!, $B857), SUMIFS('자사몰 메타 광고'!$V:$V,'자사몰 메타 광고'!$I:$I,$C$4,'자사몰 메타 광고'!$D:$D,$B857))</f>
        <v>0</v>
      </c>
      <c r="E857" s="11">
        <f t="shared" si="33"/>
        <v>0</v>
      </c>
      <c r="F857" s="12" t="str">
        <f t="shared" si="40"/>
        <v xml:space="preserve"> </v>
      </c>
      <c r="G857" s="30">
        <f>IF($C$4="", SUMIFS('자사몰 메타 광고'!$K:$K, '자사몰 메타 광고'!$D:$D, $B857), SUMIFS('자사몰 메타 광고'!$K:$K,'자사몰 메타 광고'!$I:$I,$C$4,'자사몰 메타 광고'!D:D,$B857))</f>
        <v>0</v>
      </c>
      <c r="H857" s="30">
        <f>IF($C$4="", SUMIFS('자사몰 메타 광고'!$Q:$Q, '자사몰 메타 광고'!$D:$D, $B857), SUMIFS('자사몰 메타 광고'!$Q:$Q,'자사몰 메타 광고'!$I:$I,$C$4,'자사몰 메타 광고'!D:D,$B857))</f>
        <v>0</v>
      </c>
      <c r="I857" s="30">
        <f>IF($C$4="", SUMIFS('자사몰 메타 광고'!$U:$U, '자사몰 메타 광고'!$D:$D, $B857), SUMIFS('자사몰 메타 광고'!$U:$U,'자사몰 메타 광고'!$I:$I,$C$4,'자사몰 메타 광고'!D:D,$B857))</f>
        <v>0</v>
      </c>
      <c r="J857" s="11">
        <f t="shared" si="34"/>
        <v>0</v>
      </c>
      <c r="K857" s="11">
        <f t="shared" si="35"/>
        <v>0</v>
      </c>
      <c r="L857" s="12" t="str">
        <f t="shared" si="41"/>
        <v xml:space="preserve"> </v>
      </c>
      <c r="N857" s="10">
        <f>IF($C$4="", SUMIFS('무신사 메타 광고'!$X:$X, '무신사 메타 광고'!$D:$D, $B857),SUMIFS('무신사 메타 광고'!$X:$X,'무신사 메타 광고'!I:I,$C$4,'무신사 메타 광고'!D:D,$B857))</f>
        <v>0</v>
      </c>
      <c r="O857" s="11">
        <f t="shared" si="36"/>
        <v>0</v>
      </c>
      <c r="R857" s="13"/>
      <c r="S857" s="31">
        <f>IF($S$4="", SUMIFS('자사몰 메타 광고'!$L:$L, '자사몰 메타 광고'!$C:$C, $R857),SUMIFS('자사몰 메타 광고'!$L:$L,'자사몰 메타 광고'!$I:$I,$S$4,'자사몰 메타 광고'!$C:$C,$R857))</f>
        <v>0</v>
      </c>
      <c r="T857" s="31">
        <f>IF($S$4="", SUMIFS('자사몰 메타 광고'!$V:$V, '자사몰 메타 광고'!$C:$C, $R857),SUMIFS('자사몰 메타 광고'!$V:$V,'자사몰 메타 광고'!$I:$I,$S$4,'자사몰 메타 광고'!$C:$C,$R857))</f>
        <v>0</v>
      </c>
      <c r="U857" s="11">
        <f t="shared" si="37"/>
        <v>0</v>
      </c>
      <c r="V857" s="12" t="str">
        <f t="shared" si="42"/>
        <v xml:space="preserve"> </v>
      </c>
      <c r="W857" s="32">
        <f>IF($S$4="", SUMIFS('자사몰 메타 광고'!$K:$K, '자사몰 메타 광고'!$C:$C, $R857),SUMIFS('자사몰 메타 광고'!$K:$K,'자사몰 메타 광고'!$I:$I,$S$4,'자사몰 메타 광고'!$C:$C,$R857))</f>
        <v>0</v>
      </c>
      <c r="X857" s="32">
        <f>IF($S$4="", SUMIFS('자사몰 메타 광고'!$N:$N, '자사몰 메타 광고'!$C:$C, $R857),SUMIFS('자사몰 메타 광고'!$N:$N,'자사몰 메타 광고'!$I:$I,$S$4,'자사몰 메타 광고'!$C:$C,$R857))</f>
        <v>0</v>
      </c>
      <c r="Y857" s="11">
        <f t="shared" si="38"/>
        <v>0</v>
      </c>
      <c r="Z857" s="12" t="str">
        <f t="shared" si="43"/>
        <v xml:space="preserve"> </v>
      </c>
      <c r="AB857" s="10">
        <f>IF($S$4="", SUMIFS('무신사 메타 광고'!$X:$X, '무신사 메타 광고'!$C:$C, $R857),SUMIFS('무신사 메타 광고'!$X:$X,'무신사 메타 광고'!$I:$I,$S$4,'무신사 메타 광고'!$C:$C,$R857))</f>
        <v>0</v>
      </c>
      <c r="AC857" s="11">
        <f t="shared" si="39"/>
        <v>0</v>
      </c>
    </row>
    <row r="858" spans="2:29">
      <c r="B858" s="9"/>
      <c r="C858" s="29">
        <f>IF($C$4="", SUMIFS('자사몰 메타 광고'!$L:$L, '자사몰 메타 광고'!$D:$D, $B858), SUMIFS('자사몰 메타 광고'!$L:$L, '자사몰 메타 광고'!$I:$I, $C$4, '자사몰 메타 광고'!$D:$D, $B858))</f>
        <v>0</v>
      </c>
      <c r="D858" s="29">
        <f>IF($C$4="", SUMIFS('자사몰 메타 광고'!$V:$V,#REF!, $B858), SUMIFS('자사몰 메타 광고'!$V:$V,'자사몰 메타 광고'!$I:$I,$C$4,'자사몰 메타 광고'!$D:$D,$B858))</f>
        <v>0</v>
      </c>
      <c r="E858" s="11">
        <f t="shared" si="33"/>
        <v>0</v>
      </c>
      <c r="F858" s="12" t="str">
        <f t="shared" si="40"/>
        <v xml:space="preserve"> </v>
      </c>
      <c r="G858" s="30">
        <f>IF($C$4="", SUMIFS('자사몰 메타 광고'!$K:$K, '자사몰 메타 광고'!$D:$D, $B858), SUMIFS('자사몰 메타 광고'!$K:$K,'자사몰 메타 광고'!$I:$I,$C$4,'자사몰 메타 광고'!D:D,$B858))</f>
        <v>0</v>
      </c>
      <c r="H858" s="30">
        <f>IF($C$4="", SUMIFS('자사몰 메타 광고'!$Q:$Q, '자사몰 메타 광고'!$D:$D, $B858), SUMIFS('자사몰 메타 광고'!$Q:$Q,'자사몰 메타 광고'!$I:$I,$C$4,'자사몰 메타 광고'!D:D,$B858))</f>
        <v>0</v>
      </c>
      <c r="I858" s="30">
        <f>IF($C$4="", SUMIFS('자사몰 메타 광고'!$U:$U, '자사몰 메타 광고'!$D:$D, $B858), SUMIFS('자사몰 메타 광고'!$U:$U,'자사몰 메타 광고'!$I:$I,$C$4,'자사몰 메타 광고'!D:D,$B858))</f>
        <v>0</v>
      </c>
      <c r="J858" s="11">
        <f t="shared" si="34"/>
        <v>0</v>
      </c>
      <c r="K858" s="11">
        <f t="shared" si="35"/>
        <v>0</v>
      </c>
      <c r="L858" s="12" t="str">
        <f t="shared" si="41"/>
        <v xml:space="preserve"> </v>
      </c>
      <c r="N858" s="10">
        <f>IF($C$4="", SUMIFS('무신사 메타 광고'!$X:$X, '무신사 메타 광고'!$D:$D, $B858),SUMIFS('무신사 메타 광고'!$X:$X,'무신사 메타 광고'!I:I,$C$4,'무신사 메타 광고'!D:D,$B858))</f>
        <v>0</v>
      </c>
      <c r="O858" s="11">
        <f t="shared" si="36"/>
        <v>0</v>
      </c>
      <c r="R858" s="13"/>
      <c r="S858" s="31">
        <f>IF($S$4="", SUMIFS('자사몰 메타 광고'!$L:$L, '자사몰 메타 광고'!$C:$C, $R858),SUMIFS('자사몰 메타 광고'!$L:$L,'자사몰 메타 광고'!$I:$I,$S$4,'자사몰 메타 광고'!$C:$C,$R858))</f>
        <v>0</v>
      </c>
      <c r="T858" s="31">
        <f>IF($S$4="", SUMIFS('자사몰 메타 광고'!$V:$V, '자사몰 메타 광고'!$C:$C, $R858),SUMIFS('자사몰 메타 광고'!$V:$V,'자사몰 메타 광고'!$I:$I,$S$4,'자사몰 메타 광고'!$C:$C,$R858))</f>
        <v>0</v>
      </c>
      <c r="U858" s="11">
        <f t="shared" si="37"/>
        <v>0</v>
      </c>
      <c r="V858" s="12" t="str">
        <f t="shared" si="42"/>
        <v xml:space="preserve"> </v>
      </c>
      <c r="W858" s="32">
        <f>IF($S$4="", SUMIFS('자사몰 메타 광고'!$K:$K, '자사몰 메타 광고'!$C:$C, $R858),SUMIFS('자사몰 메타 광고'!$K:$K,'자사몰 메타 광고'!$I:$I,$S$4,'자사몰 메타 광고'!$C:$C,$R858))</f>
        <v>0</v>
      </c>
      <c r="X858" s="32">
        <f>IF($S$4="", SUMIFS('자사몰 메타 광고'!$N:$N, '자사몰 메타 광고'!$C:$C, $R858),SUMIFS('자사몰 메타 광고'!$N:$N,'자사몰 메타 광고'!$I:$I,$S$4,'자사몰 메타 광고'!$C:$C,$R858))</f>
        <v>0</v>
      </c>
      <c r="Y858" s="11">
        <f t="shared" si="38"/>
        <v>0</v>
      </c>
      <c r="Z858" s="12" t="str">
        <f t="shared" si="43"/>
        <v xml:space="preserve"> </v>
      </c>
      <c r="AB858" s="10">
        <f>IF($S$4="", SUMIFS('무신사 메타 광고'!$X:$X, '무신사 메타 광고'!$C:$C, $R858),SUMIFS('무신사 메타 광고'!$X:$X,'무신사 메타 광고'!$I:$I,$S$4,'무신사 메타 광고'!$C:$C,$R858))</f>
        <v>0</v>
      </c>
      <c r="AC858" s="11">
        <f t="shared" si="39"/>
        <v>0</v>
      </c>
    </row>
    <row r="859" spans="2:29">
      <c r="B859" s="9"/>
      <c r="C859" s="29">
        <f>IF($C$4="", SUMIFS('자사몰 메타 광고'!$L:$L, '자사몰 메타 광고'!$D:$D, $B859), SUMIFS('자사몰 메타 광고'!$L:$L, '자사몰 메타 광고'!$I:$I, $C$4, '자사몰 메타 광고'!$D:$D, $B859))</f>
        <v>0</v>
      </c>
      <c r="D859" s="29">
        <f>IF($C$4="", SUMIFS('자사몰 메타 광고'!$V:$V,#REF!, $B859), SUMIFS('자사몰 메타 광고'!$V:$V,'자사몰 메타 광고'!$I:$I,$C$4,'자사몰 메타 광고'!$D:$D,$B859))</f>
        <v>0</v>
      </c>
      <c r="E859" s="11">
        <f t="shared" si="33"/>
        <v>0</v>
      </c>
      <c r="F859" s="12" t="str">
        <f t="shared" si="40"/>
        <v xml:space="preserve"> </v>
      </c>
      <c r="G859" s="30">
        <f>IF($C$4="", SUMIFS('자사몰 메타 광고'!$K:$K, '자사몰 메타 광고'!$D:$D, $B859), SUMIFS('자사몰 메타 광고'!$K:$K,'자사몰 메타 광고'!$I:$I,$C$4,'자사몰 메타 광고'!D:D,$B859))</f>
        <v>0</v>
      </c>
      <c r="H859" s="30">
        <f>IF($C$4="", SUMIFS('자사몰 메타 광고'!$Q:$Q, '자사몰 메타 광고'!$D:$D, $B859), SUMIFS('자사몰 메타 광고'!$Q:$Q,'자사몰 메타 광고'!$I:$I,$C$4,'자사몰 메타 광고'!D:D,$B859))</f>
        <v>0</v>
      </c>
      <c r="I859" s="30">
        <f>IF($C$4="", SUMIFS('자사몰 메타 광고'!$U:$U, '자사몰 메타 광고'!$D:$D, $B859), SUMIFS('자사몰 메타 광고'!$U:$U,'자사몰 메타 광고'!$I:$I,$C$4,'자사몰 메타 광고'!D:D,$B859))</f>
        <v>0</v>
      </c>
      <c r="J859" s="11">
        <f t="shared" si="34"/>
        <v>0</v>
      </c>
      <c r="K859" s="11">
        <f t="shared" si="35"/>
        <v>0</v>
      </c>
      <c r="L859" s="12" t="str">
        <f t="shared" si="41"/>
        <v xml:space="preserve"> </v>
      </c>
      <c r="N859" s="10">
        <f>IF($C$4="", SUMIFS('무신사 메타 광고'!$X:$X, '무신사 메타 광고'!$D:$D, $B859),SUMIFS('무신사 메타 광고'!$X:$X,'무신사 메타 광고'!I:I,$C$4,'무신사 메타 광고'!D:D,$B859))</f>
        <v>0</v>
      </c>
      <c r="O859" s="11">
        <f t="shared" si="36"/>
        <v>0</v>
      </c>
      <c r="R859" s="13"/>
      <c r="S859" s="31">
        <f>IF($S$4="", SUMIFS('자사몰 메타 광고'!$L:$L, '자사몰 메타 광고'!$C:$C, $R859),SUMIFS('자사몰 메타 광고'!$L:$L,'자사몰 메타 광고'!$I:$I,$S$4,'자사몰 메타 광고'!$C:$C,$R859))</f>
        <v>0</v>
      </c>
      <c r="T859" s="31">
        <f>IF($S$4="", SUMIFS('자사몰 메타 광고'!$V:$V, '자사몰 메타 광고'!$C:$C, $R859),SUMIFS('자사몰 메타 광고'!$V:$V,'자사몰 메타 광고'!$I:$I,$S$4,'자사몰 메타 광고'!$C:$C,$R859))</f>
        <v>0</v>
      </c>
      <c r="U859" s="11">
        <f t="shared" si="37"/>
        <v>0</v>
      </c>
      <c r="V859" s="12" t="str">
        <f t="shared" si="42"/>
        <v xml:space="preserve"> </v>
      </c>
      <c r="W859" s="32">
        <f>IF($S$4="", SUMIFS('자사몰 메타 광고'!$K:$K, '자사몰 메타 광고'!$C:$C, $R859),SUMIFS('자사몰 메타 광고'!$K:$K,'자사몰 메타 광고'!$I:$I,$S$4,'자사몰 메타 광고'!$C:$C,$R859))</f>
        <v>0</v>
      </c>
      <c r="X859" s="32">
        <f>IF($S$4="", SUMIFS('자사몰 메타 광고'!$N:$N, '자사몰 메타 광고'!$C:$C, $R859),SUMIFS('자사몰 메타 광고'!$N:$N,'자사몰 메타 광고'!$I:$I,$S$4,'자사몰 메타 광고'!$C:$C,$R859))</f>
        <v>0</v>
      </c>
      <c r="Y859" s="11">
        <f t="shared" si="38"/>
        <v>0</v>
      </c>
      <c r="Z859" s="12" t="str">
        <f t="shared" si="43"/>
        <v xml:space="preserve"> </v>
      </c>
      <c r="AB859" s="10">
        <f>IF($S$4="", SUMIFS('무신사 메타 광고'!$X:$X, '무신사 메타 광고'!$C:$C, $R859),SUMIFS('무신사 메타 광고'!$X:$X,'무신사 메타 광고'!$I:$I,$S$4,'무신사 메타 광고'!$C:$C,$R859))</f>
        <v>0</v>
      </c>
      <c r="AC859" s="11">
        <f t="shared" si="39"/>
        <v>0</v>
      </c>
    </row>
    <row r="860" spans="2:29">
      <c r="B860" s="9"/>
      <c r="C860" s="29">
        <f>IF($C$4="", SUMIFS('자사몰 메타 광고'!$L:$L, '자사몰 메타 광고'!$D:$D, $B860), SUMIFS('자사몰 메타 광고'!$L:$L, '자사몰 메타 광고'!$I:$I, $C$4, '자사몰 메타 광고'!$D:$D, $B860))</f>
        <v>0</v>
      </c>
      <c r="D860" s="29">
        <f>IF($C$4="", SUMIFS('자사몰 메타 광고'!$V:$V,#REF!, $B860), SUMIFS('자사몰 메타 광고'!$V:$V,'자사몰 메타 광고'!$I:$I,$C$4,'자사몰 메타 광고'!$D:$D,$B860))</f>
        <v>0</v>
      </c>
      <c r="E860" s="11">
        <f t="shared" si="33"/>
        <v>0</v>
      </c>
      <c r="F860" s="12" t="str">
        <f t="shared" si="40"/>
        <v xml:space="preserve"> </v>
      </c>
      <c r="G860" s="30">
        <f>IF($C$4="", SUMIFS('자사몰 메타 광고'!$K:$K, '자사몰 메타 광고'!$D:$D, $B860), SUMIFS('자사몰 메타 광고'!$K:$K,'자사몰 메타 광고'!$I:$I,$C$4,'자사몰 메타 광고'!D:D,$B860))</f>
        <v>0</v>
      </c>
      <c r="H860" s="30">
        <f>IF($C$4="", SUMIFS('자사몰 메타 광고'!$Q:$Q, '자사몰 메타 광고'!$D:$D, $B860), SUMIFS('자사몰 메타 광고'!$Q:$Q,'자사몰 메타 광고'!$I:$I,$C$4,'자사몰 메타 광고'!D:D,$B860))</f>
        <v>0</v>
      </c>
      <c r="I860" s="30">
        <f>IF($C$4="", SUMIFS('자사몰 메타 광고'!$U:$U, '자사몰 메타 광고'!$D:$D, $B860), SUMIFS('자사몰 메타 광고'!$U:$U,'자사몰 메타 광고'!$I:$I,$C$4,'자사몰 메타 광고'!D:D,$B860))</f>
        <v>0</v>
      </c>
      <c r="J860" s="11">
        <f t="shared" si="34"/>
        <v>0</v>
      </c>
      <c r="K860" s="11">
        <f t="shared" si="35"/>
        <v>0</v>
      </c>
      <c r="L860" s="12" t="str">
        <f t="shared" si="41"/>
        <v xml:space="preserve"> </v>
      </c>
      <c r="N860" s="10">
        <f>IF($C$4="", SUMIFS('무신사 메타 광고'!$X:$X, '무신사 메타 광고'!$D:$D, $B860),SUMIFS('무신사 메타 광고'!$X:$X,'무신사 메타 광고'!I:I,$C$4,'무신사 메타 광고'!D:D,$B860))</f>
        <v>0</v>
      </c>
      <c r="O860" s="11">
        <f t="shared" si="36"/>
        <v>0</v>
      </c>
      <c r="R860" s="13"/>
      <c r="S860" s="31">
        <f>IF($S$4="", SUMIFS('자사몰 메타 광고'!$L:$L, '자사몰 메타 광고'!$C:$C, $R860),SUMIFS('자사몰 메타 광고'!$L:$L,'자사몰 메타 광고'!$I:$I,$S$4,'자사몰 메타 광고'!$C:$C,$R860))</f>
        <v>0</v>
      </c>
      <c r="T860" s="31">
        <f>IF($S$4="", SUMIFS('자사몰 메타 광고'!$V:$V, '자사몰 메타 광고'!$C:$C, $R860),SUMIFS('자사몰 메타 광고'!$V:$V,'자사몰 메타 광고'!$I:$I,$S$4,'자사몰 메타 광고'!$C:$C,$R860))</f>
        <v>0</v>
      </c>
      <c r="U860" s="11">
        <f t="shared" si="37"/>
        <v>0</v>
      </c>
      <c r="V860" s="12" t="str">
        <f t="shared" si="42"/>
        <v xml:space="preserve"> </v>
      </c>
      <c r="W860" s="32">
        <f>IF($S$4="", SUMIFS('자사몰 메타 광고'!$K:$K, '자사몰 메타 광고'!$C:$C, $R860),SUMIFS('자사몰 메타 광고'!$K:$K,'자사몰 메타 광고'!$I:$I,$S$4,'자사몰 메타 광고'!$C:$C,$R860))</f>
        <v>0</v>
      </c>
      <c r="X860" s="32">
        <f>IF($S$4="", SUMIFS('자사몰 메타 광고'!$N:$N, '자사몰 메타 광고'!$C:$C, $R860),SUMIFS('자사몰 메타 광고'!$N:$N,'자사몰 메타 광고'!$I:$I,$S$4,'자사몰 메타 광고'!$C:$C,$R860))</f>
        <v>0</v>
      </c>
      <c r="Y860" s="11">
        <f t="shared" si="38"/>
        <v>0</v>
      </c>
      <c r="Z860" s="12" t="str">
        <f t="shared" si="43"/>
        <v xml:space="preserve"> </v>
      </c>
      <c r="AB860" s="10">
        <f>IF($S$4="", SUMIFS('무신사 메타 광고'!$X:$X, '무신사 메타 광고'!$C:$C, $R860),SUMIFS('무신사 메타 광고'!$X:$X,'무신사 메타 광고'!$I:$I,$S$4,'무신사 메타 광고'!$C:$C,$R860))</f>
        <v>0</v>
      </c>
      <c r="AC860" s="11">
        <f t="shared" si="39"/>
        <v>0</v>
      </c>
    </row>
    <row r="861" spans="2:29">
      <c r="B861" s="9"/>
      <c r="C861" s="29">
        <f>IF($C$4="", SUMIFS('자사몰 메타 광고'!$L:$L, '자사몰 메타 광고'!$D:$D, $B861), SUMIFS('자사몰 메타 광고'!$L:$L, '자사몰 메타 광고'!$I:$I, $C$4, '자사몰 메타 광고'!$D:$D, $B861))</f>
        <v>0</v>
      </c>
      <c r="D861" s="29">
        <f>IF($C$4="", SUMIFS('자사몰 메타 광고'!$V:$V,#REF!, $B861), SUMIFS('자사몰 메타 광고'!$V:$V,'자사몰 메타 광고'!$I:$I,$C$4,'자사몰 메타 광고'!$D:$D,$B861))</f>
        <v>0</v>
      </c>
      <c r="E861" s="11">
        <f t="shared" si="33"/>
        <v>0</v>
      </c>
      <c r="F861" s="12" t="str">
        <f t="shared" si="40"/>
        <v xml:space="preserve"> </v>
      </c>
      <c r="G861" s="30">
        <f>IF($C$4="", SUMIFS('자사몰 메타 광고'!$K:$K, '자사몰 메타 광고'!$D:$D, $B861), SUMIFS('자사몰 메타 광고'!$K:$K,'자사몰 메타 광고'!$I:$I,$C$4,'자사몰 메타 광고'!D:D,$B861))</f>
        <v>0</v>
      </c>
      <c r="H861" s="30">
        <f>IF($C$4="", SUMIFS('자사몰 메타 광고'!$Q:$Q, '자사몰 메타 광고'!$D:$D, $B861), SUMIFS('자사몰 메타 광고'!$Q:$Q,'자사몰 메타 광고'!$I:$I,$C$4,'자사몰 메타 광고'!D:D,$B861))</f>
        <v>0</v>
      </c>
      <c r="I861" s="30">
        <f>IF($C$4="", SUMIFS('자사몰 메타 광고'!$U:$U, '자사몰 메타 광고'!$D:$D, $B861), SUMIFS('자사몰 메타 광고'!$U:$U,'자사몰 메타 광고'!$I:$I,$C$4,'자사몰 메타 광고'!D:D,$B861))</f>
        <v>0</v>
      </c>
      <c r="J861" s="11">
        <f t="shared" si="34"/>
        <v>0</v>
      </c>
      <c r="K861" s="11">
        <f t="shared" si="35"/>
        <v>0</v>
      </c>
      <c r="L861" s="12" t="str">
        <f t="shared" si="41"/>
        <v xml:space="preserve"> </v>
      </c>
      <c r="N861" s="10">
        <f>IF($C$4="", SUMIFS('무신사 메타 광고'!$X:$X, '무신사 메타 광고'!$D:$D, $B861),SUMIFS('무신사 메타 광고'!$X:$X,'무신사 메타 광고'!I:I,$C$4,'무신사 메타 광고'!D:D,$B861))</f>
        <v>0</v>
      </c>
      <c r="O861" s="11">
        <f t="shared" si="36"/>
        <v>0</v>
      </c>
      <c r="R861" s="13"/>
      <c r="S861" s="31">
        <f>IF($S$4="", SUMIFS('자사몰 메타 광고'!$L:$L, '자사몰 메타 광고'!$C:$C, $R861),SUMIFS('자사몰 메타 광고'!$L:$L,'자사몰 메타 광고'!$I:$I,$S$4,'자사몰 메타 광고'!$C:$C,$R861))</f>
        <v>0</v>
      </c>
      <c r="T861" s="31">
        <f>IF($S$4="", SUMIFS('자사몰 메타 광고'!$V:$V, '자사몰 메타 광고'!$C:$C, $R861),SUMIFS('자사몰 메타 광고'!$V:$V,'자사몰 메타 광고'!$I:$I,$S$4,'자사몰 메타 광고'!$C:$C,$R861))</f>
        <v>0</v>
      </c>
      <c r="U861" s="11">
        <f t="shared" si="37"/>
        <v>0</v>
      </c>
      <c r="V861" s="12" t="str">
        <f t="shared" si="42"/>
        <v xml:space="preserve"> </v>
      </c>
      <c r="W861" s="32">
        <f>IF($S$4="", SUMIFS('자사몰 메타 광고'!$K:$K, '자사몰 메타 광고'!$C:$C, $R861),SUMIFS('자사몰 메타 광고'!$K:$K,'자사몰 메타 광고'!$I:$I,$S$4,'자사몰 메타 광고'!$C:$C,$R861))</f>
        <v>0</v>
      </c>
      <c r="X861" s="32">
        <f>IF($S$4="", SUMIFS('자사몰 메타 광고'!$N:$N, '자사몰 메타 광고'!$C:$C, $R861),SUMIFS('자사몰 메타 광고'!$N:$N,'자사몰 메타 광고'!$I:$I,$S$4,'자사몰 메타 광고'!$C:$C,$R861))</f>
        <v>0</v>
      </c>
      <c r="Y861" s="11">
        <f t="shared" si="38"/>
        <v>0</v>
      </c>
      <c r="Z861" s="12" t="str">
        <f t="shared" si="43"/>
        <v xml:space="preserve"> </v>
      </c>
      <c r="AB861" s="10">
        <f>IF($S$4="", SUMIFS('무신사 메타 광고'!$X:$X, '무신사 메타 광고'!$C:$C, $R861),SUMIFS('무신사 메타 광고'!$X:$X,'무신사 메타 광고'!$I:$I,$S$4,'무신사 메타 광고'!$C:$C,$R861))</f>
        <v>0</v>
      </c>
      <c r="AC861" s="11">
        <f t="shared" si="39"/>
        <v>0</v>
      </c>
    </row>
    <row r="862" spans="2:29">
      <c r="B862" s="9"/>
      <c r="C862" s="29">
        <f>IF($C$4="", SUMIFS('자사몰 메타 광고'!$L:$L, '자사몰 메타 광고'!$D:$D, $B862), SUMIFS('자사몰 메타 광고'!$L:$L, '자사몰 메타 광고'!$I:$I, $C$4, '자사몰 메타 광고'!$D:$D, $B862))</f>
        <v>0</v>
      </c>
      <c r="D862" s="29">
        <f>IF($C$4="", SUMIFS('자사몰 메타 광고'!$V:$V,#REF!, $B862), SUMIFS('자사몰 메타 광고'!$V:$V,'자사몰 메타 광고'!$I:$I,$C$4,'자사몰 메타 광고'!$D:$D,$B862))</f>
        <v>0</v>
      </c>
      <c r="E862" s="11">
        <f t="shared" si="33"/>
        <v>0</v>
      </c>
      <c r="F862" s="12" t="str">
        <f t="shared" si="40"/>
        <v xml:space="preserve"> </v>
      </c>
      <c r="G862" s="30">
        <f>IF($C$4="", SUMIFS('자사몰 메타 광고'!$K:$K, '자사몰 메타 광고'!$D:$D, $B862), SUMIFS('자사몰 메타 광고'!$K:$K,'자사몰 메타 광고'!$I:$I,$C$4,'자사몰 메타 광고'!D:D,$B862))</f>
        <v>0</v>
      </c>
      <c r="H862" s="30">
        <f>IF($C$4="", SUMIFS('자사몰 메타 광고'!$Q:$Q, '자사몰 메타 광고'!$D:$D, $B862), SUMIFS('자사몰 메타 광고'!$Q:$Q,'자사몰 메타 광고'!$I:$I,$C$4,'자사몰 메타 광고'!D:D,$B862))</f>
        <v>0</v>
      </c>
      <c r="I862" s="30">
        <f>IF($C$4="", SUMIFS('자사몰 메타 광고'!$U:$U, '자사몰 메타 광고'!$D:$D, $B862), SUMIFS('자사몰 메타 광고'!$U:$U,'자사몰 메타 광고'!$I:$I,$C$4,'자사몰 메타 광고'!D:D,$B862))</f>
        <v>0</v>
      </c>
      <c r="J862" s="11">
        <f t="shared" si="34"/>
        <v>0</v>
      </c>
      <c r="K862" s="11">
        <f t="shared" si="35"/>
        <v>0</v>
      </c>
      <c r="L862" s="12" t="str">
        <f t="shared" si="41"/>
        <v xml:space="preserve"> </v>
      </c>
      <c r="N862" s="10">
        <f>IF($C$4="", SUMIFS('무신사 메타 광고'!$X:$X, '무신사 메타 광고'!$D:$D, $B862),SUMIFS('무신사 메타 광고'!$X:$X,'무신사 메타 광고'!I:I,$C$4,'무신사 메타 광고'!D:D,$B862))</f>
        <v>0</v>
      </c>
      <c r="O862" s="11">
        <f t="shared" si="36"/>
        <v>0</v>
      </c>
      <c r="R862" s="13"/>
      <c r="S862" s="31">
        <f>IF($S$4="", SUMIFS('자사몰 메타 광고'!$L:$L, '자사몰 메타 광고'!$C:$C, $R862),SUMIFS('자사몰 메타 광고'!$L:$L,'자사몰 메타 광고'!$I:$I,$S$4,'자사몰 메타 광고'!$C:$C,$R862))</f>
        <v>0</v>
      </c>
      <c r="T862" s="31">
        <f>IF($S$4="", SUMIFS('자사몰 메타 광고'!$V:$V, '자사몰 메타 광고'!$C:$C, $R862),SUMIFS('자사몰 메타 광고'!$V:$V,'자사몰 메타 광고'!$I:$I,$S$4,'자사몰 메타 광고'!$C:$C,$R862))</f>
        <v>0</v>
      </c>
      <c r="U862" s="11">
        <f t="shared" si="37"/>
        <v>0</v>
      </c>
      <c r="V862" s="12" t="str">
        <f t="shared" si="42"/>
        <v xml:space="preserve"> </v>
      </c>
      <c r="W862" s="32">
        <f>IF($S$4="", SUMIFS('자사몰 메타 광고'!$K:$K, '자사몰 메타 광고'!$C:$C, $R862),SUMIFS('자사몰 메타 광고'!$K:$K,'자사몰 메타 광고'!$I:$I,$S$4,'자사몰 메타 광고'!$C:$C,$R862))</f>
        <v>0</v>
      </c>
      <c r="X862" s="32">
        <f>IF($S$4="", SUMIFS('자사몰 메타 광고'!$N:$N, '자사몰 메타 광고'!$C:$C, $R862),SUMIFS('자사몰 메타 광고'!$N:$N,'자사몰 메타 광고'!$I:$I,$S$4,'자사몰 메타 광고'!$C:$C,$R862))</f>
        <v>0</v>
      </c>
      <c r="Y862" s="11">
        <f t="shared" si="38"/>
        <v>0</v>
      </c>
      <c r="Z862" s="12" t="str">
        <f t="shared" si="43"/>
        <v xml:space="preserve"> </v>
      </c>
      <c r="AB862" s="10">
        <f>IF($S$4="", SUMIFS('무신사 메타 광고'!$X:$X, '무신사 메타 광고'!$C:$C, $R862),SUMIFS('무신사 메타 광고'!$X:$X,'무신사 메타 광고'!$I:$I,$S$4,'무신사 메타 광고'!$C:$C,$R862))</f>
        <v>0</v>
      </c>
      <c r="AC862" s="11">
        <f t="shared" si="39"/>
        <v>0</v>
      </c>
    </row>
    <row r="863" spans="2:29">
      <c r="B863" s="9"/>
      <c r="C863" s="29">
        <f>IF($C$4="", SUMIFS('자사몰 메타 광고'!$L:$L, '자사몰 메타 광고'!$D:$D, $B863), SUMIFS('자사몰 메타 광고'!$L:$L, '자사몰 메타 광고'!$I:$I, $C$4, '자사몰 메타 광고'!$D:$D, $B863))</f>
        <v>0</v>
      </c>
      <c r="D863" s="29">
        <f>IF($C$4="", SUMIFS('자사몰 메타 광고'!$V:$V,#REF!, $B863), SUMIFS('자사몰 메타 광고'!$V:$V,'자사몰 메타 광고'!$I:$I,$C$4,'자사몰 메타 광고'!$D:$D,$B863))</f>
        <v>0</v>
      </c>
      <c r="E863" s="11">
        <f t="shared" si="33"/>
        <v>0</v>
      </c>
      <c r="F863" s="12" t="str">
        <f t="shared" si="40"/>
        <v xml:space="preserve"> </v>
      </c>
      <c r="G863" s="30">
        <f>IF($C$4="", SUMIFS('자사몰 메타 광고'!$K:$K, '자사몰 메타 광고'!$D:$D, $B863), SUMIFS('자사몰 메타 광고'!$K:$K,'자사몰 메타 광고'!$I:$I,$C$4,'자사몰 메타 광고'!D:D,$B863))</f>
        <v>0</v>
      </c>
      <c r="H863" s="30">
        <f>IF($C$4="", SUMIFS('자사몰 메타 광고'!$Q:$Q, '자사몰 메타 광고'!$D:$D, $B863), SUMIFS('자사몰 메타 광고'!$Q:$Q,'자사몰 메타 광고'!$I:$I,$C$4,'자사몰 메타 광고'!D:D,$B863))</f>
        <v>0</v>
      </c>
      <c r="I863" s="30">
        <f>IF($C$4="", SUMIFS('자사몰 메타 광고'!$U:$U, '자사몰 메타 광고'!$D:$D, $B863), SUMIFS('자사몰 메타 광고'!$U:$U,'자사몰 메타 광고'!$I:$I,$C$4,'자사몰 메타 광고'!D:D,$B863))</f>
        <v>0</v>
      </c>
      <c r="J863" s="11">
        <f t="shared" si="34"/>
        <v>0</v>
      </c>
      <c r="K863" s="11">
        <f t="shared" si="35"/>
        <v>0</v>
      </c>
      <c r="L863" s="12" t="str">
        <f t="shared" si="41"/>
        <v xml:space="preserve"> </v>
      </c>
      <c r="N863" s="10">
        <f>IF($C$4="", SUMIFS('무신사 메타 광고'!$X:$X, '무신사 메타 광고'!$D:$D, $B863),SUMIFS('무신사 메타 광고'!$X:$X,'무신사 메타 광고'!I:I,$C$4,'무신사 메타 광고'!D:D,$B863))</f>
        <v>0</v>
      </c>
      <c r="O863" s="11">
        <f t="shared" si="36"/>
        <v>0</v>
      </c>
      <c r="R863" s="13"/>
      <c r="S863" s="31">
        <f>IF($S$4="", SUMIFS('자사몰 메타 광고'!$L:$L, '자사몰 메타 광고'!$C:$C, $R863),SUMIFS('자사몰 메타 광고'!$L:$L,'자사몰 메타 광고'!$I:$I,$S$4,'자사몰 메타 광고'!$C:$C,$R863))</f>
        <v>0</v>
      </c>
      <c r="T863" s="31">
        <f>IF($S$4="", SUMIFS('자사몰 메타 광고'!$V:$V, '자사몰 메타 광고'!$C:$C, $R863),SUMIFS('자사몰 메타 광고'!$V:$V,'자사몰 메타 광고'!$I:$I,$S$4,'자사몰 메타 광고'!$C:$C,$R863))</f>
        <v>0</v>
      </c>
      <c r="U863" s="11">
        <f t="shared" si="37"/>
        <v>0</v>
      </c>
      <c r="V863" s="12" t="str">
        <f t="shared" si="42"/>
        <v xml:space="preserve"> </v>
      </c>
      <c r="W863" s="32">
        <f>IF($S$4="", SUMIFS('자사몰 메타 광고'!$K:$K, '자사몰 메타 광고'!$C:$C, $R863),SUMIFS('자사몰 메타 광고'!$K:$K,'자사몰 메타 광고'!$I:$I,$S$4,'자사몰 메타 광고'!$C:$C,$R863))</f>
        <v>0</v>
      </c>
      <c r="X863" s="32">
        <f>IF($S$4="", SUMIFS('자사몰 메타 광고'!$N:$N, '자사몰 메타 광고'!$C:$C, $R863),SUMIFS('자사몰 메타 광고'!$N:$N,'자사몰 메타 광고'!$I:$I,$S$4,'자사몰 메타 광고'!$C:$C,$R863))</f>
        <v>0</v>
      </c>
      <c r="Y863" s="11">
        <f t="shared" si="38"/>
        <v>0</v>
      </c>
      <c r="Z863" s="12" t="str">
        <f t="shared" si="43"/>
        <v xml:space="preserve"> </v>
      </c>
      <c r="AB863" s="10">
        <f>IF($S$4="", SUMIFS('무신사 메타 광고'!$X:$X, '무신사 메타 광고'!$C:$C, $R863),SUMIFS('무신사 메타 광고'!$X:$X,'무신사 메타 광고'!$I:$I,$S$4,'무신사 메타 광고'!$C:$C,$R863))</f>
        <v>0</v>
      </c>
      <c r="AC863" s="11">
        <f t="shared" si="39"/>
        <v>0</v>
      </c>
    </row>
    <row r="864" spans="2:29">
      <c r="B864" s="9"/>
      <c r="C864" s="29">
        <f>IF($C$4="", SUMIFS('자사몰 메타 광고'!$L:$L, '자사몰 메타 광고'!$D:$D, $B864), SUMIFS('자사몰 메타 광고'!$L:$L, '자사몰 메타 광고'!$I:$I, $C$4, '자사몰 메타 광고'!$D:$D, $B864))</f>
        <v>0</v>
      </c>
      <c r="D864" s="29">
        <f>IF($C$4="", SUMIFS('자사몰 메타 광고'!$V:$V,#REF!, $B864), SUMIFS('자사몰 메타 광고'!$V:$V,'자사몰 메타 광고'!$I:$I,$C$4,'자사몰 메타 광고'!$D:$D,$B864))</f>
        <v>0</v>
      </c>
      <c r="E864" s="11">
        <f t="shared" si="33"/>
        <v>0</v>
      </c>
      <c r="F864" s="12" t="str">
        <f t="shared" si="40"/>
        <v xml:space="preserve"> </v>
      </c>
      <c r="G864" s="30">
        <f>IF($C$4="", SUMIFS('자사몰 메타 광고'!$K:$K, '자사몰 메타 광고'!$D:$D, $B864), SUMIFS('자사몰 메타 광고'!$K:$K,'자사몰 메타 광고'!$I:$I,$C$4,'자사몰 메타 광고'!D:D,$B864))</f>
        <v>0</v>
      </c>
      <c r="H864" s="30">
        <f>IF($C$4="", SUMIFS('자사몰 메타 광고'!$Q:$Q, '자사몰 메타 광고'!$D:$D, $B864), SUMIFS('자사몰 메타 광고'!$Q:$Q,'자사몰 메타 광고'!$I:$I,$C$4,'자사몰 메타 광고'!D:D,$B864))</f>
        <v>0</v>
      </c>
      <c r="I864" s="30">
        <f>IF($C$4="", SUMIFS('자사몰 메타 광고'!$U:$U, '자사몰 메타 광고'!$D:$D, $B864), SUMIFS('자사몰 메타 광고'!$U:$U,'자사몰 메타 광고'!$I:$I,$C$4,'자사몰 메타 광고'!D:D,$B864))</f>
        <v>0</v>
      </c>
      <c r="J864" s="11">
        <f t="shared" si="34"/>
        <v>0</v>
      </c>
      <c r="K864" s="11">
        <f t="shared" si="35"/>
        <v>0</v>
      </c>
      <c r="L864" s="12" t="str">
        <f t="shared" si="41"/>
        <v xml:space="preserve"> </v>
      </c>
      <c r="N864" s="10">
        <f>IF($C$4="", SUMIFS('무신사 메타 광고'!$X:$X, '무신사 메타 광고'!$D:$D, $B864),SUMIFS('무신사 메타 광고'!$X:$X,'무신사 메타 광고'!I:I,$C$4,'무신사 메타 광고'!D:D,$B864))</f>
        <v>0</v>
      </c>
      <c r="O864" s="11">
        <f t="shared" si="36"/>
        <v>0</v>
      </c>
      <c r="R864" s="13"/>
      <c r="S864" s="31">
        <f>IF($S$4="", SUMIFS('자사몰 메타 광고'!$L:$L, '자사몰 메타 광고'!$C:$C, $R864),SUMIFS('자사몰 메타 광고'!$L:$L,'자사몰 메타 광고'!$I:$I,$S$4,'자사몰 메타 광고'!$C:$C,$R864))</f>
        <v>0</v>
      </c>
      <c r="T864" s="31">
        <f>IF($S$4="", SUMIFS('자사몰 메타 광고'!$V:$V, '자사몰 메타 광고'!$C:$C, $R864),SUMIFS('자사몰 메타 광고'!$V:$V,'자사몰 메타 광고'!$I:$I,$S$4,'자사몰 메타 광고'!$C:$C,$R864))</f>
        <v>0</v>
      </c>
      <c r="U864" s="11">
        <f t="shared" si="37"/>
        <v>0</v>
      </c>
      <c r="V864" s="12" t="str">
        <f t="shared" si="42"/>
        <v xml:space="preserve"> </v>
      </c>
      <c r="W864" s="32">
        <f>IF($S$4="", SUMIFS('자사몰 메타 광고'!$K:$K, '자사몰 메타 광고'!$C:$C, $R864),SUMIFS('자사몰 메타 광고'!$K:$K,'자사몰 메타 광고'!$I:$I,$S$4,'자사몰 메타 광고'!$C:$C,$R864))</f>
        <v>0</v>
      </c>
      <c r="X864" s="32">
        <f>IF($S$4="", SUMIFS('자사몰 메타 광고'!$N:$N, '자사몰 메타 광고'!$C:$C, $R864),SUMIFS('자사몰 메타 광고'!$N:$N,'자사몰 메타 광고'!$I:$I,$S$4,'자사몰 메타 광고'!$C:$C,$R864))</f>
        <v>0</v>
      </c>
      <c r="Y864" s="11">
        <f t="shared" si="38"/>
        <v>0</v>
      </c>
      <c r="Z864" s="12" t="str">
        <f t="shared" si="43"/>
        <v xml:space="preserve"> </v>
      </c>
      <c r="AB864" s="10">
        <f>IF($S$4="", SUMIFS('무신사 메타 광고'!$X:$X, '무신사 메타 광고'!$C:$C, $R864),SUMIFS('무신사 메타 광고'!$X:$X,'무신사 메타 광고'!$I:$I,$S$4,'무신사 메타 광고'!$C:$C,$R864))</f>
        <v>0</v>
      </c>
      <c r="AC864" s="11">
        <f t="shared" si="39"/>
        <v>0</v>
      </c>
    </row>
    <row r="865" spans="2:29">
      <c r="B865" s="9"/>
      <c r="C865" s="29">
        <f>IF($C$4="", SUMIFS('자사몰 메타 광고'!$L:$L, '자사몰 메타 광고'!$D:$D, $B865), SUMIFS('자사몰 메타 광고'!$L:$L, '자사몰 메타 광고'!$I:$I, $C$4, '자사몰 메타 광고'!$D:$D, $B865))</f>
        <v>0</v>
      </c>
      <c r="D865" s="29">
        <f>IF($C$4="", SUMIFS('자사몰 메타 광고'!$V:$V,#REF!, $B865), SUMIFS('자사몰 메타 광고'!$V:$V,'자사몰 메타 광고'!$I:$I,$C$4,'자사몰 메타 광고'!$D:$D,$B865))</f>
        <v>0</v>
      </c>
      <c r="E865" s="11">
        <f t="shared" si="33"/>
        <v>0</v>
      </c>
      <c r="F865" s="12" t="str">
        <f t="shared" si="40"/>
        <v xml:space="preserve"> </v>
      </c>
      <c r="G865" s="30">
        <f>IF($C$4="", SUMIFS('자사몰 메타 광고'!$K:$K, '자사몰 메타 광고'!$D:$D, $B865), SUMIFS('자사몰 메타 광고'!$K:$K,'자사몰 메타 광고'!$I:$I,$C$4,'자사몰 메타 광고'!D:D,$B865))</f>
        <v>0</v>
      </c>
      <c r="H865" s="30">
        <f>IF($C$4="", SUMIFS('자사몰 메타 광고'!$Q:$Q, '자사몰 메타 광고'!$D:$D, $B865), SUMIFS('자사몰 메타 광고'!$Q:$Q,'자사몰 메타 광고'!$I:$I,$C$4,'자사몰 메타 광고'!D:D,$B865))</f>
        <v>0</v>
      </c>
      <c r="I865" s="30">
        <f>IF($C$4="", SUMIFS('자사몰 메타 광고'!$U:$U, '자사몰 메타 광고'!$D:$D, $B865), SUMIFS('자사몰 메타 광고'!$U:$U,'자사몰 메타 광고'!$I:$I,$C$4,'자사몰 메타 광고'!D:D,$B865))</f>
        <v>0</v>
      </c>
      <c r="J865" s="11">
        <f t="shared" si="34"/>
        <v>0</v>
      </c>
      <c r="K865" s="11">
        <f t="shared" si="35"/>
        <v>0</v>
      </c>
      <c r="L865" s="12" t="str">
        <f t="shared" si="41"/>
        <v xml:space="preserve"> </v>
      </c>
      <c r="N865" s="10">
        <f>IF($C$4="", SUMIFS('무신사 메타 광고'!$X:$X, '무신사 메타 광고'!$D:$D, $B865),SUMIFS('무신사 메타 광고'!$X:$X,'무신사 메타 광고'!I:I,$C$4,'무신사 메타 광고'!D:D,$B865))</f>
        <v>0</v>
      </c>
      <c r="O865" s="11">
        <f t="shared" si="36"/>
        <v>0</v>
      </c>
      <c r="R865" s="13"/>
      <c r="S865" s="31">
        <f>IF($S$4="", SUMIFS('자사몰 메타 광고'!$L:$L, '자사몰 메타 광고'!$C:$C, $R865),SUMIFS('자사몰 메타 광고'!$L:$L,'자사몰 메타 광고'!$I:$I,$S$4,'자사몰 메타 광고'!$C:$C,$R865))</f>
        <v>0</v>
      </c>
      <c r="T865" s="31">
        <f>IF($S$4="", SUMIFS('자사몰 메타 광고'!$V:$V, '자사몰 메타 광고'!$C:$C, $R865),SUMIFS('자사몰 메타 광고'!$V:$V,'자사몰 메타 광고'!$I:$I,$S$4,'자사몰 메타 광고'!$C:$C,$R865))</f>
        <v>0</v>
      </c>
      <c r="U865" s="11">
        <f t="shared" si="37"/>
        <v>0</v>
      </c>
      <c r="V865" s="12" t="str">
        <f t="shared" si="42"/>
        <v xml:space="preserve"> </v>
      </c>
      <c r="W865" s="32">
        <f>IF($S$4="", SUMIFS('자사몰 메타 광고'!$K:$K, '자사몰 메타 광고'!$C:$C, $R865),SUMIFS('자사몰 메타 광고'!$K:$K,'자사몰 메타 광고'!$I:$I,$S$4,'자사몰 메타 광고'!$C:$C,$R865))</f>
        <v>0</v>
      </c>
      <c r="X865" s="32">
        <f>IF($S$4="", SUMIFS('자사몰 메타 광고'!$N:$N, '자사몰 메타 광고'!$C:$C, $R865),SUMIFS('자사몰 메타 광고'!$N:$N,'자사몰 메타 광고'!$I:$I,$S$4,'자사몰 메타 광고'!$C:$C,$R865))</f>
        <v>0</v>
      </c>
      <c r="Y865" s="11">
        <f t="shared" si="38"/>
        <v>0</v>
      </c>
      <c r="Z865" s="12" t="str">
        <f t="shared" si="43"/>
        <v xml:space="preserve"> </v>
      </c>
      <c r="AB865" s="10">
        <f>IF($S$4="", SUMIFS('무신사 메타 광고'!$X:$X, '무신사 메타 광고'!$C:$C, $R865),SUMIFS('무신사 메타 광고'!$X:$X,'무신사 메타 광고'!$I:$I,$S$4,'무신사 메타 광고'!$C:$C,$R865))</f>
        <v>0</v>
      </c>
      <c r="AC865" s="11">
        <f t="shared" si="39"/>
        <v>0</v>
      </c>
    </row>
    <row r="866" spans="2:29">
      <c r="B866" s="9"/>
      <c r="C866" s="29">
        <f>IF($C$4="", SUMIFS('자사몰 메타 광고'!$L:$L, '자사몰 메타 광고'!$D:$D, $B866), SUMIFS('자사몰 메타 광고'!$L:$L, '자사몰 메타 광고'!$I:$I, $C$4, '자사몰 메타 광고'!$D:$D, $B866))</f>
        <v>0</v>
      </c>
      <c r="D866" s="29">
        <f>IF($C$4="", SUMIFS('자사몰 메타 광고'!$V:$V,#REF!, $B866), SUMIFS('자사몰 메타 광고'!$V:$V,'자사몰 메타 광고'!$I:$I,$C$4,'자사몰 메타 광고'!$D:$D,$B866))</f>
        <v>0</v>
      </c>
      <c r="E866" s="11">
        <f t="shared" si="33"/>
        <v>0</v>
      </c>
      <c r="F866" s="12" t="str">
        <f t="shared" si="40"/>
        <v xml:space="preserve"> </v>
      </c>
      <c r="G866" s="30">
        <f>IF($C$4="", SUMIFS('자사몰 메타 광고'!$K:$K, '자사몰 메타 광고'!$D:$D, $B866), SUMIFS('자사몰 메타 광고'!$K:$K,'자사몰 메타 광고'!$I:$I,$C$4,'자사몰 메타 광고'!D:D,$B866))</f>
        <v>0</v>
      </c>
      <c r="H866" s="30">
        <f>IF($C$4="", SUMIFS('자사몰 메타 광고'!$Q:$Q, '자사몰 메타 광고'!$D:$D, $B866), SUMIFS('자사몰 메타 광고'!$Q:$Q,'자사몰 메타 광고'!$I:$I,$C$4,'자사몰 메타 광고'!D:D,$B866))</f>
        <v>0</v>
      </c>
      <c r="I866" s="30">
        <f>IF($C$4="", SUMIFS('자사몰 메타 광고'!$U:$U, '자사몰 메타 광고'!$D:$D, $B866), SUMIFS('자사몰 메타 광고'!$U:$U,'자사몰 메타 광고'!$I:$I,$C$4,'자사몰 메타 광고'!D:D,$B866))</f>
        <v>0</v>
      </c>
      <c r="J866" s="11">
        <f t="shared" si="34"/>
        <v>0</v>
      </c>
      <c r="K866" s="11">
        <f t="shared" si="35"/>
        <v>0</v>
      </c>
      <c r="L866" s="12" t="str">
        <f t="shared" si="41"/>
        <v xml:space="preserve"> </v>
      </c>
      <c r="N866" s="10">
        <f>IF($C$4="", SUMIFS('무신사 메타 광고'!$X:$X, '무신사 메타 광고'!$D:$D, $B866),SUMIFS('무신사 메타 광고'!$X:$X,'무신사 메타 광고'!I:I,$C$4,'무신사 메타 광고'!D:D,$B866))</f>
        <v>0</v>
      </c>
      <c r="O866" s="11">
        <f t="shared" si="36"/>
        <v>0</v>
      </c>
      <c r="R866" s="13"/>
      <c r="S866" s="31">
        <f>IF($S$4="", SUMIFS('자사몰 메타 광고'!$L:$L, '자사몰 메타 광고'!$C:$C, $R866),SUMIFS('자사몰 메타 광고'!$L:$L,'자사몰 메타 광고'!$I:$I,$S$4,'자사몰 메타 광고'!$C:$C,$R866))</f>
        <v>0</v>
      </c>
      <c r="T866" s="31">
        <f>IF($S$4="", SUMIFS('자사몰 메타 광고'!$V:$V, '자사몰 메타 광고'!$C:$C, $R866),SUMIFS('자사몰 메타 광고'!$V:$V,'자사몰 메타 광고'!$I:$I,$S$4,'자사몰 메타 광고'!$C:$C,$R866))</f>
        <v>0</v>
      </c>
      <c r="U866" s="11">
        <f t="shared" si="37"/>
        <v>0</v>
      </c>
      <c r="V866" s="12" t="str">
        <f t="shared" si="42"/>
        <v xml:space="preserve"> </v>
      </c>
      <c r="W866" s="32">
        <f>IF($S$4="", SUMIFS('자사몰 메타 광고'!$K:$K, '자사몰 메타 광고'!$C:$C, $R866),SUMIFS('자사몰 메타 광고'!$K:$K,'자사몰 메타 광고'!$I:$I,$S$4,'자사몰 메타 광고'!$C:$C,$R866))</f>
        <v>0</v>
      </c>
      <c r="X866" s="32">
        <f>IF($S$4="", SUMIFS('자사몰 메타 광고'!$N:$N, '자사몰 메타 광고'!$C:$C, $R866),SUMIFS('자사몰 메타 광고'!$N:$N,'자사몰 메타 광고'!$I:$I,$S$4,'자사몰 메타 광고'!$C:$C,$R866))</f>
        <v>0</v>
      </c>
      <c r="Y866" s="11">
        <f t="shared" si="38"/>
        <v>0</v>
      </c>
      <c r="Z866" s="12" t="str">
        <f t="shared" si="43"/>
        <v xml:space="preserve"> </v>
      </c>
      <c r="AB866" s="10">
        <f>IF($S$4="", SUMIFS('무신사 메타 광고'!$X:$X, '무신사 메타 광고'!$C:$C, $R866),SUMIFS('무신사 메타 광고'!$X:$X,'무신사 메타 광고'!$I:$I,$S$4,'무신사 메타 광고'!$C:$C,$R866))</f>
        <v>0</v>
      </c>
      <c r="AC866" s="11">
        <f t="shared" si="39"/>
        <v>0</v>
      </c>
    </row>
    <row r="867" spans="2:29">
      <c r="B867" s="9"/>
      <c r="C867" s="29">
        <f>IF($C$4="", SUMIFS('자사몰 메타 광고'!$L:$L, '자사몰 메타 광고'!$D:$D, $B867), SUMIFS('자사몰 메타 광고'!$L:$L, '자사몰 메타 광고'!$I:$I, $C$4, '자사몰 메타 광고'!$D:$D, $B867))</f>
        <v>0</v>
      </c>
      <c r="D867" s="29">
        <f>IF($C$4="", SUMIFS('자사몰 메타 광고'!$V:$V,#REF!, $B867), SUMIFS('자사몰 메타 광고'!$V:$V,'자사몰 메타 광고'!$I:$I,$C$4,'자사몰 메타 광고'!$D:$D,$B867))</f>
        <v>0</v>
      </c>
      <c r="E867" s="11">
        <f t="shared" si="33"/>
        <v>0</v>
      </c>
      <c r="F867" s="12" t="str">
        <f t="shared" si="40"/>
        <v xml:space="preserve"> </v>
      </c>
      <c r="G867" s="30">
        <f>IF($C$4="", SUMIFS('자사몰 메타 광고'!$K:$K, '자사몰 메타 광고'!$D:$D, $B867), SUMIFS('자사몰 메타 광고'!$K:$K,'자사몰 메타 광고'!$I:$I,$C$4,'자사몰 메타 광고'!D:D,$B867))</f>
        <v>0</v>
      </c>
      <c r="H867" s="30">
        <f>IF($C$4="", SUMIFS('자사몰 메타 광고'!$Q:$Q, '자사몰 메타 광고'!$D:$D, $B867), SUMIFS('자사몰 메타 광고'!$Q:$Q,'자사몰 메타 광고'!$I:$I,$C$4,'자사몰 메타 광고'!D:D,$B867))</f>
        <v>0</v>
      </c>
      <c r="I867" s="30">
        <f>IF($C$4="", SUMIFS('자사몰 메타 광고'!$U:$U, '자사몰 메타 광고'!$D:$D, $B867), SUMIFS('자사몰 메타 광고'!$U:$U,'자사몰 메타 광고'!$I:$I,$C$4,'자사몰 메타 광고'!D:D,$B867))</f>
        <v>0</v>
      </c>
      <c r="J867" s="11">
        <f t="shared" si="34"/>
        <v>0</v>
      </c>
      <c r="K867" s="11">
        <f t="shared" si="35"/>
        <v>0</v>
      </c>
      <c r="L867" s="12" t="str">
        <f t="shared" si="41"/>
        <v xml:space="preserve"> </v>
      </c>
      <c r="N867" s="10">
        <f>IF($C$4="", SUMIFS('무신사 메타 광고'!$X:$X, '무신사 메타 광고'!$D:$D, $B867),SUMIFS('무신사 메타 광고'!$X:$X,'무신사 메타 광고'!I:I,$C$4,'무신사 메타 광고'!D:D,$B867))</f>
        <v>0</v>
      </c>
      <c r="O867" s="11">
        <f t="shared" si="36"/>
        <v>0</v>
      </c>
      <c r="R867" s="13"/>
      <c r="S867" s="31">
        <f>IF($S$4="", SUMIFS('자사몰 메타 광고'!$L:$L, '자사몰 메타 광고'!$C:$C, $R867),SUMIFS('자사몰 메타 광고'!$L:$L,'자사몰 메타 광고'!$I:$I,$S$4,'자사몰 메타 광고'!$C:$C,$R867))</f>
        <v>0</v>
      </c>
      <c r="T867" s="31">
        <f>IF($S$4="", SUMIFS('자사몰 메타 광고'!$V:$V, '자사몰 메타 광고'!$C:$C, $R867),SUMIFS('자사몰 메타 광고'!$V:$V,'자사몰 메타 광고'!$I:$I,$S$4,'자사몰 메타 광고'!$C:$C,$R867))</f>
        <v>0</v>
      </c>
      <c r="U867" s="11">
        <f t="shared" si="37"/>
        <v>0</v>
      </c>
      <c r="V867" s="12" t="str">
        <f t="shared" si="42"/>
        <v xml:space="preserve"> </v>
      </c>
      <c r="W867" s="32">
        <f>IF($S$4="", SUMIFS('자사몰 메타 광고'!$K:$K, '자사몰 메타 광고'!$C:$C, $R867),SUMIFS('자사몰 메타 광고'!$K:$K,'자사몰 메타 광고'!$I:$I,$S$4,'자사몰 메타 광고'!$C:$C,$R867))</f>
        <v>0</v>
      </c>
      <c r="X867" s="32">
        <f>IF($S$4="", SUMIFS('자사몰 메타 광고'!$N:$N, '자사몰 메타 광고'!$C:$C, $R867),SUMIFS('자사몰 메타 광고'!$N:$N,'자사몰 메타 광고'!$I:$I,$S$4,'자사몰 메타 광고'!$C:$C,$R867))</f>
        <v>0</v>
      </c>
      <c r="Y867" s="11">
        <f t="shared" si="38"/>
        <v>0</v>
      </c>
      <c r="Z867" s="12" t="str">
        <f t="shared" si="43"/>
        <v xml:space="preserve"> </v>
      </c>
      <c r="AB867" s="10">
        <f>IF($S$4="", SUMIFS('무신사 메타 광고'!$X:$X, '무신사 메타 광고'!$C:$C, $R867),SUMIFS('무신사 메타 광고'!$X:$X,'무신사 메타 광고'!$I:$I,$S$4,'무신사 메타 광고'!$C:$C,$R867))</f>
        <v>0</v>
      </c>
      <c r="AC867" s="11">
        <f t="shared" si="39"/>
        <v>0</v>
      </c>
    </row>
    <row r="868" spans="2:29">
      <c r="B868" s="9"/>
      <c r="C868" s="29">
        <f>IF($C$4="", SUMIFS('자사몰 메타 광고'!$L:$L, '자사몰 메타 광고'!$D:$D, $B868), SUMIFS('자사몰 메타 광고'!$L:$L, '자사몰 메타 광고'!$I:$I, $C$4, '자사몰 메타 광고'!$D:$D, $B868))</f>
        <v>0</v>
      </c>
      <c r="D868" s="29">
        <f>IF($C$4="", SUMIFS('자사몰 메타 광고'!$V:$V,#REF!, $B868), SUMIFS('자사몰 메타 광고'!$V:$V,'자사몰 메타 광고'!$I:$I,$C$4,'자사몰 메타 광고'!$D:$D,$B868))</f>
        <v>0</v>
      </c>
      <c r="E868" s="11">
        <f t="shared" si="33"/>
        <v>0</v>
      </c>
      <c r="F868" s="12" t="str">
        <f t="shared" si="40"/>
        <v xml:space="preserve"> </v>
      </c>
      <c r="G868" s="30">
        <f>IF($C$4="", SUMIFS('자사몰 메타 광고'!$K:$K, '자사몰 메타 광고'!$D:$D, $B868), SUMIFS('자사몰 메타 광고'!$K:$K,'자사몰 메타 광고'!$I:$I,$C$4,'자사몰 메타 광고'!D:D,$B868))</f>
        <v>0</v>
      </c>
      <c r="H868" s="30">
        <f>IF($C$4="", SUMIFS('자사몰 메타 광고'!$Q:$Q, '자사몰 메타 광고'!$D:$D, $B868), SUMIFS('자사몰 메타 광고'!$Q:$Q,'자사몰 메타 광고'!$I:$I,$C$4,'자사몰 메타 광고'!D:D,$B868))</f>
        <v>0</v>
      </c>
      <c r="I868" s="30">
        <f>IF($C$4="", SUMIFS('자사몰 메타 광고'!$U:$U, '자사몰 메타 광고'!$D:$D, $B868), SUMIFS('자사몰 메타 광고'!$U:$U,'자사몰 메타 광고'!$I:$I,$C$4,'자사몰 메타 광고'!D:D,$B868))</f>
        <v>0</v>
      </c>
      <c r="J868" s="11">
        <f t="shared" si="34"/>
        <v>0</v>
      </c>
      <c r="K868" s="11">
        <f t="shared" si="35"/>
        <v>0</v>
      </c>
      <c r="L868" s="12" t="str">
        <f t="shared" si="41"/>
        <v xml:space="preserve"> </v>
      </c>
      <c r="N868" s="10">
        <f>IF($C$4="", SUMIFS('무신사 메타 광고'!$X:$X, '무신사 메타 광고'!$D:$D, $B868),SUMIFS('무신사 메타 광고'!$X:$X,'무신사 메타 광고'!I:I,$C$4,'무신사 메타 광고'!D:D,$B868))</f>
        <v>0</v>
      </c>
      <c r="O868" s="11">
        <f t="shared" si="36"/>
        <v>0</v>
      </c>
      <c r="R868" s="13"/>
      <c r="S868" s="31">
        <f>IF($S$4="", SUMIFS('자사몰 메타 광고'!$L:$L, '자사몰 메타 광고'!$C:$C, $R868),SUMIFS('자사몰 메타 광고'!$L:$L,'자사몰 메타 광고'!$I:$I,$S$4,'자사몰 메타 광고'!$C:$C,$R868))</f>
        <v>0</v>
      </c>
      <c r="T868" s="31">
        <f>IF($S$4="", SUMIFS('자사몰 메타 광고'!$V:$V, '자사몰 메타 광고'!$C:$C, $R868),SUMIFS('자사몰 메타 광고'!$V:$V,'자사몰 메타 광고'!$I:$I,$S$4,'자사몰 메타 광고'!$C:$C,$R868))</f>
        <v>0</v>
      </c>
      <c r="U868" s="11">
        <f t="shared" si="37"/>
        <v>0</v>
      </c>
      <c r="V868" s="12" t="str">
        <f t="shared" si="42"/>
        <v xml:space="preserve"> </v>
      </c>
      <c r="W868" s="32">
        <f>IF($S$4="", SUMIFS('자사몰 메타 광고'!$K:$K, '자사몰 메타 광고'!$C:$C, $R868),SUMIFS('자사몰 메타 광고'!$K:$K,'자사몰 메타 광고'!$I:$I,$S$4,'자사몰 메타 광고'!$C:$C,$R868))</f>
        <v>0</v>
      </c>
      <c r="X868" s="32">
        <f>IF($S$4="", SUMIFS('자사몰 메타 광고'!$N:$N, '자사몰 메타 광고'!$C:$C, $R868),SUMIFS('자사몰 메타 광고'!$N:$N,'자사몰 메타 광고'!$I:$I,$S$4,'자사몰 메타 광고'!$C:$C,$R868))</f>
        <v>0</v>
      </c>
      <c r="Y868" s="11">
        <f t="shared" si="38"/>
        <v>0</v>
      </c>
      <c r="Z868" s="12" t="str">
        <f t="shared" si="43"/>
        <v xml:space="preserve"> </v>
      </c>
      <c r="AB868" s="10">
        <f>IF($S$4="", SUMIFS('무신사 메타 광고'!$X:$X, '무신사 메타 광고'!$C:$C, $R868),SUMIFS('무신사 메타 광고'!$X:$X,'무신사 메타 광고'!$I:$I,$S$4,'무신사 메타 광고'!$C:$C,$R868))</f>
        <v>0</v>
      </c>
      <c r="AC868" s="11">
        <f t="shared" si="39"/>
        <v>0</v>
      </c>
    </row>
    <row r="869" spans="2:29">
      <c r="B869" s="9"/>
      <c r="C869" s="29">
        <f>IF($C$4="", SUMIFS('자사몰 메타 광고'!$L:$L, '자사몰 메타 광고'!$D:$D, $B869), SUMIFS('자사몰 메타 광고'!$L:$L, '자사몰 메타 광고'!$I:$I, $C$4, '자사몰 메타 광고'!$D:$D, $B869))</f>
        <v>0</v>
      </c>
      <c r="D869" s="29">
        <f>IF($C$4="", SUMIFS('자사몰 메타 광고'!$V:$V,#REF!, $B869), SUMIFS('자사몰 메타 광고'!$V:$V,'자사몰 메타 광고'!$I:$I,$C$4,'자사몰 메타 광고'!$D:$D,$B869))</f>
        <v>0</v>
      </c>
      <c r="E869" s="11">
        <f t="shared" si="33"/>
        <v>0</v>
      </c>
      <c r="F869" s="12" t="str">
        <f t="shared" si="40"/>
        <v xml:space="preserve"> </v>
      </c>
      <c r="G869" s="30">
        <f>IF($C$4="", SUMIFS('자사몰 메타 광고'!$K:$K, '자사몰 메타 광고'!$D:$D, $B869), SUMIFS('자사몰 메타 광고'!$K:$K,'자사몰 메타 광고'!$I:$I,$C$4,'자사몰 메타 광고'!D:D,$B869))</f>
        <v>0</v>
      </c>
      <c r="H869" s="30">
        <f>IF($C$4="", SUMIFS('자사몰 메타 광고'!$Q:$Q, '자사몰 메타 광고'!$D:$D, $B869), SUMIFS('자사몰 메타 광고'!$Q:$Q,'자사몰 메타 광고'!$I:$I,$C$4,'자사몰 메타 광고'!D:D,$B869))</f>
        <v>0</v>
      </c>
      <c r="I869" s="30">
        <f>IF($C$4="", SUMIFS('자사몰 메타 광고'!$U:$U, '자사몰 메타 광고'!$D:$D, $B869), SUMIFS('자사몰 메타 광고'!$U:$U,'자사몰 메타 광고'!$I:$I,$C$4,'자사몰 메타 광고'!D:D,$B869))</f>
        <v>0</v>
      </c>
      <c r="J869" s="11">
        <f t="shared" si="34"/>
        <v>0</v>
      </c>
      <c r="K869" s="11">
        <f t="shared" si="35"/>
        <v>0</v>
      </c>
      <c r="L869" s="12" t="str">
        <f t="shared" si="41"/>
        <v xml:space="preserve"> </v>
      </c>
      <c r="N869" s="10">
        <f>IF($C$4="", SUMIFS('무신사 메타 광고'!$X:$X, '무신사 메타 광고'!$D:$D, $B869),SUMIFS('무신사 메타 광고'!$X:$X,'무신사 메타 광고'!I:I,$C$4,'무신사 메타 광고'!D:D,$B869))</f>
        <v>0</v>
      </c>
      <c r="O869" s="11">
        <f t="shared" si="36"/>
        <v>0</v>
      </c>
      <c r="R869" s="13"/>
      <c r="S869" s="31">
        <f>IF($S$4="", SUMIFS('자사몰 메타 광고'!$L:$L, '자사몰 메타 광고'!$C:$C, $R869),SUMIFS('자사몰 메타 광고'!$L:$L,'자사몰 메타 광고'!$I:$I,$S$4,'자사몰 메타 광고'!$C:$C,$R869))</f>
        <v>0</v>
      </c>
      <c r="T869" s="31">
        <f>IF($S$4="", SUMIFS('자사몰 메타 광고'!$V:$V, '자사몰 메타 광고'!$C:$C, $R869),SUMIFS('자사몰 메타 광고'!$V:$V,'자사몰 메타 광고'!$I:$I,$S$4,'자사몰 메타 광고'!$C:$C,$R869))</f>
        <v>0</v>
      </c>
      <c r="U869" s="11">
        <f t="shared" si="37"/>
        <v>0</v>
      </c>
      <c r="V869" s="12" t="str">
        <f t="shared" si="42"/>
        <v xml:space="preserve"> </v>
      </c>
      <c r="W869" s="32">
        <f>IF($S$4="", SUMIFS('자사몰 메타 광고'!$K:$K, '자사몰 메타 광고'!$C:$C, $R869),SUMIFS('자사몰 메타 광고'!$K:$K,'자사몰 메타 광고'!$I:$I,$S$4,'자사몰 메타 광고'!$C:$C,$R869))</f>
        <v>0</v>
      </c>
      <c r="X869" s="32">
        <f>IF($S$4="", SUMIFS('자사몰 메타 광고'!$N:$N, '자사몰 메타 광고'!$C:$C, $R869),SUMIFS('자사몰 메타 광고'!$N:$N,'자사몰 메타 광고'!$I:$I,$S$4,'자사몰 메타 광고'!$C:$C,$R869))</f>
        <v>0</v>
      </c>
      <c r="Y869" s="11">
        <f t="shared" si="38"/>
        <v>0</v>
      </c>
      <c r="Z869" s="12" t="str">
        <f t="shared" si="43"/>
        <v xml:space="preserve"> </v>
      </c>
      <c r="AB869" s="10">
        <f>IF($S$4="", SUMIFS('무신사 메타 광고'!$X:$X, '무신사 메타 광고'!$C:$C, $R869),SUMIFS('무신사 메타 광고'!$X:$X,'무신사 메타 광고'!$I:$I,$S$4,'무신사 메타 광고'!$C:$C,$R869))</f>
        <v>0</v>
      </c>
      <c r="AC869" s="11">
        <f t="shared" si="39"/>
        <v>0</v>
      </c>
    </row>
    <row r="870" spans="2:29">
      <c r="B870" s="9"/>
      <c r="C870" s="29">
        <f>IF($C$4="", SUMIFS('자사몰 메타 광고'!$L:$L, '자사몰 메타 광고'!$D:$D, $B870), SUMIFS('자사몰 메타 광고'!$L:$L, '자사몰 메타 광고'!$I:$I, $C$4, '자사몰 메타 광고'!$D:$D, $B870))</f>
        <v>0</v>
      </c>
      <c r="D870" s="29">
        <f>IF($C$4="", SUMIFS('자사몰 메타 광고'!$V:$V,#REF!, $B870), SUMIFS('자사몰 메타 광고'!$V:$V,'자사몰 메타 광고'!$I:$I,$C$4,'자사몰 메타 광고'!$D:$D,$B870))</f>
        <v>0</v>
      </c>
      <c r="E870" s="11">
        <f t="shared" si="33"/>
        <v>0</v>
      </c>
      <c r="F870" s="12" t="str">
        <f t="shared" si="40"/>
        <v xml:space="preserve"> </v>
      </c>
      <c r="G870" s="30">
        <f>IF($C$4="", SUMIFS('자사몰 메타 광고'!$K:$K, '자사몰 메타 광고'!$D:$D, $B870), SUMIFS('자사몰 메타 광고'!$K:$K,'자사몰 메타 광고'!$I:$I,$C$4,'자사몰 메타 광고'!D:D,$B870))</f>
        <v>0</v>
      </c>
      <c r="H870" s="30">
        <f>IF($C$4="", SUMIFS('자사몰 메타 광고'!$Q:$Q, '자사몰 메타 광고'!$D:$D, $B870), SUMIFS('자사몰 메타 광고'!$Q:$Q,'자사몰 메타 광고'!$I:$I,$C$4,'자사몰 메타 광고'!D:D,$B870))</f>
        <v>0</v>
      </c>
      <c r="I870" s="30">
        <f>IF($C$4="", SUMIFS('자사몰 메타 광고'!$U:$U, '자사몰 메타 광고'!$D:$D, $B870), SUMIFS('자사몰 메타 광고'!$U:$U,'자사몰 메타 광고'!$I:$I,$C$4,'자사몰 메타 광고'!D:D,$B870))</f>
        <v>0</v>
      </c>
      <c r="J870" s="11">
        <f t="shared" si="34"/>
        <v>0</v>
      </c>
      <c r="K870" s="11">
        <f t="shared" si="35"/>
        <v>0</v>
      </c>
      <c r="L870" s="12" t="str">
        <f t="shared" si="41"/>
        <v xml:space="preserve"> </v>
      </c>
      <c r="N870" s="10">
        <f>IF($C$4="", SUMIFS('무신사 메타 광고'!$X:$X, '무신사 메타 광고'!$D:$D, $B870),SUMIFS('무신사 메타 광고'!$X:$X,'무신사 메타 광고'!I:I,$C$4,'무신사 메타 광고'!D:D,$B870))</f>
        <v>0</v>
      </c>
      <c r="O870" s="11">
        <f t="shared" si="36"/>
        <v>0</v>
      </c>
      <c r="R870" s="13"/>
      <c r="S870" s="31">
        <f>IF($S$4="", SUMIFS('자사몰 메타 광고'!$L:$L, '자사몰 메타 광고'!$C:$C, $R870),SUMIFS('자사몰 메타 광고'!$L:$L,'자사몰 메타 광고'!$I:$I,$S$4,'자사몰 메타 광고'!$C:$C,$R870))</f>
        <v>0</v>
      </c>
      <c r="T870" s="31">
        <f>IF($S$4="", SUMIFS('자사몰 메타 광고'!$V:$V, '자사몰 메타 광고'!$C:$C, $R870),SUMIFS('자사몰 메타 광고'!$V:$V,'자사몰 메타 광고'!$I:$I,$S$4,'자사몰 메타 광고'!$C:$C,$R870))</f>
        <v>0</v>
      </c>
      <c r="U870" s="11">
        <f t="shared" si="37"/>
        <v>0</v>
      </c>
      <c r="V870" s="12" t="str">
        <f t="shared" si="42"/>
        <v xml:space="preserve"> </v>
      </c>
      <c r="W870" s="32">
        <f>IF($S$4="", SUMIFS('자사몰 메타 광고'!$K:$K, '자사몰 메타 광고'!$C:$C, $R870),SUMIFS('자사몰 메타 광고'!$K:$K,'자사몰 메타 광고'!$I:$I,$S$4,'자사몰 메타 광고'!$C:$C,$R870))</f>
        <v>0</v>
      </c>
      <c r="X870" s="32">
        <f>IF($S$4="", SUMIFS('자사몰 메타 광고'!$N:$N, '자사몰 메타 광고'!$C:$C, $R870),SUMIFS('자사몰 메타 광고'!$N:$N,'자사몰 메타 광고'!$I:$I,$S$4,'자사몰 메타 광고'!$C:$C,$R870))</f>
        <v>0</v>
      </c>
      <c r="Y870" s="11">
        <f t="shared" si="38"/>
        <v>0</v>
      </c>
      <c r="Z870" s="12" t="str">
        <f t="shared" si="43"/>
        <v xml:space="preserve"> </v>
      </c>
      <c r="AB870" s="10">
        <f>IF($S$4="", SUMIFS('무신사 메타 광고'!$X:$X, '무신사 메타 광고'!$C:$C, $R870),SUMIFS('무신사 메타 광고'!$X:$X,'무신사 메타 광고'!$I:$I,$S$4,'무신사 메타 광고'!$C:$C,$R870))</f>
        <v>0</v>
      </c>
      <c r="AC870" s="11">
        <f t="shared" si="39"/>
        <v>0</v>
      </c>
    </row>
    <row r="871" spans="2:29">
      <c r="B871" s="9"/>
      <c r="C871" s="29">
        <f>IF($C$4="", SUMIFS('자사몰 메타 광고'!$L:$L, '자사몰 메타 광고'!$D:$D, $B871), SUMIFS('자사몰 메타 광고'!$L:$L, '자사몰 메타 광고'!$I:$I, $C$4, '자사몰 메타 광고'!$D:$D, $B871))</f>
        <v>0</v>
      </c>
      <c r="D871" s="29">
        <f>IF($C$4="", SUMIFS('자사몰 메타 광고'!$V:$V,#REF!, $B871), SUMIFS('자사몰 메타 광고'!$V:$V,'자사몰 메타 광고'!$I:$I,$C$4,'자사몰 메타 광고'!$D:$D,$B871))</f>
        <v>0</v>
      </c>
      <c r="E871" s="11">
        <f t="shared" si="33"/>
        <v>0</v>
      </c>
      <c r="F871" s="12" t="str">
        <f t="shared" si="40"/>
        <v xml:space="preserve"> </v>
      </c>
      <c r="G871" s="30">
        <f>IF($C$4="", SUMIFS('자사몰 메타 광고'!$K:$K, '자사몰 메타 광고'!$D:$D, $B871), SUMIFS('자사몰 메타 광고'!$K:$K,'자사몰 메타 광고'!$I:$I,$C$4,'자사몰 메타 광고'!D:D,$B871))</f>
        <v>0</v>
      </c>
      <c r="H871" s="30">
        <f>IF($C$4="", SUMIFS('자사몰 메타 광고'!$Q:$Q, '자사몰 메타 광고'!$D:$D, $B871), SUMIFS('자사몰 메타 광고'!$Q:$Q,'자사몰 메타 광고'!$I:$I,$C$4,'자사몰 메타 광고'!D:D,$B871))</f>
        <v>0</v>
      </c>
      <c r="I871" s="30">
        <f>IF($C$4="", SUMIFS('자사몰 메타 광고'!$U:$U, '자사몰 메타 광고'!$D:$D, $B871), SUMIFS('자사몰 메타 광고'!$U:$U,'자사몰 메타 광고'!$I:$I,$C$4,'자사몰 메타 광고'!D:D,$B871))</f>
        <v>0</v>
      </c>
      <c r="J871" s="11">
        <f t="shared" si="34"/>
        <v>0</v>
      </c>
      <c r="K871" s="11">
        <f t="shared" si="35"/>
        <v>0</v>
      </c>
      <c r="L871" s="12" t="str">
        <f t="shared" si="41"/>
        <v xml:space="preserve"> </v>
      </c>
      <c r="N871" s="10">
        <f>IF($C$4="", SUMIFS('무신사 메타 광고'!$X:$X, '무신사 메타 광고'!$D:$D, $B871),SUMIFS('무신사 메타 광고'!$X:$X,'무신사 메타 광고'!I:I,$C$4,'무신사 메타 광고'!D:D,$B871))</f>
        <v>0</v>
      </c>
      <c r="O871" s="11">
        <f t="shared" si="36"/>
        <v>0</v>
      </c>
      <c r="R871" s="13"/>
      <c r="S871" s="31">
        <f>IF($S$4="", SUMIFS('자사몰 메타 광고'!$L:$L, '자사몰 메타 광고'!$C:$C, $R871),SUMIFS('자사몰 메타 광고'!$L:$L,'자사몰 메타 광고'!$I:$I,$S$4,'자사몰 메타 광고'!$C:$C,$R871))</f>
        <v>0</v>
      </c>
      <c r="T871" s="31">
        <f>IF($S$4="", SUMIFS('자사몰 메타 광고'!$V:$V, '자사몰 메타 광고'!$C:$C, $R871),SUMIFS('자사몰 메타 광고'!$V:$V,'자사몰 메타 광고'!$I:$I,$S$4,'자사몰 메타 광고'!$C:$C,$R871))</f>
        <v>0</v>
      </c>
      <c r="U871" s="11">
        <f t="shared" si="37"/>
        <v>0</v>
      </c>
      <c r="V871" s="12" t="str">
        <f t="shared" si="42"/>
        <v xml:space="preserve"> </v>
      </c>
      <c r="W871" s="32">
        <f>IF($S$4="", SUMIFS('자사몰 메타 광고'!$K:$K, '자사몰 메타 광고'!$C:$C, $R871),SUMIFS('자사몰 메타 광고'!$K:$K,'자사몰 메타 광고'!$I:$I,$S$4,'자사몰 메타 광고'!$C:$C,$R871))</f>
        <v>0</v>
      </c>
      <c r="X871" s="32">
        <f>IF($S$4="", SUMIFS('자사몰 메타 광고'!$N:$N, '자사몰 메타 광고'!$C:$C, $R871),SUMIFS('자사몰 메타 광고'!$N:$N,'자사몰 메타 광고'!$I:$I,$S$4,'자사몰 메타 광고'!$C:$C,$R871))</f>
        <v>0</v>
      </c>
      <c r="Y871" s="11">
        <f t="shared" si="38"/>
        <v>0</v>
      </c>
      <c r="Z871" s="12" t="str">
        <f t="shared" si="43"/>
        <v xml:space="preserve"> </v>
      </c>
      <c r="AB871" s="10">
        <f>IF($S$4="", SUMIFS('무신사 메타 광고'!$X:$X, '무신사 메타 광고'!$C:$C, $R871),SUMIFS('무신사 메타 광고'!$X:$X,'무신사 메타 광고'!$I:$I,$S$4,'무신사 메타 광고'!$C:$C,$R871))</f>
        <v>0</v>
      </c>
      <c r="AC871" s="11">
        <f t="shared" si="39"/>
        <v>0</v>
      </c>
    </row>
    <row r="872" spans="2:29">
      <c r="B872" s="9"/>
      <c r="C872" s="29">
        <f>IF($C$4="", SUMIFS('자사몰 메타 광고'!$L:$L, '자사몰 메타 광고'!$D:$D, $B872), SUMIFS('자사몰 메타 광고'!$L:$L, '자사몰 메타 광고'!$I:$I, $C$4, '자사몰 메타 광고'!$D:$D, $B872))</f>
        <v>0</v>
      </c>
      <c r="D872" s="29">
        <f>IF($C$4="", SUMIFS('자사몰 메타 광고'!$V:$V,#REF!, $B872), SUMIFS('자사몰 메타 광고'!$V:$V,'자사몰 메타 광고'!$I:$I,$C$4,'자사몰 메타 광고'!$D:$D,$B872))</f>
        <v>0</v>
      </c>
      <c r="E872" s="11">
        <f t="shared" si="33"/>
        <v>0</v>
      </c>
      <c r="F872" s="12" t="str">
        <f t="shared" si="40"/>
        <v xml:space="preserve"> </v>
      </c>
      <c r="G872" s="30">
        <f>IF($C$4="", SUMIFS('자사몰 메타 광고'!$K:$K, '자사몰 메타 광고'!$D:$D, $B872), SUMIFS('자사몰 메타 광고'!$K:$K,'자사몰 메타 광고'!$I:$I,$C$4,'자사몰 메타 광고'!D:D,$B872))</f>
        <v>0</v>
      </c>
      <c r="H872" s="30">
        <f>IF($C$4="", SUMIFS('자사몰 메타 광고'!$Q:$Q, '자사몰 메타 광고'!$D:$D, $B872), SUMIFS('자사몰 메타 광고'!$Q:$Q,'자사몰 메타 광고'!$I:$I,$C$4,'자사몰 메타 광고'!D:D,$B872))</f>
        <v>0</v>
      </c>
      <c r="I872" s="30">
        <f>IF($C$4="", SUMIFS('자사몰 메타 광고'!$U:$U, '자사몰 메타 광고'!$D:$D, $B872), SUMIFS('자사몰 메타 광고'!$U:$U,'자사몰 메타 광고'!$I:$I,$C$4,'자사몰 메타 광고'!D:D,$B872))</f>
        <v>0</v>
      </c>
      <c r="J872" s="11">
        <f t="shared" si="34"/>
        <v>0</v>
      </c>
      <c r="K872" s="11">
        <f t="shared" si="35"/>
        <v>0</v>
      </c>
      <c r="L872" s="12" t="str">
        <f t="shared" si="41"/>
        <v xml:space="preserve"> </v>
      </c>
      <c r="N872" s="10">
        <f>IF($C$4="", SUMIFS('무신사 메타 광고'!$X:$X, '무신사 메타 광고'!$D:$D, $B872),SUMIFS('무신사 메타 광고'!$X:$X,'무신사 메타 광고'!I:I,$C$4,'무신사 메타 광고'!D:D,$B872))</f>
        <v>0</v>
      </c>
      <c r="O872" s="11">
        <f t="shared" si="36"/>
        <v>0</v>
      </c>
      <c r="R872" s="13"/>
      <c r="S872" s="31">
        <f>IF($S$4="", SUMIFS('자사몰 메타 광고'!$L:$L, '자사몰 메타 광고'!$C:$C, $R872),SUMIFS('자사몰 메타 광고'!$L:$L,'자사몰 메타 광고'!$I:$I,$S$4,'자사몰 메타 광고'!$C:$C,$R872))</f>
        <v>0</v>
      </c>
      <c r="T872" s="31">
        <f>IF($S$4="", SUMIFS('자사몰 메타 광고'!$V:$V, '자사몰 메타 광고'!$C:$C, $R872),SUMIFS('자사몰 메타 광고'!$V:$V,'자사몰 메타 광고'!$I:$I,$S$4,'자사몰 메타 광고'!$C:$C,$R872))</f>
        <v>0</v>
      </c>
      <c r="U872" s="11">
        <f t="shared" si="37"/>
        <v>0</v>
      </c>
      <c r="V872" s="12" t="str">
        <f t="shared" si="42"/>
        <v xml:space="preserve"> </v>
      </c>
      <c r="W872" s="32">
        <f>IF($S$4="", SUMIFS('자사몰 메타 광고'!$K:$K, '자사몰 메타 광고'!$C:$C, $R872),SUMIFS('자사몰 메타 광고'!$K:$K,'자사몰 메타 광고'!$I:$I,$S$4,'자사몰 메타 광고'!$C:$C,$R872))</f>
        <v>0</v>
      </c>
      <c r="X872" s="32">
        <f>IF($S$4="", SUMIFS('자사몰 메타 광고'!$N:$N, '자사몰 메타 광고'!$C:$C, $R872),SUMIFS('자사몰 메타 광고'!$N:$N,'자사몰 메타 광고'!$I:$I,$S$4,'자사몰 메타 광고'!$C:$C,$R872))</f>
        <v>0</v>
      </c>
      <c r="Y872" s="11">
        <f t="shared" si="38"/>
        <v>0</v>
      </c>
      <c r="Z872" s="12" t="str">
        <f t="shared" si="43"/>
        <v xml:space="preserve"> </v>
      </c>
      <c r="AB872" s="10">
        <f>IF($S$4="", SUMIFS('무신사 메타 광고'!$X:$X, '무신사 메타 광고'!$C:$C, $R872),SUMIFS('무신사 메타 광고'!$X:$X,'무신사 메타 광고'!$I:$I,$S$4,'무신사 메타 광고'!$C:$C,$R872))</f>
        <v>0</v>
      </c>
      <c r="AC872" s="11">
        <f t="shared" si="39"/>
        <v>0</v>
      </c>
    </row>
    <row r="873" spans="2:29">
      <c r="B873" s="9"/>
      <c r="C873" s="29">
        <f>IF($C$4="", SUMIFS('자사몰 메타 광고'!$L:$L, '자사몰 메타 광고'!$D:$D, $B873), SUMIFS('자사몰 메타 광고'!$L:$L, '자사몰 메타 광고'!$I:$I, $C$4, '자사몰 메타 광고'!$D:$D, $B873))</f>
        <v>0</v>
      </c>
      <c r="D873" s="29">
        <f>IF($C$4="", SUMIFS('자사몰 메타 광고'!$V:$V,#REF!, $B873), SUMIFS('자사몰 메타 광고'!$V:$V,'자사몰 메타 광고'!$I:$I,$C$4,'자사몰 메타 광고'!$D:$D,$B873))</f>
        <v>0</v>
      </c>
      <c r="E873" s="11">
        <f t="shared" si="33"/>
        <v>0</v>
      </c>
      <c r="F873" s="12" t="str">
        <f t="shared" si="40"/>
        <v xml:space="preserve"> </v>
      </c>
      <c r="G873" s="30">
        <f>IF($C$4="", SUMIFS('자사몰 메타 광고'!$K:$K, '자사몰 메타 광고'!$D:$D, $B873), SUMIFS('자사몰 메타 광고'!$K:$K,'자사몰 메타 광고'!$I:$I,$C$4,'자사몰 메타 광고'!D:D,$B873))</f>
        <v>0</v>
      </c>
      <c r="H873" s="30">
        <f>IF($C$4="", SUMIFS('자사몰 메타 광고'!$Q:$Q, '자사몰 메타 광고'!$D:$D, $B873), SUMIFS('자사몰 메타 광고'!$Q:$Q,'자사몰 메타 광고'!$I:$I,$C$4,'자사몰 메타 광고'!D:D,$B873))</f>
        <v>0</v>
      </c>
      <c r="I873" s="30">
        <f>IF($C$4="", SUMIFS('자사몰 메타 광고'!$U:$U, '자사몰 메타 광고'!$D:$D, $B873), SUMIFS('자사몰 메타 광고'!$U:$U,'자사몰 메타 광고'!$I:$I,$C$4,'자사몰 메타 광고'!D:D,$B873))</f>
        <v>0</v>
      </c>
      <c r="J873" s="11">
        <f t="shared" si="34"/>
        <v>0</v>
      </c>
      <c r="K873" s="11">
        <f t="shared" si="35"/>
        <v>0</v>
      </c>
      <c r="L873" s="12" t="str">
        <f t="shared" si="41"/>
        <v xml:space="preserve"> </v>
      </c>
      <c r="N873" s="10">
        <f>IF($C$4="", SUMIFS('무신사 메타 광고'!$X:$X, '무신사 메타 광고'!$D:$D, $B873),SUMIFS('무신사 메타 광고'!$X:$X,'무신사 메타 광고'!I:I,$C$4,'무신사 메타 광고'!D:D,$B873))</f>
        <v>0</v>
      </c>
      <c r="O873" s="11">
        <f t="shared" si="36"/>
        <v>0</v>
      </c>
      <c r="R873" s="13"/>
      <c r="S873" s="31">
        <f>IF($S$4="", SUMIFS('자사몰 메타 광고'!$L:$L, '자사몰 메타 광고'!$C:$C, $R873),SUMIFS('자사몰 메타 광고'!$L:$L,'자사몰 메타 광고'!$I:$I,$S$4,'자사몰 메타 광고'!$C:$C,$R873))</f>
        <v>0</v>
      </c>
      <c r="T873" s="31">
        <f>IF($S$4="", SUMIFS('자사몰 메타 광고'!$V:$V, '자사몰 메타 광고'!$C:$C, $R873),SUMIFS('자사몰 메타 광고'!$V:$V,'자사몰 메타 광고'!$I:$I,$S$4,'자사몰 메타 광고'!$C:$C,$R873))</f>
        <v>0</v>
      </c>
      <c r="U873" s="11">
        <f t="shared" si="37"/>
        <v>0</v>
      </c>
      <c r="V873" s="12" t="str">
        <f t="shared" si="42"/>
        <v xml:space="preserve"> </v>
      </c>
      <c r="W873" s="32">
        <f>IF($S$4="", SUMIFS('자사몰 메타 광고'!$K:$K, '자사몰 메타 광고'!$C:$C, $R873),SUMIFS('자사몰 메타 광고'!$K:$K,'자사몰 메타 광고'!$I:$I,$S$4,'자사몰 메타 광고'!$C:$C,$R873))</f>
        <v>0</v>
      </c>
      <c r="X873" s="32">
        <f>IF($S$4="", SUMIFS('자사몰 메타 광고'!$N:$N, '자사몰 메타 광고'!$C:$C, $R873),SUMIFS('자사몰 메타 광고'!$N:$N,'자사몰 메타 광고'!$I:$I,$S$4,'자사몰 메타 광고'!$C:$C,$R873))</f>
        <v>0</v>
      </c>
      <c r="Y873" s="11">
        <f t="shared" si="38"/>
        <v>0</v>
      </c>
      <c r="Z873" s="12" t="str">
        <f t="shared" si="43"/>
        <v xml:space="preserve"> </v>
      </c>
      <c r="AB873" s="10">
        <f>IF($S$4="", SUMIFS('무신사 메타 광고'!$X:$X, '무신사 메타 광고'!$C:$C, $R873),SUMIFS('무신사 메타 광고'!$X:$X,'무신사 메타 광고'!$I:$I,$S$4,'무신사 메타 광고'!$C:$C,$R873))</f>
        <v>0</v>
      </c>
      <c r="AC873" s="11">
        <f t="shared" si="39"/>
        <v>0</v>
      </c>
    </row>
    <row r="874" spans="2:29">
      <c r="B874" s="9"/>
      <c r="C874" s="29">
        <f>IF($C$4="", SUMIFS('자사몰 메타 광고'!$L:$L, '자사몰 메타 광고'!$D:$D, $B874), SUMIFS('자사몰 메타 광고'!$L:$L, '자사몰 메타 광고'!$I:$I, $C$4, '자사몰 메타 광고'!$D:$D, $B874))</f>
        <v>0</v>
      </c>
      <c r="D874" s="29">
        <f>IF($C$4="", SUMIFS('자사몰 메타 광고'!$V:$V,#REF!, $B874), SUMIFS('자사몰 메타 광고'!$V:$V,'자사몰 메타 광고'!$I:$I,$C$4,'자사몰 메타 광고'!$D:$D,$B874))</f>
        <v>0</v>
      </c>
      <c r="E874" s="11">
        <f t="shared" si="33"/>
        <v>0</v>
      </c>
      <c r="F874" s="12" t="str">
        <f t="shared" si="40"/>
        <v xml:space="preserve"> </v>
      </c>
      <c r="G874" s="30">
        <f>IF($C$4="", SUMIFS('자사몰 메타 광고'!$K:$K, '자사몰 메타 광고'!$D:$D, $B874), SUMIFS('자사몰 메타 광고'!$K:$K,'자사몰 메타 광고'!$I:$I,$C$4,'자사몰 메타 광고'!D:D,$B874))</f>
        <v>0</v>
      </c>
      <c r="H874" s="30">
        <f>IF($C$4="", SUMIFS('자사몰 메타 광고'!$Q:$Q, '자사몰 메타 광고'!$D:$D, $B874), SUMIFS('자사몰 메타 광고'!$Q:$Q,'자사몰 메타 광고'!$I:$I,$C$4,'자사몰 메타 광고'!D:D,$B874))</f>
        <v>0</v>
      </c>
      <c r="I874" s="30">
        <f>IF($C$4="", SUMIFS('자사몰 메타 광고'!$U:$U, '자사몰 메타 광고'!$D:$D, $B874), SUMIFS('자사몰 메타 광고'!$U:$U,'자사몰 메타 광고'!$I:$I,$C$4,'자사몰 메타 광고'!D:D,$B874))</f>
        <v>0</v>
      </c>
      <c r="J874" s="11">
        <f t="shared" si="34"/>
        <v>0</v>
      </c>
      <c r="K874" s="11">
        <f t="shared" si="35"/>
        <v>0</v>
      </c>
      <c r="L874" s="12" t="str">
        <f t="shared" si="41"/>
        <v xml:space="preserve"> </v>
      </c>
      <c r="N874" s="10">
        <f>IF($C$4="", SUMIFS('무신사 메타 광고'!$X:$X, '무신사 메타 광고'!$D:$D, $B874),SUMIFS('무신사 메타 광고'!$X:$X,'무신사 메타 광고'!I:I,$C$4,'무신사 메타 광고'!D:D,$B874))</f>
        <v>0</v>
      </c>
      <c r="O874" s="11">
        <f t="shared" si="36"/>
        <v>0</v>
      </c>
      <c r="R874" s="13"/>
      <c r="S874" s="31">
        <f>IF($S$4="", SUMIFS('자사몰 메타 광고'!$L:$L, '자사몰 메타 광고'!$C:$C, $R874),SUMIFS('자사몰 메타 광고'!$L:$L,'자사몰 메타 광고'!$I:$I,$S$4,'자사몰 메타 광고'!$C:$C,$R874))</f>
        <v>0</v>
      </c>
      <c r="T874" s="31">
        <f>IF($S$4="", SUMIFS('자사몰 메타 광고'!$V:$V, '자사몰 메타 광고'!$C:$C, $R874),SUMIFS('자사몰 메타 광고'!$V:$V,'자사몰 메타 광고'!$I:$I,$S$4,'자사몰 메타 광고'!$C:$C,$R874))</f>
        <v>0</v>
      </c>
      <c r="U874" s="11">
        <f t="shared" si="37"/>
        <v>0</v>
      </c>
      <c r="V874" s="12" t="str">
        <f t="shared" si="42"/>
        <v xml:space="preserve"> </v>
      </c>
      <c r="W874" s="32">
        <f>IF($S$4="", SUMIFS('자사몰 메타 광고'!$K:$K, '자사몰 메타 광고'!$C:$C, $R874),SUMIFS('자사몰 메타 광고'!$K:$K,'자사몰 메타 광고'!$I:$I,$S$4,'자사몰 메타 광고'!$C:$C,$R874))</f>
        <v>0</v>
      </c>
      <c r="X874" s="32">
        <f>IF($S$4="", SUMIFS('자사몰 메타 광고'!$N:$N, '자사몰 메타 광고'!$C:$C, $R874),SUMIFS('자사몰 메타 광고'!$N:$N,'자사몰 메타 광고'!$I:$I,$S$4,'자사몰 메타 광고'!$C:$C,$R874))</f>
        <v>0</v>
      </c>
      <c r="Y874" s="11">
        <f t="shared" si="38"/>
        <v>0</v>
      </c>
      <c r="Z874" s="12" t="str">
        <f t="shared" si="43"/>
        <v xml:space="preserve"> </v>
      </c>
      <c r="AB874" s="10">
        <f>IF($S$4="", SUMIFS('무신사 메타 광고'!$X:$X, '무신사 메타 광고'!$C:$C, $R874),SUMIFS('무신사 메타 광고'!$X:$X,'무신사 메타 광고'!$I:$I,$S$4,'무신사 메타 광고'!$C:$C,$R874))</f>
        <v>0</v>
      </c>
      <c r="AC874" s="11">
        <f t="shared" si="39"/>
        <v>0</v>
      </c>
    </row>
    <row r="875" spans="2:29">
      <c r="B875" s="9"/>
      <c r="C875" s="29">
        <f>IF($C$4="", SUMIFS('자사몰 메타 광고'!$L:$L, '자사몰 메타 광고'!$D:$D, $B875), SUMIFS('자사몰 메타 광고'!$L:$L, '자사몰 메타 광고'!$I:$I, $C$4, '자사몰 메타 광고'!$D:$D, $B875))</f>
        <v>0</v>
      </c>
      <c r="D875" s="29">
        <f>IF($C$4="", SUMIFS('자사몰 메타 광고'!$V:$V,#REF!, $B875), SUMIFS('자사몰 메타 광고'!$V:$V,'자사몰 메타 광고'!$I:$I,$C$4,'자사몰 메타 광고'!$D:$D,$B875))</f>
        <v>0</v>
      </c>
      <c r="E875" s="11">
        <f t="shared" si="33"/>
        <v>0</v>
      </c>
      <c r="F875" s="12" t="str">
        <f t="shared" si="40"/>
        <v xml:space="preserve"> </v>
      </c>
      <c r="G875" s="30">
        <f>IF($C$4="", SUMIFS('자사몰 메타 광고'!$K:$K, '자사몰 메타 광고'!$D:$D, $B875), SUMIFS('자사몰 메타 광고'!$K:$K,'자사몰 메타 광고'!$I:$I,$C$4,'자사몰 메타 광고'!D:D,$B875))</f>
        <v>0</v>
      </c>
      <c r="H875" s="30">
        <f>IF($C$4="", SUMIFS('자사몰 메타 광고'!$Q:$Q, '자사몰 메타 광고'!$D:$D, $B875), SUMIFS('자사몰 메타 광고'!$Q:$Q,'자사몰 메타 광고'!$I:$I,$C$4,'자사몰 메타 광고'!D:D,$B875))</f>
        <v>0</v>
      </c>
      <c r="I875" s="30">
        <f>IF($C$4="", SUMIFS('자사몰 메타 광고'!$U:$U, '자사몰 메타 광고'!$D:$D, $B875), SUMIFS('자사몰 메타 광고'!$U:$U,'자사몰 메타 광고'!$I:$I,$C$4,'자사몰 메타 광고'!D:D,$B875))</f>
        <v>0</v>
      </c>
      <c r="J875" s="11">
        <f t="shared" si="34"/>
        <v>0</v>
      </c>
      <c r="K875" s="11">
        <f t="shared" si="35"/>
        <v>0</v>
      </c>
      <c r="L875" s="12" t="str">
        <f t="shared" si="41"/>
        <v xml:space="preserve"> </v>
      </c>
      <c r="N875" s="10">
        <f>IF($C$4="", SUMIFS('무신사 메타 광고'!$X:$X, '무신사 메타 광고'!$D:$D, $B875),SUMIFS('무신사 메타 광고'!$X:$X,'무신사 메타 광고'!I:I,$C$4,'무신사 메타 광고'!D:D,$B875))</f>
        <v>0</v>
      </c>
      <c r="O875" s="11">
        <f t="shared" si="36"/>
        <v>0</v>
      </c>
      <c r="R875" s="13"/>
      <c r="S875" s="31">
        <f>IF($S$4="", SUMIFS('자사몰 메타 광고'!$L:$L, '자사몰 메타 광고'!$C:$C, $R875),SUMIFS('자사몰 메타 광고'!$L:$L,'자사몰 메타 광고'!$I:$I,$S$4,'자사몰 메타 광고'!$C:$C,$R875))</f>
        <v>0</v>
      </c>
      <c r="T875" s="31">
        <f>IF($S$4="", SUMIFS('자사몰 메타 광고'!$V:$V, '자사몰 메타 광고'!$C:$C, $R875),SUMIFS('자사몰 메타 광고'!$V:$V,'자사몰 메타 광고'!$I:$I,$S$4,'자사몰 메타 광고'!$C:$C,$R875))</f>
        <v>0</v>
      </c>
      <c r="U875" s="11">
        <f t="shared" si="37"/>
        <v>0</v>
      </c>
      <c r="V875" s="12" t="str">
        <f t="shared" si="42"/>
        <v xml:space="preserve"> </v>
      </c>
      <c r="W875" s="32">
        <f>IF($S$4="", SUMIFS('자사몰 메타 광고'!$K:$K, '자사몰 메타 광고'!$C:$C, $R875),SUMIFS('자사몰 메타 광고'!$K:$K,'자사몰 메타 광고'!$I:$I,$S$4,'자사몰 메타 광고'!$C:$C,$R875))</f>
        <v>0</v>
      </c>
      <c r="X875" s="32">
        <f>IF($S$4="", SUMIFS('자사몰 메타 광고'!$N:$N, '자사몰 메타 광고'!$C:$C, $R875),SUMIFS('자사몰 메타 광고'!$N:$N,'자사몰 메타 광고'!$I:$I,$S$4,'자사몰 메타 광고'!$C:$C,$R875))</f>
        <v>0</v>
      </c>
      <c r="Y875" s="11">
        <f t="shared" si="38"/>
        <v>0</v>
      </c>
      <c r="Z875" s="12" t="str">
        <f t="shared" si="43"/>
        <v xml:space="preserve"> </v>
      </c>
      <c r="AB875" s="10">
        <f>IF($S$4="", SUMIFS('무신사 메타 광고'!$X:$X, '무신사 메타 광고'!$C:$C, $R875),SUMIFS('무신사 메타 광고'!$X:$X,'무신사 메타 광고'!$I:$I,$S$4,'무신사 메타 광고'!$C:$C,$R875))</f>
        <v>0</v>
      </c>
      <c r="AC875" s="11">
        <f t="shared" si="39"/>
        <v>0</v>
      </c>
    </row>
    <row r="876" spans="2:29">
      <c r="B876" s="9"/>
      <c r="C876" s="29">
        <f>IF($C$4="", SUMIFS('자사몰 메타 광고'!$L:$L, '자사몰 메타 광고'!$D:$D, $B876), SUMIFS('자사몰 메타 광고'!$L:$L, '자사몰 메타 광고'!$I:$I, $C$4, '자사몰 메타 광고'!$D:$D, $B876))</f>
        <v>0</v>
      </c>
      <c r="D876" s="29">
        <f>IF($C$4="", SUMIFS('자사몰 메타 광고'!$V:$V,#REF!, $B876), SUMIFS('자사몰 메타 광고'!$V:$V,'자사몰 메타 광고'!$I:$I,$C$4,'자사몰 메타 광고'!$D:$D,$B876))</f>
        <v>0</v>
      </c>
      <c r="E876" s="11">
        <f t="shared" si="33"/>
        <v>0</v>
      </c>
      <c r="F876" s="12" t="str">
        <f t="shared" si="40"/>
        <v xml:space="preserve"> </v>
      </c>
      <c r="G876" s="30">
        <f>IF($C$4="", SUMIFS('자사몰 메타 광고'!$K:$K, '자사몰 메타 광고'!$D:$D, $B876), SUMIFS('자사몰 메타 광고'!$K:$K,'자사몰 메타 광고'!$I:$I,$C$4,'자사몰 메타 광고'!D:D,$B876))</f>
        <v>0</v>
      </c>
      <c r="H876" s="30">
        <f>IF($C$4="", SUMIFS('자사몰 메타 광고'!$Q:$Q, '자사몰 메타 광고'!$D:$D, $B876), SUMIFS('자사몰 메타 광고'!$Q:$Q,'자사몰 메타 광고'!$I:$I,$C$4,'자사몰 메타 광고'!D:D,$B876))</f>
        <v>0</v>
      </c>
      <c r="I876" s="30">
        <f>IF($C$4="", SUMIFS('자사몰 메타 광고'!$U:$U, '자사몰 메타 광고'!$D:$D, $B876), SUMIFS('자사몰 메타 광고'!$U:$U,'자사몰 메타 광고'!$I:$I,$C$4,'자사몰 메타 광고'!D:D,$B876))</f>
        <v>0</v>
      </c>
      <c r="J876" s="11">
        <f t="shared" si="34"/>
        <v>0</v>
      </c>
      <c r="K876" s="11">
        <f t="shared" si="35"/>
        <v>0</v>
      </c>
      <c r="L876" s="12" t="str">
        <f t="shared" si="41"/>
        <v xml:space="preserve"> </v>
      </c>
      <c r="N876" s="10">
        <f>IF($C$4="", SUMIFS('무신사 메타 광고'!$X:$X, '무신사 메타 광고'!$D:$D, $B876),SUMIFS('무신사 메타 광고'!$X:$X,'무신사 메타 광고'!I:I,$C$4,'무신사 메타 광고'!D:D,$B876))</f>
        <v>0</v>
      </c>
      <c r="O876" s="11">
        <f t="shared" si="36"/>
        <v>0</v>
      </c>
      <c r="R876" s="13"/>
      <c r="S876" s="31">
        <f>IF($S$4="", SUMIFS('자사몰 메타 광고'!$L:$L, '자사몰 메타 광고'!$C:$C, $R876),SUMIFS('자사몰 메타 광고'!$L:$L,'자사몰 메타 광고'!$I:$I,$S$4,'자사몰 메타 광고'!$C:$C,$R876))</f>
        <v>0</v>
      </c>
      <c r="T876" s="31">
        <f>IF($S$4="", SUMIFS('자사몰 메타 광고'!$V:$V, '자사몰 메타 광고'!$C:$C, $R876),SUMIFS('자사몰 메타 광고'!$V:$V,'자사몰 메타 광고'!$I:$I,$S$4,'자사몰 메타 광고'!$C:$C,$R876))</f>
        <v>0</v>
      </c>
      <c r="U876" s="11">
        <f t="shared" si="37"/>
        <v>0</v>
      </c>
      <c r="V876" s="12" t="str">
        <f t="shared" si="42"/>
        <v xml:space="preserve"> </v>
      </c>
      <c r="W876" s="32">
        <f>IF($S$4="", SUMIFS('자사몰 메타 광고'!$K:$K, '자사몰 메타 광고'!$C:$C, $R876),SUMIFS('자사몰 메타 광고'!$K:$K,'자사몰 메타 광고'!$I:$I,$S$4,'자사몰 메타 광고'!$C:$C,$R876))</f>
        <v>0</v>
      </c>
      <c r="X876" s="32">
        <f>IF($S$4="", SUMIFS('자사몰 메타 광고'!$N:$N, '자사몰 메타 광고'!$C:$C, $R876),SUMIFS('자사몰 메타 광고'!$N:$N,'자사몰 메타 광고'!$I:$I,$S$4,'자사몰 메타 광고'!$C:$C,$R876))</f>
        <v>0</v>
      </c>
      <c r="Y876" s="11">
        <f t="shared" si="38"/>
        <v>0</v>
      </c>
      <c r="Z876" s="12" t="str">
        <f t="shared" si="43"/>
        <v xml:space="preserve"> </v>
      </c>
      <c r="AB876" s="10">
        <f>IF($S$4="", SUMIFS('무신사 메타 광고'!$X:$X, '무신사 메타 광고'!$C:$C, $R876),SUMIFS('무신사 메타 광고'!$X:$X,'무신사 메타 광고'!$I:$I,$S$4,'무신사 메타 광고'!$C:$C,$R876))</f>
        <v>0</v>
      </c>
      <c r="AC876" s="11">
        <f t="shared" si="39"/>
        <v>0</v>
      </c>
    </row>
    <row r="877" spans="2:29">
      <c r="B877" s="9"/>
      <c r="C877" s="29">
        <f>IF($C$4="", SUMIFS('자사몰 메타 광고'!$L:$L, '자사몰 메타 광고'!$D:$D, $B877), SUMIFS('자사몰 메타 광고'!$L:$L, '자사몰 메타 광고'!$I:$I, $C$4, '자사몰 메타 광고'!$D:$D, $B877))</f>
        <v>0</v>
      </c>
      <c r="D877" s="29">
        <f>IF($C$4="", SUMIFS('자사몰 메타 광고'!$V:$V,#REF!, $B877), SUMIFS('자사몰 메타 광고'!$V:$V,'자사몰 메타 광고'!$I:$I,$C$4,'자사몰 메타 광고'!$D:$D,$B877))</f>
        <v>0</v>
      </c>
      <c r="E877" s="11">
        <f t="shared" si="33"/>
        <v>0</v>
      </c>
      <c r="F877" s="12" t="str">
        <f t="shared" si="40"/>
        <v xml:space="preserve"> </v>
      </c>
      <c r="G877" s="30">
        <f>IF($C$4="", SUMIFS('자사몰 메타 광고'!$K:$K, '자사몰 메타 광고'!$D:$D, $B877), SUMIFS('자사몰 메타 광고'!$K:$K,'자사몰 메타 광고'!$I:$I,$C$4,'자사몰 메타 광고'!D:D,$B877))</f>
        <v>0</v>
      </c>
      <c r="H877" s="30">
        <f>IF($C$4="", SUMIFS('자사몰 메타 광고'!$Q:$Q, '자사몰 메타 광고'!$D:$D, $B877), SUMIFS('자사몰 메타 광고'!$Q:$Q,'자사몰 메타 광고'!$I:$I,$C$4,'자사몰 메타 광고'!D:D,$B877))</f>
        <v>0</v>
      </c>
      <c r="I877" s="30">
        <f>IF($C$4="", SUMIFS('자사몰 메타 광고'!$U:$U, '자사몰 메타 광고'!$D:$D, $B877), SUMIFS('자사몰 메타 광고'!$U:$U,'자사몰 메타 광고'!$I:$I,$C$4,'자사몰 메타 광고'!D:D,$B877))</f>
        <v>0</v>
      </c>
      <c r="J877" s="11">
        <f t="shared" si="34"/>
        <v>0</v>
      </c>
      <c r="K877" s="11">
        <f t="shared" si="35"/>
        <v>0</v>
      </c>
      <c r="L877" s="12" t="str">
        <f t="shared" si="41"/>
        <v xml:space="preserve"> </v>
      </c>
      <c r="N877" s="10">
        <f>IF($C$4="", SUMIFS('무신사 메타 광고'!$X:$X, '무신사 메타 광고'!$D:$D, $B877),SUMIFS('무신사 메타 광고'!$X:$X,'무신사 메타 광고'!I:I,$C$4,'무신사 메타 광고'!D:D,$B877))</f>
        <v>0</v>
      </c>
      <c r="O877" s="11">
        <f t="shared" si="36"/>
        <v>0</v>
      </c>
      <c r="R877" s="13"/>
      <c r="S877" s="31">
        <f>IF($S$4="", SUMIFS('자사몰 메타 광고'!$L:$L, '자사몰 메타 광고'!$C:$C, $R877),SUMIFS('자사몰 메타 광고'!$L:$L,'자사몰 메타 광고'!$I:$I,$S$4,'자사몰 메타 광고'!$C:$C,$R877))</f>
        <v>0</v>
      </c>
      <c r="T877" s="31">
        <f>IF($S$4="", SUMIFS('자사몰 메타 광고'!$V:$V, '자사몰 메타 광고'!$C:$C, $R877),SUMIFS('자사몰 메타 광고'!$V:$V,'자사몰 메타 광고'!$I:$I,$S$4,'자사몰 메타 광고'!$C:$C,$R877))</f>
        <v>0</v>
      </c>
      <c r="U877" s="11">
        <f t="shared" si="37"/>
        <v>0</v>
      </c>
      <c r="V877" s="12" t="str">
        <f t="shared" si="42"/>
        <v xml:space="preserve"> </v>
      </c>
      <c r="W877" s="32">
        <f>IF($S$4="", SUMIFS('자사몰 메타 광고'!$K:$K, '자사몰 메타 광고'!$C:$C, $R877),SUMIFS('자사몰 메타 광고'!$K:$K,'자사몰 메타 광고'!$I:$I,$S$4,'자사몰 메타 광고'!$C:$C,$R877))</f>
        <v>0</v>
      </c>
      <c r="X877" s="32">
        <f>IF($S$4="", SUMIFS('자사몰 메타 광고'!$N:$N, '자사몰 메타 광고'!$C:$C, $R877),SUMIFS('자사몰 메타 광고'!$N:$N,'자사몰 메타 광고'!$I:$I,$S$4,'자사몰 메타 광고'!$C:$C,$R877))</f>
        <v>0</v>
      </c>
      <c r="Y877" s="11">
        <f t="shared" si="38"/>
        <v>0</v>
      </c>
      <c r="Z877" s="12" t="str">
        <f t="shared" si="43"/>
        <v xml:space="preserve"> </v>
      </c>
      <c r="AB877" s="10">
        <f>IF($S$4="", SUMIFS('무신사 메타 광고'!$X:$X, '무신사 메타 광고'!$C:$C, $R877),SUMIFS('무신사 메타 광고'!$X:$X,'무신사 메타 광고'!$I:$I,$S$4,'무신사 메타 광고'!$C:$C,$R877))</f>
        <v>0</v>
      </c>
      <c r="AC877" s="11">
        <f t="shared" si="39"/>
        <v>0</v>
      </c>
    </row>
    <row r="878" spans="2:29">
      <c r="B878" s="9"/>
      <c r="C878" s="29">
        <f>IF($C$4="", SUMIFS('자사몰 메타 광고'!$L:$L, '자사몰 메타 광고'!$D:$D, $B878), SUMIFS('자사몰 메타 광고'!$L:$L, '자사몰 메타 광고'!$I:$I, $C$4, '자사몰 메타 광고'!$D:$D, $B878))</f>
        <v>0</v>
      </c>
      <c r="D878" s="29">
        <f>IF($C$4="", SUMIFS('자사몰 메타 광고'!$V:$V,#REF!, $B878), SUMIFS('자사몰 메타 광고'!$V:$V,'자사몰 메타 광고'!$I:$I,$C$4,'자사몰 메타 광고'!$D:$D,$B878))</f>
        <v>0</v>
      </c>
      <c r="E878" s="11">
        <f t="shared" si="33"/>
        <v>0</v>
      </c>
      <c r="F878" s="12" t="str">
        <f t="shared" si="40"/>
        <v xml:space="preserve"> </v>
      </c>
      <c r="G878" s="30">
        <f>IF($C$4="", SUMIFS('자사몰 메타 광고'!$K:$K, '자사몰 메타 광고'!$D:$D, $B878), SUMIFS('자사몰 메타 광고'!$K:$K,'자사몰 메타 광고'!$I:$I,$C$4,'자사몰 메타 광고'!D:D,$B878))</f>
        <v>0</v>
      </c>
      <c r="H878" s="30">
        <f>IF($C$4="", SUMIFS('자사몰 메타 광고'!$Q:$Q, '자사몰 메타 광고'!$D:$D, $B878), SUMIFS('자사몰 메타 광고'!$Q:$Q,'자사몰 메타 광고'!$I:$I,$C$4,'자사몰 메타 광고'!D:D,$B878))</f>
        <v>0</v>
      </c>
      <c r="I878" s="30">
        <f>IF($C$4="", SUMIFS('자사몰 메타 광고'!$U:$U, '자사몰 메타 광고'!$D:$D, $B878), SUMIFS('자사몰 메타 광고'!$U:$U,'자사몰 메타 광고'!$I:$I,$C$4,'자사몰 메타 광고'!D:D,$B878))</f>
        <v>0</v>
      </c>
      <c r="J878" s="11">
        <f t="shared" si="34"/>
        <v>0</v>
      </c>
      <c r="K878" s="11">
        <f t="shared" si="35"/>
        <v>0</v>
      </c>
      <c r="L878" s="12" t="str">
        <f t="shared" si="41"/>
        <v xml:space="preserve"> </v>
      </c>
      <c r="N878" s="10">
        <f>IF($C$4="", SUMIFS('무신사 메타 광고'!$X:$X, '무신사 메타 광고'!$D:$D, $B878),SUMIFS('무신사 메타 광고'!$X:$X,'무신사 메타 광고'!I:I,$C$4,'무신사 메타 광고'!D:D,$B878))</f>
        <v>0</v>
      </c>
      <c r="O878" s="11">
        <f t="shared" si="36"/>
        <v>0</v>
      </c>
      <c r="R878" s="13"/>
      <c r="S878" s="31">
        <f>IF($S$4="", SUMIFS('자사몰 메타 광고'!$L:$L, '자사몰 메타 광고'!$C:$C, $R878),SUMIFS('자사몰 메타 광고'!$L:$L,'자사몰 메타 광고'!$I:$I,$S$4,'자사몰 메타 광고'!$C:$C,$R878))</f>
        <v>0</v>
      </c>
      <c r="T878" s="31">
        <f>IF($S$4="", SUMIFS('자사몰 메타 광고'!$V:$V, '자사몰 메타 광고'!$C:$C, $R878),SUMIFS('자사몰 메타 광고'!$V:$V,'자사몰 메타 광고'!$I:$I,$S$4,'자사몰 메타 광고'!$C:$C,$R878))</f>
        <v>0</v>
      </c>
      <c r="U878" s="11">
        <f t="shared" si="37"/>
        <v>0</v>
      </c>
      <c r="V878" s="12" t="str">
        <f t="shared" si="42"/>
        <v xml:space="preserve"> </v>
      </c>
      <c r="W878" s="32">
        <f>IF($S$4="", SUMIFS('자사몰 메타 광고'!$K:$K, '자사몰 메타 광고'!$C:$C, $R878),SUMIFS('자사몰 메타 광고'!$K:$K,'자사몰 메타 광고'!$I:$I,$S$4,'자사몰 메타 광고'!$C:$C,$R878))</f>
        <v>0</v>
      </c>
      <c r="X878" s="32">
        <f>IF($S$4="", SUMIFS('자사몰 메타 광고'!$N:$N, '자사몰 메타 광고'!$C:$C, $R878),SUMIFS('자사몰 메타 광고'!$N:$N,'자사몰 메타 광고'!$I:$I,$S$4,'자사몰 메타 광고'!$C:$C,$R878))</f>
        <v>0</v>
      </c>
      <c r="Y878" s="11">
        <f t="shared" si="38"/>
        <v>0</v>
      </c>
      <c r="Z878" s="12" t="str">
        <f t="shared" si="43"/>
        <v xml:space="preserve"> </v>
      </c>
      <c r="AB878" s="10">
        <f>IF($S$4="", SUMIFS('무신사 메타 광고'!$X:$X, '무신사 메타 광고'!$C:$C, $R878),SUMIFS('무신사 메타 광고'!$X:$X,'무신사 메타 광고'!$I:$I,$S$4,'무신사 메타 광고'!$C:$C,$R878))</f>
        <v>0</v>
      </c>
      <c r="AC878" s="11">
        <f t="shared" si="39"/>
        <v>0</v>
      </c>
    </row>
    <row r="879" spans="2:29">
      <c r="B879" s="9"/>
      <c r="C879" s="29">
        <f>IF($C$4="", SUMIFS('자사몰 메타 광고'!$L:$L, '자사몰 메타 광고'!$D:$D, $B879), SUMIFS('자사몰 메타 광고'!$L:$L, '자사몰 메타 광고'!$I:$I, $C$4, '자사몰 메타 광고'!$D:$D, $B879))</f>
        <v>0</v>
      </c>
      <c r="D879" s="29">
        <f>IF($C$4="", SUMIFS('자사몰 메타 광고'!$V:$V,#REF!, $B879), SUMIFS('자사몰 메타 광고'!$V:$V,'자사몰 메타 광고'!$I:$I,$C$4,'자사몰 메타 광고'!$D:$D,$B879))</f>
        <v>0</v>
      </c>
      <c r="E879" s="11">
        <f t="shared" si="33"/>
        <v>0</v>
      </c>
      <c r="F879" s="12" t="str">
        <f t="shared" si="40"/>
        <v xml:space="preserve"> </v>
      </c>
      <c r="G879" s="30">
        <f>IF($C$4="", SUMIFS('자사몰 메타 광고'!$K:$K, '자사몰 메타 광고'!$D:$D, $B879), SUMIFS('자사몰 메타 광고'!$K:$K,'자사몰 메타 광고'!$I:$I,$C$4,'자사몰 메타 광고'!D:D,$B879))</f>
        <v>0</v>
      </c>
      <c r="H879" s="30">
        <f>IF($C$4="", SUMIFS('자사몰 메타 광고'!$Q:$Q, '자사몰 메타 광고'!$D:$D, $B879), SUMIFS('자사몰 메타 광고'!$Q:$Q,'자사몰 메타 광고'!$I:$I,$C$4,'자사몰 메타 광고'!D:D,$B879))</f>
        <v>0</v>
      </c>
      <c r="I879" s="30">
        <f>IF($C$4="", SUMIFS('자사몰 메타 광고'!$U:$U, '자사몰 메타 광고'!$D:$D, $B879), SUMIFS('자사몰 메타 광고'!$U:$U,'자사몰 메타 광고'!$I:$I,$C$4,'자사몰 메타 광고'!D:D,$B879))</f>
        <v>0</v>
      </c>
      <c r="J879" s="11">
        <f t="shared" si="34"/>
        <v>0</v>
      </c>
      <c r="K879" s="11">
        <f t="shared" si="35"/>
        <v>0</v>
      </c>
      <c r="L879" s="12" t="str">
        <f t="shared" si="41"/>
        <v xml:space="preserve"> </v>
      </c>
      <c r="N879" s="10">
        <f>IF($C$4="", SUMIFS('무신사 메타 광고'!$X:$X, '무신사 메타 광고'!$D:$D, $B879),SUMIFS('무신사 메타 광고'!$X:$X,'무신사 메타 광고'!I:I,$C$4,'무신사 메타 광고'!D:D,$B879))</f>
        <v>0</v>
      </c>
      <c r="O879" s="11">
        <f t="shared" si="36"/>
        <v>0</v>
      </c>
      <c r="R879" s="13"/>
      <c r="S879" s="31">
        <f>IF($S$4="", SUMIFS('자사몰 메타 광고'!$L:$L, '자사몰 메타 광고'!$C:$C, $R879),SUMIFS('자사몰 메타 광고'!$L:$L,'자사몰 메타 광고'!$I:$I,$S$4,'자사몰 메타 광고'!$C:$C,$R879))</f>
        <v>0</v>
      </c>
      <c r="T879" s="31">
        <f>IF($S$4="", SUMIFS('자사몰 메타 광고'!$V:$V, '자사몰 메타 광고'!$C:$C, $R879),SUMIFS('자사몰 메타 광고'!$V:$V,'자사몰 메타 광고'!$I:$I,$S$4,'자사몰 메타 광고'!$C:$C,$R879))</f>
        <v>0</v>
      </c>
      <c r="U879" s="11">
        <f t="shared" si="37"/>
        <v>0</v>
      </c>
      <c r="V879" s="12" t="str">
        <f t="shared" si="42"/>
        <v xml:space="preserve"> </v>
      </c>
      <c r="W879" s="32">
        <f>IF($S$4="", SUMIFS('자사몰 메타 광고'!$K:$K, '자사몰 메타 광고'!$C:$C, $R879),SUMIFS('자사몰 메타 광고'!$K:$K,'자사몰 메타 광고'!$I:$I,$S$4,'자사몰 메타 광고'!$C:$C,$R879))</f>
        <v>0</v>
      </c>
      <c r="X879" s="32">
        <f>IF($S$4="", SUMIFS('자사몰 메타 광고'!$N:$N, '자사몰 메타 광고'!$C:$C, $R879),SUMIFS('자사몰 메타 광고'!$N:$N,'자사몰 메타 광고'!$I:$I,$S$4,'자사몰 메타 광고'!$C:$C,$R879))</f>
        <v>0</v>
      </c>
      <c r="Y879" s="11">
        <f t="shared" si="38"/>
        <v>0</v>
      </c>
      <c r="Z879" s="12" t="str">
        <f t="shared" si="43"/>
        <v xml:space="preserve"> </v>
      </c>
      <c r="AB879" s="10">
        <f>IF($S$4="", SUMIFS('무신사 메타 광고'!$X:$X, '무신사 메타 광고'!$C:$C, $R879),SUMIFS('무신사 메타 광고'!$X:$X,'무신사 메타 광고'!$I:$I,$S$4,'무신사 메타 광고'!$C:$C,$R879))</f>
        <v>0</v>
      </c>
      <c r="AC879" s="11">
        <f t="shared" si="39"/>
        <v>0</v>
      </c>
    </row>
    <row r="880" spans="2:29">
      <c r="B880" s="9"/>
      <c r="C880" s="29">
        <f>IF($C$4="", SUMIFS('자사몰 메타 광고'!$L:$L, '자사몰 메타 광고'!$D:$D, $B880), SUMIFS('자사몰 메타 광고'!$L:$L, '자사몰 메타 광고'!$I:$I, $C$4, '자사몰 메타 광고'!$D:$D, $B880))</f>
        <v>0</v>
      </c>
      <c r="D880" s="29">
        <f>IF($C$4="", SUMIFS('자사몰 메타 광고'!$V:$V,#REF!, $B880), SUMIFS('자사몰 메타 광고'!$V:$V,'자사몰 메타 광고'!$I:$I,$C$4,'자사몰 메타 광고'!$D:$D,$B880))</f>
        <v>0</v>
      </c>
      <c r="E880" s="11">
        <f t="shared" si="33"/>
        <v>0</v>
      </c>
      <c r="F880" s="12" t="str">
        <f t="shared" si="40"/>
        <v xml:space="preserve"> </v>
      </c>
      <c r="G880" s="30">
        <f>IF($C$4="", SUMIFS('자사몰 메타 광고'!$K:$K, '자사몰 메타 광고'!$D:$D, $B880), SUMIFS('자사몰 메타 광고'!$K:$K,'자사몰 메타 광고'!$I:$I,$C$4,'자사몰 메타 광고'!D:D,$B880))</f>
        <v>0</v>
      </c>
      <c r="H880" s="30">
        <f>IF($C$4="", SUMIFS('자사몰 메타 광고'!$Q:$Q, '자사몰 메타 광고'!$D:$D, $B880), SUMIFS('자사몰 메타 광고'!$Q:$Q,'자사몰 메타 광고'!$I:$I,$C$4,'자사몰 메타 광고'!D:D,$B880))</f>
        <v>0</v>
      </c>
      <c r="I880" s="30">
        <f>IF($C$4="", SUMIFS('자사몰 메타 광고'!$U:$U, '자사몰 메타 광고'!$D:$D, $B880), SUMIFS('자사몰 메타 광고'!$U:$U,'자사몰 메타 광고'!$I:$I,$C$4,'자사몰 메타 광고'!D:D,$B880))</f>
        <v>0</v>
      </c>
      <c r="J880" s="11">
        <f t="shared" si="34"/>
        <v>0</v>
      </c>
      <c r="K880" s="11">
        <f t="shared" si="35"/>
        <v>0</v>
      </c>
      <c r="L880" s="12" t="str">
        <f t="shared" si="41"/>
        <v xml:space="preserve"> </v>
      </c>
      <c r="N880" s="10">
        <f>IF($C$4="", SUMIFS('무신사 메타 광고'!$X:$X, '무신사 메타 광고'!$D:$D, $B880),SUMIFS('무신사 메타 광고'!$X:$X,'무신사 메타 광고'!I:I,$C$4,'무신사 메타 광고'!D:D,$B880))</f>
        <v>0</v>
      </c>
      <c r="O880" s="11">
        <f t="shared" si="36"/>
        <v>0</v>
      </c>
      <c r="R880" s="13"/>
      <c r="S880" s="31">
        <f>IF($S$4="", SUMIFS('자사몰 메타 광고'!$L:$L, '자사몰 메타 광고'!$C:$C, $R880),SUMIFS('자사몰 메타 광고'!$L:$L,'자사몰 메타 광고'!$I:$I,$S$4,'자사몰 메타 광고'!$C:$C,$R880))</f>
        <v>0</v>
      </c>
      <c r="T880" s="31">
        <f>IF($S$4="", SUMIFS('자사몰 메타 광고'!$V:$V, '자사몰 메타 광고'!$C:$C, $R880),SUMIFS('자사몰 메타 광고'!$V:$V,'자사몰 메타 광고'!$I:$I,$S$4,'자사몰 메타 광고'!$C:$C,$R880))</f>
        <v>0</v>
      </c>
      <c r="U880" s="11">
        <f t="shared" si="37"/>
        <v>0</v>
      </c>
      <c r="V880" s="12" t="str">
        <f t="shared" si="42"/>
        <v xml:space="preserve"> </v>
      </c>
      <c r="W880" s="32">
        <f>IF($S$4="", SUMIFS('자사몰 메타 광고'!$K:$K, '자사몰 메타 광고'!$C:$C, $R880),SUMIFS('자사몰 메타 광고'!$K:$K,'자사몰 메타 광고'!$I:$I,$S$4,'자사몰 메타 광고'!$C:$C,$R880))</f>
        <v>0</v>
      </c>
      <c r="X880" s="32">
        <f>IF($S$4="", SUMIFS('자사몰 메타 광고'!$N:$N, '자사몰 메타 광고'!$C:$C, $R880),SUMIFS('자사몰 메타 광고'!$N:$N,'자사몰 메타 광고'!$I:$I,$S$4,'자사몰 메타 광고'!$C:$C,$R880))</f>
        <v>0</v>
      </c>
      <c r="Y880" s="11">
        <f t="shared" si="38"/>
        <v>0</v>
      </c>
      <c r="Z880" s="12" t="str">
        <f t="shared" si="43"/>
        <v xml:space="preserve"> </v>
      </c>
      <c r="AB880" s="10">
        <f>IF($S$4="", SUMIFS('무신사 메타 광고'!$X:$X, '무신사 메타 광고'!$C:$C, $R880),SUMIFS('무신사 메타 광고'!$X:$X,'무신사 메타 광고'!$I:$I,$S$4,'무신사 메타 광고'!$C:$C,$R880))</f>
        <v>0</v>
      </c>
      <c r="AC880" s="11">
        <f t="shared" si="39"/>
        <v>0</v>
      </c>
    </row>
    <row r="881" spans="2:29">
      <c r="B881" s="9"/>
      <c r="C881" s="29">
        <f>IF($C$4="", SUMIFS('자사몰 메타 광고'!$L:$L, '자사몰 메타 광고'!$D:$D, $B881), SUMIFS('자사몰 메타 광고'!$L:$L, '자사몰 메타 광고'!$I:$I, $C$4, '자사몰 메타 광고'!$D:$D, $B881))</f>
        <v>0</v>
      </c>
      <c r="D881" s="29">
        <f>IF($C$4="", SUMIFS('자사몰 메타 광고'!$V:$V,#REF!, $B881), SUMIFS('자사몰 메타 광고'!$V:$V,'자사몰 메타 광고'!$I:$I,$C$4,'자사몰 메타 광고'!$D:$D,$B881))</f>
        <v>0</v>
      </c>
      <c r="E881" s="11">
        <f t="shared" si="33"/>
        <v>0</v>
      </c>
      <c r="F881" s="12" t="str">
        <f t="shared" si="40"/>
        <v xml:space="preserve"> </v>
      </c>
      <c r="G881" s="30">
        <f>IF($C$4="", SUMIFS('자사몰 메타 광고'!$K:$K, '자사몰 메타 광고'!$D:$D, $B881), SUMIFS('자사몰 메타 광고'!$K:$K,'자사몰 메타 광고'!$I:$I,$C$4,'자사몰 메타 광고'!D:D,$B881))</f>
        <v>0</v>
      </c>
      <c r="H881" s="30">
        <f>IF($C$4="", SUMIFS('자사몰 메타 광고'!$Q:$Q, '자사몰 메타 광고'!$D:$D, $B881), SUMIFS('자사몰 메타 광고'!$Q:$Q,'자사몰 메타 광고'!$I:$I,$C$4,'자사몰 메타 광고'!D:D,$B881))</f>
        <v>0</v>
      </c>
      <c r="I881" s="30">
        <f>IF($C$4="", SUMIFS('자사몰 메타 광고'!$U:$U, '자사몰 메타 광고'!$D:$D, $B881), SUMIFS('자사몰 메타 광고'!$U:$U,'자사몰 메타 광고'!$I:$I,$C$4,'자사몰 메타 광고'!D:D,$B881))</f>
        <v>0</v>
      </c>
      <c r="J881" s="11">
        <f t="shared" si="34"/>
        <v>0</v>
      </c>
      <c r="K881" s="11">
        <f t="shared" si="35"/>
        <v>0</v>
      </c>
      <c r="L881" s="12" t="str">
        <f t="shared" si="41"/>
        <v xml:space="preserve"> </v>
      </c>
      <c r="N881" s="10">
        <f>IF($C$4="", SUMIFS('무신사 메타 광고'!$X:$X, '무신사 메타 광고'!$D:$D, $B881),SUMIFS('무신사 메타 광고'!$X:$X,'무신사 메타 광고'!I:I,$C$4,'무신사 메타 광고'!D:D,$B881))</f>
        <v>0</v>
      </c>
      <c r="O881" s="11">
        <f t="shared" si="36"/>
        <v>0</v>
      </c>
      <c r="R881" s="13"/>
      <c r="S881" s="31">
        <f>IF($S$4="", SUMIFS('자사몰 메타 광고'!$L:$L, '자사몰 메타 광고'!$C:$C, $R881),SUMIFS('자사몰 메타 광고'!$L:$L,'자사몰 메타 광고'!$I:$I,$S$4,'자사몰 메타 광고'!$C:$C,$R881))</f>
        <v>0</v>
      </c>
      <c r="T881" s="31">
        <f>IF($S$4="", SUMIFS('자사몰 메타 광고'!$V:$V, '자사몰 메타 광고'!$C:$C, $R881),SUMIFS('자사몰 메타 광고'!$V:$V,'자사몰 메타 광고'!$I:$I,$S$4,'자사몰 메타 광고'!$C:$C,$R881))</f>
        <v>0</v>
      </c>
      <c r="U881" s="11">
        <f t="shared" si="37"/>
        <v>0</v>
      </c>
      <c r="V881" s="12" t="str">
        <f t="shared" si="42"/>
        <v xml:space="preserve"> </v>
      </c>
      <c r="W881" s="32">
        <f>IF($S$4="", SUMIFS('자사몰 메타 광고'!$K:$K, '자사몰 메타 광고'!$C:$C, $R881),SUMIFS('자사몰 메타 광고'!$K:$K,'자사몰 메타 광고'!$I:$I,$S$4,'자사몰 메타 광고'!$C:$C,$R881))</f>
        <v>0</v>
      </c>
      <c r="X881" s="32">
        <f>IF($S$4="", SUMIFS('자사몰 메타 광고'!$N:$N, '자사몰 메타 광고'!$C:$C, $R881),SUMIFS('자사몰 메타 광고'!$N:$N,'자사몰 메타 광고'!$I:$I,$S$4,'자사몰 메타 광고'!$C:$C,$R881))</f>
        <v>0</v>
      </c>
      <c r="Y881" s="11">
        <f t="shared" si="38"/>
        <v>0</v>
      </c>
      <c r="Z881" s="12" t="str">
        <f t="shared" si="43"/>
        <v xml:space="preserve"> </v>
      </c>
      <c r="AB881" s="10">
        <f>IF($S$4="", SUMIFS('무신사 메타 광고'!$X:$X, '무신사 메타 광고'!$C:$C, $R881),SUMIFS('무신사 메타 광고'!$X:$X,'무신사 메타 광고'!$I:$I,$S$4,'무신사 메타 광고'!$C:$C,$R881))</f>
        <v>0</v>
      </c>
      <c r="AC881" s="11">
        <f t="shared" si="39"/>
        <v>0</v>
      </c>
    </row>
    <row r="882" spans="2:29">
      <c r="B882" s="9"/>
      <c r="C882" s="29">
        <f>IF($C$4="", SUMIFS('자사몰 메타 광고'!$L:$L, '자사몰 메타 광고'!$D:$D, $B882), SUMIFS('자사몰 메타 광고'!$L:$L, '자사몰 메타 광고'!$I:$I, $C$4, '자사몰 메타 광고'!$D:$D, $B882))</f>
        <v>0</v>
      </c>
      <c r="D882" s="29">
        <f>IF($C$4="", SUMIFS('자사몰 메타 광고'!$V:$V,#REF!, $B882), SUMIFS('자사몰 메타 광고'!$V:$V,'자사몰 메타 광고'!$I:$I,$C$4,'자사몰 메타 광고'!$D:$D,$B882))</f>
        <v>0</v>
      </c>
      <c r="E882" s="11">
        <f t="shared" si="33"/>
        <v>0</v>
      </c>
      <c r="F882" s="12" t="str">
        <f t="shared" si="40"/>
        <v xml:space="preserve"> </v>
      </c>
      <c r="G882" s="30">
        <f>IF($C$4="", SUMIFS('자사몰 메타 광고'!$K:$K, '자사몰 메타 광고'!$D:$D, $B882), SUMIFS('자사몰 메타 광고'!$K:$K,'자사몰 메타 광고'!$I:$I,$C$4,'자사몰 메타 광고'!D:D,$B882))</f>
        <v>0</v>
      </c>
      <c r="H882" s="30">
        <f>IF($C$4="", SUMIFS('자사몰 메타 광고'!$Q:$Q, '자사몰 메타 광고'!$D:$D, $B882), SUMIFS('자사몰 메타 광고'!$Q:$Q,'자사몰 메타 광고'!$I:$I,$C$4,'자사몰 메타 광고'!D:D,$B882))</f>
        <v>0</v>
      </c>
      <c r="I882" s="30">
        <f>IF($C$4="", SUMIFS('자사몰 메타 광고'!$U:$U, '자사몰 메타 광고'!$D:$D, $B882), SUMIFS('자사몰 메타 광고'!$U:$U,'자사몰 메타 광고'!$I:$I,$C$4,'자사몰 메타 광고'!D:D,$B882))</f>
        <v>0</v>
      </c>
      <c r="J882" s="11">
        <f t="shared" si="34"/>
        <v>0</v>
      </c>
      <c r="K882" s="11">
        <f t="shared" si="35"/>
        <v>0</v>
      </c>
      <c r="L882" s="12" t="str">
        <f t="shared" si="41"/>
        <v xml:space="preserve"> </v>
      </c>
      <c r="N882" s="10">
        <f>IF($C$4="", SUMIFS('무신사 메타 광고'!$X:$X, '무신사 메타 광고'!$D:$D, $B882),SUMIFS('무신사 메타 광고'!$X:$X,'무신사 메타 광고'!I:I,$C$4,'무신사 메타 광고'!D:D,$B882))</f>
        <v>0</v>
      </c>
      <c r="O882" s="11">
        <f t="shared" si="36"/>
        <v>0</v>
      </c>
      <c r="R882" s="13"/>
      <c r="S882" s="31">
        <f>IF($S$4="", SUMIFS('자사몰 메타 광고'!$L:$L, '자사몰 메타 광고'!$C:$C, $R882),SUMIFS('자사몰 메타 광고'!$L:$L,'자사몰 메타 광고'!$I:$I,$S$4,'자사몰 메타 광고'!$C:$C,$R882))</f>
        <v>0</v>
      </c>
      <c r="T882" s="31">
        <f>IF($S$4="", SUMIFS('자사몰 메타 광고'!$V:$V, '자사몰 메타 광고'!$C:$C, $R882),SUMIFS('자사몰 메타 광고'!$V:$V,'자사몰 메타 광고'!$I:$I,$S$4,'자사몰 메타 광고'!$C:$C,$R882))</f>
        <v>0</v>
      </c>
      <c r="U882" s="11">
        <f t="shared" si="37"/>
        <v>0</v>
      </c>
      <c r="V882" s="12" t="str">
        <f t="shared" si="42"/>
        <v xml:space="preserve"> </v>
      </c>
      <c r="W882" s="32">
        <f>IF($S$4="", SUMIFS('자사몰 메타 광고'!$K:$K, '자사몰 메타 광고'!$C:$C, $R882),SUMIFS('자사몰 메타 광고'!$K:$K,'자사몰 메타 광고'!$I:$I,$S$4,'자사몰 메타 광고'!$C:$C,$R882))</f>
        <v>0</v>
      </c>
      <c r="X882" s="32">
        <f>IF($S$4="", SUMIFS('자사몰 메타 광고'!$N:$N, '자사몰 메타 광고'!$C:$C, $R882),SUMIFS('자사몰 메타 광고'!$N:$N,'자사몰 메타 광고'!$I:$I,$S$4,'자사몰 메타 광고'!$C:$C,$R882))</f>
        <v>0</v>
      </c>
      <c r="Y882" s="11">
        <f t="shared" si="38"/>
        <v>0</v>
      </c>
      <c r="Z882" s="12" t="str">
        <f t="shared" si="43"/>
        <v xml:space="preserve"> </v>
      </c>
      <c r="AB882" s="10">
        <f>IF($S$4="", SUMIFS('무신사 메타 광고'!$X:$X, '무신사 메타 광고'!$C:$C, $R882),SUMIFS('무신사 메타 광고'!$X:$X,'무신사 메타 광고'!$I:$I,$S$4,'무신사 메타 광고'!$C:$C,$R882))</f>
        <v>0</v>
      </c>
      <c r="AC882" s="11">
        <f t="shared" si="39"/>
        <v>0</v>
      </c>
    </row>
    <row r="883" spans="2:29">
      <c r="B883" s="9"/>
      <c r="C883" s="29">
        <f>IF($C$4="", SUMIFS('자사몰 메타 광고'!$L:$L, '자사몰 메타 광고'!$D:$D, $B883), SUMIFS('자사몰 메타 광고'!$L:$L, '자사몰 메타 광고'!$I:$I, $C$4, '자사몰 메타 광고'!$D:$D, $B883))</f>
        <v>0</v>
      </c>
      <c r="D883" s="29">
        <f>IF($C$4="", SUMIFS('자사몰 메타 광고'!$V:$V,#REF!, $B883), SUMIFS('자사몰 메타 광고'!$V:$V,'자사몰 메타 광고'!$I:$I,$C$4,'자사몰 메타 광고'!$D:$D,$B883))</f>
        <v>0</v>
      </c>
      <c r="E883" s="11">
        <f t="shared" si="33"/>
        <v>0</v>
      </c>
      <c r="F883" s="12" t="str">
        <f t="shared" si="40"/>
        <v xml:space="preserve"> </v>
      </c>
      <c r="G883" s="30">
        <f>IF($C$4="", SUMIFS('자사몰 메타 광고'!$K:$K, '자사몰 메타 광고'!$D:$D, $B883), SUMIFS('자사몰 메타 광고'!$K:$K,'자사몰 메타 광고'!$I:$I,$C$4,'자사몰 메타 광고'!D:D,$B883))</f>
        <v>0</v>
      </c>
      <c r="H883" s="30">
        <f>IF($C$4="", SUMIFS('자사몰 메타 광고'!$Q:$Q, '자사몰 메타 광고'!$D:$D, $B883), SUMIFS('자사몰 메타 광고'!$Q:$Q,'자사몰 메타 광고'!$I:$I,$C$4,'자사몰 메타 광고'!D:D,$B883))</f>
        <v>0</v>
      </c>
      <c r="I883" s="30">
        <f>IF($C$4="", SUMIFS('자사몰 메타 광고'!$U:$U, '자사몰 메타 광고'!$D:$D, $B883), SUMIFS('자사몰 메타 광고'!$U:$U,'자사몰 메타 광고'!$I:$I,$C$4,'자사몰 메타 광고'!D:D,$B883))</f>
        <v>0</v>
      </c>
      <c r="J883" s="11">
        <f t="shared" si="34"/>
        <v>0</v>
      </c>
      <c r="K883" s="11">
        <f t="shared" si="35"/>
        <v>0</v>
      </c>
      <c r="L883" s="12" t="str">
        <f t="shared" si="41"/>
        <v xml:space="preserve"> </v>
      </c>
      <c r="N883" s="10">
        <f>IF($C$4="", SUMIFS('무신사 메타 광고'!$X:$X, '무신사 메타 광고'!$D:$D, $B883),SUMIFS('무신사 메타 광고'!$X:$X,'무신사 메타 광고'!I:I,$C$4,'무신사 메타 광고'!D:D,$B883))</f>
        <v>0</v>
      </c>
      <c r="O883" s="11">
        <f t="shared" si="36"/>
        <v>0</v>
      </c>
      <c r="R883" s="13"/>
      <c r="S883" s="31">
        <f>IF($S$4="", SUMIFS('자사몰 메타 광고'!$L:$L, '자사몰 메타 광고'!$C:$C, $R883),SUMIFS('자사몰 메타 광고'!$L:$L,'자사몰 메타 광고'!$I:$I,$S$4,'자사몰 메타 광고'!$C:$C,$R883))</f>
        <v>0</v>
      </c>
      <c r="T883" s="31">
        <f>IF($S$4="", SUMIFS('자사몰 메타 광고'!$V:$V, '자사몰 메타 광고'!$C:$C, $R883),SUMIFS('자사몰 메타 광고'!$V:$V,'자사몰 메타 광고'!$I:$I,$S$4,'자사몰 메타 광고'!$C:$C,$R883))</f>
        <v>0</v>
      </c>
      <c r="U883" s="11">
        <f t="shared" si="37"/>
        <v>0</v>
      </c>
      <c r="V883" s="12" t="str">
        <f t="shared" si="42"/>
        <v xml:space="preserve"> </v>
      </c>
      <c r="W883" s="32">
        <f>IF($S$4="", SUMIFS('자사몰 메타 광고'!$K:$K, '자사몰 메타 광고'!$C:$C, $R883),SUMIFS('자사몰 메타 광고'!$K:$K,'자사몰 메타 광고'!$I:$I,$S$4,'자사몰 메타 광고'!$C:$C,$R883))</f>
        <v>0</v>
      </c>
      <c r="X883" s="32">
        <f>IF($S$4="", SUMIFS('자사몰 메타 광고'!$N:$N, '자사몰 메타 광고'!$C:$C, $R883),SUMIFS('자사몰 메타 광고'!$N:$N,'자사몰 메타 광고'!$I:$I,$S$4,'자사몰 메타 광고'!$C:$C,$R883))</f>
        <v>0</v>
      </c>
      <c r="Y883" s="11">
        <f t="shared" si="38"/>
        <v>0</v>
      </c>
      <c r="Z883" s="12" t="str">
        <f t="shared" si="43"/>
        <v xml:space="preserve"> </v>
      </c>
      <c r="AB883" s="10">
        <f>IF($S$4="", SUMIFS('무신사 메타 광고'!$X:$X, '무신사 메타 광고'!$C:$C, $R883),SUMIFS('무신사 메타 광고'!$X:$X,'무신사 메타 광고'!$I:$I,$S$4,'무신사 메타 광고'!$C:$C,$R883))</f>
        <v>0</v>
      </c>
      <c r="AC883" s="11">
        <f t="shared" si="39"/>
        <v>0</v>
      </c>
    </row>
    <row r="884" spans="2:29">
      <c r="B884" s="9"/>
      <c r="C884" s="29">
        <f>IF($C$4="", SUMIFS('자사몰 메타 광고'!$L:$L, '자사몰 메타 광고'!$D:$D, $B884), SUMIFS('자사몰 메타 광고'!$L:$L, '자사몰 메타 광고'!$I:$I, $C$4, '자사몰 메타 광고'!$D:$D, $B884))</f>
        <v>0</v>
      </c>
      <c r="D884" s="29">
        <f>IF($C$4="", SUMIFS('자사몰 메타 광고'!$V:$V,#REF!, $B884), SUMIFS('자사몰 메타 광고'!$V:$V,'자사몰 메타 광고'!$I:$I,$C$4,'자사몰 메타 광고'!$D:$D,$B884))</f>
        <v>0</v>
      </c>
      <c r="E884" s="11">
        <f t="shared" si="33"/>
        <v>0</v>
      </c>
      <c r="F884" s="12" t="str">
        <f t="shared" si="40"/>
        <v xml:space="preserve"> </v>
      </c>
      <c r="G884" s="30">
        <f>IF($C$4="", SUMIFS('자사몰 메타 광고'!$K:$K, '자사몰 메타 광고'!$D:$D, $B884), SUMIFS('자사몰 메타 광고'!$K:$K,'자사몰 메타 광고'!$I:$I,$C$4,'자사몰 메타 광고'!D:D,$B884))</f>
        <v>0</v>
      </c>
      <c r="H884" s="30">
        <f>IF($C$4="", SUMIFS('자사몰 메타 광고'!$Q:$Q, '자사몰 메타 광고'!$D:$D, $B884), SUMIFS('자사몰 메타 광고'!$Q:$Q,'자사몰 메타 광고'!$I:$I,$C$4,'자사몰 메타 광고'!D:D,$B884))</f>
        <v>0</v>
      </c>
      <c r="I884" s="30">
        <f>IF($C$4="", SUMIFS('자사몰 메타 광고'!$U:$U, '자사몰 메타 광고'!$D:$D, $B884), SUMIFS('자사몰 메타 광고'!$U:$U,'자사몰 메타 광고'!$I:$I,$C$4,'자사몰 메타 광고'!D:D,$B884))</f>
        <v>0</v>
      </c>
      <c r="J884" s="11">
        <f t="shared" si="34"/>
        <v>0</v>
      </c>
      <c r="K884" s="11">
        <f t="shared" si="35"/>
        <v>0</v>
      </c>
      <c r="L884" s="12" t="str">
        <f t="shared" si="41"/>
        <v xml:space="preserve"> </v>
      </c>
      <c r="N884" s="10">
        <f>IF($C$4="", SUMIFS('무신사 메타 광고'!$X:$X, '무신사 메타 광고'!$D:$D, $B884),SUMIFS('무신사 메타 광고'!$X:$X,'무신사 메타 광고'!I:I,$C$4,'무신사 메타 광고'!D:D,$B884))</f>
        <v>0</v>
      </c>
      <c r="O884" s="11">
        <f t="shared" si="36"/>
        <v>0</v>
      </c>
      <c r="R884" s="13"/>
      <c r="S884" s="31">
        <f>IF($S$4="", SUMIFS('자사몰 메타 광고'!$L:$L, '자사몰 메타 광고'!$C:$C, $R884),SUMIFS('자사몰 메타 광고'!$L:$L,'자사몰 메타 광고'!$I:$I,$S$4,'자사몰 메타 광고'!$C:$C,$R884))</f>
        <v>0</v>
      </c>
      <c r="T884" s="31">
        <f>IF($S$4="", SUMIFS('자사몰 메타 광고'!$V:$V, '자사몰 메타 광고'!$C:$C, $R884),SUMIFS('자사몰 메타 광고'!$V:$V,'자사몰 메타 광고'!$I:$I,$S$4,'자사몰 메타 광고'!$C:$C,$R884))</f>
        <v>0</v>
      </c>
      <c r="U884" s="11">
        <f t="shared" si="37"/>
        <v>0</v>
      </c>
      <c r="V884" s="12" t="str">
        <f t="shared" si="42"/>
        <v xml:space="preserve"> </v>
      </c>
      <c r="W884" s="32">
        <f>IF($S$4="", SUMIFS('자사몰 메타 광고'!$K:$K, '자사몰 메타 광고'!$C:$C, $R884),SUMIFS('자사몰 메타 광고'!$K:$K,'자사몰 메타 광고'!$I:$I,$S$4,'자사몰 메타 광고'!$C:$C,$R884))</f>
        <v>0</v>
      </c>
      <c r="X884" s="32">
        <f>IF($S$4="", SUMIFS('자사몰 메타 광고'!$N:$N, '자사몰 메타 광고'!$C:$C, $R884),SUMIFS('자사몰 메타 광고'!$N:$N,'자사몰 메타 광고'!$I:$I,$S$4,'자사몰 메타 광고'!$C:$C,$R884))</f>
        <v>0</v>
      </c>
      <c r="Y884" s="11">
        <f t="shared" si="38"/>
        <v>0</v>
      </c>
      <c r="Z884" s="12" t="str">
        <f t="shared" si="43"/>
        <v xml:space="preserve"> </v>
      </c>
      <c r="AB884" s="10">
        <f>IF($S$4="", SUMIFS('무신사 메타 광고'!$X:$X, '무신사 메타 광고'!$C:$C, $R884),SUMIFS('무신사 메타 광고'!$X:$X,'무신사 메타 광고'!$I:$I,$S$4,'무신사 메타 광고'!$C:$C,$R884))</f>
        <v>0</v>
      </c>
      <c r="AC884" s="11">
        <f t="shared" si="39"/>
        <v>0</v>
      </c>
    </row>
    <row r="885" spans="2:29">
      <c r="B885" s="9"/>
      <c r="C885" s="29">
        <f>IF($C$4="", SUMIFS('자사몰 메타 광고'!$L:$L, '자사몰 메타 광고'!$D:$D, $B885), SUMIFS('자사몰 메타 광고'!$L:$L, '자사몰 메타 광고'!$I:$I, $C$4, '자사몰 메타 광고'!$D:$D, $B885))</f>
        <v>0</v>
      </c>
      <c r="D885" s="29">
        <f>IF($C$4="", SUMIFS('자사몰 메타 광고'!$V:$V,#REF!, $B885), SUMIFS('자사몰 메타 광고'!$V:$V,'자사몰 메타 광고'!$I:$I,$C$4,'자사몰 메타 광고'!$D:$D,$B885))</f>
        <v>0</v>
      </c>
      <c r="E885" s="11">
        <f t="shared" si="33"/>
        <v>0</v>
      </c>
      <c r="F885" s="12" t="str">
        <f t="shared" si="40"/>
        <v xml:space="preserve"> </v>
      </c>
      <c r="G885" s="30">
        <f>IF($C$4="", SUMIFS('자사몰 메타 광고'!$K:$K, '자사몰 메타 광고'!$D:$D, $B885), SUMIFS('자사몰 메타 광고'!$K:$K,'자사몰 메타 광고'!$I:$I,$C$4,'자사몰 메타 광고'!D:D,$B885))</f>
        <v>0</v>
      </c>
      <c r="H885" s="30">
        <f>IF($C$4="", SUMIFS('자사몰 메타 광고'!$Q:$Q, '자사몰 메타 광고'!$D:$D, $B885), SUMIFS('자사몰 메타 광고'!$Q:$Q,'자사몰 메타 광고'!$I:$I,$C$4,'자사몰 메타 광고'!D:D,$B885))</f>
        <v>0</v>
      </c>
      <c r="I885" s="30">
        <f>IF($C$4="", SUMIFS('자사몰 메타 광고'!$U:$U, '자사몰 메타 광고'!$D:$D, $B885), SUMIFS('자사몰 메타 광고'!$U:$U,'자사몰 메타 광고'!$I:$I,$C$4,'자사몰 메타 광고'!D:D,$B885))</f>
        <v>0</v>
      </c>
      <c r="J885" s="11">
        <f t="shared" si="34"/>
        <v>0</v>
      </c>
      <c r="K885" s="11">
        <f t="shared" si="35"/>
        <v>0</v>
      </c>
      <c r="L885" s="12" t="str">
        <f t="shared" si="41"/>
        <v xml:space="preserve"> </v>
      </c>
      <c r="N885" s="10">
        <f>IF($C$4="", SUMIFS('무신사 메타 광고'!$X:$X, '무신사 메타 광고'!$D:$D, $B885),SUMIFS('무신사 메타 광고'!$X:$X,'무신사 메타 광고'!I:I,$C$4,'무신사 메타 광고'!D:D,$B885))</f>
        <v>0</v>
      </c>
      <c r="O885" s="11">
        <f t="shared" si="36"/>
        <v>0</v>
      </c>
      <c r="R885" s="13"/>
      <c r="S885" s="31">
        <f>IF($S$4="", SUMIFS('자사몰 메타 광고'!$L:$L, '자사몰 메타 광고'!$C:$C, $R885),SUMIFS('자사몰 메타 광고'!$L:$L,'자사몰 메타 광고'!$I:$I,$S$4,'자사몰 메타 광고'!$C:$C,$R885))</f>
        <v>0</v>
      </c>
      <c r="T885" s="31">
        <f>IF($S$4="", SUMIFS('자사몰 메타 광고'!$V:$V, '자사몰 메타 광고'!$C:$C, $R885),SUMIFS('자사몰 메타 광고'!$V:$V,'자사몰 메타 광고'!$I:$I,$S$4,'자사몰 메타 광고'!$C:$C,$R885))</f>
        <v>0</v>
      </c>
      <c r="U885" s="11">
        <f t="shared" si="37"/>
        <v>0</v>
      </c>
      <c r="V885" s="12" t="str">
        <f t="shared" si="42"/>
        <v xml:space="preserve"> </v>
      </c>
      <c r="W885" s="32">
        <f>IF($S$4="", SUMIFS('자사몰 메타 광고'!$K:$K, '자사몰 메타 광고'!$C:$C, $R885),SUMIFS('자사몰 메타 광고'!$K:$K,'자사몰 메타 광고'!$I:$I,$S$4,'자사몰 메타 광고'!$C:$C,$R885))</f>
        <v>0</v>
      </c>
      <c r="X885" s="32">
        <f>IF($S$4="", SUMIFS('자사몰 메타 광고'!$N:$N, '자사몰 메타 광고'!$C:$C, $R885),SUMIFS('자사몰 메타 광고'!$N:$N,'자사몰 메타 광고'!$I:$I,$S$4,'자사몰 메타 광고'!$C:$C,$R885))</f>
        <v>0</v>
      </c>
      <c r="Y885" s="11">
        <f t="shared" si="38"/>
        <v>0</v>
      </c>
      <c r="Z885" s="12" t="str">
        <f t="shared" si="43"/>
        <v xml:space="preserve"> </v>
      </c>
      <c r="AB885" s="10">
        <f>IF($S$4="", SUMIFS('무신사 메타 광고'!$X:$X, '무신사 메타 광고'!$C:$C, $R885),SUMIFS('무신사 메타 광고'!$X:$X,'무신사 메타 광고'!$I:$I,$S$4,'무신사 메타 광고'!$C:$C,$R885))</f>
        <v>0</v>
      </c>
      <c r="AC885" s="11">
        <f t="shared" si="39"/>
        <v>0</v>
      </c>
    </row>
    <row r="886" spans="2:29">
      <c r="B886" s="9"/>
      <c r="C886" s="29">
        <f>IF($C$4="", SUMIFS('자사몰 메타 광고'!$L:$L, '자사몰 메타 광고'!$D:$D, $B886), SUMIFS('자사몰 메타 광고'!$L:$L, '자사몰 메타 광고'!$I:$I, $C$4, '자사몰 메타 광고'!$D:$D, $B886))</f>
        <v>0</v>
      </c>
      <c r="D886" s="29">
        <f>IF($C$4="", SUMIFS('자사몰 메타 광고'!$V:$V,#REF!, $B886), SUMIFS('자사몰 메타 광고'!$V:$V,'자사몰 메타 광고'!$I:$I,$C$4,'자사몰 메타 광고'!$D:$D,$B886))</f>
        <v>0</v>
      </c>
      <c r="E886" s="11">
        <f t="shared" si="33"/>
        <v>0</v>
      </c>
      <c r="F886" s="12" t="str">
        <f t="shared" si="40"/>
        <v xml:space="preserve"> </v>
      </c>
      <c r="G886" s="30">
        <f>IF($C$4="", SUMIFS('자사몰 메타 광고'!$K:$K, '자사몰 메타 광고'!$D:$D, $B886), SUMIFS('자사몰 메타 광고'!$K:$K,'자사몰 메타 광고'!$I:$I,$C$4,'자사몰 메타 광고'!D:D,$B886))</f>
        <v>0</v>
      </c>
      <c r="H886" s="30">
        <f>IF($C$4="", SUMIFS('자사몰 메타 광고'!$Q:$Q, '자사몰 메타 광고'!$D:$D, $B886), SUMIFS('자사몰 메타 광고'!$Q:$Q,'자사몰 메타 광고'!$I:$I,$C$4,'자사몰 메타 광고'!D:D,$B886))</f>
        <v>0</v>
      </c>
      <c r="I886" s="30">
        <f>IF($C$4="", SUMIFS('자사몰 메타 광고'!$U:$U, '자사몰 메타 광고'!$D:$D, $B886), SUMIFS('자사몰 메타 광고'!$U:$U,'자사몰 메타 광고'!$I:$I,$C$4,'자사몰 메타 광고'!D:D,$B886))</f>
        <v>0</v>
      </c>
      <c r="J886" s="11">
        <f t="shared" si="34"/>
        <v>0</v>
      </c>
      <c r="K886" s="11">
        <f t="shared" si="35"/>
        <v>0</v>
      </c>
      <c r="L886" s="12" t="str">
        <f t="shared" si="41"/>
        <v xml:space="preserve"> </v>
      </c>
      <c r="N886" s="10">
        <f>IF($C$4="", SUMIFS('무신사 메타 광고'!$X:$X, '무신사 메타 광고'!$D:$D, $B886),SUMIFS('무신사 메타 광고'!$X:$X,'무신사 메타 광고'!I:I,$C$4,'무신사 메타 광고'!D:D,$B886))</f>
        <v>0</v>
      </c>
      <c r="O886" s="11">
        <f t="shared" si="36"/>
        <v>0</v>
      </c>
      <c r="R886" s="13"/>
      <c r="S886" s="31">
        <f>IF($S$4="", SUMIFS('자사몰 메타 광고'!$L:$L, '자사몰 메타 광고'!$C:$C, $R886),SUMIFS('자사몰 메타 광고'!$L:$L,'자사몰 메타 광고'!$I:$I,$S$4,'자사몰 메타 광고'!$C:$C,$R886))</f>
        <v>0</v>
      </c>
      <c r="T886" s="31">
        <f>IF($S$4="", SUMIFS('자사몰 메타 광고'!$V:$V, '자사몰 메타 광고'!$C:$C, $R886),SUMIFS('자사몰 메타 광고'!$V:$V,'자사몰 메타 광고'!$I:$I,$S$4,'자사몰 메타 광고'!$C:$C,$R886))</f>
        <v>0</v>
      </c>
      <c r="U886" s="11">
        <f t="shared" si="37"/>
        <v>0</v>
      </c>
      <c r="V886" s="12" t="str">
        <f t="shared" si="42"/>
        <v xml:space="preserve"> </v>
      </c>
      <c r="W886" s="32">
        <f>IF($S$4="", SUMIFS('자사몰 메타 광고'!$K:$K, '자사몰 메타 광고'!$C:$C, $R886),SUMIFS('자사몰 메타 광고'!$K:$K,'자사몰 메타 광고'!$I:$I,$S$4,'자사몰 메타 광고'!$C:$C,$R886))</f>
        <v>0</v>
      </c>
      <c r="X886" s="32">
        <f>IF($S$4="", SUMIFS('자사몰 메타 광고'!$N:$N, '자사몰 메타 광고'!$C:$C, $R886),SUMIFS('자사몰 메타 광고'!$N:$N,'자사몰 메타 광고'!$I:$I,$S$4,'자사몰 메타 광고'!$C:$C,$R886))</f>
        <v>0</v>
      </c>
      <c r="Y886" s="11">
        <f t="shared" si="38"/>
        <v>0</v>
      </c>
      <c r="Z886" s="12" t="str">
        <f t="shared" si="43"/>
        <v xml:space="preserve"> </v>
      </c>
      <c r="AB886" s="10">
        <f>IF($S$4="", SUMIFS('무신사 메타 광고'!$X:$X, '무신사 메타 광고'!$C:$C, $R886),SUMIFS('무신사 메타 광고'!$X:$X,'무신사 메타 광고'!$I:$I,$S$4,'무신사 메타 광고'!$C:$C,$R886))</f>
        <v>0</v>
      </c>
      <c r="AC886" s="11">
        <f t="shared" si="39"/>
        <v>0</v>
      </c>
    </row>
    <row r="887" spans="2:29">
      <c r="B887" s="9"/>
      <c r="C887" s="29">
        <f>IF($C$4="", SUMIFS('자사몰 메타 광고'!$L:$L, '자사몰 메타 광고'!$D:$D, $B887), SUMIFS('자사몰 메타 광고'!$L:$L, '자사몰 메타 광고'!$I:$I, $C$4, '자사몰 메타 광고'!$D:$D, $B887))</f>
        <v>0</v>
      </c>
      <c r="D887" s="29">
        <f>IF($C$4="", SUMIFS('자사몰 메타 광고'!$V:$V,#REF!, $B887), SUMIFS('자사몰 메타 광고'!$V:$V,'자사몰 메타 광고'!$I:$I,$C$4,'자사몰 메타 광고'!$D:$D,$B887))</f>
        <v>0</v>
      </c>
      <c r="E887" s="11">
        <f t="shared" si="33"/>
        <v>0</v>
      </c>
      <c r="F887" s="12" t="str">
        <f t="shared" si="40"/>
        <v xml:space="preserve"> </v>
      </c>
      <c r="G887" s="30">
        <f>IF($C$4="", SUMIFS('자사몰 메타 광고'!$K:$K, '자사몰 메타 광고'!$D:$D, $B887), SUMIFS('자사몰 메타 광고'!$K:$K,'자사몰 메타 광고'!$I:$I,$C$4,'자사몰 메타 광고'!D:D,$B887))</f>
        <v>0</v>
      </c>
      <c r="H887" s="30">
        <f>IF($C$4="", SUMIFS('자사몰 메타 광고'!$Q:$Q, '자사몰 메타 광고'!$D:$D, $B887), SUMIFS('자사몰 메타 광고'!$Q:$Q,'자사몰 메타 광고'!$I:$I,$C$4,'자사몰 메타 광고'!D:D,$B887))</f>
        <v>0</v>
      </c>
      <c r="I887" s="30">
        <f>IF($C$4="", SUMIFS('자사몰 메타 광고'!$U:$U, '자사몰 메타 광고'!$D:$D, $B887), SUMIFS('자사몰 메타 광고'!$U:$U,'자사몰 메타 광고'!$I:$I,$C$4,'자사몰 메타 광고'!D:D,$B887))</f>
        <v>0</v>
      </c>
      <c r="J887" s="11">
        <f t="shared" si="34"/>
        <v>0</v>
      </c>
      <c r="K887" s="11">
        <f t="shared" si="35"/>
        <v>0</v>
      </c>
      <c r="L887" s="12" t="str">
        <f t="shared" si="41"/>
        <v xml:space="preserve"> </v>
      </c>
      <c r="N887" s="10">
        <f>IF($C$4="", SUMIFS('무신사 메타 광고'!$X:$X, '무신사 메타 광고'!$D:$D, $B887),SUMIFS('무신사 메타 광고'!$X:$X,'무신사 메타 광고'!I:I,$C$4,'무신사 메타 광고'!D:D,$B887))</f>
        <v>0</v>
      </c>
      <c r="O887" s="11">
        <f t="shared" si="36"/>
        <v>0</v>
      </c>
      <c r="R887" s="13"/>
      <c r="S887" s="31">
        <f>IF($S$4="", SUMIFS('자사몰 메타 광고'!$L:$L, '자사몰 메타 광고'!$C:$C, $R887),SUMIFS('자사몰 메타 광고'!$L:$L,'자사몰 메타 광고'!$I:$I,$S$4,'자사몰 메타 광고'!$C:$C,$R887))</f>
        <v>0</v>
      </c>
      <c r="T887" s="31">
        <f>IF($S$4="", SUMIFS('자사몰 메타 광고'!$V:$V, '자사몰 메타 광고'!$C:$C, $R887),SUMIFS('자사몰 메타 광고'!$V:$V,'자사몰 메타 광고'!$I:$I,$S$4,'자사몰 메타 광고'!$C:$C,$R887))</f>
        <v>0</v>
      </c>
      <c r="U887" s="11">
        <f t="shared" si="37"/>
        <v>0</v>
      </c>
      <c r="V887" s="12" t="str">
        <f t="shared" si="42"/>
        <v xml:space="preserve"> </v>
      </c>
      <c r="W887" s="32">
        <f>IF($S$4="", SUMIFS('자사몰 메타 광고'!$K:$K, '자사몰 메타 광고'!$C:$C, $R887),SUMIFS('자사몰 메타 광고'!$K:$K,'자사몰 메타 광고'!$I:$I,$S$4,'자사몰 메타 광고'!$C:$C,$R887))</f>
        <v>0</v>
      </c>
      <c r="X887" s="32">
        <f>IF($S$4="", SUMIFS('자사몰 메타 광고'!$N:$N, '자사몰 메타 광고'!$C:$C, $R887),SUMIFS('자사몰 메타 광고'!$N:$N,'자사몰 메타 광고'!$I:$I,$S$4,'자사몰 메타 광고'!$C:$C,$R887))</f>
        <v>0</v>
      </c>
      <c r="Y887" s="11">
        <f t="shared" si="38"/>
        <v>0</v>
      </c>
      <c r="Z887" s="12" t="str">
        <f t="shared" si="43"/>
        <v xml:space="preserve"> </v>
      </c>
      <c r="AB887" s="10">
        <f>IF($S$4="", SUMIFS('무신사 메타 광고'!$X:$X, '무신사 메타 광고'!$C:$C, $R887),SUMIFS('무신사 메타 광고'!$X:$X,'무신사 메타 광고'!$I:$I,$S$4,'무신사 메타 광고'!$C:$C,$R887))</f>
        <v>0</v>
      </c>
      <c r="AC887" s="11">
        <f t="shared" si="39"/>
        <v>0</v>
      </c>
    </row>
    <row r="888" spans="2:29">
      <c r="B888" s="9"/>
      <c r="C888" s="29">
        <f>IF($C$4="", SUMIFS('자사몰 메타 광고'!$L:$L, '자사몰 메타 광고'!$D:$D, $B888), SUMIFS('자사몰 메타 광고'!$L:$L, '자사몰 메타 광고'!$I:$I, $C$4, '자사몰 메타 광고'!$D:$D, $B888))</f>
        <v>0</v>
      </c>
      <c r="D888" s="29">
        <f>IF($C$4="", SUMIFS('자사몰 메타 광고'!$V:$V,#REF!, $B888), SUMIFS('자사몰 메타 광고'!$V:$V,'자사몰 메타 광고'!$I:$I,$C$4,'자사몰 메타 광고'!$D:$D,$B888))</f>
        <v>0</v>
      </c>
      <c r="E888" s="11">
        <f t="shared" si="33"/>
        <v>0</v>
      </c>
      <c r="F888" s="12" t="str">
        <f t="shared" si="40"/>
        <v xml:space="preserve"> </v>
      </c>
      <c r="G888" s="30">
        <f>IF($C$4="", SUMIFS('자사몰 메타 광고'!$K:$K, '자사몰 메타 광고'!$D:$D, $B888), SUMIFS('자사몰 메타 광고'!$K:$K,'자사몰 메타 광고'!$I:$I,$C$4,'자사몰 메타 광고'!D:D,$B888))</f>
        <v>0</v>
      </c>
      <c r="H888" s="30">
        <f>IF($C$4="", SUMIFS('자사몰 메타 광고'!$Q:$Q, '자사몰 메타 광고'!$D:$D, $B888), SUMIFS('자사몰 메타 광고'!$Q:$Q,'자사몰 메타 광고'!$I:$I,$C$4,'자사몰 메타 광고'!D:D,$B888))</f>
        <v>0</v>
      </c>
      <c r="I888" s="30">
        <f>IF($C$4="", SUMIFS('자사몰 메타 광고'!$U:$U, '자사몰 메타 광고'!$D:$D, $B888), SUMIFS('자사몰 메타 광고'!$U:$U,'자사몰 메타 광고'!$I:$I,$C$4,'자사몰 메타 광고'!D:D,$B888))</f>
        <v>0</v>
      </c>
      <c r="J888" s="11">
        <f t="shared" si="34"/>
        <v>0</v>
      </c>
      <c r="K888" s="11">
        <f t="shared" si="35"/>
        <v>0</v>
      </c>
      <c r="L888" s="12" t="str">
        <f t="shared" si="41"/>
        <v xml:space="preserve"> </v>
      </c>
      <c r="N888" s="10">
        <f>IF($C$4="", SUMIFS('무신사 메타 광고'!$X:$X, '무신사 메타 광고'!$D:$D, $B888),SUMIFS('무신사 메타 광고'!$X:$X,'무신사 메타 광고'!I:I,$C$4,'무신사 메타 광고'!D:D,$B888))</f>
        <v>0</v>
      </c>
      <c r="O888" s="11">
        <f t="shared" si="36"/>
        <v>0</v>
      </c>
      <c r="R888" s="13"/>
      <c r="S888" s="31">
        <f>IF($S$4="", SUMIFS('자사몰 메타 광고'!$L:$L, '자사몰 메타 광고'!$C:$C, $R888),SUMIFS('자사몰 메타 광고'!$L:$L,'자사몰 메타 광고'!$I:$I,$S$4,'자사몰 메타 광고'!$C:$C,$R888))</f>
        <v>0</v>
      </c>
      <c r="T888" s="31">
        <f>IF($S$4="", SUMIFS('자사몰 메타 광고'!$V:$V, '자사몰 메타 광고'!$C:$C, $R888),SUMIFS('자사몰 메타 광고'!$V:$V,'자사몰 메타 광고'!$I:$I,$S$4,'자사몰 메타 광고'!$C:$C,$R888))</f>
        <v>0</v>
      </c>
      <c r="U888" s="11">
        <f t="shared" si="37"/>
        <v>0</v>
      </c>
      <c r="V888" s="12" t="str">
        <f t="shared" si="42"/>
        <v xml:space="preserve"> </v>
      </c>
      <c r="W888" s="32">
        <f>IF($S$4="", SUMIFS('자사몰 메타 광고'!$K:$K, '자사몰 메타 광고'!$C:$C, $R888),SUMIFS('자사몰 메타 광고'!$K:$K,'자사몰 메타 광고'!$I:$I,$S$4,'자사몰 메타 광고'!$C:$C,$R888))</f>
        <v>0</v>
      </c>
      <c r="X888" s="32">
        <f>IF($S$4="", SUMIFS('자사몰 메타 광고'!$N:$N, '자사몰 메타 광고'!$C:$C, $R888),SUMIFS('자사몰 메타 광고'!$N:$N,'자사몰 메타 광고'!$I:$I,$S$4,'자사몰 메타 광고'!$C:$C,$R888))</f>
        <v>0</v>
      </c>
      <c r="Y888" s="11">
        <f t="shared" si="38"/>
        <v>0</v>
      </c>
      <c r="Z888" s="12" t="str">
        <f t="shared" si="43"/>
        <v xml:space="preserve"> </v>
      </c>
      <c r="AB888" s="10">
        <f>IF($S$4="", SUMIFS('무신사 메타 광고'!$X:$X, '무신사 메타 광고'!$C:$C, $R888),SUMIFS('무신사 메타 광고'!$X:$X,'무신사 메타 광고'!$I:$I,$S$4,'무신사 메타 광고'!$C:$C,$R888))</f>
        <v>0</v>
      </c>
      <c r="AC888" s="11">
        <f t="shared" si="39"/>
        <v>0</v>
      </c>
    </row>
    <row r="889" spans="2:29">
      <c r="B889" s="9"/>
      <c r="C889" s="29">
        <f>IF($C$4="", SUMIFS('자사몰 메타 광고'!$L:$L, '자사몰 메타 광고'!$D:$D, $B889), SUMIFS('자사몰 메타 광고'!$L:$L, '자사몰 메타 광고'!$I:$I, $C$4, '자사몰 메타 광고'!$D:$D, $B889))</f>
        <v>0</v>
      </c>
      <c r="D889" s="29">
        <f>IF($C$4="", SUMIFS('자사몰 메타 광고'!$V:$V,#REF!, $B889), SUMIFS('자사몰 메타 광고'!$V:$V,'자사몰 메타 광고'!$I:$I,$C$4,'자사몰 메타 광고'!$D:$D,$B889))</f>
        <v>0</v>
      </c>
      <c r="E889" s="11">
        <f t="shared" si="33"/>
        <v>0</v>
      </c>
      <c r="F889" s="12" t="str">
        <f t="shared" si="40"/>
        <v xml:space="preserve"> </v>
      </c>
      <c r="G889" s="30">
        <f>IF($C$4="", SUMIFS('자사몰 메타 광고'!$K:$K, '자사몰 메타 광고'!$D:$D, $B889), SUMIFS('자사몰 메타 광고'!$K:$K,'자사몰 메타 광고'!$I:$I,$C$4,'자사몰 메타 광고'!D:D,$B889))</f>
        <v>0</v>
      </c>
      <c r="H889" s="30">
        <f>IF($C$4="", SUMIFS('자사몰 메타 광고'!$Q:$Q, '자사몰 메타 광고'!$D:$D, $B889), SUMIFS('자사몰 메타 광고'!$Q:$Q,'자사몰 메타 광고'!$I:$I,$C$4,'자사몰 메타 광고'!D:D,$B889))</f>
        <v>0</v>
      </c>
      <c r="I889" s="30">
        <f>IF($C$4="", SUMIFS('자사몰 메타 광고'!$U:$U, '자사몰 메타 광고'!$D:$D, $B889), SUMIFS('자사몰 메타 광고'!$U:$U,'자사몰 메타 광고'!$I:$I,$C$4,'자사몰 메타 광고'!D:D,$B889))</f>
        <v>0</v>
      </c>
      <c r="J889" s="11">
        <f t="shared" si="34"/>
        <v>0</v>
      </c>
      <c r="K889" s="11">
        <f t="shared" si="35"/>
        <v>0</v>
      </c>
      <c r="L889" s="12" t="str">
        <f t="shared" si="41"/>
        <v xml:space="preserve"> </v>
      </c>
      <c r="N889" s="10">
        <f>IF($C$4="", SUMIFS('무신사 메타 광고'!$X:$X, '무신사 메타 광고'!$D:$D, $B889),SUMIFS('무신사 메타 광고'!$X:$X,'무신사 메타 광고'!I:I,$C$4,'무신사 메타 광고'!D:D,$B889))</f>
        <v>0</v>
      </c>
      <c r="O889" s="11">
        <f t="shared" si="36"/>
        <v>0</v>
      </c>
      <c r="R889" s="13"/>
      <c r="S889" s="31">
        <f>IF($S$4="", SUMIFS('자사몰 메타 광고'!$L:$L, '자사몰 메타 광고'!$C:$C, $R889),SUMIFS('자사몰 메타 광고'!$L:$L,'자사몰 메타 광고'!$I:$I,$S$4,'자사몰 메타 광고'!$C:$C,$R889))</f>
        <v>0</v>
      </c>
      <c r="T889" s="31">
        <f>IF($S$4="", SUMIFS('자사몰 메타 광고'!$V:$V, '자사몰 메타 광고'!$C:$C, $R889),SUMIFS('자사몰 메타 광고'!$V:$V,'자사몰 메타 광고'!$I:$I,$S$4,'자사몰 메타 광고'!$C:$C,$R889))</f>
        <v>0</v>
      </c>
      <c r="U889" s="11">
        <f t="shared" si="37"/>
        <v>0</v>
      </c>
      <c r="V889" s="12" t="str">
        <f t="shared" si="42"/>
        <v xml:space="preserve"> </v>
      </c>
      <c r="W889" s="32">
        <f>IF($S$4="", SUMIFS('자사몰 메타 광고'!$K:$K, '자사몰 메타 광고'!$C:$C, $R889),SUMIFS('자사몰 메타 광고'!$K:$K,'자사몰 메타 광고'!$I:$I,$S$4,'자사몰 메타 광고'!$C:$C,$R889))</f>
        <v>0</v>
      </c>
      <c r="X889" s="32">
        <f>IF($S$4="", SUMIFS('자사몰 메타 광고'!$N:$N, '자사몰 메타 광고'!$C:$C, $R889),SUMIFS('자사몰 메타 광고'!$N:$N,'자사몰 메타 광고'!$I:$I,$S$4,'자사몰 메타 광고'!$C:$C,$R889))</f>
        <v>0</v>
      </c>
      <c r="Y889" s="11">
        <f t="shared" si="38"/>
        <v>0</v>
      </c>
      <c r="Z889" s="12" t="str">
        <f t="shared" si="43"/>
        <v xml:space="preserve"> </v>
      </c>
      <c r="AB889" s="10">
        <f>IF($S$4="", SUMIFS('무신사 메타 광고'!$X:$X, '무신사 메타 광고'!$C:$C, $R889),SUMIFS('무신사 메타 광고'!$X:$X,'무신사 메타 광고'!$I:$I,$S$4,'무신사 메타 광고'!$C:$C,$R889))</f>
        <v>0</v>
      </c>
      <c r="AC889" s="11">
        <f t="shared" si="39"/>
        <v>0</v>
      </c>
    </row>
    <row r="890" spans="2:29">
      <c r="B890" s="9"/>
      <c r="C890" s="29">
        <f>IF($C$4="", SUMIFS('자사몰 메타 광고'!$L:$L, '자사몰 메타 광고'!$D:$D, $B890), SUMIFS('자사몰 메타 광고'!$L:$L, '자사몰 메타 광고'!$I:$I, $C$4, '자사몰 메타 광고'!$D:$D, $B890))</f>
        <v>0</v>
      </c>
      <c r="D890" s="29">
        <f>IF($C$4="", SUMIFS('자사몰 메타 광고'!$V:$V,#REF!, $B890), SUMIFS('자사몰 메타 광고'!$V:$V,'자사몰 메타 광고'!$I:$I,$C$4,'자사몰 메타 광고'!$D:$D,$B890))</f>
        <v>0</v>
      </c>
      <c r="E890" s="11">
        <f t="shared" si="33"/>
        <v>0</v>
      </c>
      <c r="F890" s="12" t="str">
        <f t="shared" si="40"/>
        <v xml:space="preserve"> </v>
      </c>
      <c r="G890" s="30">
        <f>IF($C$4="", SUMIFS('자사몰 메타 광고'!$K:$K, '자사몰 메타 광고'!$D:$D, $B890), SUMIFS('자사몰 메타 광고'!$K:$K,'자사몰 메타 광고'!$I:$I,$C$4,'자사몰 메타 광고'!D:D,$B890))</f>
        <v>0</v>
      </c>
      <c r="H890" s="30">
        <f>IF($C$4="", SUMIFS('자사몰 메타 광고'!$Q:$Q, '자사몰 메타 광고'!$D:$D, $B890), SUMIFS('자사몰 메타 광고'!$Q:$Q,'자사몰 메타 광고'!$I:$I,$C$4,'자사몰 메타 광고'!D:D,$B890))</f>
        <v>0</v>
      </c>
      <c r="I890" s="30">
        <f>IF($C$4="", SUMIFS('자사몰 메타 광고'!$U:$U, '자사몰 메타 광고'!$D:$D, $B890), SUMIFS('자사몰 메타 광고'!$U:$U,'자사몰 메타 광고'!$I:$I,$C$4,'자사몰 메타 광고'!D:D,$B890))</f>
        <v>0</v>
      </c>
      <c r="J890" s="11">
        <f t="shared" si="34"/>
        <v>0</v>
      </c>
      <c r="K890" s="11">
        <f t="shared" si="35"/>
        <v>0</v>
      </c>
      <c r="L890" s="12" t="str">
        <f t="shared" si="41"/>
        <v xml:space="preserve"> </v>
      </c>
      <c r="N890" s="10">
        <f>IF($C$4="", SUMIFS('무신사 메타 광고'!$X:$X, '무신사 메타 광고'!$D:$D, $B890),SUMIFS('무신사 메타 광고'!$X:$X,'무신사 메타 광고'!I:I,$C$4,'무신사 메타 광고'!D:D,$B890))</f>
        <v>0</v>
      </c>
      <c r="O890" s="11">
        <f t="shared" si="36"/>
        <v>0</v>
      </c>
      <c r="R890" s="13"/>
      <c r="S890" s="31">
        <f>IF($S$4="", SUMIFS('자사몰 메타 광고'!$L:$L, '자사몰 메타 광고'!$C:$C, $R890),SUMIFS('자사몰 메타 광고'!$L:$L,'자사몰 메타 광고'!$I:$I,$S$4,'자사몰 메타 광고'!$C:$C,$R890))</f>
        <v>0</v>
      </c>
      <c r="T890" s="31">
        <f>IF($S$4="", SUMIFS('자사몰 메타 광고'!$V:$V, '자사몰 메타 광고'!$C:$C, $R890),SUMIFS('자사몰 메타 광고'!$V:$V,'자사몰 메타 광고'!$I:$I,$S$4,'자사몰 메타 광고'!$C:$C,$R890))</f>
        <v>0</v>
      </c>
      <c r="U890" s="11">
        <f t="shared" si="37"/>
        <v>0</v>
      </c>
      <c r="V890" s="12" t="str">
        <f t="shared" si="42"/>
        <v xml:space="preserve"> </v>
      </c>
      <c r="W890" s="32">
        <f>IF($S$4="", SUMIFS('자사몰 메타 광고'!$K:$K, '자사몰 메타 광고'!$C:$C, $R890),SUMIFS('자사몰 메타 광고'!$K:$K,'자사몰 메타 광고'!$I:$I,$S$4,'자사몰 메타 광고'!$C:$C,$R890))</f>
        <v>0</v>
      </c>
      <c r="X890" s="32">
        <f>IF($S$4="", SUMIFS('자사몰 메타 광고'!$N:$N, '자사몰 메타 광고'!$C:$C, $R890),SUMIFS('자사몰 메타 광고'!$N:$N,'자사몰 메타 광고'!$I:$I,$S$4,'자사몰 메타 광고'!$C:$C,$R890))</f>
        <v>0</v>
      </c>
      <c r="Y890" s="11">
        <f t="shared" si="38"/>
        <v>0</v>
      </c>
      <c r="Z890" s="12" t="str">
        <f t="shared" si="43"/>
        <v xml:space="preserve"> </v>
      </c>
      <c r="AB890" s="10">
        <f>IF($S$4="", SUMIFS('무신사 메타 광고'!$X:$X, '무신사 메타 광고'!$C:$C, $R890),SUMIFS('무신사 메타 광고'!$X:$X,'무신사 메타 광고'!$I:$I,$S$4,'무신사 메타 광고'!$C:$C,$R890))</f>
        <v>0</v>
      </c>
      <c r="AC890" s="11">
        <f t="shared" si="39"/>
        <v>0</v>
      </c>
    </row>
    <row r="891" spans="2:29">
      <c r="B891" s="9"/>
      <c r="C891" s="29">
        <f>IF($C$4="", SUMIFS('자사몰 메타 광고'!$L:$L, '자사몰 메타 광고'!$D:$D, $B891), SUMIFS('자사몰 메타 광고'!$L:$L, '자사몰 메타 광고'!$I:$I, $C$4, '자사몰 메타 광고'!$D:$D, $B891))</f>
        <v>0</v>
      </c>
      <c r="D891" s="29">
        <f>IF($C$4="", SUMIFS('자사몰 메타 광고'!$V:$V,#REF!, $B891), SUMIFS('자사몰 메타 광고'!$V:$V,'자사몰 메타 광고'!$I:$I,$C$4,'자사몰 메타 광고'!$D:$D,$B891))</f>
        <v>0</v>
      </c>
      <c r="E891" s="11">
        <f t="shared" si="33"/>
        <v>0</v>
      </c>
      <c r="F891" s="12" t="str">
        <f t="shared" si="40"/>
        <v xml:space="preserve"> </v>
      </c>
      <c r="G891" s="30">
        <f>IF($C$4="", SUMIFS('자사몰 메타 광고'!$K:$K, '자사몰 메타 광고'!$D:$D, $B891), SUMIFS('자사몰 메타 광고'!$K:$K,'자사몰 메타 광고'!$I:$I,$C$4,'자사몰 메타 광고'!D:D,$B891))</f>
        <v>0</v>
      </c>
      <c r="H891" s="30">
        <f>IF($C$4="", SUMIFS('자사몰 메타 광고'!$Q:$Q, '자사몰 메타 광고'!$D:$D, $B891), SUMIFS('자사몰 메타 광고'!$Q:$Q,'자사몰 메타 광고'!$I:$I,$C$4,'자사몰 메타 광고'!D:D,$B891))</f>
        <v>0</v>
      </c>
      <c r="I891" s="30">
        <f>IF($C$4="", SUMIFS('자사몰 메타 광고'!$U:$U, '자사몰 메타 광고'!$D:$D, $B891), SUMIFS('자사몰 메타 광고'!$U:$U,'자사몰 메타 광고'!$I:$I,$C$4,'자사몰 메타 광고'!D:D,$B891))</f>
        <v>0</v>
      </c>
      <c r="J891" s="11">
        <f t="shared" si="34"/>
        <v>0</v>
      </c>
      <c r="K891" s="11">
        <f t="shared" si="35"/>
        <v>0</v>
      </c>
      <c r="L891" s="12" t="str">
        <f t="shared" si="41"/>
        <v xml:space="preserve"> </v>
      </c>
      <c r="N891" s="10">
        <f>IF($C$4="", SUMIFS('무신사 메타 광고'!$X:$X, '무신사 메타 광고'!$D:$D, $B891),SUMIFS('무신사 메타 광고'!$X:$X,'무신사 메타 광고'!I:I,$C$4,'무신사 메타 광고'!D:D,$B891))</f>
        <v>0</v>
      </c>
      <c r="O891" s="11">
        <f t="shared" si="36"/>
        <v>0</v>
      </c>
      <c r="R891" s="13"/>
      <c r="S891" s="31">
        <f>IF($S$4="", SUMIFS('자사몰 메타 광고'!$L:$L, '자사몰 메타 광고'!$C:$C, $R891),SUMIFS('자사몰 메타 광고'!$L:$L,'자사몰 메타 광고'!$I:$I,$S$4,'자사몰 메타 광고'!$C:$C,$R891))</f>
        <v>0</v>
      </c>
      <c r="T891" s="31">
        <f>IF($S$4="", SUMIFS('자사몰 메타 광고'!$V:$V, '자사몰 메타 광고'!$C:$C, $R891),SUMIFS('자사몰 메타 광고'!$V:$V,'자사몰 메타 광고'!$I:$I,$S$4,'자사몰 메타 광고'!$C:$C,$R891))</f>
        <v>0</v>
      </c>
      <c r="U891" s="11">
        <f t="shared" si="37"/>
        <v>0</v>
      </c>
      <c r="V891" s="12" t="str">
        <f t="shared" si="42"/>
        <v xml:space="preserve"> </v>
      </c>
      <c r="W891" s="32">
        <f>IF($S$4="", SUMIFS('자사몰 메타 광고'!$K:$K, '자사몰 메타 광고'!$C:$C, $R891),SUMIFS('자사몰 메타 광고'!$K:$K,'자사몰 메타 광고'!$I:$I,$S$4,'자사몰 메타 광고'!$C:$C,$R891))</f>
        <v>0</v>
      </c>
      <c r="X891" s="32">
        <f>IF($S$4="", SUMIFS('자사몰 메타 광고'!$N:$N, '자사몰 메타 광고'!$C:$C, $R891),SUMIFS('자사몰 메타 광고'!$N:$N,'자사몰 메타 광고'!$I:$I,$S$4,'자사몰 메타 광고'!$C:$C,$R891))</f>
        <v>0</v>
      </c>
      <c r="Y891" s="11">
        <f t="shared" si="38"/>
        <v>0</v>
      </c>
      <c r="Z891" s="12" t="str">
        <f t="shared" si="43"/>
        <v xml:space="preserve"> </v>
      </c>
      <c r="AB891" s="10">
        <f>IF($S$4="", SUMIFS('무신사 메타 광고'!$X:$X, '무신사 메타 광고'!$C:$C, $R891),SUMIFS('무신사 메타 광고'!$X:$X,'무신사 메타 광고'!$I:$I,$S$4,'무신사 메타 광고'!$C:$C,$R891))</f>
        <v>0</v>
      </c>
      <c r="AC891" s="11">
        <f t="shared" si="39"/>
        <v>0</v>
      </c>
    </row>
    <row r="892" spans="2:29">
      <c r="B892" s="9"/>
      <c r="C892" s="29">
        <f>IF($C$4="", SUMIFS('자사몰 메타 광고'!$L:$L, '자사몰 메타 광고'!$D:$D, $B892), SUMIFS('자사몰 메타 광고'!$L:$L, '자사몰 메타 광고'!$I:$I, $C$4, '자사몰 메타 광고'!$D:$D, $B892))</f>
        <v>0</v>
      </c>
      <c r="D892" s="29">
        <f>IF($C$4="", SUMIFS('자사몰 메타 광고'!$V:$V,#REF!, $B892), SUMIFS('자사몰 메타 광고'!$V:$V,'자사몰 메타 광고'!$I:$I,$C$4,'자사몰 메타 광고'!$D:$D,$B892))</f>
        <v>0</v>
      </c>
      <c r="E892" s="11">
        <f t="shared" si="33"/>
        <v>0</v>
      </c>
      <c r="F892" s="12" t="str">
        <f t="shared" si="40"/>
        <v xml:space="preserve"> </v>
      </c>
      <c r="G892" s="30">
        <f>IF($C$4="", SUMIFS('자사몰 메타 광고'!$K:$K, '자사몰 메타 광고'!$D:$D, $B892), SUMIFS('자사몰 메타 광고'!$K:$K,'자사몰 메타 광고'!$I:$I,$C$4,'자사몰 메타 광고'!D:D,$B892))</f>
        <v>0</v>
      </c>
      <c r="H892" s="30">
        <f>IF($C$4="", SUMIFS('자사몰 메타 광고'!$Q:$Q, '자사몰 메타 광고'!$D:$D, $B892), SUMIFS('자사몰 메타 광고'!$Q:$Q,'자사몰 메타 광고'!$I:$I,$C$4,'자사몰 메타 광고'!D:D,$B892))</f>
        <v>0</v>
      </c>
      <c r="I892" s="30">
        <f>IF($C$4="", SUMIFS('자사몰 메타 광고'!$U:$U, '자사몰 메타 광고'!$D:$D, $B892), SUMIFS('자사몰 메타 광고'!$U:$U,'자사몰 메타 광고'!$I:$I,$C$4,'자사몰 메타 광고'!D:D,$B892))</f>
        <v>0</v>
      </c>
      <c r="J892" s="11">
        <f t="shared" si="34"/>
        <v>0</v>
      </c>
      <c r="K892" s="11">
        <f t="shared" si="35"/>
        <v>0</v>
      </c>
      <c r="L892" s="12" t="str">
        <f t="shared" si="41"/>
        <v xml:space="preserve"> </v>
      </c>
      <c r="N892" s="10">
        <f>IF($C$4="", SUMIFS('무신사 메타 광고'!$X:$X, '무신사 메타 광고'!$D:$D, $B892),SUMIFS('무신사 메타 광고'!$X:$X,'무신사 메타 광고'!I:I,$C$4,'무신사 메타 광고'!D:D,$B892))</f>
        <v>0</v>
      </c>
      <c r="O892" s="11">
        <f t="shared" si="36"/>
        <v>0</v>
      </c>
      <c r="R892" s="13"/>
      <c r="S892" s="31">
        <f>IF($S$4="", SUMIFS('자사몰 메타 광고'!$L:$L, '자사몰 메타 광고'!$C:$C, $R892),SUMIFS('자사몰 메타 광고'!$L:$L,'자사몰 메타 광고'!$I:$I,$S$4,'자사몰 메타 광고'!$C:$C,$R892))</f>
        <v>0</v>
      </c>
      <c r="T892" s="31">
        <f>IF($S$4="", SUMIFS('자사몰 메타 광고'!$V:$V, '자사몰 메타 광고'!$C:$C, $R892),SUMIFS('자사몰 메타 광고'!$V:$V,'자사몰 메타 광고'!$I:$I,$S$4,'자사몰 메타 광고'!$C:$C,$R892))</f>
        <v>0</v>
      </c>
      <c r="U892" s="11">
        <f t="shared" si="37"/>
        <v>0</v>
      </c>
      <c r="V892" s="12" t="str">
        <f t="shared" si="42"/>
        <v xml:space="preserve"> </v>
      </c>
      <c r="W892" s="32">
        <f>IF($S$4="", SUMIFS('자사몰 메타 광고'!$K:$K, '자사몰 메타 광고'!$C:$C, $R892),SUMIFS('자사몰 메타 광고'!$K:$K,'자사몰 메타 광고'!$I:$I,$S$4,'자사몰 메타 광고'!$C:$C,$R892))</f>
        <v>0</v>
      </c>
      <c r="X892" s="32">
        <f>IF($S$4="", SUMIFS('자사몰 메타 광고'!$N:$N, '자사몰 메타 광고'!$C:$C, $R892),SUMIFS('자사몰 메타 광고'!$N:$N,'자사몰 메타 광고'!$I:$I,$S$4,'자사몰 메타 광고'!$C:$C,$R892))</f>
        <v>0</v>
      </c>
      <c r="Y892" s="11">
        <f t="shared" si="38"/>
        <v>0</v>
      </c>
      <c r="Z892" s="12" t="str">
        <f t="shared" si="43"/>
        <v xml:space="preserve"> </v>
      </c>
      <c r="AB892" s="10">
        <f>IF($S$4="", SUMIFS('무신사 메타 광고'!$X:$X, '무신사 메타 광고'!$C:$C, $R892),SUMIFS('무신사 메타 광고'!$X:$X,'무신사 메타 광고'!$I:$I,$S$4,'무신사 메타 광고'!$C:$C,$R892))</f>
        <v>0</v>
      </c>
      <c r="AC892" s="11">
        <f t="shared" si="39"/>
        <v>0</v>
      </c>
    </row>
    <row r="893" spans="2:29">
      <c r="B893" s="9"/>
      <c r="C893" s="29">
        <f>IF($C$4="", SUMIFS('자사몰 메타 광고'!$L:$L, '자사몰 메타 광고'!$D:$D, $B893), SUMIFS('자사몰 메타 광고'!$L:$L, '자사몰 메타 광고'!$I:$I, $C$4, '자사몰 메타 광고'!$D:$D, $B893))</f>
        <v>0</v>
      </c>
      <c r="D893" s="29">
        <f>IF($C$4="", SUMIFS('자사몰 메타 광고'!$V:$V,#REF!, $B893), SUMIFS('자사몰 메타 광고'!$V:$V,'자사몰 메타 광고'!$I:$I,$C$4,'자사몰 메타 광고'!$D:$D,$B893))</f>
        <v>0</v>
      </c>
      <c r="E893" s="11">
        <f t="shared" si="33"/>
        <v>0</v>
      </c>
      <c r="F893" s="12" t="str">
        <f t="shared" si="40"/>
        <v xml:space="preserve"> </v>
      </c>
      <c r="G893" s="30">
        <f>IF($C$4="", SUMIFS('자사몰 메타 광고'!$K:$K, '자사몰 메타 광고'!$D:$D, $B893), SUMIFS('자사몰 메타 광고'!$K:$K,'자사몰 메타 광고'!$I:$I,$C$4,'자사몰 메타 광고'!D:D,$B893))</f>
        <v>0</v>
      </c>
      <c r="H893" s="30">
        <f>IF($C$4="", SUMIFS('자사몰 메타 광고'!$Q:$Q, '자사몰 메타 광고'!$D:$D, $B893), SUMIFS('자사몰 메타 광고'!$Q:$Q,'자사몰 메타 광고'!$I:$I,$C$4,'자사몰 메타 광고'!D:D,$B893))</f>
        <v>0</v>
      </c>
      <c r="I893" s="30">
        <f>IF($C$4="", SUMIFS('자사몰 메타 광고'!$U:$U, '자사몰 메타 광고'!$D:$D, $B893), SUMIFS('자사몰 메타 광고'!$U:$U,'자사몰 메타 광고'!$I:$I,$C$4,'자사몰 메타 광고'!D:D,$B893))</f>
        <v>0</v>
      </c>
      <c r="J893" s="11">
        <f t="shared" si="34"/>
        <v>0</v>
      </c>
      <c r="K893" s="11">
        <f t="shared" si="35"/>
        <v>0</v>
      </c>
      <c r="L893" s="12" t="str">
        <f t="shared" si="41"/>
        <v xml:space="preserve"> </v>
      </c>
      <c r="N893" s="10">
        <f>IF($C$4="", SUMIFS('무신사 메타 광고'!$X:$X, '무신사 메타 광고'!$D:$D, $B893),SUMIFS('무신사 메타 광고'!$X:$X,'무신사 메타 광고'!I:I,$C$4,'무신사 메타 광고'!D:D,$B893))</f>
        <v>0</v>
      </c>
      <c r="O893" s="11">
        <f t="shared" si="36"/>
        <v>0</v>
      </c>
      <c r="R893" s="13"/>
      <c r="S893" s="31">
        <f>IF($S$4="", SUMIFS('자사몰 메타 광고'!$L:$L, '자사몰 메타 광고'!$C:$C, $R893),SUMIFS('자사몰 메타 광고'!$L:$L,'자사몰 메타 광고'!$I:$I,$S$4,'자사몰 메타 광고'!$C:$C,$R893))</f>
        <v>0</v>
      </c>
      <c r="T893" s="31">
        <f>IF($S$4="", SUMIFS('자사몰 메타 광고'!$V:$V, '자사몰 메타 광고'!$C:$C, $R893),SUMIFS('자사몰 메타 광고'!$V:$V,'자사몰 메타 광고'!$I:$I,$S$4,'자사몰 메타 광고'!$C:$C,$R893))</f>
        <v>0</v>
      </c>
      <c r="U893" s="11">
        <f t="shared" si="37"/>
        <v>0</v>
      </c>
      <c r="V893" s="12" t="str">
        <f t="shared" si="42"/>
        <v xml:space="preserve"> </v>
      </c>
      <c r="W893" s="32">
        <f>IF($S$4="", SUMIFS('자사몰 메타 광고'!$K:$K, '자사몰 메타 광고'!$C:$C, $R893),SUMIFS('자사몰 메타 광고'!$K:$K,'자사몰 메타 광고'!$I:$I,$S$4,'자사몰 메타 광고'!$C:$C,$R893))</f>
        <v>0</v>
      </c>
      <c r="X893" s="32">
        <f>IF($S$4="", SUMIFS('자사몰 메타 광고'!$N:$N, '자사몰 메타 광고'!$C:$C, $R893),SUMIFS('자사몰 메타 광고'!$N:$N,'자사몰 메타 광고'!$I:$I,$S$4,'자사몰 메타 광고'!$C:$C,$R893))</f>
        <v>0</v>
      </c>
      <c r="Y893" s="11">
        <f t="shared" si="38"/>
        <v>0</v>
      </c>
      <c r="Z893" s="12" t="str">
        <f t="shared" si="43"/>
        <v xml:space="preserve"> </v>
      </c>
      <c r="AB893" s="10">
        <f>IF($S$4="", SUMIFS('무신사 메타 광고'!$X:$X, '무신사 메타 광고'!$C:$C, $R893),SUMIFS('무신사 메타 광고'!$X:$X,'무신사 메타 광고'!$I:$I,$S$4,'무신사 메타 광고'!$C:$C,$R893))</f>
        <v>0</v>
      </c>
      <c r="AC893" s="11">
        <f t="shared" si="39"/>
        <v>0</v>
      </c>
    </row>
    <row r="894" spans="2:29">
      <c r="B894" s="9"/>
      <c r="C894" s="29">
        <f>IF($C$4="", SUMIFS('자사몰 메타 광고'!$L:$L, '자사몰 메타 광고'!$D:$D, $B894), SUMIFS('자사몰 메타 광고'!$L:$L, '자사몰 메타 광고'!$I:$I, $C$4, '자사몰 메타 광고'!$D:$D, $B894))</f>
        <v>0</v>
      </c>
      <c r="D894" s="29">
        <f>IF($C$4="", SUMIFS('자사몰 메타 광고'!$V:$V,#REF!, $B894), SUMIFS('자사몰 메타 광고'!$V:$V,'자사몰 메타 광고'!$I:$I,$C$4,'자사몰 메타 광고'!$D:$D,$B894))</f>
        <v>0</v>
      </c>
      <c r="E894" s="11">
        <f t="shared" si="33"/>
        <v>0</v>
      </c>
      <c r="F894" s="12" t="str">
        <f t="shared" si="40"/>
        <v xml:space="preserve"> </v>
      </c>
      <c r="G894" s="30">
        <f>IF($C$4="", SUMIFS('자사몰 메타 광고'!$K:$K, '자사몰 메타 광고'!$D:$D, $B894), SUMIFS('자사몰 메타 광고'!$K:$K,'자사몰 메타 광고'!$I:$I,$C$4,'자사몰 메타 광고'!D:D,$B894))</f>
        <v>0</v>
      </c>
      <c r="H894" s="30">
        <f>IF($C$4="", SUMIFS('자사몰 메타 광고'!$Q:$Q, '자사몰 메타 광고'!$D:$D, $B894), SUMIFS('자사몰 메타 광고'!$Q:$Q,'자사몰 메타 광고'!$I:$I,$C$4,'자사몰 메타 광고'!D:D,$B894))</f>
        <v>0</v>
      </c>
      <c r="I894" s="30">
        <f>IF($C$4="", SUMIFS('자사몰 메타 광고'!$U:$U, '자사몰 메타 광고'!$D:$D, $B894), SUMIFS('자사몰 메타 광고'!$U:$U,'자사몰 메타 광고'!$I:$I,$C$4,'자사몰 메타 광고'!D:D,$B894))</f>
        <v>0</v>
      </c>
      <c r="J894" s="11">
        <f t="shared" si="34"/>
        <v>0</v>
      </c>
      <c r="K894" s="11">
        <f t="shared" si="35"/>
        <v>0</v>
      </c>
      <c r="L894" s="12" t="str">
        <f t="shared" si="41"/>
        <v xml:space="preserve"> </v>
      </c>
      <c r="N894" s="10">
        <f>IF($C$4="", SUMIFS('무신사 메타 광고'!$X:$X, '무신사 메타 광고'!$D:$D, $B894),SUMIFS('무신사 메타 광고'!$X:$X,'무신사 메타 광고'!I:I,$C$4,'무신사 메타 광고'!D:D,$B894))</f>
        <v>0</v>
      </c>
      <c r="O894" s="11">
        <f t="shared" si="36"/>
        <v>0</v>
      </c>
      <c r="R894" s="13"/>
      <c r="S894" s="31">
        <f>IF($S$4="", SUMIFS('자사몰 메타 광고'!$L:$L, '자사몰 메타 광고'!$C:$C, $R894),SUMIFS('자사몰 메타 광고'!$L:$L,'자사몰 메타 광고'!$I:$I,$S$4,'자사몰 메타 광고'!$C:$C,$R894))</f>
        <v>0</v>
      </c>
      <c r="T894" s="31">
        <f>IF($S$4="", SUMIFS('자사몰 메타 광고'!$V:$V, '자사몰 메타 광고'!$C:$C, $R894),SUMIFS('자사몰 메타 광고'!$V:$V,'자사몰 메타 광고'!$I:$I,$S$4,'자사몰 메타 광고'!$C:$C,$R894))</f>
        <v>0</v>
      </c>
      <c r="U894" s="11">
        <f t="shared" si="37"/>
        <v>0</v>
      </c>
      <c r="V894" s="12" t="str">
        <f t="shared" si="42"/>
        <v xml:space="preserve"> </v>
      </c>
      <c r="W894" s="32">
        <f>IF($S$4="", SUMIFS('자사몰 메타 광고'!$K:$K, '자사몰 메타 광고'!$C:$C, $R894),SUMIFS('자사몰 메타 광고'!$K:$K,'자사몰 메타 광고'!$I:$I,$S$4,'자사몰 메타 광고'!$C:$C,$R894))</f>
        <v>0</v>
      </c>
      <c r="X894" s="32">
        <f>IF($S$4="", SUMIFS('자사몰 메타 광고'!$N:$N, '자사몰 메타 광고'!$C:$C, $R894),SUMIFS('자사몰 메타 광고'!$N:$N,'자사몰 메타 광고'!$I:$I,$S$4,'자사몰 메타 광고'!$C:$C,$R894))</f>
        <v>0</v>
      </c>
      <c r="Y894" s="11">
        <f t="shared" si="38"/>
        <v>0</v>
      </c>
      <c r="Z894" s="12" t="str">
        <f t="shared" si="43"/>
        <v xml:space="preserve"> </v>
      </c>
      <c r="AB894" s="10">
        <f>IF($S$4="", SUMIFS('무신사 메타 광고'!$X:$X, '무신사 메타 광고'!$C:$C, $R894),SUMIFS('무신사 메타 광고'!$X:$X,'무신사 메타 광고'!$I:$I,$S$4,'무신사 메타 광고'!$C:$C,$R894))</f>
        <v>0</v>
      </c>
      <c r="AC894" s="11">
        <f t="shared" si="39"/>
        <v>0</v>
      </c>
    </row>
    <row r="895" spans="2:29">
      <c r="B895" s="9"/>
      <c r="C895" s="29">
        <f>IF($C$4="", SUMIFS('자사몰 메타 광고'!$L:$L, '자사몰 메타 광고'!$D:$D, $B895), SUMIFS('자사몰 메타 광고'!$L:$L, '자사몰 메타 광고'!$I:$I, $C$4, '자사몰 메타 광고'!$D:$D, $B895))</f>
        <v>0</v>
      </c>
      <c r="D895" s="29">
        <f>IF($C$4="", SUMIFS('자사몰 메타 광고'!$V:$V,#REF!, $B895), SUMIFS('자사몰 메타 광고'!$V:$V,'자사몰 메타 광고'!$I:$I,$C$4,'자사몰 메타 광고'!$D:$D,$B895))</f>
        <v>0</v>
      </c>
      <c r="E895" s="11">
        <f t="shared" si="33"/>
        <v>0</v>
      </c>
      <c r="F895" s="12" t="str">
        <f t="shared" si="40"/>
        <v xml:space="preserve"> </v>
      </c>
      <c r="G895" s="30">
        <f>IF($C$4="", SUMIFS('자사몰 메타 광고'!$K:$K, '자사몰 메타 광고'!$D:$D, $B895), SUMIFS('자사몰 메타 광고'!$K:$K,'자사몰 메타 광고'!$I:$I,$C$4,'자사몰 메타 광고'!D:D,$B895))</f>
        <v>0</v>
      </c>
      <c r="H895" s="30">
        <f>IF($C$4="", SUMIFS('자사몰 메타 광고'!$Q:$Q, '자사몰 메타 광고'!$D:$D, $B895), SUMIFS('자사몰 메타 광고'!$Q:$Q,'자사몰 메타 광고'!$I:$I,$C$4,'자사몰 메타 광고'!D:D,$B895))</f>
        <v>0</v>
      </c>
      <c r="I895" s="30">
        <f>IF($C$4="", SUMIFS('자사몰 메타 광고'!$U:$U, '자사몰 메타 광고'!$D:$D, $B895), SUMIFS('자사몰 메타 광고'!$U:$U,'자사몰 메타 광고'!$I:$I,$C$4,'자사몰 메타 광고'!D:D,$B895))</f>
        <v>0</v>
      </c>
      <c r="J895" s="11">
        <f t="shared" si="34"/>
        <v>0</v>
      </c>
      <c r="K895" s="11">
        <f t="shared" si="35"/>
        <v>0</v>
      </c>
      <c r="L895" s="12" t="str">
        <f t="shared" si="41"/>
        <v xml:space="preserve"> </v>
      </c>
      <c r="N895" s="10">
        <f>IF($C$4="", SUMIFS('무신사 메타 광고'!$X:$X, '무신사 메타 광고'!$D:$D, $B895),SUMIFS('무신사 메타 광고'!$X:$X,'무신사 메타 광고'!I:I,$C$4,'무신사 메타 광고'!D:D,$B895))</f>
        <v>0</v>
      </c>
      <c r="O895" s="11">
        <f t="shared" si="36"/>
        <v>0</v>
      </c>
      <c r="R895" s="13"/>
      <c r="S895" s="31">
        <f>IF($S$4="", SUMIFS('자사몰 메타 광고'!$L:$L, '자사몰 메타 광고'!$C:$C, $R895),SUMIFS('자사몰 메타 광고'!$L:$L,'자사몰 메타 광고'!$I:$I,$S$4,'자사몰 메타 광고'!$C:$C,$R895))</f>
        <v>0</v>
      </c>
      <c r="T895" s="31">
        <f>IF($S$4="", SUMIFS('자사몰 메타 광고'!$V:$V, '자사몰 메타 광고'!$C:$C, $R895),SUMIFS('자사몰 메타 광고'!$V:$V,'자사몰 메타 광고'!$I:$I,$S$4,'자사몰 메타 광고'!$C:$C,$R895))</f>
        <v>0</v>
      </c>
      <c r="U895" s="11">
        <f t="shared" si="37"/>
        <v>0</v>
      </c>
      <c r="V895" s="12" t="str">
        <f t="shared" si="42"/>
        <v xml:space="preserve"> </v>
      </c>
      <c r="W895" s="32">
        <f>IF($S$4="", SUMIFS('자사몰 메타 광고'!$K:$K, '자사몰 메타 광고'!$C:$C, $R895),SUMIFS('자사몰 메타 광고'!$K:$K,'자사몰 메타 광고'!$I:$I,$S$4,'자사몰 메타 광고'!$C:$C,$R895))</f>
        <v>0</v>
      </c>
      <c r="X895" s="32">
        <f>IF($S$4="", SUMIFS('자사몰 메타 광고'!$N:$N, '자사몰 메타 광고'!$C:$C, $R895),SUMIFS('자사몰 메타 광고'!$N:$N,'자사몰 메타 광고'!$I:$I,$S$4,'자사몰 메타 광고'!$C:$C,$R895))</f>
        <v>0</v>
      </c>
      <c r="Y895" s="11">
        <f t="shared" si="38"/>
        <v>0</v>
      </c>
      <c r="Z895" s="12" t="str">
        <f t="shared" si="43"/>
        <v xml:space="preserve"> </v>
      </c>
      <c r="AB895" s="10">
        <f>IF($S$4="", SUMIFS('무신사 메타 광고'!$X:$X, '무신사 메타 광고'!$C:$C, $R895),SUMIFS('무신사 메타 광고'!$X:$X,'무신사 메타 광고'!$I:$I,$S$4,'무신사 메타 광고'!$C:$C,$R895))</f>
        <v>0</v>
      </c>
      <c r="AC895" s="11">
        <f t="shared" si="39"/>
        <v>0</v>
      </c>
    </row>
    <row r="896" spans="2:29">
      <c r="B896" s="9"/>
      <c r="C896" s="29">
        <f>IF($C$4="", SUMIFS('자사몰 메타 광고'!$L:$L, '자사몰 메타 광고'!$D:$D, $B896), SUMIFS('자사몰 메타 광고'!$L:$L, '자사몰 메타 광고'!$I:$I, $C$4, '자사몰 메타 광고'!$D:$D, $B896))</f>
        <v>0</v>
      </c>
      <c r="D896" s="29">
        <f>IF($C$4="", SUMIFS('자사몰 메타 광고'!$V:$V,#REF!, $B896), SUMIFS('자사몰 메타 광고'!$V:$V,'자사몰 메타 광고'!$I:$I,$C$4,'자사몰 메타 광고'!$D:$D,$B896))</f>
        <v>0</v>
      </c>
      <c r="E896" s="11">
        <f t="shared" si="33"/>
        <v>0</v>
      </c>
      <c r="F896" s="12" t="str">
        <f t="shared" si="40"/>
        <v xml:space="preserve"> </v>
      </c>
      <c r="G896" s="30">
        <f>IF($C$4="", SUMIFS('자사몰 메타 광고'!$K:$K, '자사몰 메타 광고'!$D:$D, $B896), SUMIFS('자사몰 메타 광고'!$K:$K,'자사몰 메타 광고'!$I:$I,$C$4,'자사몰 메타 광고'!D:D,$B896))</f>
        <v>0</v>
      </c>
      <c r="H896" s="30">
        <f>IF($C$4="", SUMIFS('자사몰 메타 광고'!$Q:$Q, '자사몰 메타 광고'!$D:$D, $B896), SUMIFS('자사몰 메타 광고'!$Q:$Q,'자사몰 메타 광고'!$I:$I,$C$4,'자사몰 메타 광고'!D:D,$B896))</f>
        <v>0</v>
      </c>
      <c r="I896" s="30">
        <f>IF($C$4="", SUMIFS('자사몰 메타 광고'!$U:$U, '자사몰 메타 광고'!$D:$D, $B896), SUMIFS('자사몰 메타 광고'!$U:$U,'자사몰 메타 광고'!$I:$I,$C$4,'자사몰 메타 광고'!D:D,$B896))</f>
        <v>0</v>
      </c>
      <c r="J896" s="11">
        <f t="shared" si="34"/>
        <v>0</v>
      </c>
      <c r="K896" s="11">
        <f t="shared" si="35"/>
        <v>0</v>
      </c>
      <c r="L896" s="12" t="str">
        <f t="shared" si="41"/>
        <v xml:space="preserve"> </v>
      </c>
      <c r="N896" s="10">
        <f>IF($C$4="", SUMIFS('무신사 메타 광고'!$X:$X, '무신사 메타 광고'!$D:$D, $B896),SUMIFS('무신사 메타 광고'!$X:$X,'무신사 메타 광고'!I:I,$C$4,'무신사 메타 광고'!D:D,$B896))</f>
        <v>0</v>
      </c>
      <c r="O896" s="11">
        <f t="shared" si="36"/>
        <v>0</v>
      </c>
      <c r="R896" s="13"/>
      <c r="S896" s="31">
        <f>IF($S$4="", SUMIFS('자사몰 메타 광고'!$L:$L, '자사몰 메타 광고'!$C:$C, $R896),SUMIFS('자사몰 메타 광고'!$L:$L,'자사몰 메타 광고'!$I:$I,$S$4,'자사몰 메타 광고'!$C:$C,$R896))</f>
        <v>0</v>
      </c>
      <c r="T896" s="31">
        <f>IF($S$4="", SUMIFS('자사몰 메타 광고'!$V:$V, '자사몰 메타 광고'!$C:$C, $R896),SUMIFS('자사몰 메타 광고'!$V:$V,'자사몰 메타 광고'!$I:$I,$S$4,'자사몰 메타 광고'!$C:$C,$R896))</f>
        <v>0</v>
      </c>
      <c r="U896" s="11">
        <f t="shared" si="37"/>
        <v>0</v>
      </c>
      <c r="V896" s="12" t="str">
        <f t="shared" si="42"/>
        <v xml:space="preserve"> </v>
      </c>
      <c r="W896" s="32">
        <f>IF($S$4="", SUMIFS('자사몰 메타 광고'!$K:$K, '자사몰 메타 광고'!$C:$C, $R896),SUMIFS('자사몰 메타 광고'!$K:$K,'자사몰 메타 광고'!$I:$I,$S$4,'자사몰 메타 광고'!$C:$C,$R896))</f>
        <v>0</v>
      </c>
      <c r="X896" s="32">
        <f>IF($S$4="", SUMIFS('자사몰 메타 광고'!$N:$N, '자사몰 메타 광고'!$C:$C, $R896),SUMIFS('자사몰 메타 광고'!$N:$N,'자사몰 메타 광고'!$I:$I,$S$4,'자사몰 메타 광고'!$C:$C,$R896))</f>
        <v>0</v>
      </c>
      <c r="Y896" s="11">
        <f t="shared" si="38"/>
        <v>0</v>
      </c>
      <c r="Z896" s="12" t="str">
        <f t="shared" si="43"/>
        <v xml:space="preserve"> </v>
      </c>
      <c r="AB896" s="10">
        <f>IF($S$4="", SUMIFS('무신사 메타 광고'!$X:$X, '무신사 메타 광고'!$C:$C, $R896),SUMIFS('무신사 메타 광고'!$X:$X,'무신사 메타 광고'!$I:$I,$S$4,'무신사 메타 광고'!$C:$C,$R896))</f>
        <v>0</v>
      </c>
      <c r="AC896" s="11">
        <f t="shared" si="39"/>
        <v>0</v>
      </c>
    </row>
    <row r="897" spans="2:29">
      <c r="B897" s="9"/>
      <c r="C897" s="29">
        <f>IF($C$4="", SUMIFS('자사몰 메타 광고'!$L:$L, '자사몰 메타 광고'!$D:$D, $B897), SUMIFS('자사몰 메타 광고'!$L:$L, '자사몰 메타 광고'!$I:$I, $C$4, '자사몰 메타 광고'!$D:$D, $B897))</f>
        <v>0</v>
      </c>
      <c r="D897" s="29">
        <f>IF($C$4="", SUMIFS('자사몰 메타 광고'!$V:$V,#REF!, $B897), SUMIFS('자사몰 메타 광고'!$V:$V,'자사몰 메타 광고'!$I:$I,$C$4,'자사몰 메타 광고'!$D:$D,$B897))</f>
        <v>0</v>
      </c>
      <c r="E897" s="11">
        <f t="shared" si="33"/>
        <v>0</v>
      </c>
      <c r="F897" s="12" t="str">
        <f t="shared" si="40"/>
        <v xml:space="preserve"> </v>
      </c>
      <c r="G897" s="30">
        <f>IF($C$4="", SUMIFS('자사몰 메타 광고'!$K:$K, '자사몰 메타 광고'!$D:$D, $B897), SUMIFS('자사몰 메타 광고'!$K:$K,'자사몰 메타 광고'!$I:$I,$C$4,'자사몰 메타 광고'!D:D,$B897))</f>
        <v>0</v>
      </c>
      <c r="H897" s="30">
        <f>IF($C$4="", SUMIFS('자사몰 메타 광고'!$Q:$Q, '자사몰 메타 광고'!$D:$D, $B897), SUMIFS('자사몰 메타 광고'!$Q:$Q,'자사몰 메타 광고'!$I:$I,$C$4,'자사몰 메타 광고'!D:D,$B897))</f>
        <v>0</v>
      </c>
      <c r="I897" s="30">
        <f>IF($C$4="", SUMIFS('자사몰 메타 광고'!$U:$U, '자사몰 메타 광고'!$D:$D, $B897), SUMIFS('자사몰 메타 광고'!$U:$U,'자사몰 메타 광고'!$I:$I,$C$4,'자사몰 메타 광고'!D:D,$B897))</f>
        <v>0</v>
      </c>
      <c r="J897" s="11">
        <f t="shared" si="34"/>
        <v>0</v>
      </c>
      <c r="K897" s="11">
        <f t="shared" si="35"/>
        <v>0</v>
      </c>
      <c r="L897" s="12" t="str">
        <f t="shared" si="41"/>
        <v xml:space="preserve"> </v>
      </c>
      <c r="N897" s="10">
        <f>IF($C$4="", SUMIFS('무신사 메타 광고'!$X:$X, '무신사 메타 광고'!$D:$D, $B897),SUMIFS('무신사 메타 광고'!$X:$X,'무신사 메타 광고'!I:I,$C$4,'무신사 메타 광고'!D:D,$B897))</f>
        <v>0</v>
      </c>
      <c r="O897" s="11">
        <f t="shared" si="36"/>
        <v>0</v>
      </c>
      <c r="R897" s="13"/>
      <c r="S897" s="31">
        <f>IF($S$4="", SUMIFS('자사몰 메타 광고'!$L:$L, '자사몰 메타 광고'!$C:$C, $R897),SUMIFS('자사몰 메타 광고'!$L:$L,'자사몰 메타 광고'!$I:$I,$S$4,'자사몰 메타 광고'!$C:$C,$R897))</f>
        <v>0</v>
      </c>
      <c r="T897" s="31">
        <f>IF($S$4="", SUMIFS('자사몰 메타 광고'!$V:$V, '자사몰 메타 광고'!$C:$C, $R897),SUMIFS('자사몰 메타 광고'!$V:$V,'자사몰 메타 광고'!$I:$I,$S$4,'자사몰 메타 광고'!$C:$C,$R897))</f>
        <v>0</v>
      </c>
      <c r="U897" s="11">
        <f t="shared" si="37"/>
        <v>0</v>
      </c>
      <c r="V897" s="12" t="str">
        <f t="shared" si="42"/>
        <v xml:space="preserve"> </v>
      </c>
      <c r="W897" s="32">
        <f>IF($S$4="", SUMIFS('자사몰 메타 광고'!$K:$K, '자사몰 메타 광고'!$C:$C, $R897),SUMIFS('자사몰 메타 광고'!$K:$K,'자사몰 메타 광고'!$I:$I,$S$4,'자사몰 메타 광고'!$C:$C,$R897))</f>
        <v>0</v>
      </c>
      <c r="X897" s="32">
        <f>IF($S$4="", SUMIFS('자사몰 메타 광고'!$N:$N, '자사몰 메타 광고'!$C:$C, $R897),SUMIFS('자사몰 메타 광고'!$N:$N,'자사몰 메타 광고'!$I:$I,$S$4,'자사몰 메타 광고'!$C:$C,$R897))</f>
        <v>0</v>
      </c>
      <c r="Y897" s="11">
        <f t="shared" si="38"/>
        <v>0</v>
      </c>
      <c r="Z897" s="12" t="str">
        <f t="shared" si="43"/>
        <v xml:space="preserve"> </v>
      </c>
      <c r="AB897" s="10">
        <f>IF($S$4="", SUMIFS('무신사 메타 광고'!$X:$X, '무신사 메타 광고'!$C:$C, $R897),SUMIFS('무신사 메타 광고'!$X:$X,'무신사 메타 광고'!$I:$I,$S$4,'무신사 메타 광고'!$C:$C,$R897))</f>
        <v>0</v>
      </c>
      <c r="AC897" s="11">
        <f t="shared" si="39"/>
        <v>0</v>
      </c>
    </row>
    <row r="898" spans="2:29">
      <c r="B898" s="9"/>
      <c r="C898" s="29">
        <f>IF($C$4="", SUMIFS('자사몰 메타 광고'!$L:$L, '자사몰 메타 광고'!$D:$D, $B898), SUMIFS('자사몰 메타 광고'!$L:$L, '자사몰 메타 광고'!$I:$I, $C$4, '자사몰 메타 광고'!$D:$D, $B898))</f>
        <v>0</v>
      </c>
      <c r="D898" s="29">
        <f>IF($C$4="", SUMIFS('자사몰 메타 광고'!$V:$V,#REF!, $B898), SUMIFS('자사몰 메타 광고'!$V:$V,'자사몰 메타 광고'!$I:$I,$C$4,'자사몰 메타 광고'!$D:$D,$B898))</f>
        <v>0</v>
      </c>
      <c r="E898" s="11">
        <f t="shared" si="33"/>
        <v>0</v>
      </c>
      <c r="F898" s="12" t="str">
        <f t="shared" si="40"/>
        <v xml:space="preserve"> </v>
      </c>
      <c r="G898" s="30">
        <f>IF($C$4="", SUMIFS('자사몰 메타 광고'!$K:$K, '자사몰 메타 광고'!$D:$D, $B898), SUMIFS('자사몰 메타 광고'!$K:$K,'자사몰 메타 광고'!$I:$I,$C$4,'자사몰 메타 광고'!D:D,$B898))</f>
        <v>0</v>
      </c>
      <c r="H898" s="30">
        <f>IF($C$4="", SUMIFS('자사몰 메타 광고'!$Q:$Q, '자사몰 메타 광고'!$D:$D, $B898), SUMIFS('자사몰 메타 광고'!$Q:$Q,'자사몰 메타 광고'!$I:$I,$C$4,'자사몰 메타 광고'!D:D,$B898))</f>
        <v>0</v>
      </c>
      <c r="I898" s="30">
        <f>IF($C$4="", SUMIFS('자사몰 메타 광고'!$U:$U, '자사몰 메타 광고'!$D:$D, $B898), SUMIFS('자사몰 메타 광고'!$U:$U,'자사몰 메타 광고'!$I:$I,$C$4,'자사몰 메타 광고'!D:D,$B898))</f>
        <v>0</v>
      </c>
      <c r="J898" s="11">
        <f t="shared" si="34"/>
        <v>0</v>
      </c>
      <c r="K898" s="11">
        <f t="shared" si="35"/>
        <v>0</v>
      </c>
      <c r="L898" s="12" t="str">
        <f t="shared" si="41"/>
        <v xml:space="preserve"> </v>
      </c>
      <c r="N898" s="10">
        <f>IF($C$4="", SUMIFS('무신사 메타 광고'!$X:$X, '무신사 메타 광고'!$D:$D, $B898),SUMIFS('무신사 메타 광고'!$X:$X,'무신사 메타 광고'!I:I,$C$4,'무신사 메타 광고'!D:D,$B898))</f>
        <v>0</v>
      </c>
      <c r="O898" s="11">
        <f t="shared" si="36"/>
        <v>0</v>
      </c>
      <c r="R898" s="13"/>
      <c r="S898" s="31">
        <f>IF($S$4="", SUMIFS('자사몰 메타 광고'!$L:$L, '자사몰 메타 광고'!$C:$C, $R898),SUMIFS('자사몰 메타 광고'!$L:$L,'자사몰 메타 광고'!$I:$I,$S$4,'자사몰 메타 광고'!$C:$C,$R898))</f>
        <v>0</v>
      </c>
      <c r="T898" s="31">
        <f>IF($S$4="", SUMIFS('자사몰 메타 광고'!$V:$V, '자사몰 메타 광고'!$C:$C, $R898),SUMIFS('자사몰 메타 광고'!$V:$V,'자사몰 메타 광고'!$I:$I,$S$4,'자사몰 메타 광고'!$C:$C,$R898))</f>
        <v>0</v>
      </c>
      <c r="U898" s="11">
        <f t="shared" si="37"/>
        <v>0</v>
      </c>
      <c r="V898" s="12" t="str">
        <f t="shared" si="42"/>
        <v xml:space="preserve"> </v>
      </c>
      <c r="W898" s="32">
        <f>IF($S$4="", SUMIFS('자사몰 메타 광고'!$K:$K, '자사몰 메타 광고'!$C:$C, $R898),SUMIFS('자사몰 메타 광고'!$K:$K,'자사몰 메타 광고'!$I:$I,$S$4,'자사몰 메타 광고'!$C:$C,$R898))</f>
        <v>0</v>
      </c>
      <c r="X898" s="32">
        <f>IF($S$4="", SUMIFS('자사몰 메타 광고'!$N:$N, '자사몰 메타 광고'!$C:$C, $R898),SUMIFS('자사몰 메타 광고'!$N:$N,'자사몰 메타 광고'!$I:$I,$S$4,'자사몰 메타 광고'!$C:$C,$R898))</f>
        <v>0</v>
      </c>
      <c r="Y898" s="11">
        <f t="shared" si="38"/>
        <v>0</v>
      </c>
      <c r="Z898" s="12" t="str">
        <f t="shared" si="43"/>
        <v xml:space="preserve"> </v>
      </c>
      <c r="AB898" s="10">
        <f>IF($S$4="", SUMIFS('무신사 메타 광고'!$X:$X, '무신사 메타 광고'!$C:$C, $R898),SUMIFS('무신사 메타 광고'!$X:$X,'무신사 메타 광고'!$I:$I,$S$4,'무신사 메타 광고'!$C:$C,$R898))</f>
        <v>0</v>
      </c>
      <c r="AC898" s="11">
        <f t="shared" si="39"/>
        <v>0</v>
      </c>
    </row>
    <row r="899" spans="2:29">
      <c r="B899" s="9"/>
      <c r="C899" s="29">
        <f>IF($C$4="", SUMIFS('자사몰 메타 광고'!$L:$L, '자사몰 메타 광고'!$D:$D, $B899), SUMIFS('자사몰 메타 광고'!$L:$L, '자사몰 메타 광고'!$I:$I, $C$4, '자사몰 메타 광고'!$D:$D, $B899))</f>
        <v>0</v>
      </c>
      <c r="D899" s="29">
        <f>IF($C$4="", SUMIFS('자사몰 메타 광고'!$V:$V,#REF!, $B899), SUMIFS('자사몰 메타 광고'!$V:$V,'자사몰 메타 광고'!$I:$I,$C$4,'자사몰 메타 광고'!$D:$D,$B899))</f>
        <v>0</v>
      </c>
      <c r="E899" s="11">
        <f t="shared" si="33"/>
        <v>0</v>
      </c>
      <c r="F899" s="12" t="str">
        <f t="shared" si="40"/>
        <v xml:space="preserve"> </v>
      </c>
      <c r="G899" s="30">
        <f>IF($C$4="", SUMIFS('자사몰 메타 광고'!$K:$K, '자사몰 메타 광고'!$D:$D, $B899), SUMIFS('자사몰 메타 광고'!$K:$K,'자사몰 메타 광고'!$I:$I,$C$4,'자사몰 메타 광고'!D:D,$B899))</f>
        <v>0</v>
      </c>
      <c r="H899" s="30">
        <f>IF($C$4="", SUMIFS('자사몰 메타 광고'!$Q:$Q, '자사몰 메타 광고'!$D:$D, $B899), SUMIFS('자사몰 메타 광고'!$Q:$Q,'자사몰 메타 광고'!$I:$I,$C$4,'자사몰 메타 광고'!D:D,$B899))</f>
        <v>0</v>
      </c>
      <c r="I899" s="30">
        <f>IF($C$4="", SUMIFS('자사몰 메타 광고'!$U:$U, '자사몰 메타 광고'!$D:$D, $B899), SUMIFS('자사몰 메타 광고'!$U:$U,'자사몰 메타 광고'!$I:$I,$C$4,'자사몰 메타 광고'!D:D,$B899))</f>
        <v>0</v>
      </c>
      <c r="J899" s="11">
        <f t="shared" si="34"/>
        <v>0</v>
      </c>
      <c r="K899" s="11">
        <f t="shared" si="35"/>
        <v>0</v>
      </c>
      <c r="L899" s="12" t="str">
        <f t="shared" si="41"/>
        <v xml:space="preserve"> </v>
      </c>
      <c r="N899" s="10">
        <f>IF($C$4="", SUMIFS('무신사 메타 광고'!$X:$X, '무신사 메타 광고'!$D:$D, $B899),SUMIFS('무신사 메타 광고'!$X:$X,'무신사 메타 광고'!I:I,$C$4,'무신사 메타 광고'!D:D,$B899))</f>
        <v>0</v>
      </c>
      <c r="O899" s="11">
        <f t="shared" si="36"/>
        <v>0</v>
      </c>
      <c r="R899" s="13"/>
      <c r="S899" s="31">
        <f>IF($S$4="", SUMIFS('자사몰 메타 광고'!$L:$L, '자사몰 메타 광고'!$C:$C, $R899),SUMIFS('자사몰 메타 광고'!$L:$L,'자사몰 메타 광고'!$I:$I,$S$4,'자사몰 메타 광고'!$C:$C,$R899))</f>
        <v>0</v>
      </c>
      <c r="T899" s="31">
        <f>IF($S$4="", SUMIFS('자사몰 메타 광고'!$V:$V, '자사몰 메타 광고'!$C:$C, $R899),SUMIFS('자사몰 메타 광고'!$V:$V,'자사몰 메타 광고'!$I:$I,$S$4,'자사몰 메타 광고'!$C:$C,$R899))</f>
        <v>0</v>
      </c>
      <c r="U899" s="11">
        <f t="shared" si="37"/>
        <v>0</v>
      </c>
      <c r="V899" s="12" t="str">
        <f t="shared" si="42"/>
        <v xml:space="preserve"> </v>
      </c>
      <c r="W899" s="32">
        <f>IF($S$4="", SUMIFS('자사몰 메타 광고'!$K:$K, '자사몰 메타 광고'!$C:$C, $R899),SUMIFS('자사몰 메타 광고'!$K:$K,'자사몰 메타 광고'!$I:$I,$S$4,'자사몰 메타 광고'!$C:$C,$R899))</f>
        <v>0</v>
      </c>
      <c r="X899" s="32">
        <f>IF($S$4="", SUMIFS('자사몰 메타 광고'!$N:$N, '자사몰 메타 광고'!$C:$C, $R899),SUMIFS('자사몰 메타 광고'!$N:$N,'자사몰 메타 광고'!$I:$I,$S$4,'자사몰 메타 광고'!$C:$C,$R899))</f>
        <v>0</v>
      </c>
      <c r="Y899" s="11">
        <f t="shared" si="38"/>
        <v>0</v>
      </c>
      <c r="Z899" s="12" t="str">
        <f t="shared" si="43"/>
        <v xml:space="preserve"> </v>
      </c>
      <c r="AB899" s="10">
        <f>IF($S$4="", SUMIFS('무신사 메타 광고'!$X:$X, '무신사 메타 광고'!$C:$C, $R899),SUMIFS('무신사 메타 광고'!$X:$X,'무신사 메타 광고'!$I:$I,$S$4,'무신사 메타 광고'!$C:$C,$R899))</f>
        <v>0</v>
      </c>
      <c r="AC899" s="11">
        <f t="shared" si="39"/>
        <v>0</v>
      </c>
    </row>
    <row r="900" spans="2:29">
      <c r="B900" s="9"/>
      <c r="C900" s="29">
        <f>IF($C$4="", SUMIFS('자사몰 메타 광고'!$L:$L, '자사몰 메타 광고'!$D:$D, $B900), SUMIFS('자사몰 메타 광고'!$L:$L, '자사몰 메타 광고'!$I:$I, $C$4, '자사몰 메타 광고'!$D:$D, $B900))</f>
        <v>0</v>
      </c>
      <c r="D900" s="29">
        <f>IF($C$4="", SUMIFS('자사몰 메타 광고'!$V:$V,#REF!, $B900), SUMIFS('자사몰 메타 광고'!$V:$V,'자사몰 메타 광고'!$I:$I,$C$4,'자사몰 메타 광고'!$D:$D,$B900))</f>
        <v>0</v>
      </c>
      <c r="E900" s="11">
        <f t="shared" si="33"/>
        <v>0</v>
      </c>
      <c r="F900" s="12" t="str">
        <f t="shared" si="40"/>
        <v xml:space="preserve"> </v>
      </c>
      <c r="G900" s="30">
        <f>IF($C$4="", SUMIFS('자사몰 메타 광고'!$K:$K, '자사몰 메타 광고'!$D:$D, $B900), SUMIFS('자사몰 메타 광고'!$K:$K,'자사몰 메타 광고'!$I:$I,$C$4,'자사몰 메타 광고'!D:D,$B900))</f>
        <v>0</v>
      </c>
      <c r="H900" s="30">
        <f>IF($C$4="", SUMIFS('자사몰 메타 광고'!$Q:$Q, '자사몰 메타 광고'!$D:$D, $B900), SUMIFS('자사몰 메타 광고'!$Q:$Q,'자사몰 메타 광고'!$I:$I,$C$4,'자사몰 메타 광고'!D:D,$B900))</f>
        <v>0</v>
      </c>
      <c r="I900" s="30">
        <f>IF($C$4="", SUMIFS('자사몰 메타 광고'!$U:$U, '자사몰 메타 광고'!$D:$D, $B900), SUMIFS('자사몰 메타 광고'!$U:$U,'자사몰 메타 광고'!$I:$I,$C$4,'자사몰 메타 광고'!D:D,$B900))</f>
        <v>0</v>
      </c>
      <c r="J900" s="11">
        <f t="shared" si="34"/>
        <v>0</v>
      </c>
      <c r="K900" s="11">
        <f t="shared" si="35"/>
        <v>0</v>
      </c>
      <c r="L900" s="12" t="str">
        <f t="shared" si="41"/>
        <v xml:space="preserve"> </v>
      </c>
      <c r="N900" s="10">
        <f>IF($C$4="", SUMIFS('무신사 메타 광고'!$X:$X, '무신사 메타 광고'!$D:$D, $B900),SUMIFS('무신사 메타 광고'!$X:$X,'무신사 메타 광고'!I:I,$C$4,'무신사 메타 광고'!D:D,$B900))</f>
        <v>0</v>
      </c>
      <c r="O900" s="11">
        <f t="shared" si="36"/>
        <v>0</v>
      </c>
      <c r="R900" s="13"/>
      <c r="S900" s="31">
        <f>IF($S$4="", SUMIFS('자사몰 메타 광고'!$L:$L, '자사몰 메타 광고'!$C:$C, $R900),SUMIFS('자사몰 메타 광고'!$L:$L,'자사몰 메타 광고'!$I:$I,$S$4,'자사몰 메타 광고'!$C:$C,$R900))</f>
        <v>0</v>
      </c>
      <c r="T900" s="31">
        <f>IF($S$4="", SUMIFS('자사몰 메타 광고'!$V:$V, '자사몰 메타 광고'!$C:$C, $R900),SUMIFS('자사몰 메타 광고'!$V:$V,'자사몰 메타 광고'!$I:$I,$S$4,'자사몰 메타 광고'!$C:$C,$R900))</f>
        <v>0</v>
      </c>
      <c r="U900" s="11">
        <f t="shared" si="37"/>
        <v>0</v>
      </c>
      <c r="V900" s="12" t="str">
        <f t="shared" si="42"/>
        <v xml:space="preserve"> </v>
      </c>
      <c r="W900" s="32">
        <f>IF($S$4="", SUMIFS('자사몰 메타 광고'!$K:$K, '자사몰 메타 광고'!$C:$C, $R900),SUMIFS('자사몰 메타 광고'!$K:$K,'자사몰 메타 광고'!$I:$I,$S$4,'자사몰 메타 광고'!$C:$C,$R900))</f>
        <v>0</v>
      </c>
      <c r="X900" s="32">
        <f>IF($S$4="", SUMIFS('자사몰 메타 광고'!$N:$N, '자사몰 메타 광고'!$C:$C, $R900),SUMIFS('자사몰 메타 광고'!$N:$N,'자사몰 메타 광고'!$I:$I,$S$4,'자사몰 메타 광고'!$C:$C,$R900))</f>
        <v>0</v>
      </c>
      <c r="Y900" s="11">
        <f t="shared" si="38"/>
        <v>0</v>
      </c>
      <c r="Z900" s="12" t="str">
        <f t="shared" si="43"/>
        <v xml:space="preserve"> </v>
      </c>
      <c r="AB900" s="10">
        <f>IF($S$4="", SUMIFS('무신사 메타 광고'!$X:$X, '무신사 메타 광고'!$C:$C, $R900),SUMIFS('무신사 메타 광고'!$X:$X,'무신사 메타 광고'!$I:$I,$S$4,'무신사 메타 광고'!$C:$C,$R900))</f>
        <v>0</v>
      </c>
      <c r="AC900" s="11">
        <f t="shared" si="39"/>
        <v>0</v>
      </c>
    </row>
    <row r="901" spans="2:29">
      <c r="B901" s="9"/>
      <c r="C901" s="29">
        <f>IF($C$4="", SUMIFS('자사몰 메타 광고'!$L:$L, '자사몰 메타 광고'!$D:$D, $B901), SUMIFS('자사몰 메타 광고'!$L:$L, '자사몰 메타 광고'!$I:$I, $C$4, '자사몰 메타 광고'!$D:$D, $B901))</f>
        <v>0</v>
      </c>
      <c r="D901" s="29">
        <f>IF($C$4="", SUMIFS('자사몰 메타 광고'!$V:$V,#REF!, $B901), SUMIFS('자사몰 메타 광고'!$V:$V,'자사몰 메타 광고'!$I:$I,$C$4,'자사몰 메타 광고'!$D:$D,$B901))</f>
        <v>0</v>
      </c>
      <c r="E901" s="11">
        <f t="shared" si="33"/>
        <v>0</v>
      </c>
      <c r="F901" s="12" t="str">
        <f t="shared" si="40"/>
        <v xml:space="preserve"> </v>
      </c>
      <c r="G901" s="30">
        <f>IF($C$4="", SUMIFS('자사몰 메타 광고'!$K:$K, '자사몰 메타 광고'!$D:$D, $B901), SUMIFS('자사몰 메타 광고'!$K:$K,'자사몰 메타 광고'!$I:$I,$C$4,'자사몰 메타 광고'!D:D,$B901))</f>
        <v>0</v>
      </c>
      <c r="H901" s="30">
        <f>IF($C$4="", SUMIFS('자사몰 메타 광고'!$Q:$Q, '자사몰 메타 광고'!$D:$D, $B901), SUMIFS('자사몰 메타 광고'!$Q:$Q,'자사몰 메타 광고'!$I:$I,$C$4,'자사몰 메타 광고'!D:D,$B901))</f>
        <v>0</v>
      </c>
      <c r="I901" s="30">
        <f>IF($C$4="", SUMIFS('자사몰 메타 광고'!$U:$U, '자사몰 메타 광고'!$D:$D, $B901), SUMIFS('자사몰 메타 광고'!$U:$U,'자사몰 메타 광고'!$I:$I,$C$4,'자사몰 메타 광고'!D:D,$B901))</f>
        <v>0</v>
      </c>
      <c r="J901" s="11">
        <f t="shared" si="34"/>
        <v>0</v>
      </c>
      <c r="K901" s="11">
        <f t="shared" si="35"/>
        <v>0</v>
      </c>
      <c r="L901" s="12" t="str">
        <f t="shared" si="41"/>
        <v xml:space="preserve"> </v>
      </c>
      <c r="N901" s="10">
        <f>IF($C$4="", SUMIFS('무신사 메타 광고'!$X:$X, '무신사 메타 광고'!$D:$D, $B901),SUMIFS('무신사 메타 광고'!$X:$X,'무신사 메타 광고'!I:I,$C$4,'무신사 메타 광고'!D:D,$B901))</f>
        <v>0</v>
      </c>
      <c r="O901" s="11">
        <f t="shared" si="36"/>
        <v>0</v>
      </c>
      <c r="R901" s="13"/>
      <c r="S901" s="31">
        <f>IF($S$4="", SUMIFS('자사몰 메타 광고'!$L:$L, '자사몰 메타 광고'!$C:$C, $R901),SUMIFS('자사몰 메타 광고'!$L:$L,'자사몰 메타 광고'!$I:$I,$S$4,'자사몰 메타 광고'!$C:$C,$R901))</f>
        <v>0</v>
      </c>
      <c r="T901" s="31">
        <f>IF($S$4="", SUMIFS('자사몰 메타 광고'!$V:$V, '자사몰 메타 광고'!$C:$C, $R901),SUMIFS('자사몰 메타 광고'!$V:$V,'자사몰 메타 광고'!$I:$I,$S$4,'자사몰 메타 광고'!$C:$C,$R901))</f>
        <v>0</v>
      </c>
      <c r="U901" s="11">
        <f t="shared" si="37"/>
        <v>0</v>
      </c>
      <c r="V901" s="12" t="str">
        <f t="shared" si="42"/>
        <v xml:space="preserve"> </v>
      </c>
      <c r="W901" s="32">
        <f>IF($S$4="", SUMIFS('자사몰 메타 광고'!$K:$K, '자사몰 메타 광고'!$C:$C, $R901),SUMIFS('자사몰 메타 광고'!$K:$K,'자사몰 메타 광고'!$I:$I,$S$4,'자사몰 메타 광고'!$C:$C,$R901))</f>
        <v>0</v>
      </c>
      <c r="X901" s="32">
        <f>IF($S$4="", SUMIFS('자사몰 메타 광고'!$N:$N, '자사몰 메타 광고'!$C:$C, $R901),SUMIFS('자사몰 메타 광고'!$N:$N,'자사몰 메타 광고'!$I:$I,$S$4,'자사몰 메타 광고'!$C:$C,$R901))</f>
        <v>0</v>
      </c>
      <c r="Y901" s="11">
        <f t="shared" si="38"/>
        <v>0</v>
      </c>
      <c r="Z901" s="12" t="str">
        <f t="shared" si="43"/>
        <v xml:space="preserve"> </v>
      </c>
      <c r="AB901" s="10">
        <f>IF($S$4="", SUMIFS('무신사 메타 광고'!$X:$X, '무신사 메타 광고'!$C:$C, $R901),SUMIFS('무신사 메타 광고'!$X:$X,'무신사 메타 광고'!$I:$I,$S$4,'무신사 메타 광고'!$C:$C,$R901))</f>
        <v>0</v>
      </c>
      <c r="AC901" s="11">
        <f t="shared" si="39"/>
        <v>0</v>
      </c>
    </row>
    <row r="902" spans="2:29">
      <c r="B902" s="9"/>
      <c r="C902" s="29">
        <f>IF($C$4="", SUMIFS('자사몰 메타 광고'!$L:$L, '자사몰 메타 광고'!$D:$D, $B902), SUMIFS('자사몰 메타 광고'!$L:$L, '자사몰 메타 광고'!$I:$I, $C$4, '자사몰 메타 광고'!$D:$D, $B902))</f>
        <v>0</v>
      </c>
      <c r="D902" s="29">
        <f>IF($C$4="", SUMIFS('자사몰 메타 광고'!$V:$V,#REF!, $B902), SUMIFS('자사몰 메타 광고'!$V:$V,'자사몰 메타 광고'!$I:$I,$C$4,'자사몰 메타 광고'!$D:$D,$B902))</f>
        <v>0</v>
      </c>
      <c r="E902" s="11">
        <f t="shared" si="33"/>
        <v>0</v>
      </c>
      <c r="F902" s="12" t="str">
        <f t="shared" si="40"/>
        <v xml:space="preserve"> </v>
      </c>
      <c r="G902" s="30">
        <f>IF($C$4="", SUMIFS('자사몰 메타 광고'!$K:$K, '자사몰 메타 광고'!$D:$D, $B902), SUMIFS('자사몰 메타 광고'!$K:$K,'자사몰 메타 광고'!$I:$I,$C$4,'자사몰 메타 광고'!D:D,$B902))</f>
        <v>0</v>
      </c>
      <c r="H902" s="30">
        <f>IF($C$4="", SUMIFS('자사몰 메타 광고'!$Q:$Q, '자사몰 메타 광고'!$D:$D, $B902), SUMIFS('자사몰 메타 광고'!$Q:$Q,'자사몰 메타 광고'!$I:$I,$C$4,'자사몰 메타 광고'!D:D,$B902))</f>
        <v>0</v>
      </c>
      <c r="I902" s="30">
        <f>IF($C$4="", SUMIFS('자사몰 메타 광고'!$U:$U, '자사몰 메타 광고'!$D:$D, $B902), SUMIFS('자사몰 메타 광고'!$U:$U,'자사몰 메타 광고'!$I:$I,$C$4,'자사몰 메타 광고'!D:D,$B902))</f>
        <v>0</v>
      </c>
      <c r="J902" s="11">
        <f t="shared" si="34"/>
        <v>0</v>
      </c>
      <c r="K902" s="11">
        <f t="shared" si="35"/>
        <v>0</v>
      </c>
      <c r="L902" s="12" t="str">
        <f t="shared" si="41"/>
        <v xml:space="preserve"> </v>
      </c>
      <c r="N902" s="10">
        <f>IF($C$4="", SUMIFS('무신사 메타 광고'!$X:$X, '무신사 메타 광고'!$D:$D, $B902),SUMIFS('무신사 메타 광고'!$X:$X,'무신사 메타 광고'!I:I,$C$4,'무신사 메타 광고'!D:D,$B902))</f>
        <v>0</v>
      </c>
      <c r="O902" s="11">
        <f t="shared" si="36"/>
        <v>0</v>
      </c>
      <c r="R902" s="13"/>
      <c r="S902" s="31">
        <f>IF($S$4="", SUMIFS('자사몰 메타 광고'!$L:$L, '자사몰 메타 광고'!$C:$C, $R902),SUMIFS('자사몰 메타 광고'!$L:$L,'자사몰 메타 광고'!$I:$I,$S$4,'자사몰 메타 광고'!$C:$C,$R902))</f>
        <v>0</v>
      </c>
      <c r="T902" s="31">
        <f>IF($S$4="", SUMIFS('자사몰 메타 광고'!$V:$V, '자사몰 메타 광고'!$C:$C, $R902),SUMIFS('자사몰 메타 광고'!$V:$V,'자사몰 메타 광고'!$I:$I,$S$4,'자사몰 메타 광고'!$C:$C,$R902))</f>
        <v>0</v>
      </c>
      <c r="U902" s="11">
        <f t="shared" si="37"/>
        <v>0</v>
      </c>
      <c r="V902" s="12" t="str">
        <f t="shared" si="42"/>
        <v xml:space="preserve"> </v>
      </c>
      <c r="W902" s="32">
        <f>IF($S$4="", SUMIFS('자사몰 메타 광고'!$K:$K, '자사몰 메타 광고'!$C:$C, $R902),SUMIFS('자사몰 메타 광고'!$K:$K,'자사몰 메타 광고'!$I:$I,$S$4,'자사몰 메타 광고'!$C:$C,$R902))</f>
        <v>0</v>
      </c>
      <c r="X902" s="32">
        <f>IF($S$4="", SUMIFS('자사몰 메타 광고'!$N:$N, '자사몰 메타 광고'!$C:$C, $R902),SUMIFS('자사몰 메타 광고'!$N:$N,'자사몰 메타 광고'!$I:$I,$S$4,'자사몰 메타 광고'!$C:$C,$R902))</f>
        <v>0</v>
      </c>
      <c r="Y902" s="11">
        <f t="shared" si="38"/>
        <v>0</v>
      </c>
      <c r="Z902" s="12" t="str">
        <f t="shared" si="43"/>
        <v xml:space="preserve"> </v>
      </c>
      <c r="AB902" s="10">
        <f>IF($S$4="", SUMIFS('무신사 메타 광고'!$X:$X, '무신사 메타 광고'!$C:$C, $R902),SUMIFS('무신사 메타 광고'!$X:$X,'무신사 메타 광고'!$I:$I,$S$4,'무신사 메타 광고'!$C:$C,$R902))</f>
        <v>0</v>
      </c>
      <c r="AC902" s="11">
        <f t="shared" si="39"/>
        <v>0</v>
      </c>
    </row>
    <row r="903" spans="2:29">
      <c r="B903" s="9"/>
      <c r="C903" s="29">
        <f>IF($C$4="", SUMIFS('자사몰 메타 광고'!$L:$L, '자사몰 메타 광고'!$D:$D, $B903), SUMIFS('자사몰 메타 광고'!$L:$L, '자사몰 메타 광고'!$I:$I, $C$4, '자사몰 메타 광고'!$D:$D, $B903))</f>
        <v>0</v>
      </c>
      <c r="D903" s="29">
        <f>IF($C$4="", SUMIFS('자사몰 메타 광고'!$V:$V,#REF!, $B903), SUMIFS('자사몰 메타 광고'!$V:$V,'자사몰 메타 광고'!$I:$I,$C$4,'자사몰 메타 광고'!$D:$D,$B903))</f>
        <v>0</v>
      </c>
      <c r="E903" s="11">
        <f t="shared" si="33"/>
        <v>0</v>
      </c>
      <c r="F903" s="12" t="str">
        <f t="shared" si="40"/>
        <v xml:space="preserve"> </v>
      </c>
      <c r="G903" s="30">
        <f>IF($C$4="", SUMIFS('자사몰 메타 광고'!$K:$K, '자사몰 메타 광고'!$D:$D, $B903), SUMIFS('자사몰 메타 광고'!$K:$K,'자사몰 메타 광고'!$I:$I,$C$4,'자사몰 메타 광고'!D:D,$B903))</f>
        <v>0</v>
      </c>
      <c r="H903" s="30">
        <f>IF($C$4="", SUMIFS('자사몰 메타 광고'!$Q:$Q, '자사몰 메타 광고'!$D:$D, $B903), SUMIFS('자사몰 메타 광고'!$Q:$Q,'자사몰 메타 광고'!$I:$I,$C$4,'자사몰 메타 광고'!D:D,$B903))</f>
        <v>0</v>
      </c>
      <c r="I903" s="30">
        <f>IF($C$4="", SUMIFS('자사몰 메타 광고'!$U:$U, '자사몰 메타 광고'!$D:$D, $B903), SUMIFS('자사몰 메타 광고'!$U:$U,'자사몰 메타 광고'!$I:$I,$C$4,'자사몰 메타 광고'!D:D,$B903))</f>
        <v>0</v>
      </c>
      <c r="J903" s="11">
        <f t="shared" si="34"/>
        <v>0</v>
      </c>
      <c r="K903" s="11">
        <f t="shared" si="35"/>
        <v>0</v>
      </c>
      <c r="L903" s="12" t="str">
        <f t="shared" si="41"/>
        <v xml:space="preserve"> </v>
      </c>
      <c r="N903" s="10">
        <f>IF($C$4="", SUMIFS('무신사 메타 광고'!$X:$X, '무신사 메타 광고'!$D:$D, $B903),SUMIFS('무신사 메타 광고'!$X:$X,'무신사 메타 광고'!I:I,$C$4,'무신사 메타 광고'!D:D,$B903))</f>
        <v>0</v>
      </c>
      <c r="O903" s="11">
        <f t="shared" si="36"/>
        <v>0</v>
      </c>
      <c r="R903" s="13"/>
      <c r="S903" s="31">
        <f>IF($S$4="", SUMIFS('자사몰 메타 광고'!$L:$L, '자사몰 메타 광고'!$C:$C, $R903),SUMIFS('자사몰 메타 광고'!$L:$L,'자사몰 메타 광고'!$I:$I,$S$4,'자사몰 메타 광고'!$C:$C,$R903))</f>
        <v>0</v>
      </c>
      <c r="T903" s="31">
        <f>IF($S$4="", SUMIFS('자사몰 메타 광고'!$V:$V, '자사몰 메타 광고'!$C:$C, $R903),SUMIFS('자사몰 메타 광고'!$V:$V,'자사몰 메타 광고'!$I:$I,$S$4,'자사몰 메타 광고'!$C:$C,$R903))</f>
        <v>0</v>
      </c>
      <c r="U903" s="11">
        <f t="shared" si="37"/>
        <v>0</v>
      </c>
      <c r="V903" s="12" t="str">
        <f t="shared" si="42"/>
        <v xml:space="preserve"> </v>
      </c>
      <c r="W903" s="32">
        <f>IF($S$4="", SUMIFS('자사몰 메타 광고'!$K:$K, '자사몰 메타 광고'!$C:$C, $R903),SUMIFS('자사몰 메타 광고'!$K:$K,'자사몰 메타 광고'!$I:$I,$S$4,'자사몰 메타 광고'!$C:$C,$R903))</f>
        <v>0</v>
      </c>
      <c r="X903" s="32">
        <f>IF($S$4="", SUMIFS('자사몰 메타 광고'!$N:$N, '자사몰 메타 광고'!$C:$C, $R903),SUMIFS('자사몰 메타 광고'!$N:$N,'자사몰 메타 광고'!$I:$I,$S$4,'자사몰 메타 광고'!$C:$C,$R903))</f>
        <v>0</v>
      </c>
      <c r="Y903" s="11">
        <f t="shared" si="38"/>
        <v>0</v>
      </c>
      <c r="Z903" s="12" t="str">
        <f t="shared" si="43"/>
        <v xml:space="preserve"> </v>
      </c>
      <c r="AB903" s="10">
        <f>IF($S$4="", SUMIFS('무신사 메타 광고'!$X:$X, '무신사 메타 광고'!$C:$C, $R903),SUMIFS('무신사 메타 광고'!$X:$X,'무신사 메타 광고'!$I:$I,$S$4,'무신사 메타 광고'!$C:$C,$R903))</f>
        <v>0</v>
      </c>
      <c r="AC903" s="11">
        <f t="shared" si="39"/>
        <v>0</v>
      </c>
    </row>
    <row r="904" spans="2:29">
      <c r="B904" s="9"/>
      <c r="C904" s="29">
        <f>IF($C$4="", SUMIFS('자사몰 메타 광고'!$L:$L, '자사몰 메타 광고'!$D:$D, $B904), SUMIFS('자사몰 메타 광고'!$L:$L, '자사몰 메타 광고'!$I:$I, $C$4, '자사몰 메타 광고'!$D:$D, $B904))</f>
        <v>0</v>
      </c>
      <c r="D904" s="29">
        <f>IF($C$4="", SUMIFS('자사몰 메타 광고'!$V:$V,#REF!, $B904), SUMIFS('자사몰 메타 광고'!$V:$V,'자사몰 메타 광고'!$I:$I,$C$4,'자사몰 메타 광고'!$D:$D,$B904))</f>
        <v>0</v>
      </c>
      <c r="E904" s="11">
        <f t="shared" si="33"/>
        <v>0</v>
      </c>
      <c r="F904" s="12" t="str">
        <f t="shared" si="40"/>
        <v xml:space="preserve"> </v>
      </c>
      <c r="G904" s="30">
        <f>IF($C$4="", SUMIFS('자사몰 메타 광고'!$K:$K, '자사몰 메타 광고'!$D:$D, $B904), SUMIFS('자사몰 메타 광고'!$K:$K,'자사몰 메타 광고'!$I:$I,$C$4,'자사몰 메타 광고'!D:D,$B904))</f>
        <v>0</v>
      </c>
      <c r="H904" s="30">
        <f>IF($C$4="", SUMIFS('자사몰 메타 광고'!$Q:$Q, '자사몰 메타 광고'!$D:$D, $B904), SUMIFS('자사몰 메타 광고'!$Q:$Q,'자사몰 메타 광고'!$I:$I,$C$4,'자사몰 메타 광고'!D:D,$B904))</f>
        <v>0</v>
      </c>
      <c r="I904" s="30">
        <f>IF($C$4="", SUMIFS('자사몰 메타 광고'!$U:$U, '자사몰 메타 광고'!$D:$D, $B904), SUMIFS('자사몰 메타 광고'!$U:$U,'자사몰 메타 광고'!$I:$I,$C$4,'자사몰 메타 광고'!D:D,$B904))</f>
        <v>0</v>
      </c>
      <c r="J904" s="11">
        <f t="shared" si="34"/>
        <v>0</v>
      </c>
      <c r="K904" s="11">
        <f t="shared" si="35"/>
        <v>0</v>
      </c>
      <c r="L904" s="12" t="str">
        <f t="shared" si="41"/>
        <v xml:space="preserve"> </v>
      </c>
      <c r="N904" s="10">
        <f>IF($C$4="", SUMIFS('무신사 메타 광고'!$X:$X, '무신사 메타 광고'!$D:$D, $B904),SUMIFS('무신사 메타 광고'!$X:$X,'무신사 메타 광고'!I:I,$C$4,'무신사 메타 광고'!D:D,$B904))</f>
        <v>0</v>
      </c>
      <c r="O904" s="11">
        <f t="shared" si="36"/>
        <v>0</v>
      </c>
      <c r="R904" s="13"/>
      <c r="S904" s="31">
        <f>IF($S$4="", SUMIFS('자사몰 메타 광고'!$L:$L, '자사몰 메타 광고'!$C:$C, $R904),SUMIFS('자사몰 메타 광고'!$L:$L,'자사몰 메타 광고'!$I:$I,$S$4,'자사몰 메타 광고'!$C:$C,$R904))</f>
        <v>0</v>
      </c>
      <c r="T904" s="31">
        <f>IF($S$4="", SUMIFS('자사몰 메타 광고'!$V:$V, '자사몰 메타 광고'!$C:$C, $R904),SUMIFS('자사몰 메타 광고'!$V:$V,'자사몰 메타 광고'!$I:$I,$S$4,'자사몰 메타 광고'!$C:$C,$R904))</f>
        <v>0</v>
      </c>
      <c r="U904" s="11">
        <f t="shared" si="37"/>
        <v>0</v>
      </c>
      <c r="V904" s="12" t="str">
        <f t="shared" si="42"/>
        <v xml:space="preserve"> </v>
      </c>
      <c r="W904" s="32">
        <f>IF($S$4="", SUMIFS('자사몰 메타 광고'!$K:$K, '자사몰 메타 광고'!$C:$C, $R904),SUMIFS('자사몰 메타 광고'!$K:$K,'자사몰 메타 광고'!$I:$I,$S$4,'자사몰 메타 광고'!$C:$C,$R904))</f>
        <v>0</v>
      </c>
      <c r="X904" s="32">
        <f>IF($S$4="", SUMIFS('자사몰 메타 광고'!$N:$N, '자사몰 메타 광고'!$C:$C, $R904),SUMIFS('자사몰 메타 광고'!$N:$N,'자사몰 메타 광고'!$I:$I,$S$4,'자사몰 메타 광고'!$C:$C,$R904))</f>
        <v>0</v>
      </c>
      <c r="Y904" s="11">
        <f t="shared" si="38"/>
        <v>0</v>
      </c>
      <c r="Z904" s="12" t="str">
        <f t="shared" si="43"/>
        <v xml:space="preserve"> </v>
      </c>
      <c r="AB904" s="10">
        <f>IF($S$4="", SUMIFS('무신사 메타 광고'!$X:$X, '무신사 메타 광고'!$C:$C, $R904),SUMIFS('무신사 메타 광고'!$X:$X,'무신사 메타 광고'!$I:$I,$S$4,'무신사 메타 광고'!$C:$C,$R904))</f>
        <v>0</v>
      </c>
      <c r="AC904" s="11">
        <f t="shared" si="39"/>
        <v>0</v>
      </c>
    </row>
    <row r="905" spans="2:29">
      <c r="B905" s="9"/>
      <c r="C905" s="29">
        <f>IF($C$4="", SUMIFS('자사몰 메타 광고'!$L:$L, '자사몰 메타 광고'!$D:$D, $B905), SUMIFS('자사몰 메타 광고'!$L:$L, '자사몰 메타 광고'!$I:$I, $C$4, '자사몰 메타 광고'!$D:$D, $B905))</f>
        <v>0</v>
      </c>
      <c r="D905" s="29">
        <f>IF($C$4="", SUMIFS('자사몰 메타 광고'!$V:$V,#REF!, $B905), SUMIFS('자사몰 메타 광고'!$V:$V,'자사몰 메타 광고'!$I:$I,$C$4,'자사몰 메타 광고'!$D:$D,$B905))</f>
        <v>0</v>
      </c>
      <c r="E905" s="11">
        <f t="shared" si="33"/>
        <v>0</v>
      </c>
      <c r="F905" s="12" t="str">
        <f t="shared" si="40"/>
        <v xml:space="preserve"> </v>
      </c>
      <c r="G905" s="30">
        <f>IF($C$4="", SUMIFS('자사몰 메타 광고'!$K:$K, '자사몰 메타 광고'!$D:$D, $B905), SUMIFS('자사몰 메타 광고'!$K:$K,'자사몰 메타 광고'!$I:$I,$C$4,'자사몰 메타 광고'!D:D,$B905))</f>
        <v>0</v>
      </c>
      <c r="H905" s="30">
        <f>IF($C$4="", SUMIFS('자사몰 메타 광고'!$Q:$Q, '자사몰 메타 광고'!$D:$D, $B905), SUMIFS('자사몰 메타 광고'!$Q:$Q,'자사몰 메타 광고'!$I:$I,$C$4,'자사몰 메타 광고'!D:D,$B905))</f>
        <v>0</v>
      </c>
      <c r="I905" s="30">
        <f>IF($C$4="", SUMIFS('자사몰 메타 광고'!$U:$U, '자사몰 메타 광고'!$D:$D, $B905), SUMIFS('자사몰 메타 광고'!$U:$U,'자사몰 메타 광고'!$I:$I,$C$4,'자사몰 메타 광고'!D:D,$B905))</f>
        <v>0</v>
      </c>
      <c r="J905" s="11">
        <f t="shared" si="34"/>
        <v>0</v>
      </c>
      <c r="K905" s="11">
        <f t="shared" si="35"/>
        <v>0</v>
      </c>
      <c r="L905" s="12" t="str">
        <f t="shared" si="41"/>
        <v xml:space="preserve"> </v>
      </c>
      <c r="N905" s="10">
        <f>IF($C$4="", SUMIFS('무신사 메타 광고'!$X:$X, '무신사 메타 광고'!$D:$D, $B905),SUMIFS('무신사 메타 광고'!$X:$X,'무신사 메타 광고'!I:I,$C$4,'무신사 메타 광고'!D:D,$B905))</f>
        <v>0</v>
      </c>
      <c r="O905" s="11">
        <f t="shared" si="36"/>
        <v>0</v>
      </c>
      <c r="R905" s="13"/>
      <c r="S905" s="31">
        <f>IF($S$4="", SUMIFS('자사몰 메타 광고'!$L:$L, '자사몰 메타 광고'!$C:$C, $R905),SUMIFS('자사몰 메타 광고'!$L:$L,'자사몰 메타 광고'!$I:$I,$S$4,'자사몰 메타 광고'!$C:$C,$R905))</f>
        <v>0</v>
      </c>
      <c r="T905" s="31">
        <f>IF($S$4="", SUMIFS('자사몰 메타 광고'!$V:$V, '자사몰 메타 광고'!$C:$C, $R905),SUMIFS('자사몰 메타 광고'!$V:$V,'자사몰 메타 광고'!$I:$I,$S$4,'자사몰 메타 광고'!$C:$C,$R905))</f>
        <v>0</v>
      </c>
      <c r="U905" s="11">
        <f t="shared" si="37"/>
        <v>0</v>
      </c>
      <c r="V905" s="12" t="str">
        <f t="shared" si="42"/>
        <v xml:space="preserve"> </v>
      </c>
      <c r="W905" s="32">
        <f>IF($S$4="", SUMIFS('자사몰 메타 광고'!$K:$K, '자사몰 메타 광고'!$C:$C, $R905),SUMIFS('자사몰 메타 광고'!$K:$K,'자사몰 메타 광고'!$I:$I,$S$4,'자사몰 메타 광고'!$C:$C,$R905))</f>
        <v>0</v>
      </c>
      <c r="X905" s="32">
        <f>IF($S$4="", SUMIFS('자사몰 메타 광고'!$N:$N, '자사몰 메타 광고'!$C:$C, $R905),SUMIFS('자사몰 메타 광고'!$N:$N,'자사몰 메타 광고'!$I:$I,$S$4,'자사몰 메타 광고'!$C:$C,$R905))</f>
        <v>0</v>
      </c>
      <c r="Y905" s="11">
        <f t="shared" si="38"/>
        <v>0</v>
      </c>
      <c r="Z905" s="12" t="str">
        <f t="shared" si="43"/>
        <v xml:space="preserve"> </v>
      </c>
      <c r="AB905" s="10">
        <f>IF($S$4="", SUMIFS('무신사 메타 광고'!$X:$X, '무신사 메타 광고'!$C:$C, $R905),SUMIFS('무신사 메타 광고'!$X:$X,'무신사 메타 광고'!$I:$I,$S$4,'무신사 메타 광고'!$C:$C,$R905))</f>
        <v>0</v>
      </c>
      <c r="AC905" s="11">
        <f t="shared" si="39"/>
        <v>0</v>
      </c>
    </row>
    <row r="906" spans="2:29">
      <c r="B906" s="9"/>
      <c r="C906" s="29">
        <f>IF($C$4="", SUMIFS('자사몰 메타 광고'!$L:$L, '자사몰 메타 광고'!$D:$D, $B906), SUMIFS('자사몰 메타 광고'!$L:$L, '자사몰 메타 광고'!$I:$I, $C$4, '자사몰 메타 광고'!$D:$D, $B906))</f>
        <v>0</v>
      </c>
      <c r="D906" s="29">
        <f>IF($C$4="", SUMIFS('자사몰 메타 광고'!$V:$V,#REF!, $B906), SUMIFS('자사몰 메타 광고'!$V:$V,'자사몰 메타 광고'!$I:$I,$C$4,'자사몰 메타 광고'!$D:$D,$B906))</f>
        <v>0</v>
      </c>
      <c r="E906" s="11">
        <f t="shared" si="33"/>
        <v>0</v>
      </c>
      <c r="F906" s="12" t="str">
        <f t="shared" si="40"/>
        <v xml:space="preserve"> </v>
      </c>
      <c r="G906" s="30">
        <f>IF($C$4="", SUMIFS('자사몰 메타 광고'!$K:$K, '자사몰 메타 광고'!$D:$D, $B906), SUMIFS('자사몰 메타 광고'!$K:$K,'자사몰 메타 광고'!$I:$I,$C$4,'자사몰 메타 광고'!D:D,$B906))</f>
        <v>0</v>
      </c>
      <c r="H906" s="30">
        <f>IF($C$4="", SUMIFS('자사몰 메타 광고'!$Q:$Q, '자사몰 메타 광고'!$D:$D, $B906), SUMIFS('자사몰 메타 광고'!$Q:$Q,'자사몰 메타 광고'!$I:$I,$C$4,'자사몰 메타 광고'!D:D,$B906))</f>
        <v>0</v>
      </c>
      <c r="I906" s="30">
        <f>IF($C$4="", SUMIFS('자사몰 메타 광고'!$U:$U, '자사몰 메타 광고'!$D:$D, $B906), SUMIFS('자사몰 메타 광고'!$U:$U,'자사몰 메타 광고'!$I:$I,$C$4,'자사몰 메타 광고'!D:D,$B906))</f>
        <v>0</v>
      </c>
      <c r="J906" s="11">
        <f t="shared" si="34"/>
        <v>0</v>
      </c>
      <c r="K906" s="11">
        <f t="shared" si="35"/>
        <v>0</v>
      </c>
      <c r="L906" s="12" t="str">
        <f t="shared" si="41"/>
        <v xml:space="preserve"> </v>
      </c>
      <c r="N906" s="10">
        <f>IF($C$4="", SUMIFS('무신사 메타 광고'!$X:$X, '무신사 메타 광고'!$D:$D, $B906),SUMIFS('무신사 메타 광고'!$X:$X,'무신사 메타 광고'!I:I,$C$4,'무신사 메타 광고'!D:D,$B906))</f>
        <v>0</v>
      </c>
      <c r="O906" s="11">
        <f t="shared" si="36"/>
        <v>0</v>
      </c>
      <c r="R906" s="13"/>
      <c r="S906" s="31">
        <f>IF($S$4="", SUMIFS('자사몰 메타 광고'!$L:$L, '자사몰 메타 광고'!$C:$C, $R906),SUMIFS('자사몰 메타 광고'!$L:$L,'자사몰 메타 광고'!$I:$I,$S$4,'자사몰 메타 광고'!$C:$C,$R906))</f>
        <v>0</v>
      </c>
      <c r="T906" s="31">
        <f>IF($S$4="", SUMIFS('자사몰 메타 광고'!$V:$V, '자사몰 메타 광고'!$C:$C, $R906),SUMIFS('자사몰 메타 광고'!$V:$V,'자사몰 메타 광고'!$I:$I,$S$4,'자사몰 메타 광고'!$C:$C,$R906))</f>
        <v>0</v>
      </c>
      <c r="U906" s="11">
        <f t="shared" si="37"/>
        <v>0</v>
      </c>
      <c r="V906" s="12" t="str">
        <f t="shared" si="42"/>
        <v xml:space="preserve"> </v>
      </c>
      <c r="W906" s="32">
        <f>IF($S$4="", SUMIFS('자사몰 메타 광고'!$K:$K, '자사몰 메타 광고'!$C:$C, $R906),SUMIFS('자사몰 메타 광고'!$K:$K,'자사몰 메타 광고'!$I:$I,$S$4,'자사몰 메타 광고'!$C:$C,$R906))</f>
        <v>0</v>
      </c>
      <c r="X906" s="32">
        <f>IF($S$4="", SUMIFS('자사몰 메타 광고'!$N:$N, '자사몰 메타 광고'!$C:$C, $R906),SUMIFS('자사몰 메타 광고'!$N:$N,'자사몰 메타 광고'!$I:$I,$S$4,'자사몰 메타 광고'!$C:$C,$R906))</f>
        <v>0</v>
      </c>
      <c r="Y906" s="11">
        <f t="shared" si="38"/>
        <v>0</v>
      </c>
      <c r="Z906" s="12" t="str">
        <f t="shared" si="43"/>
        <v xml:space="preserve"> </v>
      </c>
      <c r="AB906" s="10">
        <f>IF($S$4="", SUMIFS('무신사 메타 광고'!$X:$X, '무신사 메타 광고'!$C:$C, $R906),SUMIFS('무신사 메타 광고'!$X:$X,'무신사 메타 광고'!$I:$I,$S$4,'무신사 메타 광고'!$C:$C,$R906))</f>
        <v>0</v>
      </c>
      <c r="AC906" s="11">
        <f t="shared" si="39"/>
        <v>0</v>
      </c>
    </row>
    <row r="907" spans="2:29">
      <c r="B907" s="9"/>
      <c r="C907" s="29">
        <f>IF($C$4="", SUMIFS('자사몰 메타 광고'!$L:$L, '자사몰 메타 광고'!$D:$D, $B907), SUMIFS('자사몰 메타 광고'!$L:$L, '자사몰 메타 광고'!$I:$I, $C$4, '자사몰 메타 광고'!$D:$D, $B907))</f>
        <v>0</v>
      </c>
      <c r="D907" s="29">
        <f>IF($C$4="", SUMIFS('자사몰 메타 광고'!$V:$V,#REF!, $B907), SUMIFS('자사몰 메타 광고'!$V:$V,'자사몰 메타 광고'!$I:$I,$C$4,'자사몰 메타 광고'!$D:$D,$B907))</f>
        <v>0</v>
      </c>
      <c r="E907" s="11">
        <f t="shared" si="33"/>
        <v>0</v>
      </c>
      <c r="F907" s="12" t="str">
        <f t="shared" si="40"/>
        <v xml:space="preserve"> </v>
      </c>
      <c r="G907" s="30">
        <f>IF($C$4="", SUMIFS('자사몰 메타 광고'!$K:$K, '자사몰 메타 광고'!$D:$D, $B907), SUMIFS('자사몰 메타 광고'!$K:$K,'자사몰 메타 광고'!$I:$I,$C$4,'자사몰 메타 광고'!D:D,$B907))</f>
        <v>0</v>
      </c>
      <c r="H907" s="30">
        <f>IF($C$4="", SUMIFS('자사몰 메타 광고'!$Q:$Q, '자사몰 메타 광고'!$D:$D, $B907), SUMIFS('자사몰 메타 광고'!$Q:$Q,'자사몰 메타 광고'!$I:$I,$C$4,'자사몰 메타 광고'!D:D,$B907))</f>
        <v>0</v>
      </c>
      <c r="I907" s="30">
        <f>IF($C$4="", SUMIFS('자사몰 메타 광고'!$U:$U, '자사몰 메타 광고'!$D:$D, $B907), SUMIFS('자사몰 메타 광고'!$U:$U,'자사몰 메타 광고'!$I:$I,$C$4,'자사몰 메타 광고'!D:D,$B907))</f>
        <v>0</v>
      </c>
      <c r="J907" s="11">
        <f t="shared" si="34"/>
        <v>0</v>
      </c>
      <c r="K907" s="11">
        <f t="shared" si="35"/>
        <v>0</v>
      </c>
      <c r="L907" s="12" t="str">
        <f t="shared" si="41"/>
        <v xml:space="preserve"> </v>
      </c>
      <c r="N907" s="10">
        <f>IF($C$4="", SUMIFS('무신사 메타 광고'!$X:$X, '무신사 메타 광고'!$D:$D, $B907),SUMIFS('무신사 메타 광고'!$X:$X,'무신사 메타 광고'!I:I,$C$4,'무신사 메타 광고'!D:D,$B907))</f>
        <v>0</v>
      </c>
      <c r="O907" s="11">
        <f t="shared" si="36"/>
        <v>0</v>
      </c>
      <c r="R907" s="13"/>
      <c r="S907" s="31">
        <f>IF($S$4="", SUMIFS('자사몰 메타 광고'!$L:$L, '자사몰 메타 광고'!$C:$C, $R907),SUMIFS('자사몰 메타 광고'!$L:$L,'자사몰 메타 광고'!$I:$I,$S$4,'자사몰 메타 광고'!$C:$C,$R907))</f>
        <v>0</v>
      </c>
      <c r="T907" s="31">
        <f>IF($S$4="", SUMIFS('자사몰 메타 광고'!$V:$V, '자사몰 메타 광고'!$C:$C, $R907),SUMIFS('자사몰 메타 광고'!$V:$V,'자사몰 메타 광고'!$I:$I,$S$4,'자사몰 메타 광고'!$C:$C,$R907))</f>
        <v>0</v>
      </c>
      <c r="U907" s="11">
        <f t="shared" si="37"/>
        <v>0</v>
      </c>
      <c r="V907" s="12" t="str">
        <f t="shared" si="42"/>
        <v xml:space="preserve"> </v>
      </c>
      <c r="W907" s="32">
        <f>IF($S$4="", SUMIFS('자사몰 메타 광고'!$K:$K, '자사몰 메타 광고'!$C:$C, $R907),SUMIFS('자사몰 메타 광고'!$K:$K,'자사몰 메타 광고'!$I:$I,$S$4,'자사몰 메타 광고'!$C:$C,$R907))</f>
        <v>0</v>
      </c>
      <c r="X907" s="32">
        <f>IF($S$4="", SUMIFS('자사몰 메타 광고'!$N:$N, '자사몰 메타 광고'!$C:$C, $R907),SUMIFS('자사몰 메타 광고'!$N:$N,'자사몰 메타 광고'!$I:$I,$S$4,'자사몰 메타 광고'!$C:$C,$R907))</f>
        <v>0</v>
      </c>
      <c r="Y907" s="11">
        <f t="shared" si="38"/>
        <v>0</v>
      </c>
      <c r="Z907" s="12" t="str">
        <f t="shared" si="43"/>
        <v xml:space="preserve"> </v>
      </c>
      <c r="AB907" s="10">
        <f>IF($S$4="", SUMIFS('무신사 메타 광고'!$X:$X, '무신사 메타 광고'!$C:$C, $R907),SUMIFS('무신사 메타 광고'!$X:$X,'무신사 메타 광고'!$I:$I,$S$4,'무신사 메타 광고'!$C:$C,$R907))</f>
        <v>0</v>
      </c>
      <c r="AC907" s="11">
        <f t="shared" si="39"/>
        <v>0</v>
      </c>
    </row>
    <row r="908" spans="2:29">
      <c r="B908" s="9"/>
      <c r="C908" s="29">
        <f>IF($C$4="", SUMIFS('자사몰 메타 광고'!$L:$L, '자사몰 메타 광고'!$D:$D, $B908), SUMIFS('자사몰 메타 광고'!$L:$L, '자사몰 메타 광고'!$I:$I, $C$4, '자사몰 메타 광고'!$D:$D, $B908))</f>
        <v>0</v>
      </c>
      <c r="D908" s="29">
        <f>IF($C$4="", SUMIFS('자사몰 메타 광고'!$V:$V,#REF!, $B908), SUMIFS('자사몰 메타 광고'!$V:$V,'자사몰 메타 광고'!$I:$I,$C$4,'자사몰 메타 광고'!$D:$D,$B908))</f>
        <v>0</v>
      </c>
      <c r="E908" s="11">
        <f t="shared" si="33"/>
        <v>0</v>
      </c>
      <c r="F908" s="12" t="str">
        <f t="shared" si="40"/>
        <v xml:space="preserve"> </v>
      </c>
      <c r="G908" s="30">
        <f>IF($C$4="", SUMIFS('자사몰 메타 광고'!$K:$K, '자사몰 메타 광고'!$D:$D, $B908), SUMIFS('자사몰 메타 광고'!$K:$K,'자사몰 메타 광고'!$I:$I,$C$4,'자사몰 메타 광고'!D:D,$B908))</f>
        <v>0</v>
      </c>
      <c r="H908" s="30">
        <f>IF($C$4="", SUMIFS('자사몰 메타 광고'!$Q:$Q, '자사몰 메타 광고'!$D:$D, $B908), SUMIFS('자사몰 메타 광고'!$Q:$Q,'자사몰 메타 광고'!$I:$I,$C$4,'자사몰 메타 광고'!D:D,$B908))</f>
        <v>0</v>
      </c>
      <c r="I908" s="30">
        <f>IF($C$4="", SUMIFS('자사몰 메타 광고'!$U:$U, '자사몰 메타 광고'!$D:$D, $B908), SUMIFS('자사몰 메타 광고'!$U:$U,'자사몰 메타 광고'!$I:$I,$C$4,'자사몰 메타 광고'!D:D,$B908))</f>
        <v>0</v>
      </c>
      <c r="J908" s="11">
        <f t="shared" si="34"/>
        <v>0</v>
      </c>
      <c r="K908" s="11">
        <f t="shared" si="35"/>
        <v>0</v>
      </c>
      <c r="L908" s="12" t="str">
        <f t="shared" si="41"/>
        <v xml:space="preserve"> </v>
      </c>
      <c r="N908" s="10">
        <f>IF($C$4="", SUMIFS('무신사 메타 광고'!$X:$X, '무신사 메타 광고'!$D:$D, $B908),SUMIFS('무신사 메타 광고'!$X:$X,'무신사 메타 광고'!I:I,$C$4,'무신사 메타 광고'!D:D,$B908))</f>
        <v>0</v>
      </c>
      <c r="O908" s="11">
        <f t="shared" si="36"/>
        <v>0</v>
      </c>
      <c r="R908" s="13"/>
      <c r="S908" s="31">
        <f>IF($S$4="", SUMIFS('자사몰 메타 광고'!$L:$L, '자사몰 메타 광고'!$C:$C, $R908),SUMIFS('자사몰 메타 광고'!$L:$L,'자사몰 메타 광고'!$I:$I,$S$4,'자사몰 메타 광고'!$C:$C,$R908))</f>
        <v>0</v>
      </c>
      <c r="T908" s="31">
        <f>IF($S$4="", SUMIFS('자사몰 메타 광고'!$V:$V, '자사몰 메타 광고'!$C:$C, $R908),SUMIFS('자사몰 메타 광고'!$V:$V,'자사몰 메타 광고'!$I:$I,$S$4,'자사몰 메타 광고'!$C:$C,$R908))</f>
        <v>0</v>
      </c>
      <c r="U908" s="11">
        <f t="shared" si="37"/>
        <v>0</v>
      </c>
      <c r="V908" s="12" t="str">
        <f t="shared" si="42"/>
        <v xml:space="preserve"> </v>
      </c>
      <c r="W908" s="32">
        <f>IF($S$4="", SUMIFS('자사몰 메타 광고'!$K:$K, '자사몰 메타 광고'!$C:$C, $R908),SUMIFS('자사몰 메타 광고'!$K:$K,'자사몰 메타 광고'!$I:$I,$S$4,'자사몰 메타 광고'!$C:$C,$R908))</f>
        <v>0</v>
      </c>
      <c r="X908" s="32">
        <f>IF($S$4="", SUMIFS('자사몰 메타 광고'!$N:$N, '자사몰 메타 광고'!$C:$C, $R908),SUMIFS('자사몰 메타 광고'!$N:$N,'자사몰 메타 광고'!$I:$I,$S$4,'자사몰 메타 광고'!$C:$C,$R908))</f>
        <v>0</v>
      </c>
      <c r="Y908" s="11">
        <f t="shared" si="38"/>
        <v>0</v>
      </c>
      <c r="Z908" s="12" t="str">
        <f t="shared" si="43"/>
        <v xml:space="preserve"> </v>
      </c>
      <c r="AB908" s="10">
        <f>IF($S$4="", SUMIFS('무신사 메타 광고'!$X:$X, '무신사 메타 광고'!$C:$C, $R908),SUMIFS('무신사 메타 광고'!$X:$X,'무신사 메타 광고'!$I:$I,$S$4,'무신사 메타 광고'!$C:$C,$R908))</f>
        <v>0</v>
      </c>
      <c r="AC908" s="11">
        <f t="shared" si="39"/>
        <v>0</v>
      </c>
    </row>
    <row r="909" spans="2:29">
      <c r="B909" s="9"/>
      <c r="C909" s="29">
        <f>IF($C$4="", SUMIFS('자사몰 메타 광고'!$L:$L, '자사몰 메타 광고'!$D:$D, $B909), SUMIFS('자사몰 메타 광고'!$L:$L, '자사몰 메타 광고'!$I:$I, $C$4, '자사몰 메타 광고'!$D:$D, $B909))</f>
        <v>0</v>
      </c>
      <c r="D909" s="29">
        <f>IF($C$4="", SUMIFS('자사몰 메타 광고'!$V:$V,#REF!, $B909), SUMIFS('자사몰 메타 광고'!$V:$V,'자사몰 메타 광고'!$I:$I,$C$4,'자사몰 메타 광고'!$D:$D,$B909))</f>
        <v>0</v>
      </c>
      <c r="E909" s="11">
        <f t="shared" si="33"/>
        <v>0</v>
      </c>
      <c r="F909" s="12" t="str">
        <f t="shared" si="40"/>
        <v xml:space="preserve"> </v>
      </c>
      <c r="G909" s="30">
        <f>IF($C$4="", SUMIFS('자사몰 메타 광고'!$K:$K, '자사몰 메타 광고'!$D:$D, $B909), SUMIFS('자사몰 메타 광고'!$K:$K,'자사몰 메타 광고'!$I:$I,$C$4,'자사몰 메타 광고'!D:D,$B909))</f>
        <v>0</v>
      </c>
      <c r="H909" s="30">
        <f>IF($C$4="", SUMIFS('자사몰 메타 광고'!$Q:$Q, '자사몰 메타 광고'!$D:$D, $B909), SUMIFS('자사몰 메타 광고'!$Q:$Q,'자사몰 메타 광고'!$I:$I,$C$4,'자사몰 메타 광고'!D:D,$B909))</f>
        <v>0</v>
      </c>
      <c r="I909" s="30">
        <f>IF($C$4="", SUMIFS('자사몰 메타 광고'!$U:$U, '자사몰 메타 광고'!$D:$D, $B909), SUMIFS('자사몰 메타 광고'!$U:$U,'자사몰 메타 광고'!$I:$I,$C$4,'자사몰 메타 광고'!D:D,$B909))</f>
        <v>0</v>
      </c>
      <c r="J909" s="11">
        <f t="shared" si="34"/>
        <v>0</v>
      </c>
      <c r="K909" s="11">
        <f t="shared" si="35"/>
        <v>0</v>
      </c>
      <c r="L909" s="12" t="str">
        <f t="shared" si="41"/>
        <v xml:space="preserve"> </v>
      </c>
      <c r="N909" s="10">
        <f>IF($C$4="", SUMIFS('무신사 메타 광고'!$X:$X, '무신사 메타 광고'!$D:$D, $B909),SUMIFS('무신사 메타 광고'!$X:$X,'무신사 메타 광고'!I:I,$C$4,'무신사 메타 광고'!D:D,$B909))</f>
        <v>0</v>
      </c>
      <c r="O909" s="11">
        <f t="shared" si="36"/>
        <v>0</v>
      </c>
      <c r="R909" s="13"/>
      <c r="S909" s="31">
        <f>IF($S$4="", SUMIFS('자사몰 메타 광고'!$L:$L, '자사몰 메타 광고'!$C:$C, $R909),SUMIFS('자사몰 메타 광고'!$L:$L,'자사몰 메타 광고'!$I:$I,$S$4,'자사몰 메타 광고'!$C:$C,$R909))</f>
        <v>0</v>
      </c>
      <c r="T909" s="31">
        <f>IF($S$4="", SUMIFS('자사몰 메타 광고'!$V:$V, '자사몰 메타 광고'!$C:$C, $R909),SUMIFS('자사몰 메타 광고'!$V:$V,'자사몰 메타 광고'!$I:$I,$S$4,'자사몰 메타 광고'!$C:$C,$R909))</f>
        <v>0</v>
      </c>
      <c r="U909" s="11">
        <f t="shared" si="37"/>
        <v>0</v>
      </c>
      <c r="V909" s="12" t="str">
        <f t="shared" si="42"/>
        <v xml:space="preserve"> </v>
      </c>
      <c r="W909" s="32">
        <f>IF($S$4="", SUMIFS('자사몰 메타 광고'!$K:$K, '자사몰 메타 광고'!$C:$C, $R909),SUMIFS('자사몰 메타 광고'!$K:$K,'자사몰 메타 광고'!$I:$I,$S$4,'자사몰 메타 광고'!$C:$C,$R909))</f>
        <v>0</v>
      </c>
      <c r="X909" s="32">
        <f>IF($S$4="", SUMIFS('자사몰 메타 광고'!$N:$N, '자사몰 메타 광고'!$C:$C, $R909),SUMIFS('자사몰 메타 광고'!$N:$N,'자사몰 메타 광고'!$I:$I,$S$4,'자사몰 메타 광고'!$C:$C,$R909))</f>
        <v>0</v>
      </c>
      <c r="Y909" s="11">
        <f t="shared" si="38"/>
        <v>0</v>
      </c>
      <c r="Z909" s="12" t="str">
        <f t="shared" si="43"/>
        <v xml:space="preserve"> </v>
      </c>
      <c r="AB909" s="10">
        <f>IF($S$4="", SUMIFS('무신사 메타 광고'!$X:$X, '무신사 메타 광고'!$C:$C, $R909),SUMIFS('무신사 메타 광고'!$X:$X,'무신사 메타 광고'!$I:$I,$S$4,'무신사 메타 광고'!$C:$C,$R909))</f>
        <v>0</v>
      </c>
      <c r="AC909" s="11">
        <f t="shared" si="39"/>
        <v>0</v>
      </c>
    </row>
    <row r="910" spans="2:29">
      <c r="B910" s="9"/>
      <c r="C910" s="29">
        <f>IF($C$4="", SUMIFS('자사몰 메타 광고'!$L:$L, '자사몰 메타 광고'!$D:$D, $B910), SUMIFS('자사몰 메타 광고'!$L:$L, '자사몰 메타 광고'!$I:$I, $C$4, '자사몰 메타 광고'!$D:$D, $B910))</f>
        <v>0</v>
      </c>
      <c r="D910" s="29">
        <f>IF($C$4="", SUMIFS('자사몰 메타 광고'!$V:$V,#REF!, $B910), SUMIFS('자사몰 메타 광고'!$V:$V,'자사몰 메타 광고'!$I:$I,$C$4,'자사몰 메타 광고'!$D:$D,$B910))</f>
        <v>0</v>
      </c>
      <c r="E910" s="11">
        <f t="shared" si="33"/>
        <v>0</v>
      </c>
      <c r="F910" s="12" t="str">
        <f t="shared" si="40"/>
        <v xml:space="preserve"> </v>
      </c>
      <c r="G910" s="30">
        <f>IF($C$4="", SUMIFS('자사몰 메타 광고'!$K:$K, '자사몰 메타 광고'!$D:$D, $B910), SUMIFS('자사몰 메타 광고'!$K:$K,'자사몰 메타 광고'!$I:$I,$C$4,'자사몰 메타 광고'!D:D,$B910))</f>
        <v>0</v>
      </c>
      <c r="H910" s="30">
        <f>IF($C$4="", SUMIFS('자사몰 메타 광고'!$Q:$Q, '자사몰 메타 광고'!$D:$D, $B910), SUMIFS('자사몰 메타 광고'!$Q:$Q,'자사몰 메타 광고'!$I:$I,$C$4,'자사몰 메타 광고'!D:D,$B910))</f>
        <v>0</v>
      </c>
      <c r="I910" s="30">
        <f>IF($C$4="", SUMIFS('자사몰 메타 광고'!$U:$U, '자사몰 메타 광고'!$D:$D, $B910), SUMIFS('자사몰 메타 광고'!$U:$U,'자사몰 메타 광고'!$I:$I,$C$4,'자사몰 메타 광고'!D:D,$B910))</f>
        <v>0</v>
      </c>
      <c r="J910" s="11">
        <f t="shared" si="34"/>
        <v>0</v>
      </c>
      <c r="K910" s="11">
        <f t="shared" si="35"/>
        <v>0</v>
      </c>
      <c r="L910" s="12" t="str">
        <f t="shared" si="41"/>
        <v xml:space="preserve"> </v>
      </c>
      <c r="N910" s="10">
        <f>IF($C$4="", SUMIFS('무신사 메타 광고'!$X:$X, '무신사 메타 광고'!$D:$D, $B910),SUMIFS('무신사 메타 광고'!$X:$X,'무신사 메타 광고'!I:I,$C$4,'무신사 메타 광고'!D:D,$B910))</f>
        <v>0</v>
      </c>
      <c r="O910" s="11">
        <f t="shared" si="36"/>
        <v>0</v>
      </c>
      <c r="R910" s="13"/>
      <c r="S910" s="31">
        <f>IF($S$4="", SUMIFS('자사몰 메타 광고'!$L:$L, '자사몰 메타 광고'!$C:$C, $R910),SUMIFS('자사몰 메타 광고'!$L:$L,'자사몰 메타 광고'!$I:$I,$S$4,'자사몰 메타 광고'!$C:$C,$R910))</f>
        <v>0</v>
      </c>
      <c r="T910" s="31">
        <f>IF($S$4="", SUMIFS('자사몰 메타 광고'!$V:$V, '자사몰 메타 광고'!$C:$C, $R910),SUMIFS('자사몰 메타 광고'!$V:$V,'자사몰 메타 광고'!$I:$I,$S$4,'자사몰 메타 광고'!$C:$C,$R910))</f>
        <v>0</v>
      </c>
      <c r="U910" s="11">
        <f t="shared" si="37"/>
        <v>0</v>
      </c>
      <c r="V910" s="12" t="str">
        <f t="shared" si="42"/>
        <v xml:space="preserve"> </v>
      </c>
      <c r="W910" s="32">
        <f>IF($S$4="", SUMIFS('자사몰 메타 광고'!$K:$K, '자사몰 메타 광고'!$C:$C, $R910),SUMIFS('자사몰 메타 광고'!$K:$K,'자사몰 메타 광고'!$I:$I,$S$4,'자사몰 메타 광고'!$C:$C,$R910))</f>
        <v>0</v>
      </c>
      <c r="X910" s="32">
        <f>IF($S$4="", SUMIFS('자사몰 메타 광고'!$N:$N, '자사몰 메타 광고'!$C:$C, $R910),SUMIFS('자사몰 메타 광고'!$N:$N,'자사몰 메타 광고'!$I:$I,$S$4,'자사몰 메타 광고'!$C:$C,$R910))</f>
        <v>0</v>
      </c>
      <c r="Y910" s="11">
        <f t="shared" si="38"/>
        <v>0</v>
      </c>
      <c r="Z910" s="12" t="str">
        <f t="shared" si="43"/>
        <v xml:space="preserve"> </v>
      </c>
      <c r="AB910" s="10">
        <f>IF($S$4="", SUMIFS('무신사 메타 광고'!$X:$X, '무신사 메타 광고'!$C:$C, $R910),SUMIFS('무신사 메타 광고'!$X:$X,'무신사 메타 광고'!$I:$I,$S$4,'무신사 메타 광고'!$C:$C,$R910))</f>
        <v>0</v>
      </c>
      <c r="AC910" s="11">
        <f t="shared" si="39"/>
        <v>0</v>
      </c>
    </row>
    <row r="911" spans="2:29">
      <c r="B911" s="9"/>
      <c r="C911" s="29">
        <f>IF($C$4="", SUMIFS('자사몰 메타 광고'!$L:$L, '자사몰 메타 광고'!$D:$D, $B911), SUMIFS('자사몰 메타 광고'!$L:$L, '자사몰 메타 광고'!$I:$I, $C$4, '자사몰 메타 광고'!$D:$D, $B911))</f>
        <v>0</v>
      </c>
      <c r="D911" s="29">
        <f>IF($C$4="", SUMIFS('자사몰 메타 광고'!$V:$V,#REF!, $B911), SUMIFS('자사몰 메타 광고'!$V:$V,'자사몰 메타 광고'!$I:$I,$C$4,'자사몰 메타 광고'!$D:$D,$B911))</f>
        <v>0</v>
      </c>
      <c r="E911" s="11">
        <f t="shared" si="33"/>
        <v>0</v>
      </c>
      <c r="F911" s="12" t="str">
        <f t="shared" si="40"/>
        <v xml:space="preserve"> </v>
      </c>
      <c r="G911" s="30">
        <f>IF($C$4="", SUMIFS('자사몰 메타 광고'!$K:$K, '자사몰 메타 광고'!$D:$D, $B911), SUMIFS('자사몰 메타 광고'!$K:$K,'자사몰 메타 광고'!$I:$I,$C$4,'자사몰 메타 광고'!D:D,$B911))</f>
        <v>0</v>
      </c>
      <c r="H911" s="30">
        <f>IF($C$4="", SUMIFS('자사몰 메타 광고'!$Q:$Q, '자사몰 메타 광고'!$D:$D, $B911), SUMIFS('자사몰 메타 광고'!$Q:$Q,'자사몰 메타 광고'!$I:$I,$C$4,'자사몰 메타 광고'!D:D,$B911))</f>
        <v>0</v>
      </c>
      <c r="I911" s="30">
        <f>IF($C$4="", SUMIFS('자사몰 메타 광고'!$U:$U, '자사몰 메타 광고'!$D:$D, $B911), SUMIFS('자사몰 메타 광고'!$U:$U,'자사몰 메타 광고'!$I:$I,$C$4,'자사몰 메타 광고'!D:D,$B911))</f>
        <v>0</v>
      </c>
      <c r="J911" s="11">
        <f t="shared" si="34"/>
        <v>0</v>
      </c>
      <c r="K911" s="11">
        <f t="shared" si="35"/>
        <v>0</v>
      </c>
      <c r="L911" s="12" t="str">
        <f t="shared" si="41"/>
        <v xml:space="preserve"> </v>
      </c>
      <c r="N911" s="10">
        <f>IF($C$4="", SUMIFS('무신사 메타 광고'!$X:$X, '무신사 메타 광고'!$D:$D, $B911),SUMIFS('무신사 메타 광고'!$X:$X,'무신사 메타 광고'!I:I,$C$4,'무신사 메타 광고'!D:D,$B911))</f>
        <v>0</v>
      </c>
      <c r="O911" s="11">
        <f t="shared" si="36"/>
        <v>0</v>
      </c>
      <c r="R911" s="13"/>
      <c r="S911" s="31">
        <f>IF($S$4="", SUMIFS('자사몰 메타 광고'!$L:$L, '자사몰 메타 광고'!$C:$C, $R911),SUMIFS('자사몰 메타 광고'!$L:$L,'자사몰 메타 광고'!$I:$I,$S$4,'자사몰 메타 광고'!$C:$C,$R911))</f>
        <v>0</v>
      </c>
      <c r="T911" s="31">
        <f>IF($S$4="", SUMIFS('자사몰 메타 광고'!$V:$V, '자사몰 메타 광고'!$C:$C, $R911),SUMIFS('자사몰 메타 광고'!$V:$V,'자사몰 메타 광고'!$I:$I,$S$4,'자사몰 메타 광고'!$C:$C,$R911))</f>
        <v>0</v>
      </c>
      <c r="U911" s="11">
        <f t="shared" si="37"/>
        <v>0</v>
      </c>
      <c r="V911" s="12" t="str">
        <f t="shared" si="42"/>
        <v xml:space="preserve"> </v>
      </c>
      <c r="W911" s="32">
        <f>IF($S$4="", SUMIFS('자사몰 메타 광고'!$K:$K, '자사몰 메타 광고'!$C:$C, $R911),SUMIFS('자사몰 메타 광고'!$K:$K,'자사몰 메타 광고'!$I:$I,$S$4,'자사몰 메타 광고'!$C:$C,$R911))</f>
        <v>0</v>
      </c>
      <c r="X911" s="32">
        <f>IF($S$4="", SUMIFS('자사몰 메타 광고'!$N:$N, '자사몰 메타 광고'!$C:$C, $R911),SUMIFS('자사몰 메타 광고'!$N:$N,'자사몰 메타 광고'!$I:$I,$S$4,'자사몰 메타 광고'!$C:$C,$R911))</f>
        <v>0</v>
      </c>
      <c r="Y911" s="11">
        <f t="shared" si="38"/>
        <v>0</v>
      </c>
      <c r="Z911" s="12" t="str">
        <f t="shared" si="43"/>
        <v xml:space="preserve"> </v>
      </c>
      <c r="AB911" s="10">
        <f>IF($S$4="", SUMIFS('무신사 메타 광고'!$X:$X, '무신사 메타 광고'!$C:$C, $R911),SUMIFS('무신사 메타 광고'!$X:$X,'무신사 메타 광고'!$I:$I,$S$4,'무신사 메타 광고'!$C:$C,$R911))</f>
        <v>0</v>
      </c>
      <c r="AC911" s="11">
        <f t="shared" si="39"/>
        <v>0</v>
      </c>
    </row>
    <row r="912" spans="2:29">
      <c r="B912" s="9"/>
      <c r="C912" s="29">
        <f>IF($C$4="", SUMIFS('자사몰 메타 광고'!$L:$L, '자사몰 메타 광고'!$D:$D, $B912), SUMIFS('자사몰 메타 광고'!$L:$L, '자사몰 메타 광고'!$I:$I, $C$4, '자사몰 메타 광고'!$D:$D, $B912))</f>
        <v>0</v>
      </c>
      <c r="D912" s="29">
        <f>IF($C$4="", SUMIFS('자사몰 메타 광고'!$V:$V,#REF!, $B912), SUMIFS('자사몰 메타 광고'!$V:$V,'자사몰 메타 광고'!$I:$I,$C$4,'자사몰 메타 광고'!$D:$D,$B912))</f>
        <v>0</v>
      </c>
      <c r="E912" s="11">
        <f t="shared" si="33"/>
        <v>0</v>
      </c>
      <c r="F912" s="12" t="str">
        <f t="shared" si="40"/>
        <v xml:space="preserve"> </v>
      </c>
      <c r="G912" s="30">
        <f>IF($C$4="", SUMIFS('자사몰 메타 광고'!$K:$K, '자사몰 메타 광고'!$D:$D, $B912), SUMIFS('자사몰 메타 광고'!$K:$K,'자사몰 메타 광고'!$I:$I,$C$4,'자사몰 메타 광고'!D:D,$B912))</f>
        <v>0</v>
      </c>
      <c r="H912" s="30">
        <f>IF($C$4="", SUMIFS('자사몰 메타 광고'!$Q:$Q, '자사몰 메타 광고'!$D:$D, $B912), SUMIFS('자사몰 메타 광고'!$Q:$Q,'자사몰 메타 광고'!$I:$I,$C$4,'자사몰 메타 광고'!D:D,$B912))</f>
        <v>0</v>
      </c>
      <c r="I912" s="30">
        <f>IF($C$4="", SUMIFS('자사몰 메타 광고'!$U:$U, '자사몰 메타 광고'!$D:$D, $B912), SUMIFS('자사몰 메타 광고'!$U:$U,'자사몰 메타 광고'!$I:$I,$C$4,'자사몰 메타 광고'!D:D,$B912))</f>
        <v>0</v>
      </c>
      <c r="J912" s="11">
        <f t="shared" si="34"/>
        <v>0</v>
      </c>
      <c r="K912" s="11">
        <f t="shared" si="35"/>
        <v>0</v>
      </c>
      <c r="L912" s="12" t="str">
        <f t="shared" si="41"/>
        <v xml:space="preserve"> </v>
      </c>
      <c r="N912" s="10">
        <f>IF($C$4="", SUMIFS('무신사 메타 광고'!$X:$X, '무신사 메타 광고'!$D:$D, $B912),SUMIFS('무신사 메타 광고'!$X:$X,'무신사 메타 광고'!I:I,$C$4,'무신사 메타 광고'!D:D,$B912))</f>
        <v>0</v>
      </c>
      <c r="O912" s="11">
        <f t="shared" si="36"/>
        <v>0</v>
      </c>
      <c r="R912" s="13"/>
      <c r="S912" s="31">
        <f>IF($S$4="", SUMIFS('자사몰 메타 광고'!$L:$L, '자사몰 메타 광고'!$C:$C, $R912),SUMIFS('자사몰 메타 광고'!$L:$L,'자사몰 메타 광고'!$I:$I,$S$4,'자사몰 메타 광고'!$C:$C,$R912))</f>
        <v>0</v>
      </c>
      <c r="T912" s="31">
        <f>IF($S$4="", SUMIFS('자사몰 메타 광고'!$V:$V, '자사몰 메타 광고'!$C:$C, $R912),SUMIFS('자사몰 메타 광고'!$V:$V,'자사몰 메타 광고'!$I:$I,$S$4,'자사몰 메타 광고'!$C:$C,$R912))</f>
        <v>0</v>
      </c>
      <c r="U912" s="11">
        <f t="shared" si="37"/>
        <v>0</v>
      </c>
      <c r="V912" s="12" t="str">
        <f t="shared" si="42"/>
        <v xml:space="preserve"> </v>
      </c>
      <c r="W912" s="32">
        <f>IF($S$4="", SUMIFS('자사몰 메타 광고'!$K:$K, '자사몰 메타 광고'!$C:$C, $R912),SUMIFS('자사몰 메타 광고'!$K:$K,'자사몰 메타 광고'!$I:$I,$S$4,'자사몰 메타 광고'!$C:$C,$R912))</f>
        <v>0</v>
      </c>
      <c r="X912" s="32">
        <f>IF($S$4="", SUMIFS('자사몰 메타 광고'!$N:$N, '자사몰 메타 광고'!$C:$C, $R912),SUMIFS('자사몰 메타 광고'!$N:$N,'자사몰 메타 광고'!$I:$I,$S$4,'자사몰 메타 광고'!$C:$C,$R912))</f>
        <v>0</v>
      </c>
      <c r="Y912" s="11">
        <f t="shared" si="38"/>
        <v>0</v>
      </c>
      <c r="Z912" s="12" t="str">
        <f t="shared" si="43"/>
        <v xml:space="preserve"> </v>
      </c>
      <c r="AB912" s="10">
        <f>IF($S$4="", SUMIFS('무신사 메타 광고'!$X:$X, '무신사 메타 광고'!$C:$C, $R912),SUMIFS('무신사 메타 광고'!$X:$X,'무신사 메타 광고'!$I:$I,$S$4,'무신사 메타 광고'!$C:$C,$R912))</f>
        <v>0</v>
      </c>
      <c r="AC912" s="11">
        <f t="shared" si="39"/>
        <v>0</v>
      </c>
    </row>
    <row r="913" spans="2:29">
      <c r="B913" s="9"/>
      <c r="C913" s="29">
        <f>IF($C$4="", SUMIFS('자사몰 메타 광고'!$L:$L, '자사몰 메타 광고'!$D:$D, $B913), SUMIFS('자사몰 메타 광고'!$L:$L, '자사몰 메타 광고'!$I:$I, $C$4, '자사몰 메타 광고'!$D:$D, $B913))</f>
        <v>0</v>
      </c>
      <c r="D913" s="29">
        <f>IF($C$4="", SUMIFS('자사몰 메타 광고'!$V:$V,#REF!, $B913), SUMIFS('자사몰 메타 광고'!$V:$V,'자사몰 메타 광고'!$I:$I,$C$4,'자사몰 메타 광고'!$D:$D,$B913))</f>
        <v>0</v>
      </c>
      <c r="E913" s="11">
        <f t="shared" si="33"/>
        <v>0</v>
      </c>
      <c r="F913" s="12" t="str">
        <f t="shared" si="40"/>
        <v xml:space="preserve"> </v>
      </c>
      <c r="G913" s="30">
        <f>IF($C$4="", SUMIFS('자사몰 메타 광고'!$K:$K, '자사몰 메타 광고'!$D:$D, $B913), SUMIFS('자사몰 메타 광고'!$K:$K,'자사몰 메타 광고'!$I:$I,$C$4,'자사몰 메타 광고'!D:D,$B913))</f>
        <v>0</v>
      </c>
      <c r="H913" s="30">
        <f>IF($C$4="", SUMIFS('자사몰 메타 광고'!$Q:$Q, '자사몰 메타 광고'!$D:$D, $B913), SUMIFS('자사몰 메타 광고'!$Q:$Q,'자사몰 메타 광고'!$I:$I,$C$4,'자사몰 메타 광고'!D:D,$B913))</f>
        <v>0</v>
      </c>
      <c r="I913" s="30">
        <f>IF($C$4="", SUMIFS('자사몰 메타 광고'!$U:$U, '자사몰 메타 광고'!$D:$D, $B913), SUMIFS('자사몰 메타 광고'!$U:$U,'자사몰 메타 광고'!$I:$I,$C$4,'자사몰 메타 광고'!D:D,$B913))</f>
        <v>0</v>
      </c>
      <c r="J913" s="11">
        <f t="shared" si="34"/>
        <v>0</v>
      </c>
      <c r="K913" s="11">
        <f t="shared" si="35"/>
        <v>0</v>
      </c>
      <c r="L913" s="12" t="str">
        <f t="shared" si="41"/>
        <v xml:space="preserve"> </v>
      </c>
      <c r="N913" s="10">
        <f>IF($C$4="", SUMIFS('무신사 메타 광고'!$X:$X, '무신사 메타 광고'!$D:$D, $B913),SUMIFS('무신사 메타 광고'!$X:$X,'무신사 메타 광고'!I:I,$C$4,'무신사 메타 광고'!D:D,$B913))</f>
        <v>0</v>
      </c>
      <c r="O913" s="11">
        <f t="shared" si="36"/>
        <v>0</v>
      </c>
      <c r="R913" s="13"/>
      <c r="S913" s="31">
        <f>IF($S$4="", SUMIFS('자사몰 메타 광고'!$L:$L, '자사몰 메타 광고'!$C:$C, $R913),SUMIFS('자사몰 메타 광고'!$L:$L,'자사몰 메타 광고'!$I:$I,$S$4,'자사몰 메타 광고'!$C:$C,$R913))</f>
        <v>0</v>
      </c>
      <c r="T913" s="31">
        <f>IF($S$4="", SUMIFS('자사몰 메타 광고'!$V:$V, '자사몰 메타 광고'!$C:$C, $R913),SUMIFS('자사몰 메타 광고'!$V:$V,'자사몰 메타 광고'!$I:$I,$S$4,'자사몰 메타 광고'!$C:$C,$R913))</f>
        <v>0</v>
      </c>
      <c r="U913" s="11">
        <f t="shared" si="37"/>
        <v>0</v>
      </c>
      <c r="V913" s="12" t="str">
        <f t="shared" si="42"/>
        <v xml:space="preserve"> </v>
      </c>
      <c r="W913" s="32">
        <f>IF($S$4="", SUMIFS('자사몰 메타 광고'!$K:$K, '자사몰 메타 광고'!$C:$C, $R913),SUMIFS('자사몰 메타 광고'!$K:$K,'자사몰 메타 광고'!$I:$I,$S$4,'자사몰 메타 광고'!$C:$C,$R913))</f>
        <v>0</v>
      </c>
      <c r="X913" s="32">
        <f>IF($S$4="", SUMIFS('자사몰 메타 광고'!$N:$N, '자사몰 메타 광고'!$C:$C, $R913),SUMIFS('자사몰 메타 광고'!$N:$N,'자사몰 메타 광고'!$I:$I,$S$4,'자사몰 메타 광고'!$C:$C,$R913))</f>
        <v>0</v>
      </c>
      <c r="Y913" s="11">
        <f t="shared" si="38"/>
        <v>0</v>
      </c>
      <c r="Z913" s="12" t="str">
        <f t="shared" si="43"/>
        <v xml:space="preserve"> </v>
      </c>
      <c r="AB913" s="10">
        <f>IF($S$4="", SUMIFS('무신사 메타 광고'!$X:$X, '무신사 메타 광고'!$C:$C, $R913),SUMIFS('무신사 메타 광고'!$X:$X,'무신사 메타 광고'!$I:$I,$S$4,'무신사 메타 광고'!$C:$C,$R913))</f>
        <v>0</v>
      </c>
      <c r="AC913" s="11">
        <f t="shared" si="39"/>
        <v>0</v>
      </c>
    </row>
    <row r="914" spans="2:29">
      <c r="B914" s="9"/>
      <c r="C914" s="29">
        <f>IF($C$4="", SUMIFS('자사몰 메타 광고'!$L:$L, '자사몰 메타 광고'!$D:$D, $B914), SUMIFS('자사몰 메타 광고'!$L:$L, '자사몰 메타 광고'!$I:$I, $C$4, '자사몰 메타 광고'!$D:$D, $B914))</f>
        <v>0</v>
      </c>
      <c r="D914" s="29">
        <f>IF($C$4="", SUMIFS('자사몰 메타 광고'!$V:$V,#REF!, $B914), SUMIFS('자사몰 메타 광고'!$V:$V,'자사몰 메타 광고'!$I:$I,$C$4,'자사몰 메타 광고'!$D:$D,$B914))</f>
        <v>0</v>
      </c>
      <c r="E914" s="11">
        <f t="shared" si="33"/>
        <v>0</v>
      </c>
      <c r="F914" s="12" t="str">
        <f t="shared" si="40"/>
        <v xml:space="preserve"> </v>
      </c>
      <c r="G914" s="30">
        <f>IF($C$4="", SUMIFS('자사몰 메타 광고'!$K:$K, '자사몰 메타 광고'!$D:$D, $B914), SUMIFS('자사몰 메타 광고'!$K:$K,'자사몰 메타 광고'!$I:$I,$C$4,'자사몰 메타 광고'!D:D,$B914))</f>
        <v>0</v>
      </c>
      <c r="H914" s="30">
        <f>IF($C$4="", SUMIFS('자사몰 메타 광고'!$Q:$Q, '자사몰 메타 광고'!$D:$D, $B914), SUMIFS('자사몰 메타 광고'!$Q:$Q,'자사몰 메타 광고'!$I:$I,$C$4,'자사몰 메타 광고'!D:D,$B914))</f>
        <v>0</v>
      </c>
      <c r="I914" s="30">
        <f>IF($C$4="", SUMIFS('자사몰 메타 광고'!$U:$U, '자사몰 메타 광고'!$D:$D, $B914), SUMIFS('자사몰 메타 광고'!$U:$U,'자사몰 메타 광고'!$I:$I,$C$4,'자사몰 메타 광고'!D:D,$B914))</f>
        <v>0</v>
      </c>
      <c r="J914" s="11">
        <f t="shared" si="34"/>
        <v>0</v>
      </c>
      <c r="K914" s="11">
        <f t="shared" si="35"/>
        <v>0</v>
      </c>
      <c r="L914" s="12" t="str">
        <f t="shared" si="41"/>
        <v xml:space="preserve"> </v>
      </c>
      <c r="N914" s="10">
        <f>IF($C$4="", SUMIFS('무신사 메타 광고'!$X:$X, '무신사 메타 광고'!$D:$D, $B914),SUMIFS('무신사 메타 광고'!$X:$X,'무신사 메타 광고'!I:I,$C$4,'무신사 메타 광고'!D:D,$B914))</f>
        <v>0</v>
      </c>
      <c r="O914" s="11">
        <f t="shared" si="36"/>
        <v>0</v>
      </c>
      <c r="R914" s="13"/>
      <c r="S914" s="31">
        <f>IF($S$4="", SUMIFS('자사몰 메타 광고'!$L:$L, '자사몰 메타 광고'!$C:$C, $R914),SUMIFS('자사몰 메타 광고'!$L:$L,'자사몰 메타 광고'!$I:$I,$S$4,'자사몰 메타 광고'!$C:$C,$R914))</f>
        <v>0</v>
      </c>
      <c r="T914" s="31">
        <f>IF($S$4="", SUMIFS('자사몰 메타 광고'!$V:$V, '자사몰 메타 광고'!$C:$C, $R914),SUMIFS('자사몰 메타 광고'!$V:$V,'자사몰 메타 광고'!$I:$I,$S$4,'자사몰 메타 광고'!$C:$C,$R914))</f>
        <v>0</v>
      </c>
      <c r="U914" s="11">
        <f t="shared" si="37"/>
        <v>0</v>
      </c>
      <c r="V914" s="12" t="str">
        <f t="shared" si="42"/>
        <v xml:space="preserve"> </v>
      </c>
      <c r="W914" s="32">
        <f>IF($S$4="", SUMIFS('자사몰 메타 광고'!$K:$K, '자사몰 메타 광고'!$C:$C, $R914),SUMIFS('자사몰 메타 광고'!$K:$K,'자사몰 메타 광고'!$I:$I,$S$4,'자사몰 메타 광고'!$C:$C,$R914))</f>
        <v>0</v>
      </c>
      <c r="X914" s="32">
        <f>IF($S$4="", SUMIFS('자사몰 메타 광고'!$N:$N, '자사몰 메타 광고'!$C:$C, $R914),SUMIFS('자사몰 메타 광고'!$N:$N,'자사몰 메타 광고'!$I:$I,$S$4,'자사몰 메타 광고'!$C:$C,$R914))</f>
        <v>0</v>
      </c>
      <c r="Y914" s="11">
        <f t="shared" si="38"/>
        <v>0</v>
      </c>
      <c r="Z914" s="12" t="str">
        <f t="shared" si="43"/>
        <v xml:space="preserve"> </v>
      </c>
      <c r="AB914" s="10">
        <f>IF($S$4="", SUMIFS('무신사 메타 광고'!$X:$X, '무신사 메타 광고'!$C:$C, $R914),SUMIFS('무신사 메타 광고'!$X:$X,'무신사 메타 광고'!$I:$I,$S$4,'무신사 메타 광고'!$C:$C,$R914))</f>
        <v>0</v>
      </c>
      <c r="AC914" s="11">
        <f t="shared" si="39"/>
        <v>0</v>
      </c>
    </row>
    <row r="915" spans="2:29">
      <c r="B915" s="9"/>
      <c r="C915" s="29">
        <f>IF($C$4="", SUMIFS('자사몰 메타 광고'!$L:$L, '자사몰 메타 광고'!$D:$D, $B915), SUMIFS('자사몰 메타 광고'!$L:$L, '자사몰 메타 광고'!$I:$I, $C$4, '자사몰 메타 광고'!$D:$D, $B915))</f>
        <v>0</v>
      </c>
      <c r="D915" s="29">
        <f>IF($C$4="", SUMIFS('자사몰 메타 광고'!$V:$V,#REF!, $B915), SUMIFS('자사몰 메타 광고'!$V:$V,'자사몰 메타 광고'!$I:$I,$C$4,'자사몰 메타 광고'!$D:$D,$B915))</f>
        <v>0</v>
      </c>
      <c r="E915" s="11">
        <f t="shared" si="33"/>
        <v>0</v>
      </c>
      <c r="F915" s="12" t="str">
        <f t="shared" si="40"/>
        <v xml:space="preserve"> </v>
      </c>
      <c r="G915" s="30">
        <f>IF($C$4="", SUMIFS('자사몰 메타 광고'!$K:$K, '자사몰 메타 광고'!$D:$D, $B915), SUMIFS('자사몰 메타 광고'!$K:$K,'자사몰 메타 광고'!$I:$I,$C$4,'자사몰 메타 광고'!D:D,$B915))</f>
        <v>0</v>
      </c>
      <c r="H915" s="30">
        <f>IF($C$4="", SUMIFS('자사몰 메타 광고'!$Q:$Q, '자사몰 메타 광고'!$D:$D, $B915), SUMIFS('자사몰 메타 광고'!$Q:$Q,'자사몰 메타 광고'!$I:$I,$C$4,'자사몰 메타 광고'!D:D,$B915))</f>
        <v>0</v>
      </c>
      <c r="I915" s="30">
        <f>IF($C$4="", SUMIFS('자사몰 메타 광고'!$U:$U, '자사몰 메타 광고'!$D:$D, $B915), SUMIFS('자사몰 메타 광고'!$U:$U,'자사몰 메타 광고'!$I:$I,$C$4,'자사몰 메타 광고'!D:D,$B915))</f>
        <v>0</v>
      </c>
      <c r="J915" s="11">
        <f t="shared" si="34"/>
        <v>0</v>
      </c>
      <c r="K915" s="11">
        <f t="shared" si="35"/>
        <v>0</v>
      </c>
      <c r="L915" s="12" t="str">
        <f t="shared" si="41"/>
        <v xml:space="preserve"> </v>
      </c>
      <c r="N915" s="10">
        <f>IF($C$4="", SUMIFS('무신사 메타 광고'!$X:$X, '무신사 메타 광고'!$D:$D, $B915),SUMIFS('무신사 메타 광고'!$X:$X,'무신사 메타 광고'!I:I,$C$4,'무신사 메타 광고'!D:D,$B915))</f>
        <v>0</v>
      </c>
      <c r="O915" s="11">
        <f t="shared" si="36"/>
        <v>0</v>
      </c>
      <c r="R915" s="13"/>
      <c r="S915" s="31">
        <f>IF($S$4="", SUMIFS('자사몰 메타 광고'!$L:$L, '자사몰 메타 광고'!$C:$C, $R915),SUMIFS('자사몰 메타 광고'!$L:$L,'자사몰 메타 광고'!$I:$I,$S$4,'자사몰 메타 광고'!$C:$C,$R915))</f>
        <v>0</v>
      </c>
      <c r="T915" s="31">
        <f>IF($S$4="", SUMIFS('자사몰 메타 광고'!$V:$V, '자사몰 메타 광고'!$C:$C, $R915),SUMIFS('자사몰 메타 광고'!$V:$V,'자사몰 메타 광고'!$I:$I,$S$4,'자사몰 메타 광고'!$C:$C,$R915))</f>
        <v>0</v>
      </c>
      <c r="U915" s="11">
        <f t="shared" si="37"/>
        <v>0</v>
      </c>
      <c r="V915" s="12" t="str">
        <f t="shared" si="42"/>
        <v xml:space="preserve"> </v>
      </c>
      <c r="W915" s="32">
        <f>IF($S$4="", SUMIFS('자사몰 메타 광고'!$K:$K, '자사몰 메타 광고'!$C:$C, $R915),SUMIFS('자사몰 메타 광고'!$K:$K,'자사몰 메타 광고'!$I:$I,$S$4,'자사몰 메타 광고'!$C:$C,$R915))</f>
        <v>0</v>
      </c>
      <c r="X915" s="32">
        <f>IF($S$4="", SUMIFS('자사몰 메타 광고'!$N:$N, '자사몰 메타 광고'!$C:$C, $R915),SUMIFS('자사몰 메타 광고'!$N:$N,'자사몰 메타 광고'!$I:$I,$S$4,'자사몰 메타 광고'!$C:$C,$R915))</f>
        <v>0</v>
      </c>
      <c r="Y915" s="11">
        <f t="shared" si="38"/>
        <v>0</v>
      </c>
      <c r="Z915" s="12" t="str">
        <f t="shared" si="43"/>
        <v xml:space="preserve"> </v>
      </c>
      <c r="AB915" s="10">
        <f>IF($S$4="", SUMIFS('무신사 메타 광고'!$X:$X, '무신사 메타 광고'!$C:$C, $R915),SUMIFS('무신사 메타 광고'!$X:$X,'무신사 메타 광고'!$I:$I,$S$4,'무신사 메타 광고'!$C:$C,$R915))</f>
        <v>0</v>
      </c>
      <c r="AC915" s="11">
        <f t="shared" si="39"/>
        <v>0</v>
      </c>
    </row>
    <row r="916" spans="2:29">
      <c r="B916" s="9"/>
      <c r="C916" s="29">
        <f>IF($C$4="", SUMIFS('자사몰 메타 광고'!$L:$L, '자사몰 메타 광고'!$D:$D, $B916), SUMIFS('자사몰 메타 광고'!$L:$L, '자사몰 메타 광고'!$I:$I, $C$4, '자사몰 메타 광고'!$D:$D, $B916))</f>
        <v>0</v>
      </c>
      <c r="D916" s="29">
        <f>IF($C$4="", SUMIFS('자사몰 메타 광고'!$V:$V,#REF!, $B916), SUMIFS('자사몰 메타 광고'!$V:$V,'자사몰 메타 광고'!$I:$I,$C$4,'자사몰 메타 광고'!$D:$D,$B916))</f>
        <v>0</v>
      </c>
      <c r="E916" s="11">
        <f t="shared" si="33"/>
        <v>0</v>
      </c>
      <c r="F916" s="12" t="str">
        <f t="shared" si="40"/>
        <v xml:space="preserve"> </v>
      </c>
      <c r="G916" s="30">
        <f>IF($C$4="", SUMIFS('자사몰 메타 광고'!$K:$K, '자사몰 메타 광고'!$D:$D, $B916), SUMIFS('자사몰 메타 광고'!$K:$K,'자사몰 메타 광고'!$I:$I,$C$4,'자사몰 메타 광고'!D:D,$B916))</f>
        <v>0</v>
      </c>
      <c r="H916" s="30">
        <f>IF($C$4="", SUMIFS('자사몰 메타 광고'!$Q:$Q, '자사몰 메타 광고'!$D:$D, $B916), SUMIFS('자사몰 메타 광고'!$Q:$Q,'자사몰 메타 광고'!$I:$I,$C$4,'자사몰 메타 광고'!D:D,$B916))</f>
        <v>0</v>
      </c>
      <c r="I916" s="30">
        <f>IF($C$4="", SUMIFS('자사몰 메타 광고'!$U:$U, '자사몰 메타 광고'!$D:$D, $B916), SUMIFS('자사몰 메타 광고'!$U:$U,'자사몰 메타 광고'!$I:$I,$C$4,'자사몰 메타 광고'!D:D,$B916))</f>
        <v>0</v>
      </c>
      <c r="J916" s="11">
        <f t="shared" si="34"/>
        <v>0</v>
      </c>
      <c r="K916" s="11">
        <f t="shared" si="35"/>
        <v>0</v>
      </c>
      <c r="L916" s="12" t="str">
        <f t="shared" si="41"/>
        <v xml:space="preserve"> </v>
      </c>
      <c r="N916" s="10">
        <f>IF($C$4="", SUMIFS('무신사 메타 광고'!$X:$X, '무신사 메타 광고'!$D:$D, $B916),SUMIFS('무신사 메타 광고'!$X:$X,'무신사 메타 광고'!I:I,$C$4,'무신사 메타 광고'!D:D,$B916))</f>
        <v>0</v>
      </c>
      <c r="O916" s="11">
        <f t="shared" si="36"/>
        <v>0</v>
      </c>
      <c r="R916" s="13"/>
      <c r="S916" s="31">
        <f>IF($S$4="", SUMIFS('자사몰 메타 광고'!$L:$L, '자사몰 메타 광고'!$C:$C, $R916),SUMIFS('자사몰 메타 광고'!$L:$L,'자사몰 메타 광고'!$I:$I,$S$4,'자사몰 메타 광고'!$C:$C,$R916))</f>
        <v>0</v>
      </c>
      <c r="T916" s="31">
        <f>IF($S$4="", SUMIFS('자사몰 메타 광고'!$V:$V, '자사몰 메타 광고'!$C:$C, $R916),SUMIFS('자사몰 메타 광고'!$V:$V,'자사몰 메타 광고'!$I:$I,$S$4,'자사몰 메타 광고'!$C:$C,$R916))</f>
        <v>0</v>
      </c>
      <c r="U916" s="11">
        <f t="shared" si="37"/>
        <v>0</v>
      </c>
      <c r="V916" s="12" t="str">
        <f t="shared" si="42"/>
        <v xml:space="preserve"> </v>
      </c>
      <c r="W916" s="32">
        <f>IF($S$4="", SUMIFS('자사몰 메타 광고'!$K:$K, '자사몰 메타 광고'!$C:$C, $R916),SUMIFS('자사몰 메타 광고'!$K:$K,'자사몰 메타 광고'!$I:$I,$S$4,'자사몰 메타 광고'!$C:$C,$R916))</f>
        <v>0</v>
      </c>
      <c r="X916" s="32">
        <f>IF($S$4="", SUMIFS('자사몰 메타 광고'!$N:$N, '자사몰 메타 광고'!$C:$C, $R916),SUMIFS('자사몰 메타 광고'!$N:$N,'자사몰 메타 광고'!$I:$I,$S$4,'자사몰 메타 광고'!$C:$C,$R916))</f>
        <v>0</v>
      </c>
      <c r="Y916" s="11">
        <f t="shared" si="38"/>
        <v>0</v>
      </c>
      <c r="Z916" s="12" t="str">
        <f t="shared" si="43"/>
        <v xml:space="preserve"> </v>
      </c>
      <c r="AB916" s="10">
        <f>IF($S$4="", SUMIFS('무신사 메타 광고'!$X:$X, '무신사 메타 광고'!$C:$C, $R916),SUMIFS('무신사 메타 광고'!$X:$X,'무신사 메타 광고'!$I:$I,$S$4,'무신사 메타 광고'!$C:$C,$R916))</f>
        <v>0</v>
      </c>
      <c r="AC916" s="11">
        <f t="shared" si="39"/>
        <v>0</v>
      </c>
    </row>
    <row r="917" spans="2:29">
      <c r="B917" s="9"/>
      <c r="C917" s="29">
        <f>IF($C$4="", SUMIFS('자사몰 메타 광고'!$L:$L, '자사몰 메타 광고'!$D:$D, $B917), SUMIFS('자사몰 메타 광고'!$L:$L, '자사몰 메타 광고'!$I:$I, $C$4, '자사몰 메타 광고'!$D:$D, $B917))</f>
        <v>0</v>
      </c>
      <c r="D917" s="29">
        <f>IF($C$4="", SUMIFS('자사몰 메타 광고'!$V:$V,#REF!, $B917), SUMIFS('자사몰 메타 광고'!$V:$V,'자사몰 메타 광고'!$I:$I,$C$4,'자사몰 메타 광고'!$D:$D,$B917))</f>
        <v>0</v>
      </c>
      <c r="E917" s="11">
        <f t="shared" si="33"/>
        <v>0</v>
      </c>
      <c r="F917" s="12" t="str">
        <f t="shared" si="40"/>
        <v xml:space="preserve"> </v>
      </c>
      <c r="G917" s="30">
        <f>IF($C$4="", SUMIFS('자사몰 메타 광고'!$K:$K, '자사몰 메타 광고'!$D:$D, $B917), SUMIFS('자사몰 메타 광고'!$K:$K,'자사몰 메타 광고'!$I:$I,$C$4,'자사몰 메타 광고'!D:D,$B917))</f>
        <v>0</v>
      </c>
      <c r="H917" s="30">
        <f>IF($C$4="", SUMIFS('자사몰 메타 광고'!$Q:$Q, '자사몰 메타 광고'!$D:$D, $B917), SUMIFS('자사몰 메타 광고'!$Q:$Q,'자사몰 메타 광고'!$I:$I,$C$4,'자사몰 메타 광고'!D:D,$B917))</f>
        <v>0</v>
      </c>
      <c r="I917" s="30">
        <f>IF($C$4="", SUMIFS('자사몰 메타 광고'!$U:$U, '자사몰 메타 광고'!$D:$D, $B917), SUMIFS('자사몰 메타 광고'!$U:$U,'자사몰 메타 광고'!$I:$I,$C$4,'자사몰 메타 광고'!D:D,$B917))</f>
        <v>0</v>
      </c>
      <c r="J917" s="11">
        <f t="shared" si="34"/>
        <v>0</v>
      </c>
      <c r="K917" s="11">
        <f t="shared" si="35"/>
        <v>0</v>
      </c>
      <c r="L917" s="12" t="str">
        <f t="shared" si="41"/>
        <v xml:space="preserve"> </v>
      </c>
      <c r="N917" s="10">
        <f>IF($C$4="", SUMIFS('무신사 메타 광고'!$X:$X, '무신사 메타 광고'!$D:$D, $B917),SUMIFS('무신사 메타 광고'!$X:$X,'무신사 메타 광고'!I:I,$C$4,'무신사 메타 광고'!D:D,$B917))</f>
        <v>0</v>
      </c>
      <c r="O917" s="11">
        <f t="shared" si="36"/>
        <v>0</v>
      </c>
      <c r="R917" s="13"/>
      <c r="S917" s="31">
        <f>IF($S$4="", SUMIFS('자사몰 메타 광고'!$L:$L, '자사몰 메타 광고'!$C:$C, $R917),SUMIFS('자사몰 메타 광고'!$L:$L,'자사몰 메타 광고'!$I:$I,$S$4,'자사몰 메타 광고'!$C:$C,$R917))</f>
        <v>0</v>
      </c>
      <c r="T917" s="31">
        <f>IF($S$4="", SUMIFS('자사몰 메타 광고'!$V:$V, '자사몰 메타 광고'!$C:$C, $R917),SUMIFS('자사몰 메타 광고'!$V:$V,'자사몰 메타 광고'!$I:$I,$S$4,'자사몰 메타 광고'!$C:$C,$R917))</f>
        <v>0</v>
      </c>
      <c r="U917" s="11">
        <f t="shared" si="37"/>
        <v>0</v>
      </c>
      <c r="V917" s="12" t="str">
        <f t="shared" si="42"/>
        <v xml:space="preserve"> </v>
      </c>
      <c r="W917" s="32">
        <f>IF($S$4="", SUMIFS('자사몰 메타 광고'!$K:$K, '자사몰 메타 광고'!$C:$C, $R917),SUMIFS('자사몰 메타 광고'!$K:$K,'자사몰 메타 광고'!$I:$I,$S$4,'자사몰 메타 광고'!$C:$C,$R917))</f>
        <v>0</v>
      </c>
      <c r="X917" s="32">
        <f>IF($S$4="", SUMIFS('자사몰 메타 광고'!$N:$N, '자사몰 메타 광고'!$C:$C, $R917),SUMIFS('자사몰 메타 광고'!$N:$N,'자사몰 메타 광고'!$I:$I,$S$4,'자사몰 메타 광고'!$C:$C,$R917))</f>
        <v>0</v>
      </c>
      <c r="Y917" s="11">
        <f t="shared" si="38"/>
        <v>0</v>
      </c>
      <c r="Z917" s="12" t="str">
        <f t="shared" si="43"/>
        <v xml:space="preserve"> </v>
      </c>
      <c r="AB917" s="10">
        <f>IF($S$4="", SUMIFS('무신사 메타 광고'!$X:$X, '무신사 메타 광고'!$C:$C, $R917),SUMIFS('무신사 메타 광고'!$X:$X,'무신사 메타 광고'!$I:$I,$S$4,'무신사 메타 광고'!$C:$C,$R917))</f>
        <v>0</v>
      </c>
      <c r="AC917" s="11">
        <f t="shared" si="39"/>
        <v>0</v>
      </c>
    </row>
    <row r="918" spans="2:29">
      <c r="B918" s="9"/>
      <c r="C918" s="29">
        <f>IF($C$4="", SUMIFS('자사몰 메타 광고'!$L:$L, '자사몰 메타 광고'!$D:$D, $B918), SUMIFS('자사몰 메타 광고'!$L:$L, '자사몰 메타 광고'!$I:$I, $C$4, '자사몰 메타 광고'!$D:$D, $B918))</f>
        <v>0</v>
      </c>
      <c r="D918" s="29">
        <f>IF($C$4="", SUMIFS('자사몰 메타 광고'!$V:$V,#REF!, $B918), SUMIFS('자사몰 메타 광고'!$V:$V,'자사몰 메타 광고'!$I:$I,$C$4,'자사몰 메타 광고'!$D:$D,$B918))</f>
        <v>0</v>
      </c>
      <c r="E918" s="11">
        <f t="shared" si="33"/>
        <v>0</v>
      </c>
      <c r="F918" s="12" t="str">
        <f t="shared" si="40"/>
        <v xml:space="preserve"> </v>
      </c>
      <c r="G918" s="30">
        <f>IF($C$4="", SUMIFS('자사몰 메타 광고'!$K:$K, '자사몰 메타 광고'!$D:$D, $B918), SUMIFS('자사몰 메타 광고'!$K:$K,'자사몰 메타 광고'!$I:$I,$C$4,'자사몰 메타 광고'!D:D,$B918))</f>
        <v>0</v>
      </c>
      <c r="H918" s="30">
        <f>IF($C$4="", SUMIFS('자사몰 메타 광고'!$Q:$Q, '자사몰 메타 광고'!$D:$D, $B918), SUMIFS('자사몰 메타 광고'!$Q:$Q,'자사몰 메타 광고'!$I:$I,$C$4,'자사몰 메타 광고'!D:D,$B918))</f>
        <v>0</v>
      </c>
      <c r="I918" s="30">
        <f>IF($C$4="", SUMIFS('자사몰 메타 광고'!$U:$U, '자사몰 메타 광고'!$D:$D, $B918), SUMIFS('자사몰 메타 광고'!$U:$U,'자사몰 메타 광고'!$I:$I,$C$4,'자사몰 메타 광고'!D:D,$B918))</f>
        <v>0</v>
      </c>
      <c r="J918" s="11">
        <f t="shared" si="34"/>
        <v>0</v>
      </c>
      <c r="K918" s="11">
        <f t="shared" si="35"/>
        <v>0</v>
      </c>
      <c r="L918" s="12" t="str">
        <f t="shared" si="41"/>
        <v xml:space="preserve"> </v>
      </c>
      <c r="N918" s="10">
        <f>IF($C$4="", SUMIFS('무신사 메타 광고'!$X:$X, '무신사 메타 광고'!$D:$D, $B918),SUMIFS('무신사 메타 광고'!$X:$X,'무신사 메타 광고'!I:I,$C$4,'무신사 메타 광고'!D:D,$B918))</f>
        <v>0</v>
      </c>
      <c r="O918" s="11">
        <f t="shared" si="36"/>
        <v>0</v>
      </c>
      <c r="R918" s="13"/>
      <c r="S918" s="31">
        <f>IF($S$4="", SUMIFS('자사몰 메타 광고'!$L:$L, '자사몰 메타 광고'!$C:$C, $R918),SUMIFS('자사몰 메타 광고'!$L:$L,'자사몰 메타 광고'!$I:$I,$S$4,'자사몰 메타 광고'!$C:$C,$R918))</f>
        <v>0</v>
      </c>
      <c r="T918" s="31">
        <f>IF($S$4="", SUMIFS('자사몰 메타 광고'!$V:$V, '자사몰 메타 광고'!$C:$C, $R918),SUMIFS('자사몰 메타 광고'!$V:$V,'자사몰 메타 광고'!$I:$I,$S$4,'자사몰 메타 광고'!$C:$C,$R918))</f>
        <v>0</v>
      </c>
      <c r="U918" s="11">
        <f t="shared" si="37"/>
        <v>0</v>
      </c>
      <c r="V918" s="12" t="str">
        <f t="shared" si="42"/>
        <v xml:space="preserve"> </v>
      </c>
      <c r="W918" s="32">
        <f>IF($S$4="", SUMIFS('자사몰 메타 광고'!$K:$K, '자사몰 메타 광고'!$C:$C, $R918),SUMIFS('자사몰 메타 광고'!$K:$K,'자사몰 메타 광고'!$I:$I,$S$4,'자사몰 메타 광고'!$C:$C,$R918))</f>
        <v>0</v>
      </c>
      <c r="X918" s="32">
        <f>IF($S$4="", SUMIFS('자사몰 메타 광고'!$N:$N, '자사몰 메타 광고'!$C:$C, $R918),SUMIFS('자사몰 메타 광고'!$N:$N,'자사몰 메타 광고'!$I:$I,$S$4,'자사몰 메타 광고'!$C:$C,$R918))</f>
        <v>0</v>
      </c>
      <c r="Y918" s="11">
        <f t="shared" si="38"/>
        <v>0</v>
      </c>
      <c r="Z918" s="12" t="str">
        <f t="shared" si="43"/>
        <v xml:space="preserve"> </v>
      </c>
      <c r="AB918" s="10">
        <f>IF($S$4="", SUMIFS('무신사 메타 광고'!$X:$X, '무신사 메타 광고'!$C:$C, $R918),SUMIFS('무신사 메타 광고'!$X:$X,'무신사 메타 광고'!$I:$I,$S$4,'무신사 메타 광고'!$C:$C,$R918))</f>
        <v>0</v>
      </c>
      <c r="AC918" s="11">
        <f t="shared" si="39"/>
        <v>0</v>
      </c>
    </row>
    <row r="919" spans="2:29">
      <c r="B919" s="9"/>
      <c r="C919" s="29">
        <f>IF($C$4="", SUMIFS('자사몰 메타 광고'!$L:$L, '자사몰 메타 광고'!$D:$D, $B919), SUMIFS('자사몰 메타 광고'!$L:$L, '자사몰 메타 광고'!$I:$I, $C$4, '자사몰 메타 광고'!$D:$D, $B919))</f>
        <v>0</v>
      </c>
      <c r="D919" s="29">
        <f>IF($C$4="", SUMIFS('자사몰 메타 광고'!$V:$V,#REF!, $B919), SUMIFS('자사몰 메타 광고'!$V:$V,'자사몰 메타 광고'!$I:$I,$C$4,'자사몰 메타 광고'!$D:$D,$B919))</f>
        <v>0</v>
      </c>
      <c r="E919" s="11">
        <f t="shared" si="33"/>
        <v>0</v>
      </c>
      <c r="F919" s="12" t="str">
        <f t="shared" si="40"/>
        <v xml:space="preserve"> </v>
      </c>
      <c r="G919" s="30">
        <f>IF($C$4="", SUMIFS('자사몰 메타 광고'!$K:$K, '자사몰 메타 광고'!$D:$D, $B919), SUMIFS('자사몰 메타 광고'!$K:$K,'자사몰 메타 광고'!$I:$I,$C$4,'자사몰 메타 광고'!D:D,$B919))</f>
        <v>0</v>
      </c>
      <c r="H919" s="30">
        <f>IF($C$4="", SUMIFS('자사몰 메타 광고'!$Q:$Q, '자사몰 메타 광고'!$D:$D, $B919), SUMIFS('자사몰 메타 광고'!$Q:$Q,'자사몰 메타 광고'!$I:$I,$C$4,'자사몰 메타 광고'!D:D,$B919))</f>
        <v>0</v>
      </c>
      <c r="I919" s="30">
        <f>IF($C$4="", SUMIFS('자사몰 메타 광고'!$U:$U, '자사몰 메타 광고'!$D:$D, $B919), SUMIFS('자사몰 메타 광고'!$U:$U,'자사몰 메타 광고'!$I:$I,$C$4,'자사몰 메타 광고'!D:D,$B919))</f>
        <v>0</v>
      </c>
      <c r="J919" s="11">
        <f t="shared" si="34"/>
        <v>0</v>
      </c>
      <c r="K919" s="11">
        <f t="shared" si="35"/>
        <v>0</v>
      </c>
      <c r="L919" s="12" t="str">
        <f t="shared" si="41"/>
        <v xml:space="preserve"> </v>
      </c>
      <c r="N919" s="10">
        <f>IF($C$4="", SUMIFS('무신사 메타 광고'!$X:$X, '무신사 메타 광고'!$D:$D, $B919),SUMIFS('무신사 메타 광고'!$X:$X,'무신사 메타 광고'!I:I,$C$4,'무신사 메타 광고'!D:D,$B919))</f>
        <v>0</v>
      </c>
      <c r="O919" s="11">
        <f t="shared" si="36"/>
        <v>0</v>
      </c>
      <c r="R919" s="13"/>
      <c r="S919" s="31">
        <f>IF($S$4="", SUMIFS('자사몰 메타 광고'!$L:$L, '자사몰 메타 광고'!$C:$C, $R919),SUMIFS('자사몰 메타 광고'!$L:$L,'자사몰 메타 광고'!$I:$I,$S$4,'자사몰 메타 광고'!$C:$C,$R919))</f>
        <v>0</v>
      </c>
      <c r="T919" s="31">
        <f>IF($S$4="", SUMIFS('자사몰 메타 광고'!$V:$V, '자사몰 메타 광고'!$C:$C, $R919),SUMIFS('자사몰 메타 광고'!$V:$V,'자사몰 메타 광고'!$I:$I,$S$4,'자사몰 메타 광고'!$C:$C,$R919))</f>
        <v>0</v>
      </c>
      <c r="U919" s="11">
        <f t="shared" si="37"/>
        <v>0</v>
      </c>
      <c r="V919" s="12" t="str">
        <f t="shared" si="42"/>
        <v xml:space="preserve"> </v>
      </c>
      <c r="W919" s="32">
        <f>IF($S$4="", SUMIFS('자사몰 메타 광고'!$K:$K, '자사몰 메타 광고'!$C:$C, $R919),SUMIFS('자사몰 메타 광고'!$K:$K,'자사몰 메타 광고'!$I:$I,$S$4,'자사몰 메타 광고'!$C:$C,$R919))</f>
        <v>0</v>
      </c>
      <c r="X919" s="32">
        <f>IF($S$4="", SUMIFS('자사몰 메타 광고'!$N:$N, '자사몰 메타 광고'!$C:$C, $R919),SUMIFS('자사몰 메타 광고'!$N:$N,'자사몰 메타 광고'!$I:$I,$S$4,'자사몰 메타 광고'!$C:$C,$R919))</f>
        <v>0</v>
      </c>
      <c r="Y919" s="11">
        <f t="shared" si="38"/>
        <v>0</v>
      </c>
      <c r="Z919" s="12" t="str">
        <f t="shared" si="43"/>
        <v xml:space="preserve"> </v>
      </c>
      <c r="AB919" s="10">
        <f>IF($S$4="", SUMIFS('무신사 메타 광고'!$X:$X, '무신사 메타 광고'!$C:$C, $R919),SUMIFS('무신사 메타 광고'!$X:$X,'무신사 메타 광고'!$I:$I,$S$4,'무신사 메타 광고'!$C:$C,$R919))</f>
        <v>0</v>
      </c>
      <c r="AC919" s="11">
        <f t="shared" si="39"/>
        <v>0</v>
      </c>
    </row>
    <row r="920" spans="2:29">
      <c r="B920" s="9"/>
      <c r="C920" s="29">
        <f>IF($C$4="", SUMIFS('자사몰 메타 광고'!$L:$L, '자사몰 메타 광고'!$D:$D, $B920), SUMIFS('자사몰 메타 광고'!$L:$L, '자사몰 메타 광고'!$I:$I, $C$4, '자사몰 메타 광고'!$D:$D, $B920))</f>
        <v>0</v>
      </c>
      <c r="D920" s="29">
        <f>IF($C$4="", SUMIFS('자사몰 메타 광고'!$V:$V,#REF!, $B920), SUMIFS('자사몰 메타 광고'!$V:$V,'자사몰 메타 광고'!$I:$I,$C$4,'자사몰 메타 광고'!$D:$D,$B920))</f>
        <v>0</v>
      </c>
      <c r="E920" s="11">
        <f t="shared" si="33"/>
        <v>0</v>
      </c>
      <c r="F920" s="12" t="str">
        <f t="shared" si="40"/>
        <v xml:space="preserve"> </v>
      </c>
      <c r="G920" s="30">
        <f>IF($C$4="", SUMIFS('자사몰 메타 광고'!$K:$K, '자사몰 메타 광고'!$D:$D, $B920), SUMIFS('자사몰 메타 광고'!$K:$K,'자사몰 메타 광고'!$I:$I,$C$4,'자사몰 메타 광고'!D:D,$B920))</f>
        <v>0</v>
      </c>
      <c r="H920" s="30">
        <f>IF($C$4="", SUMIFS('자사몰 메타 광고'!$Q:$Q, '자사몰 메타 광고'!$D:$D, $B920), SUMIFS('자사몰 메타 광고'!$Q:$Q,'자사몰 메타 광고'!$I:$I,$C$4,'자사몰 메타 광고'!D:D,$B920))</f>
        <v>0</v>
      </c>
      <c r="I920" s="30">
        <f>IF($C$4="", SUMIFS('자사몰 메타 광고'!$U:$U, '자사몰 메타 광고'!$D:$D, $B920), SUMIFS('자사몰 메타 광고'!$U:$U,'자사몰 메타 광고'!$I:$I,$C$4,'자사몰 메타 광고'!D:D,$B920))</f>
        <v>0</v>
      </c>
      <c r="J920" s="11">
        <f t="shared" si="34"/>
        <v>0</v>
      </c>
      <c r="K920" s="11">
        <f t="shared" si="35"/>
        <v>0</v>
      </c>
      <c r="L920" s="12" t="str">
        <f t="shared" si="41"/>
        <v xml:space="preserve"> </v>
      </c>
      <c r="N920" s="10">
        <f>IF($C$4="", SUMIFS('무신사 메타 광고'!$X:$X, '무신사 메타 광고'!$D:$D, $B920),SUMIFS('무신사 메타 광고'!$X:$X,'무신사 메타 광고'!I:I,$C$4,'무신사 메타 광고'!D:D,$B920))</f>
        <v>0</v>
      </c>
      <c r="O920" s="11">
        <f t="shared" si="36"/>
        <v>0</v>
      </c>
      <c r="R920" s="13"/>
      <c r="S920" s="31">
        <f>IF($S$4="", SUMIFS('자사몰 메타 광고'!$L:$L, '자사몰 메타 광고'!$C:$C, $R920),SUMIFS('자사몰 메타 광고'!$L:$L,'자사몰 메타 광고'!$I:$I,$S$4,'자사몰 메타 광고'!$C:$C,$R920))</f>
        <v>0</v>
      </c>
      <c r="T920" s="31">
        <f>IF($S$4="", SUMIFS('자사몰 메타 광고'!$V:$V, '자사몰 메타 광고'!$C:$C, $R920),SUMIFS('자사몰 메타 광고'!$V:$V,'자사몰 메타 광고'!$I:$I,$S$4,'자사몰 메타 광고'!$C:$C,$R920))</f>
        <v>0</v>
      </c>
      <c r="U920" s="11">
        <f t="shared" si="37"/>
        <v>0</v>
      </c>
      <c r="V920" s="12" t="str">
        <f t="shared" si="42"/>
        <v xml:space="preserve"> </v>
      </c>
      <c r="W920" s="32">
        <f>IF($S$4="", SUMIFS('자사몰 메타 광고'!$K:$K, '자사몰 메타 광고'!$C:$C, $R920),SUMIFS('자사몰 메타 광고'!$K:$K,'자사몰 메타 광고'!$I:$I,$S$4,'자사몰 메타 광고'!$C:$C,$R920))</f>
        <v>0</v>
      </c>
      <c r="X920" s="32">
        <f>IF($S$4="", SUMIFS('자사몰 메타 광고'!$N:$N, '자사몰 메타 광고'!$C:$C, $R920),SUMIFS('자사몰 메타 광고'!$N:$N,'자사몰 메타 광고'!$I:$I,$S$4,'자사몰 메타 광고'!$C:$C,$R920))</f>
        <v>0</v>
      </c>
      <c r="Y920" s="11">
        <f t="shared" si="38"/>
        <v>0</v>
      </c>
      <c r="Z920" s="12" t="str">
        <f t="shared" si="43"/>
        <v xml:space="preserve"> </v>
      </c>
      <c r="AB920" s="10">
        <f>IF($S$4="", SUMIFS('무신사 메타 광고'!$X:$X, '무신사 메타 광고'!$C:$C, $R920),SUMIFS('무신사 메타 광고'!$X:$X,'무신사 메타 광고'!$I:$I,$S$4,'무신사 메타 광고'!$C:$C,$R920))</f>
        <v>0</v>
      </c>
      <c r="AC920" s="11">
        <f t="shared" si="39"/>
        <v>0</v>
      </c>
    </row>
    <row r="921" spans="2:29">
      <c r="B921" s="9"/>
      <c r="C921" s="29">
        <f>IF($C$4="", SUMIFS('자사몰 메타 광고'!$L:$L, '자사몰 메타 광고'!$D:$D, $B921), SUMIFS('자사몰 메타 광고'!$L:$L, '자사몰 메타 광고'!$I:$I, $C$4, '자사몰 메타 광고'!$D:$D, $B921))</f>
        <v>0</v>
      </c>
      <c r="D921" s="29">
        <f>IF($C$4="", SUMIFS('자사몰 메타 광고'!$V:$V,#REF!, $B921), SUMIFS('자사몰 메타 광고'!$V:$V,'자사몰 메타 광고'!$I:$I,$C$4,'자사몰 메타 광고'!$D:$D,$B921))</f>
        <v>0</v>
      </c>
      <c r="E921" s="11">
        <f t="shared" si="33"/>
        <v>0</v>
      </c>
      <c r="F921" s="12" t="str">
        <f t="shared" si="40"/>
        <v xml:space="preserve"> </v>
      </c>
      <c r="G921" s="30">
        <f>IF($C$4="", SUMIFS('자사몰 메타 광고'!$K:$K, '자사몰 메타 광고'!$D:$D, $B921), SUMIFS('자사몰 메타 광고'!$K:$K,'자사몰 메타 광고'!$I:$I,$C$4,'자사몰 메타 광고'!D:D,$B921))</f>
        <v>0</v>
      </c>
      <c r="H921" s="30">
        <f>IF($C$4="", SUMIFS('자사몰 메타 광고'!$Q:$Q, '자사몰 메타 광고'!$D:$D, $B921), SUMIFS('자사몰 메타 광고'!$Q:$Q,'자사몰 메타 광고'!$I:$I,$C$4,'자사몰 메타 광고'!D:D,$B921))</f>
        <v>0</v>
      </c>
      <c r="I921" s="30">
        <f>IF($C$4="", SUMIFS('자사몰 메타 광고'!$U:$U, '자사몰 메타 광고'!$D:$D, $B921), SUMIFS('자사몰 메타 광고'!$U:$U,'자사몰 메타 광고'!$I:$I,$C$4,'자사몰 메타 광고'!D:D,$B921))</f>
        <v>0</v>
      </c>
      <c r="J921" s="11">
        <f t="shared" si="34"/>
        <v>0</v>
      </c>
      <c r="K921" s="11">
        <f t="shared" si="35"/>
        <v>0</v>
      </c>
      <c r="L921" s="12" t="str">
        <f t="shared" si="41"/>
        <v xml:space="preserve"> </v>
      </c>
      <c r="N921" s="10">
        <f>IF($C$4="", SUMIFS('무신사 메타 광고'!$X:$X, '무신사 메타 광고'!$D:$D, $B921),SUMIFS('무신사 메타 광고'!$X:$X,'무신사 메타 광고'!I:I,$C$4,'무신사 메타 광고'!D:D,$B921))</f>
        <v>0</v>
      </c>
      <c r="O921" s="11">
        <f t="shared" si="36"/>
        <v>0</v>
      </c>
      <c r="R921" s="13"/>
      <c r="S921" s="31">
        <f>IF($S$4="", SUMIFS('자사몰 메타 광고'!$L:$L, '자사몰 메타 광고'!$C:$C, $R921),SUMIFS('자사몰 메타 광고'!$L:$L,'자사몰 메타 광고'!$I:$I,$S$4,'자사몰 메타 광고'!$C:$C,$R921))</f>
        <v>0</v>
      </c>
      <c r="T921" s="31">
        <f>IF($S$4="", SUMIFS('자사몰 메타 광고'!$V:$V, '자사몰 메타 광고'!$C:$C, $R921),SUMIFS('자사몰 메타 광고'!$V:$V,'자사몰 메타 광고'!$I:$I,$S$4,'자사몰 메타 광고'!$C:$C,$R921))</f>
        <v>0</v>
      </c>
      <c r="U921" s="11">
        <f t="shared" si="37"/>
        <v>0</v>
      </c>
      <c r="V921" s="12" t="str">
        <f t="shared" si="42"/>
        <v xml:space="preserve"> </v>
      </c>
      <c r="W921" s="32">
        <f>IF($S$4="", SUMIFS('자사몰 메타 광고'!$K:$K, '자사몰 메타 광고'!$C:$C, $R921),SUMIFS('자사몰 메타 광고'!$K:$K,'자사몰 메타 광고'!$I:$I,$S$4,'자사몰 메타 광고'!$C:$C,$R921))</f>
        <v>0</v>
      </c>
      <c r="X921" s="32">
        <f>IF($S$4="", SUMIFS('자사몰 메타 광고'!$N:$N, '자사몰 메타 광고'!$C:$C, $R921),SUMIFS('자사몰 메타 광고'!$N:$N,'자사몰 메타 광고'!$I:$I,$S$4,'자사몰 메타 광고'!$C:$C,$R921))</f>
        <v>0</v>
      </c>
      <c r="Y921" s="11">
        <f t="shared" si="38"/>
        <v>0</v>
      </c>
      <c r="Z921" s="12" t="str">
        <f t="shared" si="43"/>
        <v xml:space="preserve"> </v>
      </c>
      <c r="AB921" s="10">
        <f>IF($S$4="", SUMIFS('무신사 메타 광고'!$X:$X, '무신사 메타 광고'!$C:$C, $R921),SUMIFS('무신사 메타 광고'!$X:$X,'무신사 메타 광고'!$I:$I,$S$4,'무신사 메타 광고'!$C:$C,$R921))</f>
        <v>0</v>
      </c>
      <c r="AC921" s="11">
        <f t="shared" si="39"/>
        <v>0</v>
      </c>
    </row>
    <row r="922" spans="2:29">
      <c r="B922" s="9"/>
      <c r="C922" s="29">
        <f>IF($C$4="", SUMIFS('자사몰 메타 광고'!$L:$L, '자사몰 메타 광고'!$D:$D, $B922), SUMIFS('자사몰 메타 광고'!$L:$L, '자사몰 메타 광고'!$I:$I, $C$4, '자사몰 메타 광고'!$D:$D, $B922))</f>
        <v>0</v>
      </c>
      <c r="D922" s="29">
        <f>IF($C$4="", SUMIFS('자사몰 메타 광고'!$V:$V,#REF!, $B922), SUMIFS('자사몰 메타 광고'!$V:$V,'자사몰 메타 광고'!$I:$I,$C$4,'자사몰 메타 광고'!$D:$D,$B922))</f>
        <v>0</v>
      </c>
      <c r="E922" s="11">
        <f t="shared" si="33"/>
        <v>0</v>
      </c>
      <c r="F922" s="12" t="str">
        <f t="shared" si="40"/>
        <v xml:space="preserve"> </v>
      </c>
      <c r="G922" s="30">
        <f>IF($C$4="", SUMIFS('자사몰 메타 광고'!$K:$K, '자사몰 메타 광고'!$D:$D, $B922), SUMIFS('자사몰 메타 광고'!$K:$K,'자사몰 메타 광고'!$I:$I,$C$4,'자사몰 메타 광고'!D:D,$B922))</f>
        <v>0</v>
      </c>
      <c r="H922" s="30">
        <f>IF($C$4="", SUMIFS('자사몰 메타 광고'!$Q:$Q, '자사몰 메타 광고'!$D:$D, $B922), SUMIFS('자사몰 메타 광고'!$Q:$Q,'자사몰 메타 광고'!$I:$I,$C$4,'자사몰 메타 광고'!D:D,$B922))</f>
        <v>0</v>
      </c>
      <c r="I922" s="30">
        <f>IF($C$4="", SUMIFS('자사몰 메타 광고'!$U:$U, '자사몰 메타 광고'!$D:$D, $B922), SUMIFS('자사몰 메타 광고'!$U:$U,'자사몰 메타 광고'!$I:$I,$C$4,'자사몰 메타 광고'!D:D,$B922))</f>
        <v>0</v>
      </c>
      <c r="J922" s="11">
        <f t="shared" si="34"/>
        <v>0</v>
      </c>
      <c r="K922" s="11">
        <f t="shared" si="35"/>
        <v>0</v>
      </c>
      <c r="L922" s="12" t="str">
        <f t="shared" si="41"/>
        <v xml:space="preserve"> </v>
      </c>
      <c r="N922" s="10">
        <f>IF($C$4="", SUMIFS('무신사 메타 광고'!$X:$X, '무신사 메타 광고'!$D:$D, $B922),SUMIFS('무신사 메타 광고'!$X:$X,'무신사 메타 광고'!I:I,$C$4,'무신사 메타 광고'!D:D,$B922))</f>
        <v>0</v>
      </c>
      <c r="O922" s="11">
        <f t="shared" si="36"/>
        <v>0</v>
      </c>
      <c r="R922" s="13"/>
      <c r="S922" s="31">
        <f>IF($S$4="", SUMIFS('자사몰 메타 광고'!$L:$L, '자사몰 메타 광고'!$C:$C, $R922),SUMIFS('자사몰 메타 광고'!$L:$L,'자사몰 메타 광고'!$I:$I,$S$4,'자사몰 메타 광고'!$C:$C,$R922))</f>
        <v>0</v>
      </c>
      <c r="T922" s="31">
        <f>IF($S$4="", SUMIFS('자사몰 메타 광고'!$V:$V, '자사몰 메타 광고'!$C:$C, $R922),SUMIFS('자사몰 메타 광고'!$V:$V,'자사몰 메타 광고'!$I:$I,$S$4,'자사몰 메타 광고'!$C:$C,$R922))</f>
        <v>0</v>
      </c>
      <c r="U922" s="11">
        <f t="shared" si="37"/>
        <v>0</v>
      </c>
      <c r="V922" s="12" t="str">
        <f t="shared" si="42"/>
        <v xml:space="preserve"> </v>
      </c>
      <c r="W922" s="32">
        <f>IF($S$4="", SUMIFS('자사몰 메타 광고'!$K:$K, '자사몰 메타 광고'!$C:$C, $R922),SUMIFS('자사몰 메타 광고'!$K:$K,'자사몰 메타 광고'!$I:$I,$S$4,'자사몰 메타 광고'!$C:$C,$R922))</f>
        <v>0</v>
      </c>
      <c r="X922" s="32">
        <f>IF($S$4="", SUMIFS('자사몰 메타 광고'!$N:$N, '자사몰 메타 광고'!$C:$C, $R922),SUMIFS('자사몰 메타 광고'!$N:$N,'자사몰 메타 광고'!$I:$I,$S$4,'자사몰 메타 광고'!$C:$C,$R922))</f>
        <v>0</v>
      </c>
      <c r="Y922" s="11">
        <f t="shared" si="38"/>
        <v>0</v>
      </c>
      <c r="Z922" s="12" t="str">
        <f t="shared" si="43"/>
        <v xml:space="preserve"> </v>
      </c>
      <c r="AB922" s="10">
        <f>IF($S$4="", SUMIFS('무신사 메타 광고'!$X:$X, '무신사 메타 광고'!$C:$C, $R922),SUMIFS('무신사 메타 광고'!$X:$X,'무신사 메타 광고'!$I:$I,$S$4,'무신사 메타 광고'!$C:$C,$R922))</f>
        <v>0</v>
      </c>
      <c r="AC922" s="11">
        <f t="shared" si="39"/>
        <v>0</v>
      </c>
    </row>
    <row r="923" spans="2:29">
      <c r="B923" s="9"/>
      <c r="C923" s="29">
        <f>IF($C$4="", SUMIFS('자사몰 메타 광고'!$L:$L, '자사몰 메타 광고'!$D:$D, $B923), SUMIFS('자사몰 메타 광고'!$L:$L, '자사몰 메타 광고'!$I:$I, $C$4, '자사몰 메타 광고'!$D:$D, $B923))</f>
        <v>0</v>
      </c>
      <c r="D923" s="29">
        <f>IF($C$4="", SUMIFS('자사몰 메타 광고'!$V:$V,#REF!, $B923), SUMIFS('자사몰 메타 광고'!$V:$V,'자사몰 메타 광고'!$I:$I,$C$4,'자사몰 메타 광고'!$D:$D,$B923))</f>
        <v>0</v>
      </c>
      <c r="E923" s="11">
        <f t="shared" si="33"/>
        <v>0</v>
      </c>
      <c r="F923" s="12" t="str">
        <f t="shared" si="40"/>
        <v xml:space="preserve"> </v>
      </c>
      <c r="G923" s="30">
        <f>IF($C$4="", SUMIFS('자사몰 메타 광고'!$K:$K, '자사몰 메타 광고'!$D:$D, $B923), SUMIFS('자사몰 메타 광고'!$K:$K,'자사몰 메타 광고'!$I:$I,$C$4,'자사몰 메타 광고'!D:D,$B923))</f>
        <v>0</v>
      </c>
      <c r="H923" s="30">
        <f>IF($C$4="", SUMIFS('자사몰 메타 광고'!$Q:$Q, '자사몰 메타 광고'!$D:$D, $B923), SUMIFS('자사몰 메타 광고'!$Q:$Q,'자사몰 메타 광고'!$I:$I,$C$4,'자사몰 메타 광고'!D:D,$B923))</f>
        <v>0</v>
      </c>
      <c r="I923" s="30">
        <f>IF($C$4="", SUMIFS('자사몰 메타 광고'!$U:$U, '자사몰 메타 광고'!$D:$D, $B923), SUMIFS('자사몰 메타 광고'!$U:$U,'자사몰 메타 광고'!$I:$I,$C$4,'자사몰 메타 광고'!D:D,$B923))</f>
        <v>0</v>
      </c>
      <c r="J923" s="11">
        <f t="shared" si="34"/>
        <v>0</v>
      </c>
      <c r="K923" s="11">
        <f t="shared" si="35"/>
        <v>0</v>
      </c>
      <c r="L923" s="12" t="str">
        <f t="shared" si="41"/>
        <v xml:space="preserve"> </v>
      </c>
      <c r="N923" s="10">
        <f>IF($C$4="", SUMIFS('무신사 메타 광고'!$X:$X, '무신사 메타 광고'!$D:$D, $B923),SUMIFS('무신사 메타 광고'!$X:$X,'무신사 메타 광고'!I:I,$C$4,'무신사 메타 광고'!D:D,$B923))</f>
        <v>0</v>
      </c>
      <c r="O923" s="11">
        <f t="shared" si="36"/>
        <v>0</v>
      </c>
      <c r="R923" s="13"/>
      <c r="S923" s="31">
        <f>IF($S$4="", SUMIFS('자사몰 메타 광고'!$L:$L, '자사몰 메타 광고'!$C:$C, $R923),SUMIFS('자사몰 메타 광고'!$L:$L,'자사몰 메타 광고'!$I:$I,$S$4,'자사몰 메타 광고'!$C:$C,$R923))</f>
        <v>0</v>
      </c>
      <c r="T923" s="31">
        <f>IF($S$4="", SUMIFS('자사몰 메타 광고'!$V:$V, '자사몰 메타 광고'!$C:$C, $R923),SUMIFS('자사몰 메타 광고'!$V:$V,'자사몰 메타 광고'!$I:$I,$S$4,'자사몰 메타 광고'!$C:$C,$R923))</f>
        <v>0</v>
      </c>
      <c r="U923" s="11">
        <f t="shared" si="37"/>
        <v>0</v>
      </c>
      <c r="V923" s="12" t="str">
        <f t="shared" si="42"/>
        <v xml:space="preserve"> </v>
      </c>
      <c r="W923" s="32">
        <f>IF($S$4="", SUMIFS('자사몰 메타 광고'!$K:$K, '자사몰 메타 광고'!$C:$C, $R923),SUMIFS('자사몰 메타 광고'!$K:$K,'자사몰 메타 광고'!$I:$I,$S$4,'자사몰 메타 광고'!$C:$C,$R923))</f>
        <v>0</v>
      </c>
      <c r="X923" s="32">
        <f>IF($S$4="", SUMIFS('자사몰 메타 광고'!$N:$N, '자사몰 메타 광고'!$C:$C, $R923),SUMIFS('자사몰 메타 광고'!$N:$N,'자사몰 메타 광고'!$I:$I,$S$4,'자사몰 메타 광고'!$C:$C,$R923))</f>
        <v>0</v>
      </c>
      <c r="Y923" s="11">
        <f t="shared" si="38"/>
        <v>0</v>
      </c>
      <c r="Z923" s="12" t="str">
        <f t="shared" si="43"/>
        <v xml:space="preserve"> </v>
      </c>
      <c r="AB923" s="10">
        <f>IF($S$4="", SUMIFS('무신사 메타 광고'!$X:$X, '무신사 메타 광고'!$C:$C, $R923),SUMIFS('무신사 메타 광고'!$X:$X,'무신사 메타 광고'!$I:$I,$S$4,'무신사 메타 광고'!$C:$C,$R923))</f>
        <v>0</v>
      </c>
      <c r="AC923" s="11">
        <f t="shared" si="39"/>
        <v>0</v>
      </c>
    </row>
    <row r="924" spans="2:29">
      <c r="B924" s="9"/>
      <c r="C924" s="29">
        <f>IF($C$4="", SUMIFS('자사몰 메타 광고'!$L:$L, '자사몰 메타 광고'!$D:$D, $B924), SUMIFS('자사몰 메타 광고'!$L:$L, '자사몰 메타 광고'!$I:$I, $C$4, '자사몰 메타 광고'!$D:$D, $B924))</f>
        <v>0</v>
      </c>
      <c r="D924" s="29">
        <f>IF($C$4="", SUMIFS('자사몰 메타 광고'!$V:$V,#REF!, $B924), SUMIFS('자사몰 메타 광고'!$V:$V,'자사몰 메타 광고'!$I:$I,$C$4,'자사몰 메타 광고'!$D:$D,$B924))</f>
        <v>0</v>
      </c>
      <c r="E924" s="11">
        <f t="shared" si="33"/>
        <v>0</v>
      </c>
      <c r="F924" s="12" t="str">
        <f t="shared" si="40"/>
        <v xml:space="preserve"> </v>
      </c>
      <c r="G924" s="30">
        <f>IF($C$4="", SUMIFS('자사몰 메타 광고'!$K:$K, '자사몰 메타 광고'!$D:$D, $B924), SUMIFS('자사몰 메타 광고'!$K:$K,'자사몰 메타 광고'!$I:$I,$C$4,'자사몰 메타 광고'!D:D,$B924))</f>
        <v>0</v>
      </c>
      <c r="H924" s="30">
        <f>IF($C$4="", SUMIFS('자사몰 메타 광고'!$Q:$Q, '자사몰 메타 광고'!$D:$D, $B924), SUMIFS('자사몰 메타 광고'!$Q:$Q,'자사몰 메타 광고'!$I:$I,$C$4,'자사몰 메타 광고'!D:D,$B924))</f>
        <v>0</v>
      </c>
      <c r="I924" s="30">
        <f>IF($C$4="", SUMIFS('자사몰 메타 광고'!$U:$U, '자사몰 메타 광고'!$D:$D, $B924), SUMIFS('자사몰 메타 광고'!$U:$U,'자사몰 메타 광고'!$I:$I,$C$4,'자사몰 메타 광고'!D:D,$B924))</f>
        <v>0</v>
      </c>
      <c r="J924" s="11">
        <f t="shared" si="34"/>
        <v>0</v>
      </c>
      <c r="K924" s="11">
        <f t="shared" si="35"/>
        <v>0</v>
      </c>
      <c r="L924" s="12" t="str">
        <f t="shared" si="41"/>
        <v xml:space="preserve"> </v>
      </c>
      <c r="N924" s="10">
        <f>IF($C$4="", SUMIFS('무신사 메타 광고'!$X:$X, '무신사 메타 광고'!$D:$D, $B924),SUMIFS('무신사 메타 광고'!$X:$X,'무신사 메타 광고'!I:I,$C$4,'무신사 메타 광고'!D:D,$B924))</f>
        <v>0</v>
      </c>
      <c r="O924" s="11">
        <f t="shared" si="36"/>
        <v>0</v>
      </c>
      <c r="R924" s="13"/>
      <c r="S924" s="31">
        <f>IF($S$4="", SUMIFS('자사몰 메타 광고'!$L:$L, '자사몰 메타 광고'!$C:$C, $R924),SUMIFS('자사몰 메타 광고'!$L:$L,'자사몰 메타 광고'!$I:$I,$S$4,'자사몰 메타 광고'!$C:$C,$R924))</f>
        <v>0</v>
      </c>
      <c r="T924" s="31">
        <f>IF($S$4="", SUMIFS('자사몰 메타 광고'!$V:$V, '자사몰 메타 광고'!$C:$C, $R924),SUMIFS('자사몰 메타 광고'!$V:$V,'자사몰 메타 광고'!$I:$I,$S$4,'자사몰 메타 광고'!$C:$C,$R924))</f>
        <v>0</v>
      </c>
      <c r="U924" s="11">
        <f t="shared" si="37"/>
        <v>0</v>
      </c>
      <c r="V924" s="12" t="str">
        <f t="shared" si="42"/>
        <v xml:space="preserve"> </v>
      </c>
      <c r="W924" s="32">
        <f>IF($S$4="", SUMIFS('자사몰 메타 광고'!$K:$K, '자사몰 메타 광고'!$C:$C, $R924),SUMIFS('자사몰 메타 광고'!$K:$K,'자사몰 메타 광고'!$I:$I,$S$4,'자사몰 메타 광고'!$C:$C,$R924))</f>
        <v>0</v>
      </c>
      <c r="X924" s="32">
        <f>IF($S$4="", SUMIFS('자사몰 메타 광고'!$N:$N, '자사몰 메타 광고'!$C:$C, $R924),SUMIFS('자사몰 메타 광고'!$N:$N,'자사몰 메타 광고'!$I:$I,$S$4,'자사몰 메타 광고'!$C:$C,$R924))</f>
        <v>0</v>
      </c>
      <c r="Y924" s="11">
        <f t="shared" si="38"/>
        <v>0</v>
      </c>
      <c r="Z924" s="12" t="str">
        <f t="shared" si="43"/>
        <v xml:space="preserve"> </v>
      </c>
      <c r="AB924" s="10">
        <f>IF($S$4="", SUMIFS('무신사 메타 광고'!$X:$X, '무신사 메타 광고'!$C:$C, $R924),SUMIFS('무신사 메타 광고'!$X:$X,'무신사 메타 광고'!$I:$I,$S$4,'무신사 메타 광고'!$C:$C,$R924))</f>
        <v>0</v>
      </c>
      <c r="AC924" s="11">
        <f t="shared" si="39"/>
        <v>0</v>
      </c>
    </row>
    <row r="925" spans="2:29">
      <c r="B925" s="9"/>
      <c r="C925" s="29">
        <f>IF($C$4="", SUMIFS('자사몰 메타 광고'!$L:$L, '자사몰 메타 광고'!$D:$D, $B925), SUMIFS('자사몰 메타 광고'!$L:$L, '자사몰 메타 광고'!$I:$I, $C$4, '자사몰 메타 광고'!$D:$D, $B925))</f>
        <v>0</v>
      </c>
      <c r="D925" s="29">
        <f>IF($C$4="", SUMIFS('자사몰 메타 광고'!$V:$V,#REF!, $B925), SUMIFS('자사몰 메타 광고'!$V:$V,'자사몰 메타 광고'!$I:$I,$C$4,'자사몰 메타 광고'!$D:$D,$B925))</f>
        <v>0</v>
      </c>
      <c r="E925" s="11">
        <f t="shared" si="33"/>
        <v>0</v>
      </c>
      <c r="F925" s="12" t="str">
        <f t="shared" si="40"/>
        <v xml:space="preserve"> </v>
      </c>
      <c r="G925" s="30">
        <f>IF($C$4="", SUMIFS('자사몰 메타 광고'!$K:$K, '자사몰 메타 광고'!$D:$D, $B925), SUMIFS('자사몰 메타 광고'!$K:$K,'자사몰 메타 광고'!$I:$I,$C$4,'자사몰 메타 광고'!D:D,$B925))</f>
        <v>0</v>
      </c>
      <c r="H925" s="30">
        <f>IF($C$4="", SUMIFS('자사몰 메타 광고'!$Q:$Q, '자사몰 메타 광고'!$D:$D, $B925), SUMIFS('자사몰 메타 광고'!$Q:$Q,'자사몰 메타 광고'!$I:$I,$C$4,'자사몰 메타 광고'!D:D,$B925))</f>
        <v>0</v>
      </c>
      <c r="I925" s="30">
        <f>IF($C$4="", SUMIFS('자사몰 메타 광고'!$U:$U, '자사몰 메타 광고'!$D:$D, $B925), SUMIFS('자사몰 메타 광고'!$U:$U,'자사몰 메타 광고'!$I:$I,$C$4,'자사몰 메타 광고'!D:D,$B925))</f>
        <v>0</v>
      </c>
      <c r="J925" s="11">
        <f t="shared" si="34"/>
        <v>0</v>
      </c>
      <c r="K925" s="11">
        <f t="shared" si="35"/>
        <v>0</v>
      </c>
      <c r="L925" s="12" t="str">
        <f t="shared" si="41"/>
        <v xml:space="preserve"> </v>
      </c>
      <c r="N925" s="10">
        <f>IF($C$4="", SUMIFS('무신사 메타 광고'!$X:$X, '무신사 메타 광고'!$D:$D, $B925),SUMIFS('무신사 메타 광고'!$X:$X,'무신사 메타 광고'!I:I,$C$4,'무신사 메타 광고'!D:D,$B925))</f>
        <v>0</v>
      </c>
      <c r="O925" s="11">
        <f t="shared" si="36"/>
        <v>0</v>
      </c>
      <c r="R925" s="13"/>
      <c r="S925" s="31">
        <f>IF($S$4="", SUMIFS('자사몰 메타 광고'!$L:$L, '자사몰 메타 광고'!$C:$C, $R925),SUMIFS('자사몰 메타 광고'!$L:$L,'자사몰 메타 광고'!$I:$I,$S$4,'자사몰 메타 광고'!$C:$C,$R925))</f>
        <v>0</v>
      </c>
      <c r="T925" s="31">
        <f>IF($S$4="", SUMIFS('자사몰 메타 광고'!$V:$V, '자사몰 메타 광고'!$C:$C, $R925),SUMIFS('자사몰 메타 광고'!$V:$V,'자사몰 메타 광고'!$I:$I,$S$4,'자사몰 메타 광고'!$C:$C,$R925))</f>
        <v>0</v>
      </c>
      <c r="U925" s="11">
        <f t="shared" si="37"/>
        <v>0</v>
      </c>
      <c r="V925" s="12" t="str">
        <f t="shared" si="42"/>
        <v xml:space="preserve"> </v>
      </c>
      <c r="W925" s="32">
        <f>IF($S$4="", SUMIFS('자사몰 메타 광고'!$K:$K, '자사몰 메타 광고'!$C:$C, $R925),SUMIFS('자사몰 메타 광고'!$K:$K,'자사몰 메타 광고'!$I:$I,$S$4,'자사몰 메타 광고'!$C:$C,$R925))</f>
        <v>0</v>
      </c>
      <c r="X925" s="32">
        <f>IF($S$4="", SUMIFS('자사몰 메타 광고'!$N:$N, '자사몰 메타 광고'!$C:$C, $R925),SUMIFS('자사몰 메타 광고'!$N:$N,'자사몰 메타 광고'!$I:$I,$S$4,'자사몰 메타 광고'!$C:$C,$R925))</f>
        <v>0</v>
      </c>
      <c r="Y925" s="11">
        <f t="shared" si="38"/>
        <v>0</v>
      </c>
      <c r="Z925" s="12" t="str">
        <f t="shared" si="43"/>
        <v xml:space="preserve"> </v>
      </c>
      <c r="AB925" s="10">
        <f>IF($S$4="", SUMIFS('무신사 메타 광고'!$X:$X, '무신사 메타 광고'!$C:$C, $R925),SUMIFS('무신사 메타 광고'!$X:$X,'무신사 메타 광고'!$I:$I,$S$4,'무신사 메타 광고'!$C:$C,$R925))</f>
        <v>0</v>
      </c>
      <c r="AC925" s="11">
        <f t="shared" si="39"/>
        <v>0</v>
      </c>
    </row>
    <row r="926" spans="2:29">
      <c r="B926" s="9"/>
      <c r="C926" s="29">
        <f>IF($C$4="", SUMIFS('자사몰 메타 광고'!$L:$L, '자사몰 메타 광고'!$D:$D, $B926), SUMIFS('자사몰 메타 광고'!$L:$L, '자사몰 메타 광고'!$I:$I, $C$4, '자사몰 메타 광고'!$D:$D, $B926))</f>
        <v>0</v>
      </c>
      <c r="D926" s="29">
        <f>IF($C$4="", SUMIFS('자사몰 메타 광고'!$V:$V,#REF!, $B926), SUMIFS('자사몰 메타 광고'!$V:$V,'자사몰 메타 광고'!$I:$I,$C$4,'자사몰 메타 광고'!$D:$D,$B926))</f>
        <v>0</v>
      </c>
      <c r="E926" s="11">
        <f t="shared" si="33"/>
        <v>0</v>
      </c>
      <c r="F926" s="12" t="str">
        <f t="shared" si="40"/>
        <v xml:space="preserve"> </v>
      </c>
      <c r="G926" s="30">
        <f>IF($C$4="", SUMIFS('자사몰 메타 광고'!$K:$K, '자사몰 메타 광고'!$D:$D, $B926), SUMIFS('자사몰 메타 광고'!$K:$K,'자사몰 메타 광고'!$I:$I,$C$4,'자사몰 메타 광고'!D:D,$B926))</f>
        <v>0</v>
      </c>
      <c r="H926" s="30">
        <f>IF($C$4="", SUMIFS('자사몰 메타 광고'!$Q:$Q, '자사몰 메타 광고'!$D:$D, $B926), SUMIFS('자사몰 메타 광고'!$Q:$Q,'자사몰 메타 광고'!$I:$I,$C$4,'자사몰 메타 광고'!D:D,$B926))</f>
        <v>0</v>
      </c>
      <c r="I926" s="30">
        <f>IF($C$4="", SUMIFS('자사몰 메타 광고'!$U:$U, '자사몰 메타 광고'!$D:$D, $B926), SUMIFS('자사몰 메타 광고'!$U:$U,'자사몰 메타 광고'!$I:$I,$C$4,'자사몰 메타 광고'!D:D,$B926))</f>
        <v>0</v>
      </c>
      <c r="J926" s="11">
        <f t="shared" si="34"/>
        <v>0</v>
      </c>
      <c r="K926" s="11">
        <f t="shared" si="35"/>
        <v>0</v>
      </c>
      <c r="L926" s="12" t="str">
        <f t="shared" si="41"/>
        <v xml:space="preserve"> </v>
      </c>
      <c r="N926" s="10">
        <f>IF($C$4="", SUMIFS('무신사 메타 광고'!$X:$X, '무신사 메타 광고'!$D:$D, $B926),SUMIFS('무신사 메타 광고'!$X:$X,'무신사 메타 광고'!I:I,$C$4,'무신사 메타 광고'!D:D,$B926))</f>
        <v>0</v>
      </c>
      <c r="O926" s="11">
        <f t="shared" si="36"/>
        <v>0</v>
      </c>
      <c r="R926" s="13"/>
      <c r="S926" s="31">
        <f>IF($S$4="", SUMIFS('자사몰 메타 광고'!$L:$L, '자사몰 메타 광고'!$C:$C, $R926),SUMIFS('자사몰 메타 광고'!$L:$L,'자사몰 메타 광고'!$I:$I,$S$4,'자사몰 메타 광고'!$C:$C,$R926))</f>
        <v>0</v>
      </c>
      <c r="T926" s="31">
        <f>IF($S$4="", SUMIFS('자사몰 메타 광고'!$V:$V, '자사몰 메타 광고'!$C:$C, $R926),SUMIFS('자사몰 메타 광고'!$V:$V,'자사몰 메타 광고'!$I:$I,$S$4,'자사몰 메타 광고'!$C:$C,$R926))</f>
        <v>0</v>
      </c>
      <c r="U926" s="11">
        <f t="shared" si="37"/>
        <v>0</v>
      </c>
      <c r="V926" s="12" t="str">
        <f t="shared" si="42"/>
        <v xml:space="preserve"> </v>
      </c>
      <c r="W926" s="32">
        <f>IF($S$4="", SUMIFS('자사몰 메타 광고'!$K:$K, '자사몰 메타 광고'!$C:$C, $R926),SUMIFS('자사몰 메타 광고'!$K:$K,'자사몰 메타 광고'!$I:$I,$S$4,'자사몰 메타 광고'!$C:$C,$R926))</f>
        <v>0</v>
      </c>
      <c r="X926" s="32">
        <f>IF($S$4="", SUMIFS('자사몰 메타 광고'!$N:$N, '자사몰 메타 광고'!$C:$C, $R926),SUMIFS('자사몰 메타 광고'!$N:$N,'자사몰 메타 광고'!$I:$I,$S$4,'자사몰 메타 광고'!$C:$C,$R926))</f>
        <v>0</v>
      </c>
      <c r="Y926" s="11">
        <f t="shared" si="38"/>
        <v>0</v>
      </c>
      <c r="Z926" s="12" t="str">
        <f t="shared" si="43"/>
        <v xml:space="preserve"> </v>
      </c>
      <c r="AB926" s="10">
        <f>IF($S$4="", SUMIFS('무신사 메타 광고'!$X:$X, '무신사 메타 광고'!$C:$C, $R926),SUMIFS('무신사 메타 광고'!$X:$X,'무신사 메타 광고'!$I:$I,$S$4,'무신사 메타 광고'!$C:$C,$R926))</f>
        <v>0</v>
      </c>
      <c r="AC926" s="11">
        <f t="shared" si="39"/>
        <v>0</v>
      </c>
    </row>
    <row r="927" spans="2:29">
      <c r="B927" s="9"/>
      <c r="C927" s="29">
        <f>IF($C$4="", SUMIFS('자사몰 메타 광고'!$L:$L, '자사몰 메타 광고'!$D:$D, $B927), SUMIFS('자사몰 메타 광고'!$L:$L, '자사몰 메타 광고'!$I:$I, $C$4, '자사몰 메타 광고'!$D:$D, $B927))</f>
        <v>0</v>
      </c>
      <c r="D927" s="29">
        <f>IF($C$4="", SUMIFS('자사몰 메타 광고'!$V:$V,#REF!, $B927), SUMIFS('자사몰 메타 광고'!$V:$V,'자사몰 메타 광고'!$I:$I,$C$4,'자사몰 메타 광고'!$D:$D,$B927))</f>
        <v>0</v>
      </c>
      <c r="E927" s="11">
        <f t="shared" si="33"/>
        <v>0</v>
      </c>
      <c r="F927" s="12" t="str">
        <f t="shared" si="40"/>
        <v xml:space="preserve"> </v>
      </c>
      <c r="G927" s="30">
        <f>IF($C$4="", SUMIFS('자사몰 메타 광고'!$K:$K, '자사몰 메타 광고'!$D:$D, $B927), SUMIFS('자사몰 메타 광고'!$K:$K,'자사몰 메타 광고'!$I:$I,$C$4,'자사몰 메타 광고'!D:D,$B927))</f>
        <v>0</v>
      </c>
      <c r="H927" s="30">
        <f>IF($C$4="", SUMIFS('자사몰 메타 광고'!$Q:$Q, '자사몰 메타 광고'!$D:$D, $B927), SUMIFS('자사몰 메타 광고'!$Q:$Q,'자사몰 메타 광고'!$I:$I,$C$4,'자사몰 메타 광고'!D:D,$B927))</f>
        <v>0</v>
      </c>
      <c r="I927" s="30">
        <f>IF($C$4="", SUMIFS('자사몰 메타 광고'!$U:$U, '자사몰 메타 광고'!$D:$D, $B927), SUMIFS('자사몰 메타 광고'!$U:$U,'자사몰 메타 광고'!$I:$I,$C$4,'자사몰 메타 광고'!D:D,$B927))</f>
        <v>0</v>
      </c>
      <c r="J927" s="11">
        <f t="shared" si="34"/>
        <v>0</v>
      </c>
      <c r="K927" s="11">
        <f t="shared" si="35"/>
        <v>0</v>
      </c>
      <c r="L927" s="12" t="str">
        <f t="shared" si="41"/>
        <v xml:space="preserve"> </v>
      </c>
      <c r="N927" s="10">
        <f>IF($C$4="", SUMIFS('무신사 메타 광고'!$X:$X, '무신사 메타 광고'!$D:$D, $B927),SUMIFS('무신사 메타 광고'!$X:$X,'무신사 메타 광고'!I:I,$C$4,'무신사 메타 광고'!D:D,$B927))</f>
        <v>0</v>
      </c>
      <c r="O927" s="11">
        <f t="shared" si="36"/>
        <v>0</v>
      </c>
      <c r="R927" s="13"/>
      <c r="S927" s="31">
        <f>IF($S$4="", SUMIFS('자사몰 메타 광고'!$L:$L, '자사몰 메타 광고'!$C:$C, $R927),SUMIFS('자사몰 메타 광고'!$L:$L,'자사몰 메타 광고'!$I:$I,$S$4,'자사몰 메타 광고'!$C:$C,$R927))</f>
        <v>0</v>
      </c>
      <c r="T927" s="31">
        <f>IF($S$4="", SUMIFS('자사몰 메타 광고'!$V:$V, '자사몰 메타 광고'!$C:$C, $R927),SUMIFS('자사몰 메타 광고'!$V:$V,'자사몰 메타 광고'!$I:$I,$S$4,'자사몰 메타 광고'!$C:$C,$R927))</f>
        <v>0</v>
      </c>
      <c r="U927" s="11">
        <f t="shared" si="37"/>
        <v>0</v>
      </c>
      <c r="V927" s="12" t="str">
        <f t="shared" si="42"/>
        <v xml:space="preserve"> </v>
      </c>
      <c r="W927" s="32">
        <f>IF($S$4="", SUMIFS('자사몰 메타 광고'!$K:$K, '자사몰 메타 광고'!$C:$C, $R927),SUMIFS('자사몰 메타 광고'!$K:$K,'자사몰 메타 광고'!$I:$I,$S$4,'자사몰 메타 광고'!$C:$C,$R927))</f>
        <v>0</v>
      </c>
      <c r="X927" s="32">
        <f>IF($S$4="", SUMIFS('자사몰 메타 광고'!$N:$N, '자사몰 메타 광고'!$C:$C, $R927),SUMIFS('자사몰 메타 광고'!$N:$N,'자사몰 메타 광고'!$I:$I,$S$4,'자사몰 메타 광고'!$C:$C,$R927))</f>
        <v>0</v>
      </c>
      <c r="Y927" s="11">
        <f t="shared" si="38"/>
        <v>0</v>
      </c>
      <c r="Z927" s="12" t="str">
        <f t="shared" si="43"/>
        <v xml:space="preserve"> </v>
      </c>
      <c r="AB927" s="10">
        <f>IF($S$4="", SUMIFS('무신사 메타 광고'!$X:$X, '무신사 메타 광고'!$C:$C, $R927),SUMIFS('무신사 메타 광고'!$X:$X,'무신사 메타 광고'!$I:$I,$S$4,'무신사 메타 광고'!$C:$C,$R927))</f>
        <v>0</v>
      </c>
      <c r="AC927" s="11">
        <f t="shared" si="39"/>
        <v>0</v>
      </c>
    </row>
    <row r="928" spans="2:29">
      <c r="B928" s="9"/>
      <c r="C928" s="29">
        <f>IF($C$4="", SUMIFS('자사몰 메타 광고'!$L:$L, '자사몰 메타 광고'!$D:$D, $B928), SUMIFS('자사몰 메타 광고'!$L:$L, '자사몰 메타 광고'!$I:$I, $C$4, '자사몰 메타 광고'!$D:$D, $B928))</f>
        <v>0</v>
      </c>
      <c r="D928" s="29">
        <f>IF($C$4="", SUMIFS('자사몰 메타 광고'!$V:$V,#REF!, $B928), SUMIFS('자사몰 메타 광고'!$V:$V,'자사몰 메타 광고'!$I:$I,$C$4,'자사몰 메타 광고'!$D:$D,$B928))</f>
        <v>0</v>
      </c>
      <c r="E928" s="11">
        <f t="shared" si="33"/>
        <v>0</v>
      </c>
      <c r="F928" s="12" t="str">
        <f t="shared" si="40"/>
        <v xml:space="preserve"> </v>
      </c>
      <c r="G928" s="30">
        <f>IF($C$4="", SUMIFS('자사몰 메타 광고'!$K:$K, '자사몰 메타 광고'!$D:$D, $B928), SUMIFS('자사몰 메타 광고'!$K:$K,'자사몰 메타 광고'!$I:$I,$C$4,'자사몰 메타 광고'!D:D,$B928))</f>
        <v>0</v>
      </c>
      <c r="H928" s="30">
        <f>IF($C$4="", SUMIFS('자사몰 메타 광고'!$Q:$Q, '자사몰 메타 광고'!$D:$D, $B928), SUMIFS('자사몰 메타 광고'!$Q:$Q,'자사몰 메타 광고'!$I:$I,$C$4,'자사몰 메타 광고'!D:D,$B928))</f>
        <v>0</v>
      </c>
      <c r="I928" s="30">
        <f>IF($C$4="", SUMIFS('자사몰 메타 광고'!$U:$U, '자사몰 메타 광고'!$D:$D, $B928), SUMIFS('자사몰 메타 광고'!$U:$U,'자사몰 메타 광고'!$I:$I,$C$4,'자사몰 메타 광고'!D:D,$B928))</f>
        <v>0</v>
      </c>
      <c r="J928" s="11">
        <f t="shared" si="34"/>
        <v>0</v>
      </c>
      <c r="K928" s="11">
        <f t="shared" si="35"/>
        <v>0</v>
      </c>
      <c r="L928" s="12" t="str">
        <f t="shared" si="41"/>
        <v xml:space="preserve"> </v>
      </c>
      <c r="N928" s="10">
        <f>IF($C$4="", SUMIFS('무신사 메타 광고'!$X:$X, '무신사 메타 광고'!$D:$D, $B928),SUMIFS('무신사 메타 광고'!$X:$X,'무신사 메타 광고'!I:I,$C$4,'무신사 메타 광고'!D:D,$B928))</f>
        <v>0</v>
      </c>
      <c r="O928" s="11">
        <f t="shared" si="36"/>
        <v>0</v>
      </c>
      <c r="R928" s="13"/>
      <c r="S928" s="31">
        <f>IF($S$4="", SUMIFS('자사몰 메타 광고'!$L:$L, '자사몰 메타 광고'!$C:$C, $R928),SUMIFS('자사몰 메타 광고'!$L:$L,'자사몰 메타 광고'!$I:$I,$S$4,'자사몰 메타 광고'!$C:$C,$R928))</f>
        <v>0</v>
      </c>
      <c r="T928" s="31">
        <f>IF($S$4="", SUMIFS('자사몰 메타 광고'!$V:$V, '자사몰 메타 광고'!$C:$C, $R928),SUMIFS('자사몰 메타 광고'!$V:$V,'자사몰 메타 광고'!$I:$I,$S$4,'자사몰 메타 광고'!$C:$C,$R928))</f>
        <v>0</v>
      </c>
      <c r="U928" s="11">
        <f t="shared" si="37"/>
        <v>0</v>
      </c>
      <c r="V928" s="12" t="str">
        <f t="shared" si="42"/>
        <v xml:space="preserve"> </v>
      </c>
      <c r="W928" s="32">
        <f>IF($S$4="", SUMIFS('자사몰 메타 광고'!$K:$K, '자사몰 메타 광고'!$C:$C, $R928),SUMIFS('자사몰 메타 광고'!$K:$K,'자사몰 메타 광고'!$I:$I,$S$4,'자사몰 메타 광고'!$C:$C,$R928))</f>
        <v>0</v>
      </c>
      <c r="X928" s="32">
        <f>IF($S$4="", SUMIFS('자사몰 메타 광고'!$N:$N, '자사몰 메타 광고'!$C:$C, $R928),SUMIFS('자사몰 메타 광고'!$N:$N,'자사몰 메타 광고'!$I:$I,$S$4,'자사몰 메타 광고'!$C:$C,$R928))</f>
        <v>0</v>
      </c>
      <c r="Y928" s="11">
        <f t="shared" si="38"/>
        <v>0</v>
      </c>
      <c r="Z928" s="12" t="str">
        <f t="shared" si="43"/>
        <v xml:space="preserve"> </v>
      </c>
      <c r="AB928" s="10">
        <f>IF($S$4="", SUMIFS('무신사 메타 광고'!$X:$X, '무신사 메타 광고'!$C:$C, $R928),SUMIFS('무신사 메타 광고'!$X:$X,'무신사 메타 광고'!$I:$I,$S$4,'무신사 메타 광고'!$C:$C,$R928))</f>
        <v>0</v>
      </c>
      <c r="AC928" s="11">
        <f t="shared" si="39"/>
        <v>0</v>
      </c>
    </row>
    <row r="929" spans="2:29">
      <c r="B929" s="9"/>
      <c r="C929" s="29">
        <f>IF($C$4="", SUMIFS('자사몰 메타 광고'!$L:$L, '자사몰 메타 광고'!$D:$D, $B929), SUMIFS('자사몰 메타 광고'!$L:$L, '자사몰 메타 광고'!$I:$I, $C$4, '자사몰 메타 광고'!$D:$D, $B929))</f>
        <v>0</v>
      </c>
      <c r="D929" s="29">
        <f>IF($C$4="", SUMIFS('자사몰 메타 광고'!$V:$V,#REF!, $B929), SUMIFS('자사몰 메타 광고'!$V:$V,'자사몰 메타 광고'!$I:$I,$C$4,'자사몰 메타 광고'!$D:$D,$B929))</f>
        <v>0</v>
      </c>
      <c r="E929" s="11">
        <f t="shared" si="33"/>
        <v>0</v>
      </c>
      <c r="F929" s="12" t="str">
        <f t="shared" si="40"/>
        <v xml:space="preserve"> </v>
      </c>
      <c r="G929" s="30">
        <f>IF($C$4="", SUMIFS('자사몰 메타 광고'!$K:$K, '자사몰 메타 광고'!$D:$D, $B929), SUMIFS('자사몰 메타 광고'!$K:$K,'자사몰 메타 광고'!$I:$I,$C$4,'자사몰 메타 광고'!D:D,$B929))</f>
        <v>0</v>
      </c>
      <c r="H929" s="30">
        <f>IF($C$4="", SUMIFS('자사몰 메타 광고'!$Q:$Q, '자사몰 메타 광고'!$D:$D, $B929), SUMIFS('자사몰 메타 광고'!$Q:$Q,'자사몰 메타 광고'!$I:$I,$C$4,'자사몰 메타 광고'!D:D,$B929))</f>
        <v>0</v>
      </c>
      <c r="I929" s="30">
        <f>IF($C$4="", SUMIFS('자사몰 메타 광고'!$U:$U, '자사몰 메타 광고'!$D:$D, $B929), SUMIFS('자사몰 메타 광고'!$U:$U,'자사몰 메타 광고'!$I:$I,$C$4,'자사몰 메타 광고'!D:D,$B929))</f>
        <v>0</v>
      </c>
      <c r="J929" s="11">
        <f t="shared" si="34"/>
        <v>0</v>
      </c>
      <c r="K929" s="11">
        <f t="shared" si="35"/>
        <v>0</v>
      </c>
      <c r="L929" s="12" t="str">
        <f t="shared" si="41"/>
        <v xml:space="preserve"> </v>
      </c>
      <c r="N929" s="10">
        <f>IF($C$4="", SUMIFS('무신사 메타 광고'!$X:$X, '무신사 메타 광고'!$D:$D, $B929),SUMIFS('무신사 메타 광고'!$X:$X,'무신사 메타 광고'!I:I,$C$4,'무신사 메타 광고'!D:D,$B929))</f>
        <v>0</v>
      </c>
      <c r="O929" s="11">
        <f t="shared" si="36"/>
        <v>0</v>
      </c>
      <c r="R929" s="13"/>
      <c r="S929" s="31">
        <f>IF($S$4="", SUMIFS('자사몰 메타 광고'!$L:$L, '자사몰 메타 광고'!$C:$C, $R929),SUMIFS('자사몰 메타 광고'!$L:$L,'자사몰 메타 광고'!$I:$I,$S$4,'자사몰 메타 광고'!$C:$C,$R929))</f>
        <v>0</v>
      </c>
      <c r="T929" s="31">
        <f>IF($S$4="", SUMIFS('자사몰 메타 광고'!$V:$V, '자사몰 메타 광고'!$C:$C, $R929),SUMIFS('자사몰 메타 광고'!$V:$V,'자사몰 메타 광고'!$I:$I,$S$4,'자사몰 메타 광고'!$C:$C,$R929))</f>
        <v>0</v>
      </c>
      <c r="U929" s="11">
        <f t="shared" si="37"/>
        <v>0</v>
      </c>
      <c r="V929" s="12" t="str">
        <f t="shared" si="42"/>
        <v xml:space="preserve"> </v>
      </c>
      <c r="W929" s="32">
        <f>IF($S$4="", SUMIFS('자사몰 메타 광고'!$K:$K, '자사몰 메타 광고'!$C:$C, $R929),SUMIFS('자사몰 메타 광고'!$K:$K,'자사몰 메타 광고'!$I:$I,$S$4,'자사몰 메타 광고'!$C:$C,$R929))</f>
        <v>0</v>
      </c>
      <c r="X929" s="32">
        <f>IF($S$4="", SUMIFS('자사몰 메타 광고'!$N:$N, '자사몰 메타 광고'!$C:$C, $R929),SUMIFS('자사몰 메타 광고'!$N:$N,'자사몰 메타 광고'!$I:$I,$S$4,'자사몰 메타 광고'!$C:$C,$R929))</f>
        <v>0</v>
      </c>
      <c r="Y929" s="11">
        <f t="shared" si="38"/>
        <v>0</v>
      </c>
      <c r="Z929" s="12" t="str">
        <f t="shared" si="43"/>
        <v xml:space="preserve"> </v>
      </c>
      <c r="AB929" s="10">
        <f>IF($S$4="", SUMIFS('무신사 메타 광고'!$X:$X, '무신사 메타 광고'!$C:$C, $R929),SUMIFS('무신사 메타 광고'!$X:$X,'무신사 메타 광고'!$I:$I,$S$4,'무신사 메타 광고'!$C:$C,$R929))</f>
        <v>0</v>
      </c>
      <c r="AC929" s="11">
        <f t="shared" si="39"/>
        <v>0</v>
      </c>
    </row>
    <row r="930" spans="2:29">
      <c r="B930" s="9"/>
      <c r="C930" s="29">
        <f>IF($C$4="", SUMIFS('자사몰 메타 광고'!$L:$L, '자사몰 메타 광고'!$D:$D, $B930), SUMIFS('자사몰 메타 광고'!$L:$L, '자사몰 메타 광고'!$I:$I, $C$4, '자사몰 메타 광고'!$D:$D, $B930))</f>
        <v>0</v>
      </c>
      <c r="D930" s="29">
        <f>IF($C$4="", SUMIFS('자사몰 메타 광고'!$V:$V,#REF!, $B930), SUMIFS('자사몰 메타 광고'!$V:$V,'자사몰 메타 광고'!$I:$I,$C$4,'자사몰 메타 광고'!$D:$D,$B930))</f>
        <v>0</v>
      </c>
      <c r="E930" s="11">
        <f t="shared" si="33"/>
        <v>0</v>
      </c>
      <c r="F930" s="12" t="str">
        <f t="shared" si="40"/>
        <v xml:space="preserve"> </v>
      </c>
      <c r="G930" s="30">
        <f>IF($C$4="", SUMIFS('자사몰 메타 광고'!$K:$K, '자사몰 메타 광고'!$D:$D, $B930), SUMIFS('자사몰 메타 광고'!$K:$K,'자사몰 메타 광고'!$I:$I,$C$4,'자사몰 메타 광고'!D:D,$B930))</f>
        <v>0</v>
      </c>
      <c r="H930" s="30">
        <f>IF($C$4="", SUMIFS('자사몰 메타 광고'!$Q:$Q, '자사몰 메타 광고'!$D:$D, $B930), SUMIFS('자사몰 메타 광고'!$Q:$Q,'자사몰 메타 광고'!$I:$I,$C$4,'자사몰 메타 광고'!D:D,$B930))</f>
        <v>0</v>
      </c>
      <c r="I930" s="30">
        <f>IF($C$4="", SUMIFS('자사몰 메타 광고'!$U:$U, '자사몰 메타 광고'!$D:$D, $B930), SUMIFS('자사몰 메타 광고'!$U:$U,'자사몰 메타 광고'!$I:$I,$C$4,'자사몰 메타 광고'!D:D,$B930))</f>
        <v>0</v>
      </c>
      <c r="J930" s="11">
        <f t="shared" si="34"/>
        <v>0</v>
      </c>
      <c r="K930" s="11">
        <f t="shared" si="35"/>
        <v>0</v>
      </c>
      <c r="L930" s="12" t="str">
        <f t="shared" si="41"/>
        <v xml:space="preserve"> </v>
      </c>
      <c r="N930" s="10">
        <f>IF($C$4="", SUMIFS('무신사 메타 광고'!$X:$X, '무신사 메타 광고'!$D:$D, $B930),SUMIFS('무신사 메타 광고'!$X:$X,'무신사 메타 광고'!I:I,$C$4,'무신사 메타 광고'!D:D,$B930))</f>
        <v>0</v>
      </c>
      <c r="O930" s="11">
        <f t="shared" si="36"/>
        <v>0</v>
      </c>
      <c r="R930" s="13"/>
      <c r="S930" s="31">
        <f>IF($S$4="", SUMIFS('자사몰 메타 광고'!$L:$L, '자사몰 메타 광고'!$C:$C, $R930),SUMIFS('자사몰 메타 광고'!$L:$L,'자사몰 메타 광고'!$I:$I,$S$4,'자사몰 메타 광고'!$C:$C,$R930))</f>
        <v>0</v>
      </c>
      <c r="T930" s="31">
        <f>IF($S$4="", SUMIFS('자사몰 메타 광고'!$V:$V, '자사몰 메타 광고'!$C:$C, $R930),SUMIFS('자사몰 메타 광고'!$V:$V,'자사몰 메타 광고'!$I:$I,$S$4,'자사몰 메타 광고'!$C:$C,$R930))</f>
        <v>0</v>
      </c>
      <c r="U930" s="11">
        <f t="shared" si="37"/>
        <v>0</v>
      </c>
      <c r="V930" s="12" t="str">
        <f t="shared" si="42"/>
        <v xml:space="preserve"> </v>
      </c>
      <c r="W930" s="32">
        <f>IF($S$4="", SUMIFS('자사몰 메타 광고'!$K:$K, '자사몰 메타 광고'!$C:$C, $R930),SUMIFS('자사몰 메타 광고'!$K:$K,'자사몰 메타 광고'!$I:$I,$S$4,'자사몰 메타 광고'!$C:$C,$R930))</f>
        <v>0</v>
      </c>
      <c r="X930" s="32">
        <f>IF($S$4="", SUMIFS('자사몰 메타 광고'!$N:$N, '자사몰 메타 광고'!$C:$C, $R930),SUMIFS('자사몰 메타 광고'!$N:$N,'자사몰 메타 광고'!$I:$I,$S$4,'자사몰 메타 광고'!$C:$C,$R930))</f>
        <v>0</v>
      </c>
      <c r="Y930" s="11">
        <f t="shared" si="38"/>
        <v>0</v>
      </c>
      <c r="Z930" s="12" t="str">
        <f t="shared" si="43"/>
        <v xml:space="preserve"> </v>
      </c>
      <c r="AB930" s="10">
        <f>IF($S$4="", SUMIFS('무신사 메타 광고'!$X:$X, '무신사 메타 광고'!$C:$C, $R930),SUMIFS('무신사 메타 광고'!$X:$X,'무신사 메타 광고'!$I:$I,$S$4,'무신사 메타 광고'!$C:$C,$R930))</f>
        <v>0</v>
      </c>
      <c r="AC930" s="11">
        <f t="shared" si="39"/>
        <v>0</v>
      </c>
    </row>
    <row r="931" spans="2:29">
      <c r="B931" s="9"/>
      <c r="C931" s="29">
        <f>IF($C$4="", SUMIFS('자사몰 메타 광고'!$L:$L, '자사몰 메타 광고'!$D:$D, $B931), SUMIFS('자사몰 메타 광고'!$L:$L, '자사몰 메타 광고'!$I:$I, $C$4, '자사몰 메타 광고'!$D:$D, $B931))</f>
        <v>0</v>
      </c>
      <c r="D931" s="29">
        <f>IF($C$4="", SUMIFS('자사몰 메타 광고'!$V:$V,#REF!, $B931), SUMIFS('자사몰 메타 광고'!$V:$V,'자사몰 메타 광고'!$I:$I,$C$4,'자사몰 메타 광고'!$D:$D,$B931))</f>
        <v>0</v>
      </c>
      <c r="E931" s="11">
        <f t="shared" si="33"/>
        <v>0</v>
      </c>
      <c r="F931" s="12" t="str">
        <f t="shared" si="40"/>
        <v xml:space="preserve"> </v>
      </c>
      <c r="G931" s="30">
        <f>IF($C$4="", SUMIFS('자사몰 메타 광고'!$K:$K, '자사몰 메타 광고'!$D:$D, $B931), SUMIFS('자사몰 메타 광고'!$K:$K,'자사몰 메타 광고'!$I:$I,$C$4,'자사몰 메타 광고'!D:D,$B931))</f>
        <v>0</v>
      </c>
      <c r="H931" s="30">
        <f>IF($C$4="", SUMIFS('자사몰 메타 광고'!$Q:$Q, '자사몰 메타 광고'!$D:$D, $B931), SUMIFS('자사몰 메타 광고'!$Q:$Q,'자사몰 메타 광고'!$I:$I,$C$4,'자사몰 메타 광고'!D:D,$B931))</f>
        <v>0</v>
      </c>
      <c r="I931" s="30">
        <f>IF($C$4="", SUMIFS('자사몰 메타 광고'!$U:$U, '자사몰 메타 광고'!$D:$D, $B931), SUMIFS('자사몰 메타 광고'!$U:$U,'자사몰 메타 광고'!$I:$I,$C$4,'자사몰 메타 광고'!D:D,$B931))</f>
        <v>0</v>
      </c>
      <c r="J931" s="11">
        <f t="shared" si="34"/>
        <v>0</v>
      </c>
      <c r="K931" s="11">
        <f t="shared" si="35"/>
        <v>0</v>
      </c>
      <c r="L931" s="12" t="str">
        <f t="shared" si="41"/>
        <v xml:space="preserve"> </v>
      </c>
      <c r="N931" s="10">
        <f>IF($C$4="", SUMIFS('무신사 메타 광고'!$X:$X, '무신사 메타 광고'!$D:$D, $B931),SUMIFS('무신사 메타 광고'!$X:$X,'무신사 메타 광고'!I:I,$C$4,'무신사 메타 광고'!D:D,$B931))</f>
        <v>0</v>
      </c>
      <c r="O931" s="11">
        <f t="shared" si="36"/>
        <v>0</v>
      </c>
      <c r="R931" s="13"/>
      <c r="S931" s="31">
        <f>IF($S$4="", SUMIFS('자사몰 메타 광고'!$L:$L, '자사몰 메타 광고'!$C:$C, $R931),SUMIFS('자사몰 메타 광고'!$L:$L,'자사몰 메타 광고'!$I:$I,$S$4,'자사몰 메타 광고'!$C:$C,$R931))</f>
        <v>0</v>
      </c>
      <c r="T931" s="31">
        <f>IF($S$4="", SUMIFS('자사몰 메타 광고'!$V:$V, '자사몰 메타 광고'!$C:$C, $R931),SUMIFS('자사몰 메타 광고'!$V:$V,'자사몰 메타 광고'!$I:$I,$S$4,'자사몰 메타 광고'!$C:$C,$R931))</f>
        <v>0</v>
      </c>
      <c r="U931" s="11">
        <f t="shared" si="37"/>
        <v>0</v>
      </c>
      <c r="V931" s="12" t="str">
        <f t="shared" si="42"/>
        <v xml:space="preserve"> </v>
      </c>
      <c r="W931" s="32">
        <f>IF($S$4="", SUMIFS('자사몰 메타 광고'!$K:$K, '자사몰 메타 광고'!$C:$C, $R931),SUMIFS('자사몰 메타 광고'!$K:$K,'자사몰 메타 광고'!$I:$I,$S$4,'자사몰 메타 광고'!$C:$C,$R931))</f>
        <v>0</v>
      </c>
      <c r="X931" s="32">
        <f>IF($S$4="", SUMIFS('자사몰 메타 광고'!$N:$N, '자사몰 메타 광고'!$C:$C, $R931),SUMIFS('자사몰 메타 광고'!$N:$N,'자사몰 메타 광고'!$I:$I,$S$4,'자사몰 메타 광고'!$C:$C,$R931))</f>
        <v>0</v>
      </c>
      <c r="Y931" s="11">
        <f t="shared" si="38"/>
        <v>0</v>
      </c>
      <c r="Z931" s="12" t="str">
        <f t="shared" si="43"/>
        <v xml:space="preserve"> </v>
      </c>
      <c r="AB931" s="10">
        <f>IF($S$4="", SUMIFS('무신사 메타 광고'!$X:$X, '무신사 메타 광고'!$C:$C, $R931),SUMIFS('무신사 메타 광고'!$X:$X,'무신사 메타 광고'!$I:$I,$S$4,'무신사 메타 광고'!$C:$C,$R931))</f>
        <v>0</v>
      </c>
      <c r="AC931" s="11">
        <f t="shared" si="39"/>
        <v>0</v>
      </c>
    </row>
    <row r="932" spans="2:29">
      <c r="B932" s="9"/>
      <c r="C932" s="29">
        <f>IF($C$4="", SUMIFS('자사몰 메타 광고'!$L:$L, '자사몰 메타 광고'!$D:$D, $B932), SUMIFS('자사몰 메타 광고'!$L:$L, '자사몰 메타 광고'!$I:$I, $C$4, '자사몰 메타 광고'!$D:$D, $B932))</f>
        <v>0</v>
      </c>
      <c r="D932" s="29">
        <f>IF($C$4="", SUMIFS('자사몰 메타 광고'!$V:$V,#REF!, $B932), SUMIFS('자사몰 메타 광고'!$V:$V,'자사몰 메타 광고'!$I:$I,$C$4,'자사몰 메타 광고'!$D:$D,$B932))</f>
        <v>0</v>
      </c>
      <c r="E932" s="11">
        <f t="shared" si="33"/>
        <v>0</v>
      </c>
      <c r="F932" s="12" t="str">
        <f t="shared" si="40"/>
        <v xml:space="preserve"> </v>
      </c>
      <c r="G932" s="30">
        <f>IF($C$4="", SUMIFS('자사몰 메타 광고'!$K:$K, '자사몰 메타 광고'!$D:$D, $B932), SUMIFS('자사몰 메타 광고'!$K:$K,'자사몰 메타 광고'!$I:$I,$C$4,'자사몰 메타 광고'!D:D,$B932))</f>
        <v>0</v>
      </c>
      <c r="H932" s="30">
        <f>IF($C$4="", SUMIFS('자사몰 메타 광고'!$Q:$Q, '자사몰 메타 광고'!$D:$D, $B932), SUMIFS('자사몰 메타 광고'!$Q:$Q,'자사몰 메타 광고'!$I:$I,$C$4,'자사몰 메타 광고'!D:D,$B932))</f>
        <v>0</v>
      </c>
      <c r="I932" s="30">
        <f>IF($C$4="", SUMIFS('자사몰 메타 광고'!$U:$U, '자사몰 메타 광고'!$D:$D, $B932), SUMIFS('자사몰 메타 광고'!$U:$U,'자사몰 메타 광고'!$I:$I,$C$4,'자사몰 메타 광고'!D:D,$B932))</f>
        <v>0</v>
      </c>
      <c r="J932" s="11">
        <f t="shared" si="34"/>
        <v>0</v>
      </c>
      <c r="K932" s="11">
        <f t="shared" si="35"/>
        <v>0</v>
      </c>
      <c r="L932" s="12" t="str">
        <f t="shared" si="41"/>
        <v xml:space="preserve"> </v>
      </c>
      <c r="N932" s="10">
        <f>IF($C$4="", SUMIFS('무신사 메타 광고'!$X:$X, '무신사 메타 광고'!$D:$D, $B932),SUMIFS('무신사 메타 광고'!$X:$X,'무신사 메타 광고'!I:I,$C$4,'무신사 메타 광고'!D:D,$B932))</f>
        <v>0</v>
      </c>
      <c r="O932" s="11">
        <f t="shared" si="36"/>
        <v>0</v>
      </c>
      <c r="R932" s="13"/>
      <c r="S932" s="31">
        <f>IF($S$4="", SUMIFS('자사몰 메타 광고'!$L:$L, '자사몰 메타 광고'!$C:$C, $R932),SUMIFS('자사몰 메타 광고'!$L:$L,'자사몰 메타 광고'!$I:$I,$S$4,'자사몰 메타 광고'!$C:$C,$R932))</f>
        <v>0</v>
      </c>
      <c r="T932" s="31">
        <f>IF($S$4="", SUMIFS('자사몰 메타 광고'!$V:$V, '자사몰 메타 광고'!$C:$C, $R932),SUMIFS('자사몰 메타 광고'!$V:$V,'자사몰 메타 광고'!$I:$I,$S$4,'자사몰 메타 광고'!$C:$C,$R932))</f>
        <v>0</v>
      </c>
      <c r="U932" s="11">
        <f t="shared" si="37"/>
        <v>0</v>
      </c>
      <c r="V932" s="12" t="str">
        <f t="shared" si="42"/>
        <v xml:space="preserve"> </v>
      </c>
      <c r="W932" s="32">
        <f>IF($S$4="", SUMIFS('자사몰 메타 광고'!$K:$K, '자사몰 메타 광고'!$C:$C, $R932),SUMIFS('자사몰 메타 광고'!$K:$K,'자사몰 메타 광고'!$I:$I,$S$4,'자사몰 메타 광고'!$C:$C,$R932))</f>
        <v>0</v>
      </c>
      <c r="X932" s="32">
        <f>IF($S$4="", SUMIFS('자사몰 메타 광고'!$N:$N, '자사몰 메타 광고'!$C:$C, $R932),SUMIFS('자사몰 메타 광고'!$N:$N,'자사몰 메타 광고'!$I:$I,$S$4,'자사몰 메타 광고'!$C:$C,$R932))</f>
        <v>0</v>
      </c>
      <c r="Y932" s="11">
        <f t="shared" si="38"/>
        <v>0</v>
      </c>
      <c r="Z932" s="12" t="str">
        <f t="shared" si="43"/>
        <v xml:space="preserve"> </v>
      </c>
      <c r="AB932" s="10">
        <f>IF($S$4="", SUMIFS('무신사 메타 광고'!$X:$X, '무신사 메타 광고'!$C:$C, $R932),SUMIFS('무신사 메타 광고'!$X:$X,'무신사 메타 광고'!$I:$I,$S$4,'무신사 메타 광고'!$C:$C,$R932))</f>
        <v>0</v>
      </c>
      <c r="AC932" s="11">
        <f t="shared" si="39"/>
        <v>0</v>
      </c>
    </row>
    <row r="933" spans="2:29">
      <c r="B933" s="9"/>
      <c r="C933" s="29">
        <f>IF($C$4="", SUMIFS('자사몰 메타 광고'!$L:$L, '자사몰 메타 광고'!$D:$D, $B933), SUMIFS('자사몰 메타 광고'!$L:$L, '자사몰 메타 광고'!$I:$I, $C$4, '자사몰 메타 광고'!$D:$D, $B933))</f>
        <v>0</v>
      </c>
      <c r="D933" s="29">
        <f>IF($C$4="", SUMIFS('자사몰 메타 광고'!$V:$V,#REF!, $B933), SUMIFS('자사몰 메타 광고'!$V:$V,'자사몰 메타 광고'!$I:$I,$C$4,'자사몰 메타 광고'!$D:$D,$B933))</f>
        <v>0</v>
      </c>
      <c r="E933" s="11">
        <f t="shared" si="33"/>
        <v>0</v>
      </c>
      <c r="F933" s="12" t="str">
        <f t="shared" si="40"/>
        <v xml:space="preserve"> </v>
      </c>
      <c r="G933" s="30">
        <f>IF($C$4="", SUMIFS('자사몰 메타 광고'!$K:$K, '자사몰 메타 광고'!$D:$D, $B933), SUMIFS('자사몰 메타 광고'!$K:$K,'자사몰 메타 광고'!$I:$I,$C$4,'자사몰 메타 광고'!D:D,$B933))</f>
        <v>0</v>
      </c>
      <c r="H933" s="30">
        <f>IF($C$4="", SUMIFS('자사몰 메타 광고'!$Q:$Q, '자사몰 메타 광고'!$D:$D, $B933), SUMIFS('자사몰 메타 광고'!$Q:$Q,'자사몰 메타 광고'!$I:$I,$C$4,'자사몰 메타 광고'!D:D,$B933))</f>
        <v>0</v>
      </c>
      <c r="I933" s="30">
        <f>IF($C$4="", SUMIFS('자사몰 메타 광고'!$U:$U, '자사몰 메타 광고'!$D:$D, $B933), SUMIFS('자사몰 메타 광고'!$U:$U,'자사몰 메타 광고'!$I:$I,$C$4,'자사몰 메타 광고'!D:D,$B933))</f>
        <v>0</v>
      </c>
      <c r="J933" s="11">
        <f t="shared" si="34"/>
        <v>0</v>
      </c>
      <c r="K933" s="11">
        <f t="shared" si="35"/>
        <v>0</v>
      </c>
      <c r="L933" s="12" t="str">
        <f t="shared" si="41"/>
        <v xml:space="preserve"> </v>
      </c>
      <c r="N933" s="10">
        <f>IF($C$4="", SUMIFS('무신사 메타 광고'!$X:$X, '무신사 메타 광고'!$D:$D, $B933),SUMIFS('무신사 메타 광고'!$X:$X,'무신사 메타 광고'!I:I,$C$4,'무신사 메타 광고'!D:D,$B933))</f>
        <v>0</v>
      </c>
      <c r="O933" s="11">
        <f t="shared" si="36"/>
        <v>0</v>
      </c>
      <c r="R933" s="13"/>
      <c r="S933" s="31">
        <f>IF($S$4="", SUMIFS('자사몰 메타 광고'!$L:$L, '자사몰 메타 광고'!$C:$C, $R933),SUMIFS('자사몰 메타 광고'!$L:$L,'자사몰 메타 광고'!$I:$I,$S$4,'자사몰 메타 광고'!$C:$C,$R933))</f>
        <v>0</v>
      </c>
      <c r="T933" s="31">
        <f>IF($S$4="", SUMIFS('자사몰 메타 광고'!$V:$V, '자사몰 메타 광고'!$C:$C, $R933),SUMIFS('자사몰 메타 광고'!$V:$V,'자사몰 메타 광고'!$I:$I,$S$4,'자사몰 메타 광고'!$C:$C,$R933))</f>
        <v>0</v>
      </c>
      <c r="U933" s="11">
        <f t="shared" si="37"/>
        <v>0</v>
      </c>
      <c r="V933" s="12" t="str">
        <f t="shared" si="42"/>
        <v xml:space="preserve"> </v>
      </c>
      <c r="W933" s="32">
        <f>IF($S$4="", SUMIFS('자사몰 메타 광고'!$K:$K, '자사몰 메타 광고'!$C:$C, $R933),SUMIFS('자사몰 메타 광고'!$K:$K,'자사몰 메타 광고'!$I:$I,$S$4,'자사몰 메타 광고'!$C:$C,$R933))</f>
        <v>0</v>
      </c>
      <c r="X933" s="32">
        <f>IF($S$4="", SUMIFS('자사몰 메타 광고'!$N:$N, '자사몰 메타 광고'!$C:$C, $R933),SUMIFS('자사몰 메타 광고'!$N:$N,'자사몰 메타 광고'!$I:$I,$S$4,'자사몰 메타 광고'!$C:$C,$R933))</f>
        <v>0</v>
      </c>
      <c r="Y933" s="11">
        <f t="shared" si="38"/>
        <v>0</v>
      </c>
      <c r="Z933" s="12" t="str">
        <f t="shared" si="43"/>
        <v xml:space="preserve"> </v>
      </c>
      <c r="AB933" s="10">
        <f>IF($S$4="", SUMIFS('무신사 메타 광고'!$X:$X, '무신사 메타 광고'!$C:$C, $R933),SUMIFS('무신사 메타 광고'!$X:$X,'무신사 메타 광고'!$I:$I,$S$4,'무신사 메타 광고'!$C:$C,$R933))</f>
        <v>0</v>
      </c>
      <c r="AC933" s="11">
        <f t="shared" si="39"/>
        <v>0</v>
      </c>
    </row>
    <row r="934" spans="2:29">
      <c r="B934" s="9"/>
      <c r="C934" s="29">
        <f>IF($C$4="", SUMIFS('자사몰 메타 광고'!$L:$L, '자사몰 메타 광고'!$D:$D, $B934), SUMIFS('자사몰 메타 광고'!$L:$L, '자사몰 메타 광고'!$I:$I, $C$4, '자사몰 메타 광고'!$D:$D, $B934))</f>
        <v>0</v>
      </c>
      <c r="D934" s="29">
        <f>IF($C$4="", SUMIFS('자사몰 메타 광고'!$V:$V,#REF!, $B934), SUMIFS('자사몰 메타 광고'!$V:$V,'자사몰 메타 광고'!$I:$I,$C$4,'자사몰 메타 광고'!$D:$D,$B934))</f>
        <v>0</v>
      </c>
      <c r="E934" s="11">
        <f t="shared" si="33"/>
        <v>0</v>
      </c>
      <c r="F934" s="12" t="str">
        <f t="shared" si="40"/>
        <v xml:space="preserve"> </v>
      </c>
      <c r="G934" s="30">
        <f>IF($C$4="", SUMIFS('자사몰 메타 광고'!$K:$K, '자사몰 메타 광고'!$D:$D, $B934), SUMIFS('자사몰 메타 광고'!$K:$K,'자사몰 메타 광고'!$I:$I,$C$4,'자사몰 메타 광고'!D:D,$B934))</f>
        <v>0</v>
      </c>
      <c r="H934" s="30">
        <f>IF($C$4="", SUMIFS('자사몰 메타 광고'!$Q:$Q, '자사몰 메타 광고'!$D:$D, $B934), SUMIFS('자사몰 메타 광고'!$Q:$Q,'자사몰 메타 광고'!$I:$I,$C$4,'자사몰 메타 광고'!D:D,$B934))</f>
        <v>0</v>
      </c>
      <c r="I934" s="30">
        <f>IF($C$4="", SUMIFS('자사몰 메타 광고'!$U:$U, '자사몰 메타 광고'!$D:$D, $B934), SUMIFS('자사몰 메타 광고'!$U:$U,'자사몰 메타 광고'!$I:$I,$C$4,'자사몰 메타 광고'!D:D,$B934))</f>
        <v>0</v>
      </c>
      <c r="J934" s="11">
        <f t="shared" si="34"/>
        <v>0</v>
      </c>
      <c r="K934" s="11">
        <f t="shared" si="35"/>
        <v>0</v>
      </c>
      <c r="L934" s="12" t="str">
        <f t="shared" si="41"/>
        <v xml:space="preserve"> </v>
      </c>
      <c r="N934" s="10">
        <f>IF($C$4="", SUMIFS('무신사 메타 광고'!$X:$X, '무신사 메타 광고'!$D:$D, $B934),SUMIFS('무신사 메타 광고'!$X:$X,'무신사 메타 광고'!I:I,$C$4,'무신사 메타 광고'!D:D,$B934))</f>
        <v>0</v>
      </c>
      <c r="O934" s="11">
        <f t="shared" si="36"/>
        <v>0</v>
      </c>
      <c r="R934" s="13"/>
      <c r="S934" s="31">
        <f>IF($S$4="", SUMIFS('자사몰 메타 광고'!$L:$L, '자사몰 메타 광고'!$C:$C, $R934),SUMIFS('자사몰 메타 광고'!$L:$L,'자사몰 메타 광고'!$I:$I,$S$4,'자사몰 메타 광고'!$C:$C,$R934))</f>
        <v>0</v>
      </c>
      <c r="T934" s="31">
        <f>IF($S$4="", SUMIFS('자사몰 메타 광고'!$V:$V, '자사몰 메타 광고'!$C:$C, $R934),SUMIFS('자사몰 메타 광고'!$V:$V,'자사몰 메타 광고'!$I:$I,$S$4,'자사몰 메타 광고'!$C:$C,$R934))</f>
        <v>0</v>
      </c>
      <c r="U934" s="11">
        <f t="shared" si="37"/>
        <v>0</v>
      </c>
      <c r="V934" s="12" t="str">
        <f t="shared" si="42"/>
        <v xml:space="preserve"> </v>
      </c>
      <c r="W934" s="32">
        <f>IF($S$4="", SUMIFS('자사몰 메타 광고'!$K:$K, '자사몰 메타 광고'!$C:$C, $R934),SUMIFS('자사몰 메타 광고'!$K:$K,'자사몰 메타 광고'!$I:$I,$S$4,'자사몰 메타 광고'!$C:$C,$R934))</f>
        <v>0</v>
      </c>
      <c r="X934" s="32">
        <f>IF($S$4="", SUMIFS('자사몰 메타 광고'!$N:$N, '자사몰 메타 광고'!$C:$C, $R934),SUMIFS('자사몰 메타 광고'!$N:$N,'자사몰 메타 광고'!$I:$I,$S$4,'자사몰 메타 광고'!$C:$C,$R934))</f>
        <v>0</v>
      </c>
      <c r="Y934" s="11">
        <f t="shared" si="38"/>
        <v>0</v>
      </c>
      <c r="Z934" s="12" t="str">
        <f t="shared" si="43"/>
        <v xml:space="preserve"> </v>
      </c>
      <c r="AB934" s="10">
        <f>IF($S$4="", SUMIFS('무신사 메타 광고'!$X:$X, '무신사 메타 광고'!$C:$C, $R934),SUMIFS('무신사 메타 광고'!$X:$X,'무신사 메타 광고'!$I:$I,$S$4,'무신사 메타 광고'!$C:$C,$R934))</f>
        <v>0</v>
      </c>
      <c r="AC934" s="11">
        <f t="shared" si="39"/>
        <v>0</v>
      </c>
    </row>
    <row r="935" spans="2:29">
      <c r="B935" s="9"/>
      <c r="C935" s="29">
        <f>IF($C$4="", SUMIFS('자사몰 메타 광고'!$L:$L, '자사몰 메타 광고'!$D:$D, $B935), SUMIFS('자사몰 메타 광고'!$L:$L, '자사몰 메타 광고'!$I:$I, $C$4, '자사몰 메타 광고'!$D:$D, $B935))</f>
        <v>0</v>
      </c>
      <c r="D935" s="29">
        <f>IF($C$4="", SUMIFS('자사몰 메타 광고'!$V:$V,#REF!, $B935), SUMIFS('자사몰 메타 광고'!$V:$V,'자사몰 메타 광고'!$I:$I,$C$4,'자사몰 메타 광고'!$D:$D,$B935))</f>
        <v>0</v>
      </c>
      <c r="E935" s="11">
        <f t="shared" si="33"/>
        <v>0</v>
      </c>
      <c r="F935" s="12" t="str">
        <f t="shared" si="40"/>
        <v xml:space="preserve"> </v>
      </c>
      <c r="G935" s="30">
        <f>IF($C$4="", SUMIFS('자사몰 메타 광고'!$K:$K, '자사몰 메타 광고'!$D:$D, $B935), SUMIFS('자사몰 메타 광고'!$K:$K,'자사몰 메타 광고'!$I:$I,$C$4,'자사몰 메타 광고'!D:D,$B935))</f>
        <v>0</v>
      </c>
      <c r="H935" s="30">
        <f>IF($C$4="", SUMIFS('자사몰 메타 광고'!$Q:$Q, '자사몰 메타 광고'!$D:$D, $B935), SUMIFS('자사몰 메타 광고'!$Q:$Q,'자사몰 메타 광고'!$I:$I,$C$4,'자사몰 메타 광고'!D:D,$B935))</f>
        <v>0</v>
      </c>
      <c r="I935" s="30">
        <f>IF($C$4="", SUMIFS('자사몰 메타 광고'!$U:$U, '자사몰 메타 광고'!$D:$D, $B935), SUMIFS('자사몰 메타 광고'!$U:$U,'자사몰 메타 광고'!$I:$I,$C$4,'자사몰 메타 광고'!D:D,$B935))</f>
        <v>0</v>
      </c>
      <c r="J935" s="11">
        <f t="shared" si="34"/>
        <v>0</v>
      </c>
      <c r="K935" s="11">
        <f t="shared" si="35"/>
        <v>0</v>
      </c>
      <c r="L935" s="12" t="str">
        <f t="shared" si="41"/>
        <v xml:space="preserve"> </v>
      </c>
      <c r="N935" s="10">
        <f>IF($C$4="", SUMIFS('무신사 메타 광고'!$X:$X, '무신사 메타 광고'!$D:$D, $B935),SUMIFS('무신사 메타 광고'!$X:$X,'무신사 메타 광고'!I:I,$C$4,'무신사 메타 광고'!D:D,$B935))</f>
        <v>0</v>
      </c>
      <c r="O935" s="11">
        <f t="shared" si="36"/>
        <v>0</v>
      </c>
      <c r="R935" s="13"/>
      <c r="S935" s="31">
        <f>IF($S$4="", SUMIFS('자사몰 메타 광고'!$L:$L, '자사몰 메타 광고'!$C:$C, $R935),SUMIFS('자사몰 메타 광고'!$L:$L,'자사몰 메타 광고'!$I:$I,$S$4,'자사몰 메타 광고'!$C:$C,$R935))</f>
        <v>0</v>
      </c>
      <c r="T935" s="31">
        <f>IF($S$4="", SUMIFS('자사몰 메타 광고'!$V:$V, '자사몰 메타 광고'!$C:$C, $R935),SUMIFS('자사몰 메타 광고'!$V:$V,'자사몰 메타 광고'!$I:$I,$S$4,'자사몰 메타 광고'!$C:$C,$R935))</f>
        <v>0</v>
      </c>
      <c r="U935" s="11">
        <f t="shared" si="37"/>
        <v>0</v>
      </c>
      <c r="V935" s="12" t="str">
        <f t="shared" si="42"/>
        <v xml:space="preserve"> </v>
      </c>
      <c r="W935" s="32">
        <f>IF($S$4="", SUMIFS('자사몰 메타 광고'!$K:$K, '자사몰 메타 광고'!$C:$C, $R935),SUMIFS('자사몰 메타 광고'!$K:$K,'자사몰 메타 광고'!$I:$I,$S$4,'자사몰 메타 광고'!$C:$C,$R935))</f>
        <v>0</v>
      </c>
      <c r="X935" s="32">
        <f>IF($S$4="", SUMIFS('자사몰 메타 광고'!$N:$N, '자사몰 메타 광고'!$C:$C, $R935),SUMIFS('자사몰 메타 광고'!$N:$N,'자사몰 메타 광고'!$I:$I,$S$4,'자사몰 메타 광고'!$C:$C,$R935))</f>
        <v>0</v>
      </c>
      <c r="Y935" s="11">
        <f t="shared" si="38"/>
        <v>0</v>
      </c>
      <c r="Z935" s="12" t="str">
        <f t="shared" si="43"/>
        <v xml:space="preserve"> </v>
      </c>
      <c r="AB935" s="10">
        <f>IF($S$4="", SUMIFS('무신사 메타 광고'!$X:$X, '무신사 메타 광고'!$C:$C, $R935),SUMIFS('무신사 메타 광고'!$X:$X,'무신사 메타 광고'!$I:$I,$S$4,'무신사 메타 광고'!$C:$C,$R935))</f>
        <v>0</v>
      </c>
      <c r="AC935" s="11">
        <f t="shared" si="39"/>
        <v>0</v>
      </c>
    </row>
    <row r="936" spans="2:29">
      <c r="B936" s="9"/>
      <c r="C936" s="29">
        <f>IF($C$4="", SUMIFS('자사몰 메타 광고'!$L:$L, '자사몰 메타 광고'!$D:$D, $B936), SUMIFS('자사몰 메타 광고'!$L:$L, '자사몰 메타 광고'!$I:$I, $C$4, '자사몰 메타 광고'!$D:$D, $B936))</f>
        <v>0</v>
      </c>
      <c r="D936" s="29">
        <f>IF($C$4="", SUMIFS('자사몰 메타 광고'!$V:$V,#REF!, $B936), SUMIFS('자사몰 메타 광고'!$V:$V,'자사몰 메타 광고'!$I:$I,$C$4,'자사몰 메타 광고'!$D:$D,$B936))</f>
        <v>0</v>
      </c>
      <c r="E936" s="11">
        <f t="shared" si="33"/>
        <v>0</v>
      </c>
      <c r="F936" s="12" t="str">
        <f t="shared" si="40"/>
        <v xml:space="preserve"> </v>
      </c>
      <c r="G936" s="30">
        <f>IF($C$4="", SUMIFS('자사몰 메타 광고'!$K:$K, '자사몰 메타 광고'!$D:$D, $B936), SUMIFS('자사몰 메타 광고'!$K:$K,'자사몰 메타 광고'!$I:$I,$C$4,'자사몰 메타 광고'!D:D,$B936))</f>
        <v>0</v>
      </c>
      <c r="H936" s="30">
        <f>IF($C$4="", SUMIFS('자사몰 메타 광고'!$Q:$Q, '자사몰 메타 광고'!$D:$D, $B936), SUMIFS('자사몰 메타 광고'!$Q:$Q,'자사몰 메타 광고'!$I:$I,$C$4,'자사몰 메타 광고'!D:D,$B936))</f>
        <v>0</v>
      </c>
      <c r="I936" s="30">
        <f>IF($C$4="", SUMIFS('자사몰 메타 광고'!$U:$U, '자사몰 메타 광고'!$D:$D, $B936), SUMIFS('자사몰 메타 광고'!$U:$U,'자사몰 메타 광고'!$I:$I,$C$4,'자사몰 메타 광고'!D:D,$B936))</f>
        <v>0</v>
      </c>
      <c r="J936" s="11">
        <f t="shared" si="34"/>
        <v>0</v>
      </c>
      <c r="K936" s="11">
        <f t="shared" si="35"/>
        <v>0</v>
      </c>
      <c r="L936" s="12" t="str">
        <f t="shared" si="41"/>
        <v xml:space="preserve"> </v>
      </c>
      <c r="N936" s="10">
        <f>IF($C$4="", SUMIFS('무신사 메타 광고'!$X:$X, '무신사 메타 광고'!$D:$D, $B936),SUMIFS('무신사 메타 광고'!$X:$X,'무신사 메타 광고'!I:I,$C$4,'무신사 메타 광고'!D:D,$B936))</f>
        <v>0</v>
      </c>
      <c r="O936" s="11">
        <f t="shared" si="36"/>
        <v>0</v>
      </c>
      <c r="R936" s="13"/>
      <c r="S936" s="31">
        <f>IF($S$4="", SUMIFS('자사몰 메타 광고'!$L:$L, '자사몰 메타 광고'!$C:$C, $R936),SUMIFS('자사몰 메타 광고'!$L:$L,'자사몰 메타 광고'!$I:$I,$S$4,'자사몰 메타 광고'!$C:$C,$R936))</f>
        <v>0</v>
      </c>
      <c r="T936" s="31">
        <f>IF($S$4="", SUMIFS('자사몰 메타 광고'!$V:$V, '자사몰 메타 광고'!$C:$C, $R936),SUMIFS('자사몰 메타 광고'!$V:$V,'자사몰 메타 광고'!$I:$I,$S$4,'자사몰 메타 광고'!$C:$C,$R936))</f>
        <v>0</v>
      </c>
      <c r="U936" s="11">
        <f t="shared" si="37"/>
        <v>0</v>
      </c>
      <c r="V936" s="12" t="str">
        <f t="shared" si="42"/>
        <v xml:space="preserve"> </v>
      </c>
      <c r="W936" s="32">
        <f>IF($S$4="", SUMIFS('자사몰 메타 광고'!$K:$K, '자사몰 메타 광고'!$C:$C, $R936),SUMIFS('자사몰 메타 광고'!$K:$K,'자사몰 메타 광고'!$I:$I,$S$4,'자사몰 메타 광고'!$C:$C,$R936))</f>
        <v>0</v>
      </c>
      <c r="X936" s="32">
        <f>IF($S$4="", SUMIFS('자사몰 메타 광고'!$N:$N, '자사몰 메타 광고'!$C:$C, $R936),SUMIFS('자사몰 메타 광고'!$N:$N,'자사몰 메타 광고'!$I:$I,$S$4,'자사몰 메타 광고'!$C:$C,$R936))</f>
        <v>0</v>
      </c>
      <c r="Y936" s="11">
        <f t="shared" si="38"/>
        <v>0</v>
      </c>
      <c r="Z936" s="12" t="str">
        <f t="shared" si="43"/>
        <v xml:space="preserve"> </v>
      </c>
      <c r="AB936" s="10">
        <f>IF($S$4="", SUMIFS('무신사 메타 광고'!$X:$X, '무신사 메타 광고'!$C:$C, $R936),SUMIFS('무신사 메타 광고'!$X:$X,'무신사 메타 광고'!$I:$I,$S$4,'무신사 메타 광고'!$C:$C,$R936))</f>
        <v>0</v>
      </c>
      <c r="AC936" s="11">
        <f t="shared" si="39"/>
        <v>0</v>
      </c>
    </row>
    <row r="937" spans="2:29">
      <c r="B937" s="9"/>
      <c r="C937" s="29">
        <f>IF($C$4="", SUMIFS('자사몰 메타 광고'!$L:$L, '자사몰 메타 광고'!$D:$D, $B937), SUMIFS('자사몰 메타 광고'!$L:$L, '자사몰 메타 광고'!$I:$I, $C$4, '자사몰 메타 광고'!$D:$D, $B937))</f>
        <v>0</v>
      </c>
      <c r="D937" s="29">
        <f>IF($C$4="", SUMIFS('자사몰 메타 광고'!$V:$V,#REF!, $B937), SUMIFS('자사몰 메타 광고'!$V:$V,'자사몰 메타 광고'!$I:$I,$C$4,'자사몰 메타 광고'!$D:$D,$B937))</f>
        <v>0</v>
      </c>
      <c r="E937" s="11">
        <f t="shared" si="33"/>
        <v>0</v>
      </c>
      <c r="F937" s="12" t="str">
        <f t="shared" si="40"/>
        <v xml:space="preserve"> </v>
      </c>
      <c r="G937" s="30">
        <f>IF($C$4="", SUMIFS('자사몰 메타 광고'!$K:$K, '자사몰 메타 광고'!$D:$D, $B937), SUMIFS('자사몰 메타 광고'!$K:$K,'자사몰 메타 광고'!$I:$I,$C$4,'자사몰 메타 광고'!D:D,$B937))</f>
        <v>0</v>
      </c>
      <c r="H937" s="30">
        <f>IF($C$4="", SUMIFS('자사몰 메타 광고'!$Q:$Q, '자사몰 메타 광고'!$D:$D, $B937), SUMIFS('자사몰 메타 광고'!$Q:$Q,'자사몰 메타 광고'!$I:$I,$C$4,'자사몰 메타 광고'!D:D,$B937))</f>
        <v>0</v>
      </c>
      <c r="I937" s="30">
        <f>IF($C$4="", SUMIFS('자사몰 메타 광고'!$U:$U, '자사몰 메타 광고'!$D:$D, $B937), SUMIFS('자사몰 메타 광고'!$U:$U,'자사몰 메타 광고'!$I:$I,$C$4,'자사몰 메타 광고'!D:D,$B937))</f>
        <v>0</v>
      </c>
      <c r="J937" s="11">
        <f t="shared" si="34"/>
        <v>0</v>
      </c>
      <c r="K937" s="11">
        <f t="shared" si="35"/>
        <v>0</v>
      </c>
      <c r="L937" s="12" t="str">
        <f t="shared" si="41"/>
        <v xml:space="preserve"> </v>
      </c>
      <c r="N937" s="10">
        <f>IF($C$4="", SUMIFS('무신사 메타 광고'!$X:$X, '무신사 메타 광고'!$D:$D, $B937),SUMIFS('무신사 메타 광고'!$X:$X,'무신사 메타 광고'!I:I,$C$4,'무신사 메타 광고'!D:D,$B937))</f>
        <v>0</v>
      </c>
      <c r="O937" s="11">
        <f t="shared" si="36"/>
        <v>0</v>
      </c>
      <c r="R937" s="13"/>
      <c r="S937" s="31">
        <f>IF($S$4="", SUMIFS('자사몰 메타 광고'!$L:$L, '자사몰 메타 광고'!$C:$C, $R937),SUMIFS('자사몰 메타 광고'!$L:$L,'자사몰 메타 광고'!$I:$I,$S$4,'자사몰 메타 광고'!$C:$C,$R937))</f>
        <v>0</v>
      </c>
      <c r="T937" s="31">
        <f>IF($S$4="", SUMIFS('자사몰 메타 광고'!$V:$V, '자사몰 메타 광고'!$C:$C, $R937),SUMIFS('자사몰 메타 광고'!$V:$V,'자사몰 메타 광고'!$I:$I,$S$4,'자사몰 메타 광고'!$C:$C,$R937))</f>
        <v>0</v>
      </c>
      <c r="U937" s="11">
        <f t="shared" si="37"/>
        <v>0</v>
      </c>
      <c r="V937" s="12" t="str">
        <f t="shared" si="42"/>
        <v xml:space="preserve"> </v>
      </c>
      <c r="W937" s="32">
        <f>IF($S$4="", SUMIFS('자사몰 메타 광고'!$K:$K, '자사몰 메타 광고'!$C:$C, $R937),SUMIFS('자사몰 메타 광고'!$K:$K,'자사몰 메타 광고'!$I:$I,$S$4,'자사몰 메타 광고'!$C:$C,$R937))</f>
        <v>0</v>
      </c>
      <c r="X937" s="32">
        <f>IF($S$4="", SUMIFS('자사몰 메타 광고'!$N:$N, '자사몰 메타 광고'!$C:$C, $R937),SUMIFS('자사몰 메타 광고'!$N:$N,'자사몰 메타 광고'!$I:$I,$S$4,'자사몰 메타 광고'!$C:$C,$R937))</f>
        <v>0</v>
      </c>
      <c r="Y937" s="11">
        <f t="shared" si="38"/>
        <v>0</v>
      </c>
      <c r="Z937" s="12" t="str">
        <f t="shared" si="43"/>
        <v xml:space="preserve"> </v>
      </c>
      <c r="AB937" s="10">
        <f>IF($S$4="", SUMIFS('무신사 메타 광고'!$X:$X, '무신사 메타 광고'!$C:$C, $R937),SUMIFS('무신사 메타 광고'!$X:$X,'무신사 메타 광고'!$I:$I,$S$4,'무신사 메타 광고'!$C:$C,$R937))</f>
        <v>0</v>
      </c>
      <c r="AC937" s="11">
        <f t="shared" si="39"/>
        <v>0</v>
      </c>
    </row>
    <row r="938" spans="2:29">
      <c r="B938" s="9"/>
      <c r="C938" s="29">
        <f>IF($C$4="", SUMIFS('자사몰 메타 광고'!$L:$L, '자사몰 메타 광고'!$D:$D, $B938), SUMIFS('자사몰 메타 광고'!$L:$L, '자사몰 메타 광고'!$I:$I, $C$4, '자사몰 메타 광고'!$D:$D, $B938))</f>
        <v>0</v>
      </c>
      <c r="D938" s="29">
        <f>IF($C$4="", SUMIFS('자사몰 메타 광고'!$V:$V,#REF!, $B938), SUMIFS('자사몰 메타 광고'!$V:$V,'자사몰 메타 광고'!$I:$I,$C$4,'자사몰 메타 광고'!$D:$D,$B938))</f>
        <v>0</v>
      </c>
      <c r="E938" s="11">
        <f t="shared" si="33"/>
        <v>0</v>
      </c>
      <c r="F938" s="12" t="str">
        <f t="shared" si="40"/>
        <v xml:space="preserve"> </v>
      </c>
      <c r="G938" s="30">
        <f>IF($C$4="", SUMIFS('자사몰 메타 광고'!$K:$K, '자사몰 메타 광고'!$D:$D, $B938), SUMIFS('자사몰 메타 광고'!$K:$K,'자사몰 메타 광고'!$I:$I,$C$4,'자사몰 메타 광고'!D:D,$B938))</f>
        <v>0</v>
      </c>
      <c r="H938" s="30">
        <f>IF($C$4="", SUMIFS('자사몰 메타 광고'!$Q:$Q, '자사몰 메타 광고'!$D:$D, $B938), SUMIFS('자사몰 메타 광고'!$Q:$Q,'자사몰 메타 광고'!$I:$I,$C$4,'자사몰 메타 광고'!D:D,$B938))</f>
        <v>0</v>
      </c>
      <c r="I938" s="30">
        <f>IF($C$4="", SUMIFS('자사몰 메타 광고'!$U:$U, '자사몰 메타 광고'!$D:$D, $B938), SUMIFS('자사몰 메타 광고'!$U:$U,'자사몰 메타 광고'!$I:$I,$C$4,'자사몰 메타 광고'!D:D,$B938))</f>
        <v>0</v>
      </c>
      <c r="J938" s="11">
        <f t="shared" si="34"/>
        <v>0</v>
      </c>
      <c r="K938" s="11">
        <f t="shared" si="35"/>
        <v>0</v>
      </c>
      <c r="L938" s="12" t="str">
        <f t="shared" si="41"/>
        <v xml:space="preserve"> </v>
      </c>
      <c r="N938" s="10">
        <f>IF($C$4="", SUMIFS('무신사 메타 광고'!$X:$X, '무신사 메타 광고'!$D:$D, $B938),SUMIFS('무신사 메타 광고'!$X:$X,'무신사 메타 광고'!I:I,$C$4,'무신사 메타 광고'!D:D,$B938))</f>
        <v>0</v>
      </c>
      <c r="O938" s="11">
        <f t="shared" si="36"/>
        <v>0</v>
      </c>
      <c r="R938" s="13"/>
      <c r="S938" s="31">
        <f>IF($S$4="", SUMIFS('자사몰 메타 광고'!$L:$L, '자사몰 메타 광고'!$C:$C, $R938),SUMIFS('자사몰 메타 광고'!$L:$L,'자사몰 메타 광고'!$I:$I,$S$4,'자사몰 메타 광고'!$C:$C,$R938))</f>
        <v>0</v>
      </c>
      <c r="T938" s="31">
        <f>IF($S$4="", SUMIFS('자사몰 메타 광고'!$V:$V, '자사몰 메타 광고'!$C:$C, $R938),SUMIFS('자사몰 메타 광고'!$V:$V,'자사몰 메타 광고'!$I:$I,$S$4,'자사몰 메타 광고'!$C:$C,$R938))</f>
        <v>0</v>
      </c>
      <c r="U938" s="11">
        <f t="shared" si="37"/>
        <v>0</v>
      </c>
      <c r="V938" s="12" t="str">
        <f t="shared" si="42"/>
        <v xml:space="preserve"> </v>
      </c>
      <c r="W938" s="32">
        <f>IF($S$4="", SUMIFS('자사몰 메타 광고'!$K:$K, '자사몰 메타 광고'!$C:$C, $R938),SUMIFS('자사몰 메타 광고'!$K:$K,'자사몰 메타 광고'!$I:$I,$S$4,'자사몰 메타 광고'!$C:$C,$R938))</f>
        <v>0</v>
      </c>
      <c r="X938" s="32">
        <f>IF($S$4="", SUMIFS('자사몰 메타 광고'!$N:$N, '자사몰 메타 광고'!$C:$C, $R938),SUMIFS('자사몰 메타 광고'!$N:$N,'자사몰 메타 광고'!$I:$I,$S$4,'자사몰 메타 광고'!$C:$C,$R938))</f>
        <v>0</v>
      </c>
      <c r="Y938" s="11">
        <f t="shared" si="38"/>
        <v>0</v>
      </c>
      <c r="Z938" s="12" t="str">
        <f t="shared" si="43"/>
        <v xml:space="preserve"> </v>
      </c>
      <c r="AB938" s="10">
        <f>IF($S$4="", SUMIFS('무신사 메타 광고'!$X:$X, '무신사 메타 광고'!$C:$C, $R938),SUMIFS('무신사 메타 광고'!$X:$X,'무신사 메타 광고'!$I:$I,$S$4,'무신사 메타 광고'!$C:$C,$R938))</f>
        <v>0</v>
      </c>
      <c r="AC938" s="11">
        <f t="shared" si="39"/>
        <v>0</v>
      </c>
    </row>
    <row r="939" spans="2:29">
      <c r="B939" s="9"/>
      <c r="C939" s="29">
        <f>IF($C$4="", SUMIFS('자사몰 메타 광고'!$L:$L, '자사몰 메타 광고'!$D:$D, $B939), SUMIFS('자사몰 메타 광고'!$L:$L, '자사몰 메타 광고'!$I:$I, $C$4, '자사몰 메타 광고'!$D:$D, $B939))</f>
        <v>0</v>
      </c>
      <c r="D939" s="29">
        <f>IF($C$4="", SUMIFS('자사몰 메타 광고'!$V:$V,#REF!, $B939), SUMIFS('자사몰 메타 광고'!$V:$V,'자사몰 메타 광고'!$I:$I,$C$4,'자사몰 메타 광고'!$D:$D,$B939))</f>
        <v>0</v>
      </c>
      <c r="E939" s="11">
        <f t="shared" si="33"/>
        <v>0</v>
      </c>
      <c r="F939" s="12" t="str">
        <f t="shared" si="40"/>
        <v xml:space="preserve"> </v>
      </c>
      <c r="G939" s="30">
        <f>IF($C$4="", SUMIFS('자사몰 메타 광고'!$K:$K, '자사몰 메타 광고'!$D:$D, $B939), SUMIFS('자사몰 메타 광고'!$K:$K,'자사몰 메타 광고'!$I:$I,$C$4,'자사몰 메타 광고'!D:D,$B939))</f>
        <v>0</v>
      </c>
      <c r="H939" s="30">
        <f>IF($C$4="", SUMIFS('자사몰 메타 광고'!$Q:$Q, '자사몰 메타 광고'!$D:$D, $B939), SUMIFS('자사몰 메타 광고'!$Q:$Q,'자사몰 메타 광고'!$I:$I,$C$4,'자사몰 메타 광고'!D:D,$B939))</f>
        <v>0</v>
      </c>
      <c r="I939" s="30">
        <f>IF($C$4="", SUMIFS('자사몰 메타 광고'!$U:$U, '자사몰 메타 광고'!$D:$D, $B939), SUMIFS('자사몰 메타 광고'!$U:$U,'자사몰 메타 광고'!$I:$I,$C$4,'자사몰 메타 광고'!D:D,$B939))</f>
        <v>0</v>
      </c>
      <c r="J939" s="11">
        <f t="shared" si="34"/>
        <v>0</v>
      </c>
      <c r="K939" s="11">
        <f t="shared" si="35"/>
        <v>0</v>
      </c>
      <c r="L939" s="12" t="str">
        <f t="shared" si="41"/>
        <v xml:space="preserve"> </v>
      </c>
      <c r="N939" s="10">
        <f>IF($C$4="", SUMIFS('무신사 메타 광고'!$X:$X, '무신사 메타 광고'!$D:$D, $B939),SUMIFS('무신사 메타 광고'!$X:$X,'무신사 메타 광고'!I:I,$C$4,'무신사 메타 광고'!D:D,$B939))</f>
        <v>0</v>
      </c>
      <c r="O939" s="11">
        <f t="shared" si="36"/>
        <v>0</v>
      </c>
      <c r="R939" s="13"/>
      <c r="S939" s="31">
        <f>IF($S$4="", SUMIFS('자사몰 메타 광고'!$L:$L, '자사몰 메타 광고'!$C:$C, $R939),SUMIFS('자사몰 메타 광고'!$L:$L,'자사몰 메타 광고'!$I:$I,$S$4,'자사몰 메타 광고'!$C:$C,$R939))</f>
        <v>0</v>
      </c>
      <c r="T939" s="31">
        <f>IF($S$4="", SUMIFS('자사몰 메타 광고'!$V:$V, '자사몰 메타 광고'!$C:$C, $R939),SUMIFS('자사몰 메타 광고'!$V:$V,'자사몰 메타 광고'!$I:$I,$S$4,'자사몰 메타 광고'!$C:$C,$R939))</f>
        <v>0</v>
      </c>
      <c r="U939" s="11">
        <f t="shared" si="37"/>
        <v>0</v>
      </c>
      <c r="V939" s="12" t="str">
        <f t="shared" si="42"/>
        <v xml:space="preserve"> </v>
      </c>
      <c r="W939" s="32">
        <f>IF($S$4="", SUMIFS('자사몰 메타 광고'!$K:$K, '자사몰 메타 광고'!$C:$C, $R939),SUMIFS('자사몰 메타 광고'!$K:$K,'자사몰 메타 광고'!$I:$I,$S$4,'자사몰 메타 광고'!$C:$C,$R939))</f>
        <v>0</v>
      </c>
      <c r="X939" s="32">
        <f>IF($S$4="", SUMIFS('자사몰 메타 광고'!$N:$N, '자사몰 메타 광고'!$C:$C, $R939),SUMIFS('자사몰 메타 광고'!$N:$N,'자사몰 메타 광고'!$I:$I,$S$4,'자사몰 메타 광고'!$C:$C,$R939))</f>
        <v>0</v>
      </c>
      <c r="Y939" s="11">
        <f t="shared" si="38"/>
        <v>0</v>
      </c>
      <c r="Z939" s="12" t="str">
        <f t="shared" si="43"/>
        <v xml:space="preserve"> </v>
      </c>
      <c r="AB939" s="10">
        <f>IF($S$4="", SUMIFS('무신사 메타 광고'!$X:$X, '무신사 메타 광고'!$C:$C, $R939),SUMIFS('무신사 메타 광고'!$X:$X,'무신사 메타 광고'!$I:$I,$S$4,'무신사 메타 광고'!$C:$C,$R939))</f>
        <v>0</v>
      </c>
      <c r="AC939" s="11">
        <f t="shared" si="39"/>
        <v>0</v>
      </c>
    </row>
    <row r="940" spans="2:29">
      <c r="B940" s="9"/>
      <c r="C940" s="29">
        <f>IF($C$4="", SUMIFS('자사몰 메타 광고'!$L:$L, '자사몰 메타 광고'!$D:$D, $B940), SUMIFS('자사몰 메타 광고'!$L:$L, '자사몰 메타 광고'!$I:$I, $C$4, '자사몰 메타 광고'!$D:$D, $B940))</f>
        <v>0</v>
      </c>
      <c r="D940" s="29">
        <f>IF($C$4="", SUMIFS('자사몰 메타 광고'!$V:$V,#REF!, $B940), SUMIFS('자사몰 메타 광고'!$V:$V,'자사몰 메타 광고'!$I:$I,$C$4,'자사몰 메타 광고'!$D:$D,$B940))</f>
        <v>0</v>
      </c>
      <c r="E940" s="11">
        <f t="shared" si="33"/>
        <v>0</v>
      </c>
      <c r="F940" s="12" t="str">
        <f t="shared" si="40"/>
        <v xml:space="preserve"> </v>
      </c>
      <c r="G940" s="30">
        <f>IF($C$4="", SUMIFS('자사몰 메타 광고'!$K:$K, '자사몰 메타 광고'!$D:$D, $B940), SUMIFS('자사몰 메타 광고'!$K:$K,'자사몰 메타 광고'!$I:$I,$C$4,'자사몰 메타 광고'!D:D,$B940))</f>
        <v>0</v>
      </c>
      <c r="H940" s="30">
        <f>IF($C$4="", SUMIFS('자사몰 메타 광고'!$Q:$Q, '자사몰 메타 광고'!$D:$D, $B940), SUMIFS('자사몰 메타 광고'!$Q:$Q,'자사몰 메타 광고'!$I:$I,$C$4,'자사몰 메타 광고'!D:D,$B940))</f>
        <v>0</v>
      </c>
      <c r="I940" s="30">
        <f>IF($C$4="", SUMIFS('자사몰 메타 광고'!$U:$U, '자사몰 메타 광고'!$D:$D, $B940), SUMIFS('자사몰 메타 광고'!$U:$U,'자사몰 메타 광고'!$I:$I,$C$4,'자사몰 메타 광고'!D:D,$B940))</f>
        <v>0</v>
      </c>
      <c r="J940" s="11">
        <f t="shared" si="34"/>
        <v>0</v>
      </c>
      <c r="K940" s="11">
        <f t="shared" si="35"/>
        <v>0</v>
      </c>
      <c r="L940" s="12" t="str">
        <f t="shared" si="41"/>
        <v xml:space="preserve"> </v>
      </c>
      <c r="N940" s="10">
        <f>IF($C$4="", SUMIFS('무신사 메타 광고'!$X:$X, '무신사 메타 광고'!$D:$D, $B940),SUMIFS('무신사 메타 광고'!$X:$X,'무신사 메타 광고'!I:I,$C$4,'무신사 메타 광고'!D:D,$B940))</f>
        <v>0</v>
      </c>
      <c r="O940" s="11">
        <f t="shared" si="36"/>
        <v>0</v>
      </c>
      <c r="R940" s="13"/>
      <c r="S940" s="31">
        <f>IF($S$4="", SUMIFS('자사몰 메타 광고'!$L:$L, '자사몰 메타 광고'!$C:$C, $R940),SUMIFS('자사몰 메타 광고'!$L:$L,'자사몰 메타 광고'!$I:$I,$S$4,'자사몰 메타 광고'!$C:$C,$R940))</f>
        <v>0</v>
      </c>
      <c r="T940" s="31">
        <f>IF($S$4="", SUMIFS('자사몰 메타 광고'!$V:$V, '자사몰 메타 광고'!$C:$C, $R940),SUMIFS('자사몰 메타 광고'!$V:$V,'자사몰 메타 광고'!$I:$I,$S$4,'자사몰 메타 광고'!$C:$C,$R940))</f>
        <v>0</v>
      </c>
      <c r="U940" s="11">
        <f t="shared" si="37"/>
        <v>0</v>
      </c>
      <c r="V940" s="12" t="str">
        <f t="shared" si="42"/>
        <v xml:space="preserve"> </v>
      </c>
      <c r="W940" s="32">
        <f>IF($S$4="", SUMIFS('자사몰 메타 광고'!$K:$K, '자사몰 메타 광고'!$C:$C, $R940),SUMIFS('자사몰 메타 광고'!$K:$K,'자사몰 메타 광고'!$I:$I,$S$4,'자사몰 메타 광고'!$C:$C,$R940))</f>
        <v>0</v>
      </c>
      <c r="X940" s="32">
        <f>IF($S$4="", SUMIFS('자사몰 메타 광고'!$N:$N, '자사몰 메타 광고'!$C:$C, $R940),SUMIFS('자사몰 메타 광고'!$N:$N,'자사몰 메타 광고'!$I:$I,$S$4,'자사몰 메타 광고'!$C:$C,$R940))</f>
        <v>0</v>
      </c>
      <c r="Y940" s="11">
        <f t="shared" si="38"/>
        <v>0</v>
      </c>
      <c r="Z940" s="12" t="str">
        <f t="shared" si="43"/>
        <v xml:space="preserve"> </v>
      </c>
      <c r="AB940" s="10">
        <f>IF($S$4="", SUMIFS('무신사 메타 광고'!$X:$X, '무신사 메타 광고'!$C:$C, $R940),SUMIFS('무신사 메타 광고'!$X:$X,'무신사 메타 광고'!$I:$I,$S$4,'무신사 메타 광고'!$C:$C,$R940))</f>
        <v>0</v>
      </c>
      <c r="AC940" s="11">
        <f t="shared" si="39"/>
        <v>0</v>
      </c>
    </row>
    <row r="941" spans="2:29">
      <c r="B941" s="9"/>
      <c r="C941" s="29">
        <f>IF($C$4="", SUMIFS('자사몰 메타 광고'!$L:$L, '자사몰 메타 광고'!$D:$D, $B941), SUMIFS('자사몰 메타 광고'!$L:$L, '자사몰 메타 광고'!$I:$I, $C$4, '자사몰 메타 광고'!$D:$D, $B941))</f>
        <v>0</v>
      </c>
      <c r="D941" s="29">
        <f>IF($C$4="", SUMIFS('자사몰 메타 광고'!$V:$V,#REF!, $B941), SUMIFS('자사몰 메타 광고'!$V:$V,'자사몰 메타 광고'!$I:$I,$C$4,'자사몰 메타 광고'!$D:$D,$B941))</f>
        <v>0</v>
      </c>
      <c r="E941" s="11">
        <f t="shared" si="33"/>
        <v>0</v>
      </c>
      <c r="F941" s="12" t="str">
        <f t="shared" si="40"/>
        <v xml:space="preserve"> </v>
      </c>
      <c r="G941" s="30">
        <f>IF($C$4="", SUMIFS('자사몰 메타 광고'!$K:$K, '자사몰 메타 광고'!$D:$D, $B941), SUMIFS('자사몰 메타 광고'!$K:$K,'자사몰 메타 광고'!$I:$I,$C$4,'자사몰 메타 광고'!D:D,$B941))</f>
        <v>0</v>
      </c>
      <c r="H941" s="30">
        <f>IF($C$4="", SUMIFS('자사몰 메타 광고'!$Q:$Q, '자사몰 메타 광고'!$D:$D, $B941), SUMIFS('자사몰 메타 광고'!$Q:$Q,'자사몰 메타 광고'!$I:$I,$C$4,'자사몰 메타 광고'!D:D,$B941))</f>
        <v>0</v>
      </c>
      <c r="I941" s="30">
        <f>IF($C$4="", SUMIFS('자사몰 메타 광고'!$U:$U, '자사몰 메타 광고'!$D:$D, $B941), SUMIFS('자사몰 메타 광고'!$U:$U,'자사몰 메타 광고'!$I:$I,$C$4,'자사몰 메타 광고'!D:D,$B941))</f>
        <v>0</v>
      </c>
      <c r="J941" s="11">
        <f t="shared" si="34"/>
        <v>0</v>
      </c>
      <c r="K941" s="11">
        <f t="shared" si="35"/>
        <v>0</v>
      </c>
      <c r="L941" s="12" t="str">
        <f t="shared" si="41"/>
        <v xml:space="preserve"> </v>
      </c>
      <c r="N941" s="10">
        <f>IF($C$4="", SUMIFS('무신사 메타 광고'!$X:$X, '무신사 메타 광고'!$D:$D, $B941),SUMIFS('무신사 메타 광고'!$X:$X,'무신사 메타 광고'!I:I,$C$4,'무신사 메타 광고'!D:D,$B941))</f>
        <v>0</v>
      </c>
      <c r="O941" s="11">
        <f t="shared" si="36"/>
        <v>0</v>
      </c>
      <c r="R941" s="13"/>
      <c r="S941" s="31">
        <f>IF($S$4="", SUMIFS('자사몰 메타 광고'!$L:$L, '자사몰 메타 광고'!$C:$C, $R941),SUMIFS('자사몰 메타 광고'!$L:$L,'자사몰 메타 광고'!$I:$I,$S$4,'자사몰 메타 광고'!$C:$C,$R941))</f>
        <v>0</v>
      </c>
      <c r="T941" s="31">
        <f>IF($S$4="", SUMIFS('자사몰 메타 광고'!$V:$V, '자사몰 메타 광고'!$C:$C, $R941),SUMIFS('자사몰 메타 광고'!$V:$V,'자사몰 메타 광고'!$I:$I,$S$4,'자사몰 메타 광고'!$C:$C,$R941))</f>
        <v>0</v>
      </c>
      <c r="U941" s="11">
        <f t="shared" si="37"/>
        <v>0</v>
      </c>
      <c r="V941" s="12" t="str">
        <f t="shared" si="42"/>
        <v xml:space="preserve"> </v>
      </c>
      <c r="W941" s="32">
        <f>IF($S$4="", SUMIFS('자사몰 메타 광고'!$K:$K, '자사몰 메타 광고'!$C:$C, $R941),SUMIFS('자사몰 메타 광고'!$K:$K,'자사몰 메타 광고'!$I:$I,$S$4,'자사몰 메타 광고'!$C:$C,$R941))</f>
        <v>0</v>
      </c>
      <c r="X941" s="32">
        <f>IF($S$4="", SUMIFS('자사몰 메타 광고'!$N:$N, '자사몰 메타 광고'!$C:$C, $R941),SUMIFS('자사몰 메타 광고'!$N:$N,'자사몰 메타 광고'!$I:$I,$S$4,'자사몰 메타 광고'!$C:$C,$R941))</f>
        <v>0</v>
      </c>
      <c r="Y941" s="11">
        <f t="shared" si="38"/>
        <v>0</v>
      </c>
      <c r="Z941" s="12" t="str">
        <f t="shared" si="43"/>
        <v xml:space="preserve"> </v>
      </c>
      <c r="AB941" s="10">
        <f>IF($S$4="", SUMIFS('무신사 메타 광고'!$X:$X, '무신사 메타 광고'!$C:$C, $R941),SUMIFS('무신사 메타 광고'!$X:$X,'무신사 메타 광고'!$I:$I,$S$4,'무신사 메타 광고'!$C:$C,$R941))</f>
        <v>0</v>
      </c>
      <c r="AC941" s="11">
        <f t="shared" si="39"/>
        <v>0</v>
      </c>
    </row>
    <row r="942" spans="2:29">
      <c r="B942" s="9"/>
      <c r="C942" s="29">
        <f>IF($C$4="", SUMIFS('자사몰 메타 광고'!$L:$L, '자사몰 메타 광고'!$D:$D, $B942), SUMIFS('자사몰 메타 광고'!$L:$L, '자사몰 메타 광고'!$I:$I, $C$4, '자사몰 메타 광고'!$D:$D, $B942))</f>
        <v>0</v>
      </c>
      <c r="D942" s="29">
        <f>IF($C$4="", SUMIFS('자사몰 메타 광고'!$V:$V,#REF!, $B942), SUMIFS('자사몰 메타 광고'!$V:$V,'자사몰 메타 광고'!$I:$I,$C$4,'자사몰 메타 광고'!$D:$D,$B942))</f>
        <v>0</v>
      </c>
      <c r="E942" s="11">
        <f t="shared" si="33"/>
        <v>0</v>
      </c>
      <c r="F942" s="12" t="str">
        <f t="shared" si="40"/>
        <v xml:space="preserve"> </v>
      </c>
      <c r="G942" s="30">
        <f>IF($C$4="", SUMIFS('자사몰 메타 광고'!$K:$K, '자사몰 메타 광고'!$D:$D, $B942), SUMIFS('자사몰 메타 광고'!$K:$K,'자사몰 메타 광고'!$I:$I,$C$4,'자사몰 메타 광고'!D:D,$B942))</f>
        <v>0</v>
      </c>
      <c r="H942" s="30">
        <f>IF($C$4="", SUMIFS('자사몰 메타 광고'!$Q:$Q, '자사몰 메타 광고'!$D:$D, $B942), SUMIFS('자사몰 메타 광고'!$Q:$Q,'자사몰 메타 광고'!$I:$I,$C$4,'자사몰 메타 광고'!D:D,$B942))</f>
        <v>0</v>
      </c>
      <c r="I942" s="30">
        <f>IF($C$4="", SUMIFS('자사몰 메타 광고'!$U:$U, '자사몰 메타 광고'!$D:$D, $B942), SUMIFS('자사몰 메타 광고'!$U:$U,'자사몰 메타 광고'!$I:$I,$C$4,'자사몰 메타 광고'!D:D,$B942))</f>
        <v>0</v>
      </c>
      <c r="J942" s="11">
        <f t="shared" si="34"/>
        <v>0</v>
      </c>
      <c r="K942" s="11">
        <f t="shared" si="35"/>
        <v>0</v>
      </c>
      <c r="L942" s="12" t="str">
        <f t="shared" si="41"/>
        <v xml:space="preserve"> </v>
      </c>
      <c r="N942" s="10">
        <f>IF($C$4="", SUMIFS('무신사 메타 광고'!$X:$X, '무신사 메타 광고'!$D:$D, $B942),SUMIFS('무신사 메타 광고'!$X:$X,'무신사 메타 광고'!I:I,$C$4,'무신사 메타 광고'!D:D,$B942))</f>
        <v>0</v>
      </c>
      <c r="O942" s="11">
        <f t="shared" si="36"/>
        <v>0</v>
      </c>
      <c r="R942" s="13"/>
      <c r="S942" s="31">
        <f>IF($S$4="", SUMIFS('자사몰 메타 광고'!$L:$L, '자사몰 메타 광고'!$C:$C, $R942),SUMIFS('자사몰 메타 광고'!$L:$L,'자사몰 메타 광고'!$I:$I,$S$4,'자사몰 메타 광고'!$C:$C,$R942))</f>
        <v>0</v>
      </c>
      <c r="T942" s="31">
        <f>IF($S$4="", SUMIFS('자사몰 메타 광고'!$V:$V, '자사몰 메타 광고'!$C:$C, $R942),SUMIFS('자사몰 메타 광고'!$V:$V,'자사몰 메타 광고'!$I:$I,$S$4,'자사몰 메타 광고'!$C:$C,$R942))</f>
        <v>0</v>
      </c>
      <c r="U942" s="11">
        <f t="shared" si="37"/>
        <v>0</v>
      </c>
      <c r="V942" s="12" t="str">
        <f t="shared" si="42"/>
        <v xml:space="preserve"> </v>
      </c>
      <c r="W942" s="32">
        <f>IF($S$4="", SUMIFS('자사몰 메타 광고'!$K:$K, '자사몰 메타 광고'!$C:$C, $R942),SUMIFS('자사몰 메타 광고'!$K:$K,'자사몰 메타 광고'!$I:$I,$S$4,'자사몰 메타 광고'!$C:$C,$R942))</f>
        <v>0</v>
      </c>
      <c r="X942" s="32">
        <f>IF($S$4="", SUMIFS('자사몰 메타 광고'!$N:$N, '자사몰 메타 광고'!$C:$C, $R942),SUMIFS('자사몰 메타 광고'!$N:$N,'자사몰 메타 광고'!$I:$I,$S$4,'자사몰 메타 광고'!$C:$C,$R942))</f>
        <v>0</v>
      </c>
      <c r="Y942" s="11">
        <f t="shared" si="38"/>
        <v>0</v>
      </c>
      <c r="Z942" s="12" t="str">
        <f t="shared" si="43"/>
        <v xml:space="preserve"> </v>
      </c>
      <c r="AB942" s="10">
        <f>IF($S$4="", SUMIFS('무신사 메타 광고'!$X:$X, '무신사 메타 광고'!$C:$C, $R942),SUMIFS('무신사 메타 광고'!$X:$X,'무신사 메타 광고'!$I:$I,$S$4,'무신사 메타 광고'!$C:$C,$R942))</f>
        <v>0</v>
      </c>
      <c r="AC942" s="11">
        <f t="shared" si="39"/>
        <v>0</v>
      </c>
    </row>
    <row r="943" spans="2:29">
      <c r="B943" s="9"/>
      <c r="C943" s="29">
        <f>IF($C$4="", SUMIFS('자사몰 메타 광고'!$L:$L, '자사몰 메타 광고'!$D:$D, $B943), SUMIFS('자사몰 메타 광고'!$L:$L, '자사몰 메타 광고'!$I:$I, $C$4, '자사몰 메타 광고'!$D:$D, $B943))</f>
        <v>0</v>
      </c>
      <c r="D943" s="29">
        <f>IF($C$4="", SUMIFS('자사몰 메타 광고'!$V:$V,#REF!, $B943), SUMIFS('자사몰 메타 광고'!$V:$V,'자사몰 메타 광고'!$I:$I,$C$4,'자사몰 메타 광고'!$D:$D,$B943))</f>
        <v>0</v>
      </c>
      <c r="E943" s="11">
        <f t="shared" si="33"/>
        <v>0</v>
      </c>
      <c r="F943" s="12" t="str">
        <f t="shared" si="40"/>
        <v xml:space="preserve"> </v>
      </c>
      <c r="G943" s="30">
        <f>IF($C$4="", SUMIFS('자사몰 메타 광고'!$K:$K, '자사몰 메타 광고'!$D:$D, $B943), SUMIFS('자사몰 메타 광고'!$K:$K,'자사몰 메타 광고'!$I:$I,$C$4,'자사몰 메타 광고'!D:D,$B943))</f>
        <v>0</v>
      </c>
      <c r="H943" s="30">
        <f>IF($C$4="", SUMIFS('자사몰 메타 광고'!$Q:$Q, '자사몰 메타 광고'!$D:$D, $B943), SUMIFS('자사몰 메타 광고'!$Q:$Q,'자사몰 메타 광고'!$I:$I,$C$4,'자사몰 메타 광고'!D:D,$B943))</f>
        <v>0</v>
      </c>
      <c r="I943" s="30">
        <f>IF($C$4="", SUMIFS('자사몰 메타 광고'!$U:$U, '자사몰 메타 광고'!$D:$D, $B943), SUMIFS('자사몰 메타 광고'!$U:$U,'자사몰 메타 광고'!$I:$I,$C$4,'자사몰 메타 광고'!D:D,$B943))</f>
        <v>0</v>
      </c>
      <c r="J943" s="11">
        <f t="shared" si="34"/>
        <v>0</v>
      </c>
      <c r="K943" s="11">
        <f t="shared" si="35"/>
        <v>0</v>
      </c>
      <c r="L943" s="12" t="str">
        <f t="shared" si="41"/>
        <v xml:space="preserve"> </v>
      </c>
      <c r="N943" s="10">
        <f>IF($C$4="", SUMIFS('무신사 메타 광고'!$X:$X, '무신사 메타 광고'!$D:$D, $B943),SUMIFS('무신사 메타 광고'!$X:$X,'무신사 메타 광고'!I:I,$C$4,'무신사 메타 광고'!D:D,$B943))</f>
        <v>0</v>
      </c>
      <c r="O943" s="11">
        <f t="shared" si="36"/>
        <v>0</v>
      </c>
      <c r="R943" s="13"/>
      <c r="S943" s="31">
        <f>IF($S$4="", SUMIFS('자사몰 메타 광고'!$L:$L, '자사몰 메타 광고'!$C:$C, $R943),SUMIFS('자사몰 메타 광고'!$L:$L,'자사몰 메타 광고'!$I:$I,$S$4,'자사몰 메타 광고'!$C:$C,$R943))</f>
        <v>0</v>
      </c>
      <c r="T943" s="31">
        <f>IF($S$4="", SUMIFS('자사몰 메타 광고'!$V:$V, '자사몰 메타 광고'!$C:$C, $R943),SUMIFS('자사몰 메타 광고'!$V:$V,'자사몰 메타 광고'!$I:$I,$S$4,'자사몰 메타 광고'!$C:$C,$R943))</f>
        <v>0</v>
      </c>
      <c r="U943" s="11">
        <f t="shared" si="37"/>
        <v>0</v>
      </c>
      <c r="V943" s="12" t="str">
        <f t="shared" si="42"/>
        <v xml:space="preserve"> </v>
      </c>
      <c r="W943" s="32">
        <f>IF($S$4="", SUMIFS('자사몰 메타 광고'!$K:$K, '자사몰 메타 광고'!$C:$C, $R943),SUMIFS('자사몰 메타 광고'!$K:$K,'자사몰 메타 광고'!$I:$I,$S$4,'자사몰 메타 광고'!$C:$C,$R943))</f>
        <v>0</v>
      </c>
      <c r="X943" s="32">
        <f>IF($S$4="", SUMIFS('자사몰 메타 광고'!$N:$N, '자사몰 메타 광고'!$C:$C, $R943),SUMIFS('자사몰 메타 광고'!$N:$N,'자사몰 메타 광고'!$I:$I,$S$4,'자사몰 메타 광고'!$C:$C,$R943))</f>
        <v>0</v>
      </c>
      <c r="Y943" s="11">
        <f t="shared" si="38"/>
        <v>0</v>
      </c>
      <c r="Z943" s="12" t="str">
        <f t="shared" si="43"/>
        <v xml:space="preserve"> </v>
      </c>
      <c r="AB943" s="10">
        <f>IF($S$4="", SUMIFS('무신사 메타 광고'!$X:$X, '무신사 메타 광고'!$C:$C, $R943),SUMIFS('무신사 메타 광고'!$X:$X,'무신사 메타 광고'!$I:$I,$S$4,'무신사 메타 광고'!$C:$C,$R943))</f>
        <v>0</v>
      </c>
      <c r="AC943" s="11">
        <f t="shared" si="39"/>
        <v>0</v>
      </c>
    </row>
    <row r="944" spans="2:29">
      <c r="B944" s="9"/>
      <c r="C944" s="29">
        <f>IF($C$4="", SUMIFS('자사몰 메타 광고'!$L:$L, '자사몰 메타 광고'!$D:$D, $B944), SUMIFS('자사몰 메타 광고'!$L:$L, '자사몰 메타 광고'!$I:$I, $C$4, '자사몰 메타 광고'!$D:$D, $B944))</f>
        <v>0</v>
      </c>
      <c r="D944" s="29">
        <f>IF($C$4="", SUMIFS('자사몰 메타 광고'!$V:$V,#REF!, $B944), SUMIFS('자사몰 메타 광고'!$V:$V,'자사몰 메타 광고'!$I:$I,$C$4,'자사몰 메타 광고'!$D:$D,$B944))</f>
        <v>0</v>
      </c>
      <c r="E944" s="11">
        <f t="shared" si="33"/>
        <v>0</v>
      </c>
      <c r="F944" s="12" t="str">
        <f t="shared" si="40"/>
        <v xml:space="preserve"> </v>
      </c>
      <c r="G944" s="30">
        <f>IF($C$4="", SUMIFS('자사몰 메타 광고'!$K:$K, '자사몰 메타 광고'!$D:$D, $B944), SUMIFS('자사몰 메타 광고'!$K:$K,'자사몰 메타 광고'!$I:$I,$C$4,'자사몰 메타 광고'!D:D,$B944))</f>
        <v>0</v>
      </c>
      <c r="H944" s="30">
        <f>IF($C$4="", SUMIFS('자사몰 메타 광고'!$Q:$Q, '자사몰 메타 광고'!$D:$D, $B944), SUMIFS('자사몰 메타 광고'!$Q:$Q,'자사몰 메타 광고'!$I:$I,$C$4,'자사몰 메타 광고'!D:D,$B944))</f>
        <v>0</v>
      </c>
      <c r="I944" s="30">
        <f>IF($C$4="", SUMIFS('자사몰 메타 광고'!$U:$U, '자사몰 메타 광고'!$D:$D, $B944), SUMIFS('자사몰 메타 광고'!$U:$U,'자사몰 메타 광고'!$I:$I,$C$4,'자사몰 메타 광고'!D:D,$B944))</f>
        <v>0</v>
      </c>
      <c r="J944" s="11">
        <f t="shared" si="34"/>
        <v>0</v>
      </c>
      <c r="K944" s="11">
        <f t="shared" si="35"/>
        <v>0</v>
      </c>
      <c r="L944" s="12" t="str">
        <f t="shared" si="41"/>
        <v xml:space="preserve"> </v>
      </c>
      <c r="N944" s="10">
        <f>IF($C$4="", SUMIFS('무신사 메타 광고'!$X:$X, '무신사 메타 광고'!$D:$D, $B944),SUMIFS('무신사 메타 광고'!$X:$X,'무신사 메타 광고'!I:I,$C$4,'무신사 메타 광고'!D:D,$B944))</f>
        <v>0</v>
      </c>
      <c r="O944" s="11">
        <f t="shared" si="36"/>
        <v>0</v>
      </c>
      <c r="R944" s="13"/>
      <c r="S944" s="31">
        <f>IF($S$4="", SUMIFS('자사몰 메타 광고'!$L:$L, '자사몰 메타 광고'!$C:$C, $R944),SUMIFS('자사몰 메타 광고'!$L:$L,'자사몰 메타 광고'!$I:$I,$S$4,'자사몰 메타 광고'!$C:$C,$R944))</f>
        <v>0</v>
      </c>
      <c r="T944" s="31">
        <f>IF($S$4="", SUMIFS('자사몰 메타 광고'!$V:$V, '자사몰 메타 광고'!$C:$C, $R944),SUMIFS('자사몰 메타 광고'!$V:$V,'자사몰 메타 광고'!$I:$I,$S$4,'자사몰 메타 광고'!$C:$C,$R944))</f>
        <v>0</v>
      </c>
      <c r="U944" s="11">
        <f t="shared" si="37"/>
        <v>0</v>
      </c>
      <c r="V944" s="12" t="str">
        <f t="shared" si="42"/>
        <v xml:space="preserve"> </v>
      </c>
      <c r="W944" s="32">
        <f>IF($S$4="", SUMIFS('자사몰 메타 광고'!$K:$K, '자사몰 메타 광고'!$C:$C, $R944),SUMIFS('자사몰 메타 광고'!$K:$K,'자사몰 메타 광고'!$I:$I,$S$4,'자사몰 메타 광고'!$C:$C,$R944))</f>
        <v>0</v>
      </c>
      <c r="X944" s="32">
        <f>IF($S$4="", SUMIFS('자사몰 메타 광고'!$N:$N, '자사몰 메타 광고'!$C:$C, $R944),SUMIFS('자사몰 메타 광고'!$N:$N,'자사몰 메타 광고'!$I:$I,$S$4,'자사몰 메타 광고'!$C:$C,$R944))</f>
        <v>0</v>
      </c>
      <c r="Y944" s="11">
        <f t="shared" si="38"/>
        <v>0</v>
      </c>
      <c r="Z944" s="12" t="str">
        <f t="shared" si="43"/>
        <v xml:space="preserve"> </v>
      </c>
      <c r="AB944" s="10">
        <f>IF($S$4="", SUMIFS('무신사 메타 광고'!$X:$X, '무신사 메타 광고'!$C:$C, $R944),SUMIFS('무신사 메타 광고'!$X:$X,'무신사 메타 광고'!$I:$I,$S$4,'무신사 메타 광고'!$C:$C,$R944))</f>
        <v>0</v>
      </c>
      <c r="AC944" s="11">
        <f t="shared" si="39"/>
        <v>0</v>
      </c>
    </row>
    <row r="945" spans="2:29">
      <c r="B945" s="9"/>
      <c r="C945" s="29">
        <f>IF($C$4="", SUMIFS('자사몰 메타 광고'!$L:$L, '자사몰 메타 광고'!$D:$D, $B945), SUMIFS('자사몰 메타 광고'!$L:$L, '자사몰 메타 광고'!$I:$I, $C$4, '자사몰 메타 광고'!$D:$D, $B945))</f>
        <v>0</v>
      </c>
      <c r="D945" s="29">
        <f>IF($C$4="", SUMIFS('자사몰 메타 광고'!$V:$V,#REF!, $B945), SUMIFS('자사몰 메타 광고'!$V:$V,'자사몰 메타 광고'!$I:$I,$C$4,'자사몰 메타 광고'!$D:$D,$B945))</f>
        <v>0</v>
      </c>
      <c r="E945" s="11">
        <f t="shared" si="33"/>
        <v>0</v>
      </c>
      <c r="F945" s="12" t="str">
        <f t="shared" si="40"/>
        <v xml:space="preserve"> </v>
      </c>
      <c r="G945" s="30">
        <f>IF($C$4="", SUMIFS('자사몰 메타 광고'!$K:$K, '자사몰 메타 광고'!$D:$D, $B945), SUMIFS('자사몰 메타 광고'!$K:$K,'자사몰 메타 광고'!$I:$I,$C$4,'자사몰 메타 광고'!D:D,$B945))</f>
        <v>0</v>
      </c>
      <c r="H945" s="30">
        <f>IF($C$4="", SUMIFS('자사몰 메타 광고'!$Q:$Q, '자사몰 메타 광고'!$D:$D, $B945), SUMIFS('자사몰 메타 광고'!$Q:$Q,'자사몰 메타 광고'!$I:$I,$C$4,'자사몰 메타 광고'!D:D,$B945))</f>
        <v>0</v>
      </c>
      <c r="I945" s="30">
        <f>IF($C$4="", SUMIFS('자사몰 메타 광고'!$U:$U, '자사몰 메타 광고'!$D:$D, $B945), SUMIFS('자사몰 메타 광고'!$U:$U,'자사몰 메타 광고'!$I:$I,$C$4,'자사몰 메타 광고'!D:D,$B945))</f>
        <v>0</v>
      </c>
      <c r="J945" s="11">
        <f t="shared" si="34"/>
        <v>0</v>
      </c>
      <c r="K945" s="11">
        <f t="shared" si="35"/>
        <v>0</v>
      </c>
      <c r="L945" s="12" t="str">
        <f t="shared" si="41"/>
        <v xml:space="preserve"> </v>
      </c>
      <c r="N945" s="10">
        <f>IF($C$4="", SUMIFS('무신사 메타 광고'!$X:$X, '무신사 메타 광고'!$D:$D, $B945),SUMIFS('무신사 메타 광고'!$X:$X,'무신사 메타 광고'!I:I,$C$4,'무신사 메타 광고'!D:D,$B945))</f>
        <v>0</v>
      </c>
      <c r="O945" s="11">
        <f t="shared" si="36"/>
        <v>0</v>
      </c>
      <c r="R945" s="13"/>
      <c r="S945" s="31">
        <f>IF($S$4="", SUMIFS('자사몰 메타 광고'!$L:$L, '자사몰 메타 광고'!$C:$C, $R945),SUMIFS('자사몰 메타 광고'!$L:$L,'자사몰 메타 광고'!$I:$I,$S$4,'자사몰 메타 광고'!$C:$C,$R945))</f>
        <v>0</v>
      </c>
      <c r="T945" s="31">
        <f>IF($S$4="", SUMIFS('자사몰 메타 광고'!$V:$V, '자사몰 메타 광고'!$C:$C, $R945),SUMIFS('자사몰 메타 광고'!$V:$V,'자사몰 메타 광고'!$I:$I,$S$4,'자사몰 메타 광고'!$C:$C,$R945))</f>
        <v>0</v>
      </c>
      <c r="U945" s="11">
        <f t="shared" si="37"/>
        <v>0</v>
      </c>
      <c r="V945" s="12" t="str">
        <f t="shared" si="42"/>
        <v xml:space="preserve"> </v>
      </c>
      <c r="W945" s="32">
        <f>IF($S$4="", SUMIFS('자사몰 메타 광고'!$K:$K, '자사몰 메타 광고'!$C:$C, $R945),SUMIFS('자사몰 메타 광고'!$K:$K,'자사몰 메타 광고'!$I:$I,$S$4,'자사몰 메타 광고'!$C:$C,$R945))</f>
        <v>0</v>
      </c>
      <c r="X945" s="32">
        <f>IF($S$4="", SUMIFS('자사몰 메타 광고'!$N:$N, '자사몰 메타 광고'!$C:$C, $R945),SUMIFS('자사몰 메타 광고'!$N:$N,'자사몰 메타 광고'!$I:$I,$S$4,'자사몰 메타 광고'!$C:$C,$R945))</f>
        <v>0</v>
      </c>
      <c r="Y945" s="11">
        <f t="shared" si="38"/>
        <v>0</v>
      </c>
      <c r="Z945" s="12" t="str">
        <f t="shared" si="43"/>
        <v xml:space="preserve"> </v>
      </c>
      <c r="AB945" s="10">
        <f>IF($S$4="", SUMIFS('무신사 메타 광고'!$X:$X, '무신사 메타 광고'!$C:$C, $R945),SUMIFS('무신사 메타 광고'!$X:$X,'무신사 메타 광고'!$I:$I,$S$4,'무신사 메타 광고'!$C:$C,$R945))</f>
        <v>0</v>
      </c>
      <c r="AC945" s="11">
        <f t="shared" si="39"/>
        <v>0</v>
      </c>
    </row>
    <row r="946" spans="2:29">
      <c r="B946" s="9"/>
      <c r="C946" s="29">
        <f>IF($C$4="", SUMIFS('자사몰 메타 광고'!$L:$L, '자사몰 메타 광고'!$D:$D, $B946), SUMIFS('자사몰 메타 광고'!$L:$L, '자사몰 메타 광고'!$I:$I, $C$4, '자사몰 메타 광고'!$D:$D, $B946))</f>
        <v>0</v>
      </c>
      <c r="D946" s="29">
        <f>IF($C$4="", SUMIFS('자사몰 메타 광고'!$V:$V,#REF!, $B946), SUMIFS('자사몰 메타 광고'!$V:$V,'자사몰 메타 광고'!$I:$I,$C$4,'자사몰 메타 광고'!$D:$D,$B946))</f>
        <v>0</v>
      </c>
      <c r="E946" s="11">
        <f t="shared" si="33"/>
        <v>0</v>
      </c>
      <c r="F946" s="12" t="str">
        <f t="shared" si="40"/>
        <v xml:space="preserve"> </v>
      </c>
      <c r="G946" s="30">
        <f>IF($C$4="", SUMIFS('자사몰 메타 광고'!$K:$K, '자사몰 메타 광고'!$D:$D, $B946), SUMIFS('자사몰 메타 광고'!$K:$K,'자사몰 메타 광고'!$I:$I,$C$4,'자사몰 메타 광고'!D:D,$B946))</f>
        <v>0</v>
      </c>
      <c r="H946" s="30">
        <f>IF($C$4="", SUMIFS('자사몰 메타 광고'!$Q:$Q, '자사몰 메타 광고'!$D:$D, $B946), SUMIFS('자사몰 메타 광고'!$Q:$Q,'자사몰 메타 광고'!$I:$I,$C$4,'자사몰 메타 광고'!D:D,$B946))</f>
        <v>0</v>
      </c>
      <c r="I946" s="30">
        <f>IF($C$4="", SUMIFS('자사몰 메타 광고'!$U:$U, '자사몰 메타 광고'!$D:$D, $B946), SUMIFS('자사몰 메타 광고'!$U:$U,'자사몰 메타 광고'!$I:$I,$C$4,'자사몰 메타 광고'!D:D,$B946))</f>
        <v>0</v>
      </c>
      <c r="J946" s="11">
        <f t="shared" si="34"/>
        <v>0</v>
      </c>
      <c r="K946" s="11">
        <f t="shared" si="35"/>
        <v>0</v>
      </c>
      <c r="L946" s="12" t="str">
        <f t="shared" si="41"/>
        <v xml:space="preserve"> </v>
      </c>
      <c r="N946" s="10">
        <f>IF($C$4="", SUMIFS('무신사 메타 광고'!$X:$X, '무신사 메타 광고'!$D:$D, $B946),SUMIFS('무신사 메타 광고'!$X:$X,'무신사 메타 광고'!I:I,$C$4,'무신사 메타 광고'!D:D,$B946))</f>
        <v>0</v>
      </c>
      <c r="O946" s="11">
        <f t="shared" si="36"/>
        <v>0</v>
      </c>
      <c r="R946" s="13"/>
      <c r="S946" s="31">
        <f>IF($S$4="", SUMIFS('자사몰 메타 광고'!$L:$L, '자사몰 메타 광고'!$C:$C, $R946),SUMIFS('자사몰 메타 광고'!$L:$L,'자사몰 메타 광고'!$I:$I,$S$4,'자사몰 메타 광고'!$C:$C,$R946))</f>
        <v>0</v>
      </c>
      <c r="T946" s="31">
        <f>IF($S$4="", SUMIFS('자사몰 메타 광고'!$V:$V, '자사몰 메타 광고'!$C:$C, $R946),SUMIFS('자사몰 메타 광고'!$V:$V,'자사몰 메타 광고'!$I:$I,$S$4,'자사몰 메타 광고'!$C:$C,$R946))</f>
        <v>0</v>
      </c>
      <c r="U946" s="11">
        <f t="shared" si="37"/>
        <v>0</v>
      </c>
      <c r="V946" s="12" t="str">
        <f t="shared" si="42"/>
        <v xml:space="preserve"> </v>
      </c>
      <c r="W946" s="32">
        <f>IF($S$4="", SUMIFS('자사몰 메타 광고'!$K:$K, '자사몰 메타 광고'!$C:$C, $R946),SUMIFS('자사몰 메타 광고'!$K:$K,'자사몰 메타 광고'!$I:$I,$S$4,'자사몰 메타 광고'!$C:$C,$R946))</f>
        <v>0</v>
      </c>
      <c r="X946" s="32">
        <f>IF($S$4="", SUMIFS('자사몰 메타 광고'!$N:$N, '자사몰 메타 광고'!$C:$C, $R946),SUMIFS('자사몰 메타 광고'!$N:$N,'자사몰 메타 광고'!$I:$I,$S$4,'자사몰 메타 광고'!$C:$C,$R946))</f>
        <v>0</v>
      </c>
      <c r="Y946" s="11">
        <f t="shared" si="38"/>
        <v>0</v>
      </c>
      <c r="Z946" s="12" t="str">
        <f t="shared" si="43"/>
        <v xml:space="preserve"> </v>
      </c>
      <c r="AB946" s="10">
        <f>IF($S$4="", SUMIFS('무신사 메타 광고'!$X:$X, '무신사 메타 광고'!$C:$C, $R946),SUMIFS('무신사 메타 광고'!$X:$X,'무신사 메타 광고'!$I:$I,$S$4,'무신사 메타 광고'!$C:$C,$R946))</f>
        <v>0</v>
      </c>
      <c r="AC946" s="11">
        <f t="shared" si="39"/>
        <v>0</v>
      </c>
    </row>
    <row r="947" spans="2:29">
      <c r="B947" s="9"/>
      <c r="C947" s="29">
        <f>IF($C$4="", SUMIFS('자사몰 메타 광고'!$L:$L, '자사몰 메타 광고'!$D:$D, $B947), SUMIFS('자사몰 메타 광고'!$L:$L, '자사몰 메타 광고'!$I:$I, $C$4, '자사몰 메타 광고'!$D:$D, $B947))</f>
        <v>0</v>
      </c>
      <c r="D947" s="29">
        <f>IF($C$4="", SUMIFS('자사몰 메타 광고'!$V:$V,#REF!, $B947), SUMIFS('자사몰 메타 광고'!$V:$V,'자사몰 메타 광고'!$I:$I,$C$4,'자사몰 메타 광고'!$D:$D,$B947))</f>
        <v>0</v>
      </c>
      <c r="E947" s="11">
        <f t="shared" si="33"/>
        <v>0</v>
      </c>
      <c r="F947" s="12" t="str">
        <f t="shared" si="40"/>
        <v xml:space="preserve"> </v>
      </c>
      <c r="G947" s="30">
        <f>IF($C$4="", SUMIFS('자사몰 메타 광고'!$K:$K, '자사몰 메타 광고'!$D:$D, $B947), SUMIFS('자사몰 메타 광고'!$K:$K,'자사몰 메타 광고'!$I:$I,$C$4,'자사몰 메타 광고'!D:D,$B947))</f>
        <v>0</v>
      </c>
      <c r="H947" s="30">
        <f>IF($C$4="", SUMIFS('자사몰 메타 광고'!$Q:$Q, '자사몰 메타 광고'!$D:$D, $B947), SUMIFS('자사몰 메타 광고'!$Q:$Q,'자사몰 메타 광고'!$I:$I,$C$4,'자사몰 메타 광고'!D:D,$B947))</f>
        <v>0</v>
      </c>
      <c r="I947" s="30">
        <f>IF($C$4="", SUMIFS('자사몰 메타 광고'!$U:$U, '자사몰 메타 광고'!$D:$D, $B947), SUMIFS('자사몰 메타 광고'!$U:$U,'자사몰 메타 광고'!$I:$I,$C$4,'자사몰 메타 광고'!D:D,$B947))</f>
        <v>0</v>
      </c>
      <c r="J947" s="11">
        <f t="shared" si="34"/>
        <v>0</v>
      </c>
      <c r="K947" s="11">
        <f t="shared" si="35"/>
        <v>0</v>
      </c>
      <c r="L947" s="12" t="str">
        <f t="shared" si="41"/>
        <v xml:space="preserve"> </v>
      </c>
      <c r="N947" s="10">
        <f>IF($C$4="", SUMIFS('무신사 메타 광고'!$X:$X, '무신사 메타 광고'!$D:$D, $B947),SUMIFS('무신사 메타 광고'!$X:$X,'무신사 메타 광고'!I:I,$C$4,'무신사 메타 광고'!D:D,$B947))</f>
        <v>0</v>
      </c>
      <c r="O947" s="11">
        <f t="shared" si="36"/>
        <v>0</v>
      </c>
      <c r="R947" s="13"/>
      <c r="S947" s="31">
        <f>IF($S$4="", SUMIFS('자사몰 메타 광고'!$L:$L, '자사몰 메타 광고'!$C:$C, $R947),SUMIFS('자사몰 메타 광고'!$L:$L,'자사몰 메타 광고'!$I:$I,$S$4,'자사몰 메타 광고'!$C:$C,$R947))</f>
        <v>0</v>
      </c>
      <c r="T947" s="31">
        <f>IF($S$4="", SUMIFS('자사몰 메타 광고'!$V:$V, '자사몰 메타 광고'!$C:$C, $R947),SUMIFS('자사몰 메타 광고'!$V:$V,'자사몰 메타 광고'!$I:$I,$S$4,'자사몰 메타 광고'!$C:$C,$R947))</f>
        <v>0</v>
      </c>
      <c r="U947" s="11">
        <f t="shared" si="37"/>
        <v>0</v>
      </c>
      <c r="V947" s="12" t="str">
        <f t="shared" si="42"/>
        <v xml:space="preserve"> </v>
      </c>
      <c r="W947" s="32">
        <f>IF($S$4="", SUMIFS('자사몰 메타 광고'!$K:$K, '자사몰 메타 광고'!$C:$C, $R947),SUMIFS('자사몰 메타 광고'!$K:$K,'자사몰 메타 광고'!$I:$I,$S$4,'자사몰 메타 광고'!$C:$C,$R947))</f>
        <v>0</v>
      </c>
      <c r="X947" s="32">
        <f>IF($S$4="", SUMIFS('자사몰 메타 광고'!$N:$N, '자사몰 메타 광고'!$C:$C, $R947),SUMIFS('자사몰 메타 광고'!$N:$N,'자사몰 메타 광고'!$I:$I,$S$4,'자사몰 메타 광고'!$C:$C,$R947))</f>
        <v>0</v>
      </c>
      <c r="Y947" s="11">
        <f t="shared" si="38"/>
        <v>0</v>
      </c>
      <c r="Z947" s="12" t="str">
        <f t="shared" si="43"/>
        <v xml:space="preserve"> </v>
      </c>
      <c r="AB947" s="10">
        <f>IF($S$4="", SUMIFS('무신사 메타 광고'!$X:$X, '무신사 메타 광고'!$C:$C, $R947),SUMIFS('무신사 메타 광고'!$X:$X,'무신사 메타 광고'!$I:$I,$S$4,'무신사 메타 광고'!$C:$C,$R947))</f>
        <v>0</v>
      </c>
      <c r="AC947" s="11">
        <f t="shared" si="39"/>
        <v>0</v>
      </c>
    </row>
    <row r="948" spans="2:29">
      <c r="B948" s="9"/>
      <c r="C948" s="29">
        <f>IF($C$4="", SUMIFS('자사몰 메타 광고'!$L:$L, '자사몰 메타 광고'!$D:$D, $B948), SUMIFS('자사몰 메타 광고'!$L:$L, '자사몰 메타 광고'!$I:$I, $C$4, '자사몰 메타 광고'!$D:$D, $B948))</f>
        <v>0</v>
      </c>
      <c r="D948" s="29">
        <f>IF($C$4="", SUMIFS('자사몰 메타 광고'!$V:$V,#REF!, $B948), SUMIFS('자사몰 메타 광고'!$V:$V,'자사몰 메타 광고'!$I:$I,$C$4,'자사몰 메타 광고'!$D:$D,$B948))</f>
        <v>0</v>
      </c>
      <c r="E948" s="11">
        <f t="shared" si="33"/>
        <v>0</v>
      </c>
      <c r="F948" s="12" t="str">
        <f t="shared" si="40"/>
        <v xml:space="preserve"> </v>
      </c>
      <c r="G948" s="30">
        <f>IF($C$4="", SUMIFS('자사몰 메타 광고'!$K:$K, '자사몰 메타 광고'!$D:$D, $B948), SUMIFS('자사몰 메타 광고'!$K:$K,'자사몰 메타 광고'!$I:$I,$C$4,'자사몰 메타 광고'!D:D,$B948))</f>
        <v>0</v>
      </c>
      <c r="H948" s="30">
        <f>IF($C$4="", SUMIFS('자사몰 메타 광고'!$Q:$Q, '자사몰 메타 광고'!$D:$D, $B948), SUMIFS('자사몰 메타 광고'!$Q:$Q,'자사몰 메타 광고'!$I:$I,$C$4,'자사몰 메타 광고'!D:D,$B948))</f>
        <v>0</v>
      </c>
      <c r="I948" s="30">
        <f>IF($C$4="", SUMIFS('자사몰 메타 광고'!$U:$U, '자사몰 메타 광고'!$D:$D, $B948), SUMIFS('자사몰 메타 광고'!$U:$U,'자사몰 메타 광고'!$I:$I,$C$4,'자사몰 메타 광고'!D:D,$B948))</f>
        <v>0</v>
      </c>
      <c r="J948" s="11">
        <f t="shared" si="34"/>
        <v>0</v>
      </c>
      <c r="K948" s="11">
        <f t="shared" si="35"/>
        <v>0</v>
      </c>
      <c r="L948" s="12" t="str">
        <f t="shared" si="41"/>
        <v xml:space="preserve"> </v>
      </c>
      <c r="N948" s="10">
        <f>IF($C$4="", SUMIFS('무신사 메타 광고'!$X:$X, '무신사 메타 광고'!$D:$D, $B948),SUMIFS('무신사 메타 광고'!$X:$X,'무신사 메타 광고'!I:I,$C$4,'무신사 메타 광고'!D:D,$B948))</f>
        <v>0</v>
      </c>
      <c r="O948" s="11">
        <f t="shared" si="36"/>
        <v>0</v>
      </c>
      <c r="R948" s="13"/>
      <c r="S948" s="31">
        <f>IF($S$4="", SUMIFS('자사몰 메타 광고'!$L:$L, '자사몰 메타 광고'!$C:$C, $R948),SUMIFS('자사몰 메타 광고'!$L:$L,'자사몰 메타 광고'!$I:$I,$S$4,'자사몰 메타 광고'!$C:$C,$R948))</f>
        <v>0</v>
      </c>
      <c r="T948" s="31">
        <f>IF($S$4="", SUMIFS('자사몰 메타 광고'!$V:$V, '자사몰 메타 광고'!$C:$C, $R948),SUMIFS('자사몰 메타 광고'!$V:$V,'자사몰 메타 광고'!$I:$I,$S$4,'자사몰 메타 광고'!$C:$C,$R948))</f>
        <v>0</v>
      </c>
      <c r="U948" s="11">
        <f t="shared" si="37"/>
        <v>0</v>
      </c>
      <c r="V948" s="12" t="str">
        <f t="shared" si="42"/>
        <v xml:space="preserve"> </v>
      </c>
      <c r="W948" s="32">
        <f>IF($S$4="", SUMIFS('자사몰 메타 광고'!$K:$K, '자사몰 메타 광고'!$C:$C, $R948),SUMIFS('자사몰 메타 광고'!$K:$K,'자사몰 메타 광고'!$I:$I,$S$4,'자사몰 메타 광고'!$C:$C,$R948))</f>
        <v>0</v>
      </c>
      <c r="X948" s="32">
        <f>IF($S$4="", SUMIFS('자사몰 메타 광고'!$N:$N, '자사몰 메타 광고'!$C:$C, $R948),SUMIFS('자사몰 메타 광고'!$N:$N,'자사몰 메타 광고'!$I:$I,$S$4,'자사몰 메타 광고'!$C:$C,$R948))</f>
        <v>0</v>
      </c>
      <c r="Y948" s="11">
        <f t="shared" si="38"/>
        <v>0</v>
      </c>
      <c r="Z948" s="12" t="str">
        <f t="shared" si="43"/>
        <v xml:space="preserve"> </v>
      </c>
      <c r="AB948" s="10">
        <f>IF($S$4="", SUMIFS('무신사 메타 광고'!$X:$X, '무신사 메타 광고'!$C:$C, $R948),SUMIFS('무신사 메타 광고'!$X:$X,'무신사 메타 광고'!$I:$I,$S$4,'무신사 메타 광고'!$C:$C,$R948))</f>
        <v>0</v>
      </c>
      <c r="AC948" s="11">
        <f t="shared" si="39"/>
        <v>0</v>
      </c>
    </row>
    <row r="949" spans="2:29">
      <c r="B949" s="9"/>
      <c r="C949" s="29">
        <f>IF($C$4="", SUMIFS('자사몰 메타 광고'!$L:$L, '자사몰 메타 광고'!$D:$D, $B949), SUMIFS('자사몰 메타 광고'!$L:$L, '자사몰 메타 광고'!$I:$I, $C$4, '자사몰 메타 광고'!$D:$D, $B949))</f>
        <v>0</v>
      </c>
      <c r="D949" s="29">
        <f>IF($C$4="", SUMIFS('자사몰 메타 광고'!$V:$V,#REF!, $B949), SUMIFS('자사몰 메타 광고'!$V:$V,'자사몰 메타 광고'!$I:$I,$C$4,'자사몰 메타 광고'!$D:$D,$B949))</f>
        <v>0</v>
      </c>
      <c r="E949" s="11">
        <f t="shared" si="33"/>
        <v>0</v>
      </c>
      <c r="F949" s="12" t="str">
        <f t="shared" si="40"/>
        <v xml:space="preserve"> </v>
      </c>
      <c r="G949" s="30">
        <f>IF($C$4="", SUMIFS('자사몰 메타 광고'!$K:$K, '자사몰 메타 광고'!$D:$D, $B949), SUMIFS('자사몰 메타 광고'!$K:$K,'자사몰 메타 광고'!$I:$I,$C$4,'자사몰 메타 광고'!D:D,$B949))</f>
        <v>0</v>
      </c>
      <c r="H949" s="30">
        <f>IF($C$4="", SUMIFS('자사몰 메타 광고'!$Q:$Q, '자사몰 메타 광고'!$D:$D, $B949), SUMIFS('자사몰 메타 광고'!$Q:$Q,'자사몰 메타 광고'!$I:$I,$C$4,'자사몰 메타 광고'!D:D,$B949))</f>
        <v>0</v>
      </c>
      <c r="I949" s="30">
        <f>IF($C$4="", SUMIFS('자사몰 메타 광고'!$U:$U, '자사몰 메타 광고'!$D:$D, $B949), SUMIFS('자사몰 메타 광고'!$U:$U,'자사몰 메타 광고'!$I:$I,$C$4,'자사몰 메타 광고'!D:D,$B949))</f>
        <v>0</v>
      </c>
      <c r="J949" s="11">
        <f t="shared" si="34"/>
        <v>0</v>
      </c>
      <c r="K949" s="11">
        <f t="shared" si="35"/>
        <v>0</v>
      </c>
      <c r="L949" s="12" t="str">
        <f t="shared" si="41"/>
        <v xml:space="preserve"> </v>
      </c>
      <c r="N949" s="10">
        <f>IF($C$4="", SUMIFS('무신사 메타 광고'!$X:$X, '무신사 메타 광고'!$D:$D, $B949),SUMIFS('무신사 메타 광고'!$X:$X,'무신사 메타 광고'!I:I,$C$4,'무신사 메타 광고'!D:D,$B949))</f>
        <v>0</v>
      </c>
      <c r="O949" s="11">
        <f t="shared" si="36"/>
        <v>0</v>
      </c>
      <c r="R949" s="13"/>
      <c r="S949" s="31">
        <f>IF($S$4="", SUMIFS('자사몰 메타 광고'!$L:$L, '자사몰 메타 광고'!$C:$C, $R949),SUMIFS('자사몰 메타 광고'!$L:$L,'자사몰 메타 광고'!$I:$I,$S$4,'자사몰 메타 광고'!$C:$C,$R949))</f>
        <v>0</v>
      </c>
      <c r="T949" s="31">
        <f>IF($S$4="", SUMIFS('자사몰 메타 광고'!$V:$V, '자사몰 메타 광고'!$C:$C, $R949),SUMIFS('자사몰 메타 광고'!$V:$V,'자사몰 메타 광고'!$I:$I,$S$4,'자사몰 메타 광고'!$C:$C,$R949))</f>
        <v>0</v>
      </c>
      <c r="U949" s="11">
        <f t="shared" si="37"/>
        <v>0</v>
      </c>
      <c r="V949" s="12" t="str">
        <f t="shared" si="42"/>
        <v xml:space="preserve"> </v>
      </c>
      <c r="W949" s="32">
        <f>IF($S$4="", SUMIFS('자사몰 메타 광고'!$K:$K, '자사몰 메타 광고'!$C:$C, $R949),SUMIFS('자사몰 메타 광고'!$K:$K,'자사몰 메타 광고'!$I:$I,$S$4,'자사몰 메타 광고'!$C:$C,$R949))</f>
        <v>0</v>
      </c>
      <c r="X949" s="32">
        <f>IF($S$4="", SUMIFS('자사몰 메타 광고'!$N:$N, '자사몰 메타 광고'!$C:$C, $R949),SUMIFS('자사몰 메타 광고'!$N:$N,'자사몰 메타 광고'!$I:$I,$S$4,'자사몰 메타 광고'!$C:$C,$R949))</f>
        <v>0</v>
      </c>
      <c r="Y949" s="11">
        <f t="shared" si="38"/>
        <v>0</v>
      </c>
      <c r="Z949" s="12" t="str">
        <f t="shared" si="43"/>
        <v xml:space="preserve"> </v>
      </c>
      <c r="AB949" s="10">
        <f>IF($S$4="", SUMIFS('무신사 메타 광고'!$X:$X, '무신사 메타 광고'!$C:$C, $R949),SUMIFS('무신사 메타 광고'!$X:$X,'무신사 메타 광고'!$I:$I,$S$4,'무신사 메타 광고'!$C:$C,$R949))</f>
        <v>0</v>
      </c>
      <c r="AC949" s="11">
        <f t="shared" si="39"/>
        <v>0</v>
      </c>
    </row>
    <row r="950" spans="2:29">
      <c r="B950" s="9"/>
      <c r="C950" s="29">
        <f>IF($C$4="", SUMIFS('자사몰 메타 광고'!$L:$L, '자사몰 메타 광고'!$D:$D, $B950), SUMIFS('자사몰 메타 광고'!$L:$L, '자사몰 메타 광고'!$I:$I, $C$4, '자사몰 메타 광고'!$D:$D, $B950))</f>
        <v>0</v>
      </c>
      <c r="D950" s="29">
        <f>IF($C$4="", SUMIFS('자사몰 메타 광고'!$V:$V,#REF!, $B950), SUMIFS('자사몰 메타 광고'!$V:$V,'자사몰 메타 광고'!$I:$I,$C$4,'자사몰 메타 광고'!$D:$D,$B950))</f>
        <v>0</v>
      </c>
      <c r="E950" s="11">
        <f t="shared" si="33"/>
        <v>0</v>
      </c>
      <c r="F950" s="12" t="str">
        <f t="shared" si="40"/>
        <v xml:space="preserve"> </v>
      </c>
      <c r="G950" s="30">
        <f>IF($C$4="", SUMIFS('자사몰 메타 광고'!$K:$K, '자사몰 메타 광고'!$D:$D, $B950), SUMIFS('자사몰 메타 광고'!$K:$K,'자사몰 메타 광고'!$I:$I,$C$4,'자사몰 메타 광고'!D:D,$B950))</f>
        <v>0</v>
      </c>
      <c r="H950" s="30">
        <f>IF($C$4="", SUMIFS('자사몰 메타 광고'!$Q:$Q, '자사몰 메타 광고'!$D:$D, $B950), SUMIFS('자사몰 메타 광고'!$Q:$Q,'자사몰 메타 광고'!$I:$I,$C$4,'자사몰 메타 광고'!D:D,$B950))</f>
        <v>0</v>
      </c>
      <c r="I950" s="30">
        <f>IF($C$4="", SUMIFS('자사몰 메타 광고'!$U:$U, '자사몰 메타 광고'!$D:$D, $B950), SUMIFS('자사몰 메타 광고'!$U:$U,'자사몰 메타 광고'!$I:$I,$C$4,'자사몰 메타 광고'!D:D,$B950))</f>
        <v>0</v>
      </c>
      <c r="J950" s="11">
        <f t="shared" si="34"/>
        <v>0</v>
      </c>
      <c r="K950" s="11">
        <f t="shared" si="35"/>
        <v>0</v>
      </c>
      <c r="L950" s="12" t="str">
        <f t="shared" si="41"/>
        <v xml:space="preserve"> </v>
      </c>
      <c r="N950" s="10">
        <f>IF($C$4="", SUMIFS('무신사 메타 광고'!$X:$X, '무신사 메타 광고'!$D:$D, $B950),SUMIFS('무신사 메타 광고'!$X:$X,'무신사 메타 광고'!I:I,$C$4,'무신사 메타 광고'!D:D,$B950))</f>
        <v>0</v>
      </c>
      <c r="O950" s="11">
        <f t="shared" si="36"/>
        <v>0</v>
      </c>
      <c r="R950" s="13"/>
      <c r="S950" s="31">
        <f>IF($S$4="", SUMIFS('자사몰 메타 광고'!$L:$L, '자사몰 메타 광고'!$C:$C, $R950),SUMIFS('자사몰 메타 광고'!$L:$L,'자사몰 메타 광고'!$I:$I,$S$4,'자사몰 메타 광고'!$C:$C,$R950))</f>
        <v>0</v>
      </c>
      <c r="T950" s="31">
        <f>IF($S$4="", SUMIFS('자사몰 메타 광고'!$V:$V, '자사몰 메타 광고'!$C:$C, $R950),SUMIFS('자사몰 메타 광고'!$V:$V,'자사몰 메타 광고'!$I:$I,$S$4,'자사몰 메타 광고'!$C:$C,$R950))</f>
        <v>0</v>
      </c>
      <c r="U950" s="11">
        <f t="shared" si="37"/>
        <v>0</v>
      </c>
      <c r="V950" s="12" t="str">
        <f t="shared" si="42"/>
        <v xml:space="preserve"> </v>
      </c>
      <c r="W950" s="32">
        <f>IF($S$4="", SUMIFS('자사몰 메타 광고'!$K:$K, '자사몰 메타 광고'!$C:$C, $R950),SUMIFS('자사몰 메타 광고'!$K:$K,'자사몰 메타 광고'!$I:$I,$S$4,'자사몰 메타 광고'!$C:$C,$R950))</f>
        <v>0</v>
      </c>
      <c r="X950" s="32">
        <f>IF($S$4="", SUMIFS('자사몰 메타 광고'!$N:$N, '자사몰 메타 광고'!$C:$C, $R950),SUMIFS('자사몰 메타 광고'!$N:$N,'자사몰 메타 광고'!$I:$I,$S$4,'자사몰 메타 광고'!$C:$C,$R950))</f>
        <v>0</v>
      </c>
      <c r="Y950" s="11">
        <f t="shared" si="38"/>
        <v>0</v>
      </c>
      <c r="Z950" s="12" t="str">
        <f t="shared" si="43"/>
        <v xml:space="preserve"> </v>
      </c>
      <c r="AB950" s="10">
        <f>IF($S$4="", SUMIFS('무신사 메타 광고'!$X:$X, '무신사 메타 광고'!$C:$C, $R950),SUMIFS('무신사 메타 광고'!$X:$X,'무신사 메타 광고'!$I:$I,$S$4,'무신사 메타 광고'!$C:$C,$R950))</f>
        <v>0</v>
      </c>
      <c r="AC950" s="11">
        <f t="shared" si="39"/>
        <v>0</v>
      </c>
    </row>
    <row r="951" spans="2:29">
      <c r="B951" s="9"/>
      <c r="C951" s="29">
        <f>IF($C$4="", SUMIFS('자사몰 메타 광고'!$L:$L, '자사몰 메타 광고'!$D:$D, $B951), SUMIFS('자사몰 메타 광고'!$L:$L, '자사몰 메타 광고'!$I:$I, $C$4, '자사몰 메타 광고'!$D:$D, $B951))</f>
        <v>0</v>
      </c>
      <c r="D951" s="29">
        <f>IF($C$4="", SUMIFS('자사몰 메타 광고'!$V:$V,#REF!, $B951), SUMIFS('자사몰 메타 광고'!$V:$V,'자사몰 메타 광고'!$I:$I,$C$4,'자사몰 메타 광고'!$D:$D,$B951))</f>
        <v>0</v>
      </c>
      <c r="E951" s="11">
        <f t="shared" si="33"/>
        <v>0</v>
      </c>
      <c r="F951" s="12" t="str">
        <f t="shared" si="40"/>
        <v xml:space="preserve"> </v>
      </c>
      <c r="G951" s="30">
        <f>IF($C$4="", SUMIFS('자사몰 메타 광고'!$K:$K, '자사몰 메타 광고'!$D:$D, $B951), SUMIFS('자사몰 메타 광고'!$K:$K,'자사몰 메타 광고'!$I:$I,$C$4,'자사몰 메타 광고'!D:D,$B951))</f>
        <v>0</v>
      </c>
      <c r="H951" s="30">
        <f>IF($C$4="", SUMIFS('자사몰 메타 광고'!$Q:$Q, '자사몰 메타 광고'!$D:$D, $B951), SUMIFS('자사몰 메타 광고'!$Q:$Q,'자사몰 메타 광고'!$I:$I,$C$4,'자사몰 메타 광고'!D:D,$B951))</f>
        <v>0</v>
      </c>
      <c r="I951" s="30">
        <f>IF($C$4="", SUMIFS('자사몰 메타 광고'!$U:$U, '자사몰 메타 광고'!$D:$D, $B951), SUMIFS('자사몰 메타 광고'!$U:$U,'자사몰 메타 광고'!$I:$I,$C$4,'자사몰 메타 광고'!D:D,$B951))</f>
        <v>0</v>
      </c>
      <c r="J951" s="11">
        <f t="shared" si="34"/>
        <v>0</v>
      </c>
      <c r="K951" s="11">
        <f t="shared" si="35"/>
        <v>0</v>
      </c>
      <c r="L951" s="12" t="str">
        <f t="shared" si="41"/>
        <v xml:space="preserve"> </v>
      </c>
      <c r="N951" s="10">
        <f>IF($C$4="", SUMIFS('무신사 메타 광고'!$X:$X, '무신사 메타 광고'!$D:$D, $B951),SUMIFS('무신사 메타 광고'!$X:$X,'무신사 메타 광고'!I:I,$C$4,'무신사 메타 광고'!D:D,$B951))</f>
        <v>0</v>
      </c>
      <c r="O951" s="11">
        <f t="shared" si="36"/>
        <v>0</v>
      </c>
      <c r="R951" s="13"/>
      <c r="S951" s="31">
        <f>IF($S$4="", SUMIFS('자사몰 메타 광고'!$L:$L, '자사몰 메타 광고'!$C:$C, $R951),SUMIFS('자사몰 메타 광고'!$L:$L,'자사몰 메타 광고'!$I:$I,$S$4,'자사몰 메타 광고'!$C:$C,$R951))</f>
        <v>0</v>
      </c>
      <c r="T951" s="31">
        <f>IF($S$4="", SUMIFS('자사몰 메타 광고'!$V:$V, '자사몰 메타 광고'!$C:$C, $R951),SUMIFS('자사몰 메타 광고'!$V:$V,'자사몰 메타 광고'!$I:$I,$S$4,'자사몰 메타 광고'!$C:$C,$R951))</f>
        <v>0</v>
      </c>
      <c r="U951" s="11">
        <f t="shared" si="37"/>
        <v>0</v>
      </c>
      <c r="V951" s="12" t="str">
        <f t="shared" si="42"/>
        <v xml:space="preserve"> </v>
      </c>
      <c r="W951" s="32">
        <f>IF($S$4="", SUMIFS('자사몰 메타 광고'!$K:$K, '자사몰 메타 광고'!$C:$C, $R951),SUMIFS('자사몰 메타 광고'!$K:$K,'자사몰 메타 광고'!$I:$I,$S$4,'자사몰 메타 광고'!$C:$C,$R951))</f>
        <v>0</v>
      </c>
      <c r="X951" s="32">
        <f>IF($S$4="", SUMIFS('자사몰 메타 광고'!$N:$N, '자사몰 메타 광고'!$C:$C, $R951),SUMIFS('자사몰 메타 광고'!$N:$N,'자사몰 메타 광고'!$I:$I,$S$4,'자사몰 메타 광고'!$C:$C,$R951))</f>
        <v>0</v>
      </c>
      <c r="Y951" s="11">
        <f t="shared" si="38"/>
        <v>0</v>
      </c>
      <c r="Z951" s="12" t="str">
        <f t="shared" si="43"/>
        <v xml:space="preserve"> </v>
      </c>
      <c r="AB951" s="10">
        <f>IF($S$4="", SUMIFS('무신사 메타 광고'!$X:$X, '무신사 메타 광고'!$C:$C, $R951),SUMIFS('무신사 메타 광고'!$X:$X,'무신사 메타 광고'!$I:$I,$S$4,'무신사 메타 광고'!$C:$C,$R951))</f>
        <v>0</v>
      </c>
      <c r="AC951" s="11">
        <f t="shared" si="39"/>
        <v>0</v>
      </c>
    </row>
    <row r="952" spans="2:29">
      <c r="B952" s="9"/>
      <c r="C952" s="29">
        <f>IF($C$4="", SUMIFS('자사몰 메타 광고'!$L:$L, '자사몰 메타 광고'!$D:$D, $B952), SUMIFS('자사몰 메타 광고'!$L:$L, '자사몰 메타 광고'!$I:$I, $C$4, '자사몰 메타 광고'!$D:$D, $B952))</f>
        <v>0</v>
      </c>
      <c r="D952" s="29">
        <f>IF($C$4="", SUMIFS('자사몰 메타 광고'!$V:$V,#REF!, $B952), SUMIFS('자사몰 메타 광고'!$V:$V,'자사몰 메타 광고'!$I:$I,$C$4,'자사몰 메타 광고'!$D:$D,$B952))</f>
        <v>0</v>
      </c>
      <c r="E952" s="11">
        <f t="shared" si="33"/>
        <v>0</v>
      </c>
      <c r="F952" s="12" t="str">
        <f t="shared" si="40"/>
        <v xml:space="preserve"> </v>
      </c>
      <c r="G952" s="30">
        <f>IF($C$4="", SUMIFS('자사몰 메타 광고'!$K:$K, '자사몰 메타 광고'!$D:$D, $B952), SUMIFS('자사몰 메타 광고'!$K:$K,'자사몰 메타 광고'!$I:$I,$C$4,'자사몰 메타 광고'!D:D,$B952))</f>
        <v>0</v>
      </c>
      <c r="H952" s="30">
        <f>IF($C$4="", SUMIFS('자사몰 메타 광고'!$Q:$Q, '자사몰 메타 광고'!$D:$D, $B952), SUMIFS('자사몰 메타 광고'!$Q:$Q,'자사몰 메타 광고'!$I:$I,$C$4,'자사몰 메타 광고'!D:D,$B952))</f>
        <v>0</v>
      </c>
      <c r="I952" s="30">
        <f>IF($C$4="", SUMIFS('자사몰 메타 광고'!$U:$U, '자사몰 메타 광고'!$D:$D, $B952), SUMIFS('자사몰 메타 광고'!$U:$U,'자사몰 메타 광고'!$I:$I,$C$4,'자사몰 메타 광고'!D:D,$B952))</f>
        <v>0</v>
      </c>
      <c r="J952" s="11">
        <f t="shared" si="34"/>
        <v>0</v>
      </c>
      <c r="K952" s="11">
        <f t="shared" si="35"/>
        <v>0</v>
      </c>
      <c r="L952" s="12" t="str">
        <f t="shared" si="41"/>
        <v xml:space="preserve"> </v>
      </c>
      <c r="N952" s="10">
        <f>IF($C$4="", SUMIFS('무신사 메타 광고'!$X:$X, '무신사 메타 광고'!$D:$D, $B952),SUMIFS('무신사 메타 광고'!$X:$X,'무신사 메타 광고'!I:I,$C$4,'무신사 메타 광고'!D:D,$B952))</f>
        <v>0</v>
      </c>
      <c r="O952" s="11">
        <f t="shared" si="36"/>
        <v>0</v>
      </c>
      <c r="R952" s="13"/>
      <c r="S952" s="31">
        <f>IF($S$4="", SUMIFS('자사몰 메타 광고'!$L:$L, '자사몰 메타 광고'!$C:$C, $R952),SUMIFS('자사몰 메타 광고'!$L:$L,'자사몰 메타 광고'!$I:$I,$S$4,'자사몰 메타 광고'!$C:$C,$R952))</f>
        <v>0</v>
      </c>
      <c r="T952" s="31">
        <f>IF($S$4="", SUMIFS('자사몰 메타 광고'!$V:$V, '자사몰 메타 광고'!$C:$C, $R952),SUMIFS('자사몰 메타 광고'!$V:$V,'자사몰 메타 광고'!$I:$I,$S$4,'자사몰 메타 광고'!$C:$C,$R952))</f>
        <v>0</v>
      </c>
      <c r="U952" s="11">
        <f t="shared" si="37"/>
        <v>0</v>
      </c>
      <c r="V952" s="12" t="str">
        <f t="shared" si="42"/>
        <v xml:space="preserve"> </v>
      </c>
      <c r="W952" s="32">
        <f>IF($S$4="", SUMIFS('자사몰 메타 광고'!$K:$K, '자사몰 메타 광고'!$C:$C, $R952),SUMIFS('자사몰 메타 광고'!$K:$K,'자사몰 메타 광고'!$I:$I,$S$4,'자사몰 메타 광고'!$C:$C,$R952))</f>
        <v>0</v>
      </c>
      <c r="X952" s="32">
        <f>IF($S$4="", SUMIFS('자사몰 메타 광고'!$N:$N, '자사몰 메타 광고'!$C:$C, $R952),SUMIFS('자사몰 메타 광고'!$N:$N,'자사몰 메타 광고'!$I:$I,$S$4,'자사몰 메타 광고'!$C:$C,$R952))</f>
        <v>0</v>
      </c>
      <c r="Y952" s="11">
        <f t="shared" si="38"/>
        <v>0</v>
      </c>
      <c r="Z952" s="12" t="str">
        <f t="shared" si="43"/>
        <v xml:space="preserve"> </v>
      </c>
      <c r="AB952" s="10">
        <f>IF($S$4="", SUMIFS('무신사 메타 광고'!$X:$X, '무신사 메타 광고'!$C:$C, $R952),SUMIFS('무신사 메타 광고'!$X:$X,'무신사 메타 광고'!$I:$I,$S$4,'무신사 메타 광고'!$C:$C,$R952))</f>
        <v>0</v>
      </c>
      <c r="AC952" s="11">
        <f t="shared" si="39"/>
        <v>0</v>
      </c>
    </row>
    <row r="953" spans="2:29">
      <c r="B953" s="9"/>
      <c r="C953" s="29">
        <f>IF($C$4="", SUMIFS('자사몰 메타 광고'!$L:$L, '자사몰 메타 광고'!$D:$D, $B953), SUMIFS('자사몰 메타 광고'!$L:$L, '자사몰 메타 광고'!$I:$I, $C$4, '자사몰 메타 광고'!$D:$D, $B953))</f>
        <v>0</v>
      </c>
      <c r="D953" s="29">
        <f>IF($C$4="", SUMIFS('자사몰 메타 광고'!$V:$V,#REF!, $B953), SUMIFS('자사몰 메타 광고'!$V:$V,'자사몰 메타 광고'!$I:$I,$C$4,'자사몰 메타 광고'!$D:$D,$B953))</f>
        <v>0</v>
      </c>
      <c r="E953" s="11">
        <f t="shared" si="33"/>
        <v>0</v>
      </c>
      <c r="F953" s="12" t="str">
        <f t="shared" si="40"/>
        <v xml:space="preserve"> </v>
      </c>
      <c r="G953" s="30">
        <f>IF($C$4="", SUMIFS('자사몰 메타 광고'!$K:$K, '자사몰 메타 광고'!$D:$D, $B953), SUMIFS('자사몰 메타 광고'!$K:$K,'자사몰 메타 광고'!$I:$I,$C$4,'자사몰 메타 광고'!D:D,$B953))</f>
        <v>0</v>
      </c>
      <c r="H953" s="30">
        <f>IF($C$4="", SUMIFS('자사몰 메타 광고'!$Q:$Q, '자사몰 메타 광고'!$D:$D, $B953), SUMIFS('자사몰 메타 광고'!$Q:$Q,'자사몰 메타 광고'!$I:$I,$C$4,'자사몰 메타 광고'!D:D,$B953))</f>
        <v>0</v>
      </c>
      <c r="I953" s="30">
        <f>IF($C$4="", SUMIFS('자사몰 메타 광고'!$U:$U, '자사몰 메타 광고'!$D:$D, $B953), SUMIFS('자사몰 메타 광고'!$U:$U,'자사몰 메타 광고'!$I:$I,$C$4,'자사몰 메타 광고'!D:D,$B953))</f>
        <v>0</v>
      </c>
      <c r="J953" s="11">
        <f t="shared" si="34"/>
        <v>0</v>
      </c>
      <c r="K953" s="11">
        <f t="shared" si="35"/>
        <v>0</v>
      </c>
      <c r="L953" s="12" t="str">
        <f t="shared" si="41"/>
        <v xml:space="preserve"> </v>
      </c>
      <c r="N953" s="10">
        <f>IF($C$4="", SUMIFS('무신사 메타 광고'!$X:$X, '무신사 메타 광고'!$D:$D, $B953),SUMIFS('무신사 메타 광고'!$X:$X,'무신사 메타 광고'!I:I,$C$4,'무신사 메타 광고'!D:D,$B953))</f>
        <v>0</v>
      </c>
      <c r="O953" s="11">
        <f t="shared" si="36"/>
        <v>0</v>
      </c>
      <c r="R953" s="13"/>
      <c r="S953" s="31">
        <f>IF($S$4="", SUMIFS('자사몰 메타 광고'!$L:$L, '자사몰 메타 광고'!$C:$C, $R953),SUMIFS('자사몰 메타 광고'!$L:$L,'자사몰 메타 광고'!$I:$I,$S$4,'자사몰 메타 광고'!$C:$C,$R953))</f>
        <v>0</v>
      </c>
      <c r="T953" s="31">
        <f>IF($S$4="", SUMIFS('자사몰 메타 광고'!$V:$V, '자사몰 메타 광고'!$C:$C, $R953),SUMIFS('자사몰 메타 광고'!$V:$V,'자사몰 메타 광고'!$I:$I,$S$4,'자사몰 메타 광고'!$C:$C,$R953))</f>
        <v>0</v>
      </c>
      <c r="U953" s="11">
        <f t="shared" si="37"/>
        <v>0</v>
      </c>
      <c r="V953" s="12" t="str">
        <f t="shared" si="42"/>
        <v xml:space="preserve"> </v>
      </c>
      <c r="W953" s="32">
        <f>IF($S$4="", SUMIFS('자사몰 메타 광고'!$K:$K, '자사몰 메타 광고'!$C:$C, $R953),SUMIFS('자사몰 메타 광고'!$K:$K,'자사몰 메타 광고'!$I:$I,$S$4,'자사몰 메타 광고'!$C:$C,$R953))</f>
        <v>0</v>
      </c>
      <c r="X953" s="32">
        <f>IF($S$4="", SUMIFS('자사몰 메타 광고'!$N:$N, '자사몰 메타 광고'!$C:$C, $R953),SUMIFS('자사몰 메타 광고'!$N:$N,'자사몰 메타 광고'!$I:$I,$S$4,'자사몰 메타 광고'!$C:$C,$R953))</f>
        <v>0</v>
      </c>
      <c r="Y953" s="11">
        <f t="shared" si="38"/>
        <v>0</v>
      </c>
      <c r="Z953" s="12" t="str">
        <f t="shared" si="43"/>
        <v xml:space="preserve"> </v>
      </c>
      <c r="AB953" s="10">
        <f>IF($S$4="", SUMIFS('무신사 메타 광고'!$X:$X, '무신사 메타 광고'!$C:$C, $R953),SUMIFS('무신사 메타 광고'!$X:$X,'무신사 메타 광고'!$I:$I,$S$4,'무신사 메타 광고'!$C:$C,$R953))</f>
        <v>0</v>
      </c>
      <c r="AC953" s="11">
        <f t="shared" si="39"/>
        <v>0</v>
      </c>
    </row>
    <row r="954" spans="2:29">
      <c r="B954" s="9"/>
      <c r="C954" s="29">
        <f>IF($C$4="", SUMIFS('자사몰 메타 광고'!$L:$L, '자사몰 메타 광고'!$D:$D, $B954), SUMIFS('자사몰 메타 광고'!$L:$L, '자사몰 메타 광고'!$I:$I, $C$4, '자사몰 메타 광고'!$D:$D, $B954))</f>
        <v>0</v>
      </c>
      <c r="D954" s="29">
        <f>IF($C$4="", SUMIFS('자사몰 메타 광고'!$V:$V,#REF!, $B954), SUMIFS('자사몰 메타 광고'!$V:$V,'자사몰 메타 광고'!$I:$I,$C$4,'자사몰 메타 광고'!$D:$D,$B954))</f>
        <v>0</v>
      </c>
      <c r="E954" s="11">
        <f t="shared" si="33"/>
        <v>0</v>
      </c>
      <c r="F954" s="12" t="str">
        <f t="shared" si="40"/>
        <v xml:space="preserve"> </v>
      </c>
      <c r="G954" s="30">
        <f>IF($C$4="", SUMIFS('자사몰 메타 광고'!$K:$K, '자사몰 메타 광고'!$D:$D, $B954), SUMIFS('자사몰 메타 광고'!$K:$K,'자사몰 메타 광고'!$I:$I,$C$4,'자사몰 메타 광고'!D:D,$B954))</f>
        <v>0</v>
      </c>
      <c r="H954" s="30">
        <f>IF($C$4="", SUMIFS('자사몰 메타 광고'!$Q:$Q, '자사몰 메타 광고'!$D:$D, $B954), SUMIFS('자사몰 메타 광고'!$Q:$Q,'자사몰 메타 광고'!$I:$I,$C$4,'자사몰 메타 광고'!D:D,$B954))</f>
        <v>0</v>
      </c>
      <c r="I954" s="30">
        <f>IF($C$4="", SUMIFS('자사몰 메타 광고'!$U:$U, '자사몰 메타 광고'!$D:$D, $B954), SUMIFS('자사몰 메타 광고'!$U:$U,'자사몰 메타 광고'!$I:$I,$C$4,'자사몰 메타 광고'!D:D,$B954))</f>
        <v>0</v>
      </c>
      <c r="J954" s="11">
        <f t="shared" si="34"/>
        <v>0</v>
      </c>
      <c r="K954" s="11">
        <f t="shared" si="35"/>
        <v>0</v>
      </c>
      <c r="L954" s="12" t="str">
        <f t="shared" si="41"/>
        <v xml:space="preserve"> </v>
      </c>
      <c r="N954" s="10">
        <f>IF($C$4="", SUMIFS('무신사 메타 광고'!$X:$X, '무신사 메타 광고'!$D:$D, $B954),SUMIFS('무신사 메타 광고'!$X:$X,'무신사 메타 광고'!I:I,$C$4,'무신사 메타 광고'!D:D,$B954))</f>
        <v>0</v>
      </c>
      <c r="O954" s="11">
        <f t="shared" si="36"/>
        <v>0</v>
      </c>
      <c r="R954" s="13"/>
      <c r="S954" s="31">
        <f>IF($S$4="", SUMIFS('자사몰 메타 광고'!$L:$L, '자사몰 메타 광고'!$C:$C, $R954),SUMIFS('자사몰 메타 광고'!$L:$L,'자사몰 메타 광고'!$I:$I,$S$4,'자사몰 메타 광고'!$C:$C,$R954))</f>
        <v>0</v>
      </c>
      <c r="T954" s="31">
        <f>IF($S$4="", SUMIFS('자사몰 메타 광고'!$V:$V, '자사몰 메타 광고'!$C:$C, $R954),SUMIFS('자사몰 메타 광고'!$V:$V,'자사몰 메타 광고'!$I:$I,$S$4,'자사몰 메타 광고'!$C:$C,$R954))</f>
        <v>0</v>
      </c>
      <c r="U954" s="11">
        <f t="shared" si="37"/>
        <v>0</v>
      </c>
      <c r="V954" s="12" t="str">
        <f t="shared" si="42"/>
        <v xml:space="preserve"> </v>
      </c>
      <c r="W954" s="32">
        <f>IF($S$4="", SUMIFS('자사몰 메타 광고'!$K:$K, '자사몰 메타 광고'!$C:$C, $R954),SUMIFS('자사몰 메타 광고'!$K:$K,'자사몰 메타 광고'!$I:$I,$S$4,'자사몰 메타 광고'!$C:$C,$R954))</f>
        <v>0</v>
      </c>
      <c r="X954" s="32">
        <f>IF($S$4="", SUMIFS('자사몰 메타 광고'!$N:$N, '자사몰 메타 광고'!$C:$C, $R954),SUMIFS('자사몰 메타 광고'!$N:$N,'자사몰 메타 광고'!$I:$I,$S$4,'자사몰 메타 광고'!$C:$C,$R954))</f>
        <v>0</v>
      </c>
      <c r="Y954" s="11">
        <f t="shared" si="38"/>
        <v>0</v>
      </c>
      <c r="Z954" s="12" t="str">
        <f t="shared" si="43"/>
        <v xml:space="preserve"> </v>
      </c>
      <c r="AB954" s="10">
        <f>IF($S$4="", SUMIFS('무신사 메타 광고'!$X:$X, '무신사 메타 광고'!$C:$C, $R954),SUMIFS('무신사 메타 광고'!$X:$X,'무신사 메타 광고'!$I:$I,$S$4,'무신사 메타 광고'!$C:$C,$R954))</f>
        <v>0</v>
      </c>
      <c r="AC954" s="11">
        <f t="shared" si="39"/>
        <v>0</v>
      </c>
    </row>
    <row r="955" spans="2:29">
      <c r="B955" s="9"/>
      <c r="C955" s="29">
        <f>IF($C$4="", SUMIFS('자사몰 메타 광고'!$L:$L, '자사몰 메타 광고'!$D:$D, $B955), SUMIFS('자사몰 메타 광고'!$L:$L, '자사몰 메타 광고'!$I:$I, $C$4, '자사몰 메타 광고'!$D:$D, $B955))</f>
        <v>0</v>
      </c>
      <c r="D955" s="29">
        <f>IF($C$4="", SUMIFS('자사몰 메타 광고'!$V:$V,#REF!, $B955), SUMIFS('자사몰 메타 광고'!$V:$V,'자사몰 메타 광고'!$I:$I,$C$4,'자사몰 메타 광고'!$D:$D,$B955))</f>
        <v>0</v>
      </c>
      <c r="E955" s="11">
        <f t="shared" si="33"/>
        <v>0</v>
      </c>
      <c r="F955" s="12" t="str">
        <f t="shared" si="40"/>
        <v xml:space="preserve"> </v>
      </c>
      <c r="G955" s="30">
        <f>IF($C$4="", SUMIFS('자사몰 메타 광고'!$K:$K, '자사몰 메타 광고'!$D:$D, $B955), SUMIFS('자사몰 메타 광고'!$K:$K,'자사몰 메타 광고'!$I:$I,$C$4,'자사몰 메타 광고'!D:D,$B955))</f>
        <v>0</v>
      </c>
      <c r="H955" s="30">
        <f>IF($C$4="", SUMIFS('자사몰 메타 광고'!$Q:$Q, '자사몰 메타 광고'!$D:$D, $B955), SUMIFS('자사몰 메타 광고'!$Q:$Q,'자사몰 메타 광고'!$I:$I,$C$4,'자사몰 메타 광고'!D:D,$B955))</f>
        <v>0</v>
      </c>
      <c r="I955" s="30">
        <f>IF($C$4="", SUMIFS('자사몰 메타 광고'!$U:$U, '자사몰 메타 광고'!$D:$D, $B955), SUMIFS('자사몰 메타 광고'!$U:$U,'자사몰 메타 광고'!$I:$I,$C$4,'자사몰 메타 광고'!D:D,$B955))</f>
        <v>0</v>
      </c>
      <c r="J955" s="11">
        <f t="shared" si="34"/>
        <v>0</v>
      </c>
      <c r="K955" s="11">
        <f t="shared" si="35"/>
        <v>0</v>
      </c>
      <c r="L955" s="12" t="str">
        <f t="shared" si="41"/>
        <v xml:space="preserve"> </v>
      </c>
      <c r="N955" s="10">
        <f>IF($C$4="", SUMIFS('무신사 메타 광고'!$X:$X, '무신사 메타 광고'!$D:$D, $B955),SUMIFS('무신사 메타 광고'!$X:$X,'무신사 메타 광고'!I:I,$C$4,'무신사 메타 광고'!D:D,$B955))</f>
        <v>0</v>
      </c>
      <c r="O955" s="11">
        <f t="shared" si="36"/>
        <v>0</v>
      </c>
      <c r="R955" s="13"/>
      <c r="S955" s="31">
        <f>IF($S$4="", SUMIFS('자사몰 메타 광고'!$L:$L, '자사몰 메타 광고'!$C:$C, $R955),SUMIFS('자사몰 메타 광고'!$L:$L,'자사몰 메타 광고'!$I:$I,$S$4,'자사몰 메타 광고'!$C:$C,$R955))</f>
        <v>0</v>
      </c>
      <c r="T955" s="31">
        <f>IF($S$4="", SUMIFS('자사몰 메타 광고'!$V:$V, '자사몰 메타 광고'!$C:$C, $R955),SUMIFS('자사몰 메타 광고'!$V:$V,'자사몰 메타 광고'!$I:$I,$S$4,'자사몰 메타 광고'!$C:$C,$R955))</f>
        <v>0</v>
      </c>
      <c r="U955" s="11">
        <f t="shared" si="37"/>
        <v>0</v>
      </c>
      <c r="V955" s="12" t="str">
        <f t="shared" si="42"/>
        <v xml:space="preserve"> </v>
      </c>
      <c r="W955" s="32">
        <f>IF($S$4="", SUMIFS('자사몰 메타 광고'!$K:$K, '자사몰 메타 광고'!$C:$C, $R955),SUMIFS('자사몰 메타 광고'!$K:$K,'자사몰 메타 광고'!$I:$I,$S$4,'자사몰 메타 광고'!$C:$C,$R955))</f>
        <v>0</v>
      </c>
      <c r="X955" s="32">
        <f>IF($S$4="", SUMIFS('자사몰 메타 광고'!$N:$N, '자사몰 메타 광고'!$C:$C, $R955),SUMIFS('자사몰 메타 광고'!$N:$N,'자사몰 메타 광고'!$I:$I,$S$4,'자사몰 메타 광고'!$C:$C,$R955))</f>
        <v>0</v>
      </c>
      <c r="Y955" s="11">
        <f t="shared" si="38"/>
        <v>0</v>
      </c>
      <c r="Z955" s="12" t="str">
        <f t="shared" si="43"/>
        <v xml:space="preserve"> </v>
      </c>
      <c r="AB955" s="10">
        <f>IF($S$4="", SUMIFS('무신사 메타 광고'!$X:$X, '무신사 메타 광고'!$C:$C, $R955),SUMIFS('무신사 메타 광고'!$X:$X,'무신사 메타 광고'!$I:$I,$S$4,'무신사 메타 광고'!$C:$C,$R955))</f>
        <v>0</v>
      </c>
      <c r="AC955" s="11">
        <f t="shared" si="39"/>
        <v>0</v>
      </c>
    </row>
    <row r="956" spans="2:29">
      <c r="B956" s="9"/>
      <c r="C956" s="29">
        <f>IF($C$4="", SUMIFS('자사몰 메타 광고'!$L:$L, '자사몰 메타 광고'!$D:$D, $B956), SUMIFS('자사몰 메타 광고'!$L:$L, '자사몰 메타 광고'!$I:$I, $C$4, '자사몰 메타 광고'!$D:$D, $B956))</f>
        <v>0</v>
      </c>
      <c r="D956" s="29">
        <f>IF($C$4="", SUMIFS('자사몰 메타 광고'!$V:$V,#REF!, $B956), SUMIFS('자사몰 메타 광고'!$V:$V,'자사몰 메타 광고'!$I:$I,$C$4,'자사몰 메타 광고'!$D:$D,$B956))</f>
        <v>0</v>
      </c>
      <c r="E956" s="11">
        <f t="shared" si="33"/>
        <v>0</v>
      </c>
      <c r="F956" s="12" t="str">
        <f t="shared" si="40"/>
        <v xml:space="preserve"> </v>
      </c>
      <c r="G956" s="30">
        <f>IF($C$4="", SUMIFS('자사몰 메타 광고'!$K:$K, '자사몰 메타 광고'!$D:$D, $B956), SUMIFS('자사몰 메타 광고'!$K:$K,'자사몰 메타 광고'!$I:$I,$C$4,'자사몰 메타 광고'!D:D,$B956))</f>
        <v>0</v>
      </c>
      <c r="H956" s="30">
        <f>IF($C$4="", SUMIFS('자사몰 메타 광고'!$Q:$Q, '자사몰 메타 광고'!$D:$D, $B956), SUMIFS('자사몰 메타 광고'!$Q:$Q,'자사몰 메타 광고'!$I:$I,$C$4,'자사몰 메타 광고'!D:D,$B956))</f>
        <v>0</v>
      </c>
      <c r="I956" s="30">
        <f>IF($C$4="", SUMIFS('자사몰 메타 광고'!$U:$U, '자사몰 메타 광고'!$D:$D, $B956), SUMIFS('자사몰 메타 광고'!$U:$U,'자사몰 메타 광고'!$I:$I,$C$4,'자사몰 메타 광고'!D:D,$B956))</f>
        <v>0</v>
      </c>
      <c r="J956" s="11">
        <f t="shared" si="34"/>
        <v>0</v>
      </c>
      <c r="K956" s="11">
        <f t="shared" si="35"/>
        <v>0</v>
      </c>
      <c r="L956" s="12" t="str">
        <f t="shared" si="41"/>
        <v xml:space="preserve"> </v>
      </c>
      <c r="N956" s="10">
        <f>IF($C$4="", SUMIFS('무신사 메타 광고'!$X:$X, '무신사 메타 광고'!$D:$D, $B956),SUMIFS('무신사 메타 광고'!$X:$X,'무신사 메타 광고'!I:I,$C$4,'무신사 메타 광고'!D:D,$B956))</f>
        <v>0</v>
      </c>
      <c r="O956" s="11">
        <f t="shared" si="36"/>
        <v>0</v>
      </c>
      <c r="R956" s="13"/>
      <c r="S956" s="31">
        <f>IF($S$4="", SUMIFS('자사몰 메타 광고'!$L:$L, '자사몰 메타 광고'!$C:$C, $R956),SUMIFS('자사몰 메타 광고'!$L:$L,'자사몰 메타 광고'!$I:$I,$S$4,'자사몰 메타 광고'!$C:$C,$R956))</f>
        <v>0</v>
      </c>
      <c r="T956" s="31">
        <f>IF($S$4="", SUMIFS('자사몰 메타 광고'!$V:$V, '자사몰 메타 광고'!$C:$C, $R956),SUMIFS('자사몰 메타 광고'!$V:$V,'자사몰 메타 광고'!$I:$I,$S$4,'자사몰 메타 광고'!$C:$C,$R956))</f>
        <v>0</v>
      </c>
      <c r="U956" s="11">
        <f t="shared" si="37"/>
        <v>0</v>
      </c>
      <c r="V956" s="12" t="str">
        <f t="shared" si="42"/>
        <v xml:space="preserve"> </v>
      </c>
      <c r="W956" s="32">
        <f>IF($S$4="", SUMIFS('자사몰 메타 광고'!$K:$K, '자사몰 메타 광고'!$C:$C, $R956),SUMIFS('자사몰 메타 광고'!$K:$K,'자사몰 메타 광고'!$I:$I,$S$4,'자사몰 메타 광고'!$C:$C,$R956))</f>
        <v>0</v>
      </c>
      <c r="X956" s="32">
        <f>IF($S$4="", SUMIFS('자사몰 메타 광고'!$N:$N, '자사몰 메타 광고'!$C:$C, $R956),SUMIFS('자사몰 메타 광고'!$N:$N,'자사몰 메타 광고'!$I:$I,$S$4,'자사몰 메타 광고'!$C:$C,$R956))</f>
        <v>0</v>
      </c>
      <c r="Y956" s="11">
        <f t="shared" si="38"/>
        <v>0</v>
      </c>
      <c r="Z956" s="12" t="str">
        <f t="shared" si="43"/>
        <v xml:space="preserve"> </v>
      </c>
      <c r="AB956" s="10">
        <f>IF($S$4="", SUMIFS('무신사 메타 광고'!$X:$X, '무신사 메타 광고'!$C:$C, $R956),SUMIFS('무신사 메타 광고'!$X:$X,'무신사 메타 광고'!$I:$I,$S$4,'무신사 메타 광고'!$C:$C,$R956))</f>
        <v>0</v>
      </c>
      <c r="AC956" s="11">
        <f t="shared" si="39"/>
        <v>0</v>
      </c>
    </row>
    <row r="957" spans="2:29">
      <c r="B957" s="9"/>
      <c r="C957" s="29">
        <f>IF($C$4="", SUMIFS('자사몰 메타 광고'!$L:$L, '자사몰 메타 광고'!$D:$D, $B957), SUMIFS('자사몰 메타 광고'!$L:$L, '자사몰 메타 광고'!$I:$I, $C$4, '자사몰 메타 광고'!$D:$D, $B957))</f>
        <v>0</v>
      </c>
      <c r="D957" s="29">
        <f>IF($C$4="", SUMIFS('자사몰 메타 광고'!$V:$V,#REF!, $B957), SUMIFS('자사몰 메타 광고'!$V:$V,'자사몰 메타 광고'!$I:$I,$C$4,'자사몰 메타 광고'!$D:$D,$B957))</f>
        <v>0</v>
      </c>
      <c r="E957" s="11">
        <f t="shared" si="33"/>
        <v>0</v>
      </c>
      <c r="F957" s="12" t="str">
        <f t="shared" si="40"/>
        <v xml:space="preserve"> </v>
      </c>
      <c r="G957" s="30">
        <f>IF($C$4="", SUMIFS('자사몰 메타 광고'!$K:$K, '자사몰 메타 광고'!$D:$D, $B957), SUMIFS('자사몰 메타 광고'!$K:$K,'자사몰 메타 광고'!$I:$I,$C$4,'자사몰 메타 광고'!D:D,$B957))</f>
        <v>0</v>
      </c>
      <c r="H957" s="30">
        <f>IF($C$4="", SUMIFS('자사몰 메타 광고'!$Q:$Q, '자사몰 메타 광고'!$D:$D, $B957), SUMIFS('자사몰 메타 광고'!$Q:$Q,'자사몰 메타 광고'!$I:$I,$C$4,'자사몰 메타 광고'!D:D,$B957))</f>
        <v>0</v>
      </c>
      <c r="I957" s="30">
        <f>IF($C$4="", SUMIFS('자사몰 메타 광고'!$U:$U, '자사몰 메타 광고'!$D:$D, $B957), SUMIFS('자사몰 메타 광고'!$U:$U,'자사몰 메타 광고'!$I:$I,$C$4,'자사몰 메타 광고'!D:D,$B957))</f>
        <v>0</v>
      </c>
      <c r="J957" s="11">
        <f t="shared" si="34"/>
        <v>0</v>
      </c>
      <c r="K957" s="11">
        <f t="shared" si="35"/>
        <v>0</v>
      </c>
      <c r="L957" s="12" t="str">
        <f t="shared" si="41"/>
        <v xml:space="preserve"> </v>
      </c>
      <c r="N957" s="10">
        <f>IF($C$4="", SUMIFS('무신사 메타 광고'!$X:$X, '무신사 메타 광고'!$D:$D, $B957),SUMIFS('무신사 메타 광고'!$X:$X,'무신사 메타 광고'!I:I,$C$4,'무신사 메타 광고'!D:D,$B957))</f>
        <v>0</v>
      </c>
      <c r="O957" s="11">
        <f t="shared" si="36"/>
        <v>0</v>
      </c>
      <c r="R957" s="13"/>
      <c r="S957" s="31">
        <f>IF($S$4="", SUMIFS('자사몰 메타 광고'!$L:$L, '자사몰 메타 광고'!$C:$C, $R957),SUMIFS('자사몰 메타 광고'!$L:$L,'자사몰 메타 광고'!$I:$I,$S$4,'자사몰 메타 광고'!$C:$C,$R957))</f>
        <v>0</v>
      </c>
      <c r="T957" s="31">
        <f>IF($S$4="", SUMIFS('자사몰 메타 광고'!$V:$V, '자사몰 메타 광고'!$C:$C, $R957),SUMIFS('자사몰 메타 광고'!$V:$V,'자사몰 메타 광고'!$I:$I,$S$4,'자사몰 메타 광고'!$C:$C,$R957))</f>
        <v>0</v>
      </c>
      <c r="U957" s="11">
        <f t="shared" si="37"/>
        <v>0</v>
      </c>
      <c r="V957" s="12" t="str">
        <f t="shared" si="42"/>
        <v xml:space="preserve"> </v>
      </c>
      <c r="W957" s="32">
        <f>IF($S$4="", SUMIFS('자사몰 메타 광고'!$K:$K, '자사몰 메타 광고'!$C:$C, $R957),SUMIFS('자사몰 메타 광고'!$K:$K,'자사몰 메타 광고'!$I:$I,$S$4,'자사몰 메타 광고'!$C:$C,$R957))</f>
        <v>0</v>
      </c>
      <c r="X957" s="32">
        <f>IF($S$4="", SUMIFS('자사몰 메타 광고'!$N:$N, '자사몰 메타 광고'!$C:$C, $R957),SUMIFS('자사몰 메타 광고'!$N:$N,'자사몰 메타 광고'!$I:$I,$S$4,'자사몰 메타 광고'!$C:$C,$R957))</f>
        <v>0</v>
      </c>
      <c r="Y957" s="11">
        <f t="shared" si="38"/>
        <v>0</v>
      </c>
      <c r="Z957" s="12" t="str">
        <f t="shared" si="43"/>
        <v xml:space="preserve"> </v>
      </c>
      <c r="AB957" s="10">
        <f>IF($S$4="", SUMIFS('무신사 메타 광고'!$X:$X, '무신사 메타 광고'!$C:$C, $R957),SUMIFS('무신사 메타 광고'!$X:$X,'무신사 메타 광고'!$I:$I,$S$4,'무신사 메타 광고'!$C:$C,$R957))</f>
        <v>0</v>
      </c>
      <c r="AC957" s="11">
        <f t="shared" si="39"/>
        <v>0</v>
      </c>
    </row>
    <row r="958" spans="2:29">
      <c r="B958" s="9"/>
      <c r="C958" s="29">
        <f>IF($C$4="", SUMIFS('자사몰 메타 광고'!$L:$L, '자사몰 메타 광고'!$D:$D, $B958), SUMIFS('자사몰 메타 광고'!$L:$L, '자사몰 메타 광고'!$I:$I, $C$4, '자사몰 메타 광고'!$D:$D, $B958))</f>
        <v>0</v>
      </c>
      <c r="D958" s="29">
        <f>IF($C$4="", SUMIFS('자사몰 메타 광고'!$V:$V,#REF!, $B958), SUMIFS('자사몰 메타 광고'!$V:$V,'자사몰 메타 광고'!$I:$I,$C$4,'자사몰 메타 광고'!$D:$D,$B958))</f>
        <v>0</v>
      </c>
      <c r="E958" s="11">
        <f t="shared" si="33"/>
        <v>0</v>
      </c>
      <c r="F958" s="12" t="str">
        <f t="shared" si="40"/>
        <v xml:space="preserve"> </v>
      </c>
      <c r="G958" s="30">
        <f>IF($C$4="", SUMIFS('자사몰 메타 광고'!$K:$K, '자사몰 메타 광고'!$D:$D, $B958), SUMIFS('자사몰 메타 광고'!$K:$K,'자사몰 메타 광고'!$I:$I,$C$4,'자사몰 메타 광고'!D:D,$B958))</f>
        <v>0</v>
      </c>
      <c r="H958" s="30">
        <f>IF($C$4="", SUMIFS('자사몰 메타 광고'!$Q:$Q, '자사몰 메타 광고'!$D:$D, $B958), SUMIFS('자사몰 메타 광고'!$Q:$Q,'자사몰 메타 광고'!$I:$I,$C$4,'자사몰 메타 광고'!D:D,$B958))</f>
        <v>0</v>
      </c>
      <c r="I958" s="30">
        <f>IF($C$4="", SUMIFS('자사몰 메타 광고'!$U:$U, '자사몰 메타 광고'!$D:$D, $B958), SUMIFS('자사몰 메타 광고'!$U:$U,'자사몰 메타 광고'!$I:$I,$C$4,'자사몰 메타 광고'!D:D,$B958))</f>
        <v>0</v>
      </c>
      <c r="J958" s="11">
        <f t="shared" si="34"/>
        <v>0</v>
      </c>
      <c r="K958" s="11">
        <f t="shared" si="35"/>
        <v>0</v>
      </c>
      <c r="L958" s="12" t="str">
        <f t="shared" si="41"/>
        <v xml:space="preserve"> </v>
      </c>
      <c r="N958" s="10">
        <f>IF($C$4="", SUMIFS('무신사 메타 광고'!$X:$X, '무신사 메타 광고'!$D:$D, $B958),SUMIFS('무신사 메타 광고'!$X:$X,'무신사 메타 광고'!I:I,$C$4,'무신사 메타 광고'!D:D,$B958))</f>
        <v>0</v>
      </c>
      <c r="O958" s="11">
        <f t="shared" si="36"/>
        <v>0</v>
      </c>
      <c r="R958" s="13"/>
      <c r="S958" s="31">
        <f>IF($S$4="", SUMIFS('자사몰 메타 광고'!$L:$L, '자사몰 메타 광고'!$C:$C, $R958),SUMIFS('자사몰 메타 광고'!$L:$L,'자사몰 메타 광고'!$I:$I,$S$4,'자사몰 메타 광고'!$C:$C,$R958))</f>
        <v>0</v>
      </c>
      <c r="T958" s="31">
        <f>IF($S$4="", SUMIFS('자사몰 메타 광고'!$V:$V, '자사몰 메타 광고'!$C:$C, $R958),SUMIFS('자사몰 메타 광고'!$V:$V,'자사몰 메타 광고'!$I:$I,$S$4,'자사몰 메타 광고'!$C:$C,$R958))</f>
        <v>0</v>
      </c>
      <c r="U958" s="11">
        <f t="shared" si="37"/>
        <v>0</v>
      </c>
      <c r="V958" s="12" t="str">
        <f t="shared" si="42"/>
        <v xml:space="preserve"> </v>
      </c>
      <c r="W958" s="32">
        <f>IF($S$4="", SUMIFS('자사몰 메타 광고'!$K:$K, '자사몰 메타 광고'!$C:$C, $R958),SUMIFS('자사몰 메타 광고'!$K:$K,'자사몰 메타 광고'!$I:$I,$S$4,'자사몰 메타 광고'!$C:$C,$R958))</f>
        <v>0</v>
      </c>
      <c r="X958" s="32">
        <f>IF($S$4="", SUMIFS('자사몰 메타 광고'!$N:$N, '자사몰 메타 광고'!$C:$C, $R958),SUMIFS('자사몰 메타 광고'!$N:$N,'자사몰 메타 광고'!$I:$I,$S$4,'자사몰 메타 광고'!$C:$C,$R958))</f>
        <v>0</v>
      </c>
      <c r="Y958" s="11">
        <f t="shared" si="38"/>
        <v>0</v>
      </c>
      <c r="Z958" s="12" t="str">
        <f t="shared" si="43"/>
        <v xml:space="preserve"> </v>
      </c>
      <c r="AB958" s="10">
        <f>IF($S$4="", SUMIFS('무신사 메타 광고'!$X:$X, '무신사 메타 광고'!$C:$C, $R958),SUMIFS('무신사 메타 광고'!$X:$X,'무신사 메타 광고'!$I:$I,$S$4,'무신사 메타 광고'!$C:$C,$R958))</f>
        <v>0</v>
      </c>
      <c r="AC958" s="11">
        <f t="shared" si="39"/>
        <v>0</v>
      </c>
    </row>
    <row r="959" spans="2:29">
      <c r="B959" s="9"/>
      <c r="C959" s="29">
        <f>IF($C$4="", SUMIFS('자사몰 메타 광고'!$L:$L, '자사몰 메타 광고'!$D:$D, $B959), SUMIFS('자사몰 메타 광고'!$L:$L, '자사몰 메타 광고'!$I:$I, $C$4, '자사몰 메타 광고'!$D:$D, $B959))</f>
        <v>0</v>
      </c>
      <c r="D959" s="29">
        <f>IF($C$4="", SUMIFS('자사몰 메타 광고'!$V:$V,#REF!, $B959), SUMIFS('자사몰 메타 광고'!$V:$V,'자사몰 메타 광고'!$I:$I,$C$4,'자사몰 메타 광고'!$D:$D,$B959))</f>
        <v>0</v>
      </c>
      <c r="E959" s="11">
        <f t="shared" si="33"/>
        <v>0</v>
      </c>
      <c r="F959" s="12" t="str">
        <f t="shared" si="40"/>
        <v xml:space="preserve"> </v>
      </c>
      <c r="G959" s="30">
        <f>IF($C$4="", SUMIFS('자사몰 메타 광고'!$K:$K, '자사몰 메타 광고'!$D:$D, $B959), SUMIFS('자사몰 메타 광고'!$K:$K,'자사몰 메타 광고'!$I:$I,$C$4,'자사몰 메타 광고'!D:D,$B959))</f>
        <v>0</v>
      </c>
      <c r="H959" s="30">
        <f>IF($C$4="", SUMIFS('자사몰 메타 광고'!$Q:$Q, '자사몰 메타 광고'!$D:$D, $B959), SUMIFS('자사몰 메타 광고'!$Q:$Q,'자사몰 메타 광고'!$I:$I,$C$4,'자사몰 메타 광고'!D:D,$B959))</f>
        <v>0</v>
      </c>
      <c r="I959" s="30">
        <f>IF($C$4="", SUMIFS('자사몰 메타 광고'!$U:$U, '자사몰 메타 광고'!$D:$D, $B959), SUMIFS('자사몰 메타 광고'!$U:$U,'자사몰 메타 광고'!$I:$I,$C$4,'자사몰 메타 광고'!D:D,$B959))</f>
        <v>0</v>
      </c>
      <c r="J959" s="11">
        <f t="shared" si="34"/>
        <v>0</v>
      </c>
      <c r="K959" s="11">
        <f t="shared" si="35"/>
        <v>0</v>
      </c>
      <c r="L959" s="12" t="str">
        <f t="shared" si="41"/>
        <v xml:space="preserve"> </v>
      </c>
      <c r="N959" s="10">
        <f>IF($C$4="", SUMIFS('무신사 메타 광고'!$X:$X, '무신사 메타 광고'!$D:$D, $B959),SUMIFS('무신사 메타 광고'!$X:$X,'무신사 메타 광고'!I:I,$C$4,'무신사 메타 광고'!D:D,$B959))</f>
        <v>0</v>
      </c>
      <c r="O959" s="11">
        <f t="shared" si="36"/>
        <v>0</v>
      </c>
      <c r="R959" s="13"/>
      <c r="S959" s="31">
        <f>IF($S$4="", SUMIFS('자사몰 메타 광고'!$L:$L, '자사몰 메타 광고'!$C:$C, $R959),SUMIFS('자사몰 메타 광고'!$L:$L,'자사몰 메타 광고'!$I:$I,$S$4,'자사몰 메타 광고'!$C:$C,$R959))</f>
        <v>0</v>
      </c>
      <c r="T959" s="31">
        <f>IF($S$4="", SUMIFS('자사몰 메타 광고'!$V:$V, '자사몰 메타 광고'!$C:$C, $R959),SUMIFS('자사몰 메타 광고'!$V:$V,'자사몰 메타 광고'!$I:$I,$S$4,'자사몰 메타 광고'!$C:$C,$R959))</f>
        <v>0</v>
      </c>
      <c r="U959" s="11">
        <f t="shared" si="37"/>
        <v>0</v>
      </c>
      <c r="V959" s="12" t="str">
        <f t="shared" si="42"/>
        <v xml:space="preserve"> </v>
      </c>
      <c r="W959" s="32">
        <f>IF($S$4="", SUMIFS('자사몰 메타 광고'!$K:$K, '자사몰 메타 광고'!$C:$C, $R959),SUMIFS('자사몰 메타 광고'!$K:$K,'자사몰 메타 광고'!$I:$I,$S$4,'자사몰 메타 광고'!$C:$C,$R959))</f>
        <v>0</v>
      </c>
      <c r="X959" s="32">
        <f>IF($S$4="", SUMIFS('자사몰 메타 광고'!$N:$N, '자사몰 메타 광고'!$C:$C, $R959),SUMIFS('자사몰 메타 광고'!$N:$N,'자사몰 메타 광고'!$I:$I,$S$4,'자사몰 메타 광고'!$C:$C,$R959))</f>
        <v>0</v>
      </c>
      <c r="Y959" s="11">
        <f t="shared" si="38"/>
        <v>0</v>
      </c>
      <c r="Z959" s="12" t="str">
        <f t="shared" si="43"/>
        <v xml:space="preserve"> </v>
      </c>
      <c r="AB959" s="10">
        <f>IF($S$4="", SUMIFS('무신사 메타 광고'!$X:$X, '무신사 메타 광고'!$C:$C, $R959),SUMIFS('무신사 메타 광고'!$X:$X,'무신사 메타 광고'!$I:$I,$S$4,'무신사 메타 광고'!$C:$C,$R959))</f>
        <v>0</v>
      </c>
      <c r="AC959" s="11">
        <f t="shared" si="39"/>
        <v>0</v>
      </c>
    </row>
    <row r="960" spans="2:29">
      <c r="B960" s="9"/>
      <c r="C960" s="29">
        <f>IF($C$4="", SUMIFS('자사몰 메타 광고'!$L:$L, '자사몰 메타 광고'!$D:$D, $B960), SUMIFS('자사몰 메타 광고'!$L:$L, '자사몰 메타 광고'!$I:$I, $C$4, '자사몰 메타 광고'!$D:$D, $B960))</f>
        <v>0</v>
      </c>
      <c r="D960" s="29">
        <f>IF($C$4="", SUMIFS('자사몰 메타 광고'!$V:$V,#REF!, $B960), SUMIFS('자사몰 메타 광고'!$V:$V,'자사몰 메타 광고'!$I:$I,$C$4,'자사몰 메타 광고'!$D:$D,$B960))</f>
        <v>0</v>
      </c>
      <c r="E960" s="11">
        <f t="shared" si="33"/>
        <v>0</v>
      </c>
      <c r="F960" s="12" t="str">
        <f t="shared" si="40"/>
        <v xml:space="preserve"> </v>
      </c>
      <c r="G960" s="30">
        <f>IF($C$4="", SUMIFS('자사몰 메타 광고'!$K:$K, '자사몰 메타 광고'!$D:$D, $B960), SUMIFS('자사몰 메타 광고'!$K:$K,'자사몰 메타 광고'!$I:$I,$C$4,'자사몰 메타 광고'!D:D,$B960))</f>
        <v>0</v>
      </c>
      <c r="H960" s="30">
        <f>IF($C$4="", SUMIFS('자사몰 메타 광고'!$Q:$Q, '자사몰 메타 광고'!$D:$D, $B960), SUMIFS('자사몰 메타 광고'!$Q:$Q,'자사몰 메타 광고'!$I:$I,$C$4,'자사몰 메타 광고'!D:D,$B960))</f>
        <v>0</v>
      </c>
      <c r="I960" s="30">
        <f>IF($C$4="", SUMIFS('자사몰 메타 광고'!$U:$U, '자사몰 메타 광고'!$D:$D, $B960), SUMIFS('자사몰 메타 광고'!$U:$U,'자사몰 메타 광고'!$I:$I,$C$4,'자사몰 메타 광고'!D:D,$B960))</f>
        <v>0</v>
      </c>
      <c r="J960" s="11">
        <f t="shared" si="34"/>
        <v>0</v>
      </c>
      <c r="K960" s="11">
        <f t="shared" si="35"/>
        <v>0</v>
      </c>
      <c r="L960" s="12" t="str">
        <f t="shared" si="41"/>
        <v xml:space="preserve"> </v>
      </c>
      <c r="N960" s="10">
        <f>IF($C$4="", SUMIFS('무신사 메타 광고'!$X:$X, '무신사 메타 광고'!$D:$D, $B960),SUMIFS('무신사 메타 광고'!$X:$X,'무신사 메타 광고'!I:I,$C$4,'무신사 메타 광고'!D:D,$B960))</f>
        <v>0</v>
      </c>
      <c r="O960" s="11">
        <f t="shared" si="36"/>
        <v>0</v>
      </c>
      <c r="R960" s="13"/>
      <c r="S960" s="31">
        <f>IF($S$4="", SUMIFS('자사몰 메타 광고'!$L:$L, '자사몰 메타 광고'!$C:$C, $R960),SUMIFS('자사몰 메타 광고'!$L:$L,'자사몰 메타 광고'!$I:$I,$S$4,'자사몰 메타 광고'!$C:$C,$R960))</f>
        <v>0</v>
      </c>
      <c r="T960" s="31">
        <f>IF($S$4="", SUMIFS('자사몰 메타 광고'!$V:$V, '자사몰 메타 광고'!$C:$C, $R960),SUMIFS('자사몰 메타 광고'!$V:$V,'자사몰 메타 광고'!$I:$I,$S$4,'자사몰 메타 광고'!$C:$C,$R960))</f>
        <v>0</v>
      </c>
      <c r="U960" s="11">
        <f t="shared" si="37"/>
        <v>0</v>
      </c>
      <c r="V960" s="12" t="str">
        <f t="shared" si="42"/>
        <v xml:space="preserve"> </v>
      </c>
      <c r="W960" s="32">
        <f>IF($S$4="", SUMIFS('자사몰 메타 광고'!$K:$K, '자사몰 메타 광고'!$C:$C, $R960),SUMIFS('자사몰 메타 광고'!$K:$K,'자사몰 메타 광고'!$I:$I,$S$4,'자사몰 메타 광고'!$C:$C,$R960))</f>
        <v>0</v>
      </c>
      <c r="X960" s="32">
        <f>IF($S$4="", SUMIFS('자사몰 메타 광고'!$N:$N, '자사몰 메타 광고'!$C:$C, $R960),SUMIFS('자사몰 메타 광고'!$N:$N,'자사몰 메타 광고'!$I:$I,$S$4,'자사몰 메타 광고'!$C:$C,$R960))</f>
        <v>0</v>
      </c>
      <c r="Y960" s="11">
        <f t="shared" si="38"/>
        <v>0</v>
      </c>
      <c r="Z960" s="12" t="str">
        <f t="shared" si="43"/>
        <v xml:space="preserve"> </v>
      </c>
      <c r="AB960" s="10">
        <f>IF($S$4="", SUMIFS('무신사 메타 광고'!$X:$X, '무신사 메타 광고'!$C:$C, $R960),SUMIFS('무신사 메타 광고'!$X:$X,'무신사 메타 광고'!$I:$I,$S$4,'무신사 메타 광고'!$C:$C,$R960))</f>
        <v>0</v>
      </c>
      <c r="AC960" s="11">
        <f t="shared" si="39"/>
        <v>0</v>
      </c>
    </row>
    <row r="961" spans="2:29">
      <c r="B961" s="9"/>
      <c r="C961" s="29">
        <f>IF($C$4="", SUMIFS('자사몰 메타 광고'!$L:$L, '자사몰 메타 광고'!$D:$D, $B961), SUMIFS('자사몰 메타 광고'!$L:$L, '자사몰 메타 광고'!$I:$I, $C$4, '자사몰 메타 광고'!$D:$D, $B961))</f>
        <v>0</v>
      </c>
      <c r="D961" s="29">
        <f>IF($C$4="", SUMIFS('자사몰 메타 광고'!$V:$V,#REF!, $B961), SUMIFS('자사몰 메타 광고'!$V:$V,'자사몰 메타 광고'!$I:$I,$C$4,'자사몰 메타 광고'!$D:$D,$B961))</f>
        <v>0</v>
      </c>
      <c r="E961" s="11">
        <f t="shared" si="33"/>
        <v>0</v>
      </c>
      <c r="F961" s="12" t="str">
        <f t="shared" si="40"/>
        <v xml:space="preserve"> </v>
      </c>
      <c r="G961" s="30">
        <f>IF($C$4="", SUMIFS('자사몰 메타 광고'!$K:$K, '자사몰 메타 광고'!$D:$D, $B961), SUMIFS('자사몰 메타 광고'!$K:$K,'자사몰 메타 광고'!$I:$I,$C$4,'자사몰 메타 광고'!D:D,$B961))</f>
        <v>0</v>
      </c>
      <c r="H961" s="30">
        <f>IF($C$4="", SUMIFS('자사몰 메타 광고'!$Q:$Q, '자사몰 메타 광고'!$D:$D, $B961), SUMIFS('자사몰 메타 광고'!$Q:$Q,'자사몰 메타 광고'!$I:$I,$C$4,'자사몰 메타 광고'!D:D,$B961))</f>
        <v>0</v>
      </c>
      <c r="I961" s="30">
        <f>IF($C$4="", SUMIFS('자사몰 메타 광고'!$U:$U, '자사몰 메타 광고'!$D:$D, $B961), SUMIFS('자사몰 메타 광고'!$U:$U,'자사몰 메타 광고'!$I:$I,$C$4,'자사몰 메타 광고'!D:D,$B961))</f>
        <v>0</v>
      </c>
      <c r="J961" s="11">
        <f t="shared" si="34"/>
        <v>0</v>
      </c>
      <c r="K961" s="11">
        <f t="shared" si="35"/>
        <v>0</v>
      </c>
      <c r="L961" s="12" t="str">
        <f t="shared" si="41"/>
        <v xml:space="preserve"> </v>
      </c>
      <c r="N961" s="10">
        <f>IF($C$4="", SUMIFS('무신사 메타 광고'!$X:$X, '무신사 메타 광고'!$D:$D, $B961),SUMIFS('무신사 메타 광고'!$X:$X,'무신사 메타 광고'!I:I,$C$4,'무신사 메타 광고'!D:D,$B961))</f>
        <v>0</v>
      </c>
      <c r="O961" s="11">
        <f t="shared" si="36"/>
        <v>0</v>
      </c>
      <c r="R961" s="13"/>
      <c r="S961" s="31">
        <f>IF($S$4="", SUMIFS('자사몰 메타 광고'!$L:$L, '자사몰 메타 광고'!$C:$C, $R961),SUMIFS('자사몰 메타 광고'!$L:$L,'자사몰 메타 광고'!$I:$I,$S$4,'자사몰 메타 광고'!$C:$C,$R961))</f>
        <v>0</v>
      </c>
      <c r="T961" s="31">
        <f>IF($S$4="", SUMIFS('자사몰 메타 광고'!$V:$V, '자사몰 메타 광고'!$C:$C, $R961),SUMIFS('자사몰 메타 광고'!$V:$V,'자사몰 메타 광고'!$I:$I,$S$4,'자사몰 메타 광고'!$C:$C,$R961))</f>
        <v>0</v>
      </c>
      <c r="U961" s="11">
        <f t="shared" si="37"/>
        <v>0</v>
      </c>
      <c r="V961" s="12" t="str">
        <f t="shared" si="42"/>
        <v xml:space="preserve"> </v>
      </c>
      <c r="W961" s="32">
        <f>IF($S$4="", SUMIFS('자사몰 메타 광고'!$K:$K, '자사몰 메타 광고'!$C:$C, $R961),SUMIFS('자사몰 메타 광고'!$K:$K,'자사몰 메타 광고'!$I:$I,$S$4,'자사몰 메타 광고'!$C:$C,$R961))</f>
        <v>0</v>
      </c>
      <c r="X961" s="32">
        <f>IF($S$4="", SUMIFS('자사몰 메타 광고'!$N:$N, '자사몰 메타 광고'!$C:$C, $R961),SUMIFS('자사몰 메타 광고'!$N:$N,'자사몰 메타 광고'!$I:$I,$S$4,'자사몰 메타 광고'!$C:$C,$R961))</f>
        <v>0</v>
      </c>
      <c r="Y961" s="11">
        <f t="shared" si="38"/>
        <v>0</v>
      </c>
      <c r="Z961" s="12" t="str">
        <f t="shared" si="43"/>
        <v xml:space="preserve"> </v>
      </c>
      <c r="AB961" s="10">
        <f>IF($S$4="", SUMIFS('무신사 메타 광고'!$X:$X, '무신사 메타 광고'!$C:$C, $R961),SUMIFS('무신사 메타 광고'!$X:$X,'무신사 메타 광고'!$I:$I,$S$4,'무신사 메타 광고'!$C:$C,$R961))</f>
        <v>0</v>
      </c>
      <c r="AC961" s="11">
        <f t="shared" si="39"/>
        <v>0</v>
      </c>
    </row>
    <row r="962" spans="2:29">
      <c r="B962" s="9"/>
      <c r="C962" s="29">
        <f>IF($C$4="", SUMIFS('자사몰 메타 광고'!$L:$L, '자사몰 메타 광고'!$D:$D, $B962), SUMIFS('자사몰 메타 광고'!$L:$L, '자사몰 메타 광고'!$I:$I, $C$4, '자사몰 메타 광고'!$D:$D, $B962))</f>
        <v>0</v>
      </c>
      <c r="D962" s="29">
        <f>IF($C$4="", SUMIFS('자사몰 메타 광고'!$V:$V,#REF!, $B962), SUMIFS('자사몰 메타 광고'!$V:$V,'자사몰 메타 광고'!$I:$I,$C$4,'자사몰 메타 광고'!$D:$D,$B962))</f>
        <v>0</v>
      </c>
      <c r="E962" s="11">
        <f t="shared" si="33"/>
        <v>0</v>
      </c>
      <c r="F962" s="12" t="str">
        <f t="shared" si="40"/>
        <v xml:space="preserve"> </v>
      </c>
      <c r="G962" s="30">
        <f>IF($C$4="", SUMIFS('자사몰 메타 광고'!$K:$K, '자사몰 메타 광고'!$D:$D, $B962), SUMIFS('자사몰 메타 광고'!$K:$K,'자사몰 메타 광고'!$I:$I,$C$4,'자사몰 메타 광고'!D:D,$B962))</f>
        <v>0</v>
      </c>
      <c r="H962" s="30">
        <f>IF($C$4="", SUMIFS('자사몰 메타 광고'!$Q:$Q, '자사몰 메타 광고'!$D:$D, $B962), SUMIFS('자사몰 메타 광고'!$Q:$Q,'자사몰 메타 광고'!$I:$I,$C$4,'자사몰 메타 광고'!D:D,$B962))</f>
        <v>0</v>
      </c>
      <c r="I962" s="30">
        <f>IF($C$4="", SUMIFS('자사몰 메타 광고'!$U:$U, '자사몰 메타 광고'!$D:$D, $B962), SUMIFS('자사몰 메타 광고'!$U:$U,'자사몰 메타 광고'!$I:$I,$C$4,'자사몰 메타 광고'!D:D,$B962))</f>
        <v>0</v>
      </c>
      <c r="J962" s="11">
        <f t="shared" si="34"/>
        <v>0</v>
      </c>
      <c r="K962" s="11">
        <f t="shared" si="35"/>
        <v>0</v>
      </c>
      <c r="L962" s="12" t="str">
        <f t="shared" si="41"/>
        <v xml:space="preserve"> </v>
      </c>
      <c r="N962" s="10">
        <f>IF($C$4="", SUMIFS('무신사 메타 광고'!$X:$X, '무신사 메타 광고'!$D:$D, $B962),SUMIFS('무신사 메타 광고'!$X:$X,'무신사 메타 광고'!I:I,$C$4,'무신사 메타 광고'!D:D,$B962))</f>
        <v>0</v>
      </c>
      <c r="O962" s="11">
        <f t="shared" si="36"/>
        <v>0</v>
      </c>
      <c r="R962" s="13"/>
      <c r="S962" s="31">
        <f>IF($S$4="", SUMIFS('자사몰 메타 광고'!$L:$L, '자사몰 메타 광고'!$C:$C, $R962),SUMIFS('자사몰 메타 광고'!$L:$L,'자사몰 메타 광고'!$I:$I,$S$4,'자사몰 메타 광고'!$C:$C,$R962))</f>
        <v>0</v>
      </c>
      <c r="T962" s="31">
        <f>IF($S$4="", SUMIFS('자사몰 메타 광고'!$V:$V, '자사몰 메타 광고'!$C:$C, $R962),SUMIFS('자사몰 메타 광고'!$V:$V,'자사몰 메타 광고'!$I:$I,$S$4,'자사몰 메타 광고'!$C:$C,$R962))</f>
        <v>0</v>
      </c>
      <c r="U962" s="11">
        <f t="shared" si="37"/>
        <v>0</v>
      </c>
      <c r="V962" s="12" t="str">
        <f t="shared" si="42"/>
        <v xml:space="preserve"> </v>
      </c>
      <c r="W962" s="32">
        <f>IF($S$4="", SUMIFS('자사몰 메타 광고'!$K:$K, '자사몰 메타 광고'!$C:$C, $R962),SUMIFS('자사몰 메타 광고'!$K:$K,'자사몰 메타 광고'!$I:$I,$S$4,'자사몰 메타 광고'!$C:$C,$R962))</f>
        <v>0</v>
      </c>
      <c r="X962" s="32">
        <f>IF($S$4="", SUMIFS('자사몰 메타 광고'!$N:$N, '자사몰 메타 광고'!$C:$C, $R962),SUMIFS('자사몰 메타 광고'!$N:$N,'자사몰 메타 광고'!$I:$I,$S$4,'자사몰 메타 광고'!$C:$C,$R962))</f>
        <v>0</v>
      </c>
      <c r="Y962" s="11">
        <f t="shared" si="38"/>
        <v>0</v>
      </c>
      <c r="Z962" s="12" t="str">
        <f t="shared" si="43"/>
        <v xml:space="preserve"> </v>
      </c>
      <c r="AB962" s="10">
        <f>IF($S$4="", SUMIFS('무신사 메타 광고'!$X:$X, '무신사 메타 광고'!$C:$C, $R962),SUMIFS('무신사 메타 광고'!$X:$X,'무신사 메타 광고'!$I:$I,$S$4,'무신사 메타 광고'!$C:$C,$R962))</f>
        <v>0</v>
      </c>
      <c r="AC962" s="11">
        <f t="shared" si="39"/>
        <v>0</v>
      </c>
    </row>
    <row r="963" spans="2:29">
      <c r="B963" s="9"/>
      <c r="C963" s="29">
        <f>IF($C$4="", SUMIFS('자사몰 메타 광고'!$L:$L, '자사몰 메타 광고'!$D:$D, $B963), SUMIFS('자사몰 메타 광고'!$L:$L, '자사몰 메타 광고'!$I:$I, $C$4, '자사몰 메타 광고'!$D:$D, $B963))</f>
        <v>0</v>
      </c>
      <c r="D963" s="29">
        <f>IF($C$4="", SUMIFS('자사몰 메타 광고'!$V:$V,#REF!, $B963), SUMIFS('자사몰 메타 광고'!$V:$V,'자사몰 메타 광고'!$I:$I,$C$4,'자사몰 메타 광고'!$D:$D,$B963))</f>
        <v>0</v>
      </c>
      <c r="E963" s="11">
        <f t="shared" si="33"/>
        <v>0</v>
      </c>
      <c r="F963" s="12" t="str">
        <f t="shared" si="40"/>
        <v xml:space="preserve"> </v>
      </c>
      <c r="G963" s="30">
        <f>IF($C$4="", SUMIFS('자사몰 메타 광고'!$K:$K, '자사몰 메타 광고'!$D:$D, $B963), SUMIFS('자사몰 메타 광고'!$K:$K,'자사몰 메타 광고'!$I:$I,$C$4,'자사몰 메타 광고'!D:D,$B963))</f>
        <v>0</v>
      </c>
      <c r="H963" s="30">
        <f>IF($C$4="", SUMIFS('자사몰 메타 광고'!$Q:$Q, '자사몰 메타 광고'!$D:$D, $B963), SUMIFS('자사몰 메타 광고'!$Q:$Q,'자사몰 메타 광고'!$I:$I,$C$4,'자사몰 메타 광고'!D:D,$B963))</f>
        <v>0</v>
      </c>
      <c r="I963" s="30">
        <f>IF($C$4="", SUMIFS('자사몰 메타 광고'!$U:$U, '자사몰 메타 광고'!$D:$D, $B963), SUMIFS('자사몰 메타 광고'!$U:$U,'자사몰 메타 광고'!$I:$I,$C$4,'자사몰 메타 광고'!D:D,$B963))</f>
        <v>0</v>
      </c>
      <c r="J963" s="11">
        <f t="shared" si="34"/>
        <v>0</v>
      </c>
      <c r="K963" s="11">
        <f t="shared" si="35"/>
        <v>0</v>
      </c>
      <c r="L963" s="12" t="str">
        <f t="shared" si="41"/>
        <v xml:space="preserve"> </v>
      </c>
      <c r="N963" s="10">
        <f>IF($C$4="", SUMIFS('무신사 메타 광고'!$X:$X, '무신사 메타 광고'!$D:$D, $B963),SUMIFS('무신사 메타 광고'!$X:$X,'무신사 메타 광고'!I:I,$C$4,'무신사 메타 광고'!D:D,$B963))</f>
        <v>0</v>
      </c>
      <c r="O963" s="11">
        <f t="shared" si="36"/>
        <v>0</v>
      </c>
      <c r="R963" s="13"/>
      <c r="S963" s="31">
        <f>IF($S$4="", SUMIFS('자사몰 메타 광고'!$L:$L, '자사몰 메타 광고'!$C:$C, $R963),SUMIFS('자사몰 메타 광고'!$L:$L,'자사몰 메타 광고'!$I:$I,$S$4,'자사몰 메타 광고'!$C:$C,$R963))</f>
        <v>0</v>
      </c>
      <c r="T963" s="31">
        <f>IF($S$4="", SUMIFS('자사몰 메타 광고'!$V:$V, '자사몰 메타 광고'!$C:$C, $R963),SUMIFS('자사몰 메타 광고'!$V:$V,'자사몰 메타 광고'!$I:$I,$S$4,'자사몰 메타 광고'!$C:$C,$R963))</f>
        <v>0</v>
      </c>
      <c r="U963" s="11">
        <f t="shared" si="37"/>
        <v>0</v>
      </c>
      <c r="V963" s="12" t="str">
        <f t="shared" si="42"/>
        <v xml:space="preserve"> </v>
      </c>
      <c r="W963" s="32">
        <f>IF($S$4="", SUMIFS('자사몰 메타 광고'!$K:$K, '자사몰 메타 광고'!$C:$C, $R963),SUMIFS('자사몰 메타 광고'!$K:$K,'자사몰 메타 광고'!$I:$I,$S$4,'자사몰 메타 광고'!$C:$C,$R963))</f>
        <v>0</v>
      </c>
      <c r="X963" s="32">
        <f>IF($S$4="", SUMIFS('자사몰 메타 광고'!$N:$N, '자사몰 메타 광고'!$C:$C, $R963),SUMIFS('자사몰 메타 광고'!$N:$N,'자사몰 메타 광고'!$I:$I,$S$4,'자사몰 메타 광고'!$C:$C,$R963))</f>
        <v>0</v>
      </c>
      <c r="Y963" s="11">
        <f t="shared" si="38"/>
        <v>0</v>
      </c>
      <c r="Z963" s="12" t="str">
        <f t="shared" si="43"/>
        <v xml:space="preserve"> </v>
      </c>
      <c r="AB963" s="10">
        <f>IF($S$4="", SUMIFS('무신사 메타 광고'!$X:$X, '무신사 메타 광고'!$C:$C, $R963),SUMIFS('무신사 메타 광고'!$X:$X,'무신사 메타 광고'!$I:$I,$S$4,'무신사 메타 광고'!$C:$C,$R963))</f>
        <v>0</v>
      </c>
      <c r="AC963" s="11">
        <f t="shared" si="39"/>
        <v>0</v>
      </c>
    </row>
    <row r="964" spans="2:29">
      <c r="B964" s="9"/>
      <c r="C964" s="29">
        <f>IF($C$4="", SUMIFS('자사몰 메타 광고'!$L:$L, '자사몰 메타 광고'!$D:$D, $B964), SUMIFS('자사몰 메타 광고'!$L:$L, '자사몰 메타 광고'!$I:$I, $C$4, '자사몰 메타 광고'!$D:$D, $B964))</f>
        <v>0</v>
      </c>
      <c r="D964" s="29">
        <f>IF($C$4="", SUMIFS('자사몰 메타 광고'!$V:$V,#REF!, $B964), SUMIFS('자사몰 메타 광고'!$V:$V,'자사몰 메타 광고'!$I:$I,$C$4,'자사몰 메타 광고'!$D:$D,$B964))</f>
        <v>0</v>
      </c>
      <c r="E964" s="11">
        <f t="shared" si="33"/>
        <v>0</v>
      </c>
      <c r="F964" s="12" t="str">
        <f t="shared" si="40"/>
        <v xml:space="preserve"> </v>
      </c>
      <c r="G964" s="30">
        <f>IF($C$4="", SUMIFS('자사몰 메타 광고'!$K:$K, '자사몰 메타 광고'!$D:$D, $B964), SUMIFS('자사몰 메타 광고'!$K:$K,'자사몰 메타 광고'!$I:$I,$C$4,'자사몰 메타 광고'!D:D,$B964))</f>
        <v>0</v>
      </c>
      <c r="H964" s="30">
        <f>IF($C$4="", SUMIFS('자사몰 메타 광고'!$Q:$Q, '자사몰 메타 광고'!$D:$D, $B964), SUMIFS('자사몰 메타 광고'!$Q:$Q,'자사몰 메타 광고'!$I:$I,$C$4,'자사몰 메타 광고'!D:D,$B964))</f>
        <v>0</v>
      </c>
      <c r="I964" s="30">
        <f>IF($C$4="", SUMIFS('자사몰 메타 광고'!$U:$U, '자사몰 메타 광고'!$D:$D, $B964), SUMIFS('자사몰 메타 광고'!$U:$U,'자사몰 메타 광고'!$I:$I,$C$4,'자사몰 메타 광고'!D:D,$B964))</f>
        <v>0</v>
      </c>
      <c r="J964" s="11">
        <f t="shared" si="34"/>
        <v>0</v>
      </c>
      <c r="K964" s="11">
        <f t="shared" si="35"/>
        <v>0</v>
      </c>
      <c r="L964" s="12" t="str">
        <f t="shared" si="41"/>
        <v xml:space="preserve"> </v>
      </c>
      <c r="N964" s="10">
        <f>IF($C$4="", SUMIFS('무신사 메타 광고'!$X:$X, '무신사 메타 광고'!$D:$D, $B964),SUMIFS('무신사 메타 광고'!$X:$X,'무신사 메타 광고'!I:I,$C$4,'무신사 메타 광고'!D:D,$B964))</f>
        <v>0</v>
      </c>
      <c r="O964" s="11">
        <f t="shared" si="36"/>
        <v>0</v>
      </c>
      <c r="R964" s="13"/>
      <c r="S964" s="31">
        <f>IF($S$4="", SUMIFS('자사몰 메타 광고'!$L:$L, '자사몰 메타 광고'!$C:$C, $R964),SUMIFS('자사몰 메타 광고'!$L:$L,'자사몰 메타 광고'!$I:$I,$S$4,'자사몰 메타 광고'!$C:$C,$R964))</f>
        <v>0</v>
      </c>
      <c r="T964" s="31">
        <f>IF($S$4="", SUMIFS('자사몰 메타 광고'!$V:$V, '자사몰 메타 광고'!$C:$C, $R964),SUMIFS('자사몰 메타 광고'!$V:$V,'자사몰 메타 광고'!$I:$I,$S$4,'자사몰 메타 광고'!$C:$C,$R964))</f>
        <v>0</v>
      </c>
      <c r="U964" s="11">
        <f t="shared" si="37"/>
        <v>0</v>
      </c>
      <c r="V964" s="12" t="str">
        <f t="shared" si="42"/>
        <v xml:space="preserve"> </v>
      </c>
      <c r="W964" s="32">
        <f>IF($S$4="", SUMIFS('자사몰 메타 광고'!$K:$K, '자사몰 메타 광고'!$C:$C, $R964),SUMIFS('자사몰 메타 광고'!$K:$K,'자사몰 메타 광고'!$I:$I,$S$4,'자사몰 메타 광고'!$C:$C,$R964))</f>
        <v>0</v>
      </c>
      <c r="X964" s="32">
        <f>IF($S$4="", SUMIFS('자사몰 메타 광고'!$N:$N, '자사몰 메타 광고'!$C:$C, $R964),SUMIFS('자사몰 메타 광고'!$N:$N,'자사몰 메타 광고'!$I:$I,$S$4,'자사몰 메타 광고'!$C:$C,$R964))</f>
        <v>0</v>
      </c>
      <c r="Y964" s="11">
        <f t="shared" si="38"/>
        <v>0</v>
      </c>
      <c r="Z964" s="12" t="str">
        <f t="shared" si="43"/>
        <v xml:space="preserve"> </v>
      </c>
      <c r="AB964" s="10">
        <f>IF($S$4="", SUMIFS('무신사 메타 광고'!$X:$X, '무신사 메타 광고'!$C:$C, $R964),SUMIFS('무신사 메타 광고'!$X:$X,'무신사 메타 광고'!$I:$I,$S$4,'무신사 메타 광고'!$C:$C,$R964))</f>
        <v>0</v>
      </c>
      <c r="AC964" s="11">
        <f t="shared" si="39"/>
        <v>0</v>
      </c>
    </row>
    <row r="965" spans="2:29">
      <c r="B965" s="9"/>
      <c r="C965" s="29">
        <f>IF($C$4="", SUMIFS('자사몰 메타 광고'!$L:$L, '자사몰 메타 광고'!$D:$D, $B965), SUMIFS('자사몰 메타 광고'!$L:$L, '자사몰 메타 광고'!$I:$I, $C$4, '자사몰 메타 광고'!$D:$D, $B965))</f>
        <v>0</v>
      </c>
      <c r="D965" s="29">
        <f>IF($C$4="", SUMIFS('자사몰 메타 광고'!$V:$V,#REF!, $B965), SUMIFS('자사몰 메타 광고'!$V:$V,'자사몰 메타 광고'!$I:$I,$C$4,'자사몰 메타 광고'!$D:$D,$B965))</f>
        <v>0</v>
      </c>
      <c r="E965" s="11">
        <f t="shared" si="33"/>
        <v>0</v>
      </c>
      <c r="F965" s="12" t="str">
        <f t="shared" si="40"/>
        <v xml:space="preserve"> </v>
      </c>
      <c r="G965" s="30">
        <f>IF($C$4="", SUMIFS('자사몰 메타 광고'!$K:$K, '자사몰 메타 광고'!$D:$D, $B965), SUMIFS('자사몰 메타 광고'!$K:$K,'자사몰 메타 광고'!$I:$I,$C$4,'자사몰 메타 광고'!D:D,$B965))</f>
        <v>0</v>
      </c>
      <c r="H965" s="30">
        <f>IF($C$4="", SUMIFS('자사몰 메타 광고'!$Q:$Q, '자사몰 메타 광고'!$D:$D, $B965), SUMIFS('자사몰 메타 광고'!$Q:$Q,'자사몰 메타 광고'!$I:$I,$C$4,'자사몰 메타 광고'!D:D,$B965))</f>
        <v>0</v>
      </c>
      <c r="I965" s="30">
        <f>IF($C$4="", SUMIFS('자사몰 메타 광고'!$U:$U, '자사몰 메타 광고'!$D:$D, $B965), SUMIFS('자사몰 메타 광고'!$U:$U,'자사몰 메타 광고'!$I:$I,$C$4,'자사몰 메타 광고'!D:D,$B965))</f>
        <v>0</v>
      </c>
      <c r="J965" s="11">
        <f t="shared" si="34"/>
        <v>0</v>
      </c>
      <c r="K965" s="11">
        <f t="shared" si="35"/>
        <v>0</v>
      </c>
      <c r="L965" s="12" t="str">
        <f t="shared" si="41"/>
        <v xml:space="preserve"> </v>
      </c>
      <c r="N965" s="10">
        <f>IF($C$4="", SUMIFS('무신사 메타 광고'!$X:$X, '무신사 메타 광고'!$D:$D, $B965),SUMIFS('무신사 메타 광고'!$X:$X,'무신사 메타 광고'!I:I,$C$4,'무신사 메타 광고'!D:D,$B965))</f>
        <v>0</v>
      </c>
      <c r="O965" s="11">
        <f t="shared" si="36"/>
        <v>0</v>
      </c>
      <c r="R965" s="13"/>
      <c r="S965" s="31">
        <f>IF($S$4="", SUMIFS('자사몰 메타 광고'!$L:$L, '자사몰 메타 광고'!$C:$C, $R965),SUMIFS('자사몰 메타 광고'!$L:$L,'자사몰 메타 광고'!$I:$I,$S$4,'자사몰 메타 광고'!$C:$C,$R965))</f>
        <v>0</v>
      </c>
      <c r="T965" s="31">
        <f>IF($S$4="", SUMIFS('자사몰 메타 광고'!$V:$V, '자사몰 메타 광고'!$C:$C, $R965),SUMIFS('자사몰 메타 광고'!$V:$V,'자사몰 메타 광고'!$I:$I,$S$4,'자사몰 메타 광고'!$C:$C,$R965))</f>
        <v>0</v>
      </c>
      <c r="U965" s="11">
        <f t="shared" si="37"/>
        <v>0</v>
      </c>
      <c r="V965" s="12" t="str">
        <f t="shared" si="42"/>
        <v xml:space="preserve"> </v>
      </c>
      <c r="W965" s="32">
        <f>IF($S$4="", SUMIFS('자사몰 메타 광고'!$K:$K, '자사몰 메타 광고'!$C:$C, $R965),SUMIFS('자사몰 메타 광고'!$K:$K,'자사몰 메타 광고'!$I:$I,$S$4,'자사몰 메타 광고'!$C:$C,$R965))</f>
        <v>0</v>
      </c>
      <c r="X965" s="32">
        <f>IF($S$4="", SUMIFS('자사몰 메타 광고'!$N:$N, '자사몰 메타 광고'!$C:$C, $R965),SUMIFS('자사몰 메타 광고'!$N:$N,'자사몰 메타 광고'!$I:$I,$S$4,'자사몰 메타 광고'!$C:$C,$R965))</f>
        <v>0</v>
      </c>
      <c r="Y965" s="11">
        <f t="shared" si="38"/>
        <v>0</v>
      </c>
      <c r="Z965" s="12" t="str">
        <f t="shared" si="43"/>
        <v xml:space="preserve"> </v>
      </c>
      <c r="AB965" s="10">
        <f>IF($S$4="", SUMIFS('무신사 메타 광고'!$X:$X, '무신사 메타 광고'!$C:$C, $R965),SUMIFS('무신사 메타 광고'!$X:$X,'무신사 메타 광고'!$I:$I,$S$4,'무신사 메타 광고'!$C:$C,$R965))</f>
        <v>0</v>
      </c>
      <c r="AC965" s="11">
        <f t="shared" si="39"/>
        <v>0</v>
      </c>
    </row>
    <row r="966" spans="2:29">
      <c r="B966" s="9"/>
      <c r="C966" s="29">
        <f>IF($C$4="", SUMIFS('자사몰 메타 광고'!$L:$L, '자사몰 메타 광고'!$D:$D, $B966), SUMIFS('자사몰 메타 광고'!$L:$L, '자사몰 메타 광고'!$I:$I, $C$4, '자사몰 메타 광고'!$D:$D, $B966))</f>
        <v>0</v>
      </c>
      <c r="D966" s="29">
        <f>IF($C$4="", SUMIFS('자사몰 메타 광고'!$V:$V,#REF!, $B966), SUMIFS('자사몰 메타 광고'!$V:$V,'자사몰 메타 광고'!$I:$I,$C$4,'자사몰 메타 광고'!$D:$D,$B966))</f>
        <v>0</v>
      </c>
      <c r="E966" s="11">
        <f t="shared" si="33"/>
        <v>0</v>
      </c>
      <c r="F966" s="12" t="str">
        <f t="shared" si="40"/>
        <v xml:space="preserve"> </v>
      </c>
      <c r="G966" s="30">
        <f>IF($C$4="", SUMIFS('자사몰 메타 광고'!$K:$K, '자사몰 메타 광고'!$D:$D, $B966), SUMIFS('자사몰 메타 광고'!$K:$K,'자사몰 메타 광고'!$I:$I,$C$4,'자사몰 메타 광고'!D:D,$B966))</f>
        <v>0</v>
      </c>
      <c r="H966" s="30">
        <f>IF($C$4="", SUMIFS('자사몰 메타 광고'!$Q:$Q, '자사몰 메타 광고'!$D:$D, $B966), SUMIFS('자사몰 메타 광고'!$Q:$Q,'자사몰 메타 광고'!$I:$I,$C$4,'자사몰 메타 광고'!D:D,$B966))</f>
        <v>0</v>
      </c>
      <c r="I966" s="30">
        <f>IF($C$4="", SUMIFS('자사몰 메타 광고'!$U:$U, '자사몰 메타 광고'!$D:$D, $B966), SUMIFS('자사몰 메타 광고'!$U:$U,'자사몰 메타 광고'!$I:$I,$C$4,'자사몰 메타 광고'!D:D,$B966))</f>
        <v>0</v>
      </c>
      <c r="J966" s="11">
        <f t="shared" si="34"/>
        <v>0</v>
      </c>
      <c r="K966" s="11">
        <f t="shared" si="35"/>
        <v>0</v>
      </c>
      <c r="L966" s="12" t="str">
        <f t="shared" si="41"/>
        <v xml:space="preserve"> </v>
      </c>
      <c r="N966" s="10">
        <f>IF($C$4="", SUMIFS('무신사 메타 광고'!$X:$X, '무신사 메타 광고'!$D:$D, $B966),SUMIFS('무신사 메타 광고'!$X:$X,'무신사 메타 광고'!I:I,$C$4,'무신사 메타 광고'!D:D,$B966))</f>
        <v>0</v>
      </c>
      <c r="O966" s="11">
        <f t="shared" si="36"/>
        <v>0</v>
      </c>
      <c r="R966" s="13"/>
      <c r="S966" s="31">
        <f>IF($S$4="", SUMIFS('자사몰 메타 광고'!$L:$L, '자사몰 메타 광고'!$C:$C, $R966),SUMIFS('자사몰 메타 광고'!$L:$L,'자사몰 메타 광고'!$I:$I,$S$4,'자사몰 메타 광고'!$C:$C,$R966))</f>
        <v>0</v>
      </c>
      <c r="T966" s="31">
        <f>IF($S$4="", SUMIFS('자사몰 메타 광고'!$V:$V, '자사몰 메타 광고'!$C:$C, $R966),SUMIFS('자사몰 메타 광고'!$V:$V,'자사몰 메타 광고'!$I:$I,$S$4,'자사몰 메타 광고'!$C:$C,$R966))</f>
        <v>0</v>
      </c>
      <c r="U966" s="11">
        <f t="shared" si="37"/>
        <v>0</v>
      </c>
      <c r="V966" s="12" t="str">
        <f t="shared" si="42"/>
        <v xml:space="preserve"> </v>
      </c>
      <c r="W966" s="32">
        <f>IF($S$4="", SUMIFS('자사몰 메타 광고'!$K:$K, '자사몰 메타 광고'!$C:$C, $R966),SUMIFS('자사몰 메타 광고'!$K:$K,'자사몰 메타 광고'!$I:$I,$S$4,'자사몰 메타 광고'!$C:$C,$R966))</f>
        <v>0</v>
      </c>
      <c r="X966" s="32">
        <f>IF($S$4="", SUMIFS('자사몰 메타 광고'!$N:$N, '자사몰 메타 광고'!$C:$C, $R966),SUMIFS('자사몰 메타 광고'!$N:$N,'자사몰 메타 광고'!$I:$I,$S$4,'자사몰 메타 광고'!$C:$C,$R966))</f>
        <v>0</v>
      </c>
      <c r="Y966" s="11">
        <f t="shared" si="38"/>
        <v>0</v>
      </c>
      <c r="Z966" s="12" t="str">
        <f t="shared" si="43"/>
        <v xml:space="preserve"> </v>
      </c>
      <c r="AB966" s="10">
        <f>IF($S$4="", SUMIFS('무신사 메타 광고'!$X:$X, '무신사 메타 광고'!$C:$C, $R966),SUMIFS('무신사 메타 광고'!$X:$X,'무신사 메타 광고'!$I:$I,$S$4,'무신사 메타 광고'!$C:$C,$R966))</f>
        <v>0</v>
      </c>
      <c r="AC966" s="11">
        <f t="shared" si="39"/>
        <v>0</v>
      </c>
    </row>
    <row r="967" spans="2:29">
      <c r="B967" s="9"/>
      <c r="C967" s="29">
        <f>IF($C$4="", SUMIFS('자사몰 메타 광고'!$L:$L, '자사몰 메타 광고'!$D:$D, $B967), SUMIFS('자사몰 메타 광고'!$L:$L, '자사몰 메타 광고'!$I:$I, $C$4, '자사몰 메타 광고'!$D:$D, $B967))</f>
        <v>0</v>
      </c>
      <c r="D967" s="29">
        <f>IF($C$4="", SUMIFS('자사몰 메타 광고'!$V:$V,#REF!, $B967), SUMIFS('자사몰 메타 광고'!$V:$V,'자사몰 메타 광고'!$I:$I,$C$4,'자사몰 메타 광고'!$D:$D,$B967))</f>
        <v>0</v>
      </c>
      <c r="E967" s="11">
        <f t="shared" si="33"/>
        <v>0</v>
      </c>
      <c r="F967" s="12" t="str">
        <f t="shared" si="40"/>
        <v xml:space="preserve"> </v>
      </c>
      <c r="G967" s="30">
        <f>IF($C$4="", SUMIFS('자사몰 메타 광고'!$K:$K, '자사몰 메타 광고'!$D:$D, $B967), SUMIFS('자사몰 메타 광고'!$K:$K,'자사몰 메타 광고'!$I:$I,$C$4,'자사몰 메타 광고'!D:D,$B967))</f>
        <v>0</v>
      </c>
      <c r="H967" s="30">
        <f>IF($C$4="", SUMIFS('자사몰 메타 광고'!$Q:$Q, '자사몰 메타 광고'!$D:$D, $B967), SUMIFS('자사몰 메타 광고'!$Q:$Q,'자사몰 메타 광고'!$I:$I,$C$4,'자사몰 메타 광고'!D:D,$B967))</f>
        <v>0</v>
      </c>
      <c r="I967" s="30">
        <f>IF($C$4="", SUMIFS('자사몰 메타 광고'!$U:$U, '자사몰 메타 광고'!$D:$D, $B967), SUMIFS('자사몰 메타 광고'!$U:$U,'자사몰 메타 광고'!$I:$I,$C$4,'자사몰 메타 광고'!D:D,$B967))</f>
        <v>0</v>
      </c>
      <c r="J967" s="11">
        <f t="shared" si="34"/>
        <v>0</v>
      </c>
      <c r="K967" s="11">
        <f t="shared" si="35"/>
        <v>0</v>
      </c>
      <c r="L967" s="12" t="str">
        <f t="shared" si="41"/>
        <v xml:space="preserve"> </v>
      </c>
      <c r="N967" s="10">
        <f>IF($C$4="", SUMIFS('무신사 메타 광고'!$X:$X, '무신사 메타 광고'!$D:$D, $B967),SUMIFS('무신사 메타 광고'!$X:$X,'무신사 메타 광고'!I:I,$C$4,'무신사 메타 광고'!D:D,$B967))</f>
        <v>0</v>
      </c>
      <c r="O967" s="11">
        <f t="shared" si="36"/>
        <v>0</v>
      </c>
      <c r="R967" s="13"/>
      <c r="S967" s="31">
        <f>IF($S$4="", SUMIFS('자사몰 메타 광고'!$L:$L, '자사몰 메타 광고'!$C:$C, $R967),SUMIFS('자사몰 메타 광고'!$L:$L,'자사몰 메타 광고'!$I:$I,$S$4,'자사몰 메타 광고'!$C:$C,$R967))</f>
        <v>0</v>
      </c>
      <c r="T967" s="31">
        <f>IF($S$4="", SUMIFS('자사몰 메타 광고'!$V:$V, '자사몰 메타 광고'!$C:$C, $R967),SUMIFS('자사몰 메타 광고'!$V:$V,'자사몰 메타 광고'!$I:$I,$S$4,'자사몰 메타 광고'!$C:$C,$R967))</f>
        <v>0</v>
      </c>
      <c r="U967" s="11">
        <f t="shared" si="37"/>
        <v>0</v>
      </c>
      <c r="V967" s="12" t="str">
        <f t="shared" si="42"/>
        <v xml:space="preserve"> </v>
      </c>
      <c r="W967" s="32">
        <f>IF($S$4="", SUMIFS('자사몰 메타 광고'!$K:$K, '자사몰 메타 광고'!$C:$C, $R967),SUMIFS('자사몰 메타 광고'!$K:$K,'자사몰 메타 광고'!$I:$I,$S$4,'자사몰 메타 광고'!$C:$C,$R967))</f>
        <v>0</v>
      </c>
      <c r="X967" s="32">
        <f>IF($S$4="", SUMIFS('자사몰 메타 광고'!$N:$N, '자사몰 메타 광고'!$C:$C, $R967),SUMIFS('자사몰 메타 광고'!$N:$N,'자사몰 메타 광고'!$I:$I,$S$4,'자사몰 메타 광고'!$C:$C,$R967))</f>
        <v>0</v>
      </c>
      <c r="Y967" s="11">
        <f t="shared" si="38"/>
        <v>0</v>
      </c>
      <c r="Z967" s="12" t="str">
        <f t="shared" si="43"/>
        <v xml:space="preserve"> </v>
      </c>
      <c r="AB967" s="10">
        <f>IF($S$4="", SUMIFS('무신사 메타 광고'!$X:$X, '무신사 메타 광고'!$C:$C, $R967),SUMIFS('무신사 메타 광고'!$X:$X,'무신사 메타 광고'!$I:$I,$S$4,'무신사 메타 광고'!$C:$C,$R967))</f>
        <v>0</v>
      </c>
      <c r="AC967" s="11">
        <f t="shared" si="39"/>
        <v>0</v>
      </c>
    </row>
    <row r="968" spans="2:29">
      <c r="B968" s="9"/>
      <c r="C968" s="29">
        <f>IF($C$4="", SUMIFS('자사몰 메타 광고'!$L:$L, '자사몰 메타 광고'!$D:$D, $B968), SUMIFS('자사몰 메타 광고'!$L:$L, '자사몰 메타 광고'!$I:$I, $C$4, '자사몰 메타 광고'!$D:$D, $B968))</f>
        <v>0</v>
      </c>
      <c r="D968" s="29">
        <f>IF($C$4="", SUMIFS('자사몰 메타 광고'!$V:$V,#REF!, $B968), SUMIFS('자사몰 메타 광고'!$V:$V,'자사몰 메타 광고'!$I:$I,$C$4,'자사몰 메타 광고'!$D:$D,$B968))</f>
        <v>0</v>
      </c>
      <c r="E968" s="11">
        <f t="shared" si="33"/>
        <v>0</v>
      </c>
      <c r="F968" s="12" t="str">
        <f t="shared" si="40"/>
        <v xml:space="preserve"> </v>
      </c>
      <c r="G968" s="30">
        <f>IF($C$4="", SUMIFS('자사몰 메타 광고'!$K:$K, '자사몰 메타 광고'!$D:$D, $B968), SUMIFS('자사몰 메타 광고'!$K:$K,'자사몰 메타 광고'!$I:$I,$C$4,'자사몰 메타 광고'!D:D,$B968))</f>
        <v>0</v>
      </c>
      <c r="H968" s="30">
        <f>IF($C$4="", SUMIFS('자사몰 메타 광고'!$Q:$Q, '자사몰 메타 광고'!$D:$D, $B968), SUMIFS('자사몰 메타 광고'!$Q:$Q,'자사몰 메타 광고'!$I:$I,$C$4,'자사몰 메타 광고'!D:D,$B968))</f>
        <v>0</v>
      </c>
      <c r="I968" s="30">
        <f>IF($C$4="", SUMIFS('자사몰 메타 광고'!$U:$U, '자사몰 메타 광고'!$D:$D, $B968), SUMIFS('자사몰 메타 광고'!$U:$U,'자사몰 메타 광고'!$I:$I,$C$4,'자사몰 메타 광고'!D:D,$B968))</f>
        <v>0</v>
      </c>
      <c r="J968" s="11">
        <f t="shared" si="34"/>
        <v>0</v>
      </c>
      <c r="K968" s="11">
        <f t="shared" si="35"/>
        <v>0</v>
      </c>
      <c r="L968" s="12" t="str">
        <f t="shared" si="41"/>
        <v xml:space="preserve"> </v>
      </c>
      <c r="N968" s="10">
        <f>IF($C$4="", SUMIFS('무신사 메타 광고'!$X:$X, '무신사 메타 광고'!$D:$D, $B968),SUMIFS('무신사 메타 광고'!$X:$X,'무신사 메타 광고'!I:I,$C$4,'무신사 메타 광고'!D:D,$B968))</f>
        <v>0</v>
      </c>
      <c r="O968" s="11">
        <f t="shared" si="36"/>
        <v>0</v>
      </c>
      <c r="R968" s="13"/>
      <c r="S968" s="31">
        <f>IF($S$4="", SUMIFS('자사몰 메타 광고'!$L:$L, '자사몰 메타 광고'!$C:$C, $R968),SUMIFS('자사몰 메타 광고'!$L:$L,'자사몰 메타 광고'!$I:$I,$S$4,'자사몰 메타 광고'!$C:$C,$R968))</f>
        <v>0</v>
      </c>
      <c r="T968" s="31">
        <f>IF($S$4="", SUMIFS('자사몰 메타 광고'!$V:$V, '자사몰 메타 광고'!$C:$C, $R968),SUMIFS('자사몰 메타 광고'!$V:$V,'자사몰 메타 광고'!$I:$I,$S$4,'자사몰 메타 광고'!$C:$C,$R968))</f>
        <v>0</v>
      </c>
      <c r="U968" s="11">
        <f t="shared" si="37"/>
        <v>0</v>
      </c>
      <c r="V968" s="12" t="str">
        <f t="shared" si="42"/>
        <v xml:space="preserve"> </v>
      </c>
      <c r="W968" s="32">
        <f>IF($S$4="", SUMIFS('자사몰 메타 광고'!$K:$K, '자사몰 메타 광고'!$C:$C, $R968),SUMIFS('자사몰 메타 광고'!$K:$K,'자사몰 메타 광고'!$I:$I,$S$4,'자사몰 메타 광고'!$C:$C,$R968))</f>
        <v>0</v>
      </c>
      <c r="X968" s="32">
        <f>IF($S$4="", SUMIFS('자사몰 메타 광고'!$N:$N, '자사몰 메타 광고'!$C:$C, $R968),SUMIFS('자사몰 메타 광고'!$N:$N,'자사몰 메타 광고'!$I:$I,$S$4,'자사몰 메타 광고'!$C:$C,$R968))</f>
        <v>0</v>
      </c>
      <c r="Y968" s="11">
        <f t="shared" si="38"/>
        <v>0</v>
      </c>
      <c r="Z968" s="12" t="str">
        <f t="shared" si="43"/>
        <v xml:space="preserve"> </v>
      </c>
      <c r="AB968" s="10">
        <f>IF($S$4="", SUMIFS('무신사 메타 광고'!$X:$X, '무신사 메타 광고'!$C:$C, $R968),SUMIFS('무신사 메타 광고'!$X:$X,'무신사 메타 광고'!$I:$I,$S$4,'무신사 메타 광고'!$C:$C,$R968))</f>
        <v>0</v>
      </c>
      <c r="AC968" s="11">
        <f t="shared" si="39"/>
        <v>0</v>
      </c>
    </row>
    <row r="969" spans="2:29">
      <c r="B969" s="9"/>
      <c r="C969" s="29">
        <f>IF($C$4="", SUMIFS('자사몰 메타 광고'!$L:$L, '자사몰 메타 광고'!$D:$D, $B969), SUMIFS('자사몰 메타 광고'!$L:$L, '자사몰 메타 광고'!$I:$I, $C$4, '자사몰 메타 광고'!$D:$D, $B969))</f>
        <v>0</v>
      </c>
      <c r="D969" s="29">
        <f>IF($C$4="", SUMIFS('자사몰 메타 광고'!$V:$V,#REF!, $B969), SUMIFS('자사몰 메타 광고'!$V:$V,'자사몰 메타 광고'!$I:$I,$C$4,'자사몰 메타 광고'!$D:$D,$B969))</f>
        <v>0</v>
      </c>
      <c r="E969" s="11">
        <f t="shared" si="33"/>
        <v>0</v>
      </c>
      <c r="F969" s="12" t="str">
        <f t="shared" si="40"/>
        <v xml:space="preserve"> </v>
      </c>
      <c r="G969" s="30">
        <f>IF($C$4="", SUMIFS('자사몰 메타 광고'!$K:$K, '자사몰 메타 광고'!$D:$D, $B969), SUMIFS('자사몰 메타 광고'!$K:$K,'자사몰 메타 광고'!$I:$I,$C$4,'자사몰 메타 광고'!D:D,$B969))</f>
        <v>0</v>
      </c>
      <c r="H969" s="30">
        <f>IF($C$4="", SUMIFS('자사몰 메타 광고'!$Q:$Q, '자사몰 메타 광고'!$D:$D, $B969), SUMIFS('자사몰 메타 광고'!$Q:$Q,'자사몰 메타 광고'!$I:$I,$C$4,'자사몰 메타 광고'!D:D,$B969))</f>
        <v>0</v>
      </c>
      <c r="I969" s="30">
        <f>IF($C$4="", SUMIFS('자사몰 메타 광고'!$U:$U, '자사몰 메타 광고'!$D:$D, $B969), SUMIFS('자사몰 메타 광고'!$U:$U,'자사몰 메타 광고'!$I:$I,$C$4,'자사몰 메타 광고'!D:D,$B969))</f>
        <v>0</v>
      </c>
      <c r="J969" s="11">
        <f t="shared" si="34"/>
        <v>0</v>
      </c>
      <c r="K969" s="11">
        <f t="shared" si="35"/>
        <v>0</v>
      </c>
      <c r="L969" s="12" t="str">
        <f t="shared" si="41"/>
        <v xml:space="preserve"> </v>
      </c>
      <c r="N969" s="10">
        <f>IF($C$4="", SUMIFS('무신사 메타 광고'!$X:$X, '무신사 메타 광고'!$D:$D, $B969),SUMIFS('무신사 메타 광고'!$X:$X,'무신사 메타 광고'!I:I,$C$4,'무신사 메타 광고'!D:D,$B969))</f>
        <v>0</v>
      </c>
      <c r="O969" s="11">
        <f t="shared" si="36"/>
        <v>0</v>
      </c>
      <c r="R969" s="13"/>
      <c r="S969" s="31">
        <f>IF($S$4="", SUMIFS('자사몰 메타 광고'!$L:$L, '자사몰 메타 광고'!$C:$C, $R969),SUMIFS('자사몰 메타 광고'!$L:$L,'자사몰 메타 광고'!$I:$I,$S$4,'자사몰 메타 광고'!$C:$C,$R969))</f>
        <v>0</v>
      </c>
      <c r="T969" s="31">
        <f>IF($S$4="", SUMIFS('자사몰 메타 광고'!$V:$V, '자사몰 메타 광고'!$C:$C, $R969),SUMIFS('자사몰 메타 광고'!$V:$V,'자사몰 메타 광고'!$I:$I,$S$4,'자사몰 메타 광고'!$C:$C,$R969))</f>
        <v>0</v>
      </c>
      <c r="U969" s="11">
        <f t="shared" si="37"/>
        <v>0</v>
      </c>
      <c r="V969" s="12" t="str">
        <f t="shared" si="42"/>
        <v xml:space="preserve"> </v>
      </c>
      <c r="W969" s="32">
        <f>IF($S$4="", SUMIFS('자사몰 메타 광고'!$K:$K, '자사몰 메타 광고'!$C:$C, $R969),SUMIFS('자사몰 메타 광고'!$K:$K,'자사몰 메타 광고'!$I:$I,$S$4,'자사몰 메타 광고'!$C:$C,$R969))</f>
        <v>0</v>
      </c>
      <c r="X969" s="32">
        <f>IF($S$4="", SUMIFS('자사몰 메타 광고'!$N:$N, '자사몰 메타 광고'!$C:$C, $R969),SUMIFS('자사몰 메타 광고'!$N:$N,'자사몰 메타 광고'!$I:$I,$S$4,'자사몰 메타 광고'!$C:$C,$R969))</f>
        <v>0</v>
      </c>
      <c r="Y969" s="11">
        <f t="shared" si="38"/>
        <v>0</v>
      </c>
      <c r="Z969" s="12" t="str">
        <f t="shared" si="43"/>
        <v xml:space="preserve"> </v>
      </c>
      <c r="AB969" s="10">
        <f>IF($S$4="", SUMIFS('무신사 메타 광고'!$X:$X, '무신사 메타 광고'!$C:$C, $R969),SUMIFS('무신사 메타 광고'!$X:$X,'무신사 메타 광고'!$I:$I,$S$4,'무신사 메타 광고'!$C:$C,$R969))</f>
        <v>0</v>
      </c>
      <c r="AC969" s="11">
        <f t="shared" si="39"/>
        <v>0</v>
      </c>
    </row>
    <row r="970" spans="2:29">
      <c r="B970" s="9"/>
      <c r="C970" s="29">
        <f>IF($C$4="", SUMIFS('자사몰 메타 광고'!$L:$L, '자사몰 메타 광고'!$D:$D, $B970), SUMIFS('자사몰 메타 광고'!$L:$L, '자사몰 메타 광고'!$I:$I, $C$4, '자사몰 메타 광고'!$D:$D, $B970))</f>
        <v>0</v>
      </c>
      <c r="D970" s="29">
        <f>IF($C$4="", SUMIFS('자사몰 메타 광고'!$V:$V,#REF!, $B970), SUMIFS('자사몰 메타 광고'!$V:$V,'자사몰 메타 광고'!$I:$I,$C$4,'자사몰 메타 광고'!$D:$D,$B970))</f>
        <v>0</v>
      </c>
      <c r="E970" s="11">
        <f t="shared" si="33"/>
        <v>0</v>
      </c>
      <c r="F970" s="12" t="str">
        <f t="shared" si="40"/>
        <v xml:space="preserve"> </v>
      </c>
      <c r="G970" s="30">
        <f>IF($C$4="", SUMIFS('자사몰 메타 광고'!$K:$K, '자사몰 메타 광고'!$D:$D, $B970), SUMIFS('자사몰 메타 광고'!$K:$K,'자사몰 메타 광고'!$I:$I,$C$4,'자사몰 메타 광고'!D:D,$B970))</f>
        <v>0</v>
      </c>
      <c r="H970" s="30">
        <f>IF($C$4="", SUMIFS('자사몰 메타 광고'!$Q:$Q, '자사몰 메타 광고'!$D:$D, $B970), SUMIFS('자사몰 메타 광고'!$Q:$Q,'자사몰 메타 광고'!$I:$I,$C$4,'자사몰 메타 광고'!D:D,$B970))</f>
        <v>0</v>
      </c>
      <c r="I970" s="30">
        <f>IF($C$4="", SUMIFS('자사몰 메타 광고'!$U:$U, '자사몰 메타 광고'!$D:$D, $B970), SUMIFS('자사몰 메타 광고'!$U:$U,'자사몰 메타 광고'!$I:$I,$C$4,'자사몰 메타 광고'!D:D,$B970))</f>
        <v>0</v>
      </c>
      <c r="J970" s="11">
        <f t="shared" si="34"/>
        <v>0</v>
      </c>
      <c r="K970" s="11">
        <f t="shared" si="35"/>
        <v>0</v>
      </c>
      <c r="L970" s="12" t="str">
        <f t="shared" si="41"/>
        <v xml:space="preserve"> </v>
      </c>
      <c r="N970" s="10">
        <f>IF($C$4="", SUMIFS('무신사 메타 광고'!$X:$X, '무신사 메타 광고'!$D:$D, $B970),SUMIFS('무신사 메타 광고'!$X:$X,'무신사 메타 광고'!I:I,$C$4,'무신사 메타 광고'!D:D,$B970))</f>
        <v>0</v>
      </c>
      <c r="O970" s="11">
        <f t="shared" si="36"/>
        <v>0</v>
      </c>
      <c r="R970" s="13"/>
      <c r="S970" s="31">
        <f>IF($S$4="", SUMIFS('자사몰 메타 광고'!$L:$L, '자사몰 메타 광고'!$C:$C, $R970),SUMIFS('자사몰 메타 광고'!$L:$L,'자사몰 메타 광고'!$I:$I,$S$4,'자사몰 메타 광고'!$C:$C,$R970))</f>
        <v>0</v>
      </c>
      <c r="T970" s="31">
        <f>IF($S$4="", SUMIFS('자사몰 메타 광고'!$V:$V, '자사몰 메타 광고'!$C:$C, $R970),SUMIFS('자사몰 메타 광고'!$V:$V,'자사몰 메타 광고'!$I:$I,$S$4,'자사몰 메타 광고'!$C:$C,$R970))</f>
        <v>0</v>
      </c>
      <c r="U970" s="11">
        <f t="shared" si="37"/>
        <v>0</v>
      </c>
      <c r="V970" s="12" t="str">
        <f t="shared" si="42"/>
        <v xml:space="preserve"> </v>
      </c>
      <c r="W970" s="32">
        <f>IF($S$4="", SUMIFS('자사몰 메타 광고'!$K:$K, '자사몰 메타 광고'!$C:$C, $R970),SUMIFS('자사몰 메타 광고'!$K:$K,'자사몰 메타 광고'!$I:$I,$S$4,'자사몰 메타 광고'!$C:$C,$R970))</f>
        <v>0</v>
      </c>
      <c r="X970" s="32">
        <f>IF($S$4="", SUMIFS('자사몰 메타 광고'!$N:$N, '자사몰 메타 광고'!$C:$C, $R970),SUMIFS('자사몰 메타 광고'!$N:$N,'자사몰 메타 광고'!$I:$I,$S$4,'자사몰 메타 광고'!$C:$C,$R970))</f>
        <v>0</v>
      </c>
      <c r="Y970" s="11">
        <f t="shared" si="38"/>
        <v>0</v>
      </c>
      <c r="Z970" s="12" t="str">
        <f t="shared" si="43"/>
        <v xml:space="preserve"> </v>
      </c>
      <c r="AB970" s="10">
        <f>IF($S$4="", SUMIFS('무신사 메타 광고'!$X:$X, '무신사 메타 광고'!$C:$C, $R970),SUMIFS('무신사 메타 광고'!$X:$X,'무신사 메타 광고'!$I:$I,$S$4,'무신사 메타 광고'!$C:$C,$R970))</f>
        <v>0</v>
      </c>
      <c r="AC970" s="11">
        <f t="shared" si="39"/>
        <v>0</v>
      </c>
    </row>
    <row r="971" spans="2:29">
      <c r="B971" s="9"/>
      <c r="C971" s="29">
        <f>IF($C$4="", SUMIFS('자사몰 메타 광고'!$L:$L, '자사몰 메타 광고'!$D:$D, $B971), SUMIFS('자사몰 메타 광고'!$L:$L, '자사몰 메타 광고'!$I:$I, $C$4, '자사몰 메타 광고'!$D:$D, $B971))</f>
        <v>0</v>
      </c>
      <c r="D971" s="29">
        <f>IF($C$4="", SUMIFS('자사몰 메타 광고'!$V:$V,#REF!, $B971), SUMIFS('자사몰 메타 광고'!$V:$V,'자사몰 메타 광고'!$I:$I,$C$4,'자사몰 메타 광고'!$D:$D,$B971))</f>
        <v>0</v>
      </c>
      <c r="E971" s="11">
        <f t="shared" si="33"/>
        <v>0</v>
      </c>
      <c r="F971" s="12" t="str">
        <f t="shared" si="40"/>
        <v xml:space="preserve"> </v>
      </c>
      <c r="G971" s="30">
        <f>IF($C$4="", SUMIFS('자사몰 메타 광고'!$K:$K, '자사몰 메타 광고'!$D:$D, $B971), SUMIFS('자사몰 메타 광고'!$K:$K,'자사몰 메타 광고'!$I:$I,$C$4,'자사몰 메타 광고'!D:D,$B971))</f>
        <v>0</v>
      </c>
      <c r="H971" s="30">
        <f>IF($C$4="", SUMIFS('자사몰 메타 광고'!$Q:$Q, '자사몰 메타 광고'!$D:$D, $B971), SUMIFS('자사몰 메타 광고'!$Q:$Q,'자사몰 메타 광고'!$I:$I,$C$4,'자사몰 메타 광고'!D:D,$B971))</f>
        <v>0</v>
      </c>
      <c r="I971" s="30">
        <f>IF($C$4="", SUMIFS('자사몰 메타 광고'!$U:$U, '자사몰 메타 광고'!$D:$D, $B971), SUMIFS('자사몰 메타 광고'!$U:$U,'자사몰 메타 광고'!$I:$I,$C$4,'자사몰 메타 광고'!D:D,$B971))</f>
        <v>0</v>
      </c>
      <c r="J971" s="11">
        <f t="shared" si="34"/>
        <v>0</v>
      </c>
      <c r="K971" s="11">
        <f t="shared" si="35"/>
        <v>0</v>
      </c>
      <c r="L971" s="12" t="str">
        <f t="shared" si="41"/>
        <v xml:space="preserve"> </v>
      </c>
      <c r="N971" s="10">
        <f>IF($C$4="", SUMIFS('무신사 메타 광고'!$X:$X, '무신사 메타 광고'!$D:$D, $B971),SUMIFS('무신사 메타 광고'!$X:$X,'무신사 메타 광고'!I:I,$C$4,'무신사 메타 광고'!D:D,$B971))</f>
        <v>0</v>
      </c>
      <c r="O971" s="11">
        <f t="shared" si="36"/>
        <v>0</v>
      </c>
      <c r="R971" s="13"/>
      <c r="S971" s="31">
        <f>IF($S$4="", SUMIFS('자사몰 메타 광고'!$L:$L, '자사몰 메타 광고'!$C:$C, $R971),SUMIFS('자사몰 메타 광고'!$L:$L,'자사몰 메타 광고'!$I:$I,$S$4,'자사몰 메타 광고'!$C:$C,$R971))</f>
        <v>0</v>
      </c>
      <c r="T971" s="31">
        <f>IF($S$4="", SUMIFS('자사몰 메타 광고'!$V:$V, '자사몰 메타 광고'!$C:$C, $R971),SUMIFS('자사몰 메타 광고'!$V:$V,'자사몰 메타 광고'!$I:$I,$S$4,'자사몰 메타 광고'!$C:$C,$R971))</f>
        <v>0</v>
      </c>
      <c r="U971" s="11">
        <f t="shared" si="37"/>
        <v>0</v>
      </c>
      <c r="V971" s="12" t="str">
        <f t="shared" si="42"/>
        <v xml:space="preserve"> </v>
      </c>
      <c r="W971" s="32">
        <f>IF($S$4="", SUMIFS('자사몰 메타 광고'!$K:$K, '자사몰 메타 광고'!$C:$C, $R971),SUMIFS('자사몰 메타 광고'!$K:$K,'자사몰 메타 광고'!$I:$I,$S$4,'자사몰 메타 광고'!$C:$C,$R971))</f>
        <v>0</v>
      </c>
      <c r="X971" s="32">
        <f>IF($S$4="", SUMIFS('자사몰 메타 광고'!$N:$N, '자사몰 메타 광고'!$C:$C, $R971),SUMIFS('자사몰 메타 광고'!$N:$N,'자사몰 메타 광고'!$I:$I,$S$4,'자사몰 메타 광고'!$C:$C,$R971))</f>
        <v>0</v>
      </c>
      <c r="Y971" s="11">
        <f t="shared" si="38"/>
        <v>0</v>
      </c>
      <c r="Z971" s="12" t="str">
        <f t="shared" si="43"/>
        <v xml:space="preserve"> </v>
      </c>
      <c r="AB971" s="10">
        <f>IF($S$4="", SUMIFS('무신사 메타 광고'!$X:$X, '무신사 메타 광고'!$C:$C, $R971),SUMIFS('무신사 메타 광고'!$X:$X,'무신사 메타 광고'!$I:$I,$S$4,'무신사 메타 광고'!$C:$C,$R971))</f>
        <v>0</v>
      </c>
      <c r="AC971" s="11">
        <f t="shared" si="39"/>
        <v>0</v>
      </c>
    </row>
    <row r="972" spans="2:29">
      <c r="B972" s="9"/>
      <c r="C972" s="29">
        <f>IF($C$4="", SUMIFS('자사몰 메타 광고'!$L:$L, '자사몰 메타 광고'!$D:$D, $B972), SUMIFS('자사몰 메타 광고'!$L:$L, '자사몰 메타 광고'!$I:$I, $C$4, '자사몰 메타 광고'!$D:$D, $B972))</f>
        <v>0</v>
      </c>
      <c r="D972" s="29">
        <f>IF($C$4="", SUMIFS('자사몰 메타 광고'!$V:$V,#REF!, $B972), SUMIFS('자사몰 메타 광고'!$V:$V,'자사몰 메타 광고'!$I:$I,$C$4,'자사몰 메타 광고'!$D:$D,$B972))</f>
        <v>0</v>
      </c>
      <c r="E972" s="11">
        <f t="shared" si="33"/>
        <v>0</v>
      </c>
      <c r="F972" s="12" t="str">
        <f t="shared" si="40"/>
        <v xml:space="preserve"> </v>
      </c>
      <c r="G972" s="30">
        <f>IF($C$4="", SUMIFS('자사몰 메타 광고'!$K:$K, '자사몰 메타 광고'!$D:$D, $B972), SUMIFS('자사몰 메타 광고'!$K:$K,'자사몰 메타 광고'!$I:$I,$C$4,'자사몰 메타 광고'!D:D,$B972))</f>
        <v>0</v>
      </c>
      <c r="H972" s="30">
        <f>IF($C$4="", SUMIFS('자사몰 메타 광고'!$Q:$Q, '자사몰 메타 광고'!$D:$D, $B972), SUMIFS('자사몰 메타 광고'!$Q:$Q,'자사몰 메타 광고'!$I:$I,$C$4,'자사몰 메타 광고'!D:D,$B972))</f>
        <v>0</v>
      </c>
      <c r="I972" s="30">
        <f>IF($C$4="", SUMIFS('자사몰 메타 광고'!$U:$U, '자사몰 메타 광고'!$D:$D, $B972), SUMIFS('자사몰 메타 광고'!$U:$U,'자사몰 메타 광고'!$I:$I,$C$4,'자사몰 메타 광고'!D:D,$B972))</f>
        <v>0</v>
      </c>
      <c r="J972" s="11">
        <f t="shared" si="34"/>
        <v>0</v>
      </c>
      <c r="K972" s="11">
        <f t="shared" si="35"/>
        <v>0</v>
      </c>
      <c r="L972" s="12" t="str">
        <f t="shared" si="41"/>
        <v xml:space="preserve"> </v>
      </c>
      <c r="N972" s="10">
        <f>IF($C$4="", SUMIFS('무신사 메타 광고'!$X:$X, '무신사 메타 광고'!$D:$D, $B972),SUMIFS('무신사 메타 광고'!$X:$X,'무신사 메타 광고'!I:I,$C$4,'무신사 메타 광고'!D:D,$B972))</f>
        <v>0</v>
      </c>
      <c r="O972" s="11">
        <f t="shared" si="36"/>
        <v>0</v>
      </c>
      <c r="R972" s="13"/>
      <c r="S972" s="31">
        <f>IF($S$4="", SUMIFS('자사몰 메타 광고'!$L:$L, '자사몰 메타 광고'!$C:$C, $R972),SUMIFS('자사몰 메타 광고'!$L:$L,'자사몰 메타 광고'!$I:$I,$S$4,'자사몰 메타 광고'!$C:$C,$R972))</f>
        <v>0</v>
      </c>
      <c r="T972" s="31">
        <f>IF($S$4="", SUMIFS('자사몰 메타 광고'!$V:$V, '자사몰 메타 광고'!$C:$C, $R972),SUMIFS('자사몰 메타 광고'!$V:$V,'자사몰 메타 광고'!$I:$I,$S$4,'자사몰 메타 광고'!$C:$C,$R972))</f>
        <v>0</v>
      </c>
      <c r="U972" s="11">
        <f t="shared" si="37"/>
        <v>0</v>
      </c>
      <c r="V972" s="12" t="str">
        <f t="shared" si="42"/>
        <v xml:space="preserve"> </v>
      </c>
      <c r="W972" s="32">
        <f>IF($S$4="", SUMIFS('자사몰 메타 광고'!$K:$K, '자사몰 메타 광고'!$C:$C, $R972),SUMIFS('자사몰 메타 광고'!$K:$K,'자사몰 메타 광고'!$I:$I,$S$4,'자사몰 메타 광고'!$C:$C,$R972))</f>
        <v>0</v>
      </c>
      <c r="X972" s="32">
        <f>IF($S$4="", SUMIFS('자사몰 메타 광고'!$N:$N, '자사몰 메타 광고'!$C:$C, $R972),SUMIFS('자사몰 메타 광고'!$N:$N,'자사몰 메타 광고'!$I:$I,$S$4,'자사몰 메타 광고'!$C:$C,$R972))</f>
        <v>0</v>
      </c>
      <c r="Y972" s="11">
        <f t="shared" si="38"/>
        <v>0</v>
      </c>
      <c r="Z972" s="12" t="str">
        <f t="shared" si="43"/>
        <v xml:space="preserve"> </v>
      </c>
      <c r="AB972" s="10">
        <f>IF($S$4="", SUMIFS('무신사 메타 광고'!$X:$X, '무신사 메타 광고'!$C:$C, $R972),SUMIFS('무신사 메타 광고'!$X:$X,'무신사 메타 광고'!$I:$I,$S$4,'무신사 메타 광고'!$C:$C,$R972))</f>
        <v>0</v>
      </c>
      <c r="AC972" s="11">
        <f t="shared" si="39"/>
        <v>0</v>
      </c>
    </row>
    <row r="973" spans="2:29">
      <c r="B973" s="9"/>
      <c r="C973" s="29">
        <f>IF($C$4="", SUMIFS('자사몰 메타 광고'!$L:$L, '자사몰 메타 광고'!$D:$D, $B973), SUMIFS('자사몰 메타 광고'!$L:$L, '자사몰 메타 광고'!$I:$I, $C$4, '자사몰 메타 광고'!$D:$D, $B973))</f>
        <v>0</v>
      </c>
      <c r="D973" s="29">
        <f>IF($C$4="", SUMIFS('자사몰 메타 광고'!$V:$V,#REF!, $B973), SUMIFS('자사몰 메타 광고'!$V:$V,'자사몰 메타 광고'!$I:$I,$C$4,'자사몰 메타 광고'!$D:$D,$B973))</f>
        <v>0</v>
      </c>
      <c r="E973" s="11">
        <f t="shared" si="33"/>
        <v>0</v>
      </c>
      <c r="F973" s="12" t="str">
        <f t="shared" si="40"/>
        <v xml:space="preserve"> </v>
      </c>
      <c r="G973" s="30">
        <f>IF($C$4="", SUMIFS('자사몰 메타 광고'!$K:$K, '자사몰 메타 광고'!$D:$D, $B973), SUMIFS('자사몰 메타 광고'!$K:$K,'자사몰 메타 광고'!$I:$I,$C$4,'자사몰 메타 광고'!D:D,$B973))</f>
        <v>0</v>
      </c>
      <c r="H973" s="30">
        <f>IF($C$4="", SUMIFS('자사몰 메타 광고'!$Q:$Q, '자사몰 메타 광고'!$D:$D, $B973), SUMIFS('자사몰 메타 광고'!$Q:$Q,'자사몰 메타 광고'!$I:$I,$C$4,'자사몰 메타 광고'!D:D,$B973))</f>
        <v>0</v>
      </c>
      <c r="I973" s="30">
        <f>IF($C$4="", SUMIFS('자사몰 메타 광고'!$U:$U, '자사몰 메타 광고'!$D:$D, $B973), SUMIFS('자사몰 메타 광고'!$U:$U,'자사몰 메타 광고'!$I:$I,$C$4,'자사몰 메타 광고'!D:D,$B973))</f>
        <v>0</v>
      </c>
      <c r="J973" s="11">
        <f t="shared" si="34"/>
        <v>0</v>
      </c>
      <c r="K973" s="11">
        <f t="shared" si="35"/>
        <v>0</v>
      </c>
      <c r="L973" s="12" t="str">
        <f t="shared" si="41"/>
        <v xml:space="preserve"> </v>
      </c>
      <c r="N973" s="10">
        <f>IF($C$4="", SUMIFS('무신사 메타 광고'!$X:$X, '무신사 메타 광고'!$D:$D, $B973),SUMIFS('무신사 메타 광고'!$X:$X,'무신사 메타 광고'!I:I,$C$4,'무신사 메타 광고'!D:D,$B973))</f>
        <v>0</v>
      </c>
      <c r="O973" s="11">
        <f t="shared" si="36"/>
        <v>0</v>
      </c>
      <c r="R973" s="13"/>
      <c r="S973" s="31">
        <f>IF($S$4="", SUMIFS('자사몰 메타 광고'!$L:$L, '자사몰 메타 광고'!$C:$C, $R973),SUMIFS('자사몰 메타 광고'!$L:$L,'자사몰 메타 광고'!$I:$I,$S$4,'자사몰 메타 광고'!$C:$C,$R973))</f>
        <v>0</v>
      </c>
      <c r="T973" s="31">
        <f>IF($S$4="", SUMIFS('자사몰 메타 광고'!$V:$V, '자사몰 메타 광고'!$C:$C, $R973),SUMIFS('자사몰 메타 광고'!$V:$V,'자사몰 메타 광고'!$I:$I,$S$4,'자사몰 메타 광고'!$C:$C,$R973))</f>
        <v>0</v>
      </c>
      <c r="U973" s="11">
        <f t="shared" si="37"/>
        <v>0</v>
      </c>
      <c r="V973" s="12" t="str">
        <f t="shared" si="42"/>
        <v xml:space="preserve"> </v>
      </c>
      <c r="W973" s="32">
        <f>IF($S$4="", SUMIFS('자사몰 메타 광고'!$K:$K, '자사몰 메타 광고'!$C:$C, $R973),SUMIFS('자사몰 메타 광고'!$K:$K,'자사몰 메타 광고'!$I:$I,$S$4,'자사몰 메타 광고'!$C:$C,$R973))</f>
        <v>0</v>
      </c>
      <c r="X973" s="32">
        <f>IF($S$4="", SUMIFS('자사몰 메타 광고'!$N:$N, '자사몰 메타 광고'!$C:$C, $R973),SUMIFS('자사몰 메타 광고'!$N:$N,'자사몰 메타 광고'!$I:$I,$S$4,'자사몰 메타 광고'!$C:$C,$R973))</f>
        <v>0</v>
      </c>
      <c r="Y973" s="11">
        <f t="shared" si="38"/>
        <v>0</v>
      </c>
      <c r="Z973" s="12" t="str">
        <f t="shared" si="43"/>
        <v xml:space="preserve"> </v>
      </c>
      <c r="AB973" s="10">
        <f>IF($S$4="", SUMIFS('무신사 메타 광고'!$X:$X, '무신사 메타 광고'!$C:$C, $R973),SUMIFS('무신사 메타 광고'!$X:$X,'무신사 메타 광고'!$I:$I,$S$4,'무신사 메타 광고'!$C:$C,$R973))</f>
        <v>0</v>
      </c>
      <c r="AC973" s="11">
        <f t="shared" si="39"/>
        <v>0</v>
      </c>
    </row>
    <row r="974" spans="2:29">
      <c r="B974" s="9"/>
      <c r="C974" s="29">
        <f>IF($C$4="", SUMIFS('자사몰 메타 광고'!$L:$L, '자사몰 메타 광고'!$D:$D, $B974), SUMIFS('자사몰 메타 광고'!$L:$L, '자사몰 메타 광고'!$I:$I, $C$4, '자사몰 메타 광고'!$D:$D, $B974))</f>
        <v>0</v>
      </c>
      <c r="D974" s="29">
        <f>IF($C$4="", SUMIFS('자사몰 메타 광고'!$V:$V,#REF!, $B974), SUMIFS('자사몰 메타 광고'!$V:$V,'자사몰 메타 광고'!$I:$I,$C$4,'자사몰 메타 광고'!$D:$D,$B974))</f>
        <v>0</v>
      </c>
      <c r="E974" s="11">
        <f t="shared" si="33"/>
        <v>0</v>
      </c>
      <c r="F974" s="12" t="str">
        <f t="shared" si="40"/>
        <v xml:space="preserve"> </v>
      </c>
      <c r="G974" s="30">
        <f>IF($C$4="", SUMIFS('자사몰 메타 광고'!$K:$K, '자사몰 메타 광고'!$D:$D, $B974), SUMIFS('자사몰 메타 광고'!$K:$K,'자사몰 메타 광고'!$I:$I,$C$4,'자사몰 메타 광고'!D:D,$B974))</f>
        <v>0</v>
      </c>
      <c r="H974" s="30">
        <f>IF($C$4="", SUMIFS('자사몰 메타 광고'!$Q:$Q, '자사몰 메타 광고'!$D:$D, $B974), SUMIFS('자사몰 메타 광고'!$Q:$Q,'자사몰 메타 광고'!$I:$I,$C$4,'자사몰 메타 광고'!D:D,$B974))</f>
        <v>0</v>
      </c>
      <c r="I974" s="30">
        <f>IF($C$4="", SUMIFS('자사몰 메타 광고'!$U:$U, '자사몰 메타 광고'!$D:$D, $B974), SUMIFS('자사몰 메타 광고'!$U:$U,'자사몰 메타 광고'!$I:$I,$C$4,'자사몰 메타 광고'!D:D,$B974))</f>
        <v>0</v>
      </c>
      <c r="J974" s="11">
        <f t="shared" si="34"/>
        <v>0</v>
      </c>
      <c r="K974" s="11">
        <f t="shared" si="35"/>
        <v>0</v>
      </c>
      <c r="L974" s="12" t="str">
        <f t="shared" si="41"/>
        <v xml:space="preserve"> </v>
      </c>
      <c r="N974" s="10">
        <f>IF($C$4="", SUMIFS('무신사 메타 광고'!$X:$X, '무신사 메타 광고'!$D:$D, $B974),SUMIFS('무신사 메타 광고'!$X:$X,'무신사 메타 광고'!I:I,$C$4,'무신사 메타 광고'!D:D,$B974))</f>
        <v>0</v>
      </c>
      <c r="O974" s="11">
        <f t="shared" si="36"/>
        <v>0</v>
      </c>
      <c r="R974" s="13"/>
      <c r="S974" s="31">
        <f>IF($S$4="", SUMIFS('자사몰 메타 광고'!$L:$L, '자사몰 메타 광고'!$C:$C, $R974),SUMIFS('자사몰 메타 광고'!$L:$L,'자사몰 메타 광고'!$I:$I,$S$4,'자사몰 메타 광고'!$C:$C,$R974))</f>
        <v>0</v>
      </c>
      <c r="T974" s="31">
        <f>IF($S$4="", SUMIFS('자사몰 메타 광고'!$V:$V, '자사몰 메타 광고'!$C:$C, $R974),SUMIFS('자사몰 메타 광고'!$V:$V,'자사몰 메타 광고'!$I:$I,$S$4,'자사몰 메타 광고'!$C:$C,$R974))</f>
        <v>0</v>
      </c>
      <c r="U974" s="11">
        <f t="shared" si="37"/>
        <v>0</v>
      </c>
      <c r="V974" s="12" t="str">
        <f t="shared" si="42"/>
        <v xml:space="preserve"> </v>
      </c>
      <c r="W974" s="32">
        <f>IF($S$4="", SUMIFS('자사몰 메타 광고'!$K:$K, '자사몰 메타 광고'!$C:$C, $R974),SUMIFS('자사몰 메타 광고'!$K:$K,'자사몰 메타 광고'!$I:$I,$S$4,'자사몰 메타 광고'!$C:$C,$R974))</f>
        <v>0</v>
      </c>
      <c r="X974" s="32">
        <f>IF($S$4="", SUMIFS('자사몰 메타 광고'!$N:$N, '자사몰 메타 광고'!$C:$C, $R974),SUMIFS('자사몰 메타 광고'!$N:$N,'자사몰 메타 광고'!$I:$I,$S$4,'자사몰 메타 광고'!$C:$C,$R974))</f>
        <v>0</v>
      </c>
      <c r="Y974" s="11">
        <f t="shared" si="38"/>
        <v>0</v>
      </c>
      <c r="Z974" s="12" t="str">
        <f t="shared" si="43"/>
        <v xml:space="preserve"> </v>
      </c>
      <c r="AB974" s="10">
        <f>IF($S$4="", SUMIFS('무신사 메타 광고'!$X:$X, '무신사 메타 광고'!$C:$C, $R974),SUMIFS('무신사 메타 광고'!$X:$X,'무신사 메타 광고'!$I:$I,$S$4,'무신사 메타 광고'!$C:$C,$R974))</f>
        <v>0</v>
      </c>
      <c r="AC974" s="11">
        <f t="shared" si="39"/>
        <v>0</v>
      </c>
    </row>
    <row r="975" spans="2:29">
      <c r="B975" s="9"/>
      <c r="C975" s="29">
        <f>IF($C$4="", SUMIFS('자사몰 메타 광고'!$L:$L, '자사몰 메타 광고'!$D:$D, $B975), SUMIFS('자사몰 메타 광고'!$L:$L, '자사몰 메타 광고'!$I:$I, $C$4, '자사몰 메타 광고'!$D:$D, $B975))</f>
        <v>0</v>
      </c>
      <c r="D975" s="29">
        <f>IF($C$4="", SUMIFS('자사몰 메타 광고'!$V:$V,#REF!, $B975), SUMIFS('자사몰 메타 광고'!$V:$V,'자사몰 메타 광고'!$I:$I,$C$4,'자사몰 메타 광고'!$D:$D,$B975))</f>
        <v>0</v>
      </c>
      <c r="E975" s="11">
        <f t="shared" si="33"/>
        <v>0</v>
      </c>
      <c r="F975" s="12" t="str">
        <f t="shared" si="40"/>
        <v xml:space="preserve"> </v>
      </c>
      <c r="G975" s="30">
        <f>IF($C$4="", SUMIFS('자사몰 메타 광고'!$K:$K, '자사몰 메타 광고'!$D:$D, $B975), SUMIFS('자사몰 메타 광고'!$K:$K,'자사몰 메타 광고'!$I:$I,$C$4,'자사몰 메타 광고'!D:D,$B975))</f>
        <v>0</v>
      </c>
      <c r="H975" s="30">
        <f>IF($C$4="", SUMIFS('자사몰 메타 광고'!$Q:$Q, '자사몰 메타 광고'!$D:$D, $B975), SUMIFS('자사몰 메타 광고'!$Q:$Q,'자사몰 메타 광고'!$I:$I,$C$4,'자사몰 메타 광고'!D:D,$B975))</f>
        <v>0</v>
      </c>
      <c r="I975" s="30">
        <f>IF($C$4="", SUMIFS('자사몰 메타 광고'!$U:$U, '자사몰 메타 광고'!$D:$D, $B975), SUMIFS('자사몰 메타 광고'!$U:$U,'자사몰 메타 광고'!$I:$I,$C$4,'자사몰 메타 광고'!D:D,$B975))</f>
        <v>0</v>
      </c>
      <c r="J975" s="11">
        <f t="shared" si="34"/>
        <v>0</v>
      </c>
      <c r="K975" s="11">
        <f t="shared" si="35"/>
        <v>0</v>
      </c>
      <c r="L975" s="12" t="str">
        <f t="shared" si="41"/>
        <v xml:space="preserve"> </v>
      </c>
      <c r="N975" s="10">
        <f>IF($C$4="", SUMIFS('무신사 메타 광고'!$X:$X, '무신사 메타 광고'!$D:$D, $B975),SUMIFS('무신사 메타 광고'!$X:$X,'무신사 메타 광고'!I:I,$C$4,'무신사 메타 광고'!D:D,$B975))</f>
        <v>0</v>
      </c>
      <c r="O975" s="11">
        <f t="shared" si="36"/>
        <v>0</v>
      </c>
      <c r="R975" s="13"/>
      <c r="S975" s="31">
        <f>IF($S$4="", SUMIFS('자사몰 메타 광고'!$L:$L, '자사몰 메타 광고'!$C:$C, $R975),SUMIFS('자사몰 메타 광고'!$L:$L,'자사몰 메타 광고'!$I:$I,$S$4,'자사몰 메타 광고'!$C:$C,$R975))</f>
        <v>0</v>
      </c>
      <c r="T975" s="31">
        <f>IF($S$4="", SUMIFS('자사몰 메타 광고'!$V:$V, '자사몰 메타 광고'!$C:$C, $R975),SUMIFS('자사몰 메타 광고'!$V:$V,'자사몰 메타 광고'!$I:$I,$S$4,'자사몰 메타 광고'!$C:$C,$R975))</f>
        <v>0</v>
      </c>
      <c r="U975" s="11">
        <f t="shared" si="37"/>
        <v>0</v>
      </c>
      <c r="V975" s="12" t="str">
        <f t="shared" si="42"/>
        <v xml:space="preserve"> </v>
      </c>
      <c r="W975" s="32">
        <f>IF($S$4="", SUMIFS('자사몰 메타 광고'!$K:$K, '자사몰 메타 광고'!$C:$C, $R975),SUMIFS('자사몰 메타 광고'!$K:$K,'자사몰 메타 광고'!$I:$I,$S$4,'자사몰 메타 광고'!$C:$C,$R975))</f>
        <v>0</v>
      </c>
      <c r="X975" s="32">
        <f>IF($S$4="", SUMIFS('자사몰 메타 광고'!$N:$N, '자사몰 메타 광고'!$C:$C, $R975),SUMIFS('자사몰 메타 광고'!$N:$N,'자사몰 메타 광고'!$I:$I,$S$4,'자사몰 메타 광고'!$C:$C,$R975))</f>
        <v>0</v>
      </c>
      <c r="Y975" s="11">
        <f t="shared" si="38"/>
        <v>0</v>
      </c>
      <c r="Z975" s="12" t="str">
        <f t="shared" si="43"/>
        <v xml:space="preserve"> </v>
      </c>
      <c r="AB975" s="10">
        <f>IF($S$4="", SUMIFS('무신사 메타 광고'!$X:$X, '무신사 메타 광고'!$C:$C, $R975),SUMIFS('무신사 메타 광고'!$X:$X,'무신사 메타 광고'!$I:$I,$S$4,'무신사 메타 광고'!$C:$C,$R975))</f>
        <v>0</v>
      </c>
      <c r="AC975" s="11">
        <f t="shared" si="39"/>
        <v>0</v>
      </c>
    </row>
    <row r="976" spans="2:29">
      <c r="B976" s="9"/>
      <c r="C976" s="29">
        <f>IF($C$4="", SUMIFS('자사몰 메타 광고'!$L:$L, '자사몰 메타 광고'!$D:$D, $B976), SUMIFS('자사몰 메타 광고'!$L:$L, '자사몰 메타 광고'!$I:$I, $C$4, '자사몰 메타 광고'!$D:$D, $B976))</f>
        <v>0</v>
      </c>
      <c r="D976" s="29">
        <f>IF($C$4="", SUMIFS('자사몰 메타 광고'!$V:$V,#REF!, $B976), SUMIFS('자사몰 메타 광고'!$V:$V,'자사몰 메타 광고'!$I:$I,$C$4,'자사몰 메타 광고'!$D:$D,$B976))</f>
        <v>0</v>
      </c>
      <c r="E976" s="11">
        <f t="shared" si="33"/>
        <v>0</v>
      </c>
      <c r="F976" s="12" t="str">
        <f t="shared" si="40"/>
        <v xml:space="preserve"> </v>
      </c>
      <c r="G976" s="30">
        <f>IF($C$4="", SUMIFS('자사몰 메타 광고'!$K:$K, '자사몰 메타 광고'!$D:$D, $B976), SUMIFS('자사몰 메타 광고'!$K:$K,'자사몰 메타 광고'!$I:$I,$C$4,'자사몰 메타 광고'!D:D,$B976))</f>
        <v>0</v>
      </c>
      <c r="H976" s="30">
        <f>IF($C$4="", SUMIFS('자사몰 메타 광고'!$Q:$Q, '자사몰 메타 광고'!$D:$D, $B976), SUMIFS('자사몰 메타 광고'!$Q:$Q,'자사몰 메타 광고'!$I:$I,$C$4,'자사몰 메타 광고'!D:D,$B976))</f>
        <v>0</v>
      </c>
      <c r="I976" s="30">
        <f>IF($C$4="", SUMIFS('자사몰 메타 광고'!$U:$U, '자사몰 메타 광고'!$D:$D, $B976), SUMIFS('자사몰 메타 광고'!$U:$U,'자사몰 메타 광고'!$I:$I,$C$4,'자사몰 메타 광고'!D:D,$B976))</f>
        <v>0</v>
      </c>
      <c r="J976" s="11">
        <f t="shared" si="34"/>
        <v>0</v>
      </c>
      <c r="K976" s="11">
        <f t="shared" si="35"/>
        <v>0</v>
      </c>
      <c r="L976" s="12" t="str">
        <f t="shared" si="41"/>
        <v xml:space="preserve"> </v>
      </c>
      <c r="N976" s="10">
        <f>IF($C$4="", SUMIFS('무신사 메타 광고'!$X:$X, '무신사 메타 광고'!$D:$D, $B976),SUMIFS('무신사 메타 광고'!$X:$X,'무신사 메타 광고'!I:I,$C$4,'무신사 메타 광고'!D:D,$B976))</f>
        <v>0</v>
      </c>
      <c r="O976" s="11">
        <f t="shared" si="36"/>
        <v>0</v>
      </c>
      <c r="R976" s="13"/>
      <c r="S976" s="31">
        <f>IF($S$4="", SUMIFS('자사몰 메타 광고'!$L:$L, '자사몰 메타 광고'!$C:$C, $R976),SUMIFS('자사몰 메타 광고'!$L:$L,'자사몰 메타 광고'!$I:$I,$S$4,'자사몰 메타 광고'!$C:$C,$R976))</f>
        <v>0</v>
      </c>
      <c r="T976" s="31">
        <f>IF($S$4="", SUMIFS('자사몰 메타 광고'!$V:$V, '자사몰 메타 광고'!$C:$C, $R976),SUMIFS('자사몰 메타 광고'!$V:$V,'자사몰 메타 광고'!$I:$I,$S$4,'자사몰 메타 광고'!$C:$C,$R976))</f>
        <v>0</v>
      </c>
      <c r="U976" s="11">
        <f t="shared" si="37"/>
        <v>0</v>
      </c>
      <c r="V976" s="12" t="str">
        <f t="shared" si="42"/>
        <v xml:space="preserve"> </v>
      </c>
      <c r="W976" s="32">
        <f>IF($S$4="", SUMIFS('자사몰 메타 광고'!$K:$K, '자사몰 메타 광고'!$C:$C, $R976),SUMIFS('자사몰 메타 광고'!$K:$K,'자사몰 메타 광고'!$I:$I,$S$4,'자사몰 메타 광고'!$C:$C,$R976))</f>
        <v>0</v>
      </c>
      <c r="X976" s="32">
        <f>IF($S$4="", SUMIFS('자사몰 메타 광고'!$N:$N, '자사몰 메타 광고'!$C:$C, $R976),SUMIFS('자사몰 메타 광고'!$N:$N,'자사몰 메타 광고'!$I:$I,$S$4,'자사몰 메타 광고'!$C:$C,$R976))</f>
        <v>0</v>
      </c>
      <c r="Y976" s="11">
        <f t="shared" si="38"/>
        <v>0</v>
      </c>
      <c r="Z976" s="12" t="str">
        <f t="shared" si="43"/>
        <v xml:space="preserve"> </v>
      </c>
      <c r="AB976" s="10">
        <f>IF($S$4="", SUMIFS('무신사 메타 광고'!$X:$X, '무신사 메타 광고'!$C:$C, $R976),SUMIFS('무신사 메타 광고'!$X:$X,'무신사 메타 광고'!$I:$I,$S$4,'무신사 메타 광고'!$C:$C,$R976))</f>
        <v>0</v>
      </c>
      <c r="AC976" s="11">
        <f t="shared" si="39"/>
        <v>0</v>
      </c>
    </row>
    <row r="977" spans="2:29">
      <c r="B977" s="9"/>
      <c r="C977" s="29">
        <f>IF($C$4="", SUMIFS('자사몰 메타 광고'!$L:$L, '자사몰 메타 광고'!$D:$D, $B977), SUMIFS('자사몰 메타 광고'!$L:$L, '자사몰 메타 광고'!$I:$I, $C$4, '자사몰 메타 광고'!$D:$D, $B977))</f>
        <v>0</v>
      </c>
      <c r="D977" s="29">
        <f>IF($C$4="", SUMIFS('자사몰 메타 광고'!$V:$V,#REF!, $B977), SUMIFS('자사몰 메타 광고'!$V:$V,'자사몰 메타 광고'!$I:$I,$C$4,'자사몰 메타 광고'!$D:$D,$B977))</f>
        <v>0</v>
      </c>
      <c r="E977" s="11">
        <f t="shared" si="33"/>
        <v>0</v>
      </c>
      <c r="F977" s="12" t="str">
        <f t="shared" si="40"/>
        <v xml:space="preserve"> </v>
      </c>
      <c r="G977" s="30">
        <f>IF($C$4="", SUMIFS('자사몰 메타 광고'!$K:$K, '자사몰 메타 광고'!$D:$D, $B977), SUMIFS('자사몰 메타 광고'!$K:$K,'자사몰 메타 광고'!$I:$I,$C$4,'자사몰 메타 광고'!D:D,$B977))</f>
        <v>0</v>
      </c>
      <c r="H977" s="30">
        <f>IF($C$4="", SUMIFS('자사몰 메타 광고'!$Q:$Q, '자사몰 메타 광고'!$D:$D, $B977), SUMIFS('자사몰 메타 광고'!$Q:$Q,'자사몰 메타 광고'!$I:$I,$C$4,'자사몰 메타 광고'!D:D,$B977))</f>
        <v>0</v>
      </c>
      <c r="I977" s="30">
        <f>IF($C$4="", SUMIFS('자사몰 메타 광고'!$U:$U, '자사몰 메타 광고'!$D:$D, $B977), SUMIFS('자사몰 메타 광고'!$U:$U,'자사몰 메타 광고'!$I:$I,$C$4,'자사몰 메타 광고'!D:D,$B977))</f>
        <v>0</v>
      </c>
      <c r="J977" s="11">
        <f t="shared" si="34"/>
        <v>0</v>
      </c>
      <c r="K977" s="11">
        <f t="shared" si="35"/>
        <v>0</v>
      </c>
      <c r="L977" s="12" t="str">
        <f t="shared" si="41"/>
        <v xml:space="preserve"> </v>
      </c>
      <c r="N977" s="10">
        <f>IF($C$4="", SUMIFS('무신사 메타 광고'!$X:$X, '무신사 메타 광고'!$D:$D, $B977),SUMIFS('무신사 메타 광고'!$X:$X,'무신사 메타 광고'!I:I,$C$4,'무신사 메타 광고'!D:D,$B977))</f>
        <v>0</v>
      </c>
      <c r="O977" s="11">
        <f t="shared" si="36"/>
        <v>0</v>
      </c>
      <c r="R977" s="13"/>
      <c r="S977" s="31">
        <f>IF($S$4="", SUMIFS('자사몰 메타 광고'!$L:$L, '자사몰 메타 광고'!$C:$C, $R977),SUMIFS('자사몰 메타 광고'!$L:$L,'자사몰 메타 광고'!$I:$I,$S$4,'자사몰 메타 광고'!$C:$C,$R977))</f>
        <v>0</v>
      </c>
      <c r="T977" s="31">
        <f>IF($S$4="", SUMIFS('자사몰 메타 광고'!$V:$V, '자사몰 메타 광고'!$C:$C, $R977),SUMIFS('자사몰 메타 광고'!$V:$V,'자사몰 메타 광고'!$I:$I,$S$4,'자사몰 메타 광고'!$C:$C,$R977))</f>
        <v>0</v>
      </c>
      <c r="U977" s="11">
        <f t="shared" si="37"/>
        <v>0</v>
      </c>
      <c r="V977" s="12" t="str">
        <f t="shared" si="42"/>
        <v xml:space="preserve"> </v>
      </c>
      <c r="W977" s="32">
        <f>IF($S$4="", SUMIFS('자사몰 메타 광고'!$K:$K, '자사몰 메타 광고'!$C:$C, $R977),SUMIFS('자사몰 메타 광고'!$K:$K,'자사몰 메타 광고'!$I:$I,$S$4,'자사몰 메타 광고'!$C:$C,$R977))</f>
        <v>0</v>
      </c>
      <c r="X977" s="32">
        <f>IF($S$4="", SUMIFS('자사몰 메타 광고'!$N:$N, '자사몰 메타 광고'!$C:$C, $R977),SUMIFS('자사몰 메타 광고'!$N:$N,'자사몰 메타 광고'!$I:$I,$S$4,'자사몰 메타 광고'!$C:$C,$R977))</f>
        <v>0</v>
      </c>
      <c r="Y977" s="11">
        <f t="shared" si="38"/>
        <v>0</v>
      </c>
      <c r="Z977" s="12" t="str">
        <f t="shared" si="43"/>
        <v xml:space="preserve"> </v>
      </c>
      <c r="AB977" s="10">
        <f>IF($S$4="", SUMIFS('무신사 메타 광고'!$X:$X, '무신사 메타 광고'!$C:$C, $R977),SUMIFS('무신사 메타 광고'!$X:$X,'무신사 메타 광고'!$I:$I,$S$4,'무신사 메타 광고'!$C:$C,$R977))</f>
        <v>0</v>
      </c>
      <c r="AC977" s="11">
        <f t="shared" si="39"/>
        <v>0</v>
      </c>
    </row>
    <row r="978" spans="2:29">
      <c r="B978" s="9"/>
      <c r="C978" s="29">
        <f>IF($C$4="", SUMIFS('자사몰 메타 광고'!$L:$L, '자사몰 메타 광고'!$D:$D, $B978), SUMIFS('자사몰 메타 광고'!$L:$L, '자사몰 메타 광고'!$I:$I, $C$4, '자사몰 메타 광고'!$D:$D, $B978))</f>
        <v>0</v>
      </c>
      <c r="D978" s="29">
        <f>IF($C$4="", SUMIFS('자사몰 메타 광고'!$V:$V,#REF!, $B978), SUMIFS('자사몰 메타 광고'!$V:$V,'자사몰 메타 광고'!$I:$I,$C$4,'자사몰 메타 광고'!$D:$D,$B978))</f>
        <v>0</v>
      </c>
      <c r="E978" s="11">
        <f t="shared" si="33"/>
        <v>0</v>
      </c>
      <c r="F978" s="12" t="str">
        <f t="shared" si="40"/>
        <v xml:space="preserve"> </v>
      </c>
      <c r="G978" s="30">
        <f>IF($C$4="", SUMIFS('자사몰 메타 광고'!$K:$K, '자사몰 메타 광고'!$D:$D, $B978), SUMIFS('자사몰 메타 광고'!$K:$K,'자사몰 메타 광고'!$I:$I,$C$4,'자사몰 메타 광고'!D:D,$B978))</f>
        <v>0</v>
      </c>
      <c r="H978" s="30">
        <f>IF($C$4="", SUMIFS('자사몰 메타 광고'!$Q:$Q, '자사몰 메타 광고'!$D:$D, $B978), SUMIFS('자사몰 메타 광고'!$Q:$Q,'자사몰 메타 광고'!$I:$I,$C$4,'자사몰 메타 광고'!D:D,$B978))</f>
        <v>0</v>
      </c>
      <c r="I978" s="30">
        <f>IF($C$4="", SUMIFS('자사몰 메타 광고'!$U:$U, '자사몰 메타 광고'!$D:$D, $B978), SUMIFS('자사몰 메타 광고'!$U:$U,'자사몰 메타 광고'!$I:$I,$C$4,'자사몰 메타 광고'!D:D,$B978))</f>
        <v>0</v>
      </c>
      <c r="J978" s="11">
        <f t="shared" si="34"/>
        <v>0</v>
      </c>
      <c r="K978" s="11">
        <f t="shared" si="35"/>
        <v>0</v>
      </c>
      <c r="L978" s="12" t="str">
        <f t="shared" si="41"/>
        <v xml:space="preserve"> </v>
      </c>
      <c r="N978" s="10">
        <f>IF($C$4="", SUMIFS('무신사 메타 광고'!$X:$X, '무신사 메타 광고'!$D:$D, $B978),SUMIFS('무신사 메타 광고'!$X:$X,'무신사 메타 광고'!I:I,$C$4,'무신사 메타 광고'!D:D,$B978))</f>
        <v>0</v>
      </c>
      <c r="O978" s="11">
        <f t="shared" si="36"/>
        <v>0</v>
      </c>
      <c r="R978" s="13"/>
      <c r="S978" s="31">
        <f>IF($S$4="", SUMIFS('자사몰 메타 광고'!$L:$L, '자사몰 메타 광고'!$C:$C, $R978),SUMIFS('자사몰 메타 광고'!$L:$L,'자사몰 메타 광고'!$I:$I,$S$4,'자사몰 메타 광고'!$C:$C,$R978))</f>
        <v>0</v>
      </c>
      <c r="T978" s="31">
        <f>IF($S$4="", SUMIFS('자사몰 메타 광고'!$V:$V, '자사몰 메타 광고'!$C:$C, $R978),SUMIFS('자사몰 메타 광고'!$V:$V,'자사몰 메타 광고'!$I:$I,$S$4,'자사몰 메타 광고'!$C:$C,$R978))</f>
        <v>0</v>
      </c>
      <c r="U978" s="11">
        <f t="shared" si="37"/>
        <v>0</v>
      </c>
      <c r="V978" s="12" t="str">
        <f t="shared" si="42"/>
        <v xml:space="preserve"> </v>
      </c>
      <c r="W978" s="32">
        <f>IF($S$4="", SUMIFS('자사몰 메타 광고'!$K:$K, '자사몰 메타 광고'!$C:$C, $R978),SUMIFS('자사몰 메타 광고'!$K:$K,'자사몰 메타 광고'!$I:$I,$S$4,'자사몰 메타 광고'!$C:$C,$R978))</f>
        <v>0</v>
      </c>
      <c r="X978" s="32">
        <f>IF($S$4="", SUMIFS('자사몰 메타 광고'!$N:$N, '자사몰 메타 광고'!$C:$C, $R978),SUMIFS('자사몰 메타 광고'!$N:$N,'자사몰 메타 광고'!$I:$I,$S$4,'자사몰 메타 광고'!$C:$C,$R978))</f>
        <v>0</v>
      </c>
      <c r="Y978" s="11">
        <f t="shared" si="38"/>
        <v>0</v>
      </c>
      <c r="Z978" s="12" t="str">
        <f t="shared" si="43"/>
        <v xml:space="preserve"> </v>
      </c>
      <c r="AB978" s="10">
        <f>IF($S$4="", SUMIFS('무신사 메타 광고'!$X:$X, '무신사 메타 광고'!$C:$C, $R978),SUMIFS('무신사 메타 광고'!$X:$X,'무신사 메타 광고'!$I:$I,$S$4,'무신사 메타 광고'!$C:$C,$R978))</f>
        <v>0</v>
      </c>
      <c r="AC978" s="11">
        <f t="shared" si="39"/>
        <v>0</v>
      </c>
    </row>
  </sheetData>
  <phoneticPr fontId="26" type="noConversion"/>
  <dataValidations count="1">
    <dataValidation type="list" allowBlank="1" showErrorMessage="1" sqref="C4 S4" xr:uid="{00000000-0002-0000-0300-000000000000}">
      <formula1>"자사몰,29CM,MUSINSA"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163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H3" sqref="H3"/>
    </sheetView>
  </sheetViews>
  <sheetFormatPr defaultColWidth="12.6640625" defaultRowHeight="15.75" customHeight="1"/>
  <cols>
    <col min="1" max="1" width="2.33203125" customWidth="1"/>
    <col min="2" max="2" width="6.6640625" customWidth="1"/>
    <col min="3" max="3" width="11.77734375" customWidth="1"/>
    <col min="4" max="4" width="10.21875" customWidth="1"/>
    <col min="5" max="5" width="49.33203125" customWidth="1"/>
    <col min="6" max="6" width="10.33203125" customWidth="1"/>
    <col min="7" max="7" width="12" customWidth="1"/>
    <col min="8" max="8" width="7.33203125" customWidth="1"/>
    <col min="9" max="9" width="13.44140625" customWidth="1"/>
    <col min="12" max="12" width="15.6640625" customWidth="1"/>
    <col min="13" max="13" width="28.109375" customWidth="1"/>
    <col min="15" max="15" width="25.21875" customWidth="1"/>
    <col min="16" max="16" width="16.109375" customWidth="1"/>
    <col min="18" max="18" width="11.109375" customWidth="1"/>
    <col min="19" max="19" width="16.77734375" customWidth="1"/>
    <col min="20" max="20" width="52.88671875" customWidth="1"/>
    <col min="21" max="22" width="20.21875" customWidth="1"/>
    <col min="23" max="24" width="28.33203125" customWidth="1"/>
    <col min="25" max="28" width="28.44140625" customWidth="1"/>
  </cols>
  <sheetData>
    <row r="1" spans="1:28" ht="13.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4"/>
      <c r="N1" s="35"/>
      <c r="O1" s="34"/>
      <c r="P1" s="33"/>
      <c r="Q1" s="35"/>
      <c r="R1" s="33"/>
      <c r="S1" s="33"/>
      <c r="T1" s="36"/>
      <c r="U1" s="37"/>
      <c r="V1" s="34"/>
      <c r="W1" s="33"/>
      <c r="X1" s="33"/>
      <c r="Y1" s="37"/>
      <c r="Z1" s="38"/>
      <c r="AA1" s="38"/>
      <c r="AB1" s="38"/>
    </row>
    <row r="2" spans="1:28" ht="13.2">
      <c r="A2" s="33"/>
      <c r="B2" s="39" t="s">
        <v>35</v>
      </c>
      <c r="C2" s="39" t="s">
        <v>36</v>
      </c>
      <c r="D2" s="39" t="s">
        <v>27</v>
      </c>
      <c r="E2" s="39" t="s">
        <v>37</v>
      </c>
      <c r="F2" s="39" t="s">
        <v>38</v>
      </c>
      <c r="G2" s="39" t="s">
        <v>39</v>
      </c>
      <c r="H2" s="39" t="s">
        <v>40</v>
      </c>
      <c r="I2" s="39" t="s">
        <v>41</v>
      </c>
      <c r="J2" s="39" t="s">
        <v>42</v>
      </c>
      <c r="K2" s="39" t="s">
        <v>9</v>
      </c>
      <c r="L2" s="40" t="s">
        <v>43</v>
      </c>
      <c r="M2" s="40" t="s">
        <v>44</v>
      </c>
      <c r="N2" s="41" t="s">
        <v>45</v>
      </c>
      <c r="O2" s="40" t="s">
        <v>46</v>
      </c>
      <c r="P2" s="39" t="s">
        <v>47</v>
      </c>
      <c r="Q2" s="41" t="s">
        <v>48</v>
      </c>
      <c r="R2" s="39" t="s">
        <v>49</v>
      </c>
      <c r="S2" s="39" t="s">
        <v>50</v>
      </c>
      <c r="T2" s="42" t="s">
        <v>51</v>
      </c>
      <c r="U2" s="43" t="s">
        <v>52</v>
      </c>
      <c r="V2" s="44" t="s">
        <v>53</v>
      </c>
      <c r="W2" s="33" t="s">
        <v>54</v>
      </c>
      <c r="X2" s="33" t="s">
        <v>55</v>
      </c>
      <c r="Y2" s="43" t="s">
        <v>56</v>
      </c>
      <c r="Z2" s="42"/>
      <c r="AA2" s="42"/>
      <c r="AB2" s="42"/>
    </row>
    <row r="3" spans="1:28" ht="45" customHeight="1">
      <c r="A3" s="33"/>
      <c r="B3" s="45" t="str">
        <f t="shared" ref="B3:B257" si="0">MID(D3,7,2)&amp;"월"</f>
        <v>월</v>
      </c>
      <c r="C3" s="45" t="str">
        <f t="shared" ref="C3:C257" si="1">TEXT(D3, "yy년 m월 ") &amp;
IF(D3 &lt;= DATE(YEAR(D3), MONTH(D3), 1) + (7 - WEEKDAY(DATE(YEAR(D3), MONTH(D3), 1), 2)),
   1,
   INT((D3 - DATE(YEAR(D3), MONTH(D3), 1) + WEEKDAY(DATE(YEAR(D3), MONTH(D3), 1), 2) - 1) / 7) + 1
) &amp; "주차"</f>
        <v>26년 3월 6주차</v>
      </c>
      <c r="D3" s="45">
        <v>46111</v>
      </c>
      <c r="E3" s="33" t="s">
        <v>57</v>
      </c>
      <c r="F3" s="33" t="s">
        <v>58</v>
      </c>
      <c r="G3" s="33" t="s">
        <v>59</v>
      </c>
      <c r="H3" s="33" t="s">
        <v>60</v>
      </c>
      <c r="I3" s="33" t="s">
        <v>2</v>
      </c>
      <c r="J3" s="33">
        <v>1193</v>
      </c>
      <c r="K3" s="33">
        <v>1322</v>
      </c>
      <c r="L3" s="34">
        <v>5941</v>
      </c>
      <c r="M3" s="34">
        <v>4494</v>
      </c>
      <c r="N3" s="35">
        <v>9</v>
      </c>
      <c r="O3" s="34">
        <v>660</v>
      </c>
      <c r="P3" s="33">
        <v>0.68078700000000003</v>
      </c>
      <c r="Q3" s="35">
        <v>11</v>
      </c>
      <c r="R3" s="46">
        <v>0.83</v>
      </c>
      <c r="S3" s="34">
        <v>540</v>
      </c>
      <c r="T3" s="47"/>
      <c r="U3" s="48"/>
      <c r="V3" s="49"/>
      <c r="W3" s="50"/>
      <c r="X3" s="51"/>
      <c r="Y3" s="37">
        <v>9</v>
      </c>
      <c r="Z3" s="38"/>
      <c r="AA3" s="52"/>
      <c r="AB3" s="52"/>
    </row>
    <row r="4" spans="1:28" ht="45" customHeight="1">
      <c r="A4" s="33"/>
      <c r="B4" s="45" t="str">
        <f t="shared" si="0"/>
        <v>월</v>
      </c>
      <c r="C4" s="45" t="str">
        <f t="shared" si="1"/>
        <v>26년 3월 6주차</v>
      </c>
      <c r="D4" s="45">
        <v>46111</v>
      </c>
      <c r="E4" s="53" t="s">
        <v>61</v>
      </c>
      <c r="F4" s="33" t="s">
        <v>58</v>
      </c>
      <c r="G4" s="33" t="s">
        <v>62</v>
      </c>
      <c r="H4" s="33"/>
      <c r="I4" s="33" t="s">
        <v>2</v>
      </c>
      <c r="J4" s="33">
        <v>1114</v>
      </c>
      <c r="K4" s="33">
        <v>1269</v>
      </c>
      <c r="L4" s="34">
        <v>4618</v>
      </c>
      <c r="M4" s="34">
        <v>3639</v>
      </c>
      <c r="N4" s="35">
        <v>30</v>
      </c>
      <c r="O4" s="34">
        <v>154</v>
      </c>
      <c r="P4" s="33">
        <v>2.3640659999999998</v>
      </c>
      <c r="Q4" s="35">
        <v>54</v>
      </c>
      <c r="R4" s="46">
        <v>4.26</v>
      </c>
      <c r="S4" s="34">
        <v>86</v>
      </c>
      <c r="T4" s="47"/>
      <c r="U4" s="48"/>
      <c r="V4" s="49"/>
      <c r="W4" s="50"/>
      <c r="X4" s="51"/>
      <c r="Y4" s="37">
        <v>20</v>
      </c>
      <c r="Z4" s="38"/>
      <c r="AA4" s="52"/>
      <c r="AB4" s="52"/>
    </row>
    <row r="5" spans="1:28" ht="45" customHeight="1">
      <c r="A5" s="54"/>
      <c r="B5" s="55" t="str">
        <f t="shared" si="0"/>
        <v>월</v>
      </c>
      <c r="C5" s="55" t="str">
        <f t="shared" si="1"/>
        <v>26년 3월 6주차</v>
      </c>
      <c r="D5" s="55">
        <v>46112</v>
      </c>
      <c r="E5" s="54" t="s">
        <v>57</v>
      </c>
      <c r="F5" s="54" t="s">
        <v>58</v>
      </c>
      <c r="G5" s="54" t="s">
        <v>59</v>
      </c>
      <c r="H5" s="33" t="s">
        <v>60</v>
      </c>
      <c r="I5" s="54" t="s">
        <v>2</v>
      </c>
      <c r="J5" s="33">
        <v>85</v>
      </c>
      <c r="K5" s="33">
        <v>92</v>
      </c>
      <c r="L5" s="34">
        <v>399</v>
      </c>
      <c r="M5" s="34">
        <v>4337</v>
      </c>
      <c r="N5" s="35">
        <v>2</v>
      </c>
      <c r="O5" s="34">
        <v>200</v>
      </c>
      <c r="P5" s="33">
        <v>2.1739130000000002</v>
      </c>
      <c r="Q5" s="35">
        <v>2</v>
      </c>
      <c r="R5" s="46">
        <v>2.17</v>
      </c>
      <c r="S5" s="34">
        <v>200</v>
      </c>
      <c r="T5" s="47">
        <v>672.18050000000005</v>
      </c>
      <c r="U5" s="48">
        <v>2</v>
      </c>
      <c r="V5" s="49">
        <v>268200</v>
      </c>
      <c r="W5" s="50">
        <v>15</v>
      </c>
      <c r="X5" s="51">
        <v>1503000</v>
      </c>
      <c r="Y5" s="37">
        <v>69</v>
      </c>
      <c r="Z5" s="38"/>
      <c r="AA5" s="52"/>
      <c r="AB5" s="52"/>
    </row>
    <row r="6" spans="1:28" ht="45" customHeight="1">
      <c r="A6" s="54"/>
      <c r="B6" s="55" t="str">
        <f t="shared" si="0"/>
        <v>월</v>
      </c>
      <c r="C6" s="55" t="str">
        <f t="shared" si="1"/>
        <v>26년 3월 6주차</v>
      </c>
      <c r="D6" s="55">
        <v>46112</v>
      </c>
      <c r="E6" s="54" t="s">
        <v>61</v>
      </c>
      <c r="F6" s="54" t="s">
        <v>58</v>
      </c>
      <c r="G6" s="54" t="s">
        <v>62</v>
      </c>
      <c r="H6" s="33"/>
      <c r="I6" s="54" t="s">
        <v>2</v>
      </c>
      <c r="J6" s="33">
        <v>14065</v>
      </c>
      <c r="K6" s="33">
        <v>16507</v>
      </c>
      <c r="L6" s="34">
        <v>56588</v>
      </c>
      <c r="M6" s="34">
        <v>3428</v>
      </c>
      <c r="N6" s="35">
        <v>300</v>
      </c>
      <c r="O6" s="34">
        <v>189</v>
      </c>
      <c r="P6" s="33">
        <v>1.8174110000000001</v>
      </c>
      <c r="Q6" s="35">
        <v>562</v>
      </c>
      <c r="R6" s="46">
        <v>3.4</v>
      </c>
      <c r="S6" s="34">
        <v>101</v>
      </c>
      <c r="T6" s="47">
        <v>2.3698000000000001</v>
      </c>
      <c r="U6" s="48">
        <v>1</v>
      </c>
      <c r="V6" s="49">
        <v>134100</v>
      </c>
      <c r="W6" s="50">
        <v>18</v>
      </c>
      <c r="X6" s="51">
        <v>2034550</v>
      </c>
      <c r="Y6" s="37">
        <v>467</v>
      </c>
      <c r="Z6" s="38"/>
      <c r="AA6" s="52"/>
      <c r="AB6" s="52"/>
    </row>
    <row r="7" spans="1:28" ht="45" customHeight="1">
      <c r="A7" s="54"/>
      <c r="B7" s="55" t="str">
        <f t="shared" si="0"/>
        <v>월</v>
      </c>
      <c r="C7" s="55" t="str">
        <f t="shared" si="1"/>
        <v>26년 4월 1주차</v>
      </c>
      <c r="D7" s="55">
        <v>46113</v>
      </c>
      <c r="E7" s="54" t="s">
        <v>57</v>
      </c>
      <c r="F7" s="54" t="s">
        <v>58</v>
      </c>
      <c r="G7" s="54" t="s">
        <v>59</v>
      </c>
      <c r="H7" s="33" t="s">
        <v>60</v>
      </c>
      <c r="I7" s="54" t="s">
        <v>2</v>
      </c>
      <c r="J7" s="33">
        <v>9</v>
      </c>
      <c r="K7" s="33">
        <v>9</v>
      </c>
      <c r="L7" s="34">
        <v>12</v>
      </c>
      <c r="M7" s="34">
        <v>1333</v>
      </c>
      <c r="N7" s="35"/>
      <c r="O7" s="34"/>
      <c r="P7" s="33"/>
      <c r="Q7" s="35">
        <v>1</v>
      </c>
      <c r="R7" s="46">
        <v>11.11</v>
      </c>
      <c r="S7" s="34">
        <v>12</v>
      </c>
      <c r="T7" s="47">
        <v>25525</v>
      </c>
      <c r="U7" s="48">
        <v>2</v>
      </c>
      <c r="V7" s="49">
        <v>306300</v>
      </c>
      <c r="W7" s="50"/>
      <c r="X7" s="51"/>
      <c r="Y7" s="37">
        <v>50</v>
      </c>
      <c r="Z7" s="38"/>
      <c r="AA7" s="52"/>
      <c r="AB7" s="52"/>
    </row>
    <row r="8" spans="1:28" ht="45" customHeight="1">
      <c r="A8" s="54"/>
      <c r="B8" s="55" t="str">
        <f t="shared" si="0"/>
        <v>월</v>
      </c>
      <c r="C8" s="55" t="str">
        <f t="shared" si="1"/>
        <v>26년 4월 1주차</v>
      </c>
      <c r="D8" s="55">
        <v>46113</v>
      </c>
      <c r="E8" s="56" t="s">
        <v>61</v>
      </c>
      <c r="F8" s="54" t="s">
        <v>58</v>
      </c>
      <c r="G8" s="54" t="s">
        <v>62</v>
      </c>
      <c r="H8" s="33"/>
      <c r="I8" s="54" t="s">
        <v>2</v>
      </c>
      <c r="J8" s="33">
        <v>10885</v>
      </c>
      <c r="K8" s="33">
        <v>12297</v>
      </c>
      <c r="L8" s="34">
        <v>38006</v>
      </c>
      <c r="M8" s="34">
        <v>3091</v>
      </c>
      <c r="N8" s="35">
        <v>213</v>
      </c>
      <c r="O8" s="34">
        <v>178</v>
      </c>
      <c r="P8" s="33">
        <v>1.7321299999999999</v>
      </c>
      <c r="Q8" s="35">
        <v>396</v>
      </c>
      <c r="R8" s="46">
        <v>3.22</v>
      </c>
      <c r="S8" s="34">
        <v>96</v>
      </c>
      <c r="T8" s="47">
        <v>5.5648999999999997</v>
      </c>
      <c r="U8" s="48">
        <v>2</v>
      </c>
      <c r="V8" s="49">
        <v>211500</v>
      </c>
      <c r="W8" s="50">
        <v>6</v>
      </c>
      <c r="X8" s="51">
        <v>573350</v>
      </c>
      <c r="Y8" s="37">
        <v>480</v>
      </c>
      <c r="Z8" s="38"/>
      <c r="AA8" s="52"/>
      <c r="AB8" s="52"/>
    </row>
    <row r="9" spans="1:28" ht="45" customHeight="1">
      <c r="A9" s="54"/>
      <c r="B9" s="55" t="str">
        <f t="shared" si="0"/>
        <v>월</v>
      </c>
      <c r="C9" s="55" t="str">
        <f t="shared" si="1"/>
        <v>26년 4월 1주차</v>
      </c>
      <c r="D9" s="55">
        <v>46114</v>
      </c>
      <c r="E9" s="54" t="s">
        <v>57</v>
      </c>
      <c r="F9" s="54" t="s">
        <v>58</v>
      </c>
      <c r="G9" s="54" t="s">
        <v>59</v>
      </c>
      <c r="H9" s="33" t="s">
        <v>60</v>
      </c>
      <c r="I9" s="54" t="s">
        <v>2</v>
      </c>
      <c r="J9" s="33">
        <v>15</v>
      </c>
      <c r="K9" s="33">
        <v>18</v>
      </c>
      <c r="L9" s="34">
        <v>162</v>
      </c>
      <c r="M9" s="34">
        <v>9000</v>
      </c>
      <c r="N9" s="35">
        <v>2</v>
      </c>
      <c r="O9" s="34">
        <v>81</v>
      </c>
      <c r="P9" s="33">
        <v>11.111110999999999</v>
      </c>
      <c r="Q9" s="35">
        <v>2</v>
      </c>
      <c r="R9" s="46">
        <v>11.11</v>
      </c>
      <c r="S9" s="34">
        <v>81</v>
      </c>
      <c r="T9" s="47"/>
      <c r="U9" s="48"/>
      <c r="V9" s="49"/>
      <c r="W9" s="50"/>
      <c r="X9" s="51"/>
      <c r="Y9" s="37">
        <v>24</v>
      </c>
      <c r="Z9" s="38"/>
      <c r="AA9" s="38"/>
      <c r="AB9" s="38"/>
    </row>
    <row r="10" spans="1:28" ht="45" customHeight="1">
      <c r="A10" s="54"/>
      <c r="B10" s="55" t="str">
        <f t="shared" si="0"/>
        <v>월</v>
      </c>
      <c r="C10" s="55" t="str">
        <f t="shared" si="1"/>
        <v>26년 4월 1주차</v>
      </c>
      <c r="D10" s="55">
        <v>46114</v>
      </c>
      <c r="E10" s="54" t="s">
        <v>61</v>
      </c>
      <c r="F10" s="54" t="s">
        <v>58</v>
      </c>
      <c r="G10" s="54" t="s">
        <v>62</v>
      </c>
      <c r="H10" s="33"/>
      <c r="I10" s="54" t="s">
        <v>2</v>
      </c>
      <c r="J10" s="33">
        <v>9103</v>
      </c>
      <c r="K10" s="33">
        <v>10510</v>
      </c>
      <c r="L10" s="34">
        <v>33105</v>
      </c>
      <c r="M10" s="34">
        <v>3150</v>
      </c>
      <c r="N10" s="35">
        <v>192</v>
      </c>
      <c r="O10" s="34">
        <v>172</v>
      </c>
      <c r="P10" s="33">
        <v>1.826832</v>
      </c>
      <c r="Q10" s="35">
        <v>365</v>
      </c>
      <c r="R10" s="46">
        <v>3.47</v>
      </c>
      <c r="S10" s="34">
        <v>91</v>
      </c>
      <c r="T10" s="47">
        <v>9.0574999999999992</v>
      </c>
      <c r="U10" s="48">
        <v>4</v>
      </c>
      <c r="V10" s="49">
        <v>299850</v>
      </c>
      <c r="W10" s="50">
        <v>30</v>
      </c>
      <c r="X10" s="51">
        <v>2770050</v>
      </c>
      <c r="Y10" s="37">
        <v>413</v>
      </c>
      <c r="Z10" s="38"/>
      <c r="AA10" s="38"/>
      <c r="AB10" s="38"/>
    </row>
    <row r="11" spans="1:28" ht="45" customHeight="1">
      <c r="A11" s="54"/>
      <c r="B11" s="55" t="str">
        <f t="shared" si="0"/>
        <v>월</v>
      </c>
      <c r="C11" s="55" t="str">
        <f t="shared" si="1"/>
        <v>26년 4월 1주차</v>
      </c>
      <c r="D11" s="55">
        <v>46115</v>
      </c>
      <c r="E11" s="54" t="s">
        <v>57</v>
      </c>
      <c r="F11" s="54" t="s">
        <v>58</v>
      </c>
      <c r="G11" s="54" t="s">
        <v>59</v>
      </c>
      <c r="H11" s="33" t="s">
        <v>60</v>
      </c>
      <c r="I11" s="54" t="s">
        <v>2</v>
      </c>
      <c r="J11" s="33">
        <v>0</v>
      </c>
      <c r="K11" s="33">
        <v>0</v>
      </c>
      <c r="L11" s="34">
        <v>0</v>
      </c>
      <c r="M11" s="34">
        <v>0</v>
      </c>
      <c r="N11" s="35"/>
      <c r="O11" s="34"/>
      <c r="P11" s="33"/>
      <c r="Q11" s="35">
        <v>0</v>
      </c>
      <c r="R11" s="46">
        <v>0</v>
      </c>
      <c r="S11" s="34">
        <v>0</v>
      </c>
      <c r="T11" s="47"/>
      <c r="U11" s="48"/>
      <c r="V11" s="49"/>
      <c r="W11" s="50"/>
      <c r="X11" s="51"/>
      <c r="Y11" s="37">
        <v>10</v>
      </c>
      <c r="Z11" s="38"/>
      <c r="AA11" s="38"/>
      <c r="AB11" s="38"/>
    </row>
    <row r="12" spans="1:28" ht="45" customHeight="1">
      <c r="A12" s="54"/>
      <c r="B12" s="55" t="str">
        <f t="shared" si="0"/>
        <v>월</v>
      </c>
      <c r="C12" s="55" t="str">
        <f t="shared" si="1"/>
        <v>26년 4월 1주차</v>
      </c>
      <c r="D12" s="55">
        <v>46115</v>
      </c>
      <c r="E12" s="54" t="s">
        <v>61</v>
      </c>
      <c r="F12" s="54" t="s">
        <v>58</v>
      </c>
      <c r="G12" s="54" t="s">
        <v>62</v>
      </c>
      <c r="H12" s="33"/>
      <c r="I12" s="54" t="s">
        <v>2</v>
      </c>
      <c r="J12" s="33">
        <v>11001</v>
      </c>
      <c r="K12" s="33">
        <v>12303</v>
      </c>
      <c r="L12" s="34">
        <v>34213</v>
      </c>
      <c r="M12" s="34">
        <v>2781</v>
      </c>
      <c r="N12" s="35">
        <v>166</v>
      </c>
      <c r="O12" s="34">
        <v>206</v>
      </c>
      <c r="P12" s="33">
        <v>1.349264</v>
      </c>
      <c r="Q12" s="35">
        <v>324</v>
      </c>
      <c r="R12" s="46">
        <v>2.63</v>
      </c>
      <c r="S12" s="34">
        <v>106</v>
      </c>
      <c r="T12" s="47">
        <v>8.4442000000000004</v>
      </c>
      <c r="U12" s="48">
        <v>3</v>
      </c>
      <c r="V12" s="49">
        <v>288900</v>
      </c>
      <c r="W12" s="50">
        <v>28</v>
      </c>
      <c r="X12" s="51">
        <v>2613300</v>
      </c>
      <c r="Y12" s="37">
        <v>424</v>
      </c>
      <c r="Z12" s="38"/>
      <c r="AA12" s="38"/>
      <c r="AB12" s="38"/>
    </row>
    <row r="13" spans="1:28" ht="45" customHeight="1">
      <c r="A13" s="54"/>
      <c r="B13" s="55" t="str">
        <f t="shared" si="0"/>
        <v>월</v>
      </c>
      <c r="C13" s="55" t="str">
        <f t="shared" si="1"/>
        <v>26년 4월 1주차</v>
      </c>
      <c r="D13" s="55">
        <v>46116</v>
      </c>
      <c r="E13" s="56" t="s">
        <v>57</v>
      </c>
      <c r="F13" s="54" t="s">
        <v>58</v>
      </c>
      <c r="G13" s="54" t="s">
        <v>59</v>
      </c>
      <c r="H13" s="33" t="s">
        <v>60</v>
      </c>
      <c r="I13" s="54" t="s">
        <v>2</v>
      </c>
      <c r="J13" s="33">
        <v>10</v>
      </c>
      <c r="K13" s="33">
        <v>11</v>
      </c>
      <c r="L13" s="34">
        <v>38</v>
      </c>
      <c r="M13" s="34">
        <v>3455</v>
      </c>
      <c r="N13" s="35"/>
      <c r="O13" s="34"/>
      <c r="P13" s="33"/>
      <c r="Q13" s="35">
        <v>0</v>
      </c>
      <c r="R13" s="46">
        <v>0</v>
      </c>
      <c r="S13" s="34">
        <v>0</v>
      </c>
      <c r="T13" s="47"/>
      <c r="U13" s="48"/>
      <c r="V13" s="49"/>
      <c r="W13" s="50"/>
      <c r="X13" s="51"/>
      <c r="Y13" s="37"/>
      <c r="Z13" s="38"/>
      <c r="AA13" s="38"/>
      <c r="AB13" s="38"/>
    </row>
    <row r="14" spans="1:28" ht="45" customHeight="1">
      <c r="A14" s="54"/>
      <c r="B14" s="55" t="str">
        <f t="shared" si="0"/>
        <v>월</v>
      </c>
      <c r="C14" s="55" t="str">
        <f t="shared" si="1"/>
        <v>26년 4월 1주차</v>
      </c>
      <c r="D14" s="55">
        <v>46116</v>
      </c>
      <c r="E14" s="54" t="s">
        <v>61</v>
      </c>
      <c r="F14" s="54" t="s">
        <v>58</v>
      </c>
      <c r="G14" s="54" t="s">
        <v>62</v>
      </c>
      <c r="H14" s="33"/>
      <c r="I14" s="54" t="s">
        <v>2</v>
      </c>
      <c r="J14" s="33">
        <v>12453</v>
      </c>
      <c r="K14" s="33">
        <v>14435</v>
      </c>
      <c r="L14" s="34">
        <v>40227</v>
      </c>
      <c r="M14" s="34">
        <v>2787</v>
      </c>
      <c r="N14" s="35">
        <v>178</v>
      </c>
      <c r="O14" s="34">
        <v>226</v>
      </c>
      <c r="P14" s="33">
        <v>1.233114</v>
      </c>
      <c r="Q14" s="35">
        <v>336</v>
      </c>
      <c r="R14" s="46">
        <v>2.33</v>
      </c>
      <c r="S14" s="34">
        <v>120</v>
      </c>
      <c r="T14" s="47">
        <v>17.540500000000002</v>
      </c>
      <c r="U14" s="48">
        <v>5</v>
      </c>
      <c r="V14" s="49">
        <v>705600</v>
      </c>
      <c r="W14" s="50">
        <v>44</v>
      </c>
      <c r="X14" s="51">
        <v>4498800</v>
      </c>
      <c r="Y14" s="37">
        <v>636</v>
      </c>
      <c r="Z14" s="38"/>
      <c r="AA14" s="38"/>
      <c r="AB14" s="38"/>
    </row>
    <row r="15" spans="1:28" ht="45" customHeight="1">
      <c r="A15" s="54"/>
      <c r="B15" s="55" t="str">
        <f t="shared" si="0"/>
        <v>월</v>
      </c>
      <c r="C15" s="55" t="str">
        <f t="shared" si="1"/>
        <v>26년 4월 1주차</v>
      </c>
      <c r="D15" s="55">
        <v>46117</v>
      </c>
      <c r="E15" s="54" t="s">
        <v>57</v>
      </c>
      <c r="F15" s="54" t="s">
        <v>58</v>
      </c>
      <c r="G15" s="54" t="s">
        <v>59</v>
      </c>
      <c r="H15" s="33" t="s">
        <v>60</v>
      </c>
      <c r="I15" s="54" t="s">
        <v>2</v>
      </c>
      <c r="J15" s="33">
        <v>0</v>
      </c>
      <c r="K15" s="33">
        <v>0</v>
      </c>
      <c r="L15" s="34">
        <v>0</v>
      </c>
      <c r="M15" s="34">
        <v>0</v>
      </c>
      <c r="N15" s="35"/>
      <c r="O15" s="34"/>
      <c r="P15" s="33"/>
      <c r="Q15" s="35">
        <v>0</v>
      </c>
      <c r="R15" s="46">
        <v>0</v>
      </c>
      <c r="S15" s="34">
        <v>0</v>
      </c>
      <c r="T15" s="47"/>
      <c r="U15" s="48"/>
      <c r="V15" s="49"/>
      <c r="W15" s="50"/>
      <c r="X15" s="51"/>
      <c r="Y15" s="37">
        <v>29</v>
      </c>
      <c r="Z15" s="38"/>
      <c r="AA15" s="38"/>
      <c r="AB15" s="38"/>
    </row>
    <row r="16" spans="1:28" ht="45" customHeight="1">
      <c r="A16" s="54"/>
      <c r="B16" s="55" t="str">
        <f t="shared" si="0"/>
        <v>월</v>
      </c>
      <c r="C16" s="55" t="str">
        <f t="shared" si="1"/>
        <v>26년 4월 1주차</v>
      </c>
      <c r="D16" s="55">
        <v>46117</v>
      </c>
      <c r="E16" s="54" t="s">
        <v>61</v>
      </c>
      <c r="F16" s="54" t="s">
        <v>58</v>
      </c>
      <c r="G16" s="54" t="s">
        <v>62</v>
      </c>
      <c r="H16" s="33"/>
      <c r="I16" s="54" t="s">
        <v>2</v>
      </c>
      <c r="J16" s="33">
        <v>11350</v>
      </c>
      <c r="K16" s="33">
        <v>13344</v>
      </c>
      <c r="L16" s="34">
        <v>37435</v>
      </c>
      <c r="M16" s="34">
        <v>2805</v>
      </c>
      <c r="N16" s="35">
        <v>233</v>
      </c>
      <c r="O16" s="34">
        <v>161</v>
      </c>
      <c r="P16" s="33">
        <v>1.746103</v>
      </c>
      <c r="Q16" s="35">
        <v>405</v>
      </c>
      <c r="R16" s="46">
        <v>3.04</v>
      </c>
      <c r="S16" s="34">
        <v>92</v>
      </c>
      <c r="T16" s="47">
        <v>22.4068</v>
      </c>
      <c r="U16" s="48">
        <v>9</v>
      </c>
      <c r="V16" s="49">
        <v>838800</v>
      </c>
      <c r="W16" s="50">
        <v>62</v>
      </c>
      <c r="X16" s="51">
        <v>5711400</v>
      </c>
      <c r="Y16" s="37">
        <v>834</v>
      </c>
      <c r="Z16" s="38"/>
      <c r="AA16" s="38"/>
      <c r="AB16" s="38"/>
    </row>
    <row r="17" spans="1:28" ht="45" customHeight="1">
      <c r="A17" s="54"/>
      <c r="B17" s="55" t="str">
        <f t="shared" si="0"/>
        <v>월</v>
      </c>
      <c r="C17" s="55" t="str">
        <f t="shared" si="1"/>
        <v>26년 4월 2주차</v>
      </c>
      <c r="D17" s="55">
        <v>46118</v>
      </c>
      <c r="E17" s="54" t="s">
        <v>57</v>
      </c>
      <c r="F17" s="54" t="s">
        <v>58</v>
      </c>
      <c r="G17" s="54" t="s">
        <v>59</v>
      </c>
      <c r="H17" s="33" t="s">
        <v>60</v>
      </c>
      <c r="I17" s="54" t="s">
        <v>2</v>
      </c>
      <c r="J17" s="33">
        <v>3</v>
      </c>
      <c r="K17" s="33">
        <v>3</v>
      </c>
      <c r="L17" s="34">
        <v>47</v>
      </c>
      <c r="M17" s="34">
        <v>15667</v>
      </c>
      <c r="N17" s="35"/>
      <c r="O17" s="34"/>
      <c r="P17" s="33"/>
      <c r="Q17" s="35">
        <v>0</v>
      </c>
      <c r="R17" s="46">
        <v>0</v>
      </c>
      <c r="S17" s="34">
        <v>0</v>
      </c>
      <c r="T17" s="47"/>
      <c r="U17" s="48"/>
      <c r="V17" s="49"/>
      <c r="W17" s="50"/>
      <c r="X17" s="51"/>
      <c r="Y17" s="37">
        <v>44</v>
      </c>
      <c r="Z17" s="38"/>
      <c r="AA17" s="38"/>
      <c r="AB17" s="38"/>
    </row>
    <row r="18" spans="1:28" ht="45" customHeight="1">
      <c r="A18" s="54"/>
      <c r="B18" s="55" t="str">
        <f t="shared" si="0"/>
        <v>월</v>
      </c>
      <c r="C18" s="55" t="str">
        <f t="shared" si="1"/>
        <v>26년 4월 2주차</v>
      </c>
      <c r="D18" s="55">
        <v>46118</v>
      </c>
      <c r="E18" s="56" t="s">
        <v>61</v>
      </c>
      <c r="F18" s="54" t="s">
        <v>58</v>
      </c>
      <c r="G18" s="54" t="s">
        <v>62</v>
      </c>
      <c r="H18" s="33"/>
      <c r="I18" s="54" t="s">
        <v>2</v>
      </c>
      <c r="J18" s="33">
        <v>12696</v>
      </c>
      <c r="K18" s="33">
        <v>15231</v>
      </c>
      <c r="L18" s="34">
        <v>42681</v>
      </c>
      <c r="M18" s="34">
        <v>2802</v>
      </c>
      <c r="N18" s="35">
        <v>231</v>
      </c>
      <c r="O18" s="34">
        <v>185</v>
      </c>
      <c r="P18" s="33">
        <v>1.5166440000000001</v>
      </c>
      <c r="Q18" s="35">
        <v>420</v>
      </c>
      <c r="R18" s="46">
        <v>2.76</v>
      </c>
      <c r="S18" s="34">
        <v>102</v>
      </c>
      <c r="T18" s="47">
        <v>55.563400000000001</v>
      </c>
      <c r="U18" s="48">
        <v>17</v>
      </c>
      <c r="V18" s="49">
        <v>2371500</v>
      </c>
      <c r="W18" s="50">
        <v>35</v>
      </c>
      <c r="X18" s="51">
        <v>3280650</v>
      </c>
      <c r="Y18" s="37">
        <v>811</v>
      </c>
      <c r="Z18" s="38"/>
      <c r="AA18" s="38"/>
      <c r="AB18" s="38"/>
    </row>
    <row r="19" spans="1:28" ht="45" customHeight="1">
      <c r="A19" s="54"/>
      <c r="B19" s="55" t="str">
        <f t="shared" si="0"/>
        <v>월</v>
      </c>
      <c r="C19" s="55" t="str">
        <f t="shared" si="1"/>
        <v>26년 4월 2주차</v>
      </c>
      <c r="D19" s="55">
        <v>46119</v>
      </c>
      <c r="E19" s="54" t="s">
        <v>57</v>
      </c>
      <c r="F19" s="54" t="s">
        <v>58</v>
      </c>
      <c r="G19" s="54" t="s">
        <v>59</v>
      </c>
      <c r="H19" s="33" t="s">
        <v>60</v>
      </c>
      <c r="I19" s="54" t="s">
        <v>2</v>
      </c>
      <c r="J19" s="33">
        <v>75</v>
      </c>
      <c r="K19" s="33">
        <v>94</v>
      </c>
      <c r="L19" s="34">
        <v>455</v>
      </c>
      <c r="M19" s="34">
        <v>4840</v>
      </c>
      <c r="N19" s="35">
        <v>4</v>
      </c>
      <c r="O19" s="34">
        <v>114</v>
      </c>
      <c r="P19" s="33">
        <v>4.2553190000000001</v>
      </c>
      <c r="Q19" s="35">
        <v>4</v>
      </c>
      <c r="R19" s="46">
        <v>4.26</v>
      </c>
      <c r="S19" s="34">
        <v>114</v>
      </c>
      <c r="T19" s="47"/>
      <c r="U19" s="48"/>
      <c r="V19" s="49"/>
      <c r="W19" s="50"/>
      <c r="X19" s="51"/>
      <c r="Y19" s="37">
        <v>12</v>
      </c>
      <c r="Z19" s="38"/>
      <c r="AA19" s="38"/>
      <c r="AB19" s="38"/>
    </row>
    <row r="20" spans="1:28" ht="45" customHeight="1">
      <c r="A20" s="54"/>
      <c r="B20" s="55" t="str">
        <f t="shared" si="0"/>
        <v>월</v>
      </c>
      <c r="C20" s="55" t="str">
        <f t="shared" si="1"/>
        <v>26년 4월 2주차</v>
      </c>
      <c r="D20" s="55">
        <v>46119</v>
      </c>
      <c r="E20" s="54" t="s">
        <v>61</v>
      </c>
      <c r="F20" s="54" t="s">
        <v>58</v>
      </c>
      <c r="G20" s="54" t="s">
        <v>62</v>
      </c>
      <c r="H20" s="33"/>
      <c r="I20" s="54" t="s">
        <v>2</v>
      </c>
      <c r="J20" s="33">
        <v>12564</v>
      </c>
      <c r="K20" s="33">
        <v>14642</v>
      </c>
      <c r="L20" s="34">
        <v>42273</v>
      </c>
      <c r="M20" s="34">
        <v>2887</v>
      </c>
      <c r="N20" s="35">
        <v>225</v>
      </c>
      <c r="O20" s="34">
        <v>188</v>
      </c>
      <c r="P20" s="33">
        <v>1.536675</v>
      </c>
      <c r="Q20" s="35">
        <v>401</v>
      </c>
      <c r="R20" s="46">
        <v>2.74</v>
      </c>
      <c r="S20" s="34">
        <v>105</v>
      </c>
      <c r="T20" s="47">
        <v>27.698499999999999</v>
      </c>
      <c r="U20" s="48">
        <v>9</v>
      </c>
      <c r="V20" s="49">
        <v>1170900</v>
      </c>
      <c r="W20" s="50">
        <v>60</v>
      </c>
      <c r="X20" s="51">
        <v>6283800</v>
      </c>
      <c r="Y20" s="37">
        <v>995</v>
      </c>
      <c r="Z20" s="38"/>
      <c r="AA20" s="38"/>
      <c r="AB20" s="38"/>
    </row>
    <row r="21" spans="1:28" ht="45" customHeight="1">
      <c r="A21" s="54"/>
      <c r="B21" s="55" t="str">
        <f t="shared" si="0"/>
        <v>월</v>
      </c>
      <c r="C21" s="55" t="str">
        <f t="shared" si="1"/>
        <v>26년 4월 2주차</v>
      </c>
      <c r="D21" s="55">
        <v>46120</v>
      </c>
      <c r="E21" s="54" t="s">
        <v>57</v>
      </c>
      <c r="F21" s="54" t="s">
        <v>58</v>
      </c>
      <c r="G21" s="54" t="s">
        <v>59</v>
      </c>
      <c r="H21" s="33" t="s">
        <v>60</v>
      </c>
      <c r="I21" s="54" t="s">
        <v>2</v>
      </c>
      <c r="J21" s="33">
        <v>12</v>
      </c>
      <c r="K21" s="33">
        <v>13</v>
      </c>
      <c r="L21" s="34">
        <v>101</v>
      </c>
      <c r="M21" s="34">
        <v>7769</v>
      </c>
      <c r="N21" s="35">
        <v>1</v>
      </c>
      <c r="O21" s="34">
        <v>101</v>
      </c>
      <c r="P21" s="33">
        <v>7.6923079999999997</v>
      </c>
      <c r="Q21" s="35">
        <v>1</v>
      </c>
      <c r="R21" s="46">
        <v>7.69</v>
      </c>
      <c r="S21" s="34">
        <v>101</v>
      </c>
      <c r="T21" s="47"/>
      <c r="U21" s="48"/>
      <c r="V21" s="49"/>
      <c r="W21" s="50"/>
      <c r="X21" s="51"/>
      <c r="Y21" s="37">
        <v>15</v>
      </c>
      <c r="Z21" s="38"/>
      <c r="AA21" s="38"/>
      <c r="AB21" s="38"/>
    </row>
    <row r="22" spans="1:28" ht="45" customHeight="1">
      <c r="A22" s="54"/>
      <c r="B22" s="55" t="str">
        <f t="shared" si="0"/>
        <v>월</v>
      </c>
      <c r="C22" s="55" t="str">
        <f t="shared" si="1"/>
        <v>26년 4월 2주차</v>
      </c>
      <c r="D22" s="55">
        <v>46120</v>
      </c>
      <c r="E22" s="54" t="s">
        <v>61</v>
      </c>
      <c r="F22" s="54" t="s">
        <v>58</v>
      </c>
      <c r="G22" s="54" t="s">
        <v>62</v>
      </c>
      <c r="H22" s="33"/>
      <c r="I22" s="54" t="s">
        <v>2</v>
      </c>
      <c r="J22" s="33">
        <v>10927</v>
      </c>
      <c r="K22" s="33">
        <v>12443</v>
      </c>
      <c r="L22" s="34">
        <v>37250</v>
      </c>
      <c r="M22" s="34">
        <v>2994</v>
      </c>
      <c r="N22" s="35">
        <v>218</v>
      </c>
      <c r="O22" s="34">
        <v>171</v>
      </c>
      <c r="P22" s="33">
        <v>1.751989</v>
      </c>
      <c r="Q22" s="35">
        <v>371</v>
      </c>
      <c r="R22" s="46">
        <v>2.98</v>
      </c>
      <c r="S22" s="34">
        <v>100</v>
      </c>
      <c r="T22" s="47">
        <v>11.355700000000001</v>
      </c>
      <c r="U22" s="48">
        <v>4</v>
      </c>
      <c r="V22" s="49">
        <v>423000</v>
      </c>
      <c r="W22" s="50">
        <v>38</v>
      </c>
      <c r="X22" s="51">
        <v>3962700</v>
      </c>
      <c r="Y22" s="37">
        <v>639</v>
      </c>
      <c r="Z22" s="38"/>
      <c r="AA22" s="38"/>
      <c r="AB22" s="38"/>
    </row>
    <row r="23" spans="1:28" ht="45" customHeight="1">
      <c r="A23" s="54"/>
      <c r="B23" s="55" t="str">
        <f t="shared" si="0"/>
        <v>월</v>
      </c>
      <c r="C23" s="55" t="str">
        <f t="shared" si="1"/>
        <v>26년 4월 2주차</v>
      </c>
      <c r="D23" s="55">
        <v>46121</v>
      </c>
      <c r="E23" s="56" t="s">
        <v>57</v>
      </c>
      <c r="F23" s="54" t="s">
        <v>58</v>
      </c>
      <c r="G23" s="54" t="s">
        <v>59</v>
      </c>
      <c r="H23" s="33" t="s">
        <v>60</v>
      </c>
      <c r="I23" s="54" t="s">
        <v>2</v>
      </c>
      <c r="J23" s="33">
        <v>67</v>
      </c>
      <c r="K23" s="33">
        <v>87</v>
      </c>
      <c r="L23" s="34">
        <v>396</v>
      </c>
      <c r="M23" s="34">
        <v>4552</v>
      </c>
      <c r="N23" s="35">
        <v>4</v>
      </c>
      <c r="O23" s="34">
        <v>99</v>
      </c>
      <c r="P23" s="33">
        <v>4.5977009999999998</v>
      </c>
      <c r="Q23" s="35">
        <v>4</v>
      </c>
      <c r="R23" s="46">
        <v>4.5999999999999996</v>
      </c>
      <c r="S23" s="34">
        <v>99</v>
      </c>
      <c r="T23" s="47">
        <v>631.81820000000005</v>
      </c>
      <c r="U23" s="48">
        <v>2</v>
      </c>
      <c r="V23" s="49">
        <v>250200</v>
      </c>
      <c r="W23" s="50"/>
      <c r="X23" s="51"/>
      <c r="Y23" s="37">
        <v>23</v>
      </c>
      <c r="Z23" s="38"/>
      <c r="AA23" s="38"/>
      <c r="AB23" s="38"/>
    </row>
    <row r="24" spans="1:28" ht="45" customHeight="1">
      <c r="A24" s="54"/>
      <c r="B24" s="55" t="str">
        <f t="shared" si="0"/>
        <v>월</v>
      </c>
      <c r="C24" s="55" t="str">
        <f t="shared" si="1"/>
        <v>26년 4월 2주차</v>
      </c>
      <c r="D24" s="55">
        <v>46121</v>
      </c>
      <c r="E24" s="54" t="s">
        <v>61</v>
      </c>
      <c r="F24" s="54" t="s">
        <v>58</v>
      </c>
      <c r="G24" s="54" t="s">
        <v>62</v>
      </c>
      <c r="H24" s="33"/>
      <c r="I24" s="54" t="s">
        <v>2</v>
      </c>
      <c r="J24" s="33">
        <v>11199</v>
      </c>
      <c r="K24" s="33">
        <v>13096</v>
      </c>
      <c r="L24" s="34">
        <v>38965</v>
      </c>
      <c r="M24" s="34">
        <v>2975</v>
      </c>
      <c r="N24" s="35">
        <v>203</v>
      </c>
      <c r="O24" s="34">
        <v>192</v>
      </c>
      <c r="P24" s="33">
        <v>1.550092</v>
      </c>
      <c r="Q24" s="35">
        <v>348</v>
      </c>
      <c r="R24" s="46">
        <v>2.66</v>
      </c>
      <c r="S24" s="34">
        <v>112</v>
      </c>
      <c r="T24" s="47">
        <v>36.0092</v>
      </c>
      <c r="U24" s="48">
        <v>12</v>
      </c>
      <c r="V24" s="49">
        <v>1403100</v>
      </c>
      <c r="W24" s="50">
        <v>60</v>
      </c>
      <c r="X24" s="51">
        <v>6111000</v>
      </c>
      <c r="Y24" s="37">
        <v>882</v>
      </c>
      <c r="Z24" s="38"/>
      <c r="AA24" s="38"/>
      <c r="AB24" s="38"/>
    </row>
    <row r="25" spans="1:28" ht="45" customHeight="1">
      <c r="A25" s="54"/>
      <c r="B25" s="55" t="str">
        <f t="shared" si="0"/>
        <v>월</v>
      </c>
      <c r="C25" s="55" t="str">
        <f t="shared" si="1"/>
        <v>26년 4월 2주차</v>
      </c>
      <c r="D25" s="55">
        <v>46122</v>
      </c>
      <c r="E25" s="54" t="s">
        <v>57</v>
      </c>
      <c r="F25" s="54" t="s">
        <v>58</v>
      </c>
      <c r="G25" s="54" t="s">
        <v>59</v>
      </c>
      <c r="H25" s="33" t="s">
        <v>60</v>
      </c>
      <c r="I25" s="54" t="s">
        <v>2</v>
      </c>
      <c r="J25" s="33">
        <v>2909</v>
      </c>
      <c r="K25" s="33">
        <v>5067</v>
      </c>
      <c r="L25" s="34">
        <v>22803</v>
      </c>
      <c r="M25" s="34">
        <v>4500</v>
      </c>
      <c r="N25" s="35">
        <v>103</v>
      </c>
      <c r="O25" s="34">
        <v>221</v>
      </c>
      <c r="P25" s="33">
        <v>2.0327609999999998</v>
      </c>
      <c r="Q25" s="35">
        <v>119</v>
      </c>
      <c r="R25" s="46">
        <v>2.35</v>
      </c>
      <c r="S25" s="34">
        <v>192</v>
      </c>
      <c r="T25" s="47">
        <v>10.275</v>
      </c>
      <c r="U25" s="48">
        <v>4</v>
      </c>
      <c r="V25" s="49">
        <v>234300</v>
      </c>
      <c r="W25" s="50">
        <v>53</v>
      </c>
      <c r="X25" s="51">
        <v>4944950</v>
      </c>
      <c r="Y25" s="37">
        <v>498</v>
      </c>
      <c r="Z25" s="38"/>
      <c r="AA25" s="38"/>
      <c r="AB25" s="38"/>
    </row>
    <row r="26" spans="1:28" ht="45" customHeight="1">
      <c r="A26" s="54"/>
      <c r="B26" s="55" t="str">
        <f t="shared" si="0"/>
        <v>월</v>
      </c>
      <c r="C26" s="55" t="str">
        <f t="shared" si="1"/>
        <v>26년 4월 2주차</v>
      </c>
      <c r="D26" s="55">
        <v>46122</v>
      </c>
      <c r="E26" s="54" t="s">
        <v>61</v>
      </c>
      <c r="F26" s="54" t="s">
        <v>58</v>
      </c>
      <c r="G26" s="54" t="s">
        <v>62</v>
      </c>
      <c r="H26" s="33"/>
      <c r="I26" s="54" t="s">
        <v>2</v>
      </c>
      <c r="J26" s="33">
        <v>767</v>
      </c>
      <c r="K26" s="33">
        <v>811</v>
      </c>
      <c r="L26" s="34">
        <v>3237</v>
      </c>
      <c r="M26" s="34">
        <v>3991</v>
      </c>
      <c r="N26" s="35">
        <v>9</v>
      </c>
      <c r="O26" s="34">
        <v>360</v>
      </c>
      <c r="P26" s="33">
        <v>1.1097410000000001</v>
      </c>
      <c r="Q26" s="35">
        <v>17</v>
      </c>
      <c r="R26" s="46">
        <v>2.1</v>
      </c>
      <c r="S26" s="34">
        <v>190</v>
      </c>
      <c r="T26" s="47">
        <v>77.293800000000005</v>
      </c>
      <c r="U26" s="48">
        <v>2</v>
      </c>
      <c r="V26" s="49">
        <v>250200</v>
      </c>
      <c r="W26" s="50">
        <v>12</v>
      </c>
      <c r="X26" s="51">
        <v>1144800</v>
      </c>
      <c r="Y26" s="37">
        <v>204</v>
      </c>
      <c r="Z26" s="38"/>
      <c r="AA26" s="38"/>
      <c r="AB26" s="38"/>
    </row>
    <row r="27" spans="1:28" ht="45" customHeight="1">
      <c r="A27" s="54"/>
      <c r="B27" s="55" t="str">
        <f t="shared" si="0"/>
        <v>월</v>
      </c>
      <c r="C27" s="55" t="str">
        <f t="shared" si="1"/>
        <v>26년 4월 2주차</v>
      </c>
      <c r="D27" s="55">
        <v>46123</v>
      </c>
      <c r="E27" s="54" t="s">
        <v>57</v>
      </c>
      <c r="F27" s="54" t="s">
        <v>58</v>
      </c>
      <c r="G27" s="54" t="s">
        <v>59</v>
      </c>
      <c r="H27" s="33" t="s">
        <v>60</v>
      </c>
      <c r="I27" s="54" t="s">
        <v>2</v>
      </c>
      <c r="J27" s="33">
        <v>3228</v>
      </c>
      <c r="K27" s="33">
        <v>4538</v>
      </c>
      <c r="L27" s="34">
        <v>18347</v>
      </c>
      <c r="M27" s="34">
        <v>4043</v>
      </c>
      <c r="N27" s="35">
        <v>97</v>
      </c>
      <c r="O27" s="34">
        <v>189</v>
      </c>
      <c r="P27" s="33">
        <v>2.1375060000000001</v>
      </c>
      <c r="Q27" s="35">
        <v>114</v>
      </c>
      <c r="R27" s="46">
        <v>2.5099999999999998</v>
      </c>
      <c r="S27" s="34">
        <v>161</v>
      </c>
      <c r="T27" s="47">
        <v>37.477499999999999</v>
      </c>
      <c r="U27" s="48">
        <v>6</v>
      </c>
      <c r="V27" s="49">
        <v>687600</v>
      </c>
      <c r="W27" s="50">
        <v>62</v>
      </c>
      <c r="X27" s="51">
        <v>6880450</v>
      </c>
      <c r="Y27" s="37">
        <v>542</v>
      </c>
      <c r="Z27" s="38"/>
      <c r="AA27" s="38"/>
      <c r="AB27" s="38"/>
    </row>
    <row r="28" spans="1:28" ht="45" customHeight="1">
      <c r="A28" s="54"/>
      <c r="B28" s="55" t="str">
        <f t="shared" si="0"/>
        <v>월</v>
      </c>
      <c r="C28" s="55" t="str">
        <f t="shared" si="1"/>
        <v>26년 4월 2주차</v>
      </c>
      <c r="D28" s="55">
        <v>46123</v>
      </c>
      <c r="E28" s="56" t="s">
        <v>61</v>
      </c>
      <c r="F28" s="54" t="s">
        <v>58</v>
      </c>
      <c r="G28" s="54" t="s">
        <v>62</v>
      </c>
      <c r="H28" s="33"/>
      <c r="I28" s="54" t="s">
        <v>2</v>
      </c>
      <c r="J28" s="33">
        <v>5372</v>
      </c>
      <c r="K28" s="33">
        <v>7858</v>
      </c>
      <c r="L28" s="34">
        <v>36008</v>
      </c>
      <c r="M28" s="34">
        <v>4582</v>
      </c>
      <c r="N28" s="35">
        <v>146</v>
      </c>
      <c r="O28" s="34">
        <v>247</v>
      </c>
      <c r="P28" s="33">
        <v>1.857979</v>
      </c>
      <c r="Q28" s="35">
        <v>225</v>
      </c>
      <c r="R28" s="46">
        <v>2.86</v>
      </c>
      <c r="S28" s="34">
        <v>160</v>
      </c>
      <c r="T28" s="47">
        <v>15.0467</v>
      </c>
      <c r="U28" s="48">
        <v>4</v>
      </c>
      <c r="V28" s="49">
        <v>541800</v>
      </c>
      <c r="W28" s="50">
        <v>19</v>
      </c>
      <c r="X28" s="51">
        <v>2104200</v>
      </c>
      <c r="Y28" s="37">
        <v>568</v>
      </c>
      <c r="Z28" s="38"/>
      <c r="AA28" s="38"/>
      <c r="AB28" s="38"/>
    </row>
    <row r="29" spans="1:28" ht="45" customHeight="1">
      <c r="A29" s="54"/>
      <c r="B29" s="55" t="str">
        <f t="shared" si="0"/>
        <v>월</v>
      </c>
      <c r="C29" s="55" t="str">
        <f t="shared" si="1"/>
        <v>26년 4월 2주차</v>
      </c>
      <c r="D29" s="55">
        <v>46124</v>
      </c>
      <c r="E29" s="54" t="s">
        <v>57</v>
      </c>
      <c r="F29" s="54" t="s">
        <v>58</v>
      </c>
      <c r="G29" s="54" t="s">
        <v>59</v>
      </c>
      <c r="H29" s="33" t="s">
        <v>60</v>
      </c>
      <c r="I29" s="54" t="s">
        <v>2</v>
      </c>
      <c r="J29" s="33">
        <v>11</v>
      </c>
      <c r="K29" s="33">
        <v>11</v>
      </c>
      <c r="L29" s="34">
        <v>40</v>
      </c>
      <c r="M29" s="34">
        <v>3636</v>
      </c>
      <c r="N29" s="35"/>
      <c r="O29" s="34"/>
      <c r="P29" s="33"/>
      <c r="Q29" s="35">
        <v>0</v>
      </c>
      <c r="R29" s="46">
        <v>0</v>
      </c>
      <c r="S29" s="34">
        <v>0</v>
      </c>
      <c r="T29" s="47"/>
      <c r="U29" s="48"/>
      <c r="V29" s="49"/>
      <c r="W29" s="50">
        <v>1</v>
      </c>
      <c r="X29" s="51">
        <v>86400</v>
      </c>
      <c r="Y29" s="37">
        <v>147</v>
      </c>
      <c r="Z29" s="38"/>
      <c r="AA29" s="38"/>
      <c r="AB29" s="38"/>
    </row>
    <row r="30" spans="1:28" ht="45" customHeight="1">
      <c r="A30" s="54"/>
      <c r="B30" s="55" t="str">
        <f t="shared" si="0"/>
        <v>월</v>
      </c>
      <c r="C30" s="55" t="str">
        <f t="shared" si="1"/>
        <v>26년 4월 2주차</v>
      </c>
      <c r="D30" s="55">
        <v>46124</v>
      </c>
      <c r="E30" s="54" t="s">
        <v>61</v>
      </c>
      <c r="F30" s="54" t="s">
        <v>58</v>
      </c>
      <c r="G30" s="54" t="s">
        <v>62</v>
      </c>
      <c r="H30" s="33"/>
      <c r="I30" s="54" t="s">
        <v>2</v>
      </c>
      <c r="J30" s="33">
        <v>5973</v>
      </c>
      <c r="K30" s="33">
        <v>9158</v>
      </c>
      <c r="L30" s="34">
        <v>38340</v>
      </c>
      <c r="M30" s="34">
        <v>4187</v>
      </c>
      <c r="N30" s="35">
        <v>152</v>
      </c>
      <c r="O30" s="34">
        <v>252</v>
      </c>
      <c r="P30" s="33">
        <v>1.659751</v>
      </c>
      <c r="Q30" s="35">
        <v>253</v>
      </c>
      <c r="R30" s="46">
        <v>2.76</v>
      </c>
      <c r="S30" s="34">
        <v>152</v>
      </c>
      <c r="T30" s="47">
        <v>53.0595</v>
      </c>
      <c r="U30" s="48">
        <v>18</v>
      </c>
      <c r="V30" s="49">
        <v>2034300</v>
      </c>
      <c r="W30" s="50">
        <v>73</v>
      </c>
      <c r="X30" s="51">
        <v>7266000</v>
      </c>
      <c r="Y30" s="37">
        <v>1297</v>
      </c>
      <c r="Z30" s="38"/>
      <c r="AA30" s="38"/>
      <c r="AB30" s="38"/>
    </row>
    <row r="31" spans="1:28" ht="45" customHeight="1">
      <c r="A31" s="54"/>
      <c r="B31" s="55" t="str">
        <f t="shared" si="0"/>
        <v>월</v>
      </c>
      <c r="C31" s="55" t="str">
        <f t="shared" si="1"/>
        <v>26년 4월 3주차</v>
      </c>
      <c r="D31" s="55">
        <v>46125</v>
      </c>
      <c r="E31" s="54" t="s">
        <v>57</v>
      </c>
      <c r="F31" s="54" t="s">
        <v>58</v>
      </c>
      <c r="G31" s="54" t="s">
        <v>59</v>
      </c>
      <c r="H31" s="33" t="s">
        <v>60</v>
      </c>
      <c r="I31" s="54" t="s">
        <v>2</v>
      </c>
      <c r="J31" s="33">
        <v>0</v>
      </c>
      <c r="K31" s="33">
        <v>0</v>
      </c>
      <c r="L31" s="34">
        <v>0</v>
      </c>
      <c r="M31" s="34">
        <v>0</v>
      </c>
      <c r="N31" s="35"/>
      <c r="O31" s="34"/>
      <c r="P31" s="33"/>
      <c r="Q31" s="35">
        <v>0</v>
      </c>
      <c r="R31" s="46">
        <v>0</v>
      </c>
      <c r="S31" s="34">
        <v>0</v>
      </c>
      <c r="T31" s="47"/>
      <c r="U31" s="48"/>
      <c r="V31" s="49"/>
      <c r="W31" s="50">
        <v>5</v>
      </c>
      <c r="X31" s="51">
        <v>490500</v>
      </c>
      <c r="Y31" s="37">
        <v>57</v>
      </c>
      <c r="Z31" s="38"/>
      <c r="AA31" s="38"/>
      <c r="AB31" s="38"/>
    </row>
    <row r="32" spans="1:28" ht="45" customHeight="1">
      <c r="A32" s="54"/>
      <c r="B32" s="55" t="str">
        <f t="shared" si="0"/>
        <v>월</v>
      </c>
      <c r="C32" s="55" t="str">
        <f t="shared" si="1"/>
        <v>26년 4월 3주차</v>
      </c>
      <c r="D32" s="55">
        <v>46125</v>
      </c>
      <c r="E32" s="54" t="s">
        <v>61</v>
      </c>
      <c r="F32" s="54" t="s">
        <v>58</v>
      </c>
      <c r="G32" s="54" t="s">
        <v>62</v>
      </c>
      <c r="H32" s="33"/>
      <c r="I32" s="54" t="s">
        <v>2</v>
      </c>
      <c r="J32" s="33">
        <v>5491</v>
      </c>
      <c r="K32" s="33">
        <v>8498</v>
      </c>
      <c r="L32" s="34">
        <v>35389</v>
      </c>
      <c r="M32" s="34">
        <v>4164</v>
      </c>
      <c r="N32" s="35">
        <v>112</v>
      </c>
      <c r="O32" s="34">
        <v>316</v>
      </c>
      <c r="P32" s="33">
        <v>1.317957</v>
      </c>
      <c r="Q32" s="35">
        <v>197</v>
      </c>
      <c r="R32" s="46">
        <v>2.3199999999999998</v>
      </c>
      <c r="S32" s="34">
        <v>180</v>
      </c>
      <c r="T32" s="47">
        <v>18.183599999999998</v>
      </c>
      <c r="U32" s="48">
        <v>5</v>
      </c>
      <c r="V32" s="49">
        <v>643500</v>
      </c>
      <c r="W32" s="50">
        <v>54</v>
      </c>
      <c r="X32" s="51">
        <v>4861700</v>
      </c>
      <c r="Y32" s="37">
        <v>769</v>
      </c>
      <c r="Z32" s="38"/>
      <c r="AA32" s="38"/>
      <c r="AB32" s="38"/>
    </row>
    <row r="33" spans="1:28" ht="45" customHeight="1">
      <c r="A33" s="54"/>
      <c r="B33" s="55" t="str">
        <f t="shared" si="0"/>
        <v>월</v>
      </c>
      <c r="C33" s="55" t="str">
        <f t="shared" si="1"/>
        <v>26년 4월 3주차</v>
      </c>
      <c r="D33" s="55">
        <v>46126</v>
      </c>
      <c r="E33" s="56" t="s">
        <v>57</v>
      </c>
      <c r="F33" s="54" t="s">
        <v>58</v>
      </c>
      <c r="G33" s="54" t="s">
        <v>59</v>
      </c>
      <c r="H33" s="33" t="s">
        <v>60</v>
      </c>
      <c r="I33" s="54" t="s">
        <v>2</v>
      </c>
      <c r="J33" s="33">
        <v>2759</v>
      </c>
      <c r="K33" s="33">
        <v>3777</v>
      </c>
      <c r="L33" s="34">
        <v>16450</v>
      </c>
      <c r="M33" s="34">
        <v>4355</v>
      </c>
      <c r="N33" s="35">
        <v>74</v>
      </c>
      <c r="O33" s="34">
        <v>222</v>
      </c>
      <c r="P33" s="33">
        <v>1.9592270000000001</v>
      </c>
      <c r="Q33" s="35">
        <v>84</v>
      </c>
      <c r="R33" s="46">
        <v>2.2200000000000002</v>
      </c>
      <c r="S33" s="34">
        <v>196</v>
      </c>
      <c r="T33" s="47">
        <v>12.4742</v>
      </c>
      <c r="U33" s="48">
        <v>2</v>
      </c>
      <c r="V33" s="49">
        <v>205200</v>
      </c>
      <c r="W33" s="50">
        <v>15</v>
      </c>
      <c r="X33" s="51">
        <v>1130250</v>
      </c>
      <c r="Y33" s="37">
        <v>293</v>
      </c>
      <c r="Z33" s="38"/>
      <c r="AA33" s="38"/>
      <c r="AB33" s="38"/>
    </row>
    <row r="34" spans="1:28" ht="45" customHeight="1">
      <c r="A34" s="54"/>
      <c r="B34" s="55" t="str">
        <f t="shared" si="0"/>
        <v>월</v>
      </c>
      <c r="C34" s="55" t="str">
        <f t="shared" si="1"/>
        <v>26년 4월 3주차</v>
      </c>
      <c r="D34" s="55">
        <v>46126</v>
      </c>
      <c r="E34" s="54" t="s">
        <v>61</v>
      </c>
      <c r="F34" s="54" t="s">
        <v>58</v>
      </c>
      <c r="G34" s="54" t="s">
        <v>62</v>
      </c>
      <c r="H34" s="33"/>
      <c r="I34" s="54" t="s">
        <v>2</v>
      </c>
      <c r="J34" s="33">
        <v>4092</v>
      </c>
      <c r="K34" s="33">
        <v>5845</v>
      </c>
      <c r="L34" s="34">
        <v>27554</v>
      </c>
      <c r="M34" s="34">
        <v>4714</v>
      </c>
      <c r="N34" s="35">
        <v>72</v>
      </c>
      <c r="O34" s="34">
        <v>383</v>
      </c>
      <c r="P34" s="33">
        <v>1.231822</v>
      </c>
      <c r="Q34" s="35">
        <v>125</v>
      </c>
      <c r="R34" s="46">
        <v>2.14</v>
      </c>
      <c r="S34" s="34">
        <v>220</v>
      </c>
      <c r="T34" s="47">
        <v>21.9877</v>
      </c>
      <c r="U34" s="48">
        <v>5</v>
      </c>
      <c r="V34" s="49">
        <v>605850</v>
      </c>
      <c r="W34" s="50">
        <v>77</v>
      </c>
      <c r="X34" s="51">
        <v>7868100</v>
      </c>
      <c r="Y34" s="37">
        <v>769</v>
      </c>
      <c r="Z34" s="38"/>
      <c r="AA34" s="38"/>
      <c r="AB34" s="38"/>
    </row>
    <row r="35" spans="1:28" ht="45" customHeight="1">
      <c r="A35" s="54"/>
      <c r="B35" s="55" t="str">
        <f t="shared" si="0"/>
        <v>월</v>
      </c>
      <c r="C35" s="55" t="str">
        <f t="shared" si="1"/>
        <v>26년 4월 3주차</v>
      </c>
      <c r="D35" s="55">
        <v>46127</v>
      </c>
      <c r="E35" s="54" t="s">
        <v>57</v>
      </c>
      <c r="F35" s="54" t="s">
        <v>58</v>
      </c>
      <c r="G35" s="54" t="s">
        <v>59</v>
      </c>
      <c r="H35" s="33" t="s">
        <v>60</v>
      </c>
      <c r="I35" s="54" t="s">
        <v>2</v>
      </c>
      <c r="J35" s="33">
        <v>5945</v>
      </c>
      <c r="K35" s="33">
        <v>9480</v>
      </c>
      <c r="L35" s="34">
        <v>42298</v>
      </c>
      <c r="M35" s="34">
        <v>4462</v>
      </c>
      <c r="N35" s="35">
        <v>160</v>
      </c>
      <c r="O35" s="34">
        <v>264</v>
      </c>
      <c r="P35" s="33">
        <v>1.687764</v>
      </c>
      <c r="Q35" s="35">
        <v>187</v>
      </c>
      <c r="R35" s="46">
        <v>1.97</v>
      </c>
      <c r="S35" s="34">
        <v>226</v>
      </c>
      <c r="T35" s="47">
        <v>18.575299999999999</v>
      </c>
      <c r="U35" s="48">
        <v>7</v>
      </c>
      <c r="V35" s="49">
        <v>785700</v>
      </c>
      <c r="W35" s="50">
        <v>149</v>
      </c>
      <c r="X35" s="51">
        <v>11113586</v>
      </c>
      <c r="Y35" s="37">
        <v>956</v>
      </c>
      <c r="Z35" s="38"/>
      <c r="AA35" s="38"/>
      <c r="AB35" s="38"/>
    </row>
    <row r="36" spans="1:28" ht="45" customHeight="1">
      <c r="A36" s="54"/>
      <c r="B36" s="55" t="str">
        <f t="shared" si="0"/>
        <v>월</v>
      </c>
      <c r="C36" s="55" t="str">
        <f t="shared" si="1"/>
        <v>26년 4월 3주차</v>
      </c>
      <c r="D36" s="55">
        <v>46127</v>
      </c>
      <c r="E36" s="54" t="s">
        <v>61</v>
      </c>
      <c r="F36" s="54" t="s">
        <v>58</v>
      </c>
      <c r="G36" s="54" t="s">
        <v>62</v>
      </c>
      <c r="H36" s="33"/>
      <c r="I36" s="54" t="s">
        <v>2</v>
      </c>
      <c r="J36" s="33">
        <v>1</v>
      </c>
      <c r="K36" s="33">
        <v>1</v>
      </c>
      <c r="L36" s="34">
        <v>1</v>
      </c>
      <c r="M36" s="34">
        <v>1000</v>
      </c>
      <c r="N36" s="35">
        <v>1</v>
      </c>
      <c r="O36" s="34">
        <v>1</v>
      </c>
      <c r="P36" s="33"/>
      <c r="Q36" s="35">
        <v>0</v>
      </c>
      <c r="R36" s="46">
        <v>0</v>
      </c>
      <c r="S36" s="34">
        <v>0</v>
      </c>
      <c r="T36" s="47">
        <v>957600</v>
      </c>
      <c r="U36" s="48">
        <v>8</v>
      </c>
      <c r="V36" s="49">
        <v>957600</v>
      </c>
      <c r="W36" s="50">
        <v>19</v>
      </c>
      <c r="X36" s="51">
        <v>2185200</v>
      </c>
      <c r="Y36" s="37">
        <v>215</v>
      </c>
      <c r="Z36" s="38"/>
      <c r="AA36" s="38"/>
      <c r="AB36" s="38"/>
    </row>
    <row r="37" spans="1:28" ht="45" customHeight="1">
      <c r="A37" s="54"/>
      <c r="B37" s="55" t="str">
        <f t="shared" si="0"/>
        <v>월</v>
      </c>
      <c r="C37" s="55" t="str">
        <f t="shared" si="1"/>
        <v>26년 4월 3주차</v>
      </c>
      <c r="D37" s="55">
        <v>46128</v>
      </c>
      <c r="E37" s="54" t="s">
        <v>57</v>
      </c>
      <c r="F37" s="54" t="s">
        <v>58</v>
      </c>
      <c r="G37" s="54" t="s">
        <v>59</v>
      </c>
      <c r="H37" s="33" t="s">
        <v>60</v>
      </c>
      <c r="I37" s="54" t="s">
        <v>2</v>
      </c>
      <c r="J37" s="33">
        <v>7501</v>
      </c>
      <c r="K37" s="33">
        <v>11590</v>
      </c>
      <c r="L37" s="34">
        <v>45396</v>
      </c>
      <c r="M37" s="34">
        <v>3917</v>
      </c>
      <c r="N37" s="35">
        <v>264</v>
      </c>
      <c r="O37" s="34">
        <v>172</v>
      </c>
      <c r="P37" s="33">
        <v>2.2778260000000001</v>
      </c>
      <c r="Q37" s="35">
        <v>293</v>
      </c>
      <c r="R37" s="46">
        <v>2.5299999999999998</v>
      </c>
      <c r="S37" s="34">
        <v>155</v>
      </c>
      <c r="T37" s="47">
        <v>40.075099999999999</v>
      </c>
      <c r="U37" s="48">
        <v>16</v>
      </c>
      <c r="V37" s="49">
        <v>1819250</v>
      </c>
      <c r="W37" s="50">
        <v>99</v>
      </c>
      <c r="X37" s="51">
        <v>9746250</v>
      </c>
      <c r="Y37" s="37">
        <v>1134</v>
      </c>
      <c r="Z37" s="38"/>
      <c r="AA37" s="38"/>
      <c r="AB37" s="38"/>
    </row>
    <row r="38" spans="1:28" ht="45" customHeight="1">
      <c r="A38" s="54"/>
      <c r="B38" s="55" t="str">
        <f t="shared" si="0"/>
        <v>월</v>
      </c>
      <c r="C38" s="55" t="str">
        <f t="shared" si="1"/>
        <v>26년 4월 3주차</v>
      </c>
      <c r="D38" s="55">
        <v>46128</v>
      </c>
      <c r="E38" s="56" t="s">
        <v>61</v>
      </c>
      <c r="F38" s="54" t="s">
        <v>58</v>
      </c>
      <c r="G38" s="54" t="s">
        <v>62</v>
      </c>
      <c r="H38" s="33"/>
      <c r="I38" s="54" t="s">
        <v>2</v>
      </c>
      <c r="J38" s="33">
        <v>0</v>
      </c>
      <c r="K38" s="33">
        <v>0</v>
      </c>
      <c r="L38" s="34">
        <v>0</v>
      </c>
      <c r="M38" s="34">
        <v>0</v>
      </c>
      <c r="N38" s="35"/>
      <c r="O38" s="34"/>
      <c r="P38" s="33"/>
      <c r="Q38" s="35">
        <v>0</v>
      </c>
      <c r="R38" s="46">
        <v>0</v>
      </c>
      <c r="S38" s="34">
        <v>0</v>
      </c>
      <c r="T38" s="47"/>
      <c r="U38" s="48"/>
      <c r="V38" s="49"/>
      <c r="W38" s="50">
        <v>8</v>
      </c>
      <c r="X38" s="51">
        <v>738000</v>
      </c>
      <c r="Y38" s="37">
        <v>65</v>
      </c>
      <c r="Z38" s="38"/>
      <c r="AA38" s="38"/>
      <c r="AB38" s="38"/>
    </row>
    <row r="39" spans="1:28" ht="45" customHeight="1">
      <c r="A39" s="54"/>
      <c r="B39" s="55" t="str">
        <f t="shared" si="0"/>
        <v>월</v>
      </c>
      <c r="C39" s="55" t="str">
        <f t="shared" si="1"/>
        <v>26년 4월 3주차</v>
      </c>
      <c r="D39" s="55">
        <v>46128</v>
      </c>
      <c r="E39" s="54" t="s">
        <v>63</v>
      </c>
      <c r="F39" s="54" t="s">
        <v>58</v>
      </c>
      <c r="G39" s="54" t="s">
        <v>59</v>
      </c>
      <c r="H39" s="33" t="s">
        <v>60</v>
      </c>
      <c r="I39" s="54" t="s">
        <v>2</v>
      </c>
      <c r="J39" s="33">
        <v>2429</v>
      </c>
      <c r="K39" s="33">
        <v>2642</v>
      </c>
      <c r="L39" s="34">
        <v>9419</v>
      </c>
      <c r="M39" s="34">
        <v>3565</v>
      </c>
      <c r="N39" s="35">
        <v>55</v>
      </c>
      <c r="O39" s="34">
        <v>171</v>
      </c>
      <c r="P39" s="33">
        <v>2.0817559999999999</v>
      </c>
      <c r="Q39" s="35">
        <v>68</v>
      </c>
      <c r="R39" s="46">
        <v>2.57</v>
      </c>
      <c r="S39" s="34">
        <v>139</v>
      </c>
      <c r="T39" s="47"/>
      <c r="U39" s="48"/>
      <c r="V39" s="49"/>
      <c r="W39" s="50">
        <v>37</v>
      </c>
      <c r="X39" s="51">
        <v>2703025</v>
      </c>
      <c r="Y39" s="37">
        <v>246</v>
      </c>
      <c r="Z39" s="38"/>
      <c r="AA39" s="38"/>
      <c r="AB39" s="38"/>
    </row>
    <row r="40" spans="1:28" ht="45" customHeight="1">
      <c r="A40" s="54"/>
      <c r="B40" s="55" t="str">
        <f t="shared" si="0"/>
        <v>월</v>
      </c>
      <c r="C40" s="55" t="str">
        <f t="shared" si="1"/>
        <v>26년 4월 3주차</v>
      </c>
      <c r="D40" s="55">
        <v>46129</v>
      </c>
      <c r="E40" s="54" t="s">
        <v>57</v>
      </c>
      <c r="F40" s="54" t="s">
        <v>58</v>
      </c>
      <c r="G40" s="54" t="s">
        <v>59</v>
      </c>
      <c r="H40" s="33" t="s">
        <v>60</v>
      </c>
      <c r="I40" s="54" t="s">
        <v>2</v>
      </c>
      <c r="J40" s="33">
        <v>6374</v>
      </c>
      <c r="K40" s="33">
        <v>9469</v>
      </c>
      <c r="L40" s="34">
        <v>34053</v>
      </c>
      <c r="M40" s="34">
        <v>3596</v>
      </c>
      <c r="N40" s="35">
        <v>191</v>
      </c>
      <c r="O40" s="34">
        <v>178</v>
      </c>
      <c r="P40" s="33">
        <v>2.0171079999999999</v>
      </c>
      <c r="Q40" s="35">
        <v>220</v>
      </c>
      <c r="R40" s="46">
        <v>2.3199999999999998</v>
      </c>
      <c r="S40" s="34">
        <v>155</v>
      </c>
      <c r="T40" s="47">
        <v>29.578900000000001</v>
      </c>
      <c r="U40" s="48">
        <v>9</v>
      </c>
      <c r="V40" s="49">
        <v>1007250</v>
      </c>
      <c r="W40" s="50">
        <v>131</v>
      </c>
      <c r="X40" s="51">
        <v>12989816</v>
      </c>
      <c r="Y40" s="37">
        <v>1199</v>
      </c>
      <c r="Z40" s="38"/>
      <c r="AA40" s="38"/>
      <c r="AB40" s="38"/>
    </row>
    <row r="41" spans="1:28" ht="45" customHeight="1">
      <c r="A41" s="54"/>
      <c r="B41" s="55" t="str">
        <f t="shared" si="0"/>
        <v>월</v>
      </c>
      <c r="C41" s="55" t="str">
        <f t="shared" si="1"/>
        <v>26년 4월 3주차</v>
      </c>
      <c r="D41" s="55">
        <v>46129</v>
      </c>
      <c r="E41" s="54" t="s">
        <v>61</v>
      </c>
      <c r="F41" s="54" t="s">
        <v>58</v>
      </c>
      <c r="G41" s="54" t="s">
        <v>62</v>
      </c>
      <c r="H41" s="33"/>
      <c r="I41" s="54" t="s">
        <v>2</v>
      </c>
      <c r="J41" s="33">
        <v>1187</v>
      </c>
      <c r="K41" s="33">
        <v>1377</v>
      </c>
      <c r="L41" s="34">
        <v>5751</v>
      </c>
      <c r="M41" s="34">
        <v>4176</v>
      </c>
      <c r="N41" s="35">
        <v>13</v>
      </c>
      <c r="O41" s="34">
        <v>442</v>
      </c>
      <c r="P41" s="33">
        <v>0.94408099999999995</v>
      </c>
      <c r="Q41" s="35">
        <v>23</v>
      </c>
      <c r="R41" s="46">
        <v>1.67</v>
      </c>
      <c r="S41" s="34">
        <v>250</v>
      </c>
      <c r="T41" s="47"/>
      <c r="U41" s="48"/>
      <c r="V41" s="49"/>
      <c r="W41" s="50">
        <v>2</v>
      </c>
      <c r="X41" s="51">
        <v>184250</v>
      </c>
      <c r="Y41" s="37">
        <v>104</v>
      </c>
      <c r="Z41" s="38"/>
      <c r="AA41" s="38"/>
      <c r="AB41" s="38"/>
    </row>
    <row r="42" spans="1:28" ht="45" customHeight="1">
      <c r="A42" s="54"/>
      <c r="B42" s="55" t="str">
        <f t="shared" si="0"/>
        <v>월</v>
      </c>
      <c r="C42" s="55" t="str">
        <f t="shared" si="1"/>
        <v>26년 4월 3주차</v>
      </c>
      <c r="D42" s="55">
        <v>46129</v>
      </c>
      <c r="E42" s="54" t="s">
        <v>63</v>
      </c>
      <c r="F42" s="54" t="s">
        <v>58</v>
      </c>
      <c r="G42" s="54" t="s">
        <v>59</v>
      </c>
      <c r="H42" s="33" t="s">
        <v>60</v>
      </c>
      <c r="I42" s="54" t="s">
        <v>2</v>
      </c>
      <c r="J42" s="33">
        <v>4323</v>
      </c>
      <c r="K42" s="33">
        <v>5158</v>
      </c>
      <c r="L42" s="34">
        <v>16716</v>
      </c>
      <c r="M42" s="34">
        <v>3241</v>
      </c>
      <c r="N42" s="35">
        <v>150</v>
      </c>
      <c r="O42" s="34">
        <v>111</v>
      </c>
      <c r="P42" s="33">
        <v>2.9081039999999998</v>
      </c>
      <c r="Q42" s="35">
        <v>158</v>
      </c>
      <c r="R42" s="46">
        <v>3.06</v>
      </c>
      <c r="S42" s="34">
        <v>106</v>
      </c>
      <c r="T42" s="47">
        <v>8.0222999999999995</v>
      </c>
      <c r="U42" s="48">
        <v>1</v>
      </c>
      <c r="V42" s="49">
        <v>134100</v>
      </c>
      <c r="W42" s="50">
        <v>15</v>
      </c>
      <c r="X42" s="51">
        <v>1555200</v>
      </c>
      <c r="Y42" s="37">
        <v>537</v>
      </c>
      <c r="Z42" s="38"/>
      <c r="AA42" s="38"/>
      <c r="AB42" s="38"/>
    </row>
    <row r="43" spans="1:28" ht="45" customHeight="1">
      <c r="A43" s="54"/>
      <c r="B43" s="55" t="str">
        <f t="shared" si="0"/>
        <v>월</v>
      </c>
      <c r="C43" s="55" t="str">
        <f t="shared" si="1"/>
        <v>26년 4월 3주차</v>
      </c>
      <c r="D43" s="55">
        <v>46130</v>
      </c>
      <c r="E43" s="56" t="s">
        <v>57</v>
      </c>
      <c r="F43" s="54" t="s">
        <v>58</v>
      </c>
      <c r="G43" s="54" t="s">
        <v>59</v>
      </c>
      <c r="H43" s="33" t="s">
        <v>60</v>
      </c>
      <c r="I43" s="54" t="s">
        <v>2</v>
      </c>
      <c r="J43" s="33">
        <v>6526</v>
      </c>
      <c r="K43" s="33">
        <v>10008</v>
      </c>
      <c r="L43" s="34">
        <v>34629</v>
      </c>
      <c r="M43" s="34">
        <v>3460</v>
      </c>
      <c r="N43" s="35">
        <v>241</v>
      </c>
      <c r="O43" s="34">
        <v>144</v>
      </c>
      <c r="P43" s="33">
        <v>2.408074</v>
      </c>
      <c r="Q43" s="35">
        <v>263</v>
      </c>
      <c r="R43" s="46">
        <v>2.63</v>
      </c>
      <c r="S43" s="34">
        <v>132</v>
      </c>
      <c r="T43" s="47">
        <v>7.5225999999999997</v>
      </c>
      <c r="U43" s="48">
        <v>4</v>
      </c>
      <c r="V43" s="49">
        <v>260500</v>
      </c>
      <c r="W43" s="50">
        <v>117</v>
      </c>
      <c r="X43" s="51">
        <v>10193250</v>
      </c>
      <c r="Y43" s="37">
        <v>1305</v>
      </c>
      <c r="Z43" s="38"/>
      <c r="AA43" s="38"/>
      <c r="AB43" s="38"/>
    </row>
    <row r="44" spans="1:28" ht="45" customHeight="1">
      <c r="A44" s="54"/>
      <c r="B44" s="55" t="str">
        <f t="shared" si="0"/>
        <v>월</v>
      </c>
      <c r="C44" s="55" t="str">
        <f t="shared" si="1"/>
        <v>26년 4월 3주차</v>
      </c>
      <c r="D44" s="55">
        <v>46130</v>
      </c>
      <c r="E44" s="54" t="s">
        <v>61</v>
      </c>
      <c r="F44" s="54" t="s">
        <v>58</v>
      </c>
      <c r="G44" s="54" t="s">
        <v>62</v>
      </c>
      <c r="H44" s="33"/>
      <c r="I44" s="54" t="s">
        <v>2</v>
      </c>
      <c r="J44" s="33">
        <v>0</v>
      </c>
      <c r="K44" s="33">
        <v>0</v>
      </c>
      <c r="L44" s="34">
        <v>0</v>
      </c>
      <c r="M44" s="34">
        <v>0</v>
      </c>
      <c r="N44" s="35"/>
      <c r="O44" s="34"/>
      <c r="P44" s="33"/>
      <c r="Q44" s="35">
        <v>0</v>
      </c>
      <c r="R44" s="46">
        <v>0</v>
      </c>
      <c r="S44" s="34">
        <v>0</v>
      </c>
      <c r="T44" s="47"/>
      <c r="U44" s="48"/>
      <c r="V44" s="49"/>
      <c r="W44" s="50">
        <v>10</v>
      </c>
      <c r="X44" s="51">
        <v>1275300</v>
      </c>
      <c r="Y44" s="37">
        <v>64</v>
      </c>
      <c r="Z44" s="38"/>
      <c r="AA44" s="38"/>
      <c r="AB44" s="38"/>
    </row>
    <row r="45" spans="1:28" ht="45" customHeight="1">
      <c r="A45" s="54"/>
      <c r="B45" s="55" t="str">
        <f t="shared" si="0"/>
        <v>월</v>
      </c>
      <c r="C45" s="55" t="str">
        <f t="shared" si="1"/>
        <v>26년 4월 3주차</v>
      </c>
      <c r="D45" s="55">
        <v>46130</v>
      </c>
      <c r="E45" s="54" t="s">
        <v>63</v>
      </c>
      <c r="F45" s="54" t="s">
        <v>58</v>
      </c>
      <c r="G45" s="54" t="s">
        <v>59</v>
      </c>
      <c r="H45" s="33" t="s">
        <v>60</v>
      </c>
      <c r="I45" s="54" t="s">
        <v>2</v>
      </c>
      <c r="J45" s="33">
        <v>5320</v>
      </c>
      <c r="K45" s="33">
        <v>6348</v>
      </c>
      <c r="L45" s="34">
        <v>18517</v>
      </c>
      <c r="M45" s="34">
        <v>2917</v>
      </c>
      <c r="N45" s="35">
        <v>212</v>
      </c>
      <c r="O45" s="34">
        <v>87</v>
      </c>
      <c r="P45" s="33">
        <v>3.3396349999999999</v>
      </c>
      <c r="Q45" s="35">
        <v>241</v>
      </c>
      <c r="R45" s="46">
        <v>3.8</v>
      </c>
      <c r="S45" s="34">
        <v>77</v>
      </c>
      <c r="T45" s="47">
        <v>9.9638000000000009</v>
      </c>
      <c r="U45" s="48">
        <v>2</v>
      </c>
      <c r="V45" s="49">
        <v>184500</v>
      </c>
      <c r="W45" s="50">
        <v>46</v>
      </c>
      <c r="X45" s="51">
        <v>4908450</v>
      </c>
      <c r="Y45" s="37">
        <v>732</v>
      </c>
      <c r="Z45" s="38"/>
      <c r="AA45" s="38"/>
      <c r="AB45" s="38"/>
    </row>
    <row r="46" spans="1:28" ht="45" customHeight="1">
      <c r="A46" s="54"/>
      <c r="B46" s="55" t="str">
        <f t="shared" si="0"/>
        <v>월</v>
      </c>
      <c r="C46" s="55" t="str">
        <f t="shared" si="1"/>
        <v>26년 4월 3주차</v>
      </c>
      <c r="D46" s="55">
        <v>46131</v>
      </c>
      <c r="E46" s="54" t="s">
        <v>57</v>
      </c>
      <c r="F46" s="54" t="s">
        <v>58</v>
      </c>
      <c r="G46" s="54" t="s">
        <v>59</v>
      </c>
      <c r="H46" s="33" t="s">
        <v>60</v>
      </c>
      <c r="I46" s="54" t="s">
        <v>2</v>
      </c>
      <c r="J46" s="33">
        <v>1444</v>
      </c>
      <c r="K46" s="33">
        <v>1690</v>
      </c>
      <c r="L46" s="34">
        <v>5644</v>
      </c>
      <c r="M46" s="34">
        <v>3340</v>
      </c>
      <c r="N46" s="35">
        <v>34</v>
      </c>
      <c r="O46" s="34">
        <v>166</v>
      </c>
      <c r="P46" s="33">
        <v>2.0118339999999999</v>
      </c>
      <c r="Q46" s="35">
        <v>43</v>
      </c>
      <c r="R46" s="46">
        <v>2.54</v>
      </c>
      <c r="S46" s="34">
        <v>131</v>
      </c>
      <c r="T46" s="47">
        <v>254.208</v>
      </c>
      <c r="U46" s="48">
        <v>12</v>
      </c>
      <c r="V46" s="49">
        <v>1434750</v>
      </c>
      <c r="W46" s="50">
        <v>60</v>
      </c>
      <c r="X46" s="51">
        <v>5738150</v>
      </c>
      <c r="Y46" s="37">
        <v>768</v>
      </c>
      <c r="Z46" s="38"/>
      <c r="AA46" s="38"/>
      <c r="AB46" s="38"/>
    </row>
    <row r="47" spans="1:28" ht="45" customHeight="1">
      <c r="A47" s="54"/>
      <c r="B47" s="55" t="str">
        <f t="shared" si="0"/>
        <v>월</v>
      </c>
      <c r="C47" s="55" t="str">
        <f t="shared" si="1"/>
        <v>26년 4월 3주차</v>
      </c>
      <c r="D47" s="55">
        <v>46131</v>
      </c>
      <c r="E47" s="54" t="s">
        <v>61</v>
      </c>
      <c r="F47" s="54" t="s">
        <v>58</v>
      </c>
      <c r="G47" s="54" t="s">
        <v>62</v>
      </c>
      <c r="H47" s="33"/>
      <c r="I47" s="54" t="s">
        <v>2</v>
      </c>
      <c r="J47" s="33">
        <v>5588</v>
      </c>
      <c r="K47" s="33">
        <v>7671</v>
      </c>
      <c r="L47" s="34">
        <v>27247</v>
      </c>
      <c r="M47" s="34">
        <v>3552</v>
      </c>
      <c r="N47" s="35">
        <v>122</v>
      </c>
      <c r="O47" s="34">
        <v>223</v>
      </c>
      <c r="P47" s="33">
        <v>1.5904050000000001</v>
      </c>
      <c r="Q47" s="35">
        <v>206</v>
      </c>
      <c r="R47" s="46">
        <v>2.69</v>
      </c>
      <c r="S47" s="34">
        <v>132</v>
      </c>
      <c r="T47" s="47">
        <v>30.3611</v>
      </c>
      <c r="U47" s="48">
        <v>6</v>
      </c>
      <c r="V47" s="49">
        <v>827250</v>
      </c>
      <c r="W47" s="50">
        <v>54</v>
      </c>
      <c r="X47" s="51">
        <v>5315750</v>
      </c>
      <c r="Y47" s="37">
        <v>561</v>
      </c>
      <c r="Z47" s="38"/>
      <c r="AA47" s="38"/>
      <c r="AB47" s="38"/>
    </row>
    <row r="48" spans="1:28" ht="45" customHeight="1">
      <c r="A48" s="54"/>
      <c r="B48" s="55" t="str">
        <f t="shared" si="0"/>
        <v>월</v>
      </c>
      <c r="C48" s="55" t="str">
        <f t="shared" si="1"/>
        <v>26년 4월 3주차</v>
      </c>
      <c r="D48" s="55">
        <v>46131</v>
      </c>
      <c r="E48" s="56" t="s">
        <v>63</v>
      </c>
      <c r="F48" s="54" t="s">
        <v>58</v>
      </c>
      <c r="G48" s="54" t="s">
        <v>59</v>
      </c>
      <c r="H48" s="33" t="s">
        <v>60</v>
      </c>
      <c r="I48" s="54" t="s">
        <v>2</v>
      </c>
      <c r="J48" s="33">
        <v>7408</v>
      </c>
      <c r="K48" s="33">
        <v>8521</v>
      </c>
      <c r="L48" s="34">
        <v>23072</v>
      </c>
      <c r="M48" s="34">
        <v>2708</v>
      </c>
      <c r="N48" s="35">
        <v>276</v>
      </c>
      <c r="O48" s="34">
        <v>84</v>
      </c>
      <c r="P48" s="33">
        <v>3.2390560000000002</v>
      </c>
      <c r="Q48" s="35">
        <v>316</v>
      </c>
      <c r="R48" s="46">
        <v>3.71</v>
      </c>
      <c r="S48" s="34">
        <v>73</v>
      </c>
      <c r="T48" s="47">
        <v>7.5740999999999996</v>
      </c>
      <c r="U48" s="48">
        <v>2</v>
      </c>
      <c r="V48" s="49">
        <v>174750</v>
      </c>
      <c r="W48" s="50">
        <v>196</v>
      </c>
      <c r="X48" s="51">
        <v>8233810</v>
      </c>
      <c r="Y48" s="37">
        <v>1139</v>
      </c>
      <c r="Z48" s="38"/>
      <c r="AA48" s="38"/>
      <c r="AB48" s="38"/>
    </row>
    <row r="49" spans="1:28" ht="45" customHeight="1">
      <c r="A49" s="54"/>
      <c r="B49" s="55" t="str">
        <f t="shared" si="0"/>
        <v>월</v>
      </c>
      <c r="C49" s="55" t="str">
        <f t="shared" si="1"/>
        <v>26년 4월 4주차</v>
      </c>
      <c r="D49" s="55">
        <v>46132</v>
      </c>
      <c r="E49" s="56" t="s">
        <v>57</v>
      </c>
      <c r="F49" s="54" t="s">
        <v>58</v>
      </c>
      <c r="G49" s="54" t="s">
        <v>59</v>
      </c>
      <c r="H49" s="33" t="s">
        <v>60</v>
      </c>
      <c r="I49" s="54" t="s">
        <v>2</v>
      </c>
      <c r="J49" s="33">
        <v>4</v>
      </c>
      <c r="K49" s="33">
        <v>4</v>
      </c>
      <c r="L49" s="34">
        <v>6</v>
      </c>
      <c r="M49" s="34">
        <v>1500</v>
      </c>
      <c r="N49" s="35"/>
      <c r="O49" s="34"/>
      <c r="P49" s="33"/>
      <c r="Q49" s="35">
        <v>0</v>
      </c>
      <c r="R49" s="46">
        <v>0</v>
      </c>
      <c r="S49" s="34">
        <v>0</v>
      </c>
      <c r="T49" s="47"/>
      <c r="U49" s="48"/>
      <c r="V49" s="49"/>
      <c r="W49" s="50">
        <v>1</v>
      </c>
      <c r="X49" s="51">
        <v>44100</v>
      </c>
      <c r="Y49" s="37">
        <v>217</v>
      </c>
      <c r="Z49" s="38"/>
      <c r="AA49" s="38"/>
      <c r="AB49" s="38"/>
    </row>
    <row r="50" spans="1:28" ht="45" customHeight="1">
      <c r="A50" s="54"/>
      <c r="B50" s="55" t="str">
        <f t="shared" si="0"/>
        <v>월</v>
      </c>
      <c r="C50" s="55" t="str">
        <f t="shared" si="1"/>
        <v>26년 4월 4주차</v>
      </c>
      <c r="D50" s="55">
        <v>46132</v>
      </c>
      <c r="E50" s="56" t="s">
        <v>61</v>
      </c>
      <c r="F50" s="54" t="s">
        <v>58</v>
      </c>
      <c r="G50" s="54" t="s">
        <v>62</v>
      </c>
      <c r="H50" s="33"/>
      <c r="I50" s="54" t="s">
        <v>2</v>
      </c>
      <c r="J50" s="33">
        <v>7364</v>
      </c>
      <c r="K50" s="33">
        <v>10277</v>
      </c>
      <c r="L50" s="34">
        <v>38582</v>
      </c>
      <c r="M50" s="34">
        <v>3754</v>
      </c>
      <c r="N50" s="35">
        <v>153</v>
      </c>
      <c r="O50" s="34">
        <v>252</v>
      </c>
      <c r="P50" s="33">
        <v>1.488761</v>
      </c>
      <c r="Q50" s="35">
        <v>255</v>
      </c>
      <c r="R50" s="46">
        <v>2.48</v>
      </c>
      <c r="S50" s="34">
        <v>151</v>
      </c>
      <c r="T50" s="47">
        <v>30.748799999999999</v>
      </c>
      <c r="U50" s="48">
        <v>11</v>
      </c>
      <c r="V50" s="49">
        <v>1186350</v>
      </c>
      <c r="W50" s="50">
        <v>68</v>
      </c>
      <c r="X50" s="51">
        <v>7168100</v>
      </c>
      <c r="Y50" s="37">
        <v>929</v>
      </c>
      <c r="Z50" s="38"/>
      <c r="AA50" s="38"/>
      <c r="AB50" s="38"/>
    </row>
    <row r="51" spans="1:28" ht="45" customHeight="1">
      <c r="A51" s="54"/>
      <c r="B51" s="55" t="str">
        <f t="shared" si="0"/>
        <v>월</v>
      </c>
      <c r="C51" s="55" t="str">
        <f t="shared" si="1"/>
        <v>26년 4월 4주차</v>
      </c>
      <c r="D51" s="55">
        <v>46132</v>
      </c>
      <c r="E51" s="56" t="s">
        <v>63</v>
      </c>
      <c r="F51" s="54" t="s">
        <v>58</v>
      </c>
      <c r="G51" s="54" t="s">
        <v>59</v>
      </c>
      <c r="H51" s="33" t="s">
        <v>60</v>
      </c>
      <c r="I51" s="54" t="s">
        <v>2</v>
      </c>
      <c r="J51" s="33">
        <v>7101</v>
      </c>
      <c r="K51" s="33">
        <v>8092</v>
      </c>
      <c r="L51" s="34">
        <v>21966</v>
      </c>
      <c r="M51" s="34">
        <v>2715</v>
      </c>
      <c r="N51" s="35">
        <v>249</v>
      </c>
      <c r="O51" s="34">
        <v>88</v>
      </c>
      <c r="P51" s="33">
        <v>3.0771130000000002</v>
      </c>
      <c r="Q51" s="35">
        <v>286</v>
      </c>
      <c r="R51" s="46">
        <v>3.53</v>
      </c>
      <c r="S51" s="34">
        <v>77</v>
      </c>
      <c r="T51" s="47"/>
      <c r="U51" s="48"/>
      <c r="V51" s="49"/>
      <c r="W51" s="50">
        <v>27</v>
      </c>
      <c r="X51" s="51">
        <v>1593900</v>
      </c>
      <c r="Y51" s="37">
        <v>860</v>
      </c>
      <c r="Z51" s="38"/>
      <c r="AA51" s="38"/>
      <c r="AB51" s="38"/>
    </row>
    <row r="52" spans="1:28" ht="45" customHeight="1">
      <c r="A52" s="54"/>
      <c r="B52" s="55" t="str">
        <f t="shared" si="0"/>
        <v>월</v>
      </c>
      <c r="C52" s="55" t="str">
        <f t="shared" si="1"/>
        <v>26년 4월 4주차</v>
      </c>
      <c r="D52" s="55">
        <v>46133</v>
      </c>
      <c r="E52" s="56" t="s">
        <v>57</v>
      </c>
      <c r="F52" s="54" t="s">
        <v>58</v>
      </c>
      <c r="G52" s="54" t="s">
        <v>59</v>
      </c>
      <c r="H52" s="33" t="s">
        <v>60</v>
      </c>
      <c r="I52" s="54" t="s">
        <v>2</v>
      </c>
      <c r="J52" s="33">
        <v>0</v>
      </c>
      <c r="K52" s="33">
        <v>0</v>
      </c>
      <c r="L52" s="34">
        <v>0</v>
      </c>
      <c r="M52" s="34">
        <v>0</v>
      </c>
      <c r="N52" s="35"/>
      <c r="O52" s="34"/>
      <c r="P52" s="33"/>
      <c r="Q52" s="35">
        <v>0</v>
      </c>
      <c r="R52" s="46">
        <v>0</v>
      </c>
      <c r="S52" s="34">
        <v>0</v>
      </c>
      <c r="T52" s="47"/>
      <c r="U52" s="48">
        <v>3</v>
      </c>
      <c r="V52" s="49">
        <v>366300</v>
      </c>
      <c r="W52" s="50">
        <v>11</v>
      </c>
      <c r="X52" s="51">
        <v>1529100</v>
      </c>
      <c r="Y52" s="37">
        <v>151</v>
      </c>
      <c r="Z52" s="38"/>
      <c r="AA52" s="38"/>
      <c r="AB52" s="38"/>
    </row>
    <row r="53" spans="1:28" ht="45" customHeight="1">
      <c r="A53" s="54"/>
      <c r="B53" s="55" t="str">
        <f t="shared" si="0"/>
        <v>월</v>
      </c>
      <c r="C53" s="55" t="str">
        <f t="shared" si="1"/>
        <v>26년 4월 4주차</v>
      </c>
      <c r="D53" s="55">
        <v>46133</v>
      </c>
      <c r="E53" s="56" t="s">
        <v>61</v>
      </c>
      <c r="F53" s="54" t="s">
        <v>58</v>
      </c>
      <c r="G53" s="54" t="s">
        <v>62</v>
      </c>
      <c r="H53" s="33"/>
      <c r="I53" s="54" t="s">
        <v>2</v>
      </c>
      <c r="J53" s="33">
        <v>7562</v>
      </c>
      <c r="K53" s="33">
        <v>11049</v>
      </c>
      <c r="L53" s="34">
        <v>42557</v>
      </c>
      <c r="M53" s="34">
        <v>3852</v>
      </c>
      <c r="N53" s="35">
        <v>172</v>
      </c>
      <c r="O53" s="34">
        <v>247</v>
      </c>
      <c r="P53" s="33">
        <v>1.556702</v>
      </c>
      <c r="Q53" s="35">
        <v>284</v>
      </c>
      <c r="R53" s="46">
        <v>2.57</v>
      </c>
      <c r="S53" s="34">
        <v>150</v>
      </c>
      <c r="T53" s="47">
        <v>10.849</v>
      </c>
      <c r="U53" s="48">
        <v>5</v>
      </c>
      <c r="V53" s="49">
        <v>461700</v>
      </c>
      <c r="W53" s="50">
        <v>79</v>
      </c>
      <c r="X53" s="51">
        <v>7133200</v>
      </c>
      <c r="Y53" s="37">
        <v>937</v>
      </c>
      <c r="Z53" s="38"/>
      <c r="AA53" s="38"/>
      <c r="AB53" s="38"/>
    </row>
    <row r="54" spans="1:28" ht="45" customHeight="1">
      <c r="A54" s="54"/>
      <c r="B54" s="55" t="str">
        <f t="shared" si="0"/>
        <v>월</v>
      </c>
      <c r="C54" s="55" t="str">
        <f t="shared" si="1"/>
        <v>26년 4월 4주차</v>
      </c>
      <c r="D54" s="55">
        <v>46133</v>
      </c>
      <c r="E54" s="57" t="s">
        <v>63</v>
      </c>
      <c r="F54" s="54" t="s">
        <v>58</v>
      </c>
      <c r="G54" s="54" t="s">
        <v>59</v>
      </c>
      <c r="H54" s="33" t="s">
        <v>60</v>
      </c>
      <c r="I54" s="54" t="s">
        <v>2</v>
      </c>
      <c r="J54" s="33">
        <v>6547</v>
      </c>
      <c r="K54" s="33">
        <v>7453</v>
      </c>
      <c r="L54" s="34">
        <v>20522</v>
      </c>
      <c r="M54" s="34">
        <v>2754</v>
      </c>
      <c r="N54" s="35">
        <v>211</v>
      </c>
      <c r="O54" s="34">
        <v>97</v>
      </c>
      <c r="P54" s="33">
        <v>2.8310749999999998</v>
      </c>
      <c r="Q54" s="35">
        <v>248</v>
      </c>
      <c r="R54" s="46">
        <v>3.33</v>
      </c>
      <c r="S54" s="34">
        <v>83</v>
      </c>
      <c r="T54" s="47">
        <v>10.4376</v>
      </c>
      <c r="U54" s="48">
        <v>2</v>
      </c>
      <c r="V54" s="49">
        <v>214200</v>
      </c>
      <c r="W54" s="50">
        <v>47</v>
      </c>
      <c r="X54" s="51">
        <v>3480918</v>
      </c>
      <c r="Y54" s="37">
        <v>673</v>
      </c>
      <c r="Z54" s="38"/>
      <c r="AA54" s="38"/>
      <c r="AB54" s="38"/>
    </row>
    <row r="55" spans="1:28" ht="45" customHeight="1">
      <c r="A55" s="54"/>
      <c r="B55" s="55" t="str">
        <f t="shared" si="0"/>
        <v>월</v>
      </c>
      <c r="C55" s="55" t="str">
        <f t="shared" si="1"/>
        <v>26년 4월 4주차</v>
      </c>
      <c r="D55" s="55">
        <v>46134</v>
      </c>
      <c r="E55" s="56" t="s">
        <v>57</v>
      </c>
      <c r="F55" s="54" t="s">
        <v>58</v>
      </c>
      <c r="G55" s="54" t="s">
        <v>59</v>
      </c>
      <c r="H55" s="33" t="s">
        <v>60</v>
      </c>
      <c r="I55" s="54" t="s">
        <v>2</v>
      </c>
      <c r="J55" s="33">
        <v>4013</v>
      </c>
      <c r="K55" s="33">
        <v>4826</v>
      </c>
      <c r="L55" s="34">
        <v>17919</v>
      </c>
      <c r="M55" s="34">
        <v>3713</v>
      </c>
      <c r="N55" s="35">
        <v>114</v>
      </c>
      <c r="O55" s="34">
        <v>157</v>
      </c>
      <c r="P55" s="33">
        <v>2.3622049999999999</v>
      </c>
      <c r="Q55" s="35">
        <v>131</v>
      </c>
      <c r="R55" s="46">
        <v>2.71</v>
      </c>
      <c r="S55" s="34">
        <v>137</v>
      </c>
      <c r="T55" s="47">
        <v>30.9392</v>
      </c>
      <c r="U55" s="48">
        <v>4</v>
      </c>
      <c r="V55" s="49">
        <v>554400</v>
      </c>
      <c r="W55" s="50">
        <v>78</v>
      </c>
      <c r="X55" s="51">
        <v>5488200</v>
      </c>
      <c r="Y55" s="37">
        <v>472</v>
      </c>
      <c r="Z55" s="38"/>
      <c r="AA55" s="38"/>
      <c r="AB55" s="38"/>
    </row>
    <row r="56" spans="1:28" ht="45" customHeight="1">
      <c r="A56" s="54"/>
      <c r="B56" s="55" t="str">
        <f t="shared" si="0"/>
        <v>월</v>
      </c>
      <c r="C56" s="55" t="str">
        <f t="shared" si="1"/>
        <v>26년 4월 4주차</v>
      </c>
      <c r="D56" s="55">
        <v>46134</v>
      </c>
      <c r="E56" s="56" t="s">
        <v>63</v>
      </c>
      <c r="F56" s="54" t="s">
        <v>58</v>
      </c>
      <c r="G56" s="54" t="s">
        <v>59</v>
      </c>
      <c r="H56" s="33" t="s">
        <v>60</v>
      </c>
      <c r="I56" s="54" t="s">
        <v>2</v>
      </c>
      <c r="J56" s="33">
        <v>5967</v>
      </c>
      <c r="K56" s="33">
        <v>6818</v>
      </c>
      <c r="L56" s="34">
        <v>18429</v>
      </c>
      <c r="M56" s="34">
        <v>2703</v>
      </c>
      <c r="N56" s="35">
        <v>239</v>
      </c>
      <c r="O56" s="34">
        <v>77</v>
      </c>
      <c r="P56" s="33">
        <v>3.5054270000000001</v>
      </c>
      <c r="Q56" s="35">
        <v>273</v>
      </c>
      <c r="R56" s="46">
        <v>4</v>
      </c>
      <c r="S56" s="34">
        <v>68</v>
      </c>
      <c r="T56" s="47">
        <v>15.041499999999999</v>
      </c>
      <c r="U56" s="48">
        <v>2</v>
      </c>
      <c r="V56" s="49">
        <v>277200</v>
      </c>
      <c r="W56" s="50">
        <v>88</v>
      </c>
      <c r="X56" s="51">
        <v>6611850</v>
      </c>
      <c r="Y56" s="37">
        <v>1081</v>
      </c>
      <c r="Z56" s="38"/>
      <c r="AA56" s="38"/>
      <c r="AB56" s="38"/>
    </row>
    <row r="57" spans="1:28" ht="45" customHeight="1">
      <c r="A57" s="54"/>
      <c r="B57" s="55" t="str">
        <f t="shared" si="0"/>
        <v>월</v>
      </c>
      <c r="C57" s="55" t="str">
        <f t="shared" si="1"/>
        <v>26년 4월 4주차</v>
      </c>
      <c r="D57" s="55">
        <v>46134</v>
      </c>
      <c r="E57" s="56" t="s">
        <v>64</v>
      </c>
      <c r="F57" s="54" t="s">
        <v>58</v>
      </c>
      <c r="G57" s="54" t="s">
        <v>62</v>
      </c>
      <c r="H57" s="33"/>
      <c r="I57" s="54" t="s">
        <v>2</v>
      </c>
      <c r="J57" s="33">
        <v>6957</v>
      </c>
      <c r="K57" s="33">
        <v>7998</v>
      </c>
      <c r="L57" s="34">
        <v>26397</v>
      </c>
      <c r="M57" s="34">
        <v>3300</v>
      </c>
      <c r="N57" s="35">
        <v>74</v>
      </c>
      <c r="O57" s="34">
        <v>357</v>
      </c>
      <c r="P57" s="33">
        <v>0.92523100000000003</v>
      </c>
      <c r="Q57" s="35">
        <v>126</v>
      </c>
      <c r="R57" s="46">
        <v>1.58</v>
      </c>
      <c r="S57" s="34">
        <v>210</v>
      </c>
      <c r="T57" s="47">
        <v>19.653700000000001</v>
      </c>
      <c r="U57" s="48">
        <v>7</v>
      </c>
      <c r="V57" s="49">
        <v>518800</v>
      </c>
      <c r="W57" s="50">
        <v>36</v>
      </c>
      <c r="X57" s="51">
        <v>2407800</v>
      </c>
      <c r="Y57" s="37">
        <v>649</v>
      </c>
      <c r="Z57" s="38"/>
      <c r="AA57" s="38"/>
      <c r="AB57" s="38"/>
    </row>
    <row r="58" spans="1:28" ht="45" customHeight="1">
      <c r="A58" s="54"/>
      <c r="B58" s="55" t="str">
        <f t="shared" si="0"/>
        <v>월</v>
      </c>
      <c r="C58" s="55" t="str">
        <f t="shared" si="1"/>
        <v>26년 4월 4주차</v>
      </c>
      <c r="D58" s="55">
        <v>46135</v>
      </c>
      <c r="E58" s="56" t="s">
        <v>57</v>
      </c>
      <c r="F58" s="54" t="s">
        <v>58</v>
      </c>
      <c r="G58" s="54" t="s">
        <v>59</v>
      </c>
      <c r="H58" s="33" t="s">
        <v>60</v>
      </c>
      <c r="I58" s="54" t="s">
        <v>2</v>
      </c>
      <c r="J58" s="33">
        <v>4531</v>
      </c>
      <c r="K58" s="33">
        <v>4935</v>
      </c>
      <c r="L58" s="34">
        <v>17921</v>
      </c>
      <c r="M58" s="34">
        <v>3631</v>
      </c>
      <c r="N58" s="35">
        <v>116</v>
      </c>
      <c r="O58" s="34">
        <v>154</v>
      </c>
      <c r="P58" s="33">
        <v>2.3505569999999998</v>
      </c>
      <c r="Q58" s="35">
        <v>128</v>
      </c>
      <c r="R58" s="46">
        <v>2.59</v>
      </c>
      <c r="S58" s="34">
        <v>140</v>
      </c>
      <c r="T58" s="47">
        <v>12.019399999999999</v>
      </c>
      <c r="U58" s="48">
        <v>3</v>
      </c>
      <c r="V58" s="49">
        <v>215400</v>
      </c>
      <c r="W58" s="50">
        <v>22</v>
      </c>
      <c r="X58" s="51">
        <v>1777250</v>
      </c>
      <c r="Y58" s="37">
        <v>567</v>
      </c>
      <c r="Z58" s="38"/>
      <c r="AA58" s="38"/>
      <c r="AB58" s="38"/>
    </row>
    <row r="59" spans="1:28" ht="45" customHeight="1">
      <c r="A59" s="54"/>
      <c r="B59" s="55" t="str">
        <f t="shared" si="0"/>
        <v>월</v>
      </c>
      <c r="C59" s="55" t="str">
        <f t="shared" si="1"/>
        <v>26년 4월 4주차</v>
      </c>
      <c r="D59" s="55">
        <v>46135</v>
      </c>
      <c r="E59" s="56" t="s">
        <v>63</v>
      </c>
      <c r="F59" s="54" t="s">
        <v>58</v>
      </c>
      <c r="G59" s="54" t="s">
        <v>59</v>
      </c>
      <c r="H59" s="33" t="s">
        <v>60</v>
      </c>
      <c r="I59" s="54" t="s">
        <v>2</v>
      </c>
      <c r="J59" s="33">
        <v>6330</v>
      </c>
      <c r="K59" s="33">
        <v>7145</v>
      </c>
      <c r="L59" s="34">
        <v>19580</v>
      </c>
      <c r="M59" s="34">
        <v>2740</v>
      </c>
      <c r="N59" s="35">
        <v>291</v>
      </c>
      <c r="O59" s="34">
        <v>67</v>
      </c>
      <c r="P59" s="33">
        <v>4.0727779999999996</v>
      </c>
      <c r="Q59" s="35">
        <v>336</v>
      </c>
      <c r="R59" s="46">
        <v>4.7</v>
      </c>
      <c r="S59" s="34">
        <v>58</v>
      </c>
      <c r="T59" s="47">
        <v>10.0204</v>
      </c>
      <c r="U59" s="48">
        <v>2</v>
      </c>
      <c r="V59" s="49">
        <v>196200</v>
      </c>
      <c r="W59" s="50">
        <v>15</v>
      </c>
      <c r="X59" s="51">
        <v>1391200</v>
      </c>
      <c r="Y59" s="37">
        <v>1024</v>
      </c>
      <c r="Z59" s="38"/>
      <c r="AA59" s="38"/>
      <c r="AB59" s="38"/>
    </row>
    <row r="60" spans="1:28" ht="45" customHeight="1">
      <c r="A60" s="54"/>
      <c r="B60" s="55" t="str">
        <f t="shared" si="0"/>
        <v>월</v>
      </c>
      <c r="C60" s="55" t="str">
        <f t="shared" si="1"/>
        <v>26년 4월 4주차</v>
      </c>
      <c r="D60" s="55">
        <v>46135</v>
      </c>
      <c r="E60" s="56" t="s">
        <v>64</v>
      </c>
      <c r="F60" s="54" t="s">
        <v>58</v>
      </c>
      <c r="G60" s="54" t="s">
        <v>62</v>
      </c>
      <c r="H60" s="33"/>
      <c r="I60" s="54" t="s">
        <v>2</v>
      </c>
      <c r="J60" s="33">
        <v>6256</v>
      </c>
      <c r="K60" s="33">
        <v>7340</v>
      </c>
      <c r="L60" s="34">
        <v>20057</v>
      </c>
      <c r="M60" s="34">
        <v>2733</v>
      </c>
      <c r="N60" s="35">
        <v>54</v>
      </c>
      <c r="O60" s="34">
        <v>371</v>
      </c>
      <c r="P60" s="33">
        <v>0.73569499999999999</v>
      </c>
      <c r="Q60" s="35">
        <v>97</v>
      </c>
      <c r="R60" s="46">
        <v>1.32</v>
      </c>
      <c r="S60" s="34">
        <v>207</v>
      </c>
      <c r="T60" s="47">
        <v>6.2371999999999996</v>
      </c>
      <c r="U60" s="48">
        <v>1</v>
      </c>
      <c r="V60" s="49">
        <v>125100</v>
      </c>
      <c r="W60" s="50">
        <v>5</v>
      </c>
      <c r="X60" s="51">
        <v>293250</v>
      </c>
      <c r="Y60" s="37">
        <v>161</v>
      </c>
      <c r="Z60" s="38"/>
      <c r="AA60" s="38"/>
      <c r="AB60" s="38"/>
    </row>
    <row r="61" spans="1:28" ht="45" customHeight="1">
      <c r="A61" s="54"/>
      <c r="B61" s="55" t="str">
        <f t="shared" si="0"/>
        <v>월</v>
      </c>
      <c r="C61" s="55" t="str">
        <f t="shared" si="1"/>
        <v>26년 4월 4주차</v>
      </c>
      <c r="D61" s="55">
        <v>46136</v>
      </c>
      <c r="E61" s="56" t="s">
        <v>57</v>
      </c>
      <c r="F61" s="54" t="s">
        <v>58</v>
      </c>
      <c r="G61" s="54" t="s">
        <v>59</v>
      </c>
      <c r="H61" s="33" t="s">
        <v>60</v>
      </c>
      <c r="I61" s="54" t="s">
        <v>2</v>
      </c>
      <c r="J61" s="33">
        <v>8007</v>
      </c>
      <c r="K61" s="33">
        <v>10514</v>
      </c>
      <c r="L61" s="34">
        <v>39787</v>
      </c>
      <c r="M61" s="34">
        <v>3784</v>
      </c>
      <c r="N61" s="35">
        <v>278</v>
      </c>
      <c r="O61" s="34">
        <v>143</v>
      </c>
      <c r="P61" s="33">
        <v>2.6440939999999999</v>
      </c>
      <c r="Q61" s="35">
        <v>304</v>
      </c>
      <c r="R61" s="46">
        <v>2.89</v>
      </c>
      <c r="S61" s="34">
        <v>131</v>
      </c>
      <c r="T61" s="47">
        <v>15.0426</v>
      </c>
      <c r="U61" s="48">
        <v>5</v>
      </c>
      <c r="V61" s="49">
        <v>598500</v>
      </c>
      <c r="W61" s="50">
        <v>94</v>
      </c>
      <c r="X61" s="51">
        <v>7464100</v>
      </c>
      <c r="Y61" s="37">
        <v>1155</v>
      </c>
      <c r="Z61" s="38"/>
      <c r="AA61" s="38"/>
      <c r="AB61" s="38"/>
    </row>
    <row r="62" spans="1:28" ht="45" customHeight="1">
      <c r="A62" s="54"/>
      <c r="B62" s="55" t="str">
        <f t="shared" si="0"/>
        <v>월</v>
      </c>
      <c r="C62" s="55" t="str">
        <f t="shared" si="1"/>
        <v>26년 4월 4주차</v>
      </c>
      <c r="D62" s="55">
        <v>46136</v>
      </c>
      <c r="E62" s="56" t="s">
        <v>63</v>
      </c>
      <c r="F62" s="54" t="s">
        <v>58</v>
      </c>
      <c r="G62" s="54" t="s">
        <v>59</v>
      </c>
      <c r="H62" s="33" t="s">
        <v>60</v>
      </c>
      <c r="I62" s="54" t="s">
        <v>2</v>
      </c>
      <c r="J62" s="33">
        <v>5033</v>
      </c>
      <c r="K62" s="33">
        <v>5934</v>
      </c>
      <c r="L62" s="34">
        <v>17627</v>
      </c>
      <c r="M62" s="34">
        <v>2971</v>
      </c>
      <c r="N62" s="35">
        <v>270</v>
      </c>
      <c r="O62" s="34">
        <v>65</v>
      </c>
      <c r="P62" s="33">
        <v>4.5500509999999998</v>
      </c>
      <c r="Q62" s="35">
        <v>297</v>
      </c>
      <c r="R62" s="46">
        <v>5.01</v>
      </c>
      <c r="S62" s="34">
        <v>59</v>
      </c>
      <c r="T62" s="47">
        <v>16.8066</v>
      </c>
      <c r="U62" s="48">
        <v>3</v>
      </c>
      <c r="V62" s="49">
        <v>296250</v>
      </c>
      <c r="W62" s="50">
        <v>24</v>
      </c>
      <c r="X62" s="51">
        <v>2070350</v>
      </c>
      <c r="Y62" s="37">
        <v>831</v>
      </c>
      <c r="Z62" s="38"/>
      <c r="AA62" s="38"/>
      <c r="AB62" s="38"/>
    </row>
    <row r="63" spans="1:28" ht="45" customHeight="1">
      <c r="A63" s="54"/>
      <c r="B63" s="55" t="str">
        <f t="shared" si="0"/>
        <v>월</v>
      </c>
      <c r="C63" s="55" t="str">
        <f t="shared" si="1"/>
        <v>26년 4월 4주차</v>
      </c>
      <c r="D63" s="55">
        <v>46136</v>
      </c>
      <c r="E63" s="56" t="s">
        <v>64</v>
      </c>
      <c r="F63" s="54" t="s">
        <v>58</v>
      </c>
      <c r="G63" s="54" t="s">
        <v>62</v>
      </c>
      <c r="H63" s="33"/>
      <c r="I63" s="54" t="s">
        <v>2</v>
      </c>
      <c r="J63" s="33">
        <v>2187</v>
      </c>
      <c r="K63" s="33">
        <v>2396</v>
      </c>
      <c r="L63" s="34">
        <v>9546</v>
      </c>
      <c r="M63" s="34">
        <v>3984</v>
      </c>
      <c r="N63" s="35">
        <v>18</v>
      </c>
      <c r="O63" s="34">
        <v>530</v>
      </c>
      <c r="P63" s="33">
        <v>0.75125200000000003</v>
      </c>
      <c r="Q63" s="35">
        <v>25</v>
      </c>
      <c r="R63" s="46">
        <v>1.04</v>
      </c>
      <c r="S63" s="34">
        <v>382</v>
      </c>
      <c r="T63" s="47"/>
      <c r="U63" s="48"/>
      <c r="V63" s="49"/>
      <c r="W63" s="50">
        <v>1</v>
      </c>
      <c r="X63" s="51">
        <v>98100</v>
      </c>
      <c r="Y63" s="37">
        <v>83</v>
      </c>
      <c r="Z63" s="38"/>
      <c r="AA63" s="38"/>
      <c r="AB63" s="38"/>
    </row>
    <row r="64" spans="1:28" ht="45" customHeight="1">
      <c r="A64" s="54"/>
      <c r="B64" s="55" t="str">
        <f t="shared" si="0"/>
        <v>월</v>
      </c>
      <c r="C64" s="55" t="str">
        <f t="shared" si="1"/>
        <v>26년 4월 4주차</v>
      </c>
      <c r="D64" s="55">
        <v>46137</v>
      </c>
      <c r="E64" s="56" t="s">
        <v>57</v>
      </c>
      <c r="F64" s="54" t="s">
        <v>58</v>
      </c>
      <c r="G64" s="54" t="s">
        <v>59</v>
      </c>
      <c r="H64" s="33" t="s">
        <v>60</v>
      </c>
      <c r="I64" s="54" t="s">
        <v>2</v>
      </c>
      <c r="J64" s="33">
        <v>7364</v>
      </c>
      <c r="K64" s="33">
        <v>9915</v>
      </c>
      <c r="L64" s="34">
        <v>33813</v>
      </c>
      <c r="M64" s="34">
        <v>3410</v>
      </c>
      <c r="N64" s="35">
        <v>306</v>
      </c>
      <c r="O64" s="34">
        <v>111</v>
      </c>
      <c r="P64" s="33">
        <v>3.086233</v>
      </c>
      <c r="Q64" s="35">
        <v>339</v>
      </c>
      <c r="R64" s="46">
        <v>3.42</v>
      </c>
      <c r="S64" s="34">
        <v>100</v>
      </c>
      <c r="T64" s="47">
        <v>17.7713</v>
      </c>
      <c r="U64" s="48">
        <v>7</v>
      </c>
      <c r="V64" s="49">
        <v>600900</v>
      </c>
      <c r="W64" s="50">
        <v>81</v>
      </c>
      <c r="X64" s="51">
        <v>6599100</v>
      </c>
      <c r="Y64" s="37">
        <v>1245</v>
      </c>
      <c r="Z64" s="38"/>
      <c r="AA64" s="38"/>
      <c r="AB64" s="38"/>
    </row>
    <row r="65" spans="1:28" ht="45" customHeight="1">
      <c r="A65" s="54"/>
      <c r="B65" s="55" t="str">
        <f t="shared" si="0"/>
        <v>월</v>
      </c>
      <c r="C65" s="55" t="str">
        <f t="shared" si="1"/>
        <v>26년 4월 4주차</v>
      </c>
      <c r="D65" s="55">
        <v>46137</v>
      </c>
      <c r="E65" s="56" t="s">
        <v>63</v>
      </c>
      <c r="F65" s="54" t="s">
        <v>58</v>
      </c>
      <c r="G65" s="54" t="s">
        <v>59</v>
      </c>
      <c r="H65" s="33" t="s">
        <v>60</v>
      </c>
      <c r="I65" s="54" t="s">
        <v>2</v>
      </c>
      <c r="J65" s="33">
        <v>5230</v>
      </c>
      <c r="K65" s="33">
        <v>6111</v>
      </c>
      <c r="L65" s="34">
        <v>18695</v>
      </c>
      <c r="M65" s="34">
        <v>3059</v>
      </c>
      <c r="N65" s="35">
        <v>260</v>
      </c>
      <c r="O65" s="34">
        <v>72</v>
      </c>
      <c r="P65" s="33">
        <v>4.2546229999999996</v>
      </c>
      <c r="Q65" s="35">
        <v>297</v>
      </c>
      <c r="R65" s="46">
        <v>4.8600000000000003</v>
      </c>
      <c r="S65" s="34">
        <v>63</v>
      </c>
      <c r="T65" s="47"/>
      <c r="U65" s="48"/>
      <c r="V65" s="49"/>
      <c r="W65" s="50">
        <v>21</v>
      </c>
      <c r="X65" s="51">
        <v>1721250</v>
      </c>
      <c r="Y65" s="37">
        <v>594</v>
      </c>
      <c r="Z65" s="38"/>
      <c r="AA65" s="38"/>
      <c r="AB65" s="38"/>
    </row>
    <row r="66" spans="1:28" ht="45" customHeight="1">
      <c r="A66" s="54"/>
      <c r="B66" s="55" t="str">
        <f t="shared" si="0"/>
        <v>월</v>
      </c>
      <c r="C66" s="55" t="str">
        <f t="shared" si="1"/>
        <v>26년 4월 4주차</v>
      </c>
      <c r="D66" s="55">
        <v>46137</v>
      </c>
      <c r="E66" s="56" t="s">
        <v>64</v>
      </c>
      <c r="F66" s="54" t="s">
        <v>58</v>
      </c>
      <c r="G66" s="54" t="s">
        <v>62</v>
      </c>
      <c r="H66" s="33"/>
      <c r="I66" s="54" t="s">
        <v>2</v>
      </c>
      <c r="J66" s="33">
        <v>0</v>
      </c>
      <c r="K66" s="33">
        <v>0</v>
      </c>
      <c r="L66" s="34">
        <v>0</v>
      </c>
      <c r="M66" s="34">
        <v>0</v>
      </c>
      <c r="N66" s="35"/>
      <c r="O66" s="34"/>
      <c r="P66" s="33"/>
      <c r="Q66" s="35">
        <v>0</v>
      </c>
      <c r="R66" s="46">
        <v>0</v>
      </c>
      <c r="S66" s="34">
        <v>0</v>
      </c>
      <c r="T66" s="47"/>
      <c r="U66" s="48"/>
      <c r="V66" s="49"/>
      <c r="W66" s="50">
        <v>2</v>
      </c>
      <c r="X66" s="51">
        <v>199400</v>
      </c>
      <c r="Y66" s="37">
        <v>57</v>
      </c>
      <c r="Z66" s="38"/>
      <c r="AA66" s="38"/>
      <c r="AB66" s="38"/>
    </row>
    <row r="67" spans="1:28" ht="45" customHeight="1">
      <c r="A67" s="54"/>
      <c r="B67" s="55" t="str">
        <f t="shared" si="0"/>
        <v>월</v>
      </c>
      <c r="C67" s="55" t="str">
        <f t="shared" si="1"/>
        <v>26년 4월 4주차</v>
      </c>
      <c r="D67" s="55">
        <v>46138</v>
      </c>
      <c r="E67" s="56" t="s">
        <v>57</v>
      </c>
      <c r="F67" s="54" t="s">
        <v>58</v>
      </c>
      <c r="G67" s="54" t="s">
        <v>59</v>
      </c>
      <c r="H67" s="33" t="s">
        <v>60</v>
      </c>
      <c r="I67" s="54" t="s">
        <v>2</v>
      </c>
      <c r="J67" s="33">
        <v>9104</v>
      </c>
      <c r="K67" s="33">
        <v>12536</v>
      </c>
      <c r="L67" s="34">
        <v>41819</v>
      </c>
      <c r="M67" s="34">
        <v>3336</v>
      </c>
      <c r="N67" s="35">
        <v>355</v>
      </c>
      <c r="O67" s="34">
        <v>118</v>
      </c>
      <c r="P67" s="33">
        <v>2.8318439999999998</v>
      </c>
      <c r="Q67" s="35">
        <v>396</v>
      </c>
      <c r="R67" s="46">
        <v>3.16</v>
      </c>
      <c r="S67" s="34">
        <v>106</v>
      </c>
      <c r="T67" s="47">
        <v>11.0871</v>
      </c>
      <c r="U67" s="48">
        <v>5</v>
      </c>
      <c r="V67" s="49">
        <v>463650</v>
      </c>
      <c r="W67" s="50">
        <v>129</v>
      </c>
      <c r="X67" s="51">
        <v>10055850</v>
      </c>
      <c r="Y67" s="37">
        <v>1360</v>
      </c>
      <c r="Z67" s="38"/>
      <c r="AA67" s="38"/>
      <c r="AB67" s="38"/>
    </row>
    <row r="68" spans="1:28" ht="45" customHeight="1">
      <c r="A68" s="54"/>
      <c r="B68" s="55" t="str">
        <f t="shared" si="0"/>
        <v>월</v>
      </c>
      <c r="C68" s="55" t="str">
        <f t="shared" si="1"/>
        <v>26년 4월 4주차</v>
      </c>
      <c r="D68" s="55">
        <v>46138</v>
      </c>
      <c r="E68" s="56" t="s">
        <v>63</v>
      </c>
      <c r="F68" s="54" t="s">
        <v>58</v>
      </c>
      <c r="G68" s="54" t="s">
        <v>59</v>
      </c>
      <c r="H68" s="33" t="s">
        <v>60</v>
      </c>
      <c r="I68" s="54" t="s">
        <v>2</v>
      </c>
      <c r="J68" s="33">
        <v>5767</v>
      </c>
      <c r="K68" s="33">
        <v>6861</v>
      </c>
      <c r="L68" s="34">
        <v>19965</v>
      </c>
      <c r="M68" s="34">
        <v>2910</v>
      </c>
      <c r="N68" s="35">
        <v>260</v>
      </c>
      <c r="O68" s="34">
        <v>77</v>
      </c>
      <c r="P68" s="33">
        <v>3.7895349999999999</v>
      </c>
      <c r="Q68" s="35">
        <v>285</v>
      </c>
      <c r="R68" s="46">
        <v>4.1500000000000004</v>
      </c>
      <c r="S68" s="34">
        <v>70</v>
      </c>
      <c r="T68" s="47">
        <v>5.3643999999999998</v>
      </c>
      <c r="U68" s="48">
        <v>1</v>
      </c>
      <c r="V68" s="49">
        <v>107100</v>
      </c>
      <c r="W68" s="50">
        <v>32</v>
      </c>
      <c r="X68" s="51">
        <v>2423700</v>
      </c>
      <c r="Y68" s="37">
        <v>618</v>
      </c>
      <c r="Z68" s="38"/>
      <c r="AA68" s="38"/>
      <c r="AB68" s="38"/>
    </row>
    <row r="69" spans="1:28" ht="45" customHeight="1">
      <c r="A69" s="54"/>
      <c r="B69" s="55" t="str">
        <f t="shared" si="0"/>
        <v>월</v>
      </c>
      <c r="C69" s="55" t="str">
        <f t="shared" si="1"/>
        <v>26년 4월 4주차</v>
      </c>
      <c r="D69" s="55">
        <v>46138</v>
      </c>
      <c r="E69" s="56" t="s">
        <v>64</v>
      </c>
      <c r="F69" s="54" t="s">
        <v>58</v>
      </c>
      <c r="G69" s="54" t="s">
        <v>62</v>
      </c>
      <c r="H69" s="33"/>
      <c r="I69" s="54" t="s">
        <v>2</v>
      </c>
      <c r="J69" s="33">
        <v>0</v>
      </c>
      <c r="K69" s="33">
        <v>0</v>
      </c>
      <c r="L69" s="34">
        <v>0</v>
      </c>
      <c r="M69" s="34">
        <v>0</v>
      </c>
      <c r="N69" s="35"/>
      <c r="O69" s="34"/>
      <c r="P69" s="33"/>
      <c r="Q69" s="35">
        <v>0</v>
      </c>
      <c r="R69" s="46">
        <v>0</v>
      </c>
      <c r="S69" s="34">
        <v>0</v>
      </c>
      <c r="T69" s="47"/>
      <c r="U69" s="48"/>
      <c r="V69" s="49"/>
      <c r="W69" s="50"/>
      <c r="X69" s="51"/>
      <c r="Y69" s="37">
        <v>42</v>
      </c>
      <c r="Z69" s="38"/>
      <c r="AA69" s="38"/>
      <c r="AB69" s="38"/>
    </row>
    <row r="70" spans="1:28" ht="45" customHeight="1">
      <c r="A70" s="54"/>
      <c r="B70" s="55" t="str">
        <f t="shared" si="0"/>
        <v>월</v>
      </c>
      <c r="C70" s="55" t="str">
        <f t="shared" si="1"/>
        <v>26년 4월 5주차</v>
      </c>
      <c r="D70" s="55">
        <v>46139</v>
      </c>
      <c r="E70" s="56" t="s">
        <v>57</v>
      </c>
      <c r="F70" s="54" t="s">
        <v>58</v>
      </c>
      <c r="G70" s="54" t="s">
        <v>59</v>
      </c>
      <c r="H70" s="33" t="s">
        <v>60</v>
      </c>
      <c r="I70" s="54" t="s">
        <v>2</v>
      </c>
      <c r="J70" s="33">
        <v>7837</v>
      </c>
      <c r="K70" s="33">
        <v>10426</v>
      </c>
      <c r="L70" s="34">
        <v>38032</v>
      </c>
      <c r="M70" s="34">
        <v>3648</v>
      </c>
      <c r="N70" s="35">
        <v>250</v>
      </c>
      <c r="O70" s="34">
        <v>152</v>
      </c>
      <c r="P70" s="33">
        <v>2.3978519999999999</v>
      </c>
      <c r="Q70" s="35">
        <v>277</v>
      </c>
      <c r="R70" s="46">
        <v>2.66</v>
      </c>
      <c r="S70" s="34">
        <v>137</v>
      </c>
      <c r="T70" s="47">
        <v>37.932499999999997</v>
      </c>
      <c r="U70" s="48">
        <v>15</v>
      </c>
      <c r="V70" s="49">
        <v>1442650</v>
      </c>
      <c r="W70" s="50">
        <v>102</v>
      </c>
      <c r="X70" s="51">
        <v>9205250</v>
      </c>
      <c r="Y70" s="37">
        <v>1031</v>
      </c>
      <c r="Z70" s="38"/>
      <c r="AA70" s="38"/>
      <c r="AB70" s="38"/>
    </row>
    <row r="71" spans="1:28" ht="45" customHeight="1">
      <c r="A71" s="54"/>
      <c r="B71" s="55" t="str">
        <f t="shared" si="0"/>
        <v>월</v>
      </c>
      <c r="C71" s="55" t="str">
        <f t="shared" si="1"/>
        <v>26년 4월 5주차</v>
      </c>
      <c r="D71" s="55">
        <v>46139</v>
      </c>
      <c r="E71" s="56" t="s">
        <v>63</v>
      </c>
      <c r="F71" s="54" t="s">
        <v>58</v>
      </c>
      <c r="G71" s="54" t="s">
        <v>59</v>
      </c>
      <c r="H71" s="33" t="s">
        <v>60</v>
      </c>
      <c r="I71" s="54" t="s">
        <v>2</v>
      </c>
      <c r="J71" s="33">
        <v>5596</v>
      </c>
      <c r="K71" s="33">
        <v>6470</v>
      </c>
      <c r="L71" s="34">
        <v>19413</v>
      </c>
      <c r="M71" s="34">
        <v>3000</v>
      </c>
      <c r="N71" s="35">
        <v>249</v>
      </c>
      <c r="O71" s="34">
        <v>78</v>
      </c>
      <c r="P71" s="33">
        <v>3.8485320000000001</v>
      </c>
      <c r="Q71" s="35">
        <v>275</v>
      </c>
      <c r="R71" s="46">
        <v>4.25</v>
      </c>
      <c r="S71" s="34">
        <v>71</v>
      </c>
      <c r="T71" s="47">
        <v>19.749700000000001</v>
      </c>
      <c r="U71" s="48">
        <v>4</v>
      </c>
      <c r="V71" s="49">
        <v>383400</v>
      </c>
      <c r="W71" s="50">
        <v>15</v>
      </c>
      <c r="X71" s="51">
        <v>1245600</v>
      </c>
      <c r="Y71" s="37">
        <v>622</v>
      </c>
      <c r="Z71" s="38"/>
      <c r="AA71" s="38"/>
      <c r="AB71" s="38"/>
    </row>
    <row r="72" spans="1:28" ht="45" customHeight="1">
      <c r="A72" s="54"/>
      <c r="B72" s="55" t="str">
        <f t="shared" si="0"/>
        <v>월</v>
      </c>
      <c r="C72" s="55" t="str">
        <f t="shared" si="1"/>
        <v>26년 4월 5주차</v>
      </c>
      <c r="D72" s="55">
        <v>46139</v>
      </c>
      <c r="E72" s="56" t="s">
        <v>64</v>
      </c>
      <c r="F72" s="54" t="s">
        <v>58</v>
      </c>
      <c r="G72" s="54" t="s">
        <v>62</v>
      </c>
      <c r="H72" s="33"/>
      <c r="I72" s="54" t="s">
        <v>2</v>
      </c>
      <c r="J72" s="33">
        <v>0</v>
      </c>
      <c r="K72" s="33">
        <v>0</v>
      </c>
      <c r="L72" s="34">
        <v>0</v>
      </c>
      <c r="M72" s="34">
        <v>0</v>
      </c>
      <c r="N72" s="35"/>
      <c r="O72" s="34"/>
      <c r="P72" s="33"/>
      <c r="Q72" s="35">
        <v>0</v>
      </c>
      <c r="R72" s="46">
        <v>0</v>
      </c>
      <c r="S72" s="34">
        <v>0</v>
      </c>
      <c r="T72" s="47"/>
      <c r="U72" s="48"/>
      <c r="V72" s="49"/>
      <c r="W72" s="50">
        <v>6</v>
      </c>
      <c r="X72" s="51">
        <v>876600</v>
      </c>
      <c r="Y72" s="37">
        <v>25</v>
      </c>
      <c r="Z72" s="52"/>
      <c r="AA72" s="52"/>
      <c r="AB72" s="52"/>
    </row>
    <row r="73" spans="1:28" ht="45" customHeight="1">
      <c r="A73" s="54"/>
      <c r="B73" s="55" t="str">
        <f t="shared" si="0"/>
        <v>월</v>
      </c>
      <c r="C73" s="55" t="str">
        <f t="shared" si="1"/>
        <v>26년 4월 5주차</v>
      </c>
      <c r="D73" s="55">
        <v>46140</v>
      </c>
      <c r="E73" s="56" t="s">
        <v>57</v>
      </c>
      <c r="F73" s="54" t="s">
        <v>58</v>
      </c>
      <c r="G73" s="54" t="s">
        <v>59</v>
      </c>
      <c r="H73" s="33" t="s">
        <v>60</v>
      </c>
      <c r="I73" s="54" t="s">
        <v>2</v>
      </c>
      <c r="J73" s="33">
        <v>8810</v>
      </c>
      <c r="K73" s="33">
        <v>11570</v>
      </c>
      <c r="L73" s="34">
        <v>42574</v>
      </c>
      <c r="M73" s="34">
        <v>3680</v>
      </c>
      <c r="N73" s="35">
        <v>305</v>
      </c>
      <c r="O73" s="34">
        <v>140</v>
      </c>
      <c r="P73" s="33">
        <v>2.6361279999999998</v>
      </c>
      <c r="Q73" s="35">
        <v>340</v>
      </c>
      <c r="R73" s="46">
        <v>2.94</v>
      </c>
      <c r="S73" s="34">
        <v>125</v>
      </c>
      <c r="T73" s="47">
        <v>44.287599999999998</v>
      </c>
      <c r="U73" s="48">
        <v>15</v>
      </c>
      <c r="V73" s="49">
        <v>1885500</v>
      </c>
      <c r="W73" s="50">
        <v>61</v>
      </c>
      <c r="X73" s="51">
        <v>5697300</v>
      </c>
      <c r="Y73" s="37">
        <v>1277</v>
      </c>
      <c r="Z73" s="38"/>
      <c r="AA73" s="38"/>
      <c r="AB73" s="38"/>
    </row>
    <row r="74" spans="1:28" ht="45" customHeight="1">
      <c r="A74" s="54"/>
      <c r="B74" s="55" t="str">
        <f t="shared" si="0"/>
        <v>월</v>
      </c>
      <c r="C74" s="55" t="str">
        <f t="shared" si="1"/>
        <v>26년 4월 5주차</v>
      </c>
      <c r="D74" s="55">
        <v>46140</v>
      </c>
      <c r="E74" s="56" t="s">
        <v>63</v>
      </c>
      <c r="F74" s="54" t="s">
        <v>58</v>
      </c>
      <c r="G74" s="54" t="s">
        <v>59</v>
      </c>
      <c r="H74" s="33" t="s">
        <v>60</v>
      </c>
      <c r="I74" s="54" t="s">
        <v>2</v>
      </c>
      <c r="J74" s="33">
        <v>5946</v>
      </c>
      <c r="K74" s="33">
        <v>6876</v>
      </c>
      <c r="L74" s="34">
        <v>22354</v>
      </c>
      <c r="M74" s="34">
        <v>3251</v>
      </c>
      <c r="N74" s="35">
        <v>236</v>
      </c>
      <c r="O74" s="34">
        <v>95</v>
      </c>
      <c r="P74" s="33">
        <v>3.4322279999999998</v>
      </c>
      <c r="Q74" s="35">
        <v>274</v>
      </c>
      <c r="R74" s="46">
        <v>3.98</v>
      </c>
      <c r="S74" s="34">
        <v>82</v>
      </c>
      <c r="T74" s="47">
        <v>8.7769999999999992</v>
      </c>
      <c r="U74" s="48">
        <v>2</v>
      </c>
      <c r="V74" s="49">
        <v>196200</v>
      </c>
      <c r="W74" s="50">
        <v>9</v>
      </c>
      <c r="X74" s="51">
        <v>988150</v>
      </c>
      <c r="Y74" s="37">
        <v>565</v>
      </c>
      <c r="Z74" s="38"/>
      <c r="AA74" s="38"/>
      <c r="AB74" s="38"/>
    </row>
    <row r="75" spans="1:28" ht="45" customHeight="1">
      <c r="A75" s="54"/>
      <c r="B75" s="55" t="str">
        <f t="shared" si="0"/>
        <v>월</v>
      </c>
      <c r="C75" s="55" t="str">
        <f t="shared" si="1"/>
        <v>26년 4월 5주차</v>
      </c>
      <c r="D75" s="55">
        <v>46140</v>
      </c>
      <c r="E75" s="56" t="s">
        <v>64</v>
      </c>
      <c r="F75" s="54" t="s">
        <v>58</v>
      </c>
      <c r="G75" s="54" t="s">
        <v>62</v>
      </c>
      <c r="H75" s="33"/>
      <c r="I75" s="54" t="s">
        <v>2</v>
      </c>
      <c r="J75" s="33">
        <v>16</v>
      </c>
      <c r="K75" s="33">
        <v>17</v>
      </c>
      <c r="L75" s="34">
        <v>45</v>
      </c>
      <c r="M75" s="34">
        <v>2647</v>
      </c>
      <c r="N75" s="35"/>
      <c r="O75" s="34"/>
      <c r="P75" s="33"/>
      <c r="Q75" s="35">
        <v>0</v>
      </c>
      <c r="R75" s="46">
        <v>0</v>
      </c>
      <c r="S75" s="34">
        <v>0</v>
      </c>
      <c r="T75" s="47"/>
      <c r="U75" s="48"/>
      <c r="V75" s="49"/>
      <c r="W75" s="50"/>
      <c r="X75" s="51"/>
      <c r="Y75" s="37">
        <v>21</v>
      </c>
      <c r="Z75" s="38"/>
      <c r="AA75" s="38"/>
      <c r="AB75" s="38"/>
    </row>
    <row r="76" spans="1:28" ht="45" customHeight="1">
      <c r="A76" s="54"/>
      <c r="B76" s="55" t="str">
        <f t="shared" si="0"/>
        <v>월</v>
      </c>
      <c r="C76" s="55" t="str">
        <f t="shared" si="1"/>
        <v>26년 4월 5주차</v>
      </c>
      <c r="D76" s="55">
        <v>46141</v>
      </c>
      <c r="E76" s="56" t="s">
        <v>57</v>
      </c>
      <c r="F76" s="54" t="s">
        <v>58</v>
      </c>
      <c r="G76" s="54" t="s">
        <v>59</v>
      </c>
      <c r="H76" s="33" t="s">
        <v>60</v>
      </c>
      <c r="I76" s="54" t="s">
        <v>2</v>
      </c>
      <c r="J76" s="33">
        <v>7466</v>
      </c>
      <c r="K76" s="33">
        <v>9973</v>
      </c>
      <c r="L76" s="34">
        <v>36422</v>
      </c>
      <c r="M76" s="34">
        <v>3652</v>
      </c>
      <c r="N76" s="35">
        <v>256</v>
      </c>
      <c r="O76" s="34">
        <v>142</v>
      </c>
      <c r="P76" s="33">
        <v>2.5669309999999999</v>
      </c>
      <c r="Q76" s="35">
        <v>289</v>
      </c>
      <c r="R76" s="46">
        <v>2.9</v>
      </c>
      <c r="S76" s="34">
        <v>126</v>
      </c>
      <c r="T76" s="47">
        <v>33.334200000000003</v>
      </c>
      <c r="U76" s="48">
        <v>11</v>
      </c>
      <c r="V76" s="49">
        <v>1214100</v>
      </c>
      <c r="W76" s="50">
        <v>122</v>
      </c>
      <c r="X76" s="51">
        <v>10261600</v>
      </c>
      <c r="Y76" s="37">
        <v>1201</v>
      </c>
      <c r="Z76" s="38"/>
      <c r="AA76" s="38"/>
      <c r="AB76" s="38"/>
    </row>
    <row r="77" spans="1:28" ht="45" customHeight="1">
      <c r="A77" s="54"/>
      <c r="B77" s="55" t="str">
        <f t="shared" si="0"/>
        <v>월</v>
      </c>
      <c r="C77" s="55" t="str">
        <f t="shared" si="1"/>
        <v>26년 4월 5주차</v>
      </c>
      <c r="D77" s="55">
        <v>46141</v>
      </c>
      <c r="E77" s="56" t="s">
        <v>63</v>
      </c>
      <c r="F77" s="54" t="s">
        <v>58</v>
      </c>
      <c r="G77" s="54" t="s">
        <v>59</v>
      </c>
      <c r="H77" s="33" t="s">
        <v>60</v>
      </c>
      <c r="I77" s="54" t="s">
        <v>2</v>
      </c>
      <c r="J77" s="33">
        <v>5904</v>
      </c>
      <c r="K77" s="33">
        <v>6813</v>
      </c>
      <c r="L77" s="34">
        <v>21029</v>
      </c>
      <c r="M77" s="34">
        <v>3087</v>
      </c>
      <c r="N77" s="35">
        <v>247</v>
      </c>
      <c r="O77" s="34">
        <v>85</v>
      </c>
      <c r="P77" s="33">
        <v>3.6254219999999999</v>
      </c>
      <c r="Q77" s="35">
        <v>283</v>
      </c>
      <c r="R77" s="46">
        <v>4.1500000000000004</v>
      </c>
      <c r="S77" s="34">
        <v>74</v>
      </c>
      <c r="T77" s="47">
        <v>23.037199999999999</v>
      </c>
      <c r="U77" s="48">
        <v>3</v>
      </c>
      <c r="V77" s="49">
        <v>484450</v>
      </c>
      <c r="W77" s="50">
        <v>20</v>
      </c>
      <c r="X77" s="51">
        <v>1631750</v>
      </c>
      <c r="Y77" s="37">
        <v>705</v>
      </c>
      <c r="Z77" s="38"/>
      <c r="AA77" s="38"/>
      <c r="AB77" s="38"/>
    </row>
    <row r="78" spans="1:28" ht="45" customHeight="1">
      <c r="A78" s="54"/>
      <c r="B78" s="55" t="str">
        <f t="shared" si="0"/>
        <v>월</v>
      </c>
      <c r="C78" s="55" t="str">
        <f t="shared" si="1"/>
        <v>26년 4월 5주차</v>
      </c>
      <c r="D78" s="55">
        <v>46141</v>
      </c>
      <c r="E78" s="56" t="s">
        <v>64</v>
      </c>
      <c r="F78" s="54" t="s">
        <v>58</v>
      </c>
      <c r="G78" s="54" t="s">
        <v>62</v>
      </c>
      <c r="H78" s="33"/>
      <c r="I78" s="54" t="s">
        <v>2</v>
      </c>
      <c r="J78" s="33">
        <v>56</v>
      </c>
      <c r="K78" s="33">
        <v>58</v>
      </c>
      <c r="L78" s="34">
        <v>255</v>
      </c>
      <c r="M78" s="34">
        <v>4397</v>
      </c>
      <c r="N78" s="35"/>
      <c r="O78" s="34"/>
      <c r="P78" s="33"/>
      <c r="Q78" s="35">
        <v>0</v>
      </c>
      <c r="R78" s="46">
        <v>0</v>
      </c>
      <c r="S78" s="34">
        <v>0</v>
      </c>
      <c r="T78" s="47"/>
      <c r="U78" s="48"/>
      <c r="V78" s="49"/>
      <c r="W78" s="50"/>
      <c r="X78" s="51"/>
      <c r="Y78" s="37"/>
      <c r="Z78" s="38"/>
      <c r="AA78" s="38"/>
      <c r="AB78" s="38"/>
    </row>
    <row r="79" spans="1:28" ht="45" customHeight="1">
      <c r="A79" s="54"/>
      <c r="B79" s="55" t="str">
        <f t="shared" si="0"/>
        <v>월</v>
      </c>
      <c r="C79" s="55" t="str">
        <f t="shared" si="1"/>
        <v>26년 4월 5주차</v>
      </c>
      <c r="D79" s="55">
        <v>46142</v>
      </c>
      <c r="E79" s="56" t="s">
        <v>57</v>
      </c>
      <c r="F79" s="54" t="s">
        <v>58</v>
      </c>
      <c r="G79" s="54" t="s">
        <v>59</v>
      </c>
      <c r="H79" s="33" t="s">
        <v>60</v>
      </c>
      <c r="I79" s="54" t="s">
        <v>2</v>
      </c>
      <c r="J79" s="33">
        <v>9180</v>
      </c>
      <c r="K79" s="33">
        <v>12342</v>
      </c>
      <c r="L79" s="34">
        <v>39789</v>
      </c>
      <c r="M79" s="34">
        <v>3224</v>
      </c>
      <c r="N79" s="35">
        <v>268</v>
      </c>
      <c r="O79" s="34">
        <v>148</v>
      </c>
      <c r="P79" s="33">
        <v>2.1714470000000001</v>
      </c>
      <c r="Q79" s="35">
        <v>298</v>
      </c>
      <c r="R79" s="46">
        <v>2.41</v>
      </c>
      <c r="S79" s="34">
        <v>134</v>
      </c>
      <c r="T79" s="47">
        <v>66.014499999999998</v>
      </c>
      <c r="U79" s="48">
        <v>20</v>
      </c>
      <c r="V79" s="49">
        <v>2626650</v>
      </c>
      <c r="W79" s="50">
        <v>133</v>
      </c>
      <c r="X79" s="51">
        <v>10720200</v>
      </c>
      <c r="Y79" s="37">
        <v>1279</v>
      </c>
      <c r="Z79" s="38"/>
      <c r="AA79" s="38"/>
      <c r="AB79" s="38"/>
    </row>
    <row r="80" spans="1:28" ht="45" customHeight="1">
      <c r="A80" s="54"/>
      <c r="B80" s="55" t="str">
        <f t="shared" si="0"/>
        <v>월</v>
      </c>
      <c r="C80" s="55" t="str">
        <f t="shared" si="1"/>
        <v>26년 4월 5주차</v>
      </c>
      <c r="D80" s="55">
        <v>46142</v>
      </c>
      <c r="E80" s="56" t="s">
        <v>63</v>
      </c>
      <c r="F80" s="54" t="s">
        <v>58</v>
      </c>
      <c r="G80" s="54" t="s">
        <v>59</v>
      </c>
      <c r="H80" s="33" t="s">
        <v>60</v>
      </c>
      <c r="I80" s="54" t="s">
        <v>2</v>
      </c>
      <c r="J80" s="33">
        <v>5284</v>
      </c>
      <c r="K80" s="33">
        <v>6329</v>
      </c>
      <c r="L80" s="34">
        <v>17829</v>
      </c>
      <c r="M80" s="34">
        <v>2817</v>
      </c>
      <c r="N80" s="35">
        <v>210</v>
      </c>
      <c r="O80" s="34">
        <v>85</v>
      </c>
      <c r="P80" s="33">
        <v>3.31806</v>
      </c>
      <c r="Q80" s="35">
        <v>235</v>
      </c>
      <c r="R80" s="46">
        <v>3.71</v>
      </c>
      <c r="S80" s="34">
        <v>76</v>
      </c>
      <c r="T80" s="47"/>
      <c r="U80" s="48"/>
      <c r="V80" s="49"/>
      <c r="W80" s="50">
        <v>30</v>
      </c>
      <c r="X80" s="51">
        <v>2091900</v>
      </c>
      <c r="Y80" s="37">
        <v>536</v>
      </c>
      <c r="Z80" s="38"/>
      <c r="AA80" s="38"/>
      <c r="AB80" s="38"/>
    </row>
    <row r="81" spans="1:28" ht="45" customHeight="1">
      <c r="A81" s="54"/>
      <c r="B81" s="55" t="str">
        <f t="shared" si="0"/>
        <v>월</v>
      </c>
      <c r="C81" s="55" t="str">
        <f t="shared" si="1"/>
        <v>26년 4월 5주차</v>
      </c>
      <c r="D81" s="55">
        <v>46142</v>
      </c>
      <c r="E81" s="56" t="s">
        <v>64</v>
      </c>
      <c r="F81" s="54" t="s">
        <v>58</v>
      </c>
      <c r="G81" s="54" t="s">
        <v>62</v>
      </c>
      <c r="H81" s="33"/>
      <c r="I81" s="54" t="s">
        <v>2</v>
      </c>
      <c r="J81" s="33">
        <v>121</v>
      </c>
      <c r="K81" s="33">
        <v>136</v>
      </c>
      <c r="L81" s="34">
        <v>682</v>
      </c>
      <c r="M81" s="34">
        <v>5015</v>
      </c>
      <c r="N81" s="35">
        <v>3</v>
      </c>
      <c r="O81" s="34">
        <v>227</v>
      </c>
      <c r="P81" s="33">
        <v>2.2058819999999999</v>
      </c>
      <c r="Q81" s="35">
        <v>6</v>
      </c>
      <c r="R81" s="46">
        <v>4.41</v>
      </c>
      <c r="S81" s="34">
        <v>114</v>
      </c>
      <c r="T81" s="47"/>
      <c r="U81" s="48"/>
      <c r="V81" s="49"/>
      <c r="W81" s="50"/>
      <c r="X81" s="51"/>
      <c r="Y81" s="37"/>
      <c r="Z81" s="38"/>
      <c r="AA81" s="38"/>
      <c r="AB81" s="38"/>
    </row>
    <row r="82" spans="1:28" ht="45" customHeight="1">
      <c r="A82" s="54"/>
      <c r="B82" s="55" t="str">
        <f t="shared" si="0"/>
        <v>월</v>
      </c>
      <c r="C82" s="55" t="str">
        <f t="shared" si="1"/>
        <v>26년 5월 1주차</v>
      </c>
      <c r="D82" s="55">
        <v>46143</v>
      </c>
      <c r="E82" s="56" t="s">
        <v>57</v>
      </c>
      <c r="F82" s="54" t="s">
        <v>58</v>
      </c>
      <c r="G82" s="54" t="s">
        <v>59</v>
      </c>
      <c r="H82" s="33" t="s">
        <v>60</v>
      </c>
      <c r="I82" s="54" t="s">
        <v>2</v>
      </c>
      <c r="J82" s="33">
        <v>2814</v>
      </c>
      <c r="K82" s="33">
        <v>3293</v>
      </c>
      <c r="L82" s="34">
        <v>10927</v>
      </c>
      <c r="M82" s="34">
        <v>3318</v>
      </c>
      <c r="N82" s="35">
        <v>67</v>
      </c>
      <c r="O82" s="34">
        <v>163</v>
      </c>
      <c r="P82" s="33">
        <v>2.0346190000000002</v>
      </c>
      <c r="Q82" s="35">
        <v>80</v>
      </c>
      <c r="R82" s="46">
        <v>2.4300000000000002</v>
      </c>
      <c r="S82" s="34">
        <v>137</v>
      </c>
      <c r="T82" s="47">
        <v>77.011099999999999</v>
      </c>
      <c r="U82" s="48">
        <v>8</v>
      </c>
      <c r="V82" s="49">
        <v>841500</v>
      </c>
      <c r="W82" s="50">
        <v>42</v>
      </c>
      <c r="X82" s="51">
        <v>3948800</v>
      </c>
      <c r="Y82" s="37">
        <v>567</v>
      </c>
      <c r="Z82" s="38"/>
      <c r="AA82" s="38"/>
      <c r="AB82" s="38"/>
    </row>
    <row r="83" spans="1:28" ht="45" customHeight="1">
      <c r="A83" s="54"/>
      <c r="B83" s="55" t="str">
        <f t="shared" si="0"/>
        <v>월</v>
      </c>
      <c r="C83" s="55" t="str">
        <f t="shared" si="1"/>
        <v>26년 5월 1주차</v>
      </c>
      <c r="D83" s="55">
        <v>46143</v>
      </c>
      <c r="E83" s="56" t="s">
        <v>63</v>
      </c>
      <c r="F83" s="54" t="s">
        <v>58</v>
      </c>
      <c r="G83" s="54" t="s">
        <v>59</v>
      </c>
      <c r="H83" s="33" t="s">
        <v>60</v>
      </c>
      <c r="I83" s="54" t="s">
        <v>2</v>
      </c>
      <c r="J83" s="33">
        <v>5634</v>
      </c>
      <c r="K83" s="33">
        <v>6904</v>
      </c>
      <c r="L83" s="34">
        <v>19774</v>
      </c>
      <c r="M83" s="34">
        <v>2864</v>
      </c>
      <c r="N83" s="35">
        <v>256</v>
      </c>
      <c r="O83" s="34">
        <v>77</v>
      </c>
      <c r="P83" s="33">
        <v>3.7079949999999999</v>
      </c>
      <c r="Q83" s="35">
        <v>290</v>
      </c>
      <c r="R83" s="46">
        <v>4.2</v>
      </c>
      <c r="S83" s="34">
        <v>68</v>
      </c>
      <c r="T83" s="47"/>
      <c r="U83" s="48"/>
      <c r="V83" s="49"/>
      <c r="W83" s="50">
        <v>18</v>
      </c>
      <c r="X83" s="51">
        <v>1508300</v>
      </c>
      <c r="Y83" s="37">
        <v>626</v>
      </c>
      <c r="Z83" s="38"/>
      <c r="AA83" s="38"/>
      <c r="AB83" s="38"/>
    </row>
    <row r="84" spans="1:28" ht="45" customHeight="1">
      <c r="A84" s="54"/>
      <c r="B84" s="55" t="str">
        <f t="shared" si="0"/>
        <v>월</v>
      </c>
      <c r="C84" s="55" t="str">
        <f t="shared" si="1"/>
        <v>26년 5월 1주차</v>
      </c>
      <c r="D84" s="55">
        <v>46143</v>
      </c>
      <c r="E84" s="56" t="s">
        <v>64</v>
      </c>
      <c r="F84" s="54" t="s">
        <v>58</v>
      </c>
      <c r="G84" s="54" t="s">
        <v>62</v>
      </c>
      <c r="H84" s="33"/>
      <c r="I84" s="54" t="s">
        <v>2</v>
      </c>
      <c r="J84" s="33">
        <v>6499</v>
      </c>
      <c r="K84" s="33">
        <v>7517</v>
      </c>
      <c r="L84" s="34">
        <v>24113</v>
      </c>
      <c r="M84" s="34">
        <v>3208</v>
      </c>
      <c r="N84" s="35">
        <v>68</v>
      </c>
      <c r="O84" s="34">
        <v>355</v>
      </c>
      <c r="P84" s="33">
        <v>0.90461599999999998</v>
      </c>
      <c r="Q84" s="35">
        <v>105</v>
      </c>
      <c r="R84" s="46">
        <v>1.4</v>
      </c>
      <c r="S84" s="34">
        <v>230</v>
      </c>
      <c r="T84" s="47"/>
      <c r="U84" s="48"/>
      <c r="V84" s="49"/>
      <c r="W84" s="50">
        <v>3</v>
      </c>
      <c r="X84" s="51">
        <v>180100</v>
      </c>
      <c r="Y84" s="37">
        <v>47</v>
      </c>
      <c r="Z84" s="38"/>
      <c r="AA84" s="38"/>
      <c r="AB84" s="38"/>
    </row>
    <row r="85" spans="1:28" ht="45" customHeight="1">
      <c r="A85" s="54"/>
      <c r="B85" s="55" t="str">
        <f t="shared" si="0"/>
        <v>월</v>
      </c>
      <c r="C85" s="55" t="str">
        <f t="shared" si="1"/>
        <v>26년 5월 1주차</v>
      </c>
      <c r="D85" s="55">
        <v>46144</v>
      </c>
      <c r="E85" s="56" t="s">
        <v>57</v>
      </c>
      <c r="F85" s="54" t="s">
        <v>58</v>
      </c>
      <c r="G85" s="54" t="s">
        <v>59</v>
      </c>
      <c r="H85" s="33" t="s">
        <v>60</v>
      </c>
      <c r="I85" s="54" t="s">
        <v>2</v>
      </c>
      <c r="J85" s="33">
        <v>0</v>
      </c>
      <c r="K85" s="33">
        <v>0</v>
      </c>
      <c r="L85" s="34">
        <v>0</v>
      </c>
      <c r="M85" s="34">
        <v>0</v>
      </c>
      <c r="N85" s="35"/>
      <c r="O85" s="34"/>
      <c r="P85" s="33"/>
      <c r="Q85" s="35">
        <v>0</v>
      </c>
      <c r="R85" s="46">
        <v>0</v>
      </c>
      <c r="S85" s="34">
        <v>0</v>
      </c>
      <c r="T85" s="47"/>
      <c r="U85" s="48"/>
      <c r="V85" s="49"/>
      <c r="W85" s="50">
        <v>14</v>
      </c>
      <c r="X85" s="51">
        <v>1120200</v>
      </c>
      <c r="Y85" s="37">
        <v>256</v>
      </c>
      <c r="Z85" s="38"/>
      <c r="AA85" s="38"/>
      <c r="AB85" s="38"/>
    </row>
    <row r="86" spans="1:28" ht="45" customHeight="1">
      <c r="A86" s="54"/>
      <c r="B86" s="55" t="str">
        <f t="shared" si="0"/>
        <v>월</v>
      </c>
      <c r="C86" s="55" t="str">
        <f t="shared" si="1"/>
        <v>26년 5월 1주차</v>
      </c>
      <c r="D86" s="55">
        <v>46144</v>
      </c>
      <c r="E86" s="56" t="s">
        <v>63</v>
      </c>
      <c r="F86" s="54" t="s">
        <v>58</v>
      </c>
      <c r="G86" s="54" t="s">
        <v>59</v>
      </c>
      <c r="H86" s="33" t="s">
        <v>60</v>
      </c>
      <c r="I86" s="54" t="s">
        <v>2</v>
      </c>
      <c r="J86" s="33">
        <v>5988</v>
      </c>
      <c r="K86" s="33">
        <v>7079</v>
      </c>
      <c r="L86" s="34">
        <v>19614</v>
      </c>
      <c r="M86" s="34">
        <v>2771</v>
      </c>
      <c r="N86" s="35">
        <v>253</v>
      </c>
      <c r="O86" s="34">
        <v>78</v>
      </c>
      <c r="P86" s="33">
        <v>3.5739510000000001</v>
      </c>
      <c r="Q86" s="35">
        <v>293</v>
      </c>
      <c r="R86" s="46">
        <v>4.1399999999999997</v>
      </c>
      <c r="S86" s="34">
        <v>67</v>
      </c>
      <c r="T86" s="47">
        <v>26.430099999999999</v>
      </c>
      <c r="U86" s="48">
        <v>4</v>
      </c>
      <c r="V86" s="49">
        <v>518400</v>
      </c>
      <c r="W86" s="50">
        <v>44</v>
      </c>
      <c r="X86" s="51">
        <v>4305200</v>
      </c>
      <c r="Y86" s="37">
        <v>798</v>
      </c>
      <c r="Z86" s="38"/>
      <c r="AA86" s="38"/>
      <c r="AB86" s="38"/>
    </row>
    <row r="87" spans="1:28" ht="45" customHeight="1">
      <c r="A87" s="54"/>
      <c r="B87" s="55" t="str">
        <f t="shared" si="0"/>
        <v>월</v>
      </c>
      <c r="C87" s="55" t="str">
        <f t="shared" si="1"/>
        <v>26년 5월 1주차</v>
      </c>
      <c r="D87" s="55">
        <v>46144</v>
      </c>
      <c r="E87" s="56" t="s">
        <v>64</v>
      </c>
      <c r="F87" s="54" t="s">
        <v>58</v>
      </c>
      <c r="G87" s="54" t="s">
        <v>62</v>
      </c>
      <c r="H87" s="33"/>
      <c r="I87" s="54" t="s">
        <v>2</v>
      </c>
      <c r="J87" s="33">
        <v>14408</v>
      </c>
      <c r="K87" s="33">
        <v>18344</v>
      </c>
      <c r="L87" s="34">
        <v>45299</v>
      </c>
      <c r="M87" s="34">
        <v>2469</v>
      </c>
      <c r="N87" s="35">
        <v>125</v>
      </c>
      <c r="O87" s="34">
        <v>362</v>
      </c>
      <c r="P87" s="33">
        <v>0.68142199999999997</v>
      </c>
      <c r="Q87" s="35">
        <v>213</v>
      </c>
      <c r="R87" s="46">
        <v>1.1599999999999999</v>
      </c>
      <c r="S87" s="34">
        <v>213</v>
      </c>
      <c r="T87" s="47">
        <v>1.8279000000000001</v>
      </c>
      <c r="U87" s="48">
        <v>1</v>
      </c>
      <c r="V87" s="49">
        <v>82800</v>
      </c>
      <c r="W87" s="50">
        <v>2</v>
      </c>
      <c r="X87" s="51">
        <v>141800</v>
      </c>
      <c r="Y87" s="37">
        <v>119</v>
      </c>
      <c r="Z87" s="38"/>
      <c r="AA87" s="38"/>
      <c r="AB87" s="38"/>
    </row>
    <row r="88" spans="1:28" ht="45" customHeight="1">
      <c r="A88" s="54"/>
      <c r="B88" s="55" t="str">
        <f t="shared" si="0"/>
        <v>월</v>
      </c>
      <c r="C88" s="55" t="str">
        <f t="shared" si="1"/>
        <v>26년 5월 1주차</v>
      </c>
      <c r="D88" s="55">
        <v>46145</v>
      </c>
      <c r="E88" s="56" t="s">
        <v>57</v>
      </c>
      <c r="F88" s="54" t="s">
        <v>58</v>
      </c>
      <c r="G88" s="54" t="s">
        <v>59</v>
      </c>
      <c r="H88" s="33" t="s">
        <v>60</v>
      </c>
      <c r="I88" s="54" t="s">
        <v>2</v>
      </c>
      <c r="J88" s="33">
        <v>0</v>
      </c>
      <c r="K88" s="33">
        <v>0</v>
      </c>
      <c r="L88" s="34">
        <v>0</v>
      </c>
      <c r="M88" s="34">
        <v>0</v>
      </c>
      <c r="N88" s="35"/>
      <c r="O88" s="34"/>
      <c r="P88" s="33"/>
      <c r="Q88" s="35">
        <v>0</v>
      </c>
      <c r="R88" s="46">
        <v>0</v>
      </c>
      <c r="S88" s="34">
        <v>0</v>
      </c>
      <c r="T88" s="47"/>
      <c r="U88" s="48">
        <v>2</v>
      </c>
      <c r="V88" s="49">
        <v>304200</v>
      </c>
      <c r="W88" s="50">
        <v>10</v>
      </c>
      <c r="X88" s="51">
        <v>1128900</v>
      </c>
      <c r="Y88" s="37">
        <v>207</v>
      </c>
      <c r="Z88" s="38"/>
      <c r="AA88" s="38"/>
      <c r="AB88" s="38"/>
    </row>
    <row r="89" spans="1:28" ht="45" customHeight="1">
      <c r="A89" s="54"/>
      <c r="B89" s="55" t="str">
        <f t="shared" si="0"/>
        <v>월</v>
      </c>
      <c r="C89" s="55" t="str">
        <f t="shared" si="1"/>
        <v>26년 5월 1주차</v>
      </c>
      <c r="D89" s="55">
        <v>46145</v>
      </c>
      <c r="E89" s="56" t="s">
        <v>63</v>
      </c>
      <c r="F89" s="54" t="s">
        <v>58</v>
      </c>
      <c r="G89" s="54" t="s">
        <v>59</v>
      </c>
      <c r="H89" s="33" t="s">
        <v>60</v>
      </c>
      <c r="I89" s="54" t="s">
        <v>2</v>
      </c>
      <c r="J89" s="33">
        <v>5524</v>
      </c>
      <c r="K89" s="33">
        <v>6566</v>
      </c>
      <c r="L89" s="34">
        <v>19712</v>
      </c>
      <c r="M89" s="34">
        <v>3002</v>
      </c>
      <c r="N89" s="35">
        <v>261</v>
      </c>
      <c r="O89" s="34">
        <v>76</v>
      </c>
      <c r="P89" s="33">
        <v>3.9750230000000002</v>
      </c>
      <c r="Q89" s="35">
        <v>291</v>
      </c>
      <c r="R89" s="46">
        <v>4.43</v>
      </c>
      <c r="S89" s="34">
        <v>68</v>
      </c>
      <c r="T89" s="47">
        <v>4.3830999999999998</v>
      </c>
      <c r="U89" s="48">
        <v>1</v>
      </c>
      <c r="V89" s="49">
        <v>86400</v>
      </c>
      <c r="W89" s="50">
        <v>37</v>
      </c>
      <c r="X89" s="51">
        <v>2599550</v>
      </c>
      <c r="Y89" s="37">
        <v>868</v>
      </c>
      <c r="Z89" s="38"/>
      <c r="AA89" s="38"/>
      <c r="AB89" s="38"/>
    </row>
    <row r="90" spans="1:28" ht="45" customHeight="1">
      <c r="A90" s="54"/>
      <c r="B90" s="55" t="str">
        <f t="shared" si="0"/>
        <v>월</v>
      </c>
      <c r="C90" s="55" t="str">
        <f t="shared" si="1"/>
        <v>26년 5월 1주차</v>
      </c>
      <c r="D90" s="55">
        <v>46145</v>
      </c>
      <c r="E90" s="56" t="s">
        <v>64</v>
      </c>
      <c r="F90" s="54" t="s">
        <v>58</v>
      </c>
      <c r="G90" s="54" t="s">
        <v>62</v>
      </c>
      <c r="H90" s="33"/>
      <c r="I90" s="54" t="s">
        <v>2</v>
      </c>
      <c r="J90" s="33">
        <v>11170</v>
      </c>
      <c r="K90" s="33">
        <v>13494</v>
      </c>
      <c r="L90" s="34">
        <v>39098</v>
      </c>
      <c r="M90" s="34">
        <v>2897</v>
      </c>
      <c r="N90" s="35">
        <v>86</v>
      </c>
      <c r="O90" s="34">
        <v>455</v>
      </c>
      <c r="P90" s="33">
        <v>0.63732</v>
      </c>
      <c r="Q90" s="35">
        <v>149</v>
      </c>
      <c r="R90" s="46">
        <v>1.1000000000000001</v>
      </c>
      <c r="S90" s="34">
        <v>262</v>
      </c>
      <c r="T90" s="47"/>
      <c r="U90" s="48"/>
      <c r="V90" s="49"/>
      <c r="W90" s="50">
        <v>2</v>
      </c>
      <c r="X90" s="51">
        <v>223200</v>
      </c>
      <c r="Y90" s="37">
        <v>103</v>
      </c>
      <c r="Z90" s="38"/>
      <c r="AA90" s="38"/>
      <c r="AB90" s="38"/>
    </row>
    <row r="91" spans="1:28" ht="45" customHeight="1">
      <c r="A91" s="54"/>
      <c r="B91" s="55" t="str">
        <f t="shared" si="0"/>
        <v>월</v>
      </c>
      <c r="C91" s="55" t="str">
        <f t="shared" si="1"/>
        <v>26년 5월 2주차</v>
      </c>
      <c r="D91" s="55">
        <v>46146</v>
      </c>
      <c r="E91" s="56" t="s">
        <v>57</v>
      </c>
      <c r="F91" s="54" t="s">
        <v>58</v>
      </c>
      <c r="G91" s="54" t="s">
        <v>59</v>
      </c>
      <c r="H91" s="33" t="s">
        <v>60</v>
      </c>
      <c r="I91" s="54" t="s">
        <v>2</v>
      </c>
      <c r="J91" s="33">
        <v>9560</v>
      </c>
      <c r="K91" s="33">
        <v>12051</v>
      </c>
      <c r="L91" s="34">
        <v>38748</v>
      </c>
      <c r="M91" s="34">
        <v>3215</v>
      </c>
      <c r="N91" s="35">
        <v>313</v>
      </c>
      <c r="O91" s="34">
        <v>124</v>
      </c>
      <c r="P91" s="33">
        <v>2.5972949999999999</v>
      </c>
      <c r="Q91" s="35">
        <v>350</v>
      </c>
      <c r="R91" s="46">
        <v>2.9</v>
      </c>
      <c r="S91" s="34">
        <v>111</v>
      </c>
      <c r="T91" s="47">
        <v>17.433199999999999</v>
      </c>
      <c r="U91" s="48">
        <v>6</v>
      </c>
      <c r="V91" s="49">
        <v>675500</v>
      </c>
      <c r="W91" s="50">
        <v>69</v>
      </c>
      <c r="X91" s="51">
        <v>6568300</v>
      </c>
      <c r="Y91" s="37">
        <v>959</v>
      </c>
      <c r="Z91" s="38"/>
      <c r="AA91" s="38"/>
      <c r="AB91" s="38"/>
    </row>
    <row r="92" spans="1:28" ht="45" customHeight="1">
      <c r="A92" s="54"/>
      <c r="B92" s="55" t="str">
        <f t="shared" si="0"/>
        <v>월</v>
      </c>
      <c r="C92" s="55" t="str">
        <f t="shared" si="1"/>
        <v>26년 5월 2주차</v>
      </c>
      <c r="D92" s="55">
        <v>46146</v>
      </c>
      <c r="E92" s="56" t="s">
        <v>63</v>
      </c>
      <c r="F92" s="54" t="s">
        <v>58</v>
      </c>
      <c r="G92" s="54" t="s">
        <v>59</v>
      </c>
      <c r="H92" s="33" t="s">
        <v>60</v>
      </c>
      <c r="I92" s="54" t="s">
        <v>2</v>
      </c>
      <c r="J92" s="33">
        <v>5346</v>
      </c>
      <c r="K92" s="33">
        <v>6619</v>
      </c>
      <c r="L92" s="34">
        <v>20402</v>
      </c>
      <c r="M92" s="34">
        <v>3082</v>
      </c>
      <c r="N92" s="35">
        <v>244</v>
      </c>
      <c r="O92" s="34">
        <v>84</v>
      </c>
      <c r="P92" s="33">
        <v>3.6863570000000001</v>
      </c>
      <c r="Q92" s="35">
        <v>270</v>
      </c>
      <c r="R92" s="46">
        <v>4.08</v>
      </c>
      <c r="S92" s="34">
        <v>76</v>
      </c>
      <c r="T92" s="47">
        <v>17.7532</v>
      </c>
      <c r="U92" s="48">
        <v>4</v>
      </c>
      <c r="V92" s="49">
        <v>362200</v>
      </c>
      <c r="W92" s="50">
        <v>41</v>
      </c>
      <c r="X92" s="51">
        <v>3511400</v>
      </c>
      <c r="Y92" s="37">
        <v>777</v>
      </c>
      <c r="Z92" s="38"/>
      <c r="AA92" s="38"/>
      <c r="AB92" s="38"/>
    </row>
    <row r="93" spans="1:28" ht="45" customHeight="1">
      <c r="A93" s="54"/>
      <c r="B93" s="55" t="str">
        <f t="shared" si="0"/>
        <v>월</v>
      </c>
      <c r="C93" s="55" t="str">
        <f t="shared" si="1"/>
        <v>26년 5월 2주차</v>
      </c>
      <c r="D93" s="55">
        <v>46146</v>
      </c>
      <c r="E93" s="56" t="s">
        <v>64</v>
      </c>
      <c r="F93" s="54" t="s">
        <v>58</v>
      </c>
      <c r="G93" s="54" t="s">
        <v>62</v>
      </c>
      <c r="H93" s="33"/>
      <c r="I93" s="54" t="s">
        <v>2</v>
      </c>
      <c r="J93" s="33">
        <v>4537</v>
      </c>
      <c r="K93" s="33">
        <v>5014</v>
      </c>
      <c r="L93" s="34">
        <v>18231</v>
      </c>
      <c r="M93" s="34">
        <v>3636</v>
      </c>
      <c r="N93" s="35">
        <v>31</v>
      </c>
      <c r="O93" s="34">
        <v>588</v>
      </c>
      <c r="P93" s="33">
        <v>0.61826899999999996</v>
      </c>
      <c r="Q93" s="35">
        <v>52</v>
      </c>
      <c r="R93" s="46">
        <v>1.04</v>
      </c>
      <c r="S93" s="34">
        <v>351</v>
      </c>
      <c r="T93" s="47"/>
      <c r="U93" s="48"/>
      <c r="V93" s="49"/>
      <c r="W93" s="50">
        <v>3</v>
      </c>
      <c r="X93" s="51">
        <v>447000</v>
      </c>
      <c r="Y93" s="37">
        <v>53</v>
      </c>
      <c r="Z93" s="38"/>
      <c r="AA93" s="38"/>
      <c r="AB93" s="38"/>
    </row>
    <row r="94" spans="1:28" ht="45" customHeight="1">
      <c r="A94" s="54"/>
      <c r="B94" s="55" t="str">
        <f t="shared" si="0"/>
        <v>월</v>
      </c>
      <c r="C94" s="55" t="str">
        <f t="shared" si="1"/>
        <v>26년 5월 2주차</v>
      </c>
      <c r="D94" s="55">
        <v>46147</v>
      </c>
      <c r="E94" s="56" t="s">
        <v>57</v>
      </c>
      <c r="F94" s="54" t="s">
        <v>58</v>
      </c>
      <c r="G94" s="54" t="s">
        <v>59</v>
      </c>
      <c r="H94" s="33" t="s">
        <v>60</v>
      </c>
      <c r="I94" s="54" t="s">
        <v>2</v>
      </c>
      <c r="J94" s="33">
        <v>11311</v>
      </c>
      <c r="K94" s="33">
        <v>15385</v>
      </c>
      <c r="L94" s="34">
        <v>48104</v>
      </c>
      <c r="M94" s="34">
        <v>3127</v>
      </c>
      <c r="N94" s="35">
        <v>424</v>
      </c>
      <c r="O94" s="34">
        <v>113</v>
      </c>
      <c r="P94" s="33">
        <v>2.7559309999999999</v>
      </c>
      <c r="Q94" s="35">
        <v>468</v>
      </c>
      <c r="R94" s="46">
        <v>3.04</v>
      </c>
      <c r="S94" s="34">
        <v>103</v>
      </c>
      <c r="T94" s="47">
        <v>24.432500000000001</v>
      </c>
      <c r="U94" s="48">
        <v>9</v>
      </c>
      <c r="V94" s="49">
        <v>1175300</v>
      </c>
      <c r="W94" s="50">
        <v>214</v>
      </c>
      <c r="X94" s="51">
        <v>18872300</v>
      </c>
      <c r="Y94" s="37">
        <v>1905</v>
      </c>
      <c r="Z94" s="38"/>
      <c r="AA94" s="38"/>
      <c r="AB94" s="38"/>
    </row>
    <row r="95" spans="1:28" ht="45" customHeight="1">
      <c r="A95" s="54"/>
      <c r="B95" s="55" t="str">
        <f t="shared" si="0"/>
        <v>월</v>
      </c>
      <c r="C95" s="55" t="str">
        <f t="shared" si="1"/>
        <v>26년 5월 2주차</v>
      </c>
      <c r="D95" s="55">
        <v>46147</v>
      </c>
      <c r="E95" s="56" t="s">
        <v>63</v>
      </c>
      <c r="F95" s="54" t="s">
        <v>58</v>
      </c>
      <c r="G95" s="54" t="s">
        <v>59</v>
      </c>
      <c r="H95" s="33" t="s">
        <v>60</v>
      </c>
      <c r="I95" s="54" t="s">
        <v>2</v>
      </c>
      <c r="J95" s="33">
        <v>5970</v>
      </c>
      <c r="K95" s="33">
        <v>7239</v>
      </c>
      <c r="L95" s="34">
        <v>22302</v>
      </c>
      <c r="M95" s="34">
        <v>3081</v>
      </c>
      <c r="N95" s="35">
        <v>304</v>
      </c>
      <c r="O95" s="34">
        <v>73</v>
      </c>
      <c r="P95" s="33">
        <v>4.1994749999999996</v>
      </c>
      <c r="Q95" s="35">
        <v>338</v>
      </c>
      <c r="R95" s="46">
        <v>4.67</v>
      </c>
      <c r="S95" s="34">
        <v>66</v>
      </c>
      <c r="T95" s="47">
        <v>8.2548999999999992</v>
      </c>
      <c r="U95" s="48">
        <v>2</v>
      </c>
      <c r="V95" s="49">
        <v>184100</v>
      </c>
      <c r="W95" s="50">
        <v>31</v>
      </c>
      <c r="X95" s="51">
        <v>2407700</v>
      </c>
      <c r="Y95" s="37">
        <v>805</v>
      </c>
      <c r="Z95" s="38"/>
      <c r="AA95" s="38"/>
      <c r="AB95" s="38"/>
    </row>
    <row r="96" spans="1:28" ht="45" customHeight="1">
      <c r="A96" s="54"/>
      <c r="B96" s="55" t="str">
        <f t="shared" si="0"/>
        <v>월</v>
      </c>
      <c r="C96" s="55" t="str">
        <f t="shared" si="1"/>
        <v>26년 5월 2주차</v>
      </c>
      <c r="D96" s="55">
        <v>46147</v>
      </c>
      <c r="E96" s="56" t="s">
        <v>64</v>
      </c>
      <c r="F96" s="54" t="s">
        <v>58</v>
      </c>
      <c r="G96" s="54" t="s">
        <v>62</v>
      </c>
      <c r="H96" s="33"/>
      <c r="I96" s="54" t="s">
        <v>2</v>
      </c>
      <c r="J96" s="33">
        <v>0</v>
      </c>
      <c r="K96" s="33">
        <v>0</v>
      </c>
      <c r="L96" s="34">
        <v>0</v>
      </c>
      <c r="M96" s="34">
        <v>0</v>
      </c>
      <c r="N96" s="35"/>
      <c r="O96" s="34"/>
      <c r="P96" s="33"/>
      <c r="Q96" s="35">
        <v>0</v>
      </c>
      <c r="R96" s="46">
        <v>0</v>
      </c>
      <c r="S96" s="34">
        <v>0</v>
      </c>
      <c r="T96" s="47"/>
      <c r="U96" s="48"/>
      <c r="V96" s="49"/>
      <c r="W96" s="50"/>
      <c r="X96" s="51"/>
      <c r="Y96" s="37">
        <v>6</v>
      </c>
      <c r="Z96" s="38"/>
      <c r="AA96" s="38"/>
      <c r="AB96" s="38"/>
    </row>
    <row r="97" spans="1:28" ht="45" customHeight="1">
      <c r="A97" s="54"/>
      <c r="B97" s="55" t="str">
        <f t="shared" si="0"/>
        <v>월</v>
      </c>
      <c r="C97" s="55" t="str">
        <f t="shared" si="1"/>
        <v>26년 5월 2주차</v>
      </c>
      <c r="D97" s="55">
        <v>46148</v>
      </c>
      <c r="E97" s="56" t="s">
        <v>57</v>
      </c>
      <c r="F97" s="54" t="s">
        <v>58</v>
      </c>
      <c r="G97" s="54" t="s">
        <v>59</v>
      </c>
      <c r="H97" s="33" t="s">
        <v>60</v>
      </c>
      <c r="I97" s="54" t="s">
        <v>2</v>
      </c>
      <c r="J97" s="33">
        <v>7101</v>
      </c>
      <c r="K97" s="33">
        <v>10317</v>
      </c>
      <c r="L97" s="34">
        <v>33035</v>
      </c>
      <c r="M97" s="34">
        <v>3202</v>
      </c>
      <c r="N97" s="35">
        <v>220</v>
      </c>
      <c r="O97" s="34">
        <v>150</v>
      </c>
      <c r="P97" s="33">
        <v>2.132403</v>
      </c>
      <c r="Q97" s="35">
        <v>258</v>
      </c>
      <c r="R97" s="46">
        <v>2.5</v>
      </c>
      <c r="S97" s="34">
        <v>128</v>
      </c>
      <c r="T97" s="47">
        <v>25.645499999999998</v>
      </c>
      <c r="U97" s="48">
        <v>8</v>
      </c>
      <c r="V97" s="49">
        <v>847200</v>
      </c>
      <c r="W97" s="50">
        <v>97</v>
      </c>
      <c r="X97" s="51">
        <v>9591850</v>
      </c>
      <c r="Y97" s="37">
        <v>1362</v>
      </c>
      <c r="Z97" s="38"/>
      <c r="AA97" s="38"/>
      <c r="AB97" s="38"/>
    </row>
    <row r="98" spans="1:28" ht="45" customHeight="1">
      <c r="A98" s="54"/>
      <c r="B98" s="55" t="str">
        <f t="shared" si="0"/>
        <v>월</v>
      </c>
      <c r="C98" s="55" t="str">
        <f t="shared" si="1"/>
        <v>26년 5월 2주차</v>
      </c>
      <c r="D98" s="55">
        <v>46148</v>
      </c>
      <c r="E98" s="56" t="s">
        <v>63</v>
      </c>
      <c r="F98" s="54" t="s">
        <v>58</v>
      </c>
      <c r="G98" s="54" t="s">
        <v>59</v>
      </c>
      <c r="H98" s="33" t="s">
        <v>60</v>
      </c>
      <c r="I98" s="54" t="s">
        <v>2</v>
      </c>
      <c r="J98" s="33">
        <v>5332</v>
      </c>
      <c r="K98" s="33">
        <v>6416</v>
      </c>
      <c r="L98" s="34">
        <v>19610</v>
      </c>
      <c r="M98" s="34">
        <v>3056</v>
      </c>
      <c r="N98" s="35">
        <v>240</v>
      </c>
      <c r="O98" s="34">
        <v>82</v>
      </c>
      <c r="P98" s="33">
        <v>3.7406480000000002</v>
      </c>
      <c r="Q98" s="35">
        <v>269</v>
      </c>
      <c r="R98" s="46">
        <v>4.1900000000000004</v>
      </c>
      <c r="S98" s="34">
        <v>73</v>
      </c>
      <c r="T98" s="47">
        <v>5.0026000000000002</v>
      </c>
      <c r="U98" s="48">
        <v>1</v>
      </c>
      <c r="V98" s="49">
        <v>98100</v>
      </c>
      <c r="W98" s="50">
        <v>46</v>
      </c>
      <c r="X98" s="51">
        <v>4275950</v>
      </c>
      <c r="Y98" s="37">
        <v>736</v>
      </c>
      <c r="Z98" s="38"/>
      <c r="AA98" s="38"/>
      <c r="AB98" s="38"/>
    </row>
    <row r="99" spans="1:28" ht="45" customHeight="1">
      <c r="A99" s="54"/>
      <c r="B99" s="55" t="str">
        <f t="shared" si="0"/>
        <v>월</v>
      </c>
      <c r="C99" s="55" t="str">
        <f t="shared" si="1"/>
        <v>26년 5월 2주차</v>
      </c>
      <c r="D99" s="55">
        <v>46148</v>
      </c>
      <c r="E99" s="56" t="s">
        <v>64</v>
      </c>
      <c r="F99" s="54" t="s">
        <v>58</v>
      </c>
      <c r="G99" s="54" t="s">
        <v>62</v>
      </c>
      <c r="H99" s="33"/>
      <c r="I99" s="54" t="s">
        <v>2</v>
      </c>
      <c r="J99" s="33">
        <v>0</v>
      </c>
      <c r="K99" s="33">
        <v>0</v>
      </c>
      <c r="L99" s="34">
        <v>0</v>
      </c>
      <c r="M99" s="34">
        <v>0</v>
      </c>
      <c r="N99" s="35"/>
      <c r="O99" s="34"/>
      <c r="P99" s="33"/>
      <c r="Q99" s="35">
        <v>0</v>
      </c>
      <c r="R99" s="46">
        <v>0</v>
      </c>
      <c r="S99" s="34">
        <v>0</v>
      </c>
      <c r="T99" s="47"/>
      <c r="U99" s="48"/>
      <c r="V99" s="49"/>
      <c r="W99" s="50"/>
      <c r="X99" s="51"/>
      <c r="Y99" s="37"/>
      <c r="Z99" s="38"/>
      <c r="AA99" s="38"/>
      <c r="AB99" s="38"/>
    </row>
    <row r="100" spans="1:28" ht="45" customHeight="1">
      <c r="A100" s="54"/>
      <c r="B100" s="55" t="str">
        <f t="shared" si="0"/>
        <v>월</v>
      </c>
      <c r="C100" s="55" t="str">
        <f t="shared" si="1"/>
        <v>26년 5월 2주차</v>
      </c>
      <c r="D100" s="55">
        <v>46149</v>
      </c>
      <c r="E100" s="56" t="s">
        <v>57</v>
      </c>
      <c r="F100" s="54" t="s">
        <v>58</v>
      </c>
      <c r="G100" s="54" t="s">
        <v>59</v>
      </c>
      <c r="H100" s="33" t="s">
        <v>60</v>
      </c>
      <c r="I100" s="54" t="s">
        <v>2</v>
      </c>
      <c r="J100" s="33">
        <v>7350</v>
      </c>
      <c r="K100" s="33">
        <v>10330</v>
      </c>
      <c r="L100" s="34">
        <v>33938</v>
      </c>
      <c r="M100" s="34">
        <v>3285</v>
      </c>
      <c r="N100" s="35">
        <v>220</v>
      </c>
      <c r="O100" s="34">
        <v>154</v>
      </c>
      <c r="P100" s="33">
        <v>2.1297190000000001</v>
      </c>
      <c r="Q100" s="35">
        <v>255</v>
      </c>
      <c r="R100" s="46">
        <v>2.4700000000000002</v>
      </c>
      <c r="S100" s="34">
        <v>133</v>
      </c>
      <c r="T100" s="47">
        <v>16.114699999999999</v>
      </c>
      <c r="U100" s="48">
        <v>5</v>
      </c>
      <c r="V100" s="49">
        <v>546900</v>
      </c>
      <c r="W100" s="50">
        <v>42</v>
      </c>
      <c r="X100" s="51">
        <v>3790200</v>
      </c>
      <c r="Y100" s="37">
        <v>924</v>
      </c>
      <c r="Z100" s="52"/>
      <c r="AA100" s="52"/>
      <c r="AB100" s="52"/>
    </row>
    <row r="101" spans="1:28" ht="45" customHeight="1">
      <c r="A101" s="54"/>
      <c r="B101" s="55" t="str">
        <f t="shared" si="0"/>
        <v>월</v>
      </c>
      <c r="C101" s="55" t="str">
        <f t="shared" si="1"/>
        <v>26년 5월 2주차</v>
      </c>
      <c r="D101" s="55">
        <v>46149</v>
      </c>
      <c r="E101" s="56" t="s">
        <v>63</v>
      </c>
      <c r="F101" s="54" t="s">
        <v>58</v>
      </c>
      <c r="G101" s="54" t="s">
        <v>59</v>
      </c>
      <c r="H101" s="33" t="s">
        <v>60</v>
      </c>
      <c r="I101" s="54" t="s">
        <v>2</v>
      </c>
      <c r="J101" s="33">
        <v>5425</v>
      </c>
      <c r="K101" s="33">
        <v>6223</v>
      </c>
      <c r="L101" s="34">
        <v>19235</v>
      </c>
      <c r="M101" s="34">
        <v>3091</v>
      </c>
      <c r="N101" s="35">
        <v>239</v>
      </c>
      <c r="O101" s="34">
        <v>80</v>
      </c>
      <c r="P101" s="33">
        <v>3.8405909999999999</v>
      </c>
      <c r="Q101" s="35">
        <v>280</v>
      </c>
      <c r="R101" s="46">
        <v>4.5</v>
      </c>
      <c r="S101" s="34">
        <v>69</v>
      </c>
      <c r="T101" s="47">
        <v>7.2263999999999999</v>
      </c>
      <c r="U101" s="48">
        <v>1</v>
      </c>
      <c r="V101" s="49">
        <v>139000</v>
      </c>
      <c r="W101" s="50">
        <v>31</v>
      </c>
      <c r="X101" s="51">
        <v>2374100</v>
      </c>
      <c r="Y101" s="37">
        <v>723</v>
      </c>
      <c r="Z101" s="38"/>
      <c r="AA101" s="38"/>
      <c r="AB101" s="38"/>
    </row>
    <row r="102" spans="1:28" ht="45" customHeight="1">
      <c r="A102" s="54"/>
      <c r="B102" s="55" t="str">
        <f t="shared" si="0"/>
        <v>월</v>
      </c>
      <c r="C102" s="55" t="str">
        <f t="shared" si="1"/>
        <v>26년 5월 2주차</v>
      </c>
      <c r="D102" s="55">
        <v>46149</v>
      </c>
      <c r="E102" s="56" t="s">
        <v>64</v>
      </c>
      <c r="F102" s="54" t="s">
        <v>58</v>
      </c>
      <c r="G102" s="54" t="s">
        <v>62</v>
      </c>
      <c r="H102" s="33"/>
      <c r="I102" s="54" t="s">
        <v>2</v>
      </c>
      <c r="J102" s="33">
        <v>0</v>
      </c>
      <c r="K102" s="33">
        <v>0</v>
      </c>
      <c r="L102" s="34">
        <v>0</v>
      </c>
      <c r="M102" s="34">
        <v>0</v>
      </c>
      <c r="N102" s="35"/>
      <c r="O102" s="34"/>
      <c r="P102" s="33"/>
      <c r="Q102" s="35">
        <v>0</v>
      </c>
      <c r="R102" s="46">
        <v>0</v>
      </c>
      <c r="S102" s="34">
        <v>0</v>
      </c>
      <c r="T102" s="47"/>
      <c r="U102" s="48"/>
      <c r="V102" s="49"/>
      <c r="W102" s="50"/>
      <c r="X102" s="51"/>
      <c r="Y102" s="37"/>
      <c r="Z102" s="38"/>
      <c r="AA102" s="38"/>
      <c r="AB102" s="38"/>
    </row>
    <row r="103" spans="1:28" ht="45" customHeight="1">
      <c r="A103" s="54"/>
      <c r="B103" s="55" t="str">
        <f t="shared" si="0"/>
        <v>월</v>
      </c>
      <c r="C103" s="55" t="str">
        <f t="shared" si="1"/>
        <v>26년 5월 2주차</v>
      </c>
      <c r="D103" s="55">
        <v>46150</v>
      </c>
      <c r="E103" s="56" t="s">
        <v>57</v>
      </c>
      <c r="F103" s="54" t="s">
        <v>58</v>
      </c>
      <c r="G103" s="54" t="s">
        <v>59</v>
      </c>
      <c r="H103" s="33" t="s">
        <v>60</v>
      </c>
      <c r="I103" s="54" t="s">
        <v>2</v>
      </c>
      <c r="J103" s="33">
        <v>7596</v>
      </c>
      <c r="K103" s="33">
        <v>10012</v>
      </c>
      <c r="L103" s="34">
        <v>32912</v>
      </c>
      <c r="M103" s="34">
        <v>3287</v>
      </c>
      <c r="N103" s="35">
        <v>232</v>
      </c>
      <c r="O103" s="34">
        <v>142</v>
      </c>
      <c r="P103" s="33">
        <v>2.3172190000000001</v>
      </c>
      <c r="Q103" s="35">
        <v>265</v>
      </c>
      <c r="R103" s="46">
        <v>2.65</v>
      </c>
      <c r="S103" s="34">
        <v>124</v>
      </c>
      <c r="T103" s="47">
        <v>9.6378000000000004</v>
      </c>
      <c r="U103" s="48">
        <v>3</v>
      </c>
      <c r="V103" s="49">
        <v>317200</v>
      </c>
      <c r="W103" s="50">
        <v>83</v>
      </c>
      <c r="X103" s="51">
        <v>7725550</v>
      </c>
      <c r="Y103" s="37">
        <v>1043</v>
      </c>
      <c r="Z103" s="52"/>
      <c r="AA103" s="52"/>
      <c r="AB103" s="52"/>
    </row>
    <row r="104" spans="1:28" ht="45" customHeight="1">
      <c r="A104" s="54"/>
      <c r="B104" s="55" t="str">
        <f t="shared" si="0"/>
        <v>월</v>
      </c>
      <c r="C104" s="55" t="str">
        <f t="shared" si="1"/>
        <v>26년 5월 2주차</v>
      </c>
      <c r="D104" s="55">
        <v>46150</v>
      </c>
      <c r="E104" s="56" t="s">
        <v>63</v>
      </c>
      <c r="F104" s="54" t="s">
        <v>58</v>
      </c>
      <c r="G104" s="54" t="s">
        <v>59</v>
      </c>
      <c r="H104" s="33" t="s">
        <v>60</v>
      </c>
      <c r="I104" s="54" t="s">
        <v>2</v>
      </c>
      <c r="J104" s="33">
        <v>5821</v>
      </c>
      <c r="K104" s="33">
        <v>6619</v>
      </c>
      <c r="L104" s="34">
        <v>18980</v>
      </c>
      <c r="M104" s="34">
        <v>2868</v>
      </c>
      <c r="N104" s="35">
        <v>228</v>
      </c>
      <c r="O104" s="34">
        <v>83</v>
      </c>
      <c r="P104" s="33">
        <v>3.4446289999999999</v>
      </c>
      <c r="Q104" s="35">
        <v>260</v>
      </c>
      <c r="R104" s="46">
        <v>3.93</v>
      </c>
      <c r="S104" s="34">
        <v>73</v>
      </c>
      <c r="T104" s="47">
        <v>4.1096000000000004</v>
      </c>
      <c r="U104" s="48">
        <v>2</v>
      </c>
      <c r="V104" s="49">
        <v>78000</v>
      </c>
      <c r="W104" s="50">
        <v>16</v>
      </c>
      <c r="X104" s="51">
        <v>1276100</v>
      </c>
      <c r="Y104" s="37">
        <v>612</v>
      </c>
      <c r="Z104" s="38"/>
      <c r="AA104" s="38"/>
      <c r="AB104" s="38"/>
    </row>
    <row r="105" spans="1:28" ht="45" customHeight="1">
      <c r="A105" s="54"/>
      <c r="B105" s="55" t="str">
        <f t="shared" si="0"/>
        <v>월</v>
      </c>
      <c r="C105" s="55" t="str">
        <f t="shared" si="1"/>
        <v>26년 5월 2주차</v>
      </c>
      <c r="D105" s="55">
        <v>46150</v>
      </c>
      <c r="E105" s="56" t="s">
        <v>64</v>
      </c>
      <c r="F105" s="54" t="s">
        <v>58</v>
      </c>
      <c r="G105" s="54" t="s">
        <v>62</v>
      </c>
      <c r="H105" s="33"/>
      <c r="I105" s="54" t="s">
        <v>2</v>
      </c>
      <c r="J105" s="33">
        <v>71</v>
      </c>
      <c r="K105" s="33">
        <v>74</v>
      </c>
      <c r="L105" s="34">
        <v>324</v>
      </c>
      <c r="M105" s="34">
        <v>4378</v>
      </c>
      <c r="N105" s="35">
        <v>1</v>
      </c>
      <c r="O105" s="34">
        <v>324</v>
      </c>
      <c r="P105" s="33">
        <v>1.351351</v>
      </c>
      <c r="Q105" s="35">
        <v>1</v>
      </c>
      <c r="R105" s="46">
        <v>1.35</v>
      </c>
      <c r="S105" s="34">
        <v>324</v>
      </c>
      <c r="T105" s="47"/>
      <c r="U105" s="48"/>
      <c r="V105" s="49"/>
      <c r="W105" s="50"/>
      <c r="X105" s="51"/>
      <c r="Y105" s="37"/>
      <c r="Z105" s="38"/>
      <c r="AA105" s="38"/>
      <c r="AB105" s="38"/>
    </row>
    <row r="106" spans="1:28" ht="45" customHeight="1">
      <c r="A106" s="54"/>
      <c r="B106" s="55" t="str">
        <f t="shared" si="0"/>
        <v>월</v>
      </c>
      <c r="C106" s="55" t="str">
        <f t="shared" si="1"/>
        <v>26년 5월 2주차</v>
      </c>
      <c r="D106" s="55">
        <v>46151</v>
      </c>
      <c r="E106" s="56" t="s">
        <v>57</v>
      </c>
      <c r="F106" s="54" t="s">
        <v>58</v>
      </c>
      <c r="G106" s="54" t="s">
        <v>59</v>
      </c>
      <c r="H106" s="33" t="s">
        <v>60</v>
      </c>
      <c r="I106" s="54" t="s">
        <v>2</v>
      </c>
      <c r="J106" s="33">
        <v>7776</v>
      </c>
      <c r="K106" s="33">
        <v>10233</v>
      </c>
      <c r="L106" s="34">
        <v>34291</v>
      </c>
      <c r="M106" s="34">
        <v>3351</v>
      </c>
      <c r="N106" s="35">
        <v>256</v>
      </c>
      <c r="O106" s="34">
        <v>134</v>
      </c>
      <c r="P106" s="33">
        <v>2.5017100000000001</v>
      </c>
      <c r="Q106" s="35">
        <v>290</v>
      </c>
      <c r="R106" s="46">
        <v>2.83</v>
      </c>
      <c r="S106" s="34">
        <v>118</v>
      </c>
      <c r="T106" s="47">
        <v>42.503900000000002</v>
      </c>
      <c r="U106" s="48">
        <v>12</v>
      </c>
      <c r="V106" s="49">
        <v>1457500</v>
      </c>
      <c r="W106" s="50">
        <v>113</v>
      </c>
      <c r="X106" s="51">
        <v>11057450</v>
      </c>
      <c r="Y106" s="37">
        <v>1227</v>
      </c>
      <c r="Z106" s="38"/>
      <c r="AA106" s="38"/>
      <c r="AB106" s="38"/>
    </row>
    <row r="107" spans="1:28" ht="45" customHeight="1">
      <c r="A107" s="54"/>
      <c r="B107" s="55" t="str">
        <f t="shared" si="0"/>
        <v>월</v>
      </c>
      <c r="C107" s="55" t="str">
        <f t="shared" si="1"/>
        <v>26년 5월 2주차</v>
      </c>
      <c r="D107" s="55">
        <v>46151</v>
      </c>
      <c r="E107" s="56" t="s">
        <v>63</v>
      </c>
      <c r="F107" s="54" t="s">
        <v>58</v>
      </c>
      <c r="G107" s="54" t="s">
        <v>59</v>
      </c>
      <c r="H107" s="33" t="s">
        <v>60</v>
      </c>
      <c r="I107" s="54" t="s">
        <v>2</v>
      </c>
      <c r="J107" s="33">
        <v>5414</v>
      </c>
      <c r="K107" s="33">
        <v>5879</v>
      </c>
      <c r="L107" s="34">
        <v>19685</v>
      </c>
      <c r="M107" s="34">
        <v>3348</v>
      </c>
      <c r="N107" s="35">
        <v>178</v>
      </c>
      <c r="O107" s="34">
        <v>111</v>
      </c>
      <c r="P107" s="33">
        <v>3.0277259999999999</v>
      </c>
      <c r="Q107" s="35">
        <v>200</v>
      </c>
      <c r="R107" s="46">
        <v>3.4</v>
      </c>
      <c r="S107" s="34">
        <v>98</v>
      </c>
      <c r="T107" s="47"/>
      <c r="U107" s="48"/>
      <c r="V107" s="49"/>
      <c r="W107" s="50">
        <v>15</v>
      </c>
      <c r="X107" s="51">
        <v>1247100</v>
      </c>
      <c r="Y107" s="37">
        <v>549</v>
      </c>
      <c r="Z107" s="38"/>
      <c r="AA107" s="38"/>
      <c r="AB107" s="38"/>
    </row>
    <row r="108" spans="1:28" ht="45" customHeight="1">
      <c r="A108" s="54"/>
      <c r="B108" s="55" t="str">
        <f t="shared" si="0"/>
        <v>월</v>
      </c>
      <c r="C108" s="55" t="str">
        <f t="shared" si="1"/>
        <v>26년 5월 2주차</v>
      </c>
      <c r="D108" s="55">
        <v>46151</v>
      </c>
      <c r="E108" s="56" t="s">
        <v>64</v>
      </c>
      <c r="F108" s="54" t="s">
        <v>58</v>
      </c>
      <c r="G108" s="54" t="s">
        <v>62</v>
      </c>
      <c r="H108" s="33"/>
      <c r="I108" s="54" t="s">
        <v>2</v>
      </c>
      <c r="J108" s="33">
        <v>28</v>
      </c>
      <c r="K108" s="33">
        <v>28</v>
      </c>
      <c r="L108" s="34">
        <v>65</v>
      </c>
      <c r="M108" s="34">
        <v>2321</v>
      </c>
      <c r="N108" s="35">
        <v>1</v>
      </c>
      <c r="O108" s="34">
        <v>65</v>
      </c>
      <c r="P108" s="33">
        <v>3.5714290000000002</v>
      </c>
      <c r="Q108" s="35">
        <v>2</v>
      </c>
      <c r="R108" s="46">
        <v>7.14</v>
      </c>
      <c r="S108" s="34">
        <v>33</v>
      </c>
      <c r="T108" s="47"/>
      <c r="U108" s="48"/>
      <c r="V108" s="49"/>
      <c r="W108" s="50"/>
      <c r="X108" s="51"/>
      <c r="Y108" s="37"/>
      <c r="Z108" s="38"/>
      <c r="AA108" s="38"/>
      <c r="AB108" s="38"/>
    </row>
    <row r="109" spans="1:28" ht="45" customHeight="1">
      <c r="A109" s="54"/>
      <c r="B109" s="55" t="str">
        <f t="shared" si="0"/>
        <v>월</v>
      </c>
      <c r="C109" s="55" t="str">
        <f t="shared" si="1"/>
        <v>26년 5월 2주차</v>
      </c>
      <c r="D109" s="55">
        <v>46152</v>
      </c>
      <c r="E109" s="56" t="s">
        <v>57</v>
      </c>
      <c r="F109" s="54" t="s">
        <v>58</v>
      </c>
      <c r="G109" s="54" t="s">
        <v>59</v>
      </c>
      <c r="H109" s="33" t="s">
        <v>60</v>
      </c>
      <c r="I109" s="54" t="s">
        <v>2</v>
      </c>
      <c r="J109" s="33">
        <v>9203</v>
      </c>
      <c r="K109" s="33">
        <v>12315</v>
      </c>
      <c r="L109" s="34">
        <v>38141</v>
      </c>
      <c r="M109" s="34">
        <v>3097</v>
      </c>
      <c r="N109" s="35">
        <v>265</v>
      </c>
      <c r="O109" s="34">
        <v>144</v>
      </c>
      <c r="P109" s="33">
        <v>2.1518470000000001</v>
      </c>
      <c r="Q109" s="35">
        <v>300</v>
      </c>
      <c r="R109" s="46">
        <v>2.44</v>
      </c>
      <c r="S109" s="34">
        <v>127</v>
      </c>
      <c r="T109" s="47">
        <v>35.982300000000002</v>
      </c>
      <c r="U109" s="48">
        <v>11</v>
      </c>
      <c r="V109" s="49">
        <v>1372400</v>
      </c>
      <c r="W109" s="50">
        <v>114</v>
      </c>
      <c r="X109" s="51">
        <v>9291350</v>
      </c>
      <c r="Y109" s="37">
        <v>1203</v>
      </c>
      <c r="Z109" s="38"/>
      <c r="AA109" s="38"/>
      <c r="AB109" s="38"/>
    </row>
    <row r="110" spans="1:28" ht="45" customHeight="1">
      <c r="A110" s="54"/>
      <c r="B110" s="55" t="str">
        <f t="shared" si="0"/>
        <v>월</v>
      </c>
      <c r="C110" s="55" t="str">
        <f t="shared" si="1"/>
        <v>26년 5월 2주차</v>
      </c>
      <c r="D110" s="55">
        <v>46152</v>
      </c>
      <c r="E110" s="56" t="s">
        <v>63</v>
      </c>
      <c r="F110" s="54" t="s">
        <v>58</v>
      </c>
      <c r="G110" s="54" t="s">
        <v>59</v>
      </c>
      <c r="H110" s="33" t="s">
        <v>60</v>
      </c>
      <c r="I110" s="54" t="s">
        <v>2</v>
      </c>
      <c r="J110" s="33">
        <v>4941</v>
      </c>
      <c r="K110" s="33">
        <v>5772</v>
      </c>
      <c r="L110" s="34">
        <v>17197</v>
      </c>
      <c r="M110" s="34">
        <v>2979</v>
      </c>
      <c r="N110" s="35">
        <v>196</v>
      </c>
      <c r="O110" s="34">
        <v>88</v>
      </c>
      <c r="P110" s="33">
        <v>3.3957030000000001</v>
      </c>
      <c r="Q110" s="35">
        <v>238</v>
      </c>
      <c r="R110" s="46">
        <v>4.12</v>
      </c>
      <c r="S110" s="34">
        <v>72</v>
      </c>
      <c r="T110" s="47">
        <v>15.002599999999999</v>
      </c>
      <c r="U110" s="48">
        <v>2</v>
      </c>
      <c r="V110" s="49">
        <v>258000</v>
      </c>
      <c r="W110" s="50">
        <v>16</v>
      </c>
      <c r="X110" s="51">
        <v>1509850</v>
      </c>
      <c r="Y110" s="37">
        <v>516</v>
      </c>
      <c r="Z110" s="38"/>
      <c r="AA110" s="38"/>
      <c r="AB110" s="38"/>
    </row>
    <row r="111" spans="1:28" ht="45" customHeight="1">
      <c r="A111" s="54"/>
      <c r="B111" s="55" t="str">
        <f t="shared" si="0"/>
        <v>월</v>
      </c>
      <c r="C111" s="55" t="str">
        <f t="shared" si="1"/>
        <v>26년 5월 2주차</v>
      </c>
      <c r="D111" s="55">
        <v>46152</v>
      </c>
      <c r="E111" s="56" t="s">
        <v>64</v>
      </c>
      <c r="F111" s="54" t="s">
        <v>58</v>
      </c>
      <c r="G111" s="54" t="s">
        <v>62</v>
      </c>
      <c r="H111" s="33"/>
      <c r="I111" s="54" t="s">
        <v>2</v>
      </c>
      <c r="J111" s="33">
        <v>28</v>
      </c>
      <c r="K111" s="33">
        <v>30</v>
      </c>
      <c r="L111" s="34">
        <v>85</v>
      </c>
      <c r="M111" s="34">
        <v>2833</v>
      </c>
      <c r="N111" s="35"/>
      <c r="O111" s="34"/>
      <c r="P111" s="33"/>
      <c r="Q111" s="35">
        <v>0</v>
      </c>
      <c r="R111" s="46">
        <v>0</v>
      </c>
      <c r="S111" s="34">
        <v>0</v>
      </c>
      <c r="T111" s="47"/>
      <c r="U111" s="48"/>
      <c r="V111" s="49"/>
      <c r="W111" s="50"/>
      <c r="X111" s="51"/>
      <c r="Y111" s="37"/>
      <c r="Z111" s="38"/>
      <c r="AA111" s="38"/>
      <c r="AB111" s="38"/>
    </row>
    <row r="112" spans="1:28" ht="45" customHeight="1">
      <c r="A112" s="54"/>
      <c r="B112" s="55" t="str">
        <f t="shared" si="0"/>
        <v>월</v>
      </c>
      <c r="C112" s="55" t="str">
        <f t="shared" si="1"/>
        <v>26년 5월 3주차</v>
      </c>
      <c r="D112" s="55">
        <v>46153</v>
      </c>
      <c r="E112" s="56" t="s">
        <v>57</v>
      </c>
      <c r="F112" s="54" t="s">
        <v>58</v>
      </c>
      <c r="G112" s="54" t="s">
        <v>59</v>
      </c>
      <c r="H112" s="33" t="s">
        <v>60</v>
      </c>
      <c r="I112" s="54" t="s">
        <v>2</v>
      </c>
      <c r="J112" s="33">
        <v>3764</v>
      </c>
      <c r="K112" s="33">
        <v>4817</v>
      </c>
      <c r="L112" s="34">
        <v>14987</v>
      </c>
      <c r="M112" s="34">
        <v>3111</v>
      </c>
      <c r="N112" s="35">
        <v>86</v>
      </c>
      <c r="O112" s="34">
        <v>174</v>
      </c>
      <c r="P112" s="33">
        <v>1.785344</v>
      </c>
      <c r="Q112" s="35">
        <v>97</v>
      </c>
      <c r="R112" s="46">
        <v>2.0099999999999998</v>
      </c>
      <c r="S112" s="34">
        <v>155</v>
      </c>
      <c r="T112" s="47">
        <v>101.8416</v>
      </c>
      <c r="U112" s="48">
        <v>16</v>
      </c>
      <c r="V112" s="49">
        <v>1526300</v>
      </c>
      <c r="W112" s="50">
        <v>63</v>
      </c>
      <c r="X112" s="51">
        <v>7071400</v>
      </c>
      <c r="Y112" s="37">
        <v>784</v>
      </c>
      <c r="Z112" s="38"/>
      <c r="AA112" s="38"/>
      <c r="AB112" s="38"/>
    </row>
    <row r="113" spans="1:28" ht="45" customHeight="1">
      <c r="A113" s="54"/>
      <c r="B113" s="55" t="str">
        <f t="shared" si="0"/>
        <v>월</v>
      </c>
      <c r="C113" s="55" t="str">
        <f t="shared" si="1"/>
        <v>26년 5월 3주차</v>
      </c>
      <c r="D113" s="55">
        <v>46153</v>
      </c>
      <c r="E113" s="56" t="s">
        <v>63</v>
      </c>
      <c r="F113" s="54" t="s">
        <v>58</v>
      </c>
      <c r="G113" s="54" t="s">
        <v>59</v>
      </c>
      <c r="H113" s="33" t="s">
        <v>60</v>
      </c>
      <c r="I113" s="54" t="s">
        <v>2</v>
      </c>
      <c r="J113" s="33">
        <v>5773</v>
      </c>
      <c r="K113" s="33">
        <v>6868</v>
      </c>
      <c r="L113" s="34">
        <v>20443</v>
      </c>
      <c r="M113" s="34">
        <v>2977</v>
      </c>
      <c r="N113" s="35">
        <v>217</v>
      </c>
      <c r="O113" s="34">
        <v>94</v>
      </c>
      <c r="P113" s="33">
        <v>3.1595810000000002</v>
      </c>
      <c r="Q113" s="35">
        <v>239</v>
      </c>
      <c r="R113" s="46">
        <v>3.48</v>
      </c>
      <c r="S113" s="34">
        <v>86</v>
      </c>
      <c r="T113" s="47">
        <v>12.087300000000001</v>
      </c>
      <c r="U113" s="48">
        <v>2</v>
      </c>
      <c r="V113" s="49">
        <v>247100</v>
      </c>
      <c r="W113" s="50">
        <v>24</v>
      </c>
      <c r="X113" s="51">
        <v>2147500</v>
      </c>
      <c r="Y113" s="37">
        <v>561</v>
      </c>
      <c r="Z113" s="38"/>
      <c r="AA113" s="38"/>
      <c r="AB113" s="38"/>
    </row>
    <row r="114" spans="1:28" ht="45" customHeight="1">
      <c r="A114" s="54"/>
      <c r="B114" s="55" t="str">
        <f t="shared" si="0"/>
        <v>월</v>
      </c>
      <c r="C114" s="55" t="str">
        <f t="shared" si="1"/>
        <v>26년 5월 3주차</v>
      </c>
      <c r="D114" s="55">
        <v>46153</v>
      </c>
      <c r="E114" s="56" t="s">
        <v>64</v>
      </c>
      <c r="F114" s="54" t="s">
        <v>58</v>
      </c>
      <c r="G114" s="54" t="s">
        <v>62</v>
      </c>
      <c r="H114" s="33"/>
      <c r="I114" s="54" t="s">
        <v>2</v>
      </c>
      <c r="J114" s="33">
        <v>4520</v>
      </c>
      <c r="K114" s="33">
        <v>5145</v>
      </c>
      <c r="L114" s="34">
        <v>12552</v>
      </c>
      <c r="M114" s="34">
        <v>2440</v>
      </c>
      <c r="N114" s="35">
        <v>41</v>
      </c>
      <c r="O114" s="34">
        <v>306</v>
      </c>
      <c r="P114" s="33">
        <v>0.79688999999999999</v>
      </c>
      <c r="Q114" s="35">
        <v>68</v>
      </c>
      <c r="R114" s="46">
        <v>1.32</v>
      </c>
      <c r="S114" s="34">
        <v>185</v>
      </c>
      <c r="T114" s="47"/>
      <c r="U114" s="48"/>
      <c r="V114" s="49"/>
      <c r="W114" s="50"/>
      <c r="X114" s="51"/>
      <c r="Y114" s="37">
        <v>38</v>
      </c>
      <c r="Z114" s="38"/>
      <c r="AA114" s="38"/>
      <c r="AB114" s="38"/>
    </row>
    <row r="115" spans="1:28" ht="45" customHeight="1">
      <c r="A115" s="54"/>
      <c r="B115" s="55" t="str">
        <f t="shared" si="0"/>
        <v>월</v>
      </c>
      <c r="C115" s="55" t="str">
        <f t="shared" si="1"/>
        <v>26년 5월 3주차</v>
      </c>
      <c r="D115" s="55">
        <v>46154</v>
      </c>
      <c r="E115" s="56" t="s">
        <v>57</v>
      </c>
      <c r="F115" s="54" t="s">
        <v>58</v>
      </c>
      <c r="G115" s="54" t="s">
        <v>59</v>
      </c>
      <c r="H115" s="33" t="s">
        <v>60</v>
      </c>
      <c r="I115" s="54" t="s">
        <v>2</v>
      </c>
      <c r="J115" s="33">
        <v>36</v>
      </c>
      <c r="K115" s="33">
        <v>37</v>
      </c>
      <c r="L115" s="34">
        <v>132</v>
      </c>
      <c r="M115" s="34">
        <v>3568</v>
      </c>
      <c r="N115" s="35">
        <v>1</v>
      </c>
      <c r="O115" s="34">
        <v>132</v>
      </c>
      <c r="P115" s="33">
        <v>2.7027030000000001</v>
      </c>
      <c r="Q115" s="35">
        <v>2</v>
      </c>
      <c r="R115" s="46">
        <v>5.41</v>
      </c>
      <c r="S115" s="34">
        <v>66</v>
      </c>
      <c r="T115" s="47">
        <v>2622.7273</v>
      </c>
      <c r="U115" s="48">
        <v>2</v>
      </c>
      <c r="V115" s="49">
        <v>346200</v>
      </c>
      <c r="W115" s="50">
        <v>7</v>
      </c>
      <c r="X115" s="51">
        <v>680000</v>
      </c>
      <c r="Y115" s="37">
        <v>173</v>
      </c>
      <c r="Z115" s="38"/>
      <c r="AA115" s="38"/>
      <c r="AB115" s="38"/>
    </row>
    <row r="116" spans="1:28" ht="45" customHeight="1">
      <c r="A116" s="54"/>
      <c r="B116" s="55" t="str">
        <f t="shared" si="0"/>
        <v>월</v>
      </c>
      <c r="C116" s="55" t="str">
        <f t="shared" si="1"/>
        <v>26년 5월 3주차</v>
      </c>
      <c r="D116" s="55">
        <v>46154</v>
      </c>
      <c r="E116" s="56" t="s">
        <v>63</v>
      </c>
      <c r="F116" s="54" t="s">
        <v>58</v>
      </c>
      <c r="G116" s="54" t="s">
        <v>59</v>
      </c>
      <c r="H116" s="33" t="s">
        <v>60</v>
      </c>
      <c r="I116" s="54" t="s">
        <v>2</v>
      </c>
      <c r="J116" s="33">
        <v>6186</v>
      </c>
      <c r="K116" s="33">
        <v>7119</v>
      </c>
      <c r="L116" s="34">
        <v>22277</v>
      </c>
      <c r="M116" s="34">
        <v>3129</v>
      </c>
      <c r="N116" s="35">
        <v>217</v>
      </c>
      <c r="O116" s="34">
        <v>103</v>
      </c>
      <c r="P116" s="33">
        <v>3.048181</v>
      </c>
      <c r="Q116" s="35">
        <v>252</v>
      </c>
      <c r="R116" s="46">
        <v>3.54</v>
      </c>
      <c r="S116" s="34">
        <v>88</v>
      </c>
      <c r="T116" s="47"/>
      <c r="U116" s="48"/>
      <c r="V116" s="49"/>
      <c r="W116" s="50">
        <v>28</v>
      </c>
      <c r="X116" s="51">
        <v>1933300</v>
      </c>
      <c r="Y116" s="37">
        <v>622</v>
      </c>
      <c r="Z116" s="38"/>
      <c r="AA116" s="38"/>
      <c r="AB116" s="38"/>
    </row>
    <row r="117" spans="1:28" ht="45" customHeight="1">
      <c r="A117" s="54"/>
      <c r="B117" s="55" t="str">
        <f t="shared" si="0"/>
        <v>월</v>
      </c>
      <c r="C117" s="55" t="str">
        <f t="shared" si="1"/>
        <v>26년 5월 3주차</v>
      </c>
      <c r="D117" s="55">
        <v>46154</v>
      </c>
      <c r="E117" s="56" t="s">
        <v>64</v>
      </c>
      <c r="F117" s="54" t="s">
        <v>58</v>
      </c>
      <c r="G117" s="54" t="s">
        <v>62</v>
      </c>
      <c r="H117" s="33"/>
      <c r="I117" s="54" t="s">
        <v>2</v>
      </c>
      <c r="J117" s="33">
        <v>14356</v>
      </c>
      <c r="K117" s="33">
        <v>16828</v>
      </c>
      <c r="L117" s="34">
        <v>39415</v>
      </c>
      <c r="M117" s="34">
        <v>2342</v>
      </c>
      <c r="N117" s="35">
        <v>77</v>
      </c>
      <c r="O117" s="34">
        <v>512</v>
      </c>
      <c r="P117" s="33">
        <v>0.45757100000000001</v>
      </c>
      <c r="Q117" s="35">
        <v>129</v>
      </c>
      <c r="R117" s="46">
        <v>0.77</v>
      </c>
      <c r="S117" s="34">
        <v>306</v>
      </c>
      <c r="T117" s="47"/>
      <c r="U117" s="48"/>
      <c r="V117" s="49"/>
      <c r="W117" s="50">
        <v>1</v>
      </c>
      <c r="X117" s="51">
        <v>62100</v>
      </c>
      <c r="Y117" s="37">
        <v>83</v>
      </c>
      <c r="Z117" s="38"/>
      <c r="AA117" s="38"/>
      <c r="AB117" s="38"/>
    </row>
    <row r="118" spans="1:28" ht="45" customHeight="1">
      <c r="A118" s="54"/>
      <c r="B118" s="55" t="str">
        <f t="shared" si="0"/>
        <v>월</v>
      </c>
      <c r="C118" s="55" t="str">
        <f t="shared" si="1"/>
        <v>26년 5월 3주차</v>
      </c>
      <c r="D118" s="55">
        <v>46155</v>
      </c>
      <c r="E118" s="56" t="s">
        <v>57</v>
      </c>
      <c r="F118" s="54" t="s">
        <v>58</v>
      </c>
      <c r="G118" s="54" t="s">
        <v>59</v>
      </c>
      <c r="H118" s="33" t="s">
        <v>60</v>
      </c>
      <c r="I118" s="54" t="s">
        <v>2</v>
      </c>
      <c r="J118" s="33">
        <v>0</v>
      </c>
      <c r="K118" s="33">
        <v>0</v>
      </c>
      <c r="L118" s="34">
        <v>0</v>
      </c>
      <c r="M118" s="34">
        <v>0</v>
      </c>
      <c r="N118" s="35"/>
      <c r="O118" s="34"/>
      <c r="P118" s="33"/>
      <c r="Q118" s="35">
        <v>0</v>
      </c>
      <c r="R118" s="46">
        <v>0</v>
      </c>
      <c r="S118" s="34">
        <v>0</v>
      </c>
      <c r="T118" s="47"/>
      <c r="U118" s="48">
        <v>2</v>
      </c>
      <c r="V118" s="49">
        <v>278000</v>
      </c>
      <c r="W118" s="50">
        <v>2</v>
      </c>
      <c r="X118" s="51">
        <v>187200</v>
      </c>
      <c r="Y118" s="37">
        <v>73</v>
      </c>
      <c r="Z118" s="38"/>
      <c r="AA118" s="38"/>
      <c r="AB118" s="38"/>
    </row>
    <row r="119" spans="1:28" ht="45" customHeight="1">
      <c r="A119" s="54"/>
      <c r="B119" s="55" t="str">
        <f t="shared" si="0"/>
        <v>월</v>
      </c>
      <c r="C119" s="55" t="str">
        <f t="shared" si="1"/>
        <v>26년 5월 3주차</v>
      </c>
      <c r="D119" s="55">
        <v>46155</v>
      </c>
      <c r="E119" s="56" t="s">
        <v>63</v>
      </c>
      <c r="F119" s="54" t="s">
        <v>58</v>
      </c>
      <c r="G119" s="54" t="s">
        <v>59</v>
      </c>
      <c r="H119" s="33" t="s">
        <v>60</v>
      </c>
      <c r="I119" s="54" t="s">
        <v>2</v>
      </c>
      <c r="J119" s="33">
        <v>6321</v>
      </c>
      <c r="K119" s="33">
        <v>7098</v>
      </c>
      <c r="L119" s="34">
        <v>21071</v>
      </c>
      <c r="M119" s="34">
        <v>2969</v>
      </c>
      <c r="N119" s="35">
        <v>214</v>
      </c>
      <c r="O119" s="34">
        <v>98</v>
      </c>
      <c r="P119" s="33">
        <v>3.0149339999999998</v>
      </c>
      <c r="Q119" s="35">
        <v>237</v>
      </c>
      <c r="R119" s="46">
        <v>3.34</v>
      </c>
      <c r="S119" s="34">
        <v>89</v>
      </c>
      <c r="T119" s="47">
        <v>7.8022</v>
      </c>
      <c r="U119" s="48">
        <v>3</v>
      </c>
      <c r="V119" s="49">
        <v>164400</v>
      </c>
      <c r="W119" s="50">
        <v>23</v>
      </c>
      <c r="X119" s="51">
        <v>2229200</v>
      </c>
      <c r="Y119" s="37">
        <v>675</v>
      </c>
      <c r="Z119" s="38"/>
      <c r="AA119" s="38"/>
      <c r="AB119" s="38"/>
    </row>
    <row r="120" spans="1:28" ht="45" customHeight="1">
      <c r="A120" s="54"/>
      <c r="B120" s="55" t="str">
        <f t="shared" si="0"/>
        <v>월</v>
      </c>
      <c r="C120" s="55" t="str">
        <f t="shared" si="1"/>
        <v>26년 5월 3주차</v>
      </c>
      <c r="D120" s="55">
        <v>46155</v>
      </c>
      <c r="E120" s="56" t="s">
        <v>64</v>
      </c>
      <c r="F120" s="54" t="s">
        <v>58</v>
      </c>
      <c r="G120" s="54" t="s">
        <v>62</v>
      </c>
      <c r="H120" s="33"/>
      <c r="I120" s="54" t="s">
        <v>2</v>
      </c>
      <c r="J120" s="33">
        <v>14338</v>
      </c>
      <c r="K120" s="33">
        <v>16958</v>
      </c>
      <c r="L120" s="34">
        <v>42038</v>
      </c>
      <c r="M120" s="34">
        <v>2479</v>
      </c>
      <c r="N120" s="35">
        <v>73</v>
      </c>
      <c r="O120" s="34">
        <v>576</v>
      </c>
      <c r="P120" s="33">
        <v>0.430475</v>
      </c>
      <c r="Q120" s="35">
        <v>123</v>
      </c>
      <c r="R120" s="46">
        <v>0.73</v>
      </c>
      <c r="S120" s="34">
        <v>342</v>
      </c>
      <c r="T120" s="47">
        <v>3.0687000000000002</v>
      </c>
      <c r="U120" s="48">
        <v>1</v>
      </c>
      <c r="V120" s="49">
        <v>129000</v>
      </c>
      <c r="W120" s="50">
        <v>1</v>
      </c>
      <c r="X120" s="51">
        <v>116100</v>
      </c>
      <c r="Y120" s="37">
        <v>59</v>
      </c>
      <c r="Z120" s="38"/>
      <c r="AA120" s="38"/>
      <c r="AB120" s="38"/>
    </row>
    <row r="121" spans="1:28" ht="45" customHeight="1">
      <c r="A121" s="54"/>
      <c r="B121" s="55" t="str">
        <f t="shared" si="0"/>
        <v>월</v>
      </c>
      <c r="C121" s="55" t="str">
        <f t="shared" si="1"/>
        <v>26년 5월 3주차</v>
      </c>
      <c r="D121" s="55">
        <v>46156</v>
      </c>
      <c r="E121" s="56" t="s">
        <v>57</v>
      </c>
      <c r="F121" s="54" t="s">
        <v>58</v>
      </c>
      <c r="G121" s="54" t="s">
        <v>59</v>
      </c>
      <c r="H121" s="33" t="s">
        <v>60</v>
      </c>
      <c r="I121" s="54" t="s">
        <v>2</v>
      </c>
      <c r="J121" s="33">
        <v>0</v>
      </c>
      <c r="K121" s="33">
        <v>0</v>
      </c>
      <c r="L121" s="34">
        <v>0</v>
      </c>
      <c r="M121" s="34">
        <v>0</v>
      </c>
      <c r="N121" s="35"/>
      <c r="O121" s="34"/>
      <c r="P121" s="33"/>
      <c r="Q121" s="35">
        <v>0</v>
      </c>
      <c r="R121" s="46">
        <v>0</v>
      </c>
      <c r="S121" s="34">
        <v>0</v>
      </c>
      <c r="T121" s="47"/>
      <c r="U121" s="48">
        <v>1</v>
      </c>
      <c r="V121" s="49">
        <v>96000</v>
      </c>
      <c r="W121" s="50">
        <v>1</v>
      </c>
      <c r="X121" s="51">
        <v>96000</v>
      </c>
      <c r="Y121" s="37">
        <v>128</v>
      </c>
      <c r="Z121" s="38"/>
      <c r="AA121" s="38"/>
      <c r="AB121" s="38"/>
    </row>
    <row r="122" spans="1:28" ht="45" customHeight="1">
      <c r="A122" s="54"/>
      <c r="B122" s="55" t="str">
        <f t="shared" si="0"/>
        <v>월</v>
      </c>
      <c r="C122" s="55" t="str">
        <f t="shared" si="1"/>
        <v>26년 5월 3주차</v>
      </c>
      <c r="D122" s="55">
        <v>46156</v>
      </c>
      <c r="E122" s="56" t="s">
        <v>63</v>
      </c>
      <c r="F122" s="54" t="s">
        <v>58</v>
      </c>
      <c r="G122" s="54" t="s">
        <v>59</v>
      </c>
      <c r="H122" s="33" t="s">
        <v>60</v>
      </c>
      <c r="I122" s="54" t="s">
        <v>2</v>
      </c>
      <c r="J122" s="33">
        <v>6673</v>
      </c>
      <c r="K122" s="33">
        <v>7601</v>
      </c>
      <c r="L122" s="34">
        <v>21734</v>
      </c>
      <c r="M122" s="34">
        <v>2859</v>
      </c>
      <c r="N122" s="35">
        <v>260</v>
      </c>
      <c r="O122" s="34">
        <v>84</v>
      </c>
      <c r="P122" s="33">
        <v>3.4206029999999998</v>
      </c>
      <c r="Q122" s="35">
        <v>302</v>
      </c>
      <c r="R122" s="46">
        <v>3.97</v>
      </c>
      <c r="S122" s="34">
        <v>72</v>
      </c>
      <c r="T122" s="47">
        <v>1.7944</v>
      </c>
      <c r="U122" s="48">
        <v>1</v>
      </c>
      <c r="V122" s="49">
        <v>39000</v>
      </c>
      <c r="W122" s="50">
        <v>38</v>
      </c>
      <c r="X122" s="51">
        <v>2788200</v>
      </c>
      <c r="Y122" s="37">
        <v>694</v>
      </c>
      <c r="Z122" s="38"/>
      <c r="AA122" s="38"/>
      <c r="AB122" s="38"/>
    </row>
    <row r="123" spans="1:28" ht="45" customHeight="1">
      <c r="A123" s="54"/>
      <c r="B123" s="55" t="str">
        <f t="shared" si="0"/>
        <v>월</v>
      </c>
      <c r="C123" s="55" t="str">
        <f t="shared" si="1"/>
        <v>26년 5월 3주차</v>
      </c>
      <c r="D123" s="55">
        <v>46156</v>
      </c>
      <c r="E123" s="56" t="s">
        <v>64</v>
      </c>
      <c r="F123" s="54" t="s">
        <v>58</v>
      </c>
      <c r="G123" s="54" t="s">
        <v>62</v>
      </c>
      <c r="H123" s="33"/>
      <c r="I123" s="54" t="s">
        <v>2</v>
      </c>
      <c r="J123" s="33">
        <v>15391</v>
      </c>
      <c r="K123" s="33">
        <v>18358</v>
      </c>
      <c r="L123" s="34">
        <v>47322</v>
      </c>
      <c r="M123" s="34">
        <v>2578</v>
      </c>
      <c r="N123" s="35">
        <v>95</v>
      </c>
      <c r="O123" s="34">
        <v>498</v>
      </c>
      <c r="P123" s="33">
        <v>0.517486</v>
      </c>
      <c r="Q123" s="35">
        <v>160</v>
      </c>
      <c r="R123" s="46">
        <v>0.87</v>
      </c>
      <c r="S123" s="34">
        <v>296</v>
      </c>
      <c r="T123" s="47"/>
      <c r="U123" s="48"/>
      <c r="V123" s="49"/>
      <c r="W123" s="50"/>
      <c r="X123" s="51"/>
      <c r="Y123" s="37">
        <v>58</v>
      </c>
      <c r="Z123" s="38"/>
      <c r="AA123" s="38"/>
      <c r="AB123" s="38"/>
    </row>
    <row r="124" spans="1:28" ht="45" customHeight="1">
      <c r="A124" s="54"/>
      <c r="B124" s="55" t="str">
        <f t="shared" si="0"/>
        <v>월</v>
      </c>
      <c r="C124" s="55" t="str">
        <f t="shared" si="1"/>
        <v>26년 5월 3주차</v>
      </c>
      <c r="D124" s="55">
        <v>46157</v>
      </c>
      <c r="E124" s="56" t="s">
        <v>57</v>
      </c>
      <c r="F124" s="54" t="s">
        <v>58</v>
      </c>
      <c r="G124" s="54" t="s">
        <v>59</v>
      </c>
      <c r="H124" s="33" t="s">
        <v>60</v>
      </c>
      <c r="I124" s="54" t="s">
        <v>2</v>
      </c>
      <c r="J124" s="33">
        <v>0</v>
      </c>
      <c r="K124" s="33">
        <v>0</v>
      </c>
      <c r="L124" s="34">
        <v>0</v>
      </c>
      <c r="M124" s="34">
        <v>0</v>
      </c>
      <c r="N124" s="35"/>
      <c r="O124" s="34"/>
      <c r="P124" s="33"/>
      <c r="Q124" s="35">
        <v>0</v>
      </c>
      <c r="R124" s="46">
        <v>0</v>
      </c>
      <c r="S124" s="34">
        <v>0</v>
      </c>
      <c r="T124" s="47"/>
      <c r="U124" s="48"/>
      <c r="V124" s="49"/>
      <c r="W124" s="50"/>
      <c r="X124" s="51"/>
      <c r="Y124" s="37">
        <v>14</v>
      </c>
      <c r="Z124" s="38"/>
      <c r="AA124" s="38"/>
      <c r="AB124" s="38"/>
    </row>
    <row r="125" spans="1:28" ht="45" customHeight="1">
      <c r="A125" s="54"/>
      <c r="B125" s="55" t="str">
        <f t="shared" si="0"/>
        <v>월</v>
      </c>
      <c r="C125" s="55" t="str">
        <f t="shared" si="1"/>
        <v>26년 5월 3주차</v>
      </c>
      <c r="D125" s="55">
        <v>46157</v>
      </c>
      <c r="E125" s="54" t="s">
        <v>63</v>
      </c>
      <c r="F125" s="54" t="s">
        <v>58</v>
      </c>
      <c r="G125" s="54" t="s">
        <v>59</v>
      </c>
      <c r="H125" s="33" t="s">
        <v>60</v>
      </c>
      <c r="I125" s="54" t="s">
        <v>2</v>
      </c>
      <c r="J125" s="33">
        <v>5863</v>
      </c>
      <c r="K125" s="33">
        <v>6547</v>
      </c>
      <c r="L125" s="34">
        <v>18538</v>
      </c>
      <c r="M125" s="34">
        <v>2832</v>
      </c>
      <c r="N125" s="35">
        <v>224</v>
      </c>
      <c r="O125" s="34">
        <v>83</v>
      </c>
      <c r="P125" s="33">
        <v>3.421414</v>
      </c>
      <c r="Q125" s="35">
        <v>253</v>
      </c>
      <c r="R125" s="46">
        <v>3.86</v>
      </c>
      <c r="S125" s="34">
        <v>73</v>
      </c>
      <c r="T125" s="47">
        <v>18.022400000000001</v>
      </c>
      <c r="U125" s="48">
        <v>3</v>
      </c>
      <c r="V125" s="49">
        <v>334100</v>
      </c>
      <c r="W125" s="50">
        <v>20</v>
      </c>
      <c r="X125" s="51">
        <v>1636800</v>
      </c>
      <c r="Y125" s="37">
        <v>629</v>
      </c>
      <c r="Z125" s="38"/>
      <c r="AA125" s="38"/>
      <c r="AB125" s="38"/>
    </row>
    <row r="126" spans="1:28" ht="45" customHeight="1">
      <c r="A126" s="54"/>
      <c r="B126" s="55" t="str">
        <f t="shared" si="0"/>
        <v>월</v>
      </c>
      <c r="C126" s="55" t="str">
        <f t="shared" si="1"/>
        <v>26년 5월 3주차</v>
      </c>
      <c r="D126" s="55">
        <v>46157</v>
      </c>
      <c r="E126" s="54" t="s">
        <v>64</v>
      </c>
      <c r="F126" s="54" t="s">
        <v>58</v>
      </c>
      <c r="G126" s="54" t="s">
        <v>62</v>
      </c>
      <c r="H126" s="33"/>
      <c r="I126" s="54" t="s">
        <v>2</v>
      </c>
      <c r="J126" s="33">
        <v>12683</v>
      </c>
      <c r="K126" s="33">
        <v>14796</v>
      </c>
      <c r="L126" s="34">
        <v>41308</v>
      </c>
      <c r="M126" s="34">
        <v>2792</v>
      </c>
      <c r="N126" s="35">
        <v>68</v>
      </c>
      <c r="O126" s="34">
        <v>607</v>
      </c>
      <c r="P126" s="33">
        <v>0.45958399999999999</v>
      </c>
      <c r="Q126" s="35">
        <v>116</v>
      </c>
      <c r="R126" s="46">
        <v>0.78</v>
      </c>
      <c r="S126" s="34">
        <v>356</v>
      </c>
      <c r="T126" s="47">
        <v>2.3748</v>
      </c>
      <c r="U126" s="48">
        <v>1</v>
      </c>
      <c r="V126" s="49">
        <v>98100</v>
      </c>
      <c r="W126" s="50"/>
      <c r="X126" s="51"/>
      <c r="Y126" s="37">
        <v>68</v>
      </c>
      <c r="Z126" s="38"/>
      <c r="AA126" s="38"/>
      <c r="AB126" s="38"/>
    </row>
    <row r="127" spans="1:28" ht="45" customHeight="1">
      <c r="A127" s="54"/>
      <c r="B127" s="55" t="str">
        <f t="shared" si="0"/>
        <v>월</v>
      </c>
      <c r="C127" s="55" t="str">
        <f t="shared" si="1"/>
        <v>26년 5월 3주차</v>
      </c>
      <c r="D127" s="55">
        <v>46158</v>
      </c>
      <c r="E127" s="54" t="s">
        <v>57</v>
      </c>
      <c r="F127" s="54" t="s">
        <v>58</v>
      </c>
      <c r="G127" s="54" t="s">
        <v>59</v>
      </c>
      <c r="H127" s="33" t="s">
        <v>60</v>
      </c>
      <c r="I127" s="54" t="s">
        <v>2</v>
      </c>
      <c r="J127" s="33">
        <v>737</v>
      </c>
      <c r="K127" s="33">
        <v>836</v>
      </c>
      <c r="L127" s="34">
        <v>2845</v>
      </c>
      <c r="M127" s="34">
        <v>3403</v>
      </c>
      <c r="N127" s="35">
        <v>20</v>
      </c>
      <c r="O127" s="34">
        <v>142</v>
      </c>
      <c r="P127" s="33">
        <v>2.3923450000000002</v>
      </c>
      <c r="Q127" s="35">
        <v>24</v>
      </c>
      <c r="R127" s="46">
        <v>2.87</v>
      </c>
      <c r="S127" s="34">
        <v>119</v>
      </c>
      <c r="T127" s="47">
        <v>62.565899999999999</v>
      </c>
      <c r="U127" s="48">
        <v>2</v>
      </c>
      <c r="V127" s="49">
        <v>178000</v>
      </c>
      <c r="W127" s="50">
        <v>6</v>
      </c>
      <c r="X127" s="51">
        <v>574000</v>
      </c>
      <c r="Y127" s="37">
        <v>108</v>
      </c>
      <c r="Z127" s="38"/>
      <c r="AA127" s="38"/>
      <c r="AB127" s="38"/>
    </row>
    <row r="128" spans="1:28" ht="45" customHeight="1">
      <c r="A128" s="54"/>
      <c r="B128" s="55" t="str">
        <f t="shared" si="0"/>
        <v>월</v>
      </c>
      <c r="C128" s="55" t="str">
        <f t="shared" si="1"/>
        <v>26년 5월 3주차</v>
      </c>
      <c r="D128" s="55">
        <v>46158</v>
      </c>
      <c r="E128" s="54" t="s">
        <v>63</v>
      </c>
      <c r="F128" s="54" t="s">
        <v>58</v>
      </c>
      <c r="G128" s="54" t="s">
        <v>59</v>
      </c>
      <c r="H128" s="33" t="s">
        <v>60</v>
      </c>
      <c r="I128" s="54" t="s">
        <v>2</v>
      </c>
      <c r="J128" s="33">
        <v>5907</v>
      </c>
      <c r="K128" s="33">
        <v>6526</v>
      </c>
      <c r="L128" s="34">
        <v>18708</v>
      </c>
      <c r="M128" s="34">
        <v>2867</v>
      </c>
      <c r="N128" s="35">
        <v>242</v>
      </c>
      <c r="O128" s="34">
        <v>77</v>
      </c>
      <c r="P128" s="33">
        <v>3.7082440000000001</v>
      </c>
      <c r="Q128" s="35">
        <v>286</v>
      </c>
      <c r="R128" s="46">
        <v>4.38</v>
      </c>
      <c r="S128" s="34">
        <v>65</v>
      </c>
      <c r="T128" s="47">
        <v>8.3386999999999993</v>
      </c>
      <c r="U128" s="48">
        <v>3</v>
      </c>
      <c r="V128" s="49">
        <v>156000</v>
      </c>
      <c r="W128" s="50">
        <v>42</v>
      </c>
      <c r="X128" s="51">
        <v>3380200</v>
      </c>
      <c r="Y128" s="37">
        <v>765</v>
      </c>
      <c r="Z128" s="38"/>
      <c r="AA128" s="38"/>
      <c r="AB128" s="38"/>
    </row>
    <row r="129" spans="1:28" ht="45" customHeight="1">
      <c r="A129" s="54"/>
      <c r="B129" s="55" t="str">
        <f t="shared" si="0"/>
        <v>월</v>
      </c>
      <c r="C129" s="55" t="str">
        <f t="shared" si="1"/>
        <v>26년 5월 3주차</v>
      </c>
      <c r="D129" s="55">
        <v>46158</v>
      </c>
      <c r="E129" s="54" t="s">
        <v>64</v>
      </c>
      <c r="F129" s="54" t="s">
        <v>58</v>
      </c>
      <c r="G129" s="54" t="s">
        <v>62</v>
      </c>
      <c r="H129" s="33"/>
      <c r="I129" s="54" t="s">
        <v>2</v>
      </c>
      <c r="J129" s="33">
        <v>10584</v>
      </c>
      <c r="K129" s="33">
        <v>12852</v>
      </c>
      <c r="L129" s="34">
        <v>40747</v>
      </c>
      <c r="M129" s="34">
        <v>3170</v>
      </c>
      <c r="N129" s="35">
        <v>92</v>
      </c>
      <c r="O129" s="34">
        <v>443</v>
      </c>
      <c r="P129" s="33">
        <v>0.71584199999999998</v>
      </c>
      <c r="Q129" s="35">
        <v>155</v>
      </c>
      <c r="R129" s="46">
        <v>1.21</v>
      </c>
      <c r="S129" s="34">
        <v>263</v>
      </c>
      <c r="T129" s="47"/>
      <c r="U129" s="48"/>
      <c r="V129" s="49"/>
      <c r="W129" s="50">
        <v>9</v>
      </c>
      <c r="X129" s="51">
        <v>916500</v>
      </c>
      <c r="Y129" s="37">
        <v>98</v>
      </c>
      <c r="Z129" s="38"/>
      <c r="AA129" s="38"/>
      <c r="AB129" s="38"/>
    </row>
    <row r="130" spans="1:28" ht="45" customHeight="1">
      <c r="A130" s="54"/>
      <c r="B130" s="55" t="str">
        <f t="shared" si="0"/>
        <v>월</v>
      </c>
      <c r="C130" s="55" t="str">
        <f t="shared" si="1"/>
        <v>26년 5월 3주차</v>
      </c>
      <c r="D130" s="55">
        <v>46159</v>
      </c>
      <c r="E130" s="54" t="s">
        <v>57</v>
      </c>
      <c r="F130" s="54" t="s">
        <v>58</v>
      </c>
      <c r="G130" s="54" t="s">
        <v>59</v>
      </c>
      <c r="H130" s="33" t="s">
        <v>60</v>
      </c>
      <c r="I130" s="54" t="s">
        <v>2</v>
      </c>
      <c r="J130" s="33">
        <v>7719</v>
      </c>
      <c r="K130" s="33">
        <v>10104</v>
      </c>
      <c r="L130" s="34">
        <v>36445</v>
      </c>
      <c r="M130" s="34">
        <v>3607</v>
      </c>
      <c r="N130" s="35">
        <v>212</v>
      </c>
      <c r="O130" s="34">
        <v>172</v>
      </c>
      <c r="P130" s="33">
        <v>2.098179</v>
      </c>
      <c r="Q130" s="35">
        <v>249</v>
      </c>
      <c r="R130" s="46">
        <v>2.46</v>
      </c>
      <c r="S130" s="34">
        <v>146</v>
      </c>
      <c r="T130" s="47">
        <v>20.7271</v>
      </c>
      <c r="U130" s="48">
        <v>7</v>
      </c>
      <c r="V130" s="49">
        <v>755400</v>
      </c>
      <c r="W130" s="50">
        <v>69</v>
      </c>
      <c r="X130" s="51">
        <v>4159950</v>
      </c>
      <c r="Y130" s="37">
        <v>806</v>
      </c>
      <c r="Z130" s="38"/>
      <c r="AA130" s="38"/>
      <c r="AB130" s="38"/>
    </row>
    <row r="131" spans="1:28" ht="45" customHeight="1">
      <c r="A131" s="54"/>
      <c r="B131" s="55" t="str">
        <f t="shared" si="0"/>
        <v>월</v>
      </c>
      <c r="C131" s="55" t="str">
        <f t="shared" si="1"/>
        <v>26년 5월 3주차</v>
      </c>
      <c r="D131" s="55">
        <v>46159</v>
      </c>
      <c r="E131" s="56" t="s">
        <v>63</v>
      </c>
      <c r="F131" s="54" t="s">
        <v>58</v>
      </c>
      <c r="G131" s="54" t="s">
        <v>59</v>
      </c>
      <c r="H131" s="33" t="s">
        <v>60</v>
      </c>
      <c r="I131" s="54" t="s">
        <v>2</v>
      </c>
      <c r="J131" s="33">
        <v>6269</v>
      </c>
      <c r="K131" s="33">
        <v>7134</v>
      </c>
      <c r="L131" s="34">
        <v>21905</v>
      </c>
      <c r="M131" s="34">
        <v>3071</v>
      </c>
      <c r="N131" s="35">
        <v>272</v>
      </c>
      <c r="O131" s="34">
        <v>81</v>
      </c>
      <c r="P131" s="33">
        <v>3.8127279999999999</v>
      </c>
      <c r="Q131" s="35">
        <v>305</v>
      </c>
      <c r="R131" s="46">
        <v>4.28</v>
      </c>
      <c r="S131" s="34">
        <v>72</v>
      </c>
      <c r="T131" s="47">
        <v>5.7110000000000003</v>
      </c>
      <c r="U131" s="48">
        <v>1</v>
      </c>
      <c r="V131" s="49">
        <v>125100</v>
      </c>
      <c r="W131" s="50">
        <v>19</v>
      </c>
      <c r="X131" s="51">
        <v>1094400</v>
      </c>
      <c r="Y131" s="37">
        <v>892</v>
      </c>
      <c r="Z131" s="38"/>
      <c r="AA131" s="38"/>
      <c r="AB131" s="38"/>
    </row>
    <row r="132" spans="1:28" ht="45" customHeight="1">
      <c r="A132" s="54"/>
      <c r="B132" s="55" t="str">
        <f t="shared" si="0"/>
        <v>월</v>
      </c>
      <c r="C132" s="55" t="str">
        <f t="shared" si="1"/>
        <v>26년 5월 3주차</v>
      </c>
      <c r="D132" s="55">
        <v>46159</v>
      </c>
      <c r="E132" s="56" t="s">
        <v>64</v>
      </c>
      <c r="F132" s="54" t="s">
        <v>58</v>
      </c>
      <c r="G132" s="54" t="s">
        <v>62</v>
      </c>
      <c r="H132" s="33"/>
      <c r="I132" s="54" t="s">
        <v>2</v>
      </c>
      <c r="J132" s="33">
        <v>5120</v>
      </c>
      <c r="K132" s="33">
        <v>5584</v>
      </c>
      <c r="L132" s="34">
        <v>20178</v>
      </c>
      <c r="M132" s="34">
        <v>3614</v>
      </c>
      <c r="N132" s="35">
        <v>32</v>
      </c>
      <c r="O132" s="34">
        <v>631</v>
      </c>
      <c r="P132" s="33">
        <v>0.57306599999999996</v>
      </c>
      <c r="Q132" s="35">
        <v>52</v>
      </c>
      <c r="R132" s="46">
        <v>0.93</v>
      </c>
      <c r="S132" s="34">
        <v>388</v>
      </c>
      <c r="T132" s="47"/>
      <c r="U132" s="48"/>
      <c r="V132" s="49"/>
      <c r="W132" s="50">
        <v>5</v>
      </c>
      <c r="X132" s="51">
        <v>444300</v>
      </c>
      <c r="Y132" s="37">
        <v>52</v>
      </c>
      <c r="Z132" s="38"/>
      <c r="AA132" s="38"/>
      <c r="AB132" s="38"/>
    </row>
    <row r="133" spans="1:28" ht="45" customHeight="1">
      <c r="A133" s="54"/>
      <c r="B133" s="55" t="str">
        <f t="shared" si="0"/>
        <v>월</v>
      </c>
      <c r="C133" s="55" t="str">
        <f t="shared" si="1"/>
        <v>26년 5월 4주차</v>
      </c>
      <c r="D133" s="55">
        <v>46160</v>
      </c>
      <c r="E133" s="56" t="s">
        <v>57</v>
      </c>
      <c r="F133" s="54" t="s">
        <v>58</v>
      </c>
      <c r="G133" s="54" t="s">
        <v>59</v>
      </c>
      <c r="H133" s="33" t="s">
        <v>60</v>
      </c>
      <c r="I133" s="54" t="s">
        <v>2</v>
      </c>
      <c r="J133" s="33">
        <v>8673</v>
      </c>
      <c r="K133" s="33">
        <v>11854</v>
      </c>
      <c r="L133" s="34">
        <v>43278</v>
      </c>
      <c r="M133" s="34">
        <v>3651</v>
      </c>
      <c r="N133" s="35">
        <v>250</v>
      </c>
      <c r="O133" s="34">
        <v>173</v>
      </c>
      <c r="P133" s="33">
        <v>2.1089929999999999</v>
      </c>
      <c r="Q133" s="35">
        <v>290</v>
      </c>
      <c r="R133" s="46">
        <v>2.4500000000000002</v>
      </c>
      <c r="S133" s="34">
        <v>149</v>
      </c>
      <c r="T133" s="47">
        <v>22.658200000000001</v>
      </c>
      <c r="U133" s="48">
        <v>9</v>
      </c>
      <c r="V133" s="49">
        <v>980600</v>
      </c>
      <c r="W133" s="50">
        <v>100</v>
      </c>
      <c r="X133" s="51">
        <v>7997150</v>
      </c>
      <c r="Y133" s="37">
        <v>1201</v>
      </c>
      <c r="Z133" s="38"/>
      <c r="AA133" s="38"/>
      <c r="AB133" s="38"/>
    </row>
    <row r="134" spans="1:28" ht="45" customHeight="1">
      <c r="A134" s="54"/>
      <c r="B134" s="55" t="str">
        <f t="shared" si="0"/>
        <v>월</v>
      </c>
      <c r="C134" s="55" t="str">
        <f t="shared" si="1"/>
        <v>26년 5월 4주차</v>
      </c>
      <c r="D134" s="55">
        <v>46160</v>
      </c>
      <c r="E134" s="56" t="s">
        <v>63</v>
      </c>
      <c r="F134" s="54" t="s">
        <v>58</v>
      </c>
      <c r="G134" s="54" t="s">
        <v>59</v>
      </c>
      <c r="H134" s="33" t="s">
        <v>60</v>
      </c>
      <c r="I134" s="54" t="s">
        <v>2</v>
      </c>
      <c r="J134" s="33">
        <v>6358</v>
      </c>
      <c r="K134" s="33">
        <v>7015</v>
      </c>
      <c r="L134" s="34">
        <v>21966</v>
      </c>
      <c r="M134" s="34">
        <v>3131</v>
      </c>
      <c r="N134" s="35">
        <v>235</v>
      </c>
      <c r="O134" s="34">
        <v>93</v>
      </c>
      <c r="P134" s="33">
        <v>3.3499639999999999</v>
      </c>
      <c r="Q134" s="35">
        <v>284</v>
      </c>
      <c r="R134" s="46">
        <v>4.05</v>
      </c>
      <c r="S134" s="34">
        <v>77</v>
      </c>
      <c r="T134" s="47"/>
      <c r="U134" s="48"/>
      <c r="V134" s="49"/>
      <c r="W134" s="50">
        <v>17</v>
      </c>
      <c r="X134" s="51">
        <v>993500</v>
      </c>
      <c r="Y134" s="37">
        <v>608</v>
      </c>
      <c r="Z134" s="38"/>
      <c r="AA134" s="38"/>
      <c r="AB134" s="38"/>
    </row>
    <row r="135" spans="1:28" ht="45" customHeight="1">
      <c r="A135" s="54"/>
      <c r="B135" s="55" t="str">
        <f t="shared" si="0"/>
        <v>월</v>
      </c>
      <c r="C135" s="55" t="str">
        <f t="shared" si="1"/>
        <v>26년 5월 4주차</v>
      </c>
      <c r="D135" s="55">
        <v>46160</v>
      </c>
      <c r="E135" s="56" t="s">
        <v>64</v>
      </c>
      <c r="F135" s="54" t="s">
        <v>58</v>
      </c>
      <c r="G135" s="54" t="s">
        <v>62</v>
      </c>
      <c r="H135" s="33"/>
      <c r="I135" s="54" t="s">
        <v>2</v>
      </c>
      <c r="J135" s="33">
        <v>2</v>
      </c>
      <c r="K135" s="33">
        <v>2</v>
      </c>
      <c r="L135" s="34">
        <v>4</v>
      </c>
      <c r="M135" s="34">
        <v>2000</v>
      </c>
      <c r="N135" s="35"/>
      <c r="O135" s="34"/>
      <c r="P135" s="33"/>
      <c r="Q135" s="35">
        <v>0</v>
      </c>
      <c r="R135" s="46">
        <v>0</v>
      </c>
      <c r="S135" s="34">
        <v>0</v>
      </c>
      <c r="T135" s="47"/>
      <c r="U135" s="48"/>
      <c r="V135" s="49"/>
      <c r="W135" s="50"/>
      <c r="X135" s="51"/>
      <c r="Y135" s="37">
        <v>2</v>
      </c>
      <c r="Z135" s="38"/>
      <c r="AA135" s="38"/>
      <c r="AB135" s="38"/>
    </row>
    <row r="136" spans="1:28" ht="45" customHeight="1">
      <c r="A136" s="54"/>
      <c r="B136" s="55" t="str">
        <f t="shared" si="0"/>
        <v>월</v>
      </c>
      <c r="C136" s="55" t="str">
        <f t="shared" si="1"/>
        <v>26년 5월 4주차</v>
      </c>
      <c r="D136" s="55">
        <v>46161</v>
      </c>
      <c r="E136" s="56" t="s">
        <v>57</v>
      </c>
      <c r="F136" s="54" t="s">
        <v>58</v>
      </c>
      <c r="G136" s="54" t="s">
        <v>59</v>
      </c>
      <c r="H136" s="33" t="s">
        <v>60</v>
      </c>
      <c r="I136" s="54" t="s">
        <v>2</v>
      </c>
      <c r="J136" s="33">
        <v>7062</v>
      </c>
      <c r="K136" s="33">
        <v>9465</v>
      </c>
      <c r="L136" s="34">
        <v>36863</v>
      </c>
      <c r="M136" s="34">
        <v>3895</v>
      </c>
      <c r="N136" s="35">
        <v>216</v>
      </c>
      <c r="O136" s="34">
        <v>171</v>
      </c>
      <c r="P136" s="33">
        <v>2.282092</v>
      </c>
      <c r="Q136" s="35">
        <v>266</v>
      </c>
      <c r="R136" s="46">
        <v>2.81</v>
      </c>
      <c r="S136" s="34">
        <v>139</v>
      </c>
      <c r="T136" s="47">
        <v>9.9855999999999998</v>
      </c>
      <c r="U136" s="48">
        <v>4</v>
      </c>
      <c r="V136" s="49">
        <v>368100</v>
      </c>
      <c r="W136" s="50">
        <v>149</v>
      </c>
      <c r="X136" s="51">
        <v>11710150</v>
      </c>
      <c r="Y136" s="37">
        <v>1242</v>
      </c>
      <c r="Z136" s="38"/>
      <c r="AA136" s="38"/>
      <c r="AB136" s="38"/>
    </row>
    <row r="137" spans="1:28" ht="45" customHeight="1">
      <c r="A137" s="54"/>
      <c r="B137" s="55" t="str">
        <f t="shared" si="0"/>
        <v>월</v>
      </c>
      <c r="C137" s="55" t="str">
        <f t="shared" si="1"/>
        <v>26년 5월 4주차</v>
      </c>
      <c r="D137" s="55">
        <v>46161</v>
      </c>
      <c r="E137" s="54" t="s">
        <v>63</v>
      </c>
      <c r="F137" s="54" t="s">
        <v>58</v>
      </c>
      <c r="G137" s="54" t="s">
        <v>59</v>
      </c>
      <c r="H137" s="33" t="s">
        <v>60</v>
      </c>
      <c r="I137" s="54" t="s">
        <v>2</v>
      </c>
      <c r="J137" s="33">
        <v>5594</v>
      </c>
      <c r="K137" s="33">
        <v>5901</v>
      </c>
      <c r="L137" s="34">
        <v>20208</v>
      </c>
      <c r="M137" s="34">
        <v>3425</v>
      </c>
      <c r="N137" s="35">
        <v>234</v>
      </c>
      <c r="O137" s="34">
        <v>86</v>
      </c>
      <c r="P137" s="33">
        <v>3.96543</v>
      </c>
      <c r="Q137" s="35">
        <v>300</v>
      </c>
      <c r="R137" s="46">
        <v>5.08</v>
      </c>
      <c r="S137" s="34">
        <v>67</v>
      </c>
      <c r="T137" s="47">
        <v>5.6388999999999996</v>
      </c>
      <c r="U137" s="48">
        <v>2</v>
      </c>
      <c r="V137" s="49">
        <v>113950</v>
      </c>
      <c r="W137" s="50">
        <v>28</v>
      </c>
      <c r="X137" s="51">
        <v>1665350</v>
      </c>
      <c r="Y137" s="37">
        <v>675</v>
      </c>
      <c r="Z137" s="38"/>
      <c r="AA137" s="38"/>
      <c r="AB137" s="38"/>
    </row>
    <row r="138" spans="1:28" ht="45" customHeight="1">
      <c r="A138" s="54"/>
      <c r="B138" s="55" t="str">
        <f t="shared" si="0"/>
        <v>월</v>
      </c>
      <c r="C138" s="55" t="str">
        <f t="shared" si="1"/>
        <v>26년 5월 4주차</v>
      </c>
      <c r="D138" s="55">
        <v>46161</v>
      </c>
      <c r="E138" s="54" t="s">
        <v>64</v>
      </c>
      <c r="F138" s="54" t="s">
        <v>58</v>
      </c>
      <c r="G138" s="54" t="s">
        <v>62</v>
      </c>
      <c r="H138" s="33"/>
      <c r="I138" s="54" t="s">
        <v>2</v>
      </c>
      <c r="J138" s="33">
        <v>188</v>
      </c>
      <c r="K138" s="33">
        <v>202</v>
      </c>
      <c r="L138" s="34">
        <v>1257</v>
      </c>
      <c r="M138" s="34">
        <v>6223</v>
      </c>
      <c r="N138" s="35">
        <v>4</v>
      </c>
      <c r="O138" s="34">
        <v>314</v>
      </c>
      <c r="P138" s="33">
        <v>1.9801979999999999</v>
      </c>
      <c r="Q138" s="35">
        <v>7</v>
      </c>
      <c r="R138" s="46">
        <v>3.47</v>
      </c>
      <c r="S138" s="34">
        <v>180</v>
      </c>
      <c r="T138" s="47"/>
      <c r="U138" s="48"/>
      <c r="V138" s="49"/>
      <c r="W138" s="50">
        <v>1</v>
      </c>
      <c r="X138" s="51">
        <v>59000</v>
      </c>
      <c r="Y138" s="37"/>
      <c r="Z138" s="38"/>
      <c r="AA138" s="38"/>
      <c r="AB138" s="38"/>
    </row>
    <row r="139" spans="1:28" ht="45" customHeight="1">
      <c r="A139" s="54"/>
      <c r="B139" s="55" t="str">
        <f t="shared" si="0"/>
        <v>월</v>
      </c>
      <c r="C139" s="55" t="str">
        <f t="shared" si="1"/>
        <v>26년 5월 4주차</v>
      </c>
      <c r="D139" s="55">
        <v>46162</v>
      </c>
      <c r="E139" s="54" t="s">
        <v>57</v>
      </c>
      <c r="F139" s="54" t="s">
        <v>58</v>
      </c>
      <c r="G139" s="54" t="s">
        <v>59</v>
      </c>
      <c r="H139" s="33" t="s">
        <v>60</v>
      </c>
      <c r="I139" s="54" t="s">
        <v>2</v>
      </c>
      <c r="J139" s="33">
        <v>7423</v>
      </c>
      <c r="K139" s="33">
        <v>10234</v>
      </c>
      <c r="L139" s="34">
        <v>36939</v>
      </c>
      <c r="M139" s="34">
        <v>3609</v>
      </c>
      <c r="N139" s="35">
        <v>201</v>
      </c>
      <c r="O139" s="34">
        <v>184</v>
      </c>
      <c r="P139" s="33">
        <v>1.9640409999999999</v>
      </c>
      <c r="Q139" s="35">
        <v>245</v>
      </c>
      <c r="R139" s="46">
        <v>2.39</v>
      </c>
      <c r="S139" s="34">
        <v>151</v>
      </c>
      <c r="T139" s="47">
        <v>15.2522</v>
      </c>
      <c r="U139" s="48">
        <v>6</v>
      </c>
      <c r="V139" s="49">
        <v>563400</v>
      </c>
      <c r="W139" s="50">
        <v>110</v>
      </c>
      <c r="X139" s="51">
        <v>8959750</v>
      </c>
      <c r="Y139" s="37">
        <v>1201</v>
      </c>
      <c r="Z139" s="38"/>
      <c r="AA139" s="38"/>
      <c r="AB139" s="38"/>
    </row>
    <row r="140" spans="1:28" ht="45" customHeight="1">
      <c r="A140" s="54"/>
      <c r="B140" s="55" t="str">
        <f t="shared" si="0"/>
        <v>월</v>
      </c>
      <c r="C140" s="55" t="str">
        <f t="shared" si="1"/>
        <v>26년 5월 4주차</v>
      </c>
      <c r="D140" s="55">
        <v>46162</v>
      </c>
      <c r="E140" s="54" t="s">
        <v>63</v>
      </c>
      <c r="F140" s="54" t="s">
        <v>58</v>
      </c>
      <c r="G140" s="54" t="s">
        <v>59</v>
      </c>
      <c r="H140" s="33" t="s">
        <v>60</v>
      </c>
      <c r="I140" s="54" t="s">
        <v>2</v>
      </c>
      <c r="J140" s="33">
        <v>5174</v>
      </c>
      <c r="K140" s="33">
        <v>5322</v>
      </c>
      <c r="L140" s="34">
        <v>19366</v>
      </c>
      <c r="M140" s="34">
        <v>3639</v>
      </c>
      <c r="N140" s="35">
        <v>223</v>
      </c>
      <c r="O140" s="34">
        <v>87</v>
      </c>
      <c r="P140" s="33">
        <v>4.1901539999999997</v>
      </c>
      <c r="Q140" s="35">
        <v>282</v>
      </c>
      <c r="R140" s="46">
        <v>5.3</v>
      </c>
      <c r="S140" s="34">
        <v>69</v>
      </c>
      <c r="T140" s="47"/>
      <c r="U140" s="48"/>
      <c r="V140" s="49"/>
      <c r="W140" s="50">
        <v>42</v>
      </c>
      <c r="X140" s="51">
        <v>2314150</v>
      </c>
      <c r="Y140" s="37">
        <v>539</v>
      </c>
      <c r="Z140" s="38"/>
      <c r="AA140" s="38"/>
      <c r="AB140" s="38"/>
    </row>
    <row r="141" spans="1:28" ht="45" customHeight="1">
      <c r="A141" s="54"/>
      <c r="B141" s="55" t="str">
        <f t="shared" si="0"/>
        <v>월</v>
      </c>
      <c r="C141" s="55" t="str">
        <f t="shared" si="1"/>
        <v>26년 5월 4주차</v>
      </c>
      <c r="D141" s="55">
        <v>46162</v>
      </c>
      <c r="E141" s="54" t="s">
        <v>64</v>
      </c>
      <c r="F141" s="54" t="s">
        <v>58</v>
      </c>
      <c r="G141" s="54" t="s">
        <v>62</v>
      </c>
      <c r="H141" s="33"/>
      <c r="I141" s="54" t="s">
        <v>2</v>
      </c>
      <c r="J141" s="33">
        <v>53</v>
      </c>
      <c r="K141" s="33">
        <v>56</v>
      </c>
      <c r="L141" s="34">
        <v>220</v>
      </c>
      <c r="M141" s="34">
        <v>3929</v>
      </c>
      <c r="N141" s="35">
        <v>1</v>
      </c>
      <c r="O141" s="34">
        <v>220</v>
      </c>
      <c r="P141" s="33">
        <v>1.785714</v>
      </c>
      <c r="Q141" s="35">
        <v>1</v>
      </c>
      <c r="R141" s="46">
        <v>1.79</v>
      </c>
      <c r="S141" s="34">
        <v>220</v>
      </c>
      <c r="T141" s="47"/>
      <c r="U141" s="48"/>
      <c r="V141" s="49"/>
      <c r="W141" s="50"/>
      <c r="X141" s="51"/>
      <c r="Y141" s="37">
        <v>12</v>
      </c>
      <c r="Z141" s="38"/>
      <c r="AA141" s="38"/>
      <c r="AB141" s="38"/>
    </row>
    <row r="142" spans="1:28" ht="45" customHeight="1">
      <c r="A142" s="54"/>
      <c r="B142" s="55" t="str">
        <f t="shared" si="0"/>
        <v>월</v>
      </c>
      <c r="C142" s="55" t="str">
        <f t="shared" si="1"/>
        <v>26년 5월 4주차</v>
      </c>
      <c r="D142" s="55">
        <v>46163</v>
      </c>
      <c r="E142" s="54" t="s">
        <v>57</v>
      </c>
      <c r="F142" s="54" t="s">
        <v>58</v>
      </c>
      <c r="G142" s="54" t="s">
        <v>59</v>
      </c>
      <c r="H142" s="33" t="s">
        <v>60</v>
      </c>
      <c r="I142" s="54" t="s">
        <v>2</v>
      </c>
      <c r="J142" s="33">
        <v>7162</v>
      </c>
      <c r="K142" s="33">
        <v>9749</v>
      </c>
      <c r="L142" s="34">
        <v>32761</v>
      </c>
      <c r="M142" s="34">
        <v>3360</v>
      </c>
      <c r="N142" s="35">
        <v>216</v>
      </c>
      <c r="O142" s="34">
        <v>152</v>
      </c>
      <c r="P142" s="33">
        <v>2.2156120000000001</v>
      </c>
      <c r="Q142" s="35">
        <v>260</v>
      </c>
      <c r="R142" s="46">
        <v>2.67</v>
      </c>
      <c r="S142" s="34">
        <v>126</v>
      </c>
      <c r="T142" s="47">
        <v>38.3123</v>
      </c>
      <c r="U142" s="48">
        <v>11</v>
      </c>
      <c r="V142" s="49">
        <v>1255150</v>
      </c>
      <c r="W142" s="50">
        <v>124</v>
      </c>
      <c r="X142" s="51">
        <v>9356150</v>
      </c>
      <c r="Y142" s="37">
        <v>983</v>
      </c>
      <c r="Z142" s="38"/>
      <c r="AA142" s="38"/>
      <c r="AB142" s="38"/>
    </row>
    <row r="143" spans="1:28" ht="45" customHeight="1">
      <c r="A143" s="54"/>
      <c r="B143" s="55" t="str">
        <f t="shared" si="0"/>
        <v>월</v>
      </c>
      <c r="C143" s="55" t="str">
        <f t="shared" si="1"/>
        <v>26년 5월 4주차</v>
      </c>
      <c r="D143" s="55">
        <v>46163</v>
      </c>
      <c r="E143" s="56" t="s">
        <v>63</v>
      </c>
      <c r="F143" s="54" t="s">
        <v>58</v>
      </c>
      <c r="G143" s="54" t="s">
        <v>59</v>
      </c>
      <c r="H143" s="33" t="s">
        <v>60</v>
      </c>
      <c r="I143" s="54" t="s">
        <v>2</v>
      </c>
      <c r="J143" s="33">
        <v>5581</v>
      </c>
      <c r="K143" s="33">
        <v>5958</v>
      </c>
      <c r="L143" s="34">
        <v>19120</v>
      </c>
      <c r="M143" s="34">
        <v>3209</v>
      </c>
      <c r="N143" s="35">
        <v>235</v>
      </c>
      <c r="O143" s="34">
        <v>81</v>
      </c>
      <c r="P143" s="33">
        <v>3.944277</v>
      </c>
      <c r="Q143" s="35">
        <v>281</v>
      </c>
      <c r="R143" s="46">
        <v>4.72</v>
      </c>
      <c r="S143" s="34">
        <v>68</v>
      </c>
      <c r="T143" s="47">
        <v>3.0857999999999999</v>
      </c>
      <c r="U143" s="48">
        <v>1</v>
      </c>
      <c r="V143" s="49">
        <v>59000</v>
      </c>
      <c r="W143" s="50">
        <v>45</v>
      </c>
      <c r="X143" s="51">
        <v>4446100</v>
      </c>
      <c r="Y143" s="37">
        <v>691</v>
      </c>
      <c r="Z143" s="38"/>
      <c r="AA143" s="38"/>
      <c r="AB143" s="38"/>
    </row>
    <row r="144" spans="1:28" ht="45" customHeight="1">
      <c r="A144" s="54"/>
      <c r="B144" s="55" t="str">
        <f t="shared" si="0"/>
        <v>월</v>
      </c>
      <c r="C144" s="55" t="str">
        <f t="shared" si="1"/>
        <v>26년 5월 4주차</v>
      </c>
      <c r="D144" s="55">
        <v>46163</v>
      </c>
      <c r="E144" s="56" t="s">
        <v>64</v>
      </c>
      <c r="F144" s="54" t="s">
        <v>58</v>
      </c>
      <c r="G144" s="54" t="s">
        <v>62</v>
      </c>
      <c r="H144" s="33"/>
      <c r="I144" s="54" t="s">
        <v>2</v>
      </c>
      <c r="J144" s="33">
        <v>391</v>
      </c>
      <c r="K144" s="33">
        <v>415</v>
      </c>
      <c r="L144" s="34">
        <v>1768</v>
      </c>
      <c r="M144" s="34">
        <v>4260</v>
      </c>
      <c r="N144" s="35">
        <v>7</v>
      </c>
      <c r="O144" s="34">
        <v>253</v>
      </c>
      <c r="P144" s="33">
        <v>1.686747</v>
      </c>
      <c r="Q144" s="35">
        <v>14</v>
      </c>
      <c r="R144" s="46">
        <v>3.37</v>
      </c>
      <c r="S144" s="34">
        <v>126</v>
      </c>
      <c r="T144" s="47"/>
      <c r="U144" s="48"/>
      <c r="V144" s="49"/>
      <c r="W144" s="50"/>
      <c r="X144" s="51"/>
      <c r="Y144" s="37">
        <v>4</v>
      </c>
      <c r="Z144" s="38"/>
      <c r="AA144" s="38"/>
      <c r="AB144" s="38"/>
    </row>
    <row r="145" spans="1:28" ht="45" customHeight="1">
      <c r="A145" s="54"/>
      <c r="B145" s="55" t="str">
        <f t="shared" si="0"/>
        <v>월</v>
      </c>
      <c r="C145" s="55" t="str">
        <f t="shared" si="1"/>
        <v>26년 5월 4주차</v>
      </c>
      <c r="D145" s="55">
        <v>46164</v>
      </c>
      <c r="E145" s="54" t="s">
        <v>57</v>
      </c>
      <c r="F145" s="54" t="s">
        <v>58</v>
      </c>
      <c r="G145" s="54" t="s">
        <v>59</v>
      </c>
      <c r="H145" s="33" t="s">
        <v>60</v>
      </c>
      <c r="I145" s="54" t="s">
        <v>2</v>
      </c>
      <c r="J145" s="33">
        <v>7451</v>
      </c>
      <c r="K145" s="33">
        <v>10194</v>
      </c>
      <c r="L145" s="34">
        <v>33310</v>
      </c>
      <c r="M145" s="34">
        <v>3268</v>
      </c>
      <c r="N145" s="35">
        <v>209</v>
      </c>
      <c r="O145" s="34">
        <v>159</v>
      </c>
      <c r="P145" s="33">
        <v>2.0502259999999999</v>
      </c>
      <c r="Q145" s="35">
        <v>233</v>
      </c>
      <c r="R145" s="46">
        <v>2.29</v>
      </c>
      <c r="S145" s="34">
        <v>143</v>
      </c>
      <c r="T145" s="47">
        <v>10.364800000000001</v>
      </c>
      <c r="U145" s="48">
        <v>3</v>
      </c>
      <c r="V145" s="49">
        <v>345250</v>
      </c>
      <c r="W145" s="50">
        <v>84</v>
      </c>
      <c r="X145" s="51">
        <v>4865050</v>
      </c>
      <c r="Y145" s="37">
        <v>817</v>
      </c>
      <c r="Z145" s="38"/>
      <c r="AA145" s="38"/>
      <c r="AB145" s="38"/>
    </row>
    <row r="146" spans="1:28" ht="45" customHeight="1">
      <c r="A146" s="54"/>
      <c r="B146" s="55" t="str">
        <f t="shared" si="0"/>
        <v>월</v>
      </c>
      <c r="C146" s="55" t="str">
        <f t="shared" si="1"/>
        <v>26년 5월 4주차</v>
      </c>
      <c r="D146" s="55">
        <v>46164</v>
      </c>
      <c r="E146" s="56" t="s">
        <v>63</v>
      </c>
      <c r="F146" s="54" t="s">
        <v>58</v>
      </c>
      <c r="G146" s="54" t="s">
        <v>59</v>
      </c>
      <c r="H146" s="33" t="s">
        <v>60</v>
      </c>
      <c r="I146" s="54" t="s">
        <v>2</v>
      </c>
      <c r="J146" s="33">
        <v>4131</v>
      </c>
      <c r="K146" s="33">
        <v>4526</v>
      </c>
      <c r="L146" s="34">
        <v>18032</v>
      </c>
      <c r="M146" s="34">
        <v>3984</v>
      </c>
      <c r="N146" s="35">
        <v>179</v>
      </c>
      <c r="O146" s="34">
        <v>101</v>
      </c>
      <c r="P146" s="33">
        <v>3.9549270000000001</v>
      </c>
      <c r="Q146" s="35">
        <v>226</v>
      </c>
      <c r="R146" s="46">
        <v>4.99</v>
      </c>
      <c r="S146" s="34">
        <v>80</v>
      </c>
      <c r="T146" s="47">
        <v>7.1539000000000001</v>
      </c>
      <c r="U146" s="48">
        <v>1</v>
      </c>
      <c r="V146" s="49">
        <v>129000</v>
      </c>
      <c r="W146" s="50">
        <v>33</v>
      </c>
      <c r="X146" s="51">
        <v>1898100</v>
      </c>
      <c r="Y146" s="37">
        <v>509</v>
      </c>
      <c r="Z146" s="38"/>
      <c r="AA146" s="38"/>
      <c r="AB146" s="38"/>
    </row>
    <row r="147" spans="1:28" ht="45" customHeight="1">
      <c r="A147" s="54"/>
      <c r="B147" s="55" t="str">
        <f t="shared" si="0"/>
        <v>월</v>
      </c>
      <c r="C147" s="55" t="str">
        <f t="shared" si="1"/>
        <v>26년 5월 4주차</v>
      </c>
      <c r="D147" s="55">
        <v>46164</v>
      </c>
      <c r="E147" s="56" t="s">
        <v>64</v>
      </c>
      <c r="F147" s="54" t="s">
        <v>58</v>
      </c>
      <c r="G147" s="54" t="s">
        <v>62</v>
      </c>
      <c r="H147" s="33"/>
      <c r="I147" s="54" t="s">
        <v>2</v>
      </c>
      <c r="J147" s="33">
        <v>95</v>
      </c>
      <c r="K147" s="33">
        <v>97</v>
      </c>
      <c r="L147" s="34">
        <v>521</v>
      </c>
      <c r="M147" s="34">
        <v>5371</v>
      </c>
      <c r="N147" s="35">
        <v>1</v>
      </c>
      <c r="O147" s="34">
        <v>521</v>
      </c>
      <c r="P147" s="33">
        <v>1.0309280000000001</v>
      </c>
      <c r="Q147" s="35">
        <v>2</v>
      </c>
      <c r="R147" s="46">
        <v>2.06</v>
      </c>
      <c r="S147" s="34">
        <v>261</v>
      </c>
      <c r="T147" s="47"/>
      <c r="U147" s="48"/>
      <c r="V147" s="49"/>
      <c r="W147" s="50"/>
      <c r="X147" s="51"/>
      <c r="Y147" s="37">
        <v>5</v>
      </c>
      <c r="Z147" s="38"/>
      <c r="AA147" s="38"/>
      <c r="AB147" s="38"/>
    </row>
    <row r="148" spans="1:28" ht="45" customHeight="1">
      <c r="A148" s="54"/>
      <c r="B148" s="55" t="str">
        <f t="shared" si="0"/>
        <v>월</v>
      </c>
      <c r="C148" s="55" t="str">
        <f t="shared" si="1"/>
        <v>26년 5월 4주차</v>
      </c>
      <c r="D148" s="55">
        <v>46165</v>
      </c>
      <c r="E148" s="54" t="s">
        <v>57</v>
      </c>
      <c r="F148" s="54" t="s">
        <v>58</v>
      </c>
      <c r="G148" s="54" t="s">
        <v>59</v>
      </c>
      <c r="H148" s="33" t="s">
        <v>60</v>
      </c>
      <c r="I148" s="54" t="s">
        <v>2</v>
      </c>
      <c r="J148" s="33">
        <v>7902</v>
      </c>
      <c r="K148" s="33">
        <v>10699</v>
      </c>
      <c r="L148" s="34">
        <v>35454</v>
      </c>
      <c r="M148" s="34">
        <v>3314</v>
      </c>
      <c r="N148" s="35">
        <v>204</v>
      </c>
      <c r="O148" s="34">
        <v>174</v>
      </c>
      <c r="P148" s="33">
        <v>1.90672</v>
      </c>
      <c r="Q148" s="35">
        <v>241</v>
      </c>
      <c r="R148" s="46">
        <v>2.25</v>
      </c>
      <c r="S148" s="34">
        <v>147</v>
      </c>
      <c r="T148" s="47">
        <v>10.949400000000001</v>
      </c>
      <c r="U148" s="48">
        <v>4</v>
      </c>
      <c r="V148" s="49">
        <v>388200</v>
      </c>
      <c r="W148" s="50">
        <v>90</v>
      </c>
      <c r="X148" s="51">
        <v>6102050</v>
      </c>
      <c r="Y148" s="37">
        <v>900</v>
      </c>
      <c r="Z148" s="38"/>
      <c r="AA148" s="38"/>
      <c r="AB148" s="38"/>
    </row>
    <row r="149" spans="1:28" ht="45" customHeight="1">
      <c r="A149" s="54"/>
      <c r="B149" s="55" t="str">
        <f t="shared" si="0"/>
        <v>월</v>
      </c>
      <c r="C149" s="55" t="str">
        <f t="shared" si="1"/>
        <v>26년 5월 4주차</v>
      </c>
      <c r="D149" s="55">
        <v>46165</v>
      </c>
      <c r="E149" s="56" t="s">
        <v>63</v>
      </c>
      <c r="F149" s="54" t="s">
        <v>58</v>
      </c>
      <c r="G149" s="54" t="s">
        <v>59</v>
      </c>
      <c r="H149" s="33" t="s">
        <v>60</v>
      </c>
      <c r="I149" s="54" t="s">
        <v>2</v>
      </c>
      <c r="J149" s="33">
        <v>4405</v>
      </c>
      <c r="K149" s="33">
        <v>4715</v>
      </c>
      <c r="L149" s="34">
        <v>19403</v>
      </c>
      <c r="M149" s="34">
        <v>4115</v>
      </c>
      <c r="N149" s="35">
        <v>178</v>
      </c>
      <c r="O149" s="34">
        <v>109</v>
      </c>
      <c r="P149" s="33">
        <v>3.7751860000000002</v>
      </c>
      <c r="Q149" s="35">
        <v>225</v>
      </c>
      <c r="R149" s="46">
        <v>4.7699999999999996</v>
      </c>
      <c r="S149" s="34">
        <v>86</v>
      </c>
      <c r="T149" s="47">
        <v>4.0199999999999996</v>
      </c>
      <c r="U149" s="48">
        <v>2</v>
      </c>
      <c r="V149" s="49">
        <v>78000</v>
      </c>
      <c r="W149" s="50">
        <v>10</v>
      </c>
      <c r="X149" s="51">
        <v>1113950</v>
      </c>
      <c r="Y149" s="37">
        <v>419</v>
      </c>
      <c r="Z149" s="38"/>
      <c r="AA149" s="38"/>
      <c r="AB149" s="38"/>
    </row>
    <row r="150" spans="1:28" ht="45" customHeight="1">
      <c r="A150" s="54"/>
      <c r="B150" s="55" t="str">
        <f t="shared" si="0"/>
        <v>월</v>
      </c>
      <c r="C150" s="55" t="str">
        <f t="shared" si="1"/>
        <v>26년 5월 4주차</v>
      </c>
      <c r="D150" s="55">
        <v>46165</v>
      </c>
      <c r="E150" s="56" t="s">
        <v>64</v>
      </c>
      <c r="F150" s="54" t="s">
        <v>58</v>
      </c>
      <c r="G150" s="54" t="s">
        <v>62</v>
      </c>
      <c r="H150" s="33"/>
      <c r="I150" s="54" t="s">
        <v>2</v>
      </c>
      <c r="J150" s="33">
        <v>196</v>
      </c>
      <c r="K150" s="33">
        <v>211</v>
      </c>
      <c r="L150" s="34">
        <v>928</v>
      </c>
      <c r="M150" s="34">
        <v>4398</v>
      </c>
      <c r="N150" s="35">
        <v>1</v>
      </c>
      <c r="O150" s="34">
        <v>928</v>
      </c>
      <c r="P150" s="33">
        <v>0.47393400000000002</v>
      </c>
      <c r="Q150" s="35">
        <v>1</v>
      </c>
      <c r="R150" s="46">
        <v>0.47</v>
      </c>
      <c r="S150" s="34">
        <v>928</v>
      </c>
      <c r="T150" s="47"/>
      <c r="U150" s="48"/>
      <c r="V150" s="49"/>
      <c r="W150" s="50"/>
      <c r="X150" s="51"/>
      <c r="Y150" s="37">
        <v>1</v>
      </c>
      <c r="Z150" s="38"/>
      <c r="AA150" s="38"/>
      <c r="AB150" s="38"/>
    </row>
    <row r="151" spans="1:28" ht="45" customHeight="1">
      <c r="A151" s="54"/>
      <c r="B151" s="55" t="str">
        <f t="shared" si="0"/>
        <v>월</v>
      </c>
      <c r="C151" s="55" t="str">
        <f t="shared" si="1"/>
        <v>26년 5월 4주차</v>
      </c>
      <c r="D151" s="55">
        <v>46166</v>
      </c>
      <c r="E151" s="54" t="s">
        <v>57</v>
      </c>
      <c r="F151" s="54" t="s">
        <v>58</v>
      </c>
      <c r="G151" s="54" t="s">
        <v>59</v>
      </c>
      <c r="H151" s="33" t="s">
        <v>60</v>
      </c>
      <c r="I151" s="54" t="s">
        <v>2</v>
      </c>
      <c r="J151" s="33">
        <v>10569</v>
      </c>
      <c r="K151" s="33">
        <v>14445</v>
      </c>
      <c r="L151" s="34">
        <v>46387</v>
      </c>
      <c r="M151" s="34">
        <v>3211</v>
      </c>
      <c r="N151" s="35">
        <v>334</v>
      </c>
      <c r="O151" s="34">
        <v>139</v>
      </c>
      <c r="P151" s="33">
        <v>2.3122189999999998</v>
      </c>
      <c r="Q151" s="35">
        <v>373</v>
      </c>
      <c r="R151" s="46">
        <v>2.58</v>
      </c>
      <c r="S151" s="34">
        <v>124</v>
      </c>
      <c r="T151" s="47">
        <v>6.4889000000000001</v>
      </c>
      <c r="U151" s="48">
        <v>5</v>
      </c>
      <c r="V151" s="49">
        <v>301000</v>
      </c>
      <c r="W151" s="50">
        <v>145</v>
      </c>
      <c r="X151" s="51">
        <v>11743950</v>
      </c>
      <c r="Y151" s="37">
        <v>1209</v>
      </c>
      <c r="Z151" s="38"/>
      <c r="AA151" s="38"/>
      <c r="AB151" s="38"/>
    </row>
    <row r="152" spans="1:28" ht="45" customHeight="1">
      <c r="A152" s="54"/>
      <c r="B152" s="55" t="str">
        <f t="shared" si="0"/>
        <v>월</v>
      </c>
      <c r="C152" s="55" t="str">
        <f t="shared" si="1"/>
        <v>26년 5월 4주차</v>
      </c>
      <c r="D152" s="55">
        <v>46166</v>
      </c>
      <c r="E152" s="56" t="s">
        <v>63</v>
      </c>
      <c r="F152" s="54" t="s">
        <v>58</v>
      </c>
      <c r="G152" s="54" t="s">
        <v>59</v>
      </c>
      <c r="H152" s="33" t="s">
        <v>60</v>
      </c>
      <c r="I152" s="54" t="s">
        <v>2</v>
      </c>
      <c r="J152" s="33">
        <v>4212</v>
      </c>
      <c r="K152" s="33">
        <v>4674</v>
      </c>
      <c r="L152" s="34">
        <v>21170</v>
      </c>
      <c r="M152" s="34">
        <v>4529</v>
      </c>
      <c r="N152" s="35">
        <v>163</v>
      </c>
      <c r="O152" s="34">
        <v>130</v>
      </c>
      <c r="P152" s="33">
        <v>3.4873769999999999</v>
      </c>
      <c r="Q152" s="35">
        <v>213</v>
      </c>
      <c r="R152" s="46">
        <v>4.5599999999999996</v>
      </c>
      <c r="S152" s="34">
        <v>99</v>
      </c>
      <c r="T152" s="47">
        <v>5.1487999999999996</v>
      </c>
      <c r="U152" s="48">
        <v>1</v>
      </c>
      <c r="V152" s="49">
        <v>109000</v>
      </c>
      <c r="W152" s="50">
        <v>24</v>
      </c>
      <c r="X152" s="51">
        <v>1230400</v>
      </c>
      <c r="Y152" s="37">
        <v>393</v>
      </c>
      <c r="Z152" s="38"/>
      <c r="AA152" s="38"/>
      <c r="AB152" s="38"/>
    </row>
    <row r="153" spans="1:28" ht="45" customHeight="1">
      <c r="A153" s="54"/>
      <c r="B153" s="55" t="str">
        <f t="shared" si="0"/>
        <v>월</v>
      </c>
      <c r="C153" s="55" t="str">
        <f t="shared" si="1"/>
        <v>26년 5월 4주차</v>
      </c>
      <c r="D153" s="55">
        <v>46166</v>
      </c>
      <c r="E153" s="56" t="s">
        <v>64</v>
      </c>
      <c r="F153" s="54" t="s">
        <v>58</v>
      </c>
      <c r="G153" s="54" t="s">
        <v>62</v>
      </c>
      <c r="H153" s="33"/>
      <c r="I153" s="54" t="s">
        <v>2</v>
      </c>
      <c r="J153" s="33">
        <v>5</v>
      </c>
      <c r="K153" s="33">
        <v>5</v>
      </c>
      <c r="L153" s="34">
        <v>11</v>
      </c>
      <c r="M153" s="34">
        <v>2200</v>
      </c>
      <c r="N153" s="35"/>
      <c r="O153" s="34"/>
      <c r="P153" s="33"/>
      <c r="Q153" s="35">
        <v>0</v>
      </c>
      <c r="R153" s="46">
        <v>0</v>
      </c>
      <c r="S153" s="34">
        <v>0</v>
      </c>
      <c r="T153" s="47"/>
      <c r="U153" s="48"/>
      <c r="V153" s="49"/>
      <c r="W153" s="50"/>
      <c r="X153" s="51"/>
      <c r="Y153" s="37"/>
      <c r="Z153" s="38"/>
      <c r="AA153" s="38"/>
      <c r="AB153" s="38"/>
    </row>
    <row r="154" spans="1:28" ht="45" customHeight="1">
      <c r="A154" s="54"/>
      <c r="B154" s="55" t="str">
        <f t="shared" si="0"/>
        <v>월</v>
      </c>
      <c r="C154" s="55" t="str">
        <f t="shared" si="1"/>
        <v>26년 5월 5주차</v>
      </c>
      <c r="D154" s="55">
        <v>46167</v>
      </c>
      <c r="E154" s="54" t="s">
        <v>57</v>
      </c>
      <c r="F154" s="54" t="s">
        <v>58</v>
      </c>
      <c r="G154" s="54" t="s">
        <v>59</v>
      </c>
      <c r="H154" s="33" t="s">
        <v>60</v>
      </c>
      <c r="I154" s="54" t="s">
        <v>2</v>
      </c>
      <c r="J154" s="33">
        <v>9789</v>
      </c>
      <c r="K154" s="33">
        <v>13556</v>
      </c>
      <c r="L154" s="34">
        <v>40398</v>
      </c>
      <c r="M154" s="34">
        <v>2980</v>
      </c>
      <c r="N154" s="35">
        <v>299</v>
      </c>
      <c r="O154" s="34">
        <v>135</v>
      </c>
      <c r="P154" s="33">
        <v>2.2056650000000002</v>
      </c>
      <c r="Q154" s="35">
        <v>372</v>
      </c>
      <c r="R154" s="46">
        <v>2.74</v>
      </c>
      <c r="S154" s="34">
        <v>109</v>
      </c>
      <c r="T154" s="47">
        <v>30.925999999999998</v>
      </c>
      <c r="U154" s="48">
        <v>16</v>
      </c>
      <c r="V154" s="49">
        <v>1249350</v>
      </c>
      <c r="W154" s="50">
        <v>80</v>
      </c>
      <c r="X154" s="51">
        <v>6150950</v>
      </c>
      <c r="Y154" s="37">
        <v>1337</v>
      </c>
      <c r="Z154" s="38"/>
      <c r="AA154" s="38"/>
      <c r="AB154" s="38"/>
    </row>
    <row r="155" spans="1:28" ht="45" customHeight="1">
      <c r="A155" s="54"/>
      <c r="B155" s="55" t="str">
        <f t="shared" si="0"/>
        <v>월</v>
      </c>
      <c r="C155" s="55" t="str">
        <f t="shared" si="1"/>
        <v>26년 5월 5주차</v>
      </c>
      <c r="D155" s="55">
        <v>46167</v>
      </c>
      <c r="E155" s="56" t="s">
        <v>63</v>
      </c>
      <c r="F155" s="54" t="s">
        <v>58</v>
      </c>
      <c r="G155" s="54" t="s">
        <v>59</v>
      </c>
      <c r="H155" s="33" t="s">
        <v>60</v>
      </c>
      <c r="I155" s="54" t="s">
        <v>2</v>
      </c>
      <c r="J155" s="33">
        <v>4591</v>
      </c>
      <c r="K155" s="33">
        <v>4764</v>
      </c>
      <c r="L155" s="34">
        <v>19938</v>
      </c>
      <c r="M155" s="34">
        <v>4185</v>
      </c>
      <c r="N155" s="35">
        <v>154</v>
      </c>
      <c r="O155" s="34">
        <v>129</v>
      </c>
      <c r="P155" s="33">
        <v>3.2325780000000002</v>
      </c>
      <c r="Q155" s="35">
        <v>197</v>
      </c>
      <c r="R155" s="46">
        <v>4.1399999999999997</v>
      </c>
      <c r="S155" s="34">
        <v>101</v>
      </c>
      <c r="T155" s="47">
        <v>6.6757</v>
      </c>
      <c r="U155" s="48">
        <v>2</v>
      </c>
      <c r="V155" s="49">
        <v>133100</v>
      </c>
      <c r="W155" s="50">
        <v>5</v>
      </c>
      <c r="X155" s="51">
        <v>200100</v>
      </c>
      <c r="Y155" s="37">
        <v>430</v>
      </c>
      <c r="Z155" s="38"/>
      <c r="AA155" s="38"/>
      <c r="AB155" s="38"/>
    </row>
    <row r="156" spans="1:28" ht="45" customHeight="1">
      <c r="A156" s="54"/>
      <c r="B156" s="55" t="str">
        <f t="shared" si="0"/>
        <v>월</v>
      </c>
      <c r="C156" s="55" t="str">
        <f t="shared" si="1"/>
        <v>26년 5월 5주차</v>
      </c>
      <c r="D156" s="55">
        <v>46167</v>
      </c>
      <c r="E156" s="56" t="s">
        <v>64</v>
      </c>
      <c r="F156" s="54" t="s">
        <v>58</v>
      </c>
      <c r="G156" s="54" t="s">
        <v>62</v>
      </c>
      <c r="H156" s="33"/>
      <c r="I156" s="54" t="s">
        <v>2</v>
      </c>
      <c r="J156" s="33">
        <v>50</v>
      </c>
      <c r="K156" s="33">
        <v>52</v>
      </c>
      <c r="L156" s="34">
        <v>210</v>
      </c>
      <c r="M156" s="34">
        <v>4038</v>
      </c>
      <c r="N156" s="35"/>
      <c r="O156" s="34"/>
      <c r="P156" s="33"/>
      <c r="Q156" s="35">
        <v>0</v>
      </c>
      <c r="R156" s="46">
        <v>0</v>
      </c>
      <c r="S156" s="34">
        <v>0</v>
      </c>
      <c r="T156" s="47"/>
      <c r="U156" s="48"/>
      <c r="V156" s="49"/>
      <c r="W156" s="50"/>
      <c r="X156" s="51"/>
      <c r="Y156" s="37"/>
      <c r="Z156" s="38"/>
      <c r="AA156" s="38"/>
      <c r="AB156" s="38"/>
    </row>
    <row r="157" spans="1:28" ht="45" customHeight="1">
      <c r="A157" s="54"/>
      <c r="B157" s="55" t="str">
        <f t="shared" si="0"/>
        <v>월</v>
      </c>
      <c r="C157" s="55" t="str">
        <f t="shared" si="1"/>
        <v>26년 5월 5주차</v>
      </c>
      <c r="D157" s="55">
        <v>46168</v>
      </c>
      <c r="E157" s="56" t="s">
        <v>57</v>
      </c>
      <c r="F157" s="54" t="s">
        <v>58</v>
      </c>
      <c r="G157" s="54" t="s">
        <v>59</v>
      </c>
      <c r="H157" s="33" t="s">
        <v>60</v>
      </c>
      <c r="I157" s="54" t="s">
        <v>2</v>
      </c>
      <c r="J157" s="33">
        <v>8939</v>
      </c>
      <c r="K157" s="33">
        <v>11741</v>
      </c>
      <c r="L157" s="34">
        <v>38515</v>
      </c>
      <c r="M157" s="34">
        <v>3280</v>
      </c>
      <c r="N157" s="35">
        <v>274</v>
      </c>
      <c r="O157" s="34">
        <v>141</v>
      </c>
      <c r="P157" s="33">
        <v>2.3337020000000002</v>
      </c>
      <c r="Q157" s="35">
        <v>330</v>
      </c>
      <c r="R157" s="46">
        <v>2.81</v>
      </c>
      <c r="S157" s="34">
        <v>117</v>
      </c>
      <c r="T157" s="47">
        <v>23.702500000000001</v>
      </c>
      <c r="U157" s="48">
        <v>9</v>
      </c>
      <c r="V157" s="49">
        <v>912900</v>
      </c>
      <c r="W157" s="50">
        <v>119</v>
      </c>
      <c r="X157" s="51">
        <v>10269850</v>
      </c>
      <c r="Y157" s="37">
        <v>1495</v>
      </c>
      <c r="Z157" s="38"/>
      <c r="AA157" s="38"/>
      <c r="AB157" s="38"/>
    </row>
    <row r="158" spans="1:28" ht="45" customHeight="1">
      <c r="A158" s="54"/>
      <c r="B158" s="55" t="str">
        <f t="shared" si="0"/>
        <v>월</v>
      </c>
      <c r="C158" s="55" t="str">
        <f t="shared" si="1"/>
        <v>26년 5월 5주차</v>
      </c>
      <c r="D158" s="55">
        <v>46168</v>
      </c>
      <c r="E158" s="56" t="s">
        <v>63</v>
      </c>
      <c r="F158" s="54" t="s">
        <v>58</v>
      </c>
      <c r="G158" s="54" t="s">
        <v>59</v>
      </c>
      <c r="H158" s="33" t="s">
        <v>60</v>
      </c>
      <c r="I158" s="54" t="s">
        <v>2</v>
      </c>
      <c r="J158" s="33">
        <v>5316</v>
      </c>
      <c r="K158" s="33">
        <v>5625</v>
      </c>
      <c r="L158" s="34">
        <v>19512</v>
      </c>
      <c r="M158" s="34">
        <v>3469</v>
      </c>
      <c r="N158" s="35">
        <v>180</v>
      </c>
      <c r="O158" s="34">
        <v>108</v>
      </c>
      <c r="P158" s="33">
        <v>3.2</v>
      </c>
      <c r="Q158" s="35">
        <v>234</v>
      </c>
      <c r="R158" s="46">
        <v>4.16</v>
      </c>
      <c r="S158" s="34">
        <v>83</v>
      </c>
      <c r="T158" s="47">
        <v>3.9975000000000001</v>
      </c>
      <c r="U158" s="48">
        <v>2</v>
      </c>
      <c r="V158" s="49">
        <v>78000</v>
      </c>
      <c r="W158" s="50">
        <v>25</v>
      </c>
      <c r="X158" s="51">
        <v>2191250</v>
      </c>
      <c r="Y158" s="37">
        <v>453</v>
      </c>
      <c r="Z158" s="38"/>
      <c r="AA158" s="38"/>
      <c r="AB158" s="38"/>
    </row>
    <row r="159" spans="1:28" ht="45" customHeight="1">
      <c r="A159" s="54"/>
      <c r="B159" s="55" t="str">
        <f t="shared" si="0"/>
        <v>월</v>
      </c>
      <c r="C159" s="55" t="str">
        <f t="shared" si="1"/>
        <v>26년 5월 5주차</v>
      </c>
      <c r="D159" s="55">
        <v>46168</v>
      </c>
      <c r="E159" s="54" t="s">
        <v>64</v>
      </c>
      <c r="F159" s="54" t="s">
        <v>58</v>
      </c>
      <c r="G159" s="54" t="s">
        <v>62</v>
      </c>
      <c r="H159" s="33"/>
      <c r="I159" s="54" t="s">
        <v>2</v>
      </c>
      <c r="J159" s="33">
        <v>57</v>
      </c>
      <c r="K159" s="33">
        <v>63</v>
      </c>
      <c r="L159" s="34">
        <v>317</v>
      </c>
      <c r="M159" s="34">
        <v>5032</v>
      </c>
      <c r="N159" s="35"/>
      <c r="O159" s="34"/>
      <c r="P159" s="33"/>
      <c r="Q159" s="35">
        <v>0</v>
      </c>
      <c r="R159" s="46">
        <v>0</v>
      </c>
      <c r="S159" s="34">
        <v>0</v>
      </c>
      <c r="T159" s="47"/>
      <c r="U159" s="48"/>
      <c r="V159" s="49"/>
      <c r="W159" s="50"/>
      <c r="X159" s="51"/>
      <c r="Y159" s="37"/>
      <c r="Z159" s="38"/>
      <c r="AA159" s="38"/>
      <c r="AB159" s="38"/>
    </row>
    <row r="160" spans="1:28" ht="45" customHeight="1">
      <c r="A160" s="54"/>
      <c r="B160" s="55" t="str">
        <f t="shared" si="0"/>
        <v>월</v>
      </c>
      <c r="C160" s="55" t="str">
        <f t="shared" si="1"/>
        <v>26년 5월 5주차</v>
      </c>
      <c r="D160" s="55">
        <v>46169</v>
      </c>
      <c r="E160" s="56" t="s">
        <v>57</v>
      </c>
      <c r="F160" s="54" t="s">
        <v>58</v>
      </c>
      <c r="G160" s="54" t="s">
        <v>59</v>
      </c>
      <c r="H160" s="33" t="s">
        <v>60</v>
      </c>
      <c r="I160" s="54" t="s">
        <v>2</v>
      </c>
      <c r="J160" s="33">
        <v>8091</v>
      </c>
      <c r="K160" s="33">
        <v>10984</v>
      </c>
      <c r="L160" s="34">
        <v>38802</v>
      </c>
      <c r="M160" s="34">
        <v>3533</v>
      </c>
      <c r="N160" s="35">
        <v>233</v>
      </c>
      <c r="O160" s="34">
        <v>167</v>
      </c>
      <c r="P160" s="33">
        <v>2.121267</v>
      </c>
      <c r="Q160" s="35">
        <v>285</v>
      </c>
      <c r="R160" s="46">
        <v>2.59</v>
      </c>
      <c r="S160" s="34">
        <v>136</v>
      </c>
      <c r="T160" s="47">
        <v>27.126200000000001</v>
      </c>
      <c r="U160" s="48">
        <v>11</v>
      </c>
      <c r="V160" s="49">
        <v>1052550</v>
      </c>
      <c r="W160" s="50">
        <v>113</v>
      </c>
      <c r="X160" s="51">
        <v>7399750</v>
      </c>
      <c r="Y160" s="37">
        <v>1205</v>
      </c>
      <c r="Z160" s="38"/>
      <c r="AA160" s="38"/>
      <c r="AB160" s="38"/>
    </row>
    <row r="161" spans="1:28" ht="45" customHeight="1">
      <c r="A161" s="54"/>
      <c r="B161" s="55" t="str">
        <f t="shared" si="0"/>
        <v>월</v>
      </c>
      <c r="C161" s="55" t="str">
        <f t="shared" si="1"/>
        <v>26년 5월 5주차</v>
      </c>
      <c r="D161" s="55">
        <v>46169</v>
      </c>
      <c r="E161" s="56" t="s">
        <v>63</v>
      </c>
      <c r="F161" s="54" t="s">
        <v>58</v>
      </c>
      <c r="G161" s="54" t="s">
        <v>59</v>
      </c>
      <c r="H161" s="33" t="s">
        <v>60</v>
      </c>
      <c r="I161" s="54" t="s">
        <v>2</v>
      </c>
      <c r="J161" s="33">
        <v>4938</v>
      </c>
      <c r="K161" s="33">
        <v>5248</v>
      </c>
      <c r="L161" s="34">
        <v>19073</v>
      </c>
      <c r="M161" s="34">
        <v>3634</v>
      </c>
      <c r="N161" s="35">
        <v>188</v>
      </c>
      <c r="O161" s="34">
        <v>101</v>
      </c>
      <c r="P161" s="33">
        <v>3.5823170000000002</v>
      </c>
      <c r="Q161" s="35">
        <v>253</v>
      </c>
      <c r="R161" s="46">
        <v>4.82</v>
      </c>
      <c r="S161" s="34">
        <v>75</v>
      </c>
      <c r="T161" s="47"/>
      <c r="U161" s="48"/>
      <c r="V161" s="49"/>
      <c r="W161" s="50">
        <v>7</v>
      </c>
      <c r="X161" s="51">
        <v>318800</v>
      </c>
      <c r="Y161" s="37">
        <v>419</v>
      </c>
      <c r="Z161" s="38"/>
      <c r="AA161" s="38"/>
      <c r="AB161" s="38"/>
    </row>
    <row r="162" spans="1:28" ht="45" customHeight="1">
      <c r="A162" s="54"/>
      <c r="B162" s="55" t="str">
        <f t="shared" si="0"/>
        <v>월</v>
      </c>
      <c r="C162" s="55" t="str">
        <f t="shared" si="1"/>
        <v>26년 5월 5주차</v>
      </c>
      <c r="D162" s="55">
        <v>46169</v>
      </c>
      <c r="E162" s="54" t="s">
        <v>64</v>
      </c>
      <c r="F162" s="54" t="s">
        <v>58</v>
      </c>
      <c r="G162" s="54" t="s">
        <v>62</v>
      </c>
      <c r="H162" s="33"/>
      <c r="I162" s="54" t="s">
        <v>2</v>
      </c>
      <c r="J162" s="33">
        <v>0</v>
      </c>
      <c r="K162" s="33"/>
      <c r="L162" s="34"/>
      <c r="M162" s="34"/>
      <c r="N162" s="35">
        <v>0</v>
      </c>
      <c r="O162" s="34">
        <v>0</v>
      </c>
      <c r="P162" s="33">
        <v>0</v>
      </c>
      <c r="Q162" s="35"/>
      <c r="R162" s="46"/>
      <c r="S162" s="34"/>
      <c r="T162" s="47"/>
      <c r="U162" s="48"/>
      <c r="V162" s="49"/>
      <c r="W162" s="50"/>
      <c r="X162" s="51"/>
      <c r="Y162" s="37"/>
      <c r="Z162" s="38"/>
      <c r="AA162" s="38"/>
      <c r="AB162" s="38"/>
    </row>
    <row r="163" spans="1:28" ht="45" customHeight="1">
      <c r="A163" s="54"/>
      <c r="B163" s="55" t="str">
        <f t="shared" si="0"/>
        <v>월</v>
      </c>
      <c r="C163" s="55" t="str">
        <f t="shared" si="1"/>
        <v>26년 5월 5주차</v>
      </c>
      <c r="D163" s="55">
        <v>46170</v>
      </c>
      <c r="E163" s="56" t="s">
        <v>57</v>
      </c>
      <c r="F163" s="54" t="s">
        <v>58</v>
      </c>
      <c r="G163" s="54" t="s">
        <v>59</v>
      </c>
      <c r="H163" s="33" t="s">
        <v>60</v>
      </c>
      <c r="I163" s="54" t="s">
        <v>2</v>
      </c>
      <c r="J163" s="33">
        <v>7606</v>
      </c>
      <c r="K163" s="33">
        <v>10414</v>
      </c>
      <c r="L163" s="34">
        <v>37677</v>
      </c>
      <c r="M163" s="34">
        <v>3618</v>
      </c>
      <c r="N163" s="35">
        <v>214</v>
      </c>
      <c r="O163" s="34">
        <v>176</v>
      </c>
      <c r="P163" s="33">
        <v>2.054926</v>
      </c>
      <c r="Q163" s="35">
        <v>259</v>
      </c>
      <c r="R163" s="46">
        <v>2.4900000000000002</v>
      </c>
      <c r="S163" s="34">
        <v>145</v>
      </c>
      <c r="T163" s="47">
        <v>18.567</v>
      </c>
      <c r="U163" s="48">
        <v>8</v>
      </c>
      <c r="V163" s="49">
        <v>699550</v>
      </c>
      <c r="W163" s="50">
        <v>75</v>
      </c>
      <c r="X163" s="51">
        <v>5652050</v>
      </c>
      <c r="Y163" s="37">
        <v>913</v>
      </c>
      <c r="Z163" s="38"/>
      <c r="AA163" s="38"/>
      <c r="AB163" s="38"/>
    </row>
    <row r="164" spans="1:28" ht="45" customHeight="1">
      <c r="A164" s="54"/>
      <c r="B164" s="55" t="str">
        <f t="shared" si="0"/>
        <v>월</v>
      </c>
      <c r="C164" s="55" t="str">
        <f t="shared" si="1"/>
        <v>26년 5월 5주차</v>
      </c>
      <c r="D164" s="55">
        <v>46170</v>
      </c>
      <c r="E164" s="56" t="s">
        <v>63</v>
      </c>
      <c r="F164" s="54" t="s">
        <v>58</v>
      </c>
      <c r="G164" s="54" t="s">
        <v>59</v>
      </c>
      <c r="H164" s="33" t="s">
        <v>60</v>
      </c>
      <c r="I164" s="54" t="s">
        <v>2</v>
      </c>
      <c r="J164" s="33">
        <v>5333</v>
      </c>
      <c r="K164" s="33">
        <v>5745</v>
      </c>
      <c r="L164" s="34">
        <v>19705</v>
      </c>
      <c r="M164" s="34">
        <v>3430</v>
      </c>
      <c r="N164" s="35">
        <v>202</v>
      </c>
      <c r="O164" s="34">
        <v>98</v>
      </c>
      <c r="P164" s="33">
        <v>3.5161009999999999</v>
      </c>
      <c r="Q164" s="35">
        <v>248</v>
      </c>
      <c r="R164" s="46">
        <v>4.32</v>
      </c>
      <c r="S164" s="34">
        <v>79</v>
      </c>
      <c r="T164" s="47"/>
      <c r="U164" s="48"/>
      <c r="V164" s="49"/>
      <c r="W164" s="50">
        <v>21</v>
      </c>
      <c r="X164" s="51">
        <v>896100</v>
      </c>
      <c r="Y164" s="37">
        <v>413</v>
      </c>
      <c r="Z164" s="38"/>
      <c r="AA164" s="38"/>
      <c r="AB164" s="38"/>
    </row>
    <row r="165" spans="1:28" ht="45" customHeight="1">
      <c r="A165" s="54"/>
      <c r="B165" s="55" t="str">
        <f t="shared" si="0"/>
        <v>월</v>
      </c>
      <c r="C165" s="55" t="str">
        <f t="shared" si="1"/>
        <v>26년 5월 5주차</v>
      </c>
      <c r="D165" s="55">
        <v>46170</v>
      </c>
      <c r="E165" s="54" t="s">
        <v>64</v>
      </c>
      <c r="F165" s="54" t="s">
        <v>58</v>
      </c>
      <c r="G165" s="54" t="s">
        <v>62</v>
      </c>
      <c r="H165" s="33"/>
      <c r="I165" s="54" t="s">
        <v>2</v>
      </c>
      <c r="J165" s="33">
        <v>67</v>
      </c>
      <c r="K165" s="33">
        <v>69</v>
      </c>
      <c r="L165" s="34">
        <v>408</v>
      </c>
      <c r="M165" s="34">
        <v>5913</v>
      </c>
      <c r="N165" s="35">
        <v>2</v>
      </c>
      <c r="O165" s="34">
        <v>204</v>
      </c>
      <c r="P165" s="33">
        <v>2.8985509999999999</v>
      </c>
      <c r="Q165" s="35">
        <v>3</v>
      </c>
      <c r="R165" s="46">
        <v>4.3499999999999996</v>
      </c>
      <c r="S165" s="34">
        <v>136</v>
      </c>
      <c r="T165" s="47"/>
      <c r="U165" s="48"/>
      <c r="V165" s="49"/>
      <c r="W165" s="50"/>
      <c r="X165" s="51"/>
      <c r="Y165" s="37"/>
      <c r="Z165" s="38"/>
      <c r="AA165" s="38"/>
      <c r="AB165" s="38"/>
    </row>
    <row r="166" spans="1:28" ht="45" customHeight="1">
      <c r="A166" s="54"/>
      <c r="B166" s="55" t="str">
        <f t="shared" si="0"/>
        <v>월</v>
      </c>
      <c r="C166" s="55" t="str">
        <f t="shared" si="1"/>
        <v>26년 5월 5주차</v>
      </c>
      <c r="D166" s="55">
        <v>46171</v>
      </c>
      <c r="E166" s="56" t="s">
        <v>57</v>
      </c>
      <c r="F166" s="54" t="s">
        <v>58</v>
      </c>
      <c r="G166" s="54" t="s">
        <v>59</v>
      </c>
      <c r="H166" s="33" t="s">
        <v>60</v>
      </c>
      <c r="I166" s="54" t="s">
        <v>2</v>
      </c>
      <c r="J166" s="33">
        <v>7891</v>
      </c>
      <c r="K166" s="33">
        <v>10715</v>
      </c>
      <c r="L166" s="34">
        <v>40713</v>
      </c>
      <c r="M166" s="34">
        <v>3800</v>
      </c>
      <c r="N166" s="35">
        <v>215</v>
      </c>
      <c r="O166" s="34">
        <v>189</v>
      </c>
      <c r="P166" s="33">
        <v>2.0065330000000001</v>
      </c>
      <c r="Q166" s="35">
        <v>283</v>
      </c>
      <c r="R166" s="46">
        <v>2.64</v>
      </c>
      <c r="S166" s="34">
        <v>144</v>
      </c>
      <c r="T166" s="47">
        <v>15.4054</v>
      </c>
      <c r="U166" s="48">
        <v>5</v>
      </c>
      <c r="V166" s="49">
        <v>627200</v>
      </c>
      <c r="W166" s="50">
        <v>57</v>
      </c>
      <c r="X166" s="51">
        <v>4342790</v>
      </c>
      <c r="Y166" s="37">
        <v>913</v>
      </c>
      <c r="Z166" s="38"/>
      <c r="AA166" s="38"/>
      <c r="AB166" s="38"/>
    </row>
    <row r="167" spans="1:28" ht="45" customHeight="1">
      <c r="A167" s="54"/>
      <c r="B167" s="55" t="str">
        <f t="shared" si="0"/>
        <v>월</v>
      </c>
      <c r="C167" s="55" t="str">
        <f t="shared" si="1"/>
        <v>26년 5월 5주차</v>
      </c>
      <c r="D167" s="55">
        <v>46171</v>
      </c>
      <c r="E167" s="56" t="s">
        <v>63</v>
      </c>
      <c r="F167" s="54" t="s">
        <v>58</v>
      </c>
      <c r="G167" s="54" t="s">
        <v>59</v>
      </c>
      <c r="H167" s="33" t="s">
        <v>60</v>
      </c>
      <c r="I167" s="54" t="s">
        <v>2</v>
      </c>
      <c r="J167" s="33">
        <v>4906</v>
      </c>
      <c r="K167" s="33">
        <v>5148</v>
      </c>
      <c r="L167" s="34">
        <v>18516</v>
      </c>
      <c r="M167" s="34">
        <v>3597</v>
      </c>
      <c r="N167" s="35">
        <v>185</v>
      </c>
      <c r="O167" s="34">
        <v>100</v>
      </c>
      <c r="P167" s="33">
        <v>3.593629</v>
      </c>
      <c r="Q167" s="35">
        <v>228</v>
      </c>
      <c r="R167" s="46">
        <v>4.43</v>
      </c>
      <c r="S167" s="34">
        <v>81</v>
      </c>
      <c r="T167" s="47">
        <v>2.1063000000000001</v>
      </c>
      <c r="U167" s="48">
        <v>1</v>
      </c>
      <c r="V167" s="49">
        <v>39000</v>
      </c>
      <c r="W167" s="50">
        <v>15</v>
      </c>
      <c r="X167" s="51">
        <v>605000</v>
      </c>
      <c r="Y167" s="37">
        <v>368</v>
      </c>
      <c r="Z167" s="38"/>
      <c r="AA167" s="38"/>
      <c r="AB167" s="38"/>
    </row>
    <row r="168" spans="1:28" ht="45" customHeight="1">
      <c r="A168" s="54"/>
      <c r="B168" s="55" t="str">
        <f t="shared" si="0"/>
        <v>월</v>
      </c>
      <c r="C168" s="55" t="str">
        <f t="shared" si="1"/>
        <v>26년 5월 5주차</v>
      </c>
      <c r="D168" s="55">
        <v>46171</v>
      </c>
      <c r="E168" s="54" t="s">
        <v>64</v>
      </c>
      <c r="F168" s="54" t="s">
        <v>58</v>
      </c>
      <c r="G168" s="54" t="s">
        <v>62</v>
      </c>
      <c r="H168" s="33"/>
      <c r="I168" s="54" t="s">
        <v>2</v>
      </c>
      <c r="J168" s="33">
        <v>159</v>
      </c>
      <c r="K168" s="33">
        <v>171</v>
      </c>
      <c r="L168" s="34">
        <v>842</v>
      </c>
      <c r="M168" s="34">
        <v>4924</v>
      </c>
      <c r="N168" s="35">
        <v>3</v>
      </c>
      <c r="O168" s="34">
        <v>281</v>
      </c>
      <c r="P168" s="33">
        <v>1.754386</v>
      </c>
      <c r="Q168" s="35">
        <v>5</v>
      </c>
      <c r="R168" s="46">
        <v>2.92</v>
      </c>
      <c r="S168" s="34">
        <v>168</v>
      </c>
      <c r="T168" s="47"/>
      <c r="U168" s="48"/>
      <c r="V168" s="49"/>
      <c r="W168" s="50"/>
      <c r="X168" s="51"/>
      <c r="Y168" s="37">
        <v>1</v>
      </c>
      <c r="Z168" s="38"/>
      <c r="AA168" s="38"/>
      <c r="AB168" s="38"/>
    </row>
    <row r="169" spans="1:28" ht="45" customHeight="1">
      <c r="A169" s="54"/>
      <c r="B169" s="55" t="str">
        <f t="shared" si="0"/>
        <v>월</v>
      </c>
      <c r="C169" s="55" t="str">
        <f t="shared" si="1"/>
        <v>26년 5월 5주차</v>
      </c>
      <c r="D169" s="55">
        <v>46172</v>
      </c>
      <c r="E169" s="56" t="s">
        <v>57</v>
      </c>
      <c r="F169" s="54" t="s">
        <v>58</v>
      </c>
      <c r="G169" s="54" t="s">
        <v>59</v>
      </c>
      <c r="H169" s="33" t="s">
        <v>60</v>
      </c>
      <c r="I169" s="54" t="s">
        <v>2</v>
      </c>
      <c r="J169" s="33">
        <v>6980</v>
      </c>
      <c r="K169" s="33">
        <v>10106</v>
      </c>
      <c r="L169" s="34">
        <v>35647</v>
      </c>
      <c r="M169" s="34">
        <v>3527</v>
      </c>
      <c r="N169" s="35">
        <v>193</v>
      </c>
      <c r="O169" s="34">
        <v>185</v>
      </c>
      <c r="P169" s="33">
        <v>1.9097569999999999</v>
      </c>
      <c r="Q169" s="35">
        <v>231</v>
      </c>
      <c r="R169" s="46">
        <v>2.29</v>
      </c>
      <c r="S169" s="34">
        <v>154</v>
      </c>
      <c r="T169" s="47">
        <v>22.506799999999998</v>
      </c>
      <c r="U169" s="48">
        <v>8</v>
      </c>
      <c r="V169" s="49">
        <v>802300</v>
      </c>
      <c r="W169" s="50">
        <v>101</v>
      </c>
      <c r="X169" s="51">
        <v>8476200</v>
      </c>
      <c r="Y169" s="37">
        <v>1035</v>
      </c>
      <c r="Z169" s="38"/>
      <c r="AA169" s="38"/>
      <c r="AB169" s="38"/>
    </row>
    <row r="170" spans="1:28" ht="45" customHeight="1">
      <c r="A170" s="54"/>
      <c r="B170" s="55" t="str">
        <f t="shared" si="0"/>
        <v>월</v>
      </c>
      <c r="C170" s="55" t="str">
        <f t="shared" si="1"/>
        <v>26년 5월 5주차</v>
      </c>
      <c r="D170" s="55">
        <v>46172</v>
      </c>
      <c r="E170" s="56" t="s">
        <v>63</v>
      </c>
      <c r="F170" s="54" t="s">
        <v>58</v>
      </c>
      <c r="G170" s="54" t="s">
        <v>59</v>
      </c>
      <c r="H170" s="33" t="s">
        <v>60</v>
      </c>
      <c r="I170" s="54" t="s">
        <v>2</v>
      </c>
      <c r="J170" s="33">
        <v>5518</v>
      </c>
      <c r="K170" s="33">
        <v>5903</v>
      </c>
      <c r="L170" s="34">
        <v>21580</v>
      </c>
      <c r="M170" s="34">
        <v>3656</v>
      </c>
      <c r="N170" s="35">
        <v>232</v>
      </c>
      <c r="O170" s="34">
        <v>93</v>
      </c>
      <c r="P170" s="33">
        <v>3.9302049999999999</v>
      </c>
      <c r="Q170" s="35">
        <v>289</v>
      </c>
      <c r="R170" s="46">
        <v>4.9000000000000004</v>
      </c>
      <c r="S170" s="34">
        <v>75</v>
      </c>
      <c r="T170" s="47"/>
      <c r="U170" s="48"/>
      <c r="V170" s="49"/>
      <c r="W170" s="50">
        <v>17</v>
      </c>
      <c r="X170" s="51">
        <v>1125200</v>
      </c>
      <c r="Y170" s="37">
        <v>485</v>
      </c>
      <c r="Z170" s="38"/>
      <c r="AA170" s="38"/>
      <c r="AB170" s="38"/>
    </row>
    <row r="171" spans="1:28" ht="45" customHeight="1">
      <c r="A171" s="54"/>
      <c r="B171" s="55" t="str">
        <f t="shared" si="0"/>
        <v>월</v>
      </c>
      <c r="C171" s="55" t="str">
        <f t="shared" si="1"/>
        <v>26년 5월 5주차</v>
      </c>
      <c r="D171" s="55">
        <v>46172</v>
      </c>
      <c r="E171" s="54" t="s">
        <v>64</v>
      </c>
      <c r="F171" s="54" t="s">
        <v>58</v>
      </c>
      <c r="G171" s="54" t="s">
        <v>62</v>
      </c>
      <c r="H171" s="33"/>
      <c r="I171" s="54" t="s">
        <v>2</v>
      </c>
      <c r="J171" s="33">
        <v>8</v>
      </c>
      <c r="K171" s="33">
        <v>10</v>
      </c>
      <c r="L171" s="34">
        <v>61</v>
      </c>
      <c r="M171" s="34">
        <v>6100</v>
      </c>
      <c r="N171" s="35"/>
      <c r="O171" s="34"/>
      <c r="P171" s="33"/>
      <c r="Q171" s="35">
        <v>0</v>
      </c>
      <c r="R171" s="46">
        <v>0</v>
      </c>
      <c r="S171" s="34">
        <v>0</v>
      </c>
      <c r="T171" s="47"/>
      <c r="U171" s="48"/>
      <c r="V171" s="49"/>
      <c r="W171" s="50"/>
      <c r="X171" s="51"/>
      <c r="Y171" s="37"/>
      <c r="Z171" s="38"/>
      <c r="AA171" s="38"/>
      <c r="AB171" s="38"/>
    </row>
    <row r="172" spans="1:28" ht="45" customHeight="1">
      <c r="A172" s="54"/>
      <c r="B172" s="55" t="str">
        <f t="shared" si="0"/>
        <v>월</v>
      </c>
      <c r="C172" s="55" t="str">
        <f t="shared" si="1"/>
        <v>26년 5월 5주차</v>
      </c>
      <c r="D172" s="55">
        <v>46173</v>
      </c>
      <c r="E172" s="56" t="s">
        <v>57</v>
      </c>
      <c r="F172" s="54" t="s">
        <v>58</v>
      </c>
      <c r="G172" s="54" t="s">
        <v>59</v>
      </c>
      <c r="H172" s="33" t="s">
        <v>60</v>
      </c>
      <c r="I172" s="54" t="s">
        <v>2</v>
      </c>
      <c r="J172" s="33">
        <v>7342</v>
      </c>
      <c r="K172" s="33">
        <v>10592</v>
      </c>
      <c r="L172" s="34">
        <v>40621</v>
      </c>
      <c r="M172" s="34">
        <v>3835</v>
      </c>
      <c r="N172" s="35">
        <v>215</v>
      </c>
      <c r="O172" s="34">
        <v>189</v>
      </c>
      <c r="P172" s="33">
        <v>2.0298340000000001</v>
      </c>
      <c r="Q172" s="35">
        <v>258</v>
      </c>
      <c r="R172" s="46">
        <v>2.44</v>
      </c>
      <c r="S172" s="34">
        <v>157</v>
      </c>
      <c r="T172" s="47">
        <v>15.6151</v>
      </c>
      <c r="U172" s="48">
        <v>5</v>
      </c>
      <c r="V172" s="49">
        <v>634300</v>
      </c>
      <c r="W172" s="50">
        <v>125</v>
      </c>
      <c r="X172" s="51">
        <v>11608900</v>
      </c>
      <c r="Y172" s="37">
        <v>1275</v>
      </c>
      <c r="Z172" s="38"/>
      <c r="AA172" s="38"/>
      <c r="AB172" s="38"/>
    </row>
    <row r="173" spans="1:28" ht="45" customHeight="1">
      <c r="A173" s="54"/>
      <c r="B173" s="55" t="str">
        <f t="shared" si="0"/>
        <v>월</v>
      </c>
      <c r="C173" s="55" t="str">
        <f t="shared" si="1"/>
        <v>26년 5월 5주차</v>
      </c>
      <c r="D173" s="55">
        <v>46173</v>
      </c>
      <c r="E173" s="56" t="s">
        <v>63</v>
      </c>
      <c r="F173" s="54" t="s">
        <v>58</v>
      </c>
      <c r="G173" s="54" t="s">
        <v>59</v>
      </c>
      <c r="H173" s="33" t="s">
        <v>60</v>
      </c>
      <c r="I173" s="54" t="s">
        <v>2</v>
      </c>
      <c r="J173" s="33">
        <v>4806</v>
      </c>
      <c r="K173" s="33">
        <v>5022</v>
      </c>
      <c r="L173" s="34">
        <v>19527</v>
      </c>
      <c r="M173" s="34">
        <v>3888</v>
      </c>
      <c r="N173" s="35">
        <v>174</v>
      </c>
      <c r="O173" s="34">
        <v>112</v>
      </c>
      <c r="P173" s="33">
        <v>3.4647549999999998</v>
      </c>
      <c r="Q173" s="35">
        <v>207</v>
      </c>
      <c r="R173" s="46">
        <v>4.12</v>
      </c>
      <c r="S173" s="34">
        <v>94</v>
      </c>
      <c r="T173" s="47"/>
      <c r="U173" s="48"/>
      <c r="V173" s="49"/>
      <c r="W173" s="50">
        <v>11</v>
      </c>
      <c r="X173" s="51">
        <v>588250</v>
      </c>
      <c r="Y173" s="37">
        <v>390</v>
      </c>
      <c r="Z173" s="38"/>
      <c r="AA173" s="38"/>
      <c r="AB173" s="38"/>
    </row>
    <row r="174" spans="1:28" ht="45" customHeight="1">
      <c r="A174" s="54"/>
      <c r="B174" s="55" t="str">
        <f t="shared" si="0"/>
        <v>월</v>
      </c>
      <c r="C174" s="55" t="str">
        <f t="shared" si="1"/>
        <v>26년 5월 5주차</v>
      </c>
      <c r="D174" s="55">
        <v>46173</v>
      </c>
      <c r="E174" s="54" t="s">
        <v>64</v>
      </c>
      <c r="F174" s="54" t="s">
        <v>58</v>
      </c>
      <c r="G174" s="54" t="s">
        <v>62</v>
      </c>
      <c r="H174" s="33"/>
      <c r="I174" s="54" t="s">
        <v>2</v>
      </c>
      <c r="J174" s="33">
        <v>12</v>
      </c>
      <c r="K174" s="33">
        <v>13</v>
      </c>
      <c r="L174" s="34">
        <v>68</v>
      </c>
      <c r="M174" s="34">
        <v>5231</v>
      </c>
      <c r="N174" s="35"/>
      <c r="O174" s="34"/>
      <c r="P174" s="33"/>
      <c r="Q174" s="35">
        <v>1</v>
      </c>
      <c r="R174" s="46">
        <v>7.69</v>
      </c>
      <c r="S174" s="34">
        <v>68</v>
      </c>
      <c r="T174" s="47"/>
      <c r="U174" s="48"/>
      <c r="V174" s="49"/>
      <c r="W174" s="50"/>
      <c r="X174" s="51"/>
      <c r="Y174" s="37"/>
      <c r="Z174" s="38"/>
      <c r="AA174" s="38"/>
      <c r="AB174" s="38"/>
    </row>
    <row r="175" spans="1:28" ht="45" customHeight="1">
      <c r="A175" s="54"/>
      <c r="B175" s="55" t="str">
        <f t="shared" si="0"/>
        <v>월</v>
      </c>
      <c r="C175" s="55" t="str">
        <f t="shared" si="1"/>
        <v>26년 6월 1주차</v>
      </c>
      <c r="D175" s="55">
        <v>46174</v>
      </c>
      <c r="E175" s="56" t="s">
        <v>57</v>
      </c>
      <c r="F175" s="54" t="s">
        <v>58</v>
      </c>
      <c r="G175" s="54" t="s">
        <v>59</v>
      </c>
      <c r="H175" s="33" t="s">
        <v>60</v>
      </c>
      <c r="I175" s="54" t="s">
        <v>2</v>
      </c>
      <c r="J175" s="33">
        <v>5827</v>
      </c>
      <c r="K175" s="33">
        <v>9580</v>
      </c>
      <c r="L175" s="34">
        <v>40022</v>
      </c>
      <c r="M175" s="34">
        <v>4178</v>
      </c>
      <c r="N175" s="35">
        <v>189</v>
      </c>
      <c r="O175" s="34">
        <v>212</v>
      </c>
      <c r="P175" s="33">
        <v>1.9728600000000001</v>
      </c>
      <c r="Q175" s="35">
        <v>223</v>
      </c>
      <c r="R175" s="46">
        <v>2.33</v>
      </c>
      <c r="S175" s="34">
        <v>179</v>
      </c>
      <c r="T175" s="47">
        <v>47.483899999999998</v>
      </c>
      <c r="U175" s="48">
        <v>16</v>
      </c>
      <c r="V175" s="49">
        <v>1900400</v>
      </c>
      <c r="W175" s="50">
        <v>114</v>
      </c>
      <c r="X175" s="51">
        <v>10025300</v>
      </c>
      <c r="Y175" s="37">
        <v>1240</v>
      </c>
      <c r="Z175" s="38"/>
      <c r="AA175" s="38"/>
      <c r="AB175" s="38"/>
    </row>
    <row r="176" spans="1:28" ht="45" customHeight="1">
      <c r="A176" s="54"/>
      <c r="B176" s="55" t="str">
        <f t="shared" si="0"/>
        <v>월</v>
      </c>
      <c r="C176" s="55" t="str">
        <f t="shared" si="1"/>
        <v>26년 6월 1주차</v>
      </c>
      <c r="D176" s="55">
        <v>46174</v>
      </c>
      <c r="E176" s="56" t="s">
        <v>63</v>
      </c>
      <c r="F176" s="54" t="s">
        <v>58</v>
      </c>
      <c r="G176" s="54" t="s">
        <v>59</v>
      </c>
      <c r="H176" s="33" t="s">
        <v>60</v>
      </c>
      <c r="I176" s="54" t="s">
        <v>2</v>
      </c>
      <c r="J176" s="33">
        <v>4569</v>
      </c>
      <c r="K176" s="33">
        <v>4913</v>
      </c>
      <c r="L176" s="34">
        <v>20685</v>
      </c>
      <c r="M176" s="34">
        <v>4210</v>
      </c>
      <c r="N176" s="35">
        <v>178</v>
      </c>
      <c r="O176" s="34">
        <v>116</v>
      </c>
      <c r="P176" s="33">
        <v>3.6230410000000002</v>
      </c>
      <c r="Q176" s="35">
        <v>211</v>
      </c>
      <c r="R176" s="46">
        <v>4.29</v>
      </c>
      <c r="S176" s="34">
        <v>98</v>
      </c>
      <c r="T176" s="47">
        <v>8.1890999999999998</v>
      </c>
      <c r="U176" s="48">
        <v>5</v>
      </c>
      <c r="V176" s="49">
        <v>169391</v>
      </c>
      <c r="W176" s="50">
        <v>13</v>
      </c>
      <c r="X176" s="51">
        <v>646150</v>
      </c>
      <c r="Y176" s="37">
        <v>419</v>
      </c>
      <c r="Z176" s="38"/>
      <c r="AA176" s="38"/>
      <c r="AB176" s="38"/>
    </row>
    <row r="177" spans="1:28" ht="45" customHeight="1">
      <c r="A177" s="54"/>
      <c r="B177" s="55" t="str">
        <f t="shared" si="0"/>
        <v>월</v>
      </c>
      <c r="C177" s="55" t="str">
        <f t="shared" si="1"/>
        <v>26년 6월 1주차</v>
      </c>
      <c r="D177" s="55">
        <v>46174</v>
      </c>
      <c r="E177" s="54" t="s">
        <v>64</v>
      </c>
      <c r="F177" s="54" t="s">
        <v>58</v>
      </c>
      <c r="G177" s="54" t="s">
        <v>62</v>
      </c>
      <c r="H177" s="33"/>
      <c r="I177" s="54" t="s">
        <v>2</v>
      </c>
      <c r="J177" s="33">
        <v>0</v>
      </c>
      <c r="K177" s="33">
        <v>0</v>
      </c>
      <c r="L177" s="34">
        <v>0</v>
      </c>
      <c r="M177" s="34">
        <v>0</v>
      </c>
      <c r="N177" s="35"/>
      <c r="O177" s="34"/>
      <c r="P177" s="33"/>
      <c r="Q177" s="35">
        <v>0</v>
      </c>
      <c r="R177" s="46">
        <v>0</v>
      </c>
      <c r="S177" s="34">
        <v>0</v>
      </c>
      <c r="T177" s="47"/>
      <c r="U177" s="48"/>
      <c r="V177" s="49"/>
      <c r="W177" s="50"/>
      <c r="X177" s="51"/>
      <c r="Y177" s="37"/>
      <c r="Z177" s="38"/>
      <c r="AA177" s="38"/>
      <c r="AB177" s="38"/>
    </row>
    <row r="178" spans="1:28" ht="45" customHeight="1">
      <c r="A178" s="54"/>
      <c r="B178" s="55" t="str">
        <f t="shared" si="0"/>
        <v>월</v>
      </c>
      <c r="C178" s="55" t="str">
        <f t="shared" si="1"/>
        <v>26년 6월 1주차</v>
      </c>
      <c r="D178" s="55">
        <v>46175</v>
      </c>
      <c r="E178" s="56" t="s">
        <v>57</v>
      </c>
      <c r="F178" s="54" t="s">
        <v>58</v>
      </c>
      <c r="G178" s="54" t="s">
        <v>59</v>
      </c>
      <c r="H178" s="33" t="s">
        <v>60</v>
      </c>
      <c r="I178" s="54" t="s">
        <v>2</v>
      </c>
      <c r="J178" s="33">
        <v>5895</v>
      </c>
      <c r="K178" s="33">
        <v>9165</v>
      </c>
      <c r="L178" s="34">
        <v>41290</v>
      </c>
      <c r="M178" s="34">
        <v>4505</v>
      </c>
      <c r="N178" s="35">
        <v>197</v>
      </c>
      <c r="O178" s="34">
        <v>210</v>
      </c>
      <c r="P178" s="33">
        <v>2.1494819999999999</v>
      </c>
      <c r="Q178" s="35">
        <v>248</v>
      </c>
      <c r="R178" s="46">
        <v>2.71</v>
      </c>
      <c r="S178" s="34">
        <v>166</v>
      </c>
      <c r="T178" s="47">
        <v>34.819600000000001</v>
      </c>
      <c r="U178" s="48">
        <v>14</v>
      </c>
      <c r="V178" s="49">
        <v>1437700</v>
      </c>
      <c r="W178" s="50">
        <v>119</v>
      </c>
      <c r="X178" s="51">
        <v>8920900</v>
      </c>
      <c r="Y178" s="37">
        <v>1074</v>
      </c>
      <c r="Z178" s="38"/>
      <c r="AA178" s="38"/>
      <c r="AB178" s="38"/>
    </row>
    <row r="179" spans="1:28" ht="45" customHeight="1">
      <c r="A179" s="54"/>
      <c r="B179" s="55" t="str">
        <f t="shared" si="0"/>
        <v>월</v>
      </c>
      <c r="C179" s="55" t="str">
        <f t="shared" si="1"/>
        <v>26년 6월 1주차</v>
      </c>
      <c r="D179" s="55">
        <v>46175</v>
      </c>
      <c r="E179" s="56" t="s">
        <v>63</v>
      </c>
      <c r="F179" s="54" t="s">
        <v>58</v>
      </c>
      <c r="G179" s="54" t="s">
        <v>59</v>
      </c>
      <c r="H179" s="33" t="s">
        <v>60</v>
      </c>
      <c r="I179" s="54" t="s">
        <v>2</v>
      </c>
      <c r="J179" s="33">
        <v>5306</v>
      </c>
      <c r="K179" s="33">
        <v>5804</v>
      </c>
      <c r="L179" s="34">
        <v>21853</v>
      </c>
      <c r="M179" s="34">
        <v>3765</v>
      </c>
      <c r="N179" s="35">
        <v>224</v>
      </c>
      <c r="O179" s="34">
        <v>98</v>
      </c>
      <c r="P179" s="33">
        <v>3.859407</v>
      </c>
      <c r="Q179" s="35">
        <v>271</v>
      </c>
      <c r="R179" s="46">
        <v>4.67</v>
      </c>
      <c r="S179" s="34">
        <v>81</v>
      </c>
      <c r="T179" s="47">
        <v>5.7382999999999997</v>
      </c>
      <c r="U179" s="48">
        <v>2</v>
      </c>
      <c r="V179" s="49">
        <v>125400</v>
      </c>
      <c r="W179" s="50">
        <v>43</v>
      </c>
      <c r="X179" s="51">
        <v>3325400</v>
      </c>
      <c r="Y179" s="37">
        <v>569</v>
      </c>
      <c r="Z179" s="38"/>
      <c r="AA179" s="38"/>
      <c r="AB179" s="38"/>
    </row>
    <row r="180" spans="1:28" ht="45" customHeight="1">
      <c r="A180" s="54"/>
      <c r="B180" s="55" t="str">
        <f t="shared" si="0"/>
        <v>월</v>
      </c>
      <c r="C180" s="55" t="str">
        <f t="shared" si="1"/>
        <v>26년 6월 1주차</v>
      </c>
      <c r="D180" s="55">
        <v>46175</v>
      </c>
      <c r="E180" s="54" t="s">
        <v>64</v>
      </c>
      <c r="F180" s="54" t="s">
        <v>58</v>
      </c>
      <c r="G180" s="54" t="s">
        <v>62</v>
      </c>
      <c r="H180" s="33"/>
      <c r="I180" s="54" t="s">
        <v>2</v>
      </c>
      <c r="J180" s="33">
        <v>131</v>
      </c>
      <c r="K180" s="33">
        <v>143</v>
      </c>
      <c r="L180" s="34">
        <v>877</v>
      </c>
      <c r="M180" s="34">
        <v>6133</v>
      </c>
      <c r="N180" s="35">
        <v>4</v>
      </c>
      <c r="O180" s="34">
        <v>219</v>
      </c>
      <c r="P180" s="33">
        <v>2.7972030000000001</v>
      </c>
      <c r="Q180" s="35">
        <v>5</v>
      </c>
      <c r="R180" s="46">
        <v>3.5</v>
      </c>
      <c r="S180" s="34">
        <v>175</v>
      </c>
      <c r="T180" s="47"/>
      <c r="U180" s="48"/>
      <c r="V180" s="49"/>
      <c r="W180" s="50"/>
      <c r="X180" s="51"/>
      <c r="Y180" s="37"/>
      <c r="Z180" s="38"/>
      <c r="AA180" s="38"/>
      <c r="AB180" s="38"/>
    </row>
    <row r="181" spans="1:28" ht="45" customHeight="1">
      <c r="A181" s="54"/>
      <c r="B181" s="55" t="str">
        <f t="shared" si="0"/>
        <v>월</v>
      </c>
      <c r="C181" s="55" t="str">
        <f t="shared" si="1"/>
        <v>26년 6월 1주차</v>
      </c>
      <c r="D181" s="55">
        <v>46176</v>
      </c>
      <c r="E181" s="56" t="s">
        <v>57</v>
      </c>
      <c r="F181" s="54" t="s">
        <v>58</v>
      </c>
      <c r="G181" s="54" t="s">
        <v>59</v>
      </c>
      <c r="H181" s="33" t="s">
        <v>60</v>
      </c>
      <c r="I181" s="54" t="s">
        <v>2</v>
      </c>
      <c r="J181" s="33">
        <v>6710</v>
      </c>
      <c r="K181" s="33">
        <v>9829</v>
      </c>
      <c r="L181" s="34">
        <v>42867</v>
      </c>
      <c r="M181" s="34">
        <v>4361</v>
      </c>
      <c r="N181" s="35">
        <v>217</v>
      </c>
      <c r="O181" s="34">
        <v>198</v>
      </c>
      <c r="P181" s="33">
        <v>2.2077529999999999</v>
      </c>
      <c r="Q181" s="35">
        <v>260</v>
      </c>
      <c r="R181" s="46">
        <v>2.65</v>
      </c>
      <c r="S181" s="34">
        <v>165</v>
      </c>
      <c r="T181" s="58">
        <v>16.072970000000002</v>
      </c>
      <c r="U181" s="48">
        <v>9</v>
      </c>
      <c r="V181" s="49">
        <v>689000</v>
      </c>
      <c r="W181" s="50">
        <v>86</v>
      </c>
      <c r="X181" s="51">
        <v>8361150</v>
      </c>
      <c r="Y181" s="37">
        <v>1158</v>
      </c>
      <c r="Z181" s="38"/>
      <c r="AA181" s="38"/>
      <c r="AB181" s="38"/>
    </row>
    <row r="182" spans="1:28" ht="45" customHeight="1">
      <c r="A182" s="54"/>
      <c r="B182" s="55" t="str">
        <f t="shared" si="0"/>
        <v>월</v>
      </c>
      <c r="C182" s="55" t="str">
        <f t="shared" si="1"/>
        <v>26년 6월 1주차</v>
      </c>
      <c r="D182" s="55">
        <v>46176</v>
      </c>
      <c r="E182" s="56" t="s">
        <v>63</v>
      </c>
      <c r="F182" s="54" t="s">
        <v>58</v>
      </c>
      <c r="G182" s="54" t="s">
        <v>59</v>
      </c>
      <c r="H182" s="33" t="s">
        <v>60</v>
      </c>
      <c r="I182" s="54" t="s">
        <v>2</v>
      </c>
      <c r="J182" s="33">
        <v>5712</v>
      </c>
      <c r="K182" s="33">
        <v>6000</v>
      </c>
      <c r="L182" s="34">
        <v>20611</v>
      </c>
      <c r="M182" s="34">
        <v>3435</v>
      </c>
      <c r="N182" s="35">
        <v>177</v>
      </c>
      <c r="O182" s="34">
        <v>116</v>
      </c>
      <c r="P182" s="33">
        <v>2.95</v>
      </c>
      <c r="Q182" s="35">
        <v>199</v>
      </c>
      <c r="R182" s="46">
        <v>3.32</v>
      </c>
      <c r="S182" s="34">
        <v>104</v>
      </c>
      <c r="T182" s="58">
        <v>3.7843870000000002</v>
      </c>
      <c r="U182" s="48">
        <v>2</v>
      </c>
      <c r="V182" s="49">
        <v>78000</v>
      </c>
      <c r="W182" s="50">
        <v>19</v>
      </c>
      <c r="X182" s="51">
        <v>1317300</v>
      </c>
      <c r="Y182" s="37">
        <v>423</v>
      </c>
      <c r="Z182" s="38"/>
      <c r="AA182" s="38"/>
      <c r="AB182" s="38"/>
    </row>
    <row r="183" spans="1:28" ht="45" customHeight="1">
      <c r="A183" s="54"/>
      <c r="B183" s="55" t="str">
        <f t="shared" si="0"/>
        <v>월</v>
      </c>
      <c r="C183" s="55" t="str">
        <f t="shared" si="1"/>
        <v>26년 6월 1주차</v>
      </c>
      <c r="D183" s="55">
        <v>46176</v>
      </c>
      <c r="E183" s="54" t="s">
        <v>64</v>
      </c>
      <c r="F183" s="54" t="s">
        <v>58</v>
      </c>
      <c r="G183" s="54" t="s">
        <v>62</v>
      </c>
      <c r="H183" s="33"/>
      <c r="I183" s="54" t="s">
        <v>2</v>
      </c>
      <c r="J183" s="33">
        <v>8</v>
      </c>
      <c r="K183" s="33">
        <v>8</v>
      </c>
      <c r="L183" s="34">
        <v>48</v>
      </c>
      <c r="M183" s="34">
        <v>6000</v>
      </c>
      <c r="N183" s="35"/>
      <c r="O183" s="34"/>
      <c r="P183" s="33"/>
      <c r="Q183" s="35">
        <v>0</v>
      </c>
      <c r="R183" s="46">
        <v>0</v>
      </c>
      <c r="S183" s="34">
        <v>0</v>
      </c>
      <c r="T183" s="47"/>
      <c r="U183" s="48"/>
      <c r="V183" s="49"/>
      <c r="W183" s="50"/>
      <c r="X183" s="51"/>
      <c r="Y183" s="37"/>
      <c r="Z183" s="38"/>
      <c r="AA183" s="38"/>
      <c r="AB183" s="38"/>
    </row>
    <row r="184" spans="1:28" ht="45" customHeight="1">
      <c r="A184" s="54"/>
      <c r="B184" s="55" t="str">
        <f t="shared" si="0"/>
        <v>월</v>
      </c>
      <c r="C184" s="55" t="str">
        <f t="shared" si="1"/>
        <v>26년 6월 1주차</v>
      </c>
      <c r="D184" s="55">
        <v>46177</v>
      </c>
      <c r="E184" s="56" t="s">
        <v>57</v>
      </c>
      <c r="F184" s="54" t="s">
        <v>58</v>
      </c>
      <c r="G184" s="54" t="s">
        <v>59</v>
      </c>
      <c r="H184" s="33" t="s">
        <v>60</v>
      </c>
      <c r="I184" s="54" t="s">
        <v>2</v>
      </c>
      <c r="J184" s="33">
        <v>6192</v>
      </c>
      <c r="K184" s="33">
        <v>8882</v>
      </c>
      <c r="L184" s="34">
        <v>37249</v>
      </c>
      <c r="M184" s="34">
        <v>4194</v>
      </c>
      <c r="N184" s="35">
        <v>185</v>
      </c>
      <c r="O184" s="34">
        <v>201</v>
      </c>
      <c r="P184" s="33">
        <v>2.0828639999999998</v>
      </c>
      <c r="Q184" s="35">
        <v>220</v>
      </c>
      <c r="R184" s="46">
        <v>2.48</v>
      </c>
      <c r="S184" s="34">
        <v>169</v>
      </c>
      <c r="T184" s="47">
        <v>33.724400000000003</v>
      </c>
      <c r="U184" s="48">
        <v>10</v>
      </c>
      <c r="V184" s="49">
        <v>1256200</v>
      </c>
      <c r="W184" s="50">
        <v>100</v>
      </c>
      <c r="X184" s="51">
        <v>9929550</v>
      </c>
      <c r="Y184" s="37">
        <v>1165</v>
      </c>
      <c r="Z184" s="38"/>
      <c r="AA184" s="38"/>
      <c r="AB184" s="38"/>
    </row>
    <row r="185" spans="1:28" ht="45" customHeight="1">
      <c r="A185" s="54"/>
      <c r="B185" s="55" t="str">
        <f t="shared" si="0"/>
        <v>월</v>
      </c>
      <c r="C185" s="55" t="str">
        <f t="shared" si="1"/>
        <v>26년 6월 1주차</v>
      </c>
      <c r="D185" s="55">
        <v>46177</v>
      </c>
      <c r="E185" s="56" t="s">
        <v>63</v>
      </c>
      <c r="F185" s="54" t="s">
        <v>58</v>
      </c>
      <c r="G185" s="54" t="s">
        <v>59</v>
      </c>
      <c r="H185" s="33" t="s">
        <v>60</v>
      </c>
      <c r="I185" s="54" t="s">
        <v>2</v>
      </c>
      <c r="J185" s="33">
        <v>4367</v>
      </c>
      <c r="K185" s="33">
        <v>4679</v>
      </c>
      <c r="L185" s="34">
        <v>17777</v>
      </c>
      <c r="M185" s="34">
        <v>3799</v>
      </c>
      <c r="N185" s="35">
        <v>167</v>
      </c>
      <c r="O185" s="34">
        <v>106</v>
      </c>
      <c r="P185" s="33">
        <v>3.5691389999999998</v>
      </c>
      <c r="Q185" s="35">
        <v>208</v>
      </c>
      <c r="R185" s="46">
        <v>4.45</v>
      </c>
      <c r="S185" s="34">
        <v>85</v>
      </c>
      <c r="T185" s="47">
        <v>2.1938</v>
      </c>
      <c r="U185" s="48">
        <v>1</v>
      </c>
      <c r="V185" s="49">
        <v>39000</v>
      </c>
      <c r="W185" s="50">
        <v>7</v>
      </c>
      <c r="X185" s="51">
        <v>677400</v>
      </c>
      <c r="Y185" s="37">
        <v>371</v>
      </c>
      <c r="Z185" s="38"/>
      <c r="AA185" s="38"/>
      <c r="AB185" s="38"/>
    </row>
    <row r="186" spans="1:28" ht="45" customHeight="1">
      <c r="A186" s="54"/>
      <c r="B186" s="55" t="str">
        <f t="shared" si="0"/>
        <v>월</v>
      </c>
      <c r="C186" s="55" t="str">
        <f t="shared" si="1"/>
        <v>26년 6월 1주차</v>
      </c>
      <c r="D186" s="55">
        <v>46177</v>
      </c>
      <c r="E186" s="56" t="s">
        <v>64</v>
      </c>
      <c r="F186" s="54" t="s">
        <v>58</v>
      </c>
      <c r="G186" s="54" t="s">
        <v>62</v>
      </c>
      <c r="H186" s="33"/>
      <c r="I186" s="54" t="s">
        <v>2</v>
      </c>
      <c r="J186" s="33">
        <v>18</v>
      </c>
      <c r="K186" s="33">
        <v>20</v>
      </c>
      <c r="L186" s="34">
        <v>268</v>
      </c>
      <c r="M186" s="34">
        <v>13400</v>
      </c>
      <c r="N186" s="35"/>
      <c r="O186" s="34"/>
      <c r="P186" s="33"/>
      <c r="Q186" s="35">
        <v>0</v>
      </c>
      <c r="R186" s="46">
        <v>0</v>
      </c>
      <c r="S186" s="34">
        <v>0</v>
      </c>
      <c r="T186" s="47"/>
      <c r="U186" s="48"/>
      <c r="V186" s="49"/>
      <c r="W186" s="50"/>
      <c r="X186" s="51"/>
      <c r="Y186" s="37"/>
      <c r="Z186" s="38"/>
      <c r="AA186" s="38"/>
      <c r="AB186" s="38"/>
    </row>
    <row r="187" spans="1:28" ht="45" customHeight="1">
      <c r="A187" s="54"/>
      <c r="B187" s="55" t="str">
        <f t="shared" si="0"/>
        <v>월</v>
      </c>
      <c r="C187" s="55" t="str">
        <f t="shared" si="1"/>
        <v>26년 6월 1주차</v>
      </c>
      <c r="D187" s="55">
        <v>46178</v>
      </c>
      <c r="E187" s="56" t="s">
        <v>57</v>
      </c>
      <c r="F187" s="54" t="s">
        <v>58</v>
      </c>
      <c r="G187" s="54" t="s">
        <v>59</v>
      </c>
      <c r="H187" s="33" t="s">
        <v>60</v>
      </c>
      <c r="I187" s="54" t="s">
        <v>2</v>
      </c>
      <c r="J187" s="33">
        <v>7599</v>
      </c>
      <c r="K187" s="33">
        <v>10870</v>
      </c>
      <c r="L187" s="34">
        <v>39608</v>
      </c>
      <c r="M187" s="34">
        <v>3643.7902479999998</v>
      </c>
      <c r="N187" s="35">
        <v>182</v>
      </c>
      <c r="O187" s="34">
        <v>217.626374</v>
      </c>
      <c r="P187" s="33">
        <v>1.6743330000000001</v>
      </c>
      <c r="Q187" s="35">
        <v>224</v>
      </c>
      <c r="R187" s="46">
        <v>2.060718</v>
      </c>
      <c r="S187" s="34">
        <v>176.82142899999999</v>
      </c>
      <c r="T187" s="47">
        <v>36.111392000000002</v>
      </c>
      <c r="U187" s="48">
        <v>13</v>
      </c>
      <c r="V187" s="49">
        <v>1430300</v>
      </c>
      <c r="W187" s="50">
        <v>132</v>
      </c>
      <c r="X187" s="51">
        <v>12274600</v>
      </c>
      <c r="Y187" s="37">
        <v>1017</v>
      </c>
      <c r="Z187" s="38"/>
      <c r="AA187" s="38"/>
      <c r="AB187" s="38"/>
    </row>
    <row r="188" spans="1:28" ht="45" customHeight="1">
      <c r="A188" s="54"/>
      <c r="B188" s="55" t="str">
        <f t="shared" si="0"/>
        <v>월</v>
      </c>
      <c r="C188" s="55" t="str">
        <f t="shared" si="1"/>
        <v>26년 6월 1주차</v>
      </c>
      <c r="D188" s="55">
        <v>46178</v>
      </c>
      <c r="E188" s="56" t="s">
        <v>63</v>
      </c>
      <c r="F188" s="54" t="s">
        <v>58</v>
      </c>
      <c r="G188" s="54" t="s">
        <v>59</v>
      </c>
      <c r="H188" s="33" t="s">
        <v>60</v>
      </c>
      <c r="I188" s="54" t="s">
        <v>2</v>
      </c>
      <c r="J188" s="33">
        <v>4520</v>
      </c>
      <c r="K188" s="33">
        <v>4648</v>
      </c>
      <c r="L188" s="34">
        <v>18011</v>
      </c>
      <c r="M188" s="34">
        <v>3875</v>
      </c>
      <c r="N188" s="35">
        <v>132</v>
      </c>
      <c r="O188" s="34">
        <v>136.44696999999999</v>
      </c>
      <c r="P188" s="33">
        <v>2.839931</v>
      </c>
      <c r="Q188" s="35">
        <v>176</v>
      </c>
      <c r="R188" s="46">
        <v>3.786575</v>
      </c>
      <c r="S188" s="34">
        <v>102.335227</v>
      </c>
      <c r="T188" s="47">
        <v>9.2721110000000007</v>
      </c>
      <c r="U188" s="48">
        <v>3</v>
      </c>
      <c r="V188" s="49">
        <v>167000</v>
      </c>
      <c r="W188" s="50">
        <v>13</v>
      </c>
      <c r="X188" s="51">
        <v>706500</v>
      </c>
      <c r="Y188" s="37">
        <v>339</v>
      </c>
      <c r="Z188" s="38"/>
      <c r="AA188" s="38"/>
      <c r="AB188" s="38"/>
    </row>
    <row r="189" spans="1:28" ht="45" customHeight="1">
      <c r="A189" s="54"/>
      <c r="B189" s="55" t="str">
        <f t="shared" si="0"/>
        <v>월</v>
      </c>
      <c r="C189" s="55" t="str">
        <f t="shared" si="1"/>
        <v>26년 6월 1주차</v>
      </c>
      <c r="D189" s="55">
        <v>46178</v>
      </c>
      <c r="E189" s="56" t="s">
        <v>64</v>
      </c>
      <c r="F189" s="54" t="s">
        <v>58</v>
      </c>
      <c r="G189" s="54" t="s">
        <v>62</v>
      </c>
      <c r="H189" s="33"/>
      <c r="I189" s="54" t="s">
        <v>2</v>
      </c>
      <c r="J189" s="33">
        <v>173</v>
      </c>
      <c r="K189" s="33">
        <v>189</v>
      </c>
      <c r="L189" s="34">
        <v>1101</v>
      </c>
      <c r="M189" s="34">
        <v>5825.3968249999998</v>
      </c>
      <c r="N189" s="35">
        <v>1</v>
      </c>
      <c r="O189" s="34">
        <v>1101</v>
      </c>
      <c r="P189" s="33">
        <v>0.52910100000000004</v>
      </c>
      <c r="Q189" s="35">
        <v>2</v>
      </c>
      <c r="R189" s="46">
        <v>1.0582009999999999</v>
      </c>
      <c r="S189" s="34">
        <v>550.5</v>
      </c>
      <c r="T189" s="47"/>
      <c r="U189" s="48"/>
      <c r="V189" s="49"/>
      <c r="W189" s="50"/>
      <c r="X189" s="51"/>
      <c r="Y189" s="37"/>
      <c r="Z189" s="38"/>
      <c r="AA189" s="38"/>
      <c r="AB189" s="38"/>
    </row>
    <row r="190" spans="1:28" ht="45" customHeight="1">
      <c r="A190" s="54"/>
      <c r="B190" s="55" t="str">
        <f t="shared" si="0"/>
        <v>월</v>
      </c>
      <c r="C190" s="55" t="str">
        <f t="shared" si="1"/>
        <v>26년 6월 1주차</v>
      </c>
      <c r="D190" s="55">
        <v>46179</v>
      </c>
      <c r="E190" s="56" t="s">
        <v>57</v>
      </c>
      <c r="F190" s="54" t="s">
        <v>58</v>
      </c>
      <c r="G190" s="54" t="s">
        <v>59</v>
      </c>
      <c r="H190" s="33" t="s">
        <v>60</v>
      </c>
      <c r="I190" s="54" t="s">
        <v>2</v>
      </c>
      <c r="J190" s="33">
        <v>5530</v>
      </c>
      <c r="K190" s="33">
        <v>7707</v>
      </c>
      <c r="L190" s="34">
        <v>35955</v>
      </c>
      <c r="M190" s="34">
        <v>4665.2393929999998</v>
      </c>
      <c r="N190" s="35">
        <v>138</v>
      </c>
      <c r="O190" s="34">
        <v>260.54347799999999</v>
      </c>
      <c r="P190" s="33">
        <v>1.7905800000000001</v>
      </c>
      <c r="Q190" s="35">
        <v>170</v>
      </c>
      <c r="R190" s="46">
        <v>2.2057869999999999</v>
      </c>
      <c r="S190" s="34">
        <v>211.5</v>
      </c>
      <c r="T190" s="47">
        <v>15.855931</v>
      </c>
      <c r="U190" s="48">
        <v>5</v>
      </c>
      <c r="V190" s="49">
        <v>570100</v>
      </c>
      <c r="W190" s="50">
        <v>57</v>
      </c>
      <c r="X190" s="51">
        <v>5148300</v>
      </c>
      <c r="Y190" s="37">
        <v>560</v>
      </c>
      <c r="Z190" s="38"/>
      <c r="AA190" s="38"/>
      <c r="AB190" s="38"/>
    </row>
    <row r="191" spans="1:28" ht="45" customHeight="1">
      <c r="A191" s="54"/>
      <c r="B191" s="55" t="str">
        <f t="shared" si="0"/>
        <v>월</v>
      </c>
      <c r="C191" s="55" t="str">
        <f t="shared" si="1"/>
        <v>26년 6월 1주차</v>
      </c>
      <c r="D191" s="55">
        <v>46179</v>
      </c>
      <c r="E191" s="56" t="s">
        <v>63</v>
      </c>
      <c r="F191" s="54" t="s">
        <v>58</v>
      </c>
      <c r="G191" s="54" t="s">
        <v>59</v>
      </c>
      <c r="H191" s="33" t="s">
        <v>60</v>
      </c>
      <c r="I191" s="54" t="s">
        <v>2</v>
      </c>
      <c r="J191" s="33">
        <v>4165</v>
      </c>
      <c r="K191" s="33">
        <v>4482</v>
      </c>
      <c r="L191" s="34">
        <v>21487</v>
      </c>
      <c r="M191" s="34">
        <v>4794.065149</v>
      </c>
      <c r="N191" s="35">
        <v>173</v>
      </c>
      <c r="O191" s="34">
        <v>124.20231200000001</v>
      </c>
      <c r="P191" s="33">
        <v>3.8598840000000001</v>
      </c>
      <c r="Q191" s="35">
        <v>213</v>
      </c>
      <c r="R191" s="46">
        <v>4.7523429999999998</v>
      </c>
      <c r="S191" s="34">
        <v>100.877934</v>
      </c>
      <c r="T191" s="47">
        <v>2.7458459999999998</v>
      </c>
      <c r="U191" s="48">
        <v>1</v>
      </c>
      <c r="V191" s="49">
        <v>59000</v>
      </c>
      <c r="W191" s="50">
        <v>8</v>
      </c>
      <c r="X191" s="51">
        <v>389000</v>
      </c>
      <c r="Y191" s="37">
        <v>315</v>
      </c>
      <c r="Z191" s="38"/>
      <c r="AA191" s="38"/>
      <c r="AB191" s="38"/>
    </row>
    <row r="192" spans="1:28" ht="45" customHeight="1">
      <c r="A192" s="54"/>
      <c r="B192" s="55" t="str">
        <f t="shared" si="0"/>
        <v>월</v>
      </c>
      <c r="C192" s="55" t="str">
        <f t="shared" si="1"/>
        <v>26년 6월 1주차</v>
      </c>
      <c r="D192" s="55">
        <v>46179</v>
      </c>
      <c r="E192" s="56" t="s">
        <v>64</v>
      </c>
      <c r="F192" s="54" t="s">
        <v>58</v>
      </c>
      <c r="G192" s="54" t="s">
        <v>62</v>
      </c>
      <c r="H192" s="33"/>
      <c r="I192" s="54" t="s">
        <v>2</v>
      </c>
      <c r="J192" s="33">
        <v>0</v>
      </c>
      <c r="K192" s="33">
        <v>0</v>
      </c>
      <c r="L192" s="34">
        <v>0</v>
      </c>
      <c r="M192" s="34">
        <v>0</v>
      </c>
      <c r="N192" s="35"/>
      <c r="O192" s="34"/>
      <c r="P192" s="33"/>
      <c r="Q192" s="35">
        <v>0</v>
      </c>
      <c r="R192" s="46">
        <v>0</v>
      </c>
      <c r="S192" s="34">
        <v>0</v>
      </c>
      <c r="T192" s="47"/>
      <c r="U192" s="48"/>
      <c r="V192" s="49"/>
      <c r="W192" s="50"/>
      <c r="X192" s="51"/>
      <c r="Y192" s="37"/>
      <c r="Z192" s="38"/>
      <c r="AA192" s="38"/>
      <c r="AB192" s="38"/>
    </row>
    <row r="193" spans="1:28" ht="45" customHeight="1">
      <c r="A193" s="54"/>
      <c r="B193" s="55" t="str">
        <f t="shared" si="0"/>
        <v>월</v>
      </c>
      <c r="C193" s="55" t="str">
        <f t="shared" si="1"/>
        <v>26년 6월 1주차</v>
      </c>
      <c r="D193" s="55">
        <v>46180</v>
      </c>
      <c r="E193" s="56" t="s">
        <v>57</v>
      </c>
      <c r="F193" s="54" t="s">
        <v>58</v>
      </c>
      <c r="G193" s="54" t="s">
        <v>59</v>
      </c>
      <c r="H193" s="33" t="s">
        <v>60</v>
      </c>
      <c r="I193" s="54" t="s">
        <v>2</v>
      </c>
      <c r="J193" s="33">
        <v>5998</v>
      </c>
      <c r="K193" s="33">
        <v>8749</v>
      </c>
      <c r="L193" s="34">
        <v>44584</v>
      </c>
      <c r="M193" s="34">
        <v>5095.8966739999996</v>
      </c>
      <c r="N193" s="35">
        <v>196</v>
      </c>
      <c r="O193" s="34">
        <v>227.46938800000001</v>
      </c>
      <c r="P193" s="33">
        <v>2.240256</v>
      </c>
      <c r="Q193" s="35">
        <v>227</v>
      </c>
      <c r="R193" s="46">
        <v>2.5945819999999999</v>
      </c>
      <c r="S193" s="34">
        <v>196.40528599999999</v>
      </c>
      <c r="T193" s="47">
        <v>16.714516</v>
      </c>
      <c r="U193" s="48">
        <v>9</v>
      </c>
      <c r="V193" s="49">
        <v>745200</v>
      </c>
      <c r="W193" s="50">
        <v>71</v>
      </c>
      <c r="X193" s="51">
        <v>5821100</v>
      </c>
      <c r="Y193" s="37">
        <v>628</v>
      </c>
      <c r="Z193" s="38"/>
      <c r="AA193" s="38"/>
      <c r="AB193" s="38"/>
    </row>
    <row r="194" spans="1:28" ht="45" customHeight="1">
      <c r="A194" s="54"/>
      <c r="B194" s="55" t="str">
        <f t="shared" si="0"/>
        <v>월</v>
      </c>
      <c r="C194" s="55" t="str">
        <f t="shared" si="1"/>
        <v>26년 6월 1주차</v>
      </c>
      <c r="D194" s="55">
        <v>46180</v>
      </c>
      <c r="E194" s="56" t="s">
        <v>63</v>
      </c>
      <c r="F194" s="54" t="s">
        <v>58</v>
      </c>
      <c r="G194" s="54" t="s">
        <v>59</v>
      </c>
      <c r="H194" s="33" t="s">
        <v>60</v>
      </c>
      <c r="I194" s="54" t="s">
        <v>2</v>
      </c>
      <c r="J194" s="33">
        <v>4177</v>
      </c>
      <c r="K194" s="33">
        <v>4506</v>
      </c>
      <c r="L194" s="34">
        <v>22325</v>
      </c>
      <c r="M194" s="34">
        <v>4954.5051039999998</v>
      </c>
      <c r="N194" s="35">
        <v>134</v>
      </c>
      <c r="O194" s="34">
        <v>166.604478</v>
      </c>
      <c r="P194" s="33">
        <v>2.9738129999999998</v>
      </c>
      <c r="Q194" s="35">
        <v>162</v>
      </c>
      <c r="R194" s="46">
        <v>3.5952060000000001</v>
      </c>
      <c r="S194" s="34">
        <v>137.80864199999999</v>
      </c>
      <c r="T194" s="47">
        <v>10.400895999999999</v>
      </c>
      <c r="U194" s="48">
        <v>2</v>
      </c>
      <c r="V194" s="49">
        <v>232200</v>
      </c>
      <c r="W194" s="50">
        <v>42</v>
      </c>
      <c r="X194" s="51">
        <v>2444600</v>
      </c>
      <c r="Y194" s="37">
        <v>301</v>
      </c>
      <c r="Z194" s="38"/>
      <c r="AA194" s="38"/>
      <c r="AB194" s="38"/>
    </row>
    <row r="195" spans="1:28" ht="45" customHeight="1">
      <c r="A195" s="54"/>
      <c r="B195" s="55" t="str">
        <f t="shared" si="0"/>
        <v>월</v>
      </c>
      <c r="C195" s="55" t="str">
        <f t="shared" si="1"/>
        <v>26년 6월 1주차</v>
      </c>
      <c r="D195" s="55">
        <v>46180</v>
      </c>
      <c r="E195" s="56" t="s">
        <v>64</v>
      </c>
      <c r="F195" s="54" t="s">
        <v>58</v>
      </c>
      <c r="G195" s="54" t="s">
        <v>62</v>
      </c>
      <c r="H195" s="33"/>
      <c r="I195" s="54" t="s">
        <v>2</v>
      </c>
      <c r="J195" s="33">
        <v>6</v>
      </c>
      <c r="K195" s="33">
        <v>6</v>
      </c>
      <c r="L195" s="34">
        <v>52</v>
      </c>
      <c r="M195" s="34">
        <v>8666.6666669999995</v>
      </c>
      <c r="N195" s="35"/>
      <c r="O195" s="34"/>
      <c r="P195" s="33"/>
      <c r="Q195" s="35">
        <v>0</v>
      </c>
      <c r="R195" s="46">
        <v>0</v>
      </c>
      <c r="S195" s="34">
        <v>0</v>
      </c>
      <c r="T195" s="47"/>
      <c r="U195" s="48"/>
      <c r="V195" s="49"/>
      <c r="W195" s="50"/>
      <c r="X195" s="51"/>
      <c r="Y195" s="37"/>
      <c r="Z195" s="38"/>
      <c r="AA195" s="38"/>
      <c r="AB195" s="38"/>
    </row>
    <row r="196" spans="1:28" ht="45" customHeight="1">
      <c r="A196" s="54"/>
      <c r="B196" s="55" t="str">
        <f t="shared" si="0"/>
        <v>월</v>
      </c>
      <c r="C196" s="55" t="str">
        <f t="shared" si="1"/>
        <v>26년 6월 2주차</v>
      </c>
      <c r="D196" s="55">
        <v>46181</v>
      </c>
      <c r="E196" s="56" t="s">
        <v>57</v>
      </c>
      <c r="F196" s="54" t="s">
        <v>58</v>
      </c>
      <c r="G196" s="54" t="s">
        <v>59</v>
      </c>
      <c r="H196" s="33" t="s">
        <v>60</v>
      </c>
      <c r="I196" s="54" t="s">
        <v>2</v>
      </c>
      <c r="J196" s="33">
        <v>7314</v>
      </c>
      <c r="K196" s="33">
        <v>10319</v>
      </c>
      <c r="L196" s="34">
        <v>45599</v>
      </c>
      <c r="M196" s="34">
        <v>4418.9359430000004</v>
      </c>
      <c r="N196" s="35">
        <v>144</v>
      </c>
      <c r="O196" s="34">
        <v>316.65972199999999</v>
      </c>
      <c r="P196" s="33">
        <v>1.3954839999999999</v>
      </c>
      <c r="Q196" s="35">
        <v>177</v>
      </c>
      <c r="R196" s="46">
        <v>1.715282</v>
      </c>
      <c r="S196" s="34">
        <v>257.62146899999999</v>
      </c>
      <c r="T196" s="47">
        <v>20.882037</v>
      </c>
      <c r="U196" s="48">
        <v>8</v>
      </c>
      <c r="V196" s="49">
        <v>952200</v>
      </c>
      <c r="W196" s="50">
        <v>51</v>
      </c>
      <c r="X196" s="51">
        <v>5798300</v>
      </c>
      <c r="Y196" s="37">
        <v>745</v>
      </c>
      <c r="Z196" s="38"/>
      <c r="AA196" s="38"/>
      <c r="AB196" s="38"/>
    </row>
    <row r="197" spans="1:28" ht="45" customHeight="1">
      <c r="A197" s="54"/>
      <c r="B197" s="55" t="str">
        <f t="shared" si="0"/>
        <v>월</v>
      </c>
      <c r="C197" s="55" t="str">
        <f t="shared" si="1"/>
        <v>26년 6월 2주차</v>
      </c>
      <c r="D197" s="55">
        <v>46181</v>
      </c>
      <c r="E197" s="56" t="s">
        <v>63</v>
      </c>
      <c r="F197" s="54" t="s">
        <v>58</v>
      </c>
      <c r="G197" s="54" t="s">
        <v>59</v>
      </c>
      <c r="H197" s="33" t="s">
        <v>60</v>
      </c>
      <c r="I197" s="54" t="s">
        <v>2</v>
      </c>
      <c r="J197" s="33">
        <v>5202</v>
      </c>
      <c r="K197" s="33">
        <v>5742</v>
      </c>
      <c r="L197" s="34">
        <v>21482</v>
      </c>
      <c r="M197" s="34">
        <v>3741.2051550000001</v>
      </c>
      <c r="N197" s="35">
        <v>181</v>
      </c>
      <c r="O197" s="34">
        <v>118.68508300000001</v>
      </c>
      <c r="P197" s="33">
        <v>3.152212</v>
      </c>
      <c r="Q197" s="35">
        <v>223</v>
      </c>
      <c r="R197" s="46">
        <v>3.883664</v>
      </c>
      <c r="S197" s="34">
        <v>96.331839000000002</v>
      </c>
      <c r="T197" s="47"/>
      <c r="U197" s="48"/>
      <c r="V197" s="49"/>
      <c r="W197" s="50">
        <v>17</v>
      </c>
      <c r="X197" s="51">
        <v>1216950</v>
      </c>
      <c r="Y197" s="37">
        <v>375</v>
      </c>
      <c r="Z197" s="38"/>
      <c r="AA197" s="38"/>
      <c r="AB197" s="38"/>
    </row>
    <row r="198" spans="1:28" ht="45" customHeight="1">
      <c r="A198" s="54"/>
      <c r="B198" s="55" t="str">
        <f t="shared" si="0"/>
        <v>월</v>
      </c>
      <c r="C198" s="55" t="str">
        <f t="shared" si="1"/>
        <v>26년 6월 2주차</v>
      </c>
      <c r="D198" s="55">
        <v>46181</v>
      </c>
      <c r="E198" s="56" t="s">
        <v>64</v>
      </c>
      <c r="F198" s="54" t="s">
        <v>58</v>
      </c>
      <c r="G198" s="54" t="s">
        <v>62</v>
      </c>
      <c r="H198" s="33"/>
      <c r="I198" s="54" t="s">
        <v>2</v>
      </c>
      <c r="J198" s="33">
        <v>4</v>
      </c>
      <c r="K198" s="33">
        <v>4</v>
      </c>
      <c r="L198" s="34">
        <v>22</v>
      </c>
      <c r="M198" s="34">
        <v>5500</v>
      </c>
      <c r="N198" s="35"/>
      <c r="O198" s="34"/>
      <c r="P198" s="33"/>
      <c r="Q198" s="35">
        <v>0</v>
      </c>
      <c r="R198" s="46">
        <v>0</v>
      </c>
      <c r="S198" s="34">
        <v>0</v>
      </c>
      <c r="T198" s="47"/>
      <c r="U198" s="48"/>
      <c r="V198" s="49"/>
      <c r="W198" s="50"/>
      <c r="X198" s="51"/>
      <c r="Y198" s="37"/>
      <c r="Z198" s="38"/>
      <c r="AA198" s="38"/>
      <c r="AB198" s="38"/>
    </row>
    <row r="199" spans="1:28" ht="45" customHeight="1">
      <c r="A199" s="54"/>
      <c r="B199" s="55" t="str">
        <f t="shared" si="0"/>
        <v>월</v>
      </c>
      <c r="C199" s="55" t="str">
        <f t="shared" si="1"/>
        <v>26년 6월 2주차</v>
      </c>
      <c r="D199" s="55">
        <v>46182</v>
      </c>
      <c r="E199" s="56" t="s">
        <v>57</v>
      </c>
      <c r="F199" s="54" t="s">
        <v>58</v>
      </c>
      <c r="G199" s="54" t="s">
        <v>59</v>
      </c>
      <c r="H199" s="33" t="s">
        <v>60</v>
      </c>
      <c r="I199" s="54" t="s">
        <v>2</v>
      </c>
      <c r="J199" s="33">
        <v>5688</v>
      </c>
      <c r="K199" s="33">
        <v>7512</v>
      </c>
      <c r="L199" s="34">
        <v>44073</v>
      </c>
      <c r="M199" s="34">
        <v>5867.01278</v>
      </c>
      <c r="N199" s="35">
        <v>147</v>
      </c>
      <c r="O199" s="34">
        <v>299.816327</v>
      </c>
      <c r="P199" s="33">
        <v>1.956869</v>
      </c>
      <c r="Q199" s="35">
        <v>184</v>
      </c>
      <c r="R199" s="46">
        <v>2.449414</v>
      </c>
      <c r="S199" s="34">
        <v>239.527174</v>
      </c>
      <c r="T199" s="47">
        <v>66.246909000000002</v>
      </c>
      <c r="U199" s="48">
        <v>18</v>
      </c>
      <c r="V199" s="49">
        <v>2919700</v>
      </c>
      <c r="W199" s="50">
        <v>82</v>
      </c>
      <c r="X199" s="51">
        <v>7722500</v>
      </c>
      <c r="Y199" s="37">
        <v>835</v>
      </c>
      <c r="Z199" s="38"/>
      <c r="AA199" s="38"/>
      <c r="AB199" s="38"/>
    </row>
    <row r="200" spans="1:28" ht="45" customHeight="1">
      <c r="A200" s="54"/>
      <c r="B200" s="55" t="str">
        <f t="shared" si="0"/>
        <v>월</v>
      </c>
      <c r="C200" s="55" t="str">
        <f t="shared" si="1"/>
        <v>26년 6월 2주차</v>
      </c>
      <c r="D200" s="55">
        <v>46182</v>
      </c>
      <c r="E200" s="56" t="s">
        <v>63</v>
      </c>
      <c r="F200" s="54" t="s">
        <v>58</v>
      </c>
      <c r="G200" s="54" t="s">
        <v>59</v>
      </c>
      <c r="H200" s="33" t="s">
        <v>60</v>
      </c>
      <c r="I200" s="54" t="s">
        <v>2</v>
      </c>
      <c r="J200" s="33">
        <v>6684</v>
      </c>
      <c r="K200" s="33">
        <v>6901</v>
      </c>
      <c r="L200" s="34">
        <v>20858</v>
      </c>
      <c r="M200" s="34">
        <v>3022.460513</v>
      </c>
      <c r="N200" s="35">
        <v>214</v>
      </c>
      <c r="O200" s="34">
        <v>97.467290000000006</v>
      </c>
      <c r="P200" s="33">
        <v>3.101</v>
      </c>
      <c r="Q200" s="35">
        <v>252</v>
      </c>
      <c r="R200" s="46">
        <v>3.6516449999999998</v>
      </c>
      <c r="S200" s="34">
        <v>82.769841</v>
      </c>
      <c r="T200" s="47"/>
      <c r="U200" s="48"/>
      <c r="V200" s="49"/>
      <c r="W200" s="50">
        <v>14</v>
      </c>
      <c r="X200" s="51">
        <v>1024600</v>
      </c>
      <c r="Y200" s="37">
        <v>457</v>
      </c>
      <c r="Z200" s="38"/>
      <c r="AA200" s="38"/>
      <c r="AB200" s="38"/>
    </row>
    <row r="201" spans="1:28" ht="45" customHeight="1">
      <c r="A201" s="54"/>
      <c r="B201" s="55" t="str">
        <f t="shared" si="0"/>
        <v>월</v>
      </c>
      <c r="C201" s="55" t="str">
        <f t="shared" si="1"/>
        <v>26년 6월 2주차</v>
      </c>
      <c r="D201" s="55">
        <v>46182</v>
      </c>
      <c r="E201" s="56" t="s">
        <v>64</v>
      </c>
      <c r="F201" s="54" t="s">
        <v>58</v>
      </c>
      <c r="G201" s="54" t="s">
        <v>62</v>
      </c>
      <c r="H201" s="33"/>
      <c r="I201" s="54" t="s">
        <v>2</v>
      </c>
      <c r="J201" s="33">
        <v>9</v>
      </c>
      <c r="K201" s="33">
        <v>9</v>
      </c>
      <c r="L201" s="34">
        <v>23</v>
      </c>
      <c r="M201" s="34">
        <v>2555.5555559999998</v>
      </c>
      <c r="N201" s="35"/>
      <c r="O201" s="34"/>
      <c r="P201" s="33"/>
      <c r="Q201" s="35">
        <v>0</v>
      </c>
      <c r="R201" s="46">
        <v>0</v>
      </c>
      <c r="S201" s="34">
        <v>0</v>
      </c>
      <c r="T201" s="47"/>
      <c r="U201" s="48"/>
      <c r="V201" s="49"/>
      <c r="W201" s="50"/>
      <c r="X201" s="51"/>
      <c r="Y201" s="37"/>
      <c r="Z201" s="38"/>
      <c r="AA201" s="38"/>
      <c r="AB201" s="38"/>
    </row>
    <row r="202" spans="1:28" ht="45" customHeight="1">
      <c r="A202" s="54"/>
      <c r="B202" s="55" t="str">
        <f t="shared" si="0"/>
        <v>월</v>
      </c>
      <c r="C202" s="55" t="str">
        <f t="shared" si="1"/>
        <v>26년 6월 2주차</v>
      </c>
      <c r="D202" s="55">
        <v>46183</v>
      </c>
      <c r="E202" s="56" t="s">
        <v>57</v>
      </c>
      <c r="F202" s="54" t="s">
        <v>58</v>
      </c>
      <c r="G202" s="54" t="s">
        <v>59</v>
      </c>
      <c r="H202" s="33" t="s">
        <v>60</v>
      </c>
      <c r="I202" s="54" t="s">
        <v>2</v>
      </c>
      <c r="J202" s="33">
        <v>5064</v>
      </c>
      <c r="K202" s="33">
        <v>7020</v>
      </c>
      <c r="L202" s="34">
        <v>37003</v>
      </c>
      <c r="M202" s="34">
        <v>5271.0826209999996</v>
      </c>
      <c r="N202" s="35">
        <v>109</v>
      </c>
      <c r="O202" s="34">
        <v>339.47706399999998</v>
      </c>
      <c r="P202" s="33">
        <v>1.5527070000000001</v>
      </c>
      <c r="Q202" s="35">
        <v>125</v>
      </c>
      <c r="R202" s="46">
        <v>1.780627</v>
      </c>
      <c r="S202" s="34">
        <v>296.024</v>
      </c>
      <c r="T202" s="47">
        <v>17.620193</v>
      </c>
      <c r="U202" s="48">
        <v>8</v>
      </c>
      <c r="V202" s="49">
        <v>652000</v>
      </c>
      <c r="W202" s="50">
        <v>27</v>
      </c>
      <c r="X202" s="51">
        <v>1979415</v>
      </c>
      <c r="Y202" s="37">
        <v>726</v>
      </c>
      <c r="Z202" s="38"/>
      <c r="AA202" s="38"/>
      <c r="AB202" s="38"/>
    </row>
    <row r="203" spans="1:28" ht="45" customHeight="1">
      <c r="A203" s="54"/>
      <c r="B203" s="55" t="str">
        <f t="shared" si="0"/>
        <v>월</v>
      </c>
      <c r="C203" s="55" t="str">
        <f t="shared" si="1"/>
        <v>26년 6월 2주차</v>
      </c>
      <c r="D203" s="55">
        <v>46183</v>
      </c>
      <c r="E203" s="56" t="s">
        <v>63</v>
      </c>
      <c r="F203" s="54" t="s">
        <v>58</v>
      </c>
      <c r="G203" s="54" t="s">
        <v>59</v>
      </c>
      <c r="H203" s="33" t="s">
        <v>60</v>
      </c>
      <c r="I203" s="54" t="s">
        <v>2</v>
      </c>
      <c r="J203" s="33">
        <v>4607</v>
      </c>
      <c r="K203" s="33">
        <v>4982</v>
      </c>
      <c r="L203" s="34">
        <v>17823</v>
      </c>
      <c r="M203" s="34">
        <v>3577.478924</v>
      </c>
      <c r="N203" s="35">
        <v>166</v>
      </c>
      <c r="O203" s="34">
        <v>107.36747</v>
      </c>
      <c r="P203" s="33">
        <v>3.331995</v>
      </c>
      <c r="Q203" s="35">
        <v>195</v>
      </c>
      <c r="R203" s="46">
        <v>3.914091</v>
      </c>
      <c r="S203" s="34">
        <v>91.4</v>
      </c>
      <c r="T203" s="47"/>
      <c r="U203" s="48"/>
      <c r="V203" s="49"/>
      <c r="W203" s="50">
        <v>7</v>
      </c>
      <c r="X203" s="51">
        <v>681350</v>
      </c>
      <c r="Y203" s="37">
        <v>398</v>
      </c>
      <c r="Z203" s="38"/>
      <c r="AA203" s="38"/>
      <c r="AB203" s="38"/>
    </row>
    <row r="204" spans="1:28" ht="45" customHeight="1">
      <c r="A204" s="54"/>
      <c r="B204" s="55" t="str">
        <f t="shared" si="0"/>
        <v>월</v>
      </c>
      <c r="C204" s="55" t="str">
        <f t="shared" si="1"/>
        <v>26년 6월 2주차</v>
      </c>
      <c r="D204" s="55">
        <v>46183</v>
      </c>
      <c r="E204" s="56" t="s">
        <v>64</v>
      </c>
      <c r="F204" s="54" t="s">
        <v>58</v>
      </c>
      <c r="G204" s="54" t="s">
        <v>62</v>
      </c>
      <c r="H204" s="33"/>
      <c r="I204" s="54" t="s">
        <v>2</v>
      </c>
      <c r="J204" s="33">
        <v>10</v>
      </c>
      <c r="K204" s="33">
        <v>11</v>
      </c>
      <c r="L204" s="34">
        <v>47</v>
      </c>
      <c r="M204" s="34">
        <v>4272.7272730000004</v>
      </c>
      <c r="N204" s="35"/>
      <c r="O204" s="34"/>
      <c r="P204" s="33"/>
      <c r="Q204" s="35">
        <v>0</v>
      </c>
      <c r="R204" s="46">
        <v>0</v>
      </c>
      <c r="S204" s="34">
        <v>0</v>
      </c>
      <c r="T204" s="47"/>
      <c r="U204" s="48"/>
      <c r="V204" s="49"/>
      <c r="W204" s="50"/>
      <c r="X204" s="51"/>
      <c r="Y204" s="37"/>
      <c r="Z204" s="38"/>
      <c r="AA204" s="38"/>
      <c r="AB204" s="38"/>
    </row>
    <row r="205" spans="1:28" ht="45" customHeight="1">
      <c r="A205" s="54"/>
      <c r="B205" s="55" t="str">
        <f t="shared" si="0"/>
        <v>월</v>
      </c>
      <c r="C205" s="55" t="str">
        <f t="shared" si="1"/>
        <v>26년 6월 2주차</v>
      </c>
      <c r="D205" s="55">
        <v>46184</v>
      </c>
      <c r="E205" s="56" t="s">
        <v>57</v>
      </c>
      <c r="F205" s="54" t="s">
        <v>58</v>
      </c>
      <c r="G205" s="54" t="s">
        <v>59</v>
      </c>
      <c r="H205" s="33" t="s">
        <v>60</v>
      </c>
      <c r="I205" s="54" t="s">
        <v>2</v>
      </c>
      <c r="J205" s="33">
        <v>4304</v>
      </c>
      <c r="K205" s="33">
        <v>6360</v>
      </c>
      <c r="L205" s="34">
        <v>43626</v>
      </c>
      <c r="M205" s="34">
        <v>6859.4339620000001</v>
      </c>
      <c r="N205" s="35">
        <v>122</v>
      </c>
      <c r="O205" s="34">
        <v>357.59016400000002</v>
      </c>
      <c r="P205" s="33">
        <v>1.918239</v>
      </c>
      <c r="Q205" s="35">
        <v>134</v>
      </c>
      <c r="R205" s="46">
        <v>2.1069179999999998</v>
      </c>
      <c r="S205" s="34">
        <v>325.56716399999999</v>
      </c>
      <c r="T205" s="47">
        <v>12.822628999999999</v>
      </c>
      <c r="U205" s="48">
        <v>6</v>
      </c>
      <c r="V205" s="49">
        <v>559400</v>
      </c>
      <c r="W205" s="50">
        <v>37</v>
      </c>
      <c r="X205" s="51">
        <v>3534300</v>
      </c>
      <c r="Y205" s="37">
        <v>558</v>
      </c>
      <c r="Z205" s="38"/>
      <c r="AA205" s="38"/>
      <c r="AB205" s="38"/>
    </row>
    <row r="206" spans="1:28" ht="45" customHeight="1">
      <c r="A206" s="54"/>
      <c r="B206" s="55" t="str">
        <f t="shared" si="0"/>
        <v>월</v>
      </c>
      <c r="C206" s="55" t="str">
        <f t="shared" si="1"/>
        <v>26년 6월 2주차</v>
      </c>
      <c r="D206" s="55">
        <v>46184</v>
      </c>
      <c r="E206" s="56" t="s">
        <v>63</v>
      </c>
      <c r="F206" s="54" t="s">
        <v>58</v>
      </c>
      <c r="G206" s="54" t="s">
        <v>59</v>
      </c>
      <c r="H206" s="33" t="s">
        <v>60</v>
      </c>
      <c r="I206" s="54" t="s">
        <v>2</v>
      </c>
      <c r="J206" s="33">
        <v>5985</v>
      </c>
      <c r="K206" s="33">
        <v>6452</v>
      </c>
      <c r="L206" s="34">
        <v>25543</v>
      </c>
      <c r="M206" s="34">
        <v>3958.9274639999999</v>
      </c>
      <c r="N206" s="35">
        <v>207</v>
      </c>
      <c r="O206" s="34">
        <v>123.396135</v>
      </c>
      <c r="P206" s="33">
        <v>3.2083080000000002</v>
      </c>
      <c r="Q206" s="35">
        <v>247</v>
      </c>
      <c r="R206" s="46">
        <v>3.8282699999999998</v>
      </c>
      <c r="S206" s="34">
        <v>103.412955</v>
      </c>
      <c r="T206" s="47">
        <v>5.3674200000000001</v>
      </c>
      <c r="U206" s="48">
        <v>2</v>
      </c>
      <c r="V206" s="49">
        <v>137100</v>
      </c>
      <c r="W206" s="50">
        <v>44</v>
      </c>
      <c r="X206" s="51">
        <v>3389100</v>
      </c>
      <c r="Y206" s="37">
        <v>519</v>
      </c>
      <c r="Z206" s="38"/>
      <c r="AA206" s="38"/>
      <c r="AB206" s="38"/>
    </row>
    <row r="207" spans="1:28" ht="45" customHeight="1">
      <c r="A207" s="54"/>
      <c r="B207" s="55" t="str">
        <f t="shared" si="0"/>
        <v>월</v>
      </c>
      <c r="C207" s="55" t="str">
        <f t="shared" si="1"/>
        <v>26년 6월 2주차</v>
      </c>
      <c r="D207" s="55">
        <v>46184</v>
      </c>
      <c r="E207" s="56" t="s">
        <v>64</v>
      </c>
      <c r="F207" s="54" t="s">
        <v>58</v>
      </c>
      <c r="G207" s="54" t="s">
        <v>62</v>
      </c>
      <c r="H207" s="33"/>
      <c r="I207" s="54" t="s">
        <v>2</v>
      </c>
      <c r="J207" s="33">
        <v>0</v>
      </c>
      <c r="K207" s="33">
        <v>0</v>
      </c>
      <c r="L207" s="34">
        <v>0</v>
      </c>
      <c r="M207" s="34">
        <v>0</v>
      </c>
      <c r="N207" s="35"/>
      <c r="O207" s="34"/>
      <c r="P207" s="33"/>
      <c r="Q207" s="35">
        <v>0</v>
      </c>
      <c r="R207" s="46">
        <v>0</v>
      </c>
      <c r="S207" s="34">
        <v>0</v>
      </c>
      <c r="T207" s="47"/>
      <c r="U207" s="48"/>
      <c r="V207" s="49"/>
      <c r="W207" s="50"/>
      <c r="X207" s="51"/>
      <c r="Y207" s="37"/>
      <c r="Z207" s="38"/>
      <c r="AA207" s="38"/>
      <c r="AB207" s="38"/>
    </row>
    <row r="208" spans="1:28" ht="45" customHeight="1">
      <c r="A208" s="54"/>
      <c r="B208" s="55" t="str">
        <f t="shared" si="0"/>
        <v>월</v>
      </c>
      <c r="C208" s="55" t="str">
        <f t="shared" si="1"/>
        <v>26년 6월 2주차</v>
      </c>
      <c r="D208" s="55">
        <v>46185</v>
      </c>
      <c r="E208" s="56" t="s">
        <v>57</v>
      </c>
      <c r="F208" s="54" t="s">
        <v>58</v>
      </c>
      <c r="G208" s="54" t="s">
        <v>59</v>
      </c>
      <c r="H208" s="33" t="s">
        <v>60</v>
      </c>
      <c r="I208" s="54" t="s">
        <v>2</v>
      </c>
      <c r="J208" s="33">
        <v>2517</v>
      </c>
      <c r="K208" s="33">
        <v>3487</v>
      </c>
      <c r="L208" s="34">
        <v>37059</v>
      </c>
      <c r="M208" s="34">
        <v>10627.760249999999</v>
      </c>
      <c r="N208" s="35">
        <v>77</v>
      </c>
      <c r="O208" s="34">
        <v>481.28571399999998</v>
      </c>
      <c r="P208" s="33">
        <v>2.208202</v>
      </c>
      <c r="Q208" s="35">
        <v>88</v>
      </c>
      <c r="R208" s="46">
        <v>2.5236589999999999</v>
      </c>
      <c r="S208" s="34">
        <v>421.125</v>
      </c>
      <c r="T208" s="47"/>
      <c r="U208" s="48"/>
      <c r="V208" s="49"/>
      <c r="W208" s="50">
        <v>37</v>
      </c>
      <c r="X208" s="51">
        <v>3225400</v>
      </c>
      <c r="Y208" s="37">
        <v>404</v>
      </c>
      <c r="Z208" s="38"/>
      <c r="AA208" s="38"/>
      <c r="AB208" s="38"/>
    </row>
    <row r="209" spans="1:28" ht="45" customHeight="1">
      <c r="A209" s="54"/>
      <c r="B209" s="55" t="str">
        <f t="shared" si="0"/>
        <v>월</v>
      </c>
      <c r="C209" s="55" t="str">
        <f t="shared" si="1"/>
        <v>26년 6월 2주차</v>
      </c>
      <c r="D209" s="55">
        <v>46185</v>
      </c>
      <c r="E209" s="56" t="s">
        <v>63</v>
      </c>
      <c r="F209" s="54" t="s">
        <v>58</v>
      </c>
      <c r="G209" s="54" t="s">
        <v>59</v>
      </c>
      <c r="H209" s="33" t="s">
        <v>60</v>
      </c>
      <c r="I209" s="54" t="s">
        <v>2</v>
      </c>
      <c r="J209" s="33">
        <v>6263</v>
      </c>
      <c r="K209" s="33">
        <v>6947</v>
      </c>
      <c r="L209" s="34">
        <v>30601</v>
      </c>
      <c r="M209" s="34">
        <v>4404.9229880000003</v>
      </c>
      <c r="N209" s="35">
        <v>243</v>
      </c>
      <c r="O209" s="34">
        <v>125.930041</v>
      </c>
      <c r="P209" s="33">
        <v>3.497913</v>
      </c>
      <c r="Q209" s="35">
        <v>308</v>
      </c>
      <c r="R209" s="46">
        <v>4.4335680000000002</v>
      </c>
      <c r="S209" s="34">
        <v>99.353896000000006</v>
      </c>
      <c r="T209" s="47">
        <v>13.953792</v>
      </c>
      <c r="U209" s="48">
        <v>3</v>
      </c>
      <c r="V209" s="49">
        <v>427000</v>
      </c>
      <c r="W209" s="50">
        <v>18</v>
      </c>
      <c r="X209" s="51">
        <v>1297400</v>
      </c>
      <c r="Y209" s="37">
        <v>744</v>
      </c>
      <c r="Z209" s="38"/>
      <c r="AA209" s="38"/>
      <c r="AB209" s="38"/>
    </row>
    <row r="210" spans="1:28" ht="45" customHeight="1">
      <c r="A210" s="54"/>
      <c r="B210" s="55" t="str">
        <f t="shared" si="0"/>
        <v>월</v>
      </c>
      <c r="C210" s="55" t="str">
        <f t="shared" si="1"/>
        <v>26년 6월 2주차</v>
      </c>
      <c r="D210" s="55">
        <v>46185</v>
      </c>
      <c r="E210" s="56" t="s">
        <v>64</v>
      </c>
      <c r="F210" s="54" t="s">
        <v>58</v>
      </c>
      <c r="G210" s="54" t="s">
        <v>62</v>
      </c>
      <c r="H210" s="33"/>
      <c r="I210" s="54" t="s">
        <v>2</v>
      </c>
      <c r="J210" s="33">
        <v>5</v>
      </c>
      <c r="K210" s="33">
        <v>5</v>
      </c>
      <c r="L210" s="34">
        <v>21</v>
      </c>
      <c r="M210" s="34">
        <v>4200</v>
      </c>
      <c r="N210" s="35"/>
      <c r="O210" s="34"/>
      <c r="P210" s="33"/>
      <c r="Q210" s="35">
        <v>0</v>
      </c>
      <c r="R210" s="46">
        <v>0</v>
      </c>
      <c r="S210" s="34">
        <v>0</v>
      </c>
      <c r="T210" s="47"/>
      <c r="U210" s="48"/>
      <c r="V210" s="49"/>
      <c r="W210" s="50"/>
      <c r="X210" s="51"/>
      <c r="Y210" s="37"/>
      <c r="Z210" s="38"/>
      <c r="AA210" s="38"/>
      <c r="AB210" s="38"/>
    </row>
    <row r="211" spans="1:28" ht="45" customHeight="1">
      <c r="A211" s="54"/>
      <c r="B211" s="55" t="str">
        <f t="shared" si="0"/>
        <v>월</v>
      </c>
      <c r="C211" s="55" t="str">
        <f t="shared" si="1"/>
        <v>26년 6월 2주차</v>
      </c>
      <c r="D211" s="55">
        <v>46186</v>
      </c>
      <c r="E211" s="56" t="s">
        <v>57</v>
      </c>
      <c r="F211" s="54" t="s">
        <v>58</v>
      </c>
      <c r="G211" s="54" t="s">
        <v>59</v>
      </c>
      <c r="H211" s="33" t="s">
        <v>60</v>
      </c>
      <c r="I211" s="54" t="s">
        <v>2</v>
      </c>
      <c r="J211" s="33">
        <v>3979</v>
      </c>
      <c r="K211" s="33">
        <v>5930</v>
      </c>
      <c r="L211" s="34">
        <v>49137</v>
      </c>
      <c r="M211" s="34">
        <v>8286.1720069999992</v>
      </c>
      <c r="N211" s="35">
        <v>153</v>
      </c>
      <c r="O211" s="34">
        <v>321.15686299999999</v>
      </c>
      <c r="P211" s="33">
        <v>2.580101</v>
      </c>
      <c r="Q211" s="35">
        <v>174</v>
      </c>
      <c r="R211" s="46">
        <v>2.9342329999999999</v>
      </c>
      <c r="S211" s="34">
        <v>282.39655199999999</v>
      </c>
      <c r="T211" s="47">
        <v>13.452185</v>
      </c>
      <c r="U211" s="48">
        <v>7</v>
      </c>
      <c r="V211" s="49">
        <v>661000</v>
      </c>
      <c r="W211" s="50">
        <v>91</v>
      </c>
      <c r="X211" s="51">
        <v>8722450</v>
      </c>
      <c r="Y211" s="37">
        <v>707</v>
      </c>
      <c r="Z211" s="38"/>
      <c r="AA211" s="38"/>
      <c r="AB211" s="38"/>
    </row>
    <row r="212" spans="1:28" ht="45" customHeight="1">
      <c r="A212" s="54"/>
      <c r="B212" s="55" t="str">
        <f t="shared" si="0"/>
        <v>월</v>
      </c>
      <c r="C212" s="55" t="str">
        <f t="shared" si="1"/>
        <v>26년 6월 2주차</v>
      </c>
      <c r="D212" s="55">
        <v>46186</v>
      </c>
      <c r="E212" s="56" t="s">
        <v>63</v>
      </c>
      <c r="F212" s="54" t="s">
        <v>58</v>
      </c>
      <c r="G212" s="54" t="s">
        <v>59</v>
      </c>
      <c r="H212" s="33" t="s">
        <v>60</v>
      </c>
      <c r="I212" s="54" t="s">
        <v>2</v>
      </c>
      <c r="J212" s="33">
        <v>8445</v>
      </c>
      <c r="K212" s="33">
        <v>9619</v>
      </c>
      <c r="L212" s="34">
        <v>38015</v>
      </c>
      <c r="M212" s="34">
        <v>3952.07402</v>
      </c>
      <c r="N212" s="35">
        <v>318</v>
      </c>
      <c r="O212" s="34">
        <v>119.544025</v>
      </c>
      <c r="P212" s="33">
        <v>3.3059569999999998</v>
      </c>
      <c r="Q212" s="35">
        <v>396</v>
      </c>
      <c r="R212" s="46">
        <v>4.1168519999999997</v>
      </c>
      <c r="S212" s="34">
        <v>95.997474999999994</v>
      </c>
      <c r="T212" s="47">
        <v>1.2889649999999999</v>
      </c>
      <c r="U212" s="48">
        <v>1</v>
      </c>
      <c r="V212" s="49">
        <v>49000</v>
      </c>
      <c r="W212" s="50">
        <v>23</v>
      </c>
      <c r="X212" s="51">
        <v>1032900</v>
      </c>
      <c r="Y212" s="37">
        <v>803</v>
      </c>
      <c r="Z212" s="38"/>
      <c r="AA212" s="38"/>
      <c r="AB212" s="38"/>
    </row>
    <row r="213" spans="1:28" ht="45" customHeight="1">
      <c r="A213" s="54"/>
      <c r="B213" s="55" t="str">
        <f t="shared" si="0"/>
        <v>월</v>
      </c>
      <c r="C213" s="55" t="str">
        <f t="shared" si="1"/>
        <v>26년 6월 2주차</v>
      </c>
      <c r="D213" s="55">
        <v>46186</v>
      </c>
      <c r="E213" s="56" t="s">
        <v>64</v>
      </c>
      <c r="F213" s="54" t="s">
        <v>58</v>
      </c>
      <c r="G213" s="54" t="s">
        <v>62</v>
      </c>
      <c r="H213" s="33"/>
      <c r="I213" s="54" t="s">
        <v>2</v>
      </c>
      <c r="J213" s="33">
        <v>0</v>
      </c>
      <c r="K213" s="33">
        <v>0</v>
      </c>
      <c r="L213" s="34">
        <v>0</v>
      </c>
      <c r="M213" s="34">
        <v>0</v>
      </c>
      <c r="N213" s="35"/>
      <c r="O213" s="34"/>
      <c r="P213" s="33"/>
      <c r="Q213" s="35">
        <v>0</v>
      </c>
      <c r="R213" s="46">
        <v>0</v>
      </c>
      <c r="S213" s="34">
        <v>0</v>
      </c>
      <c r="T213" s="47"/>
      <c r="U213" s="48"/>
      <c r="V213" s="49"/>
      <c r="W213" s="50"/>
      <c r="X213" s="51"/>
      <c r="Y213" s="37"/>
      <c r="Z213" s="38"/>
      <c r="AA213" s="38"/>
      <c r="AB213" s="38"/>
    </row>
    <row r="214" spans="1:28" ht="45" customHeight="1">
      <c r="A214" s="54"/>
      <c r="B214" s="55" t="str">
        <f t="shared" si="0"/>
        <v>월</v>
      </c>
      <c r="C214" s="55" t="str">
        <f t="shared" si="1"/>
        <v>26년 6월 2주차</v>
      </c>
      <c r="D214" s="55">
        <v>46187</v>
      </c>
      <c r="E214" s="56" t="s">
        <v>57</v>
      </c>
      <c r="F214" s="54" t="s">
        <v>58</v>
      </c>
      <c r="G214" s="54" t="s">
        <v>59</v>
      </c>
      <c r="H214" s="33" t="s">
        <v>60</v>
      </c>
      <c r="I214" s="54" t="s">
        <v>2</v>
      </c>
      <c r="J214" s="33">
        <v>3286</v>
      </c>
      <c r="K214" s="33">
        <v>5084</v>
      </c>
      <c r="L214" s="34">
        <v>79427</v>
      </c>
      <c r="M214" s="34">
        <v>15622.9347</v>
      </c>
      <c r="N214" s="35">
        <v>159</v>
      </c>
      <c r="O214" s="34">
        <v>499.54088100000001</v>
      </c>
      <c r="P214" s="33">
        <v>3.127459</v>
      </c>
      <c r="Q214" s="35">
        <v>165</v>
      </c>
      <c r="R214" s="46">
        <v>3.245476</v>
      </c>
      <c r="S214" s="34">
        <v>481.37575800000002</v>
      </c>
      <c r="T214" s="47">
        <v>22.944338999999999</v>
      </c>
      <c r="U214" s="48">
        <v>15</v>
      </c>
      <c r="V214" s="49">
        <v>1822400</v>
      </c>
      <c r="W214" s="50">
        <v>105</v>
      </c>
      <c r="X214" s="51">
        <v>9786800</v>
      </c>
      <c r="Y214" s="37">
        <v>949</v>
      </c>
      <c r="Z214" s="38"/>
      <c r="AA214" s="38"/>
      <c r="AB214" s="38"/>
    </row>
    <row r="215" spans="1:28" ht="45" customHeight="1">
      <c r="A215" s="54"/>
      <c r="B215" s="55" t="str">
        <f t="shared" si="0"/>
        <v>월</v>
      </c>
      <c r="C215" s="55" t="str">
        <f t="shared" si="1"/>
        <v>26년 6월 2주차</v>
      </c>
      <c r="D215" s="55">
        <v>46187</v>
      </c>
      <c r="E215" s="56" t="s">
        <v>63</v>
      </c>
      <c r="F215" s="54" t="s">
        <v>58</v>
      </c>
      <c r="G215" s="54" t="s">
        <v>59</v>
      </c>
      <c r="H215" s="33" t="s">
        <v>60</v>
      </c>
      <c r="I215" s="54" t="s">
        <v>2</v>
      </c>
      <c r="J215" s="33">
        <v>11162</v>
      </c>
      <c r="K215" s="33">
        <v>11855</v>
      </c>
      <c r="L215" s="34">
        <v>41425</v>
      </c>
      <c r="M215" s="34">
        <v>3494.3062</v>
      </c>
      <c r="N215" s="35">
        <v>389</v>
      </c>
      <c r="O215" s="34">
        <v>106.49100300000001</v>
      </c>
      <c r="P215" s="33">
        <v>3.2813159999999999</v>
      </c>
      <c r="Q215" s="35">
        <v>468</v>
      </c>
      <c r="R215" s="46">
        <v>3.9477009999999999</v>
      </c>
      <c r="S215" s="34">
        <v>88.514956999999995</v>
      </c>
      <c r="T215" s="47">
        <v>23.111647999999999</v>
      </c>
      <c r="U215" s="48">
        <v>8</v>
      </c>
      <c r="V215" s="49">
        <v>957400</v>
      </c>
      <c r="W215" s="50">
        <v>105</v>
      </c>
      <c r="X215" s="51">
        <v>5739100</v>
      </c>
      <c r="Y215" s="37">
        <v>1150</v>
      </c>
      <c r="Z215" s="38"/>
      <c r="AA215" s="38"/>
      <c r="AB215" s="38"/>
    </row>
    <row r="216" spans="1:28" ht="45" customHeight="1">
      <c r="A216" s="54"/>
      <c r="B216" s="55" t="str">
        <f t="shared" si="0"/>
        <v>월</v>
      </c>
      <c r="C216" s="55" t="str">
        <f t="shared" si="1"/>
        <v>26년 6월 2주차</v>
      </c>
      <c r="D216" s="55">
        <v>46187</v>
      </c>
      <c r="E216" s="56" t="s">
        <v>64</v>
      </c>
      <c r="F216" s="54" t="s">
        <v>58</v>
      </c>
      <c r="G216" s="54" t="s">
        <v>62</v>
      </c>
      <c r="H216" s="33"/>
      <c r="I216" s="54" t="s">
        <v>2</v>
      </c>
      <c r="J216" s="33">
        <v>2</v>
      </c>
      <c r="K216" s="33">
        <v>2</v>
      </c>
      <c r="L216" s="34">
        <v>8</v>
      </c>
      <c r="M216" s="34">
        <v>4000</v>
      </c>
      <c r="N216" s="35">
        <v>1</v>
      </c>
      <c r="O216" s="34">
        <v>8</v>
      </c>
      <c r="P216" s="33">
        <v>50</v>
      </c>
      <c r="Q216" s="35">
        <v>1</v>
      </c>
      <c r="R216" s="46">
        <v>50</v>
      </c>
      <c r="S216" s="34">
        <v>8</v>
      </c>
      <c r="T216" s="47"/>
      <c r="U216" s="48"/>
      <c r="V216" s="49"/>
      <c r="W216" s="50"/>
      <c r="X216" s="51"/>
      <c r="Y216" s="37">
        <v>2</v>
      </c>
      <c r="Z216" s="38"/>
      <c r="AA216" s="38"/>
      <c r="AB216" s="38"/>
    </row>
    <row r="217" spans="1:28" ht="45" customHeight="1">
      <c r="A217" s="54"/>
      <c r="B217" s="55" t="str">
        <f t="shared" si="0"/>
        <v>월</v>
      </c>
      <c r="C217" s="55" t="str">
        <f t="shared" si="1"/>
        <v>26년 6월 3주차</v>
      </c>
      <c r="D217" s="55">
        <v>46188</v>
      </c>
      <c r="E217" s="56" t="s">
        <v>57</v>
      </c>
      <c r="F217" s="54" t="s">
        <v>58</v>
      </c>
      <c r="G217" s="54" t="s">
        <v>59</v>
      </c>
      <c r="H217" s="33" t="s">
        <v>60</v>
      </c>
      <c r="I217" s="54" t="s">
        <v>2</v>
      </c>
      <c r="J217" s="33">
        <v>11551</v>
      </c>
      <c r="K217" s="33">
        <v>15356</v>
      </c>
      <c r="L217" s="34">
        <v>63104</v>
      </c>
      <c r="M217" s="34">
        <v>4109.4034899999997</v>
      </c>
      <c r="N217" s="35">
        <v>212</v>
      </c>
      <c r="O217" s="34">
        <v>297.66037699999998</v>
      </c>
      <c r="P217" s="33">
        <v>1.380568</v>
      </c>
      <c r="Q217" s="35">
        <v>261</v>
      </c>
      <c r="R217" s="46">
        <v>1.6996610000000001</v>
      </c>
      <c r="S217" s="34">
        <v>241.77777800000001</v>
      </c>
      <c r="T217" s="47">
        <v>63.726546999999997</v>
      </c>
      <c r="U217" s="48">
        <v>34</v>
      </c>
      <c r="V217" s="49">
        <v>4021400</v>
      </c>
      <c r="W217" s="50">
        <v>104</v>
      </c>
      <c r="X217" s="51">
        <v>8775150</v>
      </c>
      <c r="Y217" s="37">
        <v>1317</v>
      </c>
      <c r="Z217" s="38"/>
      <c r="AA217" s="38"/>
      <c r="AB217" s="38"/>
    </row>
    <row r="218" spans="1:28" ht="45" customHeight="1">
      <c r="A218" s="54"/>
      <c r="B218" s="55" t="str">
        <f t="shared" si="0"/>
        <v>월</v>
      </c>
      <c r="C218" s="55" t="str">
        <f t="shared" si="1"/>
        <v>26년 6월 3주차</v>
      </c>
      <c r="D218" s="55">
        <v>46188</v>
      </c>
      <c r="E218" s="56" t="s">
        <v>63</v>
      </c>
      <c r="F218" s="54" t="s">
        <v>58</v>
      </c>
      <c r="G218" s="54" t="s">
        <v>59</v>
      </c>
      <c r="H218" s="33" t="s">
        <v>60</v>
      </c>
      <c r="I218" s="54" t="s">
        <v>2</v>
      </c>
      <c r="J218" s="33">
        <v>17535</v>
      </c>
      <c r="K218" s="33">
        <v>18164</v>
      </c>
      <c r="L218" s="34">
        <v>60410</v>
      </c>
      <c r="M218" s="34">
        <v>3325.8092929999998</v>
      </c>
      <c r="N218" s="35">
        <v>545</v>
      </c>
      <c r="O218" s="34">
        <v>110.844037</v>
      </c>
      <c r="P218" s="33">
        <v>3.0004400000000002</v>
      </c>
      <c r="Q218" s="35">
        <v>649</v>
      </c>
      <c r="R218" s="46">
        <v>3.5730019999999998</v>
      </c>
      <c r="S218" s="34">
        <v>93.081664000000004</v>
      </c>
      <c r="T218" s="47">
        <v>15.752359</v>
      </c>
      <c r="U218" s="48">
        <v>11</v>
      </c>
      <c r="V218" s="49">
        <v>951600</v>
      </c>
      <c r="W218" s="50">
        <v>82</v>
      </c>
      <c r="X218" s="51">
        <v>5115700</v>
      </c>
      <c r="Y218" s="37">
        <v>1475</v>
      </c>
      <c r="Z218" s="38"/>
      <c r="AA218" s="38"/>
      <c r="AB218" s="38"/>
    </row>
    <row r="219" spans="1:28" ht="45" customHeight="1">
      <c r="A219" s="54"/>
      <c r="B219" s="55" t="str">
        <f t="shared" si="0"/>
        <v>월</v>
      </c>
      <c r="C219" s="55" t="str">
        <f t="shared" si="1"/>
        <v>26년 6월 3주차</v>
      </c>
      <c r="D219" s="55">
        <v>46188</v>
      </c>
      <c r="E219" s="56" t="s">
        <v>65</v>
      </c>
      <c r="F219" s="54" t="s">
        <v>58</v>
      </c>
      <c r="G219" s="54" t="s">
        <v>62</v>
      </c>
      <c r="H219" s="33"/>
      <c r="I219" s="54" t="s">
        <v>2</v>
      </c>
      <c r="J219" s="33">
        <v>166</v>
      </c>
      <c r="K219" s="33">
        <v>188</v>
      </c>
      <c r="L219" s="34">
        <v>1071</v>
      </c>
      <c r="M219" s="34">
        <v>5696.8085110000002</v>
      </c>
      <c r="N219" s="35">
        <v>3</v>
      </c>
      <c r="O219" s="34">
        <v>357</v>
      </c>
      <c r="P219" s="33">
        <v>1.595745</v>
      </c>
      <c r="Q219" s="35">
        <v>3</v>
      </c>
      <c r="R219" s="46">
        <v>1.595745</v>
      </c>
      <c r="S219" s="34">
        <v>357</v>
      </c>
      <c r="T219" s="47"/>
      <c r="U219" s="48"/>
      <c r="V219" s="49"/>
      <c r="W219" s="50"/>
      <c r="X219" s="51"/>
      <c r="Y219" s="37">
        <v>1</v>
      </c>
      <c r="Z219" s="38"/>
      <c r="AA219" s="38"/>
      <c r="AB219" s="38"/>
    </row>
    <row r="220" spans="1:28" ht="45" customHeight="1">
      <c r="A220" s="54"/>
      <c r="B220" s="55" t="str">
        <f t="shared" si="0"/>
        <v>월</v>
      </c>
      <c r="C220" s="55" t="str">
        <f t="shared" si="1"/>
        <v>26년 6월 3주차</v>
      </c>
      <c r="D220" s="55">
        <v>46189</v>
      </c>
      <c r="E220" s="56" t="s">
        <v>57</v>
      </c>
      <c r="F220" s="54" t="s">
        <v>58</v>
      </c>
      <c r="G220" s="54" t="s">
        <v>59</v>
      </c>
      <c r="H220" s="33" t="s">
        <v>60</v>
      </c>
      <c r="I220" s="54" t="s">
        <v>2</v>
      </c>
      <c r="J220" s="33">
        <v>16684</v>
      </c>
      <c r="K220" s="33">
        <v>17675</v>
      </c>
      <c r="L220" s="34">
        <v>69885</v>
      </c>
      <c r="M220" s="34">
        <v>3953.8896749999999</v>
      </c>
      <c r="N220" s="35">
        <v>483</v>
      </c>
      <c r="O220" s="34">
        <v>144.68944099999999</v>
      </c>
      <c r="P220" s="33">
        <v>2.7326730000000001</v>
      </c>
      <c r="Q220" s="35">
        <v>568</v>
      </c>
      <c r="R220" s="46">
        <v>3.2135790000000002</v>
      </c>
      <c r="S220" s="34">
        <v>123.03697200000001</v>
      </c>
      <c r="T220" s="47">
        <v>25.312298999999999</v>
      </c>
      <c r="U220" s="48">
        <v>22</v>
      </c>
      <c r="V220" s="49">
        <v>1768950</v>
      </c>
      <c r="W220" s="50">
        <v>146</v>
      </c>
      <c r="X220" s="51">
        <v>9480412</v>
      </c>
      <c r="Y220" s="37">
        <v>1616</v>
      </c>
      <c r="Z220" s="38"/>
      <c r="AA220" s="38"/>
      <c r="AB220" s="38"/>
    </row>
    <row r="221" spans="1:28" ht="45" customHeight="1">
      <c r="A221" s="54"/>
      <c r="B221" s="55" t="str">
        <f t="shared" si="0"/>
        <v>월</v>
      </c>
      <c r="C221" s="55" t="str">
        <f t="shared" si="1"/>
        <v>26년 6월 3주차</v>
      </c>
      <c r="D221" s="55">
        <v>46189</v>
      </c>
      <c r="E221" s="56" t="s">
        <v>63</v>
      </c>
      <c r="F221" s="54" t="s">
        <v>58</v>
      </c>
      <c r="G221" s="54" t="s">
        <v>59</v>
      </c>
      <c r="H221" s="33" t="s">
        <v>60</v>
      </c>
      <c r="I221" s="54" t="s">
        <v>2</v>
      </c>
      <c r="J221" s="33">
        <v>12513</v>
      </c>
      <c r="K221" s="33">
        <v>13970</v>
      </c>
      <c r="L221" s="34">
        <v>53261</v>
      </c>
      <c r="M221" s="34">
        <v>3812.5268430000001</v>
      </c>
      <c r="N221" s="35">
        <v>478</v>
      </c>
      <c r="O221" s="34">
        <v>111.42468599999999</v>
      </c>
      <c r="P221" s="33">
        <v>3.421618</v>
      </c>
      <c r="Q221" s="35">
        <v>575</v>
      </c>
      <c r="R221" s="46">
        <v>4.1159629999999998</v>
      </c>
      <c r="S221" s="34">
        <v>92.627825999999999</v>
      </c>
      <c r="T221" s="47">
        <v>14.611592</v>
      </c>
      <c r="U221" s="48">
        <v>14</v>
      </c>
      <c r="V221" s="49">
        <v>778228</v>
      </c>
      <c r="W221" s="50">
        <v>85</v>
      </c>
      <c r="X221" s="51">
        <v>5698850</v>
      </c>
      <c r="Y221" s="37">
        <v>1727</v>
      </c>
      <c r="Z221" s="38"/>
      <c r="AA221" s="38"/>
      <c r="AB221" s="38"/>
    </row>
    <row r="222" spans="1:28" ht="45" customHeight="1">
      <c r="A222" s="54"/>
      <c r="B222" s="55" t="str">
        <f t="shared" si="0"/>
        <v>월</v>
      </c>
      <c r="C222" s="55" t="str">
        <f t="shared" si="1"/>
        <v>26년 6월 3주차</v>
      </c>
      <c r="D222" s="55">
        <v>46189</v>
      </c>
      <c r="E222" s="56" t="s">
        <v>65</v>
      </c>
      <c r="F222" s="54" t="s">
        <v>58</v>
      </c>
      <c r="G222" s="54" t="s">
        <v>62</v>
      </c>
      <c r="H222" s="33"/>
      <c r="I222" s="54" t="s">
        <v>2</v>
      </c>
      <c r="J222" s="33">
        <v>0</v>
      </c>
      <c r="K222" s="33">
        <v>0</v>
      </c>
      <c r="L222" s="34">
        <v>0</v>
      </c>
      <c r="M222" s="34">
        <v>0</v>
      </c>
      <c r="N222" s="35"/>
      <c r="O222" s="34"/>
      <c r="P222" s="33"/>
      <c r="Q222" s="35">
        <v>0</v>
      </c>
      <c r="R222" s="46">
        <v>0</v>
      </c>
      <c r="S222" s="34">
        <v>0</v>
      </c>
      <c r="T222" s="47"/>
      <c r="U222" s="48"/>
      <c r="V222" s="49"/>
      <c r="W222" s="50"/>
      <c r="X222" s="51"/>
      <c r="Y222" s="37"/>
      <c r="Z222" s="38"/>
      <c r="AA222" s="38"/>
      <c r="AB222" s="38"/>
    </row>
    <row r="223" spans="1:28" ht="45" customHeight="1">
      <c r="A223" s="54"/>
      <c r="B223" s="55" t="str">
        <f t="shared" si="0"/>
        <v>월</v>
      </c>
      <c r="C223" s="55" t="str">
        <f t="shared" si="1"/>
        <v>26년 6월 3주차</v>
      </c>
      <c r="D223" s="55">
        <v>46190</v>
      </c>
      <c r="E223" s="56" t="s">
        <v>57</v>
      </c>
      <c r="F223" s="54" t="s">
        <v>58</v>
      </c>
      <c r="G223" s="54" t="s">
        <v>59</v>
      </c>
      <c r="H223" s="33" t="s">
        <v>60</v>
      </c>
      <c r="I223" s="54" t="s">
        <v>2</v>
      </c>
      <c r="J223" s="33">
        <v>17756</v>
      </c>
      <c r="K223" s="33">
        <v>18538</v>
      </c>
      <c r="L223" s="34">
        <v>72811</v>
      </c>
      <c r="M223" s="34">
        <v>3927.6620990000001</v>
      </c>
      <c r="N223" s="35">
        <v>608</v>
      </c>
      <c r="O223" s="34">
        <v>119.75493400000001</v>
      </c>
      <c r="P223" s="33">
        <v>3.2797499999999999</v>
      </c>
      <c r="Q223" s="35">
        <v>717</v>
      </c>
      <c r="R223" s="46">
        <v>3.867731</v>
      </c>
      <c r="S223" s="34">
        <v>101.54951199999999</v>
      </c>
      <c r="T223" s="47">
        <v>5.6241500000000002</v>
      </c>
      <c r="U223" s="48">
        <v>5</v>
      </c>
      <c r="V223" s="49">
        <v>409500</v>
      </c>
      <c r="W223" s="50">
        <v>103</v>
      </c>
      <c r="X223" s="51">
        <v>6756900</v>
      </c>
      <c r="Y223" s="37">
        <v>1749</v>
      </c>
      <c r="Z223" s="38"/>
      <c r="AA223" s="38"/>
      <c r="AB223" s="38"/>
    </row>
    <row r="224" spans="1:28" ht="45" customHeight="1">
      <c r="A224" s="54"/>
      <c r="B224" s="55" t="str">
        <f t="shared" si="0"/>
        <v>월</v>
      </c>
      <c r="C224" s="55" t="str">
        <f t="shared" si="1"/>
        <v>26년 6월 3주차</v>
      </c>
      <c r="D224" s="55">
        <v>46190</v>
      </c>
      <c r="E224" s="56" t="s">
        <v>63</v>
      </c>
      <c r="F224" s="54" t="s">
        <v>58</v>
      </c>
      <c r="G224" s="54" t="s">
        <v>59</v>
      </c>
      <c r="H224" s="33" t="s">
        <v>60</v>
      </c>
      <c r="I224" s="54" t="s">
        <v>2</v>
      </c>
      <c r="J224" s="33">
        <v>9215</v>
      </c>
      <c r="K224" s="33">
        <v>9933</v>
      </c>
      <c r="L224" s="34">
        <v>37226</v>
      </c>
      <c r="M224" s="34">
        <v>3747.7096550000001</v>
      </c>
      <c r="N224" s="35">
        <v>349</v>
      </c>
      <c r="O224" s="34">
        <v>106.664756</v>
      </c>
      <c r="P224" s="33">
        <v>3.513541</v>
      </c>
      <c r="Q224" s="35">
        <v>430</v>
      </c>
      <c r="R224" s="46">
        <v>4.3290040000000003</v>
      </c>
      <c r="S224" s="34">
        <v>86.572092999999995</v>
      </c>
      <c r="T224" s="47">
        <v>7.124053</v>
      </c>
      <c r="U224" s="48">
        <v>4</v>
      </c>
      <c r="V224" s="49">
        <v>265200</v>
      </c>
      <c r="W224" s="50">
        <v>75</v>
      </c>
      <c r="X224" s="51">
        <v>3348310</v>
      </c>
      <c r="Y224" s="37">
        <v>1218</v>
      </c>
      <c r="Z224" s="38"/>
      <c r="AA224" s="38"/>
      <c r="AB224" s="38"/>
    </row>
    <row r="225" spans="1:28" ht="45" customHeight="1">
      <c r="A225" s="54"/>
      <c r="B225" s="55" t="str">
        <f t="shared" si="0"/>
        <v>월</v>
      </c>
      <c r="C225" s="55" t="str">
        <f t="shared" si="1"/>
        <v>26년 6월 3주차</v>
      </c>
      <c r="D225" s="55">
        <v>46190</v>
      </c>
      <c r="E225" s="56" t="s">
        <v>65</v>
      </c>
      <c r="F225" s="54" t="s">
        <v>58</v>
      </c>
      <c r="G225" s="54" t="s">
        <v>62</v>
      </c>
      <c r="H225" s="33"/>
      <c r="I225" s="54" t="s">
        <v>2</v>
      </c>
      <c r="J225" s="33">
        <v>1</v>
      </c>
      <c r="K225" s="33">
        <v>1</v>
      </c>
      <c r="L225" s="34">
        <v>2</v>
      </c>
      <c r="M225" s="34">
        <v>2000</v>
      </c>
      <c r="N225" s="35"/>
      <c r="O225" s="34"/>
      <c r="P225" s="33"/>
      <c r="Q225" s="35">
        <v>0</v>
      </c>
      <c r="R225" s="46">
        <v>0</v>
      </c>
      <c r="S225" s="34">
        <v>0</v>
      </c>
      <c r="T225" s="47"/>
      <c r="U225" s="48"/>
      <c r="V225" s="49"/>
      <c r="W225" s="50"/>
      <c r="X225" s="51"/>
      <c r="Y225" s="37"/>
      <c r="Z225" s="38"/>
      <c r="AA225" s="38"/>
      <c r="AB225" s="38"/>
    </row>
    <row r="226" spans="1:28" ht="45" customHeight="1">
      <c r="A226" s="54"/>
      <c r="B226" s="55" t="str">
        <f t="shared" si="0"/>
        <v>월</v>
      </c>
      <c r="C226" s="55" t="str">
        <f t="shared" si="1"/>
        <v>26년 6월 3주차</v>
      </c>
      <c r="D226" s="55">
        <v>46191</v>
      </c>
      <c r="E226" s="56" t="s">
        <v>57</v>
      </c>
      <c r="F226" s="54" t="s">
        <v>58</v>
      </c>
      <c r="G226" s="54" t="s">
        <v>59</v>
      </c>
      <c r="H226" s="33" t="s">
        <v>60</v>
      </c>
      <c r="I226" s="54" t="s">
        <v>2</v>
      </c>
      <c r="J226" s="33">
        <v>14012</v>
      </c>
      <c r="K226" s="33">
        <v>15261</v>
      </c>
      <c r="L226" s="34">
        <v>57213</v>
      </c>
      <c r="M226" s="34">
        <v>3748.9679580000002</v>
      </c>
      <c r="N226" s="35">
        <v>493</v>
      </c>
      <c r="O226" s="34">
        <v>116.05071</v>
      </c>
      <c r="P226" s="33">
        <v>3.2304569999999999</v>
      </c>
      <c r="Q226" s="35">
        <v>574</v>
      </c>
      <c r="R226" s="46">
        <v>3.7612209999999999</v>
      </c>
      <c r="S226" s="34">
        <v>99.674216000000001</v>
      </c>
      <c r="T226" s="47">
        <v>20.005068999999999</v>
      </c>
      <c r="U226" s="48">
        <v>11</v>
      </c>
      <c r="V226" s="49">
        <v>1144550</v>
      </c>
      <c r="W226" s="50">
        <v>140</v>
      </c>
      <c r="X226" s="51">
        <v>9158050</v>
      </c>
      <c r="Y226" s="37">
        <v>1677</v>
      </c>
      <c r="Z226" s="38"/>
      <c r="AA226" s="38"/>
      <c r="AB226" s="38"/>
    </row>
    <row r="227" spans="1:28" ht="45" customHeight="1">
      <c r="A227" s="54"/>
      <c r="B227" s="55" t="str">
        <f t="shared" si="0"/>
        <v>월</v>
      </c>
      <c r="C227" s="55" t="str">
        <f t="shared" si="1"/>
        <v>26년 6월 3주차</v>
      </c>
      <c r="D227" s="55">
        <v>46191</v>
      </c>
      <c r="E227" s="56" t="s">
        <v>63</v>
      </c>
      <c r="F227" s="54" t="s">
        <v>58</v>
      </c>
      <c r="G227" s="54" t="s">
        <v>59</v>
      </c>
      <c r="H227" s="33" t="s">
        <v>60</v>
      </c>
      <c r="I227" s="54" t="s">
        <v>2</v>
      </c>
      <c r="J227" s="33">
        <v>11131</v>
      </c>
      <c r="K227" s="33">
        <v>11627</v>
      </c>
      <c r="L227" s="34">
        <v>40388</v>
      </c>
      <c r="M227" s="34">
        <v>3473.6389439999998</v>
      </c>
      <c r="N227" s="35">
        <v>364</v>
      </c>
      <c r="O227" s="34">
        <v>110.95604400000001</v>
      </c>
      <c r="P227" s="33">
        <v>3.1306440000000002</v>
      </c>
      <c r="Q227" s="35">
        <v>450</v>
      </c>
      <c r="R227" s="46">
        <v>3.8703020000000001</v>
      </c>
      <c r="S227" s="34">
        <v>89.751110999999995</v>
      </c>
      <c r="T227" s="47">
        <v>8.7909780000000008</v>
      </c>
      <c r="U227" s="48">
        <v>5</v>
      </c>
      <c r="V227" s="49">
        <v>355050</v>
      </c>
      <c r="W227" s="50">
        <v>59</v>
      </c>
      <c r="X227" s="51">
        <v>4395100</v>
      </c>
      <c r="Y227" s="37">
        <v>1317</v>
      </c>
      <c r="Z227" s="38"/>
      <c r="AA227" s="38"/>
      <c r="AB227" s="38"/>
    </row>
    <row r="228" spans="1:28" ht="45" customHeight="1">
      <c r="A228" s="54"/>
      <c r="B228" s="55" t="str">
        <f t="shared" si="0"/>
        <v>월</v>
      </c>
      <c r="C228" s="55" t="str">
        <f t="shared" si="1"/>
        <v>26년 6월 3주차</v>
      </c>
      <c r="D228" s="55">
        <v>46191</v>
      </c>
      <c r="E228" s="56" t="s">
        <v>65</v>
      </c>
      <c r="F228" s="54" t="s">
        <v>58</v>
      </c>
      <c r="G228" s="54" t="s">
        <v>62</v>
      </c>
      <c r="H228" s="33"/>
      <c r="I228" s="54" t="s">
        <v>2</v>
      </c>
      <c r="J228" s="33">
        <v>0</v>
      </c>
      <c r="K228" s="33">
        <v>0</v>
      </c>
      <c r="L228" s="34">
        <v>0</v>
      </c>
      <c r="M228" s="34">
        <v>0</v>
      </c>
      <c r="N228" s="35"/>
      <c r="O228" s="34"/>
      <c r="P228" s="33"/>
      <c r="Q228" s="35">
        <v>0</v>
      </c>
      <c r="R228" s="46">
        <v>0</v>
      </c>
      <c r="S228" s="34">
        <v>0</v>
      </c>
      <c r="T228" s="47"/>
      <c r="U228" s="48"/>
      <c r="V228" s="49"/>
      <c r="W228" s="50"/>
      <c r="X228" s="51"/>
      <c r="Y228" s="37"/>
      <c r="Z228" s="38"/>
      <c r="AA228" s="38"/>
      <c r="AB228" s="38"/>
    </row>
    <row r="229" spans="1:28" ht="45" customHeight="1">
      <c r="A229" s="54"/>
      <c r="B229" s="55" t="str">
        <f t="shared" si="0"/>
        <v>월</v>
      </c>
      <c r="C229" s="55" t="str">
        <f t="shared" si="1"/>
        <v>26년 6월 3주차</v>
      </c>
      <c r="D229" s="55">
        <v>46192</v>
      </c>
      <c r="E229" s="56" t="s">
        <v>57</v>
      </c>
      <c r="F229" s="54" t="s">
        <v>58</v>
      </c>
      <c r="G229" s="54" t="s">
        <v>59</v>
      </c>
      <c r="H229" s="33" t="s">
        <v>60</v>
      </c>
      <c r="I229" s="54" t="s">
        <v>2</v>
      </c>
      <c r="J229" s="33">
        <v>9022</v>
      </c>
      <c r="K229" s="33">
        <v>9840</v>
      </c>
      <c r="L229" s="34">
        <v>42864</v>
      </c>
      <c r="M229" s="34">
        <v>4356.0975609999996</v>
      </c>
      <c r="N229" s="35">
        <v>327</v>
      </c>
      <c r="O229" s="34">
        <v>131.08256900000001</v>
      </c>
      <c r="P229" s="33">
        <v>3.3231709999999999</v>
      </c>
      <c r="Q229" s="35">
        <v>380</v>
      </c>
      <c r="R229" s="46">
        <v>3.8617889999999999</v>
      </c>
      <c r="S229" s="34">
        <v>112.8</v>
      </c>
      <c r="T229" s="47">
        <v>9.7669370000000004</v>
      </c>
      <c r="U229" s="48">
        <v>7</v>
      </c>
      <c r="V229" s="49">
        <v>418650</v>
      </c>
      <c r="W229" s="50">
        <v>100</v>
      </c>
      <c r="X229" s="51">
        <v>7344800</v>
      </c>
      <c r="Y229" s="37">
        <v>1195</v>
      </c>
      <c r="Z229" s="38"/>
      <c r="AA229" s="38"/>
      <c r="AB229" s="38"/>
    </row>
    <row r="230" spans="1:28" ht="45" customHeight="1">
      <c r="A230" s="54"/>
      <c r="B230" s="55" t="str">
        <f t="shared" si="0"/>
        <v>월</v>
      </c>
      <c r="C230" s="55" t="str">
        <f t="shared" si="1"/>
        <v>26년 6월 3주차</v>
      </c>
      <c r="D230" s="55">
        <v>46192</v>
      </c>
      <c r="E230" s="56" t="s">
        <v>63</v>
      </c>
      <c r="F230" s="54" t="s">
        <v>58</v>
      </c>
      <c r="G230" s="54" t="s">
        <v>59</v>
      </c>
      <c r="H230" s="33" t="s">
        <v>60</v>
      </c>
      <c r="I230" s="54" t="s">
        <v>2</v>
      </c>
      <c r="J230" s="33">
        <v>8872</v>
      </c>
      <c r="K230" s="33">
        <v>9514</v>
      </c>
      <c r="L230" s="34">
        <v>35663</v>
      </c>
      <c r="M230" s="34">
        <v>3748.4759300000001</v>
      </c>
      <c r="N230" s="35">
        <v>322</v>
      </c>
      <c r="O230" s="34">
        <v>110.75465800000001</v>
      </c>
      <c r="P230" s="33">
        <v>3.3844859999999999</v>
      </c>
      <c r="Q230" s="35">
        <v>377</v>
      </c>
      <c r="R230" s="46">
        <v>3.9625810000000001</v>
      </c>
      <c r="S230" s="34">
        <v>94.596817000000001</v>
      </c>
      <c r="T230" s="47">
        <v>13.888344</v>
      </c>
      <c r="U230" s="48">
        <v>10</v>
      </c>
      <c r="V230" s="49">
        <v>495300</v>
      </c>
      <c r="W230" s="50">
        <v>112</v>
      </c>
      <c r="X230" s="51">
        <v>6328221</v>
      </c>
      <c r="Y230" s="37">
        <v>1475</v>
      </c>
      <c r="Z230" s="38"/>
      <c r="AA230" s="38"/>
      <c r="AB230" s="38"/>
    </row>
    <row r="231" spans="1:28" ht="45" customHeight="1">
      <c r="A231" s="54"/>
      <c r="B231" s="55" t="str">
        <f t="shared" si="0"/>
        <v>월</v>
      </c>
      <c r="C231" s="55" t="str">
        <f t="shared" si="1"/>
        <v>26년 6월 3주차</v>
      </c>
      <c r="D231" s="55">
        <v>46192</v>
      </c>
      <c r="E231" s="56" t="s">
        <v>65</v>
      </c>
      <c r="F231" s="54" t="s">
        <v>58</v>
      </c>
      <c r="G231" s="54" t="s">
        <v>62</v>
      </c>
      <c r="H231" s="33"/>
      <c r="I231" s="54" t="s">
        <v>2</v>
      </c>
      <c r="J231" s="33">
        <v>0</v>
      </c>
      <c r="K231" s="33">
        <v>0</v>
      </c>
      <c r="L231" s="34">
        <v>0</v>
      </c>
      <c r="M231" s="34">
        <v>0</v>
      </c>
      <c r="N231" s="35"/>
      <c r="O231" s="34"/>
      <c r="P231" s="33"/>
      <c r="Q231" s="35">
        <v>0</v>
      </c>
      <c r="R231" s="46">
        <v>0</v>
      </c>
      <c r="S231" s="34">
        <v>0</v>
      </c>
      <c r="T231" s="47"/>
      <c r="U231" s="48"/>
      <c r="V231" s="49"/>
      <c r="W231" s="50"/>
      <c r="X231" s="51"/>
      <c r="Y231" s="37"/>
      <c r="Z231" s="38"/>
      <c r="AA231" s="38"/>
      <c r="AB231" s="38"/>
    </row>
    <row r="232" spans="1:28" ht="45" customHeight="1">
      <c r="A232" s="54"/>
      <c r="B232" s="55" t="str">
        <f t="shared" si="0"/>
        <v>월</v>
      </c>
      <c r="C232" s="55" t="str">
        <f t="shared" si="1"/>
        <v>26년 6월 3주차</v>
      </c>
      <c r="D232" s="55">
        <v>46193</v>
      </c>
      <c r="E232" s="56" t="s">
        <v>57</v>
      </c>
      <c r="F232" s="54" t="s">
        <v>58</v>
      </c>
      <c r="G232" s="54" t="s">
        <v>59</v>
      </c>
      <c r="H232" s="33" t="s">
        <v>60</v>
      </c>
      <c r="I232" s="54" t="s">
        <v>2</v>
      </c>
      <c r="J232" s="33">
        <v>11987</v>
      </c>
      <c r="K232" s="33">
        <v>12789</v>
      </c>
      <c r="L232" s="34">
        <v>53772</v>
      </c>
      <c r="M232" s="34">
        <v>4204.5507859999998</v>
      </c>
      <c r="N232" s="35">
        <v>383</v>
      </c>
      <c r="O232" s="34">
        <v>140.39686699999999</v>
      </c>
      <c r="P232" s="33">
        <v>2.994761</v>
      </c>
      <c r="Q232" s="35">
        <v>442</v>
      </c>
      <c r="R232" s="46">
        <v>3.4560949999999999</v>
      </c>
      <c r="S232" s="34">
        <v>121.656109</v>
      </c>
      <c r="T232" s="47">
        <v>55.921297000000003</v>
      </c>
      <c r="U232" s="48">
        <v>22</v>
      </c>
      <c r="V232" s="49">
        <v>3007000</v>
      </c>
      <c r="W232" s="50">
        <v>111</v>
      </c>
      <c r="X232" s="51">
        <v>9014000</v>
      </c>
      <c r="Y232" s="37">
        <v>1781</v>
      </c>
      <c r="Z232" s="38"/>
      <c r="AA232" s="38"/>
      <c r="AB232" s="38"/>
    </row>
    <row r="233" spans="1:28" ht="45" customHeight="1">
      <c r="A233" s="54"/>
      <c r="B233" s="55" t="str">
        <f t="shared" si="0"/>
        <v>월</v>
      </c>
      <c r="C233" s="55" t="str">
        <f t="shared" si="1"/>
        <v>26년 6월 3주차</v>
      </c>
      <c r="D233" s="55">
        <v>46193</v>
      </c>
      <c r="E233" s="56" t="s">
        <v>63</v>
      </c>
      <c r="F233" s="54" t="s">
        <v>58</v>
      </c>
      <c r="G233" s="54" t="s">
        <v>59</v>
      </c>
      <c r="H233" s="33" t="s">
        <v>60</v>
      </c>
      <c r="I233" s="54" t="s">
        <v>2</v>
      </c>
      <c r="J233" s="33">
        <v>10995</v>
      </c>
      <c r="K233" s="33">
        <v>11557</v>
      </c>
      <c r="L233" s="34">
        <v>43732</v>
      </c>
      <c r="M233" s="34">
        <v>3784.0269969999999</v>
      </c>
      <c r="N233" s="35">
        <v>367</v>
      </c>
      <c r="O233" s="34">
        <v>119.160763</v>
      </c>
      <c r="P233" s="33">
        <v>3.1755650000000002</v>
      </c>
      <c r="Q233" s="35">
        <v>437</v>
      </c>
      <c r="R233" s="46">
        <v>3.7812579999999998</v>
      </c>
      <c r="S233" s="34">
        <v>100.073227</v>
      </c>
      <c r="T233" s="47">
        <v>28.987262999999999</v>
      </c>
      <c r="U233" s="48">
        <v>15</v>
      </c>
      <c r="V233" s="49">
        <v>1267671</v>
      </c>
      <c r="W233" s="50">
        <v>60</v>
      </c>
      <c r="X233" s="51">
        <v>3483750</v>
      </c>
      <c r="Y233" s="37">
        <v>1590</v>
      </c>
      <c r="Z233" s="38"/>
      <c r="AA233" s="38"/>
      <c r="AB233" s="38"/>
    </row>
    <row r="234" spans="1:28" ht="45" customHeight="1">
      <c r="A234" s="54"/>
      <c r="B234" s="55" t="str">
        <f t="shared" si="0"/>
        <v>월</v>
      </c>
      <c r="C234" s="55" t="str">
        <f t="shared" si="1"/>
        <v>26년 6월 3주차</v>
      </c>
      <c r="D234" s="55">
        <v>46193</v>
      </c>
      <c r="E234" s="56" t="s">
        <v>65</v>
      </c>
      <c r="F234" s="54" t="s">
        <v>58</v>
      </c>
      <c r="G234" s="54" t="s">
        <v>62</v>
      </c>
      <c r="H234" s="33"/>
      <c r="I234" s="54" t="s">
        <v>2</v>
      </c>
      <c r="J234" s="33">
        <v>0</v>
      </c>
      <c r="K234" s="33">
        <v>0</v>
      </c>
      <c r="L234" s="34">
        <v>0</v>
      </c>
      <c r="M234" s="34">
        <v>0</v>
      </c>
      <c r="N234" s="35"/>
      <c r="O234" s="34"/>
      <c r="P234" s="33"/>
      <c r="Q234" s="35">
        <v>0</v>
      </c>
      <c r="R234" s="46">
        <v>0</v>
      </c>
      <c r="S234" s="34">
        <v>0</v>
      </c>
      <c r="T234" s="47"/>
      <c r="U234" s="48"/>
      <c r="V234" s="49"/>
      <c r="W234" s="50"/>
      <c r="X234" s="51"/>
      <c r="Y234" s="37"/>
      <c r="Z234" s="38"/>
      <c r="AA234" s="38"/>
      <c r="AB234" s="38"/>
    </row>
    <row r="235" spans="1:28" ht="45" customHeight="1">
      <c r="A235" s="54"/>
      <c r="B235" s="55" t="str">
        <f t="shared" si="0"/>
        <v>월</v>
      </c>
      <c r="C235" s="55" t="str">
        <f t="shared" si="1"/>
        <v>26년 6월 3주차</v>
      </c>
      <c r="D235" s="55">
        <v>46194</v>
      </c>
      <c r="E235" s="56" t="s">
        <v>57</v>
      </c>
      <c r="F235" s="54" t="s">
        <v>58</v>
      </c>
      <c r="G235" s="54" t="s">
        <v>59</v>
      </c>
      <c r="H235" s="33" t="s">
        <v>60</v>
      </c>
      <c r="I235" s="54" t="s">
        <v>2</v>
      </c>
      <c r="J235" s="33">
        <v>13955</v>
      </c>
      <c r="K235" s="33">
        <v>15922</v>
      </c>
      <c r="L235" s="34">
        <v>65344</v>
      </c>
      <c r="M235" s="34">
        <v>4104.0070340000002</v>
      </c>
      <c r="N235" s="35">
        <v>494</v>
      </c>
      <c r="O235" s="34">
        <v>132.27530400000001</v>
      </c>
      <c r="P235" s="33">
        <v>3.1026250000000002</v>
      </c>
      <c r="Q235" s="35">
        <v>589</v>
      </c>
      <c r="R235" s="46">
        <v>3.699284</v>
      </c>
      <c r="S235" s="34">
        <v>110.940577</v>
      </c>
      <c r="T235" s="47">
        <v>35.495989999999999</v>
      </c>
      <c r="U235" s="48">
        <v>24</v>
      </c>
      <c r="V235" s="49">
        <v>2319450</v>
      </c>
      <c r="W235" s="50">
        <v>133</v>
      </c>
      <c r="X235" s="51">
        <v>8815800</v>
      </c>
      <c r="Y235" s="37">
        <v>2134</v>
      </c>
      <c r="Z235" s="38"/>
      <c r="AA235" s="38"/>
      <c r="AB235" s="38"/>
    </row>
    <row r="236" spans="1:28" ht="45" customHeight="1">
      <c r="A236" s="54"/>
      <c r="B236" s="55" t="str">
        <f t="shared" si="0"/>
        <v>월</v>
      </c>
      <c r="C236" s="55" t="str">
        <f t="shared" si="1"/>
        <v>26년 6월 3주차</v>
      </c>
      <c r="D236" s="55">
        <v>46194</v>
      </c>
      <c r="E236" s="56" t="s">
        <v>63</v>
      </c>
      <c r="F236" s="54" t="s">
        <v>58</v>
      </c>
      <c r="G236" s="54" t="s">
        <v>59</v>
      </c>
      <c r="H236" s="33" t="s">
        <v>60</v>
      </c>
      <c r="I236" s="54" t="s">
        <v>2</v>
      </c>
      <c r="J236" s="33">
        <v>11528</v>
      </c>
      <c r="K236" s="33">
        <v>12667</v>
      </c>
      <c r="L236" s="34">
        <v>44886</v>
      </c>
      <c r="M236" s="34">
        <v>3543.5383280000001</v>
      </c>
      <c r="N236" s="35">
        <v>365</v>
      </c>
      <c r="O236" s="34">
        <v>122.975342</v>
      </c>
      <c r="P236" s="33">
        <v>2.8815029999999999</v>
      </c>
      <c r="Q236" s="35">
        <v>455</v>
      </c>
      <c r="R236" s="46">
        <v>3.5920109999999998</v>
      </c>
      <c r="S236" s="34">
        <v>98.650548999999998</v>
      </c>
      <c r="T236" s="47">
        <v>31.379494999999999</v>
      </c>
      <c r="U236" s="48">
        <v>12</v>
      </c>
      <c r="V236" s="49">
        <v>1408500</v>
      </c>
      <c r="W236" s="50">
        <v>72</v>
      </c>
      <c r="X236" s="51">
        <v>6024900</v>
      </c>
      <c r="Y236" s="37">
        <v>1490</v>
      </c>
      <c r="Z236" s="38"/>
      <c r="AA236" s="38"/>
      <c r="AB236" s="38"/>
    </row>
    <row r="237" spans="1:28" ht="45" customHeight="1">
      <c r="A237" s="54"/>
      <c r="B237" s="55" t="str">
        <f t="shared" si="0"/>
        <v>월</v>
      </c>
      <c r="C237" s="55" t="str">
        <f t="shared" si="1"/>
        <v>26년 6월 3주차</v>
      </c>
      <c r="D237" s="55">
        <v>46194</v>
      </c>
      <c r="E237" s="56" t="s">
        <v>65</v>
      </c>
      <c r="F237" s="54" t="s">
        <v>58</v>
      </c>
      <c r="G237" s="54" t="s">
        <v>62</v>
      </c>
      <c r="H237" s="33"/>
      <c r="I237" s="54" t="s">
        <v>2</v>
      </c>
      <c r="J237" s="33">
        <v>0</v>
      </c>
      <c r="K237" s="33">
        <v>0</v>
      </c>
      <c r="L237" s="34">
        <v>0</v>
      </c>
      <c r="M237" s="34">
        <v>0</v>
      </c>
      <c r="N237" s="35"/>
      <c r="O237" s="34"/>
      <c r="P237" s="33"/>
      <c r="Q237" s="35">
        <v>0</v>
      </c>
      <c r="R237" s="46">
        <v>0</v>
      </c>
      <c r="S237" s="34">
        <v>0</v>
      </c>
      <c r="T237" s="47"/>
      <c r="U237" s="48"/>
      <c r="V237" s="49"/>
      <c r="W237" s="50"/>
      <c r="X237" s="51"/>
      <c r="Y237" s="37"/>
      <c r="Z237" s="38"/>
      <c r="AA237" s="38"/>
      <c r="AB237" s="38"/>
    </row>
    <row r="238" spans="1:28" ht="45" customHeight="1">
      <c r="A238" s="54"/>
      <c r="B238" s="55" t="str">
        <f t="shared" si="0"/>
        <v>월</v>
      </c>
      <c r="C238" s="55" t="str">
        <f t="shared" si="1"/>
        <v>26년 6월 4주차</v>
      </c>
      <c r="D238" s="55">
        <v>46195</v>
      </c>
      <c r="E238" s="56" t="s">
        <v>57</v>
      </c>
      <c r="F238" s="54" t="s">
        <v>58</v>
      </c>
      <c r="G238" s="54" t="s">
        <v>59</v>
      </c>
      <c r="H238" s="33" t="s">
        <v>60</v>
      </c>
      <c r="I238" s="54" t="s">
        <v>2</v>
      </c>
      <c r="J238" s="33">
        <v>18679</v>
      </c>
      <c r="K238" s="33">
        <v>19323</v>
      </c>
      <c r="L238" s="34">
        <v>64096</v>
      </c>
      <c r="M238" s="34">
        <v>3317.0832690000002</v>
      </c>
      <c r="N238" s="35">
        <v>489</v>
      </c>
      <c r="O238" s="34">
        <v>131.07566499999999</v>
      </c>
      <c r="P238" s="33">
        <v>2.5306630000000001</v>
      </c>
      <c r="Q238" s="35">
        <v>544</v>
      </c>
      <c r="R238" s="46">
        <v>2.8152979999999999</v>
      </c>
      <c r="S238" s="34">
        <v>117.82352899999999</v>
      </c>
      <c r="T238" s="47">
        <v>31.202414999999998</v>
      </c>
      <c r="U238" s="48">
        <v>19</v>
      </c>
      <c r="V238" s="49">
        <v>1999950</v>
      </c>
      <c r="W238" s="50">
        <v>110</v>
      </c>
      <c r="X238" s="51">
        <v>9337950</v>
      </c>
      <c r="Y238" s="37">
        <v>1650</v>
      </c>
      <c r="Z238" s="38"/>
      <c r="AA238" s="38"/>
      <c r="AB238" s="38"/>
    </row>
    <row r="239" spans="1:28" ht="45" customHeight="1">
      <c r="A239" s="54"/>
      <c r="B239" s="55" t="str">
        <f t="shared" si="0"/>
        <v>월</v>
      </c>
      <c r="C239" s="55" t="str">
        <f t="shared" si="1"/>
        <v>26년 6월 4주차</v>
      </c>
      <c r="D239" s="55">
        <v>46195</v>
      </c>
      <c r="E239" s="56" t="s">
        <v>63</v>
      </c>
      <c r="F239" s="54" t="s">
        <v>58</v>
      </c>
      <c r="G239" s="54" t="s">
        <v>59</v>
      </c>
      <c r="H239" s="33" t="s">
        <v>60</v>
      </c>
      <c r="I239" s="54" t="s">
        <v>2</v>
      </c>
      <c r="J239" s="33">
        <v>13988</v>
      </c>
      <c r="K239" s="33">
        <v>14974</v>
      </c>
      <c r="L239" s="34">
        <v>45132</v>
      </c>
      <c r="M239" s="34">
        <v>3014.0243089999999</v>
      </c>
      <c r="N239" s="35">
        <v>305</v>
      </c>
      <c r="O239" s="34">
        <v>147.97377</v>
      </c>
      <c r="P239" s="33">
        <v>2.036864</v>
      </c>
      <c r="Q239" s="35">
        <v>367</v>
      </c>
      <c r="R239" s="46">
        <v>2.4509150000000002</v>
      </c>
      <c r="S239" s="34">
        <v>122.975477</v>
      </c>
      <c r="T239" s="47">
        <v>9.9383590000000002</v>
      </c>
      <c r="U239" s="48">
        <v>8</v>
      </c>
      <c r="V239" s="49">
        <v>448538</v>
      </c>
      <c r="W239" s="50">
        <v>27</v>
      </c>
      <c r="X239" s="51">
        <v>1909650</v>
      </c>
      <c r="Y239" s="37">
        <v>853</v>
      </c>
      <c r="Z239" s="38"/>
      <c r="AA239" s="38"/>
      <c r="AB239" s="38"/>
    </row>
    <row r="240" spans="1:28" ht="45" customHeight="1">
      <c r="A240" s="54"/>
      <c r="B240" s="55" t="str">
        <f t="shared" si="0"/>
        <v>월</v>
      </c>
      <c r="C240" s="55" t="str">
        <f t="shared" si="1"/>
        <v>26년 6월 4주차</v>
      </c>
      <c r="D240" s="55">
        <v>46195</v>
      </c>
      <c r="E240" s="56" t="s">
        <v>65</v>
      </c>
      <c r="F240" s="54" t="s">
        <v>58</v>
      </c>
      <c r="G240" s="54" t="s">
        <v>62</v>
      </c>
      <c r="H240" s="33"/>
      <c r="I240" s="54" t="s">
        <v>2</v>
      </c>
      <c r="J240" s="33">
        <v>0</v>
      </c>
      <c r="K240" s="33">
        <v>0</v>
      </c>
      <c r="L240" s="34">
        <v>0</v>
      </c>
      <c r="M240" s="34">
        <v>0</v>
      </c>
      <c r="N240" s="35"/>
      <c r="O240" s="34"/>
      <c r="P240" s="33"/>
      <c r="Q240" s="35">
        <v>0</v>
      </c>
      <c r="R240" s="46">
        <v>0</v>
      </c>
      <c r="S240" s="34">
        <v>0</v>
      </c>
      <c r="T240" s="47"/>
      <c r="U240" s="48"/>
      <c r="V240" s="49"/>
      <c r="W240" s="50"/>
      <c r="X240" s="51"/>
      <c r="Y240" s="37"/>
      <c r="Z240" s="38"/>
      <c r="AA240" s="38"/>
      <c r="AB240" s="38"/>
    </row>
    <row r="241" spans="1:28" ht="45" customHeight="1">
      <c r="A241" s="54"/>
      <c r="B241" s="55" t="str">
        <f t="shared" si="0"/>
        <v>월</v>
      </c>
      <c r="C241" s="55" t="str">
        <f t="shared" si="1"/>
        <v>26년 6월 4주차</v>
      </c>
      <c r="D241" s="55">
        <v>46196</v>
      </c>
      <c r="E241" s="56" t="s">
        <v>57</v>
      </c>
      <c r="F241" s="54" t="s">
        <v>58</v>
      </c>
      <c r="G241" s="54" t="s">
        <v>59</v>
      </c>
      <c r="H241" s="33" t="s">
        <v>60</v>
      </c>
      <c r="I241" s="54" t="s">
        <v>2</v>
      </c>
      <c r="J241" s="33">
        <v>12762</v>
      </c>
      <c r="K241" s="33">
        <v>13497</v>
      </c>
      <c r="L241" s="34">
        <v>54708</v>
      </c>
      <c r="M241" s="34">
        <v>4053.3451879999998</v>
      </c>
      <c r="N241" s="35">
        <v>392</v>
      </c>
      <c r="O241" s="34">
        <v>139.56122400000001</v>
      </c>
      <c r="P241" s="33">
        <v>2.9043489999999998</v>
      </c>
      <c r="Q241" s="35">
        <v>458</v>
      </c>
      <c r="R241" s="46">
        <v>3.3933469999999999</v>
      </c>
      <c r="S241" s="34">
        <v>119.449782</v>
      </c>
      <c r="T241" s="47">
        <v>45.253436000000001</v>
      </c>
      <c r="U241" s="48">
        <v>22</v>
      </c>
      <c r="V241" s="49">
        <v>2475725</v>
      </c>
      <c r="W241" s="50">
        <v>94</v>
      </c>
      <c r="X241" s="51">
        <v>8195500</v>
      </c>
      <c r="Y241" s="37">
        <v>1582</v>
      </c>
      <c r="Z241" s="38"/>
      <c r="AA241" s="38"/>
      <c r="AB241" s="38"/>
    </row>
    <row r="242" spans="1:28" ht="45" customHeight="1">
      <c r="A242" s="54"/>
      <c r="B242" s="55" t="str">
        <f t="shared" si="0"/>
        <v>월</v>
      </c>
      <c r="C242" s="55" t="str">
        <f t="shared" si="1"/>
        <v>26년 6월 4주차</v>
      </c>
      <c r="D242" s="55">
        <v>46196</v>
      </c>
      <c r="E242" s="56" t="s">
        <v>63</v>
      </c>
      <c r="F242" s="54" t="s">
        <v>58</v>
      </c>
      <c r="G242" s="54" t="s">
        <v>59</v>
      </c>
      <c r="H242" s="33" t="s">
        <v>60</v>
      </c>
      <c r="I242" s="54" t="s">
        <v>2</v>
      </c>
      <c r="J242" s="33">
        <v>9928</v>
      </c>
      <c r="K242" s="33">
        <v>10408</v>
      </c>
      <c r="L242" s="34">
        <v>38319</v>
      </c>
      <c r="M242" s="34">
        <v>3681.6871639999999</v>
      </c>
      <c r="N242" s="35">
        <v>261</v>
      </c>
      <c r="O242" s="34">
        <v>146.816092</v>
      </c>
      <c r="P242" s="33">
        <v>2.5076860000000001</v>
      </c>
      <c r="Q242" s="35">
        <v>308</v>
      </c>
      <c r="R242" s="46">
        <v>2.9592619999999998</v>
      </c>
      <c r="S242" s="34">
        <v>124.41233800000001</v>
      </c>
      <c r="T242" s="47">
        <v>6.7681829999999996</v>
      </c>
      <c r="U242" s="48">
        <v>3</v>
      </c>
      <c r="V242" s="49">
        <v>259350</v>
      </c>
      <c r="W242" s="50">
        <v>24</v>
      </c>
      <c r="X242" s="51">
        <v>2098800</v>
      </c>
      <c r="Y242" s="37">
        <v>746</v>
      </c>
      <c r="Z242" s="38"/>
      <c r="AA242" s="38"/>
      <c r="AB242" s="38"/>
    </row>
    <row r="243" spans="1:28" ht="45" customHeight="1">
      <c r="A243" s="54"/>
      <c r="B243" s="55" t="str">
        <f t="shared" si="0"/>
        <v>월</v>
      </c>
      <c r="C243" s="55" t="str">
        <f t="shared" si="1"/>
        <v>26년 6월 4주차</v>
      </c>
      <c r="D243" s="55">
        <v>46196</v>
      </c>
      <c r="E243" s="56" t="s">
        <v>65</v>
      </c>
      <c r="F243" s="54" t="s">
        <v>58</v>
      </c>
      <c r="G243" s="54" t="s">
        <v>62</v>
      </c>
      <c r="H243" s="33"/>
      <c r="I243" s="54" t="s">
        <v>2</v>
      </c>
      <c r="J243" s="33">
        <v>0</v>
      </c>
      <c r="K243" s="33">
        <v>0</v>
      </c>
      <c r="L243" s="34">
        <v>0</v>
      </c>
      <c r="M243" s="34">
        <v>0</v>
      </c>
      <c r="N243" s="35"/>
      <c r="O243" s="34"/>
      <c r="P243" s="33"/>
      <c r="Q243" s="35">
        <v>0</v>
      </c>
      <c r="R243" s="46">
        <v>0</v>
      </c>
      <c r="S243" s="34">
        <v>0</v>
      </c>
      <c r="T243" s="47"/>
      <c r="U243" s="48"/>
      <c r="V243" s="49"/>
      <c r="W243" s="50"/>
      <c r="X243" s="51"/>
      <c r="Y243" s="37"/>
      <c r="Z243" s="38"/>
      <c r="AA243" s="38"/>
      <c r="AB243" s="38"/>
    </row>
    <row r="244" spans="1:28" ht="45" customHeight="1">
      <c r="A244" s="54"/>
      <c r="B244" s="55" t="str">
        <f t="shared" si="0"/>
        <v>월</v>
      </c>
      <c r="C244" s="55" t="str">
        <f t="shared" si="1"/>
        <v>26년 6월 4주차</v>
      </c>
      <c r="D244" s="55">
        <v>46197</v>
      </c>
      <c r="E244" s="56" t="s">
        <v>57</v>
      </c>
      <c r="F244" s="54" t="s">
        <v>58</v>
      </c>
      <c r="G244" s="54" t="s">
        <v>59</v>
      </c>
      <c r="H244" s="33" t="s">
        <v>60</v>
      </c>
      <c r="I244" s="54" t="s">
        <v>2</v>
      </c>
      <c r="J244" s="33">
        <v>13865</v>
      </c>
      <c r="K244" s="33">
        <v>15010</v>
      </c>
      <c r="L244" s="34">
        <v>61231</v>
      </c>
      <c r="M244" s="34">
        <v>4079.3471020000002</v>
      </c>
      <c r="N244" s="35">
        <v>470</v>
      </c>
      <c r="O244" s="34">
        <v>130.27872300000001</v>
      </c>
      <c r="P244" s="33">
        <v>3.131246</v>
      </c>
      <c r="Q244" s="35">
        <v>528</v>
      </c>
      <c r="R244" s="46">
        <v>3.517655</v>
      </c>
      <c r="S244" s="34">
        <v>115.967803</v>
      </c>
      <c r="T244" s="47">
        <v>24.991426000000001</v>
      </c>
      <c r="U244" s="48">
        <v>16</v>
      </c>
      <c r="V244" s="49">
        <v>1530250</v>
      </c>
      <c r="W244" s="50">
        <v>56</v>
      </c>
      <c r="X244" s="51">
        <v>4352228</v>
      </c>
      <c r="Y244" s="37">
        <v>1538</v>
      </c>
      <c r="Z244" s="38"/>
      <c r="AA244" s="38"/>
      <c r="AB244" s="38"/>
    </row>
    <row r="245" spans="1:28" ht="45" customHeight="1">
      <c r="A245" s="54"/>
      <c r="B245" s="55" t="str">
        <f t="shared" si="0"/>
        <v>월</v>
      </c>
      <c r="C245" s="55" t="str">
        <f t="shared" si="1"/>
        <v>26년 6월 4주차</v>
      </c>
      <c r="D245" s="55">
        <v>46197</v>
      </c>
      <c r="E245" s="56" t="s">
        <v>63</v>
      </c>
      <c r="F245" s="54" t="s">
        <v>58</v>
      </c>
      <c r="G245" s="54" t="s">
        <v>59</v>
      </c>
      <c r="H245" s="33" t="s">
        <v>60</v>
      </c>
      <c r="I245" s="54" t="s">
        <v>2</v>
      </c>
      <c r="J245" s="33">
        <v>10369</v>
      </c>
      <c r="K245" s="33">
        <v>10949</v>
      </c>
      <c r="L245" s="34">
        <v>42332</v>
      </c>
      <c r="M245" s="34">
        <v>3866.2891589999999</v>
      </c>
      <c r="N245" s="35">
        <v>315</v>
      </c>
      <c r="O245" s="34">
        <v>134.38730200000001</v>
      </c>
      <c r="P245" s="33">
        <v>2.8769749999999998</v>
      </c>
      <c r="Q245" s="35">
        <v>369</v>
      </c>
      <c r="R245" s="46">
        <v>3.370171</v>
      </c>
      <c r="S245" s="34">
        <v>114.720867</v>
      </c>
      <c r="T245" s="47">
        <v>16.193422999999999</v>
      </c>
      <c r="U245" s="48">
        <v>8</v>
      </c>
      <c r="V245" s="49">
        <v>685500</v>
      </c>
      <c r="W245" s="50">
        <v>40</v>
      </c>
      <c r="X245" s="51">
        <v>2881300</v>
      </c>
      <c r="Y245" s="37">
        <v>970</v>
      </c>
      <c r="Z245" s="38"/>
      <c r="AA245" s="38"/>
      <c r="AB245" s="38"/>
    </row>
    <row r="246" spans="1:28" ht="45" customHeight="1">
      <c r="A246" s="54"/>
      <c r="B246" s="55" t="str">
        <f t="shared" si="0"/>
        <v>월</v>
      </c>
      <c r="C246" s="55" t="str">
        <f t="shared" si="1"/>
        <v>26년 6월 4주차</v>
      </c>
      <c r="D246" s="55">
        <v>46197</v>
      </c>
      <c r="E246" s="56" t="s">
        <v>65</v>
      </c>
      <c r="F246" s="54" t="s">
        <v>58</v>
      </c>
      <c r="G246" s="54" t="s">
        <v>62</v>
      </c>
      <c r="H246" s="33"/>
      <c r="I246" s="54" t="s">
        <v>2</v>
      </c>
      <c r="J246" s="33">
        <v>0</v>
      </c>
      <c r="K246" s="33">
        <v>0</v>
      </c>
      <c r="L246" s="34">
        <v>0</v>
      </c>
      <c r="M246" s="34">
        <v>0</v>
      </c>
      <c r="N246" s="35"/>
      <c r="O246" s="34"/>
      <c r="P246" s="33"/>
      <c r="Q246" s="35">
        <v>0</v>
      </c>
      <c r="R246" s="46">
        <v>0</v>
      </c>
      <c r="S246" s="34">
        <v>0</v>
      </c>
      <c r="T246" s="47"/>
      <c r="U246" s="48"/>
      <c r="V246" s="49"/>
      <c r="W246" s="50"/>
      <c r="X246" s="51"/>
      <c r="Y246" s="37"/>
      <c r="Z246" s="38"/>
      <c r="AA246" s="38"/>
      <c r="AB246" s="38"/>
    </row>
    <row r="247" spans="1:28" ht="45" customHeight="1">
      <c r="A247" s="54"/>
      <c r="B247" s="55" t="str">
        <f t="shared" si="0"/>
        <v>월</v>
      </c>
      <c r="C247" s="55" t="str">
        <f t="shared" si="1"/>
        <v>00년 1월 1주차</v>
      </c>
      <c r="D247" s="55"/>
      <c r="E247" s="56"/>
      <c r="F247" s="54"/>
      <c r="G247" s="54"/>
      <c r="H247" s="33"/>
      <c r="I247" s="54"/>
      <c r="J247" s="33"/>
      <c r="K247" s="33"/>
      <c r="L247" s="34"/>
      <c r="M247" s="34"/>
      <c r="N247" s="35"/>
      <c r="O247" s="34"/>
      <c r="P247" s="33"/>
      <c r="Q247" s="35"/>
      <c r="R247" s="46"/>
      <c r="S247" s="34"/>
      <c r="T247" s="47"/>
      <c r="U247" s="48"/>
      <c r="V247" s="49"/>
      <c r="W247" s="50"/>
      <c r="X247" s="51"/>
      <c r="Y247" s="37"/>
      <c r="Z247" s="38"/>
      <c r="AA247" s="38"/>
      <c r="AB247" s="38"/>
    </row>
    <row r="248" spans="1:28" ht="45" customHeight="1">
      <c r="A248" s="54"/>
      <c r="B248" s="55" t="str">
        <f t="shared" si="0"/>
        <v>월</v>
      </c>
      <c r="C248" s="55" t="str">
        <f t="shared" si="1"/>
        <v>00년 1월 1주차</v>
      </c>
      <c r="D248" s="55"/>
      <c r="E248" s="56"/>
      <c r="F248" s="54"/>
      <c r="G248" s="54"/>
      <c r="H248" s="33"/>
      <c r="I248" s="54"/>
      <c r="J248" s="33"/>
      <c r="K248" s="33"/>
      <c r="L248" s="34"/>
      <c r="M248" s="34"/>
      <c r="N248" s="35"/>
      <c r="O248" s="34"/>
      <c r="P248" s="33"/>
      <c r="Q248" s="35"/>
      <c r="R248" s="46"/>
      <c r="S248" s="34"/>
      <c r="T248" s="47"/>
      <c r="U248" s="48"/>
      <c r="V248" s="49"/>
      <c r="W248" s="50"/>
      <c r="X248" s="51"/>
      <c r="Y248" s="37"/>
      <c r="Z248" s="38"/>
      <c r="AA248" s="38"/>
      <c r="AB248" s="38"/>
    </row>
    <row r="249" spans="1:28" ht="45" customHeight="1">
      <c r="A249" s="54"/>
      <c r="B249" s="55" t="str">
        <f t="shared" si="0"/>
        <v>월</v>
      </c>
      <c r="C249" s="55" t="str">
        <f t="shared" si="1"/>
        <v>00년 1월 1주차</v>
      </c>
      <c r="D249" s="55"/>
      <c r="E249" s="56"/>
      <c r="F249" s="54"/>
      <c r="G249" s="54"/>
      <c r="H249" s="33"/>
      <c r="I249" s="54"/>
      <c r="J249" s="33"/>
      <c r="K249" s="33"/>
      <c r="L249" s="34"/>
      <c r="M249" s="34"/>
      <c r="N249" s="35"/>
      <c r="O249" s="34"/>
      <c r="P249" s="33"/>
      <c r="Q249" s="35"/>
      <c r="R249" s="46"/>
      <c r="S249" s="34"/>
      <c r="T249" s="47"/>
      <c r="U249" s="48"/>
      <c r="V249" s="49"/>
      <c r="W249" s="50"/>
      <c r="X249" s="51"/>
      <c r="Y249" s="37"/>
      <c r="Z249" s="38"/>
      <c r="AA249" s="38"/>
      <c r="AB249" s="38"/>
    </row>
    <row r="250" spans="1:28" ht="45" customHeight="1">
      <c r="A250" s="54"/>
      <c r="B250" s="55" t="str">
        <f t="shared" si="0"/>
        <v>월</v>
      </c>
      <c r="C250" s="55" t="str">
        <f t="shared" si="1"/>
        <v>00년 1월 1주차</v>
      </c>
      <c r="D250" s="55"/>
      <c r="E250" s="56"/>
      <c r="F250" s="54"/>
      <c r="G250" s="54"/>
      <c r="H250" s="33"/>
      <c r="I250" s="54"/>
      <c r="J250" s="33"/>
      <c r="K250" s="33"/>
      <c r="L250" s="34"/>
      <c r="M250" s="34"/>
      <c r="N250" s="35"/>
      <c r="O250" s="34"/>
      <c r="P250" s="33"/>
      <c r="Q250" s="35"/>
      <c r="R250" s="46"/>
      <c r="S250" s="34"/>
      <c r="T250" s="47"/>
      <c r="U250" s="48"/>
      <c r="V250" s="49"/>
      <c r="W250" s="50"/>
      <c r="X250" s="51"/>
      <c r="Y250" s="37"/>
      <c r="Z250" s="38"/>
      <c r="AA250" s="38"/>
      <c r="AB250" s="38"/>
    </row>
    <row r="251" spans="1:28" ht="45" customHeight="1">
      <c r="A251" s="54"/>
      <c r="B251" s="55" t="str">
        <f t="shared" si="0"/>
        <v>월</v>
      </c>
      <c r="C251" s="55" t="str">
        <f t="shared" si="1"/>
        <v>00년 1월 1주차</v>
      </c>
      <c r="D251" s="55"/>
      <c r="E251" s="56"/>
      <c r="F251" s="54"/>
      <c r="G251" s="54"/>
      <c r="H251" s="33"/>
      <c r="I251" s="54"/>
      <c r="J251" s="33"/>
      <c r="K251" s="33"/>
      <c r="L251" s="34"/>
      <c r="M251" s="34"/>
      <c r="N251" s="35"/>
      <c r="O251" s="34"/>
      <c r="P251" s="33"/>
      <c r="Q251" s="35"/>
      <c r="R251" s="46"/>
      <c r="S251" s="34"/>
      <c r="T251" s="47"/>
      <c r="U251" s="48"/>
      <c r="V251" s="49"/>
      <c r="W251" s="50"/>
      <c r="X251" s="51"/>
      <c r="Y251" s="37"/>
      <c r="Z251" s="38"/>
      <c r="AA251" s="38"/>
      <c r="AB251" s="38"/>
    </row>
    <row r="252" spans="1:28" ht="45" customHeight="1">
      <c r="A252" s="54"/>
      <c r="B252" s="55" t="str">
        <f t="shared" si="0"/>
        <v>월</v>
      </c>
      <c r="C252" s="55" t="str">
        <f t="shared" si="1"/>
        <v>00년 1월 1주차</v>
      </c>
      <c r="D252" s="55"/>
      <c r="E252" s="56"/>
      <c r="F252" s="54"/>
      <c r="G252" s="54"/>
      <c r="H252" s="33"/>
      <c r="I252" s="54"/>
      <c r="J252" s="33"/>
      <c r="K252" s="33"/>
      <c r="L252" s="34"/>
      <c r="M252" s="34"/>
      <c r="N252" s="35"/>
      <c r="O252" s="34"/>
      <c r="P252" s="33"/>
      <c r="Q252" s="35"/>
      <c r="R252" s="46"/>
      <c r="S252" s="34"/>
      <c r="T252" s="47"/>
      <c r="U252" s="48"/>
      <c r="V252" s="49"/>
      <c r="W252" s="50"/>
      <c r="X252" s="51"/>
      <c r="Y252" s="37"/>
      <c r="Z252" s="38"/>
      <c r="AA252" s="38"/>
      <c r="AB252" s="38"/>
    </row>
    <row r="253" spans="1:28" ht="45" customHeight="1">
      <c r="A253" s="54"/>
      <c r="B253" s="55" t="str">
        <f t="shared" si="0"/>
        <v>월</v>
      </c>
      <c r="C253" s="55" t="str">
        <f t="shared" si="1"/>
        <v>00년 1월 1주차</v>
      </c>
      <c r="D253" s="55"/>
      <c r="E253" s="56"/>
      <c r="F253" s="54"/>
      <c r="G253" s="54"/>
      <c r="H253" s="33"/>
      <c r="I253" s="54"/>
      <c r="J253" s="33"/>
      <c r="K253" s="33"/>
      <c r="L253" s="34"/>
      <c r="M253" s="34"/>
      <c r="N253" s="35"/>
      <c r="O253" s="34"/>
      <c r="P253" s="33"/>
      <c r="Q253" s="35"/>
      <c r="R253" s="46"/>
      <c r="S253" s="34"/>
      <c r="T253" s="47"/>
      <c r="U253" s="48"/>
      <c r="V253" s="49"/>
      <c r="W253" s="50"/>
      <c r="X253" s="51"/>
      <c r="Y253" s="37"/>
      <c r="Z253" s="38"/>
      <c r="AA253" s="38"/>
      <c r="AB253" s="38"/>
    </row>
    <row r="254" spans="1:28" ht="45" customHeight="1">
      <c r="A254" s="54"/>
      <c r="B254" s="55" t="str">
        <f t="shared" si="0"/>
        <v>월</v>
      </c>
      <c r="C254" s="55" t="str">
        <f t="shared" si="1"/>
        <v>00년 1월 1주차</v>
      </c>
      <c r="D254" s="55"/>
      <c r="E254" s="56"/>
      <c r="F254" s="54"/>
      <c r="G254" s="54"/>
      <c r="H254" s="33"/>
      <c r="I254" s="54"/>
      <c r="J254" s="33"/>
      <c r="K254" s="33"/>
      <c r="L254" s="34"/>
      <c r="M254" s="34"/>
      <c r="N254" s="35"/>
      <c r="O254" s="34"/>
      <c r="P254" s="33"/>
      <c r="Q254" s="35"/>
      <c r="R254" s="46"/>
      <c r="S254" s="34"/>
      <c r="T254" s="47"/>
      <c r="U254" s="48"/>
      <c r="V254" s="49"/>
      <c r="W254" s="50"/>
      <c r="X254" s="51"/>
      <c r="Y254" s="37"/>
      <c r="Z254" s="38"/>
      <c r="AA254" s="38"/>
      <c r="AB254" s="38"/>
    </row>
    <row r="255" spans="1:28" ht="45" customHeight="1">
      <c r="A255" s="54"/>
      <c r="B255" s="55" t="str">
        <f t="shared" si="0"/>
        <v>월</v>
      </c>
      <c r="C255" s="55" t="str">
        <f t="shared" si="1"/>
        <v>00년 1월 1주차</v>
      </c>
      <c r="D255" s="55"/>
      <c r="E255" s="56"/>
      <c r="F255" s="54"/>
      <c r="G255" s="54"/>
      <c r="H255" s="33"/>
      <c r="I255" s="54"/>
      <c r="J255" s="33"/>
      <c r="K255" s="33"/>
      <c r="L255" s="34"/>
      <c r="M255" s="34"/>
      <c r="N255" s="35"/>
      <c r="O255" s="34"/>
      <c r="P255" s="33"/>
      <c r="Q255" s="35"/>
      <c r="R255" s="46"/>
      <c r="S255" s="34"/>
      <c r="T255" s="47"/>
      <c r="U255" s="48"/>
      <c r="V255" s="49"/>
      <c r="W255" s="50"/>
      <c r="X255" s="51"/>
      <c r="Y255" s="37"/>
      <c r="Z255" s="38"/>
      <c r="AA255" s="38"/>
      <c r="AB255" s="38"/>
    </row>
    <row r="256" spans="1:28" ht="45" customHeight="1">
      <c r="A256" s="54"/>
      <c r="B256" s="55" t="str">
        <f t="shared" si="0"/>
        <v>월</v>
      </c>
      <c r="C256" s="55" t="str">
        <f t="shared" si="1"/>
        <v>00년 1월 1주차</v>
      </c>
      <c r="D256" s="55"/>
      <c r="E256" s="56"/>
      <c r="F256" s="54"/>
      <c r="G256" s="54"/>
      <c r="H256" s="33"/>
      <c r="I256" s="54"/>
      <c r="J256" s="33"/>
      <c r="K256" s="33"/>
      <c r="L256" s="34"/>
      <c r="M256" s="34"/>
      <c r="N256" s="35"/>
      <c r="O256" s="34"/>
      <c r="P256" s="33"/>
      <c r="Q256" s="35"/>
      <c r="R256" s="46"/>
      <c r="S256" s="34"/>
      <c r="T256" s="47"/>
      <c r="U256" s="48"/>
      <c r="V256" s="49"/>
      <c r="W256" s="50"/>
      <c r="X256" s="51"/>
      <c r="Y256" s="37"/>
      <c r="Z256" s="38"/>
      <c r="AA256" s="38"/>
      <c r="AB256" s="38"/>
    </row>
    <row r="257" spans="1:28" ht="45" customHeight="1">
      <c r="A257" s="54"/>
      <c r="B257" s="55" t="str">
        <f t="shared" si="0"/>
        <v>월</v>
      </c>
      <c r="C257" s="55" t="str">
        <f t="shared" si="1"/>
        <v>00년 1월 1주차</v>
      </c>
      <c r="D257" s="55"/>
      <c r="E257" s="56"/>
      <c r="F257" s="54"/>
      <c r="G257" s="54"/>
      <c r="H257" s="33"/>
      <c r="I257" s="54"/>
      <c r="J257" s="33"/>
      <c r="K257" s="33"/>
      <c r="L257" s="34"/>
      <c r="M257" s="34"/>
      <c r="N257" s="35"/>
      <c r="O257" s="34"/>
      <c r="P257" s="33"/>
      <c r="Q257" s="35"/>
      <c r="R257" s="46"/>
      <c r="S257" s="34"/>
      <c r="T257" s="47"/>
      <c r="U257" s="48"/>
      <c r="V257" s="49"/>
      <c r="W257" s="50"/>
      <c r="X257" s="51"/>
      <c r="Y257" s="37"/>
      <c r="Z257" s="38"/>
      <c r="AA257" s="38"/>
      <c r="AB257" s="38"/>
    </row>
    <row r="258" spans="1:28" ht="45" customHeight="1">
      <c r="A258" s="54"/>
      <c r="B258" s="55" t="str">
        <f t="shared" ref="B258:B512" si="2">MID(D258,7,2)&amp;"월"</f>
        <v>월</v>
      </c>
      <c r="C258" s="55" t="str">
        <f t="shared" ref="C258:C512" si="3">TEXT(D258, "yy년 m월 ") &amp;
IF(D258 &lt;= DATE(YEAR(D258), MONTH(D258), 1) + (7 - WEEKDAY(DATE(YEAR(D258), MONTH(D258), 1), 2)),
   1,
   INT((D258 - DATE(YEAR(D258), MONTH(D258), 1) + WEEKDAY(DATE(YEAR(D258), MONTH(D258), 1), 2) - 1) / 7) + 1
) &amp; "주차"</f>
        <v>00년 1월 1주차</v>
      </c>
      <c r="D258" s="55"/>
      <c r="E258" s="56"/>
      <c r="F258" s="54"/>
      <c r="G258" s="54"/>
      <c r="H258" s="33"/>
      <c r="I258" s="54"/>
      <c r="J258" s="33"/>
      <c r="K258" s="33"/>
      <c r="L258" s="34"/>
      <c r="M258" s="34"/>
      <c r="N258" s="35"/>
      <c r="O258" s="34"/>
      <c r="P258" s="33"/>
      <c r="Q258" s="35"/>
      <c r="R258" s="46"/>
      <c r="S258" s="34"/>
      <c r="T258" s="47"/>
      <c r="U258" s="48"/>
      <c r="V258" s="49"/>
      <c r="W258" s="50"/>
      <c r="X258" s="51"/>
      <c r="Y258" s="37"/>
      <c r="Z258" s="38"/>
      <c r="AA258" s="38"/>
      <c r="AB258" s="38"/>
    </row>
    <row r="259" spans="1:28" ht="45" customHeight="1">
      <c r="A259" s="54"/>
      <c r="B259" s="55" t="str">
        <f t="shared" si="2"/>
        <v>월</v>
      </c>
      <c r="C259" s="55" t="str">
        <f t="shared" si="3"/>
        <v>00년 1월 1주차</v>
      </c>
      <c r="D259" s="55"/>
      <c r="E259" s="56"/>
      <c r="F259" s="54"/>
      <c r="G259" s="54"/>
      <c r="H259" s="33"/>
      <c r="I259" s="54"/>
      <c r="J259" s="33"/>
      <c r="K259" s="33"/>
      <c r="L259" s="34"/>
      <c r="M259" s="34"/>
      <c r="N259" s="35"/>
      <c r="O259" s="34"/>
      <c r="P259" s="33"/>
      <c r="Q259" s="35"/>
      <c r="R259" s="46"/>
      <c r="S259" s="34"/>
      <c r="T259" s="47"/>
      <c r="U259" s="48"/>
      <c r="V259" s="49"/>
      <c r="W259" s="50"/>
      <c r="X259" s="51"/>
      <c r="Y259" s="37"/>
      <c r="Z259" s="38"/>
      <c r="AA259" s="38"/>
      <c r="AB259" s="38"/>
    </row>
    <row r="260" spans="1:28" ht="45" customHeight="1">
      <c r="A260" s="54"/>
      <c r="B260" s="55" t="str">
        <f t="shared" si="2"/>
        <v>월</v>
      </c>
      <c r="C260" s="55" t="str">
        <f t="shared" si="3"/>
        <v>00년 1월 1주차</v>
      </c>
      <c r="D260" s="55"/>
      <c r="E260" s="56"/>
      <c r="F260" s="54"/>
      <c r="G260" s="54"/>
      <c r="H260" s="33"/>
      <c r="I260" s="54"/>
      <c r="J260" s="33"/>
      <c r="K260" s="33"/>
      <c r="L260" s="34"/>
      <c r="M260" s="34"/>
      <c r="N260" s="35"/>
      <c r="O260" s="34"/>
      <c r="P260" s="33"/>
      <c r="Q260" s="35"/>
      <c r="R260" s="46"/>
      <c r="S260" s="34"/>
      <c r="T260" s="47"/>
      <c r="U260" s="48"/>
      <c r="V260" s="49"/>
      <c r="W260" s="50"/>
      <c r="X260" s="51"/>
      <c r="Y260" s="37"/>
      <c r="Z260" s="38"/>
      <c r="AA260" s="38"/>
      <c r="AB260" s="38"/>
    </row>
    <row r="261" spans="1:28" ht="45" customHeight="1">
      <c r="A261" s="54"/>
      <c r="B261" s="55" t="str">
        <f t="shared" si="2"/>
        <v>월</v>
      </c>
      <c r="C261" s="55" t="str">
        <f t="shared" si="3"/>
        <v>00년 1월 1주차</v>
      </c>
      <c r="D261" s="55"/>
      <c r="E261" s="56"/>
      <c r="F261" s="54"/>
      <c r="G261" s="54"/>
      <c r="H261" s="33"/>
      <c r="I261" s="54"/>
      <c r="J261" s="33"/>
      <c r="K261" s="33"/>
      <c r="L261" s="34"/>
      <c r="M261" s="34"/>
      <c r="N261" s="35"/>
      <c r="O261" s="34"/>
      <c r="P261" s="33"/>
      <c r="Q261" s="35"/>
      <c r="R261" s="46"/>
      <c r="S261" s="34"/>
      <c r="T261" s="47"/>
      <c r="U261" s="48"/>
      <c r="V261" s="49"/>
      <c r="W261" s="50"/>
      <c r="X261" s="51"/>
      <c r="Y261" s="37"/>
      <c r="Z261" s="38"/>
      <c r="AA261" s="38"/>
      <c r="AB261" s="38"/>
    </row>
    <row r="262" spans="1:28" ht="45" customHeight="1">
      <c r="A262" s="54"/>
      <c r="B262" s="55" t="str">
        <f t="shared" si="2"/>
        <v>월</v>
      </c>
      <c r="C262" s="55" t="str">
        <f t="shared" si="3"/>
        <v>00년 1월 1주차</v>
      </c>
      <c r="D262" s="55"/>
      <c r="E262" s="56"/>
      <c r="F262" s="54"/>
      <c r="G262" s="54"/>
      <c r="H262" s="33"/>
      <c r="I262" s="54"/>
      <c r="J262" s="33"/>
      <c r="K262" s="33"/>
      <c r="L262" s="34"/>
      <c r="M262" s="34"/>
      <c r="N262" s="35"/>
      <c r="O262" s="34"/>
      <c r="P262" s="33"/>
      <c r="Q262" s="35"/>
      <c r="R262" s="46"/>
      <c r="S262" s="34"/>
      <c r="T262" s="47"/>
      <c r="U262" s="48"/>
      <c r="V262" s="49"/>
      <c r="W262" s="50"/>
      <c r="X262" s="51"/>
      <c r="Y262" s="37"/>
      <c r="Z262" s="38"/>
      <c r="AA262" s="38"/>
      <c r="AB262" s="38"/>
    </row>
    <row r="263" spans="1:28" ht="45" customHeight="1">
      <c r="A263" s="54"/>
      <c r="B263" s="55" t="str">
        <f t="shared" si="2"/>
        <v>월</v>
      </c>
      <c r="C263" s="55" t="str">
        <f t="shared" si="3"/>
        <v>00년 1월 1주차</v>
      </c>
      <c r="D263" s="55"/>
      <c r="E263" s="56"/>
      <c r="F263" s="54"/>
      <c r="G263" s="54"/>
      <c r="H263" s="33"/>
      <c r="I263" s="54"/>
      <c r="J263" s="33"/>
      <c r="K263" s="33"/>
      <c r="L263" s="34"/>
      <c r="M263" s="34"/>
      <c r="N263" s="35"/>
      <c r="O263" s="34"/>
      <c r="P263" s="33"/>
      <c r="Q263" s="35"/>
      <c r="R263" s="46"/>
      <c r="S263" s="34"/>
      <c r="T263" s="47"/>
      <c r="U263" s="48"/>
      <c r="V263" s="49"/>
      <c r="W263" s="50"/>
      <c r="X263" s="51"/>
      <c r="Y263" s="37"/>
      <c r="Z263" s="38"/>
      <c r="AA263" s="38"/>
      <c r="AB263" s="38"/>
    </row>
    <row r="264" spans="1:28" ht="45" customHeight="1">
      <c r="A264" s="54"/>
      <c r="B264" s="55" t="str">
        <f t="shared" si="2"/>
        <v>월</v>
      </c>
      <c r="C264" s="55" t="str">
        <f t="shared" si="3"/>
        <v>00년 1월 1주차</v>
      </c>
      <c r="D264" s="55"/>
      <c r="E264" s="56"/>
      <c r="F264" s="54"/>
      <c r="G264" s="54"/>
      <c r="H264" s="33"/>
      <c r="I264" s="54"/>
      <c r="J264" s="33"/>
      <c r="K264" s="33"/>
      <c r="L264" s="34"/>
      <c r="M264" s="34"/>
      <c r="N264" s="35"/>
      <c r="O264" s="34"/>
      <c r="P264" s="33"/>
      <c r="Q264" s="35"/>
      <c r="R264" s="46"/>
      <c r="S264" s="34"/>
      <c r="T264" s="47"/>
      <c r="U264" s="48"/>
      <c r="V264" s="49"/>
      <c r="W264" s="50"/>
      <c r="X264" s="51"/>
      <c r="Y264" s="37"/>
      <c r="Z264" s="38"/>
      <c r="AA264" s="38"/>
      <c r="AB264" s="38"/>
    </row>
    <row r="265" spans="1:28" ht="45" customHeight="1">
      <c r="A265" s="54"/>
      <c r="B265" s="55" t="str">
        <f t="shared" si="2"/>
        <v>월</v>
      </c>
      <c r="C265" s="55" t="str">
        <f t="shared" si="3"/>
        <v>00년 1월 1주차</v>
      </c>
      <c r="D265" s="55"/>
      <c r="E265" s="56"/>
      <c r="F265" s="54"/>
      <c r="G265" s="54"/>
      <c r="H265" s="33"/>
      <c r="I265" s="54"/>
      <c r="J265" s="33"/>
      <c r="K265" s="33"/>
      <c r="L265" s="34"/>
      <c r="M265" s="34"/>
      <c r="N265" s="35"/>
      <c r="O265" s="34"/>
      <c r="P265" s="33"/>
      <c r="Q265" s="35"/>
      <c r="R265" s="46"/>
      <c r="S265" s="34"/>
      <c r="T265" s="47"/>
      <c r="U265" s="48"/>
      <c r="V265" s="49"/>
      <c r="W265" s="50"/>
      <c r="X265" s="51"/>
      <c r="Y265" s="37"/>
      <c r="Z265" s="38"/>
      <c r="AA265" s="38"/>
      <c r="AB265" s="38"/>
    </row>
    <row r="266" spans="1:28" ht="45" customHeight="1">
      <c r="A266" s="54"/>
      <c r="B266" s="55" t="str">
        <f t="shared" si="2"/>
        <v>월</v>
      </c>
      <c r="C266" s="55" t="str">
        <f t="shared" si="3"/>
        <v>00년 1월 1주차</v>
      </c>
      <c r="D266" s="55"/>
      <c r="E266" s="56"/>
      <c r="F266" s="54"/>
      <c r="G266" s="54"/>
      <c r="H266" s="33"/>
      <c r="I266" s="54"/>
      <c r="J266" s="33"/>
      <c r="K266" s="33"/>
      <c r="L266" s="34"/>
      <c r="M266" s="34"/>
      <c r="N266" s="35"/>
      <c r="O266" s="34"/>
      <c r="P266" s="33"/>
      <c r="Q266" s="35"/>
      <c r="R266" s="46"/>
      <c r="S266" s="34"/>
      <c r="T266" s="47"/>
      <c r="U266" s="48"/>
      <c r="V266" s="49"/>
      <c r="W266" s="50"/>
      <c r="X266" s="51"/>
      <c r="Y266" s="37"/>
      <c r="Z266" s="38"/>
      <c r="AA266" s="38"/>
      <c r="AB266" s="38"/>
    </row>
    <row r="267" spans="1:28" ht="45" customHeight="1">
      <c r="A267" s="54"/>
      <c r="B267" s="55" t="str">
        <f t="shared" si="2"/>
        <v>월</v>
      </c>
      <c r="C267" s="55" t="str">
        <f t="shared" si="3"/>
        <v>00년 1월 1주차</v>
      </c>
      <c r="D267" s="55"/>
      <c r="E267" s="56"/>
      <c r="F267" s="54"/>
      <c r="G267" s="54"/>
      <c r="H267" s="33"/>
      <c r="I267" s="54"/>
      <c r="J267" s="33"/>
      <c r="K267" s="33"/>
      <c r="L267" s="34"/>
      <c r="M267" s="34"/>
      <c r="N267" s="35"/>
      <c r="O267" s="34"/>
      <c r="P267" s="33"/>
      <c r="Q267" s="35"/>
      <c r="R267" s="46"/>
      <c r="S267" s="34"/>
      <c r="T267" s="47"/>
      <c r="U267" s="48"/>
      <c r="V267" s="49"/>
      <c r="W267" s="50"/>
      <c r="X267" s="51"/>
      <c r="Y267" s="37"/>
      <c r="Z267" s="38"/>
      <c r="AA267" s="38"/>
      <c r="AB267" s="38"/>
    </row>
    <row r="268" spans="1:28" ht="45" customHeight="1">
      <c r="A268" s="54"/>
      <c r="B268" s="55" t="str">
        <f t="shared" si="2"/>
        <v>월</v>
      </c>
      <c r="C268" s="55" t="str">
        <f t="shared" si="3"/>
        <v>00년 1월 1주차</v>
      </c>
      <c r="D268" s="55"/>
      <c r="E268" s="56"/>
      <c r="F268" s="54"/>
      <c r="G268" s="54"/>
      <c r="H268" s="33"/>
      <c r="I268" s="54"/>
      <c r="J268" s="33"/>
      <c r="K268" s="33"/>
      <c r="L268" s="34"/>
      <c r="M268" s="34"/>
      <c r="N268" s="35"/>
      <c r="O268" s="34"/>
      <c r="P268" s="33"/>
      <c r="Q268" s="35"/>
      <c r="R268" s="46"/>
      <c r="S268" s="34"/>
      <c r="T268" s="47"/>
      <c r="U268" s="48"/>
      <c r="V268" s="49"/>
      <c r="W268" s="50"/>
      <c r="X268" s="51"/>
      <c r="Y268" s="37"/>
      <c r="Z268" s="38"/>
      <c r="AA268" s="38"/>
      <c r="AB268" s="38"/>
    </row>
    <row r="269" spans="1:28" ht="45" customHeight="1">
      <c r="A269" s="54"/>
      <c r="B269" s="55" t="str">
        <f t="shared" si="2"/>
        <v>월</v>
      </c>
      <c r="C269" s="55" t="str">
        <f t="shared" si="3"/>
        <v>00년 1월 1주차</v>
      </c>
      <c r="D269" s="55"/>
      <c r="E269" s="56"/>
      <c r="F269" s="54"/>
      <c r="G269" s="54"/>
      <c r="H269" s="33"/>
      <c r="I269" s="54"/>
      <c r="J269" s="33"/>
      <c r="K269" s="33"/>
      <c r="L269" s="34"/>
      <c r="M269" s="34"/>
      <c r="N269" s="35"/>
      <c r="O269" s="34"/>
      <c r="P269" s="33"/>
      <c r="Q269" s="35"/>
      <c r="R269" s="46"/>
      <c r="S269" s="34"/>
      <c r="T269" s="47"/>
      <c r="U269" s="48"/>
      <c r="V269" s="49"/>
      <c r="W269" s="50"/>
      <c r="X269" s="51"/>
      <c r="Y269" s="37"/>
      <c r="Z269" s="38"/>
      <c r="AA269" s="38"/>
      <c r="AB269" s="38"/>
    </row>
    <row r="270" spans="1:28" ht="45" customHeight="1">
      <c r="A270" s="54"/>
      <c r="B270" s="55" t="str">
        <f t="shared" si="2"/>
        <v>월</v>
      </c>
      <c r="C270" s="55" t="str">
        <f t="shared" si="3"/>
        <v>00년 1월 1주차</v>
      </c>
      <c r="D270" s="55"/>
      <c r="E270" s="56"/>
      <c r="F270" s="54"/>
      <c r="G270" s="54"/>
      <c r="H270" s="33"/>
      <c r="I270" s="54"/>
      <c r="J270" s="33"/>
      <c r="K270" s="33"/>
      <c r="L270" s="34"/>
      <c r="M270" s="34"/>
      <c r="N270" s="35"/>
      <c r="O270" s="34"/>
      <c r="P270" s="33"/>
      <c r="Q270" s="35"/>
      <c r="R270" s="46"/>
      <c r="S270" s="34"/>
      <c r="T270" s="47"/>
      <c r="U270" s="48"/>
      <c r="V270" s="49"/>
      <c r="W270" s="50"/>
      <c r="X270" s="51"/>
      <c r="Y270" s="37"/>
      <c r="Z270" s="38"/>
      <c r="AA270" s="38"/>
      <c r="AB270" s="38"/>
    </row>
    <row r="271" spans="1:28" ht="45" customHeight="1">
      <c r="A271" s="54"/>
      <c r="B271" s="55" t="str">
        <f t="shared" si="2"/>
        <v>월</v>
      </c>
      <c r="C271" s="55" t="str">
        <f t="shared" si="3"/>
        <v>00년 1월 1주차</v>
      </c>
      <c r="D271" s="55"/>
      <c r="E271" s="56"/>
      <c r="F271" s="54"/>
      <c r="G271" s="54"/>
      <c r="H271" s="33"/>
      <c r="I271" s="54"/>
      <c r="J271" s="33"/>
      <c r="K271" s="33"/>
      <c r="L271" s="34"/>
      <c r="M271" s="34"/>
      <c r="N271" s="35"/>
      <c r="O271" s="34"/>
      <c r="P271" s="33"/>
      <c r="Q271" s="35"/>
      <c r="R271" s="46"/>
      <c r="S271" s="34"/>
      <c r="T271" s="47"/>
      <c r="U271" s="48"/>
      <c r="V271" s="49"/>
      <c r="W271" s="50"/>
      <c r="X271" s="51"/>
      <c r="Y271" s="37"/>
      <c r="Z271" s="38"/>
      <c r="AA271" s="38"/>
      <c r="AB271" s="38"/>
    </row>
    <row r="272" spans="1:28" ht="45" customHeight="1">
      <c r="A272" s="54"/>
      <c r="B272" s="55" t="str">
        <f t="shared" si="2"/>
        <v>월</v>
      </c>
      <c r="C272" s="55" t="str">
        <f t="shared" si="3"/>
        <v>00년 1월 1주차</v>
      </c>
      <c r="D272" s="55"/>
      <c r="E272" s="56"/>
      <c r="F272" s="54"/>
      <c r="G272" s="54"/>
      <c r="H272" s="33"/>
      <c r="I272" s="54"/>
      <c r="J272" s="33"/>
      <c r="K272" s="33"/>
      <c r="L272" s="34"/>
      <c r="M272" s="34"/>
      <c r="N272" s="35"/>
      <c r="O272" s="34"/>
      <c r="P272" s="33"/>
      <c r="Q272" s="35"/>
      <c r="R272" s="46"/>
      <c r="S272" s="34"/>
      <c r="T272" s="47"/>
      <c r="U272" s="48"/>
      <c r="V272" s="49"/>
      <c r="W272" s="50"/>
      <c r="X272" s="51"/>
      <c r="Y272" s="37"/>
      <c r="Z272" s="38"/>
      <c r="AA272" s="38"/>
      <c r="AB272" s="38"/>
    </row>
    <row r="273" spans="1:28" ht="45" customHeight="1">
      <c r="A273" s="54"/>
      <c r="B273" s="55" t="str">
        <f t="shared" si="2"/>
        <v>월</v>
      </c>
      <c r="C273" s="55" t="str">
        <f t="shared" si="3"/>
        <v>00년 1월 1주차</v>
      </c>
      <c r="D273" s="55"/>
      <c r="E273" s="56"/>
      <c r="F273" s="54"/>
      <c r="G273" s="54"/>
      <c r="H273" s="33"/>
      <c r="I273" s="54"/>
      <c r="J273" s="33"/>
      <c r="K273" s="33"/>
      <c r="L273" s="34"/>
      <c r="M273" s="34"/>
      <c r="N273" s="35"/>
      <c r="O273" s="34"/>
      <c r="P273" s="33"/>
      <c r="Q273" s="35"/>
      <c r="R273" s="46"/>
      <c r="S273" s="34"/>
      <c r="T273" s="47"/>
      <c r="U273" s="48"/>
      <c r="V273" s="49"/>
      <c r="W273" s="50"/>
      <c r="X273" s="51"/>
      <c r="Y273" s="37"/>
      <c r="Z273" s="38"/>
      <c r="AA273" s="38"/>
      <c r="AB273" s="38"/>
    </row>
    <row r="274" spans="1:28" ht="45" customHeight="1">
      <c r="A274" s="54"/>
      <c r="B274" s="55" t="str">
        <f t="shared" si="2"/>
        <v>월</v>
      </c>
      <c r="C274" s="55" t="str">
        <f t="shared" si="3"/>
        <v>00년 1월 1주차</v>
      </c>
      <c r="D274" s="55"/>
      <c r="E274" s="56"/>
      <c r="F274" s="54"/>
      <c r="G274" s="54"/>
      <c r="H274" s="33"/>
      <c r="I274" s="54"/>
      <c r="J274" s="33"/>
      <c r="K274" s="33"/>
      <c r="L274" s="34"/>
      <c r="M274" s="34"/>
      <c r="N274" s="35"/>
      <c r="O274" s="34"/>
      <c r="P274" s="33"/>
      <c r="Q274" s="35"/>
      <c r="R274" s="46"/>
      <c r="S274" s="34"/>
      <c r="T274" s="47"/>
      <c r="U274" s="48"/>
      <c r="V274" s="49"/>
      <c r="W274" s="50"/>
      <c r="X274" s="51"/>
      <c r="Y274" s="37"/>
      <c r="Z274" s="38"/>
      <c r="AA274" s="38"/>
      <c r="AB274" s="38"/>
    </row>
    <row r="275" spans="1:28" ht="45" customHeight="1">
      <c r="A275" s="54"/>
      <c r="B275" s="55" t="str">
        <f t="shared" si="2"/>
        <v>월</v>
      </c>
      <c r="C275" s="55" t="str">
        <f t="shared" si="3"/>
        <v>00년 1월 1주차</v>
      </c>
      <c r="D275" s="55"/>
      <c r="E275" s="56"/>
      <c r="F275" s="54"/>
      <c r="G275" s="54"/>
      <c r="H275" s="33"/>
      <c r="I275" s="54"/>
      <c r="J275" s="33"/>
      <c r="K275" s="33"/>
      <c r="L275" s="34"/>
      <c r="M275" s="34"/>
      <c r="N275" s="35"/>
      <c r="O275" s="34"/>
      <c r="P275" s="33"/>
      <c r="Q275" s="35"/>
      <c r="R275" s="46"/>
      <c r="S275" s="34"/>
      <c r="T275" s="47"/>
      <c r="U275" s="48"/>
      <c r="V275" s="49"/>
      <c r="W275" s="50"/>
      <c r="X275" s="51"/>
      <c r="Y275" s="37"/>
      <c r="Z275" s="38"/>
      <c r="AA275" s="38"/>
      <c r="AB275" s="38"/>
    </row>
    <row r="276" spans="1:28" ht="45" customHeight="1">
      <c r="A276" s="54"/>
      <c r="B276" s="55" t="str">
        <f t="shared" si="2"/>
        <v>월</v>
      </c>
      <c r="C276" s="55" t="str">
        <f t="shared" si="3"/>
        <v>00년 1월 1주차</v>
      </c>
      <c r="D276" s="55"/>
      <c r="E276" s="56"/>
      <c r="F276" s="54"/>
      <c r="G276" s="54"/>
      <c r="H276" s="33"/>
      <c r="I276" s="54"/>
      <c r="J276" s="33"/>
      <c r="K276" s="33"/>
      <c r="L276" s="34"/>
      <c r="M276" s="34"/>
      <c r="N276" s="35"/>
      <c r="O276" s="34"/>
      <c r="P276" s="33"/>
      <c r="Q276" s="35"/>
      <c r="R276" s="46"/>
      <c r="S276" s="34"/>
      <c r="T276" s="47"/>
      <c r="U276" s="48"/>
      <c r="V276" s="49"/>
      <c r="W276" s="50"/>
      <c r="X276" s="51"/>
      <c r="Y276" s="37"/>
      <c r="Z276" s="38"/>
      <c r="AA276" s="38"/>
      <c r="AB276" s="38"/>
    </row>
    <row r="277" spans="1:28" ht="45" customHeight="1">
      <c r="A277" s="54"/>
      <c r="B277" s="55" t="str">
        <f t="shared" si="2"/>
        <v>월</v>
      </c>
      <c r="C277" s="55" t="str">
        <f t="shared" si="3"/>
        <v>00년 1월 1주차</v>
      </c>
      <c r="D277" s="55"/>
      <c r="E277" s="56"/>
      <c r="F277" s="54"/>
      <c r="G277" s="54"/>
      <c r="H277" s="33"/>
      <c r="I277" s="54"/>
      <c r="J277" s="33"/>
      <c r="K277" s="33"/>
      <c r="L277" s="34"/>
      <c r="M277" s="34"/>
      <c r="N277" s="35"/>
      <c r="O277" s="34"/>
      <c r="P277" s="33"/>
      <c r="Q277" s="35"/>
      <c r="R277" s="46"/>
      <c r="S277" s="34"/>
      <c r="T277" s="47"/>
      <c r="U277" s="48"/>
      <c r="V277" s="49"/>
      <c r="W277" s="50"/>
      <c r="X277" s="51"/>
      <c r="Y277" s="37"/>
      <c r="Z277" s="38"/>
      <c r="AA277" s="38"/>
      <c r="AB277" s="38"/>
    </row>
    <row r="278" spans="1:28" ht="45" customHeight="1">
      <c r="A278" s="54"/>
      <c r="B278" s="55" t="str">
        <f t="shared" si="2"/>
        <v>월</v>
      </c>
      <c r="C278" s="55" t="str">
        <f t="shared" si="3"/>
        <v>00년 1월 1주차</v>
      </c>
      <c r="D278" s="55"/>
      <c r="E278" s="56"/>
      <c r="F278" s="54"/>
      <c r="G278" s="54"/>
      <c r="H278" s="33"/>
      <c r="I278" s="54"/>
      <c r="J278" s="33"/>
      <c r="K278" s="33"/>
      <c r="L278" s="34"/>
      <c r="M278" s="34"/>
      <c r="N278" s="35"/>
      <c r="O278" s="34"/>
      <c r="P278" s="33"/>
      <c r="Q278" s="35"/>
      <c r="R278" s="46"/>
      <c r="S278" s="34"/>
      <c r="T278" s="47"/>
      <c r="U278" s="48"/>
      <c r="V278" s="49"/>
      <c r="W278" s="50"/>
      <c r="X278" s="51"/>
      <c r="Y278" s="37"/>
      <c r="Z278" s="38"/>
      <c r="AA278" s="38"/>
      <c r="AB278" s="38"/>
    </row>
    <row r="279" spans="1:28" ht="45" customHeight="1">
      <c r="A279" s="54"/>
      <c r="B279" s="55" t="str">
        <f t="shared" si="2"/>
        <v>월</v>
      </c>
      <c r="C279" s="55" t="str">
        <f t="shared" si="3"/>
        <v>00년 1월 1주차</v>
      </c>
      <c r="D279" s="55"/>
      <c r="E279" s="56"/>
      <c r="F279" s="54"/>
      <c r="G279" s="54"/>
      <c r="H279" s="33"/>
      <c r="I279" s="54"/>
      <c r="J279" s="33"/>
      <c r="K279" s="33"/>
      <c r="L279" s="34"/>
      <c r="M279" s="34"/>
      <c r="N279" s="35"/>
      <c r="O279" s="34"/>
      <c r="P279" s="33"/>
      <c r="Q279" s="35"/>
      <c r="R279" s="46"/>
      <c r="S279" s="34"/>
      <c r="T279" s="47"/>
      <c r="U279" s="48"/>
      <c r="V279" s="49"/>
      <c r="W279" s="50"/>
      <c r="X279" s="51"/>
      <c r="Y279" s="37"/>
      <c r="Z279" s="38"/>
      <c r="AA279" s="38"/>
      <c r="AB279" s="38"/>
    </row>
    <row r="280" spans="1:28" ht="45" customHeight="1">
      <c r="A280" s="54"/>
      <c r="B280" s="55" t="str">
        <f t="shared" si="2"/>
        <v>월</v>
      </c>
      <c r="C280" s="55" t="str">
        <f t="shared" si="3"/>
        <v>00년 1월 1주차</v>
      </c>
      <c r="D280" s="55"/>
      <c r="E280" s="56"/>
      <c r="F280" s="54"/>
      <c r="G280" s="54"/>
      <c r="H280" s="33"/>
      <c r="I280" s="54"/>
      <c r="J280" s="33"/>
      <c r="K280" s="33"/>
      <c r="L280" s="34"/>
      <c r="M280" s="34"/>
      <c r="N280" s="35"/>
      <c r="O280" s="34"/>
      <c r="P280" s="33"/>
      <c r="Q280" s="35"/>
      <c r="R280" s="46"/>
      <c r="S280" s="34"/>
      <c r="T280" s="47"/>
      <c r="U280" s="48"/>
      <c r="V280" s="49"/>
      <c r="W280" s="50"/>
      <c r="X280" s="51"/>
      <c r="Y280" s="37"/>
      <c r="Z280" s="38"/>
      <c r="AA280" s="38"/>
      <c r="AB280" s="38"/>
    </row>
    <row r="281" spans="1:28" ht="45" customHeight="1">
      <c r="A281" s="54"/>
      <c r="B281" s="55" t="str">
        <f t="shared" si="2"/>
        <v>월</v>
      </c>
      <c r="C281" s="55" t="str">
        <f t="shared" si="3"/>
        <v>00년 1월 1주차</v>
      </c>
      <c r="D281" s="55"/>
      <c r="E281" s="56"/>
      <c r="F281" s="54"/>
      <c r="G281" s="54"/>
      <c r="H281" s="33"/>
      <c r="I281" s="54"/>
      <c r="J281" s="33"/>
      <c r="K281" s="33"/>
      <c r="L281" s="34"/>
      <c r="M281" s="34"/>
      <c r="N281" s="35"/>
      <c r="O281" s="34"/>
      <c r="P281" s="33"/>
      <c r="Q281" s="35"/>
      <c r="R281" s="46"/>
      <c r="S281" s="34"/>
      <c r="T281" s="47"/>
      <c r="U281" s="48"/>
      <c r="V281" s="49"/>
      <c r="W281" s="50"/>
      <c r="X281" s="51"/>
      <c r="Y281" s="37"/>
      <c r="Z281" s="38"/>
      <c r="AA281" s="38"/>
      <c r="AB281" s="38"/>
    </row>
    <row r="282" spans="1:28" ht="45" customHeight="1">
      <c r="A282" s="54"/>
      <c r="B282" s="55" t="str">
        <f t="shared" si="2"/>
        <v>월</v>
      </c>
      <c r="C282" s="55" t="str">
        <f t="shared" si="3"/>
        <v>00년 1월 1주차</v>
      </c>
      <c r="D282" s="55"/>
      <c r="E282" s="56"/>
      <c r="F282" s="54"/>
      <c r="G282" s="54"/>
      <c r="H282" s="33"/>
      <c r="I282" s="54"/>
      <c r="J282" s="33"/>
      <c r="K282" s="33"/>
      <c r="L282" s="34"/>
      <c r="M282" s="34"/>
      <c r="N282" s="35"/>
      <c r="O282" s="34"/>
      <c r="P282" s="33"/>
      <c r="Q282" s="35"/>
      <c r="R282" s="46"/>
      <c r="S282" s="34"/>
      <c r="T282" s="47"/>
      <c r="U282" s="48"/>
      <c r="V282" s="49"/>
      <c r="W282" s="50"/>
      <c r="X282" s="51"/>
      <c r="Y282" s="37"/>
      <c r="Z282" s="38"/>
      <c r="AA282" s="38"/>
      <c r="AB282" s="38"/>
    </row>
    <row r="283" spans="1:28" ht="45" customHeight="1">
      <c r="A283" s="54"/>
      <c r="B283" s="55" t="str">
        <f t="shared" si="2"/>
        <v>월</v>
      </c>
      <c r="C283" s="55" t="str">
        <f t="shared" si="3"/>
        <v>00년 1월 1주차</v>
      </c>
      <c r="D283" s="55"/>
      <c r="E283" s="56"/>
      <c r="F283" s="54"/>
      <c r="G283" s="54"/>
      <c r="H283" s="33"/>
      <c r="I283" s="54"/>
      <c r="J283" s="33"/>
      <c r="K283" s="33"/>
      <c r="L283" s="34"/>
      <c r="M283" s="34"/>
      <c r="N283" s="35"/>
      <c r="O283" s="34"/>
      <c r="P283" s="33"/>
      <c r="Q283" s="35"/>
      <c r="R283" s="46"/>
      <c r="S283" s="34"/>
      <c r="T283" s="47"/>
      <c r="U283" s="48"/>
      <c r="V283" s="49"/>
      <c r="W283" s="50"/>
      <c r="X283" s="51"/>
      <c r="Y283" s="37"/>
      <c r="Z283" s="38"/>
      <c r="AA283" s="38"/>
      <c r="AB283" s="38"/>
    </row>
    <row r="284" spans="1:28" ht="45" customHeight="1">
      <c r="A284" s="54"/>
      <c r="B284" s="55" t="str">
        <f t="shared" si="2"/>
        <v>월</v>
      </c>
      <c r="C284" s="55" t="str">
        <f t="shared" si="3"/>
        <v>00년 1월 1주차</v>
      </c>
      <c r="D284" s="55"/>
      <c r="E284" s="56"/>
      <c r="F284" s="54"/>
      <c r="G284" s="54"/>
      <c r="H284" s="33"/>
      <c r="I284" s="54"/>
      <c r="J284" s="33"/>
      <c r="K284" s="33"/>
      <c r="L284" s="34"/>
      <c r="M284" s="34"/>
      <c r="N284" s="35"/>
      <c r="O284" s="34"/>
      <c r="P284" s="33"/>
      <c r="Q284" s="35"/>
      <c r="R284" s="46"/>
      <c r="S284" s="34"/>
      <c r="T284" s="47"/>
      <c r="U284" s="48"/>
      <c r="V284" s="49"/>
      <c r="W284" s="50"/>
      <c r="X284" s="51"/>
      <c r="Y284" s="37"/>
      <c r="Z284" s="38"/>
      <c r="AA284" s="38"/>
      <c r="AB284" s="38"/>
    </row>
    <row r="285" spans="1:28" ht="45" customHeight="1">
      <c r="A285" s="54"/>
      <c r="B285" s="55" t="str">
        <f t="shared" si="2"/>
        <v>월</v>
      </c>
      <c r="C285" s="55" t="str">
        <f t="shared" si="3"/>
        <v>00년 1월 1주차</v>
      </c>
      <c r="D285" s="55"/>
      <c r="E285" s="56"/>
      <c r="F285" s="54"/>
      <c r="G285" s="54"/>
      <c r="H285" s="33"/>
      <c r="I285" s="54"/>
      <c r="J285" s="33"/>
      <c r="K285" s="33"/>
      <c r="L285" s="34"/>
      <c r="M285" s="34"/>
      <c r="N285" s="35"/>
      <c r="O285" s="34"/>
      <c r="P285" s="33"/>
      <c r="Q285" s="35"/>
      <c r="R285" s="46"/>
      <c r="S285" s="34"/>
      <c r="T285" s="47"/>
      <c r="U285" s="48"/>
      <c r="V285" s="49"/>
      <c r="W285" s="50"/>
      <c r="X285" s="51"/>
      <c r="Y285" s="37"/>
      <c r="Z285" s="38"/>
      <c r="AA285" s="38"/>
      <c r="AB285" s="38"/>
    </row>
    <row r="286" spans="1:28" ht="45" customHeight="1">
      <c r="A286" s="54"/>
      <c r="B286" s="55" t="str">
        <f t="shared" si="2"/>
        <v>월</v>
      </c>
      <c r="C286" s="55" t="str">
        <f t="shared" si="3"/>
        <v>00년 1월 1주차</v>
      </c>
      <c r="D286" s="55"/>
      <c r="E286" s="56"/>
      <c r="F286" s="54"/>
      <c r="G286" s="54"/>
      <c r="H286" s="33"/>
      <c r="I286" s="54"/>
      <c r="J286" s="33"/>
      <c r="K286" s="33"/>
      <c r="L286" s="34"/>
      <c r="M286" s="34"/>
      <c r="N286" s="35"/>
      <c r="O286" s="34"/>
      <c r="P286" s="33"/>
      <c r="Q286" s="35"/>
      <c r="R286" s="46"/>
      <c r="S286" s="34"/>
      <c r="T286" s="47"/>
      <c r="U286" s="48"/>
      <c r="V286" s="49"/>
      <c r="W286" s="50"/>
      <c r="X286" s="51"/>
      <c r="Y286" s="37"/>
      <c r="Z286" s="38"/>
      <c r="AA286" s="38"/>
      <c r="AB286" s="38"/>
    </row>
    <row r="287" spans="1:28" ht="45" customHeight="1">
      <c r="A287" s="54"/>
      <c r="B287" s="55" t="str">
        <f t="shared" si="2"/>
        <v>월</v>
      </c>
      <c r="C287" s="55" t="str">
        <f t="shared" si="3"/>
        <v>00년 1월 1주차</v>
      </c>
      <c r="D287" s="55"/>
      <c r="E287" s="56"/>
      <c r="F287" s="54"/>
      <c r="G287" s="54"/>
      <c r="H287" s="33"/>
      <c r="I287" s="54"/>
      <c r="J287" s="33"/>
      <c r="K287" s="33"/>
      <c r="L287" s="34"/>
      <c r="M287" s="34"/>
      <c r="N287" s="35"/>
      <c r="O287" s="34"/>
      <c r="P287" s="33"/>
      <c r="Q287" s="35"/>
      <c r="R287" s="46"/>
      <c r="S287" s="34"/>
      <c r="T287" s="47"/>
      <c r="U287" s="48"/>
      <c r="V287" s="49"/>
      <c r="W287" s="50"/>
      <c r="X287" s="51"/>
      <c r="Y287" s="37"/>
      <c r="Z287" s="38"/>
      <c r="AA287" s="38"/>
      <c r="AB287" s="38"/>
    </row>
    <row r="288" spans="1:28" ht="45" customHeight="1">
      <c r="A288" s="54"/>
      <c r="B288" s="55" t="str">
        <f t="shared" si="2"/>
        <v>월</v>
      </c>
      <c r="C288" s="55" t="str">
        <f t="shared" si="3"/>
        <v>00년 1월 1주차</v>
      </c>
      <c r="D288" s="55"/>
      <c r="E288" s="56"/>
      <c r="F288" s="54"/>
      <c r="G288" s="54"/>
      <c r="H288" s="33"/>
      <c r="I288" s="54"/>
      <c r="J288" s="33"/>
      <c r="K288" s="33"/>
      <c r="L288" s="34"/>
      <c r="M288" s="34"/>
      <c r="N288" s="35"/>
      <c r="O288" s="34"/>
      <c r="P288" s="33"/>
      <c r="Q288" s="35"/>
      <c r="R288" s="46"/>
      <c r="S288" s="34"/>
      <c r="T288" s="47"/>
      <c r="U288" s="48"/>
      <c r="V288" s="49"/>
      <c r="W288" s="50"/>
      <c r="X288" s="51"/>
      <c r="Y288" s="37"/>
      <c r="Z288" s="38"/>
      <c r="AA288" s="38"/>
      <c r="AB288" s="38"/>
    </row>
    <row r="289" spans="1:28" ht="45" customHeight="1">
      <c r="A289" s="54"/>
      <c r="B289" s="55" t="str">
        <f t="shared" si="2"/>
        <v>월</v>
      </c>
      <c r="C289" s="55" t="str">
        <f t="shared" si="3"/>
        <v>00년 1월 1주차</v>
      </c>
      <c r="D289" s="55"/>
      <c r="E289" s="56"/>
      <c r="F289" s="54"/>
      <c r="G289" s="54"/>
      <c r="H289" s="33"/>
      <c r="I289" s="54"/>
      <c r="J289" s="33"/>
      <c r="K289" s="33"/>
      <c r="L289" s="34"/>
      <c r="M289" s="34"/>
      <c r="N289" s="35"/>
      <c r="O289" s="34"/>
      <c r="P289" s="33"/>
      <c r="Q289" s="35"/>
      <c r="R289" s="46"/>
      <c r="S289" s="34"/>
      <c r="T289" s="47"/>
      <c r="U289" s="48"/>
      <c r="V289" s="49"/>
      <c r="W289" s="50"/>
      <c r="X289" s="51"/>
      <c r="Y289" s="37"/>
      <c r="Z289" s="38"/>
      <c r="AA289" s="38"/>
      <c r="AB289" s="38"/>
    </row>
    <row r="290" spans="1:28" ht="45" customHeight="1">
      <c r="A290" s="54"/>
      <c r="B290" s="55" t="str">
        <f t="shared" si="2"/>
        <v>월</v>
      </c>
      <c r="C290" s="55" t="str">
        <f t="shared" si="3"/>
        <v>00년 1월 1주차</v>
      </c>
      <c r="D290" s="55"/>
      <c r="E290" s="56"/>
      <c r="F290" s="54"/>
      <c r="G290" s="54"/>
      <c r="H290" s="33"/>
      <c r="I290" s="54"/>
      <c r="J290" s="33"/>
      <c r="K290" s="33"/>
      <c r="L290" s="34"/>
      <c r="M290" s="34"/>
      <c r="N290" s="35"/>
      <c r="O290" s="34"/>
      <c r="P290" s="33"/>
      <c r="Q290" s="35"/>
      <c r="R290" s="46"/>
      <c r="S290" s="34"/>
      <c r="T290" s="47"/>
      <c r="U290" s="48"/>
      <c r="V290" s="49"/>
      <c r="W290" s="50"/>
      <c r="X290" s="51"/>
      <c r="Y290" s="37"/>
      <c r="Z290" s="38"/>
      <c r="AA290" s="38"/>
      <c r="AB290" s="38"/>
    </row>
    <row r="291" spans="1:28" ht="45" customHeight="1">
      <c r="A291" s="54"/>
      <c r="B291" s="55" t="str">
        <f t="shared" si="2"/>
        <v>월</v>
      </c>
      <c r="C291" s="55" t="str">
        <f t="shared" si="3"/>
        <v>00년 1월 1주차</v>
      </c>
      <c r="D291" s="55"/>
      <c r="E291" s="56"/>
      <c r="F291" s="54"/>
      <c r="G291" s="54"/>
      <c r="H291" s="33"/>
      <c r="I291" s="54"/>
      <c r="J291" s="33"/>
      <c r="K291" s="33"/>
      <c r="L291" s="34"/>
      <c r="M291" s="34"/>
      <c r="N291" s="35"/>
      <c r="O291" s="34"/>
      <c r="P291" s="33"/>
      <c r="Q291" s="35"/>
      <c r="R291" s="46"/>
      <c r="S291" s="34"/>
      <c r="T291" s="47"/>
      <c r="U291" s="48"/>
      <c r="V291" s="49"/>
      <c r="W291" s="50"/>
      <c r="X291" s="51"/>
      <c r="Y291" s="37"/>
      <c r="Z291" s="38"/>
      <c r="AA291" s="38"/>
      <c r="AB291" s="38"/>
    </row>
    <row r="292" spans="1:28" ht="45" customHeight="1">
      <c r="A292" s="54"/>
      <c r="B292" s="55" t="str">
        <f t="shared" si="2"/>
        <v>월</v>
      </c>
      <c r="C292" s="55" t="str">
        <f t="shared" si="3"/>
        <v>00년 1월 1주차</v>
      </c>
      <c r="D292" s="55"/>
      <c r="E292" s="56"/>
      <c r="F292" s="54"/>
      <c r="G292" s="54"/>
      <c r="H292" s="33"/>
      <c r="I292" s="54"/>
      <c r="J292" s="33"/>
      <c r="K292" s="33"/>
      <c r="L292" s="34"/>
      <c r="M292" s="34"/>
      <c r="N292" s="35"/>
      <c r="O292" s="34"/>
      <c r="P292" s="33"/>
      <c r="Q292" s="35"/>
      <c r="R292" s="46"/>
      <c r="S292" s="34"/>
      <c r="T292" s="47"/>
      <c r="U292" s="48"/>
      <c r="V292" s="49"/>
      <c r="W292" s="50"/>
      <c r="X292" s="51"/>
      <c r="Y292" s="37"/>
      <c r="Z292" s="38"/>
      <c r="AA292" s="38"/>
      <c r="AB292" s="38"/>
    </row>
    <row r="293" spans="1:28" ht="45" customHeight="1">
      <c r="A293" s="54"/>
      <c r="B293" s="55" t="str">
        <f t="shared" si="2"/>
        <v>월</v>
      </c>
      <c r="C293" s="55" t="str">
        <f t="shared" si="3"/>
        <v>00년 1월 1주차</v>
      </c>
      <c r="D293" s="55"/>
      <c r="E293" s="56"/>
      <c r="F293" s="54"/>
      <c r="G293" s="54"/>
      <c r="H293" s="33"/>
      <c r="I293" s="54"/>
      <c r="J293" s="33"/>
      <c r="K293" s="33"/>
      <c r="L293" s="34"/>
      <c r="M293" s="34"/>
      <c r="N293" s="35"/>
      <c r="O293" s="34"/>
      <c r="P293" s="33"/>
      <c r="Q293" s="35"/>
      <c r="R293" s="46"/>
      <c r="S293" s="34"/>
      <c r="T293" s="47"/>
      <c r="U293" s="48"/>
      <c r="V293" s="49"/>
      <c r="W293" s="50"/>
      <c r="X293" s="51"/>
      <c r="Y293" s="37"/>
      <c r="Z293" s="38"/>
      <c r="AA293" s="38"/>
      <c r="AB293" s="38"/>
    </row>
    <row r="294" spans="1:28" ht="45" customHeight="1">
      <c r="A294" s="54"/>
      <c r="B294" s="55" t="str">
        <f t="shared" si="2"/>
        <v>월</v>
      </c>
      <c r="C294" s="55" t="str">
        <f t="shared" si="3"/>
        <v>00년 1월 1주차</v>
      </c>
      <c r="D294" s="55"/>
      <c r="E294" s="56"/>
      <c r="F294" s="54"/>
      <c r="G294" s="54"/>
      <c r="H294" s="33"/>
      <c r="I294" s="54"/>
      <c r="J294" s="33"/>
      <c r="K294" s="33"/>
      <c r="L294" s="34"/>
      <c r="M294" s="34"/>
      <c r="N294" s="35"/>
      <c r="O294" s="34"/>
      <c r="P294" s="33"/>
      <c r="Q294" s="35"/>
      <c r="R294" s="46"/>
      <c r="S294" s="34"/>
      <c r="T294" s="47"/>
      <c r="U294" s="48"/>
      <c r="V294" s="49"/>
      <c r="W294" s="50"/>
      <c r="X294" s="51"/>
      <c r="Y294" s="37"/>
      <c r="Z294" s="38"/>
      <c r="AA294" s="38"/>
      <c r="AB294" s="38"/>
    </row>
    <row r="295" spans="1:28" ht="45" customHeight="1">
      <c r="A295" s="54"/>
      <c r="B295" s="55" t="str">
        <f t="shared" si="2"/>
        <v>월</v>
      </c>
      <c r="C295" s="55" t="str">
        <f t="shared" si="3"/>
        <v>00년 1월 1주차</v>
      </c>
      <c r="D295" s="55"/>
      <c r="E295" s="56"/>
      <c r="F295" s="54"/>
      <c r="G295" s="54"/>
      <c r="H295" s="33"/>
      <c r="I295" s="54"/>
      <c r="J295" s="33"/>
      <c r="K295" s="33"/>
      <c r="L295" s="34"/>
      <c r="M295" s="34"/>
      <c r="N295" s="35"/>
      <c r="O295" s="34"/>
      <c r="P295" s="33"/>
      <c r="Q295" s="35"/>
      <c r="R295" s="46"/>
      <c r="S295" s="34"/>
      <c r="T295" s="47"/>
      <c r="U295" s="48"/>
      <c r="V295" s="49"/>
      <c r="W295" s="50"/>
      <c r="X295" s="51"/>
      <c r="Y295" s="37"/>
      <c r="Z295" s="38"/>
      <c r="AA295" s="38"/>
      <c r="AB295" s="38"/>
    </row>
    <row r="296" spans="1:28" ht="45" customHeight="1">
      <c r="A296" s="54"/>
      <c r="B296" s="55" t="str">
        <f t="shared" si="2"/>
        <v>월</v>
      </c>
      <c r="C296" s="55" t="str">
        <f t="shared" si="3"/>
        <v>00년 1월 1주차</v>
      </c>
      <c r="D296" s="55"/>
      <c r="E296" s="56"/>
      <c r="F296" s="54"/>
      <c r="G296" s="54"/>
      <c r="H296" s="33"/>
      <c r="I296" s="54"/>
      <c r="J296" s="33"/>
      <c r="K296" s="33"/>
      <c r="L296" s="34"/>
      <c r="M296" s="34"/>
      <c r="N296" s="35"/>
      <c r="O296" s="34"/>
      <c r="P296" s="33"/>
      <c r="Q296" s="35"/>
      <c r="R296" s="46"/>
      <c r="S296" s="34"/>
      <c r="T296" s="47"/>
      <c r="U296" s="48"/>
      <c r="V296" s="49"/>
      <c r="W296" s="50"/>
      <c r="X296" s="51"/>
      <c r="Y296" s="37"/>
      <c r="Z296" s="38"/>
      <c r="AA296" s="38"/>
      <c r="AB296" s="38"/>
    </row>
    <row r="297" spans="1:28" ht="45" customHeight="1">
      <c r="A297" s="54"/>
      <c r="B297" s="55" t="str">
        <f t="shared" si="2"/>
        <v>월</v>
      </c>
      <c r="C297" s="55" t="str">
        <f t="shared" si="3"/>
        <v>00년 1월 1주차</v>
      </c>
      <c r="D297" s="55"/>
      <c r="E297" s="56"/>
      <c r="F297" s="54"/>
      <c r="G297" s="54"/>
      <c r="H297" s="33"/>
      <c r="I297" s="54"/>
      <c r="J297" s="33"/>
      <c r="K297" s="33"/>
      <c r="L297" s="34"/>
      <c r="M297" s="34"/>
      <c r="N297" s="35"/>
      <c r="O297" s="34"/>
      <c r="P297" s="33"/>
      <c r="Q297" s="35"/>
      <c r="R297" s="46"/>
      <c r="S297" s="34"/>
      <c r="T297" s="47"/>
      <c r="U297" s="48"/>
      <c r="V297" s="49"/>
      <c r="W297" s="50"/>
      <c r="X297" s="51"/>
      <c r="Y297" s="37"/>
      <c r="Z297" s="38"/>
      <c r="AA297" s="38"/>
      <c r="AB297" s="38"/>
    </row>
    <row r="298" spans="1:28" ht="45" customHeight="1">
      <c r="A298" s="54"/>
      <c r="B298" s="55" t="str">
        <f t="shared" si="2"/>
        <v>월</v>
      </c>
      <c r="C298" s="55" t="str">
        <f t="shared" si="3"/>
        <v>00년 1월 1주차</v>
      </c>
      <c r="D298" s="55"/>
      <c r="E298" s="56"/>
      <c r="F298" s="54"/>
      <c r="G298" s="54"/>
      <c r="H298" s="33"/>
      <c r="I298" s="54"/>
      <c r="J298" s="33"/>
      <c r="K298" s="33"/>
      <c r="L298" s="34"/>
      <c r="M298" s="34"/>
      <c r="N298" s="35"/>
      <c r="O298" s="34"/>
      <c r="P298" s="33"/>
      <c r="Q298" s="35"/>
      <c r="R298" s="46"/>
      <c r="S298" s="34"/>
      <c r="T298" s="47"/>
      <c r="U298" s="48"/>
      <c r="V298" s="49"/>
      <c r="W298" s="50"/>
      <c r="X298" s="51"/>
      <c r="Y298" s="37"/>
      <c r="Z298" s="38"/>
      <c r="AA298" s="38"/>
      <c r="AB298" s="38"/>
    </row>
    <row r="299" spans="1:28" ht="45" customHeight="1">
      <c r="A299" s="54"/>
      <c r="B299" s="55" t="str">
        <f t="shared" si="2"/>
        <v>월</v>
      </c>
      <c r="C299" s="55" t="str">
        <f t="shared" si="3"/>
        <v>00년 1월 1주차</v>
      </c>
      <c r="D299" s="55"/>
      <c r="E299" s="56"/>
      <c r="F299" s="54"/>
      <c r="G299" s="54"/>
      <c r="H299" s="33"/>
      <c r="I299" s="54"/>
      <c r="J299" s="33"/>
      <c r="K299" s="33"/>
      <c r="L299" s="34"/>
      <c r="M299" s="34"/>
      <c r="N299" s="35"/>
      <c r="O299" s="34"/>
      <c r="P299" s="33"/>
      <c r="Q299" s="35"/>
      <c r="R299" s="46"/>
      <c r="S299" s="34"/>
      <c r="T299" s="47"/>
      <c r="U299" s="48"/>
      <c r="V299" s="49"/>
      <c r="W299" s="50"/>
      <c r="X299" s="51"/>
      <c r="Y299" s="37"/>
      <c r="Z299" s="38"/>
      <c r="AA299" s="38"/>
      <c r="AB299" s="38"/>
    </row>
    <row r="300" spans="1:28" ht="45" customHeight="1">
      <c r="A300" s="54"/>
      <c r="B300" s="55" t="str">
        <f t="shared" si="2"/>
        <v>월</v>
      </c>
      <c r="C300" s="55" t="str">
        <f t="shared" si="3"/>
        <v>00년 1월 1주차</v>
      </c>
      <c r="D300" s="55"/>
      <c r="E300" s="56"/>
      <c r="F300" s="54"/>
      <c r="G300" s="54"/>
      <c r="H300" s="33"/>
      <c r="I300" s="54"/>
      <c r="J300" s="33"/>
      <c r="K300" s="33"/>
      <c r="L300" s="34"/>
      <c r="M300" s="34"/>
      <c r="N300" s="35"/>
      <c r="O300" s="34"/>
      <c r="P300" s="33"/>
      <c r="Q300" s="35"/>
      <c r="R300" s="46"/>
      <c r="S300" s="34"/>
      <c r="T300" s="47"/>
      <c r="U300" s="48"/>
      <c r="V300" s="49"/>
      <c r="W300" s="50"/>
      <c r="X300" s="51"/>
      <c r="Y300" s="37"/>
      <c r="Z300" s="38"/>
      <c r="AA300" s="38"/>
      <c r="AB300" s="38"/>
    </row>
    <row r="301" spans="1:28" ht="45" customHeight="1">
      <c r="A301" s="54"/>
      <c r="B301" s="55" t="str">
        <f t="shared" si="2"/>
        <v>월</v>
      </c>
      <c r="C301" s="55" t="str">
        <f t="shared" si="3"/>
        <v>00년 1월 1주차</v>
      </c>
      <c r="D301" s="55"/>
      <c r="E301" s="56"/>
      <c r="F301" s="54"/>
      <c r="G301" s="54"/>
      <c r="H301" s="33"/>
      <c r="I301" s="54"/>
      <c r="J301" s="33"/>
      <c r="K301" s="33"/>
      <c r="L301" s="34"/>
      <c r="M301" s="34"/>
      <c r="N301" s="35"/>
      <c r="O301" s="34"/>
      <c r="P301" s="33"/>
      <c r="Q301" s="35"/>
      <c r="R301" s="46"/>
      <c r="S301" s="34"/>
      <c r="T301" s="47"/>
      <c r="U301" s="48"/>
      <c r="V301" s="49"/>
      <c r="W301" s="50"/>
      <c r="X301" s="51"/>
      <c r="Y301" s="37"/>
      <c r="Z301" s="38"/>
      <c r="AA301" s="38"/>
      <c r="AB301" s="38"/>
    </row>
    <row r="302" spans="1:28" ht="45" customHeight="1">
      <c r="A302" s="54"/>
      <c r="B302" s="55" t="str">
        <f t="shared" si="2"/>
        <v>월</v>
      </c>
      <c r="C302" s="55" t="str">
        <f t="shared" si="3"/>
        <v>00년 1월 1주차</v>
      </c>
      <c r="D302" s="55"/>
      <c r="E302" s="56"/>
      <c r="F302" s="54"/>
      <c r="G302" s="54"/>
      <c r="H302" s="33"/>
      <c r="I302" s="54"/>
      <c r="J302" s="33"/>
      <c r="K302" s="33"/>
      <c r="L302" s="34"/>
      <c r="M302" s="34"/>
      <c r="N302" s="35"/>
      <c r="O302" s="34"/>
      <c r="P302" s="33"/>
      <c r="Q302" s="35"/>
      <c r="R302" s="46"/>
      <c r="S302" s="34"/>
      <c r="T302" s="47"/>
      <c r="U302" s="48"/>
      <c r="V302" s="49"/>
      <c r="W302" s="50"/>
      <c r="X302" s="51"/>
      <c r="Y302" s="37"/>
      <c r="Z302" s="38"/>
      <c r="AA302" s="38"/>
      <c r="AB302" s="38"/>
    </row>
    <row r="303" spans="1:28" ht="45" customHeight="1">
      <c r="A303" s="54"/>
      <c r="B303" s="55" t="str">
        <f t="shared" si="2"/>
        <v>월</v>
      </c>
      <c r="C303" s="55" t="str">
        <f t="shared" si="3"/>
        <v>00년 1월 1주차</v>
      </c>
      <c r="D303" s="55"/>
      <c r="E303" s="56"/>
      <c r="F303" s="54"/>
      <c r="G303" s="54"/>
      <c r="H303" s="33"/>
      <c r="I303" s="54"/>
      <c r="J303" s="33"/>
      <c r="K303" s="33"/>
      <c r="L303" s="34"/>
      <c r="M303" s="34"/>
      <c r="N303" s="35"/>
      <c r="O303" s="34"/>
      <c r="P303" s="33"/>
      <c r="Q303" s="35"/>
      <c r="R303" s="46"/>
      <c r="S303" s="34"/>
      <c r="T303" s="47"/>
      <c r="U303" s="48"/>
      <c r="V303" s="49"/>
      <c r="W303" s="50"/>
      <c r="X303" s="51"/>
      <c r="Y303" s="37"/>
      <c r="Z303" s="38"/>
      <c r="AA303" s="38"/>
      <c r="AB303" s="38"/>
    </row>
    <row r="304" spans="1:28" ht="45" customHeight="1">
      <c r="A304" s="54"/>
      <c r="B304" s="55" t="str">
        <f t="shared" si="2"/>
        <v>월</v>
      </c>
      <c r="C304" s="55" t="str">
        <f t="shared" si="3"/>
        <v>00년 1월 1주차</v>
      </c>
      <c r="D304" s="55"/>
      <c r="E304" s="56"/>
      <c r="F304" s="54"/>
      <c r="G304" s="54"/>
      <c r="H304" s="33"/>
      <c r="I304" s="54"/>
      <c r="J304" s="33"/>
      <c r="K304" s="33"/>
      <c r="L304" s="34"/>
      <c r="M304" s="34"/>
      <c r="N304" s="35"/>
      <c r="O304" s="34"/>
      <c r="P304" s="33"/>
      <c r="Q304" s="35"/>
      <c r="R304" s="46"/>
      <c r="S304" s="34"/>
      <c r="T304" s="47"/>
      <c r="U304" s="48"/>
      <c r="V304" s="49"/>
      <c r="W304" s="50"/>
      <c r="X304" s="51"/>
      <c r="Y304" s="37"/>
      <c r="Z304" s="38"/>
      <c r="AA304" s="38"/>
      <c r="AB304" s="38"/>
    </row>
    <row r="305" spans="1:28" ht="45" customHeight="1">
      <c r="A305" s="54"/>
      <c r="B305" s="55" t="str">
        <f t="shared" si="2"/>
        <v>월</v>
      </c>
      <c r="C305" s="55" t="str">
        <f t="shared" si="3"/>
        <v>00년 1월 1주차</v>
      </c>
      <c r="D305" s="55"/>
      <c r="E305" s="56"/>
      <c r="F305" s="54"/>
      <c r="G305" s="54"/>
      <c r="H305" s="33"/>
      <c r="I305" s="54"/>
      <c r="J305" s="33"/>
      <c r="K305" s="33"/>
      <c r="L305" s="34"/>
      <c r="M305" s="34"/>
      <c r="N305" s="35"/>
      <c r="O305" s="34"/>
      <c r="P305" s="33"/>
      <c r="Q305" s="35"/>
      <c r="R305" s="46"/>
      <c r="S305" s="34"/>
      <c r="T305" s="47"/>
      <c r="U305" s="48"/>
      <c r="V305" s="49"/>
      <c r="W305" s="50"/>
      <c r="X305" s="51"/>
      <c r="Y305" s="37"/>
      <c r="Z305" s="38"/>
      <c r="AA305" s="38"/>
      <c r="AB305" s="38"/>
    </row>
    <row r="306" spans="1:28" ht="45" customHeight="1">
      <c r="A306" s="54"/>
      <c r="B306" s="55" t="str">
        <f t="shared" si="2"/>
        <v>월</v>
      </c>
      <c r="C306" s="55" t="str">
        <f t="shared" si="3"/>
        <v>00년 1월 1주차</v>
      </c>
      <c r="D306" s="55"/>
      <c r="E306" s="56"/>
      <c r="F306" s="54"/>
      <c r="G306" s="54"/>
      <c r="H306" s="33"/>
      <c r="I306" s="54"/>
      <c r="J306" s="33"/>
      <c r="K306" s="33"/>
      <c r="L306" s="34"/>
      <c r="M306" s="34"/>
      <c r="N306" s="35"/>
      <c r="O306" s="34"/>
      <c r="P306" s="33"/>
      <c r="Q306" s="35"/>
      <c r="R306" s="46"/>
      <c r="S306" s="34"/>
      <c r="T306" s="47"/>
      <c r="U306" s="48"/>
      <c r="V306" s="49"/>
      <c r="W306" s="50"/>
      <c r="X306" s="51"/>
      <c r="Y306" s="37"/>
      <c r="Z306" s="38"/>
      <c r="AA306" s="38"/>
      <c r="AB306" s="38"/>
    </row>
    <row r="307" spans="1:28" ht="45" customHeight="1">
      <c r="A307" s="54"/>
      <c r="B307" s="55" t="str">
        <f t="shared" si="2"/>
        <v>월</v>
      </c>
      <c r="C307" s="55" t="str">
        <f t="shared" si="3"/>
        <v>00년 1월 1주차</v>
      </c>
      <c r="D307" s="55"/>
      <c r="E307" s="56"/>
      <c r="F307" s="54"/>
      <c r="G307" s="54"/>
      <c r="H307" s="33"/>
      <c r="I307" s="54"/>
      <c r="J307" s="33"/>
      <c r="K307" s="33"/>
      <c r="L307" s="34"/>
      <c r="M307" s="34"/>
      <c r="N307" s="35"/>
      <c r="O307" s="34"/>
      <c r="P307" s="33"/>
      <c r="Q307" s="35"/>
      <c r="R307" s="46"/>
      <c r="S307" s="34"/>
      <c r="T307" s="47"/>
      <c r="U307" s="48"/>
      <c r="V307" s="49"/>
      <c r="W307" s="50"/>
      <c r="X307" s="51"/>
      <c r="Y307" s="37"/>
      <c r="Z307" s="38"/>
      <c r="AA307" s="38"/>
      <c r="AB307" s="38"/>
    </row>
    <row r="308" spans="1:28" ht="45" customHeight="1">
      <c r="A308" s="54"/>
      <c r="B308" s="55" t="str">
        <f t="shared" si="2"/>
        <v>월</v>
      </c>
      <c r="C308" s="55" t="str">
        <f t="shared" si="3"/>
        <v>00년 1월 1주차</v>
      </c>
      <c r="D308" s="55"/>
      <c r="E308" s="56"/>
      <c r="F308" s="54"/>
      <c r="G308" s="54"/>
      <c r="H308" s="33"/>
      <c r="I308" s="54"/>
      <c r="J308" s="33"/>
      <c r="K308" s="33"/>
      <c r="L308" s="34"/>
      <c r="M308" s="34"/>
      <c r="N308" s="35"/>
      <c r="O308" s="34"/>
      <c r="P308" s="33"/>
      <c r="Q308" s="35"/>
      <c r="R308" s="46"/>
      <c r="S308" s="34"/>
      <c r="T308" s="47"/>
      <c r="U308" s="48"/>
      <c r="V308" s="49"/>
      <c r="W308" s="50"/>
      <c r="X308" s="51"/>
      <c r="Y308" s="37"/>
      <c r="Z308" s="38"/>
      <c r="AA308" s="38"/>
      <c r="AB308" s="38"/>
    </row>
    <row r="309" spans="1:28" ht="45" customHeight="1">
      <c r="A309" s="54"/>
      <c r="B309" s="55" t="str">
        <f t="shared" si="2"/>
        <v>월</v>
      </c>
      <c r="C309" s="55" t="str">
        <f t="shared" si="3"/>
        <v>00년 1월 1주차</v>
      </c>
      <c r="D309" s="55"/>
      <c r="E309" s="56"/>
      <c r="F309" s="54"/>
      <c r="G309" s="54"/>
      <c r="H309" s="33"/>
      <c r="I309" s="54"/>
      <c r="J309" s="33"/>
      <c r="K309" s="33"/>
      <c r="L309" s="34"/>
      <c r="M309" s="34"/>
      <c r="N309" s="35"/>
      <c r="O309" s="34"/>
      <c r="P309" s="33"/>
      <c r="Q309" s="35"/>
      <c r="R309" s="46"/>
      <c r="S309" s="34"/>
      <c r="T309" s="47"/>
      <c r="U309" s="48"/>
      <c r="V309" s="49"/>
      <c r="W309" s="50"/>
      <c r="X309" s="51"/>
      <c r="Y309" s="37"/>
      <c r="Z309" s="38"/>
      <c r="AA309" s="38"/>
      <c r="AB309" s="38"/>
    </row>
    <row r="310" spans="1:28" ht="45" customHeight="1">
      <c r="A310" s="54"/>
      <c r="B310" s="55" t="str">
        <f t="shared" si="2"/>
        <v>월</v>
      </c>
      <c r="C310" s="55" t="str">
        <f t="shared" si="3"/>
        <v>00년 1월 1주차</v>
      </c>
      <c r="D310" s="55"/>
      <c r="E310" s="56"/>
      <c r="F310" s="54"/>
      <c r="G310" s="54"/>
      <c r="H310" s="33"/>
      <c r="I310" s="54"/>
      <c r="J310" s="33"/>
      <c r="K310" s="33"/>
      <c r="L310" s="34"/>
      <c r="M310" s="34"/>
      <c r="N310" s="35"/>
      <c r="O310" s="34"/>
      <c r="P310" s="33"/>
      <c r="Q310" s="35"/>
      <c r="R310" s="46"/>
      <c r="S310" s="34"/>
      <c r="T310" s="47"/>
      <c r="U310" s="48"/>
      <c r="V310" s="49"/>
      <c r="W310" s="50"/>
      <c r="X310" s="51"/>
      <c r="Y310" s="37"/>
      <c r="Z310" s="38"/>
      <c r="AA310" s="38"/>
      <c r="AB310" s="38"/>
    </row>
    <row r="311" spans="1:28" ht="45" customHeight="1">
      <c r="A311" s="54"/>
      <c r="B311" s="55" t="str">
        <f t="shared" si="2"/>
        <v>월</v>
      </c>
      <c r="C311" s="55" t="str">
        <f t="shared" si="3"/>
        <v>00년 1월 1주차</v>
      </c>
      <c r="D311" s="55"/>
      <c r="E311" s="56"/>
      <c r="F311" s="54"/>
      <c r="G311" s="54"/>
      <c r="H311" s="33"/>
      <c r="I311" s="54"/>
      <c r="J311" s="33"/>
      <c r="K311" s="33"/>
      <c r="L311" s="34"/>
      <c r="M311" s="34"/>
      <c r="N311" s="35"/>
      <c r="O311" s="34"/>
      <c r="P311" s="33"/>
      <c r="Q311" s="35"/>
      <c r="R311" s="46"/>
      <c r="S311" s="34"/>
      <c r="T311" s="47"/>
      <c r="U311" s="48"/>
      <c r="V311" s="49"/>
      <c r="W311" s="50"/>
      <c r="X311" s="51"/>
      <c r="Y311" s="37"/>
      <c r="Z311" s="38"/>
      <c r="AA311" s="38"/>
      <c r="AB311" s="38"/>
    </row>
    <row r="312" spans="1:28" ht="45" customHeight="1">
      <c r="A312" s="54"/>
      <c r="B312" s="55" t="str">
        <f t="shared" si="2"/>
        <v>월</v>
      </c>
      <c r="C312" s="55" t="str">
        <f t="shared" si="3"/>
        <v>00년 1월 1주차</v>
      </c>
      <c r="D312" s="55"/>
      <c r="E312" s="56"/>
      <c r="F312" s="54"/>
      <c r="G312" s="54"/>
      <c r="H312" s="33"/>
      <c r="I312" s="54"/>
      <c r="J312" s="33"/>
      <c r="K312" s="33"/>
      <c r="L312" s="34"/>
      <c r="M312" s="34"/>
      <c r="N312" s="35"/>
      <c r="O312" s="34"/>
      <c r="P312" s="33"/>
      <c r="Q312" s="35"/>
      <c r="R312" s="46"/>
      <c r="S312" s="34"/>
      <c r="T312" s="47"/>
      <c r="U312" s="48"/>
      <c r="V312" s="49"/>
      <c r="W312" s="50"/>
      <c r="X312" s="51"/>
      <c r="Y312" s="37"/>
      <c r="Z312" s="38"/>
      <c r="AA312" s="38"/>
      <c r="AB312" s="38"/>
    </row>
    <row r="313" spans="1:28" ht="45" customHeight="1">
      <c r="A313" s="54"/>
      <c r="B313" s="55" t="str">
        <f t="shared" si="2"/>
        <v>월</v>
      </c>
      <c r="C313" s="55" t="str">
        <f t="shared" si="3"/>
        <v>00년 1월 1주차</v>
      </c>
      <c r="D313" s="55"/>
      <c r="E313" s="56"/>
      <c r="F313" s="54"/>
      <c r="G313" s="54"/>
      <c r="H313" s="33"/>
      <c r="I313" s="54"/>
      <c r="J313" s="33"/>
      <c r="K313" s="33"/>
      <c r="L313" s="34"/>
      <c r="M313" s="34"/>
      <c r="N313" s="35"/>
      <c r="O313" s="34"/>
      <c r="P313" s="33"/>
      <c r="Q313" s="35"/>
      <c r="R313" s="46"/>
      <c r="S313" s="34"/>
      <c r="T313" s="47"/>
      <c r="U313" s="48"/>
      <c r="V313" s="49"/>
      <c r="W313" s="50"/>
      <c r="X313" s="51"/>
      <c r="Y313" s="37"/>
      <c r="Z313" s="38"/>
      <c r="AA313" s="38"/>
      <c r="AB313" s="38"/>
    </row>
    <row r="314" spans="1:28" ht="45" customHeight="1">
      <c r="A314" s="54"/>
      <c r="B314" s="55" t="str">
        <f t="shared" si="2"/>
        <v>월</v>
      </c>
      <c r="C314" s="55" t="str">
        <f t="shared" si="3"/>
        <v>00년 1월 1주차</v>
      </c>
      <c r="D314" s="55"/>
      <c r="E314" s="56"/>
      <c r="F314" s="54"/>
      <c r="G314" s="54"/>
      <c r="H314" s="33"/>
      <c r="I314" s="54"/>
      <c r="J314" s="33"/>
      <c r="K314" s="33"/>
      <c r="L314" s="34"/>
      <c r="M314" s="34"/>
      <c r="N314" s="35"/>
      <c r="O314" s="34"/>
      <c r="P314" s="33"/>
      <c r="Q314" s="35"/>
      <c r="R314" s="46"/>
      <c r="S314" s="34"/>
      <c r="T314" s="47"/>
      <c r="U314" s="48"/>
      <c r="V314" s="49"/>
      <c r="W314" s="50"/>
      <c r="X314" s="51"/>
      <c r="Y314" s="37"/>
      <c r="Z314" s="38"/>
      <c r="AA314" s="38"/>
      <c r="AB314" s="38"/>
    </row>
    <row r="315" spans="1:28" ht="45" customHeight="1">
      <c r="A315" s="54"/>
      <c r="B315" s="55" t="str">
        <f t="shared" si="2"/>
        <v>월</v>
      </c>
      <c r="C315" s="55" t="str">
        <f t="shared" si="3"/>
        <v>00년 1월 1주차</v>
      </c>
      <c r="D315" s="55"/>
      <c r="E315" s="56"/>
      <c r="F315" s="54"/>
      <c r="G315" s="54"/>
      <c r="H315" s="33"/>
      <c r="I315" s="54"/>
      <c r="J315" s="33"/>
      <c r="K315" s="33"/>
      <c r="L315" s="34"/>
      <c r="M315" s="34"/>
      <c r="N315" s="35"/>
      <c r="O315" s="34"/>
      <c r="P315" s="33"/>
      <c r="Q315" s="35"/>
      <c r="R315" s="46"/>
      <c r="S315" s="34"/>
      <c r="T315" s="47"/>
      <c r="U315" s="48"/>
      <c r="V315" s="49"/>
      <c r="W315" s="50"/>
      <c r="X315" s="51"/>
      <c r="Y315" s="37"/>
      <c r="Z315" s="38"/>
      <c r="AA315" s="38"/>
      <c r="AB315" s="38"/>
    </row>
    <row r="316" spans="1:28" ht="45" customHeight="1">
      <c r="A316" s="54"/>
      <c r="B316" s="55" t="str">
        <f t="shared" si="2"/>
        <v>월</v>
      </c>
      <c r="C316" s="55" t="str">
        <f t="shared" si="3"/>
        <v>00년 1월 1주차</v>
      </c>
      <c r="D316" s="55"/>
      <c r="E316" s="56"/>
      <c r="F316" s="54"/>
      <c r="G316" s="54"/>
      <c r="H316" s="33"/>
      <c r="I316" s="54"/>
      <c r="J316" s="33"/>
      <c r="K316" s="33"/>
      <c r="L316" s="34"/>
      <c r="M316" s="34"/>
      <c r="N316" s="35"/>
      <c r="O316" s="34"/>
      <c r="P316" s="33"/>
      <c r="Q316" s="35"/>
      <c r="R316" s="46"/>
      <c r="S316" s="34"/>
      <c r="T316" s="47"/>
      <c r="U316" s="48"/>
      <c r="V316" s="49"/>
      <c r="W316" s="50"/>
      <c r="X316" s="51"/>
      <c r="Y316" s="37"/>
      <c r="Z316" s="38"/>
      <c r="AA316" s="38"/>
      <c r="AB316" s="38"/>
    </row>
    <row r="317" spans="1:28" ht="45" customHeight="1">
      <c r="A317" s="54"/>
      <c r="B317" s="55" t="str">
        <f t="shared" si="2"/>
        <v>월</v>
      </c>
      <c r="C317" s="55" t="str">
        <f t="shared" si="3"/>
        <v>00년 1월 1주차</v>
      </c>
      <c r="D317" s="55"/>
      <c r="E317" s="56"/>
      <c r="F317" s="54"/>
      <c r="G317" s="54"/>
      <c r="H317" s="33"/>
      <c r="I317" s="54"/>
      <c r="J317" s="33"/>
      <c r="K317" s="33"/>
      <c r="L317" s="34"/>
      <c r="M317" s="34"/>
      <c r="N317" s="35"/>
      <c r="O317" s="34"/>
      <c r="P317" s="33"/>
      <c r="Q317" s="35"/>
      <c r="R317" s="46"/>
      <c r="S317" s="34"/>
      <c r="T317" s="47"/>
      <c r="U317" s="48"/>
      <c r="V317" s="49"/>
      <c r="W317" s="50"/>
      <c r="X317" s="51"/>
      <c r="Y317" s="37"/>
      <c r="Z317" s="38"/>
      <c r="AA317" s="38"/>
      <c r="AB317" s="38"/>
    </row>
    <row r="318" spans="1:28" ht="45" customHeight="1">
      <c r="A318" s="54"/>
      <c r="B318" s="55" t="str">
        <f t="shared" si="2"/>
        <v>월</v>
      </c>
      <c r="C318" s="55" t="str">
        <f t="shared" si="3"/>
        <v>00년 1월 1주차</v>
      </c>
      <c r="D318" s="55"/>
      <c r="E318" s="56"/>
      <c r="F318" s="54"/>
      <c r="G318" s="54"/>
      <c r="H318" s="33"/>
      <c r="I318" s="54"/>
      <c r="J318" s="33"/>
      <c r="K318" s="33"/>
      <c r="L318" s="34"/>
      <c r="M318" s="34"/>
      <c r="N318" s="35"/>
      <c r="O318" s="34"/>
      <c r="P318" s="33"/>
      <c r="Q318" s="35"/>
      <c r="R318" s="46"/>
      <c r="S318" s="34"/>
      <c r="T318" s="47"/>
      <c r="U318" s="48"/>
      <c r="V318" s="49"/>
      <c r="W318" s="50"/>
      <c r="X318" s="51"/>
      <c r="Y318" s="37"/>
      <c r="Z318" s="38"/>
      <c r="AA318" s="38"/>
      <c r="AB318" s="38"/>
    </row>
    <row r="319" spans="1:28" ht="45" customHeight="1">
      <c r="A319" s="54"/>
      <c r="B319" s="55" t="str">
        <f t="shared" si="2"/>
        <v>월</v>
      </c>
      <c r="C319" s="55" t="str">
        <f t="shared" si="3"/>
        <v>00년 1월 1주차</v>
      </c>
      <c r="D319" s="55"/>
      <c r="E319" s="56"/>
      <c r="F319" s="54"/>
      <c r="G319" s="54"/>
      <c r="H319" s="33"/>
      <c r="I319" s="54"/>
      <c r="J319" s="33"/>
      <c r="K319" s="33"/>
      <c r="L319" s="34"/>
      <c r="M319" s="34"/>
      <c r="N319" s="35"/>
      <c r="O319" s="34"/>
      <c r="P319" s="33"/>
      <c r="Q319" s="35"/>
      <c r="R319" s="46"/>
      <c r="S319" s="34"/>
      <c r="T319" s="47"/>
      <c r="U319" s="48"/>
      <c r="V319" s="49"/>
      <c r="W319" s="50"/>
      <c r="X319" s="51"/>
      <c r="Y319" s="37"/>
      <c r="Z319" s="38"/>
      <c r="AA319" s="38"/>
      <c r="AB319" s="38"/>
    </row>
    <row r="320" spans="1:28" ht="45" customHeight="1">
      <c r="A320" s="54"/>
      <c r="B320" s="55" t="str">
        <f t="shared" si="2"/>
        <v>월</v>
      </c>
      <c r="C320" s="55" t="str">
        <f t="shared" si="3"/>
        <v>00년 1월 1주차</v>
      </c>
      <c r="D320" s="55"/>
      <c r="E320" s="56"/>
      <c r="F320" s="54"/>
      <c r="G320" s="54"/>
      <c r="H320" s="33"/>
      <c r="I320" s="54"/>
      <c r="J320" s="33"/>
      <c r="K320" s="33"/>
      <c r="L320" s="34"/>
      <c r="M320" s="34"/>
      <c r="N320" s="35"/>
      <c r="O320" s="34"/>
      <c r="P320" s="33"/>
      <c r="Q320" s="35"/>
      <c r="R320" s="46"/>
      <c r="S320" s="34"/>
      <c r="T320" s="47"/>
      <c r="U320" s="48"/>
      <c r="V320" s="49"/>
      <c r="W320" s="50"/>
      <c r="X320" s="51"/>
      <c r="Y320" s="37"/>
      <c r="Z320" s="38"/>
      <c r="AA320" s="38"/>
      <c r="AB320" s="38"/>
    </row>
    <row r="321" spans="1:28" ht="45" customHeight="1">
      <c r="A321" s="54"/>
      <c r="B321" s="55" t="str">
        <f t="shared" si="2"/>
        <v>월</v>
      </c>
      <c r="C321" s="55" t="str">
        <f t="shared" si="3"/>
        <v>00년 1월 1주차</v>
      </c>
      <c r="D321" s="55"/>
      <c r="E321" s="56"/>
      <c r="F321" s="54"/>
      <c r="G321" s="54"/>
      <c r="H321" s="33"/>
      <c r="I321" s="54"/>
      <c r="J321" s="33"/>
      <c r="K321" s="33"/>
      <c r="L321" s="34"/>
      <c r="M321" s="34"/>
      <c r="N321" s="35"/>
      <c r="O321" s="34"/>
      <c r="P321" s="33"/>
      <c r="Q321" s="35"/>
      <c r="R321" s="46"/>
      <c r="S321" s="34"/>
      <c r="T321" s="47"/>
      <c r="U321" s="48"/>
      <c r="V321" s="49"/>
      <c r="W321" s="50"/>
      <c r="X321" s="51"/>
      <c r="Y321" s="37"/>
      <c r="Z321" s="38"/>
      <c r="AA321" s="38"/>
      <c r="AB321" s="38"/>
    </row>
    <row r="322" spans="1:28" ht="45" customHeight="1">
      <c r="A322" s="54"/>
      <c r="B322" s="55" t="str">
        <f t="shared" si="2"/>
        <v>월</v>
      </c>
      <c r="C322" s="55" t="str">
        <f t="shared" si="3"/>
        <v>00년 1월 1주차</v>
      </c>
      <c r="D322" s="55"/>
      <c r="E322" s="56"/>
      <c r="F322" s="54"/>
      <c r="G322" s="54"/>
      <c r="H322" s="33"/>
      <c r="I322" s="54"/>
      <c r="J322" s="33"/>
      <c r="K322" s="33"/>
      <c r="L322" s="34"/>
      <c r="M322" s="34"/>
      <c r="N322" s="35"/>
      <c r="O322" s="34"/>
      <c r="P322" s="33"/>
      <c r="Q322" s="35"/>
      <c r="R322" s="46"/>
      <c r="S322" s="34"/>
      <c r="T322" s="47"/>
      <c r="U322" s="48"/>
      <c r="V322" s="49"/>
      <c r="W322" s="50"/>
      <c r="X322" s="51"/>
      <c r="Y322" s="37"/>
      <c r="Z322" s="38"/>
      <c r="AA322" s="38"/>
      <c r="AB322" s="38"/>
    </row>
    <row r="323" spans="1:28" ht="45" customHeight="1">
      <c r="A323" s="54"/>
      <c r="B323" s="55" t="str">
        <f t="shared" si="2"/>
        <v>월</v>
      </c>
      <c r="C323" s="55" t="str">
        <f t="shared" si="3"/>
        <v>00년 1월 1주차</v>
      </c>
      <c r="D323" s="55"/>
      <c r="E323" s="56"/>
      <c r="F323" s="54"/>
      <c r="G323" s="54"/>
      <c r="H323" s="33"/>
      <c r="I323" s="54"/>
      <c r="J323" s="33"/>
      <c r="K323" s="33"/>
      <c r="L323" s="34"/>
      <c r="M323" s="34"/>
      <c r="N323" s="35"/>
      <c r="O323" s="34"/>
      <c r="P323" s="33"/>
      <c r="Q323" s="35"/>
      <c r="R323" s="46"/>
      <c r="S323" s="34"/>
      <c r="T323" s="47"/>
      <c r="U323" s="48"/>
      <c r="V323" s="49"/>
      <c r="W323" s="50"/>
      <c r="X323" s="51"/>
      <c r="Y323" s="37"/>
      <c r="Z323" s="38"/>
      <c r="AA323" s="38"/>
      <c r="AB323" s="38"/>
    </row>
    <row r="324" spans="1:28" ht="45" customHeight="1">
      <c r="A324" s="54"/>
      <c r="B324" s="55" t="str">
        <f t="shared" si="2"/>
        <v>월</v>
      </c>
      <c r="C324" s="55" t="str">
        <f t="shared" si="3"/>
        <v>00년 1월 1주차</v>
      </c>
      <c r="D324" s="55"/>
      <c r="E324" s="56"/>
      <c r="F324" s="54"/>
      <c r="G324" s="54"/>
      <c r="H324" s="33"/>
      <c r="I324" s="54"/>
      <c r="J324" s="33"/>
      <c r="K324" s="33"/>
      <c r="L324" s="34"/>
      <c r="M324" s="34"/>
      <c r="N324" s="35"/>
      <c r="O324" s="34"/>
      <c r="P324" s="33"/>
      <c r="Q324" s="35"/>
      <c r="R324" s="46"/>
      <c r="S324" s="34"/>
      <c r="T324" s="47"/>
      <c r="U324" s="48"/>
      <c r="V324" s="49"/>
      <c r="W324" s="50"/>
      <c r="X324" s="51"/>
      <c r="Y324" s="37"/>
      <c r="Z324" s="38"/>
      <c r="AA324" s="38"/>
      <c r="AB324" s="38"/>
    </row>
    <row r="325" spans="1:28" ht="45" customHeight="1">
      <c r="A325" s="54"/>
      <c r="B325" s="55" t="str">
        <f t="shared" si="2"/>
        <v>월</v>
      </c>
      <c r="C325" s="55" t="str">
        <f t="shared" si="3"/>
        <v>00년 1월 1주차</v>
      </c>
      <c r="D325" s="55"/>
      <c r="E325" s="56"/>
      <c r="F325" s="54"/>
      <c r="G325" s="54"/>
      <c r="H325" s="33"/>
      <c r="I325" s="54"/>
      <c r="J325" s="33"/>
      <c r="K325" s="33"/>
      <c r="L325" s="34"/>
      <c r="M325" s="34"/>
      <c r="N325" s="35"/>
      <c r="O325" s="34"/>
      <c r="P325" s="33"/>
      <c r="Q325" s="35"/>
      <c r="R325" s="46"/>
      <c r="S325" s="34"/>
      <c r="T325" s="47"/>
      <c r="U325" s="48"/>
      <c r="V325" s="49"/>
      <c r="W325" s="50"/>
      <c r="X325" s="51"/>
      <c r="Y325" s="37"/>
      <c r="Z325" s="38"/>
      <c r="AA325" s="38"/>
      <c r="AB325" s="38"/>
    </row>
    <row r="326" spans="1:28" ht="45" customHeight="1">
      <c r="A326" s="54"/>
      <c r="B326" s="55" t="str">
        <f t="shared" si="2"/>
        <v>월</v>
      </c>
      <c r="C326" s="55" t="str">
        <f t="shared" si="3"/>
        <v>00년 1월 1주차</v>
      </c>
      <c r="D326" s="55"/>
      <c r="E326" s="56"/>
      <c r="F326" s="54"/>
      <c r="G326" s="54"/>
      <c r="H326" s="33"/>
      <c r="I326" s="54"/>
      <c r="J326" s="33"/>
      <c r="K326" s="33"/>
      <c r="L326" s="34"/>
      <c r="M326" s="34"/>
      <c r="N326" s="35"/>
      <c r="O326" s="34"/>
      <c r="P326" s="33"/>
      <c r="Q326" s="35"/>
      <c r="R326" s="46"/>
      <c r="S326" s="34"/>
      <c r="T326" s="47"/>
      <c r="U326" s="48"/>
      <c r="V326" s="49"/>
      <c r="W326" s="50"/>
      <c r="X326" s="51"/>
      <c r="Y326" s="37"/>
      <c r="Z326" s="38"/>
      <c r="AA326" s="38"/>
      <c r="AB326" s="38"/>
    </row>
    <row r="327" spans="1:28" ht="45" customHeight="1">
      <c r="A327" s="54"/>
      <c r="B327" s="55" t="str">
        <f t="shared" si="2"/>
        <v>월</v>
      </c>
      <c r="C327" s="55" t="str">
        <f t="shared" si="3"/>
        <v>00년 1월 1주차</v>
      </c>
      <c r="D327" s="55"/>
      <c r="E327" s="56"/>
      <c r="F327" s="54"/>
      <c r="G327" s="54"/>
      <c r="H327" s="33"/>
      <c r="I327" s="54"/>
      <c r="J327" s="33"/>
      <c r="K327" s="33"/>
      <c r="L327" s="34"/>
      <c r="M327" s="34"/>
      <c r="N327" s="35"/>
      <c r="O327" s="34"/>
      <c r="P327" s="33"/>
      <c r="Q327" s="35"/>
      <c r="R327" s="46"/>
      <c r="S327" s="34"/>
      <c r="T327" s="47"/>
      <c r="U327" s="48"/>
      <c r="V327" s="49"/>
      <c r="W327" s="50"/>
      <c r="X327" s="51"/>
      <c r="Y327" s="37"/>
      <c r="Z327" s="38"/>
      <c r="AA327" s="38"/>
      <c r="AB327" s="38"/>
    </row>
    <row r="328" spans="1:28" ht="45" customHeight="1">
      <c r="A328" s="54"/>
      <c r="B328" s="55" t="str">
        <f t="shared" si="2"/>
        <v>월</v>
      </c>
      <c r="C328" s="55" t="str">
        <f t="shared" si="3"/>
        <v>00년 1월 1주차</v>
      </c>
      <c r="D328" s="55"/>
      <c r="E328" s="56"/>
      <c r="F328" s="54"/>
      <c r="G328" s="54"/>
      <c r="H328" s="33"/>
      <c r="I328" s="54"/>
      <c r="J328" s="33"/>
      <c r="K328" s="33"/>
      <c r="L328" s="34"/>
      <c r="M328" s="34"/>
      <c r="N328" s="35"/>
      <c r="O328" s="34"/>
      <c r="P328" s="33"/>
      <c r="Q328" s="35"/>
      <c r="R328" s="46"/>
      <c r="S328" s="34"/>
      <c r="T328" s="47"/>
      <c r="U328" s="48"/>
      <c r="V328" s="49"/>
      <c r="W328" s="50"/>
      <c r="X328" s="51"/>
      <c r="Y328" s="37"/>
      <c r="Z328" s="38"/>
      <c r="AA328" s="38"/>
      <c r="AB328" s="38"/>
    </row>
    <row r="329" spans="1:28" ht="45" customHeight="1">
      <c r="A329" s="54"/>
      <c r="B329" s="55" t="str">
        <f t="shared" si="2"/>
        <v>월</v>
      </c>
      <c r="C329" s="55" t="str">
        <f t="shared" si="3"/>
        <v>00년 1월 1주차</v>
      </c>
      <c r="D329" s="55"/>
      <c r="E329" s="56"/>
      <c r="F329" s="54"/>
      <c r="G329" s="54"/>
      <c r="H329" s="33"/>
      <c r="I329" s="54"/>
      <c r="J329" s="33"/>
      <c r="K329" s="33"/>
      <c r="L329" s="34"/>
      <c r="M329" s="34"/>
      <c r="N329" s="35"/>
      <c r="O329" s="34"/>
      <c r="P329" s="33"/>
      <c r="Q329" s="35"/>
      <c r="R329" s="46"/>
      <c r="S329" s="34"/>
      <c r="T329" s="47"/>
      <c r="U329" s="48"/>
      <c r="V329" s="49"/>
      <c r="W329" s="50"/>
      <c r="X329" s="51"/>
      <c r="Y329" s="37"/>
      <c r="Z329" s="38"/>
      <c r="AA329" s="38"/>
      <c r="AB329" s="38"/>
    </row>
    <row r="330" spans="1:28" ht="45" customHeight="1">
      <c r="A330" s="54"/>
      <c r="B330" s="55" t="str">
        <f t="shared" si="2"/>
        <v>월</v>
      </c>
      <c r="C330" s="55" t="str">
        <f t="shared" si="3"/>
        <v>00년 1월 1주차</v>
      </c>
      <c r="D330" s="55"/>
      <c r="E330" s="56"/>
      <c r="F330" s="54"/>
      <c r="G330" s="54"/>
      <c r="H330" s="33"/>
      <c r="I330" s="54"/>
      <c r="J330" s="33"/>
      <c r="K330" s="33"/>
      <c r="L330" s="34"/>
      <c r="M330" s="34"/>
      <c r="N330" s="35"/>
      <c r="O330" s="34"/>
      <c r="P330" s="33"/>
      <c r="Q330" s="35"/>
      <c r="R330" s="46"/>
      <c r="S330" s="34"/>
      <c r="T330" s="47"/>
      <c r="U330" s="48"/>
      <c r="V330" s="49"/>
      <c r="W330" s="50"/>
      <c r="X330" s="51"/>
      <c r="Y330" s="37"/>
      <c r="Z330" s="38"/>
      <c r="AA330" s="38"/>
      <c r="AB330" s="38"/>
    </row>
    <row r="331" spans="1:28" ht="45" customHeight="1">
      <c r="A331" s="54"/>
      <c r="B331" s="55" t="str">
        <f t="shared" si="2"/>
        <v>월</v>
      </c>
      <c r="C331" s="55" t="str">
        <f t="shared" si="3"/>
        <v>00년 1월 1주차</v>
      </c>
      <c r="D331" s="55"/>
      <c r="E331" s="56"/>
      <c r="F331" s="54"/>
      <c r="G331" s="54"/>
      <c r="H331" s="33"/>
      <c r="I331" s="54"/>
      <c r="J331" s="33"/>
      <c r="K331" s="33"/>
      <c r="L331" s="34"/>
      <c r="M331" s="34"/>
      <c r="N331" s="35"/>
      <c r="O331" s="34"/>
      <c r="P331" s="33"/>
      <c r="Q331" s="35"/>
      <c r="R331" s="46"/>
      <c r="S331" s="34"/>
      <c r="T331" s="47"/>
      <c r="U331" s="48"/>
      <c r="V331" s="49"/>
      <c r="W331" s="50"/>
      <c r="X331" s="51"/>
      <c r="Y331" s="37"/>
      <c r="Z331" s="38"/>
      <c r="AA331" s="38"/>
      <c r="AB331" s="38"/>
    </row>
    <row r="332" spans="1:28" ht="45" customHeight="1">
      <c r="A332" s="54"/>
      <c r="B332" s="55" t="str">
        <f t="shared" si="2"/>
        <v>월</v>
      </c>
      <c r="C332" s="55" t="str">
        <f t="shared" si="3"/>
        <v>00년 1월 1주차</v>
      </c>
      <c r="D332" s="55"/>
      <c r="E332" s="56"/>
      <c r="F332" s="54"/>
      <c r="G332" s="54"/>
      <c r="H332" s="33"/>
      <c r="I332" s="54"/>
      <c r="J332" s="33"/>
      <c r="K332" s="33"/>
      <c r="L332" s="34"/>
      <c r="M332" s="34"/>
      <c r="N332" s="35"/>
      <c r="O332" s="34"/>
      <c r="P332" s="33"/>
      <c r="Q332" s="35"/>
      <c r="R332" s="46"/>
      <c r="S332" s="34"/>
      <c r="T332" s="47"/>
      <c r="U332" s="48"/>
      <c r="V332" s="49"/>
      <c r="W332" s="50"/>
      <c r="X332" s="51"/>
      <c r="Y332" s="37"/>
      <c r="Z332" s="38"/>
      <c r="AA332" s="38"/>
      <c r="AB332" s="38"/>
    </row>
    <row r="333" spans="1:28" ht="45" customHeight="1">
      <c r="A333" s="54"/>
      <c r="B333" s="55" t="str">
        <f t="shared" si="2"/>
        <v>월</v>
      </c>
      <c r="C333" s="55" t="str">
        <f t="shared" si="3"/>
        <v>00년 1월 1주차</v>
      </c>
      <c r="D333" s="55"/>
      <c r="E333" s="56"/>
      <c r="F333" s="54"/>
      <c r="G333" s="54"/>
      <c r="H333" s="33"/>
      <c r="I333" s="54"/>
      <c r="J333" s="33"/>
      <c r="K333" s="33"/>
      <c r="L333" s="34"/>
      <c r="M333" s="34"/>
      <c r="N333" s="35"/>
      <c r="O333" s="34"/>
      <c r="P333" s="33"/>
      <c r="Q333" s="35"/>
      <c r="R333" s="46"/>
      <c r="S333" s="34"/>
      <c r="T333" s="47"/>
      <c r="U333" s="48"/>
      <c r="V333" s="49"/>
      <c r="W333" s="50"/>
      <c r="X333" s="51"/>
      <c r="Y333" s="37"/>
      <c r="Z333" s="38"/>
      <c r="AA333" s="38"/>
      <c r="AB333" s="38"/>
    </row>
    <row r="334" spans="1:28" ht="45" customHeight="1">
      <c r="A334" s="54"/>
      <c r="B334" s="55" t="str">
        <f t="shared" si="2"/>
        <v>월</v>
      </c>
      <c r="C334" s="55" t="str">
        <f t="shared" si="3"/>
        <v>00년 1월 1주차</v>
      </c>
      <c r="D334" s="55"/>
      <c r="E334" s="56"/>
      <c r="F334" s="54"/>
      <c r="G334" s="54"/>
      <c r="H334" s="33"/>
      <c r="I334" s="54"/>
      <c r="J334" s="33"/>
      <c r="K334" s="33"/>
      <c r="L334" s="34"/>
      <c r="M334" s="34"/>
      <c r="N334" s="35"/>
      <c r="O334" s="34"/>
      <c r="P334" s="33"/>
      <c r="Q334" s="35"/>
      <c r="R334" s="46"/>
      <c r="S334" s="34"/>
      <c r="T334" s="47"/>
      <c r="U334" s="48"/>
      <c r="V334" s="49"/>
      <c r="W334" s="50"/>
      <c r="X334" s="51"/>
      <c r="Y334" s="37"/>
      <c r="Z334" s="38"/>
      <c r="AA334" s="38"/>
      <c r="AB334" s="38"/>
    </row>
    <row r="335" spans="1:28" ht="45" customHeight="1">
      <c r="A335" s="54"/>
      <c r="B335" s="55" t="str">
        <f t="shared" si="2"/>
        <v>월</v>
      </c>
      <c r="C335" s="55" t="str">
        <f t="shared" si="3"/>
        <v>00년 1월 1주차</v>
      </c>
      <c r="D335" s="55"/>
      <c r="E335" s="56"/>
      <c r="F335" s="54"/>
      <c r="G335" s="54"/>
      <c r="H335" s="33"/>
      <c r="I335" s="54"/>
      <c r="J335" s="33"/>
      <c r="K335" s="33"/>
      <c r="L335" s="34"/>
      <c r="M335" s="34"/>
      <c r="N335" s="35"/>
      <c r="O335" s="34"/>
      <c r="P335" s="33"/>
      <c r="Q335" s="35"/>
      <c r="R335" s="46"/>
      <c r="S335" s="34"/>
      <c r="T335" s="47"/>
      <c r="U335" s="48"/>
      <c r="V335" s="49"/>
      <c r="W335" s="50"/>
      <c r="X335" s="51"/>
      <c r="Y335" s="37"/>
      <c r="Z335" s="38"/>
      <c r="AA335" s="38"/>
      <c r="AB335" s="38"/>
    </row>
    <row r="336" spans="1:28" ht="45" customHeight="1">
      <c r="A336" s="54"/>
      <c r="B336" s="55" t="str">
        <f t="shared" si="2"/>
        <v>월</v>
      </c>
      <c r="C336" s="55" t="str">
        <f t="shared" si="3"/>
        <v>00년 1월 1주차</v>
      </c>
      <c r="D336" s="55"/>
      <c r="E336" s="56"/>
      <c r="F336" s="54"/>
      <c r="G336" s="54"/>
      <c r="H336" s="33"/>
      <c r="I336" s="54"/>
      <c r="J336" s="33"/>
      <c r="K336" s="33"/>
      <c r="L336" s="34"/>
      <c r="M336" s="34"/>
      <c r="N336" s="35"/>
      <c r="O336" s="34"/>
      <c r="P336" s="33"/>
      <c r="Q336" s="35"/>
      <c r="R336" s="46"/>
      <c r="S336" s="34"/>
      <c r="T336" s="47"/>
      <c r="U336" s="48"/>
      <c r="V336" s="49"/>
      <c r="W336" s="50"/>
      <c r="X336" s="51"/>
      <c r="Y336" s="37"/>
      <c r="Z336" s="38"/>
      <c r="AA336" s="38"/>
      <c r="AB336" s="38"/>
    </row>
    <row r="337" spans="1:28" ht="45" customHeight="1">
      <c r="A337" s="54"/>
      <c r="B337" s="55" t="str">
        <f t="shared" si="2"/>
        <v>월</v>
      </c>
      <c r="C337" s="55" t="str">
        <f t="shared" si="3"/>
        <v>00년 1월 1주차</v>
      </c>
      <c r="D337" s="55"/>
      <c r="E337" s="56"/>
      <c r="F337" s="54"/>
      <c r="G337" s="54"/>
      <c r="H337" s="33"/>
      <c r="I337" s="54"/>
      <c r="J337" s="33"/>
      <c r="K337" s="33"/>
      <c r="L337" s="34"/>
      <c r="M337" s="34"/>
      <c r="N337" s="35"/>
      <c r="O337" s="34"/>
      <c r="P337" s="33"/>
      <c r="Q337" s="35"/>
      <c r="R337" s="46"/>
      <c r="S337" s="34"/>
      <c r="T337" s="47"/>
      <c r="U337" s="48"/>
      <c r="V337" s="49"/>
      <c r="W337" s="50"/>
      <c r="X337" s="51"/>
      <c r="Y337" s="37"/>
      <c r="Z337" s="38"/>
      <c r="AA337" s="38"/>
      <c r="AB337" s="38"/>
    </row>
    <row r="338" spans="1:28" ht="45" customHeight="1">
      <c r="A338" s="54"/>
      <c r="B338" s="55" t="str">
        <f t="shared" si="2"/>
        <v>월</v>
      </c>
      <c r="C338" s="55" t="str">
        <f t="shared" si="3"/>
        <v>00년 1월 1주차</v>
      </c>
      <c r="D338" s="55"/>
      <c r="E338" s="56"/>
      <c r="F338" s="54"/>
      <c r="G338" s="54"/>
      <c r="H338" s="33"/>
      <c r="I338" s="54"/>
      <c r="J338" s="33"/>
      <c r="K338" s="33"/>
      <c r="L338" s="34"/>
      <c r="M338" s="34"/>
      <c r="N338" s="35"/>
      <c r="O338" s="34"/>
      <c r="P338" s="33"/>
      <c r="Q338" s="35"/>
      <c r="R338" s="46"/>
      <c r="S338" s="34"/>
      <c r="T338" s="47"/>
      <c r="U338" s="48"/>
      <c r="V338" s="49"/>
      <c r="W338" s="50"/>
      <c r="X338" s="51"/>
      <c r="Y338" s="37"/>
      <c r="Z338" s="38"/>
      <c r="AA338" s="38"/>
      <c r="AB338" s="38"/>
    </row>
    <row r="339" spans="1:28" ht="45" customHeight="1">
      <c r="A339" s="54"/>
      <c r="B339" s="55" t="str">
        <f t="shared" si="2"/>
        <v>월</v>
      </c>
      <c r="C339" s="55" t="str">
        <f t="shared" si="3"/>
        <v>00년 1월 1주차</v>
      </c>
      <c r="D339" s="55"/>
      <c r="E339" s="56"/>
      <c r="F339" s="54"/>
      <c r="G339" s="54"/>
      <c r="H339" s="33"/>
      <c r="I339" s="54"/>
      <c r="J339" s="33"/>
      <c r="K339" s="33"/>
      <c r="L339" s="34"/>
      <c r="M339" s="34"/>
      <c r="N339" s="35"/>
      <c r="O339" s="34"/>
      <c r="P339" s="33"/>
      <c r="Q339" s="35"/>
      <c r="R339" s="46"/>
      <c r="S339" s="34"/>
      <c r="T339" s="47"/>
      <c r="U339" s="48"/>
      <c r="V339" s="49"/>
      <c r="W339" s="50"/>
      <c r="X339" s="51"/>
      <c r="Y339" s="37"/>
      <c r="Z339" s="38"/>
      <c r="AA339" s="38"/>
      <c r="AB339" s="38"/>
    </row>
    <row r="340" spans="1:28" ht="45" customHeight="1">
      <c r="A340" s="54"/>
      <c r="B340" s="55" t="str">
        <f t="shared" si="2"/>
        <v>월</v>
      </c>
      <c r="C340" s="55" t="str">
        <f t="shared" si="3"/>
        <v>00년 1월 1주차</v>
      </c>
      <c r="D340" s="55"/>
      <c r="E340" s="56"/>
      <c r="F340" s="54"/>
      <c r="G340" s="54"/>
      <c r="H340" s="33"/>
      <c r="I340" s="54"/>
      <c r="J340" s="33"/>
      <c r="K340" s="33"/>
      <c r="L340" s="34"/>
      <c r="M340" s="34"/>
      <c r="N340" s="35"/>
      <c r="O340" s="34"/>
      <c r="P340" s="33"/>
      <c r="Q340" s="35"/>
      <c r="R340" s="46"/>
      <c r="S340" s="34"/>
      <c r="T340" s="47"/>
      <c r="U340" s="48"/>
      <c r="V340" s="49"/>
      <c r="W340" s="50"/>
      <c r="X340" s="51"/>
      <c r="Y340" s="37"/>
      <c r="Z340" s="38"/>
      <c r="AA340" s="38"/>
      <c r="AB340" s="38"/>
    </row>
    <row r="341" spans="1:28" ht="45" customHeight="1">
      <c r="A341" s="54"/>
      <c r="B341" s="55" t="str">
        <f t="shared" si="2"/>
        <v>월</v>
      </c>
      <c r="C341" s="55" t="str">
        <f t="shared" si="3"/>
        <v>00년 1월 1주차</v>
      </c>
      <c r="D341" s="55"/>
      <c r="E341" s="56"/>
      <c r="F341" s="54"/>
      <c r="G341" s="54"/>
      <c r="H341" s="33"/>
      <c r="I341" s="54"/>
      <c r="J341" s="33"/>
      <c r="K341" s="33"/>
      <c r="L341" s="34"/>
      <c r="M341" s="34"/>
      <c r="N341" s="35"/>
      <c r="O341" s="34"/>
      <c r="P341" s="33"/>
      <c r="Q341" s="35"/>
      <c r="R341" s="46"/>
      <c r="S341" s="34"/>
      <c r="T341" s="47"/>
      <c r="U341" s="48"/>
      <c r="V341" s="49"/>
      <c r="W341" s="50"/>
      <c r="X341" s="51"/>
      <c r="Y341" s="37"/>
      <c r="Z341" s="38"/>
      <c r="AA341" s="38"/>
      <c r="AB341" s="38"/>
    </row>
    <row r="342" spans="1:28" ht="45" customHeight="1">
      <c r="A342" s="54"/>
      <c r="B342" s="55" t="str">
        <f t="shared" si="2"/>
        <v>월</v>
      </c>
      <c r="C342" s="55" t="str">
        <f t="shared" si="3"/>
        <v>00년 1월 1주차</v>
      </c>
      <c r="D342" s="55"/>
      <c r="E342" s="56"/>
      <c r="F342" s="54"/>
      <c r="G342" s="54"/>
      <c r="H342" s="33"/>
      <c r="I342" s="54"/>
      <c r="J342" s="33"/>
      <c r="K342" s="33"/>
      <c r="L342" s="34"/>
      <c r="M342" s="34"/>
      <c r="N342" s="35"/>
      <c r="O342" s="34"/>
      <c r="P342" s="33"/>
      <c r="Q342" s="35"/>
      <c r="R342" s="46"/>
      <c r="S342" s="34"/>
      <c r="T342" s="47"/>
      <c r="U342" s="48"/>
      <c r="V342" s="49"/>
      <c r="W342" s="50"/>
      <c r="X342" s="51"/>
      <c r="Y342" s="37"/>
      <c r="Z342" s="38"/>
      <c r="AA342" s="38"/>
      <c r="AB342" s="38"/>
    </row>
    <row r="343" spans="1:28" ht="45" customHeight="1">
      <c r="A343" s="54"/>
      <c r="B343" s="55" t="str">
        <f t="shared" si="2"/>
        <v>월</v>
      </c>
      <c r="C343" s="55" t="str">
        <f t="shared" si="3"/>
        <v>00년 1월 1주차</v>
      </c>
      <c r="D343" s="55"/>
      <c r="E343" s="56"/>
      <c r="F343" s="54"/>
      <c r="G343" s="54"/>
      <c r="H343" s="33"/>
      <c r="I343" s="54"/>
      <c r="J343" s="33"/>
      <c r="K343" s="33"/>
      <c r="L343" s="34"/>
      <c r="M343" s="34"/>
      <c r="N343" s="35"/>
      <c r="O343" s="34"/>
      <c r="P343" s="33"/>
      <c r="Q343" s="35"/>
      <c r="R343" s="46"/>
      <c r="S343" s="34"/>
      <c r="T343" s="47"/>
      <c r="U343" s="48"/>
      <c r="V343" s="49"/>
      <c r="W343" s="50"/>
      <c r="X343" s="51"/>
      <c r="Y343" s="37"/>
      <c r="Z343" s="38"/>
      <c r="AA343" s="38"/>
      <c r="AB343" s="38"/>
    </row>
    <row r="344" spans="1:28" ht="45" customHeight="1">
      <c r="A344" s="54"/>
      <c r="B344" s="55" t="str">
        <f t="shared" si="2"/>
        <v>월</v>
      </c>
      <c r="C344" s="55" t="str">
        <f t="shared" si="3"/>
        <v>00년 1월 1주차</v>
      </c>
      <c r="D344" s="55"/>
      <c r="E344" s="56"/>
      <c r="F344" s="54"/>
      <c r="G344" s="54"/>
      <c r="H344" s="33"/>
      <c r="I344" s="54"/>
      <c r="J344" s="33"/>
      <c r="K344" s="33"/>
      <c r="L344" s="34"/>
      <c r="M344" s="34"/>
      <c r="N344" s="35"/>
      <c r="O344" s="34"/>
      <c r="P344" s="33"/>
      <c r="Q344" s="35"/>
      <c r="R344" s="46"/>
      <c r="S344" s="34"/>
      <c r="T344" s="47"/>
      <c r="U344" s="48"/>
      <c r="V344" s="49"/>
      <c r="W344" s="50"/>
      <c r="X344" s="51"/>
      <c r="Y344" s="37"/>
      <c r="Z344" s="38"/>
      <c r="AA344" s="38"/>
      <c r="AB344" s="38"/>
    </row>
    <row r="345" spans="1:28" ht="45" customHeight="1">
      <c r="A345" s="54"/>
      <c r="B345" s="55" t="str">
        <f t="shared" si="2"/>
        <v>월</v>
      </c>
      <c r="C345" s="55" t="str">
        <f t="shared" si="3"/>
        <v>00년 1월 1주차</v>
      </c>
      <c r="D345" s="55"/>
      <c r="E345" s="56"/>
      <c r="F345" s="54"/>
      <c r="G345" s="54"/>
      <c r="H345" s="33"/>
      <c r="I345" s="54"/>
      <c r="J345" s="33"/>
      <c r="K345" s="33"/>
      <c r="L345" s="34"/>
      <c r="M345" s="34"/>
      <c r="N345" s="35"/>
      <c r="O345" s="34"/>
      <c r="P345" s="33"/>
      <c r="Q345" s="35"/>
      <c r="R345" s="46"/>
      <c r="S345" s="34"/>
      <c r="T345" s="47"/>
      <c r="U345" s="48"/>
      <c r="V345" s="49"/>
      <c r="W345" s="50"/>
      <c r="X345" s="51"/>
      <c r="Y345" s="37"/>
      <c r="Z345" s="38"/>
      <c r="AA345" s="38"/>
      <c r="AB345" s="38"/>
    </row>
    <row r="346" spans="1:28" ht="45" customHeight="1">
      <c r="A346" s="54"/>
      <c r="B346" s="55" t="str">
        <f t="shared" si="2"/>
        <v>월</v>
      </c>
      <c r="C346" s="55" t="str">
        <f t="shared" si="3"/>
        <v>00년 1월 1주차</v>
      </c>
      <c r="D346" s="55"/>
      <c r="E346" s="56"/>
      <c r="F346" s="54"/>
      <c r="G346" s="54"/>
      <c r="H346" s="33"/>
      <c r="I346" s="54"/>
      <c r="J346" s="33"/>
      <c r="K346" s="33"/>
      <c r="L346" s="34"/>
      <c r="M346" s="34"/>
      <c r="N346" s="35"/>
      <c r="O346" s="34"/>
      <c r="P346" s="33"/>
      <c r="Q346" s="35"/>
      <c r="R346" s="46"/>
      <c r="S346" s="34"/>
      <c r="T346" s="47"/>
      <c r="U346" s="48"/>
      <c r="V346" s="49"/>
      <c r="W346" s="50"/>
      <c r="X346" s="51"/>
      <c r="Y346" s="37"/>
      <c r="Z346" s="38"/>
      <c r="AA346" s="38"/>
      <c r="AB346" s="38"/>
    </row>
    <row r="347" spans="1:28" ht="45" customHeight="1">
      <c r="A347" s="54"/>
      <c r="B347" s="55" t="str">
        <f t="shared" si="2"/>
        <v>월</v>
      </c>
      <c r="C347" s="55" t="str">
        <f t="shared" si="3"/>
        <v>00년 1월 1주차</v>
      </c>
      <c r="D347" s="55"/>
      <c r="E347" s="56"/>
      <c r="F347" s="54"/>
      <c r="G347" s="54"/>
      <c r="H347" s="33"/>
      <c r="I347" s="54"/>
      <c r="J347" s="33"/>
      <c r="K347" s="33"/>
      <c r="L347" s="34"/>
      <c r="M347" s="34"/>
      <c r="N347" s="35"/>
      <c r="O347" s="34"/>
      <c r="P347" s="33"/>
      <c r="Q347" s="35"/>
      <c r="R347" s="46"/>
      <c r="S347" s="34"/>
      <c r="T347" s="47"/>
      <c r="U347" s="48"/>
      <c r="V347" s="49"/>
      <c r="W347" s="50"/>
      <c r="X347" s="51"/>
      <c r="Y347" s="37"/>
      <c r="Z347" s="38"/>
      <c r="AA347" s="38"/>
      <c r="AB347" s="38"/>
    </row>
    <row r="348" spans="1:28" ht="45" customHeight="1">
      <c r="A348" s="54"/>
      <c r="B348" s="55" t="str">
        <f t="shared" si="2"/>
        <v>월</v>
      </c>
      <c r="C348" s="55" t="str">
        <f t="shared" si="3"/>
        <v>00년 1월 1주차</v>
      </c>
      <c r="D348" s="55"/>
      <c r="E348" s="56"/>
      <c r="F348" s="54"/>
      <c r="G348" s="54"/>
      <c r="H348" s="33"/>
      <c r="I348" s="54"/>
      <c r="J348" s="33"/>
      <c r="K348" s="33"/>
      <c r="L348" s="34"/>
      <c r="M348" s="34"/>
      <c r="N348" s="35"/>
      <c r="O348" s="34"/>
      <c r="P348" s="33"/>
      <c r="Q348" s="35"/>
      <c r="R348" s="46"/>
      <c r="S348" s="34"/>
      <c r="T348" s="47"/>
      <c r="U348" s="48"/>
      <c r="V348" s="49"/>
      <c r="W348" s="50"/>
      <c r="X348" s="51"/>
      <c r="Y348" s="37"/>
      <c r="Z348" s="38"/>
      <c r="AA348" s="38"/>
      <c r="AB348" s="38"/>
    </row>
    <row r="349" spans="1:28" ht="45" customHeight="1">
      <c r="A349" s="54"/>
      <c r="B349" s="55" t="str">
        <f t="shared" si="2"/>
        <v>월</v>
      </c>
      <c r="C349" s="55" t="str">
        <f t="shared" si="3"/>
        <v>00년 1월 1주차</v>
      </c>
      <c r="D349" s="55"/>
      <c r="E349" s="56"/>
      <c r="F349" s="54"/>
      <c r="G349" s="54"/>
      <c r="H349" s="33"/>
      <c r="I349" s="54"/>
      <c r="J349" s="33"/>
      <c r="K349" s="33"/>
      <c r="L349" s="34"/>
      <c r="M349" s="34"/>
      <c r="N349" s="35"/>
      <c r="O349" s="34"/>
      <c r="P349" s="33"/>
      <c r="Q349" s="35"/>
      <c r="R349" s="46"/>
      <c r="S349" s="34"/>
      <c r="T349" s="47"/>
      <c r="U349" s="48"/>
      <c r="V349" s="49"/>
      <c r="W349" s="50"/>
      <c r="X349" s="51"/>
      <c r="Y349" s="37"/>
      <c r="Z349" s="38"/>
      <c r="AA349" s="38"/>
      <c r="AB349" s="38"/>
    </row>
    <row r="350" spans="1:28" ht="45" customHeight="1">
      <c r="A350" s="54"/>
      <c r="B350" s="55" t="str">
        <f t="shared" si="2"/>
        <v>월</v>
      </c>
      <c r="C350" s="55" t="str">
        <f t="shared" si="3"/>
        <v>00년 1월 1주차</v>
      </c>
      <c r="D350" s="55"/>
      <c r="E350" s="56"/>
      <c r="F350" s="54"/>
      <c r="G350" s="54"/>
      <c r="H350" s="33"/>
      <c r="I350" s="54"/>
      <c r="J350" s="33"/>
      <c r="K350" s="33"/>
      <c r="L350" s="34"/>
      <c r="M350" s="34"/>
      <c r="N350" s="35"/>
      <c r="O350" s="34"/>
      <c r="P350" s="33"/>
      <c r="Q350" s="35"/>
      <c r="R350" s="46"/>
      <c r="S350" s="34"/>
      <c r="T350" s="47"/>
      <c r="U350" s="48"/>
      <c r="V350" s="49"/>
      <c r="W350" s="50"/>
      <c r="X350" s="51"/>
      <c r="Y350" s="37"/>
      <c r="Z350" s="38"/>
      <c r="AA350" s="38"/>
      <c r="AB350" s="38"/>
    </row>
    <row r="351" spans="1:28" ht="45" customHeight="1">
      <c r="A351" s="54"/>
      <c r="B351" s="55" t="str">
        <f t="shared" si="2"/>
        <v>월</v>
      </c>
      <c r="C351" s="55" t="str">
        <f t="shared" si="3"/>
        <v>00년 1월 1주차</v>
      </c>
      <c r="D351" s="55"/>
      <c r="E351" s="56"/>
      <c r="F351" s="54"/>
      <c r="G351" s="54"/>
      <c r="H351" s="33"/>
      <c r="I351" s="54"/>
      <c r="J351" s="33"/>
      <c r="K351" s="33"/>
      <c r="L351" s="34"/>
      <c r="M351" s="34"/>
      <c r="N351" s="35"/>
      <c r="O351" s="34"/>
      <c r="P351" s="33"/>
      <c r="Q351" s="35"/>
      <c r="R351" s="46"/>
      <c r="S351" s="34"/>
      <c r="T351" s="47"/>
      <c r="U351" s="48"/>
      <c r="V351" s="49"/>
      <c r="W351" s="50"/>
      <c r="X351" s="51"/>
      <c r="Y351" s="37"/>
      <c r="Z351" s="38"/>
      <c r="AA351" s="38"/>
      <c r="AB351" s="38"/>
    </row>
    <row r="352" spans="1:28" ht="45" customHeight="1">
      <c r="A352" s="54"/>
      <c r="B352" s="55" t="str">
        <f t="shared" si="2"/>
        <v>월</v>
      </c>
      <c r="C352" s="55" t="str">
        <f t="shared" si="3"/>
        <v>00년 1월 1주차</v>
      </c>
      <c r="D352" s="55"/>
      <c r="E352" s="56"/>
      <c r="F352" s="54"/>
      <c r="G352" s="54"/>
      <c r="H352" s="33"/>
      <c r="I352" s="54"/>
      <c r="J352" s="33"/>
      <c r="K352" s="33"/>
      <c r="L352" s="34"/>
      <c r="M352" s="34"/>
      <c r="N352" s="35"/>
      <c r="O352" s="34"/>
      <c r="P352" s="33"/>
      <c r="Q352" s="35"/>
      <c r="R352" s="46"/>
      <c r="S352" s="34"/>
      <c r="T352" s="47"/>
      <c r="U352" s="48"/>
      <c r="V352" s="49"/>
      <c r="W352" s="50"/>
      <c r="X352" s="51"/>
      <c r="Y352" s="37"/>
      <c r="Z352" s="38"/>
      <c r="AA352" s="38"/>
      <c r="AB352" s="38"/>
    </row>
    <row r="353" spans="1:28" ht="45" customHeight="1">
      <c r="A353" s="54"/>
      <c r="B353" s="55" t="str">
        <f t="shared" si="2"/>
        <v>월</v>
      </c>
      <c r="C353" s="55" t="str">
        <f t="shared" si="3"/>
        <v>00년 1월 1주차</v>
      </c>
      <c r="D353" s="55"/>
      <c r="E353" s="56"/>
      <c r="F353" s="54"/>
      <c r="G353" s="54"/>
      <c r="H353" s="33"/>
      <c r="I353" s="54"/>
      <c r="J353" s="33"/>
      <c r="K353" s="33"/>
      <c r="L353" s="34"/>
      <c r="M353" s="34"/>
      <c r="N353" s="35"/>
      <c r="O353" s="34"/>
      <c r="P353" s="33"/>
      <c r="Q353" s="35"/>
      <c r="R353" s="46"/>
      <c r="S353" s="34"/>
      <c r="T353" s="47"/>
      <c r="U353" s="48"/>
      <c r="V353" s="49"/>
      <c r="W353" s="50"/>
      <c r="X353" s="51"/>
      <c r="Y353" s="37"/>
      <c r="Z353" s="38"/>
      <c r="AA353" s="38"/>
      <c r="AB353" s="38"/>
    </row>
    <row r="354" spans="1:28" ht="45" customHeight="1">
      <c r="A354" s="54"/>
      <c r="B354" s="55" t="str">
        <f t="shared" si="2"/>
        <v>월</v>
      </c>
      <c r="C354" s="55" t="str">
        <f t="shared" si="3"/>
        <v>00년 1월 1주차</v>
      </c>
      <c r="D354" s="55"/>
      <c r="E354" s="56"/>
      <c r="F354" s="54"/>
      <c r="G354" s="54"/>
      <c r="H354" s="33"/>
      <c r="I354" s="54"/>
      <c r="J354" s="33"/>
      <c r="K354" s="33"/>
      <c r="L354" s="34"/>
      <c r="M354" s="34"/>
      <c r="N354" s="35"/>
      <c r="O354" s="34"/>
      <c r="P354" s="33"/>
      <c r="Q354" s="35"/>
      <c r="R354" s="46"/>
      <c r="S354" s="34"/>
      <c r="T354" s="47"/>
      <c r="U354" s="48"/>
      <c r="V354" s="49"/>
      <c r="W354" s="50"/>
      <c r="X354" s="51"/>
      <c r="Y354" s="37"/>
      <c r="Z354" s="38"/>
      <c r="AA354" s="38"/>
      <c r="AB354" s="38"/>
    </row>
    <row r="355" spans="1:28" ht="45" customHeight="1">
      <c r="A355" s="54"/>
      <c r="B355" s="55" t="str">
        <f t="shared" si="2"/>
        <v>월</v>
      </c>
      <c r="C355" s="55" t="str">
        <f t="shared" si="3"/>
        <v>00년 1월 1주차</v>
      </c>
      <c r="D355" s="55"/>
      <c r="E355" s="56"/>
      <c r="F355" s="54"/>
      <c r="G355" s="54"/>
      <c r="H355" s="33"/>
      <c r="I355" s="54"/>
      <c r="J355" s="33"/>
      <c r="K355" s="33"/>
      <c r="L355" s="34"/>
      <c r="M355" s="34"/>
      <c r="N355" s="35"/>
      <c r="O355" s="34"/>
      <c r="P355" s="33"/>
      <c r="Q355" s="35"/>
      <c r="R355" s="46"/>
      <c r="S355" s="34"/>
      <c r="T355" s="47"/>
      <c r="U355" s="48"/>
      <c r="V355" s="49"/>
      <c r="W355" s="50"/>
      <c r="X355" s="51"/>
      <c r="Y355" s="37"/>
      <c r="Z355" s="38"/>
      <c r="AA355" s="38"/>
      <c r="AB355" s="38"/>
    </row>
    <row r="356" spans="1:28" ht="45" customHeight="1">
      <c r="A356" s="54"/>
      <c r="B356" s="55" t="str">
        <f t="shared" si="2"/>
        <v>월</v>
      </c>
      <c r="C356" s="55" t="str">
        <f t="shared" si="3"/>
        <v>00년 1월 1주차</v>
      </c>
      <c r="D356" s="55"/>
      <c r="E356" s="56"/>
      <c r="F356" s="54"/>
      <c r="G356" s="54"/>
      <c r="H356" s="33"/>
      <c r="I356" s="54"/>
      <c r="J356" s="33"/>
      <c r="K356" s="33"/>
      <c r="L356" s="34"/>
      <c r="M356" s="34"/>
      <c r="N356" s="35"/>
      <c r="O356" s="34"/>
      <c r="P356" s="33"/>
      <c r="Q356" s="35"/>
      <c r="R356" s="46"/>
      <c r="S356" s="34"/>
      <c r="T356" s="47"/>
      <c r="U356" s="48"/>
      <c r="V356" s="49"/>
      <c r="W356" s="50"/>
      <c r="X356" s="51"/>
      <c r="Y356" s="37"/>
      <c r="Z356" s="38"/>
      <c r="AA356" s="38"/>
      <c r="AB356" s="38"/>
    </row>
    <row r="357" spans="1:28" ht="45" customHeight="1">
      <c r="A357" s="54"/>
      <c r="B357" s="55" t="str">
        <f t="shared" si="2"/>
        <v>월</v>
      </c>
      <c r="C357" s="55" t="str">
        <f t="shared" si="3"/>
        <v>00년 1월 1주차</v>
      </c>
      <c r="D357" s="55"/>
      <c r="E357" s="56"/>
      <c r="F357" s="54"/>
      <c r="G357" s="54"/>
      <c r="H357" s="33"/>
      <c r="I357" s="54"/>
      <c r="J357" s="33"/>
      <c r="K357" s="33"/>
      <c r="L357" s="34"/>
      <c r="M357" s="34"/>
      <c r="N357" s="35"/>
      <c r="O357" s="34"/>
      <c r="P357" s="33"/>
      <c r="Q357" s="35"/>
      <c r="R357" s="46"/>
      <c r="S357" s="34"/>
      <c r="T357" s="47"/>
      <c r="U357" s="48"/>
      <c r="V357" s="49"/>
      <c r="W357" s="50"/>
      <c r="X357" s="51"/>
      <c r="Y357" s="37"/>
      <c r="Z357" s="38"/>
      <c r="AA357" s="38"/>
      <c r="AB357" s="38"/>
    </row>
    <row r="358" spans="1:28" ht="45" customHeight="1">
      <c r="A358" s="54"/>
      <c r="B358" s="55" t="str">
        <f t="shared" si="2"/>
        <v>월</v>
      </c>
      <c r="C358" s="55" t="str">
        <f t="shared" si="3"/>
        <v>00년 1월 1주차</v>
      </c>
      <c r="D358" s="55"/>
      <c r="E358" s="56"/>
      <c r="F358" s="54"/>
      <c r="G358" s="54"/>
      <c r="H358" s="33"/>
      <c r="I358" s="54"/>
      <c r="J358" s="33"/>
      <c r="K358" s="33"/>
      <c r="L358" s="34"/>
      <c r="M358" s="34"/>
      <c r="N358" s="35"/>
      <c r="O358" s="34"/>
      <c r="P358" s="33"/>
      <c r="Q358" s="35"/>
      <c r="R358" s="46"/>
      <c r="S358" s="34"/>
      <c r="T358" s="47"/>
      <c r="U358" s="48"/>
      <c r="V358" s="49"/>
      <c r="W358" s="50"/>
      <c r="X358" s="51"/>
      <c r="Y358" s="37"/>
      <c r="Z358" s="38"/>
      <c r="AA358" s="38"/>
      <c r="AB358" s="38"/>
    </row>
    <row r="359" spans="1:28" ht="45" customHeight="1">
      <c r="A359" s="54"/>
      <c r="B359" s="55" t="str">
        <f t="shared" si="2"/>
        <v>월</v>
      </c>
      <c r="C359" s="55" t="str">
        <f t="shared" si="3"/>
        <v>00년 1월 1주차</v>
      </c>
      <c r="D359" s="55"/>
      <c r="E359" s="56"/>
      <c r="F359" s="54"/>
      <c r="G359" s="54"/>
      <c r="H359" s="33"/>
      <c r="I359" s="54"/>
      <c r="J359" s="33"/>
      <c r="K359" s="33"/>
      <c r="L359" s="34"/>
      <c r="M359" s="34"/>
      <c r="N359" s="35"/>
      <c r="O359" s="34"/>
      <c r="P359" s="33"/>
      <c r="Q359" s="35"/>
      <c r="R359" s="46"/>
      <c r="S359" s="34"/>
      <c r="T359" s="47"/>
      <c r="U359" s="48"/>
      <c r="V359" s="49"/>
      <c r="W359" s="50"/>
      <c r="X359" s="51"/>
      <c r="Y359" s="37"/>
      <c r="Z359" s="38"/>
      <c r="AA359" s="38"/>
      <c r="AB359" s="38"/>
    </row>
    <row r="360" spans="1:28" ht="45" customHeight="1">
      <c r="A360" s="54"/>
      <c r="B360" s="55" t="str">
        <f t="shared" si="2"/>
        <v>월</v>
      </c>
      <c r="C360" s="55" t="str">
        <f t="shared" si="3"/>
        <v>00년 1월 1주차</v>
      </c>
      <c r="D360" s="55"/>
      <c r="E360" s="56"/>
      <c r="F360" s="54"/>
      <c r="G360" s="54"/>
      <c r="H360" s="33"/>
      <c r="I360" s="54"/>
      <c r="J360" s="33"/>
      <c r="K360" s="33"/>
      <c r="L360" s="34"/>
      <c r="M360" s="34"/>
      <c r="N360" s="35"/>
      <c r="O360" s="34"/>
      <c r="P360" s="33"/>
      <c r="Q360" s="35"/>
      <c r="R360" s="46"/>
      <c r="S360" s="34"/>
      <c r="T360" s="47"/>
      <c r="U360" s="48"/>
      <c r="V360" s="49"/>
      <c r="W360" s="50"/>
      <c r="X360" s="51"/>
      <c r="Y360" s="37"/>
      <c r="Z360" s="38"/>
      <c r="AA360" s="38"/>
      <c r="AB360" s="38"/>
    </row>
    <row r="361" spans="1:28" ht="45" customHeight="1">
      <c r="A361" s="54"/>
      <c r="B361" s="55" t="str">
        <f t="shared" si="2"/>
        <v>월</v>
      </c>
      <c r="C361" s="55" t="str">
        <f t="shared" si="3"/>
        <v>00년 1월 1주차</v>
      </c>
      <c r="D361" s="55"/>
      <c r="E361" s="56"/>
      <c r="F361" s="54"/>
      <c r="G361" s="54"/>
      <c r="H361" s="33"/>
      <c r="I361" s="54"/>
      <c r="J361" s="33"/>
      <c r="K361" s="33"/>
      <c r="L361" s="34"/>
      <c r="M361" s="34"/>
      <c r="N361" s="35"/>
      <c r="O361" s="34"/>
      <c r="P361" s="33"/>
      <c r="Q361" s="35"/>
      <c r="R361" s="46"/>
      <c r="S361" s="34"/>
      <c r="T361" s="47"/>
      <c r="U361" s="48"/>
      <c r="V361" s="49"/>
      <c r="W361" s="50"/>
      <c r="X361" s="51"/>
      <c r="Y361" s="37"/>
      <c r="Z361" s="38"/>
      <c r="AA361" s="38"/>
      <c r="AB361" s="38"/>
    </row>
    <row r="362" spans="1:28" ht="45" customHeight="1">
      <c r="A362" s="54"/>
      <c r="B362" s="55" t="str">
        <f t="shared" si="2"/>
        <v>월</v>
      </c>
      <c r="C362" s="55" t="str">
        <f t="shared" si="3"/>
        <v>00년 1월 1주차</v>
      </c>
      <c r="D362" s="55"/>
      <c r="E362" s="56"/>
      <c r="F362" s="54"/>
      <c r="G362" s="54"/>
      <c r="H362" s="33"/>
      <c r="I362" s="54"/>
      <c r="J362" s="33"/>
      <c r="K362" s="33"/>
      <c r="L362" s="34"/>
      <c r="M362" s="34"/>
      <c r="N362" s="35"/>
      <c r="O362" s="34"/>
      <c r="P362" s="33"/>
      <c r="Q362" s="35"/>
      <c r="R362" s="46"/>
      <c r="S362" s="34"/>
      <c r="T362" s="47"/>
      <c r="U362" s="48"/>
      <c r="V362" s="49"/>
      <c r="W362" s="50"/>
      <c r="X362" s="51"/>
      <c r="Y362" s="37"/>
      <c r="Z362" s="38"/>
      <c r="AA362" s="38"/>
      <c r="AB362" s="38"/>
    </row>
    <row r="363" spans="1:28" ht="45" customHeight="1">
      <c r="A363" s="54"/>
      <c r="B363" s="55" t="str">
        <f t="shared" si="2"/>
        <v>월</v>
      </c>
      <c r="C363" s="55" t="str">
        <f t="shared" si="3"/>
        <v>00년 1월 1주차</v>
      </c>
      <c r="D363" s="55"/>
      <c r="E363" s="56"/>
      <c r="F363" s="54"/>
      <c r="G363" s="54"/>
      <c r="H363" s="33"/>
      <c r="I363" s="54"/>
      <c r="J363" s="33"/>
      <c r="K363" s="33"/>
      <c r="L363" s="34"/>
      <c r="M363" s="34"/>
      <c r="N363" s="35"/>
      <c r="O363" s="34"/>
      <c r="P363" s="33"/>
      <c r="Q363" s="35"/>
      <c r="R363" s="46"/>
      <c r="S363" s="34"/>
      <c r="T363" s="47"/>
      <c r="U363" s="48"/>
      <c r="V363" s="49"/>
      <c r="W363" s="50"/>
      <c r="X363" s="51"/>
      <c r="Y363" s="37"/>
      <c r="Z363" s="38"/>
      <c r="AA363" s="38"/>
      <c r="AB363" s="38"/>
    </row>
    <row r="364" spans="1:28" ht="45" customHeight="1">
      <c r="A364" s="54"/>
      <c r="B364" s="55" t="str">
        <f t="shared" si="2"/>
        <v>월</v>
      </c>
      <c r="C364" s="55" t="str">
        <f t="shared" si="3"/>
        <v>00년 1월 1주차</v>
      </c>
      <c r="D364" s="55"/>
      <c r="E364" s="56"/>
      <c r="F364" s="54"/>
      <c r="G364" s="54"/>
      <c r="H364" s="33"/>
      <c r="I364" s="54"/>
      <c r="J364" s="33"/>
      <c r="K364" s="33"/>
      <c r="L364" s="34"/>
      <c r="M364" s="34"/>
      <c r="N364" s="35"/>
      <c r="O364" s="34"/>
      <c r="P364" s="33"/>
      <c r="Q364" s="35"/>
      <c r="R364" s="46"/>
      <c r="S364" s="34"/>
      <c r="T364" s="47"/>
      <c r="U364" s="48"/>
      <c r="V364" s="49"/>
      <c r="W364" s="50"/>
      <c r="X364" s="51"/>
      <c r="Y364" s="37"/>
      <c r="Z364" s="38"/>
      <c r="AA364" s="38"/>
      <c r="AB364" s="38"/>
    </row>
    <row r="365" spans="1:28" ht="45" customHeight="1">
      <c r="A365" s="54"/>
      <c r="B365" s="55" t="str">
        <f t="shared" si="2"/>
        <v>월</v>
      </c>
      <c r="C365" s="55" t="str">
        <f t="shared" si="3"/>
        <v>00년 1월 1주차</v>
      </c>
      <c r="D365" s="55"/>
      <c r="E365" s="56"/>
      <c r="F365" s="54"/>
      <c r="G365" s="54"/>
      <c r="H365" s="33"/>
      <c r="I365" s="54"/>
      <c r="J365" s="33"/>
      <c r="K365" s="33"/>
      <c r="L365" s="34"/>
      <c r="M365" s="34"/>
      <c r="N365" s="35"/>
      <c r="O365" s="34"/>
      <c r="P365" s="33"/>
      <c r="Q365" s="35"/>
      <c r="R365" s="46"/>
      <c r="S365" s="34"/>
      <c r="T365" s="47"/>
      <c r="U365" s="48"/>
      <c r="V365" s="49"/>
      <c r="W365" s="50"/>
      <c r="X365" s="51"/>
      <c r="Y365" s="37"/>
      <c r="Z365" s="38"/>
      <c r="AA365" s="38"/>
      <c r="AB365" s="38"/>
    </row>
    <row r="366" spans="1:28" ht="45" customHeight="1">
      <c r="A366" s="54"/>
      <c r="B366" s="55" t="str">
        <f t="shared" si="2"/>
        <v>월</v>
      </c>
      <c r="C366" s="55" t="str">
        <f t="shared" si="3"/>
        <v>00년 1월 1주차</v>
      </c>
      <c r="D366" s="55"/>
      <c r="E366" s="56"/>
      <c r="F366" s="54"/>
      <c r="G366" s="54"/>
      <c r="H366" s="33"/>
      <c r="I366" s="54"/>
      <c r="J366" s="33"/>
      <c r="K366" s="33"/>
      <c r="L366" s="34"/>
      <c r="M366" s="34"/>
      <c r="N366" s="35"/>
      <c r="O366" s="34"/>
      <c r="P366" s="33"/>
      <c r="Q366" s="35"/>
      <c r="R366" s="46"/>
      <c r="S366" s="34"/>
      <c r="T366" s="47"/>
      <c r="U366" s="48"/>
      <c r="V366" s="49"/>
      <c r="W366" s="50"/>
      <c r="X366" s="51"/>
      <c r="Y366" s="37"/>
      <c r="Z366" s="38"/>
      <c r="AA366" s="38"/>
      <c r="AB366" s="38"/>
    </row>
    <row r="367" spans="1:28" ht="45" customHeight="1">
      <c r="A367" s="54"/>
      <c r="B367" s="55" t="str">
        <f t="shared" si="2"/>
        <v>월</v>
      </c>
      <c r="C367" s="55" t="str">
        <f t="shared" si="3"/>
        <v>00년 1월 1주차</v>
      </c>
      <c r="D367" s="55"/>
      <c r="E367" s="56"/>
      <c r="F367" s="54"/>
      <c r="G367" s="54"/>
      <c r="H367" s="33"/>
      <c r="I367" s="54"/>
      <c r="J367" s="33"/>
      <c r="K367" s="33"/>
      <c r="L367" s="34"/>
      <c r="M367" s="34"/>
      <c r="N367" s="35"/>
      <c r="O367" s="34"/>
      <c r="P367" s="33"/>
      <c r="Q367" s="35"/>
      <c r="R367" s="46"/>
      <c r="S367" s="34"/>
      <c r="T367" s="47"/>
      <c r="U367" s="48"/>
      <c r="V367" s="49"/>
      <c r="W367" s="50"/>
      <c r="X367" s="51"/>
      <c r="Y367" s="37"/>
      <c r="Z367" s="38"/>
      <c r="AA367" s="38"/>
      <c r="AB367" s="38"/>
    </row>
    <row r="368" spans="1:28" ht="45" customHeight="1">
      <c r="A368" s="54"/>
      <c r="B368" s="55" t="str">
        <f t="shared" si="2"/>
        <v>월</v>
      </c>
      <c r="C368" s="55" t="str">
        <f t="shared" si="3"/>
        <v>00년 1월 1주차</v>
      </c>
      <c r="D368" s="55"/>
      <c r="E368" s="56"/>
      <c r="F368" s="54"/>
      <c r="G368" s="54"/>
      <c r="H368" s="33"/>
      <c r="I368" s="54"/>
      <c r="J368" s="33"/>
      <c r="K368" s="33"/>
      <c r="L368" s="34"/>
      <c r="M368" s="34"/>
      <c r="N368" s="35"/>
      <c r="O368" s="34"/>
      <c r="P368" s="33"/>
      <c r="Q368" s="35"/>
      <c r="R368" s="46"/>
      <c r="S368" s="34"/>
      <c r="T368" s="47"/>
      <c r="U368" s="48"/>
      <c r="V368" s="49"/>
      <c r="W368" s="50"/>
      <c r="X368" s="51"/>
      <c r="Y368" s="37"/>
      <c r="Z368" s="38"/>
      <c r="AA368" s="38"/>
      <c r="AB368" s="38"/>
    </row>
    <row r="369" spans="1:28" ht="45" customHeight="1">
      <c r="A369" s="54"/>
      <c r="B369" s="55" t="str">
        <f t="shared" si="2"/>
        <v>월</v>
      </c>
      <c r="C369" s="55" t="str">
        <f t="shared" si="3"/>
        <v>00년 1월 1주차</v>
      </c>
      <c r="D369" s="55"/>
      <c r="E369" s="56"/>
      <c r="F369" s="54"/>
      <c r="G369" s="54"/>
      <c r="H369" s="33"/>
      <c r="I369" s="54"/>
      <c r="J369" s="33"/>
      <c r="K369" s="33"/>
      <c r="L369" s="34"/>
      <c r="M369" s="34"/>
      <c r="N369" s="35"/>
      <c r="O369" s="34"/>
      <c r="P369" s="33"/>
      <c r="Q369" s="35"/>
      <c r="R369" s="46"/>
      <c r="S369" s="34"/>
      <c r="T369" s="47"/>
      <c r="U369" s="48"/>
      <c r="V369" s="49"/>
      <c r="W369" s="50"/>
      <c r="X369" s="51"/>
      <c r="Y369" s="37"/>
      <c r="Z369" s="38"/>
      <c r="AA369" s="38"/>
      <c r="AB369" s="38"/>
    </row>
    <row r="370" spans="1:28" ht="45" customHeight="1">
      <c r="A370" s="54"/>
      <c r="B370" s="55" t="str">
        <f t="shared" si="2"/>
        <v>월</v>
      </c>
      <c r="C370" s="55" t="str">
        <f t="shared" si="3"/>
        <v>00년 1월 1주차</v>
      </c>
      <c r="D370" s="55"/>
      <c r="E370" s="56"/>
      <c r="F370" s="54"/>
      <c r="G370" s="54"/>
      <c r="H370" s="33"/>
      <c r="I370" s="54"/>
      <c r="J370" s="33"/>
      <c r="K370" s="33"/>
      <c r="L370" s="34"/>
      <c r="M370" s="34"/>
      <c r="N370" s="35"/>
      <c r="O370" s="34"/>
      <c r="P370" s="33"/>
      <c r="Q370" s="35"/>
      <c r="R370" s="46"/>
      <c r="S370" s="34"/>
      <c r="T370" s="47"/>
      <c r="U370" s="48"/>
      <c r="V370" s="49"/>
      <c r="W370" s="50"/>
      <c r="X370" s="51"/>
      <c r="Y370" s="37"/>
      <c r="Z370" s="38"/>
      <c r="AA370" s="38"/>
      <c r="AB370" s="38"/>
    </row>
    <row r="371" spans="1:28" ht="45" customHeight="1">
      <c r="A371" s="54"/>
      <c r="B371" s="55" t="str">
        <f t="shared" si="2"/>
        <v>월</v>
      </c>
      <c r="C371" s="55" t="str">
        <f t="shared" si="3"/>
        <v>00년 1월 1주차</v>
      </c>
      <c r="D371" s="55"/>
      <c r="E371" s="56"/>
      <c r="F371" s="54"/>
      <c r="G371" s="54"/>
      <c r="H371" s="33"/>
      <c r="I371" s="54"/>
      <c r="J371" s="33"/>
      <c r="K371" s="33"/>
      <c r="L371" s="34"/>
      <c r="M371" s="34"/>
      <c r="N371" s="35"/>
      <c r="O371" s="34"/>
      <c r="P371" s="33"/>
      <c r="Q371" s="35"/>
      <c r="R371" s="46"/>
      <c r="S371" s="34"/>
      <c r="T371" s="47"/>
      <c r="U371" s="48"/>
      <c r="V371" s="49"/>
      <c r="W371" s="50"/>
      <c r="X371" s="51"/>
      <c r="Y371" s="37"/>
      <c r="Z371" s="38"/>
      <c r="AA371" s="38"/>
      <c r="AB371" s="38"/>
    </row>
    <row r="372" spans="1:28" ht="45" customHeight="1">
      <c r="A372" s="54"/>
      <c r="B372" s="55" t="str">
        <f t="shared" si="2"/>
        <v>월</v>
      </c>
      <c r="C372" s="55" t="str">
        <f t="shared" si="3"/>
        <v>00년 1월 1주차</v>
      </c>
      <c r="D372" s="55"/>
      <c r="E372" s="56"/>
      <c r="F372" s="54"/>
      <c r="G372" s="54"/>
      <c r="H372" s="33"/>
      <c r="I372" s="54"/>
      <c r="J372" s="33"/>
      <c r="K372" s="33"/>
      <c r="L372" s="34"/>
      <c r="M372" s="34"/>
      <c r="N372" s="35"/>
      <c r="O372" s="34"/>
      <c r="P372" s="33"/>
      <c r="Q372" s="35"/>
      <c r="R372" s="46"/>
      <c r="S372" s="34"/>
      <c r="T372" s="47"/>
      <c r="U372" s="48"/>
      <c r="V372" s="49"/>
      <c r="W372" s="50"/>
      <c r="X372" s="51"/>
      <c r="Y372" s="37"/>
      <c r="Z372" s="38"/>
      <c r="AA372" s="38"/>
      <c r="AB372" s="38"/>
    </row>
    <row r="373" spans="1:28" ht="45" customHeight="1">
      <c r="A373" s="54"/>
      <c r="B373" s="55" t="str">
        <f t="shared" si="2"/>
        <v>월</v>
      </c>
      <c r="C373" s="55" t="str">
        <f t="shared" si="3"/>
        <v>00년 1월 1주차</v>
      </c>
      <c r="D373" s="55"/>
      <c r="E373" s="56"/>
      <c r="F373" s="54"/>
      <c r="G373" s="54"/>
      <c r="H373" s="33"/>
      <c r="I373" s="54"/>
      <c r="J373" s="33"/>
      <c r="K373" s="33"/>
      <c r="L373" s="34"/>
      <c r="M373" s="34"/>
      <c r="N373" s="35"/>
      <c r="O373" s="34"/>
      <c r="P373" s="33"/>
      <c r="Q373" s="35"/>
      <c r="R373" s="46"/>
      <c r="S373" s="34"/>
      <c r="T373" s="47"/>
      <c r="U373" s="48"/>
      <c r="V373" s="49"/>
      <c r="W373" s="50"/>
      <c r="X373" s="51"/>
      <c r="Y373" s="37"/>
      <c r="Z373" s="38"/>
      <c r="AA373" s="38"/>
      <c r="AB373" s="38"/>
    </row>
    <row r="374" spans="1:28" ht="45" customHeight="1">
      <c r="A374" s="54"/>
      <c r="B374" s="55" t="str">
        <f t="shared" si="2"/>
        <v>월</v>
      </c>
      <c r="C374" s="55" t="str">
        <f t="shared" si="3"/>
        <v>00년 1월 1주차</v>
      </c>
      <c r="D374" s="55"/>
      <c r="E374" s="56"/>
      <c r="F374" s="54"/>
      <c r="G374" s="54"/>
      <c r="H374" s="33"/>
      <c r="I374" s="54"/>
      <c r="J374" s="33"/>
      <c r="K374" s="33"/>
      <c r="L374" s="34"/>
      <c r="M374" s="34"/>
      <c r="N374" s="35"/>
      <c r="O374" s="34"/>
      <c r="P374" s="33"/>
      <c r="Q374" s="35"/>
      <c r="R374" s="46"/>
      <c r="S374" s="34"/>
      <c r="T374" s="47"/>
      <c r="U374" s="48"/>
      <c r="V374" s="49"/>
      <c r="W374" s="50"/>
      <c r="X374" s="51"/>
      <c r="Y374" s="37"/>
      <c r="Z374" s="38"/>
      <c r="AA374" s="38"/>
      <c r="AB374" s="38"/>
    </row>
    <row r="375" spans="1:28" ht="45" customHeight="1">
      <c r="A375" s="54"/>
      <c r="B375" s="55" t="str">
        <f t="shared" si="2"/>
        <v>월</v>
      </c>
      <c r="C375" s="55" t="str">
        <f t="shared" si="3"/>
        <v>00년 1월 1주차</v>
      </c>
      <c r="D375" s="55"/>
      <c r="E375" s="56"/>
      <c r="F375" s="54"/>
      <c r="G375" s="54"/>
      <c r="H375" s="33"/>
      <c r="I375" s="54"/>
      <c r="J375" s="33"/>
      <c r="K375" s="33"/>
      <c r="L375" s="34"/>
      <c r="M375" s="34"/>
      <c r="N375" s="35"/>
      <c r="O375" s="34"/>
      <c r="P375" s="33"/>
      <c r="Q375" s="35"/>
      <c r="R375" s="46"/>
      <c r="S375" s="34"/>
      <c r="T375" s="47"/>
      <c r="U375" s="48"/>
      <c r="V375" s="49"/>
      <c r="W375" s="50"/>
      <c r="X375" s="51"/>
      <c r="Y375" s="37"/>
      <c r="Z375" s="38"/>
      <c r="AA375" s="38"/>
      <c r="AB375" s="38"/>
    </row>
    <row r="376" spans="1:28" ht="45" customHeight="1">
      <c r="A376" s="54"/>
      <c r="B376" s="55" t="str">
        <f t="shared" si="2"/>
        <v>월</v>
      </c>
      <c r="C376" s="55" t="str">
        <f t="shared" si="3"/>
        <v>00년 1월 1주차</v>
      </c>
      <c r="D376" s="55"/>
      <c r="E376" s="56"/>
      <c r="F376" s="54"/>
      <c r="G376" s="54"/>
      <c r="H376" s="33"/>
      <c r="I376" s="54"/>
      <c r="J376" s="33"/>
      <c r="K376" s="33"/>
      <c r="L376" s="34"/>
      <c r="M376" s="34"/>
      <c r="N376" s="35"/>
      <c r="O376" s="34"/>
      <c r="P376" s="33"/>
      <c r="Q376" s="35"/>
      <c r="R376" s="46"/>
      <c r="S376" s="34"/>
      <c r="T376" s="47"/>
      <c r="U376" s="48"/>
      <c r="V376" s="49"/>
      <c r="W376" s="50"/>
      <c r="X376" s="51"/>
      <c r="Y376" s="37"/>
      <c r="Z376" s="38"/>
      <c r="AA376" s="38"/>
      <c r="AB376" s="38"/>
    </row>
    <row r="377" spans="1:28" ht="45" customHeight="1">
      <c r="A377" s="54"/>
      <c r="B377" s="55" t="str">
        <f t="shared" si="2"/>
        <v>월</v>
      </c>
      <c r="C377" s="55" t="str">
        <f t="shared" si="3"/>
        <v>00년 1월 1주차</v>
      </c>
      <c r="D377" s="55"/>
      <c r="E377" s="56"/>
      <c r="F377" s="54"/>
      <c r="G377" s="54"/>
      <c r="H377" s="33"/>
      <c r="I377" s="54"/>
      <c r="J377" s="33"/>
      <c r="K377" s="33"/>
      <c r="L377" s="34"/>
      <c r="M377" s="34"/>
      <c r="N377" s="35"/>
      <c r="O377" s="34"/>
      <c r="P377" s="33"/>
      <c r="Q377" s="35"/>
      <c r="R377" s="46"/>
      <c r="S377" s="34"/>
      <c r="T377" s="47"/>
      <c r="U377" s="48"/>
      <c r="V377" s="49"/>
      <c r="W377" s="50"/>
      <c r="X377" s="51"/>
      <c r="Y377" s="37"/>
      <c r="Z377" s="38"/>
      <c r="AA377" s="38"/>
      <c r="AB377" s="38"/>
    </row>
    <row r="378" spans="1:28" ht="45" customHeight="1">
      <c r="A378" s="54"/>
      <c r="B378" s="55" t="str">
        <f t="shared" si="2"/>
        <v>월</v>
      </c>
      <c r="C378" s="55" t="str">
        <f t="shared" si="3"/>
        <v>00년 1월 1주차</v>
      </c>
      <c r="D378" s="55"/>
      <c r="E378" s="56"/>
      <c r="F378" s="54"/>
      <c r="G378" s="54"/>
      <c r="H378" s="33"/>
      <c r="I378" s="54"/>
      <c r="J378" s="33"/>
      <c r="K378" s="33"/>
      <c r="L378" s="34"/>
      <c r="M378" s="34"/>
      <c r="N378" s="35"/>
      <c r="O378" s="34"/>
      <c r="P378" s="33"/>
      <c r="Q378" s="35"/>
      <c r="R378" s="46"/>
      <c r="S378" s="34"/>
      <c r="T378" s="47"/>
      <c r="U378" s="48"/>
      <c r="V378" s="49"/>
      <c r="W378" s="50"/>
      <c r="X378" s="51"/>
      <c r="Y378" s="37"/>
      <c r="Z378" s="38"/>
      <c r="AA378" s="38"/>
      <c r="AB378" s="38"/>
    </row>
    <row r="379" spans="1:28" ht="45" customHeight="1">
      <c r="A379" s="54"/>
      <c r="B379" s="55" t="str">
        <f t="shared" si="2"/>
        <v>월</v>
      </c>
      <c r="C379" s="55" t="str">
        <f t="shared" si="3"/>
        <v>00년 1월 1주차</v>
      </c>
      <c r="D379" s="55"/>
      <c r="E379" s="56"/>
      <c r="F379" s="54"/>
      <c r="G379" s="54"/>
      <c r="H379" s="33"/>
      <c r="I379" s="54"/>
      <c r="J379" s="33"/>
      <c r="K379" s="33"/>
      <c r="L379" s="34"/>
      <c r="M379" s="34"/>
      <c r="N379" s="35"/>
      <c r="O379" s="34"/>
      <c r="P379" s="33"/>
      <c r="Q379" s="35"/>
      <c r="R379" s="46"/>
      <c r="S379" s="34"/>
      <c r="T379" s="47"/>
      <c r="U379" s="48"/>
      <c r="V379" s="49"/>
      <c r="W379" s="50"/>
      <c r="X379" s="51"/>
      <c r="Y379" s="37"/>
      <c r="Z379" s="38"/>
      <c r="AA379" s="38"/>
      <c r="AB379" s="38"/>
    </row>
    <row r="380" spans="1:28" ht="45" customHeight="1">
      <c r="A380" s="54"/>
      <c r="B380" s="55" t="str">
        <f t="shared" si="2"/>
        <v>월</v>
      </c>
      <c r="C380" s="55" t="str">
        <f t="shared" si="3"/>
        <v>00년 1월 1주차</v>
      </c>
      <c r="D380" s="55"/>
      <c r="E380" s="56"/>
      <c r="F380" s="54"/>
      <c r="G380" s="54"/>
      <c r="H380" s="33"/>
      <c r="I380" s="54"/>
      <c r="J380" s="33"/>
      <c r="K380" s="33"/>
      <c r="L380" s="34"/>
      <c r="M380" s="34"/>
      <c r="N380" s="35"/>
      <c r="O380" s="34"/>
      <c r="P380" s="33"/>
      <c r="Q380" s="35"/>
      <c r="R380" s="46"/>
      <c r="S380" s="34"/>
      <c r="T380" s="47"/>
      <c r="U380" s="48"/>
      <c r="V380" s="49"/>
      <c r="W380" s="50"/>
      <c r="X380" s="51"/>
      <c r="Y380" s="37"/>
      <c r="Z380" s="38"/>
      <c r="AA380" s="38"/>
      <c r="AB380" s="38"/>
    </row>
    <row r="381" spans="1:28" ht="45" customHeight="1">
      <c r="A381" s="54"/>
      <c r="B381" s="55" t="str">
        <f t="shared" si="2"/>
        <v>월</v>
      </c>
      <c r="C381" s="55" t="str">
        <f t="shared" si="3"/>
        <v>00년 1월 1주차</v>
      </c>
      <c r="D381" s="55"/>
      <c r="E381" s="56"/>
      <c r="F381" s="54"/>
      <c r="G381" s="54"/>
      <c r="H381" s="33"/>
      <c r="I381" s="54"/>
      <c r="J381" s="33"/>
      <c r="K381" s="33"/>
      <c r="L381" s="34"/>
      <c r="M381" s="34"/>
      <c r="N381" s="35"/>
      <c r="O381" s="34"/>
      <c r="P381" s="33"/>
      <c r="Q381" s="35"/>
      <c r="R381" s="46"/>
      <c r="S381" s="34"/>
      <c r="T381" s="47"/>
      <c r="U381" s="48"/>
      <c r="V381" s="49"/>
      <c r="W381" s="50"/>
      <c r="X381" s="51"/>
      <c r="Y381" s="37"/>
      <c r="Z381" s="38"/>
      <c r="AA381" s="38"/>
      <c r="AB381" s="38"/>
    </row>
    <row r="382" spans="1:28" ht="45" customHeight="1">
      <c r="A382" s="54"/>
      <c r="B382" s="55" t="str">
        <f t="shared" si="2"/>
        <v>월</v>
      </c>
      <c r="C382" s="55" t="str">
        <f t="shared" si="3"/>
        <v>00년 1월 1주차</v>
      </c>
      <c r="D382" s="55"/>
      <c r="E382" s="56"/>
      <c r="F382" s="54"/>
      <c r="G382" s="54"/>
      <c r="H382" s="33"/>
      <c r="I382" s="54"/>
      <c r="J382" s="33"/>
      <c r="K382" s="33"/>
      <c r="L382" s="34"/>
      <c r="M382" s="34"/>
      <c r="N382" s="35"/>
      <c r="O382" s="34"/>
      <c r="P382" s="33"/>
      <c r="Q382" s="35"/>
      <c r="R382" s="46"/>
      <c r="S382" s="34"/>
      <c r="T382" s="47"/>
      <c r="U382" s="48"/>
      <c r="V382" s="49"/>
      <c r="W382" s="50"/>
      <c r="X382" s="51"/>
      <c r="Y382" s="37"/>
      <c r="Z382" s="38"/>
      <c r="AA382" s="38"/>
      <c r="AB382" s="38"/>
    </row>
    <row r="383" spans="1:28" ht="45" customHeight="1">
      <c r="A383" s="54"/>
      <c r="B383" s="55" t="str">
        <f t="shared" si="2"/>
        <v>월</v>
      </c>
      <c r="C383" s="55" t="str">
        <f t="shared" si="3"/>
        <v>00년 1월 1주차</v>
      </c>
      <c r="D383" s="55"/>
      <c r="E383" s="56"/>
      <c r="F383" s="54"/>
      <c r="G383" s="54"/>
      <c r="H383" s="33"/>
      <c r="I383" s="54"/>
      <c r="J383" s="33"/>
      <c r="K383" s="33"/>
      <c r="L383" s="34"/>
      <c r="M383" s="34"/>
      <c r="N383" s="35"/>
      <c r="O383" s="34"/>
      <c r="P383" s="33"/>
      <c r="Q383" s="35"/>
      <c r="R383" s="46"/>
      <c r="S383" s="34"/>
      <c r="T383" s="47"/>
      <c r="U383" s="48"/>
      <c r="V383" s="49"/>
      <c r="W383" s="50"/>
      <c r="X383" s="51"/>
      <c r="Y383" s="37"/>
      <c r="Z383" s="38"/>
      <c r="AA383" s="38"/>
      <c r="AB383" s="38"/>
    </row>
    <row r="384" spans="1:28" ht="45" customHeight="1">
      <c r="A384" s="54"/>
      <c r="B384" s="55" t="str">
        <f t="shared" si="2"/>
        <v>월</v>
      </c>
      <c r="C384" s="55" t="str">
        <f t="shared" si="3"/>
        <v>00년 1월 1주차</v>
      </c>
      <c r="D384" s="55"/>
      <c r="E384" s="56"/>
      <c r="F384" s="54"/>
      <c r="G384" s="54"/>
      <c r="H384" s="33"/>
      <c r="I384" s="54"/>
      <c r="J384" s="33"/>
      <c r="K384" s="33"/>
      <c r="L384" s="34"/>
      <c r="M384" s="34"/>
      <c r="N384" s="35"/>
      <c r="O384" s="34"/>
      <c r="P384" s="33"/>
      <c r="Q384" s="35"/>
      <c r="R384" s="46"/>
      <c r="S384" s="34"/>
      <c r="T384" s="47"/>
      <c r="U384" s="48"/>
      <c r="V384" s="49"/>
      <c r="W384" s="50"/>
      <c r="X384" s="51"/>
      <c r="Y384" s="37"/>
      <c r="Z384" s="38"/>
      <c r="AA384" s="38"/>
      <c r="AB384" s="38"/>
    </row>
    <row r="385" spans="1:28" ht="45" customHeight="1">
      <c r="A385" s="54"/>
      <c r="B385" s="55" t="str">
        <f t="shared" si="2"/>
        <v>월</v>
      </c>
      <c r="C385" s="55" t="str">
        <f t="shared" si="3"/>
        <v>00년 1월 1주차</v>
      </c>
      <c r="D385" s="55"/>
      <c r="E385" s="56"/>
      <c r="F385" s="54"/>
      <c r="G385" s="54"/>
      <c r="H385" s="33"/>
      <c r="I385" s="54"/>
      <c r="J385" s="33"/>
      <c r="K385" s="33"/>
      <c r="L385" s="34"/>
      <c r="M385" s="34"/>
      <c r="N385" s="35"/>
      <c r="O385" s="34"/>
      <c r="P385" s="33"/>
      <c r="Q385" s="35"/>
      <c r="R385" s="46"/>
      <c r="S385" s="34"/>
      <c r="T385" s="47"/>
      <c r="U385" s="48"/>
      <c r="V385" s="49"/>
      <c r="W385" s="50"/>
      <c r="X385" s="51"/>
      <c r="Y385" s="37"/>
      <c r="Z385" s="38"/>
      <c r="AA385" s="38"/>
      <c r="AB385" s="38"/>
    </row>
    <row r="386" spans="1:28" ht="45" customHeight="1">
      <c r="A386" s="54"/>
      <c r="B386" s="55" t="str">
        <f t="shared" si="2"/>
        <v>월</v>
      </c>
      <c r="C386" s="55" t="str">
        <f t="shared" si="3"/>
        <v>00년 1월 1주차</v>
      </c>
      <c r="D386" s="55"/>
      <c r="E386" s="56"/>
      <c r="F386" s="54"/>
      <c r="G386" s="54"/>
      <c r="H386" s="33"/>
      <c r="I386" s="54"/>
      <c r="J386" s="33"/>
      <c r="K386" s="33"/>
      <c r="L386" s="34"/>
      <c r="M386" s="34"/>
      <c r="N386" s="35"/>
      <c r="O386" s="34"/>
      <c r="P386" s="33"/>
      <c r="Q386" s="35"/>
      <c r="R386" s="46"/>
      <c r="S386" s="34"/>
      <c r="T386" s="47"/>
      <c r="U386" s="48"/>
      <c r="V386" s="49"/>
      <c r="W386" s="50"/>
      <c r="X386" s="51"/>
      <c r="Y386" s="37"/>
      <c r="Z386" s="38"/>
      <c r="AA386" s="38"/>
      <c r="AB386" s="38"/>
    </row>
    <row r="387" spans="1:28" ht="45" customHeight="1">
      <c r="A387" s="54"/>
      <c r="B387" s="55" t="str">
        <f t="shared" si="2"/>
        <v>월</v>
      </c>
      <c r="C387" s="55" t="str">
        <f t="shared" si="3"/>
        <v>00년 1월 1주차</v>
      </c>
      <c r="D387" s="55"/>
      <c r="E387" s="56"/>
      <c r="F387" s="54"/>
      <c r="G387" s="54"/>
      <c r="H387" s="33"/>
      <c r="I387" s="54"/>
      <c r="J387" s="33"/>
      <c r="K387" s="33"/>
      <c r="L387" s="34"/>
      <c r="M387" s="34"/>
      <c r="N387" s="35"/>
      <c r="O387" s="34"/>
      <c r="P387" s="33"/>
      <c r="Q387" s="35"/>
      <c r="R387" s="46"/>
      <c r="S387" s="34"/>
      <c r="T387" s="47"/>
      <c r="U387" s="48"/>
      <c r="V387" s="49"/>
      <c r="W387" s="50"/>
      <c r="X387" s="51"/>
      <c r="Y387" s="37"/>
      <c r="Z387" s="38"/>
      <c r="AA387" s="38"/>
      <c r="AB387" s="38"/>
    </row>
    <row r="388" spans="1:28" ht="45" customHeight="1">
      <c r="A388" s="54"/>
      <c r="B388" s="55" t="str">
        <f t="shared" si="2"/>
        <v>월</v>
      </c>
      <c r="C388" s="55" t="str">
        <f t="shared" si="3"/>
        <v>00년 1월 1주차</v>
      </c>
      <c r="D388" s="55"/>
      <c r="E388" s="56"/>
      <c r="F388" s="54"/>
      <c r="G388" s="54"/>
      <c r="H388" s="33"/>
      <c r="I388" s="54"/>
      <c r="J388" s="33"/>
      <c r="K388" s="33"/>
      <c r="L388" s="34"/>
      <c r="M388" s="34"/>
      <c r="N388" s="35"/>
      <c r="O388" s="34"/>
      <c r="P388" s="33"/>
      <c r="Q388" s="35"/>
      <c r="R388" s="46"/>
      <c r="S388" s="34"/>
      <c r="T388" s="47"/>
      <c r="U388" s="48"/>
      <c r="V388" s="49"/>
      <c r="W388" s="50"/>
      <c r="X388" s="51"/>
      <c r="Y388" s="37"/>
      <c r="Z388" s="38"/>
      <c r="AA388" s="38"/>
      <c r="AB388" s="38"/>
    </row>
    <row r="389" spans="1:28" ht="45" customHeight="1">
      <c r="A389" s="54"/>
      <c r="B389" s="55" t="str">
        <f t="shared" si="2"/>
        <v>월</v>
      </c>
      <c r="C389" s="55" t="str">
        <f t="shared" si="3"/>
        <v>00년 1월 1주차</v>
      </c>
      <c r="D389" s="55"/>
      <c r="E389" s="56"/>
      <c r="F389" s="54"/>
      <c r="G389" s="54"/>
      <c r="H389" s="33"/>
      <c r="I389" s="54"/>
      <c r="J389" s="33"/>
      <c r="K389" s="33"/>
      <c r="L389" s="34"/>
      <c r="M389" s="34"/>
      <c r="N389" s="35"/>
      <c r="O389" s="34"/>
      <c r="P389" s="33"/>
      <c r="Q389" s="35"/>
      <c r="R389" s="46"/>
      <c r="S389" s="34"/>
      <c r="T389" s="47"/>
      <c r="U389" s="48"/>
      <c r="V389" s="49"/>
      <c r="W389" s="50"/>
      <c r="X389" s="51"/>
      <c r="Y389" s="37"/>
      <c r="Z389" s="38"/>
      <c r="AA389" s="38"/>
      <c r="AB389" s="38"/>
    </row>
    <row r="390" spans="1:28" ht="45" customHeight="1">
      <c r="A390" s="54"/>
      <c r="B390" s="55" t="str">
        <f t="shared" si="2"/>
        <v>월</v>
      </c>
      <c r="C390" s="55" t="str">
        <f t="shared" si="3"/>
        <v>00년 1월 1주차</v>
      </c>
      <c r="D390" s="55"/>
      <c r="E390" s="56"/>
      <c r="F390" s="54"/>
      <c r="G390" s="54"/>
      <c r="H390" s="33"/>
      <c r="I390" s="54"/>
      <c r="J390" s="33"/>
      <c r="K390" s="33"/>
      <c r="L390" s="34"/>
      <c r="M390" s="34"/>
      <c r="N390" s="35"/>
      <c r="O390" s="34"/>
      <c r="P390" s="33"/>
      <c r="Q390" s="35"/>
      <c r="R390" s="46"/>
      <c r="S390" s="34"/>
      <c r="T390" s="47"/>
      <c r="U390" s="48"/>
      <c r="V390" s="49"/>
      <c r="W390" s="50"/>
      <c r="X390" s="51"/>
      <c r="Y390" s="37"/>
      <c r="Z390" s="38"/>
      <c r="AA390" s="38"/>
      <c r="AB390" s="38"/>
    </row>
    <row r="391" spans="1:28" ht="45" customHeight="1">
      <c r="A391" s="54"/>
      <c r="B391" s="55" t="str">
        <f t="shared" si="2"/>
        <v>월</v>
      </c>
      <c r="C391" s="55" t="str">
        <f t="shared" si="3"/>
        <v>00년 1월 1주차</v>
      </c>
      <c r="D391" s="55"/>
      <c r="E391" s="56"/>
      <c r="F391" s="54"/>
      <c r="G391" s="54"/>
      <c r="H391" s="33"/>
      <c r="I391" s="54"/>
      <c r="J391" s="33"/>
      <c r="K391" s="33"/>
      <c r="L391" s="34"/>
      <c r="M391" s="34"/>
      <c r="N391" s="35"/>
      <c r="O391" s="34"/>
      <c r="P391" s="33"/>
      <c r="Q391" s="35"/>
      <c r="R391" s="46"/>
      <c r="S391" s="34"/>
      <c r="T391" s="47"/>
      <c r="U391" s="48"/>
      <c r="V391" s="49"/>
      <c r="W391" s="50"/>
      <c r="X391" s="51"/>
      <c r="Y391" s="37"/>
      <c r="Z391" s="38"/>
      <c r="AA391" s="38"/>
      <c r="AB391" s="38"/>
    </row>
    <row r="392" spans="1:28" ht="45" customHeight="1">
      <c r="A392" s="54"/>
      <c r="B392" s="55" t="str">
        <f t="shared" si="2"/>
        <v>월</v>
      </c>
      <c r="C392" s="55" t="str">
        <f t="shared" si="3"/>
        <v>00년 1월 1주차</v>
      </c>
      <c r="D392" s="55"/>
      <c r="E392" s="56"/>
      <c r="F392" s="54"/>
      <c r="G392" s="54"/>
      <c r="H392" s="33"/>
      <c r="I392" s="54"/>
      <c r="J392" s="33"/>
      <c r="K392" s="33"/>
      <c r="L392" s="34"/>
      <c r="M392" s="34"/>
      <c r="N392" s="35"/>
      <c r="O392" s="34"/>
      <c r="P392" s="33"/>
      <c r="Q392" s="35"/>
      <c r="R392" s="46"/>
      <c r="S392" s="34"/>
      <c r="T392" s="47"/>
      <c r="U392" s="48"/>
      <c r="V392" s="49"/>
      <c r="W392" s="50"/>
      <c r="X392" s="51"/>
      <c r="Y392" s="37"/>
      <c r="Z392" s="38"/>
      <c r="AA392" s="38"/>
      <c r="AB392" s="38"/>
    </row>
    <row r="393" spans="1:28" ht="45" customHeight="1">
      <c r="A393" s="54"/>
      <c r="B393" s="55" t="str">
        <f t="shared" si="2"/>
        <v>월</v>
      </c>
      <c r="C393" s="55" t="str">
        <f t="shared" si="3"/>
        <v>00년 1월 1주차</v>
      </c>
      <c r="D393" s="55"/>
      <c r="E393" s="56"/>
      <c r="F393" s="54"/>
      <c r="G393" s="54"/>
      <c r="H393" s="33"/>
      <c r="I393" s="54"/>
      <c r="J393" s="33"/>
      <c r="K393" s="33"/>
      <c r="L393" s="34"/>
      <c r="M393" s="34"/>
      <c r="N393" s="35"/>
      <c r="O393" s="34"/>
      <c r="P393" s="33"/>
      <c r="Q393" s="35"/>
      <c r="R393" s="46"/>
      <c r="S393" s="34"/>
      <c r="T393" s="47"/>
      <c r="U393" s="48"/>
      <c r="V393" s="49"/>
      <c r="W393" s="50"/>
      <c r="X393" s="51"/>
      <c r="Y393" s="37"/>
      <c r="Z393" s="38"/>
      <c r="AA393" s="38"/>
      <c r="AB393" s="38"/>
    </row>
    <row r="394" spans="1:28" ht="45" customHeight="1">
      <c r="A394" s="54"/>
      <c r="B394" s="55" t="str">
        <f t="shared" si="2"/>
        <v>월</v>
      </c>
      <c r="C394" s="55" t="str">
        <f t="shared" si="3"/>
        <v>00년 1월 1주차</v>
      </c>
      <c r="D394" s="55"/>
      <c r="E394" s="56"/>
      <c r="F394" s="54"/>
      <c r="G394" s="54"/>
      <c r="H394" s="33"/>
      <c r="I394" s="54"/>
      <c r="J394" s="33"/>
      <c r="K394" s="33"/>
      <c r="L394" s="34"/>
      <c r="M394" s="34"/>
      <c r="N394" s="35"/>
      <c r="O394" s="34"/>
      <c r="P394" s="33"/>
      <c r="Q394" s="35"/>
      <c r="R394" s="46"/>
      <c r="S394" s="34"/>
      <c r="T394" s="47"/>
      <c r="U394" s="48"/>
      <c r="V394" s="49"/>
      <c r="W394" s="50"/>
      <c r="X394" s="51"/>
      <c r="Y394" s="37"/>
      <c r="Z394" s="38"/>
      <c r="AA394" s="38"/>
      <c r="AB394" s="38"/>
    </row>
    <row r="395" spans="1:28" ht="45" customHeight="1">
      <c r="A395" s="54"/>
      <c r="B395" s="55" t="str">
        <f t="shared" si="2"/>
        <v>월</v>
      </c>
      <c r="C395" s="55" t="str">
        <f t="shared" si="3"/>
        <v>00년 1월 1주차</v>
      </c>
      <c r="D395" s="55"/>
      <c r="E395" s="56"/>
      <c r="F395" s="54"/>
      <c r="G395" s="54"/>
      <c r="H395" s="33"/>
      <c r="I395" s="54"/>
      <c r="J395" s="33"/>
      <c r="K395" s="33"/>
      <c r="L395" s="34"/>
      <c r="M395" s="34"/>
      <c r="N395" s="35"/>
      <c r="O395" s="34"/>
      <c r="P395" s="33"/>
      <c r="Q395" s="35"/>
      <c r="R395" s="46"/>
      <c r="S395" s="34"/>
      <c r="T395" s="47"/>
      <c r="U395" s="48"/>
      <c r="V395" s="49"/>
      <c r="W395" s="50"/>
      <c r="X395" s="51"/>
      <c r="Y395" s="37"/>
      <c r="Z395" s="38"/>
      <c r="AA395" s="38"/>
      <c r="AB395" s="38"/>
    </row>
    <row r="396" spans="1:28" ht="45" customHeight="1">
      <c r="A396" s="54"/>
      <c r="B396" s="55" t="str">
        <f t="shared" si="2"/>
        <v>월</v>
      </c>
      <c r="C396" s="55" t="str">
        <f t="shared" si="3"/>
        <v>00년 1월 1주차</v>
      </c>
      <c r="D396" s="55"/>
      <c r="E396" s="56"/>
      <c r="F396" s="54"/>
      <c r="G396" s="54"/>
      <c r="H396" s="33"/>
      <c r="I396" s="54"/>
      <c r="J396" s="33"/>
      <c r="K396" s="33"/>
      <c r="L396" s="34"/>
      <c r="M396" s="34"/>
      <c r="N396" s="35"/>
      <c r="O396" s="34"/>
      <c r="P396" s="33"/>
      <c r="Q396" s="35"/>
      <c r="R396" s="46"/>
      <c r="S396" s="34"/>
      <c r="T396" s="47"/>
      <c r="U396" s="48"/>
      <c r="V396" s="49"/>
      <c r="W396" s="50"/>
      <c r="X396" s="51"/>
      <c r="Y396" s="37"/>
      <c r="Z396" s="38"/>
      <c r="AA396" s="38"/>
      <c r="AB396" s="38"/>
    </row>
    <row r="397" spans="1:28" ht="45" customHeight="1">
      <c r="A397" s="54"/>
      <c r="B397" s="55" t="str">
        <f t="shared" si="2"/>
        <v>월</v>
      </c>
      <c r="C397" s="55" t="str">
        <f t="shared" si="3"/>
        <v>00년 1월 1주차</v>
      </c>
      <c r="D397" s="55"/>
      <c r="E397" s="56"/>
      <c r="F397" s="54"/>
      <c r="G397" s="54"/>
      <c r="H397" s="33"/>
      <c r="I397" s="54"/>
      <c r="J397" s="33"/>
      <c r="K397" s="33"/>
      <c r="L397" s="34"/>
      <c r="M397" s="34"/>
      <c r="N397" s="35"/>
      <c r="O397" s="34"/>
      <c r="P397" s="33"/>
      <c r="Q397" s="35"/>
      <c r="R397" s="46"/>
      <c r="S397" s="34"/>
      <c r="T397" s="47"/>
      <c r="U397" s="48"/>
      <c r="V397" s="49"/>
      <c r="W397" s="50"/>
      <c r="X397" s="51"/>
      <c r="Y397" s="37"/>
      <c r="Z397" s="38"/>
      <c r="AA397" s="38"/>
      <c r="AB397" s="38"/>
    </row>
    <row r="398" spans="1:28" ht="45" customHeight="1">
      <c r="A398" s="54"/>
      <c r="B398" s="55" t="str">
        <f t="shared" si="2"/>
        <v>월</v>
      </c>
      <c r="C398" s="55" t="str">
        <f t="shared" si="3"/>
        <v>00년 1월 1주차</v>
      </c>
      <c r="D398" s="55"/>
      <c r="E398" s="56"/>
      <c r="F398" s="54"/>
      <c r="G398" s="54"/>
      <c r="H398" s="33"/>
      <c r="I398" s="54"/>
      <c r="J398" s="33"/>
      <c r="K398" s="33"/>
      <c r="L398" s="34"/>
      <c r="M398" s="34"/>
      <c r="N398" s="35"/>
      <c r="O398" s="34"/>
      <c r="P398" s="33"/>
      <c r="Q398" s="35"/>
      <c r="R398" s="46"/>
      <c r="S398" s="34"/>
      <c r="T398" s="47"/>
      <c r="U398" s="48"/>
      <c r="V398" s="49"/>
      <c r="W398" s="50"/>
      <c r="X398" s="51"/>
      <c r="Y398" s="37"/>
      <c r="Z398" s="38"/>
      <c r="AA398" s="38"/>
      <c r="AB398" s="38"/>
    </row>
    <row r="399" spans="1:28" ht="45" customHeight="1">
      <c r="A399" s="54"/>
      <c r="B399" s="55" t="str">
        <f t="shared" si="2"/>
        <v>월</v>
      </c>
      <c r="C399" s="55" t="str">
        <f t="shared" si="3"/>
        <v>00년 1월 1주차</v>
      </c>
      <c r="D399" s="55"/>
      <c r="E399" s="56"/>
      <c r="F399" s="54"/>
      <c r="G399" s="54"/>
      <c r="H399" s="33"/>
      <c r="I399" s="54"/>
      <c r="J399" s="33"/>
      <c r="K399" s="33"/>
      <c r="L399" s="34"/>
      <c r="M399" s="34"/>
      <c r="N399" s="35"/>
      <c r="O399" s="34"/>
      <c r="P399" s="33"/>
      <c r="Q399" s="35"/>
      <c r="R399" s="46"/>
      <c r="S399" s="34"/>
      <c r="T399" s="47"/>
      <c r="U399" s="48"/>
      <c r="V399" s="49"/>
      <c r="W399" s="50"/>
      <c r="X399" s="51"/>
      <c r="Y399" s="37"/>
      <c r="Z399" s="38"/>
      <c r="AA399" s="38"/>
      <c r="AB399" s="38"/>
    </row>
    <row r="400" spans="1:28" ht="45" customHeight="1">
      <c r="A400" s="54"/>
      <c r="B400" s="55" t="str">
        <f t="shared" si="2"/>
        <v>월</v>
      </c>
      <c r="C400" s="55" t="str">
        <f t="shared" si="3"/>
        <v>00년 1월 1주차</v>
      </c>
      <c r="D400" s="55"/>
      <c r="E400" s="56"/>
      <c r="F400" s="54"/>
      <c r="G400" s="54"/>
      <c r="H400" s="33"/>
      <c r="I400" s="54"/>
      <c r="J400" s="33"/>
      <c r="K400" s="33"/>
      <c r="L400" s="34"/>
      <c r="M400" s="34"/>
      <c r="N400" s="35"/>
      <c r="O400" s="34"/>
      <c r="P400" s="33"/>
      <c r="Q400" s="35"/>
      <c r="R400" s="46"/>
      <c r="S400" s="34"/>
      <c r="T400" s="47"/>
      <c r="U400" s="48"/>
      <c r="V400" s="49"/>
      <c r="W400" s="50"/>
      <c r="X400" s="51"/>
      <c r="Y400" s="37"/>
      <c r="Z400" s="38"/>
      <c r="AA400" s="38"/>
      <c r="AB400" s="38"/>
    </row>
    <row r="401" spans="1:28" ht="45" customHeight="1">
      <c r="A401" s="54"/>
      <c r="B401" s="55" t="str">
        <f t="shared" si="2"/>
        <v>월</v>
      </c>
      <c r="C401" s="55" t="str">
        <f t="shared" si="3"/>
        <v>00년 1월 1주차</v>
      </c>
      <c r="D401" s="55"/>
      <c r="E401" s="56"/>
      <c r="F401" s="54"/>
      <c r="G401" s="54"/>
      <c r="H401" s="33"/>
      <c r="I401" s="54"/>
      <c r="J401" s="33"/>
      <c r="K401" s="33"/>
      <c r="L401" s="34"/>
      <c r="M401" s="34"/>
      <c r="N401" s="35"/>
      <c r="O401" s="34"/>
      <c r="P401" s="33"/>
      <c r="Q401" s="35"/>
      <c r="R401" s="46"/>
      <c r="S401" s="34"/>
      <c r="T401" s="47"/>
      <c r="U401" s="48"/>
      <c r="V401" s="49"/>
      <c r="W401" s="50"/>
      <c r="X401" s="51"/>
      <c r="Y401" s="37"/>
      <c r="Z401" s="38"/>
      <c r="AA401" s="38"/>
      <c r="AB401" s="38"/>
    </row>
    <row r="402" spans="1:28" ht="45" customHeight="1">
      <c r="A402" s="54"/>
      <c r="B402" s="55" t="str">
        <f t="shared" si="2"/>
        <v>월</v>
      </c>
      <c r="C402" s="55" t="str">
        <f t="shared" si="3"/>
        <v>00년 1월 1주차</v>
      </c>
      <c r="D402" s="55"/>
      <c r="E402" s="56"/>
      <c r="F402" s="54"/>
      <c r="G402" s="54"/>
      <c r="H402" s="33"/>
      <c r="I402" s="54"/>
      <c r="J402" s="33"/>
      <c r="K402" s="33"/>
      <c r="L402" s="34"/>
      <c r="M402" s="34"/>
      <c r="N402" s="35"/>
      <c r="O402" s="34"/>
      <c r="P402" s="33"/>
      <c r="Q402" s="35"/>
      <c r="R402" s="46"/>
      <c r="S402" s="34"/>
      <c r="T402" s="47"/>
      <c r="U402" s="48"/>
      <c r="V402" s="49"/>
      <c r="W402" s="50"/>
      <c r="X402" s="51"/>
      <c r="Y402" s="37"/>
      <c r="Z402" s="38"/>
      <c r="AA402" s="38"/>
      <c r="AB402" s="38"/>
    </row>
    <row r="403" spans="1:28" ht="45" customHeight="1">
      <c r="A403" s="54"/>
      <c r="B403" s="55" t="str">
        <f t="shared" si="2"/>
        <v>월</v>
      </c>
      <c r="C403" s="55" t="str">
        <f t="shared" si="3"/>
        <v>00년 1월 1주차</v>
      </c>
      <c r="D403" s="55"/>
      <c r="E403" s="56"/>
      <c r="F403" s="54"/>
      <c r="G403" s="54"/>
      <c r="H403" s="33"/>
      <c r="I403" s="54"/>
      <c r="J403" s="33"/>
      <c r="K403" s="33"/>
      <c r="L403" s="34"/>
      <c r="M403" s="34"/>
      <c r="N403" s="35"/>
      <c r="O403" s="34"/>
      <c r="P403" s="33"/>
      <c r="Q403" s="35"/>
      <c r="R403" s="46"/>
      <c r="S403" s="34"/>
      <c r="T403" s="47"/>
      <c r="U403" s="48"/>
      <c r="V403" s="49"/>
      <c r="W403" s="50"/>
      <c r="X403" s="51"/>
      <c r="Y403" s="37"/>
      <c r="Z403" s="38"/>
      <c r="AA403" s="38"/>
      <c r="AB403" s="38"/>
    </row>
    <row r="404" spans="1:28" ht="45" customHeight="1">
      <c r="A404" s="54"/>
      <c r="B404" s="55" t="str">
        <f t="shared" si="2"/>
        <v>월</v>
      </c>
      <c r="C404" s="55" t="str">
        <f t="shared" si="3"/>
        <v>00년 1월 1주차</v>
      </c>
      <c r="D404" s="55"/>
      <c r="E404" s="56"/>
      <c r="F404" s="54"/>
      <c r="G404" s="54"/>
      <c r="H404" s="33"/>
      <c r="I404" s="54"/>
      <c r="J404" s="33"/>
      <c r="K404" s="33"/>
      <c r="L404" s="34"/>
      <c r="M404" s="34"/>
      <c r="N404" s="35"/>
      <c r="O404" s="34"/>
      <c r="P404" s="33"/>
      <c r="Q404" s="35"/>
      <c r="R404" s="46"/>
      <c r="S404" s="34"/>
      <c r="T404" s="47"/>
      <c r="U404" s="48"/>
      <c r="V404" s="49"/>
      <c r="W404" s="50"/>
      <c r="X404" s="51"/>
      <c r="Y404" s="37"/>
      <c r="Z404" s="38"/>
      <c r="AA404" s="38"/>
      <c r="AB404" s="38"/>
    </row>
    <row r="405" spans="1:28" ht="45" customHeight="1">
      <c r="A405" s="54"/>
      <c r="B405" s="55" t="str">
        <f t="shared" si="2"/>
        <v>월</v>
      </c>
      <c r="C405" s="55" t="str">
        <f t="shared" si="3"/>
        <v>00년 1월 1주차</v>
      </c>
      <c r="D405" s="55"/>
      <c r="E405" s="56"/>
      <c r="F405" s="54"/>
      <c r="G405" s="54"/>
      <c r="H405" s="33"/>
      <c r="I405" s="54"/>
      <c r="J405" s="33"/>
      <c r="K405" s="33"/>
      <c r="L405" s="34"/>
      <c r="M405" s="34"/>
      <c r="N405" s="35"/>
      <c r="O405" s="34"/>
      <c r="P405" s="33"/>
      <c r="Q405" s="35"/>
      <c r="R405" s="46"/>
      <c r="S405" s="34"/>
      <c r="T405" s="47"/>
      <c r="U405" s="48"/>
      <c r="V405" s="49"/>
      <c r="W405" s="50"/>
      <c r="X405" s="51"/>
      <c r="Y405" s="37"/>
      <c r="Z405" s="38"/>
      <c r="AA405" s="38"/>
      <c r="AB405" s="38"/>
    </row>
    <row r="406" spans="1:28" ht="45" customHeight="1">
      <c r="A406" s="54"/>
      <c r="B406" s="55" t="str">
        <f t="shared" si="2"/>
        <v>월</v>
      </c>
      <c r="C406" s="55" t="str">
        <f t="shared" si="3"/>
        <v>00년 1월 1주차</v>
      </c>
      <c r="D406" s="55"/>
      <c r="E406" s="56"/>
      <c r="F406" s="54"/>
      <c r="G406" s="54"/>
      <c r="H406" s="33"/>
      <c r="I406" s="54"/>
      <c r="J406" s="33"/>
      <c r="K406" s="33"/>
      <c r="L406" s="34"/>
      <c r="M406" s="34"/>
      <c r="N406" s="35"/>
      <c r="O406" s="34"/>
      <c r="P406" s="33"/>
      <c r="Q406" s="35"/>
      <c r="R406" s="46"/>
      <c r="S406" s="34"/>
      <c r="T406" s="47"/>
      <c r="U406" s="48"/>
      <c r="V406" s="49"/>
      <c r="W406" s="50"/>
      <c r="X406" s="51"/>
      <c r="Y406" s="37"/>
      <c r="Z406" s="38"/>
      <c r="AA406" s="38"/>
      <c r="AB406" s="38"/>
    </row>
    <row r="407" spans="1:28" ht="45" customHeight="1">
      <c r="A407" s="54"/>
      <c r="B407" s="55" t="str">
        <f t="shared" si="2"/>
        <v>월</v>
      </c>
      <c r="C407" s="55" t="str">
        <f t="shared" si="3"/>
        <v>00년 1월 1주차</v>
      </c>
      <c r="D407" s="55"/>
      <c r="E407" s="56"/>
      <c r="F407" s="54"/>
      <c r="G407" s="54"/>
      <c r="H407" s="33"/>
      <c r="I407" s="54"/>
      <c r="J407" s="33"/>
      <c r="K407" s="33"/>
      <c r="L407" s="34"/>
      <c r="M407" s="34"/>
      <c r="N407" s="35"/>
      <c r="O407" s="34"/>
      <c r="P407" s="33"/>
      <c r="Q407" s="35"/>
      <c r="R407" s="46"/>
      <c r="S407" s="34"/>
      <c r="T407" s="47"/>
      <c r="U407" s="48"/>
      <c r="V407" s="49"/>
      <c r="W407" s="50"/>
      <c r="X407" s="51"/>
      <c r="Y407" s="37"/>
      <c r="Z407" s="38"/>
      <c r="AA407" s="38"/>
      <c r="AB407" s="38"/>
    </row>
    <row r="408" spans="1:28" ht="45" customHeight="1">
      <c r="A408" s="54"/>
      <c r="B408" s="55" t="str">
        <f t="shared" si="2"/>
        <v>월</v>
      </c>
      <c r="C408" s="55" t="str">
        <f t="shared" si="3"/>
        <v>00년 1월 1주차</v>
      </c>
      <c r="D408" s="55"/>
      <c r="E408" s="56"/>
      <c r="F408" s="54"/>
      <c r="G408" s="54"/>
      <c r="H408" s="33"/>
      <c r="I408" s="54"/>
      <c r="J408" s="33"/>
      <c r="K408" s="33"/>
      <c r="L408" s="34"/>
      <c r="M408" s="34"/>
      <c r="N408" s="35"/>
      <c r="O408" s="34"/>
      <c r="P408" s="33"/>
      <c r="Q408" s="35"/>
      <c r="R408" s="46"/>
      <c r="S408" s="34"/>
      <c r="T408" s="47"/>
      <c r="U408" s="48"/>
      <c r="V408" s="49"/>
      <c r="W408" s="50"/>
      <c r="X408" s="51"/>
      <c r="Y408" s="37"/>
      <c r="Z408" s="38"/>
      <c r="AA408" s="38"/>
      <c r="AB408" s="38"/>
    </row>
    <row r="409" spans="1:28" ht="45" customHeight="1">
      <c r="A409" s="54"/>
      <c r="B409" s="55" t="str">
        <f t="shared" si="2"/>
        <v>월</v>
      </c>
      <c r="C409" s="55" t="str">
        <f t="shared" si="3"/>
        <v>00년 1월 1주차</v>
      </c>
      <c r="D409" s="55"/>
      <c r="E409" s="56"/>
      <c r="F409" s="54"/>
      <c r="G409" s="54"/>
      <c r="H409" s="33"/>
      <c r="I409" s="54"/>
      <c r="J409" s="33"/>
      <c r="K409" s="33"/>
      <c r="L409" s="34"/>
      <c r="M409" s="34"/>
      <c r="N409" s="35"/>
      <c r="O409" s="34"/>
      <c r="P409" s="33"/>
      <c r="Q409" s="35"/>
      <c r="R409" s="46"/>
      <c r="S409" s="34"/>
      <c r="T409" s="47"/>
      <c r="U409" s="48"/>
      <c r="V409" s="49"/>
      <c r="W409" s="50"/>
      <c r="X409" s="51"/>
      <c r="Y409" s="37"/>
      <c r="Z409" s="38"/>
      <c r="AA409" s="38"/>
      <c r="AB409" s="38"/>
    </row>
    <row r="410" spans="1:28" ht="45" customHeight="1">
      <c r="A410" s="54"/>
      <c r="B410" s="55" t="str">
        <f t="shared" si="2"/>
        <v>월</v>
      </c>
      <c r="C410" s="55" t="str">
        <f t="shared" si="3"/>
        <v>00년 1월 1주차</v>
      </c>
      <c r="D410" s="55"/>
      <c r="E410" s="56"/>
      <c r="F410" s="54"/>
      <c r="G410" s="54"/>
      <c r="H410" s="33"/>
      <c r="I410" s="54"/>
      <c r="J410" s="33"/>
      <c r="K410" s="33"/>
      <c r="L410" s="34"/>
      <c r="M410" s="34"/>
      <c r="N410" s="35"/>
      <c r="O410" s="34"/>
      <c r="P410" s="33"/>
      <c r="Q410" s="35"/>
      <c r="R410" s="46"/>
      <c r="S410" s="34"/>
      <c r="T410" s="47"/>
      <c r="U410" s="48"/>
      <c r="V410" s="49"/>
      <c r="W410" s="50"/>
      <c r="X410" s="51"/>
      <c r="Y410" s="37"/>
      <c r="Z410" s="38"/>
      <c r="AA410" s="38"/>
      <c r="AB410" s="38"/>
    </row>
    <row r="411" spans="1:28" ht="45" customHeight="1">
      <c r="A411" s="54"/>
      <c r="B411" s="55" t="str">
        <f t="shared" si="2"/>
        <v>월</v>
      </c>
      <c r="C411" s="55" t="str">
        <f t="shared" si="3"/>
        <v>00년 1월 1주차</v>
      </c>
      <c r="D411" s="55"/>
      <c r="E411" s="56"/>
      <c r="F411" s="54"/>
      <c r="G411" s="54"/>
      <c r="H411" s="33"/>
      <c r="I411" s="54"/>
      <c r="J411" s="33"/>
      <c r="K411" s="33"/>
      <c r="L411" s="34"/>
      <c r="M411" s="34"/>
      <c r="N411" s="35"/>
      <c r="O411" s="34"/>
      <c r="P411" s="33"/>
      <c r="Q411" s="35"/>
      <c r="R411" s="46"/>
      <c r="S411" s="34"/>
      <c r="T411" s="47"/>
      <c r="U411" s="48"/>
      <c r="V411" s="49"/>
      <c r="W411" s="50"/>
      <c r="X411" s="51"/>
      <c r="Y411" s="37"/>
      <c r="Z411" s="38"/>
      <c r="AA411" s="38"/>
      <c r="AB411" s="38"/>
    </row>
    <row r="412" spans="1:28" ht="45" customHeight="1">
      <c r="A412" s="54"/>
      <c r="B412" s="55" t="str">
        <f t="shared" si="2"/>
        <v>월</v>
      </c>
      <c r="C412" s="55" t="str">
        <f t="shared" si="3"/>
        <v>00년 1월 1주차</v>
      </c>
      <c r="D412" s="55"/>
      <c r="E412" s="56"/>
      <c r="F412" s="54"/>
      <c r="G412" s="54"/>
      <c r="H412" s="33"/>
      <c r="I412" s="54"/>
      <c r="J412" s="33"/>
      <c r="K412" s="33"/>
      <c r="L412" s="34"/>
      <c r="M412" s="34"/>
      <c r="N412" s="35"/>
      <c r="O412" s="34"/>
      <c r="P412" s="33"/>
      <c r="Q412" s="35"/>
      <c r="R412" s="46"/>
      <c r="S412" s="34"/>
      <c r="T412" s="47"/>
      <c r="U412" s="48"/>
      <c r="V412" s="49"/>
      <c r="W412" s="50"/>
      <c r="X412" s="51"/>
      <c r="Y412" s="37"/>
      <c r="Z412" s="38"/>
      <c r="AA412" s="38"/>
      <c r="AB412" s="38"/>
    </row>
    <row r="413" spans="1:28" ht="45" customHeight="1">
      <c r="A413" s="54"/>
      <c r="B413" s="55" t="str">
        <f t="shared" si="2"/>
        <v>월</v>
      </c>
      <c r="C413" s="55" t="str">
        <f t="shared" si="3"/>
        <v>00년 1월 1주차</v>
      </c>
      <c r="D413" s="55"/>
      <c r="E413" s="56"/>
      <c r="F413" s="54"/>
      <c r="G413" s="54"/>
      <c r="H413" s="33"/>
      <c r="I413" s="54"/>
      <c r="J413" s="33"/>
      <c r="K413" s="33"/>
      <c r="L413" s="34"/>
      <c r="M413" s="34"/>
      <c r="N413" s="35"/>
      <c r="O413" s="34"/>
      <c r="P413" s="33"/>
      <c r="Q413" s="35"/>
      <c r="R413" s="46"/>
      <c r="S413" s="34"/>
      <c r="T413" s="47"/>
      <c r="U413" s="48"/>
      <c r="V413" s="49"/>
      <c r="W413" s="50"/>
      <c r="X413" s="51"/>
      <c r="Y413" s="37"/>
      <c r="Z413" s="38"/>
      <c r="AA413" s="38"/>
      <c r="AB413" s="38"/>
    </row>
    <row r="414" spans="1:28" ht="45" customHeight="1">
      <c r="A414" s="54"/>
      <c r="B414" s="55" t="str">
        <f t="shared" si="2"/>
        <v>월</v>
      </c>
      <c r="C414" s="55" t="str">
        <f t="shared" si="3"/>
        <v>00년 1월 1주차</v>
      </c>
      <c r="D414" s="55"/>
      <c r="E414" s="56"/>
      <c r="F414" s="54"/>
      <c r="G414" s="54"/>
      <c r="H414" s="33"/>
      <c r="I414" s="54"/>
      <c r="J414" s="33"/>
      <c r="K414" s="33"/>
      <c r="L414" s="34"/>
      <c r="M414" s="34"/>
      <c r="N414" s="35"/>
      <c r="O414" s="34"/>
      <c r="P414" s="33"/>
      <c r="Q414" s="35"/>
      <c r="R414" s="46"/>
      <c r="S414" s="34"/>
      <c r="T414" s="47"/>
      <c r="U414" s="48"/>
      <c r="V414" s="49"/>
      <c r="W414" s="50"/>
      <c r="X414" s="51"/>
      <c r="Y414" s="37"/>
      <c r="Z414" s="38"/>
      <c r="AA414" s="38"/>
      <c r="AB414" s="38"/>
    </row>
    <row r="415" spans="1:28" ht="45" customHeight="1">
      <c r="A415" s="54"/>
      <c r="B415" s="55" t="str">
        <f t="shared" si="2"/>
        <v>월</v>
      </c>
      <c r="C415" s="55" t="str">
        <f t="shared" si="3"/>
        <v>00년 1월 1주차</v>
      </c>
      <c r="D415" s="55"/>
      <c r="E415" s="56"/>
      <c r="F415" s="54"/>
      <c r="G415" s="54"/>
      <c r="H415" s="33"/>
      <c r="I415" s="54"/>
      <c r="J415" s="33"/>
      <c r="K415" s="33"/>
      <c r="L415" s="34"/>
      <c r="M415" s="34"/>
      <c r="N415" s="35"/>
      <c r="O415" s="34"/>
      <c r="P415" s="33"/>
      <c r="Q415" s="35"/>
      <c r="R415" s="46"/>
      <c r="S415" s="34"/>
      <c r="T415" s="47"/>
      <c r="U415" s="48"/>
      <c r="V415" s="49"/>
      <c r="W415" s="50"/>
      <c r="X415" s="51"/>
      <c r="Y415" s="37"/>
      <c r="Z415" s="38"/>
      <c r="AA415" s="38"/>
      <c r="AB415" s="38"/>
    </row>
    <row r="416" spans="1:28" ht="45" customHeight="1">
      <c r="A416" s="54"/>
      <c r="B416" s="55" t="str">
        <f t="shared" si="2"/>
        <v>월</v>
      </c>
      <c r="C416" s="55" t="str">
        <f t="shared" si="3"/>
        <v>00년 1월 1주차</v>
      </c>
      <c r="D416" s="55"/>
      <c r="E416" s="56"/>
      <c r="F416" s="54"/>
      <c r="G416" s="54"/>
      <c r="H416" s="33"/>
      <c r="I416" s="54"/>
      <c r="J416" s="33"/>
      <c r="K416" s="33"/>
      <c r="L416" s="34"/>
      <c r="M416" s="34"/>
      <c r="N416" s="35"/>
      <c r="O416" s="34"/>
      <c r="P416" s="33"/>
      <c r="Q416" s="35"/>
      <c r="R416" s="46"/>
      <c r="S416" s="34"/>
      <c r="T416" s="47"/>
      <c r="U416" s="48"/>
      <c r="V416" s="49"/>
      <c r="W416" s="50"/>
      <c r="X416" s="51"/>
      <c r="Y416" s="37"/>
      <c r="Z416" s="38"/>
      <c r="AA416" s="38"/>
      <c r="AB416" s="38"/>
    </row>
    <row r="417" spans="1:28" ht="45" customHeight="1">
      <c r="A417" s="54"/>
      <c r="B417" s="55" t="str">
        <f t="shared" si="2"/>
        <v>월</v>
      </c>
      <c r="C417" s="55" t="str">
        <f t="shared" si="3"/>
        <v>00년 1월 1주차</v>
      </c>
      <c r="D417" s="55"/>
      <c r="E417" s="56"/>
      <c r="F417" s="54"/>
      <c r="G417" s="54"/>
      <c r="H417" s="33"/>
      <c r="I417" s="54"/>
      <c r="J417" s="33"/>
      <c r="K417" s="33"/>
      <c r="L417" s="34"/>
      <c r="M417" s="34"/>
      <c r="N417" s="35"/>
      <c r="O417" s="34"/>
      <c r="P417" s="33"/>
      <c r="Q417" s="35"/>
      <c r="R417" s="46"/>
      <c r="S417" s="34"/>
      <c r="T417" s="47"/>
      <c r="U417" s="48"/>
      <c r="V417" s="49"/>
      <c r="W417" s="50"/>
      <c r="X417" s="51"/>
      <c r="Y417" s="37"/>
      <c r="Z417" s="38"/>
      <c r="AA417" s="38"/>
      <c r="AB417" s="38"/>
    </row>
    <row r="418" spans="1:28" ht="45" customHeight="1">
      <c r="A418" s="54"/>
      <c r="B418" s="55" t="str">
        <f t="shared" si="2"/>
        <v>월</v>
      </c>
      <c r="C418" s="55" t="str">
        <f t="shared" si="3"/>
        <v>00년 1월 1주차</v>
      </c>
      <c r="D418" s="55"/>
      <c r="E418" s="56"/>
      <c r="F418" s="54"/>
      <c r="G418" s="54"/>
      <c r="H418" s="33"/>
      <c r="I418" s="54"/>
      <c r="J418" s="33"/>
      <c r="K418" s="33"/>
      <c r="L418" s="34"/>
      <c r="M418" s="34"/>
      <c r="N418" s="35"/>
      <c r="O418" s="34"/>
      <c r="P418" s="33"/>
      <c r="Q418" s="35"/>
      <c r="R418" s="46"/>
      <c r="S418" s="34"/>
      <c r="T418" s="47"/>
      <c r="U418" s="48"/>
      <c r="V418" s="49"/>
      <c r="W418" s="50"/>
      <c r="X418" s="51"/>
      <c r="Y418" s="37"/>
      <c r="Z418" s="38"/>
      <c r="AA418" s="38"/>
      <c r="AB418" s="38"/>
    </row>
    <row r="419" spans="1:28" ht="45" customHeight="1">
      <c r="A419" s="54"/>
      <c r="B419" s="55" t="str">
        <f t="shared" si="2"/>
        <v>월</v>
      </c>
      <c r="C419" s="55" t="str">
        <f t="shared" si="3"/>
        <v>00년 1월 1주차</v>
      </c>
      <c r="D419" s="55"/>
      <c r="E419" s="56"/>
      <c r="F419" s="54"/>
      <c r="G419" s="54"/>
      <c r="H419" s="33"/>
      <c r="I419" s="54"/>
      <c r="J419" s="33"/>
      <c r="K419" s="33"/>
      <c r="L419" s="34"/>
      <c r="M419" s="34"/>
      <c r="N419" s="35"/>
      <c r="O419" s="34"/>
      <c r="P419" s="33"/>
      <c r="Q419" s="35"/>
      <c r="R419" s="46"/>
      <c r="S419" s="34"/>
      <c r="T419" s="47"/>
      <c r="U419" s="48"/>
      <c r="V419" s="49"/>
      <c r="W419" s="50"/>
      <c r="X419" s="51"/>
      <c r="Y419" s="37"/>
      <c r="Z419" s="38"/>
      <c r="AA419" s="38"/>
      <c r="AB419" s="38"/>
    </row>
    <row r="420" spans="1:28" ht="45" customHeight="1">
      <c r="A420" s="54"/>
      <c r="B420" s="55" t="str">
        <f t="shared" si="2"/>
        <v>월</v>
      </c>
      <c r="C420" s="55" t="str">
        <f t="shared" si="3"/>
        <v>00년 1월 1주차</v>
      </c>
      <c r="D420" s="55"/>
      <c r="E420" s="56"/>
      <c r="F420" s="54"/>
      <c r="G420" s="54"/>
      <c r="H420" s="33"/>
      <c r="I420" s="54"/>
      <c r="J420" s="33"/>
      <c r="K420" s="33"/>
      <c r="L420" s="34"/>
      <c r="M420" s="34"/>
      <c r="N420" s="35"/>
      <c r="O420" s="34"/>
      <c r="P420" s="33"/>
      <c r="Q420" s="35"/>
      <c r="R420" s="46"/>
      <c r="S420" s="34"/>
      <c r="T420" s="47"/>
      <c r="U420" s="48"/>
      <c r="V420" s="49"/>
      <c r="W420" s="50"/>
      <c r="X420" s="51"/>
      <c r="Y420" s="37"/>
      <c r="Z420" s="38"/>
      <c r="AA420" s="38"/>
      <c r="AB420" s="38"/>
    </row>
    <row r="421" spans="1:28" ht="45" customHeight="1">
      <c r="A421" s="54"/>
      <c r="B421" s="55" t="str">
        <f t="shared" si="2"/>
        <v>월</v>
      </c>
      <c r="C421" s="55" t="str">
        <f t="shared" si="3"/>
        <v>00년 1월 1주차</v>
      </c>
      <c r="D421" s="55"/>
      <c r="E421" s="56"/>
      <c r="F421" s="54"/>
      <c r="G421" s="54"/>
      <c r="H421" s="33"/>
      <c r="I421" s="54"/>
      <c r="J421" s="33"/>
      <c r="K421" s="33"/>
      <c r="L421" s="34"/>
      <c r="M421" s="34"/>
      <c r="N421" s="35"/>
      <c r="O421" s="34"/>
      <c r="P421" s="33"/>
      <c r="Q421" s="35"/>
      <c r="R421" s="46"/>
      <c r="S421" s="34"/>
      <c r="T421" s="47"/>
      <c r="U421" s="48"/>
      <c r="V421" s="49"/>
      <c r="W421" s="50"/>
      <c r="X421" s="51"/>
      <c r="Y421" s="37"/>
      <c r="Z421" s="38"/>
      <c r="AA421" s="38"/>
      <c r="AB421" s="38"/>
    </row>
    <row r="422" spans="1:28" ht="45" customHeight="1">
      <c r="A422" s="54"/>
      <c r="B422" s="55" t="str">
        <f t="shared" si="2"/>
        <v>월</v>
      </c>
      <c r="C422" s="55" t="str">
        <f t="shared" si="3"/>
        <v>00년 1월 1주차</v>
      </c>
      <c r="D422" s="55"/>
      <c r="E422" s="56"/>
      <c r="F422" s="54"/>
      <c r="G422" s="54"/>
      <c r="H422" s="33"/>
      <c r="I422" s="54"/>
      <c r="J422" s="33"/>
      <c r="K422" s="33"/>
      <c r="L422" s="34"/>
      <c r="M422" s="34"/>
      <c r="N422" s="35"/>
      <c r="O422" s="34"/>
      <c r="P422" s="33"/>
      <c r="Q422" s="35"/>
      <c r="R422" s="46"/>
      <c r="S422" s="34"/>
      <c r="T422" s="47"/>
      <c r="U422" s="48"/>
      <c r="V422" s="49"/>
      <c r="W422" s="50"/>
      <c r="X422" s="51"/>
      <c r="Y422" s="37"/>
      <c r="Z422" s="38"/>
      <c r="AA422" s="38"/>
      <c r="AB422" s="38"/>
    </row>
    <row r="423" spans="1:28" ht="45" customHeight="1">
      <c r="A423" s="54"/>
      <c r="B423" s="55" t="str">
        <f t="shared" si="2"/>
        <v>월</v>
      </c>
      <c r="C423" s="55" t="str">
        <f t="shared" si="3"/>
        <v>00년 1월 1주차</v>
      </c>
      <c r="D423" s="55"/>
      <c r="E423" s="56"/>
      <c r="F423" s="54"/>
      <c r="G423" s="54"/>
      <c r="H423" s="33"/>
      <c r="I423" s="54"/>
      <c r="J423" s="33"/>
      <c r="K423" s="33"/>
      <c r="L423" s="34"/>
      <c r="M423" s="34"/>
      <c r="N423" s="35"/>
      <c r="O423" s="34"/>
      <c r="P423" s="33"/>
      <c r="Q423" s="35"/>
      <c r="R423" s="46"/>
      <c r="S423" s="34"/>
      <c r="T423" s="47"/>
      <c r="U423" s="48"/>
      <c r="V423" s="49"/>
      <c r="W423" s="50"/>
      <c r="X423" s="51"/>
      <c r="Y423" s="37"/>
      <c r="Z423" s="38"/>
      <c r="AA423" s="38"/>
      <c r="AB423" s="38"/>
    </row>
    <row r="424" spans="1:28" ht="45" customHeight="1">
      <c r="A424" s="54"/>
      <c r="B424" s="55" t="str">
        <f t="shared" si="2"/>
        <v>월</v>
      </c>
      <c r="C424" s="55" t="str">
        <f t="shared" si="3"/>
        <v>00년 1월 1주차</v>
      </c>
      <c r="D424" s="55"/>
      <c r="E424" s="56"/>
      <c r="F424" s="54"/>
      <c r="G424" s="54"/>
      <c r="H424" s="33"/>
      <c r="I424" s="54"/>
      <c r="J424" s="33"/>
      <c r="K424" s="33"/>
      <c r="L424" s="34"/>
      <c r="M424" s="34"/>
      <c r="N424" s="35"/>
      <c r="O424" s="34"/>
      <c r="P424" s="33"/>
      <c r="Q424" s="35"/>
      <c r="R424" s="46"/>
      <c r="S424" s="34"/>
      <c r="T424" s="47"/>
      <c r="U424" s="48"/>
      <c r="V424" s="49"/>
      <c r="W424" s="50"/>
      <c r="X424" s="51"/>
      <c r="Y424" s="37"/>
      <c r="Z424" s="38"/>
      <c r="AA424" s="38"/>
      <c r="AB424" s="38"/>
    </row>
    <row r="425" spans="1:28" ht="45" customHeight="1">
      <c r="A425" s="54"/>
      <c r="B425" s="55" t="str">
        <f t="shared" si="2"/>
        <v>월</v>
      </c>
      <c r="C425" s="55" t="str">
        <f t="shared" si="3"/>
        <v>00년 1월 1주차</v>
      </c>
      <c r="D425" s="55"/>
      <c r="E425" s="56"/>
      <c r="F425" s="54"/>
      <c r="G425" s="54"/>
      <c r="H425" s="33"/>
      <c r="I425" s="54"/>
      <c r="J425" s="33"/>
      <c r="K425" s="33"/>
      <c r="L425" s="34"/>
      <c r="M425" s="34"/>
      <c r="N425" s="35"/>
      <c r="O425" s="34"/>
      <c r="P425" s="33"/>
      <c r="Q425" s="35"/>
      <c r="R425" s="46"/>
      <c r="S425" s="34"/>
      <c r="T425" s="47"/>
      <c r="U425" s="48"/>
      <c r="V425" s="49"/>
      <c r="W425" s="50"/>
      <c r="X425" s="51"/>
      <c r="Y425" s="37"/>
      <c r="Z425" s="38"/>
      <c r="AA425" s="38"/>
      <c r="AB425" s="38"/>
    </row>
    <row r="426" spans="1:28" ht="45" customHeight="1">
      <c r="A426" s="54"/>
      <c r="B426" s="55" t="str">
        <f t="shared" si="2"/>
        <v>월</v>
      </c>
      <c r="C426" s="55" t="str">
        <f t="shared" si="3"/>
        <v>00년 1월 1주차</v>
      </c>
      <c r="D426" s="55"/>
      <c r="E426" s="56"/>
      <c r="F426" s="54"/>
      <c r="G426" s="54"/>
      <c r="H426" s="33"/>
      <c r="I426" s="54"/>
      <c r="J426" s="33"/>
      <c r="K426" s="33"/>
      <c r="L426" s="34"/>
      <c r="M426" s="34"/>
      <c r="N426" s="35"/>
      <c r="O426" s="34"/>
      <c r="P426" s="33"/>
      <c r="Q426" s="35"/>
      <c r="R426" s="46"/>
      <c r="S426" s="34"/>
      <c r="T426" s="47"/>
      <c r="U426" s="48"/>
      <c r="V426" s="49"/>
      <c r="W426" s="50"/>
      <c r="X426" s="51"/>
      <c r="Y426" s="37"/>
      <c r="Z426" s="38"/>
      <c r="AA426" s="38"/>
      <c r="AB426" s="38"/>
    </row>
    <row r="427" spans="1:28" ht="45" customHeight="1">
      <c r="A427" s="54"/>
      <c r="B427" s="55" t="str">
        <f t="shared" si="2"/>
        <v>월</v>
      </c>
      <c r="C427" s="55" t="str">
        <f t="shared" si="3"/>
        <v>00년 1월 1주차</v>
      </c>
      <c r="D427" s="55"/>
      <c r="E427" s="56"/>
      <c r="F427" s="54"/>
      <c r="G427" s="54"/>
      <c r="H427" s="33"/>
      <c r="I427" s="54"/>
      <c r="J427" s="33"/>
      <c r="K427" s="33"/>
      <c r="L427" s="34"/>
      <c r="M427" s="34"/>
      <c r="N427" s="35"/>
      <c r="O427" s="34"/>
      <c r="P427" s="33"/>
      <c r="Q427" s="35"/>
      <c r="R427" s="46"/>
      <c r="S427" s="34"/>
      <c r="T427" s="47"/>
      <c r="U427" s="48"/>
      <c r="V427" s="49"/>
      <c r="W427" s="50"/>
      <c r="X427" s="51"/>
      <c r="Y427" s="37"/>
      <c r="Z427" s="38"/>
      <c r="AA427" s="38"/>
      <c r="AB427" s="38"/>
    </row>
    <row r="428" spans="1:28" ht="45" customHeight="1">
      <c r="A428" s="54"/>
      <c r="B428" s="55" t="str">
        <f t="shared" si="2"/>
        <v>월</v>
      </c>
      <c r="C428" s="55" t="str">
        <f t="shared" si="3"/>
        <v>00년 1월 1주차</v>
      </c>
      <c r="D428" s="55"/>
      <c r="E428" s="56"/>
      <c r="F428" s="54"/>
      <c r="G428" s="54"/>
      <c r="H428" s="33"/>
      <c r="I428" s="54"/>
      <c r="J428" s="33"/>
      <c r="K428" s="33"/>
      <c r="L428" s="34"/>
      <c r="M428" s="34"/>
      <c r="N428" s="35"/>
      <c r="O428" s="34"/>
      <c r="P428" s="33"/>
      <c r="Q428" s="35"/>
      <c r="R428" s="46"/>
      <c r="S428" s="34"/>
      <c r="T428" s="47"/>
      <c r="U428" s="48"/>
      <c r="V428" s="49"/>
      <c r="W428" s="50"/>
      <c r="X428" s="51"/>
      <c r="Y428" s="37"/>
      <c r="Z428" s="38"/>
      <c r="AA428" s="38"/>
      <c r="AB428" s="38"/>
    </row>
    <row r="429" spans="1:28" ht="45" customHeight="1">
      <c r="A429" s="54"/>
      <c r="B429" s="55" t="str">
        <f t="shared" si="2"/>
        <v>월</v>
      </c>
      <c r="C429" s="55" t="str">
        <f t="shared" si="3"/>
        <v>00년 1월 1주차</v>
      </c>
      <c r="D429" s="55"/>
      <c r="E429" s="56"/>
      <c r="F429" s="54"/>
      <c r="G429" s="54"/>
      <c r="H429" s="33"/>
      <c r="I429" s="54"/>
      <c r="J429" s="33"/>
      <c r="K429" s="33"/>
      <c r="L429" s="34"/>
      <c r="M429" s="34"/>
      <c r="N429" s="35"/>
      <c r="O429" s="34"/>
      <c r="P429" s="33"/>
      <c r="Q429" s="35"/>
      <c r="R429" s="46"/>
      <c r="S429" s="34"/>
      <c r="T429" s="47"/>
      <c r="U429" s="48"/>
      <c r="V429" s="49"/>
      <c r="W429" s="50"/>
      <c r="X429" s="51"/>
      <c r="Y429" s="37"/>
      <c r="Z429" s="38"/>
      <c r="AA429" s="38"/>
      <c r="AB429" s="38"/>
    </row>
    <row r="430" spans="1:28" ht="45" customHeight="1">
      <c r="A430" s="54"/>
      <c r="B430" s="55" t="str">
        <f t="shared" si="2"/>
        <v>월</v>
      </c>
      <c r="C430" s="55" t="str">
        <f t="shared" si="3"/>
        <v>00년 1월 1주차</v>
      </c>
      <c r="D430" s="55"/>
      <c r="E430" s="56"/>
      <c r="F430" s="54"/>
      <c r="G430" s="54"/>
      <c r="H430" s="33"/>
      <c r="I430" s="54"/>
      <c r="J430" s="33"/>
      <c r="K430" s="33"/>
      <c r="L430" s="34"/>
      <c r="M430" s="34"/>
      <c r="N430" s="35"/>
      <c r="O430" s="34"/>
      <c r="P430" s="33"/>
      <c r="Q430" s="35"/>
      <c r="R430" s="46"/>
      <c r="S430" s="34"/>
      <c r="T430" s="47"/>
      <c r="U430" s="48"/>
      <c r="V430" s="49"/>
      <c r="W430" s="50"/>
      <c r="X430" s="51"/>
      <c r="Y430" s="37"/>
      <c r="Z430" s="38"/>
      <c r="AA430" s="38"/>
      <c r="AB430" s="38"/>
    </row>
    <row r="431" spans="1:28" ht="45" customHeight="1">
      <c r="A431" s="54"/>
      <c r="B431" s="55" t="str">
        <f t="shared" si="2"/>
        <v>월</v>
      </c>
      <c r="C431" s="55" t="str">
        <f t="shared" si="3"/>
        <v>00년 1월 1주차</v>
      </c>
      <c r="D431" s="55"/>
      <c r="E431" s="56"/>
      <c r="F431" s="54"/>
      <c r="G431" s="54"/>
      <c r="H431" s="33"/>
      <c r="I431" s="54"/>
      <c r="J431" s="33"/>
      <c r="K431" s="33"/>
      <c r="L431" s="34"/>
      <c r="M431" s="34"/>
      <c r="N431" s="35"/>
      <c r="O431" s="34"/>
      <c r="P431" s="33"/>
      <c r="Q431" s="35"/>
      <c r="R431" s="46"/>
      <c r="S431" s="34"/>
      <c r="T431" s="47"/>
      <c r="U431" s="48"/>
      <c r="V431" s="49"/>
      <c r="W431" s="50"/>
      <c r="X431" s="51"/>
      <c r="Y431" s="37"/>
      <c r="Z431" s="38"/>
      <c r="AA431" s="38"/>
      <c r="AB431" s="38"/>
    </row>
    <row r="432" spans="1:28" ht="45" customHeight="1">
      <c r="A432" s="54"/>
      <c r="B432" s="55" t="str">
        <f t="shared" si="2"/>
        <v>월</v>
      </c>
      <c r="C432" s="55" t="str">
        <f t="shared" si="3"/>
        <v>00년 1월 1주차</v>
      </c>
      <c r="D432" s="55"/>
      <c r="E432" s="56"/>
      <c r="F432" s="54"/>
      <c r="G432" s="54"/>
      <c r="H432" s="33"/>
      <c r="I432" s="54"/>
      <c r="J432" s="33"/>
      <c r="K432" s="33"/>
      <c r="L432" s="34"/>
      <c r="M432" s="34"/>
      <c r="N432" s="35"/>
      <c r="O432" s="34"/>
      <c r="P432" s="33"/>
      <c r="Q432" s="35"/>
      <c r="R432" s="46"/>
      <c r="S432" s="34"/>
      <c r="T432" s="47"/>
      <c r="U432" s="48"/>
      <c r="V432" s="49"/>
      <c r="W432" s="50"/>
      <c r="X432" s="51"/>
      <c r="Y432" s="37"/>
      <c r="Z432" s="38"/>
      <c r="AA432" s="38"/>
      <c r="AB432" s="38"/>
    </row>
    <row r="433" spans="1:28" ht="45" customHeight="1">
      <c r="A433" s="54"/>
      <c r="B433" s="55" t="str">
        <f t="shared" si="2"/>
        <v>월</v>
      </c>
      <c r="C433" s="55" t="str">
        <f t="shared" si="3"/>
        <v>00년 1월 1주차</v>
      </c>
      <c r="D433" s="55"/>
      <c r="E433" s="56"/>
      <c r="F433" s="54"/>
      <c r="G433" s="54"/>
      <c r="H433" s="33"/>
      <c r="I433" s="54"/>
      <c r="J433" s="33"/>
      <c r="K433" s="33"/>
      <c r="L433" s="34"/>
      <c r="M433" s="34"/>
      <c r="N433" s="35"/>
      <c r="O433" s="34"/>
      <c r="P433" s="33"/>
      <c r="Q433" s="35"/>
      <c r="R433" s="46"/>
      <c r="S433" s="34"/>
      <c r="T433" s="47"/>
      <c r="U433" s="48"/>
      <c r="V433" s="49"/>
      <c r="W433" s="50"/>
      <c r="X433" s="51"/>
      <c r="Y433" s="37"/>
      <c r="Z433" s="38"/>
      <c r="AA433" s="38"/>
      <c r="AB433" s="38"/>
    </row>
    <row r="434" spans="1:28" ht="45" customHeight="1">
      <c r="A434" s="54"/>
      <c r="B434" s="55" t="str">
        <f t="shared" si="2"/>
        <v>월</v>
      </c>
      <c r="C434" s="55" t="str">
        <f t="shared" si="3"/>
        <v>00년 1월 1주차</v>
      </c>
      <c r="D434" s="55"/>
      <c r="E434" s="56"/>
      <c r="F434" s="54"/>
      <c r="G434" s="54"/>
      <c r="H434" s="33"/>
      <c r="I434" s="54"/>
      <c r="J434" s="33"/>
      <c r="K434" s="33"/>
      <c r="L434" s="34"/>
      <c r="M434" s="34"/>
      <c r="N434" s="35"/>
      <c r="O434" s="34"/>
      <c r="P434" s="33"/>
      <c r="Q434" s="35"/>
      <c r="R434" s="46"/>
      <c r="S434" s="34"/>
      <c r="T434" s="47"/>
      <c r="U434" s="48"/>
      <c r="V434" s="49"/>
      <c r="W434" s="50"/>
      <c r="X434" s="51"/>
      <c r="Y434" s="37"/>
      <c r="Z434" s="38"/>
      <c r="AA434" s="38"/>
      <c r="AB434" s="38"/>
    </row>
    <row r="435" spans="1:28" ht="45" customHeight="1">
      <c r="A435" s="54"/>
      <c r="B435" s="55" t="str">
        <f t="shared" si="2"/>
        <v>월</v>
      </c>
      <c r="C435" s="55" t="str">
        <f t="shared" si="3"/>
        <v>00년 1월 1주차</v>
      </c>
      <c r="D435" s="55"/>
      <c r="E435" s="56"/>
      <c r="F435" s="54"/>
      <c r="G435" s="54"/>
      <c r="H435" s="33"/>
      <c r="I435" s="54"/>
      <c r="J435" s="33"/>
      <c r="K435" s="33"/>
      <c r="L435" s="34"/>
      <c r="M435" s="34"/>
      <c r="N435" s="35"/>
      <c r="O435" s="34"/>
      <c r="P435" s="33"/>
      <c r="Q435" s="35"/>
      <c r="R435" s="46"/>
      <c r="S435" s="34"/>
      <c r="T435" s="47"/>
      <c r="U435" s="48"/>
      <c r="V435" s="49"/>
      <c r="W435" s="50"/>
      <c r="X435" s="51"/>
      <c r="Y435" s="37"/>
      <c r="Z435" s="38"/>
      <c r="AA435" s="38"/>
      <c r="AB435" s="38"/>
    </row>
    <row r="436" spans="1:28" ht="45" customHeight="1">
      <c r="A436" s="54"/>
      <c r="B436" s="55" t="str">
        <f t="shared" si="2"/>
        <v>월</v>
      </c>
      <c r="C436" s="55" t="str">
        <f t="shared" si="3"/>
        <v>00년 1월 1주차</v>
      </c>
      <c r="D436" s="55"/>
      <c r="E436" s="56"/>
      <c r="F436" s="54"/>
      <c r="G436" s="54"/>
      <c r="H436" s="33"/>
      <c r="I436" s="54"/>
      <c r="J436" s="33"/>
      <c r="K436" s="33"/>
      <c r="L436" s="34"/>
      <c r="M436" s="34"/>
      <c r="N436" s="35"/>
      <c r="O436" s="34"/>
      <c r="P436" s="33"/>
      <c r="Q436" s="35"/>
      <c r="R436" s="46"/>
      <c r="S436" s="34"/>
      <c r="T436" s="47"/>
      <c r="U436" s="48"/>
      <c r="V436" s="49"/>
      <c r="W436" s="50"/>
      <c r="X436" s="51"/>
      <c r="Y436" s="37"/>
      <c r="Z436" s="38"/>
      <c r="AA436" s="38"/>
      <c r="AB436" s="38"/>
    </row>
    <row r="437" spans="1:28" ht="45" customHeight="1">
      <c r="A437" s="54"/>
      <c r="B437" s="55" t="str">
        <f t="shared" si="2"/>
        <v>월</v>
      </c>
      <c r="C437" s="55" t="str">
        <f t="shared" si="3"/>
        <v>00년 1월 1주차</v>
      </c>
      <c r="D437" s="55"/>
      <c r="E437" s="56"/>
      <c r="F437" s="54"/>
      <c r="G437" s="54"/>
      <c r="H437" s="33"/>
      <c r="I437" s="54"/>
      <c r="J437" s="33"/>
      <c r="K437" s="33"/>
      <c r="L437" s="34"/>
      <c r="M437" s="34"/>
      <c r="N437" s="35"/>
      <c r="O437" s="34"/>
      <c r="P437" s="33"/>
      <c r="Q437" s="35"/>
      <c r="R437" s="46"/>
      <c r="S437" s="34"/>
      <c r="T437" s="47"/>
      <c r="U437" s="48"/>
      <c r="V437" s="49"/>
      <c r="W437" s="50"/>
      <c r="X437" s="51"/>
      <c r="Y437" s="37"/>
      <c r="Z437" s="38"/>
      <c r="AA437" s="38"/>
      <c r="AB437" s="38"/>
    </row>
    <row r="438" spans="1:28" ht="45" customHeight="1">
      <c r="A438" s="54"/>
      <c r="B438" s="55" t="str">
        <f t="shared" si="2"/>
        <v>월</v>
      </c>
      <c r="C438" s="55" t="str">
        <f t="shared" si="3"/>
        <v>00년 1월 1주차</v>
      </c>
      <c r="D438" s="55"/>
      <c r="E438" s="56"/>
      <c r="F438" s="54"/>
      <c r="G438" s="54"/>
      <c r="H438" s="33"/>
      <c r="I438" s="54"/>
      <c r="J438" s="33"/>
      <c r="K438" s="33"/>
      <c r="L438" s="34"/>
      <c r="M438" s="34"/>
      <c r="N438" s="35"/>
      <c r="O438" s="34"/>
      <c r="P438" s="33"/>
      <c r="Q438" s="35"/>
      <c r="R438" s="46"/>
      <c r="S438" s="34"/>
      <c r="T438" s="47"/>
      <c r="U438" s="48"/>
      <c r="V438" s="49"/>
      <c r="W438" s="50"/>
      <c r="X438" s="51"/>
      <c r="Y438" s="37"/>
      <c r="Z438" s="38"/>
      <c r="AA438" s="38"/>
      <c r="AB438" s="38"/>
    </row>
    <row r="439" spans="1:28" ht="45" customHeight="1">
      <c r="A439" s="54"/>
      <c r="B439" s="55" t="str">
        <f t="shared" si="2"/>
        <v>월</v>
      </c>
      <c r="C439" s="55" t="str">
        <f t="shared" si="3"/>
        <v>00년 1월 1주차</v>
      </c>
      <c r="D439" s="55"/>
      <c r="E439" s="56"/>
      <c r="F439" s="54"/>
      <c r="G439" s="54"/>
      <c r="H439" s="33"/>
      <c r="I439" s="54"/>
      <c r="J439" s="33"/>
      <c r="K439" s="33"/>
      <c r="L439" s="34"/>
      <c r="M439" s="34"/>
      <c r="N439" s="35"/>
      <c r="O439" s="34"/>
      <c r="P439" s="33"/>
      <c r="Q439" s="35"/>
      <c r="R439" s="46"/>
      <c r="S439" s="34"/>
      <c r="T439" s="47"/>
      <c r="U439" s="48"/>
      <c r="V439" s="49"/>
      <c r="W439" s="50"/>
      <c r="X439" s="51"/>
      <c r="Y439" s="37"/>
      <c r="Z439" s="38"/>
      <c r="AA439" s="38"/>
      <c r="AB439" s="38"/>
    </row>
    <row r="440" spans="1:28" ht="45" customHeight="1">
      <c r="A440" s="54"/>
      <c r="B440" s="55" t="str">
        <f t="shared" si="2"/>
        <v>월</v>
      </c>
      <c r="C440" s="55" t="str">
        <f t="shared" si="3"/>
        <v>00년 1월 1주차</v>
      </c>
      <c r="D440" s="55"/>
      <c r="E440" s="56"/>
      <c r="F440" s="54"/>
      <c r="G440" s="54"/>
      <c r="H440" s="33"/>
      <c r="I440" s="54"/>
      <c r="J440" s="33"/>
      <c r="K440" s="33"/>
      <c r="L440" s="34"/>
      <c r="M440" s="34"/>
      <c r="N440" s="35"/>
      <c r="O440" s="34"/>
      <c r="P440" s="33"/>
      <c r="Q440" s="35"/>
      <c r="R440" s="46"/>
      <c r="S440" s="34"/>
      <c r="T440" s="47"/>
      <c r="U440" s="48"/>
      <c r="V440" s="49"/>
      <c r="W440" s="50"/>
      <c r="X440" s="51"/>
      <c r="Y440" s="37"/>
      <c r="Z440" s="38"/>
      <c r="AA440" s="38"/>
      <c r="AB440" s="38"/>
    </row>
    <row r="441" spans="1:28" ht="45" customHeight="1">
      <c r="A441" s="54"/>
      <c r="B441" s="55" t="str">
        <f t="shared" si="2"/>
        <v>월</v>
      </c>
      <c r="C441" s="55" t="str">
        <f t="shared" si="3"/>
        <v>00년 1월 1주차</v>
      </c>
      <c r="D441" s="55"/>
      <c r="E441" s="56"/>
      <c r="F441" s="54"/>
      <c r="G441" s="54"/>
      <c r="H441" s="33"/>
      <c r="I441" s="54"/>
      <c r="J441" s="33"/>
      <c r="K441" s="33"/>
      <c r="L441" s="34"/>
      <c r="M441" s="34"/>
      <c r="N441" s="35"/>
      <c r="O441" s="34"/>
      <c r="P441" s="33"/>
      <c r="Q441" s="35"/>
      <c r="R441" s="46"/>
      <c r="S441" s="34"/>
      <c r="T441" s="47"/>
      <c r="U441" s="48"/>
      <c r="V441" s="49"/>
      <c r="W441" s="50"/>
      <c r="X441" s="51"/>
      <c r="Y441" s="37"/>
      <c r="Z441" s="38"/>
      <c r="AA441" s="38"/>
      <c r="AB441" s="38"/>
    </row>
    <row r="442" spans="1:28" ht="45" customHeight="1">
      <c r="A442" s="54"/>
      <c r="B442" s="55" t="str">
        <f t="shared" si="2"/>
        <v>월</v>
      </c>
      <c r="C442" s="55" t="str">
        <f t="shared" si="3"/>
        <v>00년 1월 1주차</v>
      </c>
      <c r="D442" s="55"/>
      <c r="E442" s="56"/>
      <c r="F442" s="54"/>
      <c r="G442" s="54"/>
      <c r="H442" s="33"/>
      <c r="I442" s="54"/>
      <c r="J442" s="33"/>
      <c r="K442" s="33"/>
      <c r="L442" s="34"/>
      <c r="M442" s="34"/>
      <c r="N442" s="35"/>
      <c r="O442" s="34"/>
      <c r="P442" s="33"/>
      <c r="Q442" s="35"/>
      <c r="R442" s="46"/>
      <c r="S442" s="34"/>
      <c r="T442" s="47"/>
      <c r="U442" s="48"/>
      <c r="V442" s="49"/>
      <c r="W442" s="50"/>
      <c r="X442" s="51"/>
      <c r="Y442" s="37"/>
      <c r="Z442" s="38"/>
      <c r="AA442" s="38"/>
      <c r="AB442" s="38"/>
    </row>
    <row r="443" spans="1:28" ht="45" customHeight="1">
      <c r="A443" s="54"/>
      <c r="B443" s="55" t="str">
        <f t="shared" si="2"/>
        <v>월</v>
      </c>
      <c r="C443" s="55" t="str">
        <f t="shared" si="3"/>
        <v>00년 1월 1주차</v>
      </c>
      <c r="D443" s="55"/>
      <c r="E443" s="56"/>
      <c r="F443" s="54"/>
      <c r="G443" s="54"/>
      <c r="H443" s="33"/>
      <c r="I443" s="54"/>
      <c r="J443" s="33"/>
      <c r="K443" s="33"/>
      <c r="L443" s="34"/>
      <c r="M443" s="34"/>
      <c r="N443" s="35"/>
      <c r="O443" s="34"/>
      <c r="P443" s="33"/>
      <c r="Q443" s="35"/>
      <c r="R443" s="46"/>
      <c r="S443" s="34"/>
      <c r="T443" s="47"/>
      <c r="U443" s="48"/>
      <c r="V443" s="49"/>
      <c r="W443" s="50"/>
      <c r="X443" s="51"/>
      <c r="Y443" s="37"/>
      <c r="Z443" s="38"/>
      <c r="AA443" s="38"/>
      <c r="AB443" s="38"/>
    </row>
    <row r="444" spans="1:28" ht="45" customHeight="1">
      <c r="A444" s="54"/>
      <c r="B444" s="55" t="str">
        <f t="shared" si="2"/>
        <v>월</v>
      </c>
      <c r="C444" s="55" t="str">
        <f t="shared" si="3"/>
        <v>00년 1월 1주차</v>
      </c>
      <c r="D444" s="55"/>
      <c r="E444" s="56"/>
      <c r="F444" s="54"/>
      <c r="G444" s="54"/>
      <c r="H444" s="33"/>
      <c r="I444" s="54"/>
      <c r="J444" s="33"/>
      <c r="K444" s="33"/>
      <c r="L444" s="34"/>
      <c r="M444" s="34"/>
      <c r="N444" s="35"/>
      <c r="O444" s="34"/>
      <c r="P444" s="33"/>
      <c r="Q444" s="35"/>
      <c r="R444" s="46"/>
      <c r="S444" s="34"/>
      <c r="T444" s="47"/>
      <c r="U444" s="48"/>
      <c r="V444" s="49"/>
      <c r="W444" s="50"/>
      <c r="X444" s="51"/>
      <c r="Y444" s="37"/>
      <c r="Z444" s="38"/>
      <c r="AA444" s="38"/>
      <c r="AB444" s="38"/>
    </row>
    <row r="445" spans="1:28" ht="45" customHeight="1">
      <c r="A445" s="54"/>
      <c r="B445" s="55" t="str">
        <f t="shared" si="2"/>
        <v>월</v>
      </c>
      <c r="C445" s="55" t="str">
        <f t="shared" si="3"/>
        <v>00년 1월 1주차</v>
      </c>
      <c r="D445" s="55"/>
      <c r="E445" s="56"/>
      <c r="F445" s="54"/>
      <c r="G445" s="54"/>
      <c r="H445" s="33"/>
      <c r="I445" s="54"/>
      <c r="J445" s="33"/>
      <c r="K445" s="33"/>
      <c r="L445" s="34"/>
      <c r="M445" s="34"/>
      <c r="N445" s="35"/>
      <c r="O445" s="34"/>
      <c r="P445" s="33"/>
      <c r="Q445" s="35"/>
      <c r="R445" s="46"/>
      <c r="S445" s="34"/>
      <c r="T445" s="47"/>
      <c r="U445" s="48"/>
      <c r="V445" s="49"/>
      <c r="W445" s="50"/>
      <c r="X445" s="51"/>
      <c r="Y445" s="37"/>
      <c r="Z445" s="38"/>
      <c r="AA445" s="38"/>
      <c r="AB445" s="38"/>
    </row>
    <row r="446" spans="1:28" ht="45" customHeight="1">
      <c r="A446" s="54"/>
      <c r="B446" s="55" t="str">
        <f t="shared" si="2"/>
        <v>월</v>
      </c>
      <c r="C446" s="55" t="str">
        <f t="shared" si="3"/>
        <v>00년 1월 1주차</v>
      </c>
      <c r="D446" s="55"/>
      <c r="E446" s="56"/>
      <c r="F446" s="54"/>
      <c r="G446" s="54"/>
      <c r="H446" s="33"/>
      <c r="I446" s="54"/>
      <c r="J446" s="33"/>
      <c r="K446" s="33"/>
      <c r="L446" s="34"/>
      <c r="M446" s="34"/>
      <c r="N446" s="35"/>
      <c r="O446" s="34"/>
      <c r="P446" s="33"/>
      <c r="Q446" s="35"/>
      <c r="R446" s="46"/>
      <c r="S446" s="34"/>
      <c r="T446" s="47"/>
      <c r="U446" s="48"/>
      <c r="V446" s="49"/>
      <c r="W446" s="50"/>
      <c r="X446" s="51"/>
      <c r="Y446" s="37"/>
      <c r="Z446" s="38"/>
      <c r="AA446" s="38"/>
      <c r="AB446" s="38"/>
    </row>
    <row r="447" spans="1:28" ht="45" customHeight="1">
      <c r="A447" s="54"/>
      <c r="B447" s="55" t="str">
        <f t="shared" si="2"/>
        <v>월</v>
      </c>
      <c r="C447" s="55" t="str">
        <f t="shared" si="3"/>
        <v>00년 1월 1주차</v>
      </c>
      <c r="D447" s="55"/>
      <c r="E447" s="56"/>
      <c r="F447" s="54"/>
      <c r="G447" s="54"/>
      <c r="H447" s="33"/>
      <c r="I447" s="54"/>
      <c r="J447" s="33"/>
      <c r="K447" s="33"/>
      <c r="L447" s="34"/>
      <c r="M447" s="34"/>
      <c r="N447" s="35"/>
      <c r="O447" s="34"/>
      <c r="P447" s="33"/>
      <c r="Q447" s="35"/>
      <c r="R447" s="46"/>
      <c r="S447" s="34"/>
      <c r="T447" s="47"/>
      <c r="U447" s="48"/>
      <c r="V447" s="49"/>
      <c r="W447" s="50"/>
      <c r="X447" s="51"/>
      <c r="Y447" s="37"/>
      <c r="Z447" s="38"/>
      <c r="AA447" s="38"/>
      <c r="AB447" s="38"/>
    </row>
    <row r="448" spans="1:28" ht="45" customHeight="1">
      <c r="A448" s="54"/>
      <c r="B448" s="55" t="str">
        <f t="shared" si="2"/>
        <v>월</v>
      </c>
      <c r="C448" s="55" t="str">
        <f t="shared" si="3"/>
        <v>00년 1월 1주차</v>
      </c>
      <c r="D448" s="55"/>
      <c r="E448" s="56"/>
      <c r="F448" s="54"/>
      <c r="G448" s="54"/>
      <c r="H448" s="33"/>
      <c r="I448" s="54"/>
      <c r="J448" s="33"/>
      <c r="K448" s="33"/>
      <c r="L448" s="34"/>
      <c r="M448" s="34"/>
      <c r="N448" s="35"/>
      <c r="O448" s="34"/>
      <c r="P448" s="33"/>
      <c r="Q448" s="35"/>
      <c r="R448" s="46"/>
      <c r="S448" s="34"/>
      <c r="T448" s="47"/>
      <c r="U448" s="48"/>
      <c r="V448" s="49"/>
      <c r="W448" s="50"/>
      <c r="X448" s="51"/>
      <c r="Y448" s="37"/>
      <c r="Z448" s="38"/>
      <c r="AA448" s="38"/>
      <c r="AB448" s="38"/>
    </row>
    <row r="449" spans="1:28" ht="45" customHeight="1">
      <c r="A449" s="54"/>
      <c r="B449" s="55" t="str">
        <f t="shared" si="2"/>
        <v>월</v>
      </c>
      <c r="C449" s="55" t="str">
        <f t="shared" si="3"/>
        <v>00년 1월 1주차</v>
      </c>
      <c r="D449" s="55"/>
      <c r="E449" s="56"/>
      <c r="F449" s="54"/>
      <c r="G449" s="54"/>
      <c r="H449" s="33"/>
      <c r="I449" s="54"/>
      <c r="J449" s="33"/>
      <c r="K449" s="33"/>
      <c r="L449" s="34"/>
      <c r="M449" s="34"/>
      <c r="N449" s="35"/>
      <c r="O449" s="34"/>
      <c r="P449" s="33"/>
      <c r="Q449" s="35"/>
      <c r="R449" s="46"/>
      <c r="S449" s="34"/>
      <c r="T449" s="47"/>
      <c r="U449" s="48"/>
      <c r="V449" s="49"/>
      <c r="W449" s="50"/>
      <c r="X449" s="51"/>
      <c r="Y449" s="37"/>
      <c r="Z449" s="38"/>
      <c r="AA449" s="38"/>
      <c r="AB449" s="38"/>
    </row>
    <row r="450" spans="1:28" ht="45" customHeight="1">
      <c r="A450" s="54"/>
      <c r="B450" s="55" t="str">
        <f t="shared" si="2"/>
        <v>월</v>
      </c>
      <c r="C450" s="55" t="str">
        <f t="shared" si="3"/>
        <v>00년 1월 1주차</v>
      </c>
      <c r="D450" s="55"/>
      <c r="E450" s="56"/>
      <c r="F450" s="54"/>
      <c r="G450" s="54"/>
      <c r="H450" s="33"/>
      <c r="I450" s="54"/>
      <c r="J450" s="33"/>
      <c r="K450" s="33"/>
      <c r="L450" s="34"/>
      <c r="M450" s="34"/>
      <c r="N450" s="35"/>
      <c r="O450" s="34"/>
      <c r="P450" s="33"/>
      <c r="Q450" s="35"/>
      <c r="R450" s="46"/>
      <c r="S450" s="34"/>
      <c r="T450" s="47"/>
      <c r="U450" s="48"/>
      <c r="V450" s="49"/>
      <c r="W450" s="50"/>
      <c r="X450" s="51"/>
      <c r="Y450" s="37"/>
      <c r="Z450" s="38"/>
      <c r="AA450" s="38"/>
      <c r="AB450" s="38"/>
    </row>
    <row r="451" spans="1:28" ht="45" customHeight="1">
      <c r="A451" s="54"/>
      <c r="B451" s="55" t="str">
        <f t="shared" si="2"/>
        <v>월</v>
      </c>
      <c r="C451" s="55" t="str">
        <f t="shared" si="3"/>
        <v>00년 1월 1주차</v>
      </c>
      <c r="D451" s="55"/>
      <c r="E451" s="56"/>
      <c r="F451" s="54"/>
      <c r="G451" s="54"/>
      <c r="H451" s="33"/>
      <c r="I451" s="54"/>
      <c r="J451" s="33"/>
      <c r="K451" s="33"/>
      <c r="L451" s="34"/>
      <c r="M451" s="34"/>
      <c r="N451" s="35"/>
      <c r="O451" s="34"/>
      <c r="P451" s="33"/>
      <c r="Q451" s="35"/>
      <c r="R451" s="46"/>
      <c r="S451" s="34"/>
      <c r="T451" s="47"/>
      <c r="U451" s="48"/>
      <c r="V451" s="49"/>
      <c r="W451" s="50"/>
      <c r="X451" s="51"/>
      <c r="Y451" s="37"/>
      <c r="Z451" s="38"/>
      <c r="AA451" s="38"/>
      <c r="AB451" s="38"/>
    </row>
    <row r="452" spans="1:28" ht="45" customHeight="1">
      <c r="A452" s="54"/>
      <c r="B452" s="55" t="str">
        <f t="shared" si="2"/>
        <v>월</v>
      </c>
      <c r="C452" s="55" t="str">
        <f t="shared" si="3"/>
        <v>00년 1월 1주차</v>
      </c>
      <c r="D452" s="55"/>
      <c r="E452" s="56"/>
      <c r="F452" s="54"/>
      <c r="G452" s="54"/>
      <c r="H452" s="33"/>
      <c r="I452" s="54"/>
      <c r="J452" s="33"/>
      <c r="K452" s="33"/>
      <c r="L452" s="34"/>
      <c r="M452" s="34"/>
      <c r="N452" s="35"/>
      <c r="O452" s="34"/>
      <c r="P452" s="33"/>
      <c r="Q452" s="35"/>
      <c r="R452" s="46"/>
      <c r="S452" s="34"/>
      <c r="T452" s="47"/>
      <c r="U452" s="48"/>
      <c r="V452" s="49"/>
      <c r="W452" s="50"/>
      <c r="X452" s="51"/>
      <c r="Y452" s="37"/>
      <c r="Z452" s="38"/>
      <c r="AA452" s="38"/>
      <c r="AB452" s="38"/>
    </row>
    <row r="453" spans="1:28" ht="45" customHeight="1">
      <c r="A453" s="54"/>
      <c r="B453" s="55" t="str">
        <f t="shared" si="2"/>
        <v>월</v>
      </c>
      <c r="C453" s="55" t="str">
        <f t="shared" si="3"/>
        <v>00년 1월 1주차</v>
      </c>
      <c r="D453" s="55"/>
      <c r="E453" s="56"/>
      <c r="F453" s="54"/>
      <c r="G453" s="54"/>
      <c r="H453" s="33"/>
      <c r="I453" s="54"/>
      <c r="J453" s="33"/>
      <c r="K453" s="33"/>
      <c r="L453" s="34"/>
      <c r="M453" s="34"/>
      <c r="N453" s="35"/>
      <c r="O453" s="34"/>
      <c r="P453" s="33"/>
      <c r="Q453" s="35"/>
      <c r="R453" s="46"/>
      <c r="S453" s="34"/>
      <c r="T453" s="47"/>
      <c r="U453" s="48"/>
      <c r="V453" s="49"/>
      <c r="W453" s="50"/>
      <c r="X453" s="51"/>
      <c r="Y453" s="37"/>
      <c r="Z453" s="38"/>
      <c r="AA453" s="38"/>
      <c r="AB453" s="38"/>
    </row>
    <row r="454" spans="1:28" ht="45" customHeight="1">
      <c r="A454" s="54"/>
      <c r="B454" s="55" t="str">
        <f t="shared" si="2"/>
        <v>월</v>
      </c>
      <c r="C454" s="55" t="str">
        <f t="shared" si="3"/>
        <v>00년 1월 1주차</v>
      </c>
      <c r="D454" s="55"/>
      <c r="E454" s="56"/>
      <c r="F454" s="54"/>
      <c r="G454" s="54"/>
      <c r="H454" s="33"/>
      <c r="I454" s="54"/>
      <c r="J454" s="33"/>
      <c r="K454" s="33"/>
      <c r="L454" s="34"/>
      <c r="M454" s="34"/>
      <c r="N454" s="35"/>
      <c r="O454" s="34"/>
      <c r="P454" s="33"/>
      <c r="Q454" s="35"/>
      <c r="R454" s="46"/>
      <c r="S454" s="34"/>
      <c r="T454" s="47"/>
      <c r="U454" s="48"/>
      <c r="V454" s="49"/>
      <c r="W454" s="50"/>
      <c r="X454" s="51"/>
      <c r="Y454" s="37"/>
      <c r="Z454" s="38"/>
      <c r="AA454" s="38"/>
      <c r="AB454" s="38"/>
    </row>
    <row r="455" spans="1:28" ht="45" customHeight="1">
      <c r="A455" s="54"/>
      <c r="B455" s="55" t="str">
        <f t="shared" si="2"/>
        <v>월</v>
      </c>
      <c r="C455" s="55" t="str">
        <f t="shared" si="3"/>
        <v>00년 1월 1주차</v>
      </c>
      <c r="D455" s="55"/>
      <c r="E455" s="56"/>
      <c r="F455" s="54"/>
      <c r="G455" s="54"/>
      <c r="H455" s="33"/>
      <c r="I455" s="54"/>
      <c r="J455" s="33"/>
      <c r="K455" s="33"/>
      <c r="L455" s="34"/>
      <c r="M455" s="34"/>
      <c r="N455" s="35"/>
      <c r="O455" s="34"/>
      <c r="P455" s="33"/>
      <c r="Q455" s="35"/>
      <c r="R455" s="46"/>
      <c r="S455" s="34"/>
      <c r="T455" s="47"/>
      <c r="U455" s="48"/>
      <c r="V455" s="49"/>
      <c r="W455" s="50"/>
      <c r="X455" s="51"/>
      <c r="Y455" s="37"/>
      <c r="Z455" s="38"/>
      <c r="AA455" s="38"/>
      <c r="AB455" s="38"/>
    </row>
    <row r="456" spans="1:28" ht="45" customHeight="1">
      <c r="A456" s="54"/>
      <c r="B456" s="55" t="str">
        <f t="shared" si="2"/>
        <v>월</v>
      </c>
      <c r="C456" s="55" t="str">
        <f t="shared" si="3"/>
        <v>00년 1월 1주차</v>
      </c>
      <c r="D456" s="55"/>
      <c r="E456" s="56"/>
      <c r="F456" s="54"/>
      <c r="G456" s="54"/>
      <c r="H456" s="33"/>
      <c r="I456" s="54"/>
      <c r="J456" s="33"/>
      <c r="K456" s="33"/>
      <c r="L456" s="34"/>
      <c r="M456" s="34"/>
      <c r="N456" s="35"/>
      <c r="O456" s="34"/>
      <c r="P456" s="33"/>
      <c r="Q456" s="35"/>
      <c r="R456" s="46"/>
      <c r="S456" s="34"/>
      <c r="T456" s="47"/>
      <c r="U456" s="48"/>
      <c r="V456" s="49"/>
      <c r="W456" s="50"/>
      <c r="X456" s="51"/>
      <c r="Y456" s="37"/>
      <c r="Z456" s="38"/>
      <c r="AA456" s="38"/>
      <c r="AB456" s="38"/>
    </row>
    <row r="457" spans="1:28" ht="45" customHeight="1">
      <c r="A457" s="54"/>
      <c r="B457" s="55" t="str">
        <f t="shared" si="2"/>
        <v>월</v>
      </c>
      <c r="C457" s="55" t="str">
        <f t="shared" si="3"/>
        <v>00년 1월 1주차</v>
      </c>
      <c r="D457" s="55"/>
      <c r="E457" s="56"/>
      <c r="F457" s="54"/>
      <c r="G457" s="54"/>
      <c r="H457" s="33"/>
      <c r="I457" s="54"/>
      <c r="J457" s="33"/>
      <c r="K457" s="33"/>
      <c r="L457" s="34"/>
      <c r="M457" s="34"/>
      <c r="N457" s="35"/>
      <c r="O457" s="34"/>
      <c r="P457" s="33"/>
      <c r="Q457" s="35"/>
      <c r="R457" s="46"/>
      <c r="S457" s="34"/>
      <c r="T457" s="47"/>
      <c r="U457" s="48"/>
      <c r="V457" s="49"/>
      <c r="W457" s="50"/>
      <c r="X457" s="51"/>
      <c r="Y457" s="37"/>
      <c r="Z457" s="38"/>
      <c r="AA457" s="38"/>
      <c r="AB457" s="38"/>
    </row>
    <row r="458" spans="1:28" ht="45" customHeight="1">
      <c r="A458" s="54"/>
      <c r="B458" s="55" t="str">
        <f t="shared" si="2"/>
        <v>월</v>
      </c>
      <c r="C458" s="55" t="str">
        <f t="shared" si="3"/>
        <v>00년 1월 1주차</v>
      </c>
      <c r="D458" s="55"/>
      <c r="E458" s="56"/>
      <c r="F458" s="54"/>
      <c r="G458" s="54"/>
      <c r="H458" s="33"/>
      <c r="I458" s="54"/>
      <c r="J458" s="33"/>
      <c r="K458" s="33"/>
      <c r="L458" s="34"/>
      <c r="M458" s="34"/>
      <c r="N458" s="35"/>
      <c r="O458" s="34"/>
      <c r="P458" s="33"/>
      <c r="Q458" s="35"/>
      <c r="R458" s="46"/>
      <c r="S458" s="34"/>
      <c r="T458" s="47"/>
      <c r="U458" s="48"/>
      <c r="V458" s="49"/>
      <c r="W458" s="50"/>
      <c r="X458" s="51"/>
      <c r="Y458" s="37"/>
      <c r="Z458" s="38"/>
      <c r="AA458" s="38"/>
      <c r="AB458" s="38"/>
    </row>
    <row r="459" spans="1:28" ht="45" customHeight="1">
      <c r="A459" s="54"/>
      <c r="B459" s="55" t="str">
        <f t="shared" si="2"/>
        <v>월</v>
      </c>
      <c r="C459" s="55" t="str">
        <f t="shared" si="3"/>
        <v>00년 1월 1주차</v>
      </c>
      <c r="D459" s="55"/>
      <c r="E459" s="56"/>
      <c r="F459" s="54"/>
      <c r="G459" s="54"/>
      <c r="H459" s="33"/>
      <c r="I459" s="54"/>
      <c r="J459" s="33"/>
      <c r="K459" s="33"/>
      <c r="L459" s="34"/>
      <c r="M459" s="34"/>
      <c r="N459" s="35"/>
      <c r="O459" s="34"/>
      <c r="P459" s="33"/>
      <c r="Q459" s="35"/>
      <c r="R459" s="46"/>
      <c r="S459" s="34"/>
      <c r="T459" s="47"/>
      <c r="U459" s="48"/>
      <c r="V459" s="49"/>
      <c r="W459" s="50"/>
      <c r="X459" s="51"/>
      <c r="Y459" s="37"/>
      <c r="Z459" s="38"/>
      <c r="AA459" s="38"/>
      <c r="AB459" s="38"/>
    </row>
    <row r="460" spans="1:28" ht="45" customHeight="1">
      <c r="A460" s="54"/>
      <c r="B460" s="55" t="str">
        <f t="shared" si="2"/>
        <v>월</v>
      </c>
      <c r="C460" s="55" t="str">
        <f t="shared" si="3"/>
        <v>00년 1월 1주차</v>
      </c>
      <c r="D460" s="55"/>
      <c r="E460" s="56"/>
      <c r="F460" s="54"/>
      <c r="G460" s="54"/>
      <c r="H460" s="33"/>
      <c r="I460" s="54"/>
      <c r="J460" s="33"/>
      <c r="K460" s="33"/>
      <c r="L460" s="34"/>
      <c r="M460" s="34"/>
      <c r="N460" s="35"/>
      <c r="O460" s="34"/>
      <c r="P460" s="33"/>
      <c r="Q460" s="35"/>
      <c r="R460" s="46"/>
      <c r="S460" s="34"/>
      <c r="T460" s="47"/>
      <c r="U460" s="48"/>
      <c r="V460" s="49"/>
      <c r="W460" s="50"/>
      <c r="X460" s="51"/>
      <c r="Y460" s="37"/>
      <c r="Z460" s="38"/>
      <c r="AA460" s="38"/>
      <c r="AB460" s="38"/>
    </row>
    <row r="461" spans="1:28" ht="45" customHeight="1">
      <c r="A461" s="54"/>
      <c r="B461" s="55" t="str">
        <f t="shared" si="2"/>
        <v>월</v>
      </c>
      <c r="C461" s="55" t="str">
        <f t="shared" si="3"/>
        <v>00년 1월 1주차</v>
      </c>
      <c r="D461" s="55"/>
      <c r="E461" s="56"/>
      <c r="F461" s="54"/>
      <c r="G461" s="54"/>
      <c r="H461" s="33"/>
      <c r="I461" s="54"/>
      <c r="J461" s="33"/>
      <c r="K461" s="33"/>
      <c r="L461" s="34"/>
      <c r="M461" s="34"/>
      <c r="N461" s="35"/>
      <c r="O461" s="34"/>
      <c r="P461" s="33"/>
      <c r="Q461" s="35"/>
      <c r="R461" s="46"/>
      <c r="S461" s="34"/>
      <c r="T461" s="47"/>
      <c r="U461" s="48"/>
      <c r="V461" s="49"/>
      <c r="W461" s="50"/>
      <c r="X461" s="51"/>
      <c r="Y461" s="37"/>
      <c r="Z461" s="38"/>
      <c r="AA461" s="38"/>
      <c r="AB461" s="38"/>
    </row>
    <row r="462" spans="1:28" ht="45" customHeight="1">
      <c r="A462" s="54"/>
      <c r="B462" s="55" t="str">
        <f t="shared" si="2"/>
        <v>월</v>
      </c>
      <c r="C462" s="55" t="str">
        <f t="shared" si="3"/>
        <v>00년 1월 1주차</v>
      </c>
      <c r="D462" s="55"/>
      <c r="E462" s="56"/>
      <c r="F462" s="54"/>
      <c r="G462" s="54"/>
      <c r="H462" s="33"/>
      <c r="I462" s="54"/>
      <c r="J462" s="33"/>
      <c r="K462" s="33"/>
      <c r="L462" s="34"/>
      <c r="M462" s="34"/>
      <c r="N462" s="35"/>
      <c r="O462" s="34"/>
      <c r="P462" s="33"/>
      <c r="Q462" s="35"/>
      <c r="R462" s="46"/>
      <c r="S462" s="34"/>
      <c r="T462" s="47"/>
      <c r="U462" s="48"/>
      <c r="V462" s="49"/>
      <c r="W462" s="50"/>
      <c r="X462" s="51"/>
      <c r="Y462" s="37"/>
      <c r="Z462" s="38"/>
      <c r="AA462" s="38"/>
      <c r="AB462" s="38"/>
    </row>
    <row r="463" spans="1:28" ht="45" customHeight="1">
      <c r="A463" s="54"/>
      <c r="B463" s="55" t="str">
        <f t="shared" si="2"/>
        <v>월</v>
      </c>
      <c r="C463" s="55" t="str">
        <f t="shared" si="3"/>
        <v>00년 1월 1주차</v>
      </c>
      <c r="D463" s="55"/>
      <c r="E463" s="56"/>
      <c r="F463" s="54"/>
      <c r="G463" s="54"/>
      <c r="H463" s="33"/>
      <c r="I463" s="54"/>
      <c r="J463" s="33"/>
      <c r="K463" s="33"/>
      <c r="L463" s="34"/>
      <c r="M463" s="34"/>
      <c r="N463" s="35"/>
      <c r="O463" s="34"/>
      <c r="P463" s="33"/>
      <c r="Q463" s="35"/>
      <c r="R463" s="46"/>
      <c r="S463" s="34"/>
      <c r="T463" s="47"/>
      <c r="U463" s="48"/>
      <c r="V463" s="49"/>
      <c r="W463" s="50"/>
      <c r="X463" s="51"/>
      <c r="Y463" s="37"/>
      <c r="Z463" s="38"/>
      <c r="AA463" s="38"/>
      <c r="AB463" s="38"/>
    </row>
    <row r="464" spans="1:28" ht="45" customHeight="1">
      <c r="A464" s="54"/>
      <c r="B464" s="55" t="str">
        <f t="shared" si="2"/>
        <v>월</v>
      </c>
      <c r="C464" s="55" t="str">
        <f t="shared" si="3"/>
        <v>00년 1월 1주차</v>
      </c>
      <c r="D464" s="55"/>
      <c r="E464" s="56"/>
      <c r="F464" s="54"/>
      <c r="G464" s="54"/>
      <c r="H464" s="33"/>
      <c r="I464" s="54"/>
      <c r="J464" s="33"/>
      <c r="K464" s="33"/>
      <c r="L464" s="34"/>
      <c r="M464" s="34"/>
      <c r="N464" s="35"/>
      <c r="O464" s="34"/>
      <c r="P464" s="33"/>
      <c r="Q464" s="35"/>
      <c r="R464" s="46"/>
      <c r="S464" s="34"/>
      <c r="T464" s="47"/>
      <c r="U464" s="48"/>
      <c r="V464" s="49"/>
      <c r="W464" s="50"/>
      <c r="X464" s="51"/>
      <c r="Y464" s="37"/>
      <c r="Z464" s="38"/>
      <c r="AA464" s="38"/>
      <c r="AB464" s="38"/>
    </row>
    <row r="465" spans="1:28" ht="45" customHeight="1">
      <c r="A465" s="54"/>
      <c r="B465" s="55" t="str">
        <f t="shared" si="2"/>
        <v>월</v>
      </c>
      <c r="C465" s="55" t="str">
        <f t="shared" si="3"/>
        <v>00년 1월 1주차</v>
      </c>
      <c r="D465" s="55"/>
      <c r="E465" s="56"/>
      <c r="F465" s="54"/>
      <c r="G465" s="54"/>
      <c r="H465" s="33"/>
      <c r="I465" s="54"/>
      <c r="J465" s="33"/>
      <c r="K465" s="33"/>
      <c r="L465" s="34"/>
      <c r="M465" s="34"/>
      <c r="N465" s="35"/>
      <c r="O465" s="34"/>
      <c r="P465" s="33"/>
      <c r="Q465" s="35"/>
      <c r="R465" s="46"/>
      <c r="S465" s="34"/>
      <c r="T465" s="47"/>
      <c r="U465" s="48"/>
      <c r="V465" s="49"/>
      <c r="W465" s="50"/>
      <c r="X465" s="51"/>
      <c r="Y465" s="37"/>
      <c r="Z465" s="38"/>
      <c r="AA465" s="38"/>
      <c r="AB465" s="38"/>
    </row>
    <row r="466" spans="1:28" ht="45" customHeight="1">
      <c r="A466" s="54"/>
      <c r="B466" s="55" t="str">
        <f t="shared" si="2"/>
        <v>월</v>
      </c>
      <c r="C466" s="55" t="str">
        <f t="shared" si="3"/>
        <v>00년 1월 1주차</v>
      </c>
      <c r="D466" s="55"/>
      <c r="E466" s="56"/>
      <c r="F466" s="54"/>
      <c r="G466" s="54"/>
      <c r="H466" s="33"/>
      <c r="I466" s="54"/>
      <c r="J466" s="33"/>
      <c r="K466" s="33"/>
      <c r="L466" s="34"/>
      <c r="M466" s="34"/>
      <c r="N466" s="35"/>
      <c r="O466" s="34"/>
      <c r="P466" s="33"/>
      <c r="Q466" s="35"/>
      <c r="R466" s="46"/>
      <c r="S466" s="34"/>
      <c r="T466" s="47"/>
      <c r="U466" s="48"/>
      <c r="V466" s="49"/>
      <c r="W466" s="50"/>
      <c r="X466" s="51"/>
      <c r="Y466" s="37"/>
      <c r="Z466" s="38"/>
      <c r="AA466" s="38"/>
      <c r="AB466" s="38"/>
    </row>
    <row r="467" spans="1:28" ht="45" customHeight="1">
      <c r="A467" s="54"/>
      <c r="B467" s="55" t="str">
        <f t="shared" si="2"/>
        <v>월</v>
      </c>
      <c r="C467" s="55" t="str">
        <f t="shared" si="3"/>
        <v>00년 1월 1주차</v>
      </c>
      <c r="D467" s="55"/>
      <c r="E467" s="56"/>
      <c r="F467" s="54"/>
      <c r="G467" s="54"/>
      <c r="H467" s="33"/>
      <c r="I467" s="54"/>
      <c r="J467" s="33"/>
      <c r="K467" s="33"/>
      <c r="L467" s="34"/>
      <c r="M467" s="34"/>
      <c r="N467" s="35"/>
      <c r="O467" s="34"/>
      <c r="P467" s="33"/>
      <c r="Q467" s="35"/>
      <c r="R467" s="46"/>
      <c r="S467" s="34"/>
      <c r="T467" s="47"/>
      <c r="U467" s="48"/>
      <c r="V467" s="49"/>
      <c r="W467" s="50"/>
      <c r="X467" s="51"/>
      <c r="Y467" s="37"/>
      <c r="Z467" s="38"/>
      <c r="AA467" s="38"/>
      <c r="AB467" s="38"/>
    </row>
    <row r="468" spans="1:28" ht="45" customHeight="1">
      <c r="A468" s="54"/>
      <c r="B468" s="55" t="str">
        <f t="shared" si="2"/>
        <v>월</v>
      </c>
      <c r="C468" s="55" t="str">
        <f t="shared" si="3"/>
        <v>00년 1월 1주차</v>
      </c>
      <c r="D468" s="55"/>
      <c r="E468" s="56"/>
      <c r="F468" s="54"/>
      <c r="G468" s="54"/>
      <c r="H468" s="33"/>
      <c r="I468" s="54"/>
      <c r="J468" s="33"/>
      <c r="K468" s="33"/>
      <c r="L468" s="34"/>
      <c r="M468" s="34"/>
      <c r="N468" s="35"/>
      <c r="O468" s="34"/>
      <c r="P468" s="33"/>
      <c r="Q468" s="35"/>
      <c r="R468" s="46"/>
      <c r="S468" s="34"/>
      <c r="T468" s="47"/>
      <c r="U468" s="48"/>
      <c r="V468" s="49"/>
      <c r="W468" s="50"/>
      <c r="X468" s="51"/>
      <c r="Y468" s="37"/>
      <c r="Z468" s="38"/>
      <c r="AA468" s="38"/>
      <c r="AB468" s="38"/>
    </row>
    <row r="469" spans="1:28" ht="45" customHeight="1">
      <c r="A469" s="54"/>
      <c r="B469" s="55" t="str">
        <f t="shared" si="2"/>
        <v>월</v>
      </c>
      <c r="C469" s="55" t="str">
        <f t="shared" si="3"/>
        <v>00년 1월 1주차</v>
      </c>
      <c r="D469" s="55"/>
      <c r="E469" s="56"/>
      <c r="F469" s="54"/>
      <c r="G469" s="54"/>
      <c r="H469" s="33"/>
      <c r="I469" s="54"/>
      <c r="J469" s="33"/>
      <c r="K469" s="33"/>
      <c r="L469" s="34"/>
      <c r="M469" s="34"/>
      <c r="N469" s="35"/>
      <c r="O469" s="34"/>
      <c r="P469" s="33"/>
      <c r="Q469" s="35"/>
      <c r="R469" s="46"/>
      <c r="S469" s="34"/>
      <c r="T469" s="47"/>
      <c r="U469" s="48"/>
      <c r="V469" s="49"/>
      <c r="W469" s="50"/>
      <c r="X469" s="51"/>
      <c r="Y469" s="37"/>
      <c r="Z469" s="38"/>
      <c r="AA469" s="38"/>
      <c r="AB469" s="38"/>
    </row>
    <row r="470" spans="1:28" ht="45" customHeight="1">
      <c r="A470" s="54"/>
      <c r="B470" s="55" t="str">
        <f t="shared" si="2"/>
        <v>월</v>
      </c>
      <c r="C470" s="55" t="str">
        <f t="shared" si="3"/>
        <v>00년 1월 1주차</v>
      </c>
      <c r="D470" s="55"/>
      <c r="E470" s="56"/>
      <c r="F470" s="54"/>
      <c r="G470" s="54"/>
      <c r="H470" s="33"/>
      <c r="I470" s="54"/>
      <c r="J470" s="33"/>
      <c r="K470" s="33"/>
      <c r="L470" s="34"/>
      <c r="M470" s="34"/>
      <c r="N470" s="35"/>
      <c r="O470" s="34"/>
      <c r="P470" s="33"/>
      <c r="Q470" s="35"/>
      <c r="R470" s="46"/>
      <c r="S470" s="34"/>
      <c r="T470" s="47"/>
      <c r="U470" s="48"/>
      <c r="V470" s="49"/>
      <c r="W470" s="50"/>
      <c r="X470" s="51"/>
      <c r="Y470" s="37"/>
      <c r="Z470" s="38"/>
      <c r="AA470" s="38"/>
      <c r="AB470" s="38"/>
    </row>
    <row r="471" spans="1:28" ht="45" customHeight="1">
      <c r="A471" s="54"/>
      <c r="B471" s="55" t="str">
        <f t="shared" si="2"/>
        <v>월</v>
      </c>
      <c r="C471" s="55" t="str">
        <f t="shared" si="3"/>
        <v>00년 1월 1주차</v>
      </c>
      <c r="D471" s="55"/>
      <c r="E471" s="56"/>
      <c r="F471" s="54"/>
      <c r="G471" s="54"/>
      <c r="H471" s="33"/>
      <c r="I471" s="54"/>
      <c r="J471" s="33"/>
      <c r="K471" s="33"/>
      <c r="L471" s="34"/>
      <c r="M471" s="34"/>
      <c r="N471" s="35"/>
      <c r="O471" s="34"/>
      <c r="P471" s="33"/>
      <c r="Q471" s="35"/>
      <c r="R471" s="46"/>
      <c r="S471" s="34"/>
      <c r="T471" s="47"/>
      <c r="U471" s="48"/>
      <c r="V471" s="49"/>
      <c r="W471" s="50"/>
      <c r="X471" s="51"/>
      <c r="Y471" s="37"/>
      <c r="Z471" s="38"/>
      <c r="AA471" s="38"/>
      <c r="AB471" s="38"/>
    </row>
    <row r="472" spans="1:28" ht="45" customHeight="1">
      <c r="A472" s="54"/>
      <c r="B472" s="55" t="str">
        <f t="shared" si="2"/>
        <v>월</v>
      </c>
      <c r="C472" s="55" t="str">
        <f t="shared" si="3"/>
        <v>00년 1월 1주차</v>
      </c>
      <c r="D472" s="55"/>
      <c r="E472" s="56"/>
      <c r="F472" s="54"/>
      <c r="G472" s="54"/>
      <c r="H472" s="33"/>
      <c r="I472" s="54"/>
      <c r="J472" s="33"/>
      <c r="K472" s="33"/>
      <c r="L472" s="34"/>
      <c r="M472" s="34"/>
      <c r="N472" s="35"/>
      <c r="O472" s="34"/>
      <c r="P472" s="33"/>
      <c r="Q472" s="35"/>
      <c r="R472" s="46"/>
      <c r="S472" s="34"/>
      <c r="T472" s="47"/>
      <c r="U472" s="48"/>
      <c r="V472" s="49"/>
      <c r="W472" s="50"/>
      <c r="X472" s="51"/>
      <c r="Y472" s="37"/>
      <c r="Z472" s="38"/>
      <c r="AA472" s="38"/>
      <c r="AB472" s="38"/>
    </row>
    <row r="473" spans="1:28" ht="45" customHeight="1">
      <c r="A473" s="54"/>
      <c r="B473" s="55" t="str">
        <f t="shared" si="2"/>
        <v>월</v>
      </c>
      <c r="C473" s="55" t="str">
        <f t="shared" si="3"/>
        <v>00년 1월 1주차</v>
      </c>
      <c r="D473" s="55"/>
      <c r="E473" s="56"/>
      <c r="F473" s="54"/>
      <c r="G473" s="54"/>
      <c r="H473" s="33"/>
      <c r="I473" s="54"/>
      <c r="J473" s="33"/>
      <c r="K473" s="33"/>
      <c r="L473" s="34"/>
      <c r="M473" s="34"/>
      <c r="N473" s="35"/>
      <c r="O473" s="34"/>
      <c r="P473" s="33"/>
      <c r="Q473" s="35"/>
      <c r="R473" s="46"/>
      <c r="S473" s="34"/>
      <c r="T473" s="47"/>
      <c r="U473" s="48"/>
      <c r="V473" s="49"/>
      <c r="W473" s="50"/>
      <c r="X473" s="51"/>
      <c r="Y473" s="37"/>
      <c r="Z473" s="38"/>
      <c r="AA473" s="38"/>
      <c r="AB473" s="38"/>
    </row>
    <row r="474" spans="1:28" ht="45" customHeight="1">
      <c r="A474" s="54"/>
      <c r="B474" s="55" t="str">
        <f t="shared" si="2"/>
        <v>월</v>
      </c>
      <c r="C474" s="55" t="str">
        <f t="shared" si="3"/>
        <v>00년 1월 1주차</v>
      </c>
      <c r="D474" s="55"/>
      <c r="E474" s="56"/>
      <c r="F474" s="54"/>
      <c r="G474" s="54"/>
      <c r="H474" s="33"/>
      <c r="I474" s="54"/>
      <c r="J474" s="33"/>
      <c r="K474" s="33"/>
      <c r="L474" s="34"/>
      <c r="M474" s="34"/>
      <c r="N474" s="35"/>
      <c r="O474" s="34"/>
      <c r="P474" s="33"/>
      <c r="Q474" s="35"/>
      <c r="R474" s="46"/>
      <c r="S474" s="34"/>
      <c r="T474" s="47"/>
      <c r="U474" s="48"/>
      <c r="V474" s="49"/>
      <c r="W474" s="50"/>
      <c r="X474" s="51"/>
      <c r="Y474" s="37"/>
      <c r="Z474" s="38"/>
      <c r="AA474" s="38"/>
      <c r="AB474" s="38"/>
    </row>
    <row r="475" spans="1:28" ht="45" customHeight="1">
      <c r="A475" s="54"/>
      <c r="B475" s="55" t="str">
        <f t="shared" si="2"/>
        <v>월</v>
      </c>
      <c r="C475" s="55" t="str">
        <f t="shared" si="3"/>
        <v>00년 1월 1주차</v>
      </c>
      <c r="D475" s="55"/>
      <c r="E475" s="56"/>
      <c r="F475" s="54"/>
      <c r="G475" s="54"/>
      <c r="H475" s="33"/>
      <c r="I475" s="54"/>
      <c r="J475" s="33"/>
      <c r="K475" s="33"/>
      <c r="L475" s="34"/>
      <c r="M475" s="34"/>
      <c r="N475" s="35"/>
      <c r="O475" s="34"/>
      <c r="P475" s="33"/>
      <c r="Q475" s="35"/>
      <c r="R475" s="46"/>
      <c r="S475" s="34"/>
      <c r="T475" s="47"/>
      <c r="U475" s="48"/>
      <c r="V475" s="49"/>
      <c r="W475" s="50"/>
      <c r="X475" s="51"/>
      <c r="Y475" s="37"/>
      <c r="Z475" s="38"/>
      <c r="AA475" s="38"/>
      <c r="AB475" s="38"/>
    </row>
    <row r="476" spans="1:28" ht="45" customHeight="1">
      <c r="A476" s="54"/>
      <c r="B476" s="55" t="str">
        <f t="shared" si="2"/>
        <v>월</v>
      </c>
      <c r="C476" s="55" t="str">
        <f t="shared" si="3"/>
        <v>00년 1월 1주차</v>
      </c>
      <c r="D476" s="55"/>
      <c r="E476" s="56"/>
      <c r="F476" s="54"/>
      <c r="G476" s="54"/>
      <c r="H476" s="33"/>
      <c r="I476" s="54"/>
      <c r="J476" s="33"/>
      <c r="K476" s="33"/>
      <c r="L476" s="34"/>
      <c r="M476" s="34"/>
      <c r="N476" s="35"/>
      <c r="O476" s="34"/>
      <c r="P476" s="33"/>
      <c r="Q476" s="35"/>
      <c r="R476" s="46"/>
      <c r="S476" s="34"/>
      <c r="T476" s="47"/>
      <c r="U476" s="48"/>
      <c r="V476" s="49"/>
      <c r="W476" s="50"/>
      <c r="X476" s="51"/>
      <c r="Y476" s="37"/>
      <c r="Z476" s="38"/>
      <c r="AA476" s="38"/>
      <c r="AB476" s="38"/>
    </row>
    <row r="477" spans="1:28" ht="45" customHeight="1">
      <c r="A477" s="54"/>
      <c r="B477" s="55" t="str">
        <f t="shared" si="2"/>
        <v>월</v>
      </c>
      <c r="C477" s="55" t="str">
        <f t="shared" si="3"/>
        <v>00년 1월 1주차</v>
      </c>
      <c r="D477" s="55"/>
      <c r="E477" s="56"/>
      <c r="F477" s="54"/>
      <c r="G477" s="54"/>
      <c r="H477" s="33"/>
      <c r="I477" s="54"/>
      <c r="J477" s="33"/>
      <c r="K477" s="33"/>
      <c r="L477" s="34"/>
      <c r="M477" s="34"/>
      <c r="N477" s="35"/>
      <c r="O477" s="34"/>
      <c r="P477" s="33"/>
      <c r="Q477" s="35"/>
      <c r="R477" s="46"/>
      <c r="S477" s="34"/>
      <c r="T477" s="47"/>
      <c r="U477" s="48"/>
      <c r="V477" s="49"/>
      <c r="W477" s="50"/>
      <c r="X477" s="51"/>
      <c r="Y477" s="37"/>
      <c r="Z477" s="38"/>
      <c r="AA477" s="38"/>
      <c r="AB477" s="38"/>
    </row>
    <row r="478" spans="1:28" ht="45" customHeight="1">
      <c r="A478" s="54"/>
      <c r="B478" s="55" t="str">
        <f t="shared" si="2"/>
        <v>월</v>
      </c>
      <c r="C478" s="55" t="str">
        <f t="shared" si="3"/>
        <v>00년 1월 1주차</v>
      </c>
      <c r="D478" s="55"/>
      <c r="E478" s="56"/>
      <c r="F478" s="54"/>
      <c r="G478" s="54"/>
      <c r="H478" s="33"/>
      <c r="I478" s="54"/>
      <c r="J478" s="33"/>
      <c r="K478" s="33"/>
      <c r="L478" s="34"/>
      <c r="M478" s="34"/>
      <c r="N478" s="35"/>
      <c r="O478" s="34"/>
      <c r="P478" s="33"/>
      <c r="Q478" s="35"/>
      <c r="R478" s="46"/>
      <c r="S478" s="34"/>
      <c r="T478" s="47"/>
      <c r="U478" s="48"/>
      <c r="V478" s="49"/>
      <c r="W478" s="50"/>
      <c r="X478" s="51"/>
      <c r="Y478" s="37"/>
      <c r="Z478" s="38"/>
      <c r="AA478" s="38"/>
      <c r="AB478" s="38"/>
    </row>
    <row r="479" spans="1:28" ht="45" customHeight="1">
      <c r="A479" s="54"/>
      <c r="B479" s="55" t="str">
        <f t="shared" si="2"/>
        <v>월</v>
      </c>
      <c r="C479" s="55" t="str">
        <f t="shared" si="3"/>
        <v>00년 1월 1주차</v>
      </c>
      <c r="D479" s="55"/>
      <c r="E479" s="56"/>
      <c r="F479" s="54"/>
      <c r="G479" s="54"/>
      <c r="H479" s="33"/>
      <c r="I479" s="54"/>
      <c r="J479" s="33"/>
      <c r="K479" s="33"/>
      <c r="L479" s="34"/>
      <c r="M479" s="34"/>
      <c r="N479" s="35"/>
      <c r="O479" s="34"/>
      <c r="P479" s="33"/>
      <c r="Q479" s="35"/>
      <c r="R479" s="46"/>
      <c r="S479" s="34"/>
      <c r="T479" s="47"/>
      <c r="U479" s="48"/>
      <c r="V479" s="49"/>
      <c r="W479" s="50"/>
      <c r="X479" s="51"/>
      <c r="Y479" s="37"/>
      <c r="Z479" s="38"/>
      <c r="AA479" s="38"/>
      <c r="AB479" s="38"/>
    </row>
    <row r="480" spans="1:28" ht="45" customHeight="1">
      <c r="A480" s="54"/>
      <c r="B480" s="55" t="str">
        <f t="shared" si="2"/>
        <v>월</v>
      </c>
      <c r="C480" s="55" t="str">
        <f t="shared" si="3"/>
        <v>00년 1월 1주차</v>
      </c>
      <c r="D480" s="55"/>
      <c r="E480" s="56"/>
      <c r="F480" s="54"/>
      <c r="G480" s="54"/>
      <c r="H480" s="33"/>
      <c r="I480" s="54"/>
      <c r="J480" s="33"/>
      <c r="K480" s="33"/>
      <c r="L480" s="34"/>
      <c r="M480" s="34"/>
      <c r="N480" s="35"/>
      <c r="O480" s="34"/>
      <c r="P480" s="33"/>
      <c r="Q480" s="35"/>
      <c r="R480" s="46"/>
      <c r="S480" s="34"/>
      <c r="T480" s="47"/>
      <c r="U480" s="48"/>
      <c r="V480" s="49"/>
      <c r="W480" s="50"/>
      <c r="X480" s="51"/>
      <c r="Y480" s="37"/>
      <c r="Z480" s="38"/>
      <c r="AA480" s="38"/>
      <c r="AB480" s="38"/>
    </row>
    <row r="481" spans="1:28" ht="45" customHeight="1">
      <c r="A481" s="54"/>
      <c r="B481" s="55" t="str">
        <f t="shared" si="2"/>
        <v>월</v>
      </c>
      <c r="C481" s="55" t="str">
        <f t="shared" si="3"/>
        <v>00년 1월 1주차</v>
      </c>
      <c r="D481" s="55"/>
      <c r="E481" s="56"/>
      <c r="F481" s="54"/>
      <c r="G481" s="54"/>
      <c r="H481" s="33"/>
      <c r="I481" s="54"/>
      <c r="J481" s="33"/>
      <c r="K481" s="33"/>
      <c r="L481" s="34"/>
      <c r="M481" s="34"/>
      <c r="N481" s="35"/>
      <c r="O481" s="34"/>
      <c r="P481" s="33"/>
      <c r="Q481" s="35"/>
      <c r="R481" s="46"/>
      <c r="S481" s="34"/>
      <c r="T481" s="47"/>
      <c r="U481" s="48"/>
      <c r="V481" s="49"/>
      <c r="W481" s="50"/>
      <c r="X481" s="51"/>
      <c r="Y481" s="37"/>
      <c r="Z481" s="38"/>
      <c r="AA481" s="38"/>
      <c r="AB481" s="38"/>
    </row>
    <row r="482" spans="1:28" ht="45" customHeight="1">
      <c r="A482" s="54"/>
      <c r="B482" s="55" t="str">
        <f t="shared" si="2"/>
        <v>월</v>
      </c>
      <c r="C482" s="55" t="str">
        <f t="shared" si="3"/>
        <v>00년 1월 1주차</v>
      </c>
      <c r="D482" s="55"/>
      <c r="E482" s="56"/>
      <c r="F482" s="54"/>
      <c r="G482" s="54"/>
      <c r="H482" s="33"/>
      <c r="I482" s="54"/>
      <c r="J482" s="33"/>
      <c r="K482" s="33"/>
      <c r="L482" s="34"/>
      <c r="M482" s="34"/>
      <c r="N482" s="35"/>
      <c r="O482" s="34"/>
      <c r="P482" s="33"/>
      <c r="Q482" s="35"/>
      <c r="R482" s="46"/>
      <c r="S482" s="34"/>
      <c r="T482" s="47"/>
      <c r="U482" s="48"/>
      <c r="V482" s="49"/>
      <c r="W482" s="50"/>
      <c r="X482" s="51"/>
      <c r="Y482" s="37"/>
      <c r="Z482" s="38"/>
      <c r="AA482" s="38"/>
      <c r="AB482" s="38"/>
    </row>
    <row r="483" spans="1:28" ht="45" customHeight="1">
      <c r="A483" s="54"/>
      <c r="B483" s="55" t="str">
        <f t="shared" si="2"/>
        <v>월</v>
      </c>
      <c r="C483" s="55" t="str">
        <f t="shared" si="3"/>
        <v>00년 1월 1주차</v>
      </c>
      <c r="D483" s="55"/>
      <c r="E483" s="56"/>
      <c r="F483" s="54"/>
      <c r="G483" s="54"/>
      <c r="H483" s="33"/>
      <c r="I483" s="54"/>
      <c r="J483" s="33"/>
      <c r="K483" s="33"/>
      <c r="L483" s="34"/>
      <c r="M483" s="34"/>
      <c r="N483" s="35"/>
      <c r="O483" s="34"/>
      <c r="P483" s="33"/>
      <c r="Q483" s="35"/>
      <c r="R483" s="46"/>
      <c r="S483" s="34"/>
      <c r="T483" s="47"/>
      <c r="U483" s="48"/>
      <c r="V483" s="49"/>
      <c r="W483" s="50"/>
      <c r="X483" s="51"/>
      <c r="Y483" s="37"/>
      <c r="Z483" s="38"/>
      <c r="AA483" s="38"/>
      <c r="AB483" s="38"/>
    </row>
    <row r="484" spans="1:28" ht="45" customHeight="1">
      <c r="A484" s="54"/>
      <c r="B484" s="55" t="str">
        <f t="shared" si="2"/>
        <v>월</v>
      </c>
      <c r="C484" s="55" t="str">
        <f t="shared" si="3"/>
        <v>00년 1월 1주차</v>
      </c>
      <c r="D484" s="55"/>
      <c r="E484" s="56"/>
      <c r="F484" s="54"/>
      <c r="G484" s="54"/>
      <c r="H484" s="33"/>
      <c r="I484" s="54"/>
      <c r="J484" s="33"/>
      <c r="K484" s="33"/>
      <c r="L484" s="34"/>
      <c r="M484" s="34"/>
      <c r="N484" s="35"/>
      <c r="O484" s="34"/>
      <c r="P484" s="33"/>
      <c r="Q484" s="35"/>
      <c r="R484" s="46"/>
      <c r="S484" s="34"/>
      <c r="T484" s="47"/>
      <c r="U484" s="48"/>
      <c r="V484" s="49"/>
      <c r="W484" s="50"/>
      <c r="X484" s="51"/>
      <c r="Y484" s="37"/>
      <c r="Z484" s="38"/>
      <c r="AA484" s="38"/>
      <c r="AB484" s="38"/>
    </row>
    <row r="485" spans="1:28" ht="45" customHeight="1">
      <c r="A485" s="54"/>
      <c r="B485" s="55" t="str">
        <f t="shared" si="2"/>
        <v>월</v>
      </c>
      <c r="C485" s="55" t="str">
        <f t="shared" si="3"/>
        <v>00년 1월 1주차</v>
      </c>
      <c r="D485" s="55"/>
      <c r="E485" s="56"/>
      <c r="F485" s="54"/>
      <c r="G485" s="54"/>
      <c r="H485" s="33"/>
      <c r="I485" s="54"/>
      <c r="J485" s="33"/>
      <c r="K485" s="33"/>
      <c r="L485" s="34"/>
      <c r="M485" s="34"/>
      <c r="N485" s="35"/>
      <c r="O485" s="34"/>
      <c r="P485" s="33"/>
      <c r="Q485" s="35"/>
      <c r="R485" s="46"/>
      <c r="S485" s="34"/>
      <c r="T485" s="47"/>
      <c r="U485" s="48"/>
      <c r="V485" s="49"/>
      <c r="W485" s="50"/>
      <c r="X485" s="51"/>
      <c r="Y485" s="37"/>
      <c r="Z485" s="38"/>
      <c r="AA485" s="38"/>
      <c r="AB485" s="38"/>
    </row>
    <row r="486" spans="1:28" ht="45" customHeight="1">
      <c r="A486" s="54"/>
      <c r="B486" s="55" t="str">
        <f t="shared" si="2"/>
        <v>월</v>
      </c>
      <c r="C486" s="55" t="str">
        <f t="shared" si="3"/>
        <v>00년 1월 1주차</v>
      </c>
      <c r="D486" s="55"/>
      <c r="E486" s="56"/>
      <c r="F486" s="54"/>
      <c r="G486" s="54"/>
      <c r="H486" s="33"/>
      <c r="I486" s="54"/>
      <c r="J486" s="33"/>
      <c r="K486" s="33"/>
      <c r="L486" s="34"/>
      <c r="M486" s="34"/>
      <c r="N486" s="35"/>
      <c r="O486" s="34"/>
      <c r="P486" s="33"/>
      <c r="Q486" s="35"/>
      <c r="R486" s="46"/>
      <c r="S486" s="34"/>
      <c r="T486" s="47"/>
      <c r="U486" s="48"/>
      <c r="V486" s="49"/>
      <c r="W486" s="50"/>
      <c r="X486" s="51"/>
      <c r="Y486" s="37"/>
      <c r="Z486" s="38"/>
      <c r="AA486" s="38"/>
      <c r="AB486" s="38"/>
    </row>
    <row r="487" spans="1:28" ht="45" customHeight="1">
      <c r="A487" s="54"/>
      <c r="B487" s="55" t="str">
        <f t="shared" si="2"/>
        <v>월</v>
      </c>
      <c r="C487" s="55" t="str">
        <f t="shared" si="3"/>
        <v>00년 1월 1주차</v>
      </c>
      <c r="D487" s="55"/>
      <c r="E487" s="56"/>
      <c r="F487" s="54"/>
      <c r="G487" s="54"/>
      <c r="H487" s="33"/>
      <c r="I487" s="54"/>
      <c r="J487" s="33"/>
      <c r="K487" s="33"/>
      <c r="L487" s="34"/>
      <c r="M487" s="34"/>
      <c r="N487" s="35"/>
      <c r="O487" s="34"/>
      <c r="P487" s="33"/>
      <c r="Q487" s="35"/>
      <c r="R487" s="46"/>
      <c r="S487" s="34"/>
      <c r="T487" s="47"/>
      <c r="U487" s="48"/>
      <c r="V487" s="49"/>
      <c r="W487" s="50"/>
      <c r="X487" s="51"/>
      <c r="Y487" s="37"/>
      <c r="Z487" s="38"/>
      <c r="AA487" s="38"/>
      <c r="AB487" s="38"/>
    </row>
    <row r="488" spans="1:28" ht="45" customHeight="1">
      <c r="A488" s="54"/>
      <c r="B488" s="55" t="str">
        <f t="shared" si="2"/>
        <v>월</v>
      </c>
      <c r="C488" s="55" t="str">
        <f t="shared" si="3"/>
        <v>00년 1월 1주차</v>
      </c>
      <c r="D488" s="55"/>
      <c r="E488" s="56"/>
      <c r="F488" s="54"/>
      <c r="G488" s="54"/>
      <c r="H488" s="33"/>
      <c r="I488" s="54"/>
      <c r="J488" s="33"/>
      <c r="K488" s="33"/>
      <c r="L488" s="34"/>
      <c r="M488" s="34"/>
      <c r="N488" s="35"/>
      <c r="O488" s="34"/>
      <c r="P488" s="33"/>
      <c r="Q488" s="35"/>
      <c r="R488" s="46"/>
      <c r="S488" s="34"/>
      <c r="T488" s="47"/>
      <c r="U488" s="48"/>
      <c r="V488" s="49"/>
      <c r="W488" s="50"/>
      <c r="X488" s="51"/>
      <c r="Y488" s="37"/>
      <c r="Z488" s="38"/>
      <c r="AA488" s="38"/>
      <c r="AB488" s="38"/>
    </row>
    <row r="489" spans="1:28" ht="45" customHeight="1">
      <c r="A489" s="54"/>
      <c r="B489" s="55" t="str">
        <f t="shared" si="2"/>
        <v>월</v>
      </c>
      <c r="C489" s="55" t="str">
        <f t="shared" si="3"/>
        <v>00년 1월 1주차</v>
      </c>
      <c r="D489" s="55"/>
      <c r="E489" s="56"/>
      <c r="F489" s="54"/>
      <c r="G489" s="54"/>
      <c r="H489" s="33"/>
      <c r="I489" s="54"/>
      <c r="J489" s="33"/>
      <c r="K489" s="33"/>
      <c r="L489" s="34"/>
      <c r="M489" s="34"/>
      <c r="N489" s="35"/>
      <c r="O489" s="34"/>
      <c r="P489" s="33"/>
      <c r="Q489" s="35"/>
      <c r="R489" s="46"/>
      <c r="S489" s="34"/>
      <c r="T489" s="47"/>
      <c r="U489" s="48"/>
      <c r="V489" s="49"/>
      <c r="W489" s="50"/>
      <c r="X489" s="51"/>
      <c r="Y489" s="37"/>
      <c r="Z489" s="38"/>
      <c r="AA489" s="38"/>
      <c r="AB489" s="38"/>
    </row>
    <row r="490" spans="1:28" ht="45" customHeight="1">
      <c r="A490" s="54"/>
      <c r="B490" s="55" t="str">
        <f t="shared" si="2"/>
        <v>월</v>
      </c>
      <c r="C490" s="55" t="str">
        <f t="shared" si="3"/>
        <v>00년 1월 1주차</v>
      </c>
      <c r="D490" s="55"/>
      <c r="E490" s="56"/>
      <c r="F490" s="54"/>
      <c r="G490" s="54"/>
      <c r="H490" s="33"/>
      <c r="I490" s="54"/>
      <c r="J490" s="33"/>
      <c r="K490" s="33"/>
      <c r="L490" s="34"/>
      <c r="M490" s="34"/>
      <c r="N490" s="35"/>
      <c r="O490" s="34"/>
      <c r="P490" s="33"/>
      <c r="Q490" s="35"/>
      <c r="R490" s="46"/>
      <c r="S490" s="34"/>
      <c r="T490" s="47"/>
      <c r="U490" s="48"/>
      <c r="V490" s="49"/>
      <c r="W490" s="50"/>
      <c r="X490" s="51"/>
      <c r="Y490" s="37"/>
      <c r="Z490" s="38"/>
      <c r="AA490" s="38"/>
      <c r="AB490" s="38"/>
    </row>
    <row r="491" spans="1:28" ht="45" customHeight="1">
      <c r="A491" s="54"/>
      <c r="B491" s="55" t="str">
        <f t="shared" si="2"/>
        <v>월</v>
      </c>
      <c r="C491" s="55" t="str">
        <f t="shared" si="3"/>
        <v>00년 1월 1주차</v>
      </c>
      <c r="D491" s="55"/>
      <c r="E491" s="56"/>
      <c r="F491" s="54"/>
      <c r="G491" s="54"/>
      <c r="H491" s="33"/>
      <c r="I491" s="54"/>
      <c r="J491" s="33"/>
      <c r="K491" s="33"/>
      <c r="L491" s="34"/>
      <c r="M491" s="34"/>
      <c r="N491" s="35"/>
      <c r="O491" s="34"/>
      <c r="P491" s="33"/>
      <c r="Q491" s="35"/>
      <c r="R491" s="46"/>
      <c r="S491" s="34"/>
      <c r="T491" s="47"/>
      <c r="U491" s="48"/>
      <c r="V491" s="49"/>
      <c r="W491" s="50"/>
      <c r="X491" s="51"/>
      <c r="Y491" s="37"/>
      <c r="Z491" s="38"/>
      <c r="AA491" s="38"/>
      <c r="AB491" s="38"/>
    </row>
    <row r="492" spans="1:28" ht="45" customHeight="1">
      <c r="A492" s="54"/>
      <c r="B492" s="55" t="str">
        <f t="shared" si="2"/>
        <v>월</v>
      </c>
      <c r="C492" s="55" t="str">
        <f t="shared" si="3"/>
        <v>00년 1월 1주차</v>
      </c>
      <c r="D492" s="55"/>
      <c r="E492" s="56"/>
      <c r="F492" s="54"/>
      <c r="G492" s="54"/>
      <c r="H492" s="33"/>
      <c r="I492" s="54"/>
      <c r="J492" s="33"/>
      <c r="K492" s="33"/>
      <c r="L492" s="34"/>
      <c r="M492" s="34"/>
      <c r="N492" s="35"/>
      <c r="O492" s="34"/>
      <c r="P492" s="33"/>
      <c r="Q492" s="35"/>
      <c r="R492" s="46"/>
      <c r="S492" s="34"/>
      <c r="T492" s="47"/>
      <c r="U492" s="48"/>
      <c r="V492" s="49"/>
      <c r="W492" s="50"/>
      <c r="X492" s="51"/>
      <c r="Y492" s="37"/>
      <c r="Z492" s="38"/>
      <c r="AA492" s="38"/>
      <c r="AB492" s="38"/>
    </row>
    <row r="493" spans="1:28" ht="45" customHeight="1">
      <c r="A493" s="54"/>
      <c r="B493" s="55" t="str">
        <f t="shared" si="2"/>
        <v>월</v>
      </c>
      <c r="C493" s="55" t="str">
        <f t="shared" si="3"/>
        <v>00년 1월 1주차</v>
      </c>
      <c r="D493" s="55"/>
      <c r="E493" s="56"/>
      <c r="F493" s="54"/>
      <c r="G493" s="54"/>
      <c r="H493" s="33"/>
      <c r="I493" s="54"/>
      <c r="J493" s="33"/>
      <c r="K493" s="33"/>
      <c r="L493" s="34"/>
      <c r="M493" s="34"/>
      <c r="N493" s="35"/>
      <c r="O493" s="34"/>
      <c r="P493" s="33"/>
      <c r="Q493" s="35"/>
      <c r="R493" s="46"/>
      <c r="S493" s="34"/>
      <c r="T493" s="47"/>
      <c r="U493" s="48"/>
      <c r="V493" s="49"/>
      <c r="W493" s="50"/>
      <c r="X493" s="51"/>
      <c r="Y493" s="37"/>
      <c r="Z493" s="38"/>
      <c r="AA493" s="38"/>
      <c r="AB493" s="38"/>
    </row>
    <row r="494" spans="1:28" ht="45" customHeight="1">
      <c r="A494" s="54"/>
      <c r="B494" s="55" t="str">
        <f t="shared" si="2"/>
        <v>월</v>
      </c>
      <c r="C494" s="55" t="str">
        <f t="shared" si="3"/>
        <v>00년 1월 1주차</v>
      </c>
      <c r="D494" s="55"/>
      <c r="E494" s="56"/>
      <c r="F494" s="54"/>
      <c r="G494" s="54"/>
      <c r="H494" s="33"/>
      <c r="I494" s="54"/>
      <c r="J494" s="33"/>
      <c r="K494" s="33"/>
      <c r="L494" s="34"/>
      <c r="M494" s="34"/>
      <c r="N494" s="35"/>
      <c r="O494" s="34"/>
      <c r="P494" s="33"/>
      <c r="Q494" s="35"/>
      <c r="R494" s="46"/>
      <c r="S494" s="34"/>
      <c r="T494" s="47"/>
      <c r="U494" s="48"/>
      <c r="V494" s="49"/>
      <c r="W494" s="50"/>
      <c r="X494" s="51"/>
      <c r="Y494" s="37"/>
      <c r="Z494" s="38"/>
      <c r="AA494" s="38"/>
      <c r="AB494" s="38"/>
    </row>
    <row r="495" spans="1:28" ht="45" customHeight="1">
      <c r="A495" s="54"/>
      <c r="B495" s="55" t="str">
        <f t="shared" si="2"/>
        <v>월</v>
      </c>
      <c r="C495" s="55" t="str">
        <f t="shared" si="3"/>
        <v>00년 1월 1주차</v>
      </c>
      <c r="D495" s="55"/>
      <c r="E495" s="56"/>
      <c r="F495" s="54"/>
      <c r="G495" s="54"/>
      <c r="H495" s="33"/>
      <c r="I495" s="54"/>
      <c r="J495" s="33"/>
      <c r="K495" s="33"/>
      <c r="L495" s="34"/>
      <c r="M495" s="34"/>
      <c r="N495" s="35"/>
      <c r="O495" s="34"/>
      <c r="P495" s="33"/>
      <c r="Q495" s="35"/>
      <c r="R495" s="46"/>
      <c r="S495" s="34"/>
      <c r="T495" s="47"/>
      <c r="U495" s="48"/>
      <c r="V495" s="49"/>
      <c r="W495" s="50"/>
      <c r="X495" s="51"/>
      <c r="Y495" s="37"/>
      <c r="Z495" s="38"/>
      <c r="AA495" s="38"/>
      <c r="AB495" s="38"/>
    </row>
    <row r="496" spans="1:28" ht="45" customHeight="1">
      <c r="A496" s="54"/>
      <c r="B496" s="55" t="str">
        <f t="shared" si="2"/>
        <v>월</v>
      </c>
      <c r="C496" s="55" t="str">
        <f t="shared" si="3"/>
        <v>00년 1월 1주차</v>
      </c>
      <c r="D496" s="55"/>
      <c r="E496" s="56"/>
      <c r="F496" s="54"/>
      <c r="G496" s="54"/>
      <c r="H496" s="33"/>
      <c r="I496" s="54"/>
      <c r="J496" s="33"/>
      <c r="K496" s="33"/>
      <c r="L496" s="34"/>
      <c r="M496" s="34"/>
      <c r="N496" s="35"/>
      <c r="O496" s="34"/>
      <c r="P496" s="33"/>
      <c r="Q496" s="35"/>
      <c r="R496" s="46"/>
      <c r="S496" s="34"/>
      <c r="T496" s="47"/>
      <c r="U496" s="48"/>
      <c r="V496" s="49"/>
      <c r="W496" s="50"/>
      <c r="X496" s="51"/>
      <c r="Y496" s="37"/>
      <c r="Z496" s="38"/>
      <c r="AA496" s="38"/>
      <c r="AB496" s="38"/>
    </row>
    <row r="497" spans="1:28" ht="45" customHeight="1">
      <c r="A497" s="54"/>
      <c r="B497" s="55" t="str">
        <f t="shared" si="2"/>
        <v>월</v>
      </c>
      <c r="C497" s="55" t="str">
        <f t="shared" si="3"/>
        <v>00년 1월 1주차</v>
      </c>
      <c r="D497" s="55"/>
      <c r="E497" s="56"/>
      <c r="F497" s="54"/>
      <c r="G497" s="54"/>
      <c r="H497" s="33"/>
      <c r="I497" s="54"/>
      <c r="J497" s="33"/>
      <c r="K497" s="33"/>
      <c r="L497" s="34"/>
      <c r="M497" s="34"/>
      <c r="N497" s="35"/>
      <c r="O497" s="34"/>
      <c r="P497" s="33"/>
      <c r="Q497" s="35"/>
      <c r="R497" s="46"/>
      <c r="S497" s="34"/>
      <c r="T497" s="47"/>
      <c r="U497" s="48"/>
      <c r="V497" s="49"/>
      <c r="W497" s="50"/>
      <c r="X497" s="51"/>
      <c r="Y497" s="37"/>
      <c r="Z497" s="38"/>
      <c r="AA497" s="38"/>
      <c r="AB497" s="38"/>
    </row>
    <row r="498" spans="1:28" ht="45" customHeight="1">
      <c r="A498" s="54"/>
      <c r="B498" s="55" t="str">
        <f t="shared" si="2"/>
        <v>월</v>
      </c>
      <c r="C498" s="55" t="str">
        <f t="shared" si="3"/>
        <v>00년 1월 1주차</v>
      </c>
      <c r="D498" s="55"/>
      <c r="E498" s="56"/>
      <c r="F498" s="54"/>
      <c r="G498" s="54"/>
      <c r="H498" s="33"/>
      <c r="I498" s="54"/>
      <c r="J498" s="33"/>
      <c r="K498" s="33"/>
      <c r="L498" s="34"/>
      <c r="M498" s="34"/>
      <c r="N498" s="35"/>
      <c r="O498" s="34"/>
      <c r="P498" s="33"/>
      <c r="Q498" s="35"/>
      <c r="R498" s="46"/>
      <c r="S498" s="34"/>
      <c r="T498" s="47"/>
      <c r="U498" s="48"/>
      <c r="V498" s="49"/>
      <c r="W498" s="50"/>
      <c r="X498" s="51"/>
      <c r="Y498" s="37"/>
      <c r="Z498" s="38"/>
      <c r="AA498" s="38"/>
      <c r="AB498" s="38"/>
    </row>
    <row r="499" spans="1:28" ht="45" customHeight="1">
      <c r="A499" s="54"/>
      <c r="B499" s="55" t="str">
        <f t="shared" si="2"/>
        <v>월</v>
      </c>
      <c r="C499" s="55" t="str">
        <f t="shared" si="3"/>
        <v>00년 1월 1주차</v>
      </c>
      <c r="D499" s="55"/>
      <c r="E499" s="56"/>
      <c r="F499" s="54"/>
      <c r="G499" s="54"/>
      <c r="H499" s="33"/>
      <c r="I499" s="54"/>
      <c r="J499" s="33"/>
      <c r="K499" s="33"/>
      <c r="L499" s="34"/>
      <c r="M499" s="34"/>
      <c r="N499" s="35"/>
      <c r="O499" s="34"/>
      <c r="P499" s="33"/>
      <c r="Q499" s="35"/>
      <c r="R499" s="46"/>
      <c r="S499" s="34"/>
      <c r="T499" s="47"/>
      <c r="U499" s="48"/>
      <c r="V499" s="49"/>
      <c r="W499" s="50"/>
      <c r="X499" s="51"/>
      <c r="Y499" s="37"/>
      <c r="Z499" s="38"/>
      <c r="AA499" s="38"/>
      <c r="AB499" s="38"/>
    </row>
    <row r="500" spans="1:28" ht="45" customHeight="1">
      <c r="A500" s="54"/>
      <c r="B500" s="55" t="str">
        <f t="shared" si="2"/>
        <v>월</v>
      </c>
      <c r="C500" s="55" t="str">
        <f t="shared" si="3"/>
        <v>00년 1월 1주차</v>
      </c>
      <c r="D500" s="55"/>
      <c r="E500" s="56"/>
      <c r="F500" s="54"/>
      <c r="G500" s="54"/>
      <c r="H500" s="33"/>
      <c r="I500" s="54"/>
      <c r="J500" s="33"/>
      <c r="K500" s="33"/>
      <c r="L500" s="34"/>
      <c r="M500" s="34"/>
      <c r="N500" s="35"/>
      <c r="O500" s="34"/>
      <c r="P500" s="33"/>
      <c r="Q500" s="35"/>
      <c r="R500" s="46"/>
      <c r="S500" s="34"/>
      <c r="T500" s="47"/>
      <c r="U500" s="48"/>
      <c r="V500" s="49"/>
      <c r="W500" s="50"/>
      <c r="X500" s="51"/>
      <c r="Y500" s="37"/>
      <c r="Z500" s="38"/>
      <c r="AA500" s="38"/>
      <c r="AB500" s="38"/>
    </row>
    <row r="501" spans="1:28" ht="45" customHeight="1">
      <c r="A501" s="54"/>
      <c r="B501" s="55" t="str">
        <f t="shared" si="2"/>
        <v>월</v>
      </c>
      <c r="C501" s="55" t="str">
        <f t="shared" si="3"/>
        <v>00년 1월 1주차</v>
      </c>
      <c r="D501" s="55"/>
      <c r="E501" s="56"/>
      <c r="F501" s="54"/>
      <c r="G501" s="54"/>
      <c r="H501" s="33"/>
      <c r="I501" s="54"/>
      <c r="J501" s="33"/>
      <c r="K501" s="33"/>
      <c r="L501" s="34"/>
      <c r="M501" s="34"/>
      <c r="N501" s="35"/>
      <c r="O501" s="34"/>
      <c r="P501" s="33"/>
      <c r="Q501" s="35"/>
      <c r="R501" s="46"/>
      <c r="S501" s="34"/>
      <c r="T501" s="47"/>
      <c r="U501" s="48"/>
      <c r="V501" s="49"/>
      <c r="W501" s="50"/>
      <c r="X501" s="51"/>
      <c r="Y501" s="37"/>
      <c r="Z501" s="38"/>
      <c r="AA501" s="38"/>
      <c r="AB501" s="38"/>
    </row>
    <row r="502" spans="1:28" ht="45" customHeight="1">
      <c r="A502" s="54"/>
      <c r="B502" s="55" t="str">
        <f t="shared" si="2"/>
        <v>월</v>
      </c>
      <c r="C502" s="55" t="str">
        <f t="shared" si="3"/>
        <v>00년 1월 1주차</v>
      </c>
      <c r="D502" s="55"/>
      <c r="E502" s="56"/>
      <c r="F502" s="54"/>
      <c r="G502" s="54"/>
      <c r="H502" s="33"/>
      <c r="I502" s="54"/>
      <c r="J502" s="33"/>
      <c r="K502" s="33"/>
      <c r="L502" s="34"/>
      <c r="M502" s="34"/>
      <c r="N502" s="35"/>
      <c r="O502" s="34"/>
      <c r="P502" s="33"/>
      <c r="Q502" s="35"/>
      <c r="R502" s="46"/>
      <c r="S502" s="34"/>
      <c r="T502" s="47"/>
      <c r="U502" s="48"/>
      <c r="V502" s="49"/>
      <c r="W502" s="50"/>
      <c r="X502" s="51"/>
      <c r="Y502" s="37"/>
      <c r="Z502" s="38"/>
      <c r="AA502" s="38"/>
      <c r="AB502" s="38"/>
    </row>
    <row r="503" spans="1:28" ht="45" customHeight="1">
      <c r="A503" s="54"/>
      <c r="B503" s="55" t="str">
        <f t="shared" si="2"/>
        <v>월</v>
      </c>
      <c r="C503" s="55" t="str">
        <f t="shared" si="3"/>
        <v>00년 1월 1주차</v>
      </c>
      <c r="D503" s="55"/>
      <c r="E503" s="56"/>
      <c r="F503" s="54"/>
      <c r="G503" s="54"/>
      <c r="H503" s="33"/>
      <c r="I503" s="54"/>
      <c r="J503" s="33"/>
      <c r="K503" s="33"/>
      <c r="L503" s="34"/>
      <c r="M503" s="34"/>
      <c r="N503" s="35"/>
      <c r="O503" s="34"/>
      <c r="P503" s="33"/>
      <c r="Q503" s="35"/>
      <c r="R503" s="46"/>
      <c r="S503" s="34"/>
      <c r="T503" s="47"/>
      <c r="U503" s="48"/>
      <c r="V503" s="49"/>
      <c r="W503" s="50"/>
      <c r="X503" s="51"/>
      <c r="Y503" s="37"/>
      <c r="Z503" s="38"/>
      <c r="AA503" s="38"/>
      <c r="AB503" s="38"/>
    </row>
    <row r="504" spans="1:28" ht="45" customHeight="1">
      <c r="A504" s="54"/>
      <c r="B504" s="55" t="str">
        <f t="shared" si="2"/>
        <v>월</v>
      </c>
      <c r="C504" s="55" t="str">
        <f t="shared" si="3"/>
        <v>00년 1월 1주차</v>
      </c>
      <c r="D504" s="55"/>
      <c r="E504" s="56"/>
      <c r="F504" s="54"/>
      <c r="G504" s="54"/>
      <c r="H504" s="33"/>
      <c r="I504" s="54"/>
      <c r="J504" s="33"/>
      <c r="K504" s="33"/>
      <c r="L504" s="34"/>
      <c r="M504" s="34"/>
      <c r="N504" s="35"/>
      <c r="O504" s="34"/>
      <c r="P504" s="33"/>
      <c r="Q504" s="35"/>
      <c r="R504" s="46"/>
      <c r="S504" s="34"/>
      <c r="T504" s="47"/>
      <c r="U504" s="48"/>
      <c r="V504" s="49"/>
      <c r="W504" s="50"/>
      <c r="X504" s="51"/>
      <c r="Y504" s="37"/>
      <c r="Z504" s="38"/>
      <c r="AA504" s="38"/>
      <c r="AB504" s="38"/>
    </row>
    <row r="505" spans="1:28" ht="45" customHeight="1">
      <c r="A505" s="54"/>
      <c r="B505" s="55" t="str">
        <f t="shared" si="2"/>
        <v>월</v>
      </c>
      <c r="C505" s="55" t="str">
        <f t="shared" si="3"/>
        <v>00년 1월 1주차</v>
      </c>
      <c r="D505" s="55"/>
      <c r="E505" s="56"/>
      <c r="F505" s="54"/>
      <c r="G505" s="54"/>
      <c r="H505" s="33"/>
      <c r="I505" s="54"/>
      <c r="J505" s="33"/>
      <c r="K505" s="33"/>
      <c r="L505" s="34"/>
      <c r="M505" s="34"/>
      <c r="N505" s="35"/>
      <c r="O505" s="34"/>
      <c r="P505" s="33"/>
      <c r="Q505" s="35"/>
      <c r="R505" s="46"/>
      <c r="S505" s="34"/>
      <c r="T505" s="47"/>
      <c r="U505" s="48"/>
      <c r="V505" s="49"/>
      <c r="W505" s="50"/>
      <c r="X505" s="51"/>
      <c r="Y505" s="37"/>
      <c r="Z505" s="38"/>
      <c r="AA505" s="38"/>
      <c r="AB505" s="38"/>
    </row>
    <row r="506" spans="1:28" ht="45" customHeight="1">
      <c r="A506" s="54"/>
      <c r="B506" s="55" t="str">
        <f t="shared" si="2"/>
        <v>월</v>
      </c>
      <c r="C506" s="55" t="str">
        <f t="shared" si="3"/>
        <v>00년 1월 1주차</v>
      </c>
      <c r="D506" s="55"/>
      <c r="E506" s="56"/>
      <c r="F506" s="54"/>
      <c r="G506" s="54"/>
      <c r="H506" s="33"/>
      <c r="I506" s="54"/>
      <c r="J506" s="33"/>
      <c r="K506" s="33"/>
      <c r="L506" s="34"/>
      <c r="M506" s="34"/>
      <c r="N506" s="35"/>
      <c r="O506" s="34"/>
      <c r="P506" s="33"/>
      <c r="Q506" s="35"/>
      <c r="R506" s="46"/>
      <c r="S506" s="34"/>
      <c r="T506" s="47"/>
      <c r="U506" s="48"/>
      <c r="V506" s="49"/>
      <c r="W506" s="50"/>
      <c r="X506" s="51"/>
      <c r="Y506" s="37"/>
      <c r="Z506" s="38"/>
      <c r="AA506" s="38"/>
      <c r="AB506" s="38"/>
    </row>
    <row r="507" spans="1:28" ht="45" customHeight="1">
      <c r="A507" s="54"/>
      <c r="B507" s="55" t="str">
        <f t="shared" si="2"/>
        <v>월</v>
      </c>
      <c r="C507" s="55" t="str">
        <f t="shared" si="3"/>
        <v>00년 1월 1주차</v>
      </c>
      <c r="D507" s="55"/>
      <c r="E507" s="56"/>
      <c r="F507" s="54"/>
      <c r="G507" s="54"/>
      <c r="H507" s="33"/>
      <c r="I507" s="54"/>
      <c r="J507" s="33"/>
      <c r="K507" s="33"/>
      <c r="L507" s="34"/>
      <c r="M507" s="34"/>
      <c r="N507" s="35"/>
      <c r="O507" s="34"/>
      <c r="P507" s="33"/>
      <c r="Q507" s="35"/>
      <c r="R507" s="46"/>
      <c r="S507" s="34"/>
      <c r="T507" s="47"/>
      <c r="U507" s="48"/>
      <c r="V507" s="49"/>
      <c r="W507" s="50"/>
      <c r="X507" s="51"/>
      <c r="Y507" s="37"/>
      <c r="Z507" s="38"/>
      <c r="AA507" s="38"/>
      <c r="AB507" s="38"/>
    </row>
    <row r="508" spans="1:28" ht="45" customHeight="1">
      <c r="A508" s="54"/>
      <c r="B508" s="55" t="str">
        <f t="shared" si="2"/>
        <v>월</v>
      </c>
      <c r="C508" s="55" t="str">
        <f t="shared" si="3"/>
        <v>00년 1월 1주차</v>
      </c>
      <c r="D508" s="55"/>
      <c r="E508" s="56"/>
      <c r="F508" s="54"/>
      <c r="G508" s="54"/>
      <c r="H508" s="33"/>
      <c r="I508" s="54"/>
      <c r="J508" s="33"/>
      <c r="K508" s="33"/>
      <c r="L508" s="34"/>
      <c r="M508" s="34"/>
      <c r="N508" s="35"/>
      <c r="O508" s="34"/>
      <c r="P508" s="33"/>
      <c r="Q508" s="35"/>
      <c r="R508" s="46"/>
      <c r="S508" s="34"/>
      <c r="T508" s="47"/>
      <c r="U508" s="48"/>
      <c r="V508" s="49"/>
      <c r="W508" s="50"/>
      <c r="X508" s="51"/>
      <c r="Y508" s="37"/>
      <c r="Z508" s="38"/>
      <c r="AA508" s="38"/>
      <c r="AB508" s="38"/>
    </row>
    <row r="509" spans="1:28" ht="45" customHeight="1">
      <c r="A509" s="54"/>
      <c r="B509" s="55" t="str">
        <f t="shared" si="2"/>
        <v>월</v>
      </c>
      <c r="C509" s="55" t="str">
        <f t="shared" si="3"/>
        <v>00년 1월 1주차</v>
      </c>
      <c r="D509" s="55"/>
      <c r="E509" s="56"/>
      <c r="F509" s="54"/>
      <c r="G509" s="54"/>
      <c r="H509" s="33"/>
      <c r="I509" s="54"/>
      <c r="J509" s="33"/>
      <c r="K509" s="33"/>
      <c r="L509" s="34"/>
      <c r="M509" s="34"/>
      <c r="N509" s="35"/>
      <c r="O509" s="34"/>
      <c r="P509" s="33"/>
      <c r="Q509" s="35"/>
      <c r="R509" s="46"/>
      <c r="S509" s="34"/>
      <c r="T509" s="47"/>
      <c r="U509" s="48"/>
      <c r="V509" s="49"/>
      <c r="W509" s="50"/>
      <c r="X509" s="51"/>
      <c r="Y509" s="37"/>
      <c r="Z509" s="38"/>
      <c r="AA509" s="38"/>
      <c r="AB509" s="38"/>
    </row>
    <row r="510" spans="1:28" ht="45" customHeight="1">
      <c r="A510" s="54"/>
      <c r="B510" s="55" t="str">
        <f t="shared" si="2"/>
        <v>월</v>
      </c>
      <c r="C510" s="55" t="str">
        <f t="shared" si="3"/>
        <v>00년 1월 1주차</v>
      </c>
      <c r="D510" s="55"/>
      <c r="E510" s="56"/>
      <c r="F510" s="54"/>
      <c r="G510" s="54"/>
      <c r="H510" s="33"/>
      <c r="I510" s="54"/>
      <c r="J510" s="33"/>
      <c r="K510" s="33"/>
      <c r="L510" s="34"/>
      <c r="M510" s="34"/>
      <c r="N510" s="35"/>
      <c r="O510" s="34"/>
      <c r="P510" s="33"/>
      <c r="Q510" s="35"/>
      <c r="R510" s="46"/>
      <c r="S510" s="34"/>
      <c r="T510" s="47"/>
      <c r="U510" s="48"/>
      <c r="V510" s="49"/>
      <c r="W510" s="50"/>
      <c r="X510" s="51"/>
      <c r="Y510" s="37"/>
      <c r="Z510" s="38"/>
      <c r="AA510" s="38"/>
      <c r="AB510" s="38"/>
    </row>
    <row r="511" spans="1:28" ht="45" customHeight="1">
      <c r="A511" s="54"/>
      <c r="B511" s="55" t="str">
        <f t="shared" si="2"/>
        <v>월</v>
      </c>
      <c r="C511" s="55" t="str">
        <f t="shared" si="3"/>
        <v>00년 1월 1주차</v>
      </c>
      <c r="D511" s="55"/>
      <c r="E511" s="56"/>
      <c r="F511" s="54"/>
      <c r="G511" s="54"/>
      <c r="H511" s="33"/>
      <c r="I511" s="54"/>
      <c r="J511" s="33"/>
      <c r="K511" s="33"/>
      <c r="L511" s="34"/>
      <c r="M511" s="34"/>
      <c r="N511" s="35"/>
      <c r="O511" s="34"/>
      <c r="P511" s="33"/>
      <c r="Q511" s="35"/>
      <c r="R511" s="46"/>
      <c r="S511" s="34"/>
      <c r="T511" s="47"/>
      <c r="U511" s="48"/>
      <c r="V511" s="49"/>
      <c r="W511" s="50"/>
      <c r="X511" s="51"/>
      <c r="Y511" s="37"/>
      <c r="Z511" s="38"/>
      <c r="AA511" s="38"/>
      <c r="AB511" s="38"/>
    </row>
    <row r="512" spans="1:28" ht="45" customHeight="1">
      <c r="A512" s="54"/>
      <c r="B512" s="55" t="str">
        <f t="shared" si="2"/>
        <v>월</v>
      </c>
      <c r="C512" s="55" t="str">
        <f t="shared" si="3"/>
        <v>00년 1월 1주차</v>
      </c>
      <c r="D512" s="55"/>
      <c r="E512" s="56"/>
      <c r="F512" s="54"/>
      <c r="G512" s="54"/>
      <c r="H512" s="33"/>
      <c r="I512" s="54"/>
      <c r="J512" s="33"/>
      <c r="K512" s="33"/>
      <c r="L512" s="34"/>
      <c r="M512" s="34"/>
      <c r="N512" s="35"/>
      <c r="O512" s="34"/>
      <c r="P512" s="33"/>
      <c r="Q512" s="35"/>
      <c r="R512" s="46"/>
      <c r="S512" s="34"/>
      <c r="T512" s="47"/>
      <c r="U512" s="48"/>
      <c r="V512" s="49"/>
      <c r="W512" s="50"/>
      <c r="X512" s="51"/>
      <c r="Y512" s="37"/>
      <c r="Z512" s="38"/>
      <c r="AA512" s="38"/>
      <c r="AB512" s="38"/>
    </row>
    <row r="513" spans="1:28" ht="45" customHeight="1">
      <c r="A513" s="54"/>
      <c r="B513" s="55" t="str">
        <f t="shared" ref="B513:B767" si="4">MID(D513,7,2)&amp;"월"</f>
        <v>월</v>
      </c>
      <c r="C513" s="55" t="str">
        <f t="shared" ref="C513:C767" si="5">TEXT(D513, "yy년 m월 ") &amp;
IF(D513 &lt;= DATE(YEAR(D513), MONTH(D513), 1) + (7 - WEEKDAY(DATE(YEAR(D513), MONTH(D513), 1), 2)),
   1,
   INT((D513 - DATE(YEAR(D513), MONTH(D513), 1) + WEEKDAY(DATE(YEAR(D513), MONTH(D513), 1), 2) - 1) / 7) + 1
) &amp; "주차"</f>
        <v>00년 1월 1주차</v>
      </c>
      <c r="D513" s="55"/>
      <c r="E513" s="56"/>
      <c r="F513" s="54"/>
      <c r="G513" s="54"/>
      <c r="H513" s="33"/>
      <c r="I513" s="54"/>
      <c r="J513" s="33"/>
      <c r="K513" s="33"/>
      <c r="L513" s="34"/>
      <c r="M513" s="34"/>
      <c r="N513" s="35"/>
      <c r="O513" s="34"/>
      <c r="P513" s="33"/>
      <c r="Q513" s="35"/>
      <c r="R513" s="46"/>
      <c r="S513" s="34"/>
      <c r="T513" s="47"/>
      <c r="U513" s="48"/>
      <c r="V513" s="49"/>
      <c r="W513" s="50"/>
      <c r="X513" s="51"/>
      <c r="Y513" s="37"/>
      <c r="Z513" s="38"/>
      <c r="AA513" s="38"/>
      <c r="AB513" s="38"/>
    </row>
    <row r="514" spans="1:28" ht="45" customHeight="1">
      <c r="A514" s="54"/>
      <c r="B514" s="55" t="str">
        <f t="shared" si="4"/>
        <v>월</v>
      </c>
      <c r="C514" s="55" t="str">
        <f t="shared" si="5"/>
        <v>00년 1월 1주차</v>
      </c>
      <c r="D514" s="55"/>
      <c r="E514" s="56"/>
      <c r="F514" s="54"/>
      <c r="G514" s="54"/>
      <c r="H514" s="33"/>
      <c r="I514" s="54"/>
      <c r="J514" s="33"/>
      <c r="K514" s="33"/>
      <c r="L514" s="34"/>
      <c r="M514" s="34"/>
      <c r="N514" s="35"/>
      <c r="O514" s="34"/>
      <c r="P514" s="33"/>
      <c r="Q514" s="35"/>
      <c r="R514" s="46"/>
      <c r="S514" s="34"/>
      <c r="T514" s="47"/>
      <c r="U514" s="48"/>
      <c r="V514" s="49"/>
      <c r="W514" s="50"/>
      <c r="X514" s="51"/>
      <c r="Y514" s="37"/>
      <c r="Z514" s="38"/>
      <c r="AA514" s="38"/>
      <c r="AB514" s="38"/>
    </row>
    <row r="515" spans="1:28" ht="45" customHeight="1">
      <c r="A515" s="54"/>
      <c r="B515" s="55" t="str">
        <f t="shared" si="4"/>
        <v>월</v>
      </c>
      <c r="C515" s="55" t="str">
        <f t="shared" si="5"/>
        <v>00년 1월 1주차</v>
      </c>
      <c r="D515" s="55"/>
      <c r="E515" s="56"/>
      <c r="F515" s="54"/>
      <c r="G515" s="54"/>
      <c r="H515" s="33"/>
      <c r="I515" s="54"/>
      <c r="J515" s="33"/>
      <c r="K515" s="33"/>
      <c r="L515" s="34"/>
      <c r="M515" s="34"/>
      <c r="N515" s="35"/>
      <c r="O515" s="34"/>
      <c r="P515" s="33"/>
      <c r="Q515" s="35"/>
      <c r="R515" s="46"/>
      <c r="S515" s="34"/>
      <c r="T515" s="47"/>
      <c r="U515" s="48"/>
      <c r="V515" s="49"/>
      <c r="W515" s="50"/>
      <c r="X515" s="51"/>
      <c r="Y515" s="37"/>
      <c r="Z515" s="38"/>
      <c r="AA515" s="38"/>
      <c r="AB515" s="38"/>
    </row>
    <row r="516" spans="1:28" ht="45" customHeight="1">
      <c r="A516" s="54"/>
      <c r="B516" s="55" t="str">
        <f t="shared" si="4"/>
        <v>월</v>
      </c>
      <c r="C516" s="55" t="str">
        <f t="shared" si="5"/>
        <v>00년 1월 1주차</v>
      </c>
      <c r="D516" s="55"/>
      <c r="E516" s="56"/>
      <c r="F516" s="54"/>
      <c r="G516" s="54"/>
      <c r="H516" s="33"/>
      <c r="I516" s="54"/>
      <c r="J516" s="33"/>
      <c r="K516" s="33"/>
      <c r="L516" s="34"/>
      <c r="M516" s="34"/>
      <c r="N516" s="35"/>
      <c r="O516" s="34"/>
      <c r="P516" s="33"/>
      <c r="Q516" s="35"/>
      <c r="R516" s="46"/>
      <c r="S516" s="34"/>
      <c r="T516" s="47"/>
      <c r="U516" s="48"/>
      <c r="V516" s="49"/>
      <c r="W516" s="50"/>
      <c r="X516" s="51"/>
      <c r="Y516" s="37"/>
      <c r="Z516" s="38"/>
      <c r="AA516" s="38"/>
      <c r="AB516" s="38"/>
    </row>
    <row r="517" spans="1:28" ht="45" customHeight="1">
      <c r="A517" s="54"/>
      <c r="B517" s="55" t="str">
        <f t="shared" si="4"/>
        <v>월</v>
      </c>
      <c r="C517" s="55" t="str">
        <f t="shared" si="5"/>
        <v>00년 1월 1주차</v>
      </c>
      <c r="D517" s="55"/>
      <c r="E517" s="56"/>
      <c r="F517" s="54"/>
      <c r="G517" s="54"/>
      <c r="H517" s="33"/>
      <c r="I517" s="54"/>
      <c r="J517" s="33"/>
      <c r="K517" s="33"/>
      <c r="L517" s="34"/>
      <c r="M517" s="34"/>
      <c r="N517" s="35"/>
      <c r="O517" s="34"/>
      <c r="P517" s="33"/>
      <c r="Q517" s="35"/>
      <c r="R517" s="46"/>
      <c r="S517" s="34"/>
      <c r="T517" s="47"/>
      <c r="U517" s="48"/>
      <c r="V517" s="49"/>
      <c r="W517" s="50"/>
      <c r="X517" s="51"/>
      <c r="Y517" s="37"/>
      <c r="Z517" s="38"/>
      <c r="AA517" s="38"/>
      <c r="AB517" s="38"/>
    </row>
    <row r="518" spans="1:28" ht="45" customHeight="1">
      <c r="A518" s="54"/>
      <c r="B518" s="55" t="str">
        <f t="shared" si="4"/>
        <v>월</v>
      </c>
      <c r="C518" s="55" t="str">
        <f t="shared" si="5"/>
        <v>00년 1월 1주차</v>
      </c>
      <c r="D518" s="55"/>
      <c r="E518" s="56"/>
      <c r="F518" s="54"/>
      <c r="G518" s="54"/>
      <c r="H518" s="33"/>
      <c r="I518" s="54"/>
      <c r="J518" s="33"/>
      <c r="K518" s="33"/>
      <c r="L518" s="34"/>
      <c r="M518" s="34"/>
      <c r="N518" s="35"/>
      <c r="O518" s="34"/>
      <c r="P518" s="33"/>
      <c r="Q518" s="35"/>
      <c r="R518" s="46"/>
      <c r="S518" s="34"/>
      <c r="T518" s="47"/>
      <c r="U518" s="48"/>
      <c r="V518" s="49"/>
      <c r="W518" s="50"/>
      <c r="X518" s="51"/>
      <c r="Y518" s="37"/>
      <c r="Z518" s="38"/>
      <c r="AA518" s="38"/>
      <c r="AB518" s="38"/>
    </row>
    <row r="519" spans="1:28" ht="45" customHeight="1">
      <c r="A519" s="54"/>
      <c r="B519" s="55" t="str">
        <f t="shared" si="4"/>
        <v>월</v>
      </c>
      <c r="C519" s="55" t="str">
        <f t="shared" si="5"/>
        <v>00년 1월 1주차</v>
      </c>
      <c r="D519" s="55"/>
      <c r="E519" s="56"/>
      <c r="F519" s="54"/>
      <c r="G519" s="54"/>
      <c r="H519" s="33"/>
      <c r="I519" s="54"/>
      <c r="J519" s="33"/>
      <c r="K519" s="33"/>
      <c r="L519" s="34"/>
      <c r="M519" s="34"/>
      <c r="N519" s="35"/>
      <c r="O519" s="34"/>
      <c r="P519" s="33"/>
      <c r="Q519" s="35"/>
      <c r="R519" s="46"/>
      <c r="S519" s="34"/>
      <c r="T519" s="47"/>
      <c r="U519" s="48"/>
      <c r="V519" s="49"/>
      <c r="W519" s="50"/>
      <c r="X519" s="51"/>
      <c r="Y519" s="37"/>
      <c r="Z519" s="38"/>
      <c r="AA519" s="38"/>
      <c r="AB519" s="38"/>
    </row>
    <row r="520" spans="1:28" ht="45" customHeight="1">
      <c r="A520" s="54"/>
      <c r="B520" s="55" t="str">
        <f t="shared" si="4"/>
        <v>월</v>
      </c>
      <c r="C520" s="55" t="str">
        <f t="shared" si="5"/>
        <v>00년 1월 1주차</v>
      </c>
      <c r="D520" s="55"/>
      <c r="E520" s="56"/>
      <c r="F520" s="54"/>
      <c r="G520" s="54"/>
      <c r="H520" s="33"/>
      <c r="I520" s="54"/>
      <c r="J520" s="33"/>
      <c r="K520" s="33"/>
      <c r="L520" s="34"/>
      <c r="M520" s="34"/>
      <c r="N520" s="35"/>
      <c r="O520" s="34"/>
      <c r="P520" s="33"/>
      <c r="Q520" s="35"/>
      <c r="R520" s="46"/>
      <c r="S520" s="34"/>
      <c r="T520" s="47"/>
      <c r="U520" s="48"/>
      <c r="V520" s="49"/>
      <c r="W520" s="50"/>
      <c r="X520" s="51"/>
      <c r="Y520" s="37"/>
      <c r="Z520" s="38"/>
      <c r="AA520" s="38"/>
      <c r="AB520" s="38"/>
    </row>
    <row r="521" spans="1:28" ht="45" customHeight="1">
      <c r="A521" s="54"/>
      <c r="B521" s="55" t="str">
        <f t="shared" si="4"/>
        <v>월</v>
      </c>
      <c r="C521" s="55" t="str">
        <f t="shared" si="5"/>
        <v>00년 1월 1주차</v>
      </c>
      <c r="D521" s="55"/>
      <c r="E521" s="56"/>
      <c r="F521" s="54"/>
      <c r="G521" s="54"/>
      <c r="H521" s="33"/>
      <c r="I521" s="54"/>
      <c r="J521" s="33"/>
      <c r="K521" s="33"/>
      <c r="L521" s="34"/>
      <c r="M521" s="34"/>
      <c r="N521" s="35"/>
      <c r="O521" s="34"/>
      <c r="P521" s="33"/>
      <c r="Q521" s="35"/>
      <c r="R521" s="46"/>
      <c r="S521" s="34"/>
      <c r="T521" s="47"/>
      <c r="U521" s="48"/>
      <c r="V521" s="49"/>
      <c r="W521" s="50"/>
      <c r="X521" s="51"/>
      <c r="Y521" s="37"/>
      <c r="Z521" s="38"/>
      <c r="AA521" s="38"/>
      <c r="AB521" s="38"/>
    </row>
    <row r="522" spans="1:28" ht="45" customHeight="1">
      <c r="A522" s="54"/>
      <c r="B522" s="55" t="str">
        <f t="shared" si="4"/>
        <v>월</v>
      </c>
      <c r="C522" s="55" t="str">
        <f t="shared" si="5"/>
        <v>00년 1월 1주차</v>
      </c>
      <c r="D522" s="55"/>
      <c r="E522" s="56"/>
      <c r="F522" s="54"/>
      <c r="G522" s="54"/>
      <c r="H522" s="33"/>
      <c r="I522" s="54"/>
      <c r="J522" s="33"/>
      <c r="K522" s="33"/>
      <c r="L522" s="34"/>
      <c r="M522" s="34"/>
      <c r="N522" s="35"/>
      <c r="O522" s="34"/>
      <c r="P522" s="33"/>
      <c r="Q522" s="35"/>
      <c r="R522" s="46"/>
      <c r="S522" s="34"/>
      <c r="T522" s="47"/>
      <c r="U522" s="48"/>
      <c r="V522" s="49"/>
      <c r="W522" s="50"/>
      <c r="X522" s="51"/>
      <c r="Y522" s="37"/>
      <c r="Z522" s="38"/>
      <c r="AA522" s="38"/>
      <c r="AB522" s="38"/>
    </row>
    <row r="523" spans="1:28" ht="45" customHeight="1">
      <c r="A523" s="54"/>
      <c r="B523" s="55" t="str">
        <f t="shared" si="4"/>
        <v>월</v>
      </c>
      <c r="C523" s="55" t="str">
        <f t="shared" si="5"/>
        <v>00년 1월 1주차</v>
      </c>
      <c r="D523" s="55"/>
      <c r="E523" s="56"/>
      <c r="F523" s="54"/>
      <c r="G523" s="54"/>
      <c r="H523" s="33"/>
      <c r="I523" s="54"/>
      <c r="J523" s="33"/>
      <c r="K523" s="33"/>
      <c r="L523" s="34"/>
      <c r="M523" s="34"/>
      <c r="N523" s="35"/>
      <c r="O523" s="34"/>
      <c r="P523" s="33"/>
      <c r="Q523" s="35"/>
      <c r="R523" s="46"/>
      <c r="S523" s="34"/>
      <c r="T523" s="47"/>
      <c r="U523" s="48"/>
      <c r="V523" s="49"/>
      <c r="W523" s="50"/>
      <c r="X523" s="51"/>
      <c r="Y523" s="37"/>
      <c r="Z523" s="38"/>
      <c r="AA523" s="38"/>
      <c r="AB523" s="38"/>
    </row>
    <row r="524" spans="1:28" ht="45" customHeight="1">
      <c r="A524" s="54"/>
      <c r="B524" s="55" t="str">
        <f t="shared" si="4"/>
        <v>월</v>
      </c>
      <c r="C524" s="55" t="str">
        <f t="shared" si="5"/>
        <v>00년 1월 1주차</v>
      </c>
      <c r="D524" s="55"/>
      <c r="E524" s="56"/>
      <c r="F524" s="54"/>
      <c r="G524" s="54"/>
      <c r="H524" s="33"/>
      <c r="I524" s="54"/>
      <c r="J524" s="33"/>
      <c r="K524" s="33"/>
      <c r="L524" s="34"/>
      <c r="M524" s="34"/>
      <c r="N524" s="35"/>
      <c r="O524" s="34"/>
      <c r="P524" s="33"/>
      <c r="Q524" s="35"/>
      <c r="R524" s="46"/>
      <c r="S524" s="34"/>
      <c r="T524" s="47"/>
      <c r="U524" s="48"/>
      <c r="V524" s="49"/>
      <c r="W524" s="50"/>
      <c r="X524" s="51"/>
      <c r="Y524" s="37"/>
      <c r="Z524" s="38"/>
      <c r="AA524" s="38"/>
      <c r="AB524" s="38"/>
    </row>
    <row r="525" spans="1:28" ht="45" customHeight="1">
      <c r="A525" s="54"/>
      <c r="B525" s="55" t="str">
        <f t="shared" si="4"/>
        <v>월</v>
      </c>
      <c r="C525" s="55" t="str">
        <f t="shared" si="5"/>
        <v>00년 1월 1주차</v>
      </c>
      <c r="D525" s="55"/>
      <c r="E525" s="56"/>
      <c r="F525" s="54"/>
      <c r="G525" s="54"/>
      <c r="H525" s="33"/>
      <c r="I525" s="54"/>
      <c r="J525" s="33"/>
      <c r="K525" s="33"/>
      <c r="L525" s="34"/>
      <c r="M525" s="34"/>
      <c r="N525" s="35"/>
      <c r="O525" s="34"/>
      <c r="P525" s="33"/>
      <c r="Q525" s="35"/>
      <c r="R525" s="46"/>
      <c r="S525" s="34"/>
      <c r="T525" s="47"/>
      <c r="U525" s="48"/>
      <c r="V525" s="49"/>
      <c r="W525" s="50"/>
      <c r="X525" s="51"/>
      <c r="Y525" s="37"/>
      <c r="Z525" s="38"/>
      <c r="AA525" s="38"/>
      <c r="AB525" s="38"/>
    </row>
    <row r="526" spans="1:28" ht="45" customHeight="1">
      <c r="A526" s="54"/>
      <c r="B526" s="55" t="str">
        <f t="shared" si="4"/>
        <v>월</v>
      </c>
      <c r="C526" s="55" t="str">
        <f t="shared" si="5"/>
        <v>00년 1월 1주차</v>
      </c>
      <c r="D526" s="55"/>
      <c r="E526" s="56"/>
      <c r="F526" s="54"/>
      <c r="G526" s="54"/>
      <c r="H526" s="33"/>
      <c r="I526" s="54"/>
      <c r="J526" s="33"/>
      <c r="K526" s="33"/>
      <c r="L526" s="34"/>
      <c r="M526" s="34"/>
      <c r="N526" s="35"/>
      <c r="O526" s="34"/>
      <c r="P526" s="33"/>
      <c r="Q526" s="35"/>
      <c r="R526" s="46"/>
      <c r="S526" s="34"/>
      <c r="T526" s="47"/>
      <c r="U526" s="48"/>
      <c r="V526" s="49"/>
      <c r="W526" s="50"/>
      <c r="X526" s="51"/>
      <c r="Y526" s="37"/>
      <c r="Z526" s="38"/>
      <c r="AA526" s="38"/>
      <c r="AB526" s="38"/>
    </row>
    <row r="527" spans="1:28" ht="45" customHeight="1">
      <c r="A527" s="54"/>
      <c r="B527" s="55" t="str">
        <f t="shared" si="4"/>
        <v>월</v>
      </c>
      <c r="C527" s="55" t="str">
        <f t="shared" si="5"/>
        <v>00년 1월 1주차</v>
      </c>
      <c r="D527" s="55"/>
      <c r="E527" s="56"/>
      <c r="F527" s="54"/>
      <c r="G527" s="54"/>
      <c r="H527" s="33"/>
      <c r="I527" s="54"/>
      <c r="J527" s="33"/>
      <c r="K527" s="33"/>
      <c r="L527" s="34"/>
      <c r="M527" s="34"/>
      <c r="N527" s="35"/>
      <c r="O527" s="34"/>
      <c r="P527" s="33"/>
      <c r="Q527" s="35"/>
      <c r="R527" s="46"/>
      <c r="S527" s="34"/>
      <c r="T527" s="47"/>
      <c r="U527" s="48"/>
      <c r="V527" s="49"/>
      <c r="W527" s="50"/>
      <c r="X527" s="51"/>
      <c r="Y527" s="37"/>
      <c r="Z527" s="38"/>
      <c r="AA527" s="38"/>
      <c r="AB527" s="38"/>
    </row>
    <row r="528" spans="1:28" ht="45" customHeight="1">
      <c r="A528" s="54"/>
      <c r="B528" s="55" t="str">
        <f t="shared" si="4"/>
        <v>월</v>
      </c>
      <c r="C528" s="55" t="str">
        <f t="shared" si="5"/>
        <v>00년 1월 1주차</v>
      </c>
      <c r="D528" s="55"/>
      <c r="E528" s="56"/>
      <c r="F528" s="54"/>
      <c r="G528" s="54"/>
      <c r="H528" s="33"/>
      <c r="I528" s="54"/>
      <c r="J528" s="33"/>
      <c r="K528" s="33"/>
      <c r="L528" s="34"/>
      <c r="M528" s="34"/>
      <c r="N528" s="35"/>
      <c r="O528" s="34"/>
      <c r="P528" s="33"/>
      <c r="Q528" s="35"/>
      <c r="R528" s="46"/>
      <c r="S528" s="34"/>
      <c r="T528" s="47"/>
      <c r="U528" s="48"/>
      <c r="V528" s="49"/>
      <c r="W528" s="50"/>
      <c r="X528" s="51"/>
      <c r="Y528" s="37"/>
      <c r="Z528" s="38"/>
      <c r="AA528" s="38"/>
      <c r="AB528" s="38"/>
    </row>
    <row r="529" spans="1:28" ht="45" customHeight="1">
      <c r="A529" s="54"/>
      <c r="B529" s="55" t="str">
        <f t="shared" si="4"/>
        <v>월</v>
      </c>
      <c r="C529" s="55" t="str">
        <f t="shared" si="5"/>
        <v>00년 1월 1주차</v>
      </c>
      <c r="D529" s="55"/>
      <c r="E529" s="56"/>
      <c r="F529" s="54"/>
      <c r="G529" s="54"/>
      <c r="H529" s="33"/>
      <c r="I529" s="54"/>
      <c r="J529" s="33"/>
      <c r="K529" s="33"/>
      <c r="L529" s="34"/>
      <c r="M529" s="34"/>
      <c r="N529" s="35"/>
      <c r="O529" s="34"/>
      <c r="P529" s="33"/>
      <c r="Q529" s="35"/>
      <c r="R529" s="46"/>
      <c r="S529" s="34"/>
      <c r="T529" s="47"/>
      <c r="U529" s="48"/>
      <c r="V529" s="49"/>
      <c r="W529" s="50"/>
      <c r="X529" s="51"/>
      <c r="Y529" s="37"/>
      <c r="Z529" s="38"/>
      <c r="AA529" s="38"/>
      <c r="AB529" s="38"/>
    </row>
    <row r="530" spans="1:28" ht="45" customHeight="1">
      <c r="A530" s="54"/>
      <c r="B530" s="55" t="str">
        <f t="shared" si="4"/>
        <v>월</v>
      </c>
      <c r="C530" s="55" t="str">
        <f t="shared" si="5"/>
        <v>00년 1월 1주차</v>
      </c>
      <c r="D530" s="55"/>
      <c r="E530" s="56"/>
      <c r="F530" s="54"/>
      <c r="G530" s="54"/>
      <c r="H530" s="33"/>
      <c r="I530" s="54"/>
      <c r="J530" s="33"/>
      <c r="K530" s="33"/>
      <c r="L530" s="34"/>
      <c r="M530" s="34"/>
      <c r="N530" s="35"/>
      <c r="O530" s="34"/>
      <c r="P530" s="33"/>
      <c r="Q530" s="35"/>
      <c r="R530" s="46"/>
      <c r="S530" s="34"/>
      <c r="T530" s="47"/>
      <c r="U530" s="48"/>
      <c r="V530" s="49"/>
      <c r="W530" s="50"/>
      <c r="X530" s="51"/>
      <c r="Y530" s="37"/>
      <c r="Z530" s="38"/>
      <c r="AA530" s="38"/>
      <c r="AB530" s="38"/>
    </row>
    <row r="531" spans="1:28" ht="45" customHeight="1">
      <c r="A531" s="54"/>
      <c r="B531" s="55" t="str">
        <f t="shared" si="4"/>
        <v>월</v>
      </c>
      <c r="C531" s="55" t="str">
        <f t="shared" si="5"/>
        <v>00년 1월 1주차</v>
      </c>
      <c r="D531" s="55"/>
      <c r="E531" s="56"/>
      <c r="F531" s="54"/>
      <c r="G531" s="54"/>
      <c r="H531" s="33"/>
      <c r="I531" s="54"/>
      <c r="J531" s="33"/>
      <c r="K531" s="33"/>
      <c r="L531" s="34"/>
      <c r="M531" s="34"/>
      <c r="N531" s="35"/>
      <c r="O531" s="34"/>
      <c r="P531" s="33"/>
      <c r="Q531" s="35"/>
      <c r="R531" s="46"/>
      <c r="S531" s="34"/>
      <c r="T531" s="47"/>
      <c r="U531" s="48"/>
      <c r="V531" s="49"/>
      <c r="W531" s="50"/>
      <c r="X531" s="51"/>
      <c r="Y531" s="37"/>
      <c r="Z531" s="38"/>
      <c r="AA531" s="38"/>
      <c r="AB531" s="38"/>
    </row>
    <row r="532" spans="1:28" ht="45" customHeight="1">
      <c r="A532" s="54"/>
      <c r="B532" s="55" t="str">
        <f t="shared" si="4"/>
        <v>월</v>
      </c>
      <c r="C532" s="55" t="str">
        <f t="shared" si="5"/>
        <v>00년 1월 1주차</v>
      </c>
      <c r="D532" s="55"/>
      <c r="E532" s="56"/>
      <c r="F532" s="54"/>
      <c r="G532" s="54"/>
      <c r="H532" s="33"/>
      <c r="I532" s="54"/>
      <c r="J532" s="33"/>
      <c r="K532" s="33"/>
      <c r="L532" s="34"/>
      <c r="M532" s="34"/>
      <c r="N532" s="35"/>
      <c r="O532" s="34"/>
      <c r="P532" s="33"/>
      <c r="Q532" s="35"/>
      <c r="R532" s="46"/>
      <c r="S532" s="34"/>
      <c r="T532" s="47"/>
      <c r="U532" s="48"/>
      <c r="V532" s="49"/>
      <c r="W532" s="50"/>
      <c r="X532" s="51"/>
      <c r="Y532" s="37"/>
      <c r="Z532" s="38"/>
      <c r="AA532" s="38"/>
      <c r="AB532" s="38"/>
    </row>
    <row r="533" spans="1:28" ht="45" customHeight="1">
      <c r="A533" s="54"/>
      <c r="B533" s="55" t="str">
        <f t="shared" si="4"/>
        <v>월</v>
      </c>
      <c r="C533" s="55" t="str">
        <f t="shared" si="5"/>
        <v>00년 1월 1주차</v>
      </c>
      <c r="D533" s="55"/>
      <c r="E533" s="56"/>
      <c r="F533" s="54"/>
      <c r="G533" s="54"/>
      <c r="H533" s="33"/>
      <c r="I533" s="54"/>
      <c r="J533" s="33"/>
      <c r="K533" s="33"/>
      <c r="L533" s="34"/>
      <c r="M533" s="34"/>
      <c r="N533" s="35"/>
      <c r="O533" s="34"/>
      <c r="P533" s="33"/>
      <c r="Q533" s="35"/>
      <c r="R533" s="46"/>
      <c r="S533" s="34"/>
      <c r="T533" s="47"/>
      <c r="U533" s="48"/>
      <c r="V533" s="49"/>
      <c r="W533" s="50"/>
      <c r="X533" s="51"/>
      <c r="Y533" s="37"/>
      <c r="Z533" s="38"/>
      <c r="AA533" s="38"/>
      <c r="AB533" s="38"/>
    </row>
    <row r="534" spans="1:28" ht="45" customHeight="1">
      <c r="A534" s="54"/>
      <c r="B534" s="55" t="str">
        <f t="shared" si="4"/>
        <v>월</v>
      </c>
      <c r="C534" s="55" t="str">
        <f t="shared" si="5"/>
        <v>00년 1월 1주차</v>
      </c>
      <c r="D534" s="55"/>
      <c r="E534" s="56"/>
      <c r="F534" s="54"/>
      <c r="G534" s="54"/>
      <c r="H534" s="33"/>
      <c r="I534" s="54"/>
      <c r="J534" s="33"/>
      <c r="K534" s="33"/>
      <c r="L534" s="34"/>
      <c r="M534" s="34"/>
      <c r="N534" s="35"/>
      <c r="O534" s="34"/>
      <c r="P534" s="33"/>
      <c r="Q534" s="35"/>
      <c r="R534" s="46"/>
      <c r="S534" s="34"/>
      <c r="T534" s="47"/>
      <c r="U534" s="48"/>
      <c r="V534" s="49"/>
      <c r="W534" s="50"/>
      <c r="X534" s="51"/>
      <c r="Y534" s="37"/>
      <c r="Z534" s="38"/>
      <c r="AA534" s="38"/>
      <c r="AB534" s="38"/>
    </row>
    <row r="535" spans="1:28" ht="45" customHeight="1">
      <c r="A535" s="54"/>
      <c r="B535" s="55" t="str">
        <f t="shared" si="4"/>
        <v>월</v>
      </c>
      <c r="C535" s="55" t="str">
        <f t="shared" si="5"/>
        <v>00년 1월 1주차</v>
      </c>
      <c r="D535" s="55"/>
      <c r="E535" s="56"/>
      <c r="F535" s="54"/>
      <c r="G535" s="54"/>
      <c r="H535" s="33"/>
      <c r="I535" s="54"/>
      <c r="J535" s="33"/>
      <c r="K535" s="33"/>
      <c r="L535" s="34"/>
      <c r="M535" s="34"/>
      <c r="N535" s="35"/>
      <c r="O535" s="34"/>
      <c r="P535" s="33"/>
      <c r="Q535" s="35"/>
      <c r="R535" s="46"/>
      <c r="S535" s="34"/>
      <c r="T535" s="47"/>
      <c r="U535" s="48"/>
      <c r="V535" s="49"/>
      <c r="W535" s="50"/>
      <c r="X535" s="51"/>
      <c r="Y535" s="37"/>
      <c r="Z535" s="38"/>
      <c r="AA535" s="38"/>
      <c r="AB535" s="38"/>
    </row>
    <row r="536" spans="1:28" ht="45" customHeight="1">
      <c r="A536" s="54"/>
      <c r="B536" s="55" t="str">
        <f t="shared" si="4"/>
        <v>월</v>
      </c>
      <c r="C536" s="55" t="str">
        <f t="shared" si="5"/>
        <v>00년 1월 1주차</v>
      </c>
      <c r="D536" s="55"/>
      <c r="E536" s="56"/>
      <c r="F536" s="54"/>
      <c r="G536" s="54"/>
      <c r="H536" s="33"/>
      <c r="I536" s="54"/>
      <c r="J536" s="33"/>
      <c r="K536" s="33"/>
      <c r="L536" s="34"/>
      <c r="M536" s="34"/>
      <c r="N536" s="35"/>
      <c r="O536" s="34"/>
      <c r="P536" s="33"/>
      <c r="Q536" s="35"/>
      <c r="R536" s="46"/>
      <c r="S536" s="34"/>
      <c r="T536" s="47"/>
      <c r="U536" s="48"/>
      <c r="V536" s="49"/>
      <c r="W536" s="50"/>
      <c r="X536" s="51"/>
      <c r="Y536" s="37"/>
      <c r="Z536" s="38"/>
      <c r="AA536" s="38"/>
      <c r="AB536" s="38"/>
    </row>
    <row r="537" spans="1:28" ht="45" customHeight="1">
      <c r="A537" s="54"/>
      <c r="B537" s="55" t="str">
        <f t="shared" si="4"/>
        <v>월</v>
      </c>
      <c r="C537" s="55" t="str">
        <f t="shared" si="5"/>
        <v>00년 1월 1주차</v>
      </c>
      <c r="D537" s="55"/>
      <c r="E537" s="56"/>
      <c r="F537" s="54"/>
      <c r="G537" s="54"/>
      <c r="H537" s="33"/>
      <c r="I537" s="54"/>
      <c r="J537" s="33"/>
      <c r="K537" s="33"/>
      <c r="L537" s="34"/>
      <c r="M537" s="34"/>
      <c r="N537" s="35"/>
      <c r="O537" s="34"/>
      <c r="P537" s="33"/>
      <c r="Q537" s="35"/>
      <c r="R537" s="46"/>
      <c r="S537" s="34"/>
      <c r="T537" s="47"/>
      <c r="U537" s="48"/>
      <c r="V537" s="49"/>
      <c r="W537" s="50"/>
      <c r="X537" s="51"/>
      <c r="Y537" s="37"/>
      <c r="Z537" s="38"/>
      <c r="AA537" s="38"/>
      <c r="AB537" s="38"/>
    </row>
    <row r="538" spans="1:28" ht="45" customHeight="1">
      <c r="A538" s="54"/>
      <c r="B538" s="55" t="str">
        <f t="shared" si="4"/>
        <v>월</v>
      </c>
      <c r="C538" s="55" t="str">
        <f t="shared" si="5"/>
        <v>00년 1월 1주차</v>
      </c>
      <c r="D538" s="55"/>
      <c r="E538" s="56"/>
      <c r="F538" s="54"/>
      <c r="G538" s="54"/>
      <c r="H538" s="33"/>
      <c r="I538" s="54"/>
      <c r="J538" s="33"/>
      <c r="K538" s="33"/>
      <c r="L538" s="34"/>
      <c r="M538" s="34"/>
      <c r="N538" s="35"/>
      <c r="O538" s="34"/>
      <c r="P538" s="33"/>
      <c r="Q538" s="35"/>
      <c r="R538" s="46"/>
      <c r="S538" s="34"/>
      <c r="T538" s="47"/>
      <c r="U538" s="48"/>
      <c r="V538" s="49"/>
      <c r="W538" s="50"/>
      <c r="X538" s="51"/>
      <c r="Y538" s="37"/>
      <c r="Z538" s="38"/>
      <c r="AA538" s="38"/>
      <c r="AB538" s="38"/>
    </row>
    <row r="539" spans="1:28" ht="45" customHeight="1">
      <c r="A539" s="54"/>
      <c r="B539" s="55" t="str">
        <f t="shared" si="4"/>
        <v>월</v>
      </c>
      <c r="C539" s="55" t="str">
        <f t="shared" si="5"/>
        <v>00년 1월 1주차</v>
      </c>
      <c r="D539" s="55"/>
      <c r="E539" s="56"/>
      <c r="F539" s="54"/>
      <c r="G539" s="54"/>
      <c r="H539" s="33"/>
      <c r="I539" s="54"/>
      <c r="J539" s="33"/>
      <c r="K539" s="33"/>
      <c r="L539" s="34"/>
      <c r="M539" s="34"/>
      <c r="N539" s="35"/>
      <c r="O539" s="34"/>
      <c r="P539" s="33"/>
      <c r="Q539" s="35"/>
      <c r="R539" s="46"/>
      <c r="S539" s="34"/>
      <c r="T539" s="47"/>
      <c r="U539" s="48"/>
      <c r="V539" s="49"/>
      <c r="W539" s="50"/>
      <c r="X539" s="51"/>
      <c r="Y539" s="37"/>
      <c r="Z539" s="38"/>
      <c r="AA539" s="38"/>
      <c r="AB539" s="38"/>
    </row>
    <row r="540" spans="1:28" ht="45" customHeight="1">
      <c r="A540" s="54"/>
      <c r="B540" s="55" t="str">
        <f t="shared" si="4"/>
        <v>월</v>
      </c>
      <c r="C540" s="55" t="str">
        <f t="shared" si="5"/>
        <v>00년 1월 1주차</v>
      </c>
      <c r="D540" s="55"/>
      <c r="E540" s="56"/>
      <c r="F540" s="54"/>
      <c r="G540" s="54"/>
      <c r="H540" s="33"/>
      <c r="I540" s="54"/>
      <c r="J540" s="33"/>
      <c r="K540" s="33"/>
      <c r="L540" s="34"/>
      <c r="M540" s="34"/>
      <c r="N540" s="35"/>
      <c r="O540" s="34"/>
      <c r="P540" s="33"/>
      <c r="Q540" s="35"/>
      <c r="R540" s="46"/>
      <c r="S540" s="34"/>
      <c r="T540" s="47"/>
      <c r="U540" s="48"/>
      <c r="V540" s="49"/>
      <c r="W540" s="50"/>
      <c r="X540" s="51"/>
      <c r="Y540" s="37"/>
      <c r="Z540" s="38"/>
      <c r="AA540" s="38"/>
      <c r="AB540" s="38"/>
    </row>
    <row r="541" spans="1:28" ht="45" customHeight="1">
      <c r="A541" s="54"/>
      <c r="B541" s="55" t="str">
        <f t="shared" si="4"/>
        <v>월</v>
      </c>
      <c r="C541" s="55" t="str">
        <f t="shared" si="5"/>
        <v>00년 1월 1주차</v>
      </c>
      <c r="D541" s="55"/>
      <c r="E541" s="56"/>
      <c r="F541" s="54"/>
      <c r="G541" s="54"/>
      <c r="H541" s="33"/>
      <c r="I541" s="54"/>
      <c r="J541" s="33"/>
      <c r="K541" s="33"/>
      <c r="L541" s="34"/>
      <c r="M541" s="34"/>
      <c r="N541" s="35"/>
      <c r="O541" s="34"/>
      <c r="P541" s="33"/>
      <c r="Q541" s="35"/>
      <c r="R541" s="46"/>
      <c r="S541" s="34"/>
      <c r="T541" s="47"/>
      <c r="U541" s="48"/>
      <c r="V541" s="49"/>
      <c r="W541" s="50"/>
      <c r="X541" s="51"/>
      <c r="Y541" s="37"/>
      <c r="Z541" s="38"/>
      <c r="AA541" s="38"/>
      <c r="AB541" s="38"/>
    </row>
    <row r="542" spans="1:28" ht="45" customHeight="1">
      <c r="A542" s="54"/>
      <c r="B542" s="55" t="str">
        <f t="shared" si="4"/>
        <v>월</v>
      </c>
      <c r="C542" s="55" t="str">
        <f t="shared" si="5"/>
        <v>00년 1월 1주차</v>
      </c>
      <c r="D542" s="55"/>
      <c r="E542" s="56"/>
      <c r="F542" s="54"/>
      <c r="G542" s="54"/>
      <c r="H542" s="33"/>
      <c r="I542" s="54"/>
      <c r="J542" s="33"/>
      <c r="K542" s="33"/>
      <c r="L542" s="34"/>
      <c r="M542" s="34"/>
      <c r="N542" s="35"/>
      <c r="O542" s="34"/>
      <c r="P542" s="33"/>
      <c r="Q542" s="35"/>
      <c r="R542" s="46"/>
      <c r="S542" s="34"/>
      <c r="T542" s="47"/>
      <c r="U542" s="48"/>
      <c r="V542" s="49"/>
      <c r="W542" s="50"/>
      <c r="X542" s="51"/>
      <c r="Y542" s="37"/>
      <c r="Z542" s="38"/>
      <c r="AA542" s="38"/>
      <c r="AB542" s="38"/>
    </row>
    <row r="543" spans="1:28" ht="45" customHeight="1">
      <c r="A543" s="54"/>
      <c r="B543" s="55" t="str">
        <f t="shared" si="4"/>
        <v>월</v>
      </c>
      <c r="C543" s="55" t="str">
        <f t="shared" si="5"/>
        <v>00년 1월 1주차</v>
      </c>
      <c r="D543" s="55"/>
      <c r="E543" s="56"/>
      <c r="F543" s="54"/>
      <c r="G543" s="54"/>
      <c r="H543" s="33"/>
      <c r="I543" s="54"/>
      <c r="J543" s="33"/>
      <c r="K543" s="33"/>
      <c r="L543" s="34"/>
      <c r="M543" s="34"/>
      <c r="N543" s="35"/>
      <c r="O543" s="34"/>
      <c r="P543" s="33"/>
      <c r="Q543" s="35"/>
      <c r="R543" s="46"/>
      <c r="S543" s="34"/>
      <c r="T543" s="47"/>
      <c r="U543" s="48"/>
      <c r="V543" s="49"/>
      <c r="W543" s="50"/>
      <c r="X543" s="51"/>
      <c r="Y543" s="37"/>
      <c r="Z543" s="38"/>
      <c r="AA543" s="38"/>
      <c r="AB543" s="38"/>
    </row>
    <row r="544" spans="1:28" ht="45" customHeight="1">
      <c r="A544" s="54"/>
      <c r="B544" s="55" t="str">
        <f t="shared" si="4"/>
        <v>월</v>
      </c>
      <c r="C544" s="55" t="str">
        <f t="shared" si="5"/>
        <v>00년 1월 1주차</v>
      </c>
      <c r="D544" s="55"/>
      <c r="E544" s="56"/>
      <c r="F544" s="54"/>
      <c r="G544" s="54"/>
      <c r="H544" s="33"/>
      <c r="I544" s="54"/>
      <c r="J544" s="33"/>
      <c r="K544" s="33"/>
      <c r="L544" s="34"/>
      <c r="M544" s="34"/>
      <c r="N544" s="35"/>
      <c r="O544" s="34"/>
      <c r="P544" s="33"/>
      <c r="Q544" s="35"/>
      <c r="R544" s="46"/>
      <c r="S544" s="34"/>
      <c r="T544" s="47"/>
      <c r="U544" s="48"/>
      <c r="V544" s="49"/>
      <c r="W544" s="50"/>
      <c r="X544" s="51"/>
      <c r="Y544" s="37"/>
      <c r="Z544" s="38"/>
      <c r="AA544" s="38"/>
      <c r="AB544" s="38"/>
    </row>
    <row r="545" spans="1:28" ht="45" customHeight="1">
      <c r="A545" s="54"/>
      <c r="B545" s="55" t="str">
        <f t="shared" si="4"/>
        <v>월</v>
      </c>
      <c r="C545" s="55" t="str">
        <f t="shared" si="5"/>
        <v>00년 1월 1주차</v>
      </c>
      <c r="D545" s="55"/>
      <c r="E545" s="56"/>
      <c r="F545" s="54"/>
      <c r="G545" s="54"/>
      <c r="H545" s="33"/>
      <c r="I545" s="54"/>
      <c r="J545" s="33"/>
      <c r="K545" s="33"/>
      <c r="L545" s="34"/>
      <c r="M545" s="34"/>
      <c r="N545" s="35"/>
      <c r="O545" s="34"/>
      <c r="P545" s="33"/>
      <c r="Q545" s="35"/>
      <c r="R545" s="46"/>
      <c r="S545" s="34"/>
      <c r="T545" s="47"/>
      <c r="U545" s="48"/>
      <c r="V545" s="49"/>
      <c r="W545" s="50"/>
      <c r="X545" s="51"/>
      <c r="Y545" s="37"/>
      <c r="Z545" s="38"/>
      <c r="AA545" s="38"/>
      <c r="AB545" s="38"/>
    </row>
    <row r="546" spans="1:28" ht="45" customHeight="1">
      <c r="A546" s="54"/>
      <c r="B546" s="55" t="str">
        <f t="shared" si="4"/>
        <v>월</v>
      </c>
      <c r="C546" s="55" t="str">
        <f t="shared" si="5"/>
        <v>00년 1월 1주차</v>
      </c>
      <c r="D546" s="55"/>
      <c r="E546" s="56"/>
      <c r="F546" s="54"/>
      <c r="G546" s="54"/>
      <c r="H546" s="33"/>
      <c r="I546" s="54"/>
      <c r="J546" s="33"/>
      <c r="K546" s="33"/>
      <c r="L546" s="34"/>
      <c r="M546" s="34"/>
      <c r="N546" s="35"/>
      <c r="O546" s="34"/>
      <c r="P546" s="33"/>
      <c r="Q546" s="35"/>
      <c r="R546" s="46"/>
      <c r="S546" s="34"/>
      <c r="T546" s="47"/>
      <c r="U546" s="48"/>
      <c r="V546" s="49"/>
      <c r="W546" s="50"/>
      <c r="X546" s="51"/>
      <c r="Y546" s="37"/>
      <c r="Z546" s="38"/>
      <c r="AA546" s="38"/>
      <c r="AB546" s="38"/>
    </row>
    <row r="547" spans="1:28" ht="45" customHeight="1">
      <c r="A547" s="54"/>
      <c r="B547" s="55" t="str">
        <f t="shared" si="4"/>
        <v>월</v>
      </c>
      <c r="C547" s="55" t="str">
        <f t="shared" si="5"/>
        <v>00년 1월 1주차</v>
      </c>
      <c r="D547" s="55"/>
      <c r="E547" s="56"/>
      <c r="F547" s="54"/>
      <c r="G547" s="54"/>
      <c r="H547" s="33"/>
      <c r="I547" s="54"/>
      <c r="J547" s="33"/>
      <c r="K547" s="33"/>
      <c r="L547" s="34"/>
      <c r="M547" s="34"/>
      <c r="N547" s="35"/>
      <c r="O547" s="34"/>
      <c r="P547" s="33"/>
      <c r="Q547" s="35"/>
      <c r="R547" s="46"/>
      <c r="S547" s="34"/>
      <c r="T547" s="47"/>
      <c r="U547" s="48"/>
      <c r="V547" s="49"/>
      <c r="W547" s="50"/>
      <c r="X547" s="51"/>
      <c r="Y547" s="37"/>
      <c r="Z547" s="38"/>
      <c r="AA547" s="38"/>
      <c r="AB547" s="38"/>
    </row>
    <row r="548" spans="1:28" ht="45" customHeight="1">
      <c r="A548" s="54"/>
      <c r="B548" s="55" t="str">
        <f t="shared" si="4"/>
        <v>월</v>
      </c>
      <c r="C548" s="55" t="str">
        <f t="shared" si="5"/>
        <v>00년 1월 1주차</v>
      </c>
      <c r="D548" s="55"/>
      <c r="E548" s="56"/>
      <c r="F548" s="54"/>
      <c r="G548" s="54"/>
      <c r="H548" s="33"/>
      <c r="I548" s="54"/>
      <c r="J548" s="33"/>
      <c r="K548" s="33"/>
      <c r="L548" s="34"/>
      <c r="M548" s="34"/>
      <c r="N548" s="35"/>
      <c r="O548" s="34"/>
      <c r="P548" s="33"/>
      <c r="Q548" s="35"/>
      <c r="R548" s="46"/>
      <c r="S548" s="34"/>
      <c r="T548" s="47"/>
      <c r="U548" s="48"/>
      <c r="V548" s="49"/>
      <c r="W548" s="50"/>
      <c r="X548" s="51"/>
      <c r="Y548" s="37"/>
      <c r="Z548" s="38"/>
      <c r="AA548" s="38"/>
      <c r="AB548" s="38"/>
    </row>
    <row r="549" spans="1:28" ht="45" customHeight="1">
      <c r="A549" s="54"/>
      <c r="B549" s="55" t="str">
        <f t="shared" si="4"/>
        <v>월</v>
      </c>
      <c r="C549" s="55" t="str">
        <f t="shared" si="5"/>
        <v>00년 1월 1주차</v>
      </c>
      <c r="D549" s="55"/>
      <c r="E549" s="56"/>
      <c r="F549" s="54"/>
      <c r="G549" s="54"/>
      <c r="H549" s="33"/>
      <c r="I549" s="54"/>
      <c r="J549" s="33"/>
      <c r="K549" s="33"/>
      <c r="L549" s="34"/>
      <c r="M549" s="34"/>
      <c r="N549" s="35"/>
      <c r="O549" s="34"/>
      <c r="P549" s="33"/>
      <c r="Q549" s="35"/>
      <c r="R549" s="46"/>
      <c r="S549" s="34"/>
      <c r="T549" s="47"/>
      <c r="U549" s="48"/>
      <c r="V549" s="49"/>
      <c r="W549" s="50"/>
      <c r="X549" s="51"/>
      <c r="Y549" s="37"/>
      <c r="Z549" s="38"/>
      <c r="AA549" s="38"/>
      <c r="AB549" s="38"/>
    </row>
    <row r="550" spans="1:28" ht="45" customHeight="1">
      <c r="A550" s="54"/>
      <c r="B550" s="55" t="str">
        <f t="shared" si="4"/>
        <v>월</v>
      </c>
      <c r="C550" s="55" t="str">
        <f t="shared" si="5"/>
        <v>00년 1월 1주차</v>
      </c>
      <c r="D550" s="55"/>
      <c r="E550" s="56"/>
      <c r="F550" s="54"/>
      <c r="G550" s="54"/>
      <c r="H550" s="33"/>
      <c r="I550" s="54"/>
      <c r="J550" s="33"/>
      <c r="K550" s="33"/>
      <c r="L550" s="34"/>
      <c r="M550" s="34"/>
      <c r="N550" s="35"/>
      <c r="O550" s="34"/>
      <c r="P550" s="33"/>
      <c r="Q550" s="35"/>
      <c r="R550" s="46"/>
      <c r="S550" s="34"/>
      <c r="T550" s="47"/>
      <c r="U550" s="48"/>
      <c r="V550" s="49"/>
      <c r="W550" s="50"/>
      <c r="X550" s="51"/>
      <c r="Y550" s="37"/>
      <c r="Z550" s="38"/>
      <c r="AA550" s="38"/>
      <c r="AB550" s="38"/>
    </row>
    <row r="551" spans="1:28" ht="45" customHeight="1">
      <c r="A551" s="54"/>
      <c r="B551" s="55" t="str">
        <f t="shared" si="4"/>
        <v>월</v>
      </c>
      <c r="C551" s="55" t="str">
        <f t="shared" si="5"/>
        <v>00년 1월 1주차</v>
      </c>
      <c r="D551" s="55"/>
      <c r="E551" s="56"/>
      <c r="F551" s="54"/>
      <c r="G551" s="54"/>
      <c r="H551" s="33"/>
      <c r="I551" s="54"/>
      <c r="J551" s="33"/>
      <c r="K551" s="33"/>
      <c r="L551" s="34"/>
      <c r="M551" s="34"/>
      <c r="N551" s="35"/>
      <c r="O551" s="34"/>
      <c r="P551" s="33"/>
      <c r="Q551" s="35"/>
      <c r="R551" s="46"/>
      <c r="S551" s="34"/>
      <c r="T551" s="47"/>
      <c r="U551" s="48"/>
      <c r="V551" s="49"/>
      <c r="W551" s="50"/>
      <c r="X551" s="51"/>
      <c r="Y551" s="37"/>
      <c r="Z551" s="38"/>
      <c r="AA551" s="38"/>
      <c r="AB551" s="38"/>
    </row>
    <row r="552" spans="1:28" ht="45" customHeight="1">
      <c r="A552" s="54"/>
      <c r="B552" s="55" t="str">
        <f t="shared" si="4"/>
        <v>월</v>
      </c>
      <c r="C552" s="55" t="str">
        <f t="shared" si="5"/>
        <v>00년 1월 1주차</v>
      </c>
      <c r="D552" s="55"/>
      <c r="E552" s="56"/>
      <c r="F552" s="54"/>
      <c r="G552" s="54"/>
      <c r="H552" s="33"/>
      <c r="I552" s="54"/>
      <c r="J552" s="33"/>
      <c r="K552" s="33"/>
      <c r="L552" s="34"/>
      <c r="M552" s="34"/>
      <c r="N552" s="35"/>
      <c r="O552" s="34"/>
      <c r="P552" s="33"/>
      <c r="Q552" s="35"/>
      <c r="R552" s="46"/>
      <c r="S552" s="34"/>
      <c r="T552" s="47"/>
      <c r="U552" s="48"/>
      <c r="V552" s="49"/>
      <c r="W552" s="50"/>
      <c r="X552" s="51"/>
      <c r="Y552" s="37"/>
      <c r="Z552" s="38"/>
      <c r="AA552" s="38"/>
      <c r="AB552" s="38"/>
    </row>
    <row r="553" spans="1:28" ht="45" customHeight="1">
      <c r="A553" s="54"/>
      <c r="B553" s="55" t="str">
        <f t="shared" si="4"/>
        <v>월</v>
      </c>
      <c r="C553" s="55" t="str">
        <f t="shared" si="5"/>
        <v>00년 1월 1주차</v>
      </c>
      <c r="D553" s="55"/>
      <c r="E553" s="56"/>
      <c r="F553" s="54"/>
      <c r="G553" s="54"/>
      <c r="H553" s="33"/>
      <c r="I553" s="54"/>
      <c r="J553" s="33"/>
      <c r="K553" s="33"/>
      <c r="L553" s="34"/>
      <c r="M553" s="34"/>
      <c r="N553" s="35"/>
      <c r="O553" s="34"/>
      <c r="P553" s="33"/>
      <c r="Q553" s="35"/>
      <c r="R553" s="46"/>
      <c r="S553" s="34"/>
      <c r="T553" s="47"/>
      <c r="U553" s="48"/>
      <c r="V553" s="49"/>
      <c r="W553" s="50"/>
      <c r="X553" s="51"/>
      <c r="Y553" s="37"/>
      <c r="Z553" s="38"/>
      <c r="AA553" s="38"/>
      <c r="AB553" s="38"/>
    </row>
    <row r="554" spans="1:28" ht="45" customHeight="1">
      <c r="A554" s="54"/>
      <c r="B554" s="55" t="str">
        <f t="shared" si="4"/>
        <v>월</v>
      </c>
      <c r="C554" s="55" t="str">
        <f t="shared" si="5"/>
        <v>00년 1월 1주차</v>
      </c>
      <c r="D554" s="55"/>
      <c r="E554" s="56"/>
      <c r="F554" s="54"/>
      <c r="G554" s="54"/>
      <c r="H554" s="33"/>
      <c r="I554" s="54"/>
      <c r="J554" s="33"/>
      <c r="K554" s="33"/>
      <c r="L554" s="34"/>
      <c r="M554" s="34"/>
      <c r="N554" s="35"/>
      <c r="O554" s="34"/>
      <c r="P554" s="33"/>
      <c r="Q554" s="35"/>
      <c r="R554" s="46"/>
      <c r="S554" s="34"/>
      <c r="T554" s="47"/>
      <c r="U554" s="48"/>
      <c r="V554" s="49"/>
      <c r="W554" s="50"/>
      <c r="X554" s="51"/>
      <c r="Y554" s="37"/>
      <c r="Z554" s="38"/>
      <c r="AA554" s="38"/>
      <c r="AB554" s="38"/>
    </row>
    <row r="555" spans="1:28" ht="45" customHeight="1">
      <c r="A555" s="54"/>
      <c r="B555" s="55" t="str">
        <f t="shared" si="4"/>
        <v>월</v>
      </c>
      <c r="C555" s="55" t="str">
        <f t="shared" si="5"/>
        <v>00년 1월 1주차</v>
      </c>
      <c r="D555" s="55"/>
      <c r="E555" s="56"/>
      <c r="F555" s="54"/>
      <c r="G555" s="54"/>
      <c r="H555" s="33"/>
      <c r="I555" s="54"/>
      <c r="J555" s="33"/>
      <c r="K555" s="33"/>
      <c r="L555" s="34"/>
      <c r="M555" s="34"/>
      <c r="N555" s="35"/>
      <c r="O555" s="34"/>
      <c r="P555" s="33"/>
      <c r="Q555" s="35"/>
      <c r="R555" s="46"/>
      <c r="S555" s="34"/>
      <c r="T555" s="47"/>
      <c r="U555" s="48"/>
      <c r="V555" s="49"/>
      <c r="W555" s="50"/>
      <c r="X555" s="51"/>
      <c r="Y555" s="37"/>
      <c r="Z555" s="38"/>
      <c r="AA555" s="38"/>
      <c r="AB555" s="38"/>
    </row>
    <row r="556" spans="1:28" ht="45" customHeight="1">
      <c r="A556" s="54"/>
      <c r="B556" s="55" t="str">
        <f t="shared" si="4"/>
        <v>월</v>
      </c>
      <c r="C556" s="55" t="str">
        <f t="shared" si="5"/>
        <v>00년 1월 1주차</v>
      </c>
      <c r="D556" s="55"/>
      <c r="E556" s="56"/>
      <c r="F556" s="54"/>
      <c r="G556" s="54"/>
      <c r="H556" s="33"/>
      <c r="I556" s="54"/>
      <c r="J556" s="33"/>
      <c r="K556" s="33"/>
      <c r="L556" s="34"/>
      <c r="M556" s="34"/>
      <c r="N556" s="35"/>
      <c r="O556" s="34"/>
      <c r="P556" s="33"/>
      <c r="Q556" s="35"/>
      <c r="R556" s="46"/>
      <c r="S556" s="34"/>
      <c r="T556" s="47"/>
      <c r="U556" s="48"/>
      <c r="V556" s="49"/>
      <c r="W556" s="50"/>
      <c r="X556" s="51"/>
      <c r="Y556" s="37"/>
      <c r="Z556" s="38"/>
      <c r="AA556" s="38"/>
      <c r="AB556" s="38"/>
    </row>
    <row r="557" spans="1:28" ht="45" customHeight="1">
      <c r="A557" s="54"/>
      <c r="B557" s="55" t="str">
        <f t="shared" si="4"/>
        <v>월</v>
      </c>
      <c r="C557" s="55" t="str">
        <f t="shared" si="5"/>
        <v>00년 1월 1주차</v>
      </c>
      <c r="D557" s="55"/>
      <c r="E557" s="56"/>
      <c r="F557" s="54"/>
      <c r="G557" s="54"/>
      <c r="H557" s="33"/>
      <c r="I557" s="54"/>
      <c r="J557" s="33"/>
      <c r="K557" s="33"/>
      <c r="L557" s="34"/>
      <c r="M557" s="34"/>
      <c r="N557" s="35"/>
      <c r="O557" s="34"/>
      <c r="P557" s="33"/>
      <c r="Q557" s="35"/>
      <c r="R557" s="46"/>
      <c r="S557" s="34"/>
      <c r="T557" s="47"/>
      <c r="U557" s="48"/>
      <c r="V557" s="49"/>
      <c r="W557" s="50"/>
      <c r="X557" s="51"/>
      <c r="Y557" s="37"/>
      <c r="Z557" s="38"/>
      <c r="AA557" s="38"/>
      <c r="AB557" s="38"/>
    </row>
    <row r="558" spans="1:28" ht="45" customHeight="1">
      <c r="A558" s="54"/>
      <c r="B558" s="55" t="str">
        <f t="shared" si="4"/>
        <v>월</v>
      </c>
      <c r="C558" s="55" t="str">
        <f t="shared" si="5"/>
        <v>00년 1월 1주차</v>
      </c>
      <c r="D558" s="55"/>
      <c r="E558" s="56"/>
      <c r="F558" s="54"/>
      <c r="G558" s="54"/>
      <c r="H558" s="33"/>
      <c r="I558" s="54"/>
      <c r="J558" s="33"/>
      <c r="K558" s="33"/>
      <c r="L558" s="34"/>
      <c r="M558" s="34"/>
      <c r="N558" s="35"/>
      <c r="O558" s="34"/>
      <c r="P558" s="33"/>
      <c r="Q558" s="35"/>
      <c r="R558" s="46"/>
      <c r="S558" s="34"/>
      <c r="T558" s="47"/>
      <c r="U558" s="48"/>
      <c r="V558" s="49"/>
      <c r="W558" s="50"/>
      <c r="X558" s="51"/>
      <c r="Y558" s="37"/>
      <c r="Z558" s="38"/>
      <c r="AA558" s="38"/>
      <c r="AB558" s="38"/>
    </row>
    <row r="559" spans="1:28" ht="45" customHeight="1">
      <c r="A559" s="54"/>
      <c r="B559" s="55" t="str">
        <f t="shared" si="4"/>
        <v>월</v>
      </c>
      <c r="C559" s="55" t="str">
        <f t="shared" si="5"/>
        <v>00년 1월 1주차</v>
      </c>
      <c r="D559" s="55"/>
      <c r="E559" s="56"/>
      <c r="F559" s="54"/>
      <c r="G559" s="54"/>
      <c r="H559" s="33"/>
      <c r="I559" s="54"/>
      <c r="J559" s="33"/>
      <c r="K559" s="33"/>
      <c r="L559" s="34"/>
      <c r="M559" s="34"/>
      <c r="N559" s="35"/>
      <c r="O559" s="34"/>
      <c r="P559" s="33"/>
      <c r="Q559" s="35"/>
      <c r="R559" s="46"/>
      <c r="S559" s="34"/>
      <c r="T559" s="47"/>
      <c r="U559" s="48"/>
      <c r="V559" s="49"/>
      <c r="W559" s="50"/>
      <c r="X559" s="51"/>
      <c r="Y559" s="37"/>
      <c r="Z559" s="38"/>
      <c r="AA559" s="38"/>
      <c r="AB559" s="38"/>
    </row>
    <row r="560" spans="1:28" ht="45" customHeight="1">
      <c r="A560" s="54"/>
      <c r="B560" s="55" t="str">
        <f t="shared" si="4"/>
        <v>월</v>
      </c>
      <c r="C560" s="55" t="str">
        <f t="shared" si="5"/>
        <v>00년 1월 1주차</v>
      </c>
      <c r="D560" s="55"/>
      <c r="E560" s="56"/>
      <c r="F560" s="54"/>
      <c r="G560" s="54"/>
      <c r="H560" s="33"/>
      <c r="I560" s="54"/>
      <c r="J560" s="33"/>
      <c r="K560" s="33"/>
      <c r="L560" s="34"/>
      <c r="M560" s="34"/>
      <c r="N560" s="35"/>
      <c r="O560" s="34"/>
      <c r="P560" s="33"/>
      <c r="Q560" s="35"/>
      <c r="R560" s="46"/>
      <c r="S560" s="34"/>
      <c r="T560" s="47"/>
      <c r="U560" s="48"/>
      <c r="V560" s="49"/>
      <c r="W560" s="50"/>
      <c r="X560" s="51"/>
      <c r="Y560" s="37"/>
      <c r="Z560" s="38"/>
      <c r="AA560" s="38"/>
      <c r="AB560" s="38"/>
    </row>
    <row r="561" spans="1:28" ht="45" customHeight="1">
      <c r="A561" s="54"/>
      <c r="B561" s="55" t="str">
        <f t="shared" si="4"/>
        <v>월</v>
      </c>
      <c r="C561" s="55" t="str">
        <f t="shared" si="5"/>
        <v>00년 1월 1주차</v>
      </c>
      <c r="D561" s="55"/>
      <c r="E561" s="56"/>
      <c r="F561" s="54"/>
      <c r="G561" s="54"/>
      <c r="H561" s="33"/>
      <c r="I561" s="54"/>
      <c r="J561" s="33"/>
      <c r="K561" s="33"/>
      <c r="L561" s="34"/>
      <c r="M561" s="34"/>
      <c r="N561" s="35"/>
      <c r="O561" s="34"/>
      <c r="P561" s="33"/>
      <c r="Q561" s="35"/>
      <c r="R561" s="46"/>
      <c r="S561" s="34"/>
      <c r="T561" s="47"/>
      <c r="U561" s="48"/>
      <c r="V561" s="49"/>
      <c r="W561" s="50"/>
      <c r="X561" s="51"/>
      <c r="Y561" s="37"/>
      <c r="Z561" s="38"/>
      <c r="AA561" s="38"/>
      <c r="AB561" s="38"/>
    </row>
    <row r="562" spans="1:28" ht="45" customHeight="1">
      <c r="A562" s="54"/>
      <c r="B562" s="55" t="str">
        <f t="shared" si="4"/>
        <v>월</v>
      </c>
      <c r="C562" s="55" t="str">
        <f t="shared" si="5"/>
        <v>00년 1월 1주차</v>
      </c>
      <c r="D562" s="55"/>
      <c r="E562" s="56"/>
      <c r="F562" s="54"/>
      <c r="G562" s="54"/>
      <c r="H562" s="33"/>
      <c r="I562" s="54"/>
      <c r="J562" s="33"/>
      <c r="K562" s="33"/>
      <c r="L562" s="34"/>
      <c r="M562" s="34"/>
      <c r="N562" s="35"/>
      <c r="O562" s="34"/>
      <c r="P562" s="33"/>
      <c r="Q562" s="35"/>
      <c r="R562" s="46"/>
      <c r="S562" s="34"/>
      <c r="T562" s="47"/>
      <c r="U562" s="48"/>
      <c r="V562" s="49"/>
      <c r="W562" s="50"/>
      <c r="X562" s="51"/>
      <c r="Y562" s="37"/>
      <c r="Z562" s="38"/>
      <c r="AA562" s="38"/>
      <c r="AB562" s="38"/>
    </row>
    <row r="563" spans="1:28" ht="45" customHeight="1">
      <c r="A563" s="54"/>
      <c r="B563" s="55" t="str">
        <f t="shared" si="4"/>
        <v>월</v>
      </c>
      <c r="C563" s="55" t="str">
        <f t="shared" si="5"/>
        <v>00년 1월 1주차</v>
      </c>
      <c r="D563" s="55"/>
      <c r="E563" s="56"/>
      <c r="F563" s="54"/>
      <c r="G563" s="54"/>
      <c r="H563" s="33"/>
      <c r="I563" s="54"/>
      <c r="J563" s="33"/>
      <c r="K563" s="33"/>
      <c r="L563" s="34"/>
      <c r="M563" s="34"/>
      <c r="N563" s="35"/>
      <c r="O563" s="34"/>
      <c r="P563" s="33"/>
      <c r="Q563" s="35"/>
      <c r="R563" s="46"/>
      <c r="S563" s="34"/>
      <c r="T563" s="47"/>
      <c r="U563" s="48"/>
      <c r="V563" s="49"/>
      <c r="W563" s="50"/>
      <c r="X563" s="51"/>
      <c r="Y563" s="37"/>
      <c r="Z563" s="38"/>
      <c r="AA563" s="38"/>
      <c r="AB563" s="38"/>
    </row>
    <row r="564" spans="1:28" ht="45" customHeight="1">
      <c r="A564" s="54"/>
      <c r="B564" s="55" t="str">
        <f t="shared" si="4"/>
        <v>월</v>
      </c>
      <c r="C564" s="55" t="str">
        <f t="shared" si="5"/>
        <v>00년 1월 1주차</v>
      </c>
      <c r="D564" s="55"/>
      <c r="E564" s="56"/>
      <c r="F564" s="54"/>
      <c r="G564" s="54"/>
      <c r="H564" s="33"/>
      <c r="I564" s="54"/>
      <c r="J564" s="33"/>
      <c r="K564" s="33"/>
      <c r="L564" s="34"/>
      <c r="M564" s="34"/>
      <c r="N564" s="35"/>
      <c r="O564" s="34"/>
      <c r="P564" s="33"/>
      <c r="Q564" s="35"/>
      <c r="R564" s="46"/>
      <c r="S564" s="34"/>
      <c r="T564" s="47"/>
      <c r="U564" s="48"/>
      <c r="V564" s="49"/>
      <c r="W564" s="50"/>
      <c r="X564" s="51"/>
      <c r="Y564" s="37"/>
      <c r="Z564" s="38"/>
      <c r="AA564" s="38"/>
      <c r="AB564" s="38"/>
    </row>
    <row r="565" spans="1:28" ht="45" customHeight="1">
      <c r="A565" s="54"/>
      <c r="B565" s="55" t="str">
        <f t="shared" si="4"/>
        <v>월</v>
      </c>
      <c r="C565" s="55" t="str">
        <f t="shared" si="5"/>
        <v>00년 1월 1주차</v>
      </c>
      <c r="D565" s="55"/>
      <c r="E565" s="56"/>
      <c r="F565" s="54"/>
      <c r="G565" s="54"/>
      <c r="H565" s="33"/>
      <c r="I565" s="54"/>
      <c r="J565" s="33"/>
      <c r="K565" s="33"/>
      <c r="L565" s="34"/>
      <c r="M565" s="34"/>
      <c r="N565" s="35"/>
      <c r="O565" s="34"/>
      <c r="P565" s="33"/>
      <c r="Q565" s="35"/>
      <c r="R565" s="46"/>
      <c r="S565" s="34"/>
      <c r="T565" s="47"/>
      <c r="U565" s="48"/>
      <c r="V565" s="49"/>
      <c r="W565" s="50"/>
      <c r="X565" s="51"/>
      <c r="Y565" s="37"/>
      <c r="Z565" s="38"/>
      <c r="AA565" s="38"/>
      <c r="AB565" s="38"/>
    </row>
    <row r="566" spans="1:28" ht="45" customHeight="1">
      <c r="A566" s="54"/>
      <c r="B566" s="55" t="str">
        <f t="shared" si="4"/>
        <v>월</v>
      </c>
      <c r="C566" s="55" t="str">
        <f t="shared" si="5"/>
        <v>00년 1월 1주차</v>
      </c>
      <c r="D566" s="55"/>
      <c r="E566" s="56"/>
      <c r="F566" s="54"/>
      <c r="G566" s="54"/>
      <c r="H566" s="33"/>
      <c r="I566" s="54"/>
      <c r="J566" s="33"/>
      <c r="K566" s="33"/>
      <c r="L566" s="34"/>
      <c r="M566" s="34"/>
      <c r="N566" s="35"/>
      <c r="O566" s="34"/>
      <c r="P566" s="33"/>
      <c r="Q566" s="35"/>
      <c r="R566" s="46"/>
      <c r="S566" s="34"/>
      <c r="T566" s="47"/>
      <c r="U566" s="48"/>
      <c r="V566" s="49"/>
      <c r="W566" s="50"/>
      <c r="X566" s="51"/>
      <c r="Y566" s="37"/>
      <c r="Z566" s="38"/>
      <c r="AA566" s="38"/>
      <c r="AB566" s="38"/>
    </row>
    <row r="567" spans="1:28" ht="45" customHeight="1">
      <c r="A567" s="54"/>
      <c r="B567" s="55" t="str">
        <f t="shared" si="4"/>
        <v>월</v>
      </c>
      <c r="C567" s="55" t="str">
        <f t="shared" si="5"/>
        <v>00년 1월 1주차</v>
      </c>
      <c r="D567" s="55"/>
      <c r="E567" s="56"/>
      <c r="F567" s="54"/>
      <c r="G567" s="54"/>
      <c r="H567" s="33"/>
      <c r="I567" s="54"/>
      <c r="J567" s="33"/>
      <c r="K567" s="33"/>
      <c r="L567" s="34"/>
      <c r="M567" s="34"/>
      <c r="N567" s="35"/>
      <c r="O567" s="34"/>
      <c r="P567" s="33"/>
      <c r="Q567" s="35"/>
      <c r="R567" s="46"/>
      <c r="S567" s="34"/>
      <c r="T567" s="47"/>
      <c r="U567" s="48"/>
      <c r="V567" s="49"/>
      <c r="W567" s="50"/>
      <c r="X567" s="51"/>
      <c r="Y567" s="37"/>
      <c r="Z567" s="38"/>
      <c r="AA567" s="38"/>
      <c r="AB567" s="38"/>
    </row>
    <row r="568" spans="1:28" ht="45" customHeight="1">
      <c r="A568" s="54"/>
      <c r="B568" s="55" t="str">
        <f t="shared" si="4"/>
        <v>월</v>
      </c>
      <c r="C568" s="55" t="str">
        <f t="shared" si="5"/>
        <v>00년 1월 1주차</v>
      </c>
      <c r="D568" s="55"/>
      <c r="E568" s="56"/>
      <c r="F568" s="54"/>
      <c r="G568" s="54"/>
      <c r="H568" s="33"/>
      <c r="I568" s="54"/>
      <c r="J568" s="33"/>
      <c r="K568" s="33"/>
      <c r="L568" s="34"/>
      <c r="M568" s="34"/>
      <c r="N568" s="35"/>
      <c r="O568" s="34"/>
      <c r="P568" s="33"/>
      <c r="Q568" s="35"/>
      <c r="R568" s="46"/>
      <c r="S568" s="34"/>
      <c r="T568" s="47"/>
      <c r="U568" s="48"/>
      <c r="V568" s="49"/>
      <c r="W568" s="50"/>
      <c r="X568" s="51"/>
      <c r="Y568" s="37"/>
      <c r="Z568" s="38"/>
      <c r="AA568" s="38"/>
      <c r="AB568" s="38"/>
    </row>
    <row r="569" spans="1:28" ht="45" customHeight="1">
      <c r="A569" s="54"/>
      <c r="B569" s="55" t="str">
        <f t="shared" si="4"/>
        <v>월</v>
      </c>
      <c r="C569" s="55" t="str">
        <f t="shared" si="5"/>
        <v>00년 1월 1주차</v>
      </c>
      <c r="D569" s="55"/>
      <c r="E569" s="56"/>
      <c r="F569" s="54"/>
      <c r="G569" s="54"/>
      <c r="H569" s="33"/>
      <c r="I569" s="54"/>
      <c r="J569" s="33"/>
      <c r="K569" s="33"/>
      <c r="L569" s="34"/>
      <c r="M569" s="34"/>
      <c r="N569" s="35"/>
      <c r="O569" s="34"/>
      <c r="P569" s="33"/>
      <c r="Q569" s="35"/>
      <c r="R569" s="46"/>
      <c r="S569" s="34"/>
      <c r="T569" s="47"/>
      <c r="U569" s="48"/>
      <c r="V569" s="49"/>
      <c r="W569" s="50"/>
      <c r="X569" s="51"/>
      <c r="Y569" s="37"/>
      <c r="Z569" s="38"/>
      <c r="AA569" s="38"/>
      <c r="AB569" s="38"/>
    </row>
    <row r="570" spans="1:28" ht="45" customHeight="1">
      <c r="A570" s="54"/>
      <c r="B570" s="55" t="str">
        <f t="shared" si="4"/>
        <v>월</v>
      </c>
      <c r="C570" s="55" t="str">
        <f t="shared" si="5"/>
        <v>00년 1월 1주차</v>
      </c>
      <c r="D570" s="55"/>
      <c r="E570" s="56"/>
      <c r="F570" s="54"/>
      <c r="G570" s="54"/>
      <c r="H570" s="33"/>
      <c r="I570" s="54"/>
      <c r="J570" s="33"/>
      <c r="K570" s="33"/>
      <c r="L570" s="34"/>
      <c r="M570" s="34"/>
      <c r="N570" s="35"/>
      <c r="O570" s="34"/>
      <c r="P570" s="33"/>
      <c r="Q570" s="35"/>
      <c r="R570" s="46"/>
      <c r="S570" s="34"/>
      <c r="T570" s="47"/>
      <c r="U570" s="48"/>
      <c r="V570" s="49"/>
      <c r="W570" s="50"/>
      <c r="X570" s="51"/>
      <c r="Y570" s="37"/>
      <c r="Z570" s="38"/>
      <c r="AA570" s="38"/>
      <c r="AB570" s="38"/>
    </row>
    <row r="571" spans="1:28" ht="45" customHeight="1">
      <c r="A571" s="54"/>
      <c r="B571" s="55" t="str">
        <f t="shared" si="4"/>
        <v>월</v>
      </c>
      <c r="C571" s="55" t="str">
        <f t="shared" si="5"/>
        <v>00년 1월 1주차</v>
      </c>
      <c r="D571" s="55"/>
      <c r="E571" s="56"/>
      <c r="F571" s="54"/>
      <c r="G571" s="54"/>
      <c r="H571" s="33"/>
      <c r="I571" s="54"/>
      <c r="J571" s="33"/>
      <c r="K571" s="33"/>
      <c r="L571" s="34"/>
      <c r="M571" s="34"/>
      <c r="N571" s="35"/>
      <c r="O571" s="34"/>
      <c r="P571" s="33"/>
      <c r="Q571" s="35"/>
      <c r="R571" s="46"/>
      <c r="S571" s="34"/>
      <c r="T571" s="47"/>
      <c r="U571" s="48"/>
      <c r="V571" s="49"/>
      <c r="W571" s="50"/>
      <c r="X571" s="51"/>
      <c r="Y571" s="37"/>
      <c r="Z571" s="38"/>
      <c r="AA571" s="38"/>
      <c r="AB571" s="38"/>
    </row>
    <row r="572" spans="1:28" ht="45" customHeight="1">
      <c r="A572" s="54"/>
      <c r="B572" s="55" t="str">
        <f t="shared" si="4"/>
        <v>월</v>
      </c>
      <c r="C572" s="55" t="str">
        <f t="shared" si="5"/>
        <v>00년 1월 1주차</v>
      </c>
      <c r="D572" s="55"/>
      <c r="E572" s="56"/>
      <c r="F572" s="54"/>
      <c r="G572" s="54"/>
      <c r="H572" s="33"/>
      <c r="I572" s="54"/>
      <c r="J572" s="33"/>
      <c r="K572" s="33"/>
      <c r="L572" s="34"/>
      <c r="M572" s="34"/>
      <c r="N572" s="35"/>
      <c r="O572" s="34"/>
      <c r="P572" s="33"/>
      <c r="Q572" s="35"/>
      <c r="R572" s="46"/>
      <c r="S572" s="34"/>
      <c r="T572" s="47"/>
      <c r="U572" s="48"/>
      <c r="V572" s="49"/>
      <c r="W572" s="50"/>
      <c r="X572" s="51"/>
      <c r="Y572" s="37"/>
      <c r="Z572" s="38"/>
      <c r="AA572" s="38"/>
      <c r="AB572" s="38"/>
    </row>
    <row r="573" spans="1:28" ht="45" customHeight="1">
      <c r="A573" s="54"/>
      <c r="B573" s="55" t="str">
        <f t="shared" si="4"/>
        <v>월</v>
      </c>
      <c r="C573" s="55" t="str">
        <f t="shared" si="5"/>
        <v>00년 1월 1주차</v>
      </c>
      <c r="D573" s="55"/>
      <c r="E573" s="56"/>
      <c r="F573" s="54"/>
      <c r="G573" s="54"/>
      <c r="H573" s="33"/>
      <c r="I573" s="54"/>
      <c r="J573" s="33"/>
      <c r="K573" s="33"/>
      <c r="L573" s="34"/>
      <c r="M573" s="34"/>
      <c r="N573" s="35"/>
      <c r="O573" s="34"/>
      <c r="P573" s="33"/>
      <c r="Q573" s="35"/>
      <c r="R573" s="46"/>
      <c r="S573" s="34"/>
      <c r="T573" s="47"/>
      <c r="U573" s="48"/>
      <c r="V573" s="49"/>
      <c r="W573" s="50"/>
      <c r="X573" s="51"/>
      <c r="Y573" s="37"/>
      <c r="Z573" s="38"/>
      <c r="AA573" s="38"/>
      <c r="AB573" s="38"/>
    </row>
    <row r="574" spans="1:28" ht="45" customHeight="1">
      <c r="A574" s="54"/>
      <c r="B574" s="55" t="str">
        <f t="shared" si="4"/>
        <v>월</v>
      </c>
      <c r="C574" s="55" t="str">
        <f t="shared" si="5"/>
        <v>00년 1월 1주차</v>
      </c>
      <c r="D574" s="55"/>
      <c r="E574" s="56"/>
      <c r="F574" s="54"/>
      <c r="G574" s="54"/>
      <c r="H574" s="33"/>
      <c r="I574" s="54"/>
      <c r="J574" s="33"/>
      <c r="K574" s="33"/>
      <c r="L574" s="34"/>
      <c r="M574" s="34"/>
      <c r="N574" s="35"/>
      <c r="O574" s="34"/>
      <c r="P574" s="33"/>
      <c r="Q574" s="35"/>
      <c r="R574" s="46"/>
      <c r="S574" s="34"/>
      <c r="T574" s="47"/>
      <c r="U574" s="48"/>
      <c r="V574" s="49"/>
      <c r="W574" s="50"/>
      <c r="X574" s="51"/>
      <c r="Y574" s="37"/>
      <c r="Z574" s="38"/>
      <c r="AA574" s="38"/>
      <c r="AB574" s="38"/>
    </row>
    <row r="575" spans="1:28" ht="45" customHeight="1">
      <c r="A575" s="54"/>
      <c r="B575" s="55" t="str">
        <f t="shared" si="4"/>
        <v>월</v>
      </c>
      <c r="C575" s="55" t="str">
        <f t="shared" si="5"/>
        <v>00년 1월 1주차</v>
      </c>
      <c r="D575" s="55"/>
      <c r="E575" s="56"/>
      <c r="F575" s="54"/>
      <c r="G575" s="54"/>
      <c r="H575" s="33"/>
      <c r="I575" s="54"/>
      <c r="J575" s="33"/>
      <c r="K575" s="33"/>
      <c r="L575" s="34"/>
      <c r="M575" s="34"/>
      <c r="N575" s="35"/>
      <c r="O575" s="34"/>
      <c r="P575" s="33"/>
      <c r="Q575" s="35"/>
      <c r="R575" s="46"/>
      <c r="S575" s="34"/>
      <c r="T575" s="47"/>
      <c r="U575" s="48"/>
      <c r="V575" s="49"/>
      <c r="W575" s="50"/>
      <c r="X575" s="51"/>
      <c r="Y575" s="37"/>
      <c r="Z575" s="38"/>
      <c r="AA575" s="38"/>
      <c r="AB575" s="38"/>
    </row>
    <row r="576" spans="1:28" ht="45" customHeight="1">
      <c r="A576" s="54"/>
      <c r="B576" s="55" t="str">
        <f t="shared" si="4"/>
        <v>월</v>
      </c>
      <c r="C576" s="55" t="str">
        <f t="shared" si="5"/>
        <v>00년 1월 1주차</v>
      </c>
      <c r="D576" s="55"/>
      <c r="E576" s="56"/>
      <c r="F576" s="54"/>
      <c r="G576" s="54"/>
      <c r="H576" s="33"/>
      <c r="I576" s="54"/>
      <c r="J576" s="33"/>
      <c r="K576" s="33"/>
      <c r="L576" s="34"/>
      <c r="M576" s="34"/>
      <c r="N576" s="35"/>
      <c r="O576" s="34"/>
      <c r="P576" s="33"/>
      <c r="Q576" s="35"/>
      <c r="R576" s="46"/>
      <c r="S576" s="34"/>
      <c r="T576" s="47"/>
      <c r="U576" s="48"/>
      <c r="V576" s="49"/>
      <c r="W576" s="50"/>
      <c r="X576" s="51"/>
      <c r="Y576" s="37"/>
      <c r="Z576" s="38"/>
      <c r="AA576" s="38"/>
      <c r="AB576" s="38"/>
    </row>
    <row r="577" spans="1:28" ht="45" customHeight="1">
      <c r="A577" s="54"/>
      <c r="B577" s="55" t="str">
        <f t="shared" si="4"/>
        <v>월</v>
      </c>
      <c r="C577" s="55" t="str">
        <f t="shared" si="5"/>
        <v>00년 1월 1주차</v>
      </c>
      <c r="D577" s="55"/>
      <c r="E577" s="56"/>
      <c r="F577" s="54"/>
      <c r="G577" s="54"/>
      <c r="H577" s="33"/>
      <c r="I577" s="54"/>
      <c r="J577" s="33"/>
      <c r="K577" s="33"/>
      <c r="L577" s="34"/>
      <c r="M577" s="34"/>
      <c r="N577" s="35"/>
      <c r="O577" s="34"/>
      <c r="P577" s="33"/>
      <c r="Q577" s="35"/>
      <c r="R577" s="46"/>
      <c r="S577" s="34"/>
      <c r="T577" s="47"/>
      <c r="U577" s="48"/>
      <c r="V577" s="49"/>
      <c r="W577" s="50"/>
      <c r="X577" s="51"/>
      <c r="Y577" s="37"/>
      <c r="Z577" s="38"/>
      <c r="AA577" s="38"/>
      <c r="AB577" s="38"/>
    </row>
    <row r="578" spans="1:28" ht="45" customHeight="1">
      <c r="A578" s="54"/>
      <c r="B578" s="55" t="str">
        <f t="shared" si="4"/>
        <v>월</v>
      </c>
      <c r="C578" s="55" t="str">
        <f t="shared" si="5"/>
        <v>00년 1월 1주차</v>
      </c>
      <c r="D578" s="55"/>
      <c r="E578" s="56"/>
      <c r="F578" s="54"/>
      <c r="G578" s="54"/>
      <c r="H578" s="33"/>
      <c r="I578" s="54"/>
      <c r="J578" s="33"/>
      <c r="K578" s="33"/>
      <c r="L578" s="34"/>
      <c r="M578" s="34"/>
      <c r="N578" s="35"/>
      <c r="O578" s="34"/>
      <c r="P578" s="33"/>
      <c r="Q578" s="35"/>
      <c r="R578" s="46"/>
      <c r="S578" s="34"/>
      <c r="T578" s="47"/>
      <c r="U578" s="48"/>
      <c r="V578" s="49"/>
      <c r="W578" s="50"/>
      <c r="X578" s="51"/>
      <c r="Y578" s="37"/>
      <c r="Z578" s="38"/>
      <c r="AA578" s="38"/>
      <c r="AB578" s="38"/>
    </row>
    <row r="579" spans="1:28" ht="45" customHeight="1">
      <c r="A579" s="54"/>
      <c r="B579" s="55" t="str">
        <f t="shared" si="4"/>
        <v>월</v>
      </c>
      <c r="C579" s="55" t="str">
        <f t="shared" si="5"/>
        <v>00년 1월 1주차</v>
      </c>
      <c r="D579" s="55"/>
      <c r="E579" s="56"/>
      <c r="F579" s="54"/>
      <c r="G579" s="54"/>
      <c r="H579" s="33"/>
      <c r="I579" s="54"/>
      <c r="J579" s="33"/>
      <c r="K579" s="33"/>
      <c r="L579" s="34"/>
      <c r="M579" s="34"/>
      <c r="N579" s="35"/>
      <c r="O579" s="34"/>
      <c r="P579" s="33"/>
      <c r="Q579" s="35"/>
      <c r="R579" s="46"/>
      <c r="S579" s="34"/>
      <c r="T579" s="47"/>
      <c r="U579" s="48"/>
      <c r="V579" s="49"/>
      <c r="W579" s="50"/>
      <c r="X579" s="51"/>
      <c r="Y579" s="37"/>
      <c r="Z579" s="38"/>
      <c r="AA579" s="38"/>
      <c r="AB579" s="38"/>
    </row>
    <row r="580" spans="1:28" ht="45" customHeight="1">
      <c r="A580" s="54"/>
      <c r="B580" s="55" t="str">
        <f t="shared" si="4"/>
        <v>월</v>
      </c>
      <c r="C580" s="55" t="str">
        <f t="shared" si="5"/>
        <v>00년 1월 1주차</v>
      </c>
      <c r="D580" s="55"/>
      <c r="E580" s="56"/>
      <c r="F580" s="54"/>
      <c r="G580" s="54"/>
      <c r="H580" s="33"/>
      <c r="I580" s="54"/>
      <c r="J580" s="33"/>
      <c r="K580" s="33"/>
      <c r="L580" s="34"/>
      <c r="M580" s="34"/>
      <c r="N580" s="35"/>
      <c r="O580" s="34"/>
      <c r="P580" s="33"/>
      <c r="Q580" s="35"/>
      <c r="R580" s="46"/>
      <c r="S580" s="34"/>
      <c r="T580" s="47"/>
      <c r="U580" s="48"/>
      <c r="V580" s="49"/>
      <c r="W580" s="50"/>
      <c r="X580" s="51"/>
      <c r="Y580" s="37"/>
      <c r="Z580" s="38"/>
      <c r="AA580" s="38"/>
      <c r="AB580" s="38"/>
    </row>
    <row r="581" spans="1:28" ht="45" customHeight="1">
      <c r="A581" s="54"/>
      <c r="B581" s="55" t="str">
        <f t="shared" si="4"/>
        <v>월</v>
      </c>
      <c r="C581" s="55" t="str">
        <f t="shared" si="5"/>
        <v>00년 1월 1주차</v>
      </c>
      <c r="D581" s="55"/>
      <c r="E581" s="56"/>
      <c r="F581" s="54"/>
      <c r="G581" s="54"/>
      <c r="H581" s="33"/>
      <c r="I581" s="54"/>
      <c r="J581" s="33"/>
      <c r="K581" s="33"/>
      <c r="L581" s="34"/>
      <c r="M581" s="34"/>
      <c r="N581" s="35"/>
      <c r="O581" s="34"/>
      <c r="P581" s="33"/>
      <c r="Q581" s="35"/>
      <c r="R581" s="46"/>
      <c r="S581" s="34"/>
      <c r="T581" s="47"/>
      <c r="U581" s="48"/>
      <c r="V581" s="49"/>
      <c r="W581" s="50"/>
      <c r="X581" s="51"/>
      <c r="Y581" s="37"/>
      <c r="Z581" s="38"/>
      <c r="AA581" s="38"/>
      <c r="AB581" s="38"/>
    </row>
    <row r="582" spans="1:28" ht="45" customHeight="1">
      <c r="A582" s="54"/>
      <c r="B582" s="55" t="str">
        <f t="shared" si="4"/>
        <v>월</v>
      </c>
      <c r="C582" s="55" t="str">
        <f t="shared" si="5"/>
        <v>00년 1월 1주차</v>
      </c>
      <c r="D582" s="55"/>
      <c r="E582" s="56"/>
      <c r="F582" s="54"/>
      <c r="G582" s="54"/>
      <c r="H582" s="33"/>
      <c r="I582" s="54"/>
      <c r="J582" s="33"/>
      <c r="K582" s="33"/>
      <c r="L582" s="34"/>
      <c r="M582" s="34"/>
      <c r="N582" s="35"/>
      <c r="O582" s="34"/>
      <c r="P582" s="33"/>
      <c r="Q582" s="35"/>
      <c r="R582" s="46"/>
      <c r="S582" s="34"/>
      <c r="T582" s="47"/>
      <c r="U582" s="48"/>
      <c r="V582" s="49"/>
      <c r="W582" s="50"/>
      <c r="X582" s="51"/>
      <c r="Y582" s="37"/>
      <c r="Z582" s="38"/>
      <c r="AA582" s="38"/>
      <c r="AB582" s="38"/>
    </row>
    <row r="583" spans="1:28" ht="45" customHeight="1">
      <c r="A583" s="54"/>
      <c r="B583" s="55" t="str">
        <f t="shared" si="4"/>
        <v>월</v>
      </c>
      <c r="C583" s="55" t="str">
        <f t="shared" si="5"/>
        <v>00년 1월 1주차</v>
      </c>
      <c r="D583" s="55"/>
      <c r="E583" s="56"/>
      <c r="F583" s="54"/>
      <c r="G583" s="54"/>
      <c r="H583" s="33"/>
      <c r="I583" s="54"/>
      <c r="J583" s="33"/>
      <c r="K583" s="33"/>
      <c r="L583" s="34"/>
      <c r="M583" s="34"/>
      <c r="N583" s="35"/>
      <c r="O583" s="34"/>
      <c r="P583" s="33"/>
      <c r="Q583" s="35"/>
      <c r="R583" s="46"/>
      <c r="S583" s="34"/>
      <c r="T583" s="47"/>
      <c r="U583" s="48"/>
      <c r="V583" s="49"/>
      <c r="W583" s="50"/>
      <c r="X583" s="51"/>
      <c r="Y583" s="37"/>
      <c r="Z583" s="38"/>
      <c r="AA583" s="38"/>
      <c r="AB583" s="38"/>
    </row>
    <row r="584" spans="1:28" ht="45" customHeight="1">
      <c r="A584" s="54"/>
      <c r="B584" s="55" t="str">
        <f t="shared" si="4"/>
        <v>월</v>
      </c>
      <c r="C584" s="55" t="str">
        <f t="shared" si="5"/>
        <v>00년 1월 1주차</v>
      </c>
      <c r="D584" s="55"/>
      <c r="E584" s="56"/>
      <c r="F584" s="54"/>
      <c r="G584" s="54"/>
      <c r="H584" s="33"/>
      <c r="I584" s="54"/>
      <c r="J584" s="33"/>
      <c r="K584" s="33"/>
      <c r="L584" s="34"/>
      <c r="M584" s="34"/>
      <c r="N584" s="35"/>
      <c r="O584" s="34"/>
      <c r="P584" s="33"/>
      <c r="Q584" s="35"/>
      <c r="R584" s="46"/>
      <c r="S584" s="34"/>
      <c r="T584" s="47"/>
      <c r="U584" s="48"/>
      <c r="V584" s="49"/>
      <c r="W584" s="50"/>
      <c r="X584" s="51"/>
      <c r="Y584" s="37"/>
      <c r="Z584" s="38"/>
      <c r="AA584" s="38"/>
      <c r="AB584" s="38"/>
    </row>
    <row r="585" spans="1:28" ht="45" customHeight="1">
      <c r="A585" s="54"/>
      <c r="B585" s="55" t="str">
        <f t="shared" si="4"/>
        <v>월</v>
      </c>
      <c r="C585" s="55" t="str">
        <f t="shared" si="5"/>
        <v>00년 1월 1주차</v>
      </c>
      <c r="D585" s="55"/>
      <c r="E585" s="56"/>
      <c r="F585" s="54"/>
      <c r="G585" s="54"/>
      <c r="H585" s="33"/>
      <c r="I585" s="54"/>
      <c r="J585" s="33"/>
      <c r="K585" s="33"/>
      <c r="L585" s="34"/>
      <c r="M585" s="34"/>
      <c r="N585" s="35"/>
      <c r="O585" s="34"/>
      <c r="P585" s="33"/>
      <c r="Q585" s="35"/>
      <c r="R585" s="46"/>
      <c r="S585" s="34"/>
      <c r="T585" s="47"/>
      <c r="U585" s="48"/>
      <c r="V585" s="49"/>
      <c r="W585" s="50"/>
      <c r="X585" s="51"/>
      <c r="Y585" s="37"/>
      <c r="Z585" s="38"/>
      <c r="AA585" s="38"/>
      <c r="AB585" s="38"/>
    </row>
    <row r="586" spans="1:28" ht="45" customHeight="1">
      <c r="A586" s="54"/>
      <c r="B586" s="55" t="str">
        <f t="shared" si="4"/>
        <v>월</v>
      </c>
      <c r="C586" s="55" t="str">
        <f t="shared" si="5"/>
        <v>00년 1월 1주차</v>
      </c>
      <c r="D586" s="55"/>
      <c r="E586" s="56"/>
      <c r="F586" s="54"/>
      <c r="G586" s="54"/>
      <c r="H586" s="33"/>
      <c r="I586" s="54"/>
      <c r="J586" s="33"/>
      <c r="K586" s="33"/>
      <c r="L586" s="34"/>
      <c r="M586" s="34"/>
      <c r="N586" s="35"/>
      <c r="O586" s="34"/>
      <c r="P586" s="33"/>
      <c r="Q586" s="35"/>
      <c r="R586" s="46"/>
      <c r="S586" s="34"/>
      <c r="T586" s="47"/>
      <c r="U586" s="48"/>
      <c r="V586" s="49"/>
      <c r="W586" s="50"/>
      <c r="X586" s="51"/>
      <c r="Y586" s="37"/>
      <c r="Z586" s="38"/>
      <c r="AA586" s="38"/>
      <c r="AB586" s="38"/>
    </row>
    <row r="587" spans="1:28" ht="45" customHeight="1">
      <c r="A587" s="54"/>
      <c r="B587" s="55" t="str">
        <f t="shared" si="4"/>
        <v>월</v>
      </c>
      <c r="C587" s="55" t="str">
        <f t="shared" si="5"/>
        <v>00년 1월 1주차</v>
      </c>
      <c r="D587" s="55"/>
      <c r="E587" s="56"/>
      <c r="F587" s="54"/>
      <c r="G587" s="54"/>
      <c r="H587" s="33"/>
      <c r="I587" s="54"/>
      <c r="J587" s="33"/>
      <c r="K587" s="33"/>
      <c r="L587" s="34"/>
      <c r="M587" s="34"/>
      <c r="N587" s="35"/>
      <c r="O587" s="34"/>
      <c r="P587" s="33"/>
      <c r="Q587" s="35"/>
      <c r="R587" s="46"/>
      <c r="S587" s="34"/>
      <c r="T587" s="47"/>
      <c r="U587" s="48"/>
      <c r="V587" s="49"/>
      <c r="W587" s="50"/>
      <c r="X587" s="51"/>
      <c r="Y587" s="37"/>
      <c r="Z587" s="38"/>
      <c r="AA587" s="38"/>
      <c r="AB587" s="38"/>
    </row>
    <row r="588" spans="1:28" ht="45" customHeight="1">
      <c r="A588" s="54"/>
      <c r="B588" s="55" t="str">
        <f t="shared" si="4"/>
        <v>월</v>
      </c>
      <c r="C588" s="55" t="str">
        <f t="shared" si="5"/>
        <v>00년 1월 1주차</v>
      </c>
      <c r="D588" s="55"/>
      <c r="E588" s="56"/>
      <c r="F588" s="54"/>
      <c r="G588" s="54"/>
      <c r="H588" s="33"/>
      <c r="I588" s="54"/>
      <c r="J588" s="33"/>
      <c r="K588" s="33"/>
      <c r="L588" s="34"/>
      <c r="M588" s="34"/>
      <c r="N588" s="35"/>
      <c r="O588" s="34"/>
      <c r="P588" s="33"/>
      <c r="Q588" s="35"/>
      <c r="R588" s="46"/>
      <c r="S588" s="34"/>
      <c r="T588" s="47"/>
      <c r="U588" s="48"/>
      <c r="V588" s="49"/>
      <c r="W588" s="50"/>
      <c r="X588" s="51"/>
      <c r="Y588" s="37"/>
      <c r="Z588" s="38"/>
      <c r="AA588" s="38"/>
      <c r="AB588" s="38"/>
    </row>
    <row r="589" spans="1:28" ht="45" customHeight="1">
      <c r="A589" s="54"/>
      <c r="B589" s="55" t="str">
        <f t="shared" si="4"/>
        <v>월</v>
      </c>
      <c r="C589" s="55" t="str">
        <f t="shared" si="5"/>
        <v>00년 1월 1주차</v>
      </c>
      <c r="D589" s="55"/>
      <c r="E589" s="56"/>
      <c r="F589" s="54"/>
      <c r="G589" s="54"/>
      <c r="H589" s="33"/>
      <c r="I589" s="54"/>
      <c r="J589" s="33"/>
      <c r="K589" s="33"/>
      <c r="L589" s="34"/>
      <c r="M589" s="34"/>
      <c r="N589" s="35"/>
      <c r="O589" s="34"/>
      <c r="P589" s="33"/>
      <c r="Q589" s="35"/>
      <c r="R589" s="46"/>
      <c r="S589" s="34"/>
      <c r="T589" s="47"/>
      <c r="U589" s="48"/>
      <c r="V589" s="49"/>
      <c r="W589" s="50"/>
      <c r="X589" s="51"/>
      <c r="Y589" s="37"/>
      <c r="Z589" s="38"/>
      <c r="AA589" s="38"/>
      <c r="AB589" s="38"/>
    </row>
    <row r="590" spans="1:28" ht="45" customHeight="1">
      <c r="A590" s="54"/>
      <c r="B590" s="55" t="str">
        <f t="shared" si="4"/>
        <v>월</v>
      </c>
      <c r="C590" s="55" t="str">
        <f t="shared" si="5"/>
        <v>00년 1월 1주차</v>
      </c>
      <c r="D590" s="55"/>
      <c r="E590" s="56"/>
      <c r="F590" s="54"/>
      <c r="G590" s="54"/>
      <c r="H590" s="33"/>
      <c r="I590" s="54"/>
      <c r="J590" s="33"/>
      <c r="K590" s="33"/>
      <c r="L590" s="34"/>
      <c r="M590" s="34"/>
      <c r="N590" s="35"/>
      <c r="O590" s="34"/>
      <c r="P590" s="33"/>
      <c r="Q590" s="35"/>
      <c r="R590" s="46"/>
      <c r="S590" s="34"/>
      <c r="T590" s="47"/>
      <c r="U590" s="48"/>
      <c r="V590" s="49"/>
      <c r="W590" s="50"/>
      <c r="X590" s="51"/>
      <c r="Y590" s="37"/>
      <c r="Z590" s="38"/>
      <c r="AA590" s="38"/>
      <c r="AB590" s="38"/>
    </row>
    <row r="591" spans="1:28" ht="45" customHeight="1">
      <c r="A591" s="54"/>
      <c r="B591" s="55" t="str">
        <f t="shared" si="4"/>
        <v>월</v>
      </c>
      <c r="C591" s="55" t="str">
        <f t="shared" si="5"/>
        <v>00년 1월 1주차</v>
      </c>
      <c r="D591" s="55"/>
      <c r="E591" s="56"/>
      <c r="F591" s="54"/>
      <c r="G591" s="54"/>
      <c r="H591" s="33"/>
      <c r="I591" s="54"/>
      <c r="J591" s="33"/>
      <c r="K591" s="33"/>
      <c r="L591" s="34"/>
      <c r="M591" s="34"/>
      <c r="N591" s="35"/>
      <c r="O591" s="34"/>
      <c r="P591" s="33"/>
      <c r="Q591" s="35"/>
      <c r="R591" s="46"/>
      <c r="S591" s="34"/>
      <c r="T591" s="47"/>
      <c r="U591" s="48"/>
      <c r="V591" s="49"/>
      <c r="W591" s="50"/>
      <c r="X591" s="51"/>
      <c r="Y591" s="37"/>
      <c r="Z591" s="38"/>
      <c r="AA591" s="38"/>
      <c r="AB591" s="38"/>
    </row>
    <row r="592" spans="1:28" ht="45" customHeight="1">
      <c r="A592" s="54"/>
      <c r="B592" s="55" t="str">
        <f t="shared" si="4"/>
        <v>월</v>
      </c>
      <c r="C592" s="55" t="str">
        <f t="shared" si="5"/>
        <v>00년 1월 1주차</v>
      </c>
      <c r="D592" s="55"/>
      <c r="E592" s="56"/>
      <c r="F592" s="54"/>
      <c r="G592" s="54"/>
      <c r="H592" s="33"/>
      <c r="I592" s="54"/>
      <c r="J592" s="33"/>
      <c r="K592" s="33"/>
      <c r="L592" s="34"/>
      <c r="M592" s="34"/>
      <c r="N592" s="35"/>
      <c r="O592" s="34"/>
      <c r="P592" s="33"/>
      <c r="Q592" s="35"/>
      <c r="R592" s="46"/>
      <c r="S592" s="34"/>
      <c r="T592" s="47"/>
      <c r="U592" s="48"/>
      <c r="V592" s="49"/>
      <c r="W592" s="50"/>
      <c r="X592" s="51"/>
      <c r="Y592" s="37"/>
      <c r="Z592" s="38"/>
      <c r="AA592" s="38"/>
      <c r="AB592" s="38"/>
    </row>
    <row r="593" spans="1:28" ht="45" customHeight="1">
      <c r="A593" s="54"/>
      <c r="B593" s="55" t="str">
        <f t="shared" si="4"/>
        <v>월</v>
      </c>
      <c r="C593" s="55" t="str">
        <f t="shared" si="5"/>
        <v>00년 1월 1주차</v>
      </c>
      <c r="D593" s="55"/>
      <c r="E593" s="56"/>
      <c r="F593" s="54"/>
      <c r="G593" s="54"/>
      <c r="H593" s="33"/>
      <c r="I593" s="54"/>
      <c r="J593" s="33"/>
      <c r="K593" s="33"/>
      <c r="L593" s="34"/>
      <c r="M593" s="34"/>
      <c r="N593" s="35"/>
      <c r="O593" s="34"/>
      <c r="P593" s="33"/>
      <c r="Q593" s="35"/>
      <c r="R593" s="46"/>
      <c r="S593" s="34"/>
      <c r="T593" s="47"/>
      <c r="U593" s="48"/>
      <c r="V593" s="49"/>
      <c r="W593" s="50"/>
      <c r="X593" s="51"/>
      <c r="Y593" s="37"/>
      <c r="Z593" s="38"/>
      <c r="AA593" s="38"/>
      <c r="AB593" s="38"/>
    </row>
    <row r="594" spans="1:28" ht="45" customHeight="1">
      <c r="A594" s="54"/>
      <c r="B594" s="55" t="str">
        <f t="shared" si="4"/>
        <v>월</v>
      </c>
      <c r="C594" s="55" t="str">
        <f t="shared" si="5"/>
        <v>00년 1월 1주차</v>
      </c>
      <c r="D594" s="55"/>
      <c r="E594" s="56"/>
      <c r="F594" s="54"/>
      <c r="G594" s="54"/>
      <c r="H594" s="33"/>
      <c r="I594" s="54"/>
      <c r="J594" s="33"/>
      <c r="K594" s="33"/>
      <c r="L594" s="34"/>
      <c r="M594" s="34"/>
      <c r="N594" s="35"/>
      <c r="O594" s="34"/>
      <c r="P594" s="33"/>
      <c r="Q594" s="35"/>
      <c r="R594" s="46"/>
      <c r="S594" s="34"/>
      <c r="T594" s="47"/>
      <c r="U594" s="48"/>
      <c r="V594" s="49"/>
      <c r="W594" s="50"/>
      <c r="X594" s="51"/>
      <c r="Y594" s="37"/>
      <c r="Z594" s="38"/>
      <c r="AA594" s="38"/>
      <c r="AB594" s="38"/>
    </row>
    <row r="595" spans="1:28" ht="45" customHeight="1">
      <c r="A595" s="54"/>
      <c r="B595" s="55" t="str">
        <f t="shared" si="4"/>
        <v>월</v>
      </c>
      <c r="C595" s="55" t="str">
        <f t="shared" si="5"/>
        <v>00년 1월 1주차</v>
      </c>
      <c r="D595" s="55"/>
      <c r="E595" s="56"/>
      <c r="F595" s="54"/>
      <c r="G595" s="54"/>
      <c r="H595" s="33"/>
      <c r="I595" s="54"/>
      <c r="J595" s="33"/>
      <c r="K595" s="33"/>
      <c r="L595" s="34"/>
      <c r="M595" s="34"/>
      <c r="N595" s="35"/>
      <c r="O595" s="34"/>
      <c r="P595" s="33"/>
      <c r="Q595" s="35"/>
      <c r="R595" s="46"/>
      <c r="S595" s="34"/>
      <c r="T595" s="47"/>
      <c r="U595" s="48"/>
      <c r="V595" s="49"/>
      <c r="W595" s="50"/>
      <c r="X595" s="51"/>
      <c r="Y595" s="37"/>
      <c r="Z595" s="38"/>
      <c r="AA595" s="38"/>
      <c r="AB595" s="38"/>
    </row>
    <row r="596" spans="1:28" ht="45" customHeight="1">
      <c r="A596" s="54"/>
      <c r="B596" s="55" t="str">
        <f t="shared" si="4"/>
        <v>월</v>
      </c>
      <c r="C596" s="55" t="str">
        <f t="shared" si="5"/>
        <v>00년 1월 1주차</v>
      </c>
      <c r="D596" s="55"/>
      <c r="E596" s="56"/>
      <c r="F596" s="54"/>
      <c r="G596" s="54"/>
      <c r="H596" s="33"/>
      <c r="I596" s="54"/>
      <c r="J596" s="33"/>
      <c r="K596" s="33"/>
      <c r="L596" s="34"/>
      <c r="M596" s="34"/>
      <c r="N596" s="35"/>
      <c r="O596" s="34"/>
      <c r="P596" s="33"/>
      <c r="Q596" s="35"/>
      <c r="R596" s="46"/>
      <c r="S596" s="34"/>
      <c r="T596" s="47"/>
      <c r="U596" s="48"/>
      <c r="V596" s="49"/>
      <c r="W596" s="50"/>
      <c r="X596" s="51"/>
      <c r="Y596" s="37"/>
      <c r="Z596" s="38"/>
      <c r="AA596" s="38"/>
      <c r="AB596" s="38"/>
    </row>
    <row r="597" spans="1:28" ht="45" customHeight="1">
      <c r="A597" s="54"/>
      <c r="B597" s="55" t="str">
        <f t="shared" si="4"/>
        <v>월</v>
      </c>
      <c r="C597" s="55" t="str">
        <f t="shared" si="5"/>
        <v>00년 1월 1주차</v>
      </c>
      <c r="D597" s="55"/>
      <c r="E597" s="56"/>
      <c r="F597" s="54"/>
      <c r="G597" s="54"/>
      <c r="H597" s="33"/>
      <c r="I597" s="54"/>
      <c r="J597" s="33"/>
      <c r="K597" s="33"/>
      <c r="L597" s="34"/>
      <c r="M597" s="34"/>
      <c r="N597" s="35"/>
      <c r="O597" s="34"/>
      <c r="P597" s="33"/>
      <c r="Q597" s="35"/>
      <c r="R597" s="46"/>
      <c r="S597" s="34"/>
      <c r="T597" s="47"/>
      <c r="U597" s="48"/>
      <c r="V597" s="49"/>
      <c r="W597" s="50"/>
      <c r="X597" s="51"/>
      <c r="Y597" s="37"/>
      <c r="Z597" s="38"/>
      <c r="AA597" s="38"/>
      <c r="AB597" s="38"/>
    </row>
    <row r="598" spans="1:28" ht="45" customHeight="1">
      <c r="A598" s="54"/>
      <c r="B598" s="55" t="str">
        <f t="shared" si="4"/>
        <v>월</v>
      </c>
      <c r="C598" s="55" t="str">
        <f t="shared" si="5"/>
        <v>00년 1월 1주차</v>
      </c>
      <c r="D598" s="55"/>
      <c r="E598" s="56"/>
      <c r="F598" s="54"/>
      <c r="G598" s="54"/>
      <c r="H598" s="33"/>
      <c r="I598" s="54"/>
      <c r="J598" s="33"/>
      <c r="K598" s="33"/>
      <c r="L598" s="34"/>
      <c r="M598" s="34"/>
      <c r="N598" s="35"/>
      <c r="O598" s="34"/>
      <c r="P598" s="33"/>
      <c r="Q598" s="35"/>
      <c r="R598" s="46"/>
      <c r="S598" s="34"/>
      <c r="T598" s="47"/>
      <c r="U598" s="48"/>
      <c r="V598" s="49"/>
      <c r="W598" s="50"/>
      <c r="X598" s="51"/>
      <c r="Y598" s="37"/>
      <c r="Z598" s="38"/>
      <c r="AA598" s="38"/>
      <c r="AB598" s="38"/>
    </row>
    <row r="599" spans="1:28" ht="45" customHeight="1">
      <c r="A599" s="54"/>
      <c r="B599" s="55" t="str">
        <f t="shared" si="4"/>
        <v>월</v>
      </c>
      <c r="C599" s="55" t="str">
        <f t="shared" si="5"/>
        <v>00년 1월 1주차</v>
      </c>
      <c r="D599" s="55"/>
      <c r="E599" s="56"/>
      <c r="F599" s="54"/>
      <c r="G599" s="54"/>
      <c r="H599" s="33"/>
      <c r="I599" s="54"/>
      <c r="J599" s="33"/>
      <c r="K599" s="33"/>
      <c r="L599" s="34"/>
      <c r="M599" s="34"/>
      <c r="N599" s="35"/>
      <c r="O599" s="34"/>
      <c r="P599" s="33"/>
      <c r="Q599" s="35"/>
      <c r="R599" s="46"/>
      <c r="S599" s="34"/>
      <c r="T599" s="47"/>
      <c r="U599" s="48"/>
      <c r="V599" s="49"/>
      <c r="W599" s="50"/>
      <c r="X599" s="51"/>
      <c r="Y599" s="37"/>
      <c r="Z599" s="38"/>
      <c r="AA599" s="38"/>
      <c r="AB599" s="38"/>
    </row>
    <row r="600" spans="1:28" ht="45" customHeight="1">
      <c r="A600" s="54"/>
      <c r="B600" s="55" t="str">
        <f t="shared" si="4"/>
        <v>월</v>
      </c>
      <c r="C600" s="55" t="str">
        <f t="shared" si="5"/>
        <v>00년 1월 1주차</v>
      </c>
      <c r="D600" s="55"/>
      <c r="E600" s="56"/>
      <c r="F600" s="54"/>
      <c r="G600" s="54"/>
      <c r="H600" s="33"/>
      <c r="I600" s="54"/>
      <c r="J600" s="33"/>
      <c r="K600" s="33"/>
      <c r="L600" s="34"/>
      <c r="M600" s="34"/>
      <c r="N600" s="35"/>
      <c r="O600" s="34"/>
      <c r="P600" s="33"/>
      <c r="Q600" s="35"/>
      <c r="R600" s="46"/>
      <c r="S600" s="34"/>
      <c r="T600" s="47"/>
      <c r="U600" s="48"/>
      <c r="V600" s="49"/>
      <c r="W600" s="50"/>
      <c r="X600" s="51"/>
      <c r="Y600" s="37"/>
      <c r="Z600" s="38"/>
      <c r="AA600" s="38"/>
      <c r="AB600" s="38"/>
    </row>
    <row r="601" spans="1:28" ht="45" customHeight="1">
      <c r="A601" s="54"/>
      <c r="B601" s="55" t="str">
        <f t="shared" si="4"/>
        <v>월</v>
      </c>
      <c r="C601" s="55" t="str">
        <f t="shared" si="5"/>
        <v>00년 1월 1주차</v>
      </c>
      <c r="D601" s="55"/>
      <c r="E601" s="56"/>
      <c r="F601" s="54"/>
      <c r="G601" s="54"/>
      <c r="H601" s="33"/>
      <c r="I601" s="54"/>
      <c r="J601" s="33"/>
      <c r="K601" s="33"/>
      <c r="L601" s="34"/>
      <c r="M601" s="34"/>
      <c r="N601" s="35"/>
      <c r="O601" s="34"/>
      <c r="P601" s="33"/>
      <c r="Q601" s="35"/>
      <c r="R601" s="46"/>
      <c r="S601" s="34"/>
      <c r="T601" s="47"/>
      <c r="U601" s="48"/>
      <c r="V601" s="49"/>
      <c r="W601" s="50"/>
      <c r="X601" s="51"/>
      <c r="Y601" s="37"/>
      <c r="Z601" s="38"/>
      <c r="AA601" s="38"/>
      <c r="AB601" s="38"/>
    </row>
    <row r="602" spans="1:28" ht="45" customHeight="1">
      <c r="A602" s="54"/>
      <c r="B602" s="55" t="str">
        <f t="shared" si="4"/>
        <v>월</v>
      </c>
      <c r="C602" s="55" t="str">
        <f t="shared" si="5"/>
        <v>00년 1월 1주차</v>
      </c>
      <c r="D602" s="55"/>
      <c r="E602" s="56"/>
      <c r="F602" s="54"/>
      <c r="G602" s="54"/>
      <c r="H602" s="33"/>
      <c r="I602" s="54"/>
      <c r="J602" s="33"/>
      <c r="K602" s="33"/>
      <c r="L602" s="34"/>
      <c r="M602" s="34"/>
      <c r="N602" s="35"/>
      <c r="O602" s="34"/>
      <c r="P602" s="33"/>
      <c r="Q602" s="35"/>
      <c r="R602" s="46"/>
      <c r="S602" s="34"/>
      <c r="T602" s="47"/>
      <c r="U602" s="48"/>
      <c r="V602" s="49"/>
      <c r="W602" s="50"/>
      <c r="X602" s="51"/>
      <c r="Y602" s="37"/>
      <c r="Z602" s="38"/>
      <c r="AA602" s="38"/>
      <c r="AB602" s="38"/>
    </row>
    <row r="603" spans="1:28" ht="45" customHeight="1">
      <c r="A603" s="54"/>
      <c r="B603" s="55" t="str">
        <f t="shared" si="4"/>
        <v>월</v>
      </c>
      <c r="C603" s="55" t="str">
        <f t="shared" si="5"/>
        <v>00년 1월 1주차</v>
      </c>
      <c r="D603" s="55"/>
      <c r="E603" s="56"/>
      <c r="F603" s="54"/>
      <c r="G603" s="54"/>
      <c r="H603" s="33"/>
      <c r="I603" s="54"/>
      <c r="J603" s="33"/>
      <c r="K603" s="33"/>
      <c r="L603" s="34"/>
      <c r="M603" s="34"/>
      <c r="N603" s="35"/>
      <c r="O603" s="34"/>
      <c r="P603" s="33"/>
      <c r="Q603" s="35"/>
      <c r="R603" s="46"/>
      <c r="S603" s="34"/>
      <c r="T603" s="47"/>
      <c r="U603" s="48"/>
      <c r="V603" s="49"/>
      <c r="W603" s="50"/>
      <c r="X603" s="51"/>
      <c r="Y603" s="37"/>
      <c r="Z603" s="38"/>
      <c r="AA603" s="38"/>
      <c r="AB603" s="38"/>
    </row>
    <row r="604" spans="1:28" ht="45" customHeight="1">
      <c r="A604" s="54"/>
      <c r="B604" s="55" t="str">
        <f t="shared" si="4"/>
        <v>월</v>
      </c>
      <c r="C604" s="55" t="str">
        <f t="shared" si="5"/>
        <v>00년 1월 1주차</v>
      </c>
      <c r="D604" s="55"/>
      <c r="E604" s="56"/>
      <c r="F604" s="54"/>
      <c r="G604" s="54"/>
      <c r="H604" s="33"/>
      <c r="I604" s="54"/>
      <c r="J604" s="33"/>
      <c r="K604" s="33"/>
      <c r="L604" s="34"/>
      <c r="M604" s="34"/>
      <c r="N604" s="35"/>
      <c r="O604" s="34"/>
      <c r="P604" s="33"/>
      <c r="Q604" s="35"/>
      <c r="R604" s="46"/>
      <c r="S604" s="34"/>
      <c r="T604" s="47"/>
      <c r="U604" s="48"/>
      <c r="V604" s="49"/>
      <c r="W604" s="50"/>
      <c r="X604" s="51"/>
      <c r="Y604" s="37"/>
      <c r="Z604" s="38"/>
      <c r="AA604" s="38"/>
      <c r="AB604" s="38"/>
    </row>
    <row r="605" spans="1:28" ht="45" customHeight="1">
      <c r="A605" s="54"/>
      <c r="B605" s="55" t="str">
        <f t="shared" si="4"/>
        <v>월</v>
      </c>
      <c r="C605" s="55" t="str">
        <f t="shared" si="5"/>
        <v>00년 1월 1주차</v>
      </c>
      <c r="D605" s="55"/>
      <c r="E605" s="56"/>
      <c r="F605" s="54"/>
      <c r="G605" s="54"/>
      <c r="H605" s="33"/>
      <c r="I605" s="54"/>
      <c r="J605" s="33"/>
      <c r="K605" s="33"/>
      <c r="L605" s="34"/>
      <c r="M605" s="34"/>
      <c r="N605" s="35"/>
      <c r="O605" s="34"/>
      <c r="P605" s="33"/>
      <c r="Q605" s="35"/>
      <c r="R605" s="46"/>
      <c r="S605" s="34"/>
      <c r="T605" s="47"/>
      <c r="U605" s="48"/>
      <c r="V605" s="49"/>
      <c r="W605" s="50"/>
      <c r="X605" s="51"/>
      <c r="Y605" s="37"/>
      <c r="Z605" s="38"/>
      <c r="AA605" s="38"/>
      <c r="AB605" s="38"/>
    </row>
    <row r="606" spans="1:28" ht="45" customHeight="1">
      <c r="A606" s="54"/>
      <c r="B606" s="55" t="str">
        <f t="shared" si="4"/>
        <v>월</v>
      </c>
      <c r="C606" s="55" t="str">
        <f t="shared" si="5"/>
        <v>00년 1월 1주차</v>
      </c>
      <c r="D606" s="55"/>
      <c r="E606" s="56"/>
      <c r="F606" s="54"/>
      <c r="G606" s="54"/>
      <c r="H606" s="33"/>
      <c r="I606" s="54"/>
      <c r="J606" s="33"/>
      <c r="K606" s="33"/>
      <c r="L606" s="34"/>
      <c r="M606" s="34"/>
      <c r="N606" s="35"/>
      <c r="O606" s="34"/>
      <c r="P606" s="33"/>
      <c r="Q606" s="35"/>
      <c r="R606" s="46"/>
      <c r="S606" s="34"/>
      <c r="T606" s="47"/>
      <c r="U606" s="48"/>
      <c r="V606" s="49"/>
      <c r="W606" s="50"/>
      <c r="X606" s="51"/>
      <c r="Y606" s="37"/>
      <c r="Z606" s="38"/>
      <c r="AA606" s="38"/>
      <c r="AB606" s="38"/>
    </row>
    <row r="607" spans="1:28" ht="45" customHeight="1">
      <c r="A607" s="54"/>
      <c r="B607" s="55" t="str">
        <f t="shared" si="4"/>
        <v>월</v>
      </c>
      <c r="C607" s="55" t="str">
        <f t="shared" si="5"/>
        <v>00년 1월 1주차</v>
      </c>
      <c r="D607" s="55"/>
      <c r="E607" s="56"/>
      <c r="F607" s="54"/>
      <c r="G607" s="54"/>
      <c r="H607" s="33"/>
      <c r="I607" s="54"/>
      <c r="J607" s="33"/>
      <c r="K607" s="33"/>
      <c r="L607" s="34"/>
      <c r="M607" s="34"/>
      <c r="N607" s="35"/>
      <c r="O607" s="34"/>
      <c r="P607" s="33"/>
      <c r="Q607" s="35"/>
      <c r="R607" s="46"/>
      <c r="S607" s="34"/>
      <c r="T607" s="47"/>
      <c r="U607" s="48"/>
      <c r="V607" s="49"/>
      <c r="W607" s="50"/>
      <c r="X607" s="51"/>
      <c r="Y607" s="37"/>
      <c r="Z607" s="38"/>
      <c r="AA607" s="38"/>
      <c r="AB607" s="38"/>
    </row>
    <row r="608" spans="1:28" ht="45" customHeight="1">
      <c r="A608" s="54"/>
      <c r="B608" s="55" t="str">
        <f t="shared" si="4"/>
        <v>월</v>
      </c>
      <c r="C608" s="55" t="str">
        <f t="shared" si="5"/>
        <v>00년 1월 1주차</v>
      </c>
      <c r="D608" s="55"/>
      <c r="E608" s="56"/>
      <c r="F608" s="54"/>
      <c r="G608" s="54"/>
      <c r="H608" s="33"/>
      <c r="I608" s="54"/>
      <c r="J608" s="33"/>
      <c r="K608" s="33"/>
      <c r="L608" s="34"/>
      <c r="M608" s="34"/>
      <c r="N608" s="35"/>
      <c r="O608" s="34"/>
      <c r="P608" s="33"/>
      <c r="Q608" s="35"/>
      <c r="R608" s="46"/>
      <c r="S608" s="34"/>
      <c r="T608" s="47"/>
      <c r="U608" s="48"/>
      <c r="V608" s="49"/>
      <c r="W608" s="50"/>
      <c r="X608" s="51"/>
      <c r="Y608" s="37"/>
      <c r="Z608" s="38"/>
      <c r="AA608" s="38"/>
      <c r="AB608" s="38"/>
    </row>
    <row r="609" spans="1:28" ht="45" customHeight="1">
      <c r="A609" s="54"/>
      <c r="B609" s="55" t="str">
        <f t="shared" si="4"/>
        <v>월</v>
      </c>
      <c r="C609" s="55" t="str">
        <f t="shared" si="5"/>
        <v>00년 1월 1주차</v>
      </c>
      <c r="D609" s="55"/>
      <c r="E609" s="56"/>
      <c r="F609" s="54"/>
      <c r="G609" s="54"/>
      <c r="H609" s="33"/>
      <c r="I609" s="54"/>
      <c r="J609" s="33"/>
      <c r="K609" s="33"/>
      <c r="L609" s="34"/>
      <c r="M609" s="34"/>
      <c r="N609" s="35"/>
      <c r="O609" s="34"/>
      <c r="P609" s="33"/>
      <c r="Q609" s="35"/>
      <c r="R609" s="46"/>
      <c r="S609" s="34"/>
      <c r="T609" s="47"/>
      <c r="U609" s="48"/>
      <c r="V609" s="49"/>
      <c r="W609" s="50"/>
      <c r="X609" s="51"/>
      <c r="Y609" s="37"/>
      <c r="Z609" s="38"/>
      <c r="AA609" s="38"/>
      <c r="AB609" s="38"/>
    </row>
    <row r="610" spans="1:28" ht="45" customHeight="1">
      <c r="A610" s="54"/>
      <c r="B610" s="55" t="str">
        <f t="shared" si="4"/>
        <v>월</v>
      </c>
      <c r="C610" s="55" t="str">
        <f t="shared" si="5"/>
        <v>00년 1월 1주차</v>
      </c>
      <c r="D610" s="55"/>
      <c r="E610" s="56"/>
      <c r="F610" s="54"/>
      <c r="G610" s="54"/>
      <c r="H610" s="33"/>
      <c r="I610" s="54"/>
      <c r="J610" s="33"/>
      <c r="K610" s="33"/>
      <c r="L610" s="34"/>
      <c r="M610" s="34"/>
      <c r="N610" s="35"/>
      <c r="O610" s="34"/>
      <c r="P610" s="33"/>
      <c r="Q610" s="35"/>
      <c r="R610" s="46"/>
      <c r="S610" s="34"/>
      <c r="T610" s="47"/>
      <c r="U610" s="48"/>
      <c r="V610" s="49"/>
      <c r="W610" s="50"/>
      <c r="X610" s="51"/>
      <c r="Y610" s="37"/>
      <c r="Z610" s="38"/>
      <c r="AA610" s="38"/>
      <c r="AB610" s="38"/>
    </row>
    <row r="611" spans="1:28" ht="45" customHeight="1">
      <c r="A611" s="54"/>
      <c r="B611" s="55" t="str">
        <f t="shared" si="4"/>
        <v>월</v>
      </c>
      <c r="C611" s="55" t="str">
        <f t="shared" si="5"/>
        <v>00년 1월 1주차</v>
      </c>
      <c r="D611" s="55"/>
      <c r="E611" s="56"/>
      <c r="F611" s="54"/>
      <c r="G611" s="54"/>
      <c r="H611" s="33"/>
      <c r="I611" s="54"/>
      <c r="J611" s="33"/>
      <c r="K611" s="33"/>
      <c r="L611" s="34"/>
      <c r="M611" s="34"/>
      <c r="N611" s="35"/>
      <c r="O611" s="34"/>
      <c r="P611" s="33"/>
      <c r="Q611" s="35"/>
      <c r="R611" s="46"/>
      <c r="S611" s="34"/>
      <c r="T611" s="47"/>
      <c r="U611" s="48"/>
      <c r="V611" s="49"/>
      <c r="W611" s="50"/>
      <c r="X611" s="51"/>
      <c r="Y611" s="37"/>
      <c r="Z611" s="38"/>
      <c r="AA611" s="38"/>
      <c r="AB611" s="38"/>
    </row>
    <row r="612" spans="1:28" ht="45" customHeight="1">
      <c r="A612" s="54"/>
      <c r="B612" s="55" t="str">
        <f t="shared" si="4"/>
        <v>월</v>
      </c>
      <c r="C612" s="55" t="str">
        <f t="shared" si="5"/>
        <v>00년 1월 1주차</v>
      </c>
      <c r="D612" s="55"/>
      <c r="E612" s="56"/>
      <c r="F612" s="54"/>
      <c r="G612" s="54"/>
      <c r="H612" s="33"/>
      <c r="I612" s="54"/>
      <c r="J612" s="33"/>
      <c r="K612" s="33"/>
      <c r="L612" s="34"/>
      <c r="M612" s="34"/>
      <c r="N612" s="35"/>
      <c r="O612" s="34"/>
      <c r="P612" s="33"/>
      <c r="Q612" s="35"/>
      <c r="R612" s="46"/>
      <c r="S612" s="34"/>
      <c r="T612" s="47"/>
      <c r="U612" s="48"/>
      <c r="V612" s="49"/>
      <c r="W612" s="50"/>
      <c r="X612" s="51"/>
      <c r="Y612" s="37"/>
      <c r="Z612" s="38"/>
      <c r="AA612" s="38"/>
      <c r="AB612" s="38"/>
    </row>
    <row r="613" spans="1:28" ht="45" customHeight="1">
      <c r="A613" s="54"/>
      <c r="B613" s="55" t="str">
        <f t="shared" si="4"/>
        <v>월</v>
      </c>
      <c r="C613" s="55" t="str">
        <f t="shared" si="5"/>
        <v>00년 1월 1주차</v>
      </c>
      <c r="D613" s="55"/>
      <c r="E613" s="56"/>
      <c r="F613" s="54"/>
      <c r="G613" s="54"/>
      <c r="H613" s="33"/>
      <c r="I613" s="54"/>
      <c r="J613" s="33"/>
      <c r="K613" s="33"/>
      <c r="L613" s="34"/>
      <c r="M613" s="34"/>
      <c r="N613" s="35"/>
      <c r="O613" s="34"/>
      <c r="P613" s="33"/>
      <c r="Q613" s="35"/>
      <c r="R613" s="46"/>
      <c r="S613" s="34"/>
      <c r="T613" s="47"/>
      <c r="U613" s="48"/>
      <c r="V613" s="49"/>
      <c r="W613" s="50"/>
      <c r="X613" s="51"/>
      <c r="Y613" s="37"/>
      <c r="Z613" s="38"/>
      <c r="AA613" s="38"/>
      <c r="AB613" s="38"/>
    </row>
    <row r="614" spans="1:28" ht="45" customHeight="1">
      <c r="A614" s="54"/>
      <c r="B614" s="55" t="str">
        <f t="shared" si="4"/>
        <v>월</v>
      </c>
      <c r="C614" s="55" t="str">
        <f t="shared" si="5"/>
        <v>00년 1월 1주차</v>
      </c>
      <c r="D614" s="55"/>
      <c r="E614" s="56"/>
      <c r="F614" s="54"/>
      <c r="G614" s="54"/>
      <c r="H614" s="33"/>
      <c r="I614" s="54"/>
      <c r="J614" s="33"/>
      <c r="K614" s="33"/>
      <c r="L614" s="34"/>
      <c r="M614" s="34"/>
      <c r="N614" s="35"/>
      <c r="O614" s="34"/>
      <c r="P614" s="33"/>
      <c r="Q614" s="35"/>
      <c r="R614" s="46"/>
      <c r="S614" s="34"/>
      <c r="T614" s="47"/>
      <c r="U614" s="48"/>
      <c r="V614" s="49"/>
      <c r="W614" s="50"/>
      <c r="X614" s="51"/>
      <c r="Y614" s="37"/>
      <c r="Z614" s="38"/>
      <c r="AA614" s="38"/>
      <c r="AB614" s="38"/>
    </row>
    <row r="615" spans="1:28" ht="45" customHeight="1">
      <c r="A615" s="54"/>
      <c r="B615" s="55" t="str">
        <f t="shared" si="4"/>
        <v>월</v>
      </c>
      <c r="C615" s="55" t="str">
        <f t="shared" si="5"/>
        <v>00년 1월 1주차</v>
      </c>
      <c r="D615" s="55"/>
      <c r="E615" s="56"/>
      <c r="F615" s="54"/>
      <c r="G615" s="54"/>
      <c r="H615" s="33"/>
      <c r="I615" s="54"/>
      <c r="J615" s="33"/>
      <c r="K615" s="33"/>
      <c r="L615" s="34"/>
      <c r="M615" s="34"/>
      <c r="N615" s="35"/>
      <c r="O615" s="34"/>
      <c r="P615" s="33"/>
      <c r="Q615" s="35"/>
      <c r="R615" s="46"/>
      <c r="S615" s="34"/>
      <c r="T615" s="47"/>
      <c r="U615" s="48"/>
      <c r="V615" s="49"/>
      <c r="W615" s="50"/>
      <c r="X615" s="51"/>
      <c r="Y615" s="37"/>
      <c r="Z615" s="38"/>
      <c r="AA615" s="38"/>
      <c r="AB615" s="38"/>
    </row>
    <row r="616" spans="1:28" ht="45" customHeight="1">
      <c r="A616" s="54"/>
      <c r="B616" s="55" t="str">
        <f t="shared" si="4"/>
        <v>월</v>
      </c>
      <c r="C616" s="55" t="str">
        <f t="shared" si="5"/>
        <v>00년 1월 1주차</v>
      </c>
      <c r="D616" s="55"/>
      <c r="E616" s="56"/>
      <c r="F616" s="54"/>
      <c r="G616" s="54"/>
      <c r="H616" s="33"/>
      <c r="I616" s="54"/>
      <c r="J616" s="33"/>
      <c r="K616" s="33"/>
      <c r="L616" s="34"/>
      <c r="M616" s="34"/>
      <c r="N616" s="35"/>
      <c r="O616" s="34"/>
      <c r="P616" s="33"/>
      <c r="Q616" s="35"/>
      <c r="R616" s="46"/>
      <c r="S616" s="34"/>
      <c r="T616" s="47"/>
      <c r="U616" s="48"/>
      <c r="V616" s="49"/>
      <c r="W616" s="50"/>
      <c r="X616" s="51"/>
      <c r="Y616" s="37"/>
      <c r="Z616" s="38"/>
      <c r="AA616" s="38"/>
      <c r="AB616" s="38"/>
    </row>
    <row r="617" spans="1:28" ht="45" customHeight="1">
      <c r="A617" s="54"/>
      <c r="B617" s="55" t="str">
        <f t="shared" si="4"/>
        <v>월</v>
      </c>
      <c r="C617" s="55" t="str">
        <f t="shared" si="5"/>
        <v>00년 1월 1주차</v>
      </c>
      <c r="D617" s="55"/>
      <c r="E617" s="56"/>
      <c r="F617" s="54"/>
      <c r="G617" s="54"/>
      <c r="H617" s="33"/>
      <c r="I617" s="54"/>
      <c r="J617" s="33"/>
      <c r="K617" s="33"/>
      <c r="L617" s="34"/>
      <c r="M617" s="34"/>
      <c r="N617" s="35"/>
      <c r="O617" s="34"/>
      <c r="P617" s="33"/>
      <c r="Q617" s="35"/>
      <c r="R617" s="46"/>
      <c r="S617" s="34"/>
      <c r="T617" s="47"/>
      <c r="U617" s="48"/>
      <c r="V617" s="49"/>
      <c r="W617" s="50"/>
      <c r="X617" s="51"/>
      <c r="Y617" s="37"/>
      <c r="Z617" s="38"/>
      <c r="AA617" s="38"/>
      <c r="AB617" s="38"/>
    </row>
    <row r="618" spans="1:28" ht="45" customHeight="1">
      <c r="A618" s="54"/>
      <c r="B618" s="55" t="str">
        <f t="shared" si="4"/>
        <v>월</v>
      </c>
      <c r="C618" s="55" t="str">
        <f t="shared" si="5"/>
        <v>00년 1월 1주차</v>
      </c>
      <c r="D618" s="55"/>
      <c r="E618" s="56"/>
      <c r="F618" s="54"/>
      <c r="G618" s="54"/>
      <c r="H618" s="33"/>
      <c r="I618" s="54"/>
      <c r="J618" s="33"/>
      <c r="K618" s="33"/>
      <c r="L618" s="34"/>
      <c r="M618" s="34"/>
      <c r="N618" s="35"/>
      <c r="O618" s="34"/>
      <c r="P618" s="33"/>
      <c r="Q618" s="35"/>
      <c r="R618" s="46"/>
      <c r="S618" s="34"/>
      <c r="T618" s="47"/>
      <c r="U618" s="48"/>
      <c r="V618" s="49"/>
      <c r="W618" s="50"/>
      <c r="X618" s="51"/>
      <c r="Y618" s="37"/>
      <c r="Z618" s="38"/>
      <c r="AA618" s="38"/>
      <c r="AB618" s="38"/>
    </row>
    <row r="619" spans="1:28" ht="45" customHeight="1">
      <c r="A619" s="54"/>
      <c r="B619" s="55" t="str">
        <f t="shared" si="4"/>
        <v>월</v>
      </c>
      <c r="C619" s="55" t="str">
        <f t="shared" si="5"/>
        <v>00년 1월 1주차</v>
      </c>
      <c r="D619" s="55"/>
      <c r="E619" s="56"/>
      <c r="F619" s="54"/>
      <c r="G619" s="54"/>
      <c r="H619" s="33"/>
      <c r="I619" s="54"/>
      <c r="J619" s="33"/>
      <c r="K619" s="33"/>
      <c r="L619" s="34"/>
      <c r="M619" s="34"/>
      <c r="N619" s="35"/>
      <c r="O619" s="34"/>
      <c r="P619" s="33"/>
      <c r="Q619" s="35"/>
      <c r="R619" s="46"/>
      <c r="S619" s="34"/>
      <c r="T619" s="47"/>
      <c r="U619" s="48"/>
      <c r="V619" s="49"/>
      <c r="W619" s="50"/>
      <c r="X619" s="51"/>
      <c r="Y619" s="37"/>
      <c r="Z619" s="38"/>
      <c r="AA619" s="38"/>
      <c r="AB619" s="38"/>
    </row>
    <row r="620" spans="1:28" ht="45" customHeight="1">
      <c r="A620" s="54"/>
      <c r="B620" s="55" t="str">
        <f t="shared" si="4"/>
        <v>월</v>
      </c>
      <c r="C620" s="55" t="str">
        <f t="shared" si="5"/>
        <v>00년 1월 1주차</v>
      </c>
      <c r="D620" s="55"/>
      <c r="E620" s="56"/>
      <c r="F620" s="54"/>
      <c r="G620" s="54"/>
      <c r="H620" s="33"/>
      <c r="I620" s="54"/>
      <c r="J620" s="33"/>
      <c r="K620" s="33"/>
      <c r="L620" s="34"/>
      <c r="M620" s="34"/>
      <c r="N620" s="35"/>
      <c r="O620" s="34"/>
      <c r="P620" s="33"/>
      <c r="Q620" s="35"/>
      <c r="R620" s="46"/>
      <c r="S620" s="34"/>
      <c r="T620" s="47"/>
      <c r="U620" s="48"/>
      <c r="V620" s="49"/>
      <c r="W620" s="50"/>
      <c r="X620" s="51"/>
      <c r="Y620" s="37"/>
      <c r="Z620" s="38"/>
      <c r="AA620" s="38"/>
      <c r="AB620" s="38"/>
    </row>
    <row r="621" spans="1:28" ht="45" customHeight="1">
      <c r="A621" s="54"/>
      <c r="B621" s="55" t="str">
        <f t="shared" si="4"/>
        <v>월</v>
      </c>
      <c r="C621" s="55" t="str">
        <f t="shared" si="5"/>
        <v>00년 1월 1주차</v>
      </c>
      <c r="D621" s="55"/>
      <c r="E621" s="56"/>
      <c r="F621" s="54"/>
      <c r="G621" s="54"/>
      <c r="H621" s="33"/>
      <c r="I621" s="54"/>
      <c r="J621" s="33"/>
      <c r="K621" s="33"/>
      <c r="L621" s="34"/>
      <c r="M621" s="34"/>
      <c r="N621" s="35"/>
      <c r="O621" s="34"/>
      <c r="P621" s="33"/>
      <c r="Q621" s="35"/>
      <c r="R621" s="46"/>
      <c r="S621" s="34"/>
      <c r="T621" s="47"/>
      <c r="U621" s="48"/>
      <c r="V621" s="49"/>
      <c r="W621" s="50"/>
      <c r="X621" s="51"/>
      <c r="Y621" s="37"/>
      <c r="Z621" s="38"/>
      <c r="AA621" s="38"/>
      <c r="AB621" s="38"/>
    </row>
    <row r="622" spans="1:28" ht="45" customHeight="1">
      <c r="A622" s="54"/>
      <c r="B622" s="55" t="str">
        <f t="shared" si="4"/>
        <v>월</v>
      </c>
      <c r="C622" s="55" t="str">
        <f t="shared" si="5"/>
        <v>00년 1월 1주차</v>
      </c>
      <c r="D622" s="55"/>
      <c r="E622" s="56"/>
      <c r="F622" s="54"/>
      <c r="G622" s="54"/>
      <c r="H622" s="33"/>
      <c r="I622" s="54"/>
      <c r="J622" s="33"/>
      <c r="K622" s="33"/>
      <c r="L622" s="34"/>
      <c r="M622" s="34"/>
      <c r="N622" s="35"/>
      <c r="O622" s="34"/>
      <c r="P622" s="33"/>
      <c r="Q622" s="35"/>
      <c r="R622" s="46"/>
      <c r="S622" s="34"/>
      <c r="T622" s="47"/>
      <c r="U622" s="48"/>
      <c r="V622" s="49"/>
      <c r="W622" s="50"/>
      <c r="X622" s="51"/>
      <c r="Y622" s="37"/>
      <c r="Z622" s="38"/>
      <c r="AA622" s="38"/>
      <c r="AB622" s="38"/>
    </row>
    <row r="623" spans="1:28" ht="45" customHeight="1">
      <c r="A623" s="54"/>
      <c r="B623" s="55" t="str">
        <f t="shared" si="4"/>
        <v>월</v>
      </c>
      <c r="C623" s="55" t="str">
        <f t="shared" si="5"/>
        <v>00년 1월 1주차</v>
      </c>
      <c r="D623" s="55"/>
      <c r="E623" s="56"/>
      <c r="F623" s="54"/>
      <c r="G623" s="54"/>
      <c r="H623" s="33"/>
      <c r="I623" s="54"/>
      <c r="J623" s="33"/>
      <c r="K623" s="33"/>
      <c r="L623" s="34"/>
      <c r="M623" s="34"/>
      <c r="N623" s="35"/>
      <c r="O623" s="34"/>
      <c r="P623" s="33"/>
      <c r="Q623" s="35"/>
      <c r="R623" s="46"/>
      <c r="S623" s="34"/>
      <c r="T623" s="47"/>
      <c r="U623" s="48"/>
      <c r="V623" s="49"/>
      <c r="W623" s="50"/>
      <c r="X623" s="51"/>
      <c r="Y623" s="37"/>
      <c r="Z623" s="38"/>
      <c r="AA623" s="38"/>
      <c r="AB623" s="38"/>
    </row>
    <row r="624" spans="1:28" ht="45" customHeight="1">
      <c r="A624" s="54"/>
      <c r="B624" s="55" t="str">
        <f t="shared" si="4"/>
        <v>월</v>
      </c>
      <c r="C624" s="55" t="str">
        <f t="shared" si="5"/>
        <v>00년 1월 1주차</v>
      </c>
      <c r="D624" s="55"/>
      <c r="E624" s="56"/>
      <c r="F624" s="54"/>
      <c r="G624" s="54"/>
      <c r="H624" s="33"/>
      <c r="I624" s="54"/>
      <c r="J624" s="33"/>
      <c r="K624" s="33"/>
      <c r="L624" s="34"/>
      <c r="M624" s="34"/>
      <c r="N624" s="35"/>
      <c r="O624" s="34"/>
      <c r="P624" s="33"/>
      <c r="Q624" s="35"/>
      <c r="R624" s="46"/>
      <c r="S624" s="34"/>
      <c r="T624" s="47"/>
      <c r="U624" s="48"/>
      <c r="V624" s="49"/>
      <c r="W624" s="50"/>
      <c r="X624" s="51"/>
      <c r="Y624" s="37"/>
      <c r="Z624" s="38"/>
      <c r="AA624" s="38"/>
      <c r="AB624" s="38"/>
    </row>
    <row r="625" spans="1:28" ht="45" customHeight="1">
      <c r="A625" s="54"/>
      <c r="B625" s="55" t="str">
        <f t="shared" si="4"/>
        <v>월</v>
      </c>
      <c r="C625" s="55" t="str">
        <f t="shared" si="5"/>
        <v>00년 1월 1주차</v>
      </c>
      <c r="D625" s="55"/>
      <c r="E625" s="56"/>
      <c r="F625" s="54"/>
      <c r="G625" s="54"/>
      <c r="H625" s="33"/>
      <c r="I625" s="54"/>
      <c r="J625" s="33"/>
      <c r="K625" s="33"/>
      <c r="L625" s="34"/>
      <c r="M625" s="34"/>
      <c r="N625" s="35"/>
      <c r="O625" s="34"/>
      <c r="P625" s="33"/>
      <c r="Q625" s="35"/>
      <c r="R625" s="46"/>
      <c r="S625" s="34"/>
      <c r="T625" s="47"/>
      <c r="U625" s="48"/>
      <c r="V625" s="49"/>
      <c r="W625" s="50"/>
      <c r="X625" s="51"/>
      <c r="Y625" s="37"/>
      <c r="Z625" s="38"/>
      <c r="AA625" s="38"/>
      <c r="AB625" s="38"/>
    </row>
    <row r="626" spans="1:28" ht="45" customHeight="1">
      <c r="A626" s="54"/>
      <c r="B626" s="55" t="str">
        <f t="shared" si="4"/>
        <v>월</v>
      </c>
      <c r="C626" s="55" t="str">
        <f t="shared" si="5"/>
        <v>00년 1월 1주차</v>
      </c>
      <c r="D626" s="55"/>
      <c r="E626" s="56"/>
      <c r="F626" s="54"/>
      <c r="G626" s="54"/>
      <c r="H626" s="33"/>
      <c r="I626" s="54"/>
      <c r="J626" s="33"/>
      <c r="K626" s="33"/>
      <c r="L626" s="34"/>
      <c r="M626" s="34"/>
      <c r="N626" s="35"/>
      <c r="O626" s="34"/>
      <c r="P626" s="33"/>
      <c r="Q626" s="35"/>
      <c r="R626" s="46"/>
      <c r="S626" s="34"/>
      <c r="T626" s="47"/>
      <c r="U626" s="48"/>
      <c r="V626" s="49"/>
      <c r="W626" s="50"/>
      <c r="X626" s="51"/>
      <c r="Y626" s="37"/>
      <c r="Z626" s="38"/>
      <c r="AA626" s="38"/>
      <c r="AB626" s="38"/>
    </row>
    <row r="627" spans="1:28" ht="45" customHeight="1">
      <c r="A627" s="54"/>
      <c r="B627" s="55" t="str">
        <f t="shared" si="4"/>
        <v>월</v>
      </c>
      <c r="C627" s="55" t="str">
        <f t="shared" si="5"/>
        <v>00년 1월 1주차</v>
      </c>
      <c r="D627" s="55"/>
      <c r="E627" s="56"/>
      <c r="F627" s="54"/>
      <c r="G627" s="54"/>
      <c r="H627" s="33"/>
      <c r="I627" s="54"/>
      <c r="J627" s="33"/>
      <c r="K627" s="33"/>
      <c r="L627" s="34"/>
      <c r="M627" s="34"/>
      <c r="N627" s="35"/>
      <c r="O627" s="34"/>
      <c r="P627" s="33"/>
      <c r="Q627" s="35"/>
      <c r="R627" s="46"/>
      <c r="S627" s="34"/>
      <c r="T627" s="47"/>
      <c r="U627" s="48"/>
      <c r="V627" s="49"/>
      <c r="W627" s="50"/>
      <c r="X627" s="51"/>
      <c r="Y627" s="37"/>
      <c r="Z627" s="38"/>
      <c r="AA627" s="38"/>
      <c r="AB627" s="38"/>
    </row>
    <row r="628" spans="1:28" ht="45" customHeight="1">
      <c r="A628" s="54"/>
      <c r="B628" s="55" t="str">
        <f t="shared" si="4"/>
        <v>월</v>
      </c>
      <c r="C628" s="55" t="str">
        <f t="shared" si="5"/>
        <v>00년 1월 1주차</v>
      </c>
      <c r="D628" s="55"/>
      <c r="E628" s="56"/>
      <c r="F628" s="54"/>
      <c r="G628" s="54"/>
      <c r="H628" s="33"/>
      <c r="I628" s="54"/>
      <c r="J628" s="33"/>
      <c r="K628" s="33"/>
      <c r="L628" s="34"/>
      <c r="M628" s="34"/>
      <c r="N628" s="35"/>
      <c r="O628" s="34"/>
      <c r="P628" s="33"/>
      <c r="Q628" s="35"/>
      <c r="R628" s="46"/>
      <c r="S628" s="34"/>
      <c r="T628" s="47"/>
      <c r="U628" s="48"/>
      <c r="V628" s="49"/>
      <c r="W628" s="50"/>
      <c r="X628" s="51"/>
      <c r="Y628" s="37"/>
      <c r="Z628" s="38"/>
      <c r="AA628" s="38"/>
      <c r="AB628" s="38"/>
    </row>
    <row r="629" spans="1:28" ht="45" customHeight="1">
      <c r="A629" s="54"/>
      <c r="B629" s="55" t="str">
        <f t="shared" si="4"/>
        <v>월</v>
      </c>
      <c r="C629" s="55" t="str">
        <f t="shared" si="5"/>
        <v>00년 1월 1주차</v>
      </c>
      <c r="D629" s="55"/>
      <c r="E629" s="56"/>
      <c r="F629" s="54"/>
      <c r="G629" s="54"/>
      <c r="H629" s="33"/>
      <c r="I629" s="54"/>
      <c r="J629" s="33"/>
      <c r="K629" s="33"/>
      <c r="L629" s="34"/>
      <c r="M629" s="34"/>
      <c r="N629" s="35"/>
      <c r="O629" s="34"/>
      <c r="P629" s="33"/>
      <c r="Q629" s="35"/>
      <c r="R629" s="46"/>
      <c r="S629" s="34"/>
      <c r="T629" s="47"/>
      <c r="U629" s="48"/>
      <c r="V629" s="49"/>
      <c r="W629" s="50"/>
      <c r="X629" s="51"/>
      <c r="Y629" s="37"/>
      <c r="Z629" s="38"/>
      <c r="AA629" s="38"/>
      <c r="AB629" s="38"/>
    </row>
    <row r="630" spans="1:28" ht="45" customHeight="1">
      <c r="A630" s="54"/>
      <c r="B630" s="55" t="str">
        <f t="shared" si="4"/>
        <v>월</v>
      </c>
      <c r="C630" s="55" t="str">
        <f t="shared" si="5"/>
        <v>00년 1월 1주차</v>
      </c>
      <c r="D630" s="55"/>
      <c r="E630" s="56"/>
      <c r="F630" s="54"/>
      <c r="G630" s="54"/>
      <c r="H630" s="33"/>
      <c r="I630" s="54"/>
      <c r="J630" s="33"/>
      <c r="K630" s="33"/>
      <c r="L630" s="34"/>
      <c r="M630" s="34"/>
      <c r="N630" s="35"/>
      <c r="O630" s="34"/>
      <c r="P630" s="33"/>
      <c r="Q630" s="35"/>
      <c r="R630" s="46"/>
      <c r="S630" s="34"/>
      <c r="T630" s="47"/>
      <c r="U630" s="48"/>
      <c r="V630" s="49"/>
      <c r="W630" s="50"/>
      <c r="X630" s="51"/>
      <c r="Y630" s="37"/>
      <c r="Z630" s="38"/>
      <c r="AA630" s="38"/>
      <c r="AB630" s="38"/>
    </row>
    <row r="631" spans="1:28" ht="45" customHeight="1">
      <c r="A631" s="54"/>
      <c r="B631" s="55" t="str">
        <f t="shared" si="4"/>
        <v>월</v>
      </c>
      <c r="C631" s="55" t="str">
        <f t="shared" si="5"/>
        <v>00년 1월 1주차</v>
      </c>
      <c r="D631" s="55"/>
      <c r="E631" s="56"/>
      <c r="F631" s="54"/>
      <c r="G631" s="54"/>
      <c r="H631" s="33"/>
      <c r="I631" s="54"/>
      <c r="J631" s="33"/>
      <c r="K631" s="33"/>
      <c r="L631" s="34"/>
      <c r="M631" s="34"/>
      <c r="N631" s="35"/>
      <c r="O631" s="34"/>
      <c r="P631" s="33"/>
      <c r="Q631" s="35"/>
      <c r="R631" s="46"/>
      <c r="S631" s="34"/>
      <c r="T631" s="47"/>
      <c r="U631" s="48"/>
      <c r="V631" s="49"/>
      <c r="W631" s="50"/>
      <c r="X631" s="51"/>
      <c r="Y631" s="37"/>
      <c r="Z631" s="38"/>
      <c r="AA631" s="38"/>
      <c r="AB631" s="38"/>
    </row>
    <row r="632" spans="1:28" ht="45" customHeight="1">
      <c r="A632" s="54"/>
      <c r="B632" s="55" t="str">
        <f t="shared" si="4"/>
        <v>월</v>
      </c>
      <c r="C632" s="55" t="str">
        <f t="shared" si="5"/>
        <v>00년 1월 1주차</v>
      </c>
      <c r="D632" s="55"/>
      <c r="E632" s="56"/>
      <c r="F632" s="54"/>
      <c r="G632" s="54"/>
      <c r="H632" s="33"/>
      <c r="I632" s="54"/>
      <c r="J632" s="33"/>
      <c r="K632" s="33"/>
      <c r="L632" s="34"/>
      <c r="M632" s="34"/>
      <c r="N632" s="35"/>
      <c r="O632" s="34"/>
      <c r="P632" s="33"/>
      <c r="Q632" s="35"/>
      <c r="R632" s="46"/>
      <c r="S632" s="34"/>
      <c r="T632" s="47"/>
      <c r="U632" s="48"/>
      <c r="V632" s="49"/>
      <c r="W632" s="50"/>
      <c r="X632" s="51"/>
      <c r="Y632" s="37"/>
      <c r="Z632" s="38"/>
      <c r="AA632" s="38"/>
      <c r="AB632" s="38"/>
    </row>
    <row r="633" spans="1:28" ht="45" customHeight="1">
      <c r="A633" s="54"/>
      <c r="B633" s="55" t="str">
        <f t="shared" si="4"/>
        <v>월</v>
      </c>
      <c r="C633" s="55" t="str">
        <f t="shared" si="5"/>
        <v>00년 1월 1주차</v>
      </c>
      <c r="D633" s="55"/>
      <c r="E633" s="56"/>
      <c r="F633" s="54"/>
      <c r="G633" s="54"/>
      <c r="H633" s="33"/>
      <c r="I633" s="54"/>
      <c r="J633" s="33"/>
      <c r="K633" s="33"/>
      <c r="L633" s="34"/>
      <c r="M633" s="34"/>
      <c r="N633" s="35"/>
      <c r="O633" s="34"/>
      <c r="P633" s="33"/>
      <c r="Q633" s="35"/>
      <c r="R633" s="46"/>
      <c r="S633" s="34"/>
      <c r="T633" s="47"/>
      <c r="U633" s="48"/>
      <c r="V633" s="49"/>
      <c r="W633" s="50"/>
      <c r="X633" s="51"/>
      <c r="Y633" s="37"/>
      <c r="Z633" s="38"/>
      <c r="AA633" s="38"/>
      <c r="AB633" s="38"/>
    </row>
    <row r="634" spans="1:28" ht="45" customHeight="1">
      <c r="A634" s="54"/>
      <c r="B634" s="55" t="str">
        <f t="shared" si="4"/>
        <v>월</v>
      </c>
      <c r="C634" s="55" t="str">
        <f t="shared" si="5"/>
        <v>00년 1월 1주차</v>
      </c>
      <c r="D634" s="55"/>
      <c r="E634" s="56"/>
      <c r="F634" s="54"/>
      <c r="G634" s="54"/>
      <c r="H634" s="33"/>
      <c r="I634" s="54"/>
      <c r="J634" s="33"/>
      <c r="K634" s="33"/>
      <c r="L634" s="34"/>
      <c r="M634" s="34"/>
      <c r="N634" s="35"/>
      <c r="O634" s="34"/>
      <c r="P634" s="33"/>
      <c r="Q634" s="35"/>
      <c r="R634" s="46"/>
      <c r="S634" s="34"/>
      <c r="T634" s="47"/>
      <c r="U634" s="48"/>
      <c r="V634" s="49"/>
      <c r="W634" s="50"/>
      <c r="X634" s="51"/>
      <c r="Y634" s="37"/>
      <c r="Z634" s="38"/>
      <c r="AA634" s="38"/>
      <c r="AB634" s="38"/>
    </row>
    <row r="635" spans="1:28" ht="45" customHeight="1">
      <c r="A635" s="54"/>
      <c r="B635" s="55" t="str">
        <f t="shared" si="4"/>
        <v>월</v>
      </c>
      <c r="C635" s="55" t="str">
        <f t="shared" si="5"/>
        <v>00년 1월 1주차</v>
      </c>
      <c r="D635" s="55"/>
      <c r="E635" s="56"/>
      <c r="F635" s="54"/>
      <c r="G635" s="54"/>
      <c r="H635" s="33"/>
      <c r="I635" s="54"/>
      <c r="J635" s="33"/>
      <c r="K635" s="33"/>
      <c r="L635" s="34"/>
      <c r="M635" s="34"/>
      <c r="N635" s="35"/>
      <c r="O635" s="34"/>
      <c r="P635" s="33"/>
      <c r="Q635" s="35"/>
      <c r="R635" s="46"/>
      <c r="S635" s="34"/>
      <c r="T635" s="47"/>
      <c r="U635" s="48"/>
      <c r="V635" s="49"/>
      <c r="W635" s="50"/>
      <c r="X635" s="51"/>
      <c r="Y635" s="37"/>
      <c r="Z635" s="38"/>
      <c r="AA635" s="38"/>
      <c r="AB635" s="38"/>
    </row>
    <row r="636" spans="1:28" ht="45" customHeight="1">
      <c r="A636" s="54"/>
      <c r="B636" s="55" t="str">
        <f t="shared" si="4"/>
        <v>월</v>
      </c>
      <c r="C636" s="55" t="str">
        <f t="shared" si="5"/>
        <v>00년 1월 1주차</v>
      </c>
      <c r="D636" s="55"/>
      <c r="E636" s="56"/>
      <c r="F636" s="54"/>
      <c r="G636" s="54"/>
      <c r="H636" s="33"/>
      <c r="I636" s="54"/>
      <c r="J636" s="33"/>
      <c r="K636" s="33"/>
      <c r="L636" s="34"/>
      <c r="M636" s="34"/>
      <c r="N636" s="35"/>
      <c r="O636" s="34"/>
      <c r="P636" s="33"/>
      <c r="Q636" s="35"/>
      <c r="R636" s="46"/>
      <c r="S636" s="34"/>
      <c r="T636" s="47"/>
      <c r="U636" s="48"/>
      <c r="V636" s="49"/>
      <c r="W636" s="50"/>
      <c r="X636" s="51"/>
      <c r="Y636" s="37"/>
      <c r="Z636" s="38"/>
      <c r="AA636" s="38"/>
      <c r="AB636" s="38"/>
    </row>
    <row r="637" spans="1:28" ht="45" customHeight="1">
      <c r="A637" s="54"/>
      <c r="B637" s="55" t="str">
        <f t="shared" si="4"/>
        <v>월</v>
      </c>
      <c r="C637" s="55" t="str">
        <f t="shared" si="5"/>
        <v>00년 1월 1주차</v>
      </c>
      <c r="D637" s="55"/>
      <c r="E637" s="56"/>
      <c r="F637" s="54"/>
      <c r="G637" s="54"/>
      <c r="H637" s="33"/>
      <c r="I637" s="54"/>
      <c r="J637" s="33"/>
      <c r="K637" s="33"/>
      <c r="L637" s="34"/>
      <c r="M637" s="34"/>
      <c r="N637" s="35"/>
      <c r="O637" s="34"/>
      <c r="P637" s="33"/>
      <c r="Q637" s="35"/>
      <c r="R637" s="46"/>
      <c r="S637" s="34"/>
      <c r="T637" s="47"/>
      <c r="U637" s="48"/>
      <c r="V637" s="49"/>
      <c r="W637" s="50"/>
      <c r="X637" s="51"/>
      <c r="Y637" s="37"/>
      <c r="Z637" s="38"/>
      <c r="AA637" s="38"/>
      <c r="AB637" s="38"/>
    </row>
    <row r="638" spans="1:28" ht="45" customHeight="1">
      <c r="A638" s="54"/>
      <c r="B638" s="55" t="str">
        <f t="shared" si="4"/>
        <v>월</v>
      </c>
      <c r="C638" s="55" t="str">
        <f t="shared" si="5"/>
        <v>00년 1월 1주차</v>
      </c>
      <c r="D638" s="55"/>
      <c r="E638" s="56"/>
      <c r="F638" s="54"/>
      <c r="G638" s="54"/>
      <c r="H638" s="33"/>
      <c r="I638" s="54"/>
      <c r="J638" s="33"/>
      <c r="K638" s="33"/>
      <c r="L638" s="34"/>
      <c r="M638" s="34"/>
      <c r="N638" s="35"/>
      <c r="O638" s="34"/>
      <c r="P638" s="33"/>
      <c r="Q638" s="35"/>
      <c r="R638" s="46"/>
      <c r="S638" s="34"/>
      <c r="T638" s="47"/>
      <c r="U638" s="48"/>
      <c r="V638" s="49"/>
      <c r="W638" s="50"/>
      <c r="X638" s="51"/>
      <c r="Y638" s="37"/>
      <c r="Z638" s="38"/>
      <c r="AA638" s="38"/>
      <c r="AB638" s="38"/>
    </row>
    <row r="639" spans="1:28" ht="45" customHeight="1">
      <c r="A639" s="54"/>
      <c r="B639" s="55" t="str">
        <f t="shared" si="4"/>
        <v>월</v>
      </c>
      <c r="C639" s="55" t="str">
        <f t="shared" si="5"/>
        <v>00년 1월 1주차</v>
      </c>
      <c r="D639" s="55"/>
      <c r="E639" s="56"/>
      <c r="F639" s="54"/>
      <c r="G639" s="54"/>
      <c r="H639" s="33"/>
      <c r="I639" s="54"/>
      <c r="J639" s="33"/>
      <c r="K639" s="33"/>
      <c r="L639" s="34"/>
      <c r="M639" s="34"/>
      <c r="N639" s="35"/>
      <c r="O639" s="34"/>
      <c r="P639" s="33"/>
      <c r="Q639" s="35"/>
      <c r="R639" s="46"/>
      <c r="S639" s="34"/>
      <c r="T639" s="47"/>
      <c r="U639" s="48"/>
      <c r="V639" s="49"/>
      <c r="W639" s="50"/>
      <c r="X639" s="51"/>
      <c r="Y639" s="37"/>
      <c r="Z639" s="38"/>
      <c r="AA639" s="38"/>
      <c r="AB639" s="38"/>
    </row>
    <row r="640" spans="1:28" ht="45" customHeight="1">
      <c r="A640" s="54"/>
      <c r="B640" s="55" t="str">
        <f t="shared" si="4"/>
        <v>월</v>
      </c>
      <c r="C640" s="55" t="str">
        <f t="shared" si="5"/>
        <v>00년 1월 1주차</v>
      </c>
      <c r="D640" s="55"/>
      <c r="E640" s="56"/>
      <c r="F640" s="54"/>
      <c r="G640" s="54"/>
      <c r="H640" s="33"/>
      <c r="I640" s="54"/>
      <c r="J640" s="33"/>
      <c r="K640" s="33"/>
      <c r="L640" s="34"/>
      <c r="M640" s="34"/>
      <c r="N640" s="35"/>
      <c r="O640" s="34"/>
      <c r="P640" s="33"/>
      <c r="Q640" s="35"/>
      <c r="R640" s="46"/>
      <c r="S640" s="34"/>
      <c r="T640" s="47"/>
      <c r="U640" s="48"/>
      <c r="V640" s="49"/>
      <c r="W640" s="50"/>
      <c r="X640" s="51"/>
      <c r="Y640" s="37"/>
      <c r="Z640" s="38"/>
      <c r="AA640" s="38"/>
      <c r="AB640" s="38"/>
    </row>
    <row r="641" spans="1:28" ht="45" customHeight="1">
      <c r="A641" s="54"/>
      <c r="B641" s="55" t="str">
        <f t="shared" si="4"/>
        <v>월</v>
      </c>
      <c r="C641" s="55" t="str">
        <f t="shared" si="5"/>
        <v>00년 1월 1주차</v>
      </c>
      <c r="D641" s="55"/>
      <c r="E641" s="56"/>
      <c r="F641" s="54"/>
      <c r="G641" s="54"/>
      <c r="H641" s="33"/>
      <c r="I641" s="54"/>
      <c r="J641" s="33"/>
      <c r="K641" s="33"/>
      <c r="L641" s="34"/>
      <c r="M641" s="34"/>
      <c r="N641" s="35"/>
      <c r="O641" s="34"/>
      <c r="P641" s="33"/>
      <c r="Q641" s="35"/>
      <c r="R641" s="46"/>
      <c r="S641" s="34"/>
      <c r="T641" s="47"/>
      <c r="U641" s="48"/>
      <c r="V641" s="49"/>
      <c r="W641" s="50"/>
      <c r="X641" s="51"/>
      <c r="Y641" s="37"/>
      <c r="Z641" s="38"/>
      <c r="AA641" s="38"/>
      <c r="AB641" s="38"/>
    </row>
    <row r="642" spans="1:28" ht="45" customHeight="1">
      <c r="A642" s="54"/>
      <c r="B642" s="55" t="str">
        <f t="shared" si="4"/>
        <v>월</v>
      </c>
      <c r="C642" s="55" t="str">
        <f t="shared" si="5"/>
        <v>00년 1월 1주차</v>
      </c>
      <c r="D642" s="55"/>
      <c r="E642" s="56"/>
      <c r="F642" s="54"/>
      <c r="G642" s="54"/>
      <c r="H642" s="33"/>
      <c r="I642" s="54"/>
      <c r="J642" s="33"/>
      <c r="K642" s="33"/>
      <c r="L642" s="34"/>
      <c r="M642" s="34"/>
      <c r="N642" s="35"/>
      <c r="O642" s="34"/>
      <c r="P642" s="33"/>
      <c r="Q642" s="35"/>
      <c r="R642" s="46"/>
      <c r="S642" s="34"/>
      <c r="T642" s="47"/>
      <c r="U642" s="48"/>
      <c r="V642" s="49"/>
      <c r="W642" s="50"/>
      <c r="X642" s="51"/>
      <c r="Y642" s="37"/>
      <c r="Z642" s="38"/>
      <c r="AA642" s="38"/>
      <c r="AB642" s="38"/>
    </row>
    <row r="643" spans="1:28" ht="45" customHeight="1">
      <c r="A643" s="54"/>
      <c r="B643" s="55" t="str">
        <f t="shared" si="4"/>
        <v>월</v>
      </c>
      <c r="C643" s="55" t="str">
        <f t="shared" si="5"/>
        <v>00년 1월 1주차</v>
      </c>
      <c r="D643" s="55"/>
      <c r="E643" s="56"/>
      <c r="F643" s="54"/>
      <c r="G643" s="54"/>
      <c r="H643" s="33"/>
      <c r="I643" s="54"/>
      <c r="J643" s="33"/>
      <c r="K643" s="33"/>
      <c r="L643" s="34"/>
      <c r="M643" s="34"/>
      <c r="N643" s="35"/>
      <c r="O643" s="34"/>
      <c r="P643" s="33"/>
      <c r="Q643" s="35"/>
      <c r="R643" s="46"/>
      <c r="S643" s="34"/>
      <c r="T643" s="47"/>
      <c r="U643" s="48"/>
      <c r="V643" s="49"/>
      <c r="W643" s="50"/>
      <c r="X643" s="51"/>
      <c r="Y643" s="37"/>
      <c r="Z643" s="38"/>
      <c r="AA643" s="38"/>
      <c r="AB643" s="38"/>
    </row>
    <row r="644" spans="1:28" ht="45" customHeight="1">
      <c r="A644" s="54"/>
      <c r="B644" s="55" t="str">
        <f t="shared" si="4"/>
        <v>월</v>
      </c>
      <c r="C644" s="55" t="str">
        <f t="shared" si="5"/>
        <v>00년 1월 1주차</v>
      </c>
      <c r="D644" s="55"/>
      <c r="E644" s="56"/>
      <c r="F644" s="54"/>
      <c r="G644" s="54"/>
      <c r="H644" s="33"/>
      <c r="I644" s="54"/>
      <c r="J644" s="33"/>
      <c r="K644" s="33"/>
      <c r="L644" s="34"/>
      <c r="M644" s="34"/>
      <c r="N644" s="35"/>
      <c r="O644" s="34"/>
      <c r="P644" s="33"/>
      <c r="Q644" s="35"/>
      <c r="R644" s="46"/>
      <c r="S644" s="34"/>
      <c r="T644" s="47"/>
      <c r="U644" s="48"/>
      <c r="V644" s="49"/>
      <c r="W644" s="50"/>
      <c r="X644" s="51"/>
      <c r="Y644" s="37"/>
      <c r="Z644" s="38"/>
      <c r="AA644" s="38"/>
      <c r="AB644" s="38"/>
    </row>
    <row r="645" spans="1:28" ht="45" customHeight="1">
      <c r="A645" s="54"/>
      <c r="B645" s="55" t="str">
        <f t="shared" si="4"/>
        <v>월</v>
      </c>
      <c r="C645" s="55" t="str">
        <f t="shared" si="5"/>
        <v>00년 1월 1주차</v>
      </c>
      <c r="D645" s="55"/>
      <c r="E645" s="56"/>
      <c r="F645" s="54"/>
      <c r="G645" s="54"/>
      <c r="H645" s="33"/>
      <c r="I645" s="54"/>
      <c r="J645" s="33"/>
      <c r="K645" s="33"/>
      <c r="L645" s="34"/>
      <c r="M645" s="34"/>
      <c r="N645" s="35"/>
      <c r="O645" s="34"/>
      <c r="P645" s="33"/>
      <c r="Q645" s="35"/>
      <c r="R645" s="46"/>
      <c r="S645" s="34"/>
      <c r="T645" s="47"/>
      <c r="U645" s="48"/>
      <c r="V645" s="49"/>
      <c r="W645" s="50"/>
      <c r="X645" s="51"/>
      <c r="Y645" s="37"/>
      <c r="Z645" s="38"/>
      <c r="AA645" s="38"/>
      <c r="AB645" s="38"/>
    </row>
    <row r="646" spans="1:28" ht="45" customHeight="1">
      <c r="A646" s="54"/>
      <c r="B646" s="55" t="str">
        <f t="shared" si="4"/>
        <v>월</v>
      </c>
      <c r="C646" s="55" t="str">
        <f t="shared" si="5"/>
        <v>00년 1월 1주차</v>
      </c>
      <c r="D646" s="55"/>
      <c r="E646" s="56"/>
      <c r="F646" s="54"/>
      <c r="G646" s="54"/>
      <c r="H646" s="33"/>
      <c r="I646" s="54"/>
      <c r="J646" s="33"/>
      <c r="K646" s="33"/>
      <c r="L646" s="34"/>
      <c r="M646" s="34"/>
      <c r="N646" s="35"/>
      <c r="O646" s="34"/>
      <c r="P646" s="33"/>
      <c r="Q646" s="35"/>
      <c r="R646" s="46"/>
      <c r="S646" s="34"/>
      <c r="T646" s="47"/>
      <c r="U646" s="48"/>
      <c r="V646" s="49"/>
      <c r="W646" s="50"/>
      <c r="X646" s="51"/>
      <c r="Y646" s="37"/>
      <c r="Z646" s="38"/>
      <c r="AA646" s="38"/>
      <c r="AB646" s="38"/>
    </row>
    <row r="647" spans="1:28" ht="45" customHeight="1">
      <c r="A647" s="54"/>
      <c r="B647" s="55" t="str">
        <f t="shared" si="4"/>
        <v>월</v>
      </c>
      <c r="C647" s="55" t="str">
        <f t="shared" si="5"/>
        <v>00년 1월 1주차</v>
      </c>
      <c r="D647" s="55"/>
      <c r="E647" s="56"/>
      <c r="F647" s="54"/>
      <c r="G647" s="54"/>
      <c r="H647" s="33"/>
      <c r="I647" s="54"/>
      <c r="J647" s="33"/>
      <c r="K647" s="33"/>
      <c r="L647" s="34"/>
      <c r="M647" s="34"/>
      <c r="N647" s="35"/>
      <c r="O647" s="34"/>
      <c r="P647" s="33"/>
      <c r="Q647" s="35"/>
      <c r="R647" s="46"/>
      <c r="S647" s="34"/>
      <c r="T647" s="47"/>
      <c r="U647" s="48"/>
      <c r="V647" s="49"/>
      <c r="W647" s="50"/>
      <c r="X647" s="51"/>
      <c r="Y647" s="37"/>
      <c r="Z647" s="38"/>
      <c r="AA647" s="38"/>
      <c r="AB647" s="38"/>
    </row>
    <row r="648" spans="1:28" ht="45" customHeight="1">
      <c r="A648" s="54"/>
      <c r="B648" s="55" t="str">
        <f t="shared" si="4"/>
        <v>월</v>
      </c>
      <c r="C648" s="55" t="str">
        <f t="shared" si="5"/>
        <v>00년 1월 1주차</v>
      </c>
      <c r="D648" s="55"/>
      <c r="E648" s="56"/>
      <c r="F648" s="54"/>
      <c r="G648" s="54"/>
      <c r="H648" s="33"/>
      <c r="I648" s="54"/>
      <c r="J648" s="33"/>
      <c r="K648" s="33"/>
      <c r="L648" s="34"/>
      <c r="M648" s="34"/>
      <c r="N648" s="35"/>
      <c r="O648" s="34"/>
      <c r="P648" s="33"/>
      <c r="Q648" s="35"/>
      <c r="R648" s="46"/>
      <c r="S648" s="34"/>
      <c r="T648" s="47"/>
      <c r="U648" s="48"/>
      <c r="V648" s="49"/>
      <c r="W648" s="50"/>
      <c r="X648" s="51"/>
      <c r="Y648" s="37"/>
      <c r="Z648" s="38"/>
      <c r="AA648" s="38"/>
      <c r="AB648" s="38"/>
    </row>
    <row r="649" spans="1:28" ht="45" customHeight="1">
      <c r="A649" s="54"/>
      <c r="B649" s="55" t="str">
        <f t="shared" si="4"/>
        <v>월</v>
      </c>
      <c r="C649" s="55" t="str">
        <f t="shared" si="5"/>
        <v>00년 1월 1주차</v>
      </c>
      <c r="D649" s="55"/>
      <c r="E649" s="56"/>
      <c r="F649" s="54"/>
      <c r="G649" s="54"/>
      <c r="H649" s="33"/>
      <c r="I649" s="54"/>
      <c r="J649" s="33"/>
      <c r="K649" s="33"/>
      <c r="L649" s="34"/>
      <c r="M649" s="34"/>
      <c r="N649" s="35"/>
      <c r="O649" s="34"/>
      <c r="P649" s="33"/>
      <c r="Q649" s="35"/>
      <c r="R649" s="46"/>
      <c r="S649" s="34"/>
      <c r="T649" s="47"/>
      <c r="U649" s="48"/>
      <c r="V649" s="49"/>
      <c r="W649" s="50"/>
      <c r="X649" s="51"/>
      <c r="Y649" s="37"/>
      <c r="Z649" s="38"/>
      <c r="AA649" s="38"/>
      <c r="AB649" s="38"/>
    </row>
    <row r="650" spans="1:28" ht="45" customHeight="1">
      <c r="A650" s="54"/>
      <c r="B650" s="55" t="str">
        <f t="shared" si="4"/>
        <v>월</v>
      </c>
      <c r="C650" s="55" t="str">
        <f t="shared" si="5"/>
        <v>00년 1월 1주차</v>
      </c>
      <c r="D650" s="55"/>
      <c r="E650" s="56"/>
      <c r="F650" s="54"/>
      <c r="G650" s="54"/>
      <c r="H650" s="33"/>
      <c r="I650" s="54"/>
      <c r="J650" s="33"/>
      <c r="K650" s="33"/>
      <c r="L650" s="34"/>
      <c r="M650" s="34"/>
      <c r="N650" s="35"/>
      <c r="O650" s="34"/>
      <c r="P650" s="33"/>
      <c r="Q650" s="35"/>
      <c r="R650" s="46"/>
      <c r="S650" s="34"/>
      <c r="T650" s="47"/>
      <c r="U650" s="48"/>
      <c r="V650" s="49"/>
      <c r="W650" s="50"/>
      <c r="X650" s="51"/>
      <c r="Y650" s="37"/>
      <c r="Z650" s="38"/>
      <c r="AA650" s="38"/>
      <c r="AB650" s="38"/>
    </row>
    <row r="651" spans="1:28" ht="45" customHeight="1">
      <c r="A651" s="54"/>
      <c r="B651" s="55" t="str">
        <f t="shared" si="4"/>
        <v>월</v>
      </c>
      <c r="C651" s="55" t="str">
        <f t="shared" si="5"/>
        <v>00년 1월 1주차</v>
      </c>
      <c r="D651" s="55"/>
      <c r="E651" s="56"/>
      <c r="F651" s="54"/>
      <c r="G651" s="54"/>
      <c r="H651" s="33"/>
      <c r="I651" s="54"/>
      <c r="J651" s="33"/>
      <c r="K651" s="33"/>
      <c r="L651" s="34"/>
      <c r="M651" s="34"/>
      <c r="N651" s="35"/>
      <c r="O651" s="34"/>
      <c r="P651" s="33"/>
      <c r="Q651" s="35"/>
      <c r="R651" s="46"/>
      <c r="S651" s="34"/>
      <c r="T651" s="47"/>
      <c r="U651" s="48"/>
      <c r="V651" s="49"/>
      <c r="W651" s="50"/>
      <c r="X651" s="51"/>
      <c r="Y651" s="37"/>
      <c r="Z651" s="38"/>
      <c r="AA651" s="38"/>
      <c r="AB651" s="38"/>
    </row>
    <row r="652" spans="1:28" ht="45" customHeight="1">
      <c r="A652" s="54"/>
      <c r="B652" s="55" t="str">
        <f t="shared" si="4"/>
        <v>월</v>
      </c>
      <c r="C652" s="55" t="str">
        <f t="shared" si="5"/>
        <v>00년 1월 1주차</v>
      </c>
      <c r="D652" s="55"/>
      <c r="E652" s="56"/>
      <c r="F652" s="54"/>
      <c r="G652" s="54"/>
      <c r="H652" s="33"/>
      <c r="I652" s="54"/>
      <c r="J652" s="33"/>
      <c r="K652" s="33"/>
      <c r="L652" s="34"/>
      <c r="M652" s="34"/>
      <c r="N652" s="35"/>
      <c r="O652" s="34"/>
      <c r="P652" s="33"/>
      <c r="Q652" s="35"/>
      <c r="R652" s="46"/>
      <c r="S652" s="34"/>
      <c r="T652" s="47"/>
      <c r="U652" s="48"/>
      <c r="V652" s="49"/>
      <c r="W652" s="50"/>
      <c r="X652" s="51"/>
      <c r="Y652" s="37"/>
      <c r="Z652" s="38"/>
      <c r="AA652" s="38"/>
      <c r="AB652" s="38"/>
    </row>
    <row r="653" spans="1:28" ht="45" customHeight="1">
      <c r="A653" s="54"/>
      <c r="B653" s="55" t="str">
        <f t="shared" si="4"/>
        <v>월</v>
      </c>
      <c r="C653" s="55" t="str">
        <f t="shared" si="5"/>
        <v>00년 1월 1주차</v>
      </c>
      <c r="D653" s="55"/>
      <c r="E653" s="56"/>
      <c r="F653" s="54"/>
      <c r="G653" s="54"/>
      <c r="H653" s="33"/>
      <c r="I653" s="54"/>
      <c r="J653" s="33"/>
      <c r="K653" s="33"/>
      <c r="L653" s="34"/>
      <c r="M653" s="34"/>
      <c r="N653" s="35"/>
      <c r="O653" s="34"/>
      <c r="P653" s="33"/>
      <c r="Q653" s="35"/>
      <c r="R653" s="46"/>
      <c r="S653" s="34"/>
      <c r="T653" s="47"/>
      <c r="U653" s="48"/>
      <c r="V653" s="49"/>
      <c r="W653" s="50"/>
      <c r="X653" s="51"/>
      <c r="Y653" s="37"/>
      <c r="Z653" s="38"/>
      <c r="AA653" s="38"/>
      <c r="AB653" s="38"/>
    </row>
    <row r="654" spans="1:28" ht="45" customHeight="1">
      <c r="A654" s="54"/>
      <c r="B654" s="55" t="str">
        <f t="shared" si="4"/>
        <v>월</v>
      </c>
      <c r="C654" s="55" t="str">
        <f t="shared" si="5"/>
        <v>00년 1월 1주차</v>
      </c>
      <c r="D654" s="55"/>
      <c r="E654" s="56"/>
      <c r="F654" s="54"/>
      <c r="G654" s="54"/>
      <c r="H654" s="33"/>
      <c r="I654" s="54"/>
      <c r="J654" s="33"/>
      <c r="K654" s="33"/>
      <c r="L654" s="34"/>
      <c r="M654" s="34"/>
      <c r="N654" s="35"/>
      <c r="O654" s="34"/>
      <c r="P654" s="33"/>
      <c r="Q654" s="35"/>
      <c r="R654" s="46"/>
      <c r="S654" s="34"/>
      <c r="T654" s="47"/>
      <c r="U654" s="48"/>
      <c r="V654" s="49"/>
      <c r="W654" s="50"/>
      <c r="X654" s="51"/>
      <c r="Y654" s="37"/>
      <c r="Z654" s="38"/>
      <c r="AA654" s="38"/>
      <c r="AB654" s="38"/>
    </row>
    <row r="655" spans="1:28" ht="45" customHeight="1">
      <c r="A655" s="54"/>
      <c r="B655" s="55" t="str">
        <f t="shared" si="4"/>
        <v>월</v>
      </c>
      <c r="C655" s="55" t="str">
        <f t="shared" si="5"/>
        <v>00년 1월 1주차</v>
      </c>
      <c r="D655" s="55"/>
      <c r="E655" s="56"/>
      <c r="F655" s="54"/>
      <c r="G655" s="54"/>
      <c r="H655" s="33"/>
      <c r="I655" s="54"/>
      <c r="J655" s="33"/>
      <c r="K655" s="33"/>
      <c r="L655" s="34"/>
      <c r="M655" s="34"/>
      <c r="N655" s="35"/>
      <c r="O655" s="34"/>
      <c r="P655" s="33"/>
      <c r="Q655" s="35"/>
      <c r="R655" s="46"/>
      <c r="S655" s="34"/>
      <c r="T655" s="47"/>
      <c r="U655" s="48"/>
      <c r="V655" s="49"/>
      <c r="W655" s="50"/>
      <c r="X655" s="51"/>
      <c r="Y655" s="37"/>
      <c r="Z655" s="38"/>
      <c r="AA655" s="38"/>
      <c r="AB655" s="38"/>
    </row>
    <row r="656" spans="1:28" ht="45" customHeight="1">
      <c r="A656" s="54"/>
      <c r="B656" s="55" t="str">
        <f t="shared" si="4"/>
        <v>월</v>
      </c>
      <c r="C656" s="55" t="str">
        <f t="shared" si="5"/>
        <v>00년 1월 1주차</v>
      </c>
      <c r="D656" s="55"/>
      <c r="E656" s="56"/>
      <c r="F656" s="54"/>
      <c r="G656" s="54"/>
      <c r="H656" s="33"/>
      <c r="I656" s="54"/>
      <c r="J656" s="33"/>
      <c r="K656" s="33"/>
      <c r="L656" s="34"/>
      <c r="M656" s="34"/>
      <c r="N656" s="35"/>
      <c r="O656" s="34"/>
      <c r="P656" s="33"/>
      <c r="Q656" s="35"/>
      <c r="R656" s="46"/>
      <c r="S656" s="34"/>
      <c r="T656" s="47"/>
      <c r="U656" s="48"/>
      <c r="V656" s="49"/>
      <c r="W656" s="50"/>
      <c r="X656" s="51"/>
      <c r="Y656" s="37"/>
      <c r="Z656" s="38"/>
      <c r="AA656" s="38"/>
      <c r="AB656" s="38"/>
    </row>
    <row r="657" spans="1:28" ht="45" customHeight="1">
      <c r="A657" s="54"/>
      <c r="B657" s="55" t="str">
        <f t="shared" si="4"/>
        <v>월</v>
      </c>
      <c r="C657" s="55" t="str">
        <f t="shared" si="5"/>
        <v>00년 1월 1주차</v>
      </c>
      <c r="D657" s="55"/>
      <c r="E657" s="56"/>
      <c r="F657" s="54"/>
      <c r="G657" s="54"/>
      <c r="H657" s="33"/>
      <c r="I657" s="54"/>
      <c r="J657" s="33"/>
      <c r="K657" s="33"/>
      <c r="L657" s="34"/>
      <c r="M657" s="34"/>
      <c r="N657" s="35"/>
      <c r="O657" s="34"/>
      <c r="P657" s="33"/>
      <c r="Q657" s="35"/>
      <c r="R657" s="46"/>
      <c r="S657" s="34"/>
      <c r="T657" s="47"/>
      <c r="U657" s="48"/>
      <c r="V657" s="49"/>
      <c r="W657" s="50"/>
      <c r="X657" s="51"/>
      <c r="Y657" s="37"/>
      <c r="Z657" s="38"/>
      <c r="AA657" s="38"/>
      <c r="AB657" s="38"/>
    </row>
    <row r="658" spans="1:28" ht="45" customHeight="1">
      <c r="A658" s="54"/>
      <c r="B658" s="55" t="str">
        <f t="shared" si="4"/>
        <v>월</v>
      </c>
      <c r="C658" s="55" t="str">
        <f t="shared" si="5"/>
        <v>00년 1월 1주차</v>
      </c>
      <c r="D658" s="55"/>
      <c r="E658" s="56"/>
      <c r="F658" s="54"/>
      <c r="G658" s="54"/>
      <c r="H658" s="33"/>
      <c r="I658" s="54"/>
      <c r="J658" s="33"/>
      <c r="K658" s="33"/>
      <c r="L658" s="34"/>
      <c r="M658" s="34"/>
      <c r="N658" s="35"/>
      <c r="O658" s="34"/>
      <c r="P658" s="33"/>
      <c r="Q658" s="35"/>
      <c r="R658" s="46"/>
      <c r="S658" s="34"/>
      <c r="T658" s="47"/>
      <c r="U658" s="48"/>
      <c r="V658" s="49"/>
      <c r="W658" s="50"/>
      <c r="X658" s="51"/>
      <c r="Y658" s="37"/>
      <c r="Z658" s="38"/>
      <c r="AA658" s="38"/>
      <c r="AB658" s="38"/>
    </row>
    <row r="659" spans="1:28" ht="45" customHeight="1">
      <c r="A659" s="54"/>
      <c r="B659" s="55" t="str">
        <f t="shared" si="4"/>
        <v>월</v>
      </c>
      <c r="C659" s="55" t="str">
        <f t="shared" si="5"/>
        <v>00년 1월 1주차</v>
      </c>
      <c r="D659" s="55"/>
      <c r="E659" s="56"/>
      <c r="F659" s="54"/>
      <c r="G659" s="54"/>
      <c r="H659" s="33"/>
      <c r="I659" s="54"/>
      <c r="J659" s="33"/>
      <c r="K659" s="33"/>
      <c r="L659" s="34"/>
      <c r="M659" s="34"/>
      <c r="N659" s="35"/>
      <c r="O659" s="34"/>
      <c r="P659" s="33"/>
      <c r="Q659" s="35"/>
      <c r="R659" s="46"/>
      <c r="S659" s="34"/>
      <c r="T659" s="47"/>
      <c r="U659" s="48"/>
      <c r="V659" s="49"/>
      <c r="W659" s="50"/>
      <c r="X659" s="51"/>
      <c r="Y659" s="37"/>
      <c r="Z659" s="38"/>
      <c r="AA659" s="38"/>
      <c r="AB659" s="38"/>
    </row>
    <row r="660" spans="1:28" ht="45" customHeight="1">
      <c r="A660" s="54"/>
      <c r="B660" s="55" t="str">
        <f t="shared" si="4"/>
        <v>월</v>
      </c>
      <c r="C660" s="55" t="str">
        <f t="shared" si="5"/>
        <v>00년 1월 1주차</v>
      </c>
      <c r="D660" s="55"/>
      <c r="E660" s="56"/>
      <c r="F660" s="54"/>
      <c r="G660" s="54"/>
      <c r="H660" s="33"/>
      <c r="I660" s="54"/>
      <c r="J660" s="33"/>
      <c r="K660" s="33"/>
      <c r="L660" s="34"/>
      <c r="M660" s="34"/>
      <c r="N660" s="35"/>
      <c r="O660" s="34"/>
      <c r="P660" s="33"/>
      <c r="Q660" s="35"/>
      <c r="R660" s="46"/>
      <c r="S660" s="34"/>
      <c r="T660" s="47"/>
      <c r="U660" s="48"/>
      <c r="V660" s="49"/>
      <c r="W660" s="50"/>
      <c r="X660" s="51"/>
      <c r="Y660" s="37"/>
      <c r="Z660" s="38"/>
      <c r="AA660" s="38"/>
      <c r="AB660" s="38"/>
    </row>
    <row r="661" spans="1:28" ht="45" customHeight="1">
      <c r="A661" s="54"/>
      <c r="B661" s="55" t="str">
        <f t="shared" si="4"/>
        <v>월</v>
      </c>
      <c r="C661" s="55" t="str">
        <f t="shared" si="5"/>
        <v>00년 1월 1주차</v>
      </c>
      <c r="D661" s="55"/>
      <c r="E661" s="56"/>
      <c r="F661" s="54"/>
      <c r="G661" s="54"/>
      <c r="H661" s="33"/>
      <c r="I661" s="54"/>
      <c r="J661" s="33"/>
      <c r="K661" s="33"/>
      <c r="L661" s="34"/>
      <c r="M661" s="34"/>
      <c r="N661" s="35"/>
      <c r="O661" s="34"/>
      <c r="P661" s="33"/>
      <c r="Q661" s="35"/>
      <c r="R661" s="46"/>
      <c r="S661" s="34"/>
      <c r="T661" s="47"/>
      <c r="U661" s="48"/>
      <c r="V661" s="49"/>
      <c r="W661" s="50"/>
      <c r="X661" s="51"/>
      <c r="Y661" s="37"/>
      <c r="Z661" s="38"/>
      <c r="AA661" s="38"/>
      <c r="AB661" s="38"/>
    </row>
    <row r="662" spans="1:28" ht="45" customHeight="1">
      <c r="A662" s="54"/>
      <c r="B662" s="55" t="str">
        <f t="shared" si="4"/>
        <v>월</v>
      </c>
      <c r="C662" s="55" t="str">
        <f t="shared" si="5"/>
        <v>00년 1월 1주차</v>
      </c>
      <c r="D662" s="55"/>
      <c r="E662" s="56"/>
      <c r="F662" s="54"/>
      <c r="G662" s="54"/>
      <c r="H662" s="33"/>
      <c r="I662" s="54"/>
      <c r="J662" s="33"/>
      <c r="K662" s="33"/>
      <c r="L662" s="34"/>
      <c r="M662" s="34"/>
      <c r="N662" s="35"/>
      <c r="O662" s="34"/>
      <c r="P662" s="33"/>
      <c r="Q662" s="35"/>
      <c r="R662" s="46"/>
      <c r="S662" s="34"/>
      <c r="T662" s="47"/>
      <c r="U662" s="48"/>
      <c r="V662" s="49"/>
      <c r="W662" s="50"/>
      <c r="X662" s="51"/>
      <c r="Y662" s="37"/>
      <c r="Z662" s="38"/>
      <c r="AA662" s="38"/>
      <c r="AB662" s="38"/>
    </row>
    <row r="663" spans="1:28" ht="45" customHeight="1">
      <c r="A663" s="54"/>
      <c r="B663" s="55" t="str">
        <f t="shared" si="4"/>
        <v>월</v>
      </c>
      <c r="C663" s="55" t="str">
        <f t="shared" si="5"/>
        <v>00년 1월 1주차</v>
      </c>
      <c r="D663" s="55"/>
      <c r="E663" s="56"/>
      <c r="F663" s="54"/>
      <c r="G663" s="54"/>
      <c r="H663" s="33"/>
      <c r="I663" s="54"/>
      <c r="J663" s="33"/>
      <c r="K663" s="33"/>
      <c r="L663" s="34"/>
      <c r="M663" s="34"/>
      <c r="N663" s="35"/>
      <c r="O663" s="34"/>
      <c r="P663" s="33"/>
      <c r="Q663" s="35"/>
      <c r="R663" s="46"/>
      <c r="S663" s="34"/>
      <c r="T663" s="47"/>
      <c r="U663" s="48"/>
      <c r="V663" s="49"/>
      <c r="W663" s="50"/>
      <c r="X663" s="51"/>
      <c r="Y663" s="37"/>
      <c r="Z663" s="38"/>
      <c r="AA663" s="38"/>
      <c r="AB663" s="38"/>
    </row>
    <row r="664" spans="1:28" ht="45" customHeight="1">
      <c r="A664" s="54"/>
      <c r="B664" s="55" t="str">
        <f t="shared" si="4"/>
        <v>월</v>
      </c>
      <c r="C664" s="55" t="str">
        <f t="shared" si="5"/>
        <v>00년 1월 1주차</v>
      </c>
      <c r="D664" s="55"/>
      <c r="E664" s="56"/>
      <c r="F664" s="54"/>
      <c r="G664" s="54"/>
      <c r="H664" s="33"/>
      <c r="I664" s="54"/>
      <c r="J664" s="33"/>
      <c r="K664" s="33"/>
      <c r="L664" s="34"/>
      <c r="M664" s="34"/>
      <c r="N664" s="35"/>
      <c r="O664" s="34"/>
      <c r="P664" s="33"/>
      <c r="Q664" s="35"/>
      <c r="R664" s="46"/>
      <c r="S664" s="34"/>
      <c r="T664" s="47"/>
      <c r="U664" s="48"/>
      <c r="V664" s="49"/>
      <c r="W664" s="50"/>
      <c r="X664" s="51"/>
      <c r="Y664" s="37"/>
      <c r="Z664" s="38"/>
      <c r="AA664" s="38"/>
      <c r="AB664" s="38"/>
    </row>
    <row r="665" spans="1:28" ht="45" customHeight="1">
      <c r="A665" s="54"/>
      <c r="B665" s="55" t="str">
        <f t="shared" si="4"/>
        <v>월</v>
      </c>
      <c r="C665" s="55" t="str">
        <f t="shared" si="5"/>
        <v>00년 1월 1주차</v>
      </c>
      <c r="D665" s="55"/>
      <c r="E665" s="56"/>
      <c r="F665" s="54"/>
      <c r="G665" s="54"/>
      <c r="H665" s="33"/>
      <c r="I665" s="54"/>
      <c r="J665" s="33"/>
      <c r="K665" s="33"/>
      <c r="L665" s="34"/>
      <c r="M665" s="34"/>
      <c r="N665" s="35"/>
      <c r="O665" s="34"/>
      <c r="P665" s="33"/>
      <c r="Q665" s="35"/>
      <c r="R665" s="46"/>
      <c r="S665" s="34"/>
      <c r="T665" s="47"/>
      <c r="U665" s="48"/>
      <c r="V665" s="49"/>
      <c r="W665" s="50"/>
      <c r="X665" s="51"/>
      <c r="Y665" s="37"/>
      <c r="Z665" s="38"/>
      <c r="AA665" s="38"/>
      <c r="AB665" s="38"/>
    </row>
    <row r="666" spans="1:28" ht="45" customHeight="1">
      <c r="A666" s="54"/>
      <c r="B666" s="55" t="str">
        <f t="shared" si="4"/>
        <v>월</v>
      </c>
      <c r="C666" s="55" t="str">
        <f t="shared" si="5"/>
        <v>00년 1월 1주차</v>
      </c>
      <c r="D666" s="55"/>
      <c r="E666" s="56"/>
      <c r="F666" s="54"/>
      <c r="G666" s="54"/>
      <c r="H666" s="33"/>
      <c r="I666" s="54"/>
      <c r="J666" s="33"/>
      <c r="K666" s="33"/>
      <c r="L666" s="34"/>
      <c r="M666" s="34"/>
      <c r="N666" s="35"/>
      <c r="O666" s="34"/>
      <c r="P666" s="33"/>
      <c r="Q666" s="35"/>
      <c r="R666" s="46"/>
      <c r="S666" s="34"/>
      <c r="T666" s="47"/>
      <c r="U666" s="48"/>
      <c r="V666" s="49"/>
      <c r="W666" s="50"/>
      <c r="X666" s="51"/>
      <c r="Y666" s="37"/>
      <c r="Z666" s="38"/>
      <c r="AA666" s="38"/>
      <c r="AB666" s="38"/>
    </row>
    <row r="667" spans="1:28" ht="45" customHeight="1">
      <c r="A667" s="54"/>
      <c r="B667" s="55" t="str">
        <f t="shared" si="4"/>
        <v>월</v>
      </c>
      <c r="C667" s="55" t="str">
        <f t="shared" si="5"/>
        <v>00년 1월 1주차</v>
      </c>
      <c r="D667" s="55"/>
      <c r="E667" s="56"/>
      <c r="F667" s="54"/>
      <c r="G667" s="54"/>
      <c r="H667" s="33"/>
      <c r="I667" s="54"/>
      <c r="J667" s="33"/>
      <c r="K667" s="33"/>
      <c r="L667" s="34"/>
      <c r="M667" s="34"/>
      <c r="N667" s="35"/>
      <c r="O667" s="34"/>
      <c r="P667" s="33"/>
      <c r="Q667" s="35"/>
      <c r="R667" s="46"/>
      <c r="S667" s="34"/>
      <c r="T667" s="47"/>
      <c r="U667" s="48"/>
      <c r="V667" s="49"/>
      <c r="W667" s="50"/>
      <c r="X667" s="51"/>
      <c r="Y667" s="37"/>
      <c r="Z667" s="38"/>
      <c r="AA667" s="38"/>
      <c r="AB667" s="38"/>
    </row>
    <row r="668" spans="1:28" ht="45" customHeight="1">
      <c r="A668" s="54"/>
      <c r="B668" s="55" t="str">
        <f t="shared" si="4"/>
        <v>월</v>
      </c>
      <c r="C668" s="55" t="str">
        <f t="shared" si="5"/>
        <v>00년 1월 1주차</v>
      </c>
      <c r="D668" s="55"/>
      <c r="E668" s="56"/>
      <c r="F668" s="54"/>
      <c r="G668" s="54"/>
      <c r="H668" s="33"/>
      <c r="I668" s="54"/>
      <c r="J668" s="33"/>
      <c r="K668" s="33"/>
      <c r="L668" s="34"/>
      <c r="M668" s="34"/>
      <c r="N668" s="35"/>
      <c r="O668" s="34"/>
      <c r="P668" s="33"/>
      <c r="Q668" s="35"/>
      <c r="R668" s="46"/>
      <c r="S668" s="34"/>
      <c r="T668" s="47"/>
      <c r="U668" s="48"/>
      <c r="V668" s="49"/>
      <c r="W668" s="50"/>
      <c r="X668" s="51"/>
      <c r="Y668" s="37"/>
      <c r="Z668" s="38"/>
      <c r="AA668" s="38"/>
      <c r="AB668" s="38"/>
    </row>
    <row r="669" spans="1:28" ht="45" customHeight="1">
      <c r="A669" s="54"/>
      <c r="B669" s="55" t="str">
        <f t="shared" si="4"/>
        <v>월</v>
      </c>
      <c r="C669" s="55" t="str">
        <f t="shared" si="5"/>
        <v>00년 1월 1주차</v>
      </c>
      <c r="D669" s="55"/>
      <c r="E669" s="56"/>
      <c r="F669" s="54"/>
      <c r="G669" s="54"/>
      <c r="H669" s="33"/>
      <c r="I669" s="54"/>
      <c r="J669" s="33"/>
      <c r="K669" s="33"/>
      <c r="L669" s="34"/>
      <c r="M669" s="34"/>
      <c r="N669" s="35"/>
      <c r="O669" s="34"/>
      <c r="P669" s="33"/>
      <c r="Q669" s="35"/>
      <c r="R669" s="46"/>
      <c r="S669" s="34"/>
      <c r="T669" s="47"/>
      <c r="U669" s="48"/>
      <c r="V669" s="49"/>
      <c r="W669" s="50"/>
      <c r="X669" s="51"/>
      <c r="Y669" s="37"/>
      <c r="Z669" s="38"/>
      <c r="AA669" s="38"/>
      <c r="AB669" s="38"/>
    </row>
    <row r="670" spans="1:28" ht="45" customHeight="1">
      <c r="A670" s="54"/>
      <c r="B670" s="55" t="str">
        <f t="shared" si="4"/>
        <v>월</v>
      </c>
      <c r="C670" s="55" t="str">
        <f t="shared" si="5"/>
        <v>00년 1월 1주차</v>
      </c>
      <c r="D670" s="55"/>
      <c r="E670" s="56"/>
      <c r="F670" s="54"/>
      <c r="G670" s="54"/>
      <c r="H670" s="33"/>
      <c r="I670" s="54"/>
      <c r="J670" s="33"/>
      <c r="K670" s="33"/>
      <c r="L670" s="34"/>
      <c r="M670" s="34"/>
      <c r="N670" s="35"/>
      <c r="O670" s="34"/>
      <c r="P670" s="33"/>
      <c r="Q670" s="35"/>
      <c r="R670" s="46"/>
      <c r="S670" s="34"/>
      <c r="T670" s="47"/>
      <c r="U670" s="48"/>
      <c r="V670" s="49"/>
      <c r="W670" s="50"/>
      <c r="X670" s="51"/>
      <c r="Y670" s="37"/>
      <c r="Z670" s="38"/>
      <c r="AA670" s="38"/>
      <c r="AB670" s="38"/>
    </row>
    <row r="671" spans="1:28" ht="45" customHeight="1">
      <c r="A671" s="54"/>
      <c r="B671" s="55" t="str">
        <f t="shared" si="4"/>
        <v>월</v>
      </c>
      <c r="C671" s="55" t="str">
        <f t="shared" si="5"/>
        <v>00년 1월 1주차</v>
      </c>
      <c r="D671" s="55"/>
      <c r="E671" s="56"/>
      <c r="F671" s="54"/>
      <c r="G671" s="54"/>
      <c r="H671" s="33"/>
      <c r="I671" s="54"/>
      <c r="J671" s="33"/>
      <c r="K671" s="33"/>
      <c r="L671" s="34"/>
      <c r="M671" s="34"/>
      <c r="N671" s="35"/>
      <c r="O671" s="34"/>
      <c r="P671" s="33"/>
      <c r="Q671" s="35"/>
      <c r="R671" s="46"/>
      <c r="S671" s="34"/>
      <c r="T671" s="47"/>
      <c r="U671" s="48"/>
      <c r="V671" s="49"/>
      <c r="W671" s="50"/>
      <c r="X671" s="51"/>
      <c r="Y671" s="37"/>
      <c r="Z671" s="38"/>
      <c r="AA671" s="38"/>
      <c r="AB671" s="38"/>
    </row>
    <row r="672" spans="1:28" ht="45" customHeight="1">
      <c r="A672" s="54"/>
      <c r="B672" s="55" t="str">
        <f t="shared" si="4"/>
        <v>월</v>
      </c>
      <c r="C672" s="55" t="str">
        <f t="shared" si="5"/>
        <v>00년 1월 1주차</v>
      </c>
      <c r="D672" s="55"/>
      <c r="E672" s="56"/>
      <c r="F672" s="54"/>
      <c r="G672" s="54"/>
      <c r="H672" s="33"/>
      <c r="I672" s="54"/>
      <c r="J672" s="33"/>
      <c r="K672" s="33"/>
      <c r="L672" s="34"/>
      <c r="M672" s="34"/>
      <c r="N672" s="35"/>
      <c r="O672" s="34"/>
      <c r="P672" s="33"/>
      <c r="Q672" s="35"/>
      <c r="R672" s="46"/>
      <c r="S672" s="34"/>
      <c r="T672" s="47"/>
      <c r="U672" s="48"/>
      <c r="V672" s="49"/>
      <c r="W672" s="50"/>
      <c r="X672" s="51"/>
      <c r="Y672" s="37"/>
      <c r="Z672" s="38"/>
      <c r="AA672" s="38"/>
      <c r="AB672" s="38"/>
    </row>
    <row r="673" spans="1:28" ht="45" customHeight="1">
      <c r="A673" s="54"/>
      <c r="B673" s="55" t="str">
        <f t="shared" si="4"/>
        <v>월</v>
      </c>
      <c r="C673" s="55" t="str">
        <f t="shared" si="5"/>
        <v>00년 1월 1주차</v>
      </c>
      <c r="D673" s="55"/>
      <c r="E673" s="56"/>
      <c r="F673" s="54"/>
      <c r="G673" s="54"/>
      <c r="H673" s="33"/>
      <c r="I673" s="54"/>
      <c r="J673" s="33"/>
      <c r="K673" s="33"/>
      <c r="L673" s="34"/>
      <c r="M673" s="34"/>
      <c r="N673" s="35"/>
      <c r="O673" s="34"/>
      <c r="P673" s="33"/>
      <c r="Q673" s="35"/>
      <c r="R673" s="46"/>
      <c r="S673" s="34"/>
      <c r="T673" s="47"/>
      <c r="U673" s="48"/>
      <c r="V673" s="49"/>
      <c r="W673" s="50"/>
      <c r="X673" s="51"/>
      <c r="Y673" s="37"/>
      <c r="Z673" s="38"/>
      <c r="AA673" s="38"/>
      <c r="AB673" s="38"/>
    </row>
    <row r="674" spans="1:28" ht="45" customHeight="1">
      <c r="A674" s="54"/>
      <c r="B674" s="55" t="str">
        <f t="shared" si="4"/>
        <v>월</v>
      </c>
      <c r="C674" s="55" t="str">
        <f t="shared" si="5"/>
        <v>00년 1월 1주차</v>
      </c>
      <c r="D674" s="55"/>
      <c r="E674" s="56"/>
      <c r="F674" s="54"/>
      <c r="G674" s="54"/>
      <c r="H674" s="33"/>
      <c r="I674" s="54"/>
      <c r="J674" s="33"/>
      <c r="K674" s="33"/>
      <c r="L674" s="34"/>
      <c r="M674" s="34"/>
      <c r="N674" s="35"/>
      <c r="O674" s="34"/>
      <c r="P674" s="33"/>
      <c r="Q674" s="35"/>
      <c r="R674" s="46"/>
      <c r="S674" s="34"/>
      <c r="T674" s="47"/>
      <c r="U674" s="48"/>
      <c r="V674" s="49"/>
      <c r="W674" s="50"/>
      <c r="X674" s="51"/>
      <c r="Y674" s="37"/>
      <c r="Z674" s="38"/>
      <c r="AA674" s="38"/>
      <c r="AB674" s="38"/>
    </row>
    <row r="675" spans="1:28" ht="45" customHeight="1">
      <c r="A675" s="54"/>
      <c r="B675" s="55" t="str">
        <f t="shared" si="4"/>
        <v>월</v>
      </c>
      <c r="C675" s="55" t="str">
        <f t="shared" si="5"/>
        <v>00년 1월 1주차</v>
      </c>
      <c r="D675" s="55"/>
      <c r="E675" s="56"/>
      <c r="F675" s="54"/>
      <c r="G675" s="54"/>
      <c r="H675" s="33"/>
      <c r="I675" s="54"/>
      <c r="J675" s="33"/>
      <c r="K675" s="33"/>
      <c r="L675" s="34"/>
      <c r="M675" s="34"/>
      <c r="N675" s="35"/>
      <c r="O675" s="34"/>
      <c r="P675" s="33"/>
      <c r="Q675" s="35"/>
      <c r="R675" s="46"/>
      <c r="S675" s="34"/>
      <c r="T675" s="47"/>
      <c r="U675" s="48"/>
      <c r="V675" s="49"/>
      <c r="W675" s="50"/>
      <c r="X675" s="51"/>
      <c r="Y675" s="37"/>
      <c r="Z675" s="38"/>
      <c r="AA675" s="38"/>
      <c r="AB675" s="38"/>
    </row>
    <row r="676" spans="1:28" ht="45" customHeight="1">
      <c r="A676" s="54"/>
      <c r="B676" s="55" t="str">
        <f t="shared" si="4"/>
        <v>월</v>
      </c>
      <c r="C676" s="55" t="str">
        <f t="shared" si="5"/>
        <v>00년 1월 1주차</v>
      </c>
      <c r="D676" s="55"/>
      <c r="E676" s="56"/>
      <c r="F676" s="54"/>
      <c r="G676" s="54"/>
      <c r="H676" s="33"/>
      <c r="I676" s="54"/>
      <c r="J676" s="33"/>
      <c r="K676" s="33"/>
      <c r="L676" s="34"/>
      <c r="M676" s="34"/>
      <c r="N676" s="35"/>
      <c r="O676" s="34"/>
      <c r="P676" s="33"/>
      <c r="Q676" s="35"/>
      <c r="R676" s="46"/>
      <c r="S676" s="34"/>
      <c r="T676" s="47"/>
      <c r="U676" s="48"/>
      <c r="V676" s="49"/>
      <c r="W676" s="50"/>
      <c r="X676" s="51"/>
      <c r="Y676" s="37"/>
      <c r="Z676" s="38"/>
      <c r="AA676" s="38"/>
      <c r="AB676" s="38"/>
    </row>
    <row r="677" spans="1:28" ht="45" customHeight="1">
      <c r="A677" s="54"/>
      <c r="B677" s="55" t="str">
        <f t="shared" si="4"/>
        <v>월</v>
      </c>
      <c r="C677" s="55" t="str">
        <f t="shared" si="5"/>
        <v>00년 1월 1주차</v>
      </c>
      <c r="D677" s="55"/>
      <c r="E677" s="56"/>
      <c r="F677" s="54"/>
      <c r="G677" s="54"/>
      <c r="H677" s="33"/>
      <c r="I677" s="54"/>
      <c r="J677" s="33"/>
      <c r="K677" s="33"/>
      <c r="L677" s="34"/>
      <c r="M677" s="34"/>
      <c r="N677" s="35"/>
      <c r="O677" s="34"/>
      <c r="P677" s="33"/>
      <c r="Q677" s="35"/>
      <c r="R677" s="46"/>
      <c r="S677" s="34"/>
      <c r="T677" s="47"/>
      <c r="U677" s="48"/>
      <c r="V677" s="49"/>
      <c r="W677" s="50"/>
      <c r="X677" s="51"/>
      <c r="Y677" s="37"/>
      <c r="Z677" s="38"/>
      <c r="AA677" s="38"/>
      <c r="AB677" s="38"/>
    </row>
    <row r="678" spans="1:28" ht="45" customHeight="1">
      <c r="A678" s="54"/>
      <c r="B678" s="55" t="str">
        <f t="shared" si="4"/>
        <v>월</v>
      </c>
      <c r="C678" s="55" t="str">
        <f t="shared" si="5"/>
        <v>00년 1월 1주차</v>
      </c>
      <c r="D678" s="55"/>
      <c r="E678" s="56"/>
      <c r="F678" s="54"/>
      <c r="G678" s="54"/>
      <c r="H678" s="33"/>
      <c r="I678" s="54"/>
      <c r="J678" s="33"/>
      <c r="K678" s="33"/>
      <c r="L678" s="34"/>
      <c r="M678" s="34"/>
      <c r="N678" s="35"/>
      <c r="O678" s="34"/>
      <c r="P678" s="33"/>
      <c r="Q678" s="35"/>
      <c r="R678" s="46"/>
      <c r="S678" s="34"/>
      <c r="T678" s="47"/>
      <c r="U678" s="48"/>
      <c r="V678" s="49"/>
      <c r="W678" s="50"/>
      <c r="X678" s="51"/>
      <c r="Y678" s="37"/>
      <c r="Z678" s="38"/>
      <c r="AA678" s="38"/>
      <c r="AB678" s="38"/>
    </row>
    <row r="679" spans="1:28" ht="45" customHeight="1">
      <c r="A679" s="54"/>
      <c r="B679" s="55" t="str">
        <f t="shared" si="4"/>
        <v>월</v>
      </c>
      <c r="C679" s="55" t="str">
        <f t="shared" si="5"/>
        <v>00년 1월 1주차</v>
      </c>
      <c r="D679" s="55"/>
      <c r="E679" s="56"/>
      <c r="F679" s="54"/>
      <c r="G679" s="54"/>
      <c r="H679" s="33"/>
      <c r="I679" s="54"/>
      <c r="J679" s="33"/>
      <c r="K679" s="33"/>
      <c r="L679" s="34"/>
      <c r="M679" s="34"/>
      <c r="N679" s="35"/>
      <c r="O679" s="34"/>
      <c r="P679" s="33"/>
      <c r="Q679" s="35"/>
      <c r="R679" s="46"/>
      <c r="S679" s="34"/>
      <c r="T679" s="47"/>
      <c r="U679" s="48"/>
      <c r="V679" s="49"/>
      <c r="W679" s="50"/>
      <c r="X679" s="51"/>
      <c r="Y679" s="37"/>
      <c r="Z679" s="38"/>
      <c r="AA679" s="38"/>
      <c r="AB679" s="38"/>
    </row>
    <row r="680" spans="1:28" ht="45" customHeight="1">
      <c r="A680" s="54"/>
      <c r="B680" s="55" t="str">
        <f t="shared" si="4"/>
        <v>월</v>
      </c>
      <c r="C680" s="55" t="str">
        <f t="shared" si="5"/>
        <v>00년 1월 1주차</v>
      </c>
      <c r="D680" s="55"/>
      <c r="E680" s="56"/>
      <c r="F680" s="54"/>
      <c r="G680" s="54"/>
      <c r="H680" s="33"/>
      <c r="I680" s="54"/>
      <c r="J680" s="33"/>
      <c r="K680" s="33"/>
      <c r="L680" s="34"/>
      <c r="M680" s="34"/>
      <c r="N680" s="35"/>
      <c r="O680" s="34"/>
      <c r="P680" s="33"/>
      <c r="Q680" s="35"/>
      <c r="R680" s="46"/>
      <c r="S680" s="34"/>
      <c r="T680" s="47"/>
      <c r="U680" s="48"/>
      <c r="V680" s="49"/>
      <c r="W680" s="50"/>
      <c r="X680" s="51"/>
      <c r="Y680" s="37"/>
      <c r="Z680" s="38"/>
      <c r="AA680" s="38"/>
      <c r="AB680" s="38"/>
    </row>
    <row r="681" spans="1:28" ht="45" customHeight="1">
      <c r="A681" s="54"/>
      <c r="B681" s="55" t="str">
        <f t="shared" si="4"/>
        <v>월</v>
      </c>
      <c r="C681" s="55" t="str">
        <f t="shared" si="5"/>
        <v>00년 1월 1주차</v>
      </c>
      <c r="D681" s="55"/>
      <c r="E681" s="56"/>
      <c r="F681" s="54"/>
      <c r="G681" s="54"/>
      <c r="H681" s="33"/>
      <c r="I681" s="54"/>
      <c r="J681" s="33"/>
      <c r="K681" s="33"/>
      <c r="L681" s="34"/>
      <c r="M681" s="34"/>
      <c r="N681" s="35"/>
      <c r="O681" s="34"/>
      <c r="P681" s="33"/>
      <c r="Q681" s="35"/>
      <c r="R681" s="46"/>
      <c r="S681" s="34"/>
      <c r="T681" s="47"/>
      <c r="U681" s="48"/>
      <c r="V681" s="49"/>
      <c r="W681" s="50"/>
      <c r="X681" s="51"/>
      <c r="Y681" s="37"/>
      <c r="Z681" s="38"/>
      <c r="AA681" s="38"/>
      <c r="AB681" s="38"/>
    </row>
    <row r="682" spans="1:28" ht="45" customHeight="1">
      <c r="A682" s="54"/>
      <c r="B682" s="55" t="str">
        <f t="shared" si="4"/>
        <v>월</v>
      </c>
      <c r="C682" s="55" t="str">
        <f t="shared" si="5"/>
        <v>00년 1월 1주차</v>
      </c>
      <c r="D682" s="55"/>
      <c r="E682" s="56"/>
      <c r="F682" s="54"/>
      <c r="G682" s="54"/>
      <c r="H682" s="33"/>
      <c r="I682" s="54"/>
      <c r="J682" s="33"/>
      <c r="K682" s="33"/>
      <c r="L682" s="34"/>
      <c r="M682" s="34"/>
      <c r="N682" s="35"/>
      <c r="O682" s="34"/>
      <c r="P682" s="33"/>
      <c r="Q682" s="35"/>
      <c r="R682" s="46"/>
      <c r="S682" s="34"/>
      <c r="T682" s="47"/>
      <c r="U682" s="48"/>
      <c r="V682" s="49"/>
      <c r="W682" s="50"/>
      <c r="X682" s="51"/>
      <c r="Y682" s="37"/>
      <c r="Z682" s="38"/>
      <c r="AA682" s="38"/>
      <c r="AB682" s="38"/>
    </row>
    <row r="683" spans="1:28" ht="45" customHeight="1">
      <c r="A683" s="54"/>
      <c r="B683" s="55" t="str">
        <f t="shared" si="4"/>
        <v>월</v>
      </c>
      <c r="C683" s="55" t="str">
        <f t="shared" si="5"/>
        <v>00년 1월 1주차</v>
      </c>
      <c r="D683" s="55"/>
      <c r="E683" s="56"/>
      <c r="F683" s="54"/>
      <c r="G683" s="54"/>
      <c r="H683" s="33"/>
      <c r="I683" s="54"/>
      <c r="J683" s="33"/>
      <c r="K683" s="33"/>
      <c r="L683" s="34"/>
      <c r="M683" s="34"/>
      <c r="N683" s="35"/>
      <c r="O683" s="34"/>
      <c r="P683" s="33"/>
      <c r="Q683" s="35"/>
      <c r="R683" s="46"/>
      <c r="S683" s="34"/>
      <c r="T683" s="47"/>
      <c r="U683" s="48"/>
      <c r="V683" s="49"/>
      <c r="W683" s="50"/>
      <c r="X683" s="51"/>
      <c r="Y683" s="37"/>
      <c r="Z683" s="38"/>
      <c r="AA683" s="38"/>
      <c r="AB683" s="38"/>
    </row>
    <row r="684" spans="1:28" ht="45" customHeight="1">
      <c r="A684" s="54"/>
      <c r="B684" s="55" t="str">
        <f t="shared" si="4"/>
        <v>월</v>
      </c>
      <c r="C684" s="55" t="str">
        <f t="shared" si="5"/>
        <v>00년 1월 1주차</v>
      </c>
      <c r="D684" s="55"/>
      <c r="E684" s="56"/>
      <c r="F684" s="54"/>
      <c r="G684" s="54"/>
      <c r="H684" s="33"/>
      <c r="I684" s="54"/>
      <c r="J684" s="33"/>
      <c r="K684" s="33"/>
      <c r="L684" s="34"/>
      <c r="M684" s="34"/>
      <c r="N684" s="35"/>
      <c r="O684" s="34"/>
      <c r="P684" s="33"/>
      <c r="Q684" s="35"/>
      <c r="R684" s="46"/>
      <c r="S684" s="34"/>
      <c r="T684" s="47"/>
      <c r="U684" s="48"/>
      <c r="V684" s="49"/>
      <c r="W684" s="50"/>
      <c r="X684" s="51"/>
      <c r="Y684" s="37"/>
      <c r="Z684" s="38"/>
      <c r="AA684" s="38"/>
      <c r="AB684" s="38"/>
    </row>
    <row r="685" spans="1:28" ht="45" customHeight="1">
      <c r="A685" s="54"/>
      <c r="B685" s="55" t="str">
        <f t="shared" si="4"/>
        <v>월</v>
      </c>
      <c r="C685" s="55" t="str">
        <f t="shared" si="5"/>
        <v>00년 1월 1주차</v>
      </c>
      <c r="D685" s="55"/>
      <c r="E685" s="56"/>
      <c r="F685" s="54"/>
      <c r="G685" s="54"/>
      <c r="H685" s="33"/>
      <c r="I685" s="54"/>
      <c r="J685" s="33"/>
      <c r="K685" s="33"/>
      <c r="L685" s="34"/>
      <c r="M685" s="34"/>
      <c r="N685" s="35"/>
      <c r="O685" s="34"/>
      <c r="P685" s="33"/>
      <c r="Q685" s="35"/>
      <c r="R685" s="46"/>
      <c r="S685" s="34"/>
      <c r="T685" s="47"/>
      <c r="U685" s="48"/>
      <c r="V685" s="49"/>
      <c r="W685" s="50"/>
      <c r="X685" s="51"/>
      <c r="Y685" s="37"/>
      <c r="Z685" s="38"/>
      <c r="AA685" s="38"/>
      <c r="AB685" s="38"/>
    </row>
    <row r="686" spans="1:28" ht="45" customHeight="1">
      <c r="A686" s="54"/>
      <c r="B686" s="55" t="str">
        <f t="shared" si="4"/>
        <v>월</v>
      </c>
      <c r="C686" s="55" t="str">
        <f t="shared" si="5"/>
        <v>00년 1월 1주차</v>
      </c>
      <c r="D686" s="55"/>
      <c r="E686" s="56"/>
      <c r="F686" s="54"/>
      <c r="G686" s="54"/>
      <c r="H686" s="33"/>
      <c r="I686" s="54"/>
      <c r="J686" s="33"/>
      <c r="K686" s="33"/>
      <c r="L686" s="34"/>
      <c r="M686" s="34"/>
      <c r="N686" s="35"/>
      <c r="O686" s="34"/>
      <c r="P686" s="33"/>
      <c r="Q686" s="35"/>
      <c r="R686" s="46"/>
      <c r="S686" s="34"/>
      <c r="T686" s="47"/>
      <c r="U686" s="48"/>
      <c r="V686" s="49"/>
      <c r="W686" s="50"/>
      <c r="X686" s="51"/>
      <c r="Y686" s="37"/>
      <c r="Z686" s="38"/>
      <c r="AA686" s="38"/>
      <c r="AB686" s="38"/>
    </row>
    <row r="687" spans="1:28" ht="45" customHeight="1">
      <c r="A687" s="54"/>
      <c r="B687" s="55" t="str">
        <f t="shared" si="4"/>
        <v>월</v>
      </c>
      <c r="C687" s="55" t="str">
        <f t="shared" si="5"/>
        <v>00년 1월 1주차</v>
      </c>
      <c r="D687" s="55"/>
      <c r="E687" s="56"/>
      <c r="F687" s="54"/>
      <c r="G687" s="54"/>
      <c r="H687" s="33"/>
      <c r="I687" s="54"/>
      <c r="J687" s="33"/>
      <c r="K687" s="33"/>
      <c r="L687" s="34"/>
      <c r="M687" s="34"/>
      <c r="N687" s="35"/>
      <c r="O687" s="34"/>
      <c r="P687" s="33"/>
      <c r="Q687" s="35"/>
      <c r="R687" s="46"/>
      <c r="S687" s="34"/>
      <c r="T687" s="47"/>
      <c r="U687" s="48"/>
      <c r="V687" s="49"/>
      <c r="W687" s="50"/>
      <c r="X687" s="51"/>
      <c r="Y687" s="37"/>
      <c r="Z687" s="38"/>
      <c r="AA687" s="38"/>
      <c r="AB687" s="38"/>
    </row>
    <row r="688" spans="1:28" ht="45" customHeight="1">
      <c r="A688" s="54"/>
      <c r="B688" s="55" t="str">
        <f t="shared" si="4"/>
        <v>월</v>
      </c>
      <c r="C688" s="55" t="str">
        <f t="shared" si="5"/>
        <v>00년 1월 1주차</v>
      </c>
      <c r="D688" s="55"/>
      <c r="E688" s="56"/>
      <c r="F688" s="54"/>
      <c r="G688" s="54"/>
      <c r="H688" s="33"/>
      <c r="I688" s="54"/>
      <c r="J688" s="33"/>
      <c r="K688" s="33"/>
      <c r="L688" s="34"/>
      <c r="M688" s="34"/>
      <c r="N688" s="35"/>
      <c r="O688" s="34"/>
      <c r="P688" s="33"/>
      <c r="Q688" s="35"/>
      <c r="R688" s="46"/>
      <c r="S688" s="34"/>
      <c r="T688" s="47"/>
      <c r="U688" s="48"/>
      <c r="V688" s="49"/>
      <c r="W688" s="50"/>
      <c r="X688" s="51"/>
      <c r="Y688" s="37"/>
      <c r="Z688" s="38"/>
      <c r="AA688" s="38"/>
      <c r="AB688" s="38"/>
    </row>
    <row r="689" spans="1:28" ht="45" customHeight="1">
      <c r="A689" s="54"/>
      <c r="B689" s="55" t="str">
        <f t="shared" si="4"/>
        <v>월</v>
      </c>
      <c r="C689" s="55" t="str">
        <f t="shared" si="5"/>
        <v>00년 1월 1주차</v>
      </c>
      <c r="D689" s="55"/>
      <c r="E689" s="56"/>
      <c r="F689" s="54"/>
      <c r="G689" s="54"/>
      <c r="H689" s="33"/>
      <c r="I689" s="54"/>
      <c r="J689" s="33"/>
      <c r="K689" s="33"/>
      <c r="L689" s="34"/>
      <c r="M689" s="34"/>
      <c r="N689" s="35"/>
      <c r="O689" s="34"/>
      <c r="P689" s="33"/>
      <c r="Q689" s="35"/>
      <c r="R689" s="46"/>
      <c r="S689" s="34"/>
      <c r="T689" s="47"/>
      <c r="U689" s="48"/>
      <c r="V689" s="49"/>
      <c r="W689" s="50"/>
      <c r="X689" s="51"/>
      <c r="Y689" s="37"/>
      <c r="Z689" s="38"/>
      <c r="AA689" s="38"/>
      <c r="AB689" s="38"/>
    </row>
    <row r="690" spans="1:28" ht="45" customHeight="1">
      <c r="A690" s="54"/>
      <c r="B690" s="55" t="str">
        <f t="shared" si="4"/>
        <v>월</v>
      </c>
      <c r="C690" s="55" t="str">
        <f t="shared" si="5"/>
        <v>00년 1월 1주차</v>
      </c>
      <c r="D690" s="55"/>
      <c r="E690" s="56"/>
      <c r="F690" s="54"/>
      <c r="G690" s="54"/>
      <c r="H690" s="33"/>
      <c r="I690" s="54"/>
      <c r="J690" s="33"/>
      <c r="K690" s="33"/>
      <c r="L690" s="34"/>
      <c r="M690" s="34"/>
      <c r="N690" s="35"/>
      <c r="O690" s="34"/>
      <c r="P690" s="33"/>
      <c r="Q690" s="35"/>
      <c r="R690" s="46"/>
      <c r="S690" s="34"/>
      <c r="T690" s="47"/>
      <c r="U690" s="48"/>
      <c r="V690" s="49"/>
      <c r="W690" s="50"/>
      <c r="X690" s="51"/>
      <c r="Y690" s="37"/>
      <c r="Z690" s="38"/>
      <c r="AA690" s="38"/>
      <c r="AB690" s="38"/>
    </row>
    <row r="691" spans="1:28" ht="45" customHeight="1">
      <c r="A691" s="54"/>
      <c r="B691" s="55" t="str">
        <f t="shared" si="4"/>
        <v>월</v>
      </c>
      <c r="C691" s="55" t="str">
        <f t="shared" si="5"/>
        <v>00년 1월 1주차</v>
      </c>
      <c r="D691" s="55"/>
      <c r="E691" s="56"/>
      <c r="F691" s="54"/>
      <c r="G691" s="54"/>
      <c r="H691" s="33"/>
      <c r="I691" s="54"/>
      <c r="J691" s="33"/>
      <c r="K691" s="33"/>
      <c r="L691" s="34"/>
      <c r="M691" s="34"/>
      <c r="N691" s="35"/>
      <c r="O691" s="34"/>
      <c r="P691" s="33"/>
      <c r="Q691" s="35"/>
      <c r="R691" s="46"/>
      <c r="S691" s="34"/>
      <c r="T691" s="47"/>
      <c r="U691" s="48"/>
      <c r="V691" s="49"/>
      <c r="W691" s="50"/>
      <c r="X691" s="51"/>
      <c r="Y691" s="37"/>
      <c r="Z691" s="38"/>
      <c r="AA691" s="38"/>
      <c r="AB691" s="38"/>
    </row>
    <row r="692" spans="1:28" ht="45" customHeight="1">
      <c r="A692" s="54"/>
      <c r="B692" s="55" t="str">
        <f t="shared" si="4"/>
        <v>월</v>
      </c>
      <c r="C692" s="55" t="str">
        <f t="shared" si="5"/>
        <v>00년 1월 1주차</v>
      </c>
      <c r="D692" s="55"/>
      <c r="E692" s="56"/>
      <c r="F692" s="54"/>
      <c r="G692" s="54"/>
      <c r="H692" s="33"/>
      <c r="I692" s="54"/>
      <c r="J692" s="33"/>
      <c r="K692" s="33"/>
      <c r="L692" s="34"/>
      <c r="M692" s="34"/>
      <c r="N692" s="35"/>
      <c r="O692" s="34"/>
      <c r="P692" s="33"/>
      <c r="Q692" s="35"/>
      <c r="R692" s="46"/>
      <c r="S692" s="34"/>
      <c r="T692" s="47"/>
      <c r="U692" s="48"/>
      <c r="V692" s="49"/>
      <c r="W692" s="50"/>
      <c r="X692" s="51"/>
      <c r="Y692" s="37"/>
      <c r="Z692" s="38"/>
      <c r="AA692" s="38"/>
      <c r="AB692" s="38"/>
    </row>
    <row r="693" spans="1:28" ht="45" customHeight="1">
      <c r="A693" s="54"/>
      <c r="B693" s="55" t="str">
        <f t="shared" si="4"/>
        <v>월</v>
      </c>
      <c r="C693" s="55" t="str">
        <f t="shared" si="5"/>
        <v>00년 1월 1주차</v>
      </c>
      <c r="D693" s="55"/>
      <c r="E693" s="56"/>
      <c r="F693" s="54"/>
      <c r="G693" s="54"/>
      <c r="H693" s="33"/>
      <c r="I693" s="54"/>
      <c r="J693" s="33"/>
      <c r="K693" s="33"/>
      <c r="L693" s="34"/>
      <c r="M693" s="34"/>
      <c r="N693" s="35"/>
      <c r="O693" s="34"/>
      <c r="P693" s="33"/>
      <c r="Q693" s="35"/>
      <c r="R693" s="46"/>
      <c r="S693" s="34"/>
      <c r="T693" s="47"/>
      <c r="U693" s="48"/>
      <c r="V693" s="49"/>
      <c r="W693" s="50"/>
      <c r="X693" s="51"/>
      <c r="Y693" s="37"/>
      <c r="Z693" s="38"/>
      <c r="AA693" s="38"/>
      <c r="AB693" s="38"/>
    </row>
    <row r="694" spans="1:28" ht="45" customHeight="1">
      <c r="A694" s="54"/>
      <c r="B694" s="55" t="str">
        <f t="shared" si="4"/>
        <v>월</v>
      </c>
      <c r="C694" s="55" t="str">
        <f t="shared" si="5"/>
        <v>00년 1월 1주차</v>
      </c>
      <c r="D694" s="55"/>
      <c r="E694" s="56"/>
      <c r="F694" s="54"/>
      <c r="G694" s="54"/>
      <c r="H694" s="33"/>
      <c r="I694" s="54"/>
      <c r="J694" s="33"/>
      <c r="K694" s="33"/>
      <c r="L694" s="34"/>
      <c r="M694" s="34"/>
      <c r="N694" s="35"/>
      <c r="O694" s="34"/>
      <c r="P694" s="33"/>
      <c r="Q694" s="35"/>
      <c r="R694" s="46"/>
      <c r="S694" s="34"/>
      <c r="T694" s="47"/>
      <c r="U694" s="48"/>
      <c r="V694" s="49"/>
      <c r="W694" s="50"/>
      <c r="X694" s="51"/>
      <c r="Y694" s="37"/>
      <c r="Z694" s="38"/>
      <c r="AA694" s="38"/>
      <c r="AB694" s="38"/>
    </row>
    <row r="695" spans="1:28" ht="45" customHeight="1">
      <c r="A695" s="54"/>
      <c r="B695" s="55" t="str">
        <f t="shared" si="4"/>
        <v>월</v>
      </c>
      <c r="C695" s="55" t="str">
        <f t="shared" si="5"/>
        <v>00년 1월 1주차</v>
      </c>
      <c r="D695" s="55"/>
      <c r="E695" s="56"/>
      <c r="F695" s="54"/>
      <c r="G695" s="54"/>
      <c r="H695" s="33"/>
      <c r="I695" s="54"/>
      <c r="J695" s="33"/>
      <c r="K695" s="33"/>
      <c r="L695" s="34"/>
      <c r="M695" s="34"/>
      <c r="N695" s="35"/>
      <c r="O695" s="34"/>
      <c r="P695" s="33"/>
      <c r="Q695" s="35"/>
      <c r="R695" s="46"/>
      <c r="S695" s="34"/>
      <c r="T695" s="47"/>
      <c r="U695" s="48"/>
      <c r="V695" s="49"/>
      <c r="W695" s="50"/>
      <c r="X695" s="51"/>
      <c r="Y695" s="37"/>
      <c r="Z695" s="38"/>
      <c r="AA695" s="38"/>
      <c r="AB695" s="38"/>
    </row>
    <row r="696" spans="1:28" ht="45" customHeight="1">
      <c r="A696" s="54"/>
      <c r="B696" s="55" t="str">
        <f t="shared" si="4"/>
        <v>월</v>
      </c>
      <c r="C696" s="55" t="str">
        <f t="shared" si="5"/>
        <v>00년 1월 1주차</v>
      </c>
      <c r="D696" s="55"/>
      <c r="E696" s="56"/>
      <c r="F696" s="54"/>
      <c r="G696" s="54"/>
      <c r="H696" s="33"/>
      <c r="I696" s="54"/>
      <c r="J696" s="33"/>
      <c r="K696" s="33"/>
      <c r="L696" s="34"/>
      <c r="M696" s="34"/>
      <c r="N696" s="35"/>
      <c r="O696" s="34"/>
      <c r="P696" s="33"/>
      <c r="Q696" s="35"/>
      <c r="R696" s="46"/>
      <c r="S696" s="34"/>
      <c r="T696" s="47"/>
      <c r="U696" s="48"/>
      <c r="V696" s="49"/>
      <c r="W696" s="50"/>
      <c r="X696" s="51"/>
      <c r="Y696" s="37"/>
      <c r="Z696" s="38"/>
      <c r="AA696" s="38"/>
      <c r="AB696" s="38"/>
    </row>
    <row r="697" spans="1:28" ht="45" customHeight="1">
      <c r="A697" s="54"/>
      <c r="B697" s="55" t="str">
        <f t="shared" si="4"/>
        <v>월</v>
      </c>
      <c r="C697" s="55" t="str">
        <f t="shared" si="5"/>
        <v>00년 1월 1주차</v>
      </c>
      <c r="D697" s="55"/>
      <c r="E697" s="56"/>
      <c r="F697" s="54"/>
      <c r="G697" s="54"/>
      <c r="H697" s="33"/>
      <c r="I697" s="54"/>
      <c r="J697" s="33"/>
      <c r="K697" s="33"/>
      <c r="L697" s="34"/>
      <c r="M697" s="34"/>
      <c r="N697" s="35"/>
      <c r="O697" s="34"/>
      <c r="P697" s="33"/>
      <c r="Q697" s="35"/>
      <c r="R697" s="46"/>
      <c r="S697" s="34"/>
      <c r="T697" s="47"/>
      <c r="U697" s="48"/>
      <c r="V697" s="49"/>
      <c r="W697" s="50"/>
      <c r="X697" s="51"/>
      <c r="Y697" s="37"/>
      <c r="Z697" s="38"/>
      <c r="AA697" s="38"/>
      <c r="AB697" s="38"/>
    </row>
    <row r="698" spans="1:28" ht="45" customHeight="1">
      <c r="A698" s="54"/>
      <c r="B698" s="55" t="str">
        <f t="shared" si="4"/>
        <v>월</v>
      </c>
      <c r="C698" s="55" t="str">
        <f t="shared" si="5"/>
        <v>00년 1월 1주차</v>
      </c>
      <c r="D698" s="55"/>
      <c r="E698" s="56"/>
      <c r="F698" s="54"/>
      <c r="G698" s="54"/>
      <c r="H698" s="33"/>
      <c r="I698" s="54"/>
      <c r="J698" s="33"/>
      <c r="K698" s="33"/>
      <c r="L698" s="34"/>
      <c r="M698" s="34"/>
      <c r="N698" s="35"/>
      <c r="O698" s="34"/>
      <c r="P698" s="33"/>
      <c r="Q698" s="35"/>
      <c r="R698" s="46"/>
      <c r="S698" s="34"/>
      <c r="T698" s="47"/>
      <c r="U698" s="48"/>
      <c r="V698" s="49"/>
      <c r="W698" s="50"/>
      <c r="X698" s="51"/>
      <c r="Y698" s="37"/>
      <c r="Z698" s="38"/>
      <c r="AA698" s="38"/>
      <c r="AB698" s="38"/>
    </row>
    <row r="699" spans="1:28" ht="45" customHeight="1">
      <c r="A699" s="54"/>
      <c r="B699" s="55" t="str">
        <f t="shared" si="4"/>
        <v>월</v>
      </c>
      <c r="C699" s="55" t="str">
        <f t="shared" si="5"/>
        <v>00년 1월 1주차</v>
      </c>
      <c r="D699" s="55"/>
      <c r="E699" s="56"/>
      <c r="F699" s="54"/>
      <c r="G699" s="54"/>
      <c r="H699" s="33"/>
      <c r="I699" s="54"/>
      <c r="J699" s="33"/>
      <c r="K699" s="33"/>
      <c r="L699" s="34"/>
      <c r="M699" s="34"/>
      <c r="N699" s="35"/>
      <c r="O699" s="34"/>
      <c r="P699" s="33"/>
      <c r="Q699" s="35"/>
      <c r="R699" s="46"/>
      <c r="S699" s="34"/>
      <c r="T699" s="47"/>
      <c r="U699" s="48"/>
      <c r="V699" s="49"/>
      <c r="W699" s="50"/>
      <c r="X699" s="51"/>
      <c r="Y699" s="37"/>
      <c r="Z699" s="38"/>
      <c r="AA699" s="38"/>
      <c r="AB699" s="38"/>
    </row>
    <row r="700" spans="1:28" ht="45" customHeight="1">
      <c r="A700" s="54"/>
      <c r="B700" s="55" t="str">
        <f t="shared" si="4"/>
        <v>월</v>
      </c>
      <c r="C700" s="55" t="str">
        <f t="shared" si="5"/>
        <v>00년 1월 1주차</v>
      </c>
      <c r="D700" s="55"/>
      <c r="E700" s="56"/>
      <c r="F700" s="54"/>
      <c r="G700" s="54"/>
      <c r="H700" s="33"/>
      <c r="I700" s="54"/>
      <c r="J700" s="33"/>
      <c r="K700" s="33"/>
      <c r="L700" s="34"/>
      <c r="M700" s="34"/>
      <c r="N700" s="35"/>
      <c r="O700" s="34"/>
      <c r="P700" s="33"/>
      <c r="Q700" s="35"/>
      <c r="R700" s="46"/>
      <c r="S700" s="34"/>
      <c r="T700" s="47"/>
      <c r="U700" s="48"/>
      <c r="V700" s="49"/>
      <c r="W700" s="50"/>
      <c r="X700" s="51"/>
      <c r="Y700" s="37"/>
      <c r="Z700" s="38"/>
      <c r="AA700" s="38"/>
      <c r="AB700" s="38"/>
    </row>
    <row r="701" spans="1:28" ht="45" customHeight="1">
      <c r="A701" s="54"/>
      <c r="B701" s="55" t="str">
        <f t="shared" si="4"/>
        <v>월</v>
      </c>
      <c r="C701" s="55" t="str">
        <f t="shared" si="5"/>
        <v>00년 1월 1주차</v>
      </c>
      <c r="D701" s="55"/>
      <c r="E701" s="56"/>
      <c r="F701" s="54"/>
      <c r="G701" s="54"/>
      <c r="H701" s="33"/>
      <c r="I701" s="54"/>
      <c r="J701" s="33"/>
      <c r="K701" s="33"/>
      <c r="L701" s="34"/>
      <c r="M701" s="34"/>
      <c r="N701" s="35"/>
      <c r="O701" s="34"/>
      <c r="P701" s="33"/>
      <c r="Q701" s="35"/>
      <c r="R701" s="46"/>
      <c r="S701" s="34"/>
      <c r="T701" s="47"/>
      <c r="U701" s="48"/>
      <c r="V701" s="49"/>
      <c r="W701" s="50"/>
      <c r="X701" s="51"/>
      <c r="Y701" s="37"/>
      <c r="Z701" s="38"/>
      <c r="AA701" s="38"/>
      <c r="AB701" s="38"/>
    </row>
    <row r="702" spans="1:28" ht="45" customHeight="1">
      <c r="A702" s="54"/>
      <c r="B702" s="55" t="str">
        <f t="shared" si="4"/>
        <v>월</v>
      </c>
      <c r="C702" s="55" t="str">
        <f t="shared" si="5"/>
        <v>00년 1월 1주차</v>
      </c>
      <c r="D702" s="55"/>
      <c r="E702" s="56"/>
      <c r="F702" s="54"/>
      <c r="G702" s="54"/>
      <c r="H702" s="33"/>
      <c r="I702" s="54"/>
      <c r="J702" s="33"/>
      <c r="K702" s="33"/>
      <c r="L702" s="34"/>
      <c r="M702" s="34"/>
      <c r="N702" s="35"/>
      <c r="O702" s="34"/>
      <c r="P702" s="33"/>
      <c r="Q702" s="35"/>
      <c r="R702" s="46"/>
      <c r="S702" s="34"/>
      <c r="T702" s="47"/>
      <c r="U702" s="48"/>
      <c r="V702" s="49"/>
      <c r="W702" s="50"/>
      <c r="X702" s="51"/>
      <c r="Y702" s="37"/>
      <c r="Z702" s="38"/>
      <c r="AA702" s="38"/>
      <c r="AB702" s="38"/>
    </row>
    <row r="703" spans="1:28" ht="45" customHeight="1">
      <c r="A703" s="54"/>
      <c r="B703" s="55" t="str">
        <f t="shared" si="4"/>
        <v>월</v>
      </c>
      <c r="C703" s="55" t="str">
        <f t="shared" si="5"/>
        <v>00년 1월 1주차</v>
      </c>
      <c r="D703" s="55"/>
      <c r="E703" s="56"/>
      <c r="F703" s="54"/>
      <c r="G703" s="54"/>
      <c r="H703" s="33"/>
      <c r="I703" s="54"/>
      <c r="J703" s="33"/>
      <c r="K703" s="33"/>
      <c r="L703" s="34"/>
      <c r="M703" s="34"/>
      <c r="N703" s="35"/>
      <c r="O703" s="34"/>
      <c r="P703" s="33"/>
      <c r="Q703" s="35"/>
      <c r="R703" s="46"/>
      <c r="S703" s="34"/>
      <c r="T703" s="47"/>
      <c r="U703" s="48"/>
      <c r="V703" s="49"/>
      <c r="W703" s="50"/>
      <c r="X703" s="51"/>
      <c r="Y703" s="37"/>
      <c r="Z703" s="38"/>
      <c r="AA703" s="38"/>
      <c r="AB703" s="38"/>
    </row>
    <row r="704" spans="1:28" ht="45" customHeight="1">
      <c r="A704" s="54"/>
      <c r="B704" s="55" t="str">
        <f t="shared" si="4"/>
        <v>월</v>
      </c>
      <c r="C704" s="55" t="str">
        <f t="shared" si="5"/>
        <v>00년 1월 1주차</v>
      </c>
      <c r="D704" s="55"/>
      <c r="E704" s="56"/>
      <c r="F704" s="54"/>
      <c r="G704" s="54"/>
      <c r="H704" s="33"/>
      <c r="I704" s="54"/>
      <c r="J704" s="33"/>
      <c r="K704" s="33"/>
      <c r="L704" s="34"/>
      <c r="M704" s="34"/>
      <c r="N704" s="35"/>
      <c r="O704" s="34"/>
      <c r="P704" s="33"/>
      <c r="Q704" s="35"/>
      <c r="R704" s="46"/>
      <c r="S704" s="34"/>
      <c r="T704" s="47"/>
      <c r="U704" s="48"/>
      <c r="V704" s="49"/>
      <c r="W704" s="50"/>
      <c r="X704" s="51"/>
      <c r="Y704" s="37"/>
      <c r="Z704" s="38"/>
      <c r="AA704" s="38"/>
      <c r="AB704" s="38"/>
    </row>
    <row r="705" spans="1:28" ht="45" customHeight="1">
      <c r="A705" s="54"/>
      <c r="B705" s="55" t="str">
        <f t="shared" si="4"/>
        <v>월</v>
      </c>
      <c r="C705" s="55" t="str">
        <f t="shared" si="5"/>
        <v>00년 1월 1주차</v>
      </c>
      <c r="D705" s="55"/>
      <c r="E705" s="56"/>
      <c r="F705" s="54"/>
      <c r="G705" s="54"/>
      <c r="H705" s="33"/>
      <c r="I705" s="54"/>
      <c r="J705" s="33"/>
      <c r="K705" s="33"/>
      <c r="L705" s="34"/>
      <c r="M705" s="34"/>
      <c r="N705" s="35"/>
      <c r="O705" s="34"/>
      <c r="P705" s="33"/>
      <c r="Q705" s="35"/>
      <c r="R705" s="46"/>
      <c r="S705" s="34"/>
      <c r="T705" s="47"/>
      <c r="U705" s="48"/>
      <c r="V705" s="49"/>
      <c r="W705" s="50"/>
      <c r="X705" s="51"/>
      <c r="Y705" s="37"/>
      <c r="Z705" s="38"/>
      <c r="AA705" s="38"/>
      <c r="AB705" s="38"/>
    </row>
    <row r="706" spans="1:28" ht="45" customHeight="1">
      <c r="A706" s="54"/>
      <c r="B706" s="55" t="str">
        <f t="shared" si="4"/>
        <v>월</v>
      </c>
      <c r="C706" s="55" t="str">
        <f t="shared" si="5"/>
        <v>00년 1월 1주차</v>
      </c>
      <c r="D706" s="55"/>
      <c r="E706" s="56"/>
      <c r="F706" s="54"/>
      <c r="G706" s="54"/>
      <c r="H706" s="33"/>
      <c r="I706" s="54"/>
      <c r="J706" s="33"/>
      <c r="K706" s="33"/>
      <c r="L706" s="34"/>
      <c r="M706" s="34"/>
      <c r="N706" s="35"/>
      <c r="O706" s="34"/>
      <c r="P706" s="33"/>
      <c r="Q706" s="35"/>
      <c r="R706" s="46"/>
      <c r="S706" s="34"/>
      <c r="T706" s="47"/>
      <c r="U706" s="48"/>
      <c r="V706" s="49"/>
      <c r="W706" s="50"/>
      <c r="X706" s="51"/>
      <c r="Y706" s="37"/>
      <c r="Z706" s="38"/>
      <c r="AA706" s="38"/>
      <c r="AB706" s="38"/>
    </row>
    <row r="707" spans="1:28" ht="45" customHeight="1">
      <c r="A707" s="54"/>
      <c r="B707" s="55" t="str">
        <f t="shared" si="4"/>
        <v>월</v>
      </c>
      <c r="C707" s="55" t="str">
        <f t="shared" si="5"/>
        <v>00년 1월 1주차</v>
      </c>
      <c r="D707" s="55"/>
      <c r="E707" s="56"/>
      <c r="F707" s="54"/>
      <c r="G707" s="54"/>
      <c r="H707" s="33"/>
      <c r="I707" s="54"/>
      <c r="J707" s="33"/>
      <c r="K707" s="33"/>
      <c r="L707" s="34"/>
      <c r="M707" s="34"/>
      <c r="N707" s="35"/>
      <c r="O707" s="34"/>
      <c r="P707" s="33"/>
      <c r="Q707" s="35"/>
      <c r="R707" s="46"/>
      <c r="S707" s="34"/>
      <c r="T707" s="47"/>
      <c r="U707" s="48"/>
      <c r="V707" s="49"/>
      <c r="W707" s="50"/>
      <c r="X707" s="51"/>
      <c r="Y707" s="37"/>
      <c r="Z707" s="38"/>
      <c r="AA707" s="38"/>
      <c r="AB707" s="38"/>
    </row>
    <row r="708" spans="1:28" ht="45" customHeight="1">
      <c r="A708" s="54"/>
      <c r="B708" s="55" t="str">
        <f t="shared" si="4"/>
        <v>월</v>
      </c>
      <c r="C708" s="55" t="str">
        <f t="shared" si="5"/>
        <v>00년 1월 1주차</v>
      </c>
      <c r="D708" s="55"/>
      <c r="E708" s="56"/>
      <c r="F708" s="54"/>
      <c r="G708" s="54"/>
      <c r="H708" s="33"/>
      <c r="I708" s="54"/>
      <c r="J708" s="33"/>
      <c r="K708" s="33"/>
      <c r="L708" s="34"/>
      <c r="M708" s="34"/>
      <c r="N708" s="35"/>
      <c r="O708" s="34"/>
      <c r="P708" s="33"/>
      <c r="Q708" s="35"/>
      <c r="R708" s="46"/>
      <c r="S708" s="34"/>
      <c r="T708" s="47"/>
      <c r="U708" s="48"/>
      <c r="V708" s="49"/>
      <c r="W708" s="50"/>
      <c r="X708" s="51"/>
      <c r="Y708" s="37"/>
      <c r="Z708" s="38"/>
      <c r="AA708" s="38"/>
      <c r="AB708" s="38"/>
    </row>
    <row r="709" spans="1:28" ht="45" customHeight="1">
      <c r="A709" s="54"/>
      <c r="B709" s="55" t="str">
        <f t="shared" si="4"/>
        <v>월</v>
      </c>
      <c r="C709" s="55" t="str">
        <f t="shared" si="5"/>
        <v>00년 1월 1주차</v>
      </c>
      <c r="D709" s="55"/>
      <c r="E709" s="56"/>
      <c r="F709" s="54"/>
      <c r="G709" s="54"/>
      <c r="H709" s="33"/>
      <c r="I709" s="54"/>
      <c r="J709" s="33"/>
      <c r="K709" s="33"/>
      <c r="L709" s="34"/>
      <c r="M709" s="34"/>
      <c r="N709" s="35"/>
      <c r="O709" s="34"/>
      <c r="P709" s="33"/>
      <c r="Q709" s="35"/>
      <c r="R709" s="46"/>
      <c r="S709" s="34"/>
      <c r="T709" s="47"/>
      <c r="U709" s="48"/>
      <c r="V709" s="49"/>
      <c r="W709" s="50"/>
      <c r="X709" s="51"/>
      <c r="Y709" s="37"/>
      <c r="Z709" s="38"/>
      <c r="AA709" s="38"/>
      <c r="AB709" s="38"/>
    </row>
    <row r="710" spans="1:28" ht="45" customHeight="1">
      <c r="A710" s="54"/>
      <c r="B710" s="55" t="str">
        <f t="shared" si="4"/>
        <v>월</v>
      </c>
      <c r="C710" s="55" t="str">
        <f t="shared" si="5"/>
        <v>00년 1월 1주차</v>
      </c>
      <c r="D710" s="55"/>
      <c r="E710" s="56"/>
      <c r="F710" s="54"/>
      <c r="G710" s="54"/>
      <c r="H710" s="33"/>
      <c r="I710" s="54"/>
      <c r="J710" s="33"/>
      <c r="K710" s="33"/>
      <c r="L710" s="34"/>
      <c r="M710" s="34"/>
      <c r="N710" s="35"/>
      <c r="O710" s="34"/>
      <c r="P710" s="33"/>
      <c r="Q710" s="35"/>
      <c r="R710" s="46"/>
      <c r="S710" s="34"/>
      <c r="T710" s="47"/>
      <c r="U710" s="48"/>
      <c r="V710" s="49"/>
      <c r="W710" s="50"/>
      <c r="X710" s="51"/>
      <c r="Y710" s="37"/>
      <c r="Z710" s="38"/>
      <c r="AA710" s="38"/>
      <c r="AB710" s="38"/>
    </row>
    <row r="711" spans="1:28" ht="45" customHeight="1">
      <c r="A711" s="54"/>
      <c r="B711" s="55" t="str">
        <f t="shared" si="4"/>
        <v>월</v>
      </c>
      <c r="C711" s="55" t="str">
        <f t="shared" si="5"/>
        <v>00년 1월 1주차</v>
      </c>
      <c r="D711" s="55"/>
      <c r="E711" s="56"/>
      <c r="F711" s="54"/>
      <c r="G711" s="54"/>
      <c r="H711" s="33"/>
      <c r="I711" s="54"/>
      <c r="J711" s="33"/>
      <c r="K711" s="33"/>
      <c r="L711" s="34"/>
      <c r="M711" s="34"/>
      <c r="N711" s="35"/>
      <c r="O711" s="34"/>
      <c r="P711" s="33"/>
      <c r="Q711" s="35"/>
      <c r="R711" s="46"/>
      <c r="S711" s="34"/>
      <c r="T711" s="47"/>
      <c r="U711" s="48"/>
      <c r="V711" s="49"/>
      <c r="W711" s="50"/>
      <c r="X711" s="51"/>
      <c r="Y711" s="37"/>
      <c r="Z711" s="38"/>
      <c r="AA711" s="38"/>
      <c r="AB711" s="38"/>
    </row>
    <row r="712" spans="1:28" ht="45" customHeight="1">
      <c r="A712" s="54"/>
      <c r="B712" s="55" t="str">
        <f t="shared" si="4"/>
        <v>월</v>
      </c>
      <c r="C712" s="55" t="str">
        <f t="shared" si="5"/>
        <v>00년 1월 1주차</v>
      </c>
      <c r="D712" s="55"/>
      <c r="E712" s="56"/>
      <c r="F712" s="54"/>
      <c r="G712" s="54"/>
      <c r="H712" s="33"/>
      <c r="I712" s="54"/>
      <c r="J712" s="33"/>
      <c r="K712" s="33"/>
      <c r="L712" s="34"/>
      <c r="M712" s="34"/>
      <c r="N712" s="35"/>
      <c r="O712" s="34"/>
      <c r="P712" s="33"/>
      <c r="Q712" s="35"/>
      <c r="R712" s="46"/>
      <c r="S712" s="34"/>
      <c r="T712" s="47"/>
      <c r="U712" s="48"/>
      <c r="V712" s="49"/>
      <c r="W712" s="50"/>
      <c r="X712" s="51"/>
      <c r="Y712" s="37"/>
      <c r="Z712" s="38"/>
      <c r="AA712" s="38"/>
      <c r="AB712" s="38"/>
    </row>
    <row r="713" spans="1:28" ht="45" customHeight="1">
      <c r="A713" s="54"/>
      <c r="B713" s="55" t="str">
        <f t="shared" si="4"/>
        <v>월</v>
      </c>
      <c r="C713" s="55" t="str">
        <f t="shared" si="5"/>
        <v>00년 1월 1주차</v>
      </c>
      <c r="D713" s="55"/>
      <c r="E713" s="56"/>
      <c r="F713" s="54"/>
      <c r="G713" s="54"/>
      <c r="H713" s="33"/>
      <c r="I713" s="54"/>
      <c r="J713" s="33"/>
      <c r="K713" s="33"/>
      <c r="L713" s="34"/>
      <c r="M713" s="34"/>
      <c r="N713" s="35"/>
      <c r="O713" s="34"/>
      <c r="P713" s="33"/>
      <c r="Q713" s="35"/>
      <c r="R713" s="46"/>
      <c r="S713" s="34"/>
      <c r="T713" s="47"/>
      <c r="U713" s="48"/>
      <c r="V713" s="49"/>
      <c r="W713" s="50"/>
      <c r="X713" s="51"/>
      <c r="Y713" s="37"/>
      <c r="Z713" s="38"/>
      <c r="AA713" s="38"/>
      <c r="AB713" s="38"/>
    </row>
    <row r="714" spans="1:28" ht="45" customHeight="1">
      <c r="A714" s="54"/>
      <c r="B714" s="55" t="str">
        <f t="shared" si="4"/>
        <v>월</v>
      </c>
      <c r="C714" s="55" t="str">
        <f t="shared" si="5"/>
        <v>00년 1월 1주차</v>
      </c>
      <c r="D714" s="55"/>
      <c r="E714" s="56"/>
      <c r="F714" s="54"/>
      <c r="G714" s="54"/>
      <c r="H714" s="33"/>
      <c r="I714" s="54"/>
      <c r="J714" s="33"/>
      <c r="K714" s="33"/>
      <c r="L714" s="34"/>
      <c r="M714" s="34"/>
      <c r="N714" s="35"/>
      <c r="O714" s="34"/>
      <c r="P714" s="33"/>
      <c r="Q714" s="35"/>
      <c r="R714" s="46"/>
      <c r="S714" s="34"/>
      <c r="T714" s="47"/>
      <c r="U714" s="48"/>
      <c r="V714" s="49"/>
      <c r="W714" s="50"/>
      <c r="X714" s="51"/>
      <c r="Y714" s="37"/>
      <c r="Z714" s="38"/>
      <c r="AA714" s="38"/>
      <c r="AB714" s="38"/>
    </row>
    <row r="715" spans="1:28" ht="45" customHeight="1">
      <c r="A715" s="54"/>
      <c r="B715" s="55" t="str">
        <f t="shared" si="4"/>
        <v>월</v>
      </c>
      <c r="C715" s="55" t="str">
        <f t="shared" si="5"/>
        <v>00년 1월 1주차</v>
      </c>
      <c r="D715" s="55"/>
      <c r="E715" s="56"/>
      <c r="F715" s="54"/>
      <c r="G715" s="54"/>
      <c r="H715" s="33"/>
      <c r="I715" s="54"/>
      <c r="J715" s="33"/>
      <c r="K715" s="33"/>
      <c r="L715" s="34"/>
      <c r="M715" s="34"/>
      <c r="N715" s="35"/>
      <c r="O715" s="34"/>
      <c r="P715" s="33"/>
      <c r="Q715" s="35"/>
      <c r="R715" s="46"/>
      <c r="S715" s="34"/>
      <c r="T715" s="47"/>
      <c r="U715" s="48"/>
      <c r="V715" s="49"/>
      <c r="W715" s="50"/>
      <c r="X715" s="51"/>
      <c r="Y715" s="37"/>
      <c r="Z715" s="38"/>
      <c r="AA715" s="38"/>
      <c r="AB715" s="38"/>
    </row>
    <row r="716" spans="1:28" ht="45" customHeight="1">
      <c r="A716" s="54"/>
      <c r="B716" s="55" t="str">
        <f t="shared" si="4"/>
        <v>월</v>
      </c>
      <c r="C716" s="55" t="str">
        <f t="shared" si="5"/>
        <v>00년 1월 1주차</v>
      </c>
      <c r="D716" s="55"/>
      <c r="E716" s="56"/>
      <c r="F716" s="54"/>
      <c r="G716" s="54"/>
      <c r="H716" s="33"/>
      <c r="I716" s="54"/>
      <c r="J716" s="33"/>
      <c r="K716" s="33"/>
      <c r="L716" s="34"/>
      <c r="M716" s="34"/>
      <c r="N716" s="35"/>
      <c r="O716" s="34"/>
      <c r="P716" s="33"/>
      <c r="Q716" s="35"/>
      <c r="R716" s="46"/>
      <c r="S716" s="34"/>
      <c r="T716" s="47"/>
      <c r="U716" s="48"/>
      <c r="V716" s="49"/>
      <c r="W716" s="50"/>
      <c r="X716" s="51"/>
      <c r="Y716" s="37"/>
      <c r="Z716" s="38"/>
      <c r="AA716" s="38"/>
      <c r="AB716" s="38"/>
    </row>
    <row r="717" spans="1:28" ht="45" customHeight="1">
      <c r="A717" s="54"/>
      <c r="B717" s="55" t="str">
        <f t="shared" si="4"/>
        <v>월</v>
      </c>
      <c r="C717" s="55" t="str">
        <f t="shared" si="5"/>
        <v>00년 1월 1주차</v>
      </c>
      <c r="D717" s="55"/>
      <c r="E717" s="56"/>
      <c r="F717" s="54"/>
      <c r="G717" s="54"/>
      <c r="H717" s="33"/>
      <c r="I717" s="54"/>
      <c r="J717" s="33"/>
      <c r="K717" s="33"/>
      <c r="L717" s="34"/>
      <c r="M717" s="34"/>
      <c r="N717" s="35"/>
      <c r="O717" s="34"/>
      <c r="P717" s="33"/>
      <c r="Q717" s="35"/>
      <c r="R717" s="46"/>
      <c r="S717" s="34"/>
      <c r="T717" s="47"/>
      <c r="U717" s="48"/>
      <c r="V717" s="49"/>
      <c r="W717" s="50"/>
      <c r="X717" s="51"/>
      <c r="Y717" s="37"/>
      <c r="Z717" s="38"/>
      <c r="AA717" s="38"/>
      <c r="AB717" s="38"/>
    </row>
    <row r="718" spans="1:28" ht="45" customHeight="1">
      <c r="A718" s="54"/>
      <c r="B718" s="55" t="str">
        <f t="shared" si="4"/>
        <v>월</v>
      </c>
      <c r="C718" s="55" t="str">
        <f t="shared" si="5"/>
        <v>00년 1월 1주차</v>
      </c>
      <c r="D718" s="55"/>
      <c r="E718" s="56"/>
      <c r="F718" s="54"/>
      <c r="G718" s="54"/>
      <c r="H718" s="33"/>
      <c r="I718" s="54"/>
      <c r="J718" s="33"/>
      <c r="K718" s="33"/>
      <c r="L718" s="34"/>
      <c r="M718" s="34"/>
      <c r="N718" s="35"/>
      <c r="O718" s="34"/>
      <c r="P718" s="33"/>
      <c r="Q718" s="35"/>
      <c r="R718" s="46"/>
      <c r="S718" s="34"/>
      <c r="T718" s="47"/>
      <c r="U718" s="48"/>
      <c r="V718" s="49"/>
      <c r="W718" s="50"/>
      <c r="X718" s="51"/>
      <c r="Y718" s="37"/>
      <c r="Z718" s="38"/>
      <c r="AA718" s="38"/>
      <c r="AB718" s="38"/>
    </row>
    <row r="719" spans="1:28" ht="45" customHeight="1">
      <c r="A719" s="54"/>
      <c r="B719" s="55" t="str">
        <f t="shared" si="4"/>
        <v>월</v>
      </c>
      <c r="C719" s="55" t="str">
        <f t="shared" si="5"/>
        <v>00년 1월 1주차</v>
      </c>
      <c r="D719" s="55"/>
      <c r="E719" s="56"/>
      <c r="F719" s="54"/>
      <c r="G719" s="54"/>
      <c r="H719" s="33"/>
      <c r="I719" s="54"/>
      <c r="J719" s="33"/>
      <c r="K719" s="33"/>
      <c r="L719" s="34"/>
      <c r="M719" s="34"/>
      <c r="N719" s="35"/>
      <c r="O719" s="34"/>
      <c r="P719" s="33"/>
      <c r="Q719" s="35"/>
      <c r="R719" s="46"/>
      <c r="S719" s="34"/>
      <c r="T719" s="47"/>
      <c r="U719" s="48"/>
      <c r="V719" s="49"/>
      <c r="W719" s="50"/>
      <c r="X719" s="51"/>
      <c r="Y719" s="37"/>
      <c r="Z719" s="38"/>
      <c r="AA719" s="38"/>
      <c r="AB719" s="38"/>
    </row>
    <row r="720" spans="1:28" ht="45" customHeight="1">
      <c r="A720" s="54"/>
      <c r="B720" s="55" t="str">
        <f t="shared" si="4"/>
        <v>월</v>
      </c>
      <c r="C720" s="55" t="str">
        <f t="shared" si="5"/>
        <v>00년 1월 1주차</v>
      </c>
      <c r="D720" s="55"/>
      <c r="E720" s="56"/>
      <c r="F720" s="54"/>
      <c r="G720" s="54"/>
      <c r="H720" s="33"/>
      <c r="I720" s="54"/>
      <c r="J720" s="33"/>
      <c r="K720" s="33"/>
      <c r="L720" s="34"/>
      <c r="M720" s="34"/>
      <c r="N720" s="35"/>
      <c r="O720" s="34"/>
      <c r="P720" s="33"/>
      <c r="Q720" s="35"/>
      <c r="R720" s="46"/>
      <c r="S720" s="34"/>
      <c r="T720" s="47"/>
      <c r="U720" s="48"/>
      <c r="V720" s="49"/>
      <c r="W720" s="50"/>
      <c r="X720" s="51"/>
      <c r="Y720" s="37"/>
      <c r="Z720" s="38"/>
      <c r="AA720" s="38"/>
      <c r="AB720" s="38"/>
    </row>
    <row r="721" spans="1:28" ht="45" customHeight="1">
      <c r="A721" s="54"/>
      <c r="B721" s="55" t="str">
        <f t="shared" si="4"/>
        <v>월</v>
      </c>
      <c r="C721" s="55" t="str">
        <f t="shared" si="5"/>
        <v>00년 1월 1주차</v>
      </c>
      <c r="D721" s="55"/>
      <c r="E721" s="56"/>
      <c r="F721" s="54"/>
      <c r="G721" s="54"/>
      <c r="H721" s="33"/>
      <c r="I721" s="54"/>
      <c r="J721" s="33"/>
      <c r="K721" s="33"/>
      <c r="L721" s="34"/>
      <c r="M721" s="34"/>
      <c r="N721" s="35"/>
      <c r="O721" s="34"/>
      <c r="P721" s="33"/>
      <c r="Q721" s="35"/>
      <c r="R721" s="46"/>
      <c r="S721" s="34"/>
      <c r="T721" s="47"/>
      <c r="U721" s="48"/>
      <c r="V721" s="49"/>
      <c r="W721" s="50"/>
      <c r="X721" s="51"/>
      <c r="Y721" s="37"/>
      <c r="Z721" s="38"/>
      <c r="AA721" s="38"/>
      <c r="AB721" s="38"/>
    </row>
    <row r="722" spans="1:28" ht="45" customHeight="1">
      <c r="A722" s="54"/>
      <c r="B722" s="55" t="str">
        <f t="shared" si="4"/>
        <v>월</v>
      </c>
      <c r="C722" s="55" t="str">
        <f t="shared" si="5"/>
        <v>00년 1월 1주차</v>
      </c>
      <c r="D722" s="55"/>
      <c r="E722" s="56"/>
      <c r="F722" s="54"/>
      <c r="G722" s="54"/>
      <c r="H722" s="33"/>
      <c r="I722" s="54"/>
      <c r="J722" s="33"/>
      <c r="K722" s="33"/>
      <c r="L722" s="34"/>
      <c r="M722" s="34"/>
      <c r="N722" s="35"/>
      <c r="O722" s="34"/>
      <c r="P722" s="33"/>
      <c r="Q722" s="35"/>
      <c r="R722" s="46"/>
      <c r="S722" s="34"/>
      <c r="T722" s="47"/>
      <c r="U722" s="48"/>
      <c r="V722" s="49"/>
      <c r="W722" s="50"/>
      <c r="X722" s="51"/>
      <c r="Y722" s="37"/>
      <c r="Z722" s="38"/>
      <c r="AA722" s="38"/>
      <c r="AB722" s="38"/>
    </row>
    <row r="723" spans="1:28" ht="45" customHeight="1">
      <c r="A723" s="54"/>
      <c r="B723" s="55" t="str">
        <f t="shared" si="4"/>
        <v>월</v>
      </c>
      <c r="C723" s="55" t="str">
        <f t="shared" si="5"/>
        <v>00년 1월 1주차</v>
      </c>
      <c r="D723" s="55"/>
      <c r="E723" s="56"/>
      <c r="F723" s="54"/>
      <c r="G723" s="54"/>
      <c r="H723" s="33"/>
      <c r="I723" s="54"/>
      <c r="J723" s="33"/>
      <c r="K723" s="33"/>
      <c r="L723" s="34"/>
      <c r="M723" s="34"/>
      <c r="N723" s="35"/>
      <c r="O723" s="34"/>
      <c r="P723" s="33"/>
      <c r="Q723" s="35"/>
      <c r="R723" s="46"/>
      <c r="S723" s="34"/>
      <c r="T723" s="47"/>
      <c r="U723" s="48"/>
      <c r="V723" s="49"/>
      <c r="W723" s="50"/>
      <c r="X723" s="51"/>
      <c r="Y723" s="37"/>
      <c r="Z723" s="38"/>
      <c r="AA723" s="38"/>
      <c r="AB723" s="38"/>
    </row>
    <row r="724" spans="1:28" ht="45" customHeight="1">
      <c r="A724" s="54"/>
      <c r="B724" s="55" t="str">
        <f t="shared" si="4"/>
        <v>월</v>
      </c>
      <c r="C724" s="55" t="str">
        <f t="shared" si="5"/>
        <v>00년 1월 1주차</v>
      </c>
      <c r="D724" s="55"/>
      <c r="E724" s="56"/>
      <c r="F724" s="54"/>
      <c r="G724" s="54"/>
      <c r="H724" s="33"/>
      <c r="I724" s="54"/>
      <c r="J724" s="33"/>
      <c r="K724" s="33"/>
      <c r="L724" s="34"/>
      <c r="M724" s="34"/>
      <c r="N724" s="35"/>
      <c r="O724" s="34"/>
      <c r="P724" s="33"/>
      <c r="Q724" s="35"/>
      <c r="R724" s="46"/>
      <c r="S724" s="34"/>
      <c r="T724" s="47"/>
      <c r="U724" s="48"/>
      <c r="V724" s="49"/>
      <c r="W724" s="50"/>
      <c r="X724" s="51"/>
      <c r="Y724" s="37"/>
      <c r="Z724" s="38"/>
      <c r="AA724" s="38"/>
      <c r="AB724" s="38"/>
    </row>
    <row r="725" spans="1:28" ht="45" customHeight="1">
      <c r="A725" s="54"/>
      <c r="B725" s="55" t="str">
        <f t="shared" si="4"/>
        <v>월</v>
      </c>
      <c r="C725" s="55" t="str">
        <f t="shared" si="5"/>
        <v>00년 1월 1주차</v>
      </c>
      <c r="D725" s="55"/>
      <c r="E725" s="56"/>
      <c r="F725" s="54"/>
      <c r="G725" s="54"/>
      <c r="H725" s="33"/>
      <c r="I725" s="54"/>
      <c r="J725" s="33"/>
      <c r="K725" s="33"/>
      <c r="L725" s="34"/>
      <c r="M725" s="34"/>
      <c r="N725" s="35"/>
      <c r="O725" s="34"/>
      <c r="P725" s="33"/>
      <c r="Q725" s="35"/>
      <c r="R725" s="46"/>
      <c r="S725" s="34"/>
      <c r="T725" s="47"/>
      <c r="U725" s="48"/>
      <c r="V725" s="49"/>
      <c r="W725" s="50"/>
      <c r="X725" s="51"/>
      <c r="Y725" s="37"/>
      <c r="Z725" s="38"/>
      <c r="AA725" s="38"/>
      <c r="AB725" s="38"/>
    </row>
    <row r="726" spans="1:28" ht="45" customHeight="1">
      <c r="A726" s="54"/>
      <c r="B726" s="55" t="str">
        <f t="shared" si="4"/>
        <v>월</v>
      </c>
      <c r="C726" s="55" t="str">
        <f t="shared" si="5"/>
        <v>00년 1월 1주차</v>
      </c>
      <c r="D726" s="55"/>
      <c r="E726" s="56"/>
      <c r="F726" s="54"/>
      <c r="G726" s="54"/>
      <c r="H726" s="33"/>
      <c r="I726" s="54"/>
      <c r="J726" s="33"/>
      <c r="K726" s="33"/>
      <c r="L726" s="34"/>
      <c r="M726" s="34"/>
      <c r="N726" s="35"/>
      <c r="O726" s="34"/>
      <c r="P726" s="33"/>
      <c r="Q726" s="35"/>
      <c r="R726" s="46"/>
      <c r="S726" s="34"/>
      <c r="T726" s="47"/>
      <c r="U726" s="48"/>
      <c r="V726" s="49"/>
      <c r="W726" s="50"/>
      <c r="X726" s="51"/>
      <c r="Y726" s="37"/>
      <c r="Z726" s="38"/>
      <c r="AA726" s="38"/>
      <c r="AB726" s="38"/>
    </row>
    <row r="727" spans="1:28" ht="45" customHeight="1">
      <c r="A727" s="54"/>
      <c r="B727" s="55" t="str">
        <f t="shared" si="4"/>
        <v>월</v>
      </c>
      <c r="C727" s="55" t="str">
        <f t="shared" si="5"/>
        <v>00년 1월 1주차</v>
      </c>
      <c r="D727" s="55"/>
      <c r="E727" s="56"/>
      <c r="F727" s="54"/>
      <c r="G727" s="54"/>
      <c r="H727" s="33"/>
      <c r="I727" s="54"/>
      <c r="J727" s="33"/>
      <c r="K727" s="33"/>
      <c r="L727" s="34"/>
      <c r="M727" s="34"/>
      <c r="N727" s="35"/>
      <c r="O727" s="34"/>
      <c r="P727" s="33"/>
      <c r="Q727" s="35"/>
      <c r="R727" s="46"/>
      <c r="S727" s="34"/>
      <c r="T727" s="47"/>
      <c r="U727" s="48"/>
      <c r="V727" s="49"/>
      <c r="W727" s="50"/>
      <c r="X727" s="51"/>
      <c r="Y727" s="37"/>
      <c r="Z727" s="38"/>
      <c r="AA727" s="38"/>
      <c r="AB727" s="38"/>
    </row>
    <row r="728" spans="1:28" ht="45" customHeight="1">
      <c r="A728" s="54"/>
      <c r="B728" s="55" t="str">
        <f t="shared" si="4"/>
        <v>월</v>
      </c>
      <c r="C728" s="55" t="str">
        <f t="shared" si="5"/>
        <v>00년 1월 1주차</v>
      </c>
      <c r="D728" s="55"/>
      <c r="E728" s="56"/>
      <c r="F728" s="54"/>
      <c r="G728" s="54"/>
      <c r="H728" s="33"/>
      <c r="I728" s="54"/>
      <c r="J728" s="33"/>
      <c r="K728" s="33"/>
      <c r="L728" s="34"/>
      <c r="M728" s="34"/>
      <c r="N728" s="35"/>
      <c r="O728" s="34"/>
      <c r="P728" s="33"/>
      <c r="Q728" s="35"/>
      <c r="R728" s="46"/>
      <c r="S728" s="34"/>
      <c r="T728" s="47"/>
      <c r="U728" s="48"/>
      <c r="V728" s="49"/>
      <c r="W728" s="50"/>
      <c r="X728" s="51"/>
      <c r="Y728" s="37"/>
      <c r="Z728" s="38"/>
      <c r="AA728" s="38"/>
      <c r="AB728" s="38"/>
    </row>
    <row r="729" spans="1:28" ht="45" customHeight="1">
      <c r="A729" s="54"/>
      <c r="B729" s="55" t="str">
        <f t="shared" si="4"/>
        <v>월</v>
      </c>
      <c r="C729" s="55" t="str">
        <f t="shared" si="5"/>
        <v>00년 1월 1주차</v>
      </c>
      <c r="D729" s="55"/>
      <c r="E729" s="56"/>
      <c r="F729" s="54"/>
      <c r="G729" s="54"/>
      <c r="H729" s="33"/>
      <c r="I729" s="54"/>
      <c r="J729" s="33"/>
      <c r="K729" s="33"/>
      <c r="L729" s="34"/>
      <c r="M729" s="34"/>
      <c r="N729" s="35"/>
      <c r="O729" s="34"/>
      <c r="P729" s="33"/>
      <c r="Q729" s="35"/>
      <c r="R729" s="46"/>
      <c r="S729" s="34"/>
      <c r="T729" s="47"/>
      <c r="U729" s="48"/>
      <c r="V729" s="49"/>
      <c r="W729" s="50"/>
      <c r="X729" s="51"/>
      <c r="Y729" s="37"/>
      <c r="Z729" s="38"/>
      <c r="AA729" s="38"/>
      <c r="AB729" s="38"/>
    </row>
    <row r="730" spans="1:28" ht="45" customHeight="1">
      <c r="A730" s="54"/>
      <c r="B730" s="55" t="str">
        <f t="shared" si="4"/>
        <v>월</v>
      </c>
      <c r="C730" s="55" t="str">
        <f t="shared" si="5"/>
        <v>00년 1월 1주차</v>
      </c>
      <c r="D730" s="55"/>
      <c r="E730" s="56"/>
      <c r="F730" s="54"/>
      <c r="G730" s="54"/>
      <c r="H730" s="33"/>
      <c r="I730" s="54"/>
      <c r="J730" s="33"/>
      <c r="K730" s="33"/>
      <c r="L730" s="34"/>
      <c r="M730" s="34"/>
      <c r="N730" s="35"/>
      <c r="O730" s="34"/>
      <c r="P730" s="33"/>
      <c r="Q730" s="35"/>
      <c r="R730" s="46"/>
      <c r="S730" s="34"/>
      <c r="T730" s="47"/>
      <c r="U730" s="48"/>
      <c r="V730" s="49"/>
      <c r="W730" s="50"/>
      <c r="X730" s="51"/>
      <c r="Y730" s="37"/>
      <c r="Z730" s="38"/>
      <c r="AA730" s="38"/>
      <c r="AB730" s="38"/>
    </row>
    <row r="731" spans="1:28" ht="45" customHeight="1">
      <c r="A731" s="54"/>
      <c r="B731" s="55" t="str">
        <f t="shared" si="4"/>
        <v>월</v>
      </c>
      <c r="C731" s="55" t="str">
        <f t="shared" si="5"/>
        <v>00년 1월 1주차</v>
      </c>
      <c r="D731" s="55"/>
      <c r="E731" s="56"/>
      <c r="F731" s="54"/>
      <c r="G731" s="54"/>
      <c r="H731" s="33"/>
      <c r="I731" s="54"/>
      <c r="J731" s="33"/>
      <c r="K731" s="33"/>
      <c r="L731" s="34"/>
      <c r="M731" s="34"/>
      <c r="N731" s="35"/>
      <c r="O731" s="34"/>
      <c r="P731" s="33"/>
      <c r="Q731" s="35"/>
      <c r="R731" s="46"/>
      <c r="S731" s="34"/>
      <c r="T731" s="47"/>
      <c r="U731" s="48"/>
      <c r="V731" s="49"/>
      <c r="W731" s="50"/>
      <c r="X731" s="51"/>
      <c r="Y731" s="37"/>
      <c r="Z731" s="38"/>
      <c r="AA731" s="38"/>
      <c r="AB731" s="38"/>
    </row>
    <row r="732" spans="1:28" ht="45" customHeight="1">
      <c r="A732" s="54"/>
      <c r="B732" s="55" t="str">
        <f t="shared" si="4"/>
        <v>월</v>
      </c>
      <c r="C732" s="55" t="str">
        <f t="shared" si="5"/>
        <v>00년 1월 1주차</v>
      </c>
      <c r="D732" s="55"/>
      <c r="E732" s="56"/>
      <c r="F732" s="54"/>
      <c r="G732" s="54"/>
      <c r="H732" s="33"/>
      <c r="I732" s="54"/>
      <c r="J732" s="33"/>
      <c r="K732" s="33"/>
      <c r="L732" s="34"/>
      <c r="M732" s="34"/>
      <c r="N732" s="35"/>
      <c r="O732" s="34"/>
      <c r="P732" s="33"/>
      <c r="Q732" s="35"/>
      <c r="R732" s="46"/>
      <c r="S732" s="34"/>
      <c r="T732" s="47"/>
      <c r="U732" s="48"/>
      <c r="V732" s="49"/>
      <c r="W732" s="50"/>
      <c r="X732" s="51"/>
      <c r="Y732" s="37"/>
      <c r="Z732" s="38"/>
      <c r="AA732" s="38"/>
      <c r="AB732" s="38"/>
    </row>
    <row r="733" spans="1:28" ht="45" customHeight="1">
      <c r="A733" s="54"/>
      <c r="B733" s="55" t="str">
        <f t="shared" si="4"/>
        <v>월</v>
      </c>
      <c r="C733" s="55" t="str">
        <f t="shared" si="5"/>
        <v>00년 1월 1주차</v>
      </c>
      <c r="D733" s="55"/>
      <c r="E733" s="56"/>
      <c r="F733" s="54"/>
      <c r="G733" s="54"/>
      <c r="H733" s="33"/>
      <c r="I733" s="54"/>
      <c r="J733" s="33"/>
      <c r="K733" s="33"/>
      <c r="L733" s="34"/>
      <c r="M733" s="34"/>
      <c r="N733" s="35"/>
      <c r="O733" s="34"/>
      <c r="P733" s="33"/>
      <c r="Q733" s="35"/>
      <c r="R733" s="46"/>
      <c r="S733" s="34"/>
      <c r="T733" s="47"/>
      <c r="U733" s="48"/>
      <c r="V733" s="49"/>
      <c r="W733" s="50"/>
      <c r="X733" s="51"/>
      <c r="Y733" s="37"/>
      <c r="Z733" s="38"/>
      <c r="AA733" s="38"/>
      <c r="AB733" s="38"/>
    </row>
    <row r="734" spans="1:28" ht="45" customHeight="1">
      <c r="A734" s="54"/>
      <c r="B734" s="55" t="str">
        <f t="shared" si="4"/>
        <v>월</v>
      </c>
      <c r="C734" s="55" t="str">
        <f t="shared" si="5"/>
        <v>00년 1월 1주차</v>
      </c>
      <c r="D734" s="55"/>
      <c r="E734" s="56"/>
      <c r="F734" s="54"/>
      <c r="G734" s="54"/>
      <c r="H734" s="33"/>
      <c r="I734" s="54"/>
      <c r="J734" s="33"/>
      <c r="K734" s="33"/>
      <c r="L734" s="34"/>
      <c r="M734" s="34"/>
      <c r="N734" s="35"/>
      <c r="O734" s="34"/>
      <c r="P734" s="33"/>
      <c r="Q734" s="35"/>
      <c r="R734" s="46"/>
      <c r="S734" s="34"/>
      <c r="T734" s="47"/>
      <c r="U734" s="48"/>
      <c r="V734" s="49"/>
      <c r="W734" s="50"/>
      <c r="X734" s="51"/>
      <c r="Y734" s="37"/>
      <c r="Z734" s="38"/>
      <c r="AA734" s="38"/>
      <c r="AB734" s="38"/>
    </row>
    <row r="735" spans="1:28" ht="45" customHeight="1">
      <c r="A735" s="54"/>
      <c r="B735" s="55" t="str">
        <f t="shared" si="4"/>
        <v>월</v>
      </c>
      <c r="C735" s="55" t="str">
        <f t="shared" si="5"/>
        <v>00년 1월 1주차</v>
      </c>
      <c r="D735" s="55"/>
      <c r="E735" s="56"/>
      <c r="F735" s="54"/>
      <c r="G735" s="54"/>
      <c r="H735" s="33"/>
      <c r="I735" s="54"/>
      <c r="J735" s="33"/>
      <c r="K735" s="33"/>
      <c r="L735" s="34"/>
      <c r="M735" s="34"/>
      <c r="N735" s="35"/>
      <c r="O735" s="34"/>
      <c r="P735" s="33"/>
      <c r="Q735" s="35"/>
      <c r="R735" s="46"/>
      <c r="S735" s="34"/>
      <c r="T735" s="47"/>
      <c r="U735" s="48"/>
      <c r="V735" s="49"/>
      <c r="W735" s="50"/>
      <c r="X735" s="51"/>
      <c r="Y735" s="37"/>
      <c r="Z735" s="38"/>
      <c r="AA735" s="38"/>
      <c r="AB735" s="38"/>
    </row>
    <row r="736" spans="1:28" ht="45" customHeight="1">
      <c r="A736" s="54"/>
      <c r="B736" s="55" t="str">
        <f t="shared" si="4"/>
        <v>월</v>
      </c>
      <c r="C736" s="55" t="str">
        <f t="shared" si="5"/>
        <v>00년 1월 1주차</v>
      </c>
      <c r="D736" s="55"/>
      <c r="E736" s="56"/>
      <c r="F736" s="54"/>
      <c r="G736" s="54"/>
      <c r="H736" s="33"/>
      <c r="I736" s="54"/>
      <c r="J736" s="33"/>
      <c r="K736" s="33"/>
      <c r="L736" s="34"/>
      <c r="M736" s="34"/>
      <c r="N736" s="35"/>
      <c r="O736" s="34"/>
      <c r="P736" s="33"/>
      <c r="Q736" s="35"/>
      <c r="R736" s="46"/>
      <c r="S736" s="34"/>
      <c r="T736" s="47"/>
      <c r="U736" s="48"/>
      <c r="V736" s="49"/>
      <c r="W736" s="50"/>
      <c r="X736" s="51"/>
      <c r="Y736" s="37"/>
      <c r="Z736" s="38"/>
      <c r="AA736" s="38"/>
      <c r="AB736" s="38"/>
    </row>
    <row r="737" spans="1:28" ht="45" customHeight="1">
      <c r="A737" s="54"/>
      <c r="B737" s="55" t="str">
        <f t="shared" si="4"/>
        <v>월</v>
      </c>
      <c r="C737" s="55" t="str">
        <f t="shared" si="5"/>
        <v>00년 1월 1주차</v>
      </c>
      <c r="D737" s="55"/>
      <c r="E737" s="56"/>
      <c r="F737" s="54"/>
      <c r="G737" s="54"/>
      <c r="H737" s="33"/>
      <c r="I737" s="54"/>
      <c r="J737" s="33"/>
      <c r="K737" s="33"/>
      <c r="L737" s="34"/>
      <c r="M737" s="34"/>
      <c r="N737" s="35"/>
      <c r="O737" s="34"/>
      <c r="P737" s="33"/>
      <c r="Q737" s="35"/>
      <c r="R737" s="46"/>
      <c r="S737" s="34"/>
      <c r="T737" s="47"/>
      <c r="U737" s="48"/>
      <c r="V737" s="49"/>
      <c r="W737" s="50"/>
      <c r="X737" s="51"/>
      <c r="Y737" s="37"/>
      <c r="Z737" s="38"/>
      <c r="AA737" s="38"/>
      <c r="AB737" s="38"/>
    </row>
    <row r="738" spans="1:28" ht="45" customHeight="1">
      <c r="A738" s="54"/>
      <c r="B738" s="55" t="str">
        <f t="shared" si="4"/>
        <v>월</v>
      </c>
      <c r="C738" s="55" t="str">
        <f t="shared" si="5"/>
        <v>00년 1월 1주차</v>
      </c>
      <c r="D738" s="55"/>
      <c r="E738" s="56"/>
      <c r="F738" s="54"/>
      <c r="G738" s="54"/>
      <c r="H738" s="33"/>
      <c r="I738" s="54"/>
      <c r="J738" s="33"/>
      <c r="K738" s="33"/>
      <c r="L738" s="34"/>
      <c r="M738" s="34"/>
      <c r="N738" s="35"/>
      <c r="O738" s="34"/>
      <c r="P738" s="33"/>
      <c r="Q738" s="35"/>
      <c r="R738" s="46"/>
      <c r="S738" s="34"/>
      <c r="T738" s="47"/>
      <c r="U738" s="48"/>
      <c r="V738" s="49"/>
      <c r="W738" s="50"/>
      <c r="X738" s="51"/>
      <c r="Y738" s="37"/>
      <c r="Z738" s="38"/>
      <c r="AA738" s="38"/>
      <c r="AB738" s="38"/>
    </row>
    <row r="739" spans="1:28" ht="45" customHeight="1">
      <c r="A739" s="54"/>
      <c r="B739" s="55" t="str">
        <f t="shared" si="4"/>
        <v>월</v>
      </c>
      <c r="C739" s="55" t="str">
        <f t="shared" si="5"/>
        <v>00년 1월 1주차</v>
      </c>
      <c r="D739" s="55"/>
      <c r="E739" s="56"/>
      <c r="F739" s="54"/>
      <c r="G739" s="54"/>
      <c r="H739" s="33"/>
      <c r="I739" s="54"/>
      <c r="J739" s="33"/>
      <c r="K739" s="33"/>
      <c r="L739" s="34"/>
      <c r="M739" s="34"/>
      <c r="N739" s="35"/>
      <c r="O739" s="34"/>
      <c r="P739" s="33"/>
      <c r="Q739" s="35"/>
      <c r="R739" s="46"/>
      <c r="S739" s="34"/>
      <c r="T739" s="47"/>
      <c r="U739" s="48"/>
      <c r="V739" s="49"/>
      <c r="W739" s="50"/>
      <c r="X739" s="51"/>
      <c r="Y739" s="37"/>
      <c r="Z739" s="38"/>
      <c r="AA739" s="38"/>
      <c r="AB739" s="38"/>
    </row>
    <row r="740" spans="1:28" ht="45" customHeight="1">
      <c r="A740" s="54"/>
      <c r="B740" s="55" t="str">
        <f t="shared" si="4"/>
        <v>월</v>
      </c>
      <c r="C740" s="55" t="str">
        <f t="shared" si="5"/>
        <v>00년 1월 1주차</v>
      </c>
      <c r="D740" s="55"/>
      <c r="E740" s="56"/>
      <c r="F740" s="54"/>
      <c r="G740" s="54"/>
      <c r="H740" s="33"/>
      <c r="I740" s="54"/>
      <c r="J740" s="33"/>
      <c r="K740" s="33"/>
      <c r="L740" s="34"/>
      <c r="M740" s="34"/>
      <c r="N740" s="35"/>
      <c r="O740" s="34"/>
      <c r="P740" s="33"/>
      <c r="Q740" s="35"/>
      <c r="R740" s="46"/>
      <c r="S740" s="34"/>
      <c r="T740" s="47"/>
      <c r="U740" s="48"/>
      <c r="V740" s="49"/>
      <c r="W740" s="50"/>
      <c r="X740" s="51"/>
      <c r="Y740" s="37"/>
      <c r="Z740" s="38"/>
      <c r="AA740" s="38"/>
      <c r="AB740" s="38"/>
    </row>
    <row r="741" spans="1:28" ht="45" customHeight="1">
      <c r="A741" s="54"/>
      <c r="B741" s="55" t="str">
        <f t="shared" si="4"/>
        <v>월</v>
      </c>
      <c r="C741" s="55" t="str">
        <f t="shared" si="5"/>
        <v>00년 1월 1주차</v>
      </c>
      <c r="D741" s="55"/>
      <c r="E741" s="56"/>
      <c r="F741" s="54"/>
      <c r="G741" s="54"/>
      <c r="H741" s="33"/>
      <c r="I741" s="54"/>
      <c r="J741" s="33"/>
      <c r="K741" s="33"/>
      <c r="L741" s="34"/>
      <c r="M741" s="34"/>
      <c r="N741" s="35"/>
      <c r="O741" s="34"/>
      <c r="P741" s="33"/>
      <c r="Q741" s="35"/>
      <c r="R741" s="46"/>
      <c r="S741" s="34"/>
      <c r="T741" s="47"/>
      <c r="U741" s="48"/>
      <c r="V741" s="49"/>
      <c r="W741" s="50"/>
      <c r="X741" s="51"/>
      <c r="Y741" s="37"/>
      <c r="Z741" s="38"/>
      <c r="AA741" s="38"/>
      <c r="AB741" s="38"/>
    </row>
    <row r="742" spans="1:28" ht="45" customHeight="1">
      <c r="A742" s="54"/>
      <c r="B742" s="55" t="str">
        <f t="shared" si="4"/>
        <v>월</v>
      </c>
      <c r="C742" s="55" t="str">
        <f t="shared" si="5"/>
        <v>00년 1월 1주차</v>
      </c>
      <c r="D742" s="55"/>
      <c r="E742" s="56"/>
      <c r="F742" s="54"/>
      <c r="G742" s="54"/>
      <c r="H742" s="33"/>
      <c r="I742" s="54"/>
      <c r="J742" s="33"/>
      <c r="K742" s="33"/>
      <c r="L742" s="34"/>
      <c r="M742" s="34"/>
      <c r="N742" s="35"/>
      <c r="O742" s="34"/>
      <c r="P742" s="33"/>
      <c r="Q742" s="35"/>
      <c r="R742" s="46"/>
      <c r="S742" s="34"/>
      <c r="T742" s="47"/>
      <c r="U742" s="48"/>
      <c r="V742" s="49"/>
      <c r="W742" s="50"/>
      <c r="X742" s="51"/>
      <c r="Y742" s="37"/>
      <c r="Z742" s="38"/>
      <c r="AA742" s="38"/>
      <c r="AB742" s="38"/>
    </row>
    <row r="743" spans="1:28" ht="45" customHeight="1">
      <c r="A743" s="54"/>
      <c r="B743" s="55" t="str">
        <f t="shared" si="4"/>
        <v>월</v>
      </c>
      <c r="C743" s="55" t="str">
        <f t="shared" si="5"/>
        <v>00년 1월 1주차</v>
      </c>
      <c r="D743" s="55"/>
      <c r="E743" s="56"/>
      <c r="F743" s="54"/>
      <c r="G743" s="54"/>
      <c r="H743" s="33"/>
      <c r="I743" s="54"/>
      <c r="J743" s="33"/>
      <c r="K743" s="33"/>
      <c r="L743" s="34"/>
      <c r="M743" s="34"/>
      <c r="N743" s="35"/>
      <c r="O743" s="34"/>
      <c r="P743" s="33"/>
      <c r="Q743" s="35"/>
      <c r="R743" s="46"/>
      <c r="S743" s="34"/>
      <c r="T743" s="47"/>
      <c r="U743" s="48"/>
      <c r="V743" s="49"/>
      <c r="W743" s="50"/>
      <c r="X743" s="51"/>
      <c r="Y743" s="37"/>
      <c r="Z743" s="38"/>
      <c r="AA743" s="38"/>
      <c r="AB743" s="38"/>
    </row>
    <row r="744" spans="1:28" ht="45" customHeight="1">
      <c r="A744" s="54"/>
      <c r="B744" s="55" t="str">
        <f t="shared" si="4"/>
        <v>월</v>
      </c>
      <c r="C744" s="55" t="str">
        <f t="shared" si="5"/>
        <v>00년 1월 1주차</v>
      </c>
      <c r="D744" s="55"/>
      <c r="E744" s="56"/>
      <c r="F744" s="54"/>
      <c r="G744" s="54"/>
      <c r="H744" s="33"/>
      <c r="I744" s="54"/>
      <c r="J744" s="33"/>
      <c r="K744" s="33"/>
      <c r="L744" s="34"/>
      <c r="M744" s="34"/>
      <c r="N744" s="35"/>
      <c r="O744" s="34"/>
      <c r="P744" s="33"/>
      <c r="Q744" s="35"/>
      <c r="R744" s="46"/>
      <c r="S744" s="34"/>
      <c r="T744" s="47"/>
      <c r="U744" s="48"/>
      <c r="V744" s="49"/>
      <c r="W744" s="50"/>
      <c r="X744" s="51"/>
      <c r="Y744" s="37"/>
      <c r="Z744" s="38"/>
      <c r="AA744" s="38"/>
      <c r="AB744" s="38"/>
    </row>
    <row r="745" spans="1:28" ht="45" customHeight="1">
      <c r="A745" s="54"/>
      <c r="B745" s="55" t="str">
        <f t="shared" si="4"/>
        <v>월</v>
      </c>
      <c r="C745" s="55" t="str">
        <f t="shared" si="5"/>
        <v>00년 1월 1주차</v>
      </c>
      <c r="D745" s="55"/>
      <c r="E745" s="56"/>
      <c r="F745" s="54"/>
      <c r="G745" s="54"/>
      <c r="H745" s="33"/>
      <c r="I745" s="54"/>
      <c r="J745" s="33"/>
      <c r="K745" s="33"/>
      <c r="L745" s="34"/>
      <c r="M745" s="34"/>
      <c r="N745" s="35"/>
      <c r="O745" s="34"/>
      <c r="P745" s="33"/>
      <c r="Q745" s="35"/>
      <c r="R745" s="46"/>
      <c r="S745" s="34"/>
      <c r="T745" s="47"/>
      <c r="U745" s="48"/>
      <c r="V745" s="49"/>
      <c r="W745" s="50"/>
      <c r="X745" s="51"/>
      <c r="Y745" s="37"/>
      <c r="Z745" s="38"/>
      <c r="AA745" s="38"/>
      <c r="AB745" s="38"/>
    </row>
    <row r="746" spans="1:28" ht="45" customHeight="1">
      <c r="A746" s="54"/>
      <c r="B746" s="55" t="str">
        <f t="shared" si="4"/>
        <v>월</v>
      </c>
      <c r="C746" s="55" t="str">
        <f t="shared" si="5"/>
        <v>00년 1월 1주차</v>
      </c>
      <c r="D746" s="55"/>
      <c r="E746" s="56"/>
      <c r="F746" s="54"/>
      <c r="G746" s="54"/>
      <c r="H746" s="33"/>
      <c r="I746" s="54"/>
      <c r="J746" s="33"/>
      <c r="K746" s="33"/>
      <c r="L746" s="34"/>
      <c r="M746" s="34"/>
      <c r="N746" s="35"/>
      <c r="O746" s="34"/>
      <c r="P746" s="33"/>
      <c r="Q746" s="35"/>
      <c r="R746" s="46"/>
      <c r="S746" s="34"/>
      <c r="T746" s="47"/>
      <c r="U746" s="48"/>
      <c r="V746" s="49"/>
      <c r="W746" s="50"/>
      <c r="X746" s="51"/>
      <c r="Y746" s="37"/>
      <c r="Z746" s="38"/>
      <c r="AA746" s="38"/>
      <c r="AB746" s="38"/>
    </row>
    <row r="747" spans="1:28" ht="45" customHeight="1">
      <c r="A747" s="54"/>
      <c r="B747" s="55" t="str">
        <f t="shared" si="4"/>
        <v>월</v>
      </c>
      <c r="C747" s="55" t="str">
        <f t="shared" si="5"/>
        <v>00년 1월 1주차</v>
      </c>
      <c r="D747" s="55"/>
      <c r="E747" s="56"/>
      <c r="F747" s="54"/>
      <c r="G747" s="54"/>
      <c r="H747" s="33"/>
      <c r="I747" s="54"/>
      <c r="J747" s="33"/>
      <c r="K747" s="33"/>
      <c r="L747" s="34"/>
      <c r="M747" s="34"/>
      <c r="N747" s="35"/>
      <c r="O747" s="34"/>
      <c r="P747" s="33"/>
      <c r="Q747" s="35"/>
      <c r="R747" s="46"/>
      <c r="S747" s="34"/>
      <c r="T747" s="47"/>
      <c r="U747" s="48"/>
      <c r="V747" s="49"/>
      <c r="W747" s="50"/>
      <c r="X747" s="51"/>
      <c r="Y747" s="37"/>
      <c r="Z747" s="38"/>
      <c r="AA747" s="38"/>
      <c r="AB747" s="38"/>
    </row>
    <row r="748" spans="1:28" ht="45" customHeight="1">
      <c r="A748" s="54"/>
      <c r="B748" s="55" t="str">
        <f t="shared" si="4"/>
        <v>월</v>
      </c>
      <c r="C748" s="55" t="str">
        <f t="shared" si="5"/>
        <v>00년 1월 1주차</v>
      </c>
      <c r="D748" s="55"/>
      <c r="E748" s="56"/>
      <c r="F748" s="54"/>
      <c r="G748" s="54"/>
      <c r="H748" s="33"/>
      <c r="I748" s="54"/>
      <c r="J748" s="33"/>
      <c r="K748" s="33"/>
      <c r="L748" s="34"/>
      <c r="M748" s="34"/>
      <c r="N748" s="35"/>
      <c r="O748" s="34"/>
      <c r="P748" s="33"/>
      <c r="Q748" s="35"/>
      <c r="R748" s="46"/>
      <c r="S748" s="34"/>
      <c r="T748" s="47"/>
      <c r="U748" s="48"/>
      <c r="V748" s="49"/>
      <c r="W748" s="50"/>
      <c r="X748" s="51"/>
      <c r="Y748" s="37"/>
      <c r="Z748" s="38"/>
      <c r="AA748" s="38"/>
      <c r="AB748" s="38"/>
    </row>
    <row r="749" spans="1:28" ht="45" customHeight="1">
      <c r="A749" s="54"/>
      <c r="B749" s="55" t="str">
        <f t="shared" si="4"/>
        <v>월</v>
      </c>
      <c r="C749" s="55" t="str">
        <f t="shared" si="5"/>
        <v>00년 1월 1주차</v>
      </c>
      <c r="D749" s="55"/>
      <c r="E749" s="56"/>
      <c r="F749" s="54"/>
      <c r="G749" s="54"/>
      <c r="H749" s="33"/>
      <c r="I749" s="54"/>
      <c r="J749" s="33"/>
      <c r="K749" s="33"/>
      <c r="L749" s="34"/>
      <c r="M749" s="34"/>
      <c r="N749" s="35"/>
      <c r="O749" s="34"/>
      <c r="P749" s="33"/>
      <c r="Q749" s="35"/>
      <c r="R749" s="46"/>
      <c r="S749" s="34"/>
      <c r="T749" s="47"/>
      <c r="U749" s="48"/>
      <c r="V749" s="49"/>
      <c r="W749" s="50"/>
      <c r="X749" s="51"/>
      <c r="Y749" s="37"/>
      <c r="Z749" s="38"/>
      <c r="AA749" s="38"/>
      <c r="AB749" s="38"/>
    </row>
    <row r="750" spans="1:28" ht="45" customHeight="1">
      <c r="A750" s="54"/>
      <c r="B750" s="55" t="str">
        <f t="shared" si="4"/>
        <v>월</v>
      </c>
      <c r="C750" s="55" t="str">
        <f t="shared" si="5"/>
        <v>00년 1월 1주차</v>
      </c>
      <c r="D750" s="55"/>
      <c r="E750" s="56"/>
      <c r="F750" s="54"/>
      <c r="G750" s="54"/>
      <c r="H750" s="33"/>
      <c r="I750" s="54"/>
      <c r="J750" s="33"/>
      <c r="K750" s="33"/>
      <c r="L750" s="34"/>
      <c r="M750" s="34"/>
      <c r="N750" s="35"/>
      <c r="O750" s="34"/>
      <c r="P750" s="33"/>
      <c r="Q750" s="35"/>
      <c r="R750" s="46"/>
      <c r="S750" s="34"/>
      <c r="T750" s="47"/>
      <c r="U750" s="48"/>
      <c r="V750" s="49"/>
      <c r="W750" s="50"/>
      <c r="X750" s="51"/>
      <c r="Y750" s="37"/>
      <c r="Z750" s="38"/>
      <c r="AA750" s="38"/>
      <c r="AB750" s="38"/>
    </row>
    <row r="751" spans="1:28" ht="45" customHeight="1">
      <c r="A751" s="54"/>
      <c r="B751" s="55" t="str">
        <f t="shared" si="4"/>
        <v>월</v>
      </c>
      <c r="C751" s="55" t="str">
        <f t="shared" si="5"/>
        <v>00년 1월 1주차</v>
      </c>
      <c r="D751" s="55"/>
      <c r="E751" s="56"/>
      <c r="F751" s="54"/>
      <c r="G751" s="54"/>
      <c r="H751" s="33"/>
      <c r="I751" s="54"/>
      <c r="J751" s="33"/>
      <c r="K751" s="33"/>
      <c r="L751" s="34"/>
      <c r="M751" s="34"/>
      <c r="N751" s="35"/>
      <c r="O751" s="34"/>
      <c r="P751" s="33"/>
      <c r="Q751" s="35"/>
      <c r="R751" s="46"/>
      <c r="S751" s="34"/>
      <c r="T751" s="47"/>
      <c r="U751" s="48"/>
      <c r="V751" s="49"/>
      <c r="W751" s="50"/>
      <c r="X751" s="51"/>
      <c r="Y751" s="37"/>
      <c r="Z751" s="38"/>
      <c r="AA751" s="38"/>
      <c r="AB751" s="38"/>
    </row>
    <row r="752" spans="1:28" ht="45" customHeight="1">
      <c r="A752" s="54"/>
      <c r="B752" s="55" t="str">
        <f t="shared" si="4"/>
        <v>월</v>
      </c>
      <c r="C752" s="55" t="str">
        <f t="shared" si="5"/>
        <v>00년 1월 1주차</v>
      </c>
      <c r="D752" s="55"/>
      <c r="E752" s="56"/>
      <c r="F752" s="54"/>
      <c r="G752" s="54"/>
      <c r="H752" s="33"/>
      <c r="I752" s="54"/>
      <c r="J752" s="33"/>
      <c r="K752" s="33"/>
      <c r="L752" s="34"/>
      <c r="M752" s="34"/>
      <c r="N752" s="35"/>
      <c r="O752" s="34"/>
      <c r="P752" s="33"/>
      <c r="Q752" s="35"/>
      <c r="R752" s="46"/>
      <c r="S752" s="34"/>
      <c r="T752" s="47"/>
      <c r="U752" s="48"/>
      <c r="V752" s="49"/>
      <c r="W752" s="50"/>
      <c r="X752" s="51"/>
      <c r="Y752" s="37"/>
      <c r="Z752" s="38"/>
      <c r="AA752" s="38"/>
      <c r="AB752" s="38"/>
    </row>
    <row r="753" spans="1:28" ht="45" customHeight="1">
      <c r="A753" s="54"/>
      <c r="B753" s="55" t="str">
        <f t="shared" si="4"/>
        <v>월</v>
      </c>
      <c r="C753" s="55" t="str">
        <f t="shared" si="5"/>
        <v>00년 1월 1주차</v>
      </c>
      <c r="D753" s="55"/>
      <c r="E753" s="56"/>
      <c r="F753" s="54"/>
      <c r="G753" s="54"/>
      <c r="H753" s="33"/>
      <c r="I753" s="54"/>
      <c r="J753" s="33"/>
      <c r="K753" s="33"/>
      <c r="L753" s="34"/>
      <c r="M753" s="34"/>
      <c r="N753" s="35"/>
      <c r="O753" s="34"/>
      <c r="P753" s="33"/>
      <c r="Q753" s="35"/>
      <c r="R753" s="46"/>
      <c r="S753" s="34"/>
      <c r="T753" s="47"/>
      <c r="U753" s="48"/>
      <c r="V753" s="49"/>
      <c r="W753" s="50"/>
      <c r="X753" s="51"/>
      <c r="Y753" s="37"/>
      <c r="Z753" s="38"/>
      <c r="AA753" s="38"/>
      <c r="AB753" s="38"/>
    </row>
    <row r="754" spans="1:28" ht="45" customHeight="1">
      <c r="A754" s="54"/>
      <c r="B754" s="55" t="str">
        <f t="shared" si="4"/>
        <v>월</v>
      </c>
      <c r="C754" s="55" t="str">
        <f t="shared" si="5"/>
        <v>00년 1월 1주차</v>
      </c>
      <c r="D754" s="55"/>
      <c r="E754" s="56"/>
      <c r="F754" s="54"/>
      <c r="G754" s="54"/>
      <c r="H754" s="33"/>
      <c r="I754" s="54"/>
      <c r="J754" s="33"/>
      <c r="K754" s="33"/>
      <c r="L754" s="34"/>
      <c r="M754" s="34"/>
      <c r="N754" s="35"/>
      <c r="O754" s="34"/>
      <c r="P754" s="33"/>
      <c r="Q754" s="35"/>
      <c r="R754" s="46"/>
      <c r="S754" s="34"/>
      <c r="T754" s="47"/>
      <c r="U754" s="48"/>
      <c r="V754" s="49"/>
      <c r="W754" s="50"/>
      <c r="X754" s="51"/>
      <c r="Y754" s="37"/>
      <c r="Z754" s="38"/>
      <c r="AA754" s="38"/>
      <c r="AB754" s="38"/>
    </row>
    <row r="755" spans="1:28" ht="45" customHeight="1">
      <c r="A755" s="54"/>
      <c r="B755" s="55" t="str">
        <f t="shared" si="4"/>
        <v>월</v>
      </c>
      <c r="C755" s="55" t="str">
        <f t="shared" si="5"/>
        <v>00년 1월 1주차</v>
      </c>
      <c r="D755" s="55"/>
      <c r="E755" s="56"/>
      <c r="F755" s="54"/>
      <c r="G755" s="54"/>
      <c r="H755" s="33"/>
      <c r="I755" s="54"/>
      <c r="J755" s="33"/>
      <c r="K755" s="33"/>
      <c r="L755" s="34"/>
      <c r="M755" s="34"/>
      <c r="N755" s="35"/>
      <c r="O755" s="34"/>
      <c r="P755" s="33"/>
      <c r="Q755" s="35"/>
      <c r="R755" s="46"/>
      <c r="S755" s="34"/>
      <c r="T755" s="47"/>
      <c r="U755" s="48"/>
      <c r="V755" s="49"/>
      <c r="W755" s="50"/>
      <c r="X755" s="51"/>
      <c r="Y755" s="37"/>
      <c r="Z755" s="38"/>
      <c r="AA755" s="38"/>
      <c r="AB755" s="38"/>
    </row>
    <row r="756" spans="1:28" ht="45" customHeight="1">
      <c r="A756" s="54"/>
      <c r="B756" s="55" t="str">
        <f t="shared" si="4"/>
        <v>월</v>
      </c>
      <c r="C756" s="55" t="str">
        <f t="shared" si="5"/>
        <v>00년 1월 1주차</v>
      </c>
      <c r="D756" s="55"/>
      <c r="E756" s="56"/>
      <c r="F756" s="54"/>
      <c r="G756" s="54"/>
      <c r="H756" s="33"/>
      <c r="I756" s="54"/>
      <c r="J756" s="33"/>
      <c r="K756" s="33"/>
      <c r="L756" s="34"/>
      <c r="M756" s="34"/>
      <c r="N756" s="35"/>
      <c r="O756" s="34"/>
      <c r="P756" s="33"/>
      <c r="Q756" s="35"/>
      <c r="R756" s="46"/>
      <c r="S756" s="34"/>
      <c r="T756" s="47"/>
      <c r="U756" s="48"/>
      <c r="V756" s="49"/>
      <c r="W756" s="50"/>
      <c r="X756" s="51"/>
      <c r="Y756" s="37"/>
      <c r="Z756" s="38"/>
      <c r="AA756" s="38"/>
      <c r="AB756" s="38"/>
    </row>
    <row r="757" spans="1:28" ht="45" customHeight="1">
      <c r="A757" s="54"/>
      <c r="B757" s="55" t="str">
        <f t="shared" si="4"/>
        <v>월</v>
      </c>
      <c r="C757" s="55" t="str">
        <f t="shared" si="5"/>
        <v>00년 1월 1주차</v>
      </c>
      <c r="D757" s="55"/>
      <c r="E757" s="56"/>
      <c r="F757" s="54"/>
      <c r="G757" s="54"/>
      <c r="H757" s="33"/>
      <c r="I757" s="54"/>
      <c r="J757" s="33"/>
      <c r="K757" s="33"/>
      <c r="L757" s="34"/>
      <c r="M757" s="34"/>
      <c r="N757" s="35"/>
      <c r="O757" s="34"/>
      <c r="P757" s="33"/>
      <c r="Q757" s="35"/>
      <c r="R757" s="46"/>
      <c r="S757" s="34"/>
      <c r="T757" s="47"/>
      <c r="U757" s="48"/>
      <c r="V757" s="49"/>
      <c r="W757" s="50"/>
      <c r="X757" s="51"/>
      <c r="Y757" s="37"/>
      <c r="Z757" s="38"/>
      <c r="AA757" s="38"/>
      <c r="AB757" s="38"/>
    </row>
    <row r="758" spans="1:28" ht="45" customHeight="1">
      <c r="A758" s="54"/>
      <c r="B758" s="55" t="str">
        <f t="shared" si="4"/>
        <v>월</v>
      </c>
      <c r="C758" s="55" t="str">
        <f t="shared" si="5"/>
        <v>00년 1월 1주차</v>
      </c>
      <c r="D758" s="55"/>
      <c r="E758" s="56"/>
      <c r="F758" s="54"/>
      <c r="G758" s="54"/>
      <c r="H758" s="33"/>
      <c r="I758" s="54"/>
      <c r="J758" s="33"/>
      <c r="K758" s="33"/>
      <c r="L758" s="34"/>
      <c r="M758" s="34"/>
      <c r="N758" s="35"/>
      <c r="O758" s="34"/>
      <c r="P758" s="33"/>
      <c r="Q758" s="35"/>
      <c r="R758" s="46"/>
      <c r="S758" s="34"/>
      <c r="T758" s="47"/>
      <c r="U758" s="48"/>
      <c r="V758" s="49"/>
      <c r="W758" s="50"/>
      <c r="X758" s="51"/>
      <c r="Y758" s="37"/>
      <c r="Z758" s="38"/>
      <c r="AA758" s="38"/>
      <c r="AB758" s="38"/>
    </row>
    <row r="759" spans="1:28" ht="45" customHeight="1">
      <c r="A759" s="54"/>
      <c r="B759" s="55" t="str">
        <f t="shared" si="4"/>
        <v>월</v>
      </c>
      <c r="C759" s="55" t="str">
        <f t="shared" si="5"/>
        <v>00년 1월 1주차</v>
      </c>
      <c r="D759" s="55"/>
      <c r="E759" s="56"/>
      <c r="F759" s="54"/>
      <c r="G759" s="54"/>
      <c r="H759" s="33"/>
      <c r="I759" s="54"/>
      <c r="J759" s="33"/>
      <c r="K759" s="33"/>
      <c r="L759" s="34"/>
      <c r="M759" s="34"/>
      <c r="N759" s="35"/>
      <c r="O759" s="34"/>
      <c r="P759" s="33"/>
      <c r="Q759" s="35"/>
      <c r="R759" s="46"/>
      <c r="S759" s="34"/>
      <c r="T759" s="47"/>
      <c r="U759" s="48"/>
      <c r="V759" s="49"/>
      <c r="W759" s="50"/>
      <c r="X759" s="51"/>
      <c r="Y759" s="37"/>
      <c r="Z759" s="38"/>
      <c r="AA759" s="38"/>
      <c r="AB759" s="38"/>
    </row>
    <row r="760" spans="1:28" ht="45" customHeight="1">
      <c r="A760" s="54"/>
      <c r="B760" s="55" t="str">
        <f t="shared" si="4"/>
        <v>월</v>
      </c>
      <c r="C760" s="55" t="str">
        <f t="shared" si="5"/>
        <v>00년 1월 1주차</v>
      </c>
      <c r="D760" s="55"/>
      <c r="E760" s="56"/>
      <c r="F760" s="54"/>
      <c r="G760" s="54"/>
      <c r="H760" s="33"/>
      <c r="I760" s="54"/>
      <c r="J760" s="33"/>
      <c r="K760" s="33"/>
      <c r="L760" s="34"/>
      <c r="M760" s="34"/>
      <c r="N760" s="35"/>
      <c r="O760" s="34"/>
      <c r="P760" s="33"/>
      <c r="Q760" s="35"/>
      <c r="R760" s="46"/>
      <c r="S760" s="34"/>
      <c r="T760" s="47"/>
      <c r="U760" s="48"/>
      <c r="V760" s="49"/>
      <c r="W760" s="50"/>
      <c r="X760" s="51"/>
      <c r="Y760" s="37"/>
      <c r="Z760" s="38"/>
      <c r="AA760" s="38"/>
      <c r="AB760" s="38"/>
    </row>
    <row r="761" spans="1:28" ht="45" customHeight="1">
      <c r="A761" s="54"/>
      <c r="B761" s="55" t="str">
        <f t="shared" si="4"/>
        <v>월</v>
      </c>
      <c r="C761" s="55" t="str">
        <f t="shared" si="5"/>
        <v>00년 1월 1주차</v>
      </c>
      <c r="D761" s="55"/>
      <c r="E761" s="56"/>
      <c r="F761" s="54"/>
      <c r="G761" s="54"/>
      <c r="H761" s="33"/>
      <c r="I761" s="54"/>
      <c r="J761" s="33"/>
      <c r="K761" s="33"/>
      <c r="L761" s="34"/>
      <c r="M761" s="34"/>
      <c r="N761" s="35"/>
      <c r="O761" s="34"/>
      <c r="P761" s="33"/>
      <c r="Q761" s="35"/>
      <c r="R761" s="46"/>
      <c r="S761" s="34"/>
      <c r="T761" s="47"/>
      <c r="U761" s="48"/>
      <c r="V761" s="49"/>
      <c r="W761" s="50"/>
      <c r="X761" s="51"/>
      <c r="Y761" s="37"/>
      <c r="Z761" s="38"/>
      <c r="AA761" s="38"/>
      <c r="AB761" s="38"/>
    </row>
    <row r="762" spans="1:28" ht="45" customHeight="1">
      <c r="A762" s="54"/>
      <c r="B762" s="55" t="str">
        <f t="shared" si="4"/>
        <v>월</v>
      </c>
      <c r="C762" s="55" t="str">
        <f t="shared" si="5"/>
        <v>00년 1월 1주차</v>
      </c>
      <c r="D762" s="55"/>
      <c r="E762" s="56"/>
      <c r="F762" s="54"/>
      <c r="G762" s="54"/>
      <c r="H762" s="33"/>
      <c r="I762" s="54"/>
      <c r="J762" s="33"/>
      <c r="K762" s="33"/>
      <c r="L762" s="34"/>
      <c r="M762" s="34"/>
      <c r="N762" s="35"/>
      <c r="O762" s="34"/>
      <c r="P762" s="33"/>
      <c r="Q762" s="35"/>
      <c r="R762" s="46"/>
      <c r="S762" s="34"/>
      <c r="T762" s="47"/>
      <c r="U762" s="48"/>
      <c r="V762" s="49"/>
      <c r="W762" s="50"/>
      <c r="X762" s="51"/>
      <c r="Y762" s="37"/>
      <c r="Z762" s="38"/>
      <c r="AA762" s="38"/>
      <c r="AB762" s="38"/>
    </row>
    <row r="763" spans="1:28" ht="45" customHeight="1">
      <c r="A763" s="54"/>
      <c r="B763" s="55" t="str">
        <f t="shared" si="4"/>
        <v>월</v>
      </c>
      <c r="C763" s="55" t="str">
        <f t="shared" si="5"/>
        <v>00년 1월 1주차</v>
      </c>
      <c r="D763" s="55"/>
      <c r="E763" s="56"/>
      <c r="F763" s="54"/>
      <c r="G763" s="54"/>
      <c r="H763" s="33"/>
      <c r="I763" s="54"/>
      <c r="J763" s="33"/>
      <c r="K763" s="33"/>
      <c r="L763" s="34"/>
      <c r="M763" s="34"/>
      <c r="N763" s="35"/>
      <c r="O763" s="34"/>
      <c r="P763" s="33"/>
      <c r="Q763" s="35"/>
      <c r="R763" s="46"/>
      <c r="S763" s="34"/>
      <c r="T763" s="47"/>
      <c r="U763" s="48"/>
      <c r="V763" s="49"/>
      <c r="W763" s="50"/>
      <c r="X763" s="51"/>
      <c r="Y763" s="37"/>
      <c r="Z763" s="38"/>
      <c r="AA763" s="38"/>
      <c r="AB763" s="38"/>
    </row>
    <row r="764" spans="1:28" ht="45" customHeight="1">
      <c r="A764" s="54"/>
      <c r="B764" s="55" t="str">
        <f t="shared" si="4"/>
        <v>월</v>
      </c>
      <c r="C764" s="55" t="str">
        <f t="shared" si="5"/>
        <v>00년 1월 1주차</v>
      </c>
      <c r="D764" s="55"/>
      <c r="E764" s="56"/>
      <c r="F764" s="54"/>
      <c r="G764" s="54"/>
      <c r="H764" s="33"/>
      <c r="I764" s="54"/>
      <c r="J764" s="33"/>
      <c r="K764" s="33"/>
      <c r="L764" s="34"/>
      <c r="M764" s="34"/>
      <c r="N764" s="35"/>
      <c r="O764" s="34"/>
      <c r="P764" s="33"/>
      <c r="Q764" s="35"/>
      <c r="R764" s="46"/>
      <c r="S764" s="34"/>
      <c r="T764" s="47"/>
      <c r="U764" s="48"/>
      <c r="V764" s="49"/>
      <c r="W764" s="50"/>
      <c r="X764" s="51"/>
      <c r="Y764" s="37"/>
      <c r="Z764" s="38"/>
      <c r="AA764" s="38"/>
      <c r="AB764" s="38"/>
    </row>
    <row r="765" spans="1:28" ht="45" customHeight="1">
      <c r="A765" s="54"/>
      <c r="B765" s="55" t="str">
        <f t="shared" si="4"/>
        <v>월</v>
      </c>
      <c r="C765" s="55" t="str">
        <f t="shared" si="5"/>
        <v>00년 1월 1주차</v>
      </c>
      <c r="D765" s="55"/>
      <c r="E765" s="56"/>
      <c r="F765" s="54"/>
      <c r="G765" s="54"/>
      <c r="H765" s="33"/>
      <c r="I765" s="54"/>
      <c r="J765" s="33"/>
      <c r="K765" s="33"/>
      <c r="L765" s="34"/>
      <c r="M765" s="34"/>
      <c r="N765" s="35"/>
      <c r="O765" s="34"/>
      <c r="P765" s="33"/>
      <c r="Q765" s="35"/>
      <c r="R765" s="46"/>
      <c r="S765" s="34"/>
      <c r="T765" s="47"/>
      <c r="U765" s="48"/>
      <c r="V765" s="49"/>
      <c r="W765" s="50"/>
      <c r="X765" s="51"/>
      <c r="Y765" s="37"/>
      <c r="Z765" s="38"/>
      <c r="AA765" s="38"/>
      <c r="AB765" s="38"/>
    </row>
    <row r="766" spans="1:28" ht="45" customHeight="1">
      <c r="A766" s="54"/>
      <c r="B766" s="55" t="str">
        <f t="shared" si="4"/>
        <v>월</v>
      </c>
      <c r="C766" s="55" t="str">
        <f t="shared" si="5"/>
        <v>00년 1월 1주차</v>
      </c>
      <c r="D766" s="55"/>
      <c r="E766" s="56"/>
      <c r="F766" s="54"/>
      <c r="G766" s="54"/>
      <c r="H766" s="33"/>
      <c r="I766" s="54"/>
      <c r="J766" s="33"/>
      <c r="K766" s="33"/>
      <c r="L766" s="34"/>
      <c r="M766" s="34"/>
      <c r="N766" s="35"/>
      <c r="O766" s="34"/>
      <c r="P766" s="33"/>
      <c r="Q766" s="35"/>
      <c r="R766" s="46"/>
      <c r="S766" s="34"/>
      <c r="T766" s="47"/>
      <c r="U766" s="48"/>
      <c r="V766" s="49"/>
      <c r="W766" s="50"/>
      <c r="X766" s="51"/>
      <c r="Y766" s="37"/>
      <c r="Z766" s="38"/>
      <c r="AA766" s="38"/>
      <c r="AB766" s="38"/>
    </row>
    <row r="767" spans="1:28" ht="45" customHeight="1">
      <c r="A767" s="54"/>
      <c r="B767" s="55" t="str">
        <f t="shared" si="4"/>
        <v>월</v>
      </c>
      <c r="C767" s="55" t="str">
        <f t="shared" si="5"/>
        <v>00년 1월 1주차</v>
      </c>
      <c r="D767" s="55"/>
      <c r="E767" s="56"/>
      <c r="F767" s="54"/>
      <c r="G767" s="54"/>
      <c r="H767" s="33"/>
      <c r="I767" s="54"/>
      <c r="J767" s="33"/>
      <c r="K767" s="33"/>
      <c r="L767" s="34"/>
      <c r="M767" s="34"/>
      <c r="N767" s="35"/>
      <c r="O767" s="34"/>
      <c r="P767" s="33"/>
      <c r="Q767" s="35"/>
      <c r="R767" s="46"/>
      <c r="S767" s="34"/>
      <c r="T767" s="47"/>
      <c r="U767" s="48"/>
      <c r="V767" s="49"/>
      <c r="W767" s="50"/>
      <c r="X767" s="51"/>
      <c r="Y767" s="37"/>
      <c r="Z767" s="38"/>
      <c r="AA767" s="38"/>
      <c r="AB767" s="38"/>
    </row>
    <row r="768" spans="1:28" ht="45" customHeight="1">
      <c r="A768" s="54"/>
      <c r="B768" s="55" t="str">
        <f t="shared" ref="B768:B1022" si="6">MID(D768,7,2)&amp;"월"</f>
        <v>월</v>
      </c>
      <c r="C768" s="55" t="str">
        <f t="shared" ref="C768:C1022" si="7">TEXT(D768, "yy년 m월 ") &amp;
IF(D768 &lt;= DATE(YEAR(D768), MONTH(D768), 1) + (7 - WEEKDAY(DATE(YEAR(D768), MONTH(D768), 1), 2)),
   1,
   INT((D768 - DATE(YEAR(D768), MONTH(D768), 1) + WEEKDAY(DATE(YEAR(D768), MONTH(D768), 1), 2) - 1) / 7) + 1
) &amp; "주차"</f>
        <v>00년 1월 1주차</v>
      </c>
      <c r="D768" s="55"/>
      <c r="E768" s="56"/>
      <c r="F768" s="54"/>
      <c r="G768" s="54"/>
      <c r="H768" s="33"/>
      <c r="I768" s="54"/>
      <c r="J768" s="33"/>
      <c r="K768" s="33"/>
      <c r="L768" s="34"/>
      <c r="M768" s="34"/>
      <c r="N768" s="35"/>
      <c r="O768" s="34"/>
      <c r="P768" s="33"/>
      <c r="Q768" s="35"/>
      <c r="R768" s="46"/>
      <c r="S768" s="34"/>
      <c r="T768" s="47"/>
      <c r="U768" s="48"/>
      <c r="V768" s="49"/>
      <c r="W768" s="50"/>
      <c r="X768" s="51"/>
      <c r="Y768" s="37"/>
      <c r="Z768" s="38"/>
      <c r="AA768" s="38"/>
      <c r="AB768" s="38"/>
    </row>
    <row r="769" spans="1:28" ht="45" customHeight="1">
      <c r="A769" s="54"/>
      <c r="B769" s="55" t="str">
        <f t="shared" si="6"/>
        <v>월</v>
      </c>
      <c r="C769" s="55" t="str">
        <f t="shared" si="7"/>
        <v>00년 1월 1주차</v>
      </c>
      <c r="D769" s="55"/>
      <c r="E769" s="56"/>
      <c r="F769" s="54"/>
      <c r="G769" s="54"/>
      <c r="H769" s="33"/>
      <c r="I769" s="54"/>
      <c r="J769" s="33"/>
      <c r="K769" s="33"/>
      <c r="L769" s="34"/>
      <c r="M769" s="34"/>
      <c r="N769" s="35"/>
      <c r="O769" s="34"/>
      <c r="P769" s="33"/>
      <c r="Q769" s="35"/>
      <c r="R769" s="46"/>
      <c r="S769" s="34"/>
      <c r="T769" s="47"/>
      <c r="U769" s="48"/>
      <c r="V769" s="49"/>
      <c r="W769" s="50"/>
      <c r="X769" s="51"/>
      <c r="Y769" s="37"/>
      <c r="Z769" s="38"/>
      <c r="AA769" s="38"/>
      <c r="AB769" s="38"/>
    </row>
    <row r="770" spans="1:28" ht="45" customHeight="1">
      <c r="A770" s="54"/>
      <c r="B770" s="55" t="str">
        <f t="shared" si="6"/>
        <v>월</v>
      </c>
      <c r="C770" s="55" t="str">
        <f t="shared" si="7"/>
        <v>00년 1월 1주차</v>
      </c>
      <c r="D770" s="55"/>
      <c r="E770" s="56"/>
      <c r="F770" s="54"/>
      <c r="G770" s="54"/>
      <c r="H770" s="33"/>
      <c r="I770" s="54"/>
      <c r="J770" s="33"/>
      <c r="K770" s="33"/>
      <c r="L770" s="34"/>
      <c r="M770" s="34"/>
      <c r="N770" s="35"/>
      <c r="O770" s="34"/>
      <c r="P770" s="33"/>
      <c r="Q770" s="35"/>
      <c r="R770" s="46"/>
      <c r="S770" s="34"/>
      <c r="T770" s="47"/>
      <c r="U770" s="48"/>
      <c r="V770" s="49"/>
      <c r="W770" s="50"/>
      <c r="X770" s="51"/>
      <c r="Y770" s="37"/>
      <c r="Z770" s="38"/>
      <c r="AA770" s="38"/>
      <c r="AB770" s="38"/>
    </row>
    <row r="771" spans="1:28" ht="45" customHeight="1">
      <c r="A771" s="54"/>
      <c r="B771" s="55" t="str">
        <f t="shared" si="6"/>
        <v>월</v>
      </c>
      <c r="C771" s="55" t="str">
        <f t="shared" si="7"/>
        <v>00년 1월 1주차</v>
      </c>
      <c r="D771" s="55"/>
      <c r="E771" s="56"/>
      <c r="F771" s="54"/>
      <c r="G771" s="54"/>
      <c r="H771" s="33"/>
      <c r="I771" s="54"/>
      <c r="J771" s="33"/>
      <c r="K771" s="33"/>
      <c r="L771" s="34"/>
      <c r="M771" s="34"/>
      <c r="N771" s="35"/>
      <c r="O771" s="34"/>
      <c r="P771" s="33"/>
      <c r="Q771" s="35"/>
      <c r="R771" s="46"/>
      <c r="S771" s="34"/>
      <c r="T771" s="47"/>
      <c r="U771" s="48"/>
      <c r="V771" s="49"/>
      <c r="W771" s="50"/>
      <c r="X771" s="51"/>
      <c r="Y771" s="37"/>
      <c r="Z771" s="38"/>
      <c r="AA771" s="38"/>
      <c r="AB771" s="38"/>
    </row>
    <row r="772" spans="1:28" ht="45" customHeight="1">
      <c r="A772" s="54"/>
      <c r="B772" s="55" t="str">
        <f t="shared" si="6"/>
        <v>월</v>
      </c>
      <c r="C772" s="55" t="str">
        <f t="shared" si="7"/>
        <v>00년 1월 1주차</v>
      </c>
      <c r="D772" s="55"/>
      <c r="E772" s="56"/>
      <c r="F772" s="54"/>
      <c r="G772" s="54"/>
      <c r="H772" s="33"/>
      <c r="I772" s="54"/>
      <c r="J772" s="33"/>
      <c r="K772" s="33"/>
      <c r="L772" s="34"/>
      <c r="M772" s="34"/>
      <c r="N772" s="35"/>
      <c r="O772" s="34"/>
      <c r="P772" s="33"/>
      <c r="Q772" s="35"/>
      <c r="R772" s="46"/>
      <c r="S772" s="34"/>
      <c r="T772" s="47"/>
      <c r="U772" s="48"/>
      <c r="V772" s="49"/>
      <c r="W772" s="50"/>
      <c r="X772" s="51"/>
      <c r="Y772" s="37"/>
      <c r="Z772" s="38"/>
      <c r="AA772" s="38"/>
      <c r="AB772" s="38"/>
    </row>
    <row r="773" spans="1:28" ht="45" customHeight="1">
      <c r="A773" s="54"/>
      <c r="B773" s="55" t="str">
        <f t="shared" si="6"/>
        <v>월</v>
      </c>
      <c r="C773" s="55" t="str">
        <f t="shared" si="7"/>
        <v>00년 1월 1주차</v>
      </c>
      <c r="D773" s="55"/>
      <c r="E773" s="56"/>
      <c r="F773" s="54"/>
      <c r="G773" s="54"/>
      <c r="H773" s="33"/>
      <c r="I773" s="54"/>
      <c r="J773" s="33"/>
      <c r="K773" s="33"/>
      <c r="L773" s="34"/>
      <c r="M773" s="34"/>
      <c r="N773" s="35"/>
      <c r="O773" s="34"/>
      <c r="P773" s="33"/>
      <c r="Q773" s="35"/>
      <c r="R773" s="46"/>
      <c r="S773" s="34"/>
      <c r="T773" s="47"/>
      <c r="U773" s="48"/>
      <c r="V773" s="49"/>
      <c r="W773" s="50"/>
      <c r="X773" s="51"/>
      <c r="Y773" s="37"/>
      <c r="Z773" s="38"/>
      <c r="AA773" s="38"/>
      <c r="AB773" s="38"/>
    </row>
    <row r="774" spans="1:28" ht="45" customHeight="1">
      <c r="A774" s="54"/>
      <c r="B774" s="55" t="str">
        <f t="shared" si="6"/>
        <v>월</v>
      </c>
      <c r="C774" s="55" t="str">
        <f t="shared" si="7"/>
        <v>00년 1월 1주차</v>
      </c>
      <c r="D774" s="55"/>
      <c r="E774" s="56"/>
      <c r="F774" s="54"/>
      <c r="G774" s="54"/>
      <c r="H774" s="33"/>
      <c r="I774" s="54"/>
      <c r="J774" s="33"/>
      <c r="K774" s="33"/>
      <c r="L774" s="34"/>
      <c r="M774" s="34"/>
      <c r="N774" s="35"/>
      <c r="O774" s="34"/>
      <c r="P774" s="33"/>
      <c r="Q774" s="35"/>
      <c r="R774" s="46"/>
      <c r="S774" s="34"/>
      <c r="T774" s="47"/>
      <c r="U774" s="48"/>
      <c r="V774" s="49"/>
      <c r="W774" s="50"/>
      <c r="X774" s="51"/>
      <c r="Y774" s="37"/>
      <c r="Z774" s="38"/>
      <c r="AA774" s="38"/>
      <c r="AB774" s="38"/>
    </row>
    <row r="775" spans="1:28" ht="45" customHeight="1">
      <c r="A775" s="54"/>
      <c r="B775" s="55" t="str">
        <f t="shared" si="6"/>
        <v>월</v>
      </c>
      <c r="C775" s="55" t="str">
        <f t="shared" si="7"/>
        <v>00년 1월 1주차</v>
      </c>
      <c r="D775" s="55"/>
      <c r="E775" s="56"/>
      <c r="F775" s="54"/>
      <c r="G775" s="54"/>
      <c r="H775" s="33"/>
      <c r="I775" s="54"/>
      <c r="J775" s="33"/>
      <c r="K775" s="33"/>
      <c r="L775" s="34"/>
      <c r="M775" s="34"/>
      <c r="N775" s="35"/>
      <c r="O775" s="34"/>
      <c r="P775" s="33"/>
      <c r="Q775" s="35"/>
      <c r="R775" s="46"/>
      <c r="S775" s="34"/>
      <c r="T775" s="47"/>
      <c r="U775" s="48"/>
      <c r="V775" s="49"/>
      <c r="W775" s="50"/>
      <c r="X775" s="51"/>
      <c r="Y775" s="37"/>
      <c r="Z775" s="38"/>
      <c r="AA775" s="38"/>
      <c r="AB775" s="38"/>
    </row>
    <row r="776" spans="1:28" ht="45" customHeight="1">
      <c r="A776" s="54"/>
      <c r="B776" s="55" t="str">
        <f t="shared" si="6"/>
        <v>월</v>
      </c>
      <c r="C776" s="55" t="str">
        <f t="shared" si="7"/>
        <v>00년 1월 1주차</v>
      </c>
      <c r="D776" s="55"/>
      <c r="E776" s="56"/>
      <c r="F776" s="54"/>
      <c r="G776" s="54"/>
      <c r="H776" s="33"/>
      <c r="I776" s="54"/>
      <c r="J776" s="33"/>
      <c r="K776" s="33"/>
      <c r="L776" s="34"/>
      <c r="M776" s="34"/>
      <c r="N776" s="35"/>
      <c r="O776" s="34"/>
      <c r="P776" s="33"/>
      <c r="Q776" s="35"/>
      <c r="R776" s="46"/>
      <c r="S776" s="34"/>
      <c r="T776" s="47"/>
      <c r="U776" s="48"/>
      <c r="V776" s="49"/>
      <c r="W776" s="50"/>
      <c r="X776" s="51"/>
      <c r="Y776" s="37"/>
      <c r="Z776" s="38"/>
      <c r="AA776" s="38"/>
      <c r="AB776" s="38"/>
    </row>
    <row r="777" spans="1:28" ht="45" customHeight="1">
      <c r="A777" s="54"/>
      <c r="B777" s="55" t="str">
        <f t="shared" si="6"/>
        <v>월</v>
      </c>
      <c r="C777" s="55" t="str">
        <f t="shared" si="7"/>
        <v>00년 1월 1주차</v>
      </c>
      <c r="D777" s="55"/>
      <c r="E777" s="56"/>
      <c r="F777" s="54"/>
      <c r="G777" s="54"/>
      <c r="H777" s="33"/>
      <c r="I777" s="54"/>
      <c r="J777" s="33"/>
      <c r="K777" s="33"/>
      <c r="L777" s="34"/>
      <c r="M777" s="34"/>
      <c r="N777" s="35"/>
      <c r="O777" s="34"/>
      <c r="P777" s="33"/>
      <c r="Q777" s="35"/>
      <c r="R777" s="46"/>
      <c r="S777" s="34"/>
      <c r="T777" s="47"/>
      <c r="U777" s="48"/>
      <c r="V777" s="49"/>
      <c r="W777" s="50"/>
      <c r="X777" s="51"/>
      <c r="Y777" s="37"/>
      <c r="Z777" s="38"/>
      <c r="AA777" s="38"/>
      <c r="AB777" s="38"/>
    </row>
    <row r="778" spans="1:28" ht="45" customHeight="1">
      <c r="A778" s="54"/>
      <c r="B778" s="55" t="str">
        <f t="shared" si="6"/>
        <v>월</v>
      </c>
      <c r="C778" s="55" t="str">
        <f t="shared" si="7"/>
        <v>00년 1월 1주차</v>
      </c>
      <c r="D778" s="55"/>
      <c r="E778" s="56"/>
      <c r="F778" s="54"/>
      <c r="G778" s="54"/>
      <c r="H778" s="33"/>
      <c r="I778" s="54"/>
      <c r="J778" s="33"/>
      <c r="K778" s="33"/>
      <c r="L778" s="34"/>
      <c r="M778" s="34"/>
      <c r="N778" s="35"/>
      <c r="O778" s="34"/>
      <c r="P778" s="33"/>
      <c r="Q778" s="35"/>
      <c r="R778" s="46"/>
      <c r="S778" s="34"/>
      <c r="T778" s="47"/>
      <c r="U778" s="48"/>
      <c r="V778" s="49"/>
      <c r="W778" s="50"/>
      <c r="X778" s="51"/>
      <c r="Y778" s="37"/>
      <c r="Z778" s="38"/>
      <c r="AA778" s="38"/>
      <c r="AB778" s="38"/>
    </row>
    <row r="779" spans="1:28" ht="45" customHeight="1">
      <c r="A779" s="54"/>
      <c r="B779" s="55" t="str">
        <f t="shared" si="6"/>
        <v>월</v>
      </c>
      <c r="C779" s="55" t="str">
        <f t="shared" si="7"/>
        <v>00년 1월 1주차</v>
      </c>
      <c r="D779" s="55"/>
      <c r="E779" s="56"/>
      <c r="F779" s="54"/>
      <c r="G779" s="54"/>
      <c r="H779" s="33"/>
      <c r="I779" s="54"/>
      <c r="J779" s="33"/>
      <c r="K779" s="33"/>
      <c r="L779" s="34"/>
      <c r="M779" s="34"/>
      <c r="N779" s="35"/>
      <c r="O779" s="34"/>
      <c r="P779" s="33"/>
      <c r="Q779" s="35"/>
      <c r="R779" s="46"/>
      <c r="S779" s="34"/>
      <c r="T779" s="47"/>
      <c r="U779" s="48"/>
      <c r="V779" s="49"/>
      <c r="W779" s="50"/>
      <c r="X779" s="51"/>
      <c r="Y779" s="37"/>
      <c r="Z779" s="38"/>
      <c r="AA779" s="38"/>
      <c r="AB779" s="38"/>
    </row>
    <row r="780" spans="1:28" ht="45" customHeight="1">
      <c r="A780" s="54"/>
      <c r="B780" s="55" t="str">
        <f t="shared" si="6"/>
        <v>월</v>
      </c>
      <c r="C780" s="55" t="str">
        <f t="shared" si="7"/>
        <v>00년 1월 1주차</v>
      </c>
      <c r="D780" s="55"/>
      <c r="E780" s="56"/>
      <c r="F780" s="54"/>
      <c r="G780" s="54"/>
      <c r="H780" s="33"/>
      <c r="I780" s="54"/>
      <c r="J780" s="33"/>
      <c r="K780" s="33"/>
      <c r="L780" s="34"/>
      <c r="M780" s="34"/>
      <c r="N780" s="35"/>
      <c r="O780" s="34"/>
      <c r="P780" s="33"/>
      <c r="Q780" s="35"/>
      <c r="R780" s="46"/>
      <c r="S780" s="34"/>
      <c r="T780" s="47"/>
      <c r="U780" s="48"/>
      <c r="V780" s="49"/>
      <c r="W780" s="50"/>
      <c r="X780" s="51"/>
      <c r="Y780" s="37"/>
      <c r="Z780" s="38"/>
      <c r="AA780" s="38"/>
      <c r="AB780" s="38"/>
    </row>
    <row r="781" spans="1:28" ht="45" customHeight="1">
      <c r="A781" s="54"/>
      <c r="B781" s="55" t="str">
        <f t="shared" si="6"/>
        <v>월</v>
      </c>
      <c r="C781" s="55" t="str">
        <f t="shared" si="7"/>
        <v>00년 1월 1주차</v>
      </c>
      <c r="D781" s="55"/>
      <c r="E781" s="56"/>
      <c r="F781" s="54"/>
      <c r="G781" s="54"/>
      <c r="H781" s="33"/>
      <c r="I781" s="54"/>
      <c r="J781" s="33"/>
      <c r="K781" s="33"/>
      <c r="L781" s="34"/>
      <c r="M781" s="34"/>
      <c r="N781" s="35"/>
      <c r="O781" s="34"/>
      <c r="P781" s="33"/>
      <c r="Q781" s="35"/>
      <c r="R781" s="46"/>
      <c r="S781" s="34"/>
      <c r="T781" s="47"/>
      <c r="U781" s="48"/>
      <c r="V781" s="49"/>
      <c r="W781" s="50"/>
      <c r="X781" s="51"/>
      <c r="Y781" s="37"/>
      <c r="Z781" s="38"/>
      <c r="AA781" s="38"/>
      <c r="AB781" s="38"/>
    </row>
    <row r="782" spans="1:28" ht="45" customHeight="1">
      <c r="A782" s="54"/>
      <c r="B782" s="55" t="str">
        <f t="shared" si="6"/>
        <v>월</v>
      </c>
      <c r="C782" s="55" t="str">
        <f t="shared" si="7"/>
        <v>00년 1월 1주차</v>
      </c>
      <c r="D782" s="55"/>
      <c r="E782" s="56"/>
      <c r="F782" s="54"/>
      <c r="G782" s="54"/>
      <c r="H782" s="33"/>
      <c r="I782" s="54"/>
      <c r="J782" s="33"/>
      <c r="K782" s="33"/>
      <c r="L782" s="34"/>
      <c r="M782" s="34"/>
      <c r="N782" s="35"/>
      <c r="O782" s="34"/>
      <c r="P782" s="33"/>
      <c r="Q782" s="35"/>
      <c r="R782" s="46"/>
      <c r="S782" s="34"/>
      <c r="T782" s="47"/>
      <c r="U782" s="48"/>
      <c r="V782" s="49"/>
      <c r="W782" s="50"/>
      <c r="X782" s="51"/>
      <c r="Y782" s="37"/>
      <c r="Z782" s="38"/>
      <c r="AA782" s="38"/>
      <c r="AB782" s="38"/>
    </row>
    <row r="783" spans="1:28" ht="45" customHeight="1">
      <c r="A783" s="54"/>
      <c r="B783" s="55" t="str">
        <f t="shared" si="6"/>
        <v>월</v>
      </c>
      <c r="C783" s="55" t="str">
        <f t="shared" si="7"/>
        <v>00년 1월 1주차</v>
      </c>
      <c r="D783" s="55"/>
      <c r="E783" s="56"/>
      <c r="F783" s="54"/>
      <c r="G783" s="54"/>
      <c r="H783" s="33"/>
      <c r="I783" s="54"/>
      <c r="J783" s="33"/>
      <c r="K783" s="33"/>
      <c r="L783" s="34"/>
      <c r="M783" s="34"/>
      <c r="N783" s="35"/>
      <c r="O783" s="34"/>
      <c r="P783" s="33"/>
      <c r="Q783" s="35"/>
      <c r="R783" s="46"/>
      <c r="S783" s="34"/>
      <c r="T783" s="47"/>
      <c r="U783" s="48"/>
      <c r="V783" s="49"/>
      <c r="W783" s="50"/>
      <c r="X783" s="51"/>
      <c r="Y783" s="37"/>
      <c r="Z783" s="38"/>
      <c r="AA783" s="38"/>
      <c r="AB783" s="38"/>
    </row>
    <row r="784" spans="1:28" ht="45" customHeight="1">
      <c r="A784" s="54"/>
      <c r="B784" s="55" t="str">
        <f t="shared" si="6"/>
        <v>월</v>
      </c>
      <c r="C784" s="55" t="str">
        <f t="shared" si="7"/>
        <v>00년 1월 1주차</v>
      </c>
      <c r="D784" s="55"/>
      <c r="E784" s="56"/>
      <c r="F784" s="54"/>
      <c r="G784" s="54"/>
      <c r="H784" s="33"/>
      <c r="I784" s="54"/>
      <c r="J784" s="33"/>
      <c r="K784" s="33"/>
      <c r="L784" s="34"/>
      <c r="M784" s="34"/>
      <c r="N784" s="35"/>
      <c r="O784" s="34"/>
      <c r="P784" s="33"/>
      <c r="Q784" s="35"/>
      <c r="R784" s="46"/>
      <c r="S784" s="34"/>
      <c r="T784" s="47"/>
      <c r="U784" s="48"/>
      <c r="V784" s="49"/>
      <c r="W784" s="50"/>
      <c r="X784" s="51"/>
      <c r="Y784" s="37"/>
      <c r="Z784" s="38"/>
      <c r="AA784" s="38"/>
      <c r="AB784" s="38"/>
    </row>
    <row r="785" spans="1:28" ht="45" customHeight="1">
      <c r="A785" s="54"/>
      <c r="B785" s="55" t="str">
        <f t="shared" si="6"/>
        <v>월</v>
      </c>
      <c r="C785" s="55" t="str">
        <f t="shared" si="7"/>
        <v>00년 1월 1주차</v>
      </c>
      <c r="D785" s="55"/>
      <c r="E785" s="56"/>
      <c r="F785" s="54"/>
      <c r="G785" s="54"/>
      <c r="H785" s="33"/>
      <c r="I785" s="54"/>
      <c r="J785" s="33"/>
      <c r="K785" s="33"/>
      <c r="L785" s="34"/>
      <c r="M785" s="34"/>
      <c r="N785" s="35"/>
      <c r="O785" s="34"/>
      <c r="P785" s="33"/>
      <c r="Q785" s="35"/>
      <c r="R785" s="46"/>
      <c r="S785" s="34"/>
      <c r="T785" s="47"/>
      <c r="U785" s="48"/>
      <c r="V785" s="49"/>
      <c r="W785" s="50"/>
      <c r="X785" s="51"/>
      <c r="Y785" s="37"/>
      <c r="Z785" s="38"/>
      <c r="AA785" s="38"/>
      <c r="AB785" s="38"/>
    </row>
    <row r="786" spans="1:28" ht="45" customHeight="1">
      <c r="A786" s="54"/>
      <c r="B786" s="55" t="str">
        <f t="shared" si="6"/>
        <v>월</v>
      </c>
      <c r="C786" s="55" t="str">
        <f t="shared" si="7"/>
        <v>00년 1월 1주차</v>
      </c>
      <c r="D786" s="55"/>
      <c r="E786" s="56"/>
      <c r="F786" s="54"/>
      <c r="G786" s="54"/>
      <c r="H786" s="33"/>
      <c r="I786" s="54"/>
      <c r="J786" s="33"/>
      <c r="K786" s="33"/>
      <c r="L786" s="34"/>
      <c r="M786" s="34"/>
      <c r="N786" s="35"/>
      <c r="O786" s="34"/>
      <c r="P786" s="33"/>
      <c r="Q786" s="35"/>
      <c r="R786" s="46"/>
      <c r="S786" s="34"/>
      <c r="T786" s="47"/>
      <c r="U786" s="48"/>
      <c r="V786" s="49"/>
      <c r="W786" s="50"/>
      <c r="X786" s="51"/>
      <c r="Y786" s="37"/>
      <c r="Z786" s="38"/>
      <c r="AA786" s="38"/>
      <c r="AB786" s="38"/>
    </row>
    <row r="787" spans="1:28" ht="45" customHeight="1">
      <c r="A787" s="54"/>
      <c r="B787" s="55" t="str">
        <f t="shared" si="6"/>
        <v>월</v>
      </c>
      <c r="C787" s="55" t="str">
        <f t="shared" si="7"/>
        <v>00년 1월 1주차</v>
      </c>
      <c r="D787" s="55"/>
      <c r="E787" s="56"/>
      <c r="F787" s="54"/>
      <c r="G787" s="54"/>
      <c r="H787" s="33"/>
      <c r="I787" s="54"/>
      <c r="J787" s="33"/>
      <c r="K787" s="33"/>
      <c r="L787" s="34"/>
      <c r="M787" s="34"/>
      <c r="N787" s="35"/>
      <c r="O787" s="34"/>
      <c r="P787" s="33"/>
      <c r="Q787" s="35"/>
      <c r="R787" s="46"/>
      <c r="S787" s="34"/>
      <c r="T787" s="47"/>
      <c r="U787" s="48"/>
      <c r="V787" s="49"/>
      <c r="W787" s="50"/>
      <c r="X787" s="51"/>
      <c r="Y787" s="37"/>
      <c r="Z787" s="38"/>
      <c r="AA787" s="38"/>
      <c r="AB787" s="38"/>
    </row>
    <row r="788" spans="1:28" ht="45" customHeight="1">
      <c r="A788" s="54"/>
      <c r="B788" s="55" t="str">
        <f t="shared" si="6"/>
        <v>월</v>
      </c>
      <c r="C788" s="55" t="str">
        <f t="shared" si="7"/>
        <v>00년 1월 1주차</v>
      </c>
      <c r="D788" s="55"/>
      <c r="E788" s="56"/>
      <c r="F788" s="54"/>
      <c r="G788" s="54"/>
      <c r="H788" s="33"/>
      <c r="I788" s="54"/>
      <c r="J788" s="33"/>
      <c r="K788" s="33"/>
      <c r="L788" s="34"/>
      <c r="M788" s="34"/>
      <c r="N788" s="35"/>
      <c r="O788" s="34"/>
      <c r="P788" s="33"/>
      <c r="Q788" s="35"/>
      <c r="R788" s="46"/>
      <c r="S788" s="34"/>
      <c r="T788" s="47"/>
      <c r="U788" s="48"/>
      <c r="V788" s="49"/>
      <c r="W788" s="50"/>
      <c r="X788" s="51"/>
      <c r="Y788" s="37"/>
      <c r="Z788" s="38"/>
      <c r="AA788" s="38"/>
      <c r="AB788" s="38"/>
    </row>
    <row r="789" spans="1:28" ht="45" customHeight="1">
      <c r="A789" s="54"/>
      <c r="B789" s="55" t="str">
        <f t="shared" si="6"/>
        <v>월</v>
      </c>
      <c r="C789" s="55" t="str">
        <f t="shared" si="7"/>
        <v>00년 1월 1주차</v>
      </c>
      <c r="D789" s="55"/>
      <c r="E789" s="56"/>
      <c r="F789" s="54"/>
      <c r="G789" s="54"/>
      <c r="H789" s="33"/>
      <c r="I789" s="54"/>
      <c r="J789" s="33"/>
      <c r="K789" s="33"/>
      <c r="L789" s="34"/>
      <c r="M789" s="34"/>
      <c r="N789" s="35"/>
      <c r="O789" s="34"/>
      <c r="P789" s="33"/>
      <c r="Q789" s="35"/>
      <c r="R789" s="46"/>
      <c r="S789" s="34"/>
      <c r="T789" s="47"/>
      <c r="U789" s="48"/>
      <c r="V789" s="49"/>
      <c r="W789" s="50"/>
      <c r="X789" s="51"/>
      <c r="Y789" s="37"/>
      <c r="Z789" s="38"/>
      <c r="AA789" s="38"/>
      <c r="AB789" s="38"/>
    </row>
    <row r="790" spans="1:28" ht="45" customHeight="1">
      <c r="A790" s="54"/>
      <c r="B790" s="55" t="str">
        <f t="shared" si="6"/>
        <v>월</v>
      </c>
      <c r="C790" s="55" t="str">
        <f t="shared" si="7"/>
        <v>00년 1월 1주차</v>
      </c>
      <c r="D790" s="55"/>
      <c r="E790" s="56"/>
      <c r="F790" s="54"/>
      <c r="G790" s="54"/>
      <c r="H790" s="33"/>
      <c r="I790" s="54"/>
      <c r="J790" s="33"/>
      <c r="K790" s="33"/>
      <c r="L790" s="34"/>
      <c r="M790" s="34"/>
      <c r="N790" s="35"/>
      <c r="O790" s="34"/>
      <c r="P790" s="33"/>
      <c r="Q790" s="35"/>
      <c r="R790" s="46"/>
      <c r="S790" s="34"/>
      <c r="T790" s="47"/>
      <c r="U790" s="48"/>
      <c r="V790" s="49"/>
      <c r="W790" s="50"/>
      <c r="X790" s="51"/>
      <c r="Y790" s="37"/>
      <c r="Z790" s="38"/>
      <c r="AA790" s="38"/>
      <c r="AB790" s="38"/>
    </row>
    <row r="791" spans="1:28" ht="45" customHeight="1">
      <c r="A791" s="54"/>
      <c r="B791" s="55" t="str">
        <f t="shared" si="6"/>
        <v>월</v>
      </c>
      <c r="C791" s="55" t="str">
        <f t="shared" si="7"/>
        <v>00년 1월 1주차</v>
      </c>
      <c r="D791" s="55"/>
      <c r="E791" s="56"/>
      <c r="F791" s="54"/>
      <c r="G791" s="54"/>
      <c r="H791" s="33"/>
      <c r="I791" s="54"/>
      <c r="J791" s="33"/>
      <c r="K791" s="33"/>
      <c r="L791" s="34"/>
      <c r="M791" s="34"/>
      <c r="N791" s="35"/>
      <c r="O791" s="34"/>
      <c r="P791" s="33"/>
      <c r="Q791" s="35"/>
      <c r="R791" s="46"/>
      <c r="S791" s="34"/>
      <c r="T791" s="47"/>
      <c r="U791" s="48"/>
      <c r="V791" s="49"/>
      <c r="W791" s="50"/>
      <c r="X791" s="51"/>
      <c r="Y791" s="37"/>
      <c r="Z791" s="38"/>
      <c r="AA791" s="38"/>
      <c r="AB791" s="38"/>
    </row>
    <row r="792" spans="1:28" ht="45" customHeight="1">
      <c r="A792" s="54"/>
      <c r="B792" s="55" t="str">
        <f t="shared" si="6"/>
        <v>월</v>
      </c>
      <c r="C792" s="55" t="str">
        <f t="shared" si="7"/>
        <v>00년 1월 1주차</v>
      </c>
      <c r="D792" s="55"/>
      <c r="E792" s="56"/>
      <c r="F792" s="54"/>
      <c r="G792" s="54"/>
      <c r="H792" s="33"/>
      <c r="I792" s="54"/>
      <c r="J792" s="33"/>
      <c r="K792" s="33"/>
      <c r="L792" s="34"/>
      <c r="M792" s="34"/>
      <c r="N792" s="35"/>
      <c r="O792" s="34"/>
      <c r="P792" s="33"/>
      <c r="Q792" s="35"/>
      <c r="R792" s="46"/>
      <c r="S792" s="34"/>
      <c r="T792" s="47"/>
      <c r="U792" s="48"/>
      <c r="V792" s="49"/>
      <c r="W792" s="50"/>
      <c r="X792" s="51"/>
      <c r="Y792" s="37"/>
      <c r="Z792" s="38"/>
      <c r="AA792" s="38"/>
      <c r="AB792" s="38"/>
    </row>
    <row r="793" spans="1:28" ht="45" customHeight="1">
      <c r="A793" s="54"/>
      <c r="B793" s="55" t="str">
        <f t="shared" si="6"/>
        <v>월</v>
      </c>
      <c r="C793" s="55" t="str">
        <f t="shared" si="7"/>
        <v>00년 1월 1주차</v>
      </c>
      <c r="D793" s="55"/>
      <c r="E793" s="56"/>
      <c r="F793" s="54"/>
      <c r="G793" s="54"/>
      <c r="H793" s="33"/>
      <c r="I793" s="54"/>
      <c r="J793" s="33"/>
      <c r="K793" s="33"/>
      <c r="L793" s="34"/>
      <c r="M793" s="34"/>
      <c r="N793" s="35"/>
      <c r="O793" s="34"/>
      <c r="P793" s="33"/>
      <c r="Q793" s="35"/>
      <c r="R793" s="46"/>
      <c r="S793" s="34"/>
      <c r="T793" s="47"/>
      <c r="U793" s="48"/>
      <c r="V793" s="49"/>
      <c r="W793" s="50"/>
      <c r="X793" s="51"/>
      <c r="Y793" s="37"/>
      <c r="Z793" s="38"/>
      <c r="AA793" s="38"/>
      <c r="AB793" s="38"/>
    </row>
    <row r="794" spans="1:28" ht="45" customHeight="1">
      <c r="A794" s="54"/>
      <c r="B794" s="55" t="str">
        <f t="shared" si="6"/>
        <v>월</v>
      </c>
      <c r="C794" s="55" t="str">
        <f t="shared" si="7"/>
        <v>00년 1월 1주차</v>
      </c>
      <c r="D794" s="55"/>
      <c r="E794" s="56"/>
      <c r="F794" s="54"/>
      <c r="G794" s="54"/>
      <c r="H794" s="33"/>
      <c r="I794" s="54"/>
      <c r="J794" s="33"/>
      <c r="K794" s="33"/>
      <c r="L794" s="34"/>
      <c r="M794" s="34"/>
      <c r="N794" s="35"/>
      <c r="O794" s="34"/>
      <c r="P794" s="33"/>
      <c r="Q794" s="35"/>
      <c r="R794" s="46"/>
      <c r="S794" s="34"/>
      <c r="T794" s="47"/>
      <c r="U794" s="48"/>
      <c r="V794" s="49"/>
      <c r="W794" s="50"/>
      <c r="X794" s="51"/>
      <c r="Y794" s="37"/>
      <c r="Z794" s="38"/>
      <c r="AA794" s="38"/>
      <c r="AB794" s="38"/>
    </row>
    <row r="795" spans="1:28" ht="45" customHeight="1">
      <c r="A795" s="54"/>
      <c r="B795" s="55" t="str">
        <f t="shared" si="6"/>
        <v>월</v>
      </c>
      <c r="C795" s="55" t="str">
        <f t="shared" si="7"/>
        <v>00년 1월 1주차</v>
      </c>
      <c r="D795" s="55"/>
      <c r="E795" s="56"/>
      <c r="F795" s="54"/>
      <c r="G795" s="54"/>
      <c r="H795" s="33"/>
      <c r="I795" s="54"/>
      <c r="J795" s="33"/>
      <c r="K795" s="33"/>
      <c r="L795" s="34"/>
      <c r="M795" s="34"/>
      <c r="N795" s="35"/>
      <c r="O795" s="34"/>
      <c r="P795" s="33"/>
      <c r="Q795" s="35"/>
      <c r="R795" s="46"/>
      <c r="S795" s="34"/>
      <c r="T795" s="47"/>
      <c r="U795" s="48"/>
      <c r="V795" s="49"/>
      <c r="W795" s="50"/>
      <c r="X795" s="51"/>
      <c r="Y795" s="37"/>
      <c r="Z795" s="38"/>
      <c r="AA795" s="38"/>
      <c r="AB795" s="38"/>
    </row>
    <row r="796" spans="1:28" ht="45" customHeight="1">
      <c r="A796" s="54"/>
      <c r="B796" s="55" t="str">
        <f t="shared" si="6"/>
        <v>월</v>
      </c>
      <c r="C796" s="55" t="str">
        <f t="shared" si="7"/>
        <v>00년 1월 1주차</v>
      </c>
      <c r="D796" s="55"/>
      <c r="E796" s="56"/>
      <c r="F796" s="54"/>
      <c r="G796" s="54"/>
      <c r="H796" s="33"/>
      <c r="I796" s="54"/>
      <c r="J796" s="33"/>
      <c r="K796" s="33"/>
      <c r="L796" s="34"/>
      <c r="M796" s="34"/>
      <c r="N796" s="35"/>
      <c r="O796" s="34"/>
      <c r="P796" s="33"/>
      <c r="Q796" s="35"/>
      <c r="R796" s="46"/>
      <c r="S796" s="34"/>
      <c r="T796" s="47"/>
      <c r="U796" s="48"/>
      <c r="V796" s="49"/>
      <c r="W796" s="50"/>
      <c r="X796" s="51"/>
      <c r="Y796" s="37"/>
      <c r="Z796" s="38"/>
      <c r="AA796" s="38"/>
      <c r="AB796" s="38"/>
    </row>
    <row r="797" spans="1:28" ht="45" customHeight="1">
      <c r="A797" s="54"/>
      <c r="B797" s="55" t="str">
        <f t="shared" si="6"/>
        <v>월</v>
      </c>
      <c r="C797" s="55" t="str">
        <f t="shared" si="7"/>
        <v>00년 1월 1주차</v>
      </c>
      <c r="D797" s="55"/>
      <c r="E797" s="56"/>
      <c r="F797" s="54"/>
      <c r="G797" s="54"/>
      <c r="H797" s="33"/>
      <c r="I797" s="54"/>
      <c r="J797" s="33"/>
      <c r="K797" s="33"/>
      <c r="L797" s="34"/>
      <c r="M797" s="34"/>
      <c r="N797" s="35"/>
      <c r="O797" s="34"/>
      <c r="P797" s="33"/>
      <c r="Q797" s="35"/>
      <c r="R797" s="46"/>
      <c r="S797" s="34"/>
      <c r="T797" s="47"/>
      <c r="U797" s="48"/>
      <c r="V797" s="49"/>
      <c r="W797" s="50"/>
      <c r="X797" s="51"/>
      <c r="Y797" s="37"/>
      <c r="Z797" s="38"/>
      <c r="AA797" s="38"/>
      <c r="AB797" s="38"/>
    </row>
    <row r="798" spans="1:28" ht="45" customHeight="1">
      <c r="A798" s="54"/>
      <c r="B798" s="55" t="str">
        <f t="shared" si="6"/>
        <v>월</v>
      </c>
      <c r="C798" s="55" t="str">
        <f t="shared" si="7"/>
        <v>00년 1월 1주차</v>
      </c>
      <c r="D798" s="55"/>
      <c r="E798" s="56"/>
      <c r="F798" s="54"/>
      <c r="G798" s="54"/>
      <c r="H798" s="33"/>
      <c r="I798" s="54"/>
      <c r="J798" s="33"/>
      <c r="K798" s="33"/>
      <c r="L798" s="34"/>
      <c r="M798" s="34"/>
      <c r="N798" s="35"/>
      <c r="O798" s="34"/>
      <c r="P798" s="33"/>
      <c r="Q798" s="35"/>
      <c r="R798" s="46"/>
      <c r="S798" s="34"/>
      <c r="T798" s="47"/>
      <c r="U798" s="48"/>
      <c r="V798" s="49"/>
      <c r="W798" s="50"/>
      <c r="X798" s="51"/>
      <c r="Y798" s="37"/>
      <c r="Z798" s="38"/>
      <c r="AA798" s="38"/>
      <c r="AB798" s="38"/>
    </row>
    <row r="799" spans="1:28" ht="45" customHeight="1">
      <c r="A799" s="54"/>
      <c r="B799" s="55" t="str">
        <f t="shared" si="6"/>
        <v>월</v>
      </c>
      <c r="C799" s="55" t="str">
        <f t="shared" si="7"/>
        <v>00년 1월 1주차</v>
      </c>
      <c r="D799" s="55"/>
      <c r="E799" s="56"/>
      <c r="F799" s="54"/>
      <c r="G799" s="54"/>
      <c r="H799" s="33"/>
      <c r="I799" s="54"/>
      <c r="J799" s="33"/>
      <c r="K799" s="33"/>
      <c r="L799" s="34"/>
      <c r="M799" s="34"/>
      <c r="N799" s="35"/>
      <c r="O799" s="34"/>
      <c r="P799" s="33"/>
      <c r="Q799" s="35"/>
      <c r="R799" s="46"/>
      <c r="S799" s="34"/>
      <c r="T799" s="47"/>
      <c r="U799" s="48"/>
      <c r="V799" s="49"/>
      <c r="W799" s="50"/>
      <c r="X799" s="51"/>
      <c r="Y799" s="37"/>
      <c r="Z799" s="38"/>
      <c r="AA799" s="38"/>
      <c r="AB799" s="38"/>
    </row>
    <row r="800" spans="1:28" ht="45" customHeight="1">
      <c r="A800" s="54"/>
      <c r="B800" s="55" t="str">
        <f t="shared" si="6"/>
        <v>월</v>
      </c>
      <c r="C800" s="55" t="str">
        <f t="shared" si="7"/>
        <v>00년 1월 1주차</v>
      </c>
      <c r="D800" s="55"/>
      <c r="E800" s="56"/>
      <c r="F800" s="54"/>
      <c r="G800" s="54"/>
      <c r="H800" s="33"/>
      <c r="I800" s="54"/>
      <c r="J800" s="33"/>
      <c r="K800" s="33"/>
      <c r="L800" s="34"/>
      <c r="M800" s="34"/>
      <c r="N800" s="35"/>
      <c r="O800" s="34"/>
      <c r="P800" s="33"/>
      <c r="Q800" s="35"/>
      <c r="R800" s="46"/>
      <c r="S800" s="34"/>
      <c r="T800" s="47"/>
      <c r="U800" s="48"/>
      <c r="V800" s="49"/>
      <c r="W800" s="50"/>
      <c r="X800" s="51"/>
      <c r="Y800" s="37"/>
      <c r="Z800" s="38"/>
      <c r="AA800" s="38"/>
      <c r="AB800" s="38"/>
    </row>
    <row r="801" spans="1:28" ht="45" customHeight="1">
      <c r="A801" s="54"/>
      <c r="B801" s="55" t="str">
        <f t="shared" si="6"/>
        <v>월</v>
      </c>
      <c r="C801" s="55" t="str">
        <f t="shared" si="7"/>
        <v>00년 1월 1주차</v>
      </c>
      <c r="D801" s="55"/>
      <c r="E801" s="56"/>
      <c r="F801" s="54"/>
      <c r="G801" s="54"/>
      <c r="H801" s="33"/>
      <c r="I801" s="54"/>
      <c r="J801" s="33"/>
      <c r="K801" s="33"/>
      <c r="L801" s="34"/>
      <c r="M801" s="34"/>
      <c r="N801" s="35"/>
      <c r="O801" s="34"/>
      <c r="P801" s="33"/>
      <c r="Q801" s="35"/>
      <c r="R801" s="46"/>
      <c r="S801" s="34"/>
      <c r="T801" s="47"/>
      <c r="U801" s="48"/>
      <c r="V801" s="49"/>
      <c r="W801" s="50"/>
      <c r="X801" s="51"/>
      <c r="Y801" s="37"/>
      <c r="Z801" s="38"/>
      <c r="AA801" s="38"/>
      <c r="AB801" s="38"/>
    </row>
    <row r="802" spans="1:28" ht="45" customHeight="1">
      <c r="A802" s="54"/>
      <c r="B802" s="55" t="str">
        <f t="shared" si="6"/>
        <v>월</v>
      </c>
      <c r="C802" s="55" t="str">
        <f t="shared" si="7"/>
        <v>00년 1월 1주차</v>
      </c>
      <c r="D802" s="55"/>
      <c r="E802" s="56"/>
      <c r="F802" s="54"/>
      <c r="G802" s="54"/>
      <c r="H802" s="33"/>
      <c r="I802" s="54"/>
      <c r="J802" s="33"/>
      <c r="K802" s="33"/>
      <c r="L802" s="34"/>
      <c r="M802" s="34"/>
      <c r="N802" s="35"/>
      <c r="O802" s="34"/>
      <c r="P802" s="33"/>
      <c r="Q802" s="35"/>
      <c r="R802" s="46"/>
      <c r="S802" s="34"/>
      <c r="T802" s="47"/>
      <c r="U802" s="48"/>
      <c r="V802" s="49"/>
      <c r="W802" s="50"/>
      <c r="X802" s="51"/>
      <c r="Y802" s="37"/>
      <c r="Z802" s="38"/>
      <c r="AA802" s="38"/>
      <c r="AB802" s="38"/>
    </row>
    <row r="803" spans="1:28" ht="45" customHeight="1">
      <c r="A803" s="54"/>
      <c r="B803" s="55" t="str">
        <f t="shared" si="6"/>
        <v>월</v>
      </c>
      <c r="C803" s="55" t="str">
        <f t="shared" si="7"/>
        <v>00년 1월 1주차</v>
      </c>
      <c r="D803" s="55"/>
      <c r="E803" s="56"/>
      <c r="F803" s="54"/>
      <c r="G803" s="54"/>
      <c r="H803" s="33"/>
      <c r="I803" s="54"/>
      <c r="J803" s="33"/>
      <c r="K803" s="33"/>
      <c r="L803" s="34"/>
      <c r="M803" s="34"/>
      <c r="N803" s="35"/>
      <c r="O803" s="34"/>
      <c r="P803" s="33"/>
      <c r="Q803" s="35"/>
      <c r="R803" s="46"/>
      <c r="S803" s="34"/>
      <c r="T803" s="47"/>
      <c r="U803" s="48"/>
      <c r="V803" s="49"/>
      <c r="W803" s="50"/>
      <c r="X803" s="51"/>
      <c r="Y803" s="37"/>
      <c r="Z803" s="38"/>
      <c r="AA803" s="38"/>
      <c r="AB803" s="38"/>
    </row>
    <row r="804" spans="1:28" ht="45" customHeight="1">
      <c r="A804" s="54"/>
      <c r="B804" s="55" t="str">
        <f t="shared" si="6"/>
        <v>월</v>
      </c>
      <c r="C804" s="55" t="str">
        <f t="shared" si="7"/>
        <v>00년 1월 1주차</v>
      </c>
      <c r="D804" s="55"/>
      <c r="E804" s="56"/>
      <c r="F804" s="54"/>
      <c r="G804" s="54"/>
      <c r="H804" s="33"/>
      <c r="I804" s="54"/>
      <c r="J804" s="33"/>
      <c r="K804" s="33"/>
      <c r="L804" s="34"/>
      <c r="M804" s="34"/>
      <c r="N804" s="35"/>
      <c r="O804" s="34"/>
      <c r="P804" s="33"/>
      <c r="Q804" s="35"/>
      <c r="R804" s="46"/>
      <c r="S804" s="34"/>
      <c r="T804" s="47"/>
      <c r="U804" s="48"/>
      <c r="V804" s="49"/>
      <c r="W804" s="50"/>
      <c r="X804" s="51"/>
      <c r="Y804" s="37"/>
      <c r="Z804" s="38"/>
      <c r="AA804" s="38"/>
      <c r="AB804" s="38"/>
    </row>
    <row r="805" spans="1:28" ht="45" customHeight="1">
      <c r="A805" s="54"/>
      <c r="B805" s="55" t="str">
        <f t="shared" si="6"/>
        <v>월</v>
      </c>
      <c r="C805" s="55" t="str">
        <f t="shared" si="7"/>
        <v>00년 1월 1주차</v>
      </c>
      <c r="D805" s="55"/>
      <c r="E805" s="56"/>
      <c r="F805" s="54"/>
      <c r="G805" s="54"/>
      <c r="H805" s="33"/>
      <c r="I805" s="54"/>
      <c r="J805" s="33"/>
      <c r="K805" s="33"/>
      <c r="L805" s="34"/>
      <c r="M805" s="34"/>
      <c r="N805" s="35"/>
      <c r="O805" s="34"/>
      <c r="P805" s="33"/>
      <c r="Q805" s="35"/>
      <c r="R805" s="46"/>
      <c r="S805" s="34"/>
      <c r="T805" s="47"/>
      <c r="U805" s="48"/>
      <c r="V805" s="49"/>
      <c r="W805" s="50"/>
      <c r="X805" s="51"/>
      <c r="Y805" s="37"/>
      <c r="Z805" s="38"/>
      <c r="AA805" s="38"/>
      <c r="AB805" s="38"/>
    </row>
    <row r="806" spans="1:28" ht="45" customHeight="1">
      <c r="A806" s="54"/>
      <c r="B806" s="55" t="str">
        <f t="shared" si="6"/>
        <v>월</v>
      </c>
      <c r="C806" s="55" t="str">
        <f t="shared" si="7"/>
        <v>00년 1월 1주차</v>
      </c>
      <c r="D806" s="55"/>
      <c r="E806" s="56"/>
      <c r="F806" s="54"/>
      <c r="G806" s="54"/>
      <c r="H806" s="33"/>
      <c r="I806" s="54"/>
      <c r="J806" s="33"/>
      <c r="K806" s="33"/>
      <c r="L806" s="34"/>
      <c r="M806" s="34"/>
      <c r="N806" s="35"/>
      <c r="O806" s="34"/>
      <c r="P806" s="33"/>
      <c r="Q806" s="35"/>
      <c r="R806" s="46"/>
      <c r="S806" s="34"/>
      <c r="T806" s="47"/>
      <c r="U806" s="48"/>
      <c r="V806" s="49"/>
      <c r="W806" s="50"/>
      <c r="X806" s="51"/>
      <c r="Y806" s="37"/>
      <c r="Z806" s="38"/>
      <c r="AA806" s="38"/>
      <c r="AB806" s="38"/>
    </row>
    <row r="807" spans="1:28" ht="45" customHeight="1">
      <c r="A807" s="54"/>
      <c r="B807" s="55" t="str">
        <f t="shared" si="6"/>
        <v>월</v>
      </c>
      <c r="C807" s="55" t="str">
        <f t="shared" si="7"/>
        <v>00년 1월 1주차</v>
      </c>
      <c r="D807" s="55"/>
      <c r="E807" s="56"/>
      <c r="F807" s="54"/>
      <c r="G807" s="54"/>
      <c r="H807" s="33"/>
      <c r="I807" s="54"/>
      <c r="J807" s="33"/>
      <c r="K807" s="33"/>
      <c r="L807" s="34"/>
      <c r="M807" s="34"/>
      <c r="N807" s="35"/>
      <c r="O807" s="34"/>
      <c r="P807" s="33"/>
      <c r="Q807" s="35"/>
      <c r="R807" s="46"/>
      <c r="S807" s="34"/>
      <c r="T807" s="47"/>
      <c r="U807" s="48"/>
      <c r="V807" s="49"/>
      <c r="W807" s="50"/>
      <c r="X807" s="51"/>
      <c r="Y807" s="37"/>
      <c r="Z807" s="38"/>
      <c r="AA807" s="38"/>
      <c r="AB807" s="38"/>
    </row>
    <row r="808" spans="1:28" ht="45" customHeight="1">
      <c r="A808" s="54"/>
      <c r="B808" s="55" t="str">
        <f t="shared" si="6"/>
        <v>월</v>
      </c>
      <c r="C808" s="55" t="str">
        <f t="shared" si="7"/>
        <v>00년 1월 1주차</v>
      </c>
      <c r="D808" s="55"/>
      <c r="E808" s="56"/>
      <c r="F808" s="54"/>
      <c r="G808" s="54"/>
      <c r="H808" s="33"/>
      <c r="I808" s="54"/>
      <c r="J808" s="33"/>
      <c r="K808" s="33"/>
      <c r="L808" s="34"/>
      <c r="M808" s="34"/>
      <c r="N808" s="35"/>
      <c r="O808" s="34"/>
      <c r="P808" s="33"/>
      <c r="Q808" s="35"/>
      <c r="R808" s="46"/>
      <c r="S808" s="34"/>
      <c r="T808" s="47"/>
      <c r="U808" s="48"/>
      <c r="V808" s="49"/>
      <c r="W808" s="50"/>
      <c r="X808" s="51"/>
      <c r="Y808" s="37"/>
      <c r="Z808" s="38"/>
      <c r="AA808" s="38"/>
      <c r="AB808" s="38"/>
    </row>
    <row r="809" spans="1:28" ht="45" customHeight="1">
      <c r="A809" s="54"/>
      <c r="B809" s="55" t="str">
        <f t="shared" si="6"/>
        <v>월</v>
      </c>
      <c r="C809" s="55" t="str">
        <f t="shared" si="7"/>
        <v>00년 1월 1주차</v>
      </c>
      <c r="D809" s="55"/>
      <c r="E809" s="56"/>
      <c r="F809" s="54"/>
      <c r="G809" s="54"/>
      <c r="H809" s="33"/>
      <c r="I809" s="54"/>
      <c r="J809" s="33"/>
      <c r="K809" s="33"/>
      <c r="L809" s="34"/>
      <c r="M809" s="34"/>
      <c r="N809" s="35"/>
      <c r="O809" s="34"/>
      <c r="P809" s="33"/>
      <c r="Q809" s="35"/>
      <c r="R809" s="46"/>
      <c r="S809" s="34"/>
      <c r="T809" s="47"/>
      <c r="U809" s="48"/>
      <c r="V809" s="49"/>
      <c r="W809" s="50"/>
      <c r="X809" s="51"/>
      <c r="Y809" s="37"/>
      <c r="Z809" s="38"/>
      <c r="AA809" s="38"/>
      <c r="AB809" s="38"/>
    </row>
    <row r="810" spans="1:28" ht="45" customHeight="1">
      <c r="A810" s="54"/>
      <c r="B810" s="55" t="str">
        <f t="shared" si="6"/>
        <v>월</v>
      </c>
      <c r="C810" s="55" t="str">
        <f t="shared" si="7"/>
        <v>00년 1월 1주차</v>
      </c>
      <c r="D810" s="55"/>
      <c r="E810" s="56"/>
      <c r="F810" s="54"/>
      <c r="G810" s="54"/>
      <c r="H810" s="33"/>
      <c r="I810" s="54"/>
      <c r="J810" s="33"/>
      <c r="K810" s="33"/>
      <c r="L810" s="34"/>
      <c r="M810" s="34"/>
      <c r="N810" s="35"/>
      <c r="O810" s="34"/>
      <c r="P810" s="33"/>
      <c r="Q810" s="35"/>
      <c r="R810" s="46"/>
      <c r="S810" s="34"/>
      <c r="T810" s="47"/>
      <c r="U810" s="48"/>
      <c r="V810" s="49"/>
      <c r="W810" s="50"/>
      <c r="X810" s="51"/>
      <c r="Y810" s="37"/>
      <c r="Z810" s="38"/>
      <c r="AA810" s="38"/>
      <c r="AB810" s="38"/>
    </row>
    <row r="811" spans="1:28" ht="45" customHeight="1">
      <c r="A811" s="54"/>
      <c r="B811" s="55" t="str">
        <f t="shared" si="6"/>
        <v>월</v>
      </c>
      <c r="C811" s="55" t="str">
        <f t="shared" si="7"/>
        <v>00년 1월 1주차</v>
      </c>
      <c r="D811" s="55"/>
      <c r="E811" s="56"/>
      <c r="F811" s="54"/>
      <c r="G811" s="54"/>
      <c r="H811" s="33"/>
      <c r="I811" s="54"/>
      <c r="J811" s="33"/>
      <c r="K811" s="33"/>
      <c r="L811" s="34"/>
      <c r="M811" s="34"/>
      <c r="N811" s="35"/>
      <c r="O811" s="34"/>
      <c r="P811" s="33"/>
      <c r="Q811" s="35"/>
      <c r="R811" s="46"/>
      <c r="S811" s="34"/>
      <c r="T811" s="47"/>
      <c r="U811" s="48"/>
      <c r="V811" s="49"/>
      <c r="W811" s="50"/>
      <c r="X811" s="51"/>
      <c r="Y811" s="37"/>
      <c r="Z811" s="38"/>
      <c r="AA811" s="38"/>
      <c r="AB811" s="38"/>
    </row>
    <row r="812" spans="1:28" ht="45" customHeight="1">
      <c r="A812" s="54"/>
      <c r="B812" s="55" t="str">
        <f t="shared" si="6"/>
        <v>월</v>
      </c>
      <c r="C812" s="55" t="str">
        <f t="shared" si="7"/>
        <v>00년 1월 1주차</v>
      </c>
      <c r="D812" s="55"/>
      <c r="E812" s="56"/>
      <c r="F812" s="54"/>
      <c r="G812" s="54"/>
      <c r="H812" s="33"/>
      <c r="I812" s="54"/>
      <c r="J812" s="33"/>
      <c r="K812" s="33"/>
      <c r="L812" s="34"/>
      <c r="M812" s="34"/>
      <c r="N812" s="35"/>
      <c r="O812" s="34"/>
      <c r="P812" s="33"/>
      <c r="Q812" s="35"/>
      <c r="R812" s="46"/>
      <c r="S812" s="34"/>
      <c r="T812" s="47"/>
      <c r="U812" s="48"/>
      <c r="V812" s="49"/>
      <c r="W812" s="50"/>
      <c r="X812" s="51"/>
      <c r="Y812" s="37"/>
      <c r="Z812" s="38"/>
      <c r="AA812" s="38"/>
      <c r="AB812" s="38"/>
    </row>
    <row r="813" spans="1:28" ht="45" customHeight="1">
      <c r="A813" s="54"/>
      <c r="B813" s="55" t="str">
        <f t="shared" si="6"/>
        <v>월</v>
      </c>
      <c r="C813" s="55" t="str">
        <f t="shared" si="7"/>
        <v>00년 1월 1주차</v>
      </c>
      <c r="D813" s="55"/>
      <c r="E813" s="56"/>
      <c r="F813" s="54"/>
      <c r="G813" s="54"/>
      <c r="H813" s="33"/>
      <c r="I813" s="54"/>
      <c r="J813" s="33"/>
      <c r="K813" s="33"/>
      <c r="L813" s="34"/>
      <c r="M813" s="34"/>
      <c r="N813" s="35"/>
      <c r="O813" s="34"/>
      <c r="P813" s="33"/>
      <c r="Q813" s="35"/>
      <c r="R813" s="46"/>
      <c r="S813" s="34"/>
      <c r="T813" s="47"/>
      <c r="U813" s="48"/>
      <c r="V813" s="49"/>
      <c r="W813" s="50"/>
      <c r="X813" s="51"/>
      <c r="Y813" s="37"/>
      <c r="Z813" s="38"/>
      <c r="AA813" s="38"/>
      <c r="AB813" s="38"/>
    </row>
    <row r="814" spans="1:28" ht="45" customHeight="1">
      <c r="A814" s="54"/>
      <c r="B814" s="55" t="str">
        <f t="shared" si="6"/>
        <v>월</v>
      </c>
      <c r="C814" s="55" t="str">
        <f t="shared" si="7"/>
        <v>00년 1월 1주차</v>
      </c>
      <c r="D814" s="55"/>
      <c r="E814" s="56"/>
      <c r="F814" s="54"/>
      <c r="G814" s="54"/>
      <c r="H814" s="33"/>
      <c r="I814" s="54"/>
      <c r="J814" s="33"/>
      <c r="K814" s="33"/>
      <c r="L814" s="34"/>
      <c r="M814" s="34"/>
      <c r="N814" s="35"/>
      <c r="O814" s="34"/>
      <c r="P814" s="33"/>
      <c r="Q814" s="35"/>
      <c r="R814" s="46"/>
      <c r="S814" s="34"/>
      <c r="T814" s="47"/>
      <c r="U814" s="48"/>
      <c r="V814" s="49"/>
      <c r="W814" s="50"/>
      <c r="X814" s="51"/>
      <c r="Y814" s="37"/>
      <c r="Z814" s="38"/>
      <c r="AA814" s="38"/>
      <c r="AB814" s="38"/>
    </row>
    <row r="815" spans="1:28" ht="45" customHeight="1">
      <c r="A815" s="54"/>
      <c r="B815" s="55" t="str">
        <f t="shared" si="6"/>
        <v>월</v>
      </c>
      <c r="C815" s="55" t="str">
        <f t="shared" si="7"/>
        <v>00년 1월 1주차</v>
      </c>
      <c r="D815" s="55"/>
      <c r="E815" s="56"/>
      <c r="F815" s="54"/>
      <c r="G815" s="54"/>
      <c r="H815" s="33"/>
      <c r="I815" s="54"/>
      <c r="J815" s="33"/>
      <c r="K815" s="33"/>
      <c r="L815" s="34"/>
      <c r="M815" s="34"/>
      <c r="N815" s="35"/>
      <c r="O815" s="34"/>
      <c r="P815" s="33"/>
      <c r="Q815" s="35"/>
      <c r="R815" s="46"/>
      <c r="S815" s="34"/>
      <c r="T815" s="47"/>
      <c r="U815" s="48"/>
      <c r="V815" s="49"/>
      <c r="W815" s="50"/>
      <c r="X815" s="51"/>
      <c r="Y815" s="37"/>
      <c r="Z815" s="38"/>
      <c r="AA815" s="38"/>
      <c r="AB815" s="38"/>
    </row>
    <row r="816" spans="1:28" ht="45" customHeight="1">
      <c r="A816" s="54"/>
      <c r="B816" s="55" t="str">
        <f t="shared" si="6"/>
        <v>월</v>
      </c>
      <c r="C816" s="55" t="str">
        <f t="shared" si="7"/>
        <v>00년 1월 1주차</v>
      </c>
      <c r="D816" s="55"/>
      <c r="E816" s="56"/>
      <c r="F816" s="54"/>
      <c r="G816" s="54"/>
      <c r="H816" s="33"/>
      <c r="I816" s="54"/>
      <c r="J816" s="33"/>
      <c r="K816" s="33"/>
      <c r="L816" s="34"/>
      <c r="M816" s="34"/>
      <c r="N816" s="35"/>
      <c r="O816" s="34"/>
      <c r="P816" s="33"/>
      <c r="Q816" s="35"/>
      <c r="R816" s="46"/>
      <c r="S816" s="34"/>
      <c r="T816" s="47"/>
      <c r="U816" s="48"/>
      <c r="V816" s="49"/>
      <c r="W816" s="50"/>
      <c r="X816" s="51"/>
      <c r="Y816" s="37"/>
      <c r="Z816" s="38"/>
      <c r="AA816" s="38"/>
      <c r="AB816" s="38"/>
    </row>
    <row r="817" spans="1:28" ht="45" customHeight="1">
      <c r="A817" s="54"/>
      <c r="B817" s="55" t="str">
        <f t="shared" si="6"/>
        <v>월</v>
      </c>
      <c r="C817" s="55" t="str">
        <f t="shared" si="7"/>
        <v>00년 1월 1주차</v>
      </c>
      <c r="D817" s="55"/>
      <c r="E817" s="56"/>
      <c r="F817" s="54"/>
      <c r="G817" s="54"/>
      <c r="H817" s="33"/>
      <c r="I817" s="54"/>
      <c r="J817" s="33"/>
      <c r="K817" s="33"/>
      <c r="L817" s="34"/>
      <c r="M817" s="34"/>
      <c r="N817" s="35"/>
      <c r="O817" s="34"/>
      <c r="P817" s="33"/>
      <c r="Q817" s="35"/>
      <c r="R817" s="46"/>
      <c r="S817" s="34"/>
      <c r="T817" s="47"/>
      <c r="U817" s="48"/>
      <c r="V817" s="49"/>
      <c r="W817" s="50"/>
      <c r="X817" s="51"/>
      <c r="Y817" s="37"/>
      <c r="Z817" s="38"/>
      <c r="AA817" s="38"/>
      <c r="AB817" s="38"/>
    </row>
    <row r="818" spans="1:28" ht="45" customHeight="1">
      <c r="A818" s="54"/>
      <c r="B818" s="55" t="str">
        <f t="shared" si="6"/>
        <v>월</v>
      </c>
      <c r="C818" s="55" t="str">
        <f t="shared" si="7"/>
        <v>00년 1월 1주차</v>
      </c>
      <c r="D818" s="55"/>
      <c r="E818" s="56"/>
      <c r="F818" s="54"/>
      <c r="G818" s="54"/>
      <c r="H818" s="33"/>
      <c r="I818" s="54"/>
      <c r="J818" s="33"/>
      <c r="K818" s="33"/>
      <c r="L818" s="34"/>
      <c r="M818" s="34"/>
      <c r="N818" s="35"/>
      <c r="O818" s="34"/>
      <c r="P818" s="33"/>
      <c r="Q818" s="35"/>
      <c r="R818" s="46"/>
      <c r="S818" s="34"/>
      <c r="T818" s="47"/>
      <c r="U818" s="48"/>
      <c r="V818" s="49"/>
      <c r="W818" s="50"/>
      <c r="X818" s="51"/>
      <c r="Y818" s="37"/>
      <c r="Z818" s="38"/>
      <c r="AA818" s="38"/>
      <c r="AB818" s="38"/>
    </row>
    <row r="819" spans="1:28" ht="45" customHeight="1">
      <c r="A819" s="54"/>
      <c r="B819" s="55" t="str">
        <f t="shared" si="6"/>
        <v>월</v>
      </c>
      <c r="C819" s="55" t="str">
        <f t="shared" si="7"/>
        <v>00년 1월 1주차</v>
      </c>
      <c r="D819" s="55"/>
      <c r="E819" s="56"/>
      <c r="F819" s="54"/>
      <c r="G819" s="54"/>
      <c r="H819" s="33"/>
      <c r="I819" s="54"/>
      <c r="J819" s="33"/>
      <c r="K819" s="33"/>
      <c r="L819" s="34"/>
      <c r="M819" s="34"/>
      <c r="N819" s="35"/>
      <c r="O819" s="34"/>
      <c r="P819" s="33"/>
      <c r="Q819" s="35"/>
      <c r="R819" s="46"/>
      <c r="S819" s="34"/>
      <c r="T819" s="47"/>
      <c r="U819" s="48"/>
      <c r="V819" s="49"/>
      <c r="W819" s="50"/>
      <c r="X819" s="51"/>
      <c r="Y819" s="37"/>
      <c r="Z819" s="38"/>
      <c r="AA819" s="38"/>
      <c r="AB819" s="38"/>
    </row>
    <row r="820" spans="1:28" ht="45" customHeight="1">
      <c r="A820" s="54"/>
      <c r="B820" s="55" t="str">
        <f t="shared" si="6"/>
        <v>월</v>
      </c>
      <c r="C820" s="55" t="str">
        <f t="shared" si="7"/>
        <v>00년 1월 1주차</v>
      </c>
      <c r="D820" s="55"/>
      <c r="E820" s="56"/>
      <c r="F820" s="54"/>
      <c r="G820" s="54"/>
      <c r="H820" s="33"/>
      <c r="I820" s="54"/>
      <c r="J820" s="33"/>
      <c r="K820" s="33"/>
      <c r="L820" s="34"/>
      <c r="M820" s="34"/>
      <c r="N820" s="35"/>
      <c r="O820" s="34"/>
      <c r="P820" s="33"/>
      <c r="Q820" s="35"/>
      <c r="R820" s="46"/>
      <c r="S820" s="34"/>
      <c r="T820" s="47"/>
      <c r="U820" s="48"/>
      <c r="V820" s="49"/>
      <c r="W820" s="50"/>
      <c r="X820" s="51"/>
      <c r="Y820" s="37"/>
      <c r="Z820" s="38"/>
      <c r="AA820" s="38"/>
      <c r="AB820" s="38"/>
    </row>
    <row r="821" spans="1:28" ht="45" customHeight="1">
      <c r="A821" s="54"/>
      <c r="B821" s="55" t="str">
        <f t="shared" si="6"/>
        <v>월</v>
      </c>
      <c r="C821" s="55" t="str">
        <f t="shared" si="7"/>
        <v>00년 1월 1주차</v>
      </c>
      <c r="D821" s="55"/>
      <c r="E821" s="56"/>
      <c r="F821" s="54"/>
      <c r="G821" s="54"/>
      <c r="H821" s="33"/>
      <c r="I821" s="54"/>
      <c r="J821" s="33"/>
      <c r="K821" s="33"/>
      <c r="L821" s="34"/>
      <c r="M821" s="34"/>
      <c r="N821" s="35"/>
      <c r="O821" s="34"/>
      <c r="P821" s="33"/>
      <c r="Q821" s="35"/>
      <c r="R821" s="46"/>
      <c r="S821" s="34"/>
      <c r="T821" s="47"/>
      <c r="U821" s="48"/>
      <c r="V821" s="49"/>
      <c r="W821" s="50"/>
      <c r="X821" s="51"/>
      <c r="Y821" s="37"/>
      <c r="Z821" s="38"/>
      <c r="AA821" s="38"/>
      <c r="AB821" s="38"/>
    </row>
    <row r="822" spans="1:28" ht="45" customHeight="1">
      <c r="A822" s="54"/>
      <c r="B822" s="55" t="str">
        <f t="shared" si="6"/>
        <v>월</v>
      </c>
      <c r="C822" s="55" t="str">
        <f t="shared" si="7"/>
        <v>00년 1월 1주차</v>
      </c>
      <c r="D822" s="55"/>
      <c r="E822" s="56"/>
      <c r="F822" s="54"/>
      <c r="G822" s="54"/>
      <c r="H822" s="33"/>
      <c r="I822" s="54"/>
      <c r="J822" s="33"/>
      <c r="K822" s="33"/>
      <c r="L822" s="34"/>
      <c r="M822" s="34"/>
      <c r="N822" s="35"/>
      <c r="O822" s="34"/>
      <c r="P822" s="33"/>
      <c r="Q822" s="35"/>
      <c r="R822" s="46"/>
      <c r="S822" s="34"/>
      <c r="T822" s="47"/>
      <c r="U822" s="48"/>
      <c r="V822" s="49"/>
      <c r="W822" s="50"/>
      <c r="X822" s="51"/>
      <c r="Y822" s="37"/>
      <c r="Z822" s="38"/>
      <c r="AA822" s="38"/>
      <c r="AB822" s="38"/>
    </row>
    <row r="823" spans="1:28" ht="45" customHeight="1">
      <c r="A823" s="54"/>
      <c r="B823" s="55" t="str">
        <f t="shared" si="6"/>
        <v>월</v>
      </c>
      <c r="C823" s="55" t="str">
        <f t="shared" si="7"/>
        <v>00년 1월 1주차</v>
      </c>
      <c r="D823" s="55"/>
      <c r="E823" s="56"/>
      <c r="F823" s="54"/>
      <c r="G823" s="54"/>
      <c r="H823" s="33"/>
      <c r="I823" s="54"/>
      <c r="J823" s="33"/>
      <c r="K823" s="33"/>
      <c r="L823" s="34"/>
      <c r="M823" s="34"/>
      <c r="N823" s="35"/>
      <c r="O823" s="34"/>
      <c r="P823" s="33"/>
      <c r="Q823" s="35"/>
      <c r="R823" s="46"/>
      <c r="S823" s="34"/>
      <c r="T823" s="47"/>
      <c r="U823" s="48"/>
      <c r="V823" s="49"/>
      <c r="W823" s="50"/>
      <c r="X823" s="51"/>
      <c r="Y823" s="37"/>
      <c r="Z823" s="38"/>
      <c r="AA823" s="38"/>
      <c r="AB823" s="38"/>
    </row>
    <row r="824" spans="1:28" ht="45" customHeight="1">
      <c r="A824" s="54"/>
      <c r="B824" s="55" t="str">
        <f t="shared" si="6"/>
        <v>월</v>
      </c>
      <c r="C824" s="55" t="str">
        <f t="shared" si="7"/>
        <v>00년 1월 1주차</v>
      </c>
      <c r="D824" s="55"/>
      <c r="E824" s="56"/>
      <c r="F824" s="54"/>
      <c r="G824" s="54"/>
      <c r="H824" s="33"/>
      <c r="I824" s="54"/>
      <c r="J824" s="33"/>
      <c r="K824" s="33"/>
      <c r="L824" s="34"/>
      <c r="M824" s="34"/>
      <c r="N824" s="35"/>
      <c r="O824" s="34"/>
      <c r="P824" s="33"/>
      <c r="Q824" s="35"/>
      <c r="R824" s="46"/>
      <c r="S824" s="34"/>
      <c r="T824" s="47"/>
      <c r="U824" s="48"/>
      <c r="V824" s="49"/>
      <c r="W824" s="50"/>
      <c r="X824" s="51"/>
      <c r="Y824" s="37"/>
      <c r="Z824" s="38"/>
      <c r="AA824" s="38"/>
      <c r="AB824" s="38"/>
    </row>
    <row r="825" spans="1:28" ht="45" customHeight="1">
      <c r="A825" s="54"/>
      <c r="B825" s="55" t="str">
        <f t="shared" si="6"/>
        <v>월</v>
      </c>
      <c r="C825" s="55" t="str">
        <f t="shared" si="7"/>
        <v>00년 1월 1주차</v>
      </c>
      <c r="D825" s="55"/>
      <c r="E825" s="56"/>
      <c r="F825" s="54"/>
      <c r="G825" s="54"/>
      <c r="H825" s="33"/>
      <c r="I825" s="54"/>
      <c r="J825" s="33"/>
      <c r="K825" s="33"/>
      <c r="L825" s="34"/>
      <c r="M825" s="34"/>
      <c r="N825" s="35"/>
      <c r="O825" s="34"/>
      <c r="P825" s="33"/>
      <c r="Q825" s="35"/>
      <c r="R825" s="46"/>
      <c r="S825" s="34"/>
      <c r="T825" s="47"/>
      <c r="U825" s="48"/>
      <c r="V825" s="49"/>
      <c r="W825" s="50"/>
      <c r="X825" s="51"/>
      <c r="Y825" s="37"/>
      <c r="Z825" s="38"/>
      <c r="AA825" s="38"/>
      <c r="AB825" s="38"/>
    </row>
    <row r="826" spans="1:28" ht="45" customHeight="1">
      <c r="A826" s="54"/>
      <c r="B826" s="55" t="str">
        <f t="shared" si="6"/>
        <v>월</v>
      </c>
      <c r="C826" s="55" t="str">
        <f t="shared" si="7"/>
        <v>00년 1월 1주차</v>
      </c>
      <c r="D826" s="55"/>
      <c r="E826" s="56"/>
      <c r="F826" s="54"/>
      <c r="G826" s="54"/>
      <c r="H826" s="33"/>
      <c r="I826" s="54"/>
      <c r="J826" s="33"/>
      <c r="K826" s="33"/>
      <c r="L826" s="34"/>
      <c r="M826" s="34"/>
      <c r="N826" s="35"/>
      <c r="O826" s="34"/>
      <c r="P826" s="33"/>
      <c r="Q826" s="35"/>
      <c r="R826" s="46"/>
      <c r="S826" s="34"/>
      <c r="T826" s="47"/>
      <c r="U826" s="48"/>
      <c r="V826" s="49"/>
      <c r="W826" s="50"/>
      <c r="X826" s="51"/>
      <c r="Y826" s="37"/>
      <c r="Z826" s="38"/>
      <c r="AA826" s="38"/>
      <c r="AB826" s="38"/>
    </row>
    <row r="827" spans="1:28" ht="45" customHeight="1">
      <c r="A827" s="54"/>
      <c r="B827" s="55" t="str">
        <f t="shared" si="6"/>
        <v>월</v>
      </c>
      <c r="C827" s="55" t="str">
        <f t="shared" si="7"/>
        <v>00년 1월 1주차</v>
      </c>
      <c r="D827" s="55"/>
      <c r="E827" s="56"/>
      <c r="F827" s="54"/>
      <c r="G827" s="54"/>
      <c r="H827" s="33"/>
      <c r="I827" s="54"/>
      <c r="J827" s="33"/>
      <c r="K827" s="33"/>
      <c r="L827" s="34"/>
      <c r="M827" s="34"/>
      <c r="N827" s="35"/>
      <c r="O827" s="34"/>
      <c r="P827" s="33"/>
      <c r="Q827" s="35"/>
      <c r="R827" s="46"/>
      <c r="S827" s="34"/>
      <c r="T827" s="47"/>
      <c r="U827" s="48"/>
      <c r="V827" s="49"/>
      <c r="W827" s="50"/>
      <c r="X827" s="51"/>
      <c r="Y827" s="37"/>
      <c r="Z827" s="38"/>
      <c r="AA827" s="38"/>
      <c r="AB827" s="38"/>
    </row>
    <row r="828" spans="1:28" ht="45" customHeight="1">
      <c r="A828" s="54"/>
      <c r="B828" s="55" t="str">
        <f t="shared" si="6"/>
        <v>월</v>
      </c>
      <c r="C828" s="55" t="str">
        <f t="shared" si="7"/>
        <v>00년 1월 1주차</v>
      </c>
      <c r="D828" s="55"/>
      <c r="E828" s="56"/>
      <c r="F828" s="54"/>
      <c r="G828" s="54"/>
      <c r="H828" s="33"/>
      <c r="I828" s="54"/>
      <c r="J828" s="33"/>
      <c r="K828" s="33"/>
      <c r="L828" s="34"/>
      <c r="M828" s="34"/>
      <c r="N828" s="35"/>
      <c r="O828" s="34"/>
      <c r="P828" s="33"/>
      <c r="Q828" s="35"/>
      <c r="R828" s="46"/>
      <c r="S828" s="34"/>
      <c r="T828" s="47"/>
      <c r="U828" s="48"/>
      <c r="V828" s="49"/>
      <c r="W828" s="50"/>
      <c r="X828" s="51"/>
      <c r="Y828" s="37"/>
      <c r="Z828" s="38"/>
      <c r="AA828" s="38"/>
      <c r="AB828" s="38"/>
    </row>
    <row r="829" spans="1:28" ht="45" customHeight="1">
      <c r="A829" s="54"/>
      <c r="B829" s="55" t="str">
        <f t="shared" si="6"/>
        <v>월</v>
      </c>
      <c r="C829" s="55" t="str">
        <f t="shared" si="7"/>
        <v>00년 1월 1주차</v>
      </c>
      <c r="D829" s="55"/>
      <c r="E829" s="56"/>
      <c r="F829" s="54"/>
      <c r="G829" s="54"/>
      <c r="H829" s="33"/>
      <c r="I829" s="54"/>
      <c r="J829" s="33"/>
      <c r="K829" s="33"/>
      <c r="L829" s="34"/>
      <c r="M829" s="34"/>
      <c r="N829" s="35"/>
      <c r="O829" s="34"/>
      <c r="P829" s="33"/>
      <c r="Q829" s="35"/>
      <c r="R829" s="46"/>
      <c r="S829" s="34"/>
      <c r="T829" s="47"/>
      <c r="U829" s="48"/>
      <c r="V829" s="49"/>
      <c r="W829" s="50"/>
      <c r="X829" s="51"/>
      <c r="Y829" s="37"/>
      <c r="Z829" s="38"/>
      <c r="AA829" s="38"/>
      <c r="AB829" s="38"/>
    </row>
    <row r="830" spans="1:28" ht="45" customHeight="1">
      <c r="A830" s="54"/>
      <c r="B830" s="55" t="str">
        <f t="shared" si="6"/>
        <v>월</v>
      </c>
      <c r="C830" s="55" t="str">
        <f t="shared" si="7"/>
        <v>00년 1월 1주차</v>
      </c>
      <c r="D830" s="55"/>
      <c r="E830" s="56"/>
      <c r="F830" s="54"/>
      <c r="G830" s="54"/>
      <c r="H830" s="33"/>
      <c r="I830" s="54"/>
      <c r="J830" s="33"/>
      <c r="K830" s="33"/>
      <c r="L830" s="34"/>
      <c r="M830" s="34"/>
      <c r="N830" s="35"/>
      <c r="O830" s="34"/>
      <c r="P830" s="33"/>
      <c r="Q830" s="35"/>
      <c r="R830" s="46"/>
      <c r="S830" s="34"/>
      <c r="T830" s="47"/>
      <c r="U830" s="48"/>
      <c r="V830" s="49"/>
      <c r="W830" s="50"/>
      <c r="X830" s="51"/>
      <c r="Y830" s="37"/>
      <c r="Z830" s="38"/>
      <c r="AA830" s="38"/>
      <c r="AB830" s="38"/>
    </row>
    <row r="831" spans="1:28" ht="45" customHeight="1">
      <c r="A831" s="54"/>
      <c r="B831" s="55" t="str">
        <f t="shared" si="6"/>
        <v>월</v>
      </c>
      <c r="C831" s="55" t="str">
        <f t="shared" si="7"/>
        <v>00년 1월 1주차</v>
      </c>
      <c r="D831" s="55"/>
      <c r="E831" s="56"/>
      <c r="F831" s="54"/>
      <c r="G831" s="54"/>
      <c r="H831" s="33"/>
      <c r="I831" s="54"/>
      <c r="J831" s="33"/>
      <c r="K831" s="33"/>
      <c r="L831" s="34"/>
      <c r="M831" s="34"/>
      <c r="N831" s="35"/>
      <c r="O831" s="34"/>
      <c r="P831" s="33"/>
      <c r="Q831" s="35"/>
      <c r="R831" s="46"/>
      <c r="S831" s="34"/>
      <c r="T831" s="47"/>
      <c r="U831" s="48"/>
      <c r="V831" s="49"/>
      <c r="W831" s="50"/>
      <c r="X831" s="51"/>
      <c r="Y831" s="37"/>
      <c r="Z831" s="38"/>
      <c r="AA831" s="38"/>
      <c r="AB831" s="38"/>
    </row>
    <row r="832" spans="1:28" ht="45" customHeight="1">
      <c r="A832" s="54"/>
      <c r="B832" s="55" t="str">
        <f t="shared" si="6"/>
        <v>월</v>
      </c>
      <c r="C832" s="55" t="str">
        <f t="shared" si="7"/>
        <v>00년 1월 1주차</v>
      </c>
      <c r="D832" s="55"/>
      <c r="E832" s="56"/>
      <c r="F832" s="54"/>
      <c r="G832" s="54"/>
      <c r="H832" s="33"/>
      <c r="I832" s="54"/>
      <c r="J832" s="33"/>
      <c r="K832" s="33"/>
      <c r="L832" s="34"/>
      <c r="M832" s="34"/>
      <c r="N832" s="35"/>
      <c r="O832" s="34"/>
      <c r="P832" s="33"/>
      <c r="Q832" s="35"/>
      <c r="R832" s="46"/>
      <c r="S832" s="34"/>
      <c r="T832" s="47"/>
      <c r="U832" s="48"/>
      <c r="V832" s="49"/>
      <c r="W832" s="50"/>
      <c r="X832" s="51"/>
      <c r="Y832" s="37"/>
      <c r="Z832" s="38"/>
      <c r="AA832" s="38"/>
      <c r="AB832" s="38"/>
    </row>
    <row r="833" spans="1:28" ht="45" customHeight="1">
      <c r="A833" s="54"/>
      <c r="B833" s="55" t="str">
        <f t="shared" si="6"/>
        <v>월</v>
      </c>
      <c r="C833" s="55" t="str">
        <f t="shared" si="7"/>
        <v>00년 1월 1주차</v>
      </c>
      <c r="D833" s="55"/>
      <c r="E833" s="56"/>
      <c r="F833" s="54"/>
      <c r="G833" s="54"/>
      <c r="H833" s="33"/>
      <c r="I833" s="54"/>
      <c r="J833" s="33"/>
      <c r="K833" s="33"/>
      <c r="L833" s="34"/>
      <c r="M833" s="34"/>
      <c r="N833" s="35"/>
      <c r="O833" s="34"/>
      <c r="P833" s="33"/>
      <c r="Q833" s="35"/>
      <c r="R833" s="46"/>
      <c r="S833" s="34"/>
      <c r="T833" s="47"/>
      <c r="U833" s="48"/>
      <c r="V833" s="49"/>
      <c r="W833" s="50"/>
      <c r="X833" s="51"/>
      <c r="Y833" s="37"/>
      <c r="Z833" s="38"/>
      <c r="AA833" s="38"/>
      <c r="AB833" s="38"/>
    </row>
    <row r="834" spans="1:28" ht="45" customHeight="1">
      <c r="A834" s="54"/>
      <c r="B834" s="55" t="str">
        <f t="shared" si="6"/>
        <v>월</v>
      </c>
      <c r="C834" s="55" t="str">
        <f t="shared" si="7"/>
        <v>00년 1월 1주차</v>
      </c>
      <c r="D834" s="55"/>
      <c r="E834" s="56"/>
      <c r="F834" s="54"/>
      <c r="G834" s="54"/>
      <c r="H834" s="33"/>
      <c r="I834" s="54"/>
      <c r="J834" s="33"/>
      <c r="K834" s="33"/>
      <c r="L834" s="34"/>
      <c r="M834" s="34"/>
      <c r="N834" s="35"/>
      <c r="O834" s="34"/>
      <c r="P834" s="33"/>
      <c r="Q834" s="35"/>
      <c r="R834" s="46"/>
      <c r="S834" s="34"/>
      <c r="T834" s="47"/>
      <c r="U834" s="48"/>
      <c r="V834" s="49"/>
      <c r="W834" s="50"/>
      <c r="X834" s="51"/>
      <c r="Y834" s="37"/>
      <c r="Z834" s="38"/>
      <c r="AA834" s="38"/>
      <c r="AB834" s="38"/>
    </row>
    <row r="835" spans="1:28" ht="45" customHeight="1">
      <c r="A835" s="54"/>
      <c r="B835" s="55" t="str">
        <f t="shared" si="6"/>
        <v>월</v>
      </c>
      <c r="C835" s="55" t="str">
        <f t="shared" si="7"/>
        <v>00년 1월 1주차</v>
      </c>
      <c r="D835" s="55"/>
      <c r="E835" s="56"/>
      <c r="F835" s="54"/>
      <c r="G835" s="54"/>
      <c r="H835" s="33"/>
      <c r="I835" s="54"/>
      <c r="J835" s="33"/>
      <c r="K835" s="33"/>
      <c r="L835" s="34"/>
      <c r="M835" s="34"/>
      <c r="N835" s="35"/>
      <c r="O835" s="34"/>
      <c r="P835" s="33"/>
      <c r="Q835" s="35"/>
      <c r="R835" s="46"/>
      <c r="S835" s="34"/>
      <c r="T835" s="47"/>
      <c r="U835" s="48"/>
      <c r="V835" s="49"/>
      <c r="W835" s="50"/>
      <c r="X835" s="51"/>
      <c r="Y835" s="37"/>
      <c r="Z835" s="38"/>
      <c r="AA835" s="38"/>
      <c r="AB835" s="38"/>
    </row>
    <row r="836" spans="1:28" ht="45" customHeight="1">
      <c r="A836" s="54"/>
      <c r="B836" s="55" t="str">
        <f t="shared" si="6"/>
        <v>월</v>
      </c>
      <c r="C836" s="55" t="str">
        <f t="shared" si="7"/>
        <v>00년 1월 1주차</v>
      </c>
      <c r="D836" s="55"/>
      <c r="E836" s="56"/>
      <c r="F836" s="54"/>
      <c r="G836" s="54"/>
      <c r="H836" s="33"/>
      <c r="I836" s="54"/>
      <c r="J836" s="33"/>
      <c r="K836" s="33"/>
      <c r="L836" s="34"/>
      <c r="M836" s="34"/>
      <c r="N836" s="35"/>
      <c r="O836" s="34"/>
      <c r="P836" s="33"/>
      <c r="Q836" s="35"/>
      <c r="R836" s="46"/>
      <c r="S836" s="34"/>
      <c r="T836" s="47"/>
      <c r="U836" s="48"/>
      <c r="V836" s="49"/>
      <c r="W836" s="50"/>
      <c r="X836" s="51"/>
      <c r="Y836" s="37"/>
      <c r="Z836" s="38"/>
      <c r="AA836" s="38"/>
      <c r="AB836" s="38"/>
    </row>
    <row r="837" spans="1:28" ht="45" customHeight="1">
      <c r="A837" s="54"/>
      <c r="B837" s="55" t="str">
        <f t="shared" si="6"/>
        <v>월</v>
      </c>
      <c r="C837" s="55" t="str">
        <f t="shared" si="7"/>
        <v>00년 1월 1주차</v>
      </c>
      <c r="D837" s="55"/>
      <c r="E837" s="56"/>
      <c r="F837" s="54"/>
      <c r="G837" s="54"/>
      <c r="H837" s="33"/>
      <c r="I837" s="54"/>
      <c r="J837" s="33"/>
      <c r="K837" s="33"/>
      <c r="L837" s="34"/>
      <c r="M837" s="34"/>
      <c r="N837" s="35"/>
      <c r="O837" s="34"/>
      <c r="P837" s="33"/>
      <c r="Q837" s="35"/>
      <c r="R837" s="46"/>
      <c r="S837" s="34"/>
      <c r="T837" s="47"/>
      <c r="U837" s="48"/>
      <c r="V837" s="49"/>
      <c r="W837" s="50"/>
      <c r="X837" s="51"/>
      <c r="Y837" s="37"/>
      <c r="Z837" s="38"/>
      <c r="AA837" s="38"/>
      <c r="AB837" s="38"/>
    </row>
    <row r="838" spans="1:28" ht="45" customHeight="1">
      <c r="A838" s="54"/>
      <c r="B838" s="55" t="str">
        <f t="shared" si="6"/>
        <v>월</v>
      </c>
      <c r="C838" s="55" t="str">
        <f t="shared" si="7"/>
        <v>00년 1월 1주차</v>
      </c>
      <c r="D838" s="55"/>
      <c r="E838" s="56"/>
      <c r="F838" s="54"/>
      <c r="G838" s="54"/>
      <c r="H838" s="33"/>
      <c r="I838" s="54"/>
      <c r="J838" s="33"/>
      <c r="K838" s="33"/>
      <c r="L838" s="34"/>
      <c r="M838" s="34"/>
      <c r="N838" s="35"/>
      <c r="O838" s="34"/>
      <c r="P838" s="33"/>
      <c r="Q838" s="35"/>
      <c r="R838" s="46"/>
      <c r="S838" s="34"/>
      <c r="T838" s="47"/>
      <c r="U838" s="48"/>
      <c r="V838" s="49"/>
      <c r="W838" s="50"/>
      <c r="X838" s="51"/>
      <c r="Y838" s="37"/>
      <c r="Z838" s="38"/>
      <c r="AA838" s="38"/>
      <c r="AB838" s="38"/>
    </row>
    <row r="839" spans="1:28" ht="45" customHeight="1">
      <c r="A839" s="54"/>
      <c r="B839" s="55" t="str">
        <f t="shared" si="6"/>
        <v>월</v>
      </c>
      <c r="C839" s="55" t="str">
        <f t="shared" si="7"/>
        <v>00년 1월 1주차</v>
      </c>
      <c r="D839" s="55"/>
      <c r="E839" s="56"/>
      <c r="F839" s="54"/>
      <c r="G839" s="54"/>
      <c r="H839" s="33"/>
      <c r="I839" s="54"/>
      <c r="J839" s="33"/>
      <c r="K839" s="33"/>
      <c r="L839" s="34"/>
      <c r="M839" s="34"/>
      <c r="N839" s="35"/>
      <c r="O839" s="34"/>
      <c r="P839" s="33"/>
      <c r="Q839" s="35"/>
      <c r="R839" s="46"/>
      <c r="S839" s="34"/>
      <c r="T839" s="47"/>
      <c r="U839" s="48"/>
      <c r="V839" s="49"/>
      <c r="W839" s="50"/>
      <c r="X839" s="51"/>
      <c r="Y839" s="37"/>
      <c r="Z839" s="38"/>
      <c r="AA839" s="38"/>
      <c r="AB839" s="38"/>
    </row>
    <row r="840" spans="1:28" ht="45" customHeight="1">
      <c r="A840" s="54"/>
      <c r="B840" s="55" t="str">
        <f t="shared" si="6"/>
        <v>월</v>
      </c>
      <c r="C840" s="55" t="str">
        <f t="shared" si="7"/>
        <v>00년 1월 1주차</v>
      </c>
      <c r="D840" s="55"/>
      <c r="E840" s="56"/>
      <c r="F840" s="54"/>
      <c r="G840" s="54"/>
      <c r="H840" s="33"/>
      <c r="I840" s="54"/>
      <c r="J840" s="33"/>
      <c r="K840" s="33"/>
      <c r="L840" s="34"/>
      <c r="M840" s="34"/>
      <c r="N840" s="35"/>
      <c r="O840" s="34"/>
      <c r="P840" s="33"/>
      <c r="Q840" s="35"/>
      <c r="R840" s="46"/>
      <c r="S840" s="34"/>
      <c r="T840" s="47"/>
      <c r="U840" s="48"/>
      <c r="V840" s="49"/>
      <c r="W840" s="50"/>
      <c r="X840" s="51"/>
      <c r="Y840" s="37"/>
      <c r="Z840" s="38"/>
      <c r="AA840" s="38"/>
      <c r="AB840" s="38"/>
    </row>
    <row r="841" spans="1:28" ht="45" customHeight="1">
      <c r="A841" s="54"/>
      <c r="B841" s="55" t="str">
        <f t="shared" si="6"/>
        <v>월</v>
      </c>
      <c r="C841" s="55" t="str">
        <f t="shared" si="7"/>
        <v>00년 1월 1주차</v>
      </c>
      <c r="D841" s="55"/>
      <c r="E841" s="56"/>
      <c r="F841" s="54"/>
      <c r="G841" s="54"/>
      <c r="H841" s="33"/>
      <c r="I841" s="54"/>
      <c r="J841" s="33"/>
      <c r="K841" s="33"/>
      <c r="L841" s="34"/>
      <c r="M841" s="34"/>
      <c r="N841" s="35"/>
      <c r="O841" s="34"/>
      <c r="P841" s="33"/>
      <c r="Q841" s="35"/>
      <c r="R841" s="46"/>
      <c r="S841" s="34"/>
      <c r="T841" s="47"/>
      <c r="U841" s="48"/>
      <c r="V841" s="49"/>
      <c r="W841" s="50"/>
      <c r="X841" s="51"/>
      <c r="Y841" s="37"/>
      <c r="Z841" s="38"/>
      <c r="AA841" s="38"/>
      <c r="AB841" s="38"/>
    </row>
    <row r="842" spans="1:28" ht="45" customHeight="1">
      <c r="A842" s="54"/>
      <c r="B842" s="55" t="str">
        <f t="shared" si="6"/>
        <v>월</v>
      </c>
      <c r="C842" s="55" t="str">
        <f t="shared" si="7"/>
        <v>00년 1월 1주차</v>
      </c>
      <c r="D842" s="55"/>
      <c r="E842" s="56"/>
      <c r="F842" s="54"/>
      <c r="G842" s="54"/>
      <c r="H842" s="33"/>
      <c r="I842" s="54"/>
      <c r="J842" s="33"/>
      <c r="K842" s="33"/>
      <c r="L842" s="34"/>
      <c r="M842" s="34"/>
      <c r="N842" s="35"/>
      <c r="O842" s="34"/>
      <c r="P842" s="33"/>
      <c r="Q842" s="35"/>
      <c r="R842" s="46"/>
      <c r="S842" s="34"/>
      <c r="T842" s="47"/>
      <c r="U842" s="48"/>
      <c r="V842" s="49"/>
      <c r="W842" s="50"/>
      <c r="X842" s="51"/>
      <c r="Y842" s="37"/>
      <c r="Z842" s="38"/>
      <c r="AA842" s="38"/>
      <c r="AB842" s="38"/>
    </row>
    <row r="843" spans="1:28" ht="45" customHeight="1">
      <c r="A843" s="54"/>
      <c r="B843" s="55" t="str">
        <f t="shared" si="6"/>
        <v>월</v>
      </c>
      <c r="C843" s="55" t="str">
        <f t="shared" si="7"/>
        <v>00년 1월 1주차</v>
      </c>
      <c r="D843" s="55"/>
      <c r="E843" s="56"/>
      <c r="F843" s="54"/>
      <c r="G843" s="54"/>
      <c r="H843" s="33"/>
      <c r="I843" s="54"/>
      <c r="J843" s="33"/>
      <c r="K843" s="33"/>
      <c r="L843" s="34"/>
      <c r="M843" s="34"/>
      <c r="N843" s="35"/>
      <c r="O843" s="34"/>
      <c r="P843" s="33"/>
      <c r="Q843" s="35"/>
      <c r="R843" s="46"/>
      <c r="S843" s="34"/>
      <c r="T843" s="47"/>
      <c r="U843" s="48"/>
      <c r="V843" s="49"/>
      <c r="W843" s="50"/>
      <c r="X843" s="51"/>
      <c r="Y843" s="37"/>
      <c r="Z843" s="38"/>
      <c r="AA843" s="38"/>
      <c r="AB843" s="38"/>
    </row>
    <row r="844" spans="1:28" ht="45" customHeight="1">
      <c r="A844" s="54"/>
      <c r="B844" s="55" t="str">
        <f t="shared" si="6"/>
        <v>월</v>
      </c>
      <c r="C844" s="55" t="str">
        <f t="shared" si="7"/>
        <v>00년 1월 1주차</v>
      </c>
      <c r="D844" s="55"/>
      <c r="E844" s="56"/>
      <c r="F844" s="54"/>
      <c r="G844" s="54"/>
      <c r="H844" s="33"/>
      <c r="I844" s="54"/>
      <c r="J844" s="33"/>
      <c r="K844" s="33"/>
      <c r="L844" s="34"/>
      <c r="M844" s="34"/>
      <c r="N844" s="35"/>
      <c r="O844" s="34"/>
      <c r="P844" s="33"/>
      <c r="Q844" s="35"/>
      <c r="R844" s="46"/>
      <c r="S844" s="34"/>
      <c r="T844" s="47"/>
      <c r="U844" s="48"/>
      <c r="V844" s="49"/>
      <c r="W844" s="50"/>
      <c r="X844" s="51"/>
      <c r="Y844" s="37"/>
      <c r="Z844" s="38"/>
      <c r="AA844" s="38"/>
      <c r="AB844" s="38"/>
    </row>
    <row r="845" spans="1:28" ht="45" customHeight="1">
      <c r="A845" s="54"/>
      <c r="B845" s="55" t="str">
        <f t="shared" si="6"/>
        <v>월</v>
      </c>
      <c r="C845" s="55" t="str">
        <f t="shared" si="7"/>
        <v>00년 1월 1주차</v>
      </c>
      <c r="D845" s="55"/>
      <c r="E845" s="56"/>
      <c r="F845" s="54"/>
      <c r="G845" s="54"/>
      <c r="H845" s="33"/>
      <c r="I845" s="54"/>
      <c r="J845" s="33"/>
      <c r="K845" s="33"/>
      <c r="L845" s="34"/>
      <c r="M845" s="34"/>
      <c r="N845" s="35"/>
      <c r="O845" s="34"/>
      <c r="P845" s="33"/>
      <c r="Q845" s="35"/>
      <c r="R845" s="46"/>
      <c r="S845" s="34"/>
      <c r="T845" s="47"/>
      <c r="U845" s="48"/>
      <c r="V845" s="49"/>
      <c r="W845" s="50"/>
      <c r="X845" s="51"/>
      <c r="Y845" s="37"/>
      <c r="Z845" s="38"/>
      <c r="AA845" s="38"/>
      <c r="AB845" s="38"/>
    </row>
    <row r="846" spans="1:28" ht="45" customHeight="1">
      <c r="A846" s="54"/>
      <c r="B846" s="55" t="str">
        <f t="shared" si="6"/>
        <v>월</v>
      </c>
      <c r="C846" s="55" t="str">
        <f t="shared" si="7"/>
        <v>00년 1월 1주차</v>
      </c>
      <c r="D846" s="55"/>
      <c r="E846" s="56"/>
      <c r="F846" s="54"/>
      <c r="G846" s="54"/>
      <c r="H846" s="33"/>
      <c r="I846" s="54"/>
      <c r="J846" s="33"/>
      <c r="K846" s="33"/>
      <c r="L846" s="34"/>
      <c r="M846" s="34"/>
      <c r="N846" s="35"/>
      <c r="O846" s="34"/>
      <c r="P846" s="33"/>
      <c r="Q846" s="35"/>
      <c r="R846" s="46"/>
      <c r="S846" s="34"/>
      <c r="T846" s="47"/>
      <c r="U846" s="48"/>
      <c r="V846" s="49"/>
      <c r="W846" s="50"/>
      <c r="X846" s="51"/>
      <c r="Y846" s="37"/>
      <c r="Z846" s="38"/>
      <c r="AA846" s="38"/>
      <c r="AB846" s="38"/>
    </row>
    <row r="847" spans="1:28" ht="45" customHeight="1">
      <c r="A847" s="54"/>
      <c r="B847" s="55" t="str">
        <f t="shared" si="6"/>
        <v>월</v>
      </c>
      <c r="C847" s="55" t="str">
        <f t="shared" si="7"/>
        <v>00년 1월 1주차</v>
      </c>
      <c r="D847" s="55"/>
      <c r="E847" s="56"/>
      <c r="F847" s="54"/>
      <c r="G847" s="54"/>
      <c r="H847" s="33"/>
      <c r="I847" s="54"/>
      <c r="J847" s="33"/>
      <c r="K847" s="33"/>
      <c r="L847" s="34"/>
      <c r="M847" s="34"/>
      <c r="N847" s="35"/>
      <c r="O847" s="34"/>
      <c r="P847" s="33"/>
      <c r="Q847" s="35"/>
      <c r="R847" s="46"/>
      <c r="S847" s="34"/>
      <c r="T847" s="47"/>
      <c r="U847" s="48"/>
      <c r="V847" s="49"/>
      <c r="W847" s="50"/>
      <c r="X847" s="51"/>
      <c r="Y847" s="37"/>
      <c r="Z847" s="38"/>
      <c r="AA847" s="38"/>
      <c r="AB847" s="38"/>
    </row>
    <row r="848" spans="1:28" ht="45" customHeight="1">
      <c r="A848" s="54"/>
      <c r="B848" s="55" t="str">
        <f t="shared" si="6"/>
        <v>월</v>
      </c>
      <c r="C848" s="55" t="str">
        <f t="shared" si="7"/>
        <v>00년 1월 1주차</v>
      </c>
      <c r="D848" s="55"/>
      <c r="E848" s="56"/>
      <c r="F848" s="54"/>
      <c r="G848" s="54"/>
      <c r="H848" s="33"/>
      <c r="I848" s="54"/>
      <c r="J848" s="33"/>
      <c r="K848" s="33"/>
      <c r="L848" s="34"/>
      <c r="M848" s="34"/>
      <c r="N848" s="35"/>
      <c r="O848" s="34"/>
      <c r="P848" s="33"/>
      <c r="Q848" s="35"/>
      <c r="R848" s="46"/>
      <c r="S848" s="34"/>
      <c r="T848" s="47"/>
      <c r="U848" s="48"/>
      <c r="V848" s="49"/>
      <c r="W848" s="50"/>
      <c r="X848" s="51"/>
      <c r="Y848" s="37"/>
      <c r="Z848" s="38"/>
      <c r="AA848" s="38"/>
      <c r="AB848" s="38"/>
    </row>
    <row r="849" spans="1:28" ht="45" customHeight="1">
      <c r="A849" s="54"/>
      <c r="B849" s="55" t="str">
        <f t="shared" si="6"/>
        <v>월</v>
      </c>
      <c r="C849" s="55" t="str">
        <f t="shared" si="7"/>
        <v>00년 1월 1주차</v>
      </c>
      <c r="D849" s="55"/>
      <c r="E849" s="56"/>
      <c r="F849" s="54"/>
      <c r="G849" s="54"/>
      <c r="H849" s="33"/>
      <c r="I849" s="54"/>
      <c r="J849" s="33"/>
      <c r="K849" s="33"/>
      <c r="L849" s="34"/>
      <c r="M849" s="34"/>
      <c r="N849" s="35"/>
      <c r="O849" s="34"/>
      <c r="P849" s="33"/>
      <c r="Q849" s="35"/>
      <c r="R849" s="46"/>
      <c r="S849" s="34"/>
      <c r="T849" s="47"/>
      <c r="U849" s="48"/>
      <c r="V849" s="49"/>
      <c r="W849" s="50"/>
      <c r="X849" s="51"/>
      <c r="Y849" s="37"/>
      <c r="Z849" s="38"/>
      <c r="AA849" s="38"/>
      <c r="AB849" s="38"/>
    </row>
    <row r="850" spans="1:28" ht="45" customHeight="1">
      <c r="A850" s="54"/>
      <c r="B850" s="55" t="str">
        <f t="shared" si="6"/>
        <v>월</v>
      </c>
      <c r="C850" s="55" t="str">
        <f t="shared" si="7"/>
        <v>00년 1월 1주차</v>
      </c>
      <c r="D850" s="55"/>
      <c r="E850" s="56"/>
      <c r="F850" s="54"/>
      <c r="G850" s="54"/>
      <c r="H850" s="33"/>
      <c r="I850" s="54"/>
      <c r="J850" s="33"/>
      <c r="K850" s="33"/>
      <c r="L850" s="34"/>
      <c r="M850" s="34"/>
      <c r="N850" s="35"/>
      <c r="O850" s="34"/>
      <c r="P850" s="33"/>
      <c r="Q850" s="35"/>
      <c r="R850" s="46"/>
      <c r="S850" s="34"/>
      <c r="T850" s="47"/>
      <c r="U850" s="48"/>
      <c r="V850" s="49"/>
      <c r="W850" s="50"/>
      <c r="X850" s="51"/>
      <c r="Y850" s="37"/>
      <c r="Z850" s="38"/>
      <c r="AA850" s="38"/>
      <c r="AB850" s="38"/>
    </row>
    <row r="851" spans="1:28" ht="45" customHeight="1">
      <c r="A851" s="54"/>
      <c r="B851" s="55" t="str">
        <f t="shared" si="6"/>
        <v>월</v>
      </c>
      <c r="C851" s="55" t="str">
        <f t="shared" si="7"/>
        <v>00년 1월 1주차</v>
      </c>
      <c r="D851" s="55"/>
      <c r="E851" s="56"/>
      <c r="F851" s="54"/>
      <c r="G851" s="54"/>
      <c r="H851" s="33"/>
      <c r="I851" s="54"/>
      <c r="J851" s="33"/>
      <c r="K851" s="33"/>
      <c r="L851" s="34"/>
      <c r="M851" s="34"/>
      <c r="N851" s="35"/>
      <c r="O851" s="34"/>
      <c r="P851" s="33"/>
      <c r="Q851" s="35"/>
      <c r="R851" s="46"/>
      <c r="S851" s="34"/>
      <c r="T851" s="47"/>
      <c r="U851" s="48"/>
      <c r="V851" s="49"/>
      <c r="W851" s="50"/>
      <c r="X851" s="51"/>
      <c r="Y851" s="37"/>
      <c r="Z851" s="38"/>
      <c r="AA851" s="38"/>
      <c r="AB851" s="38"/>
    </row>
    <row r="852" spans="1:28" ht="45" customHeight="1">
      <c r="A852" s="54"/>
      <c r="B852" s="55" t="str">
        <f t="shared" si="6"/>
        <v>월</v>
      </c>
      <c r="C852" s="55" t="str">
        <f t="shared" si="7"/>
        <v>00년 1월 1주차</v>
      </c>
      <c r="D852" s="55"/>
      <c r="E852" s="56"/>
      <c r="F852" s="54"/>
      <c r="G852" s="54"/>
      <c r="H852" s="33"/>
      <c r="I852" s="54"/>
      <c r="J852" s="33"/>
      <c r="K852" s="33"/>
      <c r="L852" s="34"/>
      <c r="M852" s="34"/>
      <c r="N852" s="35"/>
      <c r="O852" s="34"/>
      <c r="P852" s="33"/>
      <c r="Q852" s="35"/>
      <c r="R852" s="46"/>
      <c r="S852" s="34"/>
      <c r="T852" s="47"/>
      <c r="U852" s="48"/>
      <c r="V852" s="49"/>
      <c r="W852" s="50"/>
      <c r="X852" s="51"/>
      <c r="Y852" s="37"/>
      <c r="Z852" s="38"/>
      <c r="AA852" s="38"/>
      <c r="AB852" s="38"/>
    </row>
    <row r="853" spans="1:28" ht="45" customHeight="1">
      <c r="A853" s="54"/>
      <c r="B853" s="55" t="str">
        <f t="shared" si="6"/>
        <v>월</v>
      </c>
      <c r="C853" s="55" t="str">
        <f t="shared" si="7"/>
        <v>00년 1월 1주차</v>
      </c>
      <c r="D853" s="55"/>
      <c r="E853" s="56"/>
      <c r="F853" s="54"/>
      <c r="G853" s="54"/>
      <c r="H853" s="33"/>
      <c r="I853" s="54"/>
      <c r="J853" s="33"/>
      <c r="K853" s="33"/>
      <c r="L853" s="34"/>
      <c r="M853" s="34"/>
      <c r="N853" s="35"/>
      <c r="O853" s="34"/>
      <c r="P853" s="33"/>
      <c r="Q853" s="35"/>
      <c r="R853" s="46"/>
      <c r="S853" s="34"/>
      <c r="T853" s="47"/>
      <c r="U853" s="48"/>
      <c r="V853" s="49"/>
      <c r="W853" s="50"/>
      <c r="X853" s="51"/>
      <c r="Y853" s="37"/>
      <c r="Z853" s="38"/>
      <c r="AA853" s="38"/>
      <c r="AB853" s="38"/>
    </row>
    <row r="854" spans="1:28" ht="45" customHeight="1">
      <c r="A854" s="54"/>
      <c r="B854" s="55" t="str">
        <f t="shared" si="6"/>
        <v>월</v>
      </c>
      <c r="C854" s="55" t="str">
        <f t="shared" si="7"/>
        <v>00년 1월 1주차</v>
      </c>
      <c r="D854" s="55"/>
      <c r="E854" s="56"/>
      <c r="F854" s="54"/>
      <c r="G854" s="54"/>
      <c r="H854" s="33"/>
      <c r="I854" s="54"/>
      <c r="J854" s="33"/>
      <c r="K854" s="33"/>
      <c r="L854" s="34"/>
      <c r="M854" s="34"/>
      <c r="N854" s="35"/>
      <c r="O854" s="34"/>
      <c r="P854" s="33"/>
      <c r="Q854" s="35"/>
      <c r="R854" s="46"/>
      <c r="S854" s="34"/>
      <c r="T854" s="47"/>
      <c r="U854" s="48"/>
      <c r="V854" s="49"/>
      <c r="W854" s="50"/>
      <c r="X854" s="51"/>
      <c r="Y854" s="37"/>
      <c r="Z854" s="38"/>
      <c r="AA854" s="38"/>
      <c r="AB854" s="38"/>
    </row>
    <row r="855" spans="1:28" ht="45" customHeight="1">
      <c r="A855" s="54"/>
      <c r="B855" s="55" t="str">
        <f t="shared" si="6"/>
        <v>월</v>
      </c>
      <c r="C855" s="55" t="str">
        <f t="shared" si="7"/>
        <v>00년 1월 1주차</v>
      </c>
      <c r="D855" s="55"/>
      <c r="E855" s="56"/>
      <c r="F855" s="54"/>
      <c r="G855" s="54"/>
      <c r="H855" s="33"/>
      <c r="I855" s="54"/>
      <c r="J855" s="33"/>
      <c r="K855" s="33"/>
      <c r="L855" s="34"/>
      <c r="M855" s="34"/>
      <c r="N855" s="35"/>
      <c r="O855" s="34"/>
      <c r="P855" s="33"/>
      <c r="Q855" s="35"/>
      <c r="R855" s="46"/>
      <c r="S855" s="34"/>
      <c r="T855" s="47"/>
      <c r="U855" s="48"/>
      <c r="V855" s="49"/>
      <c r="W855" s="50"/>
      <c r="X855" s="51"/>
      <c r="Y855" s="37"/>
      <c r="Z855" s="38"/>
      <c r="AA855" s="38"/>
      <c r="AB855" s="38"/>
    </row>
    <row r="856" spans="1:28" ht="45" customHeight="1">
      <c r="A856" s="54"/>
      <c r="B856" s="55" t="str">
        <f t="shared" si="6"/>
        <v>월</v>
      </c>
      <c r="C856" s="55" t="str">
        <f t="shared" si="7"/>
        <v>00년 1월 1주차</v>
      </c>
      <c r="D856" s="55"/>
      <c r="E856" s="56"/>
      <c r="F856" s="54"/>
      <c r="G856" s="54"/>
      <c r="H856" s="33"/>
      <c r="I856" s="54"/>
      <c r="J856" s="33"/>
      <c r="K856" s="33"/>
      <c r="L856" s="34"/>
      <c r="M856" s="34"/>
      <c r="N856" s="35"/>
      <c r="O856" s="34"/>
      <c r="P856" s="33"/>
      <c r="Q856" s="35"/>
      <c r="R856" s="46"/>
      <c r="S856" s="34"/>
      <c r="T856" s="47"/>
      <c r="U856" s="48"/>
      <c r="V856" s="49"/>
      <c r="W856" s="50"/>
      <c r="X856" s="51"/>
      <c r="Y856" s="37"/>
      <c r="Z856" s="38"/>
      <c r="AA856" s="38"/>
      <c r="AB856" s="38"/>
    </row>
    <row r="857" spans="1:28" ht="45" customHeight="1">
      <c r="A857" s="54"/>
      <c r="B857" s="55" t="str">
        <f t="shared" si="6"/>
        <v>월</v>
      </c>
      <c r="C857" s="55" t="str">
        <f t="shared" si="7"/>
        <v>00년 1월 1주차</v>
      </c>
      <c r="D857" s="55"/>
      <c r="E857" s="56"/>
      <c r="F857" s="54"/>
      <c r="G857" s="54"/>
      <c r="H857" s="33"/>
      <c r="I857" s="54"/>
      <c r="J857" s="33"/>
      <c r="K857" s="33"/>
      <c r="L857" s="34"/>
      <c r="M857" s="34"/>
      <c r="N857" s="35"/>
      <c r="O857" s="34"/>
      <c r="P857" s="33"/>
      <c r="Q857" s="35"/>
      <c r="R857" s="46"/>
      <c r="S857" s="34"/>
      <c r="T857" s="47"/>
      <c r="U857" s="48"/>
      <c r="V857" s="49"/>
      <c r="W857" s="50"/>
      <c r="X857" s="51"/>
      <c r="Y857" s="37"/>
      <c r="Z857" s="38"/>
      <c r="AA857" s="38"/>
      <c r="AB857" s="38"/>
    </row>
    <row r="858" spans="1:28" ht="45" customHeight="1">
      <c r="A858" s="54"/>
      <c r="B858" s="55" t="str">
        <f t="shared" si="6"/>
        <v>월</v>
      </c>
      <c r="C858" s="55" t="str">
        <f t="shared" si="7"/>
        <v>00년 1월 1주차</v>
      </c>
      <c r="D858" s="55"/>
      <c r="E858" s="56"/>
      <c r="F858" s="54"/>
      <c r="G858" s="54"/>
      <c r="H858" s="33"/>
      <c r="I858" s="54"/>
      <c r="J858" s="33"/>
      <c r="K858" s="33"/>
      <c r="L858" s="34"/>
      <c r="M858" s="34"/>
      <c r="N858" s="35"/>
      <c r="O858" s="34"/>
      <c r="P858" s="33"/>
      <c r="Q858" s="35"/>
      <c r="R858" s="46"/>
      <c r="S858" s="34"/>
      <c r="T858" s="47"/>
      <c r="U858" s="48"/>
      <c r="V858" s="49"/>
      <c r="W858" s="50"/>
      <c r="X858" s="51"/>
      <c r="Y858" s="37"/>
      <c r="Z858" s="38"/>
      <c r="AA858" s="38"/>
      <c r="AB858" s="38"/>
    </row>
    <row r="859" spans="1:28" ht="45" customHeight="1">
      <c r="A859" s="54"/>
      <c r="B859" s="55" t="str">
        <f t="shared" si="6"/>
        <v>월</v>
      </c>
      <c r="C859" s="55" t="str">
        <f t="shared" si="7"/>
        <v>00년 1월 1주차</v>
      </c>
      <c r="D859" s="55"/>
      <c r="E859" s="56"/>
      <c r="F859" s="54"/>
      <c r="G859" s="54"/>
      <c r="H859" s="33"/>
      <c r="I859" s="54"/>
      <c r="J859" s="33"/>
      <c r="K859" s="33"/>
      <c r="L859" s="34"/>
      <c r="M859" s="34"/>
      <c r="N859" s="35"/>
      <c r="O859" s="34"/>
      <c r="P859" s="33"/>
      <c r="Q859" s="35"/>
      <c r="R859" s="46"/>
      <c r="S859" s="34"/>
      <c r="T859" s="47"/>
      <c r="U859" s="48"/>
      <c r="V859" s="49"/>
      <c r="W859" s="50"/>
      <c r="X859" s="51"/>
      <c r="Y859" s="37"/>
      <c r="Z859" s="38"/>
      <c r="AA859" s="38"/>
      <c r="AB859" s="38"/>
    </row>
    <row r="860" spans="1:28" ht="45" customHeight="1">
      <c r="A860" s="54"/>
      <c r="B860" s="55" t="str">
        <f t="shared" si="6"/>
        <v>월</v>
      </c>
      <c r="C860" s="55" t="str">
        <f t="shared" si="7"/>
        <v>00년 1월 1주차</v>
      </c>
      <c r="D860" s="55"/>
      <c r="E860" s="56"/>
      <c r="F860" s="54"/>
      <c r="G860" s="54"/>
      <c r="H860" s="33"/>
      <c r="I860" s="54"/>
      <c r="J860" s="33"/>
      <c r="K860" s="33"/>
      <c r="L860" s="34"/>
      <c r="M860" s="34"/>
      <c r="N860" s="35"/>
      <c r="O860" s="34"/>
      <c r="P860" s="33"/>
      <c r="Q860" s="35"/>
      <c r="R860" s="46"/>
      <c r="S860" s="34"/>
      <c r="T860" s="47"/>
      <c r="U860" s="48"/>
      <c r="V860" s="49"/>
      <c r="W860" s="50"/>
      <c r="X860" s="51"/>
      <c r="Y860" s="37"/>
      <c r="Z860" s="38"/>
      <c r="AA860" s="38"/>
      <c r="AB860" s="38"/>
    </row>
    <row r="861" spans="1:28" ht="45" customHeight="1">
      <c r="A861" s="54"/>
      <c r="B861" s="55" t="str">
        <f t="shared" si="6"/>
        <v>월</v>
      </c>
      <c r="C861" s="55" t="str">
        <f t="shared" si="7"/>
        <v>00년 1월 1주차</v>
      </c>
      <c r="D861" s="55"/>
      <c r="E861" s="56"/>
      <c r="F861" s="54"/>
      <c r="G861" s="54"/>
      <c r="H861" s="33"/>
      <c r="I861" s="54"/>
      <c r="J861" s="33"/>
      <c r="K861" s="33"/>
      <c r="L861" s="34"/>
      <c r="M861" s="34"/>
      <c r="N861" s="35"/>
      <c r="O861" s="34"/>
      <c r="P861" s="33"/>
      <c r="Q861" s="35"/>
      <c r="R861" s="46"/>
      <c r="S861" s="34"/>
      <c r="T861" s="47"/>
      <c r="U861" s="48"/>
      <c r="V861" s="49"/>
      <c r="W861" s="50"/>
      <c r="X861" s="51"/>
      <c r="Y861" s="37"/>
      <c r="Z861" s="38"/>
      <c r="AA861" s="38"/>
      <c r="AB861" s="38"/>
    </row>
    <row r="862" spans="1:28" ht="45" customHeight="1">
      <c r="A862" s="54"/>
      <c r="B862" s="55" t="str">
        <f t="shared" si="6"/>
        <v>월</v>
      </c>
      <c r="C862" s="55" t="str">
        <f t="shared" si="7"/>
        <v>00년 1월 1주차</v>
      </c>
      <c r="D862" s="55"/>
      <c r="E862" s="56"/>
      <c r="F862" s="54"/>
      <c r="G862" s="54"/>
      <c r="H862" s="33"/>
      <c r="I862" s="54"/>
      <c r="J862" s="33"/>
      <c r="K862" s="33"/>
      <c r="L862" s="34"/>
      <c r="M862" s="34"/>
      <c r="N862" s="35"/>
      <c r="O862" s="34"/>
      <c r="P862" s="33"/>
      <c r="Q862" s="35"/>
      <c r="R862" s="46"/>
      <c r="S862" s="34"/>
      <c r="T862" s="47"/>
      <c r="U862" s="48"/>
      <c r="V862" s="49"/>
      <c r="W862" s="50"/>
      <c r="X862" s="51"/>
      <c r="Y862" s="37"/>
      <c r="Z862" s="38"/>
      <c r="AA862" s="38"/>
      <c r="AB862" s="38"/>
    </row>
    <row r="863" spans="1:28" ht="45" customHeight="1">
      <c r="A863" s="54"/>
      <c r="B863" s="55" t="str">
        <f t="shared" si="6"/>
        <v>월</v>
      </c>
      <c r="C863" s="55" t="str">
        <f t="shared" si="7"/>
        <v>00년 1월 1주차</v>
      </c>
      <c r="D863" s="55"/>
      <c r="E863" s="56"/>
      <c r="F863" s="54"/>
      <c r="G863" s="54"/>
      <c r="H863" s="33"/>
      <c r="I863" s="54"/>
      <c r="J863" s="33"/>
      <c r="K863" s="33"/>
      <c r="L863" s="34"/>
      <c r="M863" s="34"/>
      <c r="N863" s="35"/>
      <c r="O863" s="34"/>
      <c r="P863" s="33"/>
      <c r="Q863" s="35"/>
      <c r="R863" s="46"/>
      <c r="S863" s="34"/>
      <c r="T863" s="47"/>
      <c r="U863" s="48"/>
      <c r="V863" s="49"/>
      <c r="W863" s="50"/>
      <c r="X863" s="51"/>
      <c r="Y863" s="37"/>
      <c r="Z863" s="38"/>
      <c r="AA863" s="38"/>
      <c r="AB863" s="38"/>
    </row>
    <row r="864" spans="1:28" ht="45" customHeight="1">
      <c r="A864" s="54"/>
      <c r="B864" s="55" t="str">
        <f t="shared" si="6"/>
        <v>월</v>
      </c>
      <c r="C864" s="55" t="str">
        <f t="shared" si="7"/>
        <v>00년 1월 1주차</v>
      </c>
      <c r="D864" s="55"/>
      <c r="E864" s="56"/>
      <c r="F864" s="54"/>
      <c r="G864" s="54"/>
      <c r="H864" s="33"/>
      <c r="I864" s="54"/>
      <c r="J864" s="33"/>
      <c r="K864" s="33"/>
      <c r="L864" s="34"/>
      <c r="M864" s="34"/>
      <c r="N864" s="35"/>
      <c r="O864" s="34"/>
      <c r="P864" s="33"/>
      <c r="Q864" s="35"/>
      <c r="R864" s="46"/>
      <c r="S864" s="34"/>
      <c r="T864" s="47"/>
      <c r="U864" s="48"/>
      <c r="V864" s="49"/>
      <c r="W864" s="50"/>
      <c r="X864" s="51"/>
      <c r="Y864" s="37"/>
      <c r="Z864" s="38"/>
      <c r="AA864" s="38"/>
      <c r="AB864" s="38"/>
    </row>
    <row r="865" spans="1:28" ht="45" customHeight="1">
      <c r="A865" s="54"/>
      <c r="B865" s="55" t="str">
        <f t="shared" si="6"/>
        <v>월</v>
      </c>
      <c r="C865" s="55" t="str">
        <f t="shared" si="7"/>
        <v>00년 1월 1주차</v>
      </c>
      <c r="D865" s="55"/>
      <c r="E865" s="56"/>
      <c r="F865" s="54"/>
      <c r="G865" s="54"/>
      <c r="H865" s="33"/>
      <c r="I865" s="54"/>
      <c r="J865" s="33"/>
      <c r="K865" s="33"/>
      <c r="L865" s="34"/>
      <c r="M865" s="34"/>
      <c r="N865" s="35"/>
      <c r="O865" s="34"/>
      <c r="P865" s="33"/>
      <c r="Q865" s="35"/>
      <c r="R865" s="46"/>
      <c r="S865" s="34"/>
      <c r="T865" s="47"/>
      <c r="U865" s="48"/>
      <c r="V865" s="49"/>
      <c r="W865" s="50"/>
      <c r="X865" s="51"/>
      <c r="Y865" s="37"/>
      <c r="Z865" s="38"/>
      <c r="AA865" s="38"/>
      <c r="AB865" s="38"/>
    </row>
    <row r="866" spans="1:28" ht="45" customHeight="1">
      <c r="A866" s="54"/>
      <c r="B866" s="55" t="str">
        <f t="shared" si="6"/>
        <v>월</v>
      </c>
      <c r="C866" s="55" t="str">
        <f t="shared" si="7"/>
        <v>00년 1월 1주차</v>
      </c>
      <c r="D866" s="55"/>
      <c r="E866" s="56"/>
      <c r="F866" s="54"/>
      <c r="G866" s="54"/>
      <c r="H866" s="33"/>
      <c r="I866" s="54"/>
      <c r="J866" s="33"/>
      <c r="K866" s="33"/>
      <c r="L866" s="34"/>
      <c r="M866" s="34"/>
      <c r="N866" s="35"/>
      <c r="O866" s="34"/>
      <c r="P866" s="33"/>
      <c r="Q866" s="35"/>
      <c r="R866" s="46"/>
      <c r="S866" s="34"/>
      <c r="T866" s="47"/>
      <c r="U866" s="48"/>
      <c r="V866" s="49"/>
      <c r="W866" s="50"/>
      <c r="X866" s="51"/>
      <c r="Y866" s="37"/>
      <c r="Z866" s="38"/>
      <c r="AA866" s="38"/>
      <c r="AB866" s="38"/>
    </row>
    <row r="867" spans="1:28" ht="45" customHeight="1">
      <c r="A867" s="54"/>
      <c r="B867" s="55" t="str">
        <f t="shared" si="6"/>
        <v>월</v>
      </c>
      <c r="C867" s="55" t="str">
        <f t="shared" si="7"/>
        <v>00년 1월 1주차</v>
      </c>
      <c r="D867" s="55"/>
      <c r="E867" s="56"/>
      <c r="F867" s="54"/>
      <c r="G867" s="54"/>
      <c r="H867" s="33"/>
      <c r="I867" s="54"/>
      <c r="J867" s="33"/>
      <c r="K867" s="33"/>
      <c r="L867" s="34"/>
      <c r="M867" s="34"/>
      <c r="N867" s="35"/>
      <c r="O867" s="34"/>
      <c r="P867" s="33"/>
      <c r="Q867" s="35"/>
      <c r="R867" s="46"/>
      <c r="S867" s="34"/>
      <c r="T867" s="47"/>
      <c r="U867" s="48"/>
      <c r="V867" s="49"/>
      <c r="W867" s="50"/>
      <c r="X867" s="51"/>
      <c r="Y867" s="37"/>
      <c r="Z867" s="38"/>
      <c r="AA867" s="38"/>
      <c r="AB867" s="38"/>
    </row>
    <row r="868" spans="1:28" ht="45" customHeight="1">
      <c r="A868" s="54"/>
      <c r="B868" s="55" t="str">
        <f t="shared" si="6"/>
        <v>월</v>
      </c>
      <c r="C868" s="55" t="str">
        <f t="shared" si="7"/>
        <v>00년 1월 1주차</v>
      </c>
      <c r="D868" s="55"/>
      <c r="E868" s="56"/>
      <c r="F868" s="54"/>
      <c r="G868" s="54"/>
      <c r="H868" s="33"/>
      <c r="I868" s="54"/>
      <c r="J868" s="33"/>
      <c r="K868" s="33"/>
      <c r="L868" s="34"/>
      <c r="M868" s="34"/>
      <c r="N868" s="35"/>
      <c r="O868" s="34"/>
      <c r="P868" s="33"/>
      <c r="Q868" s="35"/>
      <c r="R868" s="46"/>
      <c r="S868" s="34"/>
      <c r="T868" s="47"/>
      <c r="U868" s="48"/>
      <c r="V868" s="49"/>
      <c r="W868" s="50"/>
      <c r="X868" s="51"/>
      <c r="Y868" s="37"/>
      <c r="Z868" s="38"/>
      <c r="AA868" s="38"/>
      <c r="AB868" s="38"/>
    </row>
    <row r="869" spans="1:28" ht="45" customHeight="1">
      <c r="A869" s="54"/>
      <c r="B869" s="55" t="str">
        <f t="shared" si="6"/>
        <v>월</v>
      </c>
      <c r="C869" s="55" t="str">
        <f t="shared" si="7"/>
        <v>00년 1월 1주차</v>
      </c>
      <c r="D869" s="55"/>
      <c r="E869" s="56"/>
      <c r="F869" s="54"/>
      <c r="G869" s="54"/>
      <c r="H869" s="33"/>
      <c r="I869" s="54"/>
      <c r="J869" s="33"/>
      <c r="K869" s="33"/>
      <c r="L869" s="34"/>
      <c r="M869" s="34"/>
      <c r="N869" s="35"/>
      <c r="O869" s="34"/>
      <c r="P869" s="33"/>
      <c r="Q869" s="35"/>
      <c r="R869" s="46"/>
      <c r="S869" s="34"/>
      <c r="T869" s="47"/>
      <c r="U869" s="48"/>
      <c r="V869" s="49"/>
      <c r="W869" s="50"/>
      <c r="X869" s="51"/>
      <c r="Y869" s="37"/>
      <c r="Z869" s="38"/>
      <c r="AA869" s="38"/>
      <c r="AB869" s="38"/>
    </row>
    <row r="870" spans="1:28" ht="45" customHeight="1">
      <c r="A870" s="54"/>
      <c r="B870" s="55" t="str">
        <f t="shared" si="6"/>
        <v>월</v>
      </c>
      <c r="C870" s="55" t="str">
        <f t="shared" si="7"/>
        <v>00년 1월 1주차</v>
      </c>
      <c r="D870" s="55"/>
      <c r="E870" s="56"/>
      <c r="F870" s="54"/>
      <c r="G870" s="54"/>
      <c r="H870" s="33"/>
      <c r="I870" s="54"/>
      <c r="J870" s="33"/>
      <c r="K870" s="33"/>
      <c r="L870" s="34"/>
      <c r="M870" s="34"/>
      <c r="N870" s="35"/>
      <c r="O870" s="34"/>
      <c r="P870" s="33"/>
      <c r="Q870" s="35"/>
      <c r="R870" s="46"/>
      <c r="S870" s="34"/>
      <c r="T870" s="47"/>
      <c r="U870" s="48"/>
      <c r="V870" s="49"/>
      <c r="W870" s="50"/>
      <c r="X870" s="51"/>
      <c r="Y870" s="37"/>
      <c r="Z870" s="38"/>
      <c r="AA870" s="38"/>
      <c r="AB870" s="38"/>
    </row>
    <row r="871" spans="1:28" ht="45" customHeight="1">
      <c r="A871" s="54"/>
      <c r="B871" s="55" t="str">
        <f t="shared" si="6"/>
        <v>월</v>
      </c>
      <c r="C871" s="55" t="str">
        <f t="shared" si="7"/>
        <v>00년 1월 1주차</v>
      </c>
      <c r="D871" s="55"/>
      <c r="E871" s="56"/>
      <c r="F871" s="54"/>
      <c r="G871" s="54"/>
      <c r="H871" s="33"/>
      <c r="I871" s="54"/>
      <c r="J871" s="33"/>
      <c r="K871" s="33"/>
      <c r="L871" s="34"/>
      <c r="M871" s="34"/>
      <c r="N871" s="35"/>
      <c r="O871" s="34"/>
      <c r="P871" s="33"/>
      <c r="Q871" s="35"/>
      <c r="R871" s="46"/>
      <c r="S871" s="34"/>
      <c r="T871" s="47"/>
      <c r="U871" s="48"/>
      <c r="V871" s="49"/>
      <c r="W871" s="50"/>
      <c r="X871" s="51"/>
      <c r="Y871" s="37"/>
      <c r="Z871" s="38"/>
      <c r="AA871" s="38"/>
      <c r="AB871" s="38"/>
    </row>
    <row r="872" spans="1:28" ht="45" customHeight="1">
      <c r="A872" s="54"/>
      <c r="B872" s="55" t="str">
        <f t="shared" si="6"/>
        <v>월</v>
      </c>
      <c r="C872" s="55" t="str">
        <f t="shared" si="7"/>
        <v>00년 1월 1주차</v>
      </c>
      <c r="D872" s="55"/>
      <c r="E872" s="56"/>
      <c r="F872" s="54"/>
      <c r="G872" s="54"/>
      <c r="H872" s="33"/>
      <c r="I872" s="54"/>
      <c r="J872" s="33"/>
      <c r="K872" s="33"/>
      <c r="L872" s="34"/>
      <c r="M872" s="34"/>
      <c r="N872" s="35"/>
      <c r="O872" s="34"/>
      <c r="P872" s="33"/>
      <c r="Q872" s="35"/>
      <c r="R872" s="46"/>
      <c r="S872" s="34"/>
      <c r="T872" s="47"/>
      <c r="U872" s="48"/>
      <c r="V872" s="49"/>
      <c r="W872" s="50"/>
      <c r="X872" s="51"/>
      <c r="Y872" s="37"/>
      <c r="Z872" s="38"/>
      <c r="AA872" s="38"/>
      <c r="AB872" s="38"/>
    </row>
    <row r="873" spans="1:28" ht="45" customHeight="1">
      <c r="A873" s="54"/>
      <c r="B873" s="55" t="str">
        <f t="shared" si="6"/>
        <v>월</v>
      </c>
      <c r="C873" s="55" t="str">
        <f t="shared" si="7"/>
        <v>00년 1월 1주차</v>
      </c>
      <c r="D873" s="55"/>
      <c r="E873" s="56"/>
      <c r="F873" s="54"/>
      <c r="G873" s="54"/>
      <c r="H873" s="33"/>
      <c r="I873" s="54"/>
      <c r="J873" s="33"/>
      <c r="K873" s="33"/>
      <c r="L873" s="34"/>
      <c r="M873" s="34"/>
      <c r="N873" s="35"/>
      <c r="O873" s="34"/>
      <c r="P873" s="33"/>
      <c r="Q873" s="35"/>
      <c r="R873" s="46"/>
      <c r="S873" s="34"/>
      <c r="T873" s="47"/>
      <c r="U873" s="48"/>
      <c r="V873" s="49"/>
      <c r="W873" s="50"/>
      <c r="X873" s="51"/>
      <c r="Y873" s="37"/>
      <c r="Z873" s="38"/>
      <c r="AA873" s="38"/>
      <c r="AB873" s="38"/>
    </row>
    <row r="874" spans="1:28" ht="45" customHeight="1">
      <c r="A874" s="54"/>
      <c r="B874" s="55" t="str">
        <f t="shared" si="6"/>
        <v>월</v>
      </c>
      <c r="C874" s="55" t="str">
        <f t="shared" si="7"/>
        <v>00년 1월 1주차</v>
      </c>
      <c r="D874" s="55"/>
      <c r="E874" s="56"/>
      <c r="F874" s="54"/>
      <c r="G874" s="54"/>
      <c r="H874" s="33"/>
      <c r="I874" s="54"/>
      <c r="J874" s="33"/>
      <c r="K874" s="33"/>
      <c r="L874" s="34"/>
      <c r="M874" s="34"/>
      <c r="N874" s="35"/>
      <c r="O874" s="34"/>
      <c r="P874" s="33"/>
      <c r="Q874" s="35"/>
      <c r="R874" s="46"/>
      <c r="S874" s="34"/>
      <c r="T874" s="47"/>
      <c r="U874" s="48"/>
      <c r="V874" s="49"/>
      <c r="W874" s="50"/>
      <c r="X874" s="51"/>
      <c r="Y874" s="37"/>
      <c r="Z874" s="38"/>
      <c r="AA874" s="38"/>
      <c r="AB874" s="38"/>
    </row>
    <row r="875" spans="1:28" ht="45" customHeight="1">
      <c r="A875" s="54"/>
      <c r="B875" s="55" t="str">
        <f t="shared" si="6"/>
        <v>월</v>
      </c>
      <c r="C875" s="55" t="str">
        <f t="shared" si="7"/>
        <v>00년 1월 1주차</v>
      </c>
      <c r="D875" s="55"/>
      <c r="E875" s="56"/>
      <c r="F875" s="54"/>
      <c r="G875" s="54"/>
      <c r="H875" s="33"/>
      <c r="I875" s="54"/>
      <c r="J875" s="33"/>
      <c r="K875" s="33"/>
      <c r="L875" s="34"/>
      <c r="M875" s="34"/>
      <c r="N875" s="35"/>
      <c r="O875" s="34"/>
      <c r="P875" s="33"/>
      <c r="Q875" s="35"/>
      <c r="R875" s="46"/>
      <c r="S875" s="34"/>
      <c r="T875" s="47"/>
      <c r="U875" s="48"/>
      <c r="V875" s="49"/>
      <c r="W875" s="50"/>
      <c r="X875" s="51"/>
      <c r="Y875" s="37"/>
      <c r="Z875" s="38"/>
      <c r="AA875" s="38"/>
      <c r="AB875" s="38"/>
    </row>
    <row r="876" spans="1:28" ht="45" customHeight="1">
      <c r="A876" s="54"/>
      <c r="B876" s="55" t="str">
        <f t="shared" si="6"/>
        <v>월</v>
      </c>
      <c r="C876" s="55" t="str">
        <f t="shared" si="7"/>
        <v>00년 1월 1주차</v>
      </c>
      <c r="D876" s="55"/>
      <c r="E876" s="56"/>
      <c r="F876" s="54"/>
      <c r="G876" s="54"/>
      <c r="H876" s="33"/>
      <c r="I876" s="54"/>
      <c r="J876" s="33"/>
      <c r="K876" s="33"/>
      <c r="L876" s="34"/>
      <c r="M876" s="34"/>
      <c r="N876" s="35"/>
      <c r="O876" s="34"/>
      <c r="P876" s="33"/>
      <c r="Q876" s="35"/>
      <c r="R876" s="46"/>
      <c r="S876" s="34"/>
      <c r="T876" s="47"/>
      <c r="U876" s="48"/>
      <c r="V876" s="49"/>
      <c r="W876" s="50"/>
      <c r="X876" s="51"/>
      <c r="Y876" s="37"/>
      <c r="Z876" s="38"/>
      <c r="AA876" s="38"/>
      <c r="AB876" s="38"/>
    </row>
    <row r="877" spans="1:28" ht="45" customHeight="1">
      <c r="A877" s="54"/>
      <c r="B877" s="55" t="str">
        <f t="shared" si="6"/>
        <v>월</v>
      </c>
      <c r="C877" s="55" t="str">
        <f t="shared" si="7"/>
        <v>00년 1월 1주차</v>
      </c>
      <c r="D877" s="55"/>
      <c r="E877" s="56"/>
      <c r="F877" s="54"/>
      <c r="G877" s="54"/>
      <c r="H877" s="33"/>
      <c r="I877" s="54"/>
      <c r="J877" s="33"/>
      <c r="K877" s="33"/>
      <c r="L877" s="34"/>
      <c r="M877" s="34"/>
      <c r="N877" s="35"/>
      <c r="O877" s="34"/>
      <c r="P877" s="33"/>
      <c r="Q877" s="35"/>
      <c r="R877" s="46"/>
      <c r="S877" s="34"/>
      <c r="T877" s="47"/>
      <c r="U877" s="48"/>
      <c r="V877" s="49"/>
      <c r="W877" s="50"/>
      <c r="X877" s="51"/>
      <c r="Y877" s="37"/>
      <c r="Z877" s="38"/>
      <c r="AA877" s="38"/>
      <c r="AB877" s="38"/>
    </row>
    <row r="878" spans="1:28" ht="45" customHeight="1">
      <c r="A878" s="54"/>
      <c r="B878" s="55" t="str">
        <f t="shared" si="6"/>
        <v>월</v>
      </c>
      <c r="C878" s="55" t="str">
        <f t="shared" si="7"/>
        <v>00년 1월 1주차</v>
      </c>
      <c r="D878" s="55"/>
      <c r="E878" s="56"/>
      <c r="F878" s="54"/>
      <c r="G878" s="54"/>
      <c r="H878" s="33"/>
      <c r="I878" s="54"/>
      <c r="J878" s="33"/>
      <c r="K878" s="33"/>
      <c r="L878" s="34"/>
      <c r="M878" s="34"/>
      <c r="N878" s="35"/>
      <c r="O878" s="34"/>
      <c r="P878" s="33"/>
      <c r="Q878" s="35"/>
      <c r="R878" s="46"/>
      <c r="S878" s="34"/>
      <c r="T878" s="47"/>
      <c r="U878" s="48"/>
      <c r="V878" s="49"/>
      <c r="W878" s="50"/>
      <c r="X878" s="51"/>
      <c r="Y878" s="37"/>
      <c r="Z878" s="38"/>
      <c r="AA878" s="38"/>
      <c r="AB878" s="38"/>
    </row>
    <row r="879" spans="1:28" ht="45" customHeight="1">
      <c r="A879" s="54"/>
      <c r="B879" s="55" t="str">
        <f t="shared" si="6"/>
        <v>월</v>
      </c>
      <c r="C879" s="55" t="str">
        <f t="shared" si="7"/>
        <v>00년 1월 1주차</v>
      </c>
      <c r="D879" s="55"/>
      <c r="E879" s="56"/>
      <c r="F879" s="54"/>
      <c r="G879" s="54"/>
      <c r="H879" s="33"/>
      <c r="I879" s="54"/>
      <c r="J879" s="33"/>
      <c r="K879" s="33"/>
      <c r="L879" s="34"/>
      <c r="M879" s="34"/>
      <c r="N879" s="35"/>
      <c r="O879" s="34"/>
      <c r="P879" s="33"/>
      <c r="Q879" s="35"/>
      <c r="R879" s="46"/>
      <c r="S879" s="34"/>
      <c r="T879" s="47"/>
      <c r="U879" s="48"/>
      <c r="V879" s="49"/>
      <c r="W879" s="50"/>
      <c r="X879" s="51"/>
      <c r="Y879" s="37"/>
      <c r="Z879" s="38"/>
      <c r="AA879" s="38"/>
      <c r="AB879" s="38"/>
    </row>
    <row r="880" spans="1:28" ht="45" customHeight="1">
      <c r="A880" s="54"/>
      <c r="B880" s="55" t="str">
        <f t="shared" si="6"/>
        <v>월</v>
      </c>
      <c r="C880" s="55" t="str">
        <f t="shared" si="7"/>
        <v>00년 1월 1주차</v>
      </c>
      <c r="D880" s="55"/>
      <c r="E880" s="56"/>
      <c r="F880" s="54"/>
      <c r="G880" s="54"/>
      <c r="H880" s="33"/>
      <c r="I880" s="54"/>
      <c r="J880" s="33"/>
      <c r="K880" s="33"/>
      <c r="L880" s="34"/>
      <c r="M880" s="34"/>
      <c r="N880" s="35"/>
      <c r="O880" s="34"/>
      <c r="P880" s="33"/>
      <c r="Q880" s="35"/>
      <c r="R880" s="46"/>
      <c r="S880" s="34"/>
      <c r="T880" s="47"/>
      <c r="U880" s="48"/>
      <c r="V880" s="49"/>
      <c r="W880" s="50"/>
      <c r="X880" s="51"/>
      <c r="Y880" s="37"/>
      <c r="Z880" s="38"/>
      <c r="AA880" s="38"/>
      <c r="AB880" s="38"/>
    </row>
    <row r="881" spans="1:28" ht="45" customHeight="1">
      <c r="A881" s="54"/>
      <c r="B881" s="55" t="str">
        <f t="shared" si="6"/>
        <v>월</v>
      </c>
      <c r="C881" s="55" t="str">
        <f t="shared" si="7"/>
        <v>00년 1월 1주차</v>
      </c>
      <c r="D881" s="55"/>
      <c r="E881" s="56"/>
      <c r="F881" s="54"/>
      <c r="G881" s="54"/>
      <c r="H881" s="33"/>
      <c r="I881" s="54"/>
      <c r="J881" s="33"/>
      <c r="K881" s="33"/>
      <c r="L881" s="34"/>
      <c r="M881" s="34"/>
      <c r="N881" s="35"/>
      <c r="O881" s="34"/>
      <c r="P881" s="33"/>
      <c r="Q881" s="35"/>
      <c r="R881" s="46"/>
      <c r="S881" s="34"/>
      <c r="T881" s="47"/>
      <c r="U881" s="48"/>
      <c r="V881" s="49"/>
      <c r="W881" s="50"/>
      <c r="X881" s="51"/>
      <c r="Y881" s="37"/>
      <c r="Z881" s="38"/>
      <c r="AA881" s="38"/>
      <c r="AB881" s="38"/>
    </row>
    <row r="882" spans="1:28" ht="45" customHeight="1">
      <c r="A882" s="54"/>
      <c r="B882" s="55" t="str">
        <f t="shared" si="6"/>
        <v>월</v>
      </c>
      <c r="C882" s="55" t="str">
        <f t="shared" si="7"/>
        <v>00년 1월 1주차</v>
      </c>
      <c r="D882" s="55"/>
      <c r="E882" s="56"/>
      <c r="F882" s="54"/>
      <c r="G882" s="54"/>
      <c r="H882" s="33"/>
      <c r="I882" s="54"/>
      <c r="J882" s="33"/>
      <c r="K882" s="33"/>
      <c r="L882" s="34"/>
      <c r="M882" s="34"/>
      <c r="N882" s="35"/>
      <c r="O882" s="34"/>
      <c r="P882" s="33"/>
      <c r="Q882" s="35"/>
      <c r="R882" s="46"/>
      <c r="S882" s="34"/>
      <c r="T882" s="47"/>
      <c r="U882" s="48"/>
      <c r="V882" s="49"/>
      <c r="W882" s="50"/>
      <c r="X882" s="51"/>
      <c r="Y882" s="37"/>
      <c r="Z882" s="38"/>
      <c r="AA882" s="38"/>
      <c r="AB882" s="38"/>
    </row>
    <row r="883" spans="1:28" ht="45" customHeight="1">
      <c r="A883" s="54"/>
      <c r="B883" s="55" t="str">
        <f t="shared" si="6"/>
        <v>월</v>
      </c>
      <c r="C883" s="55" t="str">
        <f t="shared" si="7"/>
        <v>00년 1월 1주차</v>
      </c>
      <c r="D883" s="55"/>
      <c r="E883" s="56"/>
      <c r="F883" s="54"/>
      <c r="G883" s="54"/>
      <c r="H883" s="33"/>
      <c r="I883" s="54"/>
      <c r="J883" s="33"/>
      <c r="K883" s="33"/>
      <c r="L883" s="34"/>
      <c r="M883" s="34"/>
      <c r="N883" s="35"/>
      <c r="O883" s="34"/>
      <c r="P883" s="33"/>
      <c r="Q883" s="35"/>
      <c r="R883" s="46"/>
      <c r="S883" s="34"/>
      <c r="T883" s="47"/>
      <c r="U883" s="48"/>
      <c r="V883" s="49"/>
      <c r="W883" s="50"/>
      <c r="X883" s="51"/>
      <c r="Y883" s="37"/>
      <c r="Z883" s="38"/>
      <c r="AA883" s="38"/>
      <c r="AB883" s="38"/>
    </row>
    <row r="884" spans="1:28" ht="45" customHeight="1">
      <c r="A884" s="54"/>
      <c r="B884" s="55" t="str">
        <f t="shared" si="6"/>
        <v>월</v>
      </c>
      <c r="C884" s="55" t="str">
        <f t="shared" si="7"/>
        <v>00년 1월 1주차</v>
      </c>
      <c r="D884" s="55"/>
      <c r="E884" s="56"/>
      <c r="F884" s="54"/>
      <c r="G884" s="54"/>
      <c r="H884" s="33"/>
      <c r="I884" s="54"/>
      <c r="J884" s="33"/>
      <c r="K884" s="33"/>
      <c r="L884" s="34"/>
      <c r="M884" s="34"/>
      <c r="N884" s="35"/>
      <c r="O884" s="34"/>
      <c r="P884" s="33"/>
      <c r="Q884" s="35"/>
      <c r="R884" s="46"/>
      <c r="S884" s="34"/>
      <c r="T884" s="47"/>
      <c r="U884" s="48"/>
      <c r="V884" s="49"/>
      <c r="W884" s="50"/>
      <c r="X884" s="51"/>
      <c r="Y884" s="37"/>
      <c r="Z884" s="38"/>
      <c r="AA884" s="38"/>
      <c r="AB884" s="38"/>
    </row>
    <row r="885" spans="1:28" ht="45" customHeight="1">
      <c r="A885" s="54"/>
      <c r="B885" s="55" t="str">
        <f t="shared" si="6"/>
        <v>월</v>
      </c>
      <c r="C885" s="55" t="str">
        <f t="shared" si="7"/>
        <v>00년 1월 1주차</v>
      </c>
      <c r="D885" s="55"/>
      <c r="E885" s="56"/>
      <c r="F885" s="54"/>
      <c r="G885" s="54"/>
      <c r="H885" s="33"/>
      <c r="I885" s="54"/>
      <c r="J885" s="33"/>
      <c r="K885" s="33"/>
      <c r="L885" s="34"/>
      <c r="M885" s="34"/>
      <c r="N885" s="35"/>
      <c r="O885" s="34"/>
      <c r="P885" s="33"/>
      <c r="Q885" s="35"/>
      <c r="R885" s="46"/>
      <c r="S885" s="34"/>
      <c r="T885" s="47"/>
      <c r="U885" s="48"/>
      <c r="V885" s="49"/>
      <c r="W885" s="50"/>
      <c r="X885" s="51"/>
      <c r="Y885" s="37"/>
      <c r="Z885" s="38"/>
      <c r="AA885" s="38"/>
      <c r="AB885" s="38"/>
    </row>
    <row r="886" spans="1:28" ht="45" customHeight="1">
      <c r="A886" s="54"/>
      <c r="B886" s="55" t="str">
        <f t="shared" si="6"/>
        <v>월</v>
      </c>
      <c r="C886" s="55" t="str">
        <f t="shared" si="7"/>
        <v>00년 1월 1주차</v>
      </c>
      <c r="D886" s="55"/>
      <c r="E886" s="56"/>
      <c r="F886" s="54"/>
      <c r="G886" s="54"/>
      <c r="H886" s="33"/>
      <c r="I886" s="54"/>
      <c r="J886" s="33"/>
      <c r="K886" s="33"/>
      <c r="L886" s="34"/>
      <c r="M886" s="34"/>
      <c r="N886" s="35"/>
      <c r="O886" s="34"/>
      <c r="P886" s="33"/>
      <c r="Q886" s="35"/>
      <c r="R886" s="46"/>
      <c r="S886" s="34"/>
      <c r="T886" s="47"/>
      <c r="U886" s="48"/>
      <c r="V886" s="49"/>
      <c r="W886" s="50"/>
      <c r="X886" s="51"/>
      <c r="Y886" s="37"/>
      <c r="Z886" s="38"/>
      <c r="AA886" s="38"/>
      <c r="AB886" s="38"/>
    </row>
    <row r="887" spans="1:28" ht="45" customHeight="1">
      <c r="A887" s="54"/>
      <c r="B887" s="55" t="str">
        <f t="shared" si="6"/>
        <v>월</v>
      </c>
      <c r="C887" s="55" t="str">
        <f t="shared" si="7"/>
        <v>00년 1월 1주차</v>
      </c>
      <c r="D887" s="55"/>
      <c r="E887" s="56"/>
      <c r="F887" s="54"/>
      <c r="G887" s="54"/>
      <c r="H887" s="33"/>
      <c r="I887" s="54"/>
      <c r="J887" s="33"/>
      <c r="K887" s="33"/>
      <c r="L887" s="34"/>
      <c r="M887" s="34"/>
      <c r="N887" s="35"/>
      <c r="O887" s="34"/>
      <c r="P887" s="33"/>
      <c r="Q887" s="35"/>
      <c r="R887" s="46"/>
      <c r="S887" s="34"/>
      <c r="T887" s="47"/>
      <c r="U887" s="48"/>
      <c r="V887" s="49"/>
      <c r="W887" s="50"/>
      <c r="X887" s="51"/>
      <c r="Y887" s="37"/>
      <c r="Z887" s="38"/>
      <c r="AA887" s="38"/>
      <c r="AB887" s="38"/>
    </row>
    <row r="888" spans="1:28" ht="45" customHeight="1">
      <c r="A888" s="54"/>
      <c r="B888" s="55" t="str">
        <f t="shared" si="6"/>
        <v>월</v>
      </c>
      <c r="C888" s="55" t="str">
        <f t="shared" si="7"/>
        <v>00년 1월 1주차</v>
      </c>
      <c r="D888" s="55"/>
      <c r="E888" s="56"/>
      <c r="F888" s="54"/>
      <c r="G888" s="54"/>
      <c r="H888" s="33"/>
      <c r="I888" s="54"/>
      <c r="J888" s="33"/>
      <c r="K888" s="33"/>
      <c r="L888" s="34"/>
      <c r="M888" s="34"/>
      <c r="N888" s="35"/>
      <c r="O888" s="34"/>
      <c r="P888" s="33"/>
      <c r="Q888" s="35"/>
      <c r="R888" s="46"/>
      <c r="S888" s="34"/>
      <c r="T888" s="47"/>
      <c r="U888" s="48"/>
      <c r="V888" s="49"/>
      <c r="W888" s="50"/>
      <c r="X888" s="51"/>
      <c r="Y888" s="37"/>
      <c r="Z888" s="38"/>
      <c r="AA888" s="38"/>
      <c r="AB888" s="38"/>
    </row>
    <row r="889" spans="1:28" ht="45" customHeight="1">
      <c r="A889" s="54"/>
      <c r="B889" s="55" t="str">
        <f t="shared" si="6"/>
        <v>월</v>
      </c>
      <c r="C889" s="55" t="str">
        <f t="shared" si="7"/>
        <v>00년 1월 1주차</v>
      </c>
      <c r="D889" s="55"/>
      <c r="E889" s="56"/>
      <c r="F889" s="54"/>
      <c r="G889" s="54"/>
      <c r="H889" s="33"/>
      <c r="I889" s="54"/>
      <c r="J889" s="33"/>
      <c r="K889" s="33"/>
      <c r="L889" s="34"/>
      <c r="M889" s="34"/>
      <c r="N889" s="35"/>
      <c r="O889" s="34"/>
      <c r="P889" s="33"/>
      <c r="Q889" s="35"/>
      <c r="R889" s="46"/>
      <c r="S889" s="34"/>
      <c r="T889" s="47"/>
      <c r="U889" s="48"/>
      <c r="V889" s="49"/>
      <c r="W889" s="50"/>
      <c r="X889" s="51"/>
      <c r="Y889" s="37"/>
      <c r="Z889" s="38"/>
      <c r="AA889" s="38"/>
      <c r="AB889" s="38"/>
    </row>
    <row r="890" spans="1:28" ht="45" customHeight="1">
      <c r="A890" s="54"/>
      <c r="B890" s="55" t="str">
        <f t="shared" si="6"/>
        <v>월</v>
      </c>
      <c r="C890" s="55" t="str">
        <f t="shared" si="7"/>
        <v>00년 1월 1주차</v>
      </c>
      <c r="D890" s="55"/>
      <c r="E890" s="56"/>
      <c r="F890" s="54"/>
      <c r="G890" s="54"/>
      <c r="H890" s="33"/>
      <c r="I890" s="54"/>
      <c r="J890" s="33"/>
      <c r="K890" s="33"/>
      <c r="L890" s="34"/>
      <c r="M890" s="34"/>
      <c r="N890" s="35"/>
      <c r="O890" s="34"/>
      <c r="P890" s="33"/>
      <c r="Q890" s="35"/>
      <c r="R890" s="46"/>
      <c r="S890" s="34"/>
      <c r="T890" s="47"/>
      <c r="U890" s="48"/>
      <c r="V890" s="49"/>
      <c r="W890" s="50"/>
      <c r="X890" s="51"/>
      <c r="Y890" s="37"/>
      <c r="Z890" s="38"/>
      <c r="AA890" s="38"/>
      <c r="AB890" s="38"/>
    </row>
    <row r="891" spans="1:28" ht="45" customHeight="1">
      <c r="A891" s="54"/>
      <c r="B891" s="55" t="str">
        <f t="shared" si="6"/>
        <v>월</v>
      </c>
      <c r="C891" s="55" t="str">
        <f t="shared" si="7"/>
        <v>00년 1월 1주차</v>
      </c>
      <c r="D891" s="55"/>
      <c r="E891" s="56"/>
      <c r="F891" s="54"/>
      <c r="G891" s="54"/>
      <c r="H891" s="33"/>
      <c r="I891" s="54"/>
      <c r="J891" s="33"/>
      <c r="K891" s="33"/>
      <c r="L891" s="34"/>
      <c r="M891" s="34"/>
      <c r="N891" s="35"/>
      <c r="O891" s="34"/>
      <c r="P891" s="33"/>
      <c r="Q891" s="35"/>
      <c r="R891" s="46"/>
      <c r="S891" s="34"/>
      <c r="T891" s="47"/>
      <c r="U891" s="48"/>
      <c r="V891" s="49"/>
      <c r="W891" s="50"/>
      <c r="X891" s="51"/>
      <c r="Y891" s="37"/>
      <c r="Z891" s="38"/>
      <c r="AA891" s="38"/>
      <c r="AB891" s="38"/>
    </row>
    <row r="892" spans="1:28" ht="45" customHeight="1">
      <c r="A892" s="54"/>
      <c r="B892" s="55" t="str">
        <f t="shared" si="6"/>
        <v>월</v>
      </c>
      <c r="C892" s="55" t="str">
        <f t="shared" si="7"/>
        <v>00년 1월 1주차</v>
      </c>
      <c r="D892" s="55"/>
      <c r="E892" s="56"/>
      <c r="F892" s="54"/>
      <c r="G892" s="54"/>
      <c r="H892" s="33"/>
      <c r="I892" s="54"/>
      <c r="J892" s="33"/>
      <c r="K892" s="33"/>
      <c r="L892" s="34"/>
      <c r="M892" s="34"/>
      <c r="N892" s="35"/>
      <c r="O892" s="34"/>
      <c r="P892" s="33"/>
      <c r="Q892" s="35"/>
      <c r="R892" s="46"/>
      <c r="S892" s="34"/>
      <c r="T892" s="47"/>
      <c r="U892" s="48"/>
      <c r="V892" s="49"/>
      <c r="W892" s="50"/>
      <c r="X892" s="51"/>
      <c r="Y892" s="37"/>
      <c r="Z892" s="38"/>
      <c r="AA892" s="38"/>
      <c r="AB892" s="38"/>
    </row>
    <row r="893" spans="1:28" ht="45" customHeight="1">
      <c r="A893" s="54"/>
      <c r="B893" s="55" t="str">
        <f t="shared" si="6"/>
        <v>월</v>
      </c>
      <c r="C893" s="55" t="str">
        <f t="shared" si="7"/>
        <v>00년 1월 1주차</v>
      </c>
      <c r="D893" s="55"/>
      <c r="E893" s="56"/>
      <c r="F893" s="54"/>
      <c r="G893" s="54"/>
      <c r="H893" s="33"/>
      <c r="I893" s="54"/>
      <c r="J893" s="33"/>
      <c r="K893" s="33"/>
      <c r="L893" s="34"/>
      <c r="M893" s="34"/>
      <c r="N893" s="35"/>
      <c r="O893" s="34"/>
      <c r="P893" s="33"/>
      <c r="Q893" s="35"/>
      <c r="R893" s="46"/>
      <c r="S893" s="34"/>
      <c r="T893" s="47"/>
      <c r="U893" s="48"/>
      <c r="V893" s="49"/>
      <c r="W893" s="50"/>
      <c r="X893" s="51"/>
      <c r="Y893" s="37"/>
      <c r="Z893" s="38"/>
      <c r="AA893" s="38"/>
      <c r="AB893" s="38"/>
    </row>
    <row r="894" spans="1:28" ht="45" customHeight="1">
      <c r="A894" s="54"/>
      <c r="B894" s="55" t="str">
        <f t="shared" si="6"/>
        <v>월</v>
      </c>
      <c r="C894" s="55" t="str">
        <f t="shared" si="7"/>
        <v>00년 1월 1주차</v>
      </c>
      <c r="D894" s="55"/>
      <c r="E894" s="56"/>
      <c r="F894" s="54"/>
      <c r="G894" s="54"/>
      <c r="H894" s="33"/>
      <c r="I894" s="54"/>
      <c r="J894" s="33"/>
      <c r="K894" s="33"/>
      <c r="L894" s="34"/>
      <c r="M894" s="34"/>
      <c r="N894" s="35"/>
      <c r="O894" s="34"/>
      <c r="P894" s="33"/>
      <c r="Q894" s="35"/>
      <c r="R894" s="46"/>
      <c r="S894" s="34"/>
      <c r="T894" s="47"/>
      <c r="U894" s="48"/>
      <c r="V894" s="49"/>
      <c r="W894" s="50"/>
      <c r="X894" s="51"/>
      <c r="Y894" s="37"/>
      <c r="Z894" s="38"/>
      <c r="AA894" s="38"/>
      <c r="AB894" s="38"/>
    </row>
    <row r="895" spans="1:28" ht="45" customHeight="1">
      <c r="A895" s="54"/>
      <c r="B895" s="55" t="str">
        <f t="shared" si="6"/>
        <v>월</v>
      </c>
      <c r="C895" s="55" t="str">
        <f t="shared" si="7"/>
        <v>00년 1월 1주차</v>
      </c>
      <c r="D895" s="55"/>
      <c r="E895" s="56"/>
      <c r="F895" s="54"/>
      <c r="G895" s="54"/>
      <c r="H895" s="33"/>
      <c r="I895" s="54"/>
      <c r="J895" s="33"/>
      <c r="K895" s="33"/>
      <c r="L895" s="34"/>
      <c r="M895" s="34"/>
      <c r="N895" s="35"/>
      <c r="O895" s="34"/>
      <c r="P895" s="33"/>
      <c r="Q895" s="35"/>
      <c r="R895" s="46"/>
      <c r="S895" s="34"/>
      <c r="T895" s="47"/>
      <c r="U895" s="48"/>
      <c r="V895" s="49"/>
      <c r="W895" s="50"/>
      <c r="X895" s="51"/>
      <c r="Y895" s="37"/>
      <c r="Z895" s="38"/>
      <c r="AA895" s="38"/>
      <c r="AB895" s="38"/>
    </row>
    <row r="896" spans="1:28" ht="45" customHeight="1">
      <c r="A896" s="54"/>
      <c r="B896" s="55" t="str">
        <f t="shared" si="6"/>
        <v>월</v>
      </c>
      <c r="C896" s="55" t="str">
        <f t="shared" si="7"/>
        <v>00년 1월 1주차</v>
      </c>
      <c r="D896" s="55"/>
      <c r="E896" s="56"/>
      <c r="F896" s="54"/>
      <c r="G896" s="54"/>
      <c r="H896" s="33"/>
      <c r="I896" s="54"/>
      <c r="J896" s="33"/>
      <c r="K896" s="33"/>
      <c r="L896" s="34"/>
      <c r="M896" s="34"/>
      <c r="N896" s="35"/>
      <c r="O896" s="34"/>
      <c r="P896" s="33"/>
      <c r="Q896" s="35"/>
      <c r="R896" s="46"/>
      <c r="S896" s="34"/>
      <c r="T896" s="47"/>
      <c r="U896" s="48"/>
      <c r="V896" s="49"/>
      <c r="W896" s="50"/>
      <c r="X896" s="51"/>
      <c r="Y896" s="37"/>
      <c r="Z896" s="38"/>
      <c r="AA896" s="38"/>
      <c r="AB896" s="38"/>
    </row>
    <row r="897" spans="1:28" ht="45" customHeight="1">
      <c r="A897" s="54"/>
      <c r="B897" s="55" t="str">
        <f t="shared" si="6"/>
        <v>월</v>
      </c>
      <c r="C897" s="55" t="str">
        <f t="shared" si="7"/>
        <v>00년 1월 1주차</v>
      </c>
      <c r="D897" s="55"/>
      <c r="E897" s="56"/>
      <c r="F897" s="54"/>
      <c r="G897" s="54"/>
      <c r="H897" s="33"/>
      <c r="I897" s="54"/>
      <c r="J897" s="33"/>
      <c r="K897" s="33"/>
      <c r="L897" s="34"/>
      <c r="M897" s="34"/>
      <c r="N897" s="35"/>
      <c r="O897" s="34"/>
      <c r="P897" s="33"/>
      <c r="Q897" s="35"/>
      <c r="R897" s="46"/>
      <c r="S897" s="34"/>
      <c r="T897" s="47"/>
      <c r="U897" s="48"/>
      <c r="V897" s="49"/>
      <c r="W897" s="50"/>
      <c r="X897" s="51"/>
      <c r="Y897" s="37"/>
      <c r="Z897" s="38"/>
      <c r="AA897" s="38"/>
      <c r="AB897" s="38"/>
    </row>
    <row r="898" spans="1:28" ht="45" customHeight="1">
      <c r="A898" s="54"/>
      <c r="B898" s="55" t="str">
        <f t="shared" si="6"/>
        <v>월</v>
      </c>
      <c r="C898" s="55" t="str">
        <f t="shared" si="7"/>
        <v>00년 1월 1주차</v>
      </c>
      <c r="D898" s="55"/>
      <c r="E898" s="56"/>
      <c r="F898" s="54"/>
      <c r="G898" s="54"/>
      <c r="H898" s="33"/>
      <c r="I898" s="54"/>
      <c r="J898" s="33"/>
      <c r="K898" s="33"/>
      <c r="L898" s="34"/>
      <c r="M898" s="34"/>
      <c r="N898" s="35"/>
      <c r="O898" s="34"/>
      <c r="P898" s="33"/>
      <c r="Q898" s="35"/>
      <c r="R898" s="46"/>
      <c r="S898" s="34"/>
      <c r="T898" s="47"/>
      <c r="U898" s="48"/>
      <c r="V898" s="49"/>
      <c r="W898" s="50"/>
      <c r="X898" s="51"/>
      <c r="Y898" s="37"/>
      <c r="Z898" s="38"/>
      <c r="AA898" s="38"/>
      <c r="AB898" s="38"/>
    </row>
    <row r="899" spans="1:28" ht="45" customHeight="1">
      <c r="A899" s="54"/>
      <c r="B899" s="55" t="str">
        <f t="shared" si="6"/>
        <v>월</v>
      </c>
      <c r="C899" s="55" t="str">
        <f t="shared" si="7"/>
        <v>00년 1월 1주차</v>
      </c>
      <c r="D899" s="55"/>
      <c r="E899" s="56"/>
      <c r="F899" s="54"/>
      <c r="G899" s="54"/>
      <c r="H899" s="33"/>
      <c r="I899" s="54"/>
      <c r="J899" s="33"/>
      <c r="K899" s="33"/>
      <c r="L899" s="34"/>
      <c r="M899" s="34"/>
      <c r="N899" s="35"/>
      <c r="O899" s="34"/>
      <c r="P899" s="33"/>
      <c r="Q899" s="35"/>
      <c r="R899" s="46"/>
      <c r="S899" s="34"/>
      <c r="T899" s="47"/>
      <c r="U899" s="48"/>
      <c r="V899" s="49"/>
      <c r="W899" s="50"/>
      <c r="X899" s="51"/>
      <c r="Y899" s="37"/>
      <c r="Z899" s="38"/>
      <c r="AA899" s="38"/>
      <c r="AB899" s="38"/>
    </row>
    <row r="900" spans="1:28" ht="45" customHeight="1">
      <c r="A900" s="54"/>
      <c r="B900" s="55" t="str">
        <f t="shared" si="6"/>
        <v>월</v>
      </c>
      <c r="C900" s="55" t="str">
        <f t="shared" si="7"/>
        <v>00년 1월 1주차</v>
      </c>
      <c r="D900" s="55"/>
      <c r="E900" s="56"/>
      <c r="F900" s="54"/>
      <c r="G900" s="54"/>
      <c r="H900" s="33"/>
      <c r="I900" s="54"/>
      <c r="J900" s="33"/>
      <c r="K900" s="33"/>
      <c r="L900" s="34"/>
      <c r="M900" s="34"/>
      <c r="N900" s="35"/>
      <c r="O900" s="34"/>
      <c r="P900" s="33"/>
      <c r="Q900" s="35"/>
      <c r="R900" s="46"/>
      <c r="S900" s="34"/>
      <c r="T900" s="47"/>
      <c r="U900" s="48"/>
      <c r="V900" s="49"/>
      <c r="W900" s="50"/>
      <c r="X900" s="51"/>
      <c r="Y900" s="37"/>
      <c r="Z900" s="38"/>
      <c r="AA900" s="38"/>
      <c r="AB900" s="38"/>
    </row>
    <row r="901" spans="1:28" ht="45" customHeight="1">
      <c r="A901" s="54"/>
      <c r="B901" s="55" t="str">
        <f t="shared" si="6"/>
        <v>월</v>
      </c>
      <c r="C901" s="55" t="str">
        <f t="shared" si="7"/>
        <v>00년 1월 1주차</v>
      </c>
      <c r="D901" s="55"/>
      <c r="E901" s="56"/>
      <c r="F901" s="54"/>
      <c r="G901" s="54"/>
      <c r="H901" s="33"/>
      <c r="I901" s="54"/>
      <c r="J901" s="33"/>
      <c r="K901" s="33"/>
      <c r="L901" s="34"/>
      <c r="M901" s="34"/>
      <c r="N901" s="35"/>
      <c r="O901" s="34"/>
      <c r="P901" s="33"/>
      <c r="Q901" s="35"/>
      <c r="R901" s="46"/>
      <c r="S901" s="34"/>
      <c r="T901" s="47"/>
      <c r="U901" s="48"/>
      <c r="V901" s="49"/>
      <c r="W901" s="50"/>
      <c r="X901" s="51"/>
      <c r="Y901" s="37"/>
      <c r="Z901" s="38"/>
      <c r="AA901" s="38"/>
      <c r="AB901" s="38"/>
    </row>
    <row r="902" spans="1:28" ht="45" customHeight="1">
      <c r="A902" s="54"/>
      <c r="B902" s="55" t="str">
        <f t="shared" si="6"/>
        <v>월</v>
      </c>
      <c r="C902" s="55" t="str">
        <f t="shared" si="7"/>
        <v>00년 1월 1주차</v>
      </c>
      <c r="D902" s="55"/>
      <c r="E902" s="56"/>
      <c r="F902" s="54"/>
      <c r="G902" s="54"/>
      <c r="H902" s="33"/>
      <c r="I902" s="54"/>
      <c r="J902" s="33"/>
      <c r="K902" s="33"/>
      <c r="L902" s="34"/>
      <c r="M902" s="34"/>
      <c r="N902" s="35"/>
      <c r="O902" s="34"/>
      <c r="P902" s="33"/>
      <c r="Q902" s="35"/>
      <c r="R902" s="46"/>
      <c r="S902" s="34"/>
      <c r="T902" s="47"/>
      <c r="U902" s="48"/>
      <c r="V902" s="49"/>
      <c r="W902" s="50"/>
      <c r="X902" s="51"/>
      <c r="Y902" s="37"/>
      <c r="Z902" s="38"/>
      <c r="AA902" s="38"/>
      <c r="AB902" s="38"/>
    </row>
    <row r="903" spans="1:28" ht="45" customHeight="1">
      <c r="A903" s="54"/>
      <c r="B903" s="55" t="str">
        <f t="shared" si="6"/>
        <v>월</v>
      </c>
      <c r="C903" s="55" t="str">
        <f t="shared" si="7"/>
        <v>00년 1월 1주차</v>
      </c>
      <c r="D903" s="55"/>
      <c r="E903" s="56"/>
      <c r="F903" s="54"/>
      <c r="G903" s="54"/>
      <c r="H903" s="33"/>
      <c r="I903" s="54"/>
      <c r="J903" s="33"/>
      <c r="K903" s="33"/>
      <c r="L903" s="34"/>
      <c r="M903" s="34"/>
      <c r="N903" s="35"/>
      <c r="O903" s="34"/>
      <c r="P903" s="33"/>
      <c r="Q903" s="35"/>
      <c r="R903" s="46"/>
      <c r="S903" s="34"/>
      <c r="T903" s="47"/>
      <c r="U903" s="48"/>
      <c r="V903" s="49"/>
      <c r="W903" s="50"/>
      <c r="X903" s="51"/>
      <c r="Y903" s="37"/>
      <c r="Z903" s="38"/>
      <c r="AA903" s="38"/>
      <c r="AB903" s="38"/>
    </row>
    <row r="904" spans="1:28" ht="45" customHeight="1">
      <c r="A904" s="54"/>
      <c r="B904" s="55" t="str">
        <f t="shared" si="6"/>
        <v>월</v>
      </c>
      <c r="C904" s="55" t="str">
        <f t="shared" si="7"/>
        <v>00년 1월 1주차</v>
      </c>
      <c r="D904" s="55"/>
      <c r="E904" s="56"/>
      <c r="F904" s="54"/>
      <c r="G904" s="54"/>
      <c r="H904" s="33"/>
      <c r="I904" s="54"/>
      <c r="J904" s="33"/>
      <c r="K904" s="33"/>
      <c r="L904" s="34"/>
      <c r="M904" s="34"/>
      <c r="N904" s="35"/>
      <c r="O904" s="34"/>
      <c r="P904" s="33"/>
      <c r="Q904" s="35"/>
      <c r="R904" s="46"/>
      <c r="S904" s="34"/>
      <c r="T904" s="47"/>
      <c r="U904" s="48"/>
      <c r="V904" s="49"/>
      <c r="W904" s="50"/>
      <c r="X904" s="51"/>
      <c r="Y904" s="37"/>
      <c r="Z904" s="38"/>
      <c r="AA904" s="38"/>
      <c r="AB904" s="38"/>
    </row>
    <row r="905" spans="1:28" ht="45" customHeight="1">
      <c r="A905" s="54"/>
      <c r="B905" s="55" t="str">
        <f t="shared" si="6"/>
        <v>월</v>
      </c>
      <c r="C905" s="55" t="str">
        <f t="shared" si="7"/>
        <v>00년 1월 1주차</v>
      </c>
      <c r="D905" s="55"/>
      <c r="E905" s="56"/>
      <c r="F905" s="54"/>
      <c r="G905" s="54"/>
      <c r="H905" s="33"/>
      <c r="I905" s="54"/>
      <c r="J905" s="33"/>
      <c r="K905" s="33"/>
      <c r="L905" s="34"/>
      <c r="M905" s="34"/>
      <c r="N905" s="35"/>
      <c r="O905" s="34"/>
      <c r="P905" s="33"/>
      <c r="Q905" s="35"/>
      <c r="R905" s="46"/>
      <c r="S905" s="34"/>
      <c r="T905" s="47"/>
      <c r="U905" s="48"/>
      <c r="V905" s="49"/>
      <c r="W905" s="50"/>
      <c r="X905" s="51"/>
      <c r="Y905" s="37"/>
      <c r="Z905" s="38"/>
      <c r="AA905" s="38"/>
      <c r="AB905" s="38"/>
    </row>
    <row r="906" spans="1:28" ht="45" customHeight="1">
      <c r="A906" s="54"/>
      <c r="B906" s="55" t="str">
        <f t="shared" si="6"/>
        <v>월</v>
      </c>
      <c r="C906" s="55" t="str">
        <f t="shared" si="7"/>
        <v>00년 1월 1주차</v>
      </c>
      <c r="D906" s="55"/>
      <c r="E906" s="56"/>
      <c r="F906" s="54"/>
      <c r="G906" s="54"/>
      <c r="H906" s="33"/>
      <c r="I906" s="54"/>
      <c r="J906" s="33"/>
      <c r="K906" s="33"/>
      <c r="L906" s="34"/>
      <c r="M906" s="34"/>
      <c r="N906" s="35"/>
      <c r="O906" s="34"/>
      <c r="P906" s="33"/>
      <c r="Q906" s="35"/>
      <c r="R906" s="46"/>
      <c r="S906" s="34"/>
      <c r="T906" s="47"/>
      <c r="U906" s="48"/>
      <c r="V906" s="49"/>
      <c r="W906" s="50"/>
      <c r="X906" s="51"/>
      <c r="Y906" s="37"/>
      <c r="Z906" s="38"/>
      <c r="AA906" s="38"/>
      <c r="AB906" s="38"/>
    </row>
    <row r="907" spans="1:28" ht="45" customHeight="1">
      <c r="A907" s="54"/>
      <c r="B907" s="55" t="str">
        <f t="shared" si="6"/>
        <v>월</v>
      </c>
      <c r="C907" s="55" t="str">
        <f t="shared" si="7"/>
        <v>00년 1월 1주차</v>
      </c>
      <c r="D907" s="55"/>
      <c r="E907" s="56"/>
      <c r="F907" s="54"/>
      <c r="G907" s="54"/>
      <c r="H907" s="33"/>
      <c r="I907" s="54"/>
      <c r="J907" s="33"/>
      <c r="K907" s="33"/>
      <c r="L907" s="34"/>
      <c r="M907" s="34"/>
      <c r="N907" s="35"/>
      <c r="O907" s="34"/>
      <c r="P907" s="33"/>
      <c r="Q907" s="35"/>
      <c r="R907" s="46"/>
      <c r="S907" s="34"/>
      <c r="T907" s="47"/>
      <c r="U907" s="48"/>
      <c r="V907" s="49"/>
      <c r="W907" s="50"/>
      <c r="X907" s="51"/>
      <c r="Y907" s="37"/>
      <c r="Z907" s="38"/>
      <c r="AA907" s="38"/>
      <c r="AB907" s="38"/>
    </row>
    <row r="908" spans="1:28" ht="45" customHeight="1">
      <c r="A908" s="54"/>
      <c r="B908" s="55" t="str">
        <f t="shared" si="6"/>
        <v>월</v>
      </c>
      <c r="C908" s="55" t="str">
        <f t="shared" si="7"/>
        <v>00년 1월 1주차</v>
      </c>
      <c r="D908" s="55"/>
      <c r="E908" s="56"/>
      <c r="F908" s="54"/>
      <c r="G908" s="54"/>
      <c r="H908" s="33"/>
      <c r="I908" s="54"/>
      <c r="J908" s="33"/>
      <c r="K908" s="33"/>
      <c r="L908" s="34"/>
      <c r="M908" s="34"/>
      <c r="N908" s="35"/>
      <c r="O908" s="34"/>
      <c r="P908" s="33"/>
      <c r="Q908" s="35"/>
      <c r="R908" s="46"/>
      <c r="S908" s="34"/>
      <c r="T908" s="47"/>
      <c r="U908" s="48"/>
      <c r="V908" s="49"/>
      <c r="W908" s="50"/>
      <c r="X908" s="51"/>
      <c r="Y908" s="37"/>
      <c r="Z908" s="38"/>
      <c r="AA908" s="38"/>
      <c r="AB908" s="38"/>
    </row>
    <row r="909" spans="1:28" ht="45" customHeight="1">
      <c r="A909" s="54"/>
      <c r="B909" s="55" t="str">
        <f t="shared" si="6"/>
        <v>월</v>
      </c>
      <c r="C909" s="55" t="str">
        <f t="shared" si="7"/>
        <v>00년 1월 1주차</v>
      </c>
      <c r="D909" s="55"/>
      <c r="E909" s="56"/>
      <c r="F909" s="54"/>
      <c r="G909" s="54"/>
      <c r="H909" s="33"/>
      <c r="I909" s="54"/>
      <c r="J909" s="33"/>
      <c r="K909" s="33"/>
      <c r="L909" s="34"/>
      <c r="M909" s="34"/>
      <c r="N909" s="35"/>
      <c r="O909" s="34"/>
      <c r="P909" s="33"/>
      <c r="Q909" s="35"/>
      <c r="R909" s="46"/>
      <c r="S909" s="34"/>
      <c r="T909" s="47"/>
      <c r="U909" s="48"/>
      <c r="V909" s="49"/>
      <c r="W909" s="50"/>
      <c r="X909" s="51"/>
      <c r="Y909" s="37"/>
      <c r="Z909" s="38"/>
      <c r="AA909" s="38"/>
      <c r="AB909" s="38"/>
    </row>
    <row r="910" spans="1:28" ht="45" customHeight="1">
      <c r="A910" s="54"/>
      <c r="B910" s="55" t="str">
        <f t="shared" si="6"/>
        <v>월</v>
      </c>
      <c r="C910" s="55" t="str">
        <f t="shared" si="7"/>
        <v>00년 1월 1주차</v>
      </c>
      <c r="D910" s="55"/>
      <c r="E910" s="56"/>
      <c r="F910" s="54"/>
      <c r="G910" s="54"/>
      <c r="H910" s="33"/>
      <c r="I910" s="54"/>
      <c r="J910" s="33"/>
      <c r="K910" s="33"/>
      <c r="L910" s="34"/>
      <c r="M910" s="34"/>
      <c r="N910" s="35"/>
      <c r="O910" s="34"/>
      <c r="P910" s="33"/>
      <c r="Q910" s="35"/>
      <c r="R910" s="46"/>
      <c r="S910" s="34"/>
      <c r="T910" s="47"/>
      <c r="U910" s="48"/>
      <c r="V910" s="49"/>
      <c r="W910" s="50"/>
      <c r="X910" s="51"/>
      <c r="Y910" s="37"/>
      <c r="Z910" s="38"/>
      <c r="AA910" s="38"/>
      <c r="AB910" s="38"/>
    </row>
    <row r="911" spans="1:28" ht="45" customHeight="1">
      <c r="A911" s="54"/>
      <c r="B911" s="55" t="str">
        <f t="shared" si="6"/>
        <v>월</v>
      </c>
      <c r="C911" s="55" t="str">
        <f t="shared" si="7"/>
        <v>00년 1월 1주차</v>
      </c>
      <c r="D911" s="55"/>
      <c r="E911" s="56"/>
      <c r="F911" s="54"/>
      <c r="G911" s="54"/>
      <c r="H911" s="33"/>
      <c r="I911" s="54"/>
      <c r="J911" s="33"/>
      <c r="K911" s="33"/>
      <c r="L911" s="34"/>
      <c r="M911" s="34"/>
      <c r="N911" s="35"/>
      <c r="O911" s="34"/>
      <c r="P911" s="33"/>
      <c r="Q911" s="35"/>
      <c r="R911" s="46"/>
      <c r="S911" s="34"/>
      <c r="T911" s="47"/>
      <c r="U911" s="48"/>
      <c r="V911" s="49"/>
      <c r="W911" s="50"/>
      <c r="X911" s="51"/>
      <c r="Y911" s="37"/>
      <c r="Z911" s="38"/>
      <c r="AA911" s="38"/>
      <c r="AB911" s="38"/>
    </row>
    <row r="912" spans="1:28" ht="45" customHeight="1">
      <c r="A912" s="54"/>
      <c r="B912" s="55" t="str">
        <f t="shared" si="6"/>
        <v>월</v>
      </c>
      <c r="C912" s="55" t="str">
        <f t="shared" si="7"/>
        <v>00년 1월 1주차</v>
      </c>
      <c r="D912" s="55"/>
      <c r="E912" s="56"/>
      <c r="F912" s="54"/>
      <c r="G912" s="54"/>
      <c r="H912" s="33"/>
      <c r="I912" s="54"/>
      <c r="J912" s="33"/>
      <c r="K912" s="33"/>
      <c r="L912" s="34"/>
      <c r="M912" s="34"/>
      <c r="N912" s="35"/>
      <c r="O912" s="34"/>
      <c r="P912" s="33"/>
      <c r="Q912" s="35"/>
      <c r="R912" s="46"/>
      <c r="S912" s="34"/>
      <c r="T912" s="47"/>
      <c r="U912" s="48"/>
      <c r="V912" s="49"/>
      <c r="W912" s="50"/>
      <c r="X912" s="51"/>
      <c r="Y912" s="37"/>
      <c r="Z912" s="38"/>
      <c r="AA912" s="38"/>
      <c r="AB912" s="38"/>
    </row>
    <row r="913" spans="1:28" ht="45" customHeight="1">
      <c r="A913" s="54"/>
      <c r="B913" s="55" t="str">
        <f t="shared" si="6"/>
        <v>월</v>
      </c>
      <c r="C913" s="55" t="str">
        <f t="shared" si="7"/>
        <v>00년 1월 1주차</v>
      </c>
      <c r="D913" s="55"/>
      <c r="E913" s="56"/>
      <c r="F913" s="54"/>
      <c r="G913" s="54"/>
      <c r="H913" s="33"/>
      <c r="I913" s="54"/>
      <c r="J913" s="33"/>
      <c r="K913" s="33"/>
      <c r="L913" s="34"/>
      <c r="M913" s="34"/>
      <c r="N913" s="35"/>
      <c r="O913" s="34"/>
      <c r="P913" s="33"/>
      <c r="Q913" s="35"/>
      <c r="R913" s="46"/>
      <c r="S913" s="34"/>
      <c r="T913" s="47"/>
      <c r="U913" s="48"/>
      <c r="V913" s="49"/>
      <c r="W913" s="50"/>
      <c r="X913" s="51"/>
      <c r="Y913" s="37"/>
      <c r="Z913" s="38"/>
      <c r="AA913" s="38"/>
      <c r="AB913" s="38"/>
    </row>
    <row r="914" spans="1:28" ht="45" customHeight="1">
      <c r="A914" s="54"/>
      <c r="B914" s="55" t="str">
        <f t="shared" si="6"/>
        <v>월</v>
      </c>
      <c r="C914" s="55" t="str">
        <f t="shared" si="7"/>
        <v>00년 1월 1주차</v>
      </c>
      <c r="D914" s="55"/>
      <c r="E914" s="56"/>
      <c r="F914" s="54"/>
      <c r="G914" s="54"/>
      <c r="H914" s="33"/>
      <c r="I914" s="54"/>
      <c r="J914" s="33"/>
      <c r="K914" s="33"/>
      <c r="L914" s="34"/>
      <c r="M914" s="34"/>
      <c r="N914" s="35"/>
      <c r="O914" s="34"/>
      <c r="P914" s="33"/>
      <c r="Q914" s="35"/>
      <c r="R914" s="46"/>
      <c r="S914" s="34"/>
      <c r="T914" s="47"/>
      <c r="U914" s="48"/>
      <c r="V914" s="49"/>
      <c r="W914" s="50"/>
      <c r="X914" s="51"/>
      <c r="Y914" s="37"/>
      <c r="Z914" s="38"/>
      <c r="AA914" s="38"/>
      <c r="AB914" s="38"/>
    </row>
    <row r="915" spans="1:28" ht="45" customHeight="1">
      <c r="A915" s="54"/>
      <c r="B915" s="55" t="str">
        <f t="shared" si="6"/>
        <v>월</v>
      </c>
      <c r="C915" s="55" t="str">
        <f t="shared" si="7"/>
        <v>00년 1월 1주차</v>
      </c>
      <c r="D915" s="55"/>
      <c r="E915" s="56"/>
      <c r="F915" s="54"/>
      <c r="G915" s="54"/>
      <c r="H915" s="33"/>
      <c r="I915" s="54"/>
      <c r="J915" s="33"/>
      <c r="K915" s="33"/>
      <c r="L915" s="34"/>
      <c r="M915" s="34"/>
      <c r="N915" s="35"/>
      <c r="O915" s="34"/>
      <c r="P915" s="33"/>
      <c r="Q915" s="35"/>
      <c r="R915" s="46"/>
      <c r="S915" s="34"/>
      <c r="T915" s="47"/>
      <c r="U915" s="48"/>
      <c r="V915" s="49"/>
      <c r="W915" s="50"/>
      <c r="X915" s="51"/>
      <c r="Y915" s="37"/>
      <c r="Z915" s="38"/>
      <c r="AA915" s="38"/>
      <c r="AB915" s="38"/>
    </row>
    <row r="916" spans="1:28" ht="45" customHeight="1">
      <c r="A916" s="54"/>
      <c r="B916" s="55" t="str">
        <f t="shared" si="6"/>
        <v>월</v>
      </c>
      <c r="C916" s="55" t="str">
        <f t="shared" si="7"/>
        <v>00년 1월 1주차</v>
      </c>
      <c r="D916" s="55"/>
      <c r="E916" s="56"/>
      <c r="F916" s="54"/>
      <c r="G916" s="54"/>
      <c r="H916" s="33"/>
      <c r="I916" s="54"/>
      <c r="J916" s="33"/>
      <c r="K916" s="33"/>
      <c r="L916" s="34"/>
      <c r="M916" s="34"/>
      <c r="N916" s="35"/>
      <c r="O916" s="34"/>
      <c r="P916" s="33"/>
      <c r="Q916" s="35"/>
      <c r="R916" s="46"/>
      <c r="S916" s="34"/>
      <c r="T916" s="47"/>
      <c r="U916" s="48"/>
      <c r="V916" s="49"/>
      <c r="W916" s="50"/>
      <c r="X916" s="51"/>
      <c r="Y916" s="37"/>
      <c r="Z916" s="38"/>
      <c r="AA916" s="38"/>
      <c r="AB916" s="38"/>
    </row>
    <row r="917" spans="1:28" ht="45" customHeight="1">
      <c r="A917" s="54"/>
      <c r="B917" s="55" t="str">
        <f t="shared" si="6"/>
        <v>월</v>
      </c>
      <c r="C917" s="55" t="str">
        <f t="shared" si="7"/>
        <v>00년 1월 1주차</v>
      </c>
      <c r="D917" s="55"/>
      <c r="E917" s="56"/>
      <c r="F917" s="54"/>
      <c r="G917" s="54"/>
      <c r="H917" s="33"/>
      <c r="I917" s="54"/>
      <c r="J917" s="33"/>
      <c r="K917" s="33"/>
      <c r="L917" s="34"/>
      <c r="M917" s="34"/>
      <c r="N917" s="35"/>
      <c r="O917" s="34"/>
      <c r="P917" s="33"/>
      <c r="Q917" s="35"/>
      <c r="R917" s="46"/>
      <c r="S917" s="34"/>
      <c r="T917" s="47"/>
      <c r="U917" s="48"/>
      <c r="V917" s="49"/>
      <c r="W917" s="50"/>
      <c r="X917" s="51"/>
      <c r="Y917" s="37"/>
      <c r="Z917" s="38"/>
      <c r="AA917" s="38"/>
      <c r="AB917" s="38"/>
    </row>
    <row r="918" spans="1:28" ht="45" customHeight="1">
      <c r="A918" s="54"/>
      <c r="B918" s="55" t="str">
        <f t="shared" si="6"/>
        <v>월</v>
      </c>
      <c r="C918" s="55" t="str">
        <f t="shared" si="7"/>
        <v>00년 1월 1주차</v>
      </c>
      <c r="D918" s="55"/>
      <c r="E918" s="56"/>
      <c r="F918" s="54"/>
      <c r="G918" s="54"/>
      <c r="H918" s="33"/>
      <c r="I918" s="54"/>
      <c r="J918" s="33"/>
      <c r="K918" s="33"/>
      <c r="L918" s="34"/>
      <c r="M918" s="34"/>
      <c r="N918" s="35"/>
      <c r="O918" s="34"/>
      <c r="P918" s="33"/>
      <c r="Q918" s="35"/>
      <c r="R918" s="46"/>
      <c r="S918" s="34"/>
      <c r="T918" s="47"/>
      <c r="U918" s="48"/>
      <c r="V918" s="49"/>
      <c r="W918" s="50"/>
      <c r="X918" s="51"/>
      <c r="Y918" s="37"/>
      <c r="Z918" s="38"/>
      <c r="AA918" s="38"/>
      <c r="AB918" s="38"/>
    </row>
    <row r="919" spans="1:28" ht="45" customHeight="1">
      <c r="A919" s="54"/>
      <c r="B919" s="55" t="str">
        <f t="shared" si="6"/>
        <v>월</v>
      </c>
      <c r="C919" s="55" t="str">
        <f t="shared" si="7"/>
        <v>00년 1월 1주차</v>
      </c>
      <c r="D919" s="55"/>
      <c r="E919" s="56"/>
      <c r="F919" s="54"/>
      <c r="G919" s="54"/>
      <c r="H919" s="33"/>
      <c r="I919" s="54"/>
      <c r="J919" s="33"/>
      <c r="K919" s="33"/>
      <c r="L919" s="34"/>
      <c r="M919" s="34"/>
      <c r="N919" s="35"/>
      <c r="O919" s="34"/>
      <c r="P919" s="33"/>
      <c r="Q919" s="35"/>
      <c r="R919" s="46"/>
      <c r="S919" s="34"/>
      <c r="T919" s="47"/>
      <c r="U919" s="48"/>
      <c r="V919" s="49"/>
      <c r="W919" s="50"/>
      <c r="X919" s="51"/>
      <c r="Y919" s="37"/>
      <c r="Z919" s="38"/>
      <c r="AA919" s="38"/>
      <c r="AB919" s="38"/>
    </row>
    <row r="920" spans="1:28" ht="45" customHeight="1">
      <c r="A920" s="54"/>
      <c r="B920" s="55" t="str">
        <f t="shared" si="6"/>
        <v>월</v>
      </c>
      <c r="C920" s="55" t="str">
        <f t="shared" si="7"/>
        <v>00년 1월 1주차</v>
      </c>
      <c r="D920" s="55"/>
      <c r="E920" s="56"/>
      <c r="F920" s="54"/>
      <c r="G920" s="54"/>
      <c r="H920" s="33"/>
      <c r="I920" s="54"/>
      <c r="J920" s="33"/>
      <c r="K920" s="33"/>
      <c r="L920" s="34"/>
      <c r="M920" s="34"/>
      <c r="N920" s="35"/>
      <c r="O920" s="34"/>
      <c r="P920" s="33"/>
      <c r="Q920" s="35"/>
      <c r="R920" s="46"/>
      <c r="S920" s="34"/>
      <c r="T920" s="47"/>
      <c r="U920" s="48"/>
      <c r="V920" s="49"/>
      <c r="W920" s="50"/>
      <c r="X920" s="51"/>
      <c r="Y920" s="37"/>
      <c r="Z920" s="38"/>
      <c r="AA920" s="38"/>
      <c r="AB920" s="38"/>
    </row>
    <row r="921" spans="1:28" ht="45" customHeight="1">
      <c r="A921" s="54"/>
      <c r="B921" s="55" t="str">
        <f t="shared" si="6"/>
        <v>월</v>
      </c>
      <c r="C921" s="55" t="str">
        <f t="shared" si="7"/>
        <v>00년 1월 1주차</v>
      </c>
      <c r="D921" s="55"/>
      <c r="E921" s="56"/>
      <c r="F921" s="54"/>
      <c r="G921" s="54"/>
      <c r="H921" s="33"/>
      <c r="I921" s="54"/>
      <c r="J921" s="33"/>
      <c r="K921" s="33"/>
      <c r="L921" s="34"/>
      <c r="M921" s="34"/>
      <c r="N921" s="35"/>
      <c r="O921" s="34"/>
      <c r="P921" s="33"/>
      <c r="Q921" s="35"/>
      <c r="R921" s="46"/>
      <c r="S921" s="34"/>
      <c r="T921" s="47"/>
      <c r="U921" s="48"/>
      <c r="V921" s="49"/>
      <c r="W921" s="50"/>
      <c r="X921" s="51"/>
      <c r="Y921" s="37"/>
      <c r="Z921" s="38"/>
      <c r="AA921" s="38"/>
      <c r="AB921" s="38"/>
    </row>
    <row r="922" spans="1:28" ht="45" customHeight="1">
      <c r="A922" s="54"/>
      <c r="B922" s="55" t="str">
        <f t="shared" si="6"/>
        <v>월</v>
      </c>
      <c r="C922" s="55" t="str">
        <f t="shared" si="7"/>
        <v>00년 1월 1주차</v>
      </c>
      <c r="D922" s="55"/>
      <c r="E922" s="56"/>
      <c r="F922" s="54"/>
      <c r="G922" s="54"/>
      <c r="H922" s="33"/>
      <c r="I922" s="54"/>
      <c r="J922" s="33"/>
      <c r="K922" s="33"/>
      <c r="L922" s="34"/>
      <c r="M922" s="34"/>
      <c r="N922" s="35"/>
      <c r="O922" s="34"/>
      <c r="P922" s="33"/>
      <c r="Q922" s="35"/>
      <c r="R922" s="46"/>
      <c r="S922" s="34"/>
      <c r="T922" s="47"/>
      <c r="U922" s="48"/>
      <c r="V922" s="49"/>
      <c r="W922" s="50"/>
      <c r="X922" s="51"/>
      <c r="Y922" s="37"/>
      <c r="Z922" s="38"/>
      <c r="AA922" s="38"/>
      <c r="AB922" s="38"/>
    </row>
    <row r="923" spans="1:28" ht="45" customHeight="1">
      <c r="A923" s="54"/>
      <c r="B923" s="55" t="str">
        <f t="shared" si="6"/>
        <v>월</v>
      </c>
      <c r="C923" s="55" t="str">
        <f t="shared" si="7"/>
        <v>00년 1월 1주차</v>
      </c>
      <c r="D923" s="55"/>
      <c r="E923" s="56"/>
      <c r="F923" s="54"/>
      <c r="G923" s="54"/>
      <c r="H923" s="33"/>
      <c r="I923" s="54"/>
      <c r="J923" s="33"/>
      <c r="K923" s="33"/>
      <c r="L923" s="34"/>
      <c r="M923" s="34"/>
      <c r="N923" s="35"/>
      <c r="O923" s="34"/>
      <c r="P923" s="33"/>
      <c r="Q923" s="35"/>
      <c r="R923" s="46"/>
      <c r="S923" s="34"/>
      <c r="T923" s="47"/>
      <c r="U923" s="48"/>
      <c r="V923" s="49"/>
      <c r="W923" s="50"/>
      <c r="X923" s="51"/>
      <c r="Y923" s="37"/>
      <c r="Z923" s="38"/>
      <c r="AA923" s="38"/>
      <c r="AB923" s="38"/>
    </row>
    <row r="924" spans="1:28" ht="45" customHeight="1">
      <c r="A924" s="54"/>
      <c r="B924" s="55" t="str">
        <f t="shared" si="6"/>
        <v>월</v>
      </c>
      <c r="C924" s="55" t="str">
        <f t="shared" si="7"/>
        <v>00년 1월 1주차</v>
      </c>
      <c r="D924" s="55"/>
      <c r="E924" s="56"/>
      <c r="F924" s="54"/>
      <c r="G924" s="54"/>
      <c r="H924" s="33"/>
      <c r="I924" s="54"/>
      <c r="J924" s="33"/>
      <c r="K924" s="33"/>
      <c r="L924" s="34"/>
      <c r="M924" s="34"/>
      <c r="N924" s="35"/>
      <c r="O924" s="34"/>
      <c r="P924" s="33"/>
      <c r="Q924" s="35"/>
      <c r="R924" s="46"/>
      <c r="S924" s="34"/>
      <c r="T924" s="47"/>
      <c r="U924" s="48"/>
      <c r="V924" s="49"/>
      <c r="W924" s="50"/>
      <c r="X924" s="51"/>
      <c r="Y924" s="37"/>
      <c r="Z924" s="38"/>
      <c r="AA924" s="38"/>
      <c r="AB924" s="38"/>
    </row>
    <row r="925" spans="1:28" ht="45" customHeight="1">
      <c r="A925" s="54"/>
      <c r="B925" s="55" t="str">
        <f t="shared" si="6"/>
        <v>월</v>
      </c>
      <c r="C925" s="55" t="str">
        <f t="shared" si="7"/>
        <v>00년 1월 1주차</v>
      </c>
      <c r="D925" s="55"/>
      <c r="E925" s="56"/>
      <c r="F925" s="54"/>
      <c r="G925" s="54"/>
      <c r="H925" s="33"/>
      <c r="I925" s="54"/>
      <c r="J925" s="33"/>
      <c r="K925" s="33"/>
      <c r="L925" s="34"/>
      <c r="M925" s="34"/>
      <c r="N925" s="35"/>
      <c r="O925" s="34"/>
      <c r="P925" s="33"/>
      <c r="Q925" s="35"/>
      <c r="R925" s="46"/>
      <c r="S925" s="34"/>
      <c r="T925" s="47"/>
      <c r="U925" s="48"/>
      <c r="V925" s="49"/>
      <c r="W925" s="50"/>
      <c r="X925" s="51"/>
      <c r="Y925" s="37"/>
      <c r="Z925" s="38"/>
      <c r="AA925" s="38"/>
      <c r="AB925" s="38"/>
    </row>
    <row r="926" spans="1:28" ht="45" customHeight="1">
      <c r="A926" s="54"/>
      <c r="B926" s="55" t="str">
        <f t="shared" si="6"/>
        <v>월</v>
      </c>
      <c r="C926" s="55" t="str">
        <f t="shared" si="7"/>
        <v>00년 1월 1주차</v>
      </c>
      <c r="D926" s="55"/>
      <c r="E926" s="56"/>
      <c r="F926" s="54"/>
      <c r="G926" s="54"/>
      <c r="H926" s="33"/>
      <c r="I926" s="54"/>
      <c r="J926" s="33"/>
      <c r="K926" s="33"/>
      <c r="L926" s="34"/>
      <c r="M926" s="34"/>
      <c r="N926" s="35"/>
      <c r="O926" s="34"/>
      <c r="P926" s="33"/>
      <c r="Q926" s="35"/>
      <c r="R926" s="46"/>
      <c r="S926" s="34"/>
      <c r="T926" s="47"/>
      <c r="U926" s="48"/>
      <c r="V926" s="49"/>
      <c r="W926" s="50"/>
      <c r="X926" s="51"/>
      <c r="Y926" s="37"/>
      <c r="Z926" s="38"/>
      <c r="AA926" s="38"/>
      <c r="AB926" s="38"/>
    </row>
    <row r="927" spans="1:28" ht="45" customHeight="1">
      <c r="A927" s="54"/>
      <c r="B927" s="55" t="str">
        <f t="shared" si="6"/>
        <v>월</v>
      </c>
      <c r="C927" s="55" t="str">
        <f t="shared" si="7"/>
        <v>00년 1월 1주차</v>
      </c>
      <c r="D927" s="55"/>
      <c r="E927" s="56"/>
      <c r="F927" s="54"/>
      <c r="G927" s="54"/>
      <c r="H927" s="33"/>
      <c r="I927" s="54"/>
      <c r="J927" s="33"/>
      <c r="K927" s="33"/>
      <c r="L927" s="34"/>
      <c r="M927" s="34"/>
      <c r="N927" s="35"/>
      <c r="O927" s="34"/>
      <c r="P927" s="33"/>
      <c r="Q927" s="35"/>
      <c r="R927" s="46"/>
      <c r="S927" s="34"/>
      <c r="T927" s="47"/>
      <c r="U927" s="48"/>
      <c r="V927" s="49"/>
      <c r="W927" s="50"/>
      <c r="X927" s="51"/>
      <c r="Y927" s="37"/>
      <c r="Z927" s="38"/>
      <c r="AA927" s="38"/>
      <c r="AB927" s="38"/>
    </row>
    <row r="928" spans="1:28" ht="45" customHeight="1">
      <c r="A928" s="54"/>
      <c r="B928" s="55" t="str">
        <f t="shared" si="6"/>
        <v>월</v>
      </c>
      <c r="C928" s="55" t="str">
        <f t="shared" si="7"/>
        <v>00년 1월 1주차</v>
      </c>
      <c r="D928" s="55"/>
      <c r="E928" s="56"/>
      <c r="F928" s="54"/>
      <c r="G928" s="54"/>
      <c r="H928" s="33"/>
      <c r="I928" s="54"/>
      <c r="J928" s="33"/>
      <c r="K928" s="33"/>
      <c r="L928" s="34"/>
      <c r="M928" s="34"/>
      <c r="N928" s="35"/>
      <c r="O928" s="34"/>
      <c r="P928" s="33"/>
      <c r="Q928" s="35"/>
      <c r="R928" s="46"/>
      <c r="S928" s="34"/>
      <c r="T928" s="47"/>
      <c r="U928" s="48"/>
      <c r="V928" s="49"/>
      <c r="W928" s="50"/>
      <c r="X928" s="51"/>
      <c r="Y928" s="37"/>
      <c r="Z928" s="38"/>
      <c r="AA928" s="38"/>
      <c r="AB928" s="38"/>
    </row>
    <row r="929" spans="1:28" ht="45" customHeight="1">
      <c r="A929" s="54"/>
      <c r="B929" s="55" t="str">
        <f t="shared" si="6"/>
        <v>월</v>
      </c>
      <c r="C929" s="55" t="str">
        <f t="shared" si="7"/>
        <v>00년 1월 1주차</v>
      </c>
      <c r="D929" s="55"/>
      <c r="E929" s="56"/>
      <c r="F929" s="54"/>
      <c r="G929" s="54"/>
      <c r="H929" s="33"/>
      <c r="I929" s="54"/>
      <c r="J929" s="33"/>
      <c r="K929" s="33"/>
      <c r="L929" s="34"/>
      <c r="M929" s="34"/>
      <c r="N929" s="35"/>
      <c r="O929" s="34"/>
      <c r="P929" s="33"/>
      <c r="Q929" s="35"/>
      <c r="R929" s="46"/>
      <c r="S929" s="34"/>
      <c r="T929" s="47"/>
      <c r="U929" s="48"/>
      <c r="V929" s="49"/>
      <c r="W929" s="50"/>
      <c r="X929" s="51"/>
      <c r="Y929" s="37"/>
      <c r="Z929" s="38"/>
      <c r="AA929" s="38"/>
      <c r="AB929" s="38"/>
    </row>
    <row r="930" spans="1:28" ht="45" customHeight="1">
      <c r="A930" s="54"/>
      <c r="B930" s="55" t="str">
        <f t="shared" si="6"/>
        <v>월</v>
      </c>
      <c r="C930" s="55" t="str">
        <f t="shared" si="7"/>
        <v>00년 1월 1주차</v>
      </c>
      <c r="D930" s="55"/>
      <c r="E930" s="56"/>
      <c r="F930" s="54"/>
      <c r="G930" s="54"/>
      <c r="H930" s="33"/>
      <c r="I930" s="54"/>
      <c r="J930" s="33"/>
      <c r="K930" s="33"/>
      <c r="L930" s="34"/>
      <c r="M930" s="34"/>
      <c r="N930" s="35"/>
      <c r="O930" s="34"/>
      <c r="P930" s="33"/>
      <c r="Q930" s="35"/>
      <c r="R930" s="46"/>
      <c r="S930" s="34"/>
      <c r="T930" s="47"/>
      <c r="U930" s="48"/>
      <c r="V930" s="49"/>
      <c r="W930" s="50"/>
      <c r="X930" s="51"/>
      <c r="Y930" s="37"/>
      <c r="Z930" s="38"/>
      <c r="AA930" s="38"/>
      <c r="AB930" s="38"/>
    </row>
    <row r="931" spans="1:28" ht="45" customHeight="1">
      <c r="A931" s="54"/>
      <c r="B931" s="55" t="str">
        <f t="shared" si="6"/>
        <v>월</v>
      </c>
      <c r="C931" s="55" t="str">
        <f t="shared" si="7"/>
        <v>00년 1월 1주차</v>
      </c>
      <c r="D931" s="55"/>
      <c r="E931" s="56"/>
      <c r="F931" s="54"/>
      <c r="G931" s="54"/>
      <c r="H931" s="33"/>
      <c r="I931" s="54"/>
      <c r="J931" s="33"/>
      <c r="K931" s="33"/>
      <c r="L931" s="34"/>
      <c r="M931" s="34"/>
      <c r="N931" s="35"/>
      <c r="O931" s="34"/>
      <c r="P931" s="33"/>
      <c r="Q931" s="35"/>
      <c r="R931" s="46"/>
      <c r="S931" s="34"/>
      <c r="T931" s="47"/>
      <c r="U931" s="48"/>
      <c r="V931" s="49"/>
      <c r="W931" s="50"/>
      <c r="X931" s="51"/>
      <c r="Y931" s="37"/>
      <c r="Z931" s="38"/>
      <c r="AA931" s="38"/>
      <c r="AB931" s="38"/>
    </row>
    <row r="932" spans="1:28" ht="45" customHeight="1">
      <c r="A932" s="54"/>
      <c r="B932" s="55" t="str">
        <f t="shared" si="6"/>
        <v>월</v>
      </c>
      <c r="C932" s="55" t="str">
        <f t="shared" si="7"/>
        <v>00년 1월 1주차</v>
      </c>
      <c r="D932" s="55"/>
      <c r="E932" s="56"/>
      <c r="F932" s="54"/>
      <c r="G932" s="54"/>
      <c r="H932" s="33"/>
      <c r="I932" s="54"/>
      <c r="J932" s="33"/>
      <c r="K932" s="33"/>
      <c r="L932" s="34"/>
      <c r="M932" s="34"/>
      <c r="N932" s="35"/>
      <c r="O932" s="34"/>
      <c r="P932" s="33"/>
      <c r="Q932" s="35"/>
      <c r="R932" s="46"/>
      <c r="S932" s="34"/>
      <c r="T932" s="47"/>
      <c r="U932" s="48"/>
      <c r="V932" s="49"/>
      <c r="W932" s="50"/>
      <c r="X932" s="51"/>
      <c r="Y932" s="37"/>
      <c r="Z932" s="38"/>
      <c r="AA932" s="38"/>
      <c r="AB932" s="38"/>
    </row>
    <row r="933" spans="1:28" ht="45" customHeight="1">
      <c r="A933" s="54"/>
      <c r="B933" s="55" t="str">
        <f t="shared" si="6"/>
        <v>월</v>
      </c>
      <c r="C933" s="55" t="str">
        <f t="shared" si="7"/>
        <v>00년 1월 1주차</v>
      </c>
      <c r="D933" s="55"/>
      <c r="E933" s="56"/>
      <c r="F933" s="54"/>
      <c r="G933" s="54"/>
      <c r="H933" s="33"/>
      <c r="I933" s="54"/>
      <c r="J933" s="33"/>
      <c r="K933" s="33"/>
      <c r="L933" s="34"/>
      <c r="M933" s="34"/>
      <c r="N933" s="35"/>
      <c r="O933" s="34"/>
      <c r="P933" s="33"/>
      <c r="Q933" s="35"/>
      <c r="R933" s="46"/>
      <c r="S933" s="34"/>
      <c r="T933" s="47"/>
      <c r="U933" s="48"/>
      <c r="V933" s="49"/>
      <c r="W933" s="50"/>
      <c r="X933" s="51"/>
      <c r="Y933" s="37"/>
      <c r="Z933" s="38"/>
      <c r="AA933" s="38"/>
      <c r="AB933" s="38"/>
    </row>
    <row r="934" spans="1:28" ht="45" customHeight="1">
      <c r="A934" s="54"/>
      <c r="B934" s="55" t="str">
        <f t="shared" si="6"/>
        <v>월</v>
      </c>
      <c r="C934" s="55" t="str">
        <f t="shared" si="7"/>
        <v>00년 1월 1주차</v>
      </c>
      <c r="D934" s="55"/>
      <c r="E934" s="56"/>
      <c r="F934" s="54"/>
      <c r="G934" s="54"/>
      <c r="H934" s="33"/>
      <c r="I934" s="54"/>
      <c r="J934" s="33"/>
      <c r="K934" s="33"/>
      <c r="L934" s="34"/>
      <c r="M934" s="34"/>
      <c r="N934" s="35"/>
      <c r="O934" s="34"/>
      <c r="P934" s="33"/>
      <c r="Q934" s="35"/>
      <c r="R934" s="46"/>
      <c r="S934" s="34"/>
      <c r="T934" s="47"/>
      <c r="U934" s="48"/>
      <c r="V934" s="49"/>
      <c r="W934" s="50"/>
      <c r="X934" s="51"/>
      <c r="Y934" s="37"/>
      <c r="Z934" s="38"/>
      <c r="AA934" s="38"/>
      <c r="AB934" s="38"/>
    </row>
    <row r="935" spans="1:28" ht="45" customHeight="1">
      <c r="A935" s="54"/>
      <c r="B935" s="55" t="str">
        <f t="shared" si="6"/>
        <v>월</v>
      </c>
      <c r="C935" s="55" t="str">
        <f t="shared" si="7"/>
        <v>00년 1월 1주차</v>
      </c>
      <c r="D935" s="55"/>
      <c r="E935" s="56"/>
      <c r="F935" s="54"/>
      <c r="G935" s="54"/>
      <c r="H935" s="33"/>
      <c r="I935" s="54"/>
      <c r="J935" s="33"/>
      <c r="K935" s="33"/>
      <c r="L935" s="34"/>
      <c r="M935" s="34"/>
      <c r="N935" s="35"/>
      <c r="O935" s="34"/>
      <c r="P935" s="33"/>
      <c r="Q935" s="35"/>
      <c r="R935" s="46"/>
      <c r="S935" s="34"/>
      <c r="T935" s="47"/>
      <c r="U935" s="48"/>
      <c r="V935" s="49"/>
      <c r="W935" s="50"/>
      <c r="X935" s="51"/>
      <c r="Y935" s="37"/>
      <c r="Z935" s="38"/>
      <c r="AA935" s="38"/>
      <c r="AB935" s="38"/>
    </row>
    <row r="936" spans="1:28" ht="45" customHeight="1">
      <c r="A936" s="54"/>
      <c r="B936" s="55" t="str">
        <f t="shared" si="6"/>
        <v>월</v>
      </c>
      <c r="C936" s="55" t="str">
        <f t="shared" si="7"/>
        <v>00년 1월 1주차</v>
      </c>
      <c r="D936" s="55"/>
      <c r="E936" s="56"/>
      <c r="F936" s="54"/>
      <c r="G936" s="54"/>
      <c r="H936" s="33"/>
      <c r="I936" s="54"/>
      <c r="J936" s="33"/>
      <c r="K936" s="33"/>
      <c r="L936" s="34"/>
      <c r="M936" s="34"/>
      <c r="N936" s="35"/>
      <c r="O936" s="34"/>
      <c r="P936" s="33"/>
      <c r="Q936" s="35"/>
      <c r="R936" s="46"/>
      <c r="S936" s="34"/>
      <c r="T936" s="47"/>
      <c r="U936" s="48"/>
      <c r="V936" s="49"/>
      <c r="W936" s="50"/>
      <c r="X936" s="51"/>
      <c r="Y936" s="37"/>
      <c r="Z936" s="38"/>
      <c r="AA936" s="38"/>
      <c r="AB936" s="38"/>
    </row>
    <row r="937" spans="1:28" ht="45" customHeight="1">
      <c r="A937" s="54"/>
      <c r="B937" s="55" t="str">
        <f t="shared" si="6"/>
        <v>월</v>
      </c>
      <c r="C937" s="55" t="str">
        <f t="shared" si="7"/>
        <v>00년 1월 1주차</v>
      </c>
      <c r="D937" s="55"/>
      <c r="E937" s="56"/>
      <c r="F937" s="54"/>
      <c r="G937" s="54"/>
      <c r="H937" s="33"/>
      <c r="I937" s="54"/>
      <c r="J937" s="33"/>
      <c r="K937" s="33"/>
      <c r="L937" s="34"/>
      <c r="M937" s="34"/>
      <c r="N937" s="35"/>
      <c r="O937" s="34"/>
      <c r="P937" s="33"/>
      <c r="Q937" s="35"/>
      <c r="R937" s="46"/>
      <c r="S937" s="34"/>
      <c r="T937" s="47"/>
      <c r="U937" s="48"/>
      <c r="V937" s="49"/>
      <c r="W937" s="50"/>
      <c r="X937" s="51"/>
      <c r="Y937" s="37"/>
      <c r="Z937" s="38"/>
      <c r="AA937" s="38"/>
      <c r="AB937" s="38"/>
    </row>
    <row r="938" spans="1:28" ht="45" customHeight="1">
      <c r="A938" s="54"/>
      <c r="B938" s="55" t="str">
        <f t="shared" si="6"/>
        <v>월</v>
      </c>
      <c r="C938" s="55" t="str">
        <f t="shared" si="7"/>
        <v>00년 1월 1주차</v>
      </c>
      <c r="D938" s="55"/>
      <c r="E938" s="56"/>
      <c r="F938" s="54"/>
      <c r="G938" s="54"/>
      <c r="H938" s="33"/>
      <c r="I938" s="54"/>
      <c r="J938" s="33"/>
      <c r="K938" s="33"/>
      <c r="L938" s="34"/>
      <c r="M938" s="34"/>
      <c r="N938" s="35"/>
      <c r="O938" s="34"/>
      <c r="P938" s="33"/>
      <c r="Q938" s="35"/>
      <c r="R938" s="46"/>
      <c r="S938" s="34"/>
      <c r="T938" s="47"/>
      <c r="U938" s="48"/>
      <c r="V938" s="49"/>
      <c r="W938" s="50"/>
      <c r="X938" s="51"/>
      <c r="Y938" s="37"/>
      <c r="Z938" s="38"/>
      <c r="AA938" s="38"/>
      <c r="AB938" s="38"/>
    </row>
    <row r="939" spans="1:28" ht="45" customHeight="1">
      <c r="A939" s="54"/>
      <c r="B939" s="55" t="str">
        <f t="shared" si="6"/>
        <v>월</v>
      </c>
      <c r="C939" s="55" t="str">
        <f t="shared" si="7"/>
        <v>00년 1월 1주차</v>
      </c>
      <c r="D939" s="55"/>
      <c r="E939" s="56"/>
      <c r="F939" s="54"/>
      <c r="G939" s="54"/>
      <c r="H939" s="33"/>
      <c r="I939" s="54"/>
      <c r="J939" s="33"/>
      <c r="K939" s="33"/>
      <c r="L939" s="34"/>
      <c r="M939" s="34"/>
      <c r="N939" s="35"/>
      <c r="O939" s="34"/>
      <c r="P939" s="33"/>
      <c r="Q939" s="35"/>
      <c r="R939" s="46"/>
      <c r="S939" s="34"/>
      <c r="T939" s="47"/>
      <c r="U939" s="48"/>
      <c r="V939" s="49"/>
      <c r="W939" s="50"/>
      <c r="X939" s="51"/>
      <c r="Y939" s="37"/>
      <c r="Z939" s="38"/>
      <c r="AA939" s="38"/>
      <c r="AB939" s="38"/>
    </row>
    <row r="940" spans="1:28" ht="45" customHeight="1">
      <c r="A940" s="54"/>
      <c r="B940" s="55" t="str">
        <f t="shared" si="6"/>
        <v>월</v>
      </c>
      <c r="C940" s="55" t="str">
        <f t="shared" si="7"/>
        <v>00년 1월 1주차</v>
      </c>
      <c r="D940" s="55"/>
      <c r="E940" s="56"/>
      <c r="F940" s="54"/>
      <c r="G940" s="54"/>
      <c r="H940" s="33"/>
      <c r="I940" s="54"/>
      <c r="J940" s="33"/>
      <c r="K940" s="33"/>
      <c r="L940" s="34"/>
      <c r="M940" s="34"/>
      <c r="N940" s="35"/>
      <c r="O940" s="34"/>
      <c r="P940" s="33"/>
      <c r="Q940" s="35"/>
      <c r="R940" s="46"/>
      <c r="S940" s="34"/>
      <c r="T940" s="47"/>
      <c r="U940" s="48"/>
      <c r="V940" s="49"/>
      <c r="W940" s="50"/>
      <c r="X940" s="51"/>
      <c r="Y940" s="37"/>
      <c r="Z940" s="38"/>
      <c r="AA940" s="38"/>
      <c r="AB940" s="38"/>
    </row>
    <row r="941" spans="1:28" ht="45" customHeight="1">
      <c r="A941" s="54"/>
      <c r="B941" s="55" t="str">
        <f t="shared" si="6"/>
        <v>월</v>
      </c>
      <c r="C941" s="55" t="str">
        <f t="shared" si="7"/>
        <v>00년 1월 1주차</v>
      </c>
      <c r="D941" s="55"/>
      <c r="E941" s="56"/>
      <c r="F941" s="54"/>
      <c r="G941" s="54"/>
      <c r="H941" s="33"/>
      <c r="I941" s="54"/>
      <c r="J941" s="33"/>
      <c r="K941" s="33"/>
      <c r="L941" s="34"/>
      <c r="M941" s="34"/>
      <c r="N941" s="35"/>
      <c r="O941" s="34"/>
      <c r="P941" s="33"/>
      <c r="Q941" s="35"/>
      <c r="R941" s="46"/>
      <c r="S941" s="34"/>
      <c r="T941" s="47"/>
      <c r="U941" s="48"/>
      <c r="V941" s="49"/>
      <c r="W941" s="50"/>
      <c r="X941" s="51"/>
      <c r="Y941" s="37"/>
      <c r="Z941" s="38"/>
      <c r="AA941" s="38"/>
      <c r="AB941" s="38"/>
    </row>
    <row r="942" spans="1:28" ht="45" customHeight="1">
      <c r="A942" s="54"/>
      <c r="B942" s="55" t="str">
        <f t="shared" si="6"/>
        <v>월</v>
      </c>
      <c r="C942" s="55" t="str">
        <f t="shared" si="7"/>
        <v>00년 1월 1주차</v>
      </c>
      <c r="D942" s="55"/>
      <c r="E942" s="56"/>
      <c r="F942" s="54"/>
      <c r="G942" s="54"/>
      <c r="H942" s="33"/>
      <c r="I942" s="54"/>
      <c r="J942" s="33"/>
      <c r="K942" s="33"/>
      <c r="L942" s="34"/>
      <c r="M942" s="34"/>
      <c r="N942" s="35"/>
      <c r="O942" s="34"/>
      <c r="P942" s="33"/>
      <c r="Q942" s="35"/>
      <c r="R942" s="46"/>
      <c r="S942" s="34"/>
      <c r="T942" s="47"/>
      <c r="U942" s="48"/>
      <c r="V942" s="49"/>
      <c r="W942" s="50"/>
      <c r="X942" s="51"/>
      <c r="Y942" s="37"/>
      <c r="Z942" s="38"/>
      <c r="AA942" s="38"/>
      <c r="AB942" s="38"/>
    </row>
    <row r="943" spans="1:28" ht="45" customHeight="1">
      <c r="A943" s="54"/>
      <c r="B943" s="55" t="str">
        <f t="shared" si="6"/>
        <v>월</v>
      </c>
      <c r="C943" s="55" t="str">
        <f t="shared" si="7"/>
        <v>00년 1월 1주차</v>
      </c>
      <c r="D943" s="55"/>
      <c r="E943" s="56"/>
      <c r="F943" s="54"/>
      <c r="G943" s="54"/>
      <c r="H943" s="33"/>
      <c r="I943" s="54"/>
      <c r="J943" s="33"/>
      <c r="K943" s="33"/>
      <c r="L943" s="34"/>
      <c r="M943" s="34"/>
      <c r="N943" s="35"/>
      <c r="O943" s="34"/>
      <c r="P943" s="33"/>
      <c r="Q943" s="35"/>
      <c r="R943" s="46"/>
      <c r="S943" s="34"/>
      <c r="T943" s="47"/>
      <c r="U943" s="48"/>
      <c r="V943" s="49"/>
      <c r="W943" s="50"/>
      <c r="X943" s="51"/>
      <c r="Y943" s="37"/>
      <c r="Z943" s="38"/>
      <c r="AA943" s="38"/>
      <c r="AB943" s="38"/>
    </row>
    <row r="944" spans="1:28" ht="45" customHeight="1">
      <c r="A944" s="54"/>
      <c r="B944" s="55" t="str">
        <f t="shared" si="6"/>
        <v>월</v>
      </c>
      <c r="C944" s="55" t="str">
        <f t="shared" si="7"/>
        <v>00년 1월 1주차</v>
      </c>
      <c r="D944" s="55"/>
      <c r="E944" s="56"/>
      <c r="F944" s="54"/>
      <c r="G944" s="54"/>
      <c r="H944" s="33"/>
      <c r="I944" s="54"/>
      <c r="J944" s="33"/>
      <c r="K944" s="33"/>
      <c r="L944" s="34"/>
      <c r="M944" s="34"/>
      <c r="N944" s="35"/>
      <c r="O944" s="34"/>
      <c r="P944" s="33"/>
      <c r="Q944" s="35"/>
      <c r="R944" s="46"/>
      <c r="S944" s="34"/>
      <c r="T944" s="47"/>
      <c r="U944" s="48"/>
      <c r="V944" s="49"/>
      <c r="W944" s="50"/>
      <c r="X944" s="51"/>
      <c r="Y944" s="37"/>
      <c r="Z944" s="38"/>
      <c r="AA944" s="38"/>
      <c r="AB944" s="38"/>
    </row>
    <row r="945" spans="1:28" ht="45" customHeight="1">
      <c r="A945" s="54"/>
      <c r="B945" s="55" t="str">
        <f t="shared" si="6"/>
        <v>월</v>
      </c>
      <c r="C945" s="55" t="str">
        <f t="shared" si="7"/>
        <v>00년 1월 1주차</v>
      </c>
      <c r="D945" s="55"/>
      <c r="E945" s="56"/>
      <c r="F945" s="54"/>
      <c r="G945" s="54"/>
      <c r="H945" s="33"/>
      <c r="I945" s="54"/>
      <c r="J945" s="33"/>
      <c r="K945" s="33"/>
      <c r="L945" s="34"/>
      <c r="M945" s="34"/>
      <c r="N945" s="35"/>
      <c r="O945" s="34"/>
      <c r="P945" s="33"/>
      <c r="Q945" s="35"/>
      <c r="R945" s="46"/>
      <c r="S945" s="34"/>
      <c r="T945" s="47"/>
      <c r="U945" s="48"/>
      <c r="V945" s="49"/>
      <c r="W945" s="50"/>
      <c r="X945" s="51"/>
      <c r="Y945" s="37"/>
      <c r="Z945" s="38"/>
      <c r="AA945" s="38"/>
      <c r="AB945" s="38"/>
    </row>
    <row r="946" spans="1:28" ht="45" customHeight="1">
      <c r="A946" s="54"/>
      <c r="B946" s="55" t="str">
        <f t="shared" si="6"/>
        <v>월</v>
      </c>
      <c r="C946" s="55" t="str">
        <f t="shared" si="7"/>
        <v>00년 1월 1주차</v>
      </c>
      <c r="D946" s="55"/>
      <c r="E946" s="56"/>
      <c r="F946" s="54"/>
      <c r="G946" s="54"/>
      <c r="H946" s="33"/>
      <c r="I946" s="54"/>
      <c r="J946" s="33"/>
      <c r="K946" s="33"/>
      <c r="L946" s="34"/>
      <c r="M946" s="34"/>
      <c r="N946" s="35"/>
      <c r="O946" s="34"/>
      <c r="P946" s="33"/>
      <c r="Q946" s="35"/>
      <c r="R946" s="46"/>
      <c r="S946" s="34"/>
      <c r="T946" s="47"/>
      <c r="U946" s="48"/>
      <c r="V946" s="49"/>
      <c r="W946" s="50"/>
      <c r="X946" s="51"/>
      <c r="Y946" s="37"/>
      <c r="Z946" s="38"/>
      <c r="AA946" s="38"/>
      <c r="AB946" s="38"/>
    </row>
    <row r="947" spans="1:28" ht="45" customHeight="1">
      <c r="A947" s="54"/>
      <c r="B947" s="55" t="str">
        <f t="shared" si="6"/>
        <v>월</v>
      </c>
      <c r="C947" s="55" t="str">
        <f t="shared" si="7"/>
        <v>00년 1월 1주차</v>
      </c>
      <c r="D947" s="55"/>
      <c r="E947" s="56"/>
      <c r="F947" s="54"/>
      <c r="G947" s="54"/>
      <c r="H947" s="33"/>
      <c r="I947" s="54"/>
      <c r="J947" s="33"/>
      <c r="K947" s="33"/>
      <c r="L947" s="34"/>
      <c r="M947" s="34"/>
      <c r="N947" s="35"/>
      <c r="O947" s="34"/>
      <c r="P947" s="33"/>
      <c r="Q947" s="35"/>
      <c r="R947" s="46"/>
      <c r="S947" s="34"/>
      <c r="T947" s="47"/>
      <c r="U947" s="48"/>
      <c r="V947" s="49"/>
      <c r="W947" s="50"/>
      <c r="X947" s="51"/>
      <c r="Y947" s="37"/>
      <c r="Z947" s="38"/>
      <c r="AA947" s="38"/>
      <c r="AB947" s="38"/>
    </row>
    <row r="948" spans="1:28" ht="45" customHeight="1">
      <c r="A948" s="54"/>
      <c r="B948" s="55" t="str">
        <f t="shared" si="6"/>
        <v>월</v>
      </c>
      <c r="C948" s="55" t="str">
        <f t="shared" si="7"/>
        <v>00년 1월 1주차</v>
      </c>
      <c r="D948" s="55"/>
      <c r="E948" s="56"/>
      <c r="F948" s="54"/>
      <c r="G948" s="54"/>
      <c r="H948" s="33"/>
      <c r="I948" s="54"/>
      <c r="J948" s="33"/>
      <c r="K948" s="33"/>
      <c r="L948" s="34"/>
      <c r="M948" s="34"/>
      <c r="N948" s="35"/>
      <c r="O948" s="34"/>
      <c r="P948" s="33"/>
      <c r="Q948" s="35"/>
      <c r="R948" s="46"/>
      <c r="S948" s="34"/>
      <c r="T948" s="47"/>
      <c r="U948" s="48"/>
      <c r="V948" s="49"/>
      <c r="W948" s="50"/>
      <c r="X948" s="51"/>
      <c r="Y948" s="37"/>
      <c r="Z948" s="38"/>
      <c r="AA948" s="38"/>
      <c r="AB948" s="38"/>
    </row>
    <row r="949" spans="1:28" ht="45" customHeight="1">
      <c r="A949" s="54"/>
      <c r="B949" s="55" t="str">
        <f t="shared" si="6"/>
        <v>월</v>
      </c>
      <c r="C949" s="55" t="str">
        <f t="shared" si="7"/>
        <v>00년 1월 1주차</v>
      </c>
      <c r="D949" s="55"/>
      <c r="E949" s="56"/>
      <c r="F949" s="54"/>
      <c r="G949" s="54"/>
      <c r="H949" s="33"/>
      <c r="I949" s="54"/>
      <c r="J949" s="33"/>
      <c r="K949" s="33"/>
      <c r="L949" s="34"/>
      <c r="M949" s="34"/>
      <c r="N949" s="35"/>
      <c r="O949" s="34"/>
      <c r="P949" s="33"/>
      <c r="Q949" s="35"/>
      <c r="R949" s="46"/>
      <c r="S949" s="34"/>
      <c r="T949" s="47"/>
      <c r="U949" s="48"/>
      <c r="V949" s="49"/>
      <c r="W949" s="50"/>
      <c r="X949" s="51"/>
      <c r="Y949" s="37"/>
      <c r="Z949" s="38"/>
      <c r="AA949" s="38"/>
      <c r="AB949" s="38"/>
    </row>
    <row r="950" spans="1:28" ht="45" customHeight="1">
      <c r="A950" s="54"/>
      <c r="B950" s="55" t="str">
        <f t="shared" si="6"/>
        <v>월</v>
      </c>
      <c r="C950" s="55" t="str">
        <f t="shared" si="7"/>
        <v>00년 1월 1주차</v>
      </c>
      <c r="D950" s="55"/>
      <c r="E950" s="56"/>
      <c r="F950" s="54"/>
      <c r="G950" s="54"/>
      <c r="H950" s="33"/>
      <c r="I950" s="54"/>
      <c r="J950" s="33"/>
      <c r="K950" s="33"/>
      <c r="L950" s="34"/>
      <c r="M950" s="34"/>
      <c r="N950" s="35"/>
      <c r="O950" s="34"/>
      <c r="P950" s="33"/>
      <c r="Q950" s="35"/>
      <c r="R950" s="46"/>
      <c r="S950" s="34"/>
      <c r="T950" s="47"/>
      <c r="U950" s="48"/>
      <c r="V950" s="49"/>
      <c r="W950" s="50"/>
      <c r="X950" s="51"/>
      <c r="Y950" s="37"/>
      <c r="Z950" s="38"/>
      <c r="AA950" s="38"/>
      <c r="AB950" s="38"/>
    </row>
    <row r="951" spans="1:28" ht="45" customHeight="1">
      <c r="A951" s="54"/>
      <c r="B951" s="55" t="str">
        <f t="shared" si="6"/>
        <v>월</v>
      </c>
      <c r="C951" s="55" t="str">
        <f t="shared" si="7"/>
        <v>00년 1월 1주차</v>
      </c>
      <c r="D951" s="55"/>
      <c r="E951" s="56"/>
      <c r="F951" s="54"/>
      <c r="G951" s="54"/>
      <c r="H951" s="33"/>
      <c r="I951" s="54"/>
      <c r="J951" s="33"/>
      <c r="K951" s="33"/>
      <c r="L951" s="34"/>
      <c r="M951" s="34"/>
      <c r="N951" s="35"/>
      <c r="O951" s="34"/>
      <c r="P951" s="33"/>
      <c r="Q951" s="35"/>
      <c r="R951" s="46"/>
      <c r="S951" s="34"/>
      <c r="T951" s="47"/>
      <c r="U951" s="48"/>
      <c r="V951" s="49"/>
      <c r="W951" s="50"/>
      <c r="X951" s="51"/>
      <c r="Y951" s="37"/>
      <c r="Z951" s="38"/>
      <c r="AA951" s="38"/>
      <c r="AB951" s="38"/>
    </row>
    <row r="952" spans="1:28" ht="45" customHeight="1">
      <c r="A952" s="54"/>
      <c r="B952" s="55" t="str">
        <f t="shared" si="6"/>
        <v>월</v>
      </c>
      <c r="C952" s="55" t="str">
        <f t="shared" si="7"/>
        <v>00년 1월 1주차</v>
      </c>
      <c r="D952" s="55"/>
      <c r="E952" s="56"/>
      <c r="F952" s="54"/>
      <c r="G952" s="54"/>
      <c r="H952" s="33"/>
      <c r="I952" s="54"/>
      <c r="J952" s="33"/>
      <c r="K952" s="33"/>
      <c r="L952" s="34"/>
      <c r="M952" s="34"/>
      <c r="N952" s="35"/>
      <c r="O952" s="34"/>
      <c r="P952" s="33"/>
      <c r="Q952" s="35"/>
      <c r="R952" s="46"/>
      <c r="S952" s="34"/>
      <c r="T952" s="47"/>
      <c r="U952" s="48"/>
      <c r="V952" s="49"/>
      <c r="W952" s="50"/>
      <c r="X952" s="51"/>
      <c r="Y952" s="37"/>
      <c r="Z952" s="38"/>
      <c r="AA952" s="38"/>
      <c r="AB952" s="38"/>
    </row>
    <row r="953" spans="1:28" ht="45" customHeight="1">
      <c r="A953" s="54"/>
      <c r="B953" s="55" t="str">
        <f t="shared" si="6"/>
        <v>월</v>
      </c>
      <c r="C953" s="55" t="str">
        <f t="shared" si="7"/>
        <v>00년 1월 1주차</v>
      </c>
      <c r="D953" s="55"/>
      <c r="E953" s="56"/>
      <c r="F953" s="54"/>
      <c r="G953" s="54"/>
      <c r="H953" s="33"/>
      <c r="I953" s="54"/>
      <c r="J953" s="33"/>
      <c r="K953" s="33"/>
      <c r="L953" s="34"/>
      <c r="M953" s="34"/>
      <c r="N953" s="35"/>
      <c r="O953" s="34"/>
      <c r="P953" s="33"/>
      <c r="Q953" s="35"/>
      <c r="R953" s="46"/>
      <c r="S953" s="34"/>
      <c r="T953" s="47"/>
      <c r="U953" s="48"/>
      <c r="V953" s="49"/>
      <c r="W953" s="50"/>
      <c r="X953" s="51"/>
      <c r="Y953" s="37"/>
      <c r="Z953" s="38"/>
      <c r="AA953" s="38"/>
      <c r="AB953" s="38"/>
    </row>
    <row r="954" spans="1:28" ht="45" customHeight="1">
      <c r="A954" s="54"/>
      <c r="B954" s="55" t="str">
        <f t="shared" si="6"/>
        <v>월</v>
      </c>
      <c r="C954" s="55" t="str">
        <f t="shared" si="7"/>
        <v>00년 1월 1주차</v>
      </c>
      <c r="D954" s="55"/>
      <c r="E954" s="56"/>
      <c r="F954" s="54"/>
      <c r="G954" s="54"/>
      <c r="H954" s="33"/>
      <c r="I954" s="54"/>
      <c r="J954" s="33"/>
      <c r="K954" s="33"/>
      <c r="L954" s="34"/>
      <c r="M954" s="34"/>
      <c r="N954" s="35"/>
      <c r="O954" s="34"/>
      <c r="P954" s="33"/>
      <c r="Q954" s="35"/>
      <c r="R954" s="46"/>
      <c r="S954" s="34"/>
      <c r="T954" s="47"/>
      <c r="U954" s="48"/>
      <c r="V954" s="49"/>
      <c r="W954" s="50"/>
      <c r="X954" s="51"/>
      <c r="Y954" s="37"/>
      <c r="Z954" s="38"/>
      <c r="AA954" s="38"/>
      <c r="AB954" s="38"/>
    </row>
    <row r="955" spans="1:28" ht="45" customHeight="1">
      <c r="A955" s="54"/>
      <c r="B955" s="55" t="str">
        <f t="shared" si="6"/>
        <v>월</v>
      </c>
      <c r="C955" s="55" t="str">
        <f t="shared" si="7"/>
        <v>00년 1월 1주차</v>
      </c>
      <c r="D955" s="55"/>
      <c r="E955" s="56"/>
      <c r="F955" s="54"/>
      <c r="G955" s="54"/>
      <c r="H955" s="33"/>
      <c r="I955" s="54"/>
      <c r="J955" s="33"/>
      <c r="K955" s="33"/>
      <c r="L955" s="34"/>
      <c r="M955" s="34"/>
      <c r="N955" s="35"/>
      <c r="O955" s="34"/>
      <c r="P955" s="33"/>
      <c r="Q955" s="35"/>
      <c r="R955" s="46"/>
      <c r="S955" s="34"/>
      <c r="T955" s="47"/>
      <c r="U955" s="48"/>
      <c r="V955" s="49"/>
      <c r="W955" s="50"/>
      <c r="X955" s="51"/>
      <c r="Y955" s="37"/>
      <c r="Z955" s="38"/>
      <c r="AA955" s="38"/>
      <c r="AB955" s="38"/>
    </row>
    <row r="956" spans="1:28" ht="45" customHeight="1">
      <c r="A956" s="54"/>
      <c r="B956" s="55" t="str">
        <f t="shared" si="6"/>
        <v>월</v>
      </c>
      <c r="C956" s="55" t="str">
        <f t="shared" si="7"/>
        <v>00년 1월 1주차</v>
      </c>
      <c r="D956" s="55"/>
      <c r="E956" s="56"/>
      <c r="F956" s="54"/>
      <c r="G956" s="54"/>
      <c r="H956" s="33"/>
      <c r="I956" s="54"/>
      <c r="J956" s="33"/>
      <c r="K956" s="33"/>
      <c r="L956" s="34"/>
      <c r="M956" s="34"/>
      <c r="N956" s="35"/>
      <c r="O956" s="34"/>
      <c r="P956" s="33"/>
      <c r="Q956" s="35"/>
      <c r="R956" s="46"/>
      <c r="S956" s="34"/>
      <c r="T956" s="47"/>
      <c r="U956" s="48"/>
      <c r="V956" s="49"/>
      <c r="W956" s="50"/>
      <c r="X956" s="51"/>
      <c r="Y956" s="37"/>
      <c r="Z956" s="38"/>
      <c r="AA956" s="38"/>
      <c r="AB956" s="38"/>
    </row>
    <row r="957" spans="1:28" ht="45" customHeight="1">
      <c r="A957" s="54"/>
      <c r="B957" s="55" t="str">
        <f t="shared" si="6"/>
        <v>월</v>
      </c>
      <c r="C957" s="55" t="str">
        <f t="shared" si="7"/>
        <v>00년 1월 1주차</v>
      </c>
      <c r="D957" s="55"/>
      <c r="E957" s="56"/>
      <c r="F957" s="54"/>
      <c r="G957" s="54"/>
      <c r="H957" s="33"/>
      <c r="I957" s="54"/>
      <c r="J957" s="33"/>
      <c r="K957" s="33"/>
      <c r="L957" s="34"/>
      <c r="M957" s="34"/>
      <c r="N957" s="35"/>
      <c r="O957" s="34"/>
      <c r="P957" s="33"/>
      <c r="Q957" s="35"/>
      <c r="R957" s="46"/>
      <c r="S957" s="34"/>
      <c r="T957" s="47"/>
      <c r="U957" s="48"/>
      <c r="V957" s="49"/>
      <c r="W957" s="50"/>
      <c r="X957" s="51"/>
      <c r="Y957" s="37"/>
      <c r="Z957" s="38"/>
      <c r="AA957" s="38"/>
      <c r="AB957" s="38"/>
    </row>
    <row r="958" spans="1:28" ht="45" customHeight="1">
      <c r="A958" s="54"/>
      <c r="B958" s="55" t="str">
        <f t="shared" si="6"/>
        <v>월</v>
      </c>
      <c r="C958" s="55" t="str">
        <f t="shared" si="7"/>
        <v>00년 1월 1주차</v>
      </c>
      <c r="D958" s="55"/>
      <c r="E958" s="56"/>
      <c r="F958" s="54"/>
      <c r="G958" s="54"/>
      <c r="H958" s="33"/>
      <c r="I958" s="54"/>
      <c r="J958" s="33"/>
      <c r="K958" s="33"/>
      <c r="L958" s="34"/>
      <c r="M958" s="34"/>
      <c r="N958" s="35"/>
      <c r="O958" s="34"/>
      <c r="P958" s="33"/>
      <c r="Q958" s="35"/>
      <c r="R958" s="46"/>
      <c r="S958" s="34"/>
      <c r="T958" s="47"/>
      <c r="U958" s="48"/>
      <c r="V958" s="49"/>
      <c r="W958" s="50"/>
      <c r="X958" s="51"/>
      <c r="Y958" s="37"/>
      <c r="Z958" s="38"/>
      <c r="AA958" s="38"/>
      <c r="AB958" s="38"/>
    </row>
    <row r="959" spans="1:28" ht="45" customHeight="1">
      <c r="A959" s="54"/>
      <c r="B959" s="55" t="str">
        <f t="shared" si="6"/>
        <v>월</v>
      </c>
      <c r="C959" s="55" t="str">
        <f t="shared" si="7"/>
        <v>00년 1월 1주차</v>
      </c>
      <c r="D959" s="55"/>
      <c r="E959" s="56"/>
      <c r="F959" s="54"/>
      <c r="G959" s="54"/>
      <c r="H959" s="33"/>
      <c r="I959" s="54"/>
      <c r="J959" s="33"/>
      <c r="K959" s="33"/>
      <c r="L959" s="34"/>
      <c r="M959" s="34"/>
      <c r="N959" s="35"/>
      <c r="O959" s="34"/>
      <c r="P959" s="33"/>
      <c r="Q959" s="35"/>
      <c r="R959" s="46"/>
      <c r="S959" s="34"/>
      <c r="T959" s="47"/>
      <c r="U959" s="48"/>
      <c r="V959" s="49"/>
      <c r="W959" s="50"/>
      <c r="X959" s="51"/>
      <c r="Y959" s="37"/>
      <c r="Z959" s="38"/>
      <c r="AA959" s="38"/>
      <c r="AB959" s="38"/>
    </row>
    <row r="960" spans="1:28" ht="45" customHeight="1">
      <c r="A960" s="54"/>
      <c r="B960" s="55" t="str">
        <f t="shared" si="6"/>
        <v>월</v>
      </c>
      <c r="C960" s="55" t="str">
        <f t="shared" si="7"/>
        <v>00년 1월 1주차</v>
      </c>
      <c r="D960" s="55"/>
      <c r="E960" s="56"/>
      <c r="F960" s="54"/>
      <c r="G960" s="54"/>
      <c r="H960" s="33"/>
      <c r="I960" s="54"/>
      <c r="J960" s="33"/>
      <c r="K960" s="33"/>
      <c r="L960" s="34"/>
      <c r="M960" s="34"/>
      <c r="N960" s="35"/>
      <c r="O960" s="34"/>
      <c r="P960" s="33"/>
      <c r="Q960" s="35"/>
      <c r="R960" s="46"/>
      <c r="S960" s="34"/>
      <c r="T960" s="47"/>
      <c r="U960" s="48"/>
      <c r="V960" s="49"/>
      <c r="W960" s="50"/>
      <c r="X960" s="51"/>
      <c r="Y960" s="37"/>
      <c r="Z960" s="38"/>
      <c r="AA960" s="38"/>
      <c r="AB960" s="38"/>
    </row>
    <row r="961" spans="1:28" ht="45" customHeight="1">
      <c r="A961" s="54"/>
      <c r="B961" s="55" t="str">
        <f t="shared" si="6"/>
        <v>월</v>
      </c>
      <c r="C961" s="55" t="str">
        <f t="shared" si="7"/>
        <v>00년 1월 1주차</v>
      </c>
      <c r="D961" s="55"/>
      <c r="E961" s="56"/>
      <c r="F961" s="54"/>
      <c r="G961" s="54"/>
      <c r="H961" s="33"/>
      <c r="I961" s="54"/>
      <c r="J961" s="33"/>
      <c r="K961" s="33"/>
      <c r="L961" s="34"/>
      <c r="M961" s="34"/>
      <c r="N961" s="35"/>
      <c r="O961" s="34"/>
      <c r="P961" s="33"/>
      <c r="Q961" s="35"/>
      <c r="R961" s="46"/>
      <c r="S961" s="34"/>
      <c r="T961" s="47"/>
      <c r="U961" s="48"/>
      <c r="V961" s="49"/>
      <c r="W961" s="50"/>
      <c r="X961" s="51"/>
      <c r="Y961" s="37"/>
      <c r="Z961" s="38"/>
      <c r="AA961" s="38"/>
      <c r="AB961" s="38"/>
    </row>
    <row r="962" spans="1:28" ht="45" customHeight="1">
      <c r="A962" s="54"/>
      <c r="B962" s="55" t="str">
        <f t="shared" si="6"/>
        <v>월</v>
      </c>
      <c r="C962" s="55" t="str">
        <f t="shared" si="7"/>
        <v>00년 1월 1주차</v>
      </c>
      <c r="D962" s="55"/>
      <c r="E962" s="56"/>
      <c r="F962" s="54"/>
      <c r="G962" s="54"/>
      <c r="H962" s="33"/>
      <c r="I962" s="54"/>
      <c r="J962" s="33"/>
      <c r="K962" s="33"/>
      <c r="L962" s="34"/>
      <c r="M962" s="34"/>
      <c r="N962" s="35"/>
      <c r="O962" s="34"/>
      <c r="P962" s="33"/>
      <c r="Q962" s="35"/>
      <c r="R962" s="46"/>
      <c r="S962" s="34"/>
      <c r="T962" s="47"/>
      <c r="U962" s="48"/>
      <c r="V962" s="49"/>
      <c r="W962" s="50"/>
      <c r="X962" s="51"/>
      <c r="Y962" s="37"/>
      <c r="Z962" s="38"/>
      <c r="AA962" s="38"/>
      <c r="AB962" s="38"/>
    </row>
    <row r="963" spans="1:28" ht="45" customHeight="1">
      <c r="A963" s="54"/>
      <c r="B963" s="55" t="str">
        <f t="shared" si="6"/>
        <v>월</v>
      </c>
      <c r="C963" s="55" t="str">
        <f t="shared" si="7"/>
        <v>00년 1월 1주차</v>
      </c>
      <c r="D963" s="55"/>
      <c r="E963" s="56"/>
      <c r="F963" s="54"/>
      <c r="G963" s="54"/>
      <c r="H963" s="33"/>
      <c r="I963" s="54"/>
      <c r="J963" s="33"/>
      <c r="K963" s="33"/>
      <c r="L963" s="34"/>
      <c r="M963" s="34"/>
      <c r="N963" s="35"/>
      <c r="O963" s="34"/>
      <c r="P963" s="33"/>
      <c r="Q963" s="35"/>
      <c r="R963" s="46"/>
      <c r="S963" s="34"/>
      <c r="T963" s="47"/>
      <c r="U963" s="48"/>
      <c r="V963" s="49"/>
      <c r="W963" s="50"/>
      <c r="X963" s="51"/>
      <c r="Y963" s="37"/>
      <c r="Z963" s="38"/>
      <c r="AA963" s="38"/>
      <c r="AB963" s="38"/>
    </row>
    <row r="964" spans="1:28" ht="45" customHeight="1">
      <c r="A964" s="54"/>
      <c r="B964" s="55" t="str">
        <f t="shared" si="6"/>
        <v>월</v>
      </c>
      <c r="C964" s="55" t="str">
        <f t="shared" si="7"/>
        <v>00년 1월 1주차</v>
      </c>
      <c r="D964" s="55"/>
      <c r="E964" s="56"/>
      <c r="F964" s="54"/>
      <c r="G964" s="54"/>
      <c r="H964" s="33"/>
      <c r="I964" s="54"/>
      <c r="J964" s="33"/>
      <c r="K964" s="33"/>
      <c r="L964" s="34"/>
      <c r="M964" s="34"/>
      <c r="N964" s="35"/>
      <c r="O964" s="34"/>
      <c r="P964" s="33"/>
      <c r="Q964" s="35"/>
      <c r="R964" s="46"/>
      <c r="S964" s="34"/>
      <c r="T964" s="47"/>
      <c r="U964" s="48"/>
      <c r="V964" s="49"/>
      <c r="W964" s="50"/>
      <c r="X964" s="51"/>
      <c r="Y964" s="37"/>
      <c r="Z964" s="38"/>
      <c r="AA964" s="38"/>
      <c r="AB964" s="38"/>
    </row>
    <row r="965" spans="1:28" ht="45" customHeight="1">
      <c r="A965" s="54"/>
      <c r="B965" s="55" t="str">
        <f t="shared" si="6"/>
        <v>월</v>
      </c>
      <c r="C965" s="55" t="str">
        <f t="shared" si="7"/>
        <v>00년 1월 1주차</v>
      </c>
      <c r="D965" s="55"/>
      <c r="E965" s="56"/>
      <c r="F965" s="54"/>
      <c r="G965" s="54"/>
      <c r="H965" s="33"/>
      <c r="I965" s="54"/>
      <c r="J965" s="33"/>
      <c r="K965" s="33"/>
      <c r="L965" s="34"/>
      <c r="M965" s="34"/>
      <c r="N965" s="35"/>
      <c r="O965" s="34"/>
      <c r="P965" s="33"/>
      <c r="Q965" s="35"/>
      <c r="R965" s="46"/>
      <c r="S965" s="34"/>
      <c r="T965" s="47"/>
      <c r="U965" s="48"/>
      <c r="V965" s="49"/>
      <c r="W965" s="50"/>
      <c r="X965" s="51"/>
      <c r="Y965" s="37"/>
      <c r="Z965" s="38"/>
      <c r="AA965" s="38"/>
      <c r="AB965" s="38"/>
    </row>
    <row r="966" spans="1:28" ht="45" customHeight="1">
      <c r="A966" s="54"/>
      <c r="B966" s="55" t="str">
        <f t="shared" si="6"/>
        <v>월</v>
      </c>
      <c r="C966" s="55" t="str">
        <f t="shared" si="7"/>
        <v>00년 1월 1주차</v>
      </c>
      <c r="D966" s="55"/>
      <c r="E966" s="56"/>
      <c r="F966" s="54"/>
      <c r="G966" s="54"/>
      <c r="H966" s="33"/>
      <c r="I966" s="54"/>
      <c r="J966" s="33"/>
      <c r="K966" s="33"/>
      <c r="L966" s="34"/>
      <c r="M966" s="34"/>
      <c r="N966" s="35"/>
      <c r="O966" s="34"/>
      <c r="P966" s="33"/>
      <c r="Q966" s="35"/>
      <c r="R966" s="46"/>
      <c r="S966" s="34"/>
      <c r="T966" s="47"/>
      <c r="U966" s="48"/>
      <c r="V966" s="49"/>
      <c r="W966" s="50"/>
      <c r="X966" s="51"/>
      <c r="Y966" s="37"/>
      <c r="Z966" s="38"/>
      <c r="AA966" s="38"/>
      <c r="AB966" s="38"/>
    </row>
    <row r="967" spans="1:28" ht="45" customHeight="1">
      <c r="A967" s="54"/>
      <c r="B967" s="55" t="str">
        <f t="shared" si="6"/>
        <v>월</v>
      </c>
      <c r="C967" s="55" t="str">
        <f t="shared" si="7"/>
        <v>00년 1월 1주차</v>
      </c>
      <c r="D967" s="55"/>
      <c r="E967" s="56"/>
      <c r="F967" s="54"/>
      <c r="G967" s="54"/>
      <c r="H967" s="33"/>
      <c r="I967" s="54"/>
      <c r="J967" s="33"/>
      <c r="K967" s="33"/>
      <c r="L967" s="34"/>
      <c r="M967" s="34"/>
      <c r="N967" s="35"/>
      <c r="O967" s="34"/>
      <c r="P967" s="33"/>
      <c r="Q967" s="35"/>
      <c r="R967" s="46"/>
      <c r="S967" s="34"/>
      <c r="T967" s="47"/>
      <c r="U967" s="48"/>
      <c r="V967" s="49"/>
      <c r="W967" s="50"/>
      <c r="X967" s="51"/>
      <c r="Y967" s="37"/>
      <c r="Z967" s="38"/>
      <c r="AA967" s="38"/>
      <c r="AB967" s="38"/>
    </row>
    <row r="968" spans="1:28" ht="45" customHeight="1">
      <c r="A968" s="54"/>
      <c r="B968" s="55" t="str">
        <f t="shared" si="6"/>
        <v>월</v>
      </c>
      <c r="C968" s="55" t="str">
        <f t="shared" si="7"/>
        <v>00년 1월 1주차</v>
      </c>
      <c r="D968" s="55"/>
      <c r="E968" s="56"/>
      <c r="F968" s="54"/>
      <c r="G968" s="54"/>
      <c r="H968" s="33"/>
      <c r="I968" s="54"/>
      <c r="J968" s="33"/>
      <c r="K968" s="33"/>
      <c r="L968" s="34"/>
      <c r="M968" s="34"/>
      <c r="N968" s="35"/>
      <c r="O968" s="34"/>
      <c r="P968" s="33"/>
      <c r="Q968" s="35"/>
      <c r="R968" s="46"/>
      <c r="S968" s="34"/>
      <c r="T968" s="47"/>
      <c r="U968" s="48"/>
      <c r="V968" s="49"/>
      <c r="W968" s="50"/>
      <c r="X968" s="51"/>
      <c r="Y968" s="37"/>
      <c r="Z968" s="38"/>
      <c r="AA968" s="38"/>
      <c r="AB968" s="38"/>
    </row>
    <row r="969" spans="1:28" ht="45" customHeight="1">
      <c r="A969" s="54"/>
      <c r="B969" s="55" t="str">
        <f t="shared" si="6"/>
        <v>월</v>
      </c>
      <c r="C969" s="55" t="str">
        <f t="shared" si="7"/>
        <v>00년 1월 1주차</v>
      </c>
      <c r="D969" s="55"/>
      <c r="E969" s="56"/>
      <c r="F969" s="54"/>
      <c r="G969" s="54"/>
      <c r="H969" s="33"/>
      <c r="I969" s="54"/>
      <c r="J969" s="33"/>
      <c r="K969" s="33"/>
      <c r="L969" s="34"/>
      <c r="M969" s="34"/>
      <c r="N969" s="35"/>
      <c r="O969" s="34"/>
      <c r="P969" s="33"/>
      <c r="Q969" s="35"/>
      <c r="R969" s="46"/>
      <c r="S969" s="34"/>
      <c r="T969" s="47"/>
      <c r="U969" s="48"/>
      <c r="V969" s="49"/>
      <c r="W969" s="50"/>
      <c r="X969" s="51"/>
      <c r="Y969" s="37"/>
      <c r="Z969" s="38"/>
      <c r="AA969" s="38"/>
      <c r="AB969" s="38"/>
    </row>
    <row r="970" spans="1:28" ht="45" customHeight="1">
      <c r="A970" s="54"/>
      <c r="B970" s="55" t="str">
        <f t="shared" si="6"/>
        <v>월</v>
      </c>
      <c r="C970" s="55" t="str">
        <f t="shared" si="7"/>
        <v>00년 1월 1주차</v>
      </c>
      <c r="D970" s="55"/>
      <c r="E970" s="56"/>
      <c r="F970" s="54"/>
      <c r="G970" s="54"/>
      <c r="H970" s="33"/>
      <c r="I970" s="54"/>
      <c r="J970" s="33"/>
      <c r="K970" s="33"/>
      <c r="L970" s="34"/>
      <c r="M970" s="34"/>
      <c r="N970" s="35"/>
      <c r="O970" s="34"/>
      <c r="P970" s="33"/>
      <c r="Q970" s="35"/>
      <c r="R970" s="46"/>
      <c r="S970" s="34"/>
      <c r="T970" s="47"/>
      <c r="U970" s="48"/>
      <c r="V970" s="49"/>
      <c r="W970" s="50"/>
      <c r="X970" s="51"/>
      <c r="Y970" s="37"/>
      <c r="Z970" s="38"/>
      <c r="AA970" s="38"/>
      <c r="AB970" s="38"/>
    </row>
    <row r="971" spans="1:28" ht="45" customHeight="1">
      <c r="A971" s="54"/>
      <c r="B971" s="55" t="str">
        <f t="shared" si="6"/>
        <v>월</v>
      </c>
      <c r="C971" s="55" t="str">
        <f t="shared" si="7"/>
        <v>00년 1월 1주차</v>
      </c>
      <c r="D971" s="55"/>
      <c r="E971" s="56"/>
      <c r="F971" s="54"/>
      <c r="G971" s="54"/>
      <c r="H971" s="33"/>
      <c r="I971" s="54"/>
      <c r="J971" s="33"/>
      <c r="K971" s="33"/>
      <c r="L971" s="34"/>
      <c r="M971" s="34"/>
      <c r="N971" s="35"/>
      <c r="O971" s="34"/>
      <c r="P971" s="33"/>
      <c r="Q971" s="35"/>
      <c r="R971" s="46"/>
      <c r="S971" s="34"/>
      <c r="T971" s="47"/>
      <c r="U971" s="48"/>
      <c r="V971" s="49"/>
      <c r="W971" s="50"/>
      <c r="X971" s="51"/>
      <c r="Y971" s="37"/>
      <c r="Z971" s="38"/>
      <c r="AA971" s="38"/>
      <c r="AB971" s="38"/>
    </row>
    <row r="972" spans="1:28" ht="45" customHeight="1">
      <c r="A972" s="54"/>
      <c r="B972" s="55" t="str">
        <f t="shared" si="6"/>
        <v>월</v>
      </c>
      <c r="C972" s="55" t="str">
        <f t="shared" si="7"/>
        <v>00년 1월 1주차</v>
      </c>
      <c r="D972" s="55"/>
      <c r="E972" s="56"/>
      <c r="F972" s="54"/>
      <c r="G972" s="54"/>
      <c r="H972" s="33"/>
      <c r="I972" s="54"/>
      <c r="J972" s="33"/>
      <c r="K972" s="33"/>
      <c r="L972" s="34"/>
      <c r="M972" s="34"/>
      <c r="N972" s="35"/>
      <c r="O972" s="34"/>
      <c r="P972" s="33"/>
      <c r="Q972" s="35"/>
      <c r="R972" s="46"/>
      <c r="S972" s="34"/>
      <c r="T972" s="47"/>
      <c r="U972" s="48"/>
      <c r="V972" s="49"/>
      <c r="W972" s="50"/>
      <c r="X972" s="51"/>
      <c r="Y972" s="37"/>
      <c r="Z972" s="38"/>
      <c r="AA972" s="38"/>
      <c r="AB972" s="38"/>
    </row>
    <row r="973" spans="1:28" ht="45" customHeight="1">
      <c r="A973" s="54"/>
      <c r="B973" s="55" t="str">
        <f t="shared" si="6"/>
        <v>월</v>
      </c>
      <c r="C973" s="55" t="str">
        <f t="shared" si="7"/>
        <v>00년 1월 1주차</v>
      </c>
      <c r="D973" s="55"/>
      <c r="E973" s="56"/>
      <c r="F973" s="54"/>
      <c r="G973" s="54"/>
      <c r="H973" s="33"/>
      <c r="I973" s="54"/>
      <c r="J973" s="33"/>
      <c r="K973" s="33"/>
      <c r="L973" s="34"/>
      <c r="M973" s="34"/>
      <c r="N973" s="35"/>
      <c r="O973" s="34"/>
      <c r="P973" s="33"/>
      <c r="Q973" s="35"/>
      <c r="R973" s="46"/>
      <c r="S973" s="34"/>
      <c r="T973" s="47"/>
      <c r="U973" s="48"/>
      <c r="V973" s="49"/>
      <c r="W973" s="50"/>
      <c r="X973" s="51"/>
      <c r="Y973" s="37"/>
      <c r="Z973" s="38"/>
      <c r="AA973" s="38"/>
      <c r="AB973" s="38"/>
    </row>
    <row r="974" spans="1:28" ht="45" customHeight="1">
      <c r="A974" s="54"/>
      <c r="B974" s="55" t="str">
        <f t="shared" si="6"/>
        <v>월</v>
      </c>
      <c r="C974" s="55" t="str">
        <f t="shared" si="7"/>
        <v>00년 1월 1주차</v>
      </c>
      <c r="D974" s="55"/>
      <c r="E974" s="56"/>
      <c r="F974" s="54"/>
      <c r="G974" s="54"/>
      <c r="H974" s="33"/>
      <c r="I974" s="54"/>
      <c r="J974" s="33"/>
      <c r="K974" s="33"/>
      <c r="L974" s="34"/>
      <c r="M974" s="34"/>
      <c r="N974" s="35"/>
      <c r="O974" s="34"/>
      <c r="P974" s="33"/>
      <c r="Q974" s="35"/>
      <c r="R974" s="46"/>
      <c r="S974" s="34"/>
      <c r="T974" s="47"/>
      <c r="U974" s="48"/>
      <c r="V974" s="49"/>
      <c r="W974" s="50"/>
      <c r="X974" s="51"/>
      <c r="Y974" s="37"/>
      <c r="Z974" s="38"/>
      <c r="AA974" s="38"/>
      <c r="AB974" s="38"/>
    </row>
    <row r="975" spans="1:28" ht="45" customHeight="1">
      <c r="A975" s="54"/>
      <c r="B975" s="55" t="str">
        <f t="shared" si="6"/>
        <v>월</v>
      </c>
      <c r="C975" s="55" t="str">
        <f t="shared" si="7"/>
        <v>00년 1월 1주차</v>
      </c>
      <c r="D975" s="55"/>
      <c r="E975" s="56"/>
      <c r="F975" s="54"/>
      <c r="G975" s="54"/>
      <c r="H975" s="33"/>
      <c r="I975" s="54"/>
      <c r="J975" s="33"/>
      <c r="K975" s="33"/>
      <c r="L975" s="34"/>
      <c r="M975" s="34"/>
      <c r="N975" s="35"/>
      <c r="O975" s="34"/>
      <c r="P975" s="33"/>
      <c r="Q975" s="35"/>
      <c r="R975" s="46"/>
      <c r="S975" s="34"/>
      <c r="T975" s="47"/>
      <c r="U975" s="48"/>
      <c r="V975" s="49"/>
      <c r="W975" s="50"/>
      <c r="X975" s="51"/>
      <c r="Y975" s="37"/>
      <c r="Z975" s="38"/>
      <c r="AA975" s="38"/>
      <c r="AB975" s="38"/>
    </row>
    <row r="976" spans="1:28" ht="45" customHeight="1">
      <c r="A976" s="54"/>
      <c r="B976" s="55" t="str">
        <f t="shared" si="6"/>
        <v>월</v>
      </c>
      <c r="C976" s="55" t="str">
        <f t="shared" si="7"/>
        <v>00년 1월 1주차</v>
      </c>
      <c r="D976" s="55"/>
      <c r="E976" s="56"/>
      <c r="F976" s="54"/>
      <c r="G976" s="54"/>
      <c r="H976" s="33"/>
      <c r="I976" s="54"/>
      <c r="J976" s="33"/>
      <c r="K976" s="33"/>
      <c r="L976" s="34"/>
      <c r="M976" s="34"/>
      <c r="N976" s="35"/>
      <c r="O976" s="34"/>
      <c r="P976" s="33"/>
      <c r="Q976" s="35"/>
      <c r="R976" s="46"/>
      <c r="S976" s="34"/>
      <c r="T976" s="47"/>
      <c r="U976" s="48"/>
      <c r="V976" s="49"/>
      <c r="W976" s="50"/>
      <c r="X976" s="51"/>
      <c r="Y976" s="37"/>
      <c r="Z976" s="38"/>
      <c r="AA976" s="38"/>
      <c r="AB976" s="38"/>
    </row>
    <row r="977" spans="1:28" ht="45" customHeight="1">
      <c r="A977" s="54"/>
      <c r="B977" s="55" t="str">
        <f t="shared" si="6"/>
        <v>월</v>
      </c>
      <c r="C977" s="55" t="str">
        <f t="shared" si="7"/>
        <v>00년 1월 1주차</v>
      </c>
      <c r="D977" s="55"/>
      <c r="E977" s="56"/>
      <c r="F977" s="54"/>
      <c r="G977" s="54"/>
      <c r="H977" s="33"/>
      <c r="I977" s="54"/>
      <c r="J977" s="33"/>
      <c r="K977" s="33"/>
      <c r="L977" s="34"/>
      <c r="M977" s="34"/>
      <c r="N977" s="35"/>
      <c r="O977" s="34"/>
      <c r="P977" s="33"/>
      <c r="Q977" s="35"/>
      <c r="R977" s="46"/>
      <c r="S977" s="34"/>
      <c r="T977" s="47"/>
      <c r="U977" s="48"/>
      <c r="V977" s="49"/>
      <c r="W977" s="50"/>
      <c r="X977" s="51"/>
      <c r="Y977" s="37"/>
      <c r="Z977" s="38"/>
      <c r="AA977" s="38"/>
      <c r="AB977" s="38"/>
    </row>
    <row r="978" spans="1:28" ht="45" customHeight="1">
      <c r="A978" s="54"/>
      <c r="B978" s="55" t="str">
        <f t="shared" si="6"/>
        <v>월</v>
      </c>
      <c r="C978" s="55" t="str">
        <f t="shared" si="7"/>
        <v>00년 1월 1주차</v>
      </c>
      <c r="D978" s="55"/>
      <c r="E978" s="56"/>
      <c r="F978" s="54"/>
      <c r="G978" s="54"/>
      <c r="H978" s="33"/>
      <c r="I978" s="54"/>
      <c r="J978" s="33"/>
      <c r="K978" s="33"/>
      <c r="L978" s="34"/>
      <c r="M978" s="34"/>
      <c r="N978" s="35"/>
      <c r="O978" s="34"/>
      <c r="P978" s="33"/>
      <c r="Q978" s="35"/>
      <c r="R978" s="46"/>
      <c r="S978" s="34"/>
      <c r="T978" s="47"/>
      <c r="U978" s="48"/>
      <c r="V978" s="49"/>
      <c r="W978" s="50"/>
      <c r="X978" s="51"/>
      <c r="Y978" s="37"/>
      <c r="Z978" s="38"/>
      <c r="AA978" s="38"/>
      <c r="AB978" s="38"/>
    </row>
    <row r="979" spans="1:28" ht="45" customHeight="1">
      <c r="A979" s="54"/>
      <c r="B979" s="55" t="str">
        <f t="shared" si="6"/>
        <v>월</v>
      </c>
      <c r="C979" s="55" t="str">
        <f t="shared" si="7"/>
        <v>00년 1월 1주차</v>
      </c>
      <c r="D979" s="55"/>
      <c r="E979" s="56"/>
      <c r="F979" s="54"/>
      <c r="G979" s="54"/>
      <c r="H979" s="33"/>
      <c r="I979" s="54"/>
      <c r="J979" s="33"/>
      <c r="K979" s="33"/>
      <c r="L979" s="34"/>
      <c r="M979" s="34"/>
      <c r="N979" s="35"/>
      <c r="O979" s="34"/>
      <c r="P979" s="33"/>
      <c r="Q979" s="35"/>
      <c r="R979" s="46"/>
      <c r="S979" s="34"/>
      <c r="T979" s="47"/>
      <c r="U979" s="48"/>
      <c r="V979" s="49"/>
      <c r="W979" s="50"/>
      <c r="X979" s="51"/>
      <c r="Y979" s="37"/>
      <c r="Z979" s="38"/>
      <c r="AA979" s="38"/>
      <c r="AB979" s="38"/>
    </row>
    <row r="980" spans="1:28" ht="45" customHeight="1">
      <c r="A980" s="54"/>
      <c r="B980" s="55" t="str">
        <f t="shared" si="6"/>
        <v>월</v>
      </c>
      <c r="C980" s="55" t="str">
        <f t="shared" si="7"/>
        <v>00년 1월 1주차</v>
      </c>
      <c r="D980" s="55"/>
      <c r="E980" s="56"/>
      <c r="F980" s="54"/>
      <c r="G980" s="54"/>
      <c r="H980" s="33"/>
      <c r="I980" s="54"/>
      <c r="J980" s="33"/>
      <c r="K980" s="33"/>
      <c r="L980" s="34"/>
      <c r="M980" s="34"/>
      <c r="N980" s="35"/>
      <c r="O980" s="34"/>
      <c r="P980" s="33"/>
      <c r="Q980" s="35"/>
      <c r="R980" s="46"/>
      <c r="S980" s="34"/>
      <c r="T980" s="47"/>
      <c r="U980" s="48"/>
      <c r="V980" s="49"/>
      <c r="W980" s="50"/>
      <c r="X980" s="51"/>
      <c r="Y980" s="37"/>
      <c r="Z980" s="38"/>
      <c r="AA980" s="38"/>
      <c r="AB980" s="38"/>
    </row>
    <row r="981" spans="1:28" ht="45" customHeight="1">
      <c r="A981" s="54"/>
      <c r="B981" s="55" t="str">
        <f t="shared" si="6"/>
        <v>월</v>
      </c>
      <c r="C981" s="55" t="str">
        <f t="shared" si="7"/>
        <v>00년 1월 1주차</v>
      </c>
      <c r="D981" s="55"/>
      <c r="E981" s="56"/>
      <c r="F981" s="54"/>
      <c r="G981" s="54"/>
      <c r="H981" s="33"/>
      <c r="I981" s="54"/>
      <c r="J981" s="33"/>
      <c r="K981" s="33"/>
      <c r="L981" s="34"/>
      <c r="M981" s="34"/>
      <c r="N981" s="35"/>
      <c r="O981" s="34"/>
      <c r="P981" s="33"/>
      <c r="Q981" s="35"/>
      <c r="R981" s="46"/>
      <c r="S981" s="34"/>
      <c r="T981" s="47"/>
      <c r="U981" s="48"/>
      <c r="V981" s="49"/>
      <c r="W981" s="50"/>
      <c r="X981" s="51"/>
      <c r="Y981" s="37"/>
      <c r="Z981" s="38"/>
      <c r="AA981" s="38"/>
      <c r="AB981" s="38"/>
    </row>
    <row r="982" spans="1:28" ht="45" customHeight="1">
      <c r="A982" s="54"/>
      <c r="B982" s="55" t="str">
        <f t="shared" si="6"/>
        <v>월</v>
      </c>
      <c r="C982" s="55" t="str">
        <f t="shared" si="7"/>
        <v>00년 1월 1주차</v>
      </c>
      <c r="D982" s="55"/>
      <c r="E982" s="56"/>
      <c r="F982" s="54"/>
      <c r="G982" s="54"/>
      <c r="H982" s="33"/>
      <c r="I982" s="54"/>
      <c r="J982" s="33"/>
      <c r="K982" s="33"/>
      <c r="L982" s="34"/>
      <c r="M982" s="34"/>
      <c r="N982" s="35"/>
      <c r="O982" s="34"/>
      <c r="P982" s="33"/>
      <c r="Q982" s="35"/>
      <c r="R982" s="46"/>
      <c r="S982" s="34"/>
      <c r="T982" s="47"/>
      <c r="U982" s="48"/>
      <c r="V982" s="49"/>
      <c r="W982" s="50"/>
      <c r="X982" s="51"/>
      <c r="Y982" s="37"/>
      <c r="Z982" s="38"/>
      <c r="AA982" s="38"/>
      <c r="AB982" s="38"/>
    </row>
    <row r="983" spans="1:28" ht="45" customHeight="1">
      <c r="A983" s="54"/>
      <c r="B983" s="55" t="str">
        <f t="shared" si="6"/>
        <v>월</v>
      </c>
      <c r="C983" s="55" t="str">
        <f t="shared" si="7"/>
        <v>00년 1월 1주차</v>
      </c>
      <c r="D983" s="55"/>
      <c r="E983" s="56"/>
      <c r="F983" s="54"/>
      <c r="G983" s="54"/>
      <c r="H983" s="33"/>
      <c r="I983" s="54"/>
      <c r="J983" s="33"/>
      <c r="K983" s="33"/>
      <c r="L983" s="34"/>
      <c r="M983" s="34"/>
      <c r="N983" s="35"/>
      <c r="O983" s="34"/>
      <c r="P983" s="33"/>
      <c r="Q983" s="35"/>
      <c r="R983" s="46"/>
      <c r="S983" s="34"/>
      <c r="T983" s="47"/>
      <c r="U983" s="48"/>
      <c r="V983" s="49"/>
      <c r="W983" s="50"/>
      <c r="X983" s="51"/>
      <c r="Y983" s="37"/>
      <c r="Z983" s="38"/>
      <c r="AA983" s="38"/>
      <c r="AB983" s="38"/>
    </row>
    <row r="984" spans="1:28" ht="45" customHeight="1">
      <c r="A984" s="54"/>
      <c r="B984" s="55" t="str">
        <f t="shared" si="6"/>
        <v>월</v>
      </c>
      <c r="C984" s="55" t="str">
        <f t="shared" si="7"/>
        <v>00년 1월 1주차</v>
      </c>
      <c r="D984" s="55"/>
      <c r="E984" s="56"/>
      <c r="F984" s="54"/>
      <c r="G984" s="54"/>
      <c r="H984" s="33"/>
      <c r="I984" s="54"/>
      <c r="J984" s="33"/>
      <c r="K984" s="33"/>
      <c r="L984" s="34"/>
      <c r="M984" s="34"/>
      <c r="N984" s="35"/>
      <c r="O984" s="34"/>
      <c r="P984" s="33"/>
      <c r="Q984" s="35"/>
      <c r="R984" s="46"/>
      <c r="S984" s="34"/>
      <c r="T984" s="47"/>
      <c r="U984" s="48"/>
      <c r="V984" s="49"/>
      <c r="W984" s="50"/>
      <c r="X984" s="51"/>
      <c r="Y984" s="37"/>
      <c r="Z984" s="38"/>
      <c r="AA984" s="38"/>
      <c r="AB984" s="38"/>
    </row>
    <row r="985" spans="1:28" ht="45" customHeight="1">
      <c r="A985" s="54"/>
      <c r="B985" s="55" t="str">
        <f t="shared" si="6"/>
        <v>월</v>
      </c>
      <c r="C985" s="55" t="str">
        <f t="shared" si="7"/>
        <v>00년 1월 1주차</v>
      </c>
      <c r="D985" s="55"/>
      <c r="E985" s="56"/>
      <c r="F985" s="54"/>
      <c r="G985" s="54"/>
      <c r="H985" s="33"/>
      <c r="I985" s="54"/>
      <c r="J985" s="33"/>
      <c r="K985" s="33"/>
      <c r="L985" s="34"/>
      <c r="M985" s="34"/>
      <c r="N985" s="35"/>
      <c r="O985" s="34"/>
      <c r="P985" s="33"/>
      <c r="Q985" s="35"/>
      <c r="R985" s="46"/>
      <c r="S985" s="34"/>
      <c r="T985" s="47"/>
      <c r="U985" s="48"/>
      <c r="V985" s="49"/>
      <c r="W985" s="50"/>
      <c r="X985" s="51"/>
      <c r="Y985" s="37"/>
      <c r="Z985" s="38"/>
      <c r="AA985" s="38"/>
      <c r="AB985" s="38"/>
    </row>
    <row r="986" spans="1:28" ht="45" customHeight="1">
      <c r="A986" s="54"/>
      <c r="B986" s="55" t="str">
        <f t="shared" si="6"/>
        <v>월</v>
      </c>
      <c r="C986" s="55" t="str">
        <f t="shared" si="7"/>
        <v>00년 1월 1주차</v>
      </c>
      <c r="D986" s="55"/>
      <c r="E986" s="56"/>
      <c r="F986" s="54"/>
      <c r="G986" s="54"/>
      <c r="H986" s="33"/>
      <c r="I986" s="54"/>
      <c r="J986" s="33"/>
      <c r="K986" s="33"/>
      <c r="L986" s="34"/>
      <c r="M986" s="34"/>
      <c r="N986" s="35"/>
      <c r="O986" s="34"/>
      <c r="P986" s="33"/>
      <c r="Q986" s="35"/>
      <c r="R986" s="46"/>
      <c r="S986" s="34"/>
      <c r="T986" s="47"/>
      <c r="U986" s="48"/>
      <c r="V986" s="49"/>
      <c r="W986" s="50"/>
      <c r="X986" s="51"/>
      <c r="Y986" s="37"/>
      <c r="Z986" s="38"/>
      <c r="AA986" s="38"/>
      <c r="AB986" s="38"/>
    </row>
    <row r="987" spans="1:28" ht="45" customHeight="1">
      <c r="A987" s="54"/>
      <c r="B987" s="55" t="str">
        <f t="shared" si="6"/>
        <v>월</v>
      </c>
      <c r="C987" s="55" t="str">
        <f t="shared" si="7"/>
        <v>00년 1월 1주차</v>
      </c>
      <c r="D987" s="55"/>
      <c r="E987" s="56"/>
      <c r="F987" s="54"/>
      <c r="G987" s="54"/>
      <c r="H987" s="33"/>
      <c r="I987" s="54"/>
      <c r="J987" s="33"/>
      <c r="K987" s="33"/>
      <c r="L987" s="34"/>
      <c r="M987" s="34"/>
      <c r="N987" s="35"/>
      <c r="O987" s="34"/>
      <c r="P987" s="33"/>
      <c r="Q987" s="35"/>
      <c r="R987" s="46"/>
      <c r="S987" s="34"/>
      <c r="T987" s="47"/>
      <c r="U987" s="48"/>
      <c r="V987" s="49"/>
      <c r="W987" s="50"/>
      <c r="X987" s="51"/>
      <c r="Y987" s="37"/>
      <c r="Z987" s="38"/>
      <c r="AA987" s="38"/>
      <c r="AB987" s="38"/>
    </row>
    <row r="988" spans="1:28" ht="45" customHeight="1">
      <c r="A988" s="54"/>
      <c r="B988" s="55" t="str">
        <f t="shared" si="6"/>
        <v>월</v>
      </c>
      <c r="C988" s="55" t="str">
        <f t="shared" si="7"/>
        <v>00년 1월 1주차</v>
      </c>
      <c r="D988" s="55"/>
      <c r="E988" s="56"/>
      <c r="F988" s="54"/>
      <c r="G988" s="54"/>
      <c r="H988" s="33"/>
      <c r="I988" s="54"/>
      <c r="J988" s="33"/>
      <c r="K988" s="33"/>
      <c r="L988" s="34"/>
      <c r="M988" s="34"/>
      <c r="N988" s="35"/>
      <c r="O988" s="34"/>
      <c r="P988" s="33"/>
      <c r="Q988" s="35"/>
      <c r="R988" s="46"/>
      <c r="S988" s="34"/>
      <c r="T988" s="47"/>
      <c r="U988" s="48"/>
      <c r="V988" s="49"/>
      <c r="W988" s="50"/>
      <c r="X988" s="51"/>
      <c r="Y988" s="37"/>
      <c r="Z988" s="38"/>
      <c r="AA988" s="38"/>
      <c r="AB988" s="38"/>
    </row>
    <row r="989" spans="1:28" ht="45" customHeight="1">
      <c r="A989" s="54"/>
      <c r="B989" s="55" t="str">
        <f t="shared" si="6"/>
        <v>월</v>
      </c>
      <c r="C989" s="55" t="str">
        <f t="shared" si="7"/>
        <v>00년 1월 1주차</v>
      </c>
      <c r="D989" s="55"/>
      <c r="E989" s="56"/>
      <c r="F989" s="54"/>
      <c r="G989" s="54"/>
      <c r="H989" s="33"/>
      <c r="I989" s="54"/>
      <c r="J989" s="33"/>
      <c r="K989" s="33"/>
      <c r="L989" s="34"/>
      <c r="M989" s="34"/>
      <c r="N989" s="35"/>
      <c r="O989" s="34"/>
      <c r="P989" s="33"/>
      <c r="Q989" s="35"/>
      <c r="R989" s="46"/>
      <c r="S989" s="34"/>
      <c r="T989" s="47"/>
      <c r="U989" s="48"/>
      <c r="V989" s="49"/>
      <c r="W989" s="50"/>
      <c r="X989" s="51"/>
      <c r="Y989" s="37"/>
      <c r="Z989" s="38"/>
      <c r="AA989" s="38"/>
      <c r="AB989" s="38"/>
    </row>
    <row r="990" spans="1:28" ht="45" customHeight="1">
      <c r="A990" s="54"/>
      <c r="B990" s="55" t="str">
        <f t="shared" si="6"/>
        <v>월</v>
      </c>
      <c r="C990" s="55" t="str">
        <f t="shared" si="7"/>
        <v>00년 1월 1주차</v>
      </c>
      <c r="D990" s="55"/>
      <c r="E990" s="56"/>
      <c r="F990" s="54"/>
      <c r="G990" s="54"/>
      <c r="H990" s="33"/>
      <c r="I990" s="54"/>
      <c r="J990" s="33"/>
      <c r="K990" s="33"/>
      <c r="L990" s="34"/>
      <c r="M990" s="34"/>
      <c r="N990" s="35"/>
      <c r="O990" s="34"/>
      <c r="P990" s="33"/>
      <c r="Q990" s="35"/>
      <c r="R990" s="46"/>
      <c r="S990" s="34"/>
      <c r="T990" s="47"/>
      <c r="U990" s="48"/>
      <c r="V990" s="49"/>
      <c r="W990" s="50"/>
      <c r="X990" s="51"/>
      <c r="Y990" s="37"/>
      <c r="Z990" s="38"/>
      <c r="AA990" s="38"/>
      <c r="AB990" s="38"/>
    </row>
    <row r="991" spans="1:28" ht="45" customHeight="1">
      <c r="A991" s="54"/>
      <c r="B991" s="55" t="str">
        <f t="shared" si="6"/>
        <v>월</v>
      </c>
      <c r="C991" s="55" t="str">
        <f t="shared" si="7"/>
        <v>00년 1월 1주차</v>
      </c>
      <c r="D991" s="55"/>
      <c r="E991" s="56"/>
      <c r="F991" s="54"/>
      <c r="G991" s="54"/>
      <c r="H991" s="33"/>
      <c r="I991" s="54"/>
      <c r="J991" s="33"/>
      <c r="K991" s="33"/>
      <c r="L991" s="34"/>
      <c r="M991" s="34"/>
      <c r="N991" s="35"/>
      <c r="O991" s="34"/>
      <c r="P991" s="33"/>
      <c r="Q991" s="35"/>
      <c r="R991" s="46"/>
      <c r="S991" s="34"/>
      <c r="T991" s="47"/>
      <c r="U991" s="48"/>
      <c r="V991" s="49"/>
      <c r="W991" s="50"/>
      <c r="X991" s="51"/>
      <c r="Y991" s="37"/>
      <c r="Z991" s="38"/>
      <c r="AA991" s="38"/>
      <c r="AB991" s="38"/>
    </row>
    <row r="992" spans="1:28" ht="45" customHeight="1">
      <c r="A992" s="54"/>
      <c r="B992" s="55" t="str">
        <f t="shared" si="6"/>
        <v>월</v>
      </c>
      <c r="C992" s="55" t="str">
        <f t="shared" si="7"/>
        <v>00년 1월 1주차</v>
      </c>
      <c r="D992" s="55"/>
      <c r="E992" s="56"/>
      <c r="F992" s="54"/>
      <c r="G992" s="54"/>
      <c r="H992" s="33"/>
      <c r="I992" s="54"/>
      <c r="J992" s="33"/>
      <c r="K992" s="33"/>
      <c r="L992" s="34"/>
      <c r="M992" s="34"/>
      <c r="N992" s="35"/>
      <c r="O992" s="34"/>
      <c r="P992" s="33"/>
      <c r="Q992" s="35"/>
      <c r="R992" s="46"/>
      <c r="S992" s="34"/>
      <c r="T992" s="47"/>
      <c r="U992" s="48"/>
      <c r="V992" s="49"/>
      <c r="W992" s="50"/>
      <c r="X992" s="51"/>
      <c r="Y992" s="37"/>
      <c r="Z992" s="38"/>
      <c r="AA992" s="38"/>
      <c r="AB992" s="38"/>
    </row>
    <row r="993" spans="1:28" ht="45" customHeight="1">
      <c r="A993" s="54"/>
      <c r="B993" s="55" t="str">
        <f t="shared" si="6"/>
        <v>월</v>
      </c>
      <c r="C993" s="55" t="str">
        <f t="shared" si="7"/>
        <v>00년 1월 1주차</v>
      </c>
      <c r="D993" s="55"/>
      <c r="E993" s="56"/>
      <c r="F993" s="54"/>
      <c r="G993" s="54"/>
      <c r="H993" s="33"/>
      <c r="I993" s="54"/>
      <c r="J993" s="33"/>
      <c r="K993" s="33"/>
      <c r="L993" s="34"/>
      <c r="M993" s="34"/>
      <c r="N993" s="35"/>
      <c r="O993" s="34"/>
      <c r="P993" s="33"/>
      <c r="Q993" s="35"/>
      <c r="R993" s="46"/>
      <c r="S993" s="34"/>
      <c r="T993" s="47"/>
      <c r="U993" s="48"/>
      <c r="V993" s="49"/>
      <c r="W993" s="50"/>
      <c r="X993" s="51"/>
      <c r="Y993" s="37"/>
      <c r="Z993" s="38"/>
      <c r="AA993" s="38"/>
      <c r="AB993" s="38"/>
    </row>
    <row r="994" spans="1:28" ht="45" customHeight="1">
      <c r="A994" s="54"/>
      <c r="B994" s="55" t="str">
        <f t="shared" si="6"/>
        <v>월</v>
      </c>
      <c r="C994" s="55" t="str">
        <f t="shared" si="7"/>
        <v>00년 1월 1주차</v>
      </c>
      <c r="D994" s="55"/>
      <c r="E994" s="56"/>
      <c r="F994" s="54"/>
      <c r="G994" s="54"/>
      <c r="H994" s="33"/>
      <c r="I994" s="54"/>
      <c r="J994" s="33"/>
      <c r="K994" s="33"/>
      <c r="L994" s="34"/>
      <c r="M994" s="34"/>
      <c r="N994" s="35"/>
      <c r="O994" s="34"/>
      <c r="P994" s="33"/>
      <c r="Q994" s="35"/>
      <c r="R994" s="46"/>
      <c r="S994" s="34"/>
      <c r="T994" s="47"/>
      <c r="U994" s="48"/>
      <c r="V994" s="49"/>
      <c r="W994" s="50"/>
      <c r="X994" s="51"/>
      <c r="Y994" s="37"/>
      <c r="Z994" s="38"/>
      <c r="AA994" s="38"/>
      <c r="AB994" s="38"/>
    </row>
    <row r="995" spans="1:28" ht="45" customHeight="1">
      <c r="A995" s="54"/>
      <c r="B995" s="55" t="str">
        <f t="shared" si="6"/>
        <v>월</v>
      </c>
      <c r="C995" s="55" t="str">
        <f t="shared" si="7"/>
        <v>00년 1월 1주차</v>
      </c>
      <c r="D995" s="55"/>
      <c r="E995" s="56"/>
      <c r="F995" s="54"/>
      <c r="G995" s="54"/>
      <c r="H995" s="33"/>
      <c r="I995" s="54"/>
      <c r="J995" s="33"/>
      <c r="K995" s="33"/>
      <c r="L995" s="34"/>
      <c r="M995" s="34"/>
      <c r="N995" s="35"/>
      <c r="O995" s="34"/>
      <c r="P995" s="33"/>
      <c r="Q995" s="35"/>
      <c r="R995" s="46"/>
      <c r="S995" s="34"/>
      <c r="T995" s="47"/>
      <c r="U995" s="48"/>
      <c r="V995" s="49"/>
      <c r="W995" s="50"/>
      <c r="X995" s="51"/>
      <c r="Y995" s="37"/>
      <c r="Z995" s="38"/>
      <c r="AA995" s="38"/>
      <c r="AB995" s="38"/>
    </row>
    <row r="996" spans="1:28" ht="45" customHeight="1">
      <c r="A996" s="54"/>
      <c r="B996" s="55" t="str">
        <f t="shared" si="6"/>
        <v>월</v>
      </c>
      <c r="C996" s="55" t="str">
        <f t="shared" si="7"/>
        <v>00년 1월 1주차</v>
      </c>
      <c r="D996" s="55"/>
      <c r="E996" s="56"/>
      <c r="F996" s="54"/>
      <c r="G996" s="54"/>
      <c r="H996" s="33"/>
      <c r="I996" s="54"/>
      <c r="J996" s="33"/>
      <c r="K996" s="33"/>
      <c r="L996" s="34"/>
      <c r="M996" s="34"/>
      <c r="N996" s="35"/>
      <c r="O996" s="34"/>
      <c r="P996" s="33"/>
      <c r="Q996" s="35"/>
      <c r="R996" s="46"/>
      <c r="S996" s="34"/>
      <c r="T996" s="47"/>
      <c r="U996" s="48"/>
      <c r="V996" s="49"/>
      <c r="W996" s="50"/>
      <c r="X996" s="51"/>
      <c r="Y996" s="37"/>
      <c r="Z996" s="38"/>
      <c r="AA996" s="38"/>
      <c r="AB996" s="38"/>
    </row>
    <row r="997" spans="1:28" ht="45" customHeight="1">
      <c r="A997" s="54"/>
      <c r="B997" s="55" t="str">
        <f t="shared" si="6"/>
        <v>월</v>
      </c>
      <c r="C997" s="55" t="str">
        <f t="shared" si="7"/>
        <v>00년 1월 1주차</v>
      </c>
      <c r="D997" s="55"/>
      <c r="E997" s="56"/>
      <c r="F997" s="54"/>
      <c r="G997" s="54"/>
      <c r="H997" s="33"/>
      <c r="I997" s="54"/>
      <c r="J997" s="33"/>
      <c r="K997" s="33"/>
      <c r="L997" s="34"/>
      <c r="M997" s="34"/>
      <c r="N997" s="35"/>
      <c r="O997" s="34"/>
      <c r="P997" s="33"/>
      <c r="Q997" s="35"/>
      <c r="R997" s="46"/>
      <c r="S997" s="34"/>
      <c r="T997" s="47"/>
      <c r="U997" s="48"/>
      <c r="V997" s="49"/>
      <c r="W997" s="50"/>
      <c r="X997" s="51"/>
      <c r="Y997" s="37"/>
      <c r="Z997" s="38"/>
      <c r="AA997" s="38"/>
      <c r="AB997" s="38"/>
    </row>
    <row r="998" spans="1:28" ht="45" customHeight="1">
      <c r="A998" s="54"/>
      <c r="B998" s="55" t="str">
        <f t="shared" si="6"/>
        <v>월</v>
      </c>
      <c r="C998" s="55" t="str">
        <f t="shared" si="7"/>
        <v>00년 1월 1주차</v>
      </c>
      <c r="D998" s="55"/>
      <c r="E998" s="56"/>
      <c r="F998" s="54"/>
      <c r="G998" s="54"/>
      <c r="H998" s="33"/>
      <c r="I998" s="54"/>
      <c r="J998" s="33"/>
      <c r="K998" s="33"/>
      <c r="L998" s="34"/>
      <c r="M998" s="34"/>
      <c r="N998" s="35"/>
      <c r="O998" s="34"/>
      <c r="P998" s="33"/>
      <c r="Q998" s="35"/>
      <c r="R998" s="46"/>
      <c r="S998" s="34"/>
      <c r="T998" s="47"/>
      <c r="U998" s="48"/>
      <c r="V998" s="49"/>
      <c r="W998" s="50"/>
      <c r="X998" s="51"/>
      <c r="Y998" s="37"/>
      <c r="Z998" s="38"/>
      <c r="AA998" s="38"/>
      <c r="AB998" s="38"/>
    </row>
    <row r="999" spans="1:28" ht="45" customHeight="1">
      <c r="A999" s="54"/>
      <c r="B999" s="55" t="str">
        <f t="shared" si="6"/>
        <v>월</v>
      </c>
      <c r="C999" s="55" t="str">
        <f t="shared" si="7"/>
        <v>00년 1월 1주차</v>
      </c>
      <c r="D999" s="55"/>
      <c r="E999" s="56"/>
      <c r="F999" s="54"/>
      <c r="G999" s="54"/>
      <c r="H999" s="33"/>
      <c r="I999" s="54"/>
      <c r="J999" s="33"/>
      <c r="K999" s="33"/>
      <c r="L999" s="34"/>
      <c r="M999" s="34"/>
      <c r="N999" s="35"/>
      <c r="O999" s="34"/>
      <c r="P999" s="33"/>
      <c r="Q999" s="35"/>
      <c r="R999" s="46"/>
      <c r="S999" s="34"/>
      <c r="T999" s="47"/>
      <c r="U999" s="48"/>
      <c r="V999" s="49"/>
      <c r="W999" s="50"/>
      <c r="X999" s="51"/>
      <c r="Y999" s="37"/>
      <c r="Z999" s="38"/>
      <c r="AA999" s="38"/>
      <c r="AB999" s="38"/>
    </row>
    <row r="1000" spans="1:28" ht="45" customHeight="1">
      <c r="A1000" s="54"/>
      <c r="B1000" s="55" t="str">
        <f t="shared" si="6"/>
        <v>월</v>
      </c>
      <c r="C1000" s="55" t="str">
        <f t="shared" si="7"/>
        <v>00년 1월 1주차</v>
      </c>
      <c r="D1000" s="55"/>
      <c r="E1000" s="56"/>
      <c r="F1000" s="54"/>
      <c r="G1000" s="54"/>
      <c r="H1000" s="33"/>
      <c r="I1000" s="54"/>
      <c r="J1000" s="33"/>
      <c r="K1000" s="33"/>
      <c r="L1000" s="34"/>
      <c r="M1000" s="34"/>
      <c r="N1000" s="35"/>
      <c r="O1000" s="34"/>
      <c r="P1000" s="33"/>
      <c r="Q1000" s="35"/>
      <c r="R1000" s="46"/>
      <c r="S1000" s="34"/>
      <c r="T1000" s="47"/>
      <c r="U1000" s="48"/>
      <c r="V1000" s="49"/>
      <c r="W1000" s="50"/>
      <c r="X1000" s="51"/>
      <c r="Y1000" s="37"/>
      <c r="Z1000" s="38"/>
      <c r="AA1000" s="38"/>
      <c r="AB1000" s="38"/>
    </row>
    <row r="1001" spans="1:28" ht="45" customHeight="1">
      <c r="A1001" s="54"/>
      <c r="B1001" s="55" t="str">
        <f t="shared" si="6"/>
        <v>월</v>
      </c>
      <c r="C1001" s="55" t="str">
        <f t="shared" si="7"/>
        <v>00년 1월 1주차</v>
      </c>
      <c r="D1001" s="55"/>
      <c r="E1001" s="56"/>
      <c r="F1001" s="54"/>
      <c r="G1001" s="54"/>
      <c r="H1001" s="33"/>
      <c r="I1001" s="54"/>
      <c r="J1001" s="33"/>
      <c r="K1001" s="33"/>
      <c r="L1001" s="34"/>
      <c r="M1001" s="34"/>
      <c r="N1001" s="35"/>
      <c r="O1001" s="34"/>
      <c r="P1001" s="33"/>
      <c r="Q1001" s="35"/>
      <c r="R1001" s="46"/>
      <c r="S1001" s="34"/>
      <c r="T1001" s="47"/>
      <c r="U1001" s="48"/>
      <c r="V1001" s="49"/>
      <c r="W1001" s="50"/>
      <c r="X1001" s="51"/>
      <c r="Y1001" s="37"/>
      <c r="Z1001" s="38"/>
      <c r="AA1001" s="38"/>
      <c r="AB1001" s="38"/>
    </row>
    <row r="1002" spans="1:28" ht="45" customHeight="1">
      <c r="A1002" s="54"/>
      <c r="B1002" s="55" t="str">
        <f t="shared" si="6"/>
        <v>월</v>
      </c>
      <c r="C1002" s="55" t="str">
        <f t="shared" si="7"/>
        <v>00년 1월 1주차</v>
      </c>
      <c r="D1002" s="55"/>
      <c r="E1002" s="56"/>
      <c r="F1002" s="54"/>
      <c r="G1002" s="54"/>
      <c r="H1002" s="33"/>
      <c r="I1002" s="54"/>
      <c r="J1002" s="33"/>
      <c r="K1002" s="33"/>
      <c r="L1002" s="34"/>
      <c r="M1002" s="34"/>
      <c r="N1002" s="35"/>
      <c r="O1002" s="34"/>
      <c r="P1002" s="33"/>
      <c r="Q1002" s="35"/>
      <c r="R1002" s="46"/>
      <c r="S1002" s="34"/>
      <c r="T1002" s="47"/>
      <c r="U1002" s="48"/>
      <c r="V1002" s="49"/>
      <c r="W1002" s="50"/>
      <c r="X1002" s="51"/>
      <c r="Y1002" s="37"/>
      <c r="Z1002" s="38"/>
      <c r="AA1002" s="38"/>
      <c r="AB1002" s="38"/>
    </row>
    <row r="1003" spans="1:28" ht="45" customHeight="1">
      <c r="A1003" s="54"/>
      <c r="B1003" s="55" t="str">
        <f t="shared" si="6"/>
        <v>월</v>
      </c>
      <c r="C1003" s="55" t="str">
        <f t="shared" si="7"/>
        <v>00년 1월 1주차</v>
      </c>
      <c r="D1003" s="55"/>
      <c r="E1003" s="56"/>
      <c r="F1003" s="54"/>
      <c r="G1003" s="54"/>
      <c r="H1003" s="33"/>
      <c r="I1003" s="54"/>
      <c r="J1003" s="33"/>
      <c r="K1003" s="33"/>
      <c r="L1003" s="34"/>
      <c r="M1003" s="34"/>
      <c r="N1003" s="35"/>
      <c r="O1003" s="34"/>
      <c r="P1003" s="33"/>
      <c r="Q1003" s="35"/>
      <c r="R1003" s="46"/>
      <c r="S1003" s="34"/>
      <c r="T1003" s="47"/>
      <c r="U1003" s="48"/>
      <c r="V1003" s="49"/>
      <c r="W1003" s="50"/>
      <c r="X1003" s="51"/>
      <c r="Y1003" s="37"/>
      <c r="Z1003" s="38"/>
      <c r="AA1003" s="38"/>
      <c r="AB1003" s="38"/>
    </row>
    <row r="1004" spans="1:28" ht="45" customHeight="1">
      <c r="A1004" s="54"/>
      <c r="B1004" s="55" t="str">
        <f t="shared" si="6"/>
        <v>월</v>
      </c>
      <c r="C1004" s="55" t="str">
        <f t="shared" si="7"/>
        <v>00년 1월 1주차</v>
      </c>
      <c r="D1004" s="55"/>
      <c r="E1004" s="56"/>
      <c r="F1004" s="54"/>
      <c r="G1004" s="54"/>
      <c r="H1004" s="33"/>
      <c r="I1004" s="54"/>
      <c r="J1004" s="33"/>
      <c r="K1004" s="33"/>
      <c r="L1004" s="34"/>
      <c r="M1004" s="34"/>
      <c r="N1004" s="35"/>
      <c r="O1004" s="34"/>
      <c r="P1004" s="33"/>
      <c r="Q1004" s="35"/>
      <c r="R1004" s="46"/>
      <c r="S1004" s="34"/>
      <c r="T1004" s="47"/>
      <c r="U1004" s="48"/>
      <c r="V1004" s="49"/>
      <c r="W1004" s="50"/>
      <c r="X1004" s="51"/>
      <c r="Y1004" s="37"/>
      <c r="Z1004" s="38"/>
      <c r="AA1004" s="38"/>
      <c r="AB1004" s="38"/>
    </row>
    <row r="1005" spans="1:28" ht="45" customHeight="1">
      <c r="A1005" s="54"/>
      <c r="B1005" s="55" t="str">
        <f t="shared" si="6"/>
        <v>월</v>
      </c>
      <c r="C1005" s="55" t="str">
        <f t="shared" si="7"/>
        <v>00년 1월 1주차</v>
      </c>
      <c r="D1005" s="55"/>
      <c r="E1005" s="56"/>
      <c r="F1005" s="54"/>
      <c r="G1005" s="54"/>
      <c r="H1005" s="33"/>
      <c r="I1005" s="54"/>
      <c r="J1005" s="33"/>
      <c r="K1005" s="33"/>
      <c r="L1005" s="34"/>
      <c r="M1005" s="34"/>
      <c r="N1005" s="35"/>
      <c r="O1005" s="34"/>
      <c r="P1005" s="33"/>
      <c r="Q1005" s="35"/>
      <c r="R1005" s="46"/>
      <c r="S1005" s="34"/>
      <c r="T1005" s="47"/>
      <c r="U1005" s="48"/>
      <c r="V1005" s="49"/>
      <c r="W1005" s="50"/>
      <c r="X1005" s="51"/>
      <c r="Y1005" s="37"/>
      <c r="Z1005" s="38"/>
      <c r="AA1005" s="38"/>
      <c r="AB1005" s="38"/>
    </row>
    <row r="1006" spans="1:28" ht="45" customHeight="1">
      <c r="A1006" s="54"/>
      <c r="B1006" s="55" t="str">
        <f t="shared" si="6"/>
        <v>월</v>
      </c>
      <c r="C1006" s="55" t="str">
        <f t="shared" si="7"/>
        <v>00년 1월 1주차</v>
      </c>
      <c r="D1006" s="55"/>
      <c r="E1006" s="56"/>
      <c r="F1006" s="54"/>
      <c r="G1006" s="54"/>
      <c r="H1006" s="33"/>
      <c r="I1006" s="54"/>
      <c r="J1006" s="33"/>
      <c r="K1006" s="33"/>
      <c r="L1006" s="34"/>
      <c r="M1006" s="34"/>
      <c r="N1006" s="35"/>
      <c r="O1006" s="34"/>
      <c r="P1006" s="33"/>
      <c r="Q1006" s="35"/>
      <c r="R1006" s="46"/>
      <c r="S1006" s="34"/>
      <c r="T1006" s="47"/>
      <c r="U1006" s="48"/>
      <c r="V1006" s="49"/>
      <c r="W1006" s="50"/>
      <c r="X1006" s="51"/>
      <c r="Y1006" s="37"/>
      <c r="Z1006" s="38"/>
      <c r="AA1006" s="38"/>
      <c r="AB1006" s="38"/>
    </row>
    <row r="1007" spans="1:28" ht="45" customHeight="1">
      <c r="A1007" s="54"/>
      <c r="B1007" s="55" t="str">
        <f t="shared" si="6"/>
        <v>월</v>
      </c>
      <c r="C1007" s="55" t="str">
        <f t="shared" si="7"/>
        <v>00년 1월 1주차</v>
      </c>
      <c r="D1007" s="55"/>
      <c r="E1007" s="56"/>
      <c r="F1007" s="54"/>
      <c r="G1007" s="54"/>
      <c r="H1007" s="33"/>
      <c r="I1007" s="54"/>
      <c r="J1007" s="33"/>
      <c r="K1007" s="33"/>
      <c r="L1007" s="34"/>
      <c r="M1007" s="34"/>
      <c r="N1007" s="35"/>
      <c r="O1007" s="34"/>
      <c r="P1007" s="33"/>
      <c r="Q1007" s="35"/>
      <c r="R1007" s="46"/>
      <c r="S1007" s="34"/>
      <c r="T1007" s="47"/>
      <c r="U1007" s="48"/>
      <c r="V1007" s="49"/>
      <c r="W1007" s="50"/>
      <c r="X1007" s="51"/>
      <c r="Y1007" s="37"/>
      <c r="Z1007" s="38"/>
      <c r="AA1007" s="38"/>
      <c r="AB1007" s="38"/>
    </row>
    <row r="1008" spans="1:28" ht="45" customHeight="1">
      <c r="A1008" s="54"/>
      <c r="B1008" s="55" t="str">
        <f t="shared" si="6"/>
        <v>월</v>
      </c>
      <c r="C1008" s="55" t="str">
        <f t="shared" si="7"/>
        <v>00년 1월 1주차</v>
      </c>
      <c r="D1008" s="55"/>
      <c r="E1008" s="56"/>
      <c r="F1008" s="54"/>
      <c r="G1008" s="54"/>
      <c r="H1008" s="33"/>
      <c r="I1008" s="54"/>
      <c r="J1008" s="33"/>
      <c r="K1008" s="33"/>
      <c r="L1008" s="34"/>
      <c r="M1008" s="34"/>
      <c r="N1008" s="35"/>
      <c r="O1008" s="34"/>
      <c r="P1008" s="33"/>
      <c r="Q1008" s="35"/>
      <c r="R1008" s="46"/>
      <c r="S1008" s="34"/>
      <c r="T1008" s="47"/>
      <c r="U1008" s="48"/>
      <c r="V1008" s="49"/>
      <c r="W1008" s="50"/>
      <c r="X1008" s="51"/>
      <c r="Y1008" s="37"/>
      <c r="Z1008" s="38"/>
      <c r="AA1008" s="38"/>
      <c r="AB1008" s="38"/>
    </row>
    <row r="1009" spans="1:28" ht="45" customHeight="1">
      <c r="A1009" s="54"/>
      <c r="B1009" s="55" t="str">
        <f t="shared" si="6"/>
        <v>월</v>
      </c>
      <c r="C1009" s="55" t="str">
        <f t="shared" si="7"/>
        <v>00년 1월 1주차</v>
      </c>
      <c r="D1009" s="55"/>
      <c r="E1009" s="56"/>
      <c r="F1009" s="54"/>
      <c r="G1009" s="54"/>
      <c r="H1009" s="33"/>
      <c r="I1009" s="54"/>
      <c r="J1009" s="33"/>
      <c r="K1009" s="33"/>
      <c r="L1009" s="34"/>
      <c r="M1009" s="34"/>
      <c r="N1009" s="35"/>
      <c r="O1009" s="34"/>
      <c r="P1009" s="33"/>
      <c r="Q1009" s="35"/>
      <c r="R1009" s="46"/>
      <c r="S1009" s="34"/>
      <c r="T1009" s="47"/>
      <c r="U1009" s="48"/>
      <c r="V1009" s="49"/>
      <c r="W1009" s="50"/>
      <c r="X1009" s="51"/>
      <c r="Y1009" s="37"/>
      <c r="Z1009" s="38"/>
      <c r="AA1009" s="38"/>
      <c r="AB1009" s="38"/>
    </row>
    <row r="1010" spans="1:28" ht="45" customHeight="1">
      <c r="A1010" s="54"/>
      <c r="B1010" s="55" t="str">
        <f t="shared" si="6"/>
        <v>월</v>
      </c>
      <c r="C1010" s="55" t="str">
        <f t="shared" si="7"/>
        <v>00년 1월 1주차</v>
      </c>
      <c r="D1010" s="55"/>
      <c r="E1010" s="56"/>
      <c r="F1010" s="54"/>
      <c r="G1010" s="54"/>
      <c r="H1010" s="33"/>
      <c r="I1010" s="54"/>
      <c r="J1010" s="33"/>
      <c r="K1010" s="33"/>
      <c r="L1010" s="34"/>
      <c r="M1010" s="34"/>
      <c r="N1010" s="35"/>
      <c r="O1010" s="34"/>
      <c r="P1010" s="33"/>
      <c r="Q1010" s="35"/>
      <c r="R1010" s="46"/>
      <c r="S1010" s="34"/>
      <c r="T1010" s="47"/>
      <c r="U1010" s="48"/>
      <c r="V1010" s="49"/>
      <c r="W1010" s="50"/>
      <c r="X1010" s="51"/>
      <c r="Y1010" s="37"/>
      <c r="Z1010" s="38"/>
      <c r="AA1010" s="38"/>
      <c r="AB1010" s="38"/>
    </row>
    <row r="1011" spans="1:28" ht="45" customHeight="1">
      <c r="A1011" s="54"/>
      <c r="B1011" s="55" t="str">
        <f t="shared" si="6"/>
        <v>월</v>
      </c>
      <c r="C1011" s="55" t="str">
        <f t="shared" si="7"/>
        <v>00년 1월 1주차</v>
      </c>
      <c r="D1011" s="55"/>
      <c r="E1011" s="56"/>
      <c r="F1011" s="54"/>
      <c r="G1011" s="54"/>
      <c r="H1011" s="33"/>
      <c r="I1011" s="54"/>
      <c r="J1011" s="33"/>
      <c r="K1011" s="33"/>
      <c r="L1011" s="34"/>
      <c r="M1011" s="34"/>
      <c r="N1011" s="35"/>
      <c r="O1011" s="34"/>
      <c r="P1011" s="33"/>
      <c r="Q1011" s="35"/>
      <c r="R1011" s="46"/>
      <c r="S1011" s="34"/>
      <c r="T1011" s="47"/>
      <c r="U1011" s="48"/>
      <c r="V1011" s="49"/>
      <c r="W1011" s="50"/>
      <c r="X1011" s="51"/>
      <c r="Y1011" s="37"/>
      <c r="Z1011" s="38"/>
      <c r="AA1011" s="38"/>
      <c r="AB1011" s="38"/>
    </row>
    <row r="1012" spans="1:28" ht="45" customHeight="1">
      <c r="A1012" s="54"/>
      <c r="B1012" s="55" t="str">
        <f t="shared" si="6"/>
        <v>월</v>
      </c>
      <c r="C1012" s="55" t="str">
        <f t="shared" si="7"/>
        <v>00년 1월 1주차</v>
      </c>
      <c r="D1012" s="55"/>
      <c r="E1012" s="56"/>
      <c r="F1012" s="54"/>
      <c r="G1012" s="54"/>
      <c r="H1012" s="33"/>
      <c r="I1012" s="54"/>
      <c r="J1012" s="33"/>
      <c r="K1012" s="33"/>
      <c r="L1012" s="34"/>
      <c r="M1012" s="34"/>
      <c r="N1012" s="35"/>
      <c r="O1012" s="34"/>
      <c r="P1012" s="33"/>
      <c r="Q1012" s="35"/>
      <c r="R1012" s="46"/>
      <c r="S1012" s="34"/>
      <c r="T1012" s="47"/>
      <c r="U1012" s="48"/>
      <c r="V1012" s="49"/>
      <c r="W1012" s="50"/>
      <c r="X1012" s="51"/>
      <c r="Y1012" s="37"/>
      <c r="Z1012" s="38"/>
      <c r="AA1012" s="38"/>
      <c r="AB1012" s="38"/>
    </row>
    <row r="1013" spans="1:28" ht="45" customHeight="1">
      <c r="A1013" s="54"/>
      <c r="B1013" s="55" t="str">
        <f t="shared" si="6"/>
        <v>월</v>
      </c>
      <c r="C1013" s="55" t="str">
        <f t="shared" si="7"/>
        <v>00년 1월 1주차</v>
      </c>
      <c r="D1013" s="55"/>
      <c r="E1013" s="56"/>
      <c r="F1013" s="54"/>
      <c r="G1013" s="54"/>
      <c r="H1013" s="33"/>
      <c r="I1013" s="54"/>
      <c r="J1013" s="33"/>
      <c r="K1013" s="33"/>
      <c r="L1013" s="34"/>
      <c r="M1013" s="34"/>
      <c r="N1013" s="35"/>
      <c r="O1013" s="34"/>
      <c r="P1013" s="33"/>
      <c r="Q1013" s="35"/>
      <c r="R1013" s="46"/>
      <c r="S1013" s="34"/>
      <c r="T1013" s="47"/>
      <c r="U1013" s="48"/>
      <c r="V1013" s="49"/>
      <c r="W1013" s="50"/>
      <c r="X1013" s="51"/>
      <c r="Y1013" s="37"/>
      <c r="Z1013" s="38"/>
      <c r="AA1013" s="38"/>
      <c r="AB1013" s="38"/>
    </row>
    <row r="1014" spans="1:28" ht="45" customHeight="1">
      <c r="A1014" s="54"/>
      <c r="B1014" s="55" t="str">
        <f t="shared" si="6"/>
        <v>월</v>
      </c>
      <c r="C1014" s="55" t="str">
        <f t="shared" si="7"/>
        <v>00년 1월 1주차</v>
      </c>
      <c r="D1014" s="55"/>
      <c r="E1014" s="56"/>
      <c r="F1014" s="54"/>
      <c r="G1014" s="54"/>
      <c r="H1014" s="33"/>
      <c r="I1014" s="54"/>
      <c r="J1014" s="33"/>
      <c r="K1014" s="33"/>
      <c r="L1014" s="34"/>
      <c r="M1014" s="34"/>
      <c r="N1014" s="35"/>
      <c r="O1014" s="34"/>
      <c r="P1014" s="33"/>
      <c r="Q1014" s="35"/>
      <c r="R1014" s="46"/>
      <c r="S1014" s="34"/>
      <c r="T1014" s="47"/>
      <c r="U1014" s="48"/>
      <c r="V1014" s="49"/>
      <c r="W1014" s="50"/>
      <c r="X1014" s="51"/>
      <c r="Y1014" s="37"/>
      <c r="Z1014" s="38"/>
      <c r="AA1014" s="38"/>
      <c r="AB1014" s="38"/>
    </row>
    <row r="1015" spans="1:28" ht="45" customHeight="1">
      <c r="A1015" s="54"/>
      <c r="B1015" s="55" t="str">
        <f t="shared" si="6"/>
        <v>월</v>
      </c>
      <c r="C1015" s="55" t="str">
        <f t="shared" si="7"/>
        <v>00년 1월 1주차</v>
      </c>
      <c r="D1015" s="55"/>
      <c r="E1015" s="56"/>
      <c r="F1015" s="54"/>
      <c r="G1015" s="54"/>
      <c r="H1015" s="33"/>
      <c r="I1015" s="54"/>
      <c r="J1015" s="33"/>
      <c r="K1015" s="33"/>
      <c r="L1015" s="34"/>
      <c r="M1015" s="34"/>
      <c r="N1015" s="35"/>
      <c r="O1015" s="34"/>
      <c r="P1015" s="33"/>
      <c r="Q1015" s="35"/>
      <c r="R1015" s="46"/>
      <c r="S1015" s="34"/>
      <c r="T1015" s="47"/>
      <c r="U1015" s="48"/>
      <c r="V1015" s="49"/>
      <c r="W1015" s="50"/>
      <c r="X1015" s="51"/>
      <c r="Y1015" s="37"/>
      <c r="Z1015" s="38"/>
      <c r="AA1015" s="38"/>
      <c r="AB1015" s="38"/>
    </row>
    <row r="1016" spans="1:28" ht="45" customHeight="1">
      <c r="A1016" s="54"/>
      <c r="B1016" s="55" t="str">
        <f t="shared" si="6"/>
        <v>월</v>
      </c>
      <c r="C1016" s="55" t="str">
        <f t="shared" si="7"/>
        <v>00년 1월 1주차</v>
      </c>
      <c r="D1016" s="55"/>
      <c r="E1016" s="56"/>
      <c r="F1016" s="54"/>
      <c r="G1016" s="54"/>
      <c r="H1016" s="33"/>
      <c r="I1016" s="54"/>
      <c r="J1016" s="33"/>
      <c r="K1016" s="33"/>
      <c r="L1016" s="34"/>
      <c r="M1016" s="34"/>
      <c r="N1016" s="35"/>
      <c r="O1016" s="34"/>
      <c r="P1016" s="33"/>
      <c r="Q1016" s="35"/>
      <c r="R1016" s="46"/>
      <c r="S1016" s="34"/>
      <c r="T1016" s="47"/>
      <c r="U1016" s="48"/>
      <c r="V1016" s="49"/>
      <c r="W1016" s="50"/>
      <c r="X1016" s="51"/>
      <c r="Y1016" s="37"/>
      <c r="Z1016" s="38"/>
      <c r="AA1016" s="38"/>
      <c r="AB1016" s="38"/>
    </row>
    <row r="1017" spans="1:28" ht="45" customHeight="1">
      <c r="A1017" s="54"/>
      <c r="B1017" s="55" t="str">
        <f t="shared" si="6"/>
        <v>월</v>
      </c>
      <c r="C1017" s="55" t="str">
        <f t="shared" si="7"/>
        <v>00년 1월 1주차</v>
      </c>
      <c r="D1017" s="55"/>
      <c r="E1017" s="56"/>
      <c r="F1017" s="54"/>
      <c r="G1017" s="54"/>
      <c r="H1017" s="33"/>
      <c r="I1017" s="54"/>
      <c r="J1017" s="33"/>
      <c r="K1017" s="33"/>
      <c r="L1017" s="34"/>
      <c r="M1017" s="34"/>
      <c r="N1017" s="35"/>
      <c r="O1017" s="34"/>
      <c r="P1017" s="33"/>
      <c r="Q1017" s="35"/>
      <c r="R1017" s="46"/>
      <c r="S1017" s="34"/>
      <c r="T1017" s="47"/>
      <c r="U1017" s="48"/>
      <c r="V1017" s="49"/>
      <c r="W1017" s="50"/>
      <c r="X1017" s="51"/>
      <c r="Y1017" s="37"/>
      <c r="Z1017" s="38"/>
      <c r="AA1017" s="38"/>
      <c r="AB1017" s="38"/>
    </row>
    <row r="1018" spans="1:28" ht="45" customHeight="1">
      <c r="A1018" s="54"/>
      <c r="B1018" s="55" t="str">
        <f t="shared" si="6"/>
        <v>월</v>
      </c>
      <c r="C1018" s="55" t="str">
        <f t="shared" si="7"/>
        <v>00년 1월 1주차</v>
      </c>
      <c r="D1018" s="55"/>
      <c r="E1018" s="56"/>
      <c r="F1018" s="54"/>
      <c r="G1018" s="54"/>
      <c r="H1018" s="33"/>
      <c r="I1018" s="54"/>
      <c r="J1018" s="33"/>
      <c r="K1018" s="33"/>
      <c r="L1018" s="34"/>
      <c r="M1018" s="34"/>
      <c r="N1018" s="35"/>
      <c r="O1018" s="34"/>
      <c r="P1018" s="33"/>
      <c r="Q1018" s="35"/>
      <c r="R1018" s="46"/>
      <c r="S1018" s="34"/>
      <c r="T1018" s="47"/>
      <c r="U1018" s="48"/>
      <c r="V1018" s="49"/>
      <c r="W1018" s="50"/>
      <c r="X1018" s="51"/>
      <c r="Y1018" s="37"/>
      <c r="Z1018" s="38"/>
      <c r="AA1018" s="38"/>
      <c r="AB1018" s="38"/>
    </row>
    <row r="1019" spans="1:28" ht="45" customHeight="1">
      <c r="A1019" s="54"/>
      <c r="B1019" s="55" t="str">
        <f t="shared" si="6"/>
        <v>월</v>
      </c>
      <c r="C1019" s="55" t="str">
        <f t="shared" si="7"/>
        <v>00년 1월 1주차</v>
      </c>
      <c r="D1019" s="55"/>
      <c r="E1019" s="56"/>
      <c r="F1019" s="54"/>
      <c r="G1019" s="54"/>
      <c r="H1019" s="33"/>
      <c r="I1019" s="54"/>
      <c r="J1019" s="33"/>
      <c r="K1019" s="33"/>
      <c r="L1019" s="34"/>
      <c r="M1019" s="34"/>
      <c r="N1019" s="35"/>
      <c r="O1019" s="34"/>
      <c r="P1019" s="33"/>
      <c r="Q1019" s="35"/>
      <c r="R1019" s="46"/>
      <c r="S1019" s="34"/>
      <c r="T1019" s="47"/>
      <c r="U1019" s="48"/>
      <c r="V1019" s="49"/>
      <c r="W1019" s="50"/>
      <c r="X1019" s="51"/>
      <c r="Y1019" s="37"/>
      <c r="Z1019" s="38"/>
      <c r="AA1019" s="38"/>
      <c r="AB1019" s="38"/>
    </row>
    <row r="1020" spans="1:28" ht="45" customHeight="1">
      <c r="A1020" s="54"/>
      <c r="B1020" s="55" t="str">
        <f t="shared" si="6"/>
        <v>월</v>
      </c>
      <c r="C1020" s="55" t="str">
        <f t="shared" si="7"/>
        <v>00년 1월 1주차</v>
      </c>
      <c r="D1020" s="55"/>
      <c r="E1020" s="56"/>
      <c r="F1020" s="54"/>
      <c r="G1020" s="54"/>
      <c r="H1020" s="33"/>
      <c r="I1020" s="54"/>
      <c r="J1020" s="33"/>
      <c r="K1020" s="33"/>
      <c r="L1020" s="34"/>
      <c r="M1020" s="34"/>
      <c r="N1020" s="35"/>
      <c r="O1020" s="34"/>
      <c r="P1020" s="33"/>
      <c r="Q1020" s="35"/>
      <c r="R1020" s="46"/>
      <c r="S1020" s="34"/>
      <c r="T1020" s="47"/>
      <c r="U1020" s="48"/>
      <c r="V1020" s="49"/>
      <c r="W1020" s="50"/>
      <c r="X1020" s="51"/>
      <c r="Y1020" s="37"/>
      <c r="Z1020" s="38"/>
      <c r="AA1020" s="38"/>
      <c r="AB1020" s="38"/>
    </row>
    <row r="1021" spans="1:28" ht="45" customHeight="1">
      <c r="A1021" s="54"/>
      <c r="B1021" s="55" t="str">
        <f t="shared" si="6"/>
        <v>월</v>
      </c>
      <c r="C1021" s="55" t="str">
        <f t="shared" si="7"/>
        <v>00년 1월 1주차</v>
      </c>
      <c r="D1021" s="55"/>
      <c r="E1021" s="56"/>
      <c r="F1021" s="54"/>
      <c r="G1021" s="54"/>
      <c r="H1021" s="33"/>
      <c r="I1021" s="54"/>
      <c r="J1021" s="33"/>
      <c r="K1021" s="33"/>
      <c r="L1021" s="34"/>
      <c r="M1021" s="34"/>
      <c r="N1021" s="35"/>
      <c r="O1021" s="34"/>
      <c r="P1021" s="33"/>
      <c r="Q1021" s="35"/>
      <c r="R1021" s="46"/>
      <c r="S1021" s="34"/>
      <c r="T1021" s="47"/>
      <c r="U1021" s="48"/>
      <c r="V1021" s="49"/>
      <c r="W1021" s="50"/>
      <c r="X1021" s="51"/>
      <c r="Y1021" s="37"/>
      <c r="Z1021" s="38"/>
      <c r="AA1021" s="38"/>
      <c r="AB1021" s="38"/>
    </row>
    <row r="1022" spans="1:28" ht="45" customHeight="1">
      <c r="A1022" s="54"/>
      <c r="B1022" s="55" t="str">
        <f t="shared" si="6"/>
        <v>월</v>
      </c>
      <c r="C1022" s="55" t="str">
        <f t="shared" si="7"/>
        <v>00년 1월 1주차</v>
      </c>
      <c r="D1022" s="55"/>
      <c r="E1022" s="56"/>
      <c r="F1022" s="54"/>
      <c r="G1022" s="54"/>
      <c r="H1022" s="33"/>
      <c r="I1022" s="54"/>
      <c r="J1022" s="33"/>
      <c r="K1022" s="33"/>
      <c r="L1022" s="34"/>
      <c r="M1022" s="34"/>
      <c r="N1022" s="35"/>
      <c r="O1022" s="34"/>
      <c r="P1022" s="33"/>
      <c r="Q1022" s="35"/>
      <c r="R1022" s="46"/>
      <c r="S1022" s="34"/>
      <c r="T1022" s="47"/>
      <c r="U1022" s="48"/>
      <c r="V1022" s="49"/>
      <c r="W1022" s="50"/>
      <c r="X1022" s="51"/>
      <c r="Y1022" s="37"/>
      <c r="Z1022" s="38"/>
      <c r="AA1022" s="38"/>
      <c r="AB1022" s="38"/>
    </row>
    <row r="1023" spans="1:28" ht="45" customHeight="1">
      <c r="A1023" s="54"/>
      <c r="B1023" s="55" t="str">
        <f t="shared" ref="B1023:B1163" si="8">MID(D1023,7,2)&amp;"월"</f>
        <v>월</v>
      </c>
      <c r="C1023" s="55" t="str">
        <f t="shared" ref="C1023:C1163" si="9">TEXT(D1023, "yy년 m월 ") &amp;
IF(D1023 &lt;= DATE(YEAR(D1023), MONTH(D1023), 1) + (7 - WEEKDAY(DATE(YEAR(D1023), MONTH(D1023), 1), 2)),
   1,
   INT((D1023 - DATE(YEAR(D1023), MONTH(D1023), 1) + WEEKDAY(DATE(YEAR(D1023), MONTH(D1023), 1), 2) - 1) / 7) + 1
) &amp; "주차"</f>
        <v>00년 1월 1주차</v>
      </c>
      <c r="D1023" s="55"/>
      <c r="E1023" s="56"/>
      <c r="F1023" s="54"/>
      <c r="G1023" s="54"/>
      <c r="H1023" s="33"/>
      <c r="I1023" s="54"/>
      <c r="J1023" s="33"/>
      <c r="K1023" s="33"/>
      <c r="L1023" s="34"/>
      <c r="M1023" s="34"/>
      <c r="N1023" s="35"/>
      <c r="O1023" s="34"/>
      <c r="P1023" s="33"/>
      <c r="Q1023" s="35"/>
      <c r="R1023" s="46"/>
      <c r="S1023" s="34"/>
      <c r="T1023" s="47"/>
      <c r="U1023" s="48"/>
      <c r="V1023" s="49"/>
      <c r="W1023" s="50"/>
      <c r="X1023" s="51"/>
      <c r="Y1023" s="37"/>
      <c r="Z1023" s="38"/>
      <c r="AA1023" s="38"/>
      <c r="AB1023" s="38"/>
    </row>
    <row r="1024" spans="1:28" ht="45" customHeight="1">
      <c r="A1024" s="54"/>
      <c r="B1024" s="55" t="str">
        <f t="shared" si="8"/>
        <v>월</v>
      </c>
      <c r="C1024" s="55" t="str">
        <f t="shared" si="9"/>
        <v>00년 1월 1주차</v>
      </c>
      <c r="D1024" s="55"/>
      <c r="E1024" s="56"/>
      <c r="F1024" s="54"/>
      <c r="G1024" s="54"/>
      <c r="H1024" s="33"/>
      <c r="I1024" s="54"/>
      <c r="J1024" s="33"/>
      <c r="K1024" s="33"/>
      <c r="L1024" s="34"/>
      <c r="M1024" s="34"/>
      <c r="N1024" s="35"/>
      <c r="O1024" s="34"/>
      <c r="P1024" s="33"/>
      <c r="Q1024" s="35"/>
      <c r="R1024" s="46"/>
      <c r="S1024" s="34"/>
      <c r="T1024" s="47"/>
      <c r="U1024" s="48"/>
      <c r="V1024" s="49"/>
      <c r="W1024" s="50"/>
      <c r="X1024" s="51"/>
      <c r="Y1024" s="37"/>
      <c r="Z1024" s="38"/>
      <c r="AA1024" s="38"/>
      <c r="AB1024" s="38"/>
    </row>
    <row r="1025" spans="1:28" ht="45" customHeight="1">
      <c r="A1025" s="54"/>
      <c r="B1025" s="55" t="str">
        <f t="shared" si="8"/>
        <v>월</v>
      </c>
      <c r="C1025" s="55" t="str">
        <f t="shared" si="9"/>
        <v>00년 1월 1주차</v>
      </c>
      <c r="D1025" s="55"/>
      <c r="E1025" s="56"/>
      <c r="F1025" s="54"/>
      <c r="G1025" s="54"/>
      <c r="H1025" s="33"/>
      <c r="I1025" s="54"/>
      <c r="J1025" s="33"/>
      <c r="K1025" s="33"/>
      <c r="L1025" s="34"/>
      <c r="M1025" s="34"/>
      <c r="N1025" s="35"/>
      <c r="O1025" s="34"/>
      <c r="P1025" s="33"/>
      <c r="Q1025" s="35"/>
      <c r="R1025" s="46"/>
      <c r="S1025" s="34"/>
      <c r="T1025" s="47"/>
      <c r="U1025" s="48"/>
      <c r="V1025" s="49"/>
      <c r="W1025" s="50"/>
      <c r="X1025" s="51"/>
      <c r="Y1025" s="37"/>
      <c r="Z1025" s="38"/>
      <c r="AA1025" s="38"/>
      <c r="AB1025" s="38"/>
    </row>
    <row r="1026" spans="1:28" ht="45" customHeight="1">
      <c r="A1026" s="54"/>
      <c r="B1026" s="55" t="str">
        <f t="shared" si="8"/>
        <v>월</v>
      </c>
      <c r="C1026" s="55" t="str">
        <f t="shared" si="9"/>
        <v>00년 1월 1주차</v>
      </c>
      <c r="D1026" s="55"/>
      <c r="E1026" s="56"/>
      <c r="F1026" s="54"/>
      <c r="G1026" s="54"/>
      <c r="H1026" s="33"/>
      <c r="I1026" s="54"/>
      <c r="J1026" s="33"/>
      <c r="K1026" s="33"/>
      <c r="L1026" s="34"/>
      <c r="M1026" s="34"/>
      <c r="N1026" s="35"/>
      <c r="O1026" s="34"/>
      <c r="P1026" s="33"/>
      <c r="Q1026" s="35"/>
      <c r="R1026" s="46"/>
      <c r="S1026" s="34"/>
      <c r="T1026" s="47"/>
      <c r="U1026" s="48"/>
      <c r="V1026" s="49"/>
      <c r="W1026" s="50"/>
      <c r="X1026" s="51"/>
      <c r="Y1026" s="37"/>
      <c r="Z1026" s="38"/>
      <c r="AA1026" s="38"/>
      <c r="AB1026" s="38"/>
    </row>
    <row r="1027" spans="1:28" ht="45" customHeight="1">
      <c r="A1027" s="54"/>
      <c r="B1027" s="55" t="str">
        <f t="shared" si="8"/>
        <v>월</v>
      </c>
      <c r="C1027" s="55" t="str">
        <f t="shared" si="9"/>
        <v>00년 1월 1주차</v>
      </c>
      <c r="D1027" s="55"/>
      <c r="E1027" s="56"/>
      <c r="F1027" s="54"/>
      <c r="G1027" s="54"/>
      <c r="H1027" s="33"/>
      <c r="I1027" s="54"/>
      <c r="J1027" s="33"/>
      <c r="K1027" s="33"/>
      <c r="L1027" s="34"/>
      <c r="M1027" s="34"/>
      <c r="N1027" s="35"/>
      <c r="O1027" s="34"/>
      <c r="P1027" s="33"/>
      <c r="Q1027" s="35"/>
      <c r="R1027" s="46"/>
      <c r="S1027" s="34"/>
      <c r="T1027" s="47"/>
      <c r="U1027" s="48"/>
      <c r="V1027" s="49"/>
      <c r="W1027" s="50"/>
      <c r="X1027" s="51"/>
      <c r="Y1027" s="37"/>
      <c r="Z1027" s="38"/>
      <c r="AA1027" s="38"/>
      <c r="AB1027" s="38"/>
    </row>
    <row r="1028" spans="1:28" ht="45" customHeight="1">
      <c r="A1028" s="54"/>
      <c r="B1028" s="55" t="str">
        <f t="shared" si="8"/>
        <v>월</v>
      </c>
      <c r="C1028" s="55" t="str">
        <f t="shared" si="9"/>
        <v>00년 1월 1주차</v>
      </c>
      <c r="D1028" s="55"/>
      <c r="E1028" s="56"/>
      <c r="F1028" s="54"/>
      <c r="G1028" s="54"/>
      <c r="H1028" s="33"/>
      <c r="I1028" s="54"/>
      <c r="J1028" s="33"/>
      <c r="K1028" s="33"/>
      <c r="L1028" s="34"/>
      <c r="M1028" s="34"/>
      <c r="N1028" s="35"/>
      <c r="O1028" s="34"/>
      <c r="P1028" s="33"/>
      <c r="Q1028" s="35"/>
      <c r="R1028" s="46"/>
      <c r="S1028" s="34"/>
      <c r="T1028" s="47"/>
      <c r="U1028" s="48"/>
      <c r="V1028" s="49"/>
      <c r="W1028" s="50"/>
      <c r="X1028" s="51"/>
      <c r="Y1028" s="37"/>
      <c r="Z1028" s="38"/>
      <c r="AA1028" s="38"/>
      <c r="AB1028" s="38"/>
    </row>
    <row r="1029" spans="1:28" ht="45" customHeight="1">
      <c r="A1029" s="54"/>
      <c r="B1029" s="55" t="str">
        <f t="shared" si="8"/>
        <v>월</v>
      </c>
      <c r="C1029" s="55" t="str">
        <f t="shared" si="9"/>
        <v>00년 1월 1주차</v>
      </c>
      <c r="D1029" s="55"/>
      <c r="E1029" s="56"/>
      <c r="F1029" s="54"/>
      <c r="G1029" s="54"/>
      <c r="H1029" s="33"/>
      <c r="I1029" s="54"/>
      <c r="J1029" s="33"/>
      <c r="K1029" s="33"/>
      <c r="L1029" s="34"/>
      <c r="M1029" s="34"/>
      <c r="N1029" s="35"/>
      <c r="O1029" s="34"/>
      <c r="P1029" s="33"/>
      <c r="Q1029" s="35"/>
      <c r="R1029" s="46"/>
      <c r="S1029" s="34"/>
      <c r="T1029" s="47"/>
      <c r="U1029" s="48"/>
      <c r="V1029" s="49"/>
      <c r="W1029" s="50"/>
      <c r="X1029" s="51"/>
      <c r="Y1029" s="37"/>
      <c r="Z1029" s="38"/>
      <c r="AA1029" s="38"/>
      <c r="AB1029" s="38"/>
    </row>
    <row r="1030" spans="1:28" ht="45" customHeight="1">
      <c r="A1030" s="54"/>
      <c r="B1030" s="55" t="str">
        <f t="shared" si="8"/>
        <v>월</v>
      </c>
      <c r="C1030" s="55" t="str">
        <f t="shared" si="9"/>
        <v>00년 1월 1주차</v>
      </c>
      <c r="D1030" s="55"/>
      <c r="E1030" s="56"/>
      <c r="F1030" s="54"/>
      <c r="G1030" s="54"/>
      <c r="H1030" s="33"/>
      <c r="I1030" s="54"/>
      <c r="J1030" s="33"/>
      <c r="K1030" s="33"/>
      <c r="L1030" s="34"/>
      <c r="M1030" s="34"/>
      <c r="N1030" s="35"/>
      <c r="O1030" s="34"/>
      <c r="P1030" s="33"/>
      <c r="Q1030" s="35"/>
      <c r="R1030" s="46"/>
      <c r="S1030" s="34"/>
      <c r="T1030" s="47"/>
      <c r="U1030" s="48"/>
      <c r="V1030" s="49"/>
      <c r="W1030" s="50"/>
      <c r="X1030" s="51"/>
      <c r="Y1030" s="37"/>
      <c r="Z1030" s="38"/>
      <c r="AA1030" s="38"/>
      <c r="AB1030" s="38"/>
    </row>
    <row r="1031" spans="1:28" ht="45" customHeight="1">
      <c r="A1031" s="54"/>
      <c r="B1031" s="55" t="str">
        <f t="shared" si="8"/>
        <v>월</v>
      </c>
      <c r="C1031" s="55" t="str">
        <f t="shared" si="9"/>
        <v>00년 1월 1주차</v>
      </c>
      <c r="D1031" s="55"/>
      <c r="E1031" s="56"/>
      <c r="F1031" s="54"/>
      <c r="G1031" s="54"/>
      <c r="H1031" s="33"/>
      <c r="I1031" s="54"/>
      <c r="J1031" s="33"/>
      <c r="K1031" s="33"/>
      <c r="L1031" s="34"/>
      <c r="M1031" s="34"/>
      <c r="N1031" s="35"/>
      <c r="O1031" s="34"/>
      <c r="P1031" s="33"/>
      <c r="Q1031" s="35"/>
      <c r="R1031" s="46"/>
      <c r="S1031" s="34"/>
      <c r="T1031" s="47"/>
      <c r="U1031" s="48"/>
      <c r="V1031" s="49"/>
      <c r="W1031" s="50"/>
      <c r="X1031" s="51"/>
      <c r="Y1031" s="37"/>
      <c r="Z1031" s="38"/>
      <c r="AA1031" s="38"/>
      <c r="AB1031" s="38"/>
    </row>
    <row r="1032" spans="1:28" ht="45" customHeight="1">
      <c r="A1032" s="54"/>
      <c r="B1032" s="55" t="str">
        <f t="shared" si="8"/>
        <v>월</v>
      </c>
      <c r="C1032" s="55" t="str">
        <f t="shared" si="9"/>
        <v>00년 1월 1주차</v>
      </c>
      <c r="D1032" s="55"/>
      <c r="E1032" s="56"/>
      <c r="F1032" s="54"/>
      <c r="G1032" s="54"/>
      <c r="H1032" s="33"/>
      <c r="I1032" s="54"/>
      <c r="J1032" s="33"/>
      <c r="K1032" s="33"/>
      <c r="L1032" s="34"/>
      <c r="M1032" s="34"/>
      <c r="N1032" s="35"/>
      <c r="O1032" s="34"/>
      <c r="P1032" s="33"/>
      <c r="Q1032" s="35"/>
      <c r="R1032" s="46"/>
      <c r="S1032" s="34"/>
      <c r="T1032" s="47"/>
      <c r="U1032" s="48"/>
      <c r="V1032" s="49"/>
      <c r="W1032" s="50"/>
      <c r="X1032" s="51"/>
      <c r="Y1032" s="37"/>
      <c r="Z1032" s="38"/>
      <c r="AA1032" s="38"/>
      <c r="AB1032" s="38"/>
    </row>
    <row r="1033" spans="1:28" ht="45" customHeight="1">
      <c r="A1033" s="54"/>
      <c r="B1033" s="55" t="str">
        <f t="shared" si="8"/>
        <v>월</v>
      </c>
      <c r="C1033" s="55" t="str">
        <f t="shared" si="9"/>
        <v>00년 1월 1주차</v>
      </c>
      <c r="D1033" s="55"/>
      <c r="E1033" s="56"/>
      <c r="F1033" s="54"/>
      <c r="G1033" s="54"/>
      <c r="H1033" s="33"/>
      <c r="I1033" s="54"/>
      <c r="J1033" s="33"/>
      <c r="K1033" s="33"/>
      <c r="L1033" s="34"/>
      <c r="M1033" s="34"/>
      <c r="N1033" s="35"/>
      <c r="O1033" s="34"/>
      <c r="P1033" s="33"/>
      <c r="Q1033" s="35"/>
      <c r="R1033" s="46"/>
      <c r="S1033" s="34"/>
      <c r="T1033" s="47"/>
      <c r="U1033" s="48"/>
      <c r="V1033" s="49"/>
      <c r="W1033" s="50"/>
      <c r="X1033" s="51"/>
      <c r="Y1033" s="37"/>
      <c r="Z1033" s="38"/>
      <c r="AA1033" s="38"/>
      <c r="AB1033" s="38"/>
    </row>
    <row r="1034" spans="1:28" ht="45" customHeight="1">
      <c r="A1034" s="54"/>
      <c r="B1034" s="55" t="str">
        <f t="shared" si="8"/>
        <v>월</v>
      </c>
      <c r="C1034" s="55" t="str">
        <f t="shared" si="9"/>
        <v>00년 1월 1주차</v>
      </c>
      <c r="D1034" s="55"/>
      <c r="E1034" s="56"/>
      <c r="F1034" s="54"/>
      <c r="G1034" s="54"/>
      <c r="H1034" s="33"/>
      <c r="I1034" s="54"/>
      <c r="J1034" s="33"/>
      <c r="K1034" s="33"/>
      <c r="L1034" s="34"/>
      <c r="M1034" s="34"/>
      <c r="N1034" s="35"/>
      <c r="O1034" s="34"/>
      <c r="P1034" s="33"/>
      <c r="Q1034" s="35"/>
      <c r="R1034" s="46"/>
      <c r="S1034" s="34"/>
      <c r="T1034" s="47"/>
      <c r="U1034" s="48"/>
      <c r="V1034" s="49"/>
      <c r="W1034" s="50"/>
      <c r="X1034" s="51"/>
      <c r="Y1034" s="37"/>
      <c r="Z1034" s="38"/>
      <c r="AA1034" s="38"/>
      <c r="AB1034" s="38"/>
    </row>
    <row r="1035" spans="1:28" ht="45" customHeight="1">
      <c r="A1035" s="54"/>
      <c r="B1035" s="55" t="str">
        <f t="shared" si="8"/>
        <v>월</v>
      </c>
      <c r="C1035" s="55" t="str">
        <f t="shared" si="9"/>
        <v>00년 1월 1주차</v>
      </c>
      <c r="D1035" s="55"/>
      <c r="E1035" s="56"/>
      <c r="F1035" s="54"/>
      <c r="G1035" s="54"/>
      <c r="H1035" s="33"/>
      <c r="I1035" s="54"/>
      <c r="J1035" s="33"/>
      <c r="K1035" s="33"/>
      <c r="L1035" s="34"/>
      <c r="M1035" s="34"/>
      <c r="N1035" s="35"/>
      <c r="O1035" s="34"/>
      <c r="P1035" s="33"/>
      <c r="Q1035" s="35"/>
      <c r="R1035" s="46"/>
      <c r="S1035" s="34"/>
      <c r="T1035" s="47"/>
      <c r="U1035" s="48"/>
      <c r="V1035" s="49"/>
      <c r="W1035" s="50"/>
      <c r="X1035" s="51"/>
      <c r="Y1035" s="37"/>
      <c r="Z1035" s="38"/>
      <c r="AA1035" s="38"/>
      <c r="AB1035" s="38"/>
    </row>
    <row r="1036" spans="1:28" ht="45" customHeight="1">
      <c r="A1036" s="54"/>
      <c r="B1036" s="55" t="str">
        <f t="shared" si="8"/>
        <v>월</v>
      </c>
      <c r="C1036" s="55" t="str">
        <f t="shared" si="9"/>
        <v>00년 1월 1주차</v>
      </c>
      <c r="D1036" s="55"/>
      <c r="E1036" s="56"/>
      <c r="F1036" s="54"/>
      <c r="G1036" s="54"/>
      <c r="H1036" s="33"/>
      <c r="I1036" s="54"/>
      <c r="J1036" s="33"/>
      <c r="K1036" s="33"/>
      <c r="L1036" s="34"/>
      <c r="M1036" s="34"/>
      <c r="N1036" s="35"/>
      <c r="O1036" s="34"/>
      <c r="P1036" s="33"/>
      <c r="Q1036" s="35"/>
      <c r="R1036" s="46"/>
      <c r="S1036" s="34"/>
      <c r="T1036" s="47"/>
      <c r="U1036" s="48"/>
      <c r="V1036" s="49"/>
      <c r="W1036" s="50"/>
      <c r="X1036" s="51"/>
      <c r="Y1036" s="37"/>
      <c r="Z1036" s="38"/>
      <c r="AA1036" s="38"/>
      <c r="AB1036" s="38"/>
    </row>
    <row r="1037" spans="1:28" ht="45" customHeight="1">
      <c r="A1037" s="54"/>
      <c r="B1037" s="55" t="str">
        <f t="shared" si="8"/>
        <v>월</v>
      </c>
      <c r="C1037" s="55" t="str">
        <f t="shared" si="9"/>
        <v>00년 1월 1주차</v>
      </c>
      <c r="D1037" s="55"/>
      <c r="E1037" s="56"/>
      <c r="F1037" s="54"/>
      <c r="G1037" s="54"/>
      <c r="H1037" s="33"/>
      <c r="I1037" s="54"/>
      <c r="J1037" s="33"/>
      <c r="K1037" s="33"/>
      <c r="L1037" s="34"/>
      <c r="M1037" s="34"/>
      <c r="N1037" s="35"/>
      <c r="O1037" s="34"/>
      <c r="P1037" s="33"/>
      <c r="Q1037" s="35"/>
      <c r="R1037" s="46"/>
      <c r="S1037" s="34"/>
      <c r="T1037" s="47"/>
      <c r="U1037" s="48"/>
      <c r="V1037" s="49"/>
      <c r="W1037" s="50"/>
      <c r="X1037" s="51"/>
      <c r="Y1037" s="37"/>
      <c r="Z1037" s="38"/>
      <c r="AA1037" s="38"/>
      <c r="AB1037" s="38"/>
    </row>
    <row r="1038" spans="1:28" ht="45" customHeight="1">
      <c r="A1038" s="54"/>
      <c r="B1038" s="55" t="str">
        <f t="shared" si="8"/>
        <v>월</v>
      </c>
      <c r="C1038" s="55" t="str">
        <f t="shared" si="9"/>
        <v>00년 1월 1주차</v>
      </c>
      <c r="D1038" s="55"/>
      <c r="E1038" s="56"/>
      <c r="F1038" s="54"/>
      <c r="G1038" s="54"/>
      <c r="H1038" s="33"/>
      <c r="I1038" s="54"/>
      <c r="J1038" s="33"/>
      <c r="K1038" s="33"/>
      <c r="L1038" s="34"/>
      <c r="M1038" s="34"/>
      <c r="N1038" s="35"/>
      <c r="O1038" s="34"/>
      <c r="P1038" s="33"/>
      <c r="Q1038" s="35"/>
      <c r="R1038" s="46"/>
      <c r="S1038" s="34"/>
      <c r="T1038" s="47"/>
      <c r="U1038" s="48"/>
      <c r="V1038" s="49"/>
      <c r="W1038" s="50"/>
      <c r="X1038" s="51"/>
      <c r="Y1038" s="37"/>
      <c r="Z1038" s="38"/>
      <c r="AA1038" s="38"/>
      <c r="AB1038" s="38"/>
    </row>
    <row r="1039" spans="1:28" ht="45" customHeight="1">
      <c r="A1039" s="54"/>
      <c r="B1039" s="55" t="str">
        <f t="shared" si="8"/>
        <v>월</v>
      </c>
      <c r="C1039" s="55" t="str">
        <f t="shared" si="9"/>
        <v>00년 1월 1주차</v>
      </c>
      <c r="D1039" s="55"/>
      <c r="E1039" s="56"/>
      <c r="F1039" s="54"/>
      <c r="G1039" s="54"/>
      <c r="H1039" s="33"/>
      <c r="I1039" s="54"/>
      <c r="J1039" s="33"/>
      <c r="K1039" s="33"/>
      <c r="L1039" s="34"/>
      <c r="M1039" s="34"/>
      <c r="N1039" s="35"/>
      <c r="O1039" s="34"/>
      <c r="P1039" s="33"/>
      <c r="Q1039" s="35"/>
      <c r="R1039" s="46"/>
      <c r="S1039" s="34"/>
      <c r="T1039" s="47"/>
      <c r="U1039" s="48"/>
      <c r="V1039" s="49"/>
      <c r="W1039" s="50"/>
      <c r="X1039" s="51"/>
      <c r="Y1039" s="37"/>
      <c r="Z1039" s="38"/>
      <c r="AA1039" s="38"/>
      <c r="AB1039" s="38"/>
    </row>
    <row r="1040" spans="1:28" ht="45" customHeight="1">
      <c r="A1040" s="54"/>
      <c r="B1040" s="55" t="str">
        <f t="shared" si="8"/>
        <v>월</v>
      </c>
      <c r="C1040" s="55" t="str">
        <f t="shared" si="9"/>
        <v>00년 1월 1주차</v>
      </c>
      <c r="D1040" s="55"/>
      <c r="E1040" s="56"/>
      <c r="F1040" s="54"/>
      <c r="G1040" s="54"/>
      <c r="H1040" s="33"/>
      <c r="I1040" s="54"/>
      <c r="J1040" s="33"/>
      <c r="K1040" s="33"/>
      <c r="L1040" s="34"/>
      <c r="M1040" s="34"/>
      <c r="N1040" s="35"/>
      <c r="O1040" s="34"/>
      <c r="P1040" s="33"/>
      <c r="Q1040" s="35"/>
      <c r="R1040" s="46"/>
      <c r="S1040" s="34"/>
      <c r="T1040" s="47"/>
      <c r="U1040" s="48"/>
      <c r="V1040" s="49"/>
      <c r="W1040" s="50"/>
      <c r="X1040" s="51"/>
      <c r="Y1040" s="37"/>
      <c r="Z1040" s="38"/>
      <c r="AA1040" s="38"/>
      <c r="AB1040" s="38"/>
    </row>
    <row r="1041" spans="1:28" ht="45" customHeight="1">
      <c r="A1041" s="54"/>
      <c r="B1041" s="55" t="str">
        <f t="shared" si="8"/>
        <v>월</v>
      </c>
      <c r="C1041" s="55" t="str">
        <f t="shared" si="9"/>
        <v>00년 1월 1주차</v>
      </c>
      <c r="D1041" s="55"/>
      <c r="E1041" s="56"/>
      <c r="F1041" s="54"/>
      <c r="G1041" s="54"/>
      <c r="H1041" s="33"/>
      <c r="I1041" s="54"/>
      <c r="J1041" s="33"/>
      <c r="K1041" s="33"/>
      <c r="L1041" s="34"/>
      <c r="M1041" s="34"/>
      <c r="N1041" s="35"/>
      <c r="O1041" s="34"/>
      <c r="P1041" s="33"/>
      <c r="Q1041" s="35"/>
      <c r="R1041" s="46"/>
      <c r="S1041" s="34"/>
      <c r="T1041" s="47"/>
      <c r="U1041" s="48"/>
      <c r="V1041" s="49"/>
      <c r="W1041" s="50"/>
      <c r="X1041" s="51"/>
      <c r="Y1041" s="37"/>
      <c r="Z1041" s="38"/>
      <c r="AA1041" s="38"/>
      <c r="AB1041" s="38"/>
    </row>
    <row r="1042" spans="1:28" ht="45" customHeight="1">
      <c r="A1042" s="54"/>
      <c r="B1042" s="55" t="str">
        <f t="shared" si="8"/>
        <v>월</v>
      </c>
      <c r="C1042" s="55" t="str">
        <f t="shared" si="9"/>
        <v>00년 1월 1주차</v>
      </c>
      <c r="D1042" s="55"/>
      <c r="E1042" s="56"/>
      <c r="F1042" s="54"/>
      <c r="G1042" s="54"/>
      <c r="H1042" s="33"/>
      <c r="I1042" s="54"/>
      <c r="J1042" s="33"/>
      <c r="K1042" s="33"/>
      <c r="L1042" s="34"/>
      <c r="M1042" s="34"/>
      <c r="N1042" s="35"/>
      <c r="O1042" s="34"/>
      <c r="P1042" s="33"/>
      <c r="Q1042" s="35"/>
      <c r="R1042" s="46"/>
      <c r="S1042" s="34"/>
      <c r="T1042" s="47"/>
      <c r="U1042" s="48"/>
      <c r="V1042" s="49"/>
      <c r="W1042" s="50"/>
      <c r="X1042" s="51"/>
      <c r="Y1042" s="37"/>
      <c r="Z1042" s="38"/>
      <c r="AA1042" s="38"/>
      <c r="AB1042" s="38"/>
    </row>
    <row r="1043" spans="1:28" ht="45" customHeight="1">
      <c r="A1043" s="54"/>
      <c r="B1043" s="55" t="str">
        <f t="shared" si="8"/>
        <v>월</v>
      </c>
      <c r="C1043" s="55" t="str">
        <f t="shared" si="9"/>
        <v>00년 1월 1주차</v>
      </c>
      <c r="D1043" s="55"/>
      <c r="E1043" s="56"/>
      <c r="F1043" s="54"/>
      <c r="G1043" s="54"/>
      <c r="H1043" s="33"/>
      <c r="I1043" s="54"/>
      <c r="J1043" s="33"/>
      <c r="K1043" s="33"/>
      <c r="L1043" s="34"/>
      <c r="M1043" s="34"/>
      <c r="N1043" s="35"/>
      <c r="O1043" s="34"/>
      <c r="P1043" s="33"/>
      <c r="Q1043" s="35"/>
      <c r="R1043" s="46"/>
      <c r="S1043" s="34"/>
      <c r="T1043" s="47"/>
      <c r="U1043" s="48"/>
      <c r="V1043" s="49"/>
      <c r="W1043" s="50"/>
      <c r="X1043" s="51"/>
      <c r="Y1043" s="37"/>
      <c r="Z1043" s="38"/>
      <c r="AA1043" s="38"/>
      <c r="AB1043" s="38"/>
    </row>
    <row r="1044" spans="1:28" ht="45" customHeight="1">
      <c r="A1044" s="54"/>
      <c r="B1044" s="55" t="str">
        <f t="shared" si="8"/>
        <v>월</v>
      </c>
      <c r="C1044" s="55" t="str">
        <f t="shared" si="9"/>
        <v>00년 1월 1주차</v>
      </c>
      <c r="D1044" s="55"/>
      <c r="E1044" s="56"/>
      <c r="F1044" s="54"/>
      <c r="G1044" s="54"/>
      <c r="H1044" s="33"/>
      <c r="I1044" s="54"/>
      <c r="J1044" s="33"/>
      <c r="K1044" s="33"/>
      <c r="L1044" s="34"/>
      <c r="M1044" s="34"/>
      <c r="N1044" s="35"/>
      <c r="O1044" s="34"/>
      <c r="P1044" s="33"/>
      <c r="Q1044" s="35"/>
      <c r="R1044" s="46"/>
      <c r="S1044" s="34"/>
      <c r="T1044" s="47"/>
      <c r="U1044" s="48"/>
      <c r="V1044" s="49"/>
      <c r="W1044" s="50"/>
      <c r="X1044" s="51"/>
      <c r="Y1044" s="37"/>
      <c r="Z1044" s="38"/>
      <c r="AA1044" s="38"/>
      <c r="AB1044" s="38"/>
    </row>
    <row r="1045" spans="1:28" ht="45" customHeight="1">
      <c r="A1045" s="54"/>
      <c r="B1045" s="55" t="str">
        <f t="shared" si="8"/>
        <v>월</v>
      </c>
      <c r="C1045" s="55" t="str">
        <f t="shared" si="9"/>
        <v>00년 1월 1주차</v>
      </c>
      <c r="D1045" s="55"/>
      <c r="E1045" s="56"/>
      <c r="F1045" s="54"/>
      <c r="G1045" s="54"/>
      <c r="H1045" s="33"/>
      <c r="I1045" s="54"/>
      <c r="J1045" s="33"/>
      <c r="K1045" s="33"/>
      <c r="L1045" s="34"/>
      <c r="M1045" s="34"/>
      <c r="N1045" s="35"/>
      <c r="O1045" s="34"/>
      <c r="P1045" s="33"/>
      <c r="Q1045" s="35"/>
      <c r="R1045" s="46"/>
      <c r="S1045" s="34"/>
      <c r="T1045" s="47"/>
      <c r="U1045" s="48"/>
      <c r="V1045" s="49"/>
      <c r="W1045" s="50"/>
      <c r="X1045" s="51"/>
      <c r="Y1045" s="37"/>
      <c r="Z1045" s="38"/>
      <c r="AA1045" s="38"/>
      <c r="AB1045" s="38"/>
    </row>
    <row r="1046" spans="1:28" ht="45" customHeight="1">
      <c r="A1046" s="54"/>
      <c r="B1046" s="55" t="str">
        <f t="shared" si="8"/>
        <v>월</v>
      </c>
      <c r="C1046" s="55" t="str">
        <f t="shared" si="9"/>
        <v>00년 1월 1주차</v>
      </c>
      <c r="D1046" s="55"/>
      <c r="E1046" s="56"/>
      <c r="F1046" s="54"/>
      <c r="G1046" s="54"/>
      <c r="H1046" s="33"/>
      <c r="I1046" s="54"/>
      <c r="J1046" s="33"/>
      <c r="K1046" s="33"/>
      <c r="L1046" s="34"/>
      <c r="M1046" s="34"/>
      <c r="N1046" s="35"/>
      <c r="O1046" s="34"/>
      <c r="P1046" s="33"/>
      <c r="Q1046" s="35"/>
      <c r="R1046" s="46"/>
      <c r="S1046" s="34"/>
      <c r="T1046" s="47"/>
      <c r="U1046" s="48"/>
      <c r="V1046" s="49"/>
      <c r="W1046" s="50"/>
      <c r="X1046" s="51"/>
      <c r="Y1046" s="37"/>
      <c r="Z1046" s="38"/>
      <c r="AA1046" s="38"/>
      <c r="AB1046" s="38"/>
    </row>
    <row r="1047" spans="1:28" ht="45" customHeight="1">
      <c r="A1047" s="54"/>
      <c r="B1047" s="55" t="str">
        <f t="shared" si="8"/>
        <v>월</v>
      </c>
      <c r="C1047" s="55" t="str">
        <f t="shared" si="9"/>
        <v>00년 1월 1주차</v>
      </c>
      <c r="D1047" s="55"/>
      <c r="E1047" s="56"/>
      <c r="F1047" s="54"/>
      <c r="G1047" s="54"/>
      <c r="H1047" s="33"/>
      <c r="I1047" s="54"/>
      <c r="J1047" s="33"/>
      <c r="K1047" s="33"/>
      <c r="L1047" s="34"/>
      <c r="M1047" s="34"/>
      <c r="N1047" s="35"/>
      <c r="O1047" s="34"/>
      <c r="P1047" s="33"/>
      <c r="Q1047" s="35"/>
      <c r="R1047" s="46"/>
      <c r="S1047" s="34"/>
      <c r="T1047" s="47"/>
      <c r="U1047" s="48"/>
      <c r="V1047" s="49"/>
      <c r="W1047" s="50"/>
      <c r="X1047" s="51"/>
      <c r="Y1047" s="37"/>
      <c r="Z1047" s="38"/>
      <c r="AA1047" s="38"/>
      <c r="AB1047" s="38"/>
    </row>
    <row r="1048" spans="1:28" ht="45" customHeight="1">
      <c r="A1048" s="54"/>
      <c r="B1048" s="55" t="str">
        <f t="shared" si="8"/>
        <v>월</v>
      </c>
      <c r="C1048" s="55" t="str">
        <f t="shared" si="9"/>
        <v>00년 1월 1주차</v>
      </c>
      <c r="D1048" s="55"/>
      <c r="E1048" s="56"/>
      <c r="F1048" s="54"/>
      <c r="G1048" s="54"/>
      <c r="H1048" s="33"/>
      <c r="I1048" s="54"/>
      <c r="J1048" s="33"/>
      <c r="K1048" s="33"/>
      <c r="L1048" s="34"/>
      <c r="M1048" s="34"/>
      <c r="N1048" s="35"/>
      <c r="O1048" s="34"/>
      <c r="P1048" s="33"/>
      <c r="Q1048" s="35"/>
      <c r="R1048" s="46"/>
      <c r="S1048" s="34"/>
      <c r="T1048" s="47"/>
      <c r="U1048" s="48"/>
      <c r="V1048" s="49"/>
      <c r="W1048" s="50"/>
      <c r="X1048" s="51"/>
      <c r="Y1048" s="37"/>
      <c r="Z1048" s="38"/>
      <c r="AA1048" s="38"/>
      <c r="AB1048" s="38"/>
    </row>
    <row r="1049" spans="1:28" ht="45" customHeight="1">
      <c r="A1049" s="54"/>
      <c r="B1049" s="55" t="str">
        <f t="shared" si="8"/>
        <v>월</v>
      </c>
      <c r="C1049" s="55" t="str">
        <f t="shared" si="9"/>
        <v>00년 1월 1주차</v>
      </c>
      <c r="D1049" s="55"/>
      <c r="E1049" s="56"/>
      <c r="F1049" s="54"/>
      <c r="G1049" s="54"/>
      <c r="H1049" s="33"/>
      <c r="I1049" s="54"/>
      <c r="J1049" s="33"/>
      <c r="K1049" s="33"/>
      <c r="L1049" s="34"/>
      <c r="M1049" s="34"/>
      <c r="N1049" s="35"/>
      <c r="O1049" s="34"/>
      <c r="P1049" s="33"/>
      <c r="Q1049" s="35"/>
      <c r="R1049" s="46"/>
      <c r="S1049" s="34"/>
      <c r="T1049" s="47"/>
      <c r="U1049" s="48"/>
      <c r="V1049" s="49"/>
      <c r="W1049" s="50"/>
      <c r="X1049" s="51"/>
      <c r="Y1049" s="37"/>
      <c r="Z1049" s="38"/>
      <c r="AA1049" s="38"/>
      <c r="AB1049" s="38"/>
    </row>
    <row r="1050" spans="1:28" ht="45" customHeight="1">
      <c r="A1050" s="54"/>
      <c r="B1050" s="55" t="str">
        <f t="shared" si="8"/>
        <v>월</v>
      </c>
      <c r="C1050" s="55" t="str">
        <f t="shared" si="9"/>
        <v>00년 1월 1주차</v>
      </c>
      <c r="D1050" s="55"/>
      <c r="E1050" s="56"/>
      <c r="F1050" s="54"/>
      <c r="G1050" s="54"/>
      <c r="H1050" s="33"/>
      <c r="I1050" s="54"/>
      <c r="J1050" s="33"/>
      <c r="K1050" s="33"/>
      <c r="L1050" s="34"/>
      <c r="M1050" s="34"/>
      <c r="N1050" s="35"/>
      <c r="O1050" s="34"/>
      <c r="P1050" s="33"/>
      <c r="Q1050" s="35"/>
      <c r="R1050" s="46"/>
      <c r="S1050" s="34"/>
      <c r="T1050" s="47"/>
      <c r="U1050" s="48"/>
      <c r="V1050" s="49"/>
      <c r="W1050" s="50"/>
      <c r="X1050" s="51"/>
      <c r="Y1050" s="37"/>
      <c r="Z1050" s="38"/>
      <c r="AA1050" s="38"/>
      <c r="AB1050" s="38"/>
    </row>
    <row r="1051" spans="1:28" ht="45" customHeight="1">
      <c r="A1051" s="54"/>
      <c r="B1051" s="55" t="str">
        <f t="shared" si="8"/>
        <v>월</v>
      </c>
      <c r="C1051" s="55" t="str">
        <f t="shared" si="9"/>
        <v>00년 1월 1주차</v>
      </c>
      <c r="D1051" s="55"/>
      <c r="E1051" s="56"/>
      <c r="F1051" s="54"/>
      <c r="G1051" s="54"/>
      <c r="H1051" s="33"/>
      <c r="I1051" s="54"/>
      <c r="J1051" s="33"/>
      <c r="K1051" s="33"/>
      <c r="L1051" s="34"/>
      <c r="M1051" s="34"/>
      <c r="N1051" s="35"/>
      <c r="O1051" s="34"/>
      <c r="P1051" s="33"/>
      <c r="Q1051" s="35"/>
      <c r="R1051" s="46"/>
      <c r="S1051" s="34"/>
      <c r="T1051" s="47"/>
      <c r="U1051" s="48"/>
      <c r="V1051" s="49"/>
      <c r="W1051" s="50"/>
      <c r="X1051" s="51"/>
      <c r="Y1051" s="37"/>
      <c r="Z1051" s="38"/>
      <c r="AA1051" s="38"/>
      <c r="AB1051" s="38"/>
    </row>
    <row r="1052" spans="1:28" ht="45" customHeight="1">
      <c r="A1052" s="54"/>
      <c r="B1052" s="55" t="str">
        <f t="shared" si="8"/>
        <v>월</v>
      </c>
      <c r="C1052" s="55" t="str">
        <f t="shared" si="9"/>
        <v>00년 1월 1주차</v>
      </c>
      <c r="D1052" s="55"/>
      <c r="E1052" s="56"/>
      <c r="F1052" s="54"/>
      <c r="G1052" s="54"/>
      <c r="H1052" s="33"/>
      <c r="I1052" s="54"/>
      <c r="J1052" s="33"/>
      <c r="K1052" s="33"/>
      <c r="L1052" s="34"/>
      <c r="M1052" s="34"/>
      <c r="N1052" s="35"/>
      <c r="O1052" s="34"/>
      <c r="P1052" s="33"/>
      <c r="Q1052" s="35"/>
      <c r="R1052" s="46"/>
      <c r="S1052" s="34"/>
      <c r="T1052" s="47"/>
      <c r="U1052" s="48"/>
      <c r="V1052" s="49"/>
      <c r="W1052" s="50"/>
      <c r="X1052" s="51"/>
      <c r="Y1052" s="37"/>
      <c r="Z1052" s="38"/>
      <c r="AA1052" s="38"/>
      <c r="AB1052" s="38"/>
    </row>
    <row r="1053" spans="1:28" ht="45" customHeight="1">
      <c r="A1053" s="54"/>
      <c r="B1053" s="55" t="str">
        <f t="shared" si="8"/>
        <v>월</v>
      </c>
      <c r="C1053" s="55" t="str">
        <f t="shared" si="9"/>
        <v>00년 1월 1주차</v>
      </c>
      <c r="D1053" s="55"/>
      <c r="E1053" s="56"/>
      <c r="F1053" s="54"/>
      <c r="G1053" s="54"/>
      <c r="H1053" s="33"/>
      <c r="I1053" s="54"/>
      <c r="J1053" s="33"/>
      <c r="K1053" s="33"/>
      <c r="L1053" s="34"/>
      <c r="M1053" s="34"/>
      <c r="N1053" s="35"/>
      <c r="O1053" s="34"/>
      <c r="P1053" s="33"/>
      <c r="Q1053" s="35"/>
      <c r="R1053" s="46"/>
      <c r="S1053" s="34"/>
      <c r="T1053" s="47"/>
      <c r="U1053" s="48"/>
      <c r="V1053" s="49"/>
      <c r="W1053" s="50"/>
      <c r="X1053" s="51"/>
      <c r="Y1053" s="37"/>
      <c r="Z1053" s="38"/>
      <c r="AA1053" s="38"/>
      <c r="AB1053" s="38"/>
    </row>
    <row r="1054" spans="1:28" ht="45" customHeight="1">
      <c r="A1054" s="54"/>
      <c r="B1054" s="55" t="str">
        <f t="shared" si="8"/>
        <v>월</v>
      </c>
      <c r="C1054" s="55" t="str">
        <f t="shared" si="9"/>
        <v>00년 1월 1주차</v>
      </c>
      <c r="D1054" s="55"/>
      <c r="E1054" s="56"/>
      <c r="F1054" s="54"/>
      <c r="G1054" s="54"/>
      <c r="H1054" s="33"/>
      <c r="I1054" s="54"/>
      <c r="J1054" s="33"/>
      <c r="K1054" s="33"/>
      <c r="L1054" s="34"/>
      <c r="M1054" s="34"/>
      <c r="N1054" s="35"/>
      <c r="O1054" s="34"/>
      <c r="P1054" s="33"/>
      <c r="Q1054" s="35"/>
      <c r="R1054" s="46"/>
      <c r="S1054" s="34"/>
      <c r="T1054" s="47"/>
      <c r="U1054" s="48"/>
      <c r="V1054" s="49"/>
      <c r="W1054" s="50"/>
      <c r="X1054" s="51"/>
      <c r="Y1054" s="37"/>
      <c r="Z1054" s="38"/>
      <c r="AA1054" s="38"/>
      <c r="AB1054" s="38"/>
    </row>
    <row r="1055" spans="1:28" ht="45" customHeight="1">
      <c r="A1055" s="54"/>
      <c r="B1055" s="55" t="str">
        <f t="shared" si="8"/>
        <v>월</v>
      </c>
      <c r="C1055" s="55" t="str">
        <f t="shared" si="9"/>
        <v>00년 1월 1주차</v>
      </c>
      <c r="D1055" s="55"/>
      <c r="E1055" s="56"/>
      <c r="F1055" s="54"/>
      <c r="G1055" s="54"/>
      <c r="H1055" s="33"/>
      <c r="I1055" s="54"/>
      <c r="J1055" s="33"/>
      <c r="K1055" s="33"/>
      <c r="L1055" s="34"/>
      <c r="M1055" s="34"/>
      <c r="N1055" s="35"/>
      <c r="O1055" s="34"/>
      <c r="P1055" s="33"/>
      <c r="Q1055" s="35"/>
      <c r="R1055" s="46"/>
      <c r="S1055" s="34"/>
      <c r="T1055" s="47"/>
      <c r="U1055" s="48"/>
      <c r="V1055" s="49"/>
      <c r="W1055" s="50"/>
      <c r="X1055" s="51"/>
      <c r="Y1055" s="37"/>
      <c r="Z1055" s="38"/>
      <c r="AA1055" s="38"/>
      <c r="AB1055" s="38"/>
    </row>
    <row r="1056" spans="1:28" ht="45" customHeight="1">
      <c r="A1056" s="54"/>
      <c r="B1056" s="55" t="str">
        <f t="shared" si="8"/>
        <v>월</v>
      </c>
      <c r="C1056" s="55" t="str">
        <f t="shared" si="9"/>
        <v>00년 1월 1주차</v>
      </c>
      <c r="D1056" s="55"/>
      <c r="E1056" s="56"/>
      <c r="F1056" s="54"/>
      <c r="G1056" s="54"/>
      <c r="H1056" s="33"/>
      <c r="I1056" s="54"/>
      <c r="J1056" s="33"/>
      <c r="K1056" s="33"/>
      <c r="L1056" s="34"/>
      <c r="M1056" s="34"/>
      <c r="N1056" s="35"/>
      <c r="O1056" s="34"/>
      <c r="P1056" s="33"/>
      <c r="Q1056" s="35"/>
      <c r="R1056" s="46"/>
      <c r="S1056" s="34"/>
      <c r="T1056" s="47"/>
      <c r="U1056" s="48"/>
      <c r="V1056" s="49"/>
      <c r="W1056" s="50"/>
      <c r="X1056" s="51"/>
      <c r="Y1056" s="37"/>
      <c r="Z1056" s="38"/>
      <c r="AA1056" s="38"/>
      <c r="AB1056" s="38"/>
    </row>
    <row r="1057" spans="1:28" ht="45" customHeight="1">
      <c r="A1057" s="54"/>
      <c r="B1057" s="55" t="str">
        <f t="shared" si="8"/>
        <v>월</v>
      </c>
      <c r="C1057" s="55" t="str">
        <f t="shared" si="9"/>
        <v>00년 1월 1주차</v>
      </c>
      <c r="D1057" s="55"/>
      <c r="E1057" s="56"/>
      <c r="F1057" s="54"/>
      <c r="G1057" s="54"/>
      <c r="H1057" s="33"/>
      <c r="I1057" s="54"/>
      <c r="J1057" s="33"/>
      <c r="K1057" s="33"/>
      <c r="L1057" s="34"/>
      <c r="M1057" s="34"/>
      <c r="N1057" s="35"/>
      <c r="O1057" s="34"/>
      <c r="P1057" s="33"/>
      <c r="Q1057" s="35"/>
      <c r="R1057" s="46"/>
      <c r="S1057" s="34"/>
      <c r="T1057" s="47"/>
      <c r="U1057" s="48"/>
      <c r="V1057" s="49"/>
      <c r="W1057" s="50"/>
      <c r="X1057" s="51"/>
      <c r="Y1057" s="37"/>
      <c r="Z1057" s="38"/>
      <c r="AA1057" s="38"/>
      <c r="AB1057" s="38"/>
    </row>
    <row r="1058" spans="1:28" ht="45" customHeight="1">
      <c r="A1058" s="54"/>
      <c r="B1058" s="55" t="str">
        <f t="shared" si="8"/>
        <v>월</v>
      </c>
      <c r="C1058" s="55" t="str">
        <f t="shared" si="9"/>
        <v>00년 1월 1주차</v>
      </c>
      <c r="D1058" s="55"/>
      <c r="E1058" s="56"/>
      <c r="F1058" s="54"/>
      <c r="G1058" s="54"/>
      <c r="H1058" s="33"/>
      <c r="I1058" s="54"/>
      <c r="J1058" s="33"/>
      <c r="K1058" s="33"/>
      <c r="L1058" s="34"/>
      <c r="M1058" s="34"/>
      <c r="N1058" s="35"/>
      <c r="O1058" s="34"/>
      <c r="P1058" s="33"/>
      <c r="Q1058" s="35"/>
      <c r="R1058" s="46"/>
      <c r="S1058" s="34"/>
      <c r="T1058" s="47"/>
      <c r="U1058" s="48"/>
      <c r="V1058" s="49"/>
      <c r="W1058" s="50"/>
      <c r="X1058" s="51"/>
      <c r="Y1058" s="37"/>
      <c r="Z1058" s="38"/>
      <c r="AA1058" s="38"/>
      <c r="AB1058" s="38"/>
    </row>
    <row r="1059" spans="1:28" ht="45" customHeight="1">
      <c r="A1059" s="54"/>
      <c r="B1059" s="55" t="str">
        <f t="shared" si="8"/>
        <v>월</v>
      </c>
      <c r="C1059" s="55" t="str">
        <f t="shared" si="9"/>
        <v>00년 1월 1주차</v>
      </c>
      <c r="D1059" s="55"/>
      <c r="E1059" s="56"/>
      <c r="F1059" s="54"/>
      <c r="G1059" s="54"/>
      <c r="H1059" s="33"/>
      <c r="I1059" s="54"/>
      <c r="J1059" s="33"/>
      <c r="K1059" s="33"/>
      <c r="L1059" s="34"/>
      <c r="M1059" s="34"/>
      <c r="N1059" s="35"/>
      <c r="O1059" s="34"/>
      <c r="P1059" s="33"/>
      <c r="Q1059" s="35"/>
      <c r="R1059" s="46"/>
      <c r="S1059" s="34"/>
      <c r="T1059" s="47"/>
      <c r="U1059" s="48"/>
      <c r="V1059" s="49"/>
      <c r="W1059" s="50"/>
      <c r="X1059" s="51"/>
      <c r="Y1059" s="37"/>
      <c r="Z1059" s="38"/>
      <c r="AA1059" s="38"/>
      <c r="AB1059" s="38"/>
    </row>
    <row r="1060" spans="1:28" ht="45" customHeight="1">
      <c r="A1060" s="54"/>
      <c r="B1060" s="55" t="str">
        <f t="shared" si="8"/>
        <v>월</v>
      </c>
      <c r="C1060" s="55" t="str">
        <f t="shared" si="9"/>
        <v>00년 1월 1주차</v>
      </c>
      <c r="D1060" s="55"/>
      <c r="E1060" s="56"/>
      <c r="F1060" s="54"/>
      <c r="G1060" s="54"/>
      <c r="H1060" s="33"/>
      <c r="I1060" s="54"/>
      <c r="J1060" s="33"/>
      <c r="K1060" s="33"/>
      <c r="L1060" s="34"/>
      <c r="M1060" s="34"/>
      <c r="N1060" s="35"/>
      <c r="O1060" s="34"/>
      <c r="P1060" s="33"/>
      <c r="Q1060" s="35"/>
      <c r="R1060" s="46"/>
      <c r="S1060" s="34"/>
      <c r="T1060" s="47"/>
      <c r="U1060" s="48"/>
      <c r="V1060" s="49"/>
      <c r="W1060" s="50"/>
      <c r="X1060" s="51"/>
      <c r="Y1060" s="37"/>
      <c r="Z1060" s="38"/>
      <c r="AA1060" s="38"/>
      <c r="AB1060" s="38"/>
    </row>
    <row r="1061" spans="1:28" ht="45" customHeight="1">
      <c r="A1061" s="54"/>
      <c r="B1061" s="55" t="str">
        <f t="shared" si="8"/>
        <v>월</v>
      </c>
      <c r="C1061" s="55" t="str">
        <f t="shared" si="9"/>
        <v>00년 1월 1주차</v>
      </c>
      <c r="D1061" s="55"/>
      <c r="E1061" s="56"/>
      <c r="F1061" s="54"/>
      <c r="G1061" s="54"/>
      <c r="H1061" s="33"/>
      <c r="I1061" s="54"/>
      <c r="J1061" s="33"/>
      <c r="K1061" s="33"/>
      <c r="L1061" s="34"/>
      <c r="M1061" s="34"/>
      <c r="N1061" s="35"/>
      <c r="O1061" s="34"/>
      <c r="P1061" s="33"/>
      <c r="Q1061" s="35"/>
      <c r="R1061" s="46"/>
      <c r="S1061" s="34"/>
      <c r="T1061" s="47"/>
      <c r="U1061" s="48"/>
      <c r="V1061" s="49"/>
      <c r="W1061" s="50"/>
      <c r="X1061" s="51"/>
      <c r="Y1061" s="37"/>
      <c r="Z1061" s="38"/>
      <c r="AA1061" s="38"/>
      <c r="AB1061" s="38"/>
    </row>
    <row r="1062" spans="1:28" ht="45" customHeight="1">
      <c r="A1062" s="54"/>
      <c r="B1062" s="55" t="str">
        <f t="shared" si="8"/>
        <v>월</v>
      </c>
      <c r="C1062" s="55" t="str">
        <f t="shared" si="9"/>
        <v>00년 1월 1주차</v>
      </c>
      <c r="D1062" s="55"/>
      <c r="E1062" s="56"/>
      <c r="F1062" s="54"/>
      <c r="G1062" s="54"/>
      <c r="H1062" s="33"/>
      <c r="I1062" s="54"/>
      <c r="J1062" s="33"/>
      <c r="K1062" s="33"/>
      <c r="L1062" s="34"/>
      <c r="M1062" s="34"/>
      <c r="N1062" s="35"/>
      <c r="O1062" s="34"/>
      <c r="P1062" s="33"/>
      <c r="Q1062" s="35"/>
      <c r="R1062" s="46"/>
      <c r="S1062" s="34"/>
      <c r="T1062" s="47"/>
      <c r="U1062" s="48"/>
      <c r="V1062" s="49"/>
      <c r="W1062" s="50"/>
      <c r="X1062" s="51"/>
      <c r="Y1062" s="37"/>
      <c r="Z1062" s="38"/>
      <c r="AA1062" s="38"/>
      <c r="AB1062" s="38"/>
    </row>
    <row r="1063" spans="1:28" ht="45" customHeight="1">
      <c r="A1063" s="54"/>
      <c r="B1063" s="55" t="str">
        <f t="shared" si="8"/>
        <v>월</v>
      </c>
      <c r="C1063" s="55" t="str">
        <f t="shared" si="9"/>
        <v>00년 1월 1주차</v>
      </c>
      <c r="D1063" s="55"/>
      <c r="E1063" s="56"/>
      <c r="F1063" s="54"/>
      <c r="G1063" s="54"/>
      <c r="H1063" s="33"/>
      <c r="I1063" s="54"/>
      <c r="J1063" s="33"/>
      <c r="K1063" s="33"/>
      <c r="L1063" s="34"/>
      <c r="M1063" s="34"/>
      <c r="N1063" s="35"/>
      <c r="O1063" s="34"/>
      <c r="P1063" s="33"/>
      <c r="Q1063" s="35"/>
      <c r="R1063" s="46"/>
      <c r="S1063" s="34"/>
      <c r="T1063" s="47"/>
      <c r="U1063" s="48"/>
      <c r="V1063" s="49"/>
      <c r="W1063" s="50"/>
      <c r="X1063" s="51"/>
      <c r="Y1063" s="37"/>
      <c r="Z1063" s="38"/>
      <c r="AA1063" s="38"/>
      <c r="AB1063" s="38"/>
    </row>
    <row r="1064" spans="1:28" ht="45" customHeight="1">
      <c r="A1064" s="54"/>
      <c r="B1064" s="55" t="str">
        <f t="shared" si="8"/>
        <v>월</v>
      </c>
      <c r="C1064" s="55" t="str">
        <f t="shared" si="9"/>
        <v>00년 1월 1주차</v>
      </c>
      <c r="D1064" s="55"/>
      <c r="E1064" s="56"/>
      <c r="F1064" s="54"/>
      <c r="G1064" s="54"/>
      <c r="H1064" s="33"/>
      <c r="I1064" s="54"/>
      <c r="J1064" s="33"/>
      <c r="K1064" s="33"/>
      <c r="L1064" s="34"/>
      <c r="M1064" s="34"/>
      <c r="N1064" s="35"/>
      <c r="O1064" s="34"/>
      <c r="P1064" s="33"/>
      <c r="Q1064" s="35"/>
      <c r="R1064" s="46"/>
      <c r="S1064" s="34"/>
      <c r="T1064" s="47"/>
      <c r="U1064" s="48"/>
      <c r="V1064" s="49"/>
      <c r="W1064" s="50"/>
      <c r="X1064" s="51"/>
      <c r="Y1064" s="37"/>
      <c r="Z1064" s="38"/>
      <c r="AA1064" s="38"/>
      <c r="AB1064" s="38"/>
    </row>
    <row r="1065" spans="1:28" ht="45" customHeight="1">
      <c r="A1065" s="54"/>
      <c r="B1065" s="55" t="str">
        <f t="shared" si="8"/>
        <v>월</v>
      </c>
      <c r="C1065" s="55" t="str">
        <f t="shared" si="9"/>
        <v>00년 1월 1주차</v>
      </c>
      <c r="D1065" s="55"/>
      <c r="E1065" s="56"/>
      <c r="F1065" s="54"/>
      <c r="G1065" s="54"/>
      <c r="H1065" s="33"/>
      <c r="I1065" s="54"/>
      <c r="J1065" s="33"/>
      <c r="K1065" s="33"/>
      <c r="L1065" s="34"/>
      <c r="M1065" s="34"/>
      <c r="N1065" s="35"/>
      <c r="O1065" s="34"/>
      <c r="P1065" s="33"/>
      <c r="Q1065" s="35"/>
      <c r="R1065" s="46"/>
      <c r="S1065" s="34"/>
      <c r="T1065" s="47"/>
      <c r="U1065" s="48"/>
      <c r="V1065" s="49"/>
      <c r="W1065" s="50"/>
      <c r="X1065" s="51"/>
      <c r="Y1065" s="37"/>
      <c r="Z1065" s="38"/>
      <c r="AA1065" s="38"/>
      <c r="AB1065" s="38"/>
    </row>
    <row r="1066" spans="1:28" ht="45" customHeight="1">
      <c r="A1066" s="54"/>
      <c r="B1066" s="55" t="str">
        <f t="shared" si="8"/>
        <v>월</v>
      </c>
      <c r="C1066" s="55" t="str">
        <f t="shared" si="9"/>
        <v>00년 1월 1주차</v>
      </c>
      <c r="D1066" s="55"/>
      <c r="E1066" s="56"/>
      <c r="F1066" s="54"/>
      <c r="G1066" s="54"/>
      <c r="H1066" s="33"/>
      <c r="I1066" s="54"/>
      <c r="J1066" s="33"/>
      <c r="K1066" s="33"/>
      <c r="L1066" s="34"/>
      <c r="M1066" s="34"/>
      <c r="N1066" s="35"/>
      <c r="O1066" s="34"/>
      <c r="P1066" s="33"/>
      <c r="Q1066" s="35"/>
      <c r="R1066" s="46"/>
      <c r="S1066" s="34"/>
      <c r="T1066" s="47"/>
      <c r="U1066" s="48"/>
      <c r="V1066" s="49"/>
      <c r="W1066" s="50"/>
      <c r="X1066" s="51"/>
      <c r="Y1066" s="37"/>
      <c r="Z1066" s="38"/>
      <c r="AA1066" s="38"/>
      <c r="AB1066" s="38"/>
    </row>
    <row r="1067" spans="1:28" ht="45" customHeight="1">
      <c r="A1067" s="54"/>
      <c r="B1067" s="55" t="str">
        <f t="shared" si="8"/>
        <v>월</v>
      </c>
      <c r="C1067" s="55" t="str">
        <f t="shared" si="9"/>
        <v>00년 1월 1주차</v>
      </c>
      <c r="D1067" s="55"/>
      <c r="E1067" s="56"/>
      <c r="F1067" s="54"/>
      <c r="G1067" s="54"/>
      <c r="H1067" s="33"/>
      <c r="I1067" s="54"/>
      <c r="J1067" s="33"/>
      <c r="K1067" s="33"/>
      <c r="L1067" s="34"/>
      <c r="M1067" s="34"/>
      <c r="N1067" s="35"/>
      <c r="O1067" s="34"/>
      <c r="P1067" s="33"/>
      <c r="Q1067" s="35"/>
      <c r="R1067" s="46"/>
      <c r="S1067" s="34"/>
      <c r="T1067" s="47"/>
      <c r="U1067" s="48"/>
      <c r="V1067" s="49"/>
      <c r="W1067" s="50"/>
      <c r="X1067" s="51"/>
      <c r="Y1067" s="37"/>
      <c r="Z1067" s="38"/>
      <c r="AA1067" s="38"/>
      <c r="AB1067" s="38"/>
    </row>
    <row r="1068" spans="1:28" ht="45" customHeight="1">
      <c r="A1068" s="54"/>
      <c r="B1068" s="55" t="str">
        <f t="shared" si="8"/>
        <v>월</v>
      </c>
      <c r="C1068" s="55" t="str">
        <f t="shared" si="9"/>
        <v>00년 1월 1주차</v>
      </c>
      <c r="D1068" s="55"/>
      <c r="E1068" s="56"/>
      <c r="F1068" s="54"/>
      <c r="G1068" s="54"/>
      <c r="H1068" s="33"/>
      <c r="I1068" s="54"/>
      <c r="J1068" s="33"/>
      <c r="K1068" s="33"/>
      <c r="L1068" s="34"/>
      <c r="M1068" s="34"/>
      <c r="N1068" s="35"/>
      <c r="O1068" s="34"/>
      <c r="P1068" s="33"/>
      <c r="Q1068" s="35"/>
      <c r="R1068" s="46"/>
      <c r="S1068" s="34"/>
      <c r="T1068" s="47"/>
      <c r="U1068" s="48"/>
      <c r="V1068" s="49"/>
      <c r="W1068" s="50"/>
      <c r="X1068" s="51"/>
      <c r="Y1068" s="37"/>
      <c r="Z1068" s="38"/>
      <c r="AA1068" s="38"/>
      <c r="AB1068" s="38"/>
    </row>
    <row r="1069" spans="1:28" ht="45" customHeight="1">
      <c r="A1069" s="54"/>
      <c r="B1069" s="55" t="str">
        <f t="shared" si="8"/>
        <v>월</v>
      </c>
      <c r="C1069" s="55" t="str">
        <f t="shared" si="9"/>
        <v>00년 1월 1주차</v>
      </c>
      <c r="D1069" s="55"/>
      <c r="E1069" s="56"/>
      <c r="F1069" s="54"/>
      <c r="G1069" s="54"/>
      <c r="H1069" s="33"/>
      <c r="I1069" s="54"/>
      <c r="J1069" s="33"/>
      <c r="K1069" s="33"/>
      <c r="L1069" s="34"/>
      <c r="M1069" s="34"/>
      <c r="N1069" s="35"/>
      <c r="O1069" s="34"/>
      <c r="P1069" s="33"/>
      <c r="Q1069" s="35"/>
      <c r="R1069" s="46"/>
      <c r="S1069" s="34"/>
      <c r="T1069" s="47"/>
      <c r="U1069" s="48"/>
      <c r="V1069" s="49"/>
      <c r="W1069" s="50"/>
      <c r="X1069" s="51"/>
      <c r="Y1069" s="37"/>
      <c r="Z1069" s="38"/>
      <c r="AA1069" s="38"/>
      <c r="AB1069" s="38"/>
    </row>
    <row r="1070" spans="1:28" ht="45" customHeight="1">
      <c r="A1070" s="54"/>
      <c r="B1070" s="55" t="str">
        <f t="shared" si="8"/>
        <v>월</v>
      </c>
      <c r="C1070" s="55" t="str">
        <f t="shared" si="9"/>
        <v>00년 1월 1주차</v>
      </c>
      <c r="D1070" s="55"/>
      <c r="E1070" s="56"/>
      <c r="F1070" s="54"/>
      <c r="G1070" s="54"/>
      <c r="H1070" s="33"/>
      <c r="I1070" s="54"/>
      <c r="J1070" s="33"/>
      <c r="K1070" s="33"/>
      <c r="L1070" s="34"/>
      <c r="M1070" s="34"/>
      <c r="N1070" s="35"/>
      <c r="O1070" s="34"/>
      <c r="P1070" s="33"/>
      <c r="Q1070" s="35"/>
      <c r="R1070" s="46"/>
      <c r="S1070" s="34"/>
      <c r="T1070" s="47"/>
      <c r="U1070" s="48"/>
      <c r="V1070" s="49"/>
      <c r="W1070" s="50"/>
      <c r="X1070" s="51"/>
      <c r="Y1070" s="37"/>
      <c r="Z1070" s="38"/>
      <c r="AA1070" s="38"/>
      <c r="AB1070" s="38"/>
    </row>
    <row r="1071" spans="1:28" ht="45" customHeight="1">
      <c r="A1071" s="54"/>
      <c r="B1071" s="55" t="str">
        <f t="shared" si="8"/>
        <v>월</v>
      </c>
      <c r="C1071" s="55" t="str">
        <f t="shared" si="9"/>
        <v>00년 1월 1주차</v>
      </c>
      <c r="D1071" s="55"/>
      <c r="E1071" s="56"/>
      <c r="F1071" s="54"/>
      <c r="G1071" s="54"/>
      <c r="H1071" s="33"/>
      <c r="I1071" s="54"/>
      <c r="J1071" s="33"/>
      <c r="K1071" s="33"/>
      <c r="L1071" s="34"/>
      <c r="M1071" s="34"/>
      <c r="N1071" s="35"/>
      <c r="O1071" s="34"/>
      <c r="P1071" s="33"/>
      <c r="Q1071" s="35"/>
      <c r="R1071" s="46"/>
      <c r="S1071" s="34"/>
      <c r="T1071" s="47"/>
      <c r="U1071" s="48"/>
      <c r="V1071" s="49"/>
      <c r="W1071" s="50"/>
      <c r="X1071" s="51"/>
      <c r="Y1071" s="37"/>
      <c r="Z1071" s="38"/>
      <c r="AA1071" s="38"/>
      <c r="AB1071" s="38"/>
    </row>
    <row r="1072" spans="1:28" ht="45" customHeight="1">
      <c r="A1072" s="54"/>
      <c r="B1072" s="55" t="str">
        <f t="shared" si="8"/>
        <v>월</v>
      </c>
      <c r="C1072" s="55" t="str">
        <f t="shared" si="9"/>
        <v>00년 1월 1주차</v>
      </c>
      <c r="D1072" s="55"/>
      <c r="E1072" s="56"/>
      <c r="F1072" s="54"/>
      <c r="G1072" s="54"/>
      <c r="H1072" s="33"/>
      <c r="I1072" s="54"/>
      <c r="J1072" s="33"/>
      <c r="K1072" s="33"/>
      <c r="L1072" s="34"/>
      <c r="M1072" s="34"/>
      <c r="N1072" s="35"/>
      <c r="O1072" s="34"/>
      <c r="P1072" s="33"/>
      <c r="Q1072" s="35"/>
      <c r="R1072" s="46"/>
      <c r="S1072" s="34"/>
      <c r="T1072" s="47"/>
      <c r="U1072" s="48"/>
      <c r="V1072" s="49"/>
      <c r="W1072" s="50"/>
      <c r="X1072" s="51"/>
      <c r="Y1072" s="37"/>
      <c r="Z1072" s="38"/>
      <c r="AA1072" s="38"/>
      <c r="AB1072" s="38"/>
    </row>
    <row r="1073" spans="1:28" ht="45" customHeight="1">
      <c r="A1073" s="54"/>
      <c r="B1073" s="55" t="str">
        <f t="shared" si="8"/>
        <v>월</v>
      </c>
      <c r="C1073" s="55" t="str">
        <f t="shared" si="9"/>
        <v>00년 1월 1주차</v>
      </c>
      <c r="D1073" s="55"/>
      <c r="E1073" s="56"/>
      <c r="F1073" s="54"/>
      <c r="G1073" s="54"/>
      <c r="H1073" s="33"/>
      <c r="I1073" s="54"/>
      <c r="J1073" s="33"/>
      <c r="K1073" s="33"/>
      <c r="L1073" s="34"/>
      <c r="M1073" s="34"/>
      <c r="N1073" s="35"/>
      <c r="O1073" s="34"/>
      <c r="P1073" s="33"/>
      <c r="Q1073" s="35"/>
      <c r="R1073" s="46"/>
      <c r="S1073" s="34"/>
      <c r="T1073" s="47"/>
      <c r="U1073" s="48"/>
      <c r="V1073" s="49"/>
      <c r="W1073" s="50"/>
      <c r="X1073" s="51"/>
      <c r="Y1073" s="37"/>
      <c r="Z1073" s="38"/>
      <c r="AA1073" s="38"/>
      <c r="AB1073" s="38"/>
    </row>
    <row r="1074" spans="1:28" ht="45" customHeight="1">
      <c r="A1074" s="54"/>
      <c r="B1074" s="55" t="str">
        <f t="shared" si="8"/>
        <v>월</v>
      </c>
      <c r="C1074" s="55" t="str">
        <f t="shared" si="9"/>
        <v>00년 1월 1주차</v>
      </c>
      <c r="D1074" s="55"/>
      <c r="E1074" s="56"/>
      <c r="F1074" s="54"/>
      <c r="G1074" s="54"/>
      <c r="H1074" s="33"/>
      <c r="I1074" s="54"/>
      <c r="J1074" s="33"/>
      <c r="K1074" s="33"/>
      <c r="L1074" s="34"/>
      <c r="M1074" s="34"/>
      <c r="N1074" s="35"/>
      <c r="O1074" s="34"/>
      <c r="P1074" s="33"/>
      <c r="Q1074" s="35"/>
      <c r="R1074" s="46"/>
      <c r="S1074" s="34"/>
      <c r="T1074" s="47"/>
      <c r="U1074" s="48"/>
      <c r="V1074" s="49"/>
      <c r="W1074" s="50"/>
      <c r="X1074" s="51"/>
      <c r="Y1074" s="37"/>
      <c r="Z1074" s="38"/>
      <c r="AA1074" s="38"/>
      <c r="AB1074" s="38"/>
    </row>
    <row r="1075" spans="1:28" ht="45" customHeight="1">
      <c r="A1075" s="54"/>
      <c r="B1075" s="55" t="str">
        <f t="shared" si="8"/>
        <v>월</v>
      </c>
      <c r="C1075" s="55" t="str">
        <f t="shared" si="9"/>
        <v>00년 1월 1주차</v>
      </c>
      <c r="D1075" s="55"/>
      <c r="E1075" s="56"/>
      <c r="F1075" s="54"/>
      <c r="G1075" s="54"/>
      <c r="H1075" s="33"/>
      <c r="I1075" s="54"/>
      <c r="J1075" s="33"/>
      <c r="K1075" s="33"/>
      <c r="L1075" s="34"/>
      <c r="M1075" s="34"/>
      <c r="N1075" s="35"/>
      <c r="O1075" s="34"/>
      <c r="P1075" s="33"/>
      <c r="Q1075" s="35"/>
      <c r="R1075" s="46"/>
      <c r="S1075" s="34"/>
      <c r="T1075" s="47"/>
      <c r="U1075" s="48"/>
      <c r="V1075" s="49"/>
      <c r="W1075" s="50"/>
      <c r="X1075" s="51"/>
      <c r="Y1075" s="37"/>
      <c r="Z1075" s="38"/>
      <c r="AA1075" s="38"/>
      <c r="AB1075" s="38"/>
    </row>
    <row r="1076" spans="1:28" ht="45" customHeight="1">
      <c r="A1076" s="54"/>
      <c r="B1076" s="55" t="str">
        <f t="shared" si="8"/>
        <v>월</v>
      </c>
      <c r="C1076" s="55" t="str">
        <f t="shared" si="9"/>
        <v>00년 1월 1주차</v>
      </c>
      <c r="D1076" s="55"/>
      <c r="E1076" s="56"/>
      <c r="F1076" s="54"/>
      <c r="G1076" s="54"/>
      <c r="H1076" s="33"/>
      <c r="I1076" s="54"/>
      <c r="J1076" s="33"/>
      <c r="K1076" s="33"/>
      <c r="L1076" s="34"/>
      <c r="M1076" s="34"/>
      <c r="N1076" s="35"/>
      <c r="O1076" s="34"/>
      <c r="P1076" s="33"/>
      <c r="Q1076" s="35"/>
      <c r="R1076" s="46"/>
      <c r="S1076" s="34"/>
      <c r="T1076" s="47"/>
      <c r="U1076" s="48"/>
      <c r="V1076" s="49"/>
      <c r="W1076" s="50"/>
      <c r="X1076" s="51"/>
      <c r="Y1076" s="37"/>
      <c r="Z1076" s="38"/>
      <c r="AA1076" s="38"/>
      <c r="AB1076" s="38"/>
    </row>
    <row r="1077" spans="1:28" ht="45" customHeight="1">
      <c r="A1077" s="54"/>
      <c r="B1077" s="55" t="str">
        <f t="shared" si="8"/>
        <v>월</v>
      </c>
      <c r="C1077" s="55" t="str">
        <f t="shared" si="9"/>
        <v>00년 1월 1주차</v>
      </c>
      <c r="D1077" s="55"/>
      <c r="E1077" s="56"/>
      <c r="F1077" s="54"/>
      <c r="G1077" s="54"/>
      <c r="H1077" s="33"/>
      <c r="I1077" s="54"/>
      <c r="J1077" s="33"/>
      <c r="K1077" s="33"/>
      <c r="L1077" s="34"/>
      <c r="M1077" s="34"/>
      <c r="N1077" s="35"/>
      <c r="O1077" s="34"/>
      <c r="P1077" s="33"/>
      <c r="Q1077" s="35"/>
      <c r="R1077" s="46"/>
      <c r="S1077" s="34"/>
      <c r="T1077" s="47"/>
      <c r="U1077" s="48"/>
      <c r="V1077" s="49"/>
      <c r="W1077" s="50"/>
      <c r="X1077" s="51"/>
      <c r="Y1077" s="37"/>
      <c r="Z1077" s="38"/>
      <c r="AA1077" s="38"/>
      <c r="AB1077" s="38"/>
    </row>
    <row r="1078" spans="1:28" ht="45" customHeight="1">
      <c r="A1078" s="54"/>
      <c r="B1078" s="55" t="str">
        <f t="shared" si="8"/>
        <v>월</v>
      </c>
      <c r="C1078" s="55" t="str">
        <f t="shared" si="9"/>
        <v>00년 1월 1주차</v>
      </c>
      <c r="D1078" s="55"/>
      <c r="E1078" s="56"/>
      <c r="F1078" s="54"/>
      <c r="G1078" s="54"/>
      <c r="H1078" s="33"/>
      <c r="I1078" s="54"/>
      <c r="J1078" s="33"/>
      <c r="K1078" s="33"/>
      <c r="L1078" s="34"/>
      <c r="M1078" s="34"/>
      <c r="N1078" s="35"/>
      <c r="O1078" s="34"/>
      <c r="P1078" s="33"/>
      <c r="Q1078" s="35"/>
      <c r="R1078" s="46"/>
      <c r="S1078" s="34"/>
      <c r="T1078" s="47"/>
      <c r="U1078" s="48"/>
      <c r="V1078" s="49"/>
      <c r="W1078" s="50"/>
      <c r="X1078" s="51"/>
      <c r="Y1078" s="37"/>
      <c r="Z1078" s="38"/>
      <c r="AA1078" s="38"/>
      <c r="AB1078" s="38"/>
    </row>
    <row r="1079" spans="1:28" ht="45" customHeight="1">
      <c r="A1079" s="54"/>
      <c r="B1079" s="55" t="str">
        <f t="shared" si="8"/>
        <v>월</v>
      </c>
      <c r="C1079" s="55" t="str">
        <f t="shared" si="9"/>
        <v>00년 1월 1주차</v>
      </c>
      <c r="D1079" s="55"/>
      <c r="E1079" s="56"/>
      <c r="F1079" s="54"/>
      <c r="G1079" s="54"/>
      <c r="H1079" s="33"/>
      <c r="I1079" s="54"/>
      <c r="J1079" s="33"/>
      <c r="K1079" s="33"/>
      <c r="L1079" s="34"/>
      <c r="M1079" s="34"/>
      <c r="N1079" s="35"/>
      <c r="O1079" s="34"/>
      <c r="P1079" s="33"/>
      <c r="Q1079" s="35"/>
      <c r="R1079" s="46"/>
      <c r="S1079" s="34"/>
      <c r="T1079" s="47"/>
      <c r="U1079" s="48"/>
      <c r="V1079" s="49"/>
      <c r="W1079" s="50"/>
      <c r="X1079" s="51"/>
      <c r="Y1079" s="37"/>
      <c r="Z1079" s="38"/>
      <c r="AA1079" s="38"/>
      <c r="AB1079" s="38"/>
    </row>
    <row r="1080" spans="1:28" ht="45" customHeight="1">
      <c r="A1080" s="54"/>
      <c r="B1080" s="55" t="str">
        <f t="shared" si="8"/>
        <v>월</v>
      </c>
      <c r="C1080" s="55" t="str">
        <f t="shared" si="9"/>
        <v>00년 1월 1주차</v>
      </c>
      <c r="D1080" s="55"/>
      <c r="E1080" s="56"/>
      <c r="F1080" s="54"/>
      <c r="G1080" s="54"/>
      <c r="H1080" s="33"/>
      <c r="I1080" s="54"/>
      <c r="J1080" s="33"/>
      <c r="K1080" s="33"/>
      <c r="L1080" s="34"/>
      <c r="M1080" s="34"/>
      <c r="N1080" s="35"/>
      <c r="O1080" s="34"/>
      <c r="P1080" s="33"/>
      <c r="Q1080" s="35"/>
      <c r="R1080" s="46"/>
      <c r="S1080" s="34"/>
      <c r="T1080" s="47"/>
      <c r="U1080" s="48"/>
      <c r="V1080" s="49"/>
      <c r="W1080" s="50"/>
      <c r="X1080" s="51"/>
      <c r="Y1080" s="37"/>
      <c r="Z1080" s="38"/>
      <c r="AA1080" s="38"/>
      <c r="AB1080" s="38"/>
    </row>
    <row r="1081" spans="1:28" ht="45" customHeight="1">
      <c r="A1081" s="54"/>
      <c r="B1081" s="55" t="str">
        <f t="shared" si="8"/>
        <v>월</v>
      </c>
      <c r="C1081" s="55" t="str">
        <f t="shared" si="9"/>
        <v>00년 1월 1주차</v>
      </c>
      <c r="D1081" s="55"/>
      <c r="E1081" s="56"/>
      <c r="F1081" s="54"/>
      <c r="G1081" s="54"/>
      <c r="H1081" s="33"/>
      <c r="I1081" s="54"/>
      <c r="J1081" s="33"/>
      <c r="K1081" s="33"/>
      <c r="L1081" s="34"/>
      <c r="M1081" s="34"/>
      <c r="N1081" s="35"/>
      <c r="O1081" s="34"/>
      <c r="P1081" s="33"/>
      <c r="Q1081" s="35"/>
      <c r="R1081" s="46"/>
      <c r="S1081" s="34"/>
      <c r="T1081" s="47"/>
      <c r="U1081" s="48"/>
      <c r="V1081" s="49"/>
      <c r="W1081" s="50"/>
      <c r="X1081" s="51"/>
      <c r="Y1081" s="37"/>
      <c r="Z1081" s="38"/>
      <c r="AA1081" s="38"/>
      <c r="AB1081" s="38"/>
    </row>
    <row r="1082" spans="1:28" ht="45" customHeight="1">
      <c r="A1082" s="54"/>
      <c r="B1082" s="55" t="str">
        <f t="shared" si="8"/>
        <v>월</v>
      </c>
      <c r="C1082" s="55" t="str">
        <f t="shared" si="9"/>
        <v>00년 1월 1주차</v>
      </c>
      <c r="D1082" s="55"/>
      <c r="E1082" s="56"/>
      <c r="F1082" s="54"/>
      <c r="G1082" s="54"/>
      <c r="H1082" s="33"/>
      <c r="I1082" s="54"/>
      <c r="J1082" s="33"/>
      <c r="K1082" s="33"/>
      <c r="L1082" s="34"/>
      <c r="M1082" s="34"/>
      <c r="N1082" s="35"/>
      <c r="O1082" s="34"/>
      <c r="P1082" s="33"/>
      <c r="Q1082" s="35"/>
      <c r="R1082" s="46"/>
      <c r="S1082" s="34"/>
      <c r="T1082" s="47"/>
      <c r="U1082" s="48"/>
      <c r="V1082" s="49"/>
      <c r="W1082" s="50"/>
      <c r="X1082" s="51"/>
      <c r="Y1082" s="37"/>
      <c r="Z1082" s="38"/>
      <c r="AA1082" s="38"/>
      <c r="AB1082" s="38"/>
    </row>
    <row r="1083" spans="1:28" ht="45" customHeight="1">
      <c r="A1083" s="54"/>
      <c r="B1083" s="55" t="str">
        <f t="shared" si="8"/>
        <v>월</v>
      </c>
      <c r="C1083" s="55" t="str">
        <f t="shared" si="9"/>
        <v>00년 1월 1주차</v>
      </c>
      <c r="D1083" s="55"/>
      <c r="E1083" s="56"/>
      <c r="F1083" s="54"/>
      <c r="G1083" s="54"/>
      <c r="H1083" s="33"/>
      <c r="I1083" s="54"/>
      <c r="J1083" s="33"/>
      <c r="K1083" s="33"/>
      <c r="L1083" s="34"/>
      <c r="M1083" s="34"/>
      <c r="N1083" s="35"/>
      <c r="O1083" s="34"/>
      <c r="P1083" s="33"/>
      <c r="Q1083" s="35"/>
      <c r="R1083" s="46"/>
      <c r="S1083" s="34"/>
      <c r="T1083" s="47"/>
      <c r="U1083" s="48"/>
      <c r="V1083" s="49"/>
      <c r="W1083" s="50"/>
      <c r="X1083" s="51"/>
      <c r="Y1083" s="37"/>
      <c r="Z1083" s="38"/>
      <c r="AA1083" s="38"/>
      <c r="AB1083" s="38"/>
    </row>
    <row r="1084" spans="1:28" ht="45" customHeight="1">
      <c r="A1084" s="54"/>
      <c r="B1084" s="55" t="str">
        <f t="shared" si="8"/>
        <v>월</v>
      </c>
      <c r="C1084" s="55" t="str">
        <f t="shared" si="9"/>
        <v>00년 1월 1주차</v>
      </c>
      <c r="D1084" s="55"/>
      <c r="E1084" s="56"/>
      <c r="F1084" s="54"/>
      <c r="G1084" s="54"/>
      <c r="H1084" s="33"/>
      <c r="I1084" s="54"/>
      <c r="J1084" s="33"/>
      <c r="K1084" s="33"/>
      <c r="L1084" s="34"/>
      <c r="M1084" s="34"/>
      <c r="N1084" s="35"/>
      <c r="O1084" s="34"/>
      <c r="P1084" s="33"/>
      <c r="Q1084" s="35"/>
      <c r="R1084" s="46"/>
      <c r="S1084" s="34"/>
      <c r="T1084" s="47"/>
      <c r="U1084" s="48"/>
      <c r="V1084" s="49"/>
      <c r="W1084" s="50"/>
      <c r="X1084" s="51"/>
      <c r="Y1084" s="37"/>
      <c r="Z1084" s="38"/>
      <c r="AA1084" s="38"/>
      <c r="AB1084" s="38"/>
    </row>
    <row r="1085" spans="1:28" ht="45" customHeight="1">
      <c r="A1085" s="54"/>
      <c r="B1085" s="55" t="str">
        <f t="shared" si="8"/>
        <v>월</v>
      </c>
      <c r="C1085" s="55" t="str">
        <f t="shared" si="9"/>
        <v>00년 1월 1주차</v>
      </c>
      <c r="D1085" s="55"/>
      <c r="E1085" s="56"/>
      <c r="F1085" s="54"/>
      <c r="G1085" s="54"/>
      <c r="H1085" s="33"/>
      <c r="I1085" s="54"/>
      <c r="J1085" s="33"/>
      <c r="K1085" s="33"/>
      <c r="L1085" s="34"/>
      <c r="M1085" s="34"/>
      <c r="N1085" s="35"/>
      <c r="O1085" s="34"/>
      <c r="P1085" s="33"/>
      <c r="Q1085" s="35"/>
      <c r="R1085" s="46"/>
      <c r="S1085" s="34"/>
      <c r="T1085" s="47"/>
      <c r="U1085" s="48"/>
      <c r="V1085" s="49"/>
      <c r="W1085" s="50"/>
      <c r="X1085" s="51"/>
      <c r="Y1085" s="37"/>
      <c r="Z1085" s="38"/>
      <c r="AA1085" s="38"/>
      <c r="AB1085" s="38"/>
    </row>
    <row r="1086" spans="1:28" ht="45" customHeight="1">
      <c r="A1086" s="54"/>
      <c r="B1086" s="55" t="str">
        <f t="shared" si="8"/>
        <v>월</v>
      </c>
      <c r="C1086" s="55" t="str">
        <f t="shared" si="9"/>
        <v>00년 1월 1주차</v>
      </c>
      <c r="D1086" s="55"/>
      <c r="E1086" s="56"/>
      <c r="F1086" s="54"/>
      <c r="G1086" s="54"/>
      <c r="H1086" s="33"/>
      <c r="I1086" s="54"/>
      <c r="J1086" s="33"/>
      <c r="K1086" s="33"/>
      <c r="L1086" s="34"/>
      <c r="M1086" s="34"/>
      <c r="N1086" s="35"/>
      <c r="O1086" s="34"/>
      <c r="P1086" s="33"/>
      <c r="Q1086" s="35"/>
      <c r="R1086" s="46"/>
      <c r="S1086" s="34"/>
      <c r="T1086" s="47"/>
      <c r="U1086" s="48"/>
      <c r="V1086" s="49"/>
      <c r="W1086" s="50"/>
      <c r="X1086" s="51"/>
      <c r="Y1086" s="37"/>
      <c r="Z1086" s="38"/>
      <c r="AA1086" s="38"/>
      <c r="AB1086" s="38"/>
    </row>
    <row r="1087" spans="1:28" ht="45" customHeight="1">
      <c r="A1087" s="54"/>
      <c r="B1087" s="55" t="str">
        <f t="shared" si="8"/>
        <v>월</v>
      </c>
      <c r="C1087" s="55" t="str">
        <f t="shared" si="9"/>
        <v>00년 1월 1주차</v>
      </c>
      <c r="D1087" s="55"/>
      <c r="E1087" s="56"/>
      <c r="F1087" s="54"/>
      <c r="G1087" s="54"/>
      <c r="H1087" s="33"/>
      <c r="I1087" s="54"/>
      <c r="J1087" s="33"/>
      <c r="K1087" s="33"/>
      <c r="L1087" s="34"/>
      <c r="M1087" s="34"/>
      <c r="N1087" s="35"/>
      <c r="O1087" s="34"/>
      <c r="P1087" s="33"/>
      <c r="Q1087" s="35"/>
      <c r="R1087" s="46"/>
      <c r="S1087" s="34"/>
      <c r="T1087" s="47"/>
      <c r="U1087" s="48"/>
      <c r="V1087" s="49"/>
      <c r="W1087" s="50"/>
      <c r="X1087" s="51"/>
      <c r="Y1087" s="37"/>
      <c r="Z1087" s="38"/>
      <c r="AA1087" s="38"/>
      <c r="AB1087" s="38"/>
    </row>
    <row r="1088" spans="1:28" ht="45" customHeight="1">
      <c r="A1088" s="54"/>
      <c r="B1088" s="55" t="str">
        <f t="shared" si="8"/>
        <v>월</v>
      </c>
      <c r="C1088" s="55" t="str">
        <f t="shared" si="9"/>
        <v>00년 1월 1주차</v>
      </c>
      <c r="D1088" s="55"/>
      <c r="E1088" s="56"/>
      <c r="F1088" s="54"/>
      <c r="G1088" s="54"/>
      <c r="H1088" s="33"/>
      <c r="I1088" s="54"/>
      <c r="J1088" s="33"/>
      <c r="K1088" s="33"/>
      <c r="L1088" s="34"/>
      <c r="M1088" s="34"/>
      <c r="N1088" s="35"/>
      <c r="O1088" s="34"/>
      <c r="P1088" s="33"/>
      <c r="Q1088" s="35"/>
      <c r="R1088" s="46"/>
      <c r="S1088" s="34"/>
      <c r="T1088" s="47"/>
      <c r="U1088" s="48"/>
      <c r="V1088" s="49"/>
      <c r="W1088" s="50"/>
      <c r="X1088" s="51"/>
      <c r="Y1088" s="37"/>
      <c r="Z1088" s="38"/>
      <c r="AA1088" s="38"/>
      <c r="AB1088" s="38"/>
    </row>
    <row r="1089" spans="1:28" ht="45" customHeight="1">
      <c r="A1089" s="54"/>
      <c r="B1089" s="55" t="str">
        <f t="shared" si="8"/>
        <v>월</v>
      </c>
      <c r="C1089" s="55" t="str">
        <f t="shared" si="9"/>
        <v>00년 1월 1주차</v>
      </c>
      <c r="D1089" s="55"/>
      <c r="E1089" s="56"/>
      <c r="F1089" s="54"/>
      <c r="G1089" s="54"/>
      <c r="H1089" s="33"/>
      <c r="I1089" s="54"/>
      <c r="J1089" s="33"/>
      <c r="K1089" s="33"/>
      <c r="L1089" s="34"/>
      <c r="M1089" s="34"/>
      <c r="N1089" s="35"/>
      <c r="O1089" s="34"/>
      <c r="P1089" s="33"/>
      <c r="Q1089" s="35"/>
      <c r="R1089" s="46"/>
      <c r="S1089" s="34"/>
      <c r="T1089" s="47"/>
      <c r="U1089" s="48"/>
      <c r="V1089" s="49"/>
      <c r="W1089" s="50"/>
      <c r="X1089" s="51"/>
      <c r="Y1089" s="37"/>
      <c r="Z1089" s="38"/>
      <c r="AA1089" s="38"/>
      <c r="AB1089" s="38"/>
    </row>
    <row r="1090" spans="1:28" ht="45" customHeight="1">
      <c r="A1090" s="54"/>
      <c r="B1090" s="55" t="str">
        <f t="shared" si="8"/>
        <v>월</v>
      </c>
      <c r="C1090" s="55" t="str">
        <f t="shared" si="9"/>
        <v>00년 1월 1주차</v>
      </c>
      <c r="D1090" s="55"/>
      <c r="E1090" s="56"/>
      <c r="F1090" s="54"/>
      <c r="G1090" s="54"/>
      <c r="H1090" s="33"/>
      <c r="I1090" s="54"/>
      <c r="J1090" s="33"/>
      <c r="K1090" s="33"/>
      <c r="L1090" s="34"/>
      <c r="M1090" s="34"/>
      <c r="N1090" s="35"/>
      <c r="O1090" s="34"/>
      <c r="P1090" s="33"/>
      <c r="Q1090" s="35"/>
      <c r="R1090" s="46"/>
      <c r="S1090" s="34"/>
      <c r="T1090" s="47"/>
      <c r="U1090" s="48"/>
      <c r="V1090" s="49"/>
      <c r="W1090" s="50"/>
      <c r="X1090" s="51"/>
      <c r="Y1090" s="37"/>
      <c r="Z1090" s="38"/>
      <c r="AA1090" s="38"/>
      <c r="AB1090" s="38"/>
    </row>
    <row r="1091" spans="1:28" ht="45" customHeight="1">
      <c r="A1091" s="54"/>
      <c r="B1091" s="55" t="str">
        <f t="shared" si="8"/>
        <v>월</v>
      </c>
      <c r="C1091" s="55" t="str">
        <f t="shared" si="9"/>
        <v>00년 1월 1주차</v>
      </c>
      <c r="D1091" s="55"/>
      <c r="E1091" s="56"/>
      <c r="F1091" s="54"/>
      <c r="G1091" s="54"/>
      <c r="H1091" s="33"/>
      <c r="I1091" s="54"/>
      <c r="J1091" s="33"/>
      <c r="K1091" s="33"/>
      <c r="L1091" s="34"/>
      <c r="M1091" s="34"/>
      <c r="N1091" s="35"/>
      <c r="O1091" s="34"/>
      <c r="P1091" s="33"/>
      <c r="Q1091" s="35"/>
      <c r="R1091" s="46"/>
      <c r="S1091" s="34"/>
      <c r="T1091" s="47"/>
      <c r="U1091" s="48"/>
      <c r="V1091" s="49"/>
      <c r="W1091" s="50"/>
      <c r="X1091" s="51"/>
      <c r="Y1091" s="37"/>
      <c r="Z1091" s="38"/>
      <c r="AA1091" s="38"/>
      <c r="AB1091" s="38"/>
    </row>
    <row r="1092" spans="1:28" ht="45" customHeight="1">
      <c r="A1092" s="54"/>
      <c r="B1092" s="55" t="str">
        <f t="shared" si="8"/>
        <v>월</v>
      </c>
      <c r="C1092" s="55" t="str">
        <f t="shared" si="9"/>
        <v>00년 1월 1주차</v>
      </c>
      <c r="D1092" s="55"/>
      <c r="E1092" s="56"/>
      <c r="F1092" s="54"/>
      <c r="G1092" s="54"/>
      <c r="H1092" s="33"/>
      <c r="I1092" s="54"/>
      <c r="J1092" s="33"/>
      <c r="K1092" s="33"/>
      <c r="L1092" s="34"/>
      <c r="M1092" s="34"/>
      <c r="N1092" s="35"/>
      <c r="O1092" s="34"/>
      <c r="P1092" s="33"/>
      <c r="Q1092" s="35"/>
      <c r="R1092" s="46"/>
      <c r="S1092" s="34"/>
      <c r="T1092" s="47"/>
      <c r="U1092" s="48"/>
      <c r="V1092" s="49"/>
      <c r="W1092" s="50"/>
      <c r="X1092" s="51"/>
      <c r="Y1092" s="37"/>
      <c r="Z1092" s="38"/>
      <c r="AA1092" s="38"/>
      <c r="AB1092" s="38"/>
    </row>
    <row r="1093" spans="1:28" ht="45" customHeight="1">
      <c r="A1093" s="54"/>
      <c r="B1093" s="55" t="str">
        <f t="shared" si="8"/>
        <v>월</v>
      </c>
      <c r="C1093" s="55" t="str">
        <f t="shared" si="9"/>
        <v>00년 1월 1주차</v>
      </c>
      <c r="D1093" s="55"/>
      <c r="E1093" s="56"/>
      <c r="F1093" s="54"/>
      <c r="G1093" s="54"/>
      <c r="H1093" s="33"/>
      <c r="I1093" s="54"/>
      <c r="J1093" s="33"/>
      <c r="K1093" s="33"/>
      <c r="L1093" s="34"/>
      <c r="M1093" s="34"/>
      <c r="N1093" s="35"/>
      <c r="O1093" s="34"/>
      <c r="P1093" s="33"/>
      <c r="Q1093" s="35"/>
      <c r="R1093" s="46"/>
      <c r="S1093" s="34"/>
      <c r="T1093" s="47"/>
      <c r="U1093" s="48"/>
      <c r="V1093" s="49"/>
      <c r="W1093" s="50"/>
      <c r="X1093" s="51"/>
      <c r="Y1093" s="37"/>
      <c r="Z1093" s="38"/>
      <c r="AA1093" s="38"/>
      <c r="AB1093" s="38"/>
    </row>
    <row r="1094" spans="1:28" ht="45" customHeight="1">
      <c r="A1094" s="54"/>
      <c r="B1094" s="55" t="str">
        <f t="shared" si="8"/>
        <v>월</v>
      </c>
      <c r="C1094" s="55" t="str">
        <f t="shared" si="9"/>
        <v>00년 1월 1주차</v>
      </c>
      <c r="D1094" s="55"/>
      <c r="E1094" s="56"/>
      <c r="F1094" s="54"/>
      <c r="G1094" s="54"/>
      <c r="H1094" s="33"/>
      <c r="I1094" s="54"/>
      <c r="J1094" s="33"/>
      <c r="K1094" s="33"/>
      <c r="L1094" s="34"/>
      <c r="M1094" s="34"/>
      <c r="N1094" s="35"/>
      <c r="O1094" s="34"/>
      <c r="P1094" s="33"/>
      <c r="Q1094" s="35"/>
      <c r="R1094" s="46"/>
      <c r="S1094" s="34"/>
      <c r="T1094" s="47"/>
      <c r="U1094" s="48"/>
      <c r="V1094" s="49"/>
      <c r="W1094" s="50"/>
      <c r="X1094" s="51"/>
      <c r="Y1094" s="37"/>
      <c r="Z1094" s="38"/>
      <c r="AA1094" s="38"/>
      <c r="AB1094" s="38"/>
    </row>
    <row r="1095" spans="1:28" ht="45" customHeight="1">
      <c r="A1095" s="54"/>
      <c r="B1095" s="55" t="str">
        <f t="shared" si="8"/>
        <v>월</v>
      </c>
      <c r="C1095" s="55" t="str">
        <f t="shared" si="9"/>
        <v>00년 1월 1주차</v>
      </c>
      <c r="D1095" s="55"/>
      <c r="E1095" s="56"/>
      <c r="F1095" s="54"/>
      <c r="G1095" s="54"/>
      <c r="H1095" s="33"/>
      <c r="I1095" s="54"/>
      <c r="J1095" s="33"/>
      <c r="K1095" s="33"/>
      <c r="L1095" s="34"/>
      <c r="M1095" s="34"/>
      <c r="N1095" s="35"/>
      <c r="O1095" s="34"/>
      <c r="P1095" s="33"/>
      <c r="Q1095" s="35"/>
      <c r="R1095" s="46"/>
      <c r="S1095" s="34"/>
      <c r="T1095" s="47"/>
      <c r="U1095" s="48"/>
      <c r="V1095" s="49"/>
      <c r="W1095" s="50"/>
      <c r="X1095" s="51"/>
      <c r="Y1095" s="37"/>
      <c r="Z1095" s="38"/>
      <c r="AA1095" s="38"/>
      <c r="AB1095" s="38"/>
    </row>
    <row r="1096" spans="1:28" ht="45" customHeight="1">
      <c r="A1096" s="54"/>
      <c r="B1096" s="55" t="str">
        <f t="shared" si="8"/>
        <v>월</v>
      </c>
      <c r="C1096" s="55" t="str">
        <f t="shared" si="9"/>
        <v>00년 1월 1주차</v>
      </c>
      <c r="D1096" s="55"/>
      <c r="E1096" s="56"/>
      <c r="F1096" s="54"/>
      <c r="G1096" s="54"/>
      <c r="H1096" s="33"/>
      <c r="I1096" s="54"/>
      <c r="J1096" s="33"/>
      <c r="K1096" s="33"/>
      <c r="L1096" s="34"/>
      <c r="M1096" s="34"/>
      <c r="N1096" s="35"/>
      <c r="O1096" s="34"/>
      <c r="P1096" s="33"/>
      <c r="Q1096" s="35"/>
      <c r="R1096" s="46"/>
      <c r="S1096" s="34"/>
      <c r="T1096" s="47"/>
      <c r="U1096" s="48"/>
      <c r="V1096" s="49"/>
      <c r="W1096" s="50"/>
      <c r="X1096" s="51"/>
      <c r="Y1096" s="37"/>
      <c r="Z1096" s="38"/>
      <c r="AA1096" s="38"/>
      <c r="AB1096" s="38"/>
    </row>
    <row r="1097" spans="1:28" ht="45" customHeight="1">
      <c r="A1097" s="54"/>
      <c r="B1097" s="55" t="str">
        <f t="shared" si="8"/>
        <v>월</v>
      </c>
      <c r="C1097" s="55" t="str">
        <f t="shared" si="9"/>
        <v>00년 1월 1주차</v>
      </c>
      <c r="D1097" s="55"/>
      <c r="E1097" s="56"/>
      <c r="F1097" s="54"/>
      <c r="G1097" s="54"/>
      <c r="H1097" s="33"/>
      <c r="I1097" s="54"/>
      <c r="J1097" s="33"/>
      <c r="K1097" s="33"/>
      <c r="L1097" s="34"/>
      <c r="M1097" s="34"/>
      <c r="N1097" s="35"/>
      <c r="O1097" s="34"/>
      <c r="P1097" s="33"/>
      <c r="Q1097" s="35"/>
      <c r="R1097" s="46"/>
      <c r="S1097" s="34"/>
      <c r="T1097" s="47"/>
      <c r="U1097" s="48"/>
      <c r="V1097" s="49"/>
      <c r="W1097" s="50"/>
      <c r="X1097" s="51"/>
      <c r="Y1097" s="37"/>
      <c r="Z1097" s="38"/>
      <c r="AA1097" s="38"/>
      <c r="AB1097" s="38"/>
    </row>
    <row r="1098" spans="1:28" ht="45" customHeight="1">
      <c r="A1098" s="54"/>
      <c r="B1098" s="55" t="str">
        <f t="shared" si="8"/>
        <v>월</v>
      </c>
      <c r="C1098" s="55" t="str">
        <f t="shared" si="9"/>
        <v>00년 1월 1주차</v>
      </c>
      <c r="D1098" s="55"/>
      <c r="E1098" s="56"/>
      <c r="F1098" s="54"/>
      <c r="G1098" s="54"/>
      <c r="H1098" s="33"/>
      <c r="I1098" s="54"/>
      <c r="J1098" s="33"/>
      <c r="K1098" s="33"/>
      <c r="L1098" s="34"/>
      <c r="M1098" s="34"/>
      <c r="N1098" s="35"/>
      <c r="O1098" s="34"/>
      <c r="P1098" s="33"/>
      <c r="Q1098" s="35"/>
      <c r="R1098" s="46"/>
      <c r="S1098" s="34"/>
      <c r="T1098" s="47"/>
      <c r="U1098" s="48"/>
      <c r="V1098" s="49"/>
      <c r="W1098" s="50"/>
      <c r="X1098" s="51"/>
      <c r="Y1098" s="37"/>
      <c r="Z1098" s="38"/>
      <c r="AA1098" s="38"/>
      <c r="AB1098" s="38"/>
    </row>
    <row r="1099" spans="1:28" ht="45" customHeight="1">
      <c r="A1099" s="54"/>
      <c r="B1099" s="55" t="str">
        <f t="shared" si="8"/>
        <v>월</v>
      </c>
      <c r="C1099" s="55" t="str">
        <f t="shared" si="9"/>
        <v>00년 1월 1주차</v>
      </c>
      <c r="D1099" s="55"/>
      <c r="E1099" s="56"/>
      <c r="F1099" s="54"/>
      <c r="G1099" s="54"/>
      <c r="H1099" s="33"/>
      <c r="I1099" s="54"/>
      <c r="J1099" s="33"/>
      <c r="K1099" s="33"/>
      <c r="L1099" s="34"/>
      <c r="M1099" s="34"/>
      <c r="N1099" s="35"/>
      <c r="O1099" s="34"/>
      <c r="P1099" s="33"/>
      <c r="Q1099" s="35"/>
      <c r="R1099" s="46"/>
      <c r="S1099" s="34"/>
      <c r="T1099" s="47"/>
      <c r="U1099" s="48"/>
      <c r="V1099" s="49"/>
      <c r="W1099" s="50"/>
      <c r="X1099" s="51"/>
      <c r="Y1099" s="37"/>
      <c r="Z1099" s="38"/>
      <c r="AA1099" s="38"/>
      <c r="AB1099" s="38"/>
    </row>
    <row r="1100" spans="1:28" ht="45" customHeight="1">
      <c r="A1100" s="54"/>
      <c r="B1100" s="55" t="str">
        <f t="shared" si="8"/>
        <v>월</v>
      </c>
      <c r="C1100" s="55" t="str">
        <f t="shared" si="9"/>
        <v>00년 1월 1주차</v>
      </c>
      <c r="D1100" s="55"/>
      <c r="E1100" s="56"/>
      <c r="F1100" s="54"/>
      <c r="G1100" s="54"/>
      <c r="H1100" s="33"/>
      <c r="I1100" s="54"/>
      <c r="J1100" s="33"/>
      <c r="K1100" s="33"/>
      <c r="L1100" s="34"/>
      <c r="M1100" s="34"/>
      <c r="N1100" s="35"/>
      <c r="O1100" s="34"/>
      <c r="P1100" s="33"/>
      <c r="Q1100" s="35"/>
      <c r="R1100" s="46"/>
      <c r="S1100" s="34"/>
      <c r="T1100" s="47"/>
      <c r="U1100" s="48"/>
      <c r="V1100" s="49"/>
      <c r="W1100" s="50"/>
      <c r="X1100" s="51"/>
      <c r="Y1100" s="37"/>
      <c r="Z1100" s="38"/>
      <c r="AA1100" s="38"/>
      <c r="AB1100" s="38"/>
    </row>
    <row r="1101" spans="1:28" ht="45" customHeight="1">
      <c r="A1101" s="54"/>
      <c r="B1101" s="55" t="str">
        <f t="shared" si="8"/>
        <v>월</v>
      </c>
      <c r="C1101" s="55" t="str">
        <f t="shared" si="9"/>
        <v>00년 1월 1주차</v>
      </c>
      <c r="D1101" s="55"/>
      <c r="E1101" s="56"/>
      <c r="F1101" s="54"/>
      <c r="G1101" s="54"/>
      <c r="H1101" s="33"/>
      <c r="I1101" s="54"/>
      <c r="J1101" s="33"/>
      <c r="K1101" s="33"/>
      <c r="L1101" s="34"/>
      <c r="M1101" s="34"/>
      <c r="N1101" s="35"/>
      <c r="O1101" s="34"/>
      <c r="P1101" s="33"/>
      <c r="Q1101" s="35"/>
      <c r="R1101" s="46"/>
      <c r="S1101" s="34"/>
      <c r="T1101" s="47"/>
      <c r="U1101" s="48"/>
      <c r="V1101" s="49"/>
      <c r="W1101" s="50"/>
      <c r="X1101" s="51"/>
      <c r="Y1101" s="37"/>
      <c r="Z1101" s="38"/>
      <c r="AA1101" s="38"/>
      <c r="AB1101" s="38"/>
    </row>
    <row r="1102" spans="1:28" ht="45" customHeight="1">
      <c r="A1102" s="54"/>
      <c r="B1102" s="55" t="str">
        <f t="shared" si="8"/>
        <v>월</v>
      </c>
      <c r="C1102" s="55" t="str">
        <f t="shared" si="9"/>
        <v>00년 1월 1주차</v>
      </c>
      <c r="D1102" s="55"/>
      <c r="E1102" s="56"/>
      <c r="F1102" s="54"/>
      <c r="G1102" s="54"/>
      <c r="H1102" s="33"/>
      <c r="I1102" s="54"/>
      <c r="J1102" s="33"/>
      <c r="K1102" s="33"/>
      <c r="L1102" s="34"/>
      <c r="M1102" s="34"/>
      <c r="N1102" s="35"/>
      <c r="O1102" s="34"/>
      <c r="P1102" s="33"/>
      <c r="Q1102" s="35"/>
      <c r="R1102" s="46"/>
      <c r="S1102" s="34"/>
      <c r="T1102" s="47"/>
      <c r="U1102" s="48"/>
      <c r="V1102" s="49"/>
      <c r="W1102" s="50"/>
      <c r="X1102" s="51"/>
      <c r="Y1102" s="37"/>
      <c r="Z1102" s="38"/>
      <c r="AA1102" s="38"/>
      <c r="AB1102" s="38"/>
    </row>
    <row r="1103" spans="1:28" ht="45" customHeight="1">
      <c r="A1103" s="54"/>
      <c r="B1103" s="55" t="str">
        <f t="shared" si="8"/>
        <v>월</v>
      </c>
      <c r="C1103" s="55" t="str">
        <f t="shared" si="9"/>
        <v>00년 1월 1주차</v>
      </c>
      <c r="D1103" s="55"/>
      <c r="E1103" s="56"/>
      <c r="F1103" s="54"/>
      <c r="G1103" s="54"/>
      <c r="H1103" s="33"/>
      <c r="I1103" s="54"/>
      <c r="J1103" s="33"/>
      <c r="K1103" s="33"/>
      <c r="L1103" s="34"/>
      <c r="M1103" s="34"/>
      <c r="N1103" s="35"/>
      <c r="O1103" s="34"/>
      <c r="P1103" s="33"/>
      <c r="Q1103" s="35"/>
      <c r="R1103" s="46"/>
      <c r="S1103" s="34"/>
      <c r="T1103" s="47"/>
      <c r="U1103" s="48"/>
      <c r="V1103" s="49"/>
      <c r="W1103" s="50"/>
      <c r="X1103" s="51"/>
      <c r="Y1103" s="37"/>
      <c r="Z1103" s="38"/>
      <c r="AA1103" s="38"/>
      <c r="AB1103" s="38"/>
    </row>
    <row r="1104" spans="1:28" ht="45" customHeight="1">
      <c r="A1104" s="54"/>
      <c r="B1104" s="55" t="str">
        <f t="shared" si="8"/>
        <v>월</v>
      </c>
      <c r="C1104" s="55" t="str">
        <f t="shared" si="9"/>
        <v>00년 1월 1주차</v>
      </c>
      <c r="D1104" s="55"/>
      <c r="E1104" s="56"/>
      <c r="F1104" s="54"/>
      <c r="G1104" s="54"/>
      <c r="H1104" s="33"/>
      <c r="I1104" s="54"/>
      <c r="J1104" s="33"/>
      <c r="K1104" s="33"/>
      <c r="L1104" s="34"/>
      <c r="M1104" s="34"/>
      <c r="N1104" s="35"/>
      <c r="O1104" s="34"/>
      <c r="P1104" s="33"/>
      <c r="Q1104" s="35"/>
      <c r="R1104" s="46"/>
      <c r="S1104" s="34"/>
      <c r="T1104" s="47"/>
      <c r="U1104" s="48"/>
      <c r="V1104" s="49"/>
      <c r="W1104" s="50"/>
      <c r="X1104" s="51"/>
      <c r="Y1104" s="37"/>
      <c r="Z1104" s="38"/>
      <c r="AA1104" s="38"/>
      <c r="AB1104" s="38"/>
    </row>
    <row r="1105" spans="1:28" ht="45" customHeight="1">
      <c r="A1105" s="54"/>
      <c r="B1105" s="55" t="str">
        <f t="shared" si="8"/>
        <v>월</v>
      </c>
      <c r="C1105" s="55" t="str">
        <f t="shared" si="9"/>
        <v>00년 1월 1주차</v>
      </c>
      <c r="D1105" s="55"/>
      <c r="E1105" s="56"/>
      <c r="F1105" s="54"/>
      <c r="G1105" s="54"/>
      <c r="H1105" s="33"/>
      <c r="I1105" s="54"/>
      <c r="J1105" s="33"/>
      <c r="K1105" s="33"/>
      <c r="L1105" s="34"/>
      <c r="M1105" s="34"/>
      <c r="N1105" s="35"/>
      <c r="O1105" s="34"/>
      <c r="P1105" s="33"/>
      <c r="Q1105" s="35"/>
      <c r="R1105" s="46"/>
      <c r="S1105" s="34"/>
      <c r="T1105" s="47"/>
      <c r="U1105" s="48"/>
      <c r="V1105" s="49"/>
      <c r="W1105" s="50"/>
      <c r="X1105" s="51"/>
      <c r="Y1105" s="37"/>
      <c r="Z1105" s="38"/>
      <c r="AA1105" s="38"/>
      <c r="AB1105" s="38"/>
    </row>
    <row r="1106" spans="1:28" ht="45" customHeight="1">
      <c r="A1106" s="54"/>
      <c r="B1106" s="55" t="str">
        <f t="shared" si="8"/>
        <v>월</v>
      </c>
      <c r="C1106" s="55" t="str">
        <f t="shared" si="9"/>
        <v>00년 1월 1주차</v>
      </c>
      <c r="D1106" s="55"/>
      <c r="E1106" s="56"/>
      <c r="F1106" s="54"/>
      <c r="G1106" s="54"/>
      <c r="H1106" s="33"/>
      <c r="I1106" s="54"/>
      <c r="J1106" s="33"/>
      <c r="K1106" s="33"/>
      <c r="L1106" s="34"/>
      <c r="M1106" s="34"/>
      <c r="N1106" s="35"/>
      <c r="O1106" s="34"/>
      <c r="P1106" s="33"/>
      <c r="Q1106" s="35"/>
      <c r="R1106" s="46"/>
      <c r="S1106" s="34"/>
      <c r="T1106" s="47"/>
      <c r="U1106" s="48"/>
      <c r="V1106" s="49"/>
      <c r="W1106" s="50"/>
      <c r="X1106" s="51"/>
      <c r="Y1106" s="37"/>
      <c r="Z1106" s="38"/>
      <c r="AA1106" s="38"/>
      <c r="AB1106" s="38"/>
    </row>
    <row r="1107" spans="1:28" ht="45" customHeight="1">
      <c r="A1107" s="54"/>
      <c r="B1107" s="55" t="str">
        <f t="shared" si="8"/>
        <v>월</v>
      </c>
      <c r="C1107" s="55" t="str">
        <f t="shared" si="9"/>
        <v>00년 1월 1주차</v>
      </c>
      <c r="D1107" s="55"/>
      <c r="E1107" s="56"/>
      <c r="F1107" s="54"/>
      <c r="G1107" s="54"/>
      <c r="H1107" s="33"/>
      <c r="I1107" s="54"/>
      <c r="J1107" s="33"/>
      <c r="K1107" s="33"/>
      <c r="L1107" s="34"/>
      <c r="M1107" s="34"/>
      <c r="N1107" s="35"/>
      <c r="O1107" s="34"/>
      <c r="P1107" s="33"/>
      <c r="Q1107" s="35"/>
      <c r="R1107" s="46"/>
      <c r="S1107" s="34"/>
      <c r="T1107" s="47"/>
      <c r="U1107" s="48"/>
      <c r="V1107" s="49"/>
      <c r="W1107" s="50"/>
      <c r="X1107" s="51"/>
      <c r="Y1107" s="37"/>
      <c r="Z1107" s="38"/>
      <c r="AA1107" s="38"/>
      <c r="AB1107" s="38"/>
    </row>
    <row r="1108" spans="1:28" ht="45" customHeight="1">
      <c r="A1108" s="54"/>
      <c r="B1108" s="55" t="str">
        <f t="shared" si="8"/>
        <v>월</v>
      </c>
      <c r="C1108" s="55" t="str">
        <f t="shared" si="9"/>
        <v>00년 1월 1주차</v>
      </c>
      <c r="D1108" s="55"/>
      <c r="E1108" s="56"/>
      <c r="F1108" s="54"/>
      <c r="G1108" s="54"/>
      <c r="H1108" s="33"/>
      <c r="I1108" s="54"/>
      <c r="J1108" s="33"/>
      <c r="K1108" s="33"/>
      <c r="L1108" s="34"/>
      <c r="M1108" s="34"/>
      <c r="N1108" s="35"/>
      <c r="O1108" s="34"/>
      <c r="P1108" s="33"/>
      <c r="Q1108" s="35"/>
      <c r="R1108" s="46"/>
      <c r="S1108" s="34"/>
      <c r="T1108" s="47"/>
      <c r="U1108" s="48"/>
      <c r="V1108" s="49"/>
      <c r="W1108" s="50"/>
      <c r="X1108" s="51"/>
      <c r="Y1108" s="37"/>
      <c r="Z1108" s="38"/>
      <c r="AA1108" s="38"/>
      <c r="AB1108" s="38"/>
    </row>
    <row r="1109" spans="1:28" ht="45" customHeight="1">
      <c r="A1109" s="54"/>
      <c r="B1109" s="55" t="str">
        <f t="shared" si="8"/>
        <v>월</v>
      </c>
      <c r="C1109" s="55" t="str">
        <f t="shared" si="9"/>
        <v>00년 1월 1주차</v>
      </c>
      <c r="D1109" s="55"/>
      <c r="E1109" s="56"/>
      <c r="F1109" s="54"/>
      <c r="G1109" s="54"/>
      <c r="H1109" s="33"/>
      <c r="I1109" s="54"/>
      <c r="J1109" s="33"/>
      <c r="K1109" s="33"/>
      <c r="L1109" s="34"/>
      <c r="M1109" s="34"/>
      <c r="N1109" s="35"/>
      <c r="O1109" s="34"/>
      <c r="P1109" s="33"/>
      <c r="Q1109" s="35"/>
      <c r="R1109" s="46"/>
      <c r="S1109" s="34"/>
      <c r="T1109" s="47"/>
      <c r="U1109" s="48"/>
      <c r="V1109" s="49"/>
      <c r="W1109" s="50"/>
      <c r="X1109" s="51"/>
      <c r="Y1109" s="37"/>
      <c r="Z1109" s="38"/>
      <c r="AA1109" s="38"/>
      <c r="AB1109" s="38"/>
    </row>
    <row r="1110" spans="1:28" ht="45" customHeight="1">
      <c r="A1110" s="54"/>
      <c r="B1110" s="55" t="str">
        <f t="shared" si="8"/>
        <v>월</v>
      </c>
      <c r="C1110" s="55" t="str">
        <f t="shared" si="9"/>
        <v>00년 1월 1주차</v>
      </c>
      <c r="D1110" s="55"/>
      <c r="E1110" s="56"/>
      <c r="F1110" s="54"/>
      <c r="G1110" s="54"/>
      <c r="H1110" s="33"/>
      <c r="I1110" s="54"/>
      <c r="J1110" s="33"/>
      <c r="K1110" s="33"/>
      <c r="L1110" s="34"/>
      <c r="M1110" s="34"/>
      <c r="N1110" s="35"/>
      <c r="O1110" s="34"/>
      <c r="P1110" s="33"/>
      <c r="Q1110" s="35"/>
      <c r="R1110" s="46"/>
      <c r="S1110" s="34"/>
      <c r="T1110" s="47"/>
      <c r="U1110" s="48"/>
      <c r="V1110" s="49"/>
      <c r="W1110" s="50"/>
      <c r="X1110" s="51"/>
      <c r="Y1110" s="37"/>
      <c r="Z1110" s="38"/>
      <c r="AA1110" s="38"/>
      <c r="AB1110" s="38"/>
    </row>
    <row r="1111" spans="1:28" ht="45" customHeight="1">
      <c r="A1111" s="54"/>
      <c r="B1111" s="55" t="str">
        <f t="shared" si="8"/>
        <v>월</v>
      </c>
      <c r="C1111" s="55" t="str">
        <f t="shared" si="9"/>
        <v>00년 1월 1주차</v>
      </c>
      <c r="D1111" s="55"/>
      <c r="E1111" s="56"/>
      <c r="F1111" s="54"/>
      <c r="G1111" s="54"/>
      <c r="H1111" s="33"/>
      <c r="I1111" s="54"/>
      <c r="J1111" s="33"/>
      <c r="K1111" s="33"/>
      <c r="L1111" s="34"/>
      <c r="M1111" s="34"/>
      <c r="N1111" s="35"/>
      <c r="O1111" s="34"/>
      <c r="P1111" s="33"/>
      <c r="Q1111" s="35"/>
      <c r="R1111" s="46"/>
      <c r="S1111" s="34"/>
      <c r="T1111" s="47"/>
      <c r="U1111" s="48"/>
      <c r="V1111" s="49"/>
      <c r="W1111" s="50"/>
      <c r="X1111" s="51"/>
      <c r="Y1111" s="37"/>
      <c r="Z1111" s="38"/>
      <c r="AA1111" s="38"/>
      <c r="AB1111" s="38"/>
    </row>
    <row r="1112" spans="1:28" ht="45" customHeight="1">
      <c r="A1112" s="54"/>
      <c r="B1112" s="55" t="str">
        <f t="shared" si="8"/>
        <v>월</v>
      </c>
      <c r="C1112" s="55" t="str">
        <f t="shared" si="9"/>
        <v>00년 1월 1주차</v>
      </c>
      <c r="D1112" s="55"/>
      <c r="E1112" s="56"/>
      <c r="F1112" s="54"/>
      <c r="G1112" s="54"/>
      <c r="H1112" s="33"/>
      <c r="I1112" s="54"/>
      <c r="J1112" s="33"/>
      <c r="K1112" s="33"/>
      <c r="L1112" s="34"/>
      <c r="M1112" s="34"/>
      <c r="N1112" s="35"/>
      <c r="O1112" s="34"/>
      <c r="P1112" s="33"/>
      <c r="Q1112" s="35"/>
      <c r="R1112" s="46"/>
      <c r="S1112" s="34"/>
      <c r="T1112" s="47"/>
      <c r="U1112" s="48"/>
      <c r="V1112" s="49"/>
      <c r="W1112" s="50"/>
      <c r="X1112" s="51"/>
      <c r="Y1112" s="37"/>
      <c r="Z1112" s="38"/>
      <c r="AA1112" s="38"/>
      <c r="AB1112" s="38"/>
    </row>
    <row r="1113" spans="1:28" ht="45" customHeight="1">
      <c r="A1113" s="54"/>
      <c r="B1113" s="55" t="str">
        <f t="shared" si="8"/>
        <v>월</v>
      </c>
      <c r="C1113" s="55" t="str">
        <f t="shared" si="9"/>
        <v>00년 1월 1주차</v>
      </c>
      <c r="D1113" s="55"/>
      <c r="E1113" s="56"/>
      <c r="F1113" s="54"/>
      <c r="G1113" s="54"/>
      <c r="H1113" s="33"/>
      <c r="I1113" s="54"/>
      <c r="J1113" s="33"/>
      <c r="K1113" s="33"/>
      <c r="L1113" s="34"/>
      <c r="M1113" s="34"/>
      <c r="N1113" s="35"/>
      <c r="O1113" s="34"/>
      <c r="P1113" s="33"/>
      <c r="Q1113" s="35"/>
      <c r="R1113" s="46"/>
      <c r="S1113" s="34"/>
      <c r="T1113" s="47"/>
      <c r="U1113" s="48"/>
      <c r="V1113" s="49"/>
      <c r="W1113" s="50"/>
      <c r="X1113" s="51"/>
      <c r="Y1113" s="37"/>
      <c r="Z1113" s="38"/>
      <c r="AA1113" s="38"/>
      <c r="AB1113" s="38"/>
    </row>
    <row r="1114" spans="1:28" ht="45" customHeight="1">
      <c r="A1114" s="54"/>
      <c r="B1114" s="55" t="str">
        <f t="shared" si="8"/>
        <v>월</v>
      </c>
      <c r="C1114" s="55" t="str">
        <f t="shared" si="9"/>
        <v>00년 1월 1주차</v>
      </c>
      <c r="D1114" s="55"/>
      <c r="E1114" s="56"/>
      <c r="F1114" s="54"/>
      <c r="G1114" s="54"/>
      <c r="H1114" s="33"/>
      <c r="I1114" s="54"/>
      <c r="J1114" s="33"/>
      <c r="K1114" s="33"/>
      <c r="L1114" s="34"/>
      <c r="M1114" s="34"/>
      <c r="N1114" s="35"/>
      <c r="O1114" s="34"/>
      <c r="P1114" s="33"/>
      <c r="Q1114" s="35"/>
      <c r="R1114" s="46"/>
      <c r="S1114" s="34"/>
      <c r="T1114" s="47"/>
      <c r="U1114" s="48"/>
      <c r="V1114" s="49"/>
      <c r="W1114" s="50"/>
      <c r="X1114" s="51"/>
      <c r="Y1114" s="37"/>
      <c r="Z1114" s="38"/>
      <c r="AA1114" s="38"/>
      <c r="AB1114" s="38"/>
    </row>
    <row r="1115" spans="1:28" ht="45" customHeight="1">
      <c r="A1115" s="54"/>
      <c r="B1115" s="55" t="str">
        <f t="shared" si="8"/>
        <v>월</v>
      </c>
      <c r="C1115" s="55" t="str">
        <f t="shared" si="9"/>
        <v>00년 1월 1주차</v>
      </c>
      <c r="D1115" s="55"/>
      <c r="E1115" s="56"/>
      <c r="F1115" s="54"/>
      <c r="G1115" s="54"/>
      <c r="H1115" s="33"/>
      <c r="I1115" s="54"/>
      <c r="J1115" s="33"/>
      <c r="K1115" s="33"/>
      <c r="L1115" s="34"/>
      <c r="M1115" s="34"/>
      <c r="N1115" s="35"/>
      <c r="O1115" s="34"/>
      <c r="P1115" s="33"/>
      <c r="Q1115" s="35"/>
      <c r="R1115" s="46"/>
      <c r="S1115" s="34"/>
      <c r="T1115" s="47"/>
      <c r="U1115" s="48"/>
      <c r="V1115" s="49"/>
      <c r="W1115" s="50"/>
      <c r="X1115" s="51"/>
      <c r="Y1115" s="37"/>
      <c r="Z1115" s="38"/>
      <c r="AA1115" s="38"/>
      <c r="AB1115" s="38"/>
    </row>
    <row r="1116" spans="1:28" ht="45" customHeight="1">
      <c r="A1116" s="54"/>
      <c r="B1116" s="55" t="str">
        <f t="shared" si="8"/>
        <v>월</v>
      </c>
      <c r="C1116" s="55" t="str">
        <f t="shared" si="9"/>
        <v>00년 1월 1주차</v>
      </c>
      <c r="D1116" s="55"/>
      <c r="E1116" s="56"/>
      <c r="F1116" s="54"/>
      <c r="G1116" s="54"/>
      <c r="H1116" s="33"/>
      <c r="I1116" s="54"/>
      <c r="J1116" s="33"/>
      <c r="K1116" s="33"/>
      <c r="L1116" s="34"/>
      <c r="M1116" s="34"/>
      <c r="N1116" s="35"/>
      <c r="O1116" s="34"/>
      <c r="P1116" s="33"/>
      <c r="Q1116" s="35"/>
      <c r="R1116" s="46"/>
      <c r="S1116" s="34"/>
      <c r="T1116" s="47"/>
      <c r="U1116" s="48"/>
      <c r="V1116" s="49"/>
      <c r="W1116" s="50"/>
      <c r="X1116" s="51"/>
      <c r="Y1116" s="37"/>
      <c r="Z1116" s="38"/>
      <c r="AA1116" s="38"/>
      <c r="AB1116" s="38"/>
    </row>
    <row r="1117" spans="1:28" ht="45" customHeight="1">
      <c r="A1117" s="54"/>
      <c r="B1117" s="55" t="str">
        <f t="shared" si="8"/>
        <v>월</v>
      </c>
      <c r="C1117" s="55" t="str">
        <f t="shared" si="9"/>
        <v>00년 1월 1주차</v>
      </c>
      <c r="D1117" s="55"/>
      <c r="E1117" s="56"/>
      <c r="F1117" s="54"/>
      <c r="G1117" s="54"/>
      <c r="H1117" s="33"/>
      <c r="I1117" s="54"/>
      <c r="J1117" s="33"/>
      <c r="K1117" s="33"/>
      <c r="L1117" s="34"/>
      <c r="M1117" s="34"/>
      <c r="N1117" s="35"/>
      <c r="O1117" s="34"/>
      <c r="P1117" s="33"/>
      <c r="Q1117" s="35"/>
      <c r="R1117" s="46"/>
      <c r="S1117" s="34"/>
      <c r="T1117" s="47"/>
      <c r="U1117" s="48"/>
      <c r="V1117" s="49"/>
      <c r="W1117" s="50"/>
      <c r="X1117" s="51"/>
      <c r="Y1117" s="37"/>
      <c r="Z1117" s="38"/>
      <c r="AA1117" s="38"/>
      <c r="AB1117" s="38"/>
    </row>
    <row r="1118" spans="1:28" ht="45" customHeight="1">
      <c r="A1118" s="54"/>
      <c r="B1118" s="55" t="str">
        <f t="shared" si="8"/>
        <v>월</v>
      </c>
      <c r="C1118" s="55" t="str">
        <f t="shared" si="9"/>
        <v>00년 1월 1주차</v>
      </c>
      <c r="D1118" s="55"/>
      <c r="E1118" s="56"/>
      <c r="F1118" s="54"/>
      <c r="G1118" s="54"/>
      <c r="H1118" s="33"/>
      <c r="I1118" s="54"/>
      <c r="J1118" s="33"/>
      <c r="K1118" s="33"/>
      <c r="L1118" s="34"/>
      <c r="M1118" s="34"/>
      <c r="N1118" s="35"/>
      <c r="O1118" s="34"/>
      <c r="P1118" s="33"/>
      <c r="Q1118" s="35"/>
      <c r="R1118" s="46"/>
      <c r="S1118" s="34"/>
      <c r="T1118" s="47"/>
      <c r="U1118" s="48"/>
      <c r="V1118" s="49"/>
      <c r="W1118" s="50"/>
      <c r="X1118" s="51"/>
      <c r="Y1118" s="37"/>
      <c r="Z1118" s="38"/>
      <c r="AA1118" s="38"/>
      <c r="AB1118" s="38"/>
    </row>
    <row r="1119" spans="1:28" ht="45" customHeight="1">
      <c r="A1119" s="54"/>
      <c r="B1119" s="55" t="str">
        <f t="shared" si="8"/>
        <v>월</v>
      </c>
      <c r="C1119" s="55" t="str">
        <f t="shared" si="9"/>
        <v>00년 1월 1주차</v>
      </c>
      <c r="D1119" s="55"/>
      <c r="E1119" s="56"/>
      <c r="F1119" s="54"/>
      <c r="G1119" s="54"/>
      <c r="H1119" s="33"/>
      <c r="I1119" s="54"/>
      <c r="J1119" s="33"/>
      <c r="K1119" s="33"/>
      <c r="L1119" s="34"/>
      <c r="M1119" s="34"/>
      <c r="N1119" s="35"/>
      <c r="O1119" s="34"/>
      <c r="P1119" s="33"/>
      <c r="Q1119" s="35"/>
      <c r="R1119" s="46"/>
      <c r="S1119" s="34"/>
      <c r="T1119" s="47"/>
      <c r="U1119" s="48"/>
      <c r="V1119" s="49"/>
      <c r="W1119" s="50"/>
      <c r="X1119" s="51"/>
      <c r="Y1119" s="37"/>
      <c r="Z1119" s="38"/>
      <c r="AA1119" s="38"/>
      <c r="AB1119" s="38"/>
    </row>
    <row r="1120" spans="1:28" ht="45" customHeight="1">
      <c r="A1120" s="54"/>
      <c r="B1120" s="55" t="str">
        <f t="shared" si="8"/>
        <v>월</v>
      </c>
      <c r="C1120" s="55" t="str">
        <f t="shared" si="9"/>
        <v>00년 1월 1주차</v>
      </c>
      <c r="D1120" s="55"/>
      <c r="E1120" s="56"/>
      <c r="F1120" s="54"/>
      <c r="G1120" s="54"/>
      <c r="H1120" s="33"/>
      <c r="I1120" s="54"/>
      <c r="J1120" s="33"/>
      <c r="K1120" s="33"/>
      <c r="L1120" s="34"/>
      <c r="M1120" s="34"/>
      <c r="N1120" s="35"/>
      <c r="O1120" s="34"/>
      <c r="P1120" s="33"/>
      <c r="Q1120" s="35"/>
      <c r="R1120" s="46"/>
      <c r="S1120" s="34"/>
      <c r="T1120" s="47"/>
      <c r="U1120" s="48"/>
      <c r="V1120" s="49"/>
      <c r="W1120" s="50"/>
      <c r="X1120" s="51"/>
      <c r="Y1120" s="37"/>
      <c r="Z1120" s="38"/>
      <c r="AA1120" s="38"/>
      <c r="AB1120" s="38"/>
    </row>
    <row r="1121" spans="1:28" ht="45" customHeight="1">
      <c r="A1121" s="54"/>
      <c r="B1121" s="55" t="str">
        <f t="shared" si="8"/>
        <v>월</v>
      </c>
      <c r="C1121" s="55" t="str">
        <f t="shared" si="9"/>
        <v>00년 1월 1주차</v>
      </c>
      <c r="D1121" s="55"/>
      <c r="E1121" s="56"/>
      <c r="F1121" s="54"/>
      <c r="G1121" s="54"/>
      <c r="H1121" s="33"/>
      <c r="I1121" s="54"/>
      <c r="J1121" s="33"/>
      <c r="K1121" s="33"/>
      <c r="L1121" s="34"/>
      <c r="M1121" s="34"/>
      <c r="N1121" s="35"/>
      <c r="O1121" s="34"/>
      <c r="P1121" s="33"/>
      <c r="Q1121" s="35"/>
      <c r="R1121" s="46"/>
      <c r="S1121" s="34"/>
      <c r="T1121" s="47"/>
      <c r="U1121" s="48"/>
      <c r="V1121" s="49"/>
      <c r="W1121" s="50"/>
      <c r="X1121" s="51"/>
      <c r="Y1121" s="37"/>
      <c r="Z1121" s="38"/>
      <c r="AA1121" s="38"/>
      <c r="AB1121" s="38"/>
    </row>
    <row r="1122" spans="1:28" ht="45" customHeight="1">
      <c r="A1122" s="54"/>
      <c r="B1122" s="55" t="str">
        <f t="shared" si="8"/>
        <v>월</v>
      </c>
      <c r="C1122" s="55" t="str">
        <f t="shared" si="9"/>
        <v>00년 1월 1주차</v>
      </c>
      <c r="D1122" s="55"/>
      <c r="E1122" s="56"/>
      <c r="F1122" s="54"/>
      <c r="G1122" s="54"/>
      <c r="H1122" s="33"/>
      <c r="I1122" s="54"/>
      <c r="J1122" s="33"/>
      <c r="K1122" s="33"/>
      <c r="L1122" s="34"/>
      <c r="M1122" s="34"/>
      <c r="N1122" s="35"/>
      <c r="O1122" s="34"/>
      <c r="P1122" s="33"/>
      <c r="Q1122" s="35"/>
      <c r="R1122" s="46"/>
      <c r="S1122" s="34"/>
      <c r="T1122" s="47"/>
      <c r="U1122" s="48"/>
      <c r="V1122" s="49"/>
      <c r="W1122" s="50"/>
      <c r="X1122" s="51"/>
      <c r="Y1122" s="37"/>
      <c r="Z1122" s="38"/>
      <c r="AA1122" s="38"/>
      <c r="AB1122" s="38"/>
    </row>
    <row r="1123" spans="1:28" ht="45" customHeight="1">
      <c r="A1123" s="54"/>
      <c r="B1123" s="55" t="str">
        <f t="shared" si="8"/>
        <v>월</v>
      </c>
      <c r="C1123" s="55" t="str">
        <f t="shared" si="9"/>
        <v>00년 1월 1주차</v>
      </c>
      <c r="D1123" s="55"/>
      <c r="E1123" s="56"/>
      <c r="F1123" s="54"/>
      <c r="G1123" s="54"/>
      <c r="H1123" s="33"/>
      <c r="I1123" s="54"/>
      <c r="J1123" s="33"/>
      <c r="K1123" s="33"/>
      <c r="L1123" s="34"/>
      <c r="M1123" s="34"/>
      <c r="N1123" s="35"/>
      <c r="O1123" s="34"/>
      <c r="P1123" s="33"/>
      <c r="Q1123" s="35"/>
      <c r="R1123" s="46"/>
      <c r="S1123" s="34"/>
      <c r="T1123" s="47"/>
      <c r="U1123" s="48"/>
      <c r="V1123" s="49"/>
      <c r="W1123" s="50"/>
      <c r="X1123" s="51"/>
      <c r="Y1123" s="37"/>
      <c r="Z1123" s="38"/>
      <c r="AA1123" s="38"/>
      <c r="AB1123" s="38"/>
    </row>
    <row r="1124" spans="1:28" ht="45" customHeight="1">
      <c r="A1124" s="54"/>
      <c r="B1124" s="55" t="str">
        <f t="shared" si="8"/>
        <v>월</v>
      </c>
      <c r="C1124" s="55" t="str">
        <f t="shared" si="9"/>
        <v>00년 1월 1주차</v>
      </c>
      <c r="D1124" s="55"/>
      <c r="E1124" s="56"/>
      <c r="F1124" s="54"/>
      <c r="G1124" s="54"/>
      <c r="H1124" s="33"/>
      <c r="I1124" s="54"/>
      <c r="J1124" s="33"/>
      <c r="K1124" s="33"/>
      <c r="L1124" s="34"/>
      <c r="M1124" s="34"/>
      <c r="N1124" s="35"/>
      <c r="O1124" s="34"/>
      <c r="P1124" s="33"/>
      <c r="Q1124" s="35"/>
      <c r="R1124" s="46"/>
      <c r="S1124" s="34"/>
      <c r="T1124" s="47"/>
      <c r="U1124" s="48"/>
      <c r="V1124" s="49"/>
      <c r="W1124" s="50"/>
      <c r="X1124" s="51"/>
      <c r="Y1124" s="37"/>
      <c r="Z1124" s="38"/>
      <c r="AA1124" s="38"/>
      <c r="AB1124" s="38"/>
    </row>
    <row r="1125" spans="1:28" ht="45" customHeight="1">
      <c r="A1125" s="54"/>
      <c r="B1125" s="55" t="str">
        <f t="shared" si="8"/>
        <v>월</v>
      </c>
      <c r="C1125" s="55" t="str">
        <f t="shared" si="9"/>
        <v>00년 1월 1주차</v>
      </c>
      <c r="D1125" s="55"/>
      <c r="E1125" s="56"/>
      <c r="F1125" s="54"/>
      <c r="G1125" s="54"/>
      <c r="H1125" s="33"/>
      <c r="I1125" s="54"/>
      <c r="J1125" s="33"/>
      <c r="K1125" s="33"/>
      <c r="L1125" s="34"/>
      <c r="M1125" s="34"/>
      <c r="N1125" s="35"/>
      <c r="O1125" s="34"/>
      <c r="P1125" s="33"/>
      <c r="Q1125" s="35"/>
      <c r="R1125" s="46"/>
      <c r="S1125" s="34"/>
      <c r="T1125" s="47"/>
      <c r="U1125" s="48"/>
      <c r="V1125" s="49"/>
      <c r="W1125" s="50"/>
      <c r="X1125" s="51"/>
      <c r="Y1125" s="37"/>
      <c r="Z1125" s="38"/>
      <c r="AA1125" s="38"/>
      <c r="AB1125" s="38"/>
    </row>
    <row r="1126" spans="1:28" ht="45" customHeight="1">
      <c r="A1126" s="54"/>
      <c r="B1126" s="55" t="str">
        <f t="shared" si="8"/>
        <v>월</v>
      </c>
      <c r="C1126" s="55" t="str">
        <f t="shared" si="9"/>
        <v>00년 1월 1주차</v>
      </c>
      <c r="D1126" s="55"/>
      <c r="E1126" s="56"/>
      <c r="F1126" s="54"/>
      <c r="G1126" s="54"/>
      <c r="H1126" s="33"/>
      <c r="I1126" s="54"/>
      <c r="J1126" s="33"/>
      <c r="K1126" s="33"/>
      <c r="L1126" s="34"/>
      <c r="M1126" s="34"/>
      <c r="N1126" s="35"/>
      <c r="O1126" s="34"/>
      <c r="P1126" s="33"/>
      <c r="Q1126" s="35"/>
      <c r="R1126" s="46"/>
      <c r="S1126" s="34"/>
      <c r="T1126" s="47"/>
      <c r="U1126" s="48"/>
      <c r="V1126" s="49"/>
      <c r="W1126" s="50"/>
      <c r="X1126" s="51"/>
      <c r="Y1126" s="37"/>
      <c r="Z1126" s="38"/>
      <c r="AA1126" s="38"/>
      <c r="AB1126" s="38"/>
    </row>
    <row r="1127" spans="1:28" ht="45" customHeight="1">
      <c r="A1127" s="54"/>
      <c r="B1127" s="55" t="str">
        <f t="shared" si="8"/>
        <v>월</v>
      </c>
      <c r="C1127" s="55" t="str">
        <f t="shared" si="9"/>
        <v>00년 1월 1주차</v>
      </c>
      <c r="D1127" s="55"/>
      <c r="E1127" s="56"/>
      <c r="F1127" s="54"/>
      <c r="G1127" s="54"/>
      <c r="H1127" s="33"/>
      <c r="I1127" s="54"/>
      <c r="J1127" s="33"/>
      <c r="K1127" s="33"/>
      <c r="L1127" s="34"/>
      <c r="M1127" s="34"/>
      <c r="N1127" s="35"/>
      <c r="O1127" s="34"/>
      <c r="P1127" s="33"/>
      <c r="Q1127" s="35"/>
      <c r="R1127" s="46"/>
      <c r="S1127" s="34"/>
      <c r="T1127" s="47"/>
      <c r="U1127" s="48"/>
      <c r="V1127" s="49"/>
      <c r="W1127" s="50"/>
      <c r="X1127" s="51"/>
      <c r="Y1127" s="37"/>
      <c r="Z1127" s="38"/>
      <c r="AA1127" s="38"/>
      <c r="AB1127" s="38"/>
    </row>
    <row r="1128" spans="1:28" ht="45" customHeight="1">
      <c r="A1128" s="54"/>
      <c r="B1128" s="55" t="str">
        <f t="shared" si="8"/>
        <v>월</v>
      </c>
      <c r="C1128" s="55" t="str">
        <f t="shared" si="9"/>
        <v>00년 1월 1주차</v>
      </c>
      <c r="D1128" s="55"/>
      <c r="E1128" s="56"/>
      <c r="F1128" s="54"/>
      <c r="G1128" s="54"/>
      <c r="H1128" s="33"/>
      <c r="I1128" s="54"/>
      <c r="J1128" s="33"/>
      <c r="K1128" s="33"/>
      <c r="L1128" s="34"/>
      <c r="M1128" s="34"/>
      <c r="N1128" s="35"/>
      <c r="O1128" s="34"/>
      <c r="P1128" s="33"/>
      <c r="Q1128" s="35"/>
      <c r="R1128" s="46"/>
      <c r="S1128" s="34"/>
      <c r="T1128" s="47"/>
      <c r="U1128" s="48"/>
      <c r="V1128" s="49"/>
      <c r="W1128" s="50"/>
      <c r="X1128" s="51"/>
      <c r="Y1128" s="37"/>
      <c r="Z1128" s="38"/>
      <c r="AA1128" s="38"/>
      <c r="AB1128" s="38"/>
    </row>
    <row r="1129" spans="1:28" ht="45" customHeight="1">
      <c r="A1129" s="54"/>
      <c r="B1129" s="55" t="str">
        <f t="shared" si="8"/>
        <v>월</v>
      </c>
      <c r="C1129" s="55" t="str">
        <f t="shared" si="9"/>
        <v>00년 1월 1주차</v>
      </c>
      <c r="D1129" s="55"/>
      <c r="E1129" s="56"/>
      <c r="F1129" s="54"/>
      <c r="G1129" s="54"/>
      <c r="H1129" s="33"/>
      <c r="I1129" s="54"/>
      <c r="J1129" s="33"/>
      <c r="K1129" s="33"/>
      <c r="L1129" s="34"/>
      <c r="M1129" s="34"/>
      <c r="N1129" s="35"/>
      <c r="O1129" s="34"/>
      <c r="P1129" s="33"/>
      <c r="Q1129" s="35"/>
      <c r="R1129" s="46"/>
      <c r="S1129" s="34"/>
      <c r="T1129" s="47"/>
      <c r="U1129" s="48"/>
      <c r="V1129" s="49"/>
      <c r="W1129" s="50"/>
      <c r="X1129" s="51"/>
      <c r="Y1129" s="37"/>
      <c r="Z1129" s="38"/>
      <c r="AA1129" s="38"/>
      <c r="AB1129" s="38"/>
    </row>
    <row r="1130" spans="1:28" ht="45" customHeight="1">
      <c r="A1130" s="54"/>
      <c r="B1130" s="55" t="str">
        <f t="shared" si="8"/>
        <v>월</v>
      </c>
      <c r="C1130" s="55" t="str">
        <f t="shared" si="9"/>
        <v>00년 1월 1주차</v>
      </c>
      <c r="D1130" s="55"/>
      <c r="E1130" s="56"/>
      <c r="F1130" s="54"/>
      <c r="G1130" s="54"/>
      <c r="H1130" s="33"/>
      <c r="I1130" s="54"/>
      <c r="J1130" s="33"/>
      <c r="K1130" s="33"/>
      <c r="L1130" s="34"/>
      <c r="M1130" s="34"/>
      <c r="N1130" s="35"/>
      <c r="O1130" s="34"/>
      <c r="P1130" s="33"/>
      <c r="Q1130" s="35"/>
      <c r="R1130" s="46"/>
      <c r="S1130" s="34"/>
      <c r="T1130" s="47"/>
      <c r="U1130" s="48"/>
      <c r="V1130" s="49"/>
      <c r="W1130" s="50"/>
      <c r="X1130" s="51"/>
      <c r="Y1130" s="37"/>
      <c r="Z1130" s="38"/>
      <c r="AA1130" s="38"/>
      <c r="AB1130" s="38"/>
    </row>
    <row r="1131" spans="1:28" ht="45" customHeight="1">
      <c r="A1131" s="54"/>
      <c r="B1131" s="55" t="str">
        <f t="shared" si="8"/>
        <v>월</v>
      </c>
      <c r="C1131" s="55" t="str">
        <f t="shared" si="9"/>
        <v>00년 1월 1주차</v>
      </c>
      <c r="D1131" s="55"/>
      <c r="E1131" s="56"/>
      <c r="F1131" s="54"/>
      <c r="G1131" s="54"/>
      <c r="H1131" s="33"/>
      <c r="I1131" s="54"/>
      <c r="J1131" s="33"/>
      <c r="K1131" s="33"/>
      <c r="L1131" s="34"/>
      <c r="M1131" s="34"/>
      <c r="N1131" s="35"/>
      <c r="O1131" s="34"/>
      <c r="P1131" s="33"/>
      <c r="Q1131" s="35"/>
      <c r="R1131" s="46"/>
      <c r="S1131" s="34"/>
      <c r="T1131" s="47"/>
      <c r="U1131" s="48"/>
      <c r="V1131" s="49"/>
      <c r="W1131" s="50"/>
      <c r="X1131" s="51"/>
      <c r="Y1131" s="37"/>
      <c r="Z1131" s="38"/>
      <c r="AA1131" s="38"/>
      <c r="AB1131" s="38"/>
    </row>
    <row r="1132" spans="1:28" ht="45" customHeight="1">
      <c r="A1132" s="54"/>
      <c r="B1132" s="55" t="str">
        <f t="shared" si="8"/>
        <v>월</v>
      </c>
      <c r="C1132" s="55" t="str">
        <f t="shared" si="9"/>
        <v>00년 1월 1주차</v>
      </c>
      <c r="D1132" s="55"/>
      <c r="E1132" s="56"/>
      <c r="F1132" s="54"/>
      <c r="G1132" s="54"/>
      <c r="H1132" s="33"/>
      <c r="I1132" s="54"/>
      <c r="J1132" s="33"/>
      <c r="K1132" s="33"/>
      <c r="L1132" s="34"/>
      <c r="M1132" s="34"/>
      <c r="N1132" s="35"/>
      <c r="O1132" s="34"/>
      <c r="P1132" s="33"/>
      <c r="Q1132" s="35"/>
      <c r="R1132" s="46"/>
      <c r="S1132" s="34"/>
      <c r="T1132" s="47"/>
      <c r="U1132" s="48"/>
      <c r="V1132" s="49"/>
      <c r="W1132" s="50"/>
      <c r="X1132" s="51"/>
      <c r="Y1132" s="37"/>
      <c r="Z1132" s="38"/>
      <c r="AA1132" s="38"/>
      <c r="AB1132" s="38"/>
    </row>
    <row r="1133" spans="1:28" ht="45" customHeight="1">
      <c r="A1133" s="54"/>
      <c r="B1133" s="55" t="str">
        <f t="shared" si="8"/>
        <v>월</v>
      </c>
      <c r="C1133" s="55" t="str">
        <f t="shared" si="9"/>
        <v>00년 1월 1주차</v>
      </c>
      <c r="D1133" s="55"/>
      <c r="E1133" s="56"/>
      <c r="F1133" s="54"/>
      <c r="G1133" s="54"/>
      <c r="H1133" s="33"/>
      <c r="I1133" s="54"/>
      <c r="J1133" s="33"/>
      <c r="K1133" s="33"/>
      <c r="L1133" s="34"/>
      <c r="M1133" s="34"/>
      <c r="N1133" s="35"/>
      <c r="O1133" s="34"/>
      <c r="P1133" s="33"/>
      <c r="Q1133" s="35"/>
      <c r="R1133" s="46"/>
      <c r="S1133" s="34"/>
      <c r="T1133" s="47"/>
      <c r="U1133" s="48"/>
      <c r="V1133" s="49"/>
      <c r="W1133" s="50"/>
      <c r="X1133" s="51"/>
      <c r="Y1133" s="37"/>
      <c r="Z1133" s="38"/>
      <c r="AA1133" s="38"/>
      <c r="AB1133" s="38"/>
    </row>
    <row r="1134" spans="1:28" ht="45" customHeight="1">
      <c r="A1134" s="54"/>
      <c r="B1134" s="55" t="str">
        <f t="shared" si="8"/>
        <v>월</v>
      </c>
      <c r="C1134" s="55" t="str">
        <f t="shared" si="9"/>
        <v>00년 1월 1주차</v>
      </c>
      <c r="D1134" s="55"/>
      <c r="E1134" s="56"/>
      <c r="F1134" s="54"/>
      <c r="G1134" s="54"/>
      <c r="H1134" s="33"/>
      <c r="I1134" s="54"/>
      <c r="J1134" s="33"/>
      <c r="K1134" s="33"/>
      <c r="L1134" s="34"/>
      <c r="M1134" s="34"/>
      <c r="N1134" s="35"/>
      <c r="O1134" s="34"/>
      <c r="P1134" s="33"/>
      <c r="Q1134" s="35"/>
      <c r="R1134" s="46"/>
      <c r="S1134" s="34"/>
      <c r="T1134" s="47"/>
      <c r="U1134" s="48"/>
      <c r="V1134" s="49"/>
      <c r="W1134" s="50"/>
      <c r="X1134" s="51"/>
      <c r="Y1134" s="37"/>
      <c r="Z1134" s="38"/>
      <c r="AA1134" s="38"/>
      <c r="AB1134" s="38"/>
    </row>
    <row r="1135" spans="1:28" ht="45" customHeight="1">
      <c r="A1135" s="54"/>
      <c r="B1135" s="55" t="str">
        <f t="shared" si="8"/>
        <v>월</v>
      </c>
      <c r="C1135" s="55" t="str">
        <f t="shared" si="9"/>
        <v>00년 1월 1주차</v>
      </c>
      <c r="D1135" s="55"/>
      <c r="E1135" s="56"/>
      <c r="F1135" s="54"/>
      <c r="G1135" s="54"/>
      <c r="H1135" s="33"/>
      <c r="I1135" s="54"/>
      <c r="J1135" s="33"/>
      <c r="K1135" s="33"/>
      <c r="L1135" s="34"/>
      <c r="M1135" s="34"/>
      <c r="N1135" s="35"/>
      <c r="O1135" s="34"/>
      <c r="P1135" s="33"/>
      <c r="Q1135" s="35"/>
      <c r="R1135" s="46"/>
      <c r="S1135" s="34"/>
      <c r="T1135" s="47"/>
      <c r="U1135" s="48"/>
      <c r="V1135" s="49"/>
      <c r="W1135" s="50"/>
      <c r="X1135" s="51"/>
      <c r="Y1135" s="37"/>
      <c r="Z1135" s="38"/>
      <c r="AA1135" s="38"/>
      <c r="AB1135" s="38"/>
    </row>
    <row r="1136" spans="1:28" ht="45" customHeight="1">
      <c r="A1136" s="54"/>
      <c r="B1136" s="55" t="str">
        <f t="shared" si="8"/>
        <v>월</v>
      </c>
      <c r="C1136" s="55" t="str">
        <f t="shared" si="9"/>
        <v>00년 1월 1주차</v>
      </c>
      <c r="D1136" s="55"/>
      <c r="E1136" s="56"/>
      <c r="F1136" s="54"/>
      <c r="G1136" s="54"/>
      <c r="H1136" s="33"/>
      <c r="I1136" s="54"/>
      <c r="J1136" s="33"/>
      <c r="K1136" s="33"/>
      <c r="L1136" s="34"/>
      <c r="M1136" s="34"/>
      <c r="N1136" s="35"/>
      <c r="O1136" s="34"/>
      <c r="P1136" s="33"/>
      <c r="Q1136" s="35"/>
      <c r="R1136" s="46"/>
      <c r="S1136" s="34"/>
      <c r="T1136" s="47"/>
      <c r="U1136" s="48"/>
      <c r="V1136" s="49"/>
      <c r="W1136" s="50"/>
      <c r="X1136" s="51"/>
      <c r="Y1136" s="37"/>
      <c r="Z1136" s="38"/>
      <c r="AA1136" s="38"/>
      <c r="AB1136" s="38"/>
    </row>
    <row r="1137" spans="1:28" ht="45" customHeight="1">
      <c r="A1137" s="54"/>
      <c r="B1137" s="55" t="str">
        <f t="shared" si="8"/>
        <v>월</v>
      </c>
      <c r="C1137" s="55" t="str">
        <f t="shared" si="9"/>
        <v>00년 1월 1주차</v>
      </c>
      <c r="D1137" s="55"/>
      <c r="E1137" s="56"/>
      <c r="F1137" s="54"/>
      <c r="G1137" s="54"/>
      <c r="H1137" s="33"/>
      <c r="I1137" s="54"/>
      <c r="J1137" s="33"/>
      <c r="K1137" s="33"/>
      <c r="L1137" s="34"/>
      <c r="M1137" s="34"/>
      <c r="N1137" s="35"/>
      <c r="O1137" s="34"/>
      <c r="P1137" s="33"/>
      <c r="Q1137" s="35"/>
      <c r="R1137" s="46"/>
      <c r="S1137" s="34"/>
      <c r="T1137" s="47"/>
      <c r="U1137" s="48"/>
      <c r="V1137" s="49"/>
      <c r="W1137" s="50"/>
      <c r="X1137" s="51"/>
      <c r="Y1137" s="37"/>
      <c r="Z1137" s="38"/>
      <c r="AA1137" s="38"/>
      <c r="AB1137" s="38"/>
    </row>
    <row r="1138" spans="1:28" ht="45" customHeight="1">
      <c r="A1138" s="54"/>
      <c r="B1138" s="55" t="str">
        <f t="shared" si="8"/>
        <v>월</v>
      </c>
      <c r="C1138" s="55" t="str">
        <f t="shared" si="9"/>
        <v>00년 1월 1주차</v>
      </c>
      <c r="D1138" s="55"/>
      <c r="E1138" s="56"/>
      <c r="F1138" s="54"/>
      <c r="G1138" s="54"/>
      <c r="H1138" s="33"/>
      <c r="I1138" s="54"/>
      <c r="J1138" s="33"/>
      <c r="K1138" s="33"/>
      <c r="L1138" s="34"/>
      <c r="M1138" s="34"/>
      <c r="N1138" s="35"/>
      <c r="O1138" s="34"/>
      <c r="P1138" s="33"/>
      <c r="Q1138" s="35"/>
      <c r="R1138" s="46"/>
      <c r="S1138" s="34"/>
      <c r="T1138" s="47"/>
      <c r="U1138" s="48"/>
      <c r="V1138" s="49"/>
      <c r="W1138" s="50"/>
      <c r="X1138" s="51"/>
      <c r="Y1138" s="37"/>
      <c r="Z1138" s="38"/>
      <c r="AA1138" s="38"/>
      <c r="AB1138" s="38"/>
    </row>
    <row r="1139" spans="1:28" ht="45" customHeight="1">
      <c r="A1139" s="54"/>
      <c r="B1139" s="55" t="str">
        <f t="shared" si="8"/>
        <v>월</v>
      </c>
      <c r="C1139" s="55" t="str">
        <f t="shared" si="9"/>
        <v>00년 1월 1주차</v>
      </c>
      <c r="D1139" s="55"/>
      <c r="E1139" s="56"/>
      <c r="F1139" s="54"/>
      <c r="G1139" s="54"/>
      <c r="H1139" s="33"/>
      <c r="I1139" s="54"/>
      <c r="J1139" s="33"/>
      <c r="K1139" s="33"/>
      <c r="L1139" s="34"/>
      <c r="M1139" s="34"/>
      <c r="N1139" s="35"/>
      <c r="O1139" s="34"/>
      <c r="P1139" s="33"/>
      <c r="Q1139" s="35"/>
      <c r="R1139" s="46"/>
      <c r="S1139" s="34"/>
      <c r="T1139" s="47"/>
      <c r="U1139" s="48"/>
      <c r="V1139" s="49"/>
      <c r="W1139" s="50"/>
      <c r="X1139" s="51"/>
      <c r="Y1139" s="37"/>
      <c r="Z1139" s="38"/>
      <c r="AA1139" s="38"/>
      <c r="AB1139" s="38"/>
    </row>
    <row r="1140" spans="1:28" ht="45" customHeight="1">
      <c r="A1140" s="54"/>
      <c r="B1140" s="55" t="str">
        <f t="shared" si="8"/>
        <v>월</v>
      </c>
      <c r="C1140" s="55" t="str">
        <f t="shared" si="9"/>
        <v>00년 1월 1주차</v>
      </c>
      <c r="D1140" s="55"/>
      <c r="E1140" s="56"/>
      <c r="F1140" s="54"/>
      <c r="G1140" s="54"/>
      <c r="H1140" s="33"/>
      <c r="I1140" s="54"/>
      <c r="J1140" s="33"/>
      <c r="K1140" s="33"/>
      <c r="L1140" s="34"/>
      <c r="M1140" s="34"/>
      <c r="N1140" s="35"/>
      <c r="O1140" s="34"/>
      <c r="P1140" s="33"/>
      <c r="Q1140" s="35"/>
      <c r="R1140" s="46"/>
      <c r="S1140" s="34"/>
      <c r="T1140" s="47"/>
      <c r="U1140" s="48"/>
      <c r="V1140" s="49"/>
      <c r="W1140" s="50"/>
      <c r="X1140" s="51"/>
      <c r="Y1140" s="37"/>
      <c r="Z1140" s="38"/>
      <c r="AA1140" s="38"/>
      <c r="AB1140" s="38"/>
    </row>
    <row r="1141" spans="1:28" ht="45" customHeight="1">
      <c r="A1141" s="54"/>
      <c r="B1141" s="55" t="str">
        <f t="shared" si="8"/>
        <v>월</v>
      </c>
      <c r="C1141" s="55" t="str">
        <f t="shared" si="9"/>
        <v>00년 1월 1주차</v>
      </c>
      <c r="D1141" s="55"/>
      <c r="E1141" s="56"/>
      <c r="F1141" s="54"/>
      <c r="G1141" s="54"/>
      <c r="H1141" s="33"/>
      <c r="I1141" s="54"/>
      <c r="J1141" s="33"/>
      <c r="K1141" s="33"/>
      <c r="L1141" s="34"/>
      <c r="M1141" s="34"/>
      <c r="N1141" s="35"/>
      <c r="O1141" s="34"/>
      <c r="P1141" s="33"/>
      <c r="Q1141" s="35"/>
      <c r="R1141" s="46"/>
      <c r="S1141" s="34"/>
      <c r="T1141" s="47"/>
      <c r="U1141" s="48"/>
      <c r="V1141" s="49"/>
      <c r="W1141" s="50"/>
      <c r="X1141" s="51"/>
      <c r="Y1141" s="37"/>
      <c r="Z1141" s="38"/>
      <c r="AA1141" s="38"/>
      <c r="AB1141" s="38"/>
    </row>
    <row r="1142" spans="1:28" ht="45" customHeight="1">
      <c r="A1142" s="54"/>
      <c r="B1142" s="55" t="str">
        <f t="shared" si="8"/>
        <v>월</v>
      </c>
      <c r="C1142" s="55" t="str">
        <f t="shared" si="9"/>
        <v>00년 1월 1주차</v>
      </c>
      <c r="D1142" s="55"/>
      <c r="E1142" s="56"/>
      <c r="F1142" s="54"/>
      <c r="G1142" s="54"/>
      <c r="H1142" s="33"/>
      <c r="I1142" s="54"/>
      <c r="J1142" s="33"/>
      <c r="K1142" s="33"/>
      <c r="L1142" s="34"/>
      <c r="M1142" s="34"/>
      <c r="N1142" s="35"/>
      <c r="O1142" s="34"/>
      <c r="P1142" s="33"/>
      <c r="Q1142" s="35"/>
      <c r="R1142" s="46"/>
      <c r="S1142" s="34"/>
      <c r="T1142" s="47"/>
      <c r="U1142" s="48"/>
      <c r="V1142" s="49"/>
      <c r="W1142" s="50"/>
      <c r="X1142" s="51"/>
      <c r="Y1142" s="37"/>
      <c r="Z1142" s="38"/>
      <c r="AA1142" s="38"/>
      <c r="AB1142" s="38"/>
    </row>
    <row r="1143" spans="1:28" ht="45" customHeight="1">
      <c r="A1143" s="54"/>
      <c r="B1143" s="55" t="str">
        <f t="shared" si="8"/>
        <v>월</v>
      </c>
      <c r="C1143" s="55" t="str">
        <f t="shared" si="9"/>
        <v>00년 1월 1주차</v>
      </c>
      <c r="D1143" s="55"/>
      <c r="E1143" s="56"/>
      <c r="F1143" s="54"/>
      <c r="G1143" s="54"/>
      <c r="H1143" s="33"/>
      <c r="I1143" s="54"/>
      <c r="J1143" s="33"/>
      <c r="K1143" s="33"/>
      <c r="L1143" s="34"/>
      <c r="M1143" s="34"/>
      <c r="N1143" s="35"/>
      <c r="O1143" s="34"/>
      <c r="P1143" s="33"/>
      <c r="Q1143" s="35"/>
      <c r="R1143" s="46"/>
      <c r="S1143" s="34"/>
      <c r="T1143" s="47"/>
      <c r="U1143" s="48"/>
      <c r="V1143" s="49"/>
      <c r="W1143" s="50"/>
      <c r="X1143" s="51"/>
      <c r="Y1143" s="37"/>
      <c r="Z1143" s="38"/>
      <c r="AA1143" s="38"/>
      <c r="AB1143" s="38"/>
    </row>
    <row r="1144" spans="1:28" ht="45" customHeight="1">
      <c r="A1144" s="54"/>
      <c r="B1144" s="55" t="str">
        <f t="shared" si="8"/>
        <v>월</v>
      </c>
      <c r="C1144" s="55" t="str">
        <f t="shared" si="9"/>
        <v>00년 1월 1주차</v>
      </c>
      <c r="D1144" s="55"/>
      <c r="E1144" s="56"/>
      <c r="F1144" s="54"/>
      <c r="G1144" s="54"/>
      <c r="H1144" s="33"/>
      <c r="I1144" s="54"/>
      <c r="J1144" s="33"/>
      <c r="K1144" s="33"/>
      <c r="L1144" s="34"/>
      <c r="M1144" s="34"/>
      <c r="N1144" s="35"/>
      <c r="O1144" s="34"/>
      <c r="P1144" s="33"/>
      <c r="Q1144" s="35"/>
      <c r="R1144" s="46"/>
      <c r="S1144" s="34"/>
      <c r="T1144" s="47"/>
      <c r="U1144" s="48"/>
      <c r="V1144" s="49"/>
      <c r="W1144" s="50"/>
      <c r="X1144" s="51"/>
      <c r="Y1144" s="37"/>
      <c r="Z1144" s="38"/>
      <c r="AA1144" s="38"/>
      <c r="AB1144" s="38"/>
    </row>
    <row r="1145" spans="1:28" ht="45" customHeight="1">
      <c r="A1145" s="54"/>
      <c r="B1145" s="55" t="str">
        <f t="shared" si="8"/>
        <v>월</v>
      </c>
      <c r="C1145" s="55" t="str">
        <f t="shared" si="9"/>
        <v>00년 1월 1주차</v>
      </c>
      <c r="D1145" s="55"/>
      <c r="E1145" s="56"/>
      <c r="F1145" s="54"/>
      <c r="G1145" s="54"/>
      <c r="H1145" s="33"/>
      <c r="I1145" s="54"/>
      <c r="J1145" s="33"/>
      <c r="K1145" s="33"/>
      <c r="L1145" s="34"/>
      <c r="M1145" s="34"/>
      <c r="N1145" s="35"/>
      <c r="O1145" s="34"/>
      <c r="P1145" s="33"/>
      <c r="Q1145" s="35"/>
      <c r="R1145" s="46"/>
      <c r="S1145" s="34"/>
      <c r="T1145" s="47"/>
      <c r="U1145" s="48"/>
      <c r="V1145" s="49"/>
      <c r="W1145" s="50"/>
      <c r="X1145" s="51"/>
      <c r="Y1145" s="37"/>
      <c r="Z1145" s="38"/>
      <c r="AA1145" s="38"/>
      <c r="AB1145" s="38"/>
    </row>
    <row r="1146" spans="1:28" ht="45" customHeight="1">
      <c r="A1146" s="54"/>
      <c r="B1146" s="55" t="str">
        <f t="shared" si="8"/>
        <v>월</v>
      </c>
      <c r="C1146" s="55" t="str">
        <f t="shared" si="9"/>
        <v>00년 1월 1주차</v>
      </c>
      <c r="D1146" s="55"/>
      <c r="E1146" s="56"/>
      <c r="F1146" s="54"/>
      <c r="G1146" s="54"/>
      <c r="H1146" s="33"/>
      <c r="I1146" s="54"/>
      <c r="J1146" s="33"/>
      <c r="K1146" s="33"/>
      <c r="L1146" s="34"/>
      <c r="M1146" s="34"/>
      <c r="N1146" s="35"/>
      <c r="O1146" s="34"/>
      <c r="P1146" s="33"/>
      <c r="Q1146" s="35"/>
      <c r="R1146" s="46"/>
      <c r="S1146" s="34"/>
      <c r="T1146" s="47"/>
      <c r="U1146" s="48"/>
      <c r="V1146" s="49"/>
      <c r="W1146" s="50"/>
      <c r="X1146" s="51"/>
      <c r="Y1146" s="37"/>
      <c r="Z1146" s="38"/>
      <c r="AA1146" s="38"/>
      <c r="AB1146" s="38"/>
    </row>
    <row r="1147" spans="1:28" ht="45" customHeight="1">
      <c r="A1147" s="54"/>
      <c r="B1147" s="55" t="str">
        <f t="shared" si="8"/>
        <v>월</v>
      </c>
      <c r="C1147" s="55" t="str">
        <f t="shared" si="9"/>
        <v>00년 1월 1주차</v>
      </c>
      <c r="D1147" s="55"/>
      <c r="E1147" s="56"/>
      <c r="F1147" s="54"/>
      <c r="G1147" s="54"/>
      <c r="H1147" s="33"/>
      <c r="I1147" s="54"/>
      <c r="J1147" s="33"/>
      <c r="K1147" s="33"/>
      <c r="L1147" s="34"/>
      <c r="M1147" s="34"/>
      <c r="N1147" s="35"/>
      <c r="O1147" s="34"/>
      <c r="P1147" s="33"/>
      <c r="Q1147" s="35"/>
      <c r="R1147" s="46"/>
      <c r="S1147" s="34"/>
      <c r="T1147" s="47"/>
      <c r="U1147" s="48"/>
      <c r="V1147" s="49"/>
      <c r="W1147" s="50"/>
      <c r="X1147" s="51"/>
      <c r="Y1147" s="37"/>
      <c r="Z1147" s="38"/>
      <c r="AA1147" s="38"/>
      <c r="AB1147" s="38"/>
    </row>
    <row r="1148" spans="1:28" ht="45" customHeight="1">
      <c r="A1148" s="54"/>
      <c r="B1148" s="55" t="str">
        <f t="shared" si="8"/>
        <v>월</v>
      </c>
      <c r="C1148" s="55" t="str">
        <f t="shared" si="9"/>
        <v>00년 1월 1주차</v>
      </c>
      <c r="D1148" s="55"/>
      <c r="E1148" s="56"/>
      <c r="F1148" s="54"/>
      <c r="G1148" s="54"/>
      <c r="H1148" s="33"/>
      <c r="I1148" s="54"/>
      <c r="J1148" s="33"/>
      <c r="K1148" s="33"/>
      <c r="L1148" s="34"/>
      <c r="M1148" s="34"/>
      <c r="N1148" s="35"/>
      <c r="O1148" s="34"/>
      <c r="P1148" s="33"/>
      <c r="Q1148" s="35"/>
      <c r="R1148" s="46"/>
      <c r="S1148" s="34"/>
      <c r="T1148" s="47"/>
      <c r="U1148" s="48"/>
      <c r="V1148" s="49"/>
      <c r="W1148" s="50"/>
      <c r="X1148" s="51"/>
      <c r="Y1148" s="37"/>
      <c r="Z1148" s="38"/>
      <c r="AA1148" s="38"/>
      <c r="AB1148" s="38"/>
    </row>
    <row r="1149" spans="1:28" ht="45" customHeight="1">
      <c r="A1149" s="54"/>
      <c r="B1149" s="55" t="str">
        <f t="shared" si="8"/>
        <v>월</v>
      </c>
      <c r="C1149" s="55" t="str">
        <f t="shared" si="9"/>
        <v>00년 1월 1주차</v>
      </c>
      <c r="D1149" s="55"/>
      <c r="E1149" s="56"/>
      <c r="F1149" s="54"/>
      <c r="G1149" s="54"/>
      <c r="H1149" s="33"/>
      <c r="I1149" s="54"/>
      <c r="J1149" s="33"/>
      <c r="K1149" s="33"/>
      <c r="L1149" s="34"/>
      <c r="M1149" s="34"/>
      <c r="N1149" s="35"/>
      <c r="O1149" s="34"/>
      <c r="P1149" s="33"/>
      <c r="Q1149" s="35"/>
      <c r="R1149" s="46"/>
      <c r="S1149" s="34"/>
      <c r="T1149" s="47"/>
      <c r="U1149" s="48"/>
      <c r="V1149" s="49"/>
      <c r="W1149" s="50"/>
      <c r="X1149" s="51"/>
      <c r="Y1149" s="37"/>
      <c r="Z1149" s="38"/>
      <c r="AA1149" s="38"/>
      <c r="AB1149" s="38"/>
    </row>
    <row r="1150" spans="1:28" ht="45" customHeight="1">
      <c r="A1150" s="54"/>
      <c r="B1150" s="55" t="str">
        <f t="shared" si="8"/>
        <v>월</v>
      </c>
      <c r="C1150" s="55" t="str">
        <f t="shared" si="9"/>
        <v>00년 1월 1주차</v>
      </c>
      <c r="D1150" s="55"/>
      <c r="E1150" s="56"/>
      <c r="F1150" s="54"/>
      <c r="G1150" s="54"/>
      <c r="H1150" s="33"/>
      <c r="I1150" s="54"/>
      <c r="J1150" s="33"/>
      <c r="K1150" s="33"/>
      <c r="L1150" s="34"/>
      <c r="M1150" s="34"/>
      <c r="N1150" s="35"/>
      <c r="O1150" s="34"/>
      <c r="P1150" s="33"/>
      <c r="Q1150" s="35"/>
      <c r="R1150" s="46"/>
      <c r="S1150" s="34"/>
      <c r="T1150" s="47"/>
      <c r="U1150" s="48"/>
      <c r="V1150" s="49"/>
      <c r="W1150" s="50"/>
      <c r="X1150" s="51"/>
      <c r="Y1150" s="37"/>
      <c r="Z1150" s="38"/>
      <c r="AA1150" s="38"/>
      <c r="AB1150" s="38"/>
    </row>
    <row r="1151" spans="1:28" ht="45" customHeight="1">
      <c r="A1151" s="54"/>
      <c r="B1151" s="55" t="str">
        <f t="shared" si="8"/>
        <v>월</v>
      </c>
      <c r="C1151" s="55" t="str">
        <f t="shared" si="9"/>
        <v>00년 1월 1주차</v>
      </c>
      <c r="D1151" s="55"/>
      <c r="E1151" s="56"/>
      <c r="F1151" s="54"/>
      <c r="G1151" s="54"/>
      <c r="H1151" s="33"/>
      <c r="I1151" s="54"/>
      <c r="J1151" s="33"/>
      <c r="K1151" s="33"/>
      <c r="L1151" s="34"/>
      <c r="M1151" s="34"/>
      <c r="N1151" s="35"/>
      <c r="O1151" s="34"/>
      <c r="P1151" s="33"/>
      <c r="Q1151" s="35"/>
      <c r="R1151" s="46"/>
      <c r="S1151" s="34"/>
      <c r="T1151" s="47"/>
      <c r="U1151" s="48"/>
      <c r="V1151" s="49"/>
      <c r="W1151" s="50"/>
      <c r="X1151" s="51"/>
      <c r="Y1151" s="37"/>
      <c r="Z1151" s="38"/>
      <c r="AA1151" s="38"/>
      <c r="AB1151" s="38"/>
    </row>
    <row r="1152" spans="1:28" ht="45" customHeight="1">
      <c r="A1152" s="54"/>
      <c r="B1152" s="55" t="str">
        <f t="shared" si="8"/>
        <v>월</v>
      </c>
      <c r="C1152" s="55" t="str">
        <f t="shared" si="9"/>
        <v>00년 1월 1주차</v>
      </c>
      <c r="D1152" s="55"/>
      <c r="E1152" s="56"/>
      <c r="F1152" s="54"/>
      <c r="G1152" s="54"/>
      <c r="H1152" s="33"/>
      <c r="I1152" s="54"/>
      <c r="J1152" s="33"/>
      <c r="K1152" s="33"/>
      <c r="L1152" s="34"/>
      <c r="M1152" s="34"/>
      <c r="N1152" s="35"/>
      <c r="O1152" s="34"/>
      <c r="P1152" s="33"/>
      <c r="Q1152" s="35"/>
      <c r="R1152" s="46"/>
      <c r="S1152" s="34"/>
      <c r="T1152" s="47"/>
      <c r="U1152" s="48"/>
      <c r="V1152" s="49"/>
      <c r="W1152" s="50"/>
      <c r="X1152" s="51"/>
      <c r="Y1152" s="37"/>
      <c r="Z1152" s="38"/>
      <c r="AA1152" s="38"/>
      <c r="AB1152" s="38"/>
    </row>
    <row r="1153" spans="1:28" ht="45" customHeight="1">
      <c r="A1153" s="54"/>
      <c r="B1153" s="55" t="str">
        <f t="shared" si="8"/>
        <v>월</v>
      </c>
      <c r="C1153" s="55" t="str">
        <f t="shared" si="9"/>
        <v>00년 1월 1주차</v>
      </c>
      <c r="D1153" s="55"/>
      <c r="E1153" s="56"/>
      <c r="F1153" s="54"/>
      <c r="G1153" s="54"/>
      <c r="H1153" s="33"/>
      <c r="I1153" s="54"/>
      <c r="J1153" s="33"/>
      <c r="K1153" s="33"/>
      <c r="L1153" s="34"/>
      <c r="M1153" s="34"/>
      <c r="N1153" s="35"/>
      <c r="O1153" s="34"/>
      <c r="P1153" s="33"/>
      <c r="Q1153" s="35"/>
      <c r="R1153" s="46"/>
      <c r="S1153" s="34"/>
      <c r="T1153" s="47"/>
      <c r="U1153" s="48"/>
      <c r="V1153" s="49"/>
      <c r="W1153" s="50"/>
      <c r="X1153" s="51"/>
      <c r="Y1153" s="37"/>
      <c r="Z1153" s="38"/>
      <c r="AA1153" s="38"/>
      <c r="AB1153" s="38"/>
    </row>
    <row r="1154" spans="1:28" ht="45" customHeight="1">
      <c r="A1154" s="54"/>
      <c r="B1154" s="55" t="str">
        <f t="shared" si="8"/>
        <v>월</v>
      </c>
      <c r="C1154" s="55" t="str">
        <f t="shared" si="9"/>
        <v>00년 1월 1주차</v>
      </c>
      <c r="D1154" s="55"/>
      <c r="E1154" s="56"/>
      <c r="F1154" s="54"/>
      <c r="G1154" s="54"/>
      <c r="H1154" s="33"/>
      <c r="I1154" s="54"/>
      <c r="J1154" s="33"/>
      <c r="K1154" s="33"/>
      <c r="L1154" s="34"/>
      <c r="M1154" s="34"/>
      <c r="N1154" s="35"/>
      <c r="O1154" s="34"/>
      <c r="P1154" s="33"/>
      <c r="Q1154" s="35"/>
      <c r="R1154" s="46"/>
      <c r="S1154" s="34"/>
      <c r="T1154" s="47"/>
      <c r="U1154" s="48"/>
      <c r="V1154" s="49"/>
      <c r="W1154" s="50"/>
      <c r="X1154" s="51"/>
      <c r="Y1154" s="37"/>
      <c r="Z1154" s="38"/>
      <c r="AA1154" s="38"/>
      <c r="AB1154" s="38"/>
    </row>
    <row r="1155" spans="1:28" ht="45" customHeight="1">
      <c r="A1155" s="54"/>
      <c r="B1155" s="55" t="str">
        <f t="shared" si="8"/>
        <v>월</v>
      </c>
      <c r="C1155" s="55" t="str">
        <f t="shared" si="9"/>
        <v>00년 1월 1주차</v>
      </c>
      <c r="D1155" s="55"/>
      <c r="E1155" s="56"/>
      <c r="F1155" s="54"/>
      <c r="G1155" s="54"/>
      <c r="H1155" s="33"/>
      <c r="I1155" s="54"/>
      <c r="J1155" s="33"/>
      <c r="K1155" s="33"/>
      <c r="L1155" s="34"/>
      <c r="M1155" s="34"/>
      <c r="N1155" s="35"/>
      <c r="O1155" s="34"/>
      <c r="P1155" s="33"/>
      <c r="Q1155" s="35"/>
      <c r="R1155" s="46"/>
      <c r="S1155" s="34"/>
      <c r="T1155" s="47"/>
      <c r="U1155" s="48"/>
      <c r="V1155" s="49"/>
      <c r="W1155" s="50"/>
      <c r="X1155" s="51"/>
      <c r="Y1155" s="37"/>
      <c r="Z1155" s="38"/>
      <c r="AA1155" s="38"/>
      <c r="AB1155" s="38"/>
    </row>
    <row r="1156" spans="1:28" ht="45" customHeight="1">
      <c r="A1156" s="54"/>
      <c r="B1156" s="55" t="str">
        <f t="shared" si="8"/>
        <v>월</v>
      </c>
      <c r="C1156" s="55" t="str">
        <f t="shared" si="9"/>
        <v>00년 1월 1주차</v>
      </c>
      <c r="D1156" s="55"/>
      <c r="E1156" s="56"/>
      <c r="F1156" s="54"/>
      <c r="G1156" s="54"/>
      <c r="H1156" s="33"/>
      <c r="I1156" s="54"/>
      <c r="J1156" s="33"/>
      <c r="K1156" s="33"/>
      <c r="L1156" s="34"/>
      <c r="M1156" s="34"/>
      <c r="N1156" s="35"/>
      <c r="O1156" s="34"/>
      <c r="P1156" s="33"/>
      <c r="Q1156" s="35"/>
      <c r="R1156" s="46"/>
      <c r="S1156" s="34"/>
      <c r="T1156" s="47"/>
      <c r="U1156" s="48"/>
      <c r="V1156" s="49"/>
      <c r="W1156" s="50"/>
      <c r="X1156" s="51"/>
      <c r="Y1156" s="37"/>
      <c r="Z1156" s="38"/>
      <c r="AA1156" s="38"/>
      <c r="AB1156" s="38"/>
    </row>
    <row r="1157" spans="1:28" ht="45" customHeight="1">
      <c r="A1157" s="54"/>
      <c r="B1157" s="55" t="str">
        <f t="shared" si="8"/>
        <v>월</v>
      </c>
      <c r="C1157" s="55" t="str">
        <f t="shared" si="9"/>
        <v>00년 1월 1주차</v>
      </c>
      <c r="D1157" s="55"/>
      <c r="E1157" s="56"/>
      <c r="F1157" s="54"/>
      <c r="G1157" s="54"/>
      <c r="H1157" s="33"/>
      <c r="I1157" s="54"/>
      <c r="J1157" s="33"/>
      <c r="K1157" s="33"/>
      <c r="L1157" s="34"/>
      <c r="M1157" s="34"/>
      <c r="N1157" s="35"/>
      <c r="O1157" s="34"/>
      <c r="P1157" s="33"/>
      <c r="Q1157" s="35"/>
      <c r="R1157" s="46"/>
      <c r="S1157" s="34"/>
      <c r="T1157" s="47"/>
      <c r="U1157" s="48"/>
      <c r="V1157" s="49"/>
      <c r="W1157" s="50"/>
      <c r="X1157" s="51"/>
      <c r="Y1157" s="37"/>
      <c r="Z1157" s="38"/>
      <c r="AA1157" s="38"/>
      <c r="AB1157" s="38"/>
    </row>
    <row r="1158" spans="1:28" ht="45" customHeight="1">
      <c r="A1158" s="54"/>
      <c r="B1158" s="55" t="str">
        <f t="shared" si="8"/>
        <v>월</v>
      </c>
      <c r="C1158" s="55" t="str">
        <f t="shared" si="9"/>
        <v>00년 1월 1주차</v>
      </c>
      <c r="D1158" s="55"/>
      <c r="E1158" s="56"/>
      <c r="F1158" s="54"/>
      <c r="G1158" s="54"/>
      <c r="H1158" s="33"/>
      <c r="I1158" s="54"/>
      <c r="J1158" s="33"/>
      <c r="K1158" s="33"/>
      <c r="L1158" s="34"/>
      <c r="M1158" s="34"/>
      <c r="N1158" s="35"/>
      <c r="O1158" s="34"/>
      <c r="P1158" s="33"/>
      <c r="Q1158" s="35"/>
      <c r="R1158" s="46"/>
      <c r="S1158" s="34"/>
      <c r="T1158" s="47"/>
      <c r="U1158" s="48"/>
      <c r="V1158" s="49"/>
      <c r="W1158" s="50"/>
      <c r="X1158" s="51"/>
      <c r="Y1158" s="37"/>
      <c r="Z1158" s="38"/>
      <c r="AA1158" s="38"/>
      <c r="AB1158" s="38"/>
    </row>
    <row r="1159" spans="1:28" ht="45" customHeight="1">
      <c r="A1159" s="54"/>
      <c r="B1159" s="55" t="str">
        <f t="shared" si="8"/>
        <v>월</v>
      </c>
      <c r="C1159" s="55" t="str">
        <f t="shared" si="9"/>
        <v>00년 1월 1주차</v>
      </c>
      <c r="D1159" s="55"/>
      <c r="E1159" s="56"/>
      <c r="F1159" s="54"/>
      <c r="G1159" s="54"/>
      <c r="H1159" s="33"/>
      <c r="I1159" s="54"/>
      <c r="J1159" s="33"/>
      <c r="K1159" s="33"/>
      <c r="L1159" s="34"/>
      <c r="M1159" s="34"/>
      <c r="N1159" s="35"/>
      <c r="O1159" s="34"/>
      <c r="P1159" s="33"/>
      <c r="Q1159" s="35"/>
      <c r="R1159" s="46"/>
      <c r="S1159" s="34"/>
      <c r="T1159" s="47"/>
      <c r="U1159" s="48"/>
      <c r="V1159" s="49"/>
      <c r="W1159" s="50"/>
      <c r="X1159" s="51"/>
      <c r="Y1159" s="37"/>
      <c r="Z1159" s="38"/>
      <c r="AA1159" s="38"/>
      <c r="AB1159" s="38"/>
    </row>
    <row r="1160" spans="1:28" ht="45" customHeight="1">
      <c r="A1160" s="54"/>
      <c r="B1160" s="55" t="str">
        <f t="shared" si="8"/>
        <v>월</v>
      </c>
      <c r="C1160" s="55" t="str">
        <f t="shared" si="9"/>
        <v>00년 1월 1주차</v>
      </c>
      <c r="D1160" s="55"/>
      <c r="E1160" s="56"/>
      <c r="F1160" s="54"/>
      <c r="G1160" s="54"/>
      <c r="H1160" s="33"/>
      <c r="I1160" s="54"/>
      <c r="J1160" s="33"/>
      <c r="K1160" s="33"/>
      <c r="L1160" s="34"/>
      <c r="M1160" s="34"/>
      <c r="N1160" s="35"/>
      <c r="O1160" s="34"/>
      <c r="P1160" s="33"/>
      <c r="Q1160" s="35"/>
      <c r="R1160" s="46"/>
      <c r="S1160" s="34"/>
      <c r="T1160" s="47"/>
      <c r="U1160" s="48"/>
      <c r="V1160" s="49"/>
      <c r="W1160" s="50"/>
      <c r="X1160" s="51"/>
      <c r="Y1160" s="37"/>
      <c r="Z1160" s="38"/>
      <c r="AA1160" s="38"/>
      <c r="AB1160" s="38"/>
    </row>
    <row r="1161" spans="1:28" ht="45" customHeight="1">
      <c r="A1161" s="54"/>
      <c r="B1161" s="55" t="str">
        <f t="shared" si="8"/>
        <v>월</v>
      </c>
      <c r="C1161" s="55" t="str">
        <f t="shared" si="9"/>
        <v>00년 1월 1주차</v>
      </c>
      <c r="D1161" s="55"/>
      <c r="E1161" s="56"/>
      <c r="F1161" s="54"/>
      <c r="G1161" s="54"/>
      <c r="H1161" s="33"/>
      <c r="I1161" s="54"/>
      <c r="J1161" s="33"/>
      <c r="K1161" s="33"/>
      <c r="L1161" s="34"/>
      <c r="M1161" s="34"/>
      <c r="N1161" s="35"/>
      <c r="O1161" s="34"/>
      <c r="P1161" s="33"/>
      <c r="Q1161" s="35"/>
      <c r="R1161" s="46"/>
      <c r="S1161" s="34"/>
      <c r="T1161" s="47"/>
      <c r="U1161" s="48"/>
      <c r="V1161" s="49"/>
      <c r="W1161" s="50"/>
      <c r="X1161" s="51"/>
      <c r="Y1161" s="37"/>
      <c r="Z1161" s="38"/>
      <c r="AA1161" s="38"/>
      <c r="AB1161" s="38"/>
    </row>
    <row r="1162" spans="1:28" ht="45" customHeight="1">
      <c r="A1162" s="54"/>
      <c r="B1162" s="55" t="str">
        <f t="shared" si="8"/>
        <v>월</v>
      </c>
      <c r="C1162" s="55" t="str">
        <f t="shared" si="9"/>
        <v>00년 1월 1주차</v>
      </c>
      <c r="D1162" s="55"/>
      <c r="E1162" s="56"/>
      <c r="F1162" s="54"/>
      <c r="G1162" s="54"/>
      <c r="H1162" s="33"/>
      <c r="I1162" s="54"/>
      <c r="J1162" s="33"/>
      <c r="K1162" s="33"/>
      <c r="L1162" s="34"/>
      <c r="M1162" s="34"/>
      <c r="N1162" s="35"/>
      <c r="O1162" s="34"/>
      <c r="P1162" s="33"/>
      <c r="Q1162" s="35"/>
      <c r="R1162" s="46"/>
      <c r="S1162" s="34"/>
      <c r="T1162" s="47"/>
      <c r="U1162" s="48"/>
      <c r="V1162" s="49"/>
      <c r="W1162" s="50"/>
      <c r="X1162" s="51"/>
      <c r="Y1162" s="37"/>
      <c r="Z1162" s="38"/>
      <c r="AA1162" s="38"/>
      <c r="AB1162" s="38"/>
    </row>
    <row r="1163" spans="1:28" ht="45" customHeight="1">
      <c r="A1163" s="54"/>
      <c r="B1163" s="55" t="str">
        <f t="shared" si="8"/>
        <v>월</v>
      </c>
      <c r="C1163" s="55" t="str">
        <f t="shared" si="9"/>
        <v>00년 1월 1주차</v>
      </c>
      <c r="D1163" s="55"/>
      <c r="E1163" s="56"/>
      <c r="F1163" s="54"/>
      <c r="G1163" s="54"/>
      <c r="H1163" s="33"/>
      <c r="I1163" s="54"/>
      <c r="J1163" s="33"/>
      <c r="K1163" s="33"/>
      <c r="L1163" s="34"/>
      <c r="M1163" s="34"/>
      <c r="N1163" s="35"/>
      <c r="O1163" s="34"/>
      <c r="P1163" s="33"/>
      <c r="Q1163" s="35"/>
      <c r="R1163" s="46"/>
      <c r="S1163" s="34"/>
      <c r="T1163" s="47"/>
      <c r="U1163" s="48"/>
      <c r="V1163" s="49"/>
      <c r="W1163" s="50"/>
      <c r="X1163" s="51"/>
      <c r="Y1163" s="37"/>
      <c r="Z1163" s="38"/>
      <c r="AA1163" s="38"/>
      <c r="AB1163" s="38"/>
    </row>
  </sheetData>
  <autoFilter ref="B2:Y1163" xr:uid="{00000000-0009-0000-0000-000004000000}"/>
  <phoneticPr fontId="26" type="noConversion"/>
  <dataValidations count="3">
    <dataValidation type="list" allowBlank="1" showErrorMessage="1" sqref="I3:I1163" xr:uid="{00000000-0002-0000-0400-000000000000}">
      <formula1>"자사몰,29CM,MUSINSA"</formula1>
    </dataValidation>
    <dataValidation type="list" allowBlank="1" showErrorMessage="1" sqref="F3:F1163" xr:uid="{00000000-0002-0000-0400-000001000000}">
      <formula1>"25FW,26SS"</formula1>
    </dataValidation>
    <dataValidation type="list" allowBlank="1" showErrorMessage="1" sqref="G3:G1163" xr:uid="{00000000-0002-0000-0400-000002000000}">
      <formula1>"컬렉션,슬라이드"</formula1>
    </dataValidation>
  </dataValidation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1265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H3" sqref="H3"/>
    </sheetView>
  </sheetViews>
  <sheetFormatPr defaultColWidth="12.6640625" defaultRowHeight="15.75" customHeight="1"/>
  <cols>
    <col min="1" max="1" width="2.33203125" customWidth="1"/>
    <col min="2" max="2" width="6.6640625" customWidth="1"/>
    <col min="3" max="3" width="12.77734375" customWidth="1"/>
    <col min="4" max="4" width="10.21875" customWidth="1"/>
    <col min="5" max="5" width="44.109375" customWidth="1"/>
    <col min="6" max="6" width="10.33203125" customWidth="1"/>
    <col min="7" max="7" width="14" customWidth="1"/>
    <col min="8" max="8" width="8.109375" customWidth="1"/>
    <col min="9" max="9" width="13.44140625" customWidth="1"/>
    <col min="10" max="11" width="6.6640625" customWidth="1"/>
    <col min="12" max="12" width="15.6640625" customWidth="1"/>
    <col min="13" max="13" width="28.109375" customWidth="1"/>
    <col min="14" max="14" width="10.109375" customWidth="1"/>
    <col min="15" max="15" width="25.21875" customWidth="1"/>
    <col min="16" max="16" width="16.109375" customWidth="1"/>
    <col min="17" max="17" width="10.77734375" customWidth="1"/>
    <col min="18" max="18" width="11.109375" customWidth="1"/>
    <col min="19" max="19" width="16.77734375" customWidth="1"/>
    <col min="20" max="20" width="28.109375" customWidth="1"/>
    <col min="21" max="22" width="20.21875" customWidth="1"/>
    <col min="23" max="24" width="28.33203125" customWidth="1"/>
    <col min="25" max="29" width="25.21875" customWidth="1"/>
  </cols>
  <sheetData>
    <row r="1" spans="1:29" ht="13.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4"/>
      <c r="N1" s="35"/>
      <c r="O1" s="34"/>
      <c r="P1" s="59"/>
      <c r="Q1" s="33"/>
      <c r="R1" s="59"/>
      <c r="S1" s="34"/>
      <c r="T1" s="36"/>
      <c r="U1" s="37"/>
      <c r="V1" s="34"/>
      <c r="W1" s="37"/>
      <c r="X1" s="60"/>
      <c r="Y1" s="35"/>
      <c r="Z1" s="35"/>
      <c r="AA1" s="35"/>
      <c r="AB1" s="35"/>
      <c r="AC1" s="35"/>
    </row>
    <row r="2" spans="1:29" ht="13.2">
      <c r="A2" s="33"/>
      <c r="B2" s="61" t="s">
        <v>35</v>
      </c>
      <c r="C2" s="61" t="s">
        <v>36</v>
      </c>
      <c r="D2" s="61" t="s">
        <v>27</v>
      </c>
      <c r="E2" s="61" t="s">
        <v>37</v>
      </c>
      <c r="F2" s="61" t="s">
        <v>38</v>
      </c>
      <c r="G2" s="61" t="s">
        <v>39</v>
      </c>
      <c r="H2" s="61" t="s">
        <v>40</v>
      </c>
      <c r="I2" s="61" t="s">
        <v>41</v>
      </c>
      <c r="J2" s="61" t="s">
        <v>42</v>
      </c>
      <c r="K2" s="61" t="s">
        <v>9</v>
      </c>
      <c r="L2" s="62" t="s">
        <v>43</v>
      </c>
      <c r="M2" s="62" t="s">
        <v>44</v>
      </c>
      <c r="N2" s="63" t="s">
        <v>45</v>
      </c>
      <c r="O2" s="62" t="s">
        <v>46</v>
      </c>
      <c r="P2" s="64" t="s">
        <v>47</v>
      </c>
      <c r="Q2" s="61" t="s">
        <v>48</v>
      </c>
      <c r="R2" s="64" t="s">
        <v>49</v>
      </c>
      <c r="S2" s="62" t="s">
        <v>50</v>
      </c>
      <c r="T2" s="65" t="s">
        <v>66</v>
      </c>
      <c r="U2" s="66" t="s">
        <v>67</v>
      </c>
      <c r="V2" s="67" t="s">
        <v>68</v>
      </c>
      <c r="W2" s="66" t="s">
        <v>69</v>
      </c>
      <c r="X2" s="68" t="s">
        <v>70</v>
      </c>
      <c r="Y2" s="69" t="s">
        <v>71</v>
      </c>
      <c r="Z2" s="69" t="s">
        <v>72</v>
      </c>
      <c r="AA2" s="69" t="s">
        <v>73</v>
      </c>
      <c r="AB2" s="69" t="s">
        <v>74</v>
      </c>
      <c r="AC2" s="69"/>
    </row>
    <row r="3" spans="1:29" ht="45" customHeight="1">
      <c r="A3" s="55"/>
      <c r="B3" s="55" t="str">
        <f t="shared" ref="B3:B257" si="0">MID(D3,7,2)&amp;"월"</f>
        <v>월</v>
      </c>
      <c r="C3" s="55" t="str">
        <f t="shared" ref="C3:C257" si="1">TEXT(D3, "yy년 m월 ") &amp;
IF(D3 &lt;= DATE(YEAR(D3), MONTH(D3), 1) + (7 - WEEKDAY(DATE(YEAR(D3), MONTH(D3), 1), 2)),
   1,
   INT((D3 - DATE(YEAR(D3), MONTH(D3), 1) + WEEKDAY(DATE(YEAR(D3), MONTH(D3), 1), 2) - 1) / 7) + 1
) &amp; "주차"</f>
        <v>26년 1월 1주차</v>
      </c>
      <c r="D3" s="55">
        <v>46023</v>
      </c>
      <c r="E3" s="54" t="s">
        <v>75</v>
      </c>
      <c r="F3" s="54" t="s">
        <v>76</v>
      </c>
      <c r="G3" s="54" t="s">
        <v>62</v>
      </c>
      <c r="H3" s="33"/>
      <c r="I3" s="54" t="s">
        <v>34</v>
      </c>
      <c r="J3" s="35">
        <v>4874</v>
      </c>
      <c r="K3" s="35">
        <v>6815</v>
      </c>
      <c r="L3" s="34">
        <v>38988</v>
      </c>
      <c r="M3" s="34">
        <v>5721</v>
      </c>
      <c r="N3" s="35">
        <v>131</v>
      </c>
      <c r="O3" s="34">
        <v>298</v>
      </c>
      <c r="P3" s="70">
        <v>1.9199999999999998E-2</v>
      </c>
      <c r="Q3" s="33">
        <v>161</v>
      </c>
      <c r="R3" s="70">
        <v>2.3599999999999999E-2</v>
      </c>
      <c r="S3" s="34">
        <v>242</v>
      </c>
      <c r="T3" s="47"/>
      <c r="U3" s="48"/>
      <c r="V3" s="49"/>
      <c r="W3" s="71"/>
      <c r="X3" s="72">
        <v>1</v>
      </c>
      <c r="Y3" s="37">
        <v>149000</v>
      </c>
      <c r="Z3" s="71">
        <v>38988</v>
      </c>
      <c r="AA3" s="71">
        <v>44</v>
      </c>
      <c r="AB3" s="71">
        <v>1</v>
      </c>
      <c r="AC3" s="71"/>
    </row>
    <row r="4" spans="1:29" ht="45" customHeight="1">
      <c r="A4" s="54"/>
      <c r="B4" s="55" t="str">
        <f t="shared" si="0"/>
        <v>월</v>
      </c>
      <c r="C4" s="55" t="str">
        <f t="shared" si="1"/>
        <v>26년 1월 1주차</v>
      </c>
      <c r="D4" s="55">
        <v>46023</v>
      </c>
      <c r="E4" s="54" t="s">
        <v>77</v>
      </c>
      <c r="F4" s="54" t="s">
        <v>76</v>
      </c>
      <c r="G4" s="54" t="s">
        <v>62</v>
      </c>
      <c r="H4" s="33"/>
      <c r="I4" s="54" t="s">
        <v>34</v>
      </c>
      <c r="J4" s="35">
        <v>168</v>
      </c>
      <c r="K4" s="35">
        <v>206</v>
      </c>
      <c r="L4" s="34">
        <v>1071</v>
      </c>
      <c r="M4" s="34">
        <v>5199</v>
      </c>
      <c r="N4" s="35">
        <v>4</v>
      </c>
      <c r="O4" s="34">
        <v>268</v>
      </c>
      <c r="P4" s="70">
        <v>1.9400000000000001E-2</v>
      </c>
      <c r="Q4" s="33">
        <v>5</v>
      </c>
      <c r="R4" s="70">
        <v>2.4299999999999999E-2</v>
      </c>
      <c r="S4" s="34">
        <v>214</v>
      </c>
      <c r="T4" s="47"/>
      <c r="U4" s="48"/>
      <c r="V4" s="49"/>
      <c r="W4" s="71"/>
      <c r="X4" s="72"/>
      <c r="Y4" s="71"/>
      <c r="Z4" s="71"/>
      <c r="AA4" s="71">
        <v>1</v>
      </c>
      <c r="AB4" s="71">
        <v>0</v>
      </c>
      <c r="AC4" s="71"/>
    </row>
    <row r="5" spans="1:29" ht="45" customHeight="1">
      <c r="A5" s="54"/>
      <c r="B5" s="55" t="str">
        <f t="shared" si="0"/>
        <v>월</v>
      </c>
      <c r="C5" s="55" t="str">
        <f t="shared" si="1"/>
        <v>26년 1월 1주차</v>
      </c>
      <c r="D5" s="55">
        <v>46023</v>
      </c>
      <c r="E5" s="54" t="s">
        <v>78</v>
      </c>
      <c r="F5" s="54" t="s">
        <v>76</v>
      </c>
      <c r="G5" s="54" t="s">
        <v>62</v>
      </c>
      <c r="H5" s="33"/>
      <c r="I5" s="54" t="s">
        <v>34</v>
      </c>
      <c r="J5" s="35">
        <v>38</v>
      </c>
      <c r="K5" s="35">
        <v>52</v>
      </c>
      <c r="L5" s="34">
        <v>372</v>
      </c>
      <c r="M5" s="34">
        <v>7154</v>
      </c>
      <c r="N5" s="35">
        <v>2</v>
      </c>
      <c r="O5" s="34">
        <v>186</v>
      </c>
      <c r="P5" s="70">
        <v>3.85E-2</v>
      </c>
      <c r="Q5" s="33">
        <v>3</v>
      </c>
      <c r="R5" s="70">
        <v>5.7700000000000001E-2</v>
      </c>
      <c r="S5" s="34">
        <v>124</v>
      </c>
      <c r="T5" s="47"/>
      <c r="U5" s="48"/>
      <c r="V5" s="49"/>
      <c r="W5" s="71"/>
      <c r="X5" s="72"/>
      <c r="Y5" s="71"/>
      <c r="Z5" s="71"/>
      <c r="AA5" s="71">
        <v>1</v>
      </c>
      <c r="AB5" s="71">
        <v>0</v>
      </c>
      <c r="AC5" s="71"/>
    </row>
    <row r="6" spans="1:29" ht="45" customHeight="1">
      <c r="A6" s="54"/>
      <c r="B6" s="55" t="str">
        <f t="shared" si="0"/>
        <v>월</v>
      </c>
      <c r="C6" s="55" t="str">
        <f t="shared" si="1"/>
        <v>26년 1월 1주차</v>
      </c>
      <c r="D6" s="55">
        <v>46023</v>
      </c>
      <c r="E6" s="54" t="s">
        <v>79</v>
      </c>
      <c r="F6" s="54" t="s">
        <v>76</v>
      </c>
      <c r="G6" s="54" t="s">
        <v>62</v>
      </c>
      <c r="H6" s="33"/>
      <c r="I6" s="54" t="s">
        <v>34</v>
      </c>
      <c r="J6" s="35">
        <v>95</v>
      </c>
      <c r="K6" s="35">
        <v>108</v>
      </c>
      <c r="L6" s="34">
        <v>750</v>
      </c>
      <c r="M6" s="34">
        <v>6944</v>
      </c>
      <c r="N6" s="35"/>
      <c r="O6" s="34"/>
      <c r="P6" s="59"/>
      <c r="Q6" s="33">
        <v>2</v>
      </c>
      <c r="R6" s="70">
        <v>1.8499999999999999E-2</v>
      </c>
      <c r="S6" s="34">
        <v>375</v>
      </c>
      <c r="T6" s="47"/>
      <c r="U6" s="48"/>
      <c r="V6" s="49"/>
      <c r="W6" s="71"/>
      <c r="X6" s="72"/>
      <c r="Y6" s="71"/>
      <c r="Z6" s="71"/>
      <c r="AA6" s="71">
        <v>3</v>
      </c>
      <c r="AB6" s="71">
        <v>0</v>
      </c>
      <c r="AC6" s="71"/>
    </row>
    <row r="7" spans="1:29" ht="45" customHeight="1">
      <c r="A7" s="54"/>
      <c r="B7" s="55" t="str">
        <f t="shared" si="0"/>
        <v>월</v>
      </c>
      <c r="C7" s="55" t="str">
        <f t="shared" si="1"/>
        <v>26년 1월 1주차</v>
      </c>
      <c r="D7" s="55">
        <v>46024</v>
      </c>
      <c r="E7" s="54" t="s">
        <v>75</v>
      </c>
      <c r="F7" s="54" t="s">
        <v>76</v>
      </c>
      <c r="G7" s="54" t="s">
        <v>62</v>
      </c>
      <c r="H7" s="33"/>
      <c r="I7" s="54" t="s">
        <v>34</v>
      </c>
      <c r="J7" s="35">
        <v>4198</v>
      </c>
      <c r="K7" s="35">
        <v>5957</v>
      </c>
      <c r="L7" s="34">
        <v>36928</v>
      </c>
      <c r="M7" s="34">
        <v>6199</v>
      </c>
      <c r="N7" s="35">
        <v>135</v>
      </c>
      <c r="O7" s="34">
        <v>274</v>
      </c>
      <c r="P7" s="70">
        <v>2.2700000000000001E-2</v>
      </c>
      <c r="Q7" s="33">
        <v>163</v>
      </c>
      <c r="R7" s="70">
        <v>2.7400000000000001E-2</v>
      </c>
      <c r="S7" s="34">
        <v>227</v>
      </c>
      <c r="T7" s="47">
        <v>5.0354999999999999</v>
      </c>
      <c r="U7" s="73">
        <v>1</v>
      </c>
      <c r="V7" s="49">
        <v>185950</v>
      </c>
      <c r="W7" s="37">
        <v>36928</v>
      </c>
      <c r="X7" s="74">
        <v>1</v>
      </c>
      <c r="Y7" s="37">
        <v>42000</v>
      </c>
      <c r="Z7" s="37">
        <v>36928</v>
      </c>
      <c r="AA7" s="37">
        <v>55</v>
      </c>
      <c r="AB7" s="37">
        <v>0</v>
      </c>
      <c r="AC7" s="37"/>
    </row>
    <row r="8" spans="1:29" ht="45" customHeight="1">
      <c r="A8" s="54"/>
      <c r="B8" s="55" t="str">
        <f t="shared" si="0"/>
        <v>월</v>
      </c>
      <c r="C8" s="55" t="str">
        <f t="shared" si="1"/>
        <v>26년 1월 1주차</v>
      </c>
      <c r="D8" s="55">
        <v>46024</v>
      </c>
      <c r="E8" s="54" t="s">
        <v>77</v>
      </c>
      <c r="F8" s="54" t="s">
        <v>76</v>
      </c>
      <c r="G8" s="54" t="s">
        <v>62</v>
      </c>
      <c r="H8" s="33"/>
      <c r="I8" s="54" t="s">
        <v>34</v>
      </c>
      <c r="J8" s="35">
        <v>102</v>
      </c>
      <c r="K8" s="35">
        <v>133</v>
      </c>
      <c r="L8" s="34">
        <v>760</v>
      </c>
      <c r="M8" s="34">
        <v>5714</v>
      </c>
      <c r="N8" s="35">
        <v>2</v>
      </c>
      <c r="O8" s="34">
        <v>380</v>
      </c>
      <c r="P8" s="70">
        <v>1.4999999999999999E-2</v>
      </c>
      <c r="Q8" s="33">
        <v>4</v>
      </c>
      <c r="R8" s="70">
        <v>3.0099999999999998E-2</v>
      </c>
      <c r="S8" s="34">
        <v>190</v>
      </c>
      <c r="T8" s="47"/>
      <c r="U8" s="73"/>
      <c r="V8" s="49"/>
      <c r="W8" s="37"/>
      <c r="X8" s="74"/>
      <c r="Y8" s="37"/>
      <c r="Z8" s="37"/>
      <c r="AA8" s="37">
        <v>3</v>
      </c>
      <c r="AB8" s="37">
        <v>0</v>
      </c>
      <c r="AC8" s="37"/>
    </row>
    <row r="9" spans="1:29" ht="45" customHeight="1">
      <c r="A9" s="54"/>
      <c r="B9" s="55" t="str">
        <f t="shared" si="0"/>
        <v>월</v>
      </c>
      <c r="C9" s="55" t="str">
        <f t="shared" si="1"/>
        <v>26년 1월 1주차</v>
      </c>
      <c r="D9" s="55">
        <v>46024</v>
      </c>
      <c r="E9" s="54" t="s">
        <v>78</v>
      </c>
      <c r="F9" s="54" t="s">
        <v>76</v>
      </c>
      <c r="G9" s="54" t="s">
        <v>62</v>
      </c>
      <c r="H9" s="33"/>
      <c r="I9" s="54" t="s">
        <v>34</v>
      </c>
      <c r="J9" s="35">
        <v>41</v>
      </c>
      <c r="K9" s="35">
        <v>49</v>
      </c>
      <c r="L9" s="34">
        <v>262</v>
      </c>
      <c r="M9" s="34">
        <v>5347</v>
      </c>
      <c r="N9" s="35">
        <v>2</v>
      </c>
      <c r="O9" s="34">
        <v>131</v>
      </c>
      <c r="P9" s="70">
        <v>4.0800000000000003E-2</v>
      </c>
      <c r="Q9" s="33">
        <v>3</v>
      </c>
      <c r="R9" s="70">
        <v>6.1199999999999997E-2</v>
      </c>
      <c r="S9" s="34">
        <v>87</v>
      </c>
      <c r="T9" s="47"/>
      <c r="U9" s="73"/>
      <c r="V9" s="49"/>
      <c r="W9" s="37"/>
      <c r="X9" s="74"/>
      <c r="Y9" s="37"/>
      <c r="Z9" s="37"/>
      <c r="AA9" s="37">
        <v>1</v>
      </c>
      <c r="AB9" s="37">
        <v>0</v>
      </c>
      <c r="AC9" s="37"/>
    </row>
    <row r="10" spans="1:29" ht="45" customHeight="1">
      <c r="A10" s="54"/>
      <c r="B10" s="55" t="str">
        <f t="shared" si="0"/>
        <v>월</v>
      </c>
      <c r="C10" s="55" t="str">
        <f t="shared" si="1"/>
        <v>26년 1월 1주차</v>
      </c>
      <c r="D10" s="55">
        <v>46024</v>
      </c>
      <c r="E10" s="54" t="s">
        <v>79</v>
      </c>
      <c r="F10" s="54" t="s">
        <v>76</v>
      </c>
      <c r="G10" s="54" t="s">
        <v>62</v>
      </c>
      <c r="H10" s="33"/>
      <c r="I10" s="54" t="s">
        <v>34</v>
      </c>
      <c r="J10" s="35">
        <v>80</v>
      </c>
      <c r="K10" s="35">
        <v>97</v>
      </c>
      <c r="L10" s="34">
        <v>603</v>
      </c>
      <c r="M10" s="34">
        <v>6216</v>
      </c>
      <c r="N10" s="35">
        <v>2</v>
      </c>
      <c r="O10" s="34">
        <v>302</v>
      </c>
      <c r="P10" s="70">
        <v>2.06E-2</v>
      </c>
      <c r="Q10" s="33">
        <v>2</v>
      </c>
      <c r="R10" s="70">
        <v>2.06E-2</v>
      </c>
      <c r="S10" s="34">
        <v>302</v>
      </c>
      <c r="T10" s="47"/>
      <c r="U10" s="73"/>
      <c r="V10" s="49"/>
      <c r="W10" s="37"/>
      <c r="X10" s="74"/>
      <c r="Y10" s="37"/>
      <c r="Z10" s="37"/>
      <c r="AA10" s="37">
        <v>0</v>
      </c>
      <c r="AB10" s="37">
        <v>0</v>
      </c>
      <c r="AC10" s="37"/>
    </row>
    <row r="11" spans="1:29" ht="45" customHeight="1">
      <c r="A11" s="54"/>
      <c r="B11" s="55" t="str">
        <f t="shared" si="0"/>
        <v>월</v>
      </c>
      <c r="C11" s="55" t="str">
        <f t="shared" si="1"/>
        <v>26년 1월 1주차</v>
      </c>
      <c r="D11" s="55">
        <v>46025</v>
      </c>
      <c r="E11" s="54" t="s">
        <v>75</v>
      </c>
      <c r="F11" s="54" t="s">
        <v>76</v>
      </c>
      <c r="G11" s="54" t="s">
        <v>62</v>
      </c>
      <c r="H11" s="33"/>
      <c r="I11" s="54" t="s">
        <v>34</v>
      </c>
      <c r="J11" s="35">
        <v>3944</v>
      </c>
      <c r="K11" s="35">
        <v>5265</v>
      </c>
      <c r="L11" s="34">
        <v>36630</v>
      </c>
      <c r="M11" s="34">
        <v>6957</v>
      </c>
      <c r="N11" s="35">
        <v>114</v>
      </c>
      <c r="O11" s="34">
        <v>321</v>
      </c>
      <c r="P11" s="70">
        <v>2.1700000000000001E-2</v>
      </c>
      <c r="Q11" s="33">
        <v>139</v>
      </c>
      <c r="R11" s="70">
        <v>2.64E-2</v>
      </c>
      <c r="S11" s="34">
        <v>264</v>
      </c>
      <c r="T11" s="47">
        <v>2.4297</v>
      </c>
      <c r="U11" s="73">
        <v>1</v>
      </c>
      <c r="V11" s="49">
        <v>89000</v>
      </c>
      <c r="W11" s="37">
        <v>36630</v>
      </c>
      <c r="X11" s="74">
        <v>4</v>
      </c>
      <c r="Y11" s="37">
        <v>366000</v>
      </c>
      <c r="Z11" s="37">
        <v>9158</v>
      </c>
      <c r="AA11" s="37">
        <v>37</v>
      </c>
      <c r="AB11" s="37">
        <v>4</v>
      </c>
      <c r="AC11" s="37"/>
    </row>
    <row r="12" spans="1:29" ht="45" customHeight="1">
      <c r="A12" s="54"/>
      <c r="B12" s="55" t="str">
        <f t="shared" si="0"/>
        <v>월</v>
      </c>
      <c r="C12" s="55" t="str">
        <f t="shared" si="1"/>
        <v>26년 1월 1주차</v>
      </c>
      <c r="D12" s="55">
        <v>46025</v>
      </c>
      <c r="E12" s="54" t="s">
        <v>77</v>
      </c>
      <c r="F12" s="54" t="s">
        <v>76</v>
      </c>
      <c r="G12" s="54" t="s">
        <v>62</v>
      </c>
      <c r="H12" s="33"/>
      <c r="I12" s="54" t="s">
        <v>34</v>
      </c>
      <c r="J12" s="35">
        <v>174</v>
      </c>
      <c r="K12" s="35">
        <v>210</v>
      </c>
      <c r="L12" s="34">
        <v>837</v>
      </c>
      <c r="M12" s="34">
        <v>3986</v>
      </c>
      <c r="N12" s="35"/>
      <c r="O12" s="34"/>
      <c r="P12" s="59"/>
      <c r="Q12" s="33">
        <v>1</v>
      </c>
      <c r="R12" s="70">
        <v>4.7999999999999996E-3</v>
      </c>
      <c r="S12" s="34">
        <v>837</v>
      </c>
      <c r="T12" s="47"/>
      <c r="U12" s="73"/>
      <c r="V12" s="49"/>
      <c r="W12" s="37"/>
      <c r="X12" s="74"/>
      <c r="Y12" s="37"/>
      <c r="Z12" s="37"/>
      <c r="AA12" s="37">
        <v>3</v>
      </c>
      <c r="AB12" s="37">
        <v>0</v>
      </c>
      <c r="AC12" s="37"/>
    </row>
    <row r="13" spans="1:29" ht="45" customHeight="1">
      <c r="A13" s="54"/>
      <c r="B13" s="55" t="str">
        <f t="shared" si="0"/>
        <v>월</v>
      </c>
      <c r="C13" s="55" t="str">
        <f t="shared" si="1"/>
        <v>26년 1월 1주차</v>
      </c>
      <c r="D13" s="55">
        <v>46025</v>
      </c>
      <c r="E13" s="54" t="s">
        <v>78</v>
      </c>
      <c r="F13" s="54" t="s">
        <v>76</v>
      </c>
      <c r="G13" s="54" t="s">
        <v>62</v>
      </c>
      <c r="H13" s="33"/>
      <c r="I13" s="54" t="s">
        <v>34</v>
      </c>
      <c r="J13" s="35">
        <v>36</v>
      </c>
      <c r="K13" s="35">
        <v>51</v>
      </c>
      <c r="L13" s="34">
        <v>278</v>
      </c>
      <c r="M13" s="34">
        <v>5451</v>
      </c>
      <c r="N13" s="35"/>
      <c r="O13" s="34"/>
      <c r="P13" s="59"/>
      <c r="Q13" s="33">
        <v>0</v>
      </c>
      <c r="R13" s="70">
        <v>0</v>
      </c>
      <c r="S13" s="34">
        <v>0</v>
      </c>
      <c r="T13" s="47"/>
      <c r="U13" s="73"/>
      <c r="V13" s="49"/>
      <c r="W13" s="37"/>
      <c r="X13" s="74"/>
      <c r="Y13" s="37"/>
      <c r="Z13" s="37"/>
      <c r="AA13" s="37">
        <v>0</v>
      </c>
      <c r="AB13" s="37">
        <v>0</v>
      </c>
      <c r="AC13" s="37"/>
    </row>
    <row r="14" spans="1:29" ht="45" customHeight="1">
      <c r="A14" s="54"/>
      <c r="B14" s="55" t="str">
        <f t="shared" si="0"/>
        <v>월</v>
      </c>
      <c r="C14" s="55" t="str">
        <f t="shared" si="1"/>
        <v>26년 1월 1주차</v>
      </c>
      <c r="D14" s="55">
        <v>46025</v>
      </c>
      <c r="E14" s="54" t="s">
        <v>79</v>
      </c>
      <c r="F14" s="54" t="s">
        <v>76</v>
      </c>
      <c r="G14" s="54" t="s">
        <v>62</v>
      </c>
      <c r="H14" s="33"/>
      <c r="I14" s="54" t="s">
        <v>34</v>
      </c>
      <c r="J14" s="35">
        <v>148</v>
      </c>
      <c r="K14" s="35">
        <v>168</v>
      </c>
      <c r="L14" s="34">
        <v>852</v>
      </c>
      <c r="M14" s="34">
        <v>5071</v>
      </c>
      <c r="N14" s="35"/>
      <c r="O14" s="34"/>
      <c r="P14" s="59"/>
      <c r="Q14" s="33">
        <v>1</v>
      </c>
      <c r="R14" s="70">
        <v>6.0000000000000001E-3</v>
      </c>
      <c r="S14" s="34">
        <v>852</v>
      </c>
      <c r="T14" s="47"/>
      <c r="U14" s="73"/>
      <c r="V14" s="49"/>
      <c r="W14" s="37"/>
      <c r="X14" s="74"/>
      <c r="Y14" s="37"/>
      <c r="Z14" s="37"/>
      <c r="AA14" s="37">
        <v>6</v>
      </c>
      <c r="AB14" s="37">
        <v>0</v>
      </c>
      <c r="AC14" s="37"/>
    </row>
    <row r="15" spans="1:29" ht="45" customHeight="1">
      <c r="A15" s="54"/>
      <c r="B15" s="55" t="str">
        <f t="shared" si="0"/>
        <v>월</v>
      </c>
      <c r="C15" s="55" t="str">
        <f t="shared" si="1"/>
        <v>26년 1월 1주차</v>
      </c>
      <c r="D15" s="55">
        <v>46026</v>
      </c>
      <c r="E15" s="54" t="s">
        <v>75</v>
      </c>
      <c r="F15" s="54" t="s">
        <v>76</v>
      </c>
      <c r="G15" s="54" t="s">
        <v>62</v>
      </c>
      <c r="H15" s="33"/>
      <c r="I15" s="54" t="s">
        <v>34</v>
      </c>
      <c r="J15" s="35">
        <v>4117</v>
      </c>
      <c r="K15" s="35">
        <v>5605</v>
      </c>
      <c r="L15" s="34">
        <v>42132</v>
      </c>
      <c r="M15" s="34">
        <v>7517</v>
      </c>
      <c r="N15" s="35">
        <v>115</v>
      </c>
      <c r="O15" s="34">
        <v>366</v>
      </c>
      <c r="P15" s="70">
        <v>2.0500000000000001E-2</v>
      </c>
      <c r="Q15" s="33">
        <v>142</v>
      </c>
      <c r="R15" s="70">
        <v>2.53E-2</v>
      </c>
      <c r="S15" s="34">
        <v>297</v>
      </c>
      <c r="T15" s="47">
        <v>0.75949999999999995</v>
      </c>
      <c r="U15" s="73">
        <v>1</v>
      </c>
      <c r="V15" s="49">
        <v>32000</v>
      </c>
      <c r="W15" s="37">
        <v>42132</v>
      </c>
      <c r="X15" s="74">
        <v>4</v>
      </c>
      <c r="Y15" s="37">
        <v>423000</v>
      </c>
      <c r="Z15" s="37">
        <v>10533</v>
      </c>
      <c r="AA15" s="37">
        <v>40</v>
      </c>
      <c r="AB15" s="37">
        <v>2</v>
      </c>
      <c r="AC15" s="37"/>
    </row>
    <row r="16" spans="1:29" ht="45" customHeight="1">
      <c r="A16" s="54"/>
      <c r="B16" s="55" t="str">
        <f t="shared" si="0"/>
        <v>월</v>
      </c>
      <c r="C16" s="55" t="str">
        <f t="shared" si="1"/>
        <v>26년 1월 1주차</v>
      </c>
      <c r="D16" s="55">
        <v>46026</v>
      </c>
      <c r="E16" s="54" t="s">
        <v>77</v>
      </c>
      <c r="F16" s="54" t="s">
        <v>76</v>
      </c>
      <c r="G16" s="54" t="s">
        <v>62</v>
      </c>
      <c r="H16" s="33"/>
      <c r="I16" s="54" t="s">
        <v>34</v>
      </c>
      <c r="J16" s="35">
        <v>228</v>
      </c>
      <c r="K16" s="35">
        <v>274</v>
      </c>
      <c r="L16" s="34">
        <v>1398</v>
      </c>
      <c r="M16" s="34">
        <v>5102</v>
      </c>
      <c r="N16" s="35">
        <v>5</v>
      </c>
      <c r="O16" s="34">
        <v>280</v>
      </c>
      <c r="P16" s="70">
        <v>1.8200000000000001E-2</v>
      </c>
      <c r="Q16" s="33">
        <v>8</v>
      </c>
      <c r="R16" s="70">
        <v>2.92E-2</v>
      </c>
      <c r="S16" s="34">
        <v>175</v>
      </c>
      <c r="T16" s="47"/>
      <c r="U16" s="73"/>
      <c r="V16" s="49"/>
      <c r="W16" s="37"/>
      <c r="X16" s="74"/>
      <c r="Y16" s="37"/>
      <c r="Z16" s="37"/>
      <c r="AA16" s="37">
        <v>3</v>
      </c>
      <c r="AB16" s="37">
        <v>0</v>
      </c>
      <c r="AC16" s="37"/>
    </row>
    <row r="17" spans="1:29" ht="45" customHeight="1">
      <c r="A17" s="54"/>
      <c r="B17" s="55" t="str">
        <f t="shared" si="0"/>
        <v>월</v>
      </c>
      <c r="C17" s="55" t="str">
        <f t="shared" si="1"/>
        <v>26년 1월 1주차</v>
      </c>
      <c r="D17" s="55">
        <v>46026</v>
      </c>
      <c r="E17" s="54" t="s">
        <v>79</v>
      </c>
      <c r="F17" s="54" t="s">
        <v>76</v>
      </c>
      <c r="G17" s="54" t="s">
        <v>62</v>
      </c>
      <c r="H17" s="33"/>
      <c r="I17" s="54" t="s">
        <v>34</v>
      </c>
      <c r="J17" s="35">
        <v>54</v>
      </c>
      <c r="K17" s="35">
        <v>62</v>
      </c>
      <c r="L17" s="34">
        <v>530</v>
      </c>
      <c r="M17" s="34">
        <v>8548</v>
      </c>
      <c r="N17" s="35"/>
      <c r="O17" s="34"/>
      <c r="P17" s="59"/>
      <c r="Q17" s="33">
        <v>3</v>
      </c>
      <c r="R17" s="70">
        <v>4.8399999999999999E-2</v>
      </c>
      <c r="S17" s="34">
        <v>177</v>
      </c>
      <c r="T17" s="47"/>
      <c r="U17" s="73"/>
      <c r="V17" s="49"/>
      <c r="W17" s="37"/>
      <c r="X17" s="74"/>
      <c r="Y17" s="37"/>
      <c r="Z17" s="37"/>
      <c r="AA17" s="37">
        <v>3</v>
      </c>
      <c r="AB17" s="37">
        <v>0</v>
      </c>
      <c r="AC17" s="37"/>
    </row>
    <row r="18" spans="1:29" ht="45" customHeight="1">
      <c r="A18" s="54"/>
      <c r="B18" s="55" t="str">
        <f t="shared" si="0"/>
        <v>월</v>
      </c>
      <c r="C18" s="55" t="str">
        <f t="shared" si="1"/>
        <v>26년 1월 2주차</v>
      </c>
      <c r="D18" s="55">
        <v>46027</v>
      </c>
      <c r="E18" s="54" t="s">
        <v>75</v>
      </c>
      <c r="F18" s="54" t="s">
        <v>76</v>
      </c>
      <c r="G18" s="54" t="s">
        <v>62</v>
      </c>
      <c r="H18" s="33"/>
      <c r="I18" s="54" t="s">
        <v>34</v>
      </c>
      <c r="J18" s="35">
        <v>3459</v>
      </c>
      <c r="K18" s="35">
        <v>4516</v>
      </c>
      <c r="L18" s="34">
        <v>35180</v>
      </c>
      <c r="M18" s="34">
        <v>7790</v>
      </c>
      <c r="N18" s="35">
        <v>87</v>
      </c>
      <c r="O18" s="34">
        <v>404</v>
      </c>
      <c r="P18" s="70">
        <v>1.9300000000000001E-2</v>
      </c>
      <c r="Q18" s="33">
        <v>100</v>
      </c>
      <c r="R18" s="70">
        <v>2.2100000000000002E-2</v>
      </c>
      <c r="S18" s="34">
        <v>352</v>
      </c>
      <c r="T18" s="47">
        <v>0.90959999999999996</v>
      </c>
      <c r="U18" s="73">
        <v>1</v>
      </c>
      <c r="V18" s="49">
        <v>32000</v>
      </c>
      <c r="W18" s="37">
        <v>35180</v>
      </c>
      <c r="X18" s="74">
        <v>3</v>
      </c>
      <c r="Y18" s="37">
        <v>307000</v>
      </c>
      <c r="Z18" s="37">
        <v>11727</v>
      </c>
      <c r="AA18" s="37">
        <v>28</v>
      </c>
      <c r="AB18" s="37">
        <v>1</v>
      </c>
      <c r="AC18" s="37"/>
    </row>
    <row r="19" spans="1:29" ht="45" customHeight="1">
      <c r="A19" s="54"/>
      <c r="B19" s="55" t="str">
        <f t="shared" si="0"/>
        <v>월</v>
      </c>
      <c r="C19" s="55" t="str">
        <f t="shared" si="1"/>
        <v>26년 1월 2주차</v>
      </c>
      <c r="D19" s="55">
        <v>46027</v>
      </c>
      <c r="E19" s="54" t="s">
        <v>77</v>
      </c>
      <c r="F19" s="54" t="s">
        <v>76</v>
      </c>
      <c r="G19" s="54" t="s">
        <v>62</v>
      </c>
      <c r="H19" s="33"/>
      <c r="I19" s="54" t="s">
        <v>34</v>
      </c>
      <c r="J19" s="35">
        <v>310</v>
      </c>
      <c r="K19" s="35">
        <v>405</v>
      </c>
      <c r="L19" s="34">
        <v>1743</v>
      </c>
      <c r="M19" s="34">
        <v>4304</v>
      </c>
      <c r="N19" s="35">
        <v>3</v>
      </c>
      <c r="O19" s="34">
        <v>581</v>
      </c>
      <c r="P19" s="70">
        <v>7.4000000000000003E-3</v>
      </c>
      <c r="Q19" s="33">
        <v>12</v>
      </c>
      <c r="R19" s="70">
        <v>2.9600000000000001E-2</v>
      </c>
      <c r="S19" s="34">
        <v>145</v>
      </c>
      <c r="T19" s="47"/>
      <c r="U19" s="73"/>
      <c r="V19" s="49"/>
      <c r="W19" s="37"/>
      <c r="X19" s="74"/>
      <c r="Y19" s="37"/>
      <c r="Z19" s="37"/>
      <c r="AA19" s="37">
        <v>9</v>
      </c>
      <c r="AB19" s="37">
        <v>0</v>
      </c>
      <c r="AC19" s="37"/>
    </row>
    <row r="20" spans="1:29" ht="45" customHeight="1">
      <c r="A20" s="54"/>
      <c r="B20" s="55" t="str">
        <f t="shared" si="0"/>
        <v>월</v>
      </c>
      <c r="C20" s="55" t="str">
        <f t="shared" si="1"/>
        <v>26년 1월 2주차</v>
      </c>
      <c r="D20" s="55">
        <v>46027</v>
      </c>
      <c r="E20" s="54" t="s">
        <v>78</v>
      </c>
      <c r="F20" s="54" t="s">
        <v>76</v>
      </c>
      <c r="G20" s="54" t="s">
        <v>62</v>
      </c>
      <c r="H20" s="33"/>
      <c r="I20" s="54" t="s">
        <v>34</v>
      </c>
      <c r="J20" s="35">
        <v>23</v>
      </c>
      <c r="K20" s="35">
        <v>28</v>
      </c>
      <c r="L20" s="34">
        <v>236</v>
      </c>
      <c r="M20" s="34">
        <v>8429</v>
      </c>
      <c r="N20" s="35">
        <v>1</v>
      </c>
      <c r="O20" s="34">
        <v>236</v>
      </c>
      <c r="P20" s="70">
        <v>3.5700000000000003E-2</v>
      </c>
      <c r="Q20" s="33">
        <v>1</v>
      </c>
      <c r="R20" s="70">
        <v>3.5700000000000003E-2</v>
      </c>
      <c r="S20" s="34">
        <v>236</v>
      </c>
      <c r="T20" s="47"/>
      <c r="U20" s="73"/>
      <c r="V20" s="49"/>
      <c r="W20" s="37"/>
      <c r="X20" s="74"/>
      <c r="Y20" s="37"/>
      <c r="Z20" s="37"/>
      <c r="AA20" s="37">
        <v>0</v>
      </c>
      <c r="AB20" s="37">
        <v>0</v>
      </c>
      <c r="AC20" s="37"/>
    </row>
    <row r="21" spans="1:29" ht="45" customHeight="1">
      <c r="A21" s="54"/>
      <c r="B21" s="55" t="str">
        <f t="shared" si="0"/>
        <v>월</v>
      </c>
      <c r="C21" s="55" t="str">
        <f t="shared" si="1"/>
        <v>26년 1월 2주차</v>
      </c>
      <c r="D21" s="55">
        <v>46027</v>
      </c>
      <c r="E21" s="54" t="s">
        <v>79</v>
      </c>
      <c r="F21" s="54" t="s">
        <v>76</v>
      </c>
      <c r="G21" s="54" t="s">
        <v>62</v>
      </c>
      <c r="H21" s="33"/>
      <c r="I21" s="54" t="s">
        <v>34</v>
      </c>
      <c r="J21" s="35">
        <v>74</v>
      </c>
      <c r="K21" s="35">
        <v>95</v>
      </c>
      <c r="L21" s="34">
        <v>485</v>
      </c>
      <c r="M21" s="34">
        <v>5105</v>
      </c>
      <c r="N21" s="35"/>
      <c r="O21" s="34"/>
      <c r="P21" s="59"/>
      <c r="Q21" s="33">
        <v>2</v>
      </c>
      <c r="R21" s="70">
        <v>2.1100000000000001E-2</v>
      </c>
      <c r="S21" s="34">
        <v>243</v>
      </c>
      <c r="T21" s="47"/>
      <c r="U21" s="73"/>
      <c r="V21" s="49"/>
      <c r="W21" s="37"/>
      <c r="X21" s="74"/>
      <c r="Y21" s="37"/>
      <c r="Z21" s="37"/>
      <c r="AA21" s="37">
        <v>6</v>
      </c>
      <c r="AB21" s="37">
        <v>0</v>
      </c>
      <c r="AC21" s="37"/>
    </row>
    <row r="22" spans="1:29" ht="45" customHeight="1">
      <c r="A22" s="54"/>
      <c r="B22" s="55" t="str">
        <f t="shared" si="0"/>
        <v>월</v>
      </c>
      <c r="C22" s="55" t="str">
        <f t="shared" si="1"/>
        <v>26년 1월 2주차</v>
      </c>
      <c r="D22" s="55">
        <v>46028</v>
      </c>
      <c r="E22" s="54" t="s">
        <v>80</v>
      </c>
      <c r="F22" s="54" t="s">
        <v>76</v>
      </c>
      <c r="G22" s="54" t="s">
        <v>62</v>
      </c>
      <c r="H22" s="33"/>
      <c r="I22" s="54" t="s">
        <v>34</v>
      </c>
      <c r="J22" s="35">
        <v>840</v>
      </c>
      <c r="K22" s="35">
        <v>1032</v>
      </c>
      <c r="L22" s="34">
        <v>5579</v>
      </c>
      <c r="M22" s="34">
        <v>5406</v>
      </c>
      <c r="N22" s="35">
        <v>13</v>
      </c>
      <c r="O22" s="34">
        <v>429</v>
      </c>
      <c r="P22" s="70">
        <v>1.26E-2</v>
      </c>
      <c r="Q22" s="33">
        <v>31</v>
      </c>
      <c r="R22" s="70">
        <v>0.03</v>
      </c>
      <c r="S22" s="34">
        <v>180</v>
      </c>
      <c r="T22" s="47">
        <v>23.122399999999999</v>
      </c>
      <c r="U22" s="73">
        <v>1</v>
      </c>
      <c r="V22" s="49">
        <v>129000</v>
      </c>
      <c r="W22" s="37">
        <v>5579</v>
      </c>
      <c r="X22" s="74">
        <v>1</v>
      </c>
      <c r="Y22" s="37">
        <v>129000</v>
      </c>
      <c r="Z22" s="37">
        <v>5579</v>
      </c>
      <c r="AA22" s="37">
        <v>26</v>
      </c>
      <c r="AB22" s="37">
        <v>0</v>
      </c>
      <c r="AC22" s="37"/>
    </row>
    <row r="23" spans="1:29" ht="45" customHeight="1">
      <c r="A23" s="54"/>
      <c r="B23" s="55" t="str">
        <f t="shared" si="0"/>
        <v>월</v>
      </c>
      <c r="C23" s="55" t="str">
        <f t="shared" si="1"/>
        <v>26년 1월 2주차</v>
      </c>
      <c r="D23" s="55">
        <v>46028</v>
      </c>
      <c r="E23" s="54" t="s">
        <v>81</v>
      </c>
      <c r="F23" s="54" t="s">
        <v>76</v>
      </c>
      <c r="G23" s="54" t="s">
        <v>62</v>
      </c>
      <c r="H23" s="33"/>
      <c r="I23" s="54" t="s">
        <v>34</v>
      </c>
      <c r="J23" s="35">
        <v>115</v>
      </c>
      <c r="K23" s="35">
        <v>130</v>
      </c>
      <c r="L23" s="34">
        <v>478</v>
      </c>
      <c r="M23" s="34">
        <v>3677</v>
      </c>
      <c r="N23" s="35">
        <v>2</v>
      </c>
      <c r="O23" s="34">
        <v>239</v>
      </c>
      <c r="P23" s="70">
        <v>1.54E-2</v>
      </c>
      <c r="Q23" s="33">
        <v>2</v>
      </c>
      <c r="R23" s="70">
        <v>1.54E-2</v>
      </c>
      <c r="S23" s="34">
        <v>239</v>
      </c>
      <c r="T23" s="47"/>
      <c r="U23" s="73"/>
      <c r="V23" s="49"/>
      <c r="W23" s="37"/>
      <c r="X23" s="74"/>
      <c r="Y23" s="37"/>
      <c r="Z23" s="37"/>
      <c r="AA23" s="37">
        <v>2</v>
      </c>
      <c r="AB23" s="37">
        <v>1</v>
      </c>
      <c r="AC23" s="37"/>
    </row>
    <row r="24" spans="1:29" ht="45" customHeight="1">
      <c r="A24" s="54"/>
      <c r="B24" s="55" t="str">
        <f t="shared" si="0"/>
        <v>월</v>
      </c>
      <c r="C24" s="55" t="str">
        <f t="shared" si="1"/>
        <v>26년 1월 2주차</v>
      </c>
      <c r="D24" s="55">
        <v>46028</v>
      </c>
      <c r="E24" s="54" t="s">
        <v>82</v>
      </c>
      <c r="F24" s="54" t="s">
        <v>76</v>
      </c>
      <c r="G24" s="54" t="s">
        <v>62</v>
      </c>
      <c r="H24" s="33"/>
      <c r="I24" s="54" t="s">
        <v>34</v>
      </c>
      <c r="J24" s="35">
        <v>3</v>
      </c>
      <c r="K24" s="35">
        <v>3</v>
      </c>
      <c r="L24" s="34">
        <v>11</v>
      </c>
      <c r="M24" s="34">
        <v>3667</v>
      </c>
      <c r="N24" s="35"/>
      <c r="O24" s="34"/>
      <c r="P24" s="59"/>
      <c r="Q24" s="33">
        <v>0</v>
      </c>
      <c r="R24" s="70">
        <v>0</v>
      </c>
      <c r="S24" s="34">
        <v>0</v>
      </c>
      <c r="T24" s="47"/>
      <c r="U24" s="73"/>
      <c r="V24" s="49"/>
      <c r="W24" s="37"/>
      <c r="X24" s="74"/>
      <c r="Y24" s="37"/>
      <c r="Z24" s="37"/>
      <c r="AA24" s="37">
        <v>0</v>
      </c>
      <c r="AB24" s="37">
        <v>0</v>
      </c>
      <c r="AC24" s="37"/>
    </row>
    <row r="25" spans="1:29" ht="45" customHeight="1">
      <c r="A25" s="54"/>
      <c r="B25" s="55" t="str">
        <f t="shared" si="0"/>
        <v>월</v>
      </c>
      <c r="C25" s="55" t="str">
        <f t="shared" si="1"/>
        <v>26년 1월 2주차</v>
      </c>
      <c r="D25" s="55">
        <v>46028</v>
      </c>
      <c r="E25" s="54" t="s">
        <v>75</v>
      </c>
      <c r="F25" s="54" t="s">
        <v>76</v>
      </c>
      <c r="G25" s="54" t="s">
        <v>62</v>
      </c>
      <c r="H25" s="33"/>
      <c r="I25" s="54" t="s">
        <v>34</v>
      </c>
      <c r="J25" s="35">
        <v>1554</v>
      </c>
      <c r="K25" s="35">
        <v>1842</v>
      </c>
      <c r="L25" s="34">
        <v>12820</v>
      </c>
      <c r="M25" s="34">
        <v>6960</v>
      </c>
      <c r="N25" s="35">
        <v>38</v>
      </c>
      <c r="O25" s="34">
        <v>337</v>
      </c>
      <c r="P25" s="70">
        <v>2.06E-2</v>
      </c>
      <c r="Q25" s="33">
        <v>49</v>
      </c>
      <c r="R25" s="70">
        <v>2.6599999999999999E-2</v>
      </c>
      <c r="S25" s="34">
        <v>262</v>
      </c>
      <c r="T25" s="47"/>
      <c r="U25" s="73"/>
      <c r="V25" s="49"/>
      <c r="W25" s="37"/>
      <c r="X25" s="74"/>
      <c r="Y25" s="37"/>
      <c r="Z25" s="37"/>
      <c r="AA25" s="37">
        <v>13</v>
      </c>
      <c r="AB25" s="37">
        <v>1</v>
      </c>
      <c r="AC25" s="37"/>
    </row>
    <row r="26" spans="1:29" ht="45" customHeight="1">
      <c r="A26" s="54"/>
      <c r="B26" s="55" t="str">
        <f t="shared" si="0"/>
        <v>월</v>
      </c>
      <c r="C26" s="55" t="str">
        <f t="shared" si="1"/>
        <v>26년 1월 2주차</v>
      </c>
      <c r="D26" s="55">
        <v>46028</v>
      </c>
      <c r="E26" s="54" t="s">
        <v>77</v>
      </c>
      <c r="F26" s="54" t="s">
        <v>76</v>
      </c>
      <c r="G26" s="54" t="s">
        <v>62</v>
      </c>
      <c r="H26" s="33"/>
      <c r="I26" s="54" t="s">
        <v>34</v>
      </c>
      <c r="J26" s="35">
        <v>136</v>
      </c>
      <c r="K26" s="35">
        <v>161</v>
      </c>
      <c r="L26" s="34">
        <v>680</v>
      </c>
      <c r="M26" s="34">
        <v>4224</v>
      </c>
      <c r="N26" s="35"/>
      <c r="O26" s="34"/>
      <c r="P26" s="59"/>
      <c r="Q26" s="33">
        <v>3</v>
      </c>
      <c r="R26" s="70">
        <v>1.8599999999999998E-2</v>
      </c>
      <c r="S26" s="34">
        <v>227</v>
      </c>
      <c r="T26" s="47"/>
      <c r="U26" s="73"/>
      <c r="V26" s="49"/>
      <c r="W26" s="37"/>
      <c r="X26" s="74"/>
      <c r="Y26" s="37"/>
      <c r="Z26" s="37"/>
      <c r="AA26" s="37">
        <v>7</v>
      </c>
      <c r="AB26" s="37">
        <v>0</v>
      </c>
      <c r="AC26" s="37"/>
    </row>
    <row r="27" spans="1:29" ht="45" customHeight="1">
      <c r="A27" s="54"/>
      <c r="B27" s="55" t="str">
        <f t="shared" si="0"/>
        <v>월</v>
      </c>
      <c r="C27" s="55" t="str">
        <f t="shared" si="1"/>
        <v>26년 1월 2주차</v>
      </c>
      <c r="D27" s="55">
        <v>46028</v>
      </c>
      <c r="E27" s="54" t="s">
        <v>78</v>
      </c>
      <c r="F27" s="54" t="s">
        <v>76</v>
      </c>
      <c r="G27" s="54" t="s">
        <v>62</v>
      </c>
      <c r="H27" s="33"/>
      <c r="I27" s="54" t="s">
        <v>34</v>
      </c>
      <c r="J27" s="35">
        <v>15</v>
      </c>
      <c r="K27" s="35">
        <v>16</v>
      </c>
      <c r="L27" s="34">
        <v>171</v>
      </c>
      <c r="M27" s="34">
        <v>10688</v>
      </c>
      <c r="N27" s="35"/>
      <c r="O27" s="34"/>
      <c r="P27" s="59"/>
      <c r="Q27" s="33">
        <v>0</v>
      </c>
      <c r="R27" s="70">
        <v>0</v>
      </c>
      <c r="S27" s="34">
        <v>0</v>
      </c>
      <c r="T27" s="47"/>
      <c r="U27" s="73"/>
      <c r="V27" s="49"/>
      <c r="W27" s="37"/>
      <c r="X27" s="74"/>
      <c r="Y27" s="37"/>
      <c r="Z27" s="37"/>
      <c r="AA27" s="37">
        <v>10</v>
      </c>
      <c r="AB27" s="37">
        <v>0</v>
      </c>
      <c r="AC27" s="37"/>
    </row>
    <row r="28" spans="1:29" ht="45" customHeight="1">
      <c r="A28" s="54"/>
      <c r="B28" s="55" t="str">
        <f t="shared" si="0"/>
        <v>월</v>
      </c>
      <c r="C28" s="55" t="str">
        <f t="shared" si="1"/>
        <v>26년 1월 2주차</v>
      </c>
      <c r="D28" s="55">
        <v>46028</v>
      </c>
      <c r="E28" s="54" t="s">
        <v>79</v>
      </c>
      <c r="F28" s="54" t="s">
        <v>76</v>
      </c>
      <c r="G28" s="54" t="s">
        <v>62</v>
      </c>
      <c r="H28" s="33"/>
      <c r="I28" s="54" t="s">
        <v>34</v>
      </c>
      <c r="J28" s="35">
        <v>41</v>
      </c>
      <c r="K28" s="35">
        <v>51</v>
      </c>
      <c r="L28" s="34">
        <v>537</v>
      </c>
      <c r="M28" s="34">
        <v>10529</v>
      </c>
      <c r="N28" s="35">
        <v>1</v>
      </c>
      <c r="O28" s="34">
        <v>537</v>
      </c>
      <c r="P28" s="70">
        <v>1.9599999999999999E-2</v>
      </c>
      <c r="Q28" s="33">
        <v>3</v>
      </c>
      <c r="R28" s="70">
        <v>5.8799999999999998E-2</v>
      </c>
      <c r="S28" s="34">
        <v>179</v>
      </c>
      <c r="T28" s="47"/>
      <c r="U28" s="73"/>
      <c r="V28" s="49"/>
      <c r="W28" s="37"/>
      <c r="X28" s="74"/>
      <c r="Y28" s="37"/>
      <c r="Z28" s="37"/>
      <c r="AA28" s="37">
        <v>3</v>
      </c>
      <c r="AB28" s="37">
        <v>0</v>
      </c>
      <c r="AC28" s="37"/>
    </row>
    <row r="29" spans="1:29" ht="45" customHeight="1">
      <c r="A29" s="54"/>
      <c r="B29" s="55" t="str">
        <f t="shared" si="0"/>
        <v>월</v>
      </c>
      <c r="C29" s="55" t="str">
        <f t="shared" si="1"/>
        <v>26년 1월 2주차</v>
      </c>
      <c r="D29" s="55">
        <v>46029</v>
      </c>
      <c r="E29" s="54" t="s">
        <v>80</v>
      </c>
      <c r="F29" s="54" t="s">
        <v>76</v>
      </c>
      <c r="G29" s="54" t="s">
        <v>62</v>
      </c>
      <c r="H29" s="33"/>
      <c r="I29" s="54" t="s">
        <v>34</v>
      </c>
      <c r="J29" s="35">
        <v>2909</v>
      </c>
      <c r="K29" s="35">
        <v>3991</v>
      </c>
      <c r="L29" s="34">
        <v>21575</v>
      </c>
      <c r="M29" s="34">
        <v>5406</v>
      </c>
      <c r="N29" s="35">
        <v>37</v>
      </c>
      <c r="O29" s="34">
        <v>583</v>
      </c>
      <c r="P29" s="70">
        <v>9.2999999999999992E-3</v>
      </c>
      <c r="Q29" s="33">
        <v>81</v>
      </c>
      <c r="R29" s="70">
        <v>2.0299999999999999E-2</v>
      </c>
      <c r="S29" s="34">
        <v>266</v>
      </c>
      <c r="T29" s="47"/>
      <c r="U29" s="73"/>
      <c r="V29" s="49"/>
      <c r="W29" s="37"/>
      <c r="X29" s="74"/>
      <c r="Y29" s="37"/>
      <c r="Z29" s="37"/>
      <c r="AA29" s="37">
        <v>64</v>
      </c>
      <c r="AB29" s="37">
        <v>4</v>
      </c>
      <c r="AC29" s="37"/>
    </row>
    <row r="30" spans="1:29" ht="45" customHeight="1">
      <c r="A30" s="54"/>
      <c r="B30" s="55" t="str">
        <f t="shared" si="0"/>
        <v>월</v>
      </c>
      <c r="C30" s="55" t="str">
        <f t="shared" si="1"/>
        <v>26년 1월 2주차</v>
      </c>
      <c r="D30" s="55">
        <v>46029</v>
      </c>
      <c r="E30" s="54" t="s">
        <v>81</v>
      </c>
      <c r="F30" s="54" t="s">
        <v>76</v>
      </c>
      <c r="G30" s="54" t="s">
        <v>62</v>
      </c>
      <c r="H30" s="33"/>
      <c r="I30" s="54" t="s">
        <v>34</v>
      </c>
      <c r="J30" s="35">
        <v>4021</v>
      </c>
      <c r="K30" s="35">
        <v>5294</v>
      </c>
      <c r="L30" s="34">
        <v>22696</v>
      </c>
      <c r="M30" s="34">
        <v>4287</v>
      </c>
      <c r="N30" s="35">
        <v>57</v>
      </c>
      <c r="O30" s="34">
        <v>398</v>
      </c>
      <c r="P30" s="70">
        <v>1.0800000000000001E-2</v>
      </c>
      <c r="Q30" s="33">
        <v>136</v>
      </c>
      <c r="R30" s="70">
        <v>2.5700000000000001E-2</v>
      </c>
      <c r="S30" s="34">
        <v>167</v>
      </c>
      <c r="T30" s="47"/>
      <c r="U30" s="73"/>
      <c r="V30" s="49"/>
      <c r="W30" s="37"/>
      <c r="X30" s="74">
        <v>1</v>
      </c>
      <c r="Y30" s="37">
        <v>118000</v>
      </c>
      <c r="Z30" s="37">
        <v>22696</v>
      </c>
      <c r="AA30" s="37">
        <v>93</v>
      </c>
      <c r="AB30" s="37">
        <v>5</v>
      </c>
      <c r="AC30" s="37"/>
    </row>
    <row r="31" spans="1:29" ht="45" customHeight="1">
      <c r="A31" s="54"/>
      <c r="B31" s="55" t="str">
        <f t="shared" si="0"/>
        <v>월</v>
      </c>
      <c r="C31" s="55" t="str">
        <f t="shared" si="1"/>
        <v>26년 1월 2주차</v>
      </c>
      <c r="D31" s="55">
        <v>46030</v>
      </c>
      <c r="E31" s="54" t="s">
        <v>80</v>
      </c>
      <c r="F31" s="54" t="s">
        <v>76</v>
      </c>
      <c r="G31" s="54" t="s">
        <v>62</v>
      </c>
      <c r="H31" s="33"/>
      <c r="I31" s="54" t="s">
        <v>34</v>
      </c>
      <c r="J31" s="35">
        <v>1227</v>
      </c>
      <c r="K31" s="35">
        <v>1734</v>
      </c>
      <c r="L31" s="34">
        <v>12305</v>
      </c>
      <c r="M31" s="34">
        <v>7096</v>
      </c>
      <c r="N31" s="35">
        <v>12</v>
      </c>
      <c r="O31" s="34">
        <v>1025</v>
      </c>
      <c r="P31" s="70">
        <v>6.8999999999999999E-3</v>
      </c>
      <c r="Q31" s="33">
        <v>36</v>
      </c>
      <c r="R31" s="70">
        <v>2.0799999999999999E-2</v>
      </c>
      <c r="S31" s="34">
        <v>342</v>
      </c>
      <c r="T31" s="47"/>
      <c r="U31" s="73"/>
      <c r="V31" s="49"/>
      <c r="W31" s="37"/>
      <c r="X31" s="74"/>
      <c r="Y31" s="37"/>
      <c r="Z31" s="37"/>
      <c r="AA31" s="37">
        <v>39</v>
      </c>
      <c r="AB31" s="37">
        <v>1</v>
      </c>
      <c r="AC31" s="37"/>
    </row>
    <row r="32" spans="1:29" ht="45" customHeight="1">
      <c r="A32" s="54"/>
      <c r="B32" s="55" t="str">
        <f t="shared" si="0"/>
        <v>월</v>
      </c>
      <c r="C32" s="55" t="str">
        <f t="shared" si="1"/>
        <v>26년 1월 2주차</v>
      </c>
      <c r="D32" s="55">
        <v>46030</v>
      </c>
      <c r="E32" s="54" t="s">
        <v>81</v>
      </c>
      <c r="F32" s="54" t="s">
        <v>76</v>
      </c>
      <c r="G32" s="54" t="s">
        <v>62</v>
      </c>
      <c r="H32" s="33"/>
      <c r="I32" s="54" t="s">
        <v>34</v>
      </c>
      <c r="J32" s="35">
        <v>4990</v>
      </c>
      <c r="K32" s="35">
        <v>6426</v>
      </c>
      <c r="L32" s="34">
        <v>28099</v>
      </c>
      <c r="M32" s="34">
        <v>4373</v>
      </c>
      <c r="N32" s="35">
        <v>62</v>
      </c>
      <c r="O32" s="34">
        <v>453</v>
      </c>
      <c r="P32" s="70">
        <v>9.5999999999999992E-3</v>
      </c>
      <c r="Q32" s="33">
        <v>138</v>
      </c>
      <c r="R32" s="70">
        <v>2.1499999999999998E-2</v>
      </c>
      <c r="S32" s="34">
        <v>204</v>
      </c>
      <c r="T32" s="47"/>
      <c r="U32" s="73"/>
      <c r="V32" s="49"/>
      <c r="W32" s="37"/>
      <c r="X32" s="74"/>
      <c r="Y32" s="37"/>
      <c r="Z32" s="37"/>
      <c r="AA32" s="37">
        <v>93</v>
      </c>
      <c r="AB32" s="37">
        <v>9</v>
      </c>
      <c r="AC32" s="37"/>
    </row>
    <row r="33" spans="1:29" ht="45" customHeight="1">
      <c r="A33" s="54"/>
      <c r="B33" s="55" t="str">
        <f t="shared" si="0"/>
        <v>월</v>
      </c>
      <c r="C33" s="55" t="str">
        <f t="shared" si="1"/>
        <v>26년 1월 2주차</v>
      </c>
      <c r="D33" s="55">
        <v>46030</v>
      </c>
      <c r="E33" s="54" t="s">
        <v>82</v>
      </c>
      <c r="F33" s="54" t="s">
        <v>76</v>
      </c>
      <c r="G33" s="54" t="s">
        <v>62</v>
      </c>
      <c r="H33" s="33"/>
      <c r="I33" s="54" t="s">
        <v>34</v>
      </c>
      <c r="J33" s="35">
        <v>296</v>
      </c>
      <c r="K33" s="35">
        <v>402</v>
      </c>
      <c r="L33" s="34">
        <v>2947</v>
      </c>
      <c r="M33" s="34">
        <v>7331</v>
      </c>
      <c r="N33" s="35">
        <v>5</v>
      </c>
      <c r="O33" s="34">
        <v>589</v>
      </c>
      <c r="P33" s="70">
        <v>1.24E-2</v>
      </c>
      <c r="Q33" s="33">
        <v>10</v>
      </c>
      <c r="R33" s="70">
        <v>2.4899999999999999E-2</v>
      </c>
      <c r="S33" s="34">
        <v>295</v>
      </c>
      <c r="T33" s="47"/>
      <c r="U33" s="73"/>
      <c r="V33" s="49"/>
      <c r="W33" s="37"/>
      <c r="X33" s="74"/>
      <c r="Y33" s="37"/>
      <c r="Z33" s="37"/>
      <c r="AA33" s="37">
        <v>7</v>
      </c>
      <c r="AB33" s="37">
        <v>0</v>
      </c>
      <c r="AC33" s="37"/>
    </row>
    <row r="34" spans="1:29" ht="45" customHeight="1">
      <c r="A34" s="54"/>
      <c r="B34" s="55" t="str">
        <f t="shared" si="0"/>
        <v>월</v>
      </c>
      <c r="C34" s="55" t="str">
        <f t="shared" si="1"/>
        <v>26년 1월 2주차</v>
      </c>
      <c r="D34" s="55">
        <v>46031</v>
      </c>
      <c r="E34" s="54" t="s">
        <v>80</v>
      </c>
      <c r="F34" s="54" t="s">
        <v>76</v>
      </c>
      <c r="G34" s="54" t="s">
        <v>62</v>
      </c>
      <c r="H34" s="33"/>
      <c r="I34" s="54" t="s">
        <v>34</v>
      </c>
      <c r="J34" s="35">
        <v>1869</v>
      </c>
      <c r="K34" s="35">
        <v>2535</v>
      </c>
      <c r="L34" s="34">
        <v>16359</v>
      </c>
      <c r="M34" s="34">
        <v>6453</v>
      </c>
      <c r="N34" s="35">
        <v>22</v>
      </c>
      <c r="O34" s="34">
        <v>744</v>
      </c>
      <c r="P34" s="70">
        <v>8.6999999999999994E-3</v>
      </c>
      <c r="Q34" s="33">
        <v>55</v>
      </c>
      <c r="R34" s="70">
        <v>2.1700000000000001E-2</v>
      </c>
      <c r="S34" s="34">
        <v>297</v>
      </c>
      <c r="T34" s="47"/>
      <c r="U34" s="73"/>
      <c r="V34" s="49"/>
      <c r="W34" s="37"/>
      <c r="X34" s="74"/>
      <c r="Y34" s="37"/>
      <c r="Z34" s="37"/>
      <c r="AA34" s="37">
        <v>53</v>
      </c>
      <c r="AB34" s="37">
        <v>8</v>
      </c>
      <c r="AC34" s="37"/>
    </row>
    <row r="35" spans="1:29" ht="45" customHeight="1">
      <c r="A35" s="54"/>
      <c r="B35" s="55" t="str">
        <f t="shared" si="0"/>
        <v>월</v>
      </c>
      <c r="C35" s="55" t="str">
        <f t="shared" si="1"/>
        <v>26년 1월 2주차</v>
      </c>
      <c r="D35" s="55">
        <v>46031</v>
      </c>
      <c r="E35" s="54" t="s">
        <v>81</v>
      </c>
      <c r="F35" s="54" t="s">
        <v>76</v>
      </c>
      <c r="G35" s="54" t="s">
        <v>62</v>
      </c>
      <c r="H35" s="33"/>
      <c r="I35" s="54" t="s">
        <v>34</v>
      </c>
      <c r="J35" s="35">
        <v>3519</v>
      </c>
      <c r="K35" s="35">
        <v>4556</v>
      </c>
      <c r="L35" s="34">
        <v>23225</v>
      </c>
      <c r="M35" s="34">
        <v>5098</v>
      </c>
      <c r="N35" s="35">
        <v>48</v>
      </c>
      <c r="O35" s="34">
        <v>484</v>
      </c>
      <c r="P35" s="70">
        <v>1.0500000000000001E-2</v>
      </c>
      <c r="Q35" s="33">
        <v>96</v>
      </c>
      <c r="R35" s="70">
        <v>2.1100000000000001E-2</v>
      </c>
      <c r="S35" s="34">
        <v>242</v>
      </c>
      <c r="T35" s="47"/>
      <c r="U35" s="73"/>
      <c r="V35" s="49"/>
      <c r="W35" s="37"/>
      <c r="X35" s="74"/>
      <c r="Y35" s="37"/>
      <c r="Z35" s="37"/>
      <c r="AA35" s="37">
        <v>54</v>
      </c>
      <c r="AB35" s="37">
        <v>2</v>
      </c>
      <c r="AC35" s="37"/>
    </row>
    <row r="36" spans="1:29" ht="45" customHeight="1">
      <c r="A36" s="54"/>
      <c r="B36" s="55" t="str">
        <f t="shared" si="0"/>
        <v>월</v>
      </c>
      <c r="C36" s="55" t="str">
        <f t="shared" si="1"/>
        <v>26년 1월 2주차</v>
      </c>
      <c r="D36" s="55">
        <v>46031</v>
      </c>
      <c r="E36" s="54" t="s">
        <v>82</v>
      </c>
      <c r="F36" s="54" t="s">
        <v>76</v>
      </c>
      <c r="G36" s="54" t="s">
        <v>62</v>
      </c>
      <c r="H36" s="33"/>
      <c r="I36" s="54" t="s">
        <v>34</v>
      </c>
      <c r="J36" s="35">
        <v>354</v>
      </c>
      <c r="K36" s="35">
        <v>557</v>
      </c>
      <c r="L36" s="34">
        <v>4626</v>
      </c>
      <c r="M36" s="34">
        <v>8305</v>
      </c>
      <c r="N36" s="35">
        <v>4</v>
      </c>
      <c r="O36" s="34">
        <v>1157</v>
      </c>
      <c r="P36" s="70">
        <v>7.1999999999999998E-3</v>
      </c>
      <c r="Q36" s="33">
        <v>11</v>
      </c>
      <c r="R36" s="70">
        <v>1.9699999999999999E-2</v>
      </c>
      <c r="S36" s="34">
        <v>421</v>
      </c>
      <c r="T36" s="47"/>
      <c r="U36" s="73"/>
      <c r="V36" s="49"/>
      <c r="W36" s="37"/>
      <c r="X36" s="74"/>
      <c r="Y36" s="37"/>
      <c r="Z36" s="37"/>
      <c r="AA36" s="37">
        <v>9</v>
      </c>
      <c r="AB36" s="37">
        <v>0</v>
      </c>
      <c r="AC36" s="37"/>
    </row>
    <row r="37" spans="1:29" ht="45" customHeight="1">
      <c r="A37" s="54"/>
      <c r="B37" s="55" t="str">
        <f t="shared" si="0"/>
        <v>월</v>
      </c>
      <c r="C37" s="55" t="str">
        <f t="shared" si="1"/>
        <v>26년 1월 2주차</v>
      </c>
      <c r="D37" s="55">
        <v>46032</v>
      </c>
      <c r="E37" s="54" t="s">
        <v>80</v>
      </c>
      <c r="F37" s="54" t="s">
        <v>76</v>
      </c>
      <c r="G37" s="54" t="s">
        <v>62</v>
      </c>
      <c r="H37" s="33"/>
      <c r="I37" s="54" t="s">
        <v>34</v>
      </c>
      <c r="J37" s="35">
        <v>3224</v>
      </c>
      <c r="K37" s="35">
        <v>4005</v>
      </c>
      <c r="L37" s="34">
        <v>19887</v>
      </c>
      <c r="M37" s="34">
        <v>4966</v>
      </c>
      <c r="N37" s="35">
        <v>33</v>
      </c>
      <c r="O37" s="34">
        <v>603</v>
      </c>
      <c r="P37" s="70">
        <v>8.2000000000000007E-3</v>
      </c>
      <c r="Q37" s="33">
        <v>74</v>
      </c>
      <c r="R37" s="70">
        <v>1.8499999999999999E-2</v>
      </c>
      <c r="S37" s="34">
        <v>269</v>
      </c>
      <c r="T37" s="47"/>
      <c r="U37" s="73"/>
      <c r="V37" s="49"/>
      <c r="W37" s="37"/>
      <c r="X37" s="74"/>
      <c r="Y37" s="37"/>
      <c r="Z37" s="37"/>
      <c r="AA37" s="37">
        <v>54</v>
      </c>
      <c r="AB37" s="37">
        <v>2</v>
      </c>
      <c r="AC37" s="37"/>
    </row>
    <row r="38" spans="1:29" ht="45" customHeight="1">
      <c r="A38" s="54"/>
      <c r="B38" s="55" t="str">
        <f t="shared" si="0"/>
        <v>월</v>
      </c>
      <c r="C38" s="55" t="str">
        <f t="shared" si="1"/>
        <v>26년 1월 2주차</v>
      </c>
      <c r="D38" s="55">
        <v>46032</v>
      </c>
      <c r="E38" s="54" t="s">
        <v>81</v>
      </c>
      <c r="F38" s="54" t="s">
        <v>76</v>
      </c>
      <c r="G38" s="54" t="s">
        <v>62</v>
      </c>
      <c r="H38" s="33"/>
      <c r="I38" s="54" t="s">
        <v>34</v>
      </c>
      <c r="J38" s="35">
        <v>3590</v>
      </c>
      <c r="K38" s="35">
        <v>5023</v>
      </c>
      <c r="L38" s="34">
        <v>22612</v>
      </c>
      <c r="M38" s="34">
        <v>4502</v>
      </c>
      <c r="N38" s="35">
        <v>56</v>
      </c>
      <c r="O38" s="34">
        <v>404</v>
      </c>
      <c r="P38" s="70">
        <v>1.11E-2</v>
      </c>
      <c r="Q38" s="33">
        <v>101</v>
      </c>
      <c r="R38" s="70">
        <v>2.01E-2</v>
      </c>
      <c r="S38" s="34">
        <v>224</v>
      </c>
      <c r="T38" s="47"/>
      <c r="U38" s="73"/>
      <c r="V38" s="49"/>
      <c r="W38" s="37"/>
      <c r="X38" s="74"/>
      <c r="Y38" s="37"/>
      <c r="Z38" s="37"/>
      <c r="AA38" s="37">
        <v>51</v>
      </c>
      <c r="AB38" s="37">
        <v>6</v>
      </c>
      <c r="AC38" s="37"/>
    </row>
    <row r="39" spans="1:29" ht="45" customHeight="1">
      <c r="A39" s="54"/>
      <c r="B39" s="55" t="str">
        <f t="shared" si="0"/>
        <v>월</v>
      </c>
      <c r="C39" s="55" t="str">
        <f t="shared" si="1"/>
        <v>26년 1월 2주차</v>
      </c>
      <c r="D39" s="55">
        <v>46032</v>
      </c>
      <c r="E39" s="54" t="s">
        <v>82</v>
      </c>
      <c r="F39" s="54" t="s">
        <v>76</v>
      </c>
      <c r="G39" s="54" t="s">
        <v>62</v>
      </c>
      <c r="H39" s="33"/>
      <c r="I39" s="54" t="s">
        <v>34</v>
      </c>
      <c r="J39" s="35">
        <v>360</v>
      </c>
      <c r="K39" s="35">
        <v>545</v>
      </c>
      <c r="L39" s="34">
        <v>3687</v>
      </c>
      <c r="M39" s="34">
        <v>6765</v>
      </c>
      <c r="N39" s="35">
        <v>2</v>
      </c>
      <c r="O39" s="34">
        <v>1844</v>
      </c>
      <c r="P39" s="70">
        <v>3.7000000000000002E-3</v>
      </c>
      <c r="Q39" s="33">
        <v>7</v>
      </c>
      <c r="R39" s="70">
        <v>1.2800000000000001E-2</v>
      </c>
      <c r="S39" s="34">
        <v>527</v>
      </c>
      <c r="T39" s="47"/>
      <c r="U39" s="73"/>
      <c r="V39" s="49"/>
      <c r="W39" s="37"/>
      <c r="X39" s="74"/>
      <c r="Y39" s="37"/>
      <c r="Z39" s="37"/>
      <c r="AA39" s="37">
        <v>6</v>
      </c>
      <c r="AB39" s="37">
        <v>1</v>
      </c>
      <c r="AC39" s="37"/>
    </row>
    <row r="40" spans="1:29" ht="45" customHeight="1">
      <c r="A40" s="54"/>
      <c r="B40" s="55" t="str">
        <f t="shared" si="0"/>
        <v>월</v>
      </c>
      <c r="C40" s="55" t="str">
        <f t="shared" si="1"/>
        <v>26년 1월 2주차</v>
      </c>
      <c r="D40" s="55">
        <v>46033</v>
      </c>
      <c r="E40" s="54" t="s">
        <v>80</v>
      </c>
      <c r="F40" s="54" t="s">
        <v>76</v>
      </c>
      <c r="G40" s="54" t="s">
        <v>62</v>
      </c>
      <c r="H40" s="33"/>
      <c r="I40" s="54" t="s">
        <v>34</v>
      </c>
      <c r="J40" s="35">
        <v>2447</v>
      </c>
      <c r="K40" s="35">
        <v>3138</v>
      </c>
      <c r="L40" s="34">
        <v>16952</v>
      </c>
      <c r="M40" s="34">
        <v>5402</v>
      </c>
      <c r="N40" s="35">
        <v>16</v>
      </c>
      <c r="O40" s="34">
        <v>1060</v>
      </c>
      <c r="P40" s="70">
        <v>5.1000000000000004E-3</v>
      </c>
      <c r="Q40" s="33">
        <v>47</v>
      </c>
      <c r="R40" s="70">
        <v>1.4999999999999999E-2</v>
      </c>
      <c r="S40" s="34">
        <v>361</v>
      </c>
      <c r="T40" s="47"/>
      <c r="U40" s="73"/>
      <c r="V40" s="49"/>
      <c r="W40" s="37"/>
      <c r="X40" s="74">
        <v>4</v>
      </c>
      <c r="Y40" s="37">
        <v>695000</v>
      </c>
      <c r="Z40" s="37">
        <v>4238</v>
      </c>
      <c r="AA40" s="37">
        <v>45</v>
      </c>
      <c r="AB40" s="37">
        <v>3</v>
      </c>
      <c r="AC40" s="37"/>
    </row>
    <row r="41" spans="1:29" ht="45" customHeight="1">
      <c r="A41" s="54"/>
      <c r="B41" s="55" t="str">
        <f t="shared" si="0"/>
        <v>월</v>
      </c>
      <c r="C41" s="55" t="str">
        <f t="shared" si="1"/>
        <v>26년 1월 2주차</v>
      </c>
      <c r="D41" s="55">
        <v>46033</v>
      </c>
      <c r="E41" s="54" t="s">
        <v>81</v>
      </c>
      <c r="F41" s="54" t="s">
        <v>76</v>
      </c>
      <c r="G41" s="54" t="s">
        <v>62</v>
      </c>
      <c r="H41" s="33"/>
      <c r="I41" s="54" t="s">
        <v>34</v>
      </c>
      <c r="J41" s="35">
        <v>3472</v>
      </c>
      <c r="K41" s="35">
        <v>4970</v>
      </c>
      <c r="L41" s="34">
        <v>21942</v>
      </c>
      <c r="M41" s="34">
        <v>4415</v>
      </c>
      <c r="N41" s="35">
        <v>55</v>
      </c>
      <c r="O41" s="34">
        <v>399</v>
      </c>
      <c r="P41" s="70">
        <v>1.11E-2</v>
      </c>
      <c r="Q41" s="33">
        <v>110</v>
      </c>
      <c r="R41" s="70">
        <v>2.2100000000000002E-2</v>
      </c>
      <c r="S41" s="34">
        <v>199</v>
      </c>
      <c r="T41" s="47"/>
      <c r="U41" s="73"/>
      <c r="V41" s="49"/>
      <c r="W41" s="37"/>
      <c r="X41" s="74">
        <v>1</v>
      </c>
      <c r="Y41" s="37">
        <v>192000</v>
      </c>
      <c r="Z41" s="37">
        <v>21942</v>
      </c>
      <c r="AA41" s="37">
        <v>68</v>
      </c>
      <c r="AB41" s="37">
        <v>2</v>
      </c>
      <c r="AC41" s="37"/>
    </row>
    <row r="42" spans="1:29" ht="45" customHeight="1">
      <c r="A42" s="54"/>
      <c r="B42" s="55" t="str">
        <f t="shared" si="0"/>
        <v>월</v>
      </c>
      <c r="C42" s="55" t="str">
        <f t="shared" si="1"/>
        <v>26년 1월 2주차</v>
      </c>
      <c r="D42" s="55">
        <v>46033</v>
      </c>
      <c r="E42" s="54" t="s">
        <v>82</v>
      </c>
      <c r="F42" s="54" t="s">
        <v>76</v>
      </c>
      <c r="G42" s="54" t="s">
        <v>62</v>
      </c>
      <c r="H42" s="33"/>
      <c r="I42" s="54" t="s">
        <v>34</v>
      </c>
      <c r="J42" s="35">
        <v>248</v>
      </c>
      <c r="K42" s="35">
        <v>362</v>
      </c>
      <c r="L42" s="34">
        <v>3278</v>
      </c>
      <c r="M42" s="34">
        <v>9055</v>
      </c>
      <c r="N42" s="35">
        <v>3</v>
      </c>
      <c r="O42" s="34">
        <v>1093</v>
      </c>
      <c r="P42" s="70">
        <v>8.3000000000000001E-3</v>
      </c>
      <c r="Q42" s="33">
        <v>5</v>
      </c>
      <c r="R42" s="70">
        <v>1.38E-2</v>
      </c>
      <c r="S42" s="34">
        <v>656</v>
      </c>
      <c r="T42" s="47"/>
      <c r="U42" s="73"/>
      <c r="V42" s="49"/>
      <c r="W42" s="37"/>
      <c r="X42" s="74"/>
      <c r="Y42" s="37"/>
      <c r="Z42" s="37"/>
      <c r="AA42" s="37">
        <v>2</v>
      </c>
      <c r="AB42" s="37">
        <v>0</v>
      </c>
      <c r="AC42" s="37"/>
    </row>
    <row r="43" spans="1:29" ht="45" customHeight="1">
      <c r="A43" s="54"/>
      <c r="B43" s="55" t="str">
        <f t="shared" si="0"/>
        <v>월</v>
      </c>
      <c r="C43" s="55" t="str">
        <f t="shared" si="1"/>
        <v>26년 1월 3주차</v>
      </c>
      <c r="D43" s="55">
        <v>46034</v>
      </c>
      <c r="E43" s="54" t="s">
        <v>80</v>
      </c>
      <c r="F43" s="54" t="s">
        <v>76</v>
      </c>
      <c r="G43" s="54" t="s">
        <v>62</v>
      </c>
      <c r="H43" s="33"/>
      <c r="I43" s="54" t="s">
        <v>34</v>
      </c>
      <c r="J43" s="35">
        <v>1191</v>
      </c>
      <c r="K43" s="35">
        <v>1632</v>
      </c>
      <c r="L43" s="34">
        <v>13742</v>
      </c>
      <c r="M43" s="34">
        <v>8420</v>
      </c>
      <c r="N43" s="35">
        <v>8</v>
      </c>
      <c r="O43" s="34">
        <v>1718</v>
      </c>
      <c r="P43" s="70">
        <v>4.8999999999999998E-3</v>
      </c>
      <c r="Q43" s="33">
        <v>19</v>
      </c>
      <c r="R43" s="70">
        <v>1.1599999999999999E-2</v>
      </c>
      <c r="S43" s="34">
        <v>723</v>
      </c>
      <c r="T43" s="47"/>
      <c r="U43" s="73"/>
      <c r="V43" s="49"/>
      <c r="W43" s="37"/>
      <c r="X43" s="74"/>
      <c r="Y43" s="37"/>
      <c r="Z43" s="37"/>
      <c r="AA43" s="37">
        <v>20</v>
      </c>
      <c r="AB43" s="37">
        <v>0</v>
      </c>
      <c r="AC43" s="37"/>
    </row>
    <row r="44" spans="1:29" ht="45" customHeight="1">
      <c r="A44" s="54"/>
      <c r="B44" s="55" t="str">
        <f t="shared" si="0"/>
        <v>월</v>
      </c>
      <c r="C44" s="55" t="str">
        <f t="shared" si="1"/>
        <v>26년 1월 3주차</v>
      </c>
      <c r="D44" s="55">
        <v>46034</v>
      </c>
      <c r="E44" s="54" t="s">
        <v>81</v>
      </c>
      <c r="F44" s="54" t="s">
        <v>76</v>
      </c>
      <c r="G44" s="54" t="s">
        <v>62</v>
      </c>
      <c r="H44" s="33"/>
      <c r="I44" s="54" t="s">
        <v>34</v>
      </c>
      <c r="J44" s="35">
        <v>4191</v>
      </c>
      <c r="K44" s="35">
        <v>5993</v>
      </c>
      <c r="L44" s="34">
        <v>26492</v>
      </c>
      <c r="M44" s="34">
        <v>4420</v>
      </c>
      <c r="N44" s="35">
        <v>58</v>
      </c>
      <c r="O44" s="34">
        <v>457</v>
      </c>
      <c r="P44" s="70">
        <v>9.7000000000000003E-3</v>
      </c>
      <c r="Q44" s="33">
        <v>115</v>
      </c>
      <c r="R44" s="70">
        <v>1.9199999999999998E-2</v>
      </c>
      <c r="S44" s="34">
        <v>230</v>
      </c>
      <c r="T44" s="47">
        <v>5.1336000000000004</v>
      </c>
      <c r="U44" s="73">
        <v>1</v>
      </c>
      <c r="V44" s="49">
        <v>136000</v>
      </c>
      <c r="W44" s="37">
        <v>26492</v>
      </c>
      <c r="X44" s="74">
        <v>3</v>
      </c>
      <c r="Y44" s="37">
        <v>331000</v>
      </c>
      <c r="Z44" s="37">
        <v>8831</v>
      </c>
      <c r="AA44" s="37">
        <v>74</v>
      </c>
      <c r="AB44" s="37">
        <v>2</v>
      </c>
      <c r="AC44" s="37"/>
    </row>
    <row r="45" spans="1:29" ht="45" customHeight="1">
      <c r="A45" s="54"/>
      <c r="B45" s="55" t="str">
        <f t="shared" si="0"/>
        <v>월</v>
      </c>
      <c r="C45" s="55" t="str">
        <f t="shared" si="1"/>
        <v>26년 1월 3주차</v>
      </c>
      <c r="D45" s="55">
        <v>46034</v>
      </c>
      <c r="E45" s="54" t="s">
        <v>82</v>
      </c>
      <c r="F45" s="54" t="s">
        <v>76</v>
      </c>
      <c r="G45" s="54" t="s">
        <v>62</v>
      </c>
      <c r="H45" s="33"/>
      <c r="I45" s="54" t="s">
        <v>34</v>
      </c>
      <c r="J45" s="35">
        <v>276</v>
      </c>
      <c r="K45" s="35">
        <v>425</v>
      </c>
      <c r="L45" s="34">
        <v>3785</v>
      </c>
      <c r="M45" s="34">
        <v>8906</v>
      </c>
      <c r="N45" s="35">
        <v>5</v>
      </c>
      <c r="O45" s="34">
        <v>757</v>
      </c>
      <c r="P45" s="70">
        <v>1.18E-2</v>
      </c>
      <c r="Q45" s="33">
        <v>5</v>
      </c>
      <c r="R45" s="70">
        <v>1.18E-2</v>
      </c>
      <c r="S45" s="34">
        <v>757</v>
      </c>
      <c r="T45" s="47"/>
      <c r="U45" s="73"/>
      <c r="V45" s="49"/>
      <c r="W45" s="37"/>
      <c r="X45" s="74"/>
      <c r="Y45" s="37"/>
      <c r="Z45" s="37"/>
      <c r="AA45" s="37">
        <v>2</v>
      </c>
      <c r="AB45" s="37">
        <v>0</v>
      </c>
      <c r="AC45" s="37"/>
    </row>
    <row r="46" spans="1:29" ht="45" customHeight="1">
      <c r="A46" s="54"/>
      <c r="B46" s="55" t="str">
        <f t="shared" si="0"/>
        <v>월</v>
      </c>
      <c r="C46" s="55" t="str">
        <f t="shared" si="1"/>
        <v>26년 1월 3주차</v>
      </c>
      <c r="D46" s="55">
        <v>46035</v>
      </c>
      <c r="E46" s="54" t="s">
        <v>80</v>
      </c>
      <c r="F46" s="54" t="s">
        <v>76</v>
      </c>
      <c r="G46" s="54" t="s">
        <v>62</v>
      </c>
      <c r="H46" s="33"/>
      <c r="I46" s="54" t="s">
        <v>34</v>
      </c>
      <c r="J46" s="35">
        <v>953</v>
      </c>
      <c r="K46" s="35">
        <v>1307</v>
      </c>
      <c r="L46" s="34">
        <v>9928</v>
      </c>
      <c r="M46" s="34">
        <v>7596</v>
      </c>
      <c r="N46" s="35">
        <v>8</v>
      </c>
      <c r="O46" s="34">
        <v>1241</v>
      </c>
      <c r="P46" s="70">
        <v>6.1000000000000004E-3</v>
      </c>
      <c r="Q46" s="33">
        <v>23</v>
      </c>
      <c r="R46" s="70">
        <v>1.7600000000000001E-2</v>
      </c>
      <c r="S46" s="34">
        <v>432</v>
      </c>
      <c r="T46" s="47">
        <v>15.008100000000001</v>
      </c>
      <c r="U46" s="73">
        <v>1</v>
      </c>
      <c r="V46" s="49">
        <v>149000</v>
      </c>
      <c r="W46" s="37">
        <v>9928</v>
      </c>
      <c r="X46" s="74">
        <v>2</v>
      </c>
      <c r="Y46" s="37">
        <v>298000</v>
      </c>
      <c r="Z46" s="37">
        <v>4964</v>
      </c>
      <c r="AA46" s="37">
        <v>19</v>
      </c>
      <c r="AB46" s="37">
        <v>1</v>
      </c>
      <c r="AC46" s="37"/>
    </row>
    <row r="47" spans="1:29" ht="45" customHeight="1">
      <c r="A47" s="54"/>
      <c r="B47" s="55" t="str">
        <f t="shared" si="0"/>
        <v>월</v>
      </c>
      <c r="C47" s="55" t="str">
        <f t="shared" si="1"/>
        <v>26년 1월 3주차</v>
      </c>
      <c r="D47" s="55">
        <v>46035</v>
      </c>
      <c r="E47" s="54" t="s">
        <v>81</v>
      </c>
      <c r="F47" s="54" t="s">
        <v>76</v>
      </c>
      <c r="G47" s="54" t="s">
        <v>62</v>
      </c>
      <c r="H47" s="33"/>
      <c r="I47" s="54" t="s">
        <v>34</v>
      </c>
      <c r="J47" s="35">
        <v>3272</v>
      </c>
      <c r="K47" s="35">
        <v>4579</v>
      </c>
      <c r="L47" s="34">
        <v>23195</v>
      </c>
      <c r="M47" s="34">
        <v>5066</v>
      </c>
      <c r="N47" s="35">
        <v>35</v>
      </c>
      <c r="O47" s="34">
        <v>663</v>
      </c>
      <c r="P47" s="70">
        <v>7.6E-3</v>
      </c>
      <c r="Q47" s="33">
        <v>85</v>
      </c>
      <c r="R47" s="70">
        <v>1.8599999999999998E-2</v>
      </c>
      <c r="S47" s="34">
        <v>273</v>
      </c>
      <c r="T47" s="47"/>
      <c r="U47" s="73"/>
      <c r="V47" s="49"/>
      <c r="W47" s="37"/>
      <c r="X47" s="74"/>
      <c r="Y47" s="37"/>
      <c r="Z47" s="37"/>
      <c r="AA47" s="37">
        <v>65</v>
      </c>
      <c r="AB47" s="37">
        <v>3</v>
      </c>
      <c r="AC47" s="37"/>
    </row>
    <row r="48" spans="1:29" ht="45" customHeight="1">
      <c r="A48" s="54"/>
      <c r="B48" s="55" t="str">
        <f t="shared" si="0"/>
        <v>월</v>
      </c>
      <c r="C48" s="55" t="str">
        <f t="shared" si="1"/>
        <v>26년 1월 3주차</v>
      </c>
      <c r="D48" s="55">
        <v>46035</v>
      </c>
      <c r="E48" s="54" t="s">
        <v>82</v>
      </c>
      <c r="F48" s="54" t="s">
        <v>76</v>
      </c>
      <c r="G48" s="54" t="s">
        <v>62</v>
      </c>
      <c r="H48" s="33"/>
      <c r="I48" s="54" t="s">
        <v>34</v>
      </c>
      <c r="J48" s="35">
        <v>413</v>
      </c>
      <c r="K48" s="35">
        <v>629</v>
      </c>
      <c r="L48" s="34">
        <v>5098</v>
      </c>
      <c r="M48" s="34">
        <v>8105</v>
      </c>
      <c r="N48" s="35">
        <v>4</v>
      </c>
      <c r="O48" s="34">
        <v>1275</v>
      </c>
      <c r="P48" s="70">
        <v>6.4000000000000003E-3</v>
      </c>
      <c r="Q48" s="33">
        <v>8</v>
      </c>
      <c r="R48" s="70">
        <v>1.2699999999999999E-2</v>
      </c>
      <c r="S48" s="34">
        <v>637</v>
      </c>
      <c r="T48" s="47"/>
      <c r="U48" s="73"/>
      <c r="V48" s="49"/>
      <c r="W48" s="37"/>
      <c r="X48" s="74"/>
      <c r="Y48" s="37"/>
      <c r="Z48" s="37"/>
      <c r="AA48" s="37">
        <v>7</v>
      </c>
      <c r="AB48" s="37">
        <v>0</v>
      </c>
      <c r="AC48" s="37"/>
    </row>
    <row r="49" spans="1:29" ht="45" customHeight="1">
      <c r="A49" s="54"/>
      <c r="B49" s="55" t="str">
        <f t="shared" si="0"/>
        <v>월</v>
      </c>
      <c r="C49" s="55" t="str">
        <f t="shared" si="1"/>
        <v>26년 1월 3주차</v>
      </c>
      <c r="D49" s="55">
        <v>46036</v>
      </c>
      <c r="E49" s="54" t="s">
        <v>80</v>
      </c>
      <c r="F49" s="54" t="s">
        <v>76</v>
      </c>
      <c r="G49" s="54" t="s">
        <v>62</v>
      </c>
      <c r="H49" s="33"/>
      <c r="I49" s="54" t="s">
        <v>34</v>
      </c>
      <c r="J49" s="35">
        <v>1267</v>
      </c>
      <c r="K49" s="35">
        <v>1740</v>
      </c>
      <c r="L49" s="34">
        <v>12782</v>
      </c>
      <c r="M49" s="34">
        <v>7346</v>
      </c>
      <c r="N49" s="35">
        <v>14</v>
      </c>
      <c r="O49" s="34">
        <v>913</v>
      </c>
      <c r="P49" s="70">
        <v>8.0000000000000002E-3</v>
      </c>
      <c r="Q49" s="33">
        <v>33</v>
      </c>
      <c r="R49" s="70">
        <v>1.9E-2</v>
      </c>
      <c r="S49" s="34">
        <v>387</v>
      </c>
      <c r="T49" s="47"/>
      <c r="U49" s="73"/>
      <c r="V49" s="49"/>
      <c r="W49" s="37"/>
      <c r="X49" s="74"/>
      <c r="Y49" s="37"/>
      <c r="Z49" s="37"/>
      <c r="AA49" s="37">
        <v>29</v>
      </c>
      <c r="AB49" s="37">
        <v>0</v>
      </c>
      <c r="AC49" s="37"/>
    </row>
    <row r="50" spans="1:29" ht="45" customHeight="1">
      <c r="A50" s="54"/>
      <c r="B50" s="55" t="str">
        <f t="shared" si="0"/>
        <v>월</v>
      </c>
      <c r="C50" s="55" t="str">
        <f t="shared" si="1"/>
        <v>26년 1월 3주차</v>
      </c>
      <c r="D50" s="55">
        <v>46036</v>
      </c>
      <c r="E50" s="54" t="s">
        <v>81</v>
      </c>
      <c r="F50" s="54" t="s">
        <v>76</v>
      </c>
      <c r="G50" s="54" t="s">
        <v>62</v>
      </c>
      <c r="H50" s="33"/>
      <c r="I50" s="54" t="s">
        <v>34</v>
      </c>
      <c r="J50" s="35">
        <v>2886</v>
      </c>
      <c r="K50" s="35">
        <v>4040</v>
      </c>
      <c r="L50" s="34">
        <v>20895</v>
      </c>
      <c r="M50" s="34">
        <v>5172</v>
      </c>
      <c r="N50" s="35">
        <v>27</v>
      </c>
      <c r="O50" s="34">
        <v>774</v>
      </c>
      <c r="P50" s="70">
        <v>6.7000000000000002E-3</v>
      </c>
      <c r="Q50" s="33">
        <v>61</v>
      </c>
      <c r="R50" s="70">
        <v>1.5100000000000001E-2</v>
      </c>
      <c r="S50" s="34">
        <v>343</v>
      </c>
      <c r="T50" s="47"/>
      <c r="U50" s="73"/>
      <c r="V50" s="49"/>
      <c r="W50" s="37"/>
      <c r="X50" s="74"/>
      <c r="Y50" s="37"/>
      <c r="Z50" s="37"/>
      <c r="AA50" s="37">
        <v>58</v>
      </c>
      <c r="AB50" s="37">
        <v>1</v>
      </c>
      <c r="AC50" s="37"/>
    </row>
    <row r="51" spans="1:29" ht="45" customHeight="1">
      <c r="A51" s="54"/>
      <c r="B51" s="55" t="str">
        <f t="shared" si="0"/>
        <v>월</v>
      </c>
      <c r="C51" s="55" t="str">
        <f t="shared" si="1"/>
        <v>26년 1월 3주차</v>
      </c>
      <c r="D51" s="55">
        <v>46036</v>
      </c>
      <c r="E51" s="54" t="s">
        <v>82</v>
      </c>
      <c r="F51" s="54" t="s">
        <v>76</v>
      </c>
      <c r="G51" s="54" t="s">
        <v>62</v>
      </c>
      <c r="H51" s="33"/>
      <c r="I51" s="54" t="s">
        <v>34</v>
      </c>
      <c r="J51" s="35">
        <v>502</v>
      </c>
      <c r="K51" s="35">
        <v>747</v>
      </c>
      <c r="L51" s="34">
        <v>5190</v>
      </c>
      <c r="M51" s="34">
        <v>6948</v>
      </c>
      <c r="N51" s="35">
        <v>5</v>
      </c>
      <c r="O51" s="34">
        <v>1038</v>
      </c>
      <c r="P51" s="70">
        <v>6.7000000000000002E-3</v>
      </c>
      <c r="Q51" s="33">
        <v>14</v>
      </c>
      <c r="R51" s="70">
        <v>1.8700000000000001E-2</v>
      </c>
      <c r="S51" s="34">
        <v>371</v>
      </c>
      <c r="T51" s="47"/>
      <c r="U51" s="73"/>
      <c r="V51" s="49"/>
      <c r="W51" s="37"/>
      <c r="X51" s="74"/>
      <c r="Y51" s="37"/>
      <c r="Z51" s="37"/>
      <c r="AA51" s="37">
        <v>11</v>
      </c>
      <c r="AB51" s="37">
        <v>0</v>
      </c>
      <c r="AC51" s="37"/>
    </row>
    <row r="52" spans="1:29" ht="45" customHeight="1">
      <c r="A52" s="54"/>
      <c r="B52" s="55" t="str">
        <f t="shared" si="0"/>
        <v>월</v>
      </c>
      <c r="C52" s="55" t="str">
        <f t="shared" si="1"/>
        <v>26년 1월 3주차</v>
      </c>
      <c r="D52" s="55">
        <v>46037</v>
      </c>
      <c r="E52" s="54" t="s">
        <v>80</v>
      </c>
      <c r="F52" s="54" t="s">
        <v>76</v>
      </c>
      <c r="G52" s="54" t="s">
        <v>62</v>
      </c>
      <c r="H52" s="33"/>
      <c r="I52" s="54" t="s">
        <v>34</v>
      </c>
      <c r="J52" s="35">
        <v>1893</v>
      </c>
      <c r="K52" s="35">
        <v>2348</v>
      </c>
      <c r="L52" s="34">
        <v>14976</v>
      </c>
      <c r="M52" s="34">
        <v>6378</v>
      </c>
      <c r="N52" s="35">
        <v>19</v>
      </c>
      <c r="O52" s="34">
        <v>788</v>
      </c>
      <c r="P52" s="70">
        <v>8.0999999999999996E-3</v>
      </c>
      <c r="Q52" s="33">
        <v>47</v>
      </c>
      <c r="R52" s="70">
        <v>0.02</v>
      </c>
      <c r="S52" s="34">
        <v>319</v>
      </c>
      <c r="T52" s="47"/>
      <c r="U52" s="73"/>
      <c r="V52" s="49"/>
      <c r="W52" s="37"/>
      <c r="X52" s="74"/>
      <c r="Y52" s="37"/>
      <c r="Z52" s="37"/>
      <c r="AA52" s="37">
        <v>37</v>
      </c>
      <c r="AB52" s="37">
        <v>2</v>
      </c>
      <c r="AC52" s="37"/>
    </row>
    <row r="53" spans="1:29" ht="45" customHeight="1">
      <c r="A53" s="54"/>
      <c r="B53" s="55" t="str">
        <f t="shared" si="0"/>
        <v>월</v>
      </c>
      <c r="C53" s="55" t="str">
        <f t="shared" si="1"/>
        <v>26년 1월 3주차</v>
      </c>
      <c r="D53" s="55">
        <v>46037</v>
      </c>
      <c r="E53" s="54" t="s">
        <v>81</v>
      </c>
      <c r="F53" s="54" t="s">
        <v>76</v>
      </c>
      <c r="G53" s="54" t="s">
        <v>62</v>
      </c>
      <c r="H53" s="33"/>
      <c r="I53" s="54" t="s">
        <v>34</v>
      </c>
      <c r="J53" s="35">
        <v>2793</v>
      </c>
      <c r="K53" s="35">
        <v>3849</v>
      </c>
      <c r="L53" s="34">
        <v>18692</v>
      </c>
      <c r="M53" s="34">
        <v>4856</v>
      </c>
      <c r="N53" s="35">
        <v>27</v>
      </c>
      <c r="O53" s="34">
        <v>692</v>
      </c>
      <c r="P53" s="70">
        <v>7.0000000000000001E-3</v>
      </c>
      <c r="Q53" s="33">
        <v>77</v>
      </c>
      <c r="R53" s="70">
        <v>0.02</v>
      </c>
      <c r="S53" s="34">
        <v>243</v>
      </c>
      <c r="T53" s="47"/>
      <c r="U53" s="73"/>
      <c r="V53" s="49"/>
      <c r="W53" s="37"/>
      <c r="X53" s="74"/>
      <c r="Y53" s="37"/>
      <c r="Z53" s="37"/>
      <c r="AA53" s="37">
        <v>59</v>
      </c>
      <c r="AB53" s="37">
        <v>4</v>
      </c>
      <c r="AC53" s="37"/>
    </row>
    <row r="54" spans="1:29" ht="45" customHeight="1">
      <c r="A54" s="54"/>
      <c r="B54" s="55" t="str">
        <f t="shared" si="0"/>
        <v>월</v>
      </c>
      <c r="C54" s="55" t="str">
        <f t="shared" si="1"/>
        <v>26년 1월 3주차</v>
      </c>
      <c r="D54" s="55">
        <v>46037</v>
      </c>
      <c r="E54" s="54" t="s">
        <v>82</v>
      </c>
      <c r="F54" s="54" t="s">
        <v>76</v>
      </c>
      <c r="G54" s="54" t="s">
        <v>62</v>
      </c>
      <c r="H54" s="33"/>
      <c r="I54" s="54" t="s">
        <v>34</v>
      </c>
      <c r="J54" s="35">
        <v>356</v>
      </c>
      <c r="K54" s="35">
        <v>538</v>
      </c>
      <c r="L54" s="34">
        <v>4693</v>
      </c>
      <c r="M54" s="34">
        <v>8723</v>
      </c>
      <c r="N54" s="35">
        <v>5</v>
      </c>
      <c r="O54" s="34">
        <v>939</v>
      </c>
      <c r="P54" s="70">
        <v>9.2999999999999992E-3</v>
      </c>
      <c r="Q54" s="33">
        <v>7</v>
      </c>
      <c r="R54" s="70">
        <v>1.2999999999999999E-2</v>
      </c>
      <c r="S54" s="34">
        <v>670</v>
      </c>
      <c r="T54" s="47"/>
      <c r="U54" s="73"/>
      <c r="V54" s="49"/>
      <c r="W54" s="37"/>
      <c r="X54" s="74"/>
      <c r="Y54" s="37"/>
      <c r="Z54" s="37"/>
      <c r="AA54" s="37">
        <v>7</v>
      </c>
      <c r="AB54" s="37">
        <v>0</v>
      </c>
      <c r="AC54" s="37"/>
    </row>
    <row r="55" spans="1:29" ht="45" customHeight="1">
      <c r="A55" s="54"/>
      <c r="B55" s="55" t="str">
        <f t="shared" si="0"/>
        <v>월</v>
      </c>
      <c r="C55" s="55" t="str">
        <f t="shared" si="1"/>
        <v>26년 1월 3주차</v>
      </c>
      <c r="D55" s="55">
        <v>46038</v>
      </c>
      <c r="E55" s="54" t="s">
        <v>80</v>
      </c>
      <c r="F55" s="54" t="s">
        <v>76</v>
      </c>
      <c r="G55" s="54" t="s">
        <v>62</v>
      </c>
      <c r="H55" s="33"/>
      <c r="I55" s="54" t="s">
        <v>34</v>
      </c>
      <c r="J55" s="35">
        <v>1813</v>
      </c>
      <c r="K55" s="35">
        <v>2273</v>
      </c>
      <c r="L55" s="34">
        <v>15219</v>
      </c>
      <c r="M55" s="34">
        <v>6696</v>
      </c>
      <c r="N55" s="35">
        <v>12</v>
      </c>
      <c r="O55" s="34">
        <v>1268</v>
      </c>
      <c r="P55" s="70">
        <v>5.3E-3</v>
      </c>
      <c r="Q55" s="33">
        <v>31</v>
      </c>
      <c r="R55" s="70">
        <v>1.3599999999999999E-2</v>
      </c>
      <c r="S55" s="34">
        <v>491</v>
      </c>
      <c r="T55" s="47"/>
      <c r="U55" s="73"/>
      <c r="V55" s="49"/>
      <c r="W55" s="37"/>
      <c r="X55" s="74"/>
      <c r="Y55" s="37"/>
      <c r="Z55" s="37"/>
      <c r="AA55" s="37">
        <v>33</v>
      </c>
      <c r="AB55" s="37">
        <v>1</v>
      </c>
      <c r="AC55" s="37"/>
    </row>
    <row r="56" spans="1:29" ht="45" customHeight="1">
      <c r="A56" s="54"/>
      <c r="B56" s="55" t="str">
        <f t="shared" si="0"/>
        <v>월</v>
      </c>
      <c r="C56" s="55" t="str">
        <f t="shared" si="1"/>
        <v>26년 1월 3주차</v>
      </c>
      <c r="D56" s="55">
        <v>46038</v>
      </c>
      <c r="E56" s="54" t="s">
        <v>81</v>
      </c>
      <c r="F56" s="54" t="s">
        <v>76</v>
      </c>
      <c r="G56" s="54" t="s">
        <v>62</v>
      </c>
      <c r="H56" s="33"/>
      <c r="I56" s="54" t="s">
        <v>34</v>
      </c>
      <c r="J56" s="35">
        <v>2613</v>
      </c>
      <c r="K56" s="35">
        <v>3694</v>
      </c>
      <c r="L56" s="34">
        <v>18209</v>
      </c>
      <c r="M56" s="34">
        <v>4929</v>
      </c>
      <c r="N56" s="35">
        <v>23</v>
      </c>
      <c r="O56" s="34">
        <v>792</v>
      </c>
      <c r="P56" s="70">
        <v>6.1999999999999998E-3</v>
      </c>
      <c r="Q56" s="33">
        <v>65</v>
      </c>
      <c r="R56" s="70">
        <v>1.7600000000000001E-2</v>
      </c>
      <c r="S56" s="34">
        <v>280</v>
      </c>
      <c r="T56" s="47">
        <v>10.5442</v>
      </c>
      <c r="U56" s="73">
        <v>1</v>
      </c>
      <c r="V56" s="49">
        <v>192000</v>
      </c>
      <c r="W56" s="37">
        <v>18209</v>
      </c>
      <c r="X56" s="74">
        <v>1</v>
      </c>
      <c r="Y56" s="37">
        <v>96000</v>
      </c>
      <c r="Z56" s="37">
        <v>18209</v>
      </c>
      <c r="AA56" s="37">
        <v>57</v>
      </c>
      <c r="AB56" s="37">
        <v>0</v>
      </c>
      <c r="AC56" s="37"/>
    </row>
    <row r="57" spans="1:29" ht="45" customHeight="1">
      <c r="A57" s="54"/>
      <c r="B57" s="55" t="str">
        <f t="shared" si="0"/>
        <v>월</v>
      </c>
      <c r="C57" s="55" t="str">
        <f t="shared" si="1"/>
        <v>26년 1월 3주차</v>
      </c>
      <c r="D57" s="55">
        <v>46038</v>
      </c>
      <c r="E57" s="54" t="s">
        <v>82</v>
      </c>
      <c r="F57" s="54" t="s">
        <v>76</v>
      </c>
      <c r="G57" s="54" t="s">
        <v>62</v>
      </c>
      <c r="H57" s="33"/>
      <c r="I57" s="54" t="s">
        <v>34</v>
      </c>
      <c r="J57" s="35">
        <v>341</v>
      </c>
      <c r="K57" s="35">
        <v>490</v>
      </c>
      <c r="L57" s="34">
        <v>3468</v>
      </c>
      <c r="M57" s="34">
        <v>7078</v>
      </c>
      <c r="N57" s="35">
        <v>2</v>
      </c>
      <c r="O57" s="34">
        <v>1734</v>
      </c>
      <c r="P57" s="70">
        <v>4.1000000000000003E-3</v>
      </c>
      <c r="Q57" s="33">
        <v>6</v>
      </c>
      <c r="R57" s="70">
        <v>1.2200000000000001E-2</v>
      </c>
      <c r="S57" s="34">
        <v>578</v>
      </c>
      <c r="T57" s="47"/>
      <c r="U57" s="73"/>
      <c r="V57" s="49"/>
      <c r="W57" s="37"/>
      <c r="X57" s="74"/>
      <c r="Y57" s="37"/>
      <c r="Z57" s="37"/>
      <c r="AA57" s="37">
        <v>9</v>
      </c>
      <c r="AB57" s="37">
        <v>0</v>
      </c>
      <c r="AC57" s="37"/>
    </row>
    <row r="58" spans="1:29" ht="45" customHeight="1">
      <c r="A58" s="54"/>
      <c r="B58" s="55" t="str">
        <f t="shared" si="0"/>
        <v>월</v>
      </c>
      <c r="C58" s="55" t="str">
        <f t="shared" si="1"/>
        <v>26년 1월 3주차</v>
      </c>
      <c r="D58" s="55">
        <v>46039</v>
      </c>
      <c r="E58" s="54" t="s">
        <v>80</v>
      </c>
      <c r="F58" s="54" t="s">
        <v>76</v>
      </c>
      <c r="G58" s="54" t="s">
        <v>62</v>
      </c>
      <c r="H58" s="33"/>
      <c r="I58" s="54" t="s">
        <v>34</v>
      </c>
      <c r="J58" s="35">
        <v>1840</v>
      </c>
      <c r="K58" s="35">
        <v>2367</v>
      </c>
      <c r="L58" s="34">
        <v>14983</v>
      </c>
      <c r="M58" s="34">
        <v>6330</v>
      </c>
      <c r="N58" s="35">
        <v>13</v>
      </c>
      <c r="O58" s="34">
        <v>1153</v>
      </c>
      <c r="P58" s="70">
        <v>5.4999999999999997E-3</v>
      </c>
      <c r="Q58" s="33">
        <v>37</v>
      </c>
      <c r="R58" s="70">
        <v>1.5599999999999999E-2</v>
      </c>
      <c r="S58" s="34">
        <v>405</v>
      </c>
      <c r="T58" s="47"/>
      <c r="U58" s="73"/>
      <c r="V58" s="49"/>
      <c r="W58" s="37"/>
      <c r="X58" s="74">
        <v>1</v>
      </c>
      <c r="Y58" s="37">
        <v>89000</v>
      </c>
      <c r="Z58" s="37">
        <v>14983</v>
      </c>
      <c r="AA58" s="37">
        <v>35</v>
      </c>
      <c r="AB58" s="37">
        <v>2</v>
      </c>
      <c r="AC58" s="37"/>
    </row>
    <row r="59" spans="1:29" ht="45" customHeight="1">
      <c r="A59" s="54"/>
      <c r="B59" s="55" t="str">
        <f t="shared" si="0"/>
        <v>월</v>
      </c>
      <c r="C59" s="55" t="str">
        <f t="shared" si="1"/>
        <v>26년 1월 3주차</v>
      </c>
      <c r="D59" s="55">
        <v>46039</v>
      </c>
      <c r="E59" s="54" t="s">
        <v>81</v>
      </c>
      <c r="F59" s="54" t="s">
        <v>76</v>
      </c>
      <c r="G59" s="54" t="s">
        <v>62</v>
      </c>
      <c r="H59" s="33"/>
      <c r="I59" s="54" t="s">
        <v>34</v>
      </c>
      <c r="J59" s="35">
        <v>3619</v>
      </c>
      <c r="K59" s="35">
        <v>5056</v>
      </c>
      <c r="L59" s="34">
        <v>22651</v>
      </c>
      <c r="M59" s="34">
        <v>4480</v>
      </c>
      <c r="N59" s="35">
        <v>41</v>
      </c>
      <c r="O59" s="34">
        <v>552</v>
      </c>
      <c r="P59" s="70">
        <v>8.0999999999999996E-3</v>
      </c>
      <c r="Q59" s="33">
        <v>95</v>
      </c>
      <c r="R59" s="70">
        <v>1.8800000000000001E-2</v>
      </c>
      <c r="S59" s="34">
        <v>238</v>
      </c>
      <c r="T59" s="47">
        <v>1.4127000000000001</v>
      </c>
      <c r="U59" s="73">
        <v>1</v>
      </c>
      <c r="V59" s="49">
        <v>32000</v>
      </c>
      <c r="W59" s="37">
        <v>22651</v>
      </c>
      <c r="X59" s="74">
        <v>2</v>
      </c>
      <c r="Y59" s="37">
        <v>125000</v>
      </c>
      <c r="Z59" s="37">
        <v>11326</v>
      </c>
      <c r="AA59" s="37">
        <v>68</v>
      </c>
      <c r="AB59" s="37">
        <v>5</v>
      </c>
      <c r="AC59" s="37"/>
    </row>
    <row r="60" spans="1:29" ht="45" customHeight="1">
      <c r="A60" s="54"/>
      <c r="B60" s="55" t="str">
        <f t="shared" si="0"/>
        <v>월</v>
      </c>
      <c r="C60" s="55" t="str">
        <f t="shared" si="1"/>
        <v>26년 1월 3주차</v>
      </c>
      <c r="D60" s="55">
        <v>46039</v>
      </c>
      <c r="E60" s="54" t="s">
        <v>82</v>
      </c>
      <c r="F60" s="54" t="s">
        <v>76</v>
      </c>
      <c r="G60" s="54" t="s">
        <v>62</v>
      </c>
      <c r="H60" s="33"/>
      <c r="I60" s="54" t="s">
        <v>34</v>
      </c>
      <c r="J60" s="35">
        <v>352</v>
      </c>
      <c r="K60" s="35">
        <v>516</v>
      </c>
      <c r="L60" s="34">
        <v>3816</v>
      </c>
      <c r="M60" s="34">
        <v>7395</v>
      </c>
      <c r="N60" s="35">
        <v>4</v>
      </c>
      <c r="O60" s="34">
        <v>954</v>
      </c>
      <c r="P60" s="70">
        <v>7.7999999999999996E-3</v>
      </c>
      <c r="Q60" s="33">
        <v>7</v>
      </c>
      <c r="R60" s="70">
        <v>1.3599999999999999E-2</v>
      </c>
      <c r="S60" s="34">
        <v>545</v>
      </c>
      <c r="T60" s="47"/>
      <c r="U60" s="73"/>
      <c r="V60" s="49"/>
      <c r="W60" s="37"/>
      <c r="X60" s="74"/>
      <c r="Y60" s="37"/>
      <c r="Z60" s="37"/>
      <c r="AA60" s="37">
        <v>4</v>
      </c>
      <c r="AB60" s="37">
        <v>0</v>
      </c>
      <c r="AC60" s="37"/>
    </row>
    <row r="61" spans="1:29" ht="45" customHeight="1">
      <c r="A61" s="54"/>
      <c r="B61" s="55" t="str">
        <f t="shared" si="0"/>
        <v>월</v>
      </c>
      <c r="C61" s="55" t="str">
        <f t="shared" si="1"/>
        <v>26년 1월 3주차</v>
      </c>
      <c r="D61" s="55">
        <v>46040</v>
      </c>
      <c r="E61" s="54" t="s">
        <v>80</v>
      </c>
      <c r="F61" s="54" t="s">
        <v>76</v>
      </c>
      <c r="G61" s="54" t="s">
        <v>62</v>
      </c>
      <c r="H61" s="33"/>
      <c r="I61" s="54" t="s">
        <v>34</v>
      </c>
      <c r="J61" s="35">
        <v>1828</v>
      </c>
      <c r="K61" s="35">
        <v>2363</v>
      </c>
      <c r="L61" s="34">
        <v>14865</v>
      </c>
      <c r="M61" s="34">
        <v>6291</v>
      </c>
      <c r="N61" s="35">
        <v>13</v>
      </c>
      <c r="O61" s="34">
        <v>1143</v>
      </c>
      <c r="P61" s="70">
        <v>5.4999999999999997E-3</v>
      </c>
      <c r="Q61" s="33">
        <v>31</v>
      </c>
      <c r="R61" s="70">
        <v>1.3100000000000001E-2</v>
      </c>
      <c r="S61" s="34">
        <v>480</v>
      </c>
      <c r="T61" s="47"/>
      <c r="U61" s="48"/>
      <c r="V61" s="49"/>
      <c r="W61" s="37"/>
      <c r="X61" s="60"/>
      <c r="Y61" s="37"/>
      <c r="Z61" s="37"/>
      <c r="AA61" s="37">
        <v>24</v>
      </c>
      <c r="AB61" s="37">
        <v>0</v>
      </c>
      <c r="AC61" s="37"/>
    </row>
    <row r="62" spans="1:29" ht="45" customHeight="1">
      <c r="A62" s="54"/>
      <c r="B62" s="55" t="str">
        <f t="shared" si="0"/>
        <v>월</v>
      </c>
      <c r="C62" s="55" t="str">
        <f t="shared" si="1"/>
        <v>26년 1월 3주차</v>
      </c>
      <c r="D62" s="55">
        <v>46040</v>
      </c>
      <c r="E62" s="54" t="s">
        <v>81</v>
      </c>
      <c r="F62" s="54" t="s">
        <v>76</v>
      </c>
      <c r="G62" s="54" t="s">
        <v>62</v>
      </c>
      <c r="H62" s="33"/>
      <c r="I62" s="54" t="s">
        <v>34</v>
      </c>
      <c r="J62" s="35">
        <v>3923</v>
      </c>
      <c r="K62" s="35">
        <v>5620</v>
      </c>
      <c r="L62" s="34">
        <v>25578</v>
      </c>
      <c r="M62" s="34">
        <v>4551</v>
      </c>
      <c r="N62" s="35">
        <v>39</v>
      </c>
      <c r="O62" s="34">
        <v>656</v>
      </c>
      <c r="P62" s="70">
        <v>6.8999999999999999E-3</v>
      </c>
      <c r="Q62" s="33">
        <v>98</v>
      </c>
      <c r="R62" s="70">
        <v>1.7399999999999999E-2</v>
      </c>
      <c r="S62" s="34">
        <v>261</v>
      </c>
      <c r="T62" s="47"/>
      <c r="U62" s="48"/>
      <c r="V62" s="49"/>
      <c r="W62" s="37"/>
      <c r="X62" s="60"/>
      <c r="Y62" s="37"/>
      <c r="Z62" s="37"/>
      <c r="AA62" s="37">
        <v>80</v>
      </c>
      <c r="AB62" s="37">
        <v>4</v>
      </c>
      <c r="AC62" s="37"/>
    </row>
    <row r="63" spans="1:29" ht="45" customHeight="1">
      <c r="A63" s="54"/>
      <c r="B63" s="55" t="str">
        <f t="shared" si="0"/>
        <v>월</v>
      </c>
      <c r="C63" s="55" t="str">
        <f t="shared" si="1"/>
        <v>26년 1월 3주차</v>
      </c>
      <c r="D63" s="55">
        <v>46040</v>
      </c>
      <c r="E63" s="54" t="s">
        <v>82</v>
      </c>
      <c r="F63" s="54" t="s">
        <v>76</v>
      </c>
      <c r="G63" s="54" t="s">
        <v>62</v>
      </c>
      <c r="H63" s="33"/>
      <c r="I63" s="54" t="s">
        <v>34</v>
      </c>
      <c r="J63" s="35">
        <v>241</v>
      </c>
      <c r="K63" s="35">
        <v>334</v>
      </c>
      <c r="L63" s="34">
        <v>2911</v>
      </c>
      <c r="M63" s="34">
        <v>8716</v>
      </c>
      <c r="N63" s="35">
        <v>2</v>
      </c>
      <c r="O63" s="34">
        <v>1456</v>
      </c>
      <c r="P63" s="70">
        <v>6.0000000000000001E-3</v>
      </c>
      <c r="Q63" s="33">
        <v>4</v>
      </c>
      <c r="R63" s="70">
        <v>1.2E-2</v>
      </c>
      <c r="S63" s="34">
        <v>728</v>
      </c>
      <c r="T63" s="47"/>
      <c r="U63" s="48"/>
      <c r="V63" s="49"/>
      <c r="W63" s="37"/>
      <c r="X63" s="60"/>
      <c r="Y63" s="37"/>
      <c r="Z63" s="37"/>
      <c r="AA63" s="37">
        <v>4</v>
      </c>
      <c r="AB63" s="37">
        <v>0</v>
      </c>
      <c r="AC63" s="37"/>
    </row>
    <row r="64" spans="1:29" ht="45" customHeight="1">
      <c r="A64" s="54"/>
      <c r="B64" s="55" t="str">
        <f t="shared" si="0"/>
        <v>월</v>
      </c>
      <c r="C64" s="55" t="str">
        <f t="shared" si="1"/>
        <v>26년 1월 4주차</v>
      </c>
      <c r="D64" s="55">
        <v>46041</v>
      </c>
      <c r="E64" s="54" t="s">
        <v>80</v>
      </c>
      <c r="F64" s="54" t="s">
        <v>76</v>
      </c>
      <c r="G64" s="54" t="s">
        <v>62</v>
      </c>
      <c r="H64" s="33"/>
      <c r="I64" s="54" t="s">
        <v>34</v>
      </c>
      <c r="J64" s="35">
        <v>1126</v>
      </c>
      <c r="K64" s="35">
        <v>1510</v>
      </c>
      <c r="L64" s="34">
        <v>11530</v>
      </c>
      <c r="M64" s="34">
        <v>7636</v>
      </c>
      <c r="N64" s="35">
        <v>9</v>
      </c>
      <c r="O64" s="34">
        <v>1281</v>
      </c>
      <c r="P64" s="70">
        <v>6.0000000000000001E-3</v>
      </c>
      <c r="Q64" s="33">
        <v>24</v>
      </c>
      <c r="R64" s="70">
        <v>1.5900000000000001E-2</v>
      </c>
      <c r="S64" s="34">
        <v>480</v>
      </c>
      <c r="T64" s="47"/>
      <c r="U64" s="48"/>
      <c r="V64" s="49"/>
      <c r="W64" s="37"/>
      <c r="X64" s="60"/>
      <c r="Y64" s="37"/>
      <c r="Z64" s="37"/>
      <c r="AA64" s="37">
        <v>22</v>
      </c>
      <c r="AB64" s="37">
        <v>1</v>
      </c>
      <c r="AC64" s="37"/>
    </row>
    <row r="65" spans="1:29" ht="45" customHeight="1">
      <c r="A65" s="54"/>
      <c r="B65" s="55" t="str">
        <f t="shared" si="0"/>
        <v>월</v>
      </c>
      <c r="C65" s="55" t="str">
        <f t="shared" si="1"/>
        <v>26년 1월 4주차</v>
      </c>
      <c r="D65" s="55">
        <v>46041</v>
      </c>
      <c r="E65" s="54" t="s">
        <v>81</v>
      </c>
      <c r="F65" s="54" t="s">
        <v>76</v>
      </c>
      <c r="G65" s="54" t="s">
        <v>62</v>
      </c>
      <c r="H65" s="33"/>
      <c r="I65" s="54" t="s">
        <v>34</v>
      </c>
      <c r="J65" s="35">
        <v>3723</v>
      </c>
      <c r="K65" s="35">
        <v>5270</v>
      </c>
      <c r="L65" s="34">
        <v>25624</v>
      </c>
      <c r="M65" s="34">
        <v>4862</v>
      </c>
      <c r="N65" s="35">
        <v>28</v>
      </c>
      <c r="O65" s="34">
        <v>915</v>
      </c>
      <c r="P65" s="70">
        <v>5.3E-3</v>
      </c>
      <c r="Q65" s="33">
        <v>73</v>
      </c>
      <c r="R65" s="70">
        <v>1.3899999999999999E-2</v>
      </c>
      <c r="S65" s="34">
        <v>351</v>
      </c>
      <c r="T65" s="47"/>
      <c r="U65" s="48"/>
      <c r="V65" s="49"/>
      <c r="W65" s="37"/>
      <c r="X65" s="60"/>
      <c r="Y65" s="37"/>
      <c r="Z65" s="37"/>
      <c r="AA65" s="37">
        <v>57</v>
      </c>
      <c r="AB65" s="37">
        <v>7</v>
      </c>
      <c r="AC65" s="37"/>
    </row>
    <row r="66" spans="1:29" ht="45" customHeight="1">
      <c r="A66" s="54"/>
      <c r="B66" s="55" t="str">
        <f t="shared" si="0"/>
        <v>월</v>
      </c>
      <c r="C66" s="55" t="str">
        <f t="shared" si="1"/>
        <v>26년 1월 4주차</v>
      </c>
      <c r="D66" s="55">
        <v>46041</v>
      </c>
      <c r="E66" s="54" t="s">
        <v>82</v>
      </c>
      <c r="F66" s="54" t="s">
        <v>76</v>
      </c>
      <c r="G66" s="54" t="s">
        <v>62</v>
      </c>
      <c r="H66" s="33"/>
      <c r="I66" s="54" t="s">
        <v>34</v>
      </c>
      <c r="J66" s="35">
        <v>391</v>
      </c>
      <c r="K66" s="35">
        <v>606</v>
      </c>
      <c r="L66" s="34">
        <v>4340</v>
      </c>
      <c r="M66" s="34">
        <v>7162</v>
      </c>
      <c r="N66" s="35">
        <v>2</v>
      </c>
      <c r="O66" s="34">
        <v>2170</v>
      </c>
      <c r="P66" s="70">
        <v>3.3E-3</v>
      </c>
      <c r="Q66" s="33">
        <v>6</v>
      </c>
      <c r="R66" s="70">
        <v>9.9000000000000008E-3</v>
      </c>
      <c r="S66" s="34">
        <v>723</v>
      </c>
      <c r="T66" s="47"/>
      <c r="U66" s="48"/>
      <c r="V66" s="49"/>
      <c r="W66" s="37"/>
      <c r="X66" s="60"/>
      <c r="Y66" s="37"/>
      <c r="Z66" s="37"/>
      <c r="AA66" s="37">
        <v>9</v>
      </c>
      <c r="AB66" s="37">
        <v>0</v>
      </c>
      <c r="AC66" s="37"/>
    </row>
    <row r="67" spans="1:29" ht="45" customHeight="1">
      <c r="A67" s="54"/>
      <c r="B67" s="55" t="str">
        <f t="shared" si="0"/>
        <v>월</v>
      </c>
      <c r="C67" s="55" t="str">
        <f t="shared" si="1"/>
        <v>26년 1월 4주차</v>
      </c>
      <c r="D67" s="55">
        <v>46042</v>
      </c>
      <c r="E67" s="54" t="s">
        <v>80</v>
      </c>
      <c r="F67" s="54" t="s">
        <v>76</v>
      </c>
      <c r="G67" s="54" t="s">
        <v>62</v>
      </c>
      <c r="H67" s="33"/>
      <c r="I67" s="54" t="s">
        <v>34</v>
      </c>
      <c r="J67" s="35">
        <v>867</v>
      </c>
      <c r="K67" s="35">
        <v>1244</v>
      </c>
      <c r="L67" s="34">
        <v>10919</v>
      </c>
      <c r="M67" s="34">
        <v>8777</v>
      </c>
      <c r="N67" s="35">
        <v>5</v>
      </c>
      <c r="O67" s="34">
        <v>2184</v>
      </c>
      <c r="P67" s="70">
        <v>4.0000000000000001E-3</v>
      </c>
      <c r="Q67" s="33">
        <v>20</v>
      </c>
      <c r="R67" s="70">
        <v>1.61E-2</v>
      </c>
      <c r="S67" s="34">
        <v>546</v>
      </c>
      <c r="T67" s="47"/>
      <c r="U67" s="48"/>
      <c r="V67" s="49"/>
      <c r="W67" s="37"/>
      <c r="X67" s="60">
        <v>1</v>
      </c>
      <c r="Y67" s="37">
        <v>139000</v>
      </c>
      <c r="Z67" s="37">
        <v>10919</v>
      </c>
      <c r="AA67" s="37">
        <v>28</v>
      </c>
      <c r="AB67" s="37">
        <v>0</v>
      </c>
      <c r="AC67" s="37"/>
    </row>
    <row r="68" spans="1:29" ht="45" customHeight="1">
      <c r="A68" s="54"/>
      <c r="B68" s="55" t="str">
        <f t="shared" si="0"/>
        <v>월</v>
      </c>
      <c r="C68" s="55" t="str">
        <f t="shared" si="1"/>
        <v>26년 1월 4주차</v>
      </c>
      <c r="D68" s="55">
        <v>46042</v>
      </c>
      <c r="E68" s="54" t="s">
        <v>81</v>
      </c>
      <c r="F68" s="54" t="s">
        <v>76</v>
      </c>
      <c r="G68" s="54" t="s">
        <v>62</v>
      </c>
      <c r="H68" s="33"/>
      <c r="I68" s="54" t="s">
        <v>34</v>
      </c>
      <c r="J68" s="35">
        <v>3261</v>
      </c>
      <c r="K68" s="35">
        <v>4463</v>
      </c>
      <c r="L68" s="34">
        <v>26470</v>
      </c>
      <c r="M68" s="34">
        <v>5931</v>
      </c>
      <c r="N68" s="35">
        <v>30</v>
      </c>
      <c r="O68" s="34">
        <v>882</v>
      </c>
      <c r="P68" s="70">
        <v>6.7000000000000002E-3</v>
      </c>
      <c r="Q68" s="33">
        <v>71</v>
      </c>
      <c r="R68" s="70">
        <v>1.5900000000000001E-2</v>
      </c>
      <c r="S68" s="34">
        <v>373</v>
      </c>
      <c r="T68" s="47"/>
      <c r="U68" s="48"/>
      <c r="V68" s="49"/>
      <c r="W68" s="37"/>
      <c r="X68" s="60">
        <v>1</v>
      </c>
      <c r="Y68" s="37">
        <v>96000</v>
      </c>
      <c r="Z68" s="37">
        <v>26470</v>
      </c>
      <c r="AA68" s="37">
        <v>59</v>
      </c>
      <c r="AB68" s="37">
        <v>2</v>
      </c>
      <c r="AC68" s="37"/>
    </row>
    <row r="69" spans="1:29" ht="45" customHeight="1">
      <c r="A69" s="54"/>
      <c r="B69" s="55" t="str">
        <f t="shared" si="0"/>
        <v>월</v>
      </c>
      <c r="C69" s="55" t="str">
        <f t="shared" si="1"/>
        <v>26년 1월 4주차</v>
      </c>
      <c r="D69" s="55">
        <v>46042</v>
      </c>
      <c r="E69" s="54" t="s">
        <v>82</v>
      </c>
      <c r="F69" s="54" t="s">
        <v>76</v>
      </c>
      <c r="G69" s="54" t="s">
        <v>62</v>
      </c>
      <c r="H69" s="33"/>
      <c r="I69" s="54" t="s">
        <v>34</v>
      </c>
      <c r="J69" s="35">
        <v>268</v>
      </c>
      <c r="K69" s="35">
        <v>365</v>
      </c>
      <c r="L69" s="34">
        <v>3229</v>
      </c>
      <c r="M69" s="34">
        <v>8847</v>
      </c>
      <c r="N69" s="35"/>
      <c r="O69" s="34"/>
      <c r="P69" s="59"/>
      <c r="Q69" s="33">
        <v>4</v>
      </c>
      <c r="R69" s="70">
        <v>1.0999999999999999E-2</v>
      </c>
      <c r="S69" s="34">
        <v>807</v>
      </c>
      <c r="T69" s="47"/>
      <c r="U69" s="48"/>
      <c r="V69" s="49"/>
      <c r="W69" s="37"/>
      <c r="X69" s="60"/>
      <c r="Y69" s="37"/>
      <c r="Z69" s="37"/>
      <c r="AA69" s="37">
        <v>4</v>
      </c>
      <c r="AB69" s="37">
        <v>0</v>
      </c>
      <c r="AC69" s="37"/>
    </row>
    <row r="70" spans="1:29" ht="45" customHeight="1">
      <c r="A70" s="54"/>
      <c r="B70" s="55" t="str">
        <f t="shared" si="0"/>
        <v>월</v>
      </c>
      <c r="C70" s="55" t="str">
        <f t="shared" si="1"/>
        <v>26년 1월 4주차</v>
      </c>
      <c r="D70" s="55">
        <v>46043</v>
      </c>
      <c r="E70" s="54" t="s">
        <v>80</v>
      </c>
      <c r="F70" s="54" t="s">
        <v>76</v>
      </c>
      <c r="G70" s="54" t="s">
        <v>62</v>
      </c>
      <c r="H70" s="33"/>
      <c r="I70" s="54" t="s">
        <v>34</v>
      </c>
      <c r="J70" s="35">
        <v>971</v>
      </c>
      <c r="K70" s="35">
        <v>1243</v>
      </c>
      <c r="L70" s="34">
        <v>9586</v>
      </c>
      <c r="M70" s="34">
        <v>7712</v>
      </c>
      <c r="N70" s="35">
        <v>6</v>
      </c>
      <c r="O70" s="34">
        <v>1598</v>
      </c>
      <c r="P70" s="70">
        <v>4.7999999999999996E-3</v>
      </c>
      <c r="Q70" s="33">
        <v>14</v>
      </c>
      <c r="R70" s="70">
        <v>1.1299999999999999E-2</v>
      </c>
      <c r="S70" s="34">
        <v>685</v>
      </c>
      <c r="T70" s="47"/>
      <c r="U70" s="48"/>
      <c r="V70" s="49"/>
      <c r="W70" s="37"/>
      <c r="X70" s="60"/>
      <c r="Y70" s="37"/>
      <c r="Z70" s="37"/>
      <c r="AA70" s="37">
        <v>18</v>
      </c>
      <c r="AB70" s="37">
        <v>1</v>
      </c>
      <c r="AC70" s="37"/>
    </row>
    <row r="71" spans="1:29" ht="45" customHeight="1">
      <c r="A71" s="54"/>
      <c r="B71" s="55" t="str">
        <f t="shared" si="0"/>
        <v>월</v>
      </c>
      <c r="C71" s="55" t="str">
        <f t="shared" si="1"/>
        <v>26년 1월 4주차</v>
      </c>
      <c r="D71" s="55">
        <v>46043</v>
      </c>
      <c r="E71" s="54" t="s">
        <v>81</v>
      </c>
      <c r="F71" s="54" t="s">
        <v>76</v>
      </c>
      <c r="G71" s="54" t="s">
        <v>62</v>
      </c>
      <c r="H71" s="33"/>
      <c r="I71" s="54" t="s">
        <v>34</v>
      </c>
      <c r="J71" s="35">
        <v>3643</v>
      </c>
      <c r="K71" s="35">
        <v>4916</v>
      </c>
      <c r="L71" s="34">
        <v>26277</v>
      </c>
      <c r="M71" s="34">
        <v>5345</v>
      </c>
      <c r="N71" s="35">
        <v>30</v>
      </c>
      <c r="O71" s="34">
        <v>876</v>
      </c>
      <c r="P71" s="70">
        <v>6.1000000000000004E-3</v>
      </c>
      <c r="Q71" s="33">
        <v>66</v>
      </c>
      <c r="R71" s="70">
        <v>1.34E-2</v>
      </c>
      <c r="S71" s="34">
        <v>398</v>
      </c>
      <c r="T71" s="47"/>
      <c r="U71" s="48"/>
      <c r="V71" s="49"/>
      <c r="W71" s="37"/>
      <c r="X71" s="60"/>
      <c r="Y71" s="37"/>
      <c r="Z71" s="37"/>
      <c r="AA71" s="37">
        <v>55</v>
      </c>
      <c r="AB71" s="37">
        <v>5</v>
      </c>
      <c r="AC71" s="37"/>
    </row>
    <row r="72" spans="1:29" ht="45" customHeight="1">
      <c r="A72" s="54"/>
      <c r="B72" s="55" t="str">
        <f t="shared" si="0"/>
        <v>월</v>
      </c>
      <c r="C72" s="55" t="str">
        <f t="shared" si="1"/>
        <v>26년 1월 4주차</v>
      </c>
      <c r="D72" s="55">
        <v>46043</v>
      </c>
      <c r="E72" s="54" t="s">
        <v>82</v>
      </c>
      <c r="F72" s="54" t="s">
        <v>76</v>
      </c>
      <c r="G72" s="54" t="s">
        <v>62</v>
      </c>
      <c r="H72" s="33"/>
      <c r="I72" s="54" t="s">
        <v>34</v>
      </c>
      <c r="J72" s="35">
        <v>306</v>
      </c>
      <c r="K72" s="35">
        <v>422</v>
      </c>
      <c r="L72" s="34">
        <v>3063</v>
      </c>
      <c r="M72" s="34">
        <v>7258</v>
      </c>
      <c r="N72" s="35">
        <v>2</v>
      </c>
      <c r="O72" s="34">
        <v>1532</v>
      </c>
      <c r="P72" s="70">
        <v>4.7000000000000002E-3</v>
      </c>
      <c r="Q72" s="33">
        <v>5</v>
      </c>
      <c r="R72" s="70">
        <v>1.18E-2</v>
      </c>
      <c r="S72" s="34">
        <v>613</v>
      </c>
      <c r="T72" s="47"/>
      <c r="U72" s="48"/>
      <c r="V72" s="49"/>
      <c r="W72" s="37"/>
      <c r="X72" s="60"/>
      <c r="Y72" s="37"/>
      <c r="Z72" s="37"/>
      <c r="AA72" s="37">
        <v>4</v>
      </c>
      <c r="AB72" s="37">
        <v>0</v>
      </c>
      <c r="AC72" s="37"/>
    </row>
    <row r="73" spans="1:29" ht="45" customHeight="1">
      <c r="A73" s="54"/>
      <c r="B73" s="55" t="str">
        <f t="shared" si="0"/>
        <v>월</v>
      </c>
      <c r="C73" s="55" t="str">
        <f t="shared" si="1"/>
        <v>26년 1월 4주차</v>
      </c>
      <c r="D73" s="55">
        <v>46044</v>
      </c>
      <c r="E73" s="54" t="s">
        <v>80</v>
      </c>
      <c r="F73" s="54" t="s">
        <v>76</v>
      </c>
      <c r="G73" s="54" t="s">
        <v>62</v>
      </c>
      <c r="H73" s="33"/>
      <c r="I73" s="54" t="s">
        <v>34</v>
      </c>
      <c r="J73" s="35">
        <v>695</v>
      </c>
      <c r="K73" s="35">
        <v>893</v>
      </c>
      <c r="L73" s="34">
        <v>8423</v>
      </c>
      <c r="M73" s="34">
        <v>9432</v>
      </c>
      <c r="N73" s="35">
        <v>4</v>
      </c>
      <c r="O73" s="34">
        <v>2106</v>
      </c>
      <c r="P73" s="70">
        <v>4.4999999999999997E-3</v>
      </c>
      <c r="Q73" s="33">
        <v>18</v>
      </c>
      <c r="R73" s="70">
        <v>2.0199999999999999E-2</v>
      </c>
      <c r="S73" s="34">
        <v>468</v>
      </c>
      <c r="T73" s="47"/>
      <c r="U73" s="48"/>
      <c r="V73" s="49"/>
      <c r="W73" s="37"/>
      <c r="X73" s="60"/>
      <c r="Y73" s="37"/>
      <c r="Z73" s="37"/>
      <c r="AA73" s="37">
        <v>35</v>
      </c>
      <c r="AB73" s="37">
        <v>1</v>
      </c>
      <c r="AC73" s="37"/>
    </row>
    <row r="74" spans="1:29" ht="45" customHeight="1">
      <c r="A74" s="54"/>
      <c r="B74" s="55" t="str">
        <f t="shared" si="0"/>
        <v>월</v>
      </c>
      <c r="C74" s="55" t="str">
        <f t="shared" si="1"/>
        <v>26년 1월 4주차</v>
      </c>
      <c r="D74" s="55">
        <v>46044</v>
      </c>
      <c r="E74" s="54" t="s">
        <v>81</v>
      </c>
      <c r="F74" s="54" t="s">
        <v>76</v>
      </c>
      <c r="G74" s="54" t="s">
        <v>62</v>
      </c>
      <c r="H74" s="33"/>
      <c r="I74" s="54" t="s">
        <v>34</v>
      </c>
      <c r="J74" s="35">
        <v>4088</v>
      </c>
      <c r="K74" s="35">
        <v>5103</v>
      </c>
      <c r="L74" s="34">
        <v>27552</v>
      </c>
      <c r="M74" s="34">
        <v>5399</v>
      </c>
      <c r="N74" s="35">
        <v>41</v>
      </c>
      <c r="O74" s="34">
        <v>672</v>
      </c>
      <c r="P74" s="70">
        <v>8.0000000000000002E-3</v>
      </c>
      <c r="Q74" s="33">
        <v>75</v>
      </c>
      <c r="R74" s="70">
        <v>1.47E-2</v>
      </c>
      <c r="S74" s="34">
        <v>367</v>
      </c>
      <c r="T74" s="47"/>
      <c r="U74" s="48"/>
      <c r="V74" s="49"/>
      <c r="W74" s="37"/>
      <c r="X74" s="60"/>
      <c r="Y74" s="37"/>
      <c r="Z74" s="37"/>
      <c r="AA74" s="37">
        <v>43</v>
      </c>
      <c r="AB74" s="37">
        <v>1</v>
      </c>
      <c r="AC74" s="37"/>
    </row>
    <row r="75" spans="1:29" ht="45" customHeight="1">
      <c r="A75" s="54"/>
      <c r="B75" s="55" t="str">
        <f t="shared" si="0"/>
        <v>월</v>
      </c>
      <c r="C75" s="55" t="str">
        <f t="shared" si="1"/>
        <v>26년 1월 4주차</v>
      </c>
      <c r="D75" s="55">
        <v>46044</v>
      </c>
      <c r="E75" s="54" t="s">
        <v>82</v>
      </c>
      <c r="F75" s="54" t="s">
        <v>76</v>
      </c>
      <c r="G75" s="54" t="s">
        <v>62</v>
      </c>
      <c r="H75" s="33"/>
      <c r="I75" s="54" t="s">
        <v>34</v>
      </c>
      <c r="J75" s="35">
        <v>254</v>
      </c>
      <c r="K75" s="35">
        <v>363</v>
      </c>
      <c r="L75" s="34">
        <v>3389</v>
      </c>
      <c r="M75" s="34">
        <v>9336</v>
      </c>
      <c r="N75" s="35">
        <v>2</v>
      </c>
      <c r="O75" s="34">
        <v>1695</v>
      </c>
      <c r="P75" s="70">
        <v>5.4999999999999997E-3</v>
      </c>
      <c r="Q75" s="33">
        <v>2</v>
      </c>
      <c r="R75" s="70">
        <v>5.4999999999999997E-3</v>
      </c>
      <c r="S75" s="34">
        <v>1695</v>
      </c>
      <c r="T75" s="47"/>
      <c r="U75" s="48"/>
      <c r="V75" s="49"/>
      <c r="W75" s="37"/>
      <c r="X75" s="60"/>
      <c r="Y75" s="37"/>
      <c r="Z75" s="37"/>
      <c r="AA75" s="37">
        <v>0</v>
      </c>
      <c r="AB75" s="37">
        <v>0</v>
      </c>
      <c r="AC75" s="37"/>
    </row>
    <row r="76" spans="1:29" ht="45" customHeight="1">
      <c r="A76" s="54"/>
      <c r="B76" s="55" t="str">
        <f t="shared" si="0"/>
        <v>월</v>
      </c>
      <c r="C76" s="55" t="str">
        <f t="shared" si="1"/>
        <v>26년 1월 4주차</v>
      </c>
      <c r="D76" s="55">
        <v>46045</v>
      </c>
      <c r="E76" s="54" t="s">
        <v>80</v>
      </c>
      <c r="F76" s="54" t="s">
        <v>76</v>
      </c>
      <c r="G76" s="54" t="s">
        <v>62</v>
      </c>
      <c r="H76" s="33"/>
      <c r="I76" s="54" t="s">
        <v>34</v>
      </c>
      <c r="J76" s="35">
        <v>797</v>
      </c>
      <c r="K76" s="35">
        <v>1177</v>
      </c>
      <c r="L76" s="34">
        <v>10211</v>
      </c>
      <c r="M76" s="34">
        <v>8675</v>
      </c>
      <c r="N76" s="35">
        <v>8</v>
      </c>
      <c r="O76" s="34">
        <v>1276</v>
      </c>
      <c r="P76" s="70">
        <v>6.7999999999999996E-3</v>
      </c>
      <c r="Q76" s="33">
        <v>23</v>
      </c>
      <c r="R76" s="70">
        <v>1.95E-2</v>
      </c>
      <c r="S76" s="34">
        <v>444</v>
      </c>
      <c r="T76" s="47"/>
      <c r="U76" s="48"/>
      <c r="V76" s="49"/>
      <c r="W76" s="37"/>
      <c r="X76" s="60"/>
      <c r="Y76" s="37"/>
      <c r="Z76" s="37"/>
      <c r="AA76" s="37">
        <v>25</v>
      </c>
      <c r="AB76" s="37">
        <v>2</v>
      </c>
      <c r="AC76" s="37"/>
    </row>
    <row r="77" spans="1:29" ht="45" customHeight="1">
      <c r="A77" s="54"/>
      <c r="B77" s="55" t="str">
        <f t="shared" si="0"/>
        <v>월</v>
      </c>
      <c r="C77" s="55" t="str">
        <f t="shared" si="1"/>
        <v>26년 1월 4주차</v>
      </c>
      <c r="D77" s="55">
        <v>46045</v>
      </c>
      <c r="E77" s="54" t="s">
        <v>81</v>
      </c>
      <c r="F77" s="54" t="s">
        <v>76</v>
      </c>
      <c r="G77" s="54" t="s">
        <v>62</v>
      </c>
      <c r="H77" s="33"/>
      <c r="I77" s="54" t="s">
        <v>34</v>
      </c>
      <c r="J77" s="35">
        <v>2819</v>
      </c>
      <c r="K77" s="35">
        <v>4176</v>
      </c>
      <c r="L77" s="34">
        <v>24211</v>
      </c>
      <c r="M77" s="34">
        <v>5798</v>
      </c>
      <c r="N77" s="35">
        <v>31</v>
      </c>
      <c r="O77" s="34">
        <v>781</v>
      </c>
      <c r="P77" s="70">
        <v>7.4000000000000003E-3</v>
      </c>
      <c r="Q77" s="33">
        <v>61</v>
      </c>
      <c r="R77" s="70">
        <v>1.46E-2</v>
      </c>
      <c r="S77" s="34">
        <v>397</v>
      </c>
      <c r="T77" s="47"/>
      <c r="U77" s="48"/>
      <c r="V77" s="49"/>
      <c r="W77" s="37"/>
      <c r="X77" s="60"/>
      <c r="Y77" s="37"/>
      <c r="Z77" s="37"/>
      <c r="AA77" s="37">
        <v>50</v>
      </c>
      <c r="AB77" s="37">
        <v>3</v>
      </c>
      <c r="AC77" s="37"/>
    </row>
    <row r="78" spans="1:29" ht="45" customHeight="1">
      <c r="A78" s="54"/>
      <c r="B78" s="55" t="str">
        <f t="shared" si="0"/>
        <v>월</v>
      </c>
      <c r="C78" s="55" t="str">
        <f t="shared" si="1"/>
        <v>26년 1월 4주차</v>
      </c>
      <c r="D78" s="55">
        <v>46045</v>
      </c>
      <c r="E78" s="54" t="s">
        <v>82</v>
      </c>
      <c r="F78" s="54" t="s">
        <v>76</v>
      </c>
      <c r="G78" s="54" t="s">
        <v>62</v>
      </c>
      <c r="H78" s="33"/>
      <c r="I78" s="54" t="s">
        <v>34</v>
      </c>
      <c r="J78" s="35">
        <v>251</v>
      </c>
      <c r="K78" s="35">
        <v>392</v>
      </c>
      <c r="L78" s="34">
        <v>3552</v>
      </c>
      <c r="M78" s="34">
        <v>9061</v>
      </c>
      <c r="N78" s="35">
        <v>2</v>
      </c>
      <c r="O78" s="34">
        <v>1776</v>
      </c>
      <c r="P78" s="70">
        <v>5.1000000000000004E-3</v>
      </c>
      <c r="Q78" s="33">
        <v>4</v>
      </c>
      <c r="R78" s="70">
        <v>1.0200000000000001E-2</v>
      </c>
      <c r="S78" s="34">
        <v>888</v>
      </c>
      <c r="T78" s="47"/>
      <c r="U78" s="48"/>
      <c r="V78" s="49"/>
      <c r="W78" s="37"/>
      <c r="X78" s="60"/>
      <c r="Y78" s="37"/>
      <c r="Z78" s="37"/>
      <c r="AA78" s="37">
        <v>3</v>
      </c>
      <c r="AB78" s="37">
        <v>0</v>
      </c>
      <c r="AC78" s="37"/>
    </row>
    <row r="79" spans="1:29" ht="45" customHeight="1">
      <c r="A79" s="54"/>
      <c r="B79" s="55" t="str">
        <f t="shared" si="0"/>
        <v>월</v>
      </c>
      <c r="C79" s="55" t="str">
        <f t="shared" si="1"/>
        <v>26년 1월 4주차</v>
      </c>
      <c r="D79" s="55">
        <v>46046</v>
      </c>
      <c r="E79" s="54" t="s">
        <v>80</v>
      </c>
      <c r="F79" s="54" t="s">
        <v>76</v>
      </c>
      <c r="G79" s="54" t="s">
        <v>62</v>
      </c>
      <c r="H79" s="33"/>
      <c r="I79" s="54" t="s">
        <v>34</v>
      </c>
      <c r="J79" s="35">
        <v>1049</v>
      </c>
      <c r="K79" s="35">
        <v>1525</v>
      </c>
      <c r="L79" s="34">
        <v>12868</v>
      </c>
      <c r="M79" s="34">
        <v>8438</v>
      </c>
      <c r="N79" s="35">
        <v>17</v>
      </c>
      <c r="O79" s="34">
        <v>757</v>
      </c>
      <c r="P79" s="70">
        <v>1.11E-2</v>
      </c>
      <c r="Q79" s="33">
        <v>31</v>
      </c>
      <c r="R79" s="70">
        <v>2.0299999999999999E-2</v>
      </c>
      <c r="S79" s="34">
        <v>415</v>
      </c>
      <c r="T79" s="47"/>
      <c r="U79" s="48"/>
      <c r="V79" s="49"/>
      <c r="W79" s="37"/>
      <c r="X79" s="60"/>
      <c r="Y79" s="37"/>
      <c r="Z79" s="37"/>
      <c r="AA79" s="37">
        <v>22</v>
      </c>
      <c r="AB79" s="37">
        <v>0</v>
      </c>
      <c r="AC79" s="37"/>
    </row>
    <row r="80" spans="1:29" ht="45" customHeight="1">
      <c r="A80" s="54"/>
      <c r="B80" s="55" t="str">
        <f t="shared" si="0"/>
        <v>월</v>
      </c>
      <c r="C80" s="55" t="str">
        <f t="shared" si="1"/>
        <v>26년 1월 4주차</v>
      </c>
      <c r="D80" s="55">
        <v>46046</v>
      </c>
      <c r="E80" s="54" t="s">
        <v>81</v>
      </c>
      <c r="F80" s="54" t="s">
        <v>76</v>
      </c>
      <c r="G80" s="54" t="s">
        <v>62</v>
      </c>
      <c r="H80" s="33"/>
      <c r="I80" s="54" t="s">
        <v>34</v>
      </c>
      <c r="J80" s="35">
        <v>2391</v>
      </c>
      <c r="K80" s="35">
        <v>3765</v>
      </c>
      <c r="L80" s="34">
        <v>20786</v>
      </c>
      <c r="M80" s="34">
        <v>5521</v>
      </c>
      <c r="N80" s="35">
        <v>23</v>
      </c>
      <c r="O80" s="34">
        <v>904</v>
      </c>
      <c r="P80" s="70">
        <v>6.1000000000000004E-3</v>
      </c>
      <c r="Q80" s="33">
        <v>52</v>
      </c>
      <c r="R80" s="70">
        <v>1.38E-2</v>
      </c>
      <c r="S80" s="34">
        <v>400</v>
      </c>
      <c r="T80" s="47"/>
      <c r="U80" s="48"/>
      <c r="V80" s="49"/>
      <c r="W80" s="37"/>
      <c r="X80" s="60"/>
      <c r="Y80" s="37"/>
      <c r="Z80" s="37"/>
      <c r="AA80" s="37">
        <v>55</v>
      </c>
      <c r="AB80" s="37">
        <v>4</v>
      </c>
      <c r="AC80" s="37"/>
    </row>
    <row r="81" spans="1:29" ht="45" customHeight="1">
      <c r="A81" s="54"/>
      <c r="B81" s="55" t="str">
        <f t="shared" si="0"/>
        <v>월</v>
      </c>
      <c r="C81" s="55" t="str">
        <f t="shared" si="1"/>
        <v>26년 1월 4주차</v>
      </c>
      <c r="D81" s="55">
        <v>46046</v>
      </c>
      <c r="E81" s="54" t="s">
        <v>82</v>
      </c>
      <c r="F81" s="54" t="s">
        <v>76</v>
      </c>
      <c r="G81" s="54" t="s">
        <v>62</v>
      </c>
      <c r="H81" s="33"/>
      <c r="I81" s="54" t="s">
        <v>34</v>
      </c>
      <c r="J81" s="35">
        <v>330</v>
      </c>
      <c r="K81" s="35">
        <v>558</v>
      </c>
      <c r="L81" s="34">
        <v>4424</v>
      </c>
      <c r="M81" s="34">
        <v>7928</v>
      </c>
      <c r="N81" s="35">
        <v>7</v>
      </c>
      <c r="O81" s="34">
        <v>632</v>
      </c>
      <c r="P81" s="70">
        <v>1.2500000000000001E-2</v>
      </c>
      <c r="Q81" s="33">
        <v>10</v>
      </c>
      <c r="R81" s="70">
        <v>1.7899999999999999E-2</v>
      </c>
      <c r="S81" s="34">
        <v>442</v>
      </c>
      <c r="T81" s="47"/>
      <c r="U81" s="48"/>
      <c r="V81" s="49"/>
      <c r="W81" s="37"/>
      <c r="X81" s="60"/>
      <c r="Y81" s="37"/>
      <c r="Z81" s="37"/>
      <c r="AA81" s="37">
        <v>7</v>
      </c>
      <c r="AB81" s="37">
        <v>0</v>
      </c>
      <c r="AC81" s="37"/>
    </row>
    <row r="82" spans="1:29" ht="45" customHeight="1">
      <c r="A82" s="54"/>
      <c r="B82" s="55" t="str">
        <f t="shared" si="0"/>
        <v>월</v>
      </c>
      <c r="C82" s="55" t="str">
        <f t="shared" si="1"/>
        <v>26년 1월 4주차</v>
      </c>
      <c r="D82" s="55">
        <v>46047</v>
      </c>
      <c r="E82" s="54" t="s">
        <v>80</v>
      </c>
      <c r="F82" s="54" t="s">
        <v>76</v>
      </c>
      <c r="G82" s="54" t="s">
        <v>62</v>
      </c>
      <c r="H82" s="33"/>
      <c r="I82" s="54" t="s">
        <v>34</v>
      </c>
      <c r="J82" s="35">
        <v>1442</v>
      </c>
      <c r="K82" s="35">
        <v>1929</v>
      </c>
      <c r="L82" s="34">
        <v>14807</v>
      </c>
      <c r="M82" s="34">
        <v>7676</v>
      </c>
      <c r="N82" s="35">
        <v>10</v>
      </c>
      <c r="O82" s="34">
        <v>1481</v>
      </c>
      <c r="P82" s="70">
        <v>5.1999999999999998E-3</v>
      </c>
      <c r="Q82" s="33">
        <v>25</v>
      </c>
      <c r="R82" s="70">
        <v>1.2999999999999999E-2</v>
      </c>
      <c r="S82" s="34">
        <v>592</v>
      </c>
      <c r="T82" s="47"/>
      <c r="U82" s="48"/>
      <c r="V82" s="49"/>
      <c r="W82" s="37"/>
      <c r="X82" s="60"/>
      <c r="Y82" s="37"/>
      <c r="Z82" s="37"/>
      <c r="AA82" s="37">
        <v>37</v>
      </c>
      <c r="AB82" s="37">
        <v>1</v>
      </c>
      <c r="AC82" s="37"/>
    </row>
    <row r="83" spans="1:29" ht="45" customHeight="1">
      <c r="A83" s="54"/>
      <c r="B83" s="55" t="str">
        <f t="shared" si="0"/>
        <v>월</v>
      </c>
      <c r="C83" s="55" t="str">
        <f t="shared" si="1"/>
        <v>26년 1월 4주차</v>
      </c>
      <c r="D83" s="55">
        <v>46047</v>
      </c>
      <c r="E83" s="54" t="s">
        <v>81</v>
      </c>
      <c r="F83" s="54" t="s">
        <v>76</v>
      </c>
      <c r="G83" s="54" t="s">
        <v>62</v>
      </c>
      <c r="H83" s="33"/>
      <c r="I83" s="54" t="s">
        <v>34</v>
      </c>
      <c r="J83" s="35">
        <v>2499</v>
      </c>
      <c r="K83" s="35">
        <v>3879</v>
      </c>
      <c r="L83" s="34">
        <v>20844</v>
      </c>
      <c r="M83" s="34">
        <v>5374</v>
      </c>
      <c r="N83" s="35">
        <v>26</v>
      </c>
      <c r="O83" s="34">
        <v>802</v>
      </c>
      <c r="P83" s="70">
        <v>6.7000000000000002E-3</v>
      </c>
      <c r="Q83" s="33">
        <v>65</v>
      </c>
      <c r="R83" s="70">
        <v>1.6799999999999999E-2</v>
      </c>
      <c r="S83" s="34">
        <v>321</v>
      </c>
      <c r="T83" s="47"/>
      <c r="U83" s="48"/>
      <c r="V83" s="49"/>
      <c r="W83" s="37"/>
      <c r="X83" s="60">
        <v>1</v>
      </c>
      <c r="Y83" s="37">
        <v>149000</v>
      </c>
      <c r="Z83" s="37">
        <v>20844</v>
      </c>
      <c r="AA83" s="37">
        <v>55</v>
      </c>
      <c r="AB83" s="37">
        <v>1</v>
      </c>
      <c r="AC83" s="37"/>
    </row>
    <row r="84" spans="1:29" ht="45" customHeight="1">
      <c r="A84" s="54"/>
      <c r="B84" s="55" t="str">
        <f t="shared" si="0"/>
        <v>월</v>
      </c>
      <c r="C84" s="55" t="str">
        <f t="shared" si="1"/>
        <v>26년 1월 4주차</v>
      </c>
      <c r="D84" s="55">
        <v>46047</v>
      </c>
      <c r="E84" s="54" t="s">
        <v>82</v>
      </c>
      <c r="F84" s="54" t="s">
        <v>76</v>
      </c>
      <c r="G84" s="54" t="s">
        <v>62</v>
      </c>
      <c r="H84" s="33"/>
      <c r="I84" s="54" t="s">
        <v>34</v>
      </c>
      <c r="J84" s="35">
        <v>380</v>
      </c>
      <c r="K84" s="35">
        <v>561</v>
      </c>
      <c r="L84" s="34">
        <v>4183</v>
      </c>
      <c r="M84" s="34">
        <v>7456</v>
      </c>
      <c r="N84" s="35">
        <v>3</v>
      </c>
      <c r="O84" s="34">
        <v>1394</v>
      </c>
      <c r="P84" s="70">
        <v>5.3E-3</v>
      </c>
      <c r="Q84" s="33">
        <v>6</v>
      </c>
      <c r="R84" s="70">
        <v>1.0699999999999999E-2</v>
      </c>
      <c r="S84" s="34">
        <v>697</v>
      </c>
      <c r="T84" s="47"/>
      <c r="U84" s="48"/>
      <c r="V84" s="49"/>
      <c r="W84" s="37"/>
      <c r="X84" s="60"/>
      <c r="Y84" s="37"/>
      <c r="Z84" s="37"/>
      <c r="AA84" s="37">
        <v>5</v>
      </c>
      <c r="AB84" s="37">
        <v>0</v>
      </c>
      <c r="AC84" s="37"/>
    </row>
    <row r="85" spans="1:29" ht="45" customHeight="1">
      <c r="A85" s="54"/>
      <c r="B85" s="55" t="str">
        <f t="shared" si="0"/>
        <v>월</v>
      </c>
      <c r="C85" s="55" t="str">
        <f t="shared" si="1"/>
        <v>26년 1월 5주차</v>
      </c>
      <c r="D85" s="55">
        <v>46048</v>
      </c>
      <c r="E85" s="54" t="s">
        <v>80</v>
      </c>
      <c r="F85" s="54" t="s">
        <v>76</v>
      </c>
      <c r="G85" s="54" t="s">
        <v>62</v>
      </c>
      <c r="H85" s="33"/>
      <c r="I85" s="54" t="s">
        <v>34</v>
      </c>
      <c r="J85" s="35">
        <v>1507</v>
      </c>
      <c r="K85" s="35">
        <v>2058</v>
      </c>
      <c r="L85" s="34">
        <v>15150</v>
      </c>
      <c r="M85" s="34">
        <v>7362</v>
      </c>
      <c r="N85" s="35">
        <v>19</v>
      </c>
      <c r="O85" s="34">
        <v>797</v>
      </c>
      <c r="P85" s="70">
        <v>9.1999999999999998E-3</v>
      </c>
      <c r="Q85" s="33">
        <v>44</v>
      </c>
      <c r="R85" s="70">
        <v>2.1399999999999999E-2</v>
      </c>
      <c r="S85" s="34">
        <v>344</v>
      </c>
      <c r="T85" s="47"/>
      <c r="U85" s="48"/>
      <c r="V85" s="49"/>
      <c r="W85" s="37"/>
      <c r="X85" s="60"/>
      <c r="Y85" s="37"/>
      <c r="Z85" s="37"/>
      <c r="AA85" s="37">
        <v>29</v>
      </c>
      <c r="AB85" s="37">
        <v>1</v>
      </c>
      <c r="AC85" s="37"/>
    </row>
    <row r="86" spans="1:29" ht="45" customHeight="1">
      <c r="A86" s="54"/>
      <c r="B86" s="55" t="str">
        <f t="shared" si="0"/>
        <v>월</v>
      </c>
      <c r="C86" s="55" t="str">
        <f t="shared" si="1"/>
        <v>26년 1월 5주차</v>
      </c>
      <c r="D86" s="55">
        <v>46048</v>
      </c>
      <c r="E86" s="54" t="s">
        <v>81</v>
      </c>
      <c r="F86" s="54" t="s">
        <v>76</v>
      </c>
      <c r="G86" s="54" t="s">
        <v>62</v>
      </c>
      <c r="H86" s="33"/>
      <c r="I86" s="54" t="s">
        <v>34</v>
      </c>
      <c r="J86" s="35">
        <v>1718</v>
      </c>
      <c r="K86" s="35">
        <v>2982</v>
      </c>
      <c r="L86" s="34">
        <v>19143</v>
      </c>
      <c r="M86" s="34">
        <v>6420</v>
      </c>
      <c r="N86" s="35">
        <v>23</v>
      </c>
      <c r="O86" s="34">
        <v>832</v>
      </c>
      <c r="P86" s="70">
        <v>7.7000000000000002E-3</v>
      </c>
      <c r="Q86" s="33">
        <v>41</v>
      </c>
      <c r="R86" s="70">
        <v>1.37E-2</v>
      </c>
      <c r="S86" s="34">
        <v>467</v>
      </c>
      <c r="T86" s="47"/>
      <c r="U86" s="48"/>
      <c r="V86" s="49"/>
      <c r="W86" s="37"/>
      <c r="X86" s="60">
        <v>1</v>
      </c>
      <c r="Y86" s="37">
        <v>119000</v>
      </c>
      <c r="Z86" s="37">
        <v>19143</v>
      </c>
      <c r="AA86" s="37">
        <v>31</v>
      </c>
      <c r="AB86" s="37">
        <v>1</v>
      </c>
      <c r="AC86" s="37"/>
    </row>
    <row r="87" spans="1:29" ht="45" customHeight="1">
      <c r="A87" s="54"/>
      <c r="B87" s="55" t="str">
        <f t="shared" si="0"/>
        <v>월</v>
      </c>
      <c r="C87" s="55" t="str">
        <f t="shared" si="1"/>
        <v>26년 1월 5주차</v>
      </c>
      <c r="D87" s="55">
        <v>46048</v>
      </c>
      <c r="E87" s="54" t="s">
        <v>82</v>
      </c>
      <c r="F87" s="54" t="s">
        <v>76</v>
      </c>
      <c r="G87" s="54" t="s">
        <v>62</v>
      </c>
      <c r="H87" s="33"/>
      <c r="I87" s="54" t="s">
        <v>34</v>
      </c>
      <c r="J87" s="35">
        <v>408</v>
      </c>
      <c r="K87" s="35">
        <v>605</v>
      </c>
      <c r="L87" s="34">
        <v>5014</v>
      </c>
      <c r="M87" s="34">
        <v>8288</v>
      </c>
      <c r="N87" s="35">
        <v>5</v>
      </c>
      <c r="O87" s="34">
        <v>1003</v>
      </c>
      <c r="P87" s="70">
        <v>8.3000000000000001E-3</v>
      </c>
      <c r="Q87" s="33">
        <v>13</v>
      </c>
      <c r="R87" s="70">
        <v>2.1499999999999998E-2</v>
      </c>
      <c r="S87" s="34">
        <v>386</v>
      </c>
      <c r="T87" s="47"/>
      <c r="U87" s="48"/>
      <c r="V87" s="49"/>
      <c r="W87" s="37"/>
      <c r="X87" s="60"/>
      <c r="Y87" s="37"/>
      <c r="Z87" s="37"/>
      <c r="AA87" s="37">
        <v>9</v>
      </c>
      <c r="AB87" s="37">
        <v>0</v>
      </c>
      <c r="AC87" s="37"/>
    </row>
    <row r="88" spans="1:29" ht="45" customHeight="1">
      <c r="A88" s="54"/>
      <c r="B88" s="55" t="str">
        <f t="shared" si="0"/>
        <v>월</v>
      </c>
      <c r="C88" s="55" t="str">
        <f t="shared" si="1"/>
        <v>26년 1월 5주차</v>
      </c>
      <c r="D88" s="55">
        <v>46049</v>
      </c>
      <c r="E88" s="54" t="s">
        <v>80</v>
      </c>
      <c r="F88" s="54" t="s">
        <v>76</v>
      </c>
      <c r="G88" s="54" t="s">
        <v>62</v>
      </c>
      <c r="H88" s="33"/>
      <c r="I88" s="54" t="s">
        <v>34</v>
      </c>
      <c r="J88" s="35">
        <v>974</v>
      </c>
      <c r="K88" s="35">
        <v>1337</v>
      </c>
      <c r="L88" s="34">
        <v>11270</v>
      </c>
      <c r="M88" s="34">
        <v>8429</v>
      </c>
      <c r="N88" s="35">
        <v>6</v>
      </c>
      <c r="O88" s="34">
        <v>1878</v>
      </c>
      <c r="P88" s="70">
        <v>4.4999999999999997E-3</v>
      </c>
      <c r="Q88" s="33">
        <v>15</v>
      </c>
      <c r="R88" s="70">
        <v>1.12E-2</v>
      </c>
      <c r="S88" s="34">
        <v>751</v>
      </c>
      <c r="T88" s="47"/>
      <c r="U88" s="48"/>
      <c r="V88" s="49"/>
      <c r="W88" s="37"/>
      <c r="X88" s="60"/>
      <c r="Y88" s="37"/>
      <c r="Z88" s="37"/>
      <c r="AA88" s="37">
        <v>13</v>
      </c>
      <c r="AB88" s="37">
        <v>0</v>
      </c>
      <c r="AC88" s="37"/>
    </row>
    <row r="89" spans="1:29" ht="45" customHeight="1">
      <c r="A89" s="54"/>
      <c r="B89" s="55" t="str">
        <f t="shared" si="0"/>
        <v>월</v>
      </c>
      <c r="C89" s="55" t="str">
        <f t="shared" si="1"/>
        <v>26년 1월 5주차</v>
      </c>
      <c r="D89" s="55">
        <v>46049</v>
      </c>
      <c r="E89" s="54" t="s">
        <v>81</v>
      </c>
      <c r="F89" s="54" t="s">
        <v>76</v>
      </c>
      <c r="G89" s="54" t="s">
        <v>62</v>
      </c>
      <c r="H89" s="33"/>
      <c r="I89" s="54" t="s">
        <v>34</v>
      </c>
      <c r="J89" s="35">
        <v>1711</v>
      </c>
      <c r="K89" s="35">
        <v>2563</v>
      </c>
      <c r="L89" s="34">
        <v>15832</v>
      </c>
      <c r="M89" s="34">
        <v>6177</v>
      </c>
      <c r="N89" s="35">
        <v>22</v>
      </c>
      <c r="O89" s="34">
        <v>720</v>
      </c>
      <c r="P89" s="70">
        <v>8.6E-3</v>
      </c>
      <c r="Q89" s="33">
        <v>42</v>
      </c>
      <c r="R89" s="70">
        <v>1.6400000000000001E-2</v>
      </c>
      <c r="S89" s="34">
        <v>377</v>
      </c>
      <c r="T89" s="47"/>
      <c r="U89" s="48"/>
      <c r="V89" s="49"/>
      <c r="W89" s="37"/>
      <c r="X89" s="60"/>
      <c r="Y89" s="37"/>
      <c r="Z89" s="37"/>
      <c r="AA89" s="37">
        <v>23</v>
      </c>
      <c r="AB89" s="37">
        <v>2</v>
      </c>
      <c r="AC89" s="37"/>
    </row>
    <row r="90" spans="1:29" ht="45" customHeight="1">
      <c r="A90" s="54"/>
      <c r="B90" s="55" t="str">
        <f t="shared" si="0"/>
        <v>월</v>
      </c>
      <c r="C90" s="55" t="str">
        <f t="shared" si="1"/>
        <v>26년 1월 5주차</v>
      </c>
      <c r="D90" s="55">
        <v>46049</v>
      </c>
      <c r="E90" s="54" t="s">
        <v>82</v>
      </c>
      <c r="F90" s="54" t="s">
        <v>76</v>
      </c>
      <c r="G90" s="54" t="s">
        <v>62</v>
      </c>
      <c r="H90" s="33"/>
      <c r="I90" s="54" t="s">
        <v>34</v>
      </c>
      <c r="J90" s="35">
        <v>232</v>
      </c>
      <c r="K90" s="35">
        <v>336</v>
      </c>
      <c r="L90" s="34">
        <v>3779</v>
      </c>
      <c r="M90" s="34">
        <v>11247</v>
      </c>
      <c r="N90" s="35">
        <v>3</v>
      </c>
      <c r="O90" s="34">
        <v>1260</v>
      </c>
      <c r="P90" s="70">
        <v>8.8999999999999999E-3</v>
      </c>
      <c r="Q90" s="33">
        <v>6</v>
      </c>
      <c r="R90" s="70">
        <v>1.7899999999999999E-2</v>
      </c>
      <c r="S90" s="34">
        <v>630</v>
      </c>
      <c r="T90" s="47"/>
      <c r="U90" s="48"/>
      <c r="V90" s="49"/>
      <c r="W90" s="37"/>
      <c r="X90" s="60"/>
      <c r="Y90" s="37"/>
      <c r="Z90" s="37"/>
      <c r="AA90" s="37">
        <v>16</v>
      </c>
      <c r="AB90" s="37">
        <v>0</v>
      </c>
      <c r="AC90" s="37"/>
    </row>
    <row r="91" spans="1:29" ht="45" customHeight="1">
      <c r="A91" s="54"/>
      <c r="B91" s="55" t="str">
        <f t="shared" si="0"/>
        <v>월</v>
      </c>
      <c r="C91" s="55" t="str">
        <f t="shared" si="1"/>
        <v>26년 2월 3주차</v>
      </c>
      <c r="D91" s="55">
        <v>46062</v>
      </c>
      <c r="E91" s="54">
        <v>1</v>
      </c>
      <c r="F91" s="54" t="s">
        <v>58</v>
      </c>
      <c r="G91" s="54" t="s">
        <v>62</v>
      </c>
      <c r="H91" s="33"/>
      <c r="I91" s="54" t="s">
        <v>34</v>
      </c>
      <c r="J91" s="35">
        <v>383</v>
      </c>
      <c r="K91" s="35">
        <v>433</v>
      </c>
      <c r="L91" s="34">
        <v>3057</v>
      </c>
      <c r="M91" s="34">
        <v>7060</v>
      </c>
      <c r="N91" s="35">
        <v>3</v>
      </c>
      <c r="O91" s="34">
        <v>1019</v>
      </c>
      <c r="P91" s="70">
        <v>6.8999999999999999E-3</v>
      </c>
      <c r="Q91" s="33">
        <v>11</v>
      </c>
      <c r="R91" s="70">
        <v>2.5399999999999999E-2</v>
      </c>
      <c r="S91" s="34">
        <v>278</v>
      </c>
      <c r="T91" s="47"/>
      <c r="U91" s="48"/>
      <c r="V91" s="49"/>
      <c r="W91" s="37"/>
      <c r="X91" s="60"/>
      <c r="Y91" s="37"/>
      <c r="Z91" s="37"/>
      <c r="AA91" s="37">
        <v>10</v>
      </c>
      <c r="AB91" s="37">
        <v>0</v>
      </c>
      <c r="AC91" s="37"/>
    </row>
    <row r="92" spans="1:29" ht="45" customHeight="1">
      <c r="A92" s="54"/>
      <c r="B92" s="55" t="str">
        <f t="shared" si="0"/>
        <v>월</v>
      </c>
      <c r="C92" s="55" t="str">
        <f t="shared" si="1"/>
        <v>26년 2월 3주차</v>
      </c>
      <c r="D92" s="55">
        <v>46062</v>
      </c>
      <c r="E92" s="54">
        <v>2</v>
      </c>
      <c r="F92" s="54" t="s">
        <v>58</v>
      </c>
      <c r="G92" s="54" t="s">
        <v>62</v>
      </c>
      <c r="H92" s="33"/>
      <c r="I92" s="54" t="s">
        <v>34</v>
      </c>
      <c r="J92" s="35">
        <v>168</v>
      </c>
      <c r="K92" s="35">
        <v>186</v>
      </c>
      <c r="L92" s="34">
        <v>1187</v>
      </c>
      <c r="M92" s="34">
        <v>6382</v>
      </c>
      <c r="N92" s="35">
        <v>4</v>
      </c>
      <c r="O92" s="34">
        <v>297</v>
      </c>
      <c r="P92" s="70">
        <v>2.1499999999999998E-2</v>
      </c>
      <c r="Q92" s="33">
        <v>6</v>
      </c>
      <c r="R92" s="70">
        <v>3.2300000000000002E-2</v>
      </c>
      <c r="S92" s="34">
        <v>198</v>
      </c>
      <c r="T92" s="47"/>
      <c r="U92" s="48"/>
      <c r="V92" s="49"/>
      <c r="W92" s="37"/>
      <c r="X92" s="60"/>
      <c r="Y92" s="37"/>
      <c r="Z92" s="37"/>
      <c r="AA92" s="37">
        <v>2</v>
      </c>
      <c r="AB92" s="37">
        <v>0</v>
      </c>
      <c r="AC92" s="37"/>
    </row>
    <row r="93" spans="1:29" ht="45" customHeight="1">
      <c r="A93" s="54"/>
      <c r="B93" s="55" t="str">
        <f t="shared" si="0"/>
        <v>월</v>
      </c>
      <c r="C93" s="55" t="str">
        <f t="shared" si="1"/>
        <v>26년 2월 3주차</v>
      </c>
      <c r="D93" s="55">
        <v>46062</v>
      </c>
      <c r="E93" s="54">
        <v>3</v>
      </c>
      <c r="F93" s="54" t="s">
        <v>58</v>
      </c>
      <c r="G93" s="54" t="s">
        <v>62</v>
      </c>
      <c r="H93" s="33"/>
      <c r="I93" s="54" t="s">
        <v>34</v>
      </c>
      <c r="J93" s="35">
        <v>474</v>
      </c>
      <c r="K93" s="35">
        <v>524</v>
      </c>
      <c r="L93" s="34">
        <v>3093</v>
      </c>
      <c r="M93" s="34">
        <v>5903</v>
      </c>
      <c r="N93" s="35">
        <v>6</v>
      </c>
      <c r="O93" s="34">
        <v>516</v>
      </c>
      <c r="P93" s="70">
        <v>1.15E-2</v>
      </c>
      <c r="Q93" s="33">
        <v>26</v>
      </c>
      <c r="R93" s="70">
        <v>4.9599999999999998E-2</v>
      </c>
      <c r="S93" s="34">
        <v>119</v>
      </c>
      <c r="T93" s="47"/>
      <c r="U93" s="48"/>
      <c r="V93" s="49"/>
      <c r="W93" s="37"/>
      <c r="X93" s="60"/>
      <c r="Y93" s="37"/>
      <c r="Z93" s="37"/>
      <c r="AA93" s="37">
        <v>25</v>
      </c>
      <c r="AB93" s="37">
        <v>0</v>
      </c>
      <c r="AC93" s="37"/>
    </row>
    <row r="94" spans="1:29" ht="45" customHeight="1">
      <c r="A94" s="54"/>
      <c r="B94" s="55" t="str">
        <f t="shared" si="0"/>
        <v>월</v>
      </c>
      <c r="C94" s="55" t="str">
        <f t="shared" si="1"/>
        <v>26년 2월 3주차</v>
      </c>
      <c r="D94" s="55">
        <v>46063</v>
      </c>
      <c r="E94" s="54">
        <v>1</v>
      </c>
      <c r="F94" s="54" t="s">
        <v>58</v>
      </c>
      <c r="G94" s="54" t="s">
        <v>62</v>
      </c>
      <c r="H94" s="33"/>
      <c r="I94" s="54" t="s">
        <v>34</v>
      </c>
      <c r="J94" s="35">
        <v>156</v>
      </c>
      <c r="K94" s="35">
        <v>188</v>
      </c>
      <c r="L94" s="34">
        <v>1915</v>
      </c>
      <c r="M94" s="34">
        <v>10186</v>
      </c>
      <c r="N94" s="35">
        <v>3</v>
      </c>
      <c r="O94" s="34">
        <v>638</v>
      </c>
      <c r="P94" s="70">
        <v>1.6E-2</v>
      </c>
      <c r="Q94" s="33">
        <v>8</v>
      </c>
      <c r="R94" s="70">
        <v>4.2599999999999999E-2</v>
      </c>
      <c r="S94" s="34">
        <v>239</v>
      </c>
      <c r="T94" s="47"/>
      <c r="U94" s="48"/>
      <c r="V94" s="49"/>
      <c r="W94" s="37"/>
      <c r="X94" s="60"/>
      <c r="Y94" s="37"/>
      <c r="Z94" s="37"/>
      <c r="AA94" s="37">
        <v>13</v>
      </c>
      <c r="AB94" s="37">
        <v>0</v>
      </c>
      <c r="AC94" s="37"/>
    </row>
    <row r="95" spans="1:29" ht="45" customHeight="1">
      <c r="A95" s="54"/>
      <c r="B95" s="55" t="str">
        <f t="shared" si="0"/>
        <v>월</v>
      </c>
      <c r="C95" s="55" t="str">
        <f t="shared" si="1"/>
        <v>26년 2월 3주차</v>
      </c>
      <c r="D95" s="55">
        <v>46063</v>
      </c>
      <c r="E95" s="54">
        <v>2</v>
      </c>
      <c r="F95" s="54" t="s">
        <v>58</v>
      </c>
      <c r="G95" s="54" t="s">
        <v>62</v>
      </c>
      <c r="H95" s="33"/>
      <c r="I95" s="54" t="s">
        <v>34</v>
      </c>
      <c r="J95" s="35">
        <v>368</v>
      </c>
      <c r="K95" s="35">
        <v>462</v>
      </c>
      <c r="L95" s="34">
        <v>4329</v>
      </c>
      <c r="M95" s="34">
        <v>9370</v>
      </c>
      <c r="N95" s="35">
        <v>11</v>
      </c>
      <c r="O95" s="34">
        <v>394</v>
      </c>
      <c r="P95" s="70">
        <v>2.3800000000000002E-2</v>
      </c>
      <c r="Q95" s="33">
        <v>21</v>
      </c>
      <c r="R95" s="70">
        <v>4.5499999999999999E-2</v>
      </c>
      <c r="S95" s="34">
        <v>206</v>
      </c>
      <c r="T95" s="47"/>
      <c r="U95" s="48"/>
      <c r="V95" s="49"/>
      <c r="W95" s="37"/>
      <c r="X95" s="60"/>
      <c r="Y95" s="37"/>
      <c r="Z95" s="37"/>
      <c r="AA95" s="37">
        <v>15</v>
      </c>
      <c r="AB95" s="37">
        <v>0</v>
      </c>
      <c r="AC95" s="37"/>
    </row>
    <row r="96" spans="1:29" ht="45" customHeight="1">
      <c r="A96" s="54"/>
      <c r="B96" s="55" t="str">
        <f t="shared" si="0"/>
        <v>월</v>
      </c>
      <c r="C96" s="55" t="str">
        <f t="shared" si="1"/>
        <v>26년 2월 3주차</v>
      </c>
      <c r="D96" s="55">
        <v>46063</v>
      </c>
      <c r="E96" s="54">
        <v>3</v>
      </c>
      <c r="F96" s="54" t="s">
        <v>58</v>
      </c>
      <c r="G96" s="54" t="s">
        <v>62</v>
      </c>
      <c r="H96" s="33"/>
      <c r="I96" s="54" t="s">
        <v>34</v>
      </c>
      <c r="J96" s="35">
        <v>3818</v>
      </c>
      <c r="K96" s="35">
        <v>4541</v>
      </c>
      <c r="L96" s="34">
        <v>31217</v>
      </c>
      <c r="M96" s="34">
        <v>6874</v>
      </c>
      <c r="N96" s="35">
        <v>87</v>
      </c>
      <c r="O96" s="34">
        <v>359</v>
      </c>
      <c r="P96" s="70">
        <v>1.9199999999999998E-2</v>
      </c>
      <c r="Q96" s="33">
        <v>244</v>
      </c>
      <c r="R96" s="70">
        <v>5.3699999999999998E-2</v>
      </c>
      <c r="S96" s="34">
        <v>128</v>
      </c>
      <c r="T96" s="47"/>
      <c r="U96" s="48"/>
      <c r="V96" s="49"/>
      <c r="W96" s="37"/>
      <c r="X96" s="60"/>
      <c r="Y96" s="37"/>
      <c r="Z96" s="37"/>
      <c r="AA96" s="37">
        <v>187</v>
      </c>
      <c r="AB96" s="37">
        <v>8</v>
      </c>
      <c r="AC96" s="37"/>
    </row>
    <row r="97" spans="1:29" ht="45" customHeight="1">
      <c r="A97" s="54"/>
      <c r="B97" s="55" t="str">
        <f t="shared" si="0"/>
        <v>월</v>
      </c>
      <c r="C97" s="55" t="str">
        <f t="shared" si="1"/>
        <v>26년 2월 3주차</v>
      </c>
      <c r="D97" s="55">
        <v>46063</v>
      </c>
      <c r="E97" s="54">
        <v>4</v>
      </c>
      <c r="F97" s="54" t="s">
        <v>58</v>
      </c>
      <c r="G97" s="54" t="s">
        <v>62</v>
      </c>
      <c r="H97" s="33"/>
      <c r="I97" s="54" t="s">
        <v>34</v>
      </c>
      <c r="J97" s="35">
        <v>83</v>
      </c>
      <c r="K97" s="35">
        <v>107</v>
      </c>
      <c r="L97" s="34">
        <v>1541</v>
      </c>
      <c r="M97" s="34">
        <v>14402</v>
      </c>
      <c r="N97" s="35">
        <v>3</v>
      </c>
      <c r="O97" s="34">
        <v>514</v>
      </c>
      <c r="P97" s="70">
        <v>2.8000000000000001E-2</v>
      </c>
      <c r="Q97" s="33">
        <v>4</v>
      </c>
      <c r="R97" s="70">
        <v>3.7400000000000003E-2</v>
      </c>
      <c r="S97" s="34">
        <v>385</v>
      </c>
      <c r="T97" s="47"/>
      <c r="U97" s="48"/>
      <c r="V97" s="49"/>
      <c r="W97" s="37"/>
      <c r="X97" s="60"/>
      <c r="Y97" s="37"/>
      <c r="Z97" s="37"/>
      <c r="AA97" s="37">
        <v>3</v>
      </c>
      <c r="AB97" s="37">
        <v>0</v>
      </c>
      <c r="AC97" s="37"/>
    </row>
    <row r="98" spans="1:29" ht="45" customHeight="1">
      <c r="A98" s="54"/>
      <c r="B98" s="55" t="str">
        <f t="shared" si="0"/>
        <v>월</v>
      </c>
      <c r="C98" s="55" t="str">
        <f t="shared" si="1"/>
        <v>26년 2월 3주차</v>
      </c>
      <c r="D98" s="55">
        <v>46064</v>
      </c>
      <c r="E98" s="54">
        <v>1</v>
      </c>
      <c r="F98" s="54" t="s">
        <v>58</v>
      </c>
      <c r="G98" s="54" t="s">
        <v>62</v>
      </c>
      <c r="H98" s="33"/>
      <c r="I98" s="54" t="s">
        <v>34</v>
      </c>
      <c r="J98" s="35">
        <v>64</v>
      </c>
      <c r="K98" s="35">
        <v>91</v>
      </c>
      <c r="L98" s="34">
        <v>1592</v>
      </c>
      <c r="M98" s="34">
        <v>17495</v>
      </c>
      <c r="N98" s="35">
        <v>6</v>
      </c>
      <c r="O98" s="34">
        <v>265</v>
      </c>
      <c r="P98" s="70">
        <v>6.59E-2</v>
      </c>
      <c r="Q98" s="33">
        <v>9</v>
      </c>
      <c r="R98" s="70">
        <v>9.8900000000000002E-2</v>
      </c>
      <c r="S98" s="34">
        <v>177</v>
      </c>
      <c r="T98" s="47"/>
      <c r="U98" s="48"/>
      <c r="V98" s="49"/>
      <c r="W98" s="37"/>
      <c r="X98" s="60"/>
      <c r="Y98" s="37"/>
      <c r="Z98" s="37"/>
      <c r="AA98" s="37">
        <v>15</v>
      </c>
      <c r="AB98" s="37">
        <v>0</v>
      </c>
      <c r="AC98" s="37"/>
    </row>
    <row r="99" spans="1:29" ht="45" customHeight="1">
      <c r="A99" s="54"/>
      <c r="B99" s="55" t="str">
        <f t="shared" si="0"/>
        <v>월</v>
      </c>
      <c r="C99" s="55" t="str">
        <f t="shared" si="1"/>
        <v>26년 2월 3주차</v>
      </c>
      <c r="D99" s="55">
        <v>46064</v>
      </c>
      <c r="E99" s="54">
        <v>2</v>
      </c>
      <c r="F99" s="54" t="s">
        <v>58</v>
      </c>
      <c r="G99" s="54" t="s">
        <v>62</v>
      </c>
      <c r="H99" s="33"/>
      <c r="I99" s="54" t="s">
        <v>34</v>
      </c>
      <c r="J99" s="35">
        <v>184</v>
      </c>
      <c r="K99" s="35">
        <v>246</v>
      </c>
      <c r="L99" s="34">
        <v>3983</v>
      </c>
      <c r="M99" s="34">
        <v>16191</v>
      </c>
      <c r="N99" s="35">
        <v>3</v>
      </c>
      <c r="O99" s="34">
        <v>1328</v>
      </c>
      <c r="P99" s="70">
        <v>1.2200000000000001E-2</v>
      </c>
      <c r="Q99" s="33">
        <v>11</v>
      </c>
      <c r="R99" s="70">
        <v>4.4699999999999997E-2</v>
      </c>
      <c r="S99" s="34">
        <v>362</v>
      </c>
      <c r="T99" s="47"/>
      <c r="U99" s="48"/>
      <c r="V99" s="49"/>
      <c r="W99" s="37"/>
      <c r="X99" s="60"/>
      <c r="Y99" s="37"/>
      <c r="Z99" s="37"/>
      <c r="AA99" s="37">
        <v>11</v>
      </c>
      <c r="AB99" s="37">
        <v>0</v>
      </c>
      <c r="AC99" s="37"/>
    </row>
    <row r="100" spans="1:29" ht="45" customHeight="1">
      <c r="A100" s="54"/>
      <c r="B100" s="55" t="str">
        <f t="shared" si="0"/>
        <v>월</v>
      </c>
      <c r="C100" s="55" t="str">
        <f t="shared" si="1"/>
        <v>26년 2월 3주차</v>
      </c>
      <c r="D100" s="55">
        <v>46064</v>
      </c>
      <c r="E100" s="54">
        <v>3</v>
      </c>
      <c r="F100" s="54" t="s">
        <v>58</v>
      </c>
      <c r="G100" s="54" t="s">
        <v>62</v>
      </c>
      <c r="H100" s="33"/>
      <c r="I100" s="54" t="s">
        <v>34</v>
      </c>
      <c r="J100" s="35">
        <v>3571</v>
      </c>
      <c r="K100" s="35">
        <v>4155</v>
      </c>
      <c r="L100" s="34">
        <v>31794</v>
      </c>
      <c r="M100" s="34">
        <v>7652</v>
      </c>
      <c r="N100" s="35">
        <v>57</v>
      </c>
      <c r="O100" s="34">
        <v>558</v>
      </c>
      <c r="P100" s="70">
        <v>1.37E-2</v>
      </c>
      <c r="Q100" s="33">
        <v>144</v>
      </c>
      <c r="R100" s="70">
        <v>3.4700000000000002E-2</v>
      </c>
      <c r="S100" s="34">
        <v>221</v>
      </c>
      <c r="T100" s="47"/>
      <c r="U100" s="48"/>
      <c r="V100" s="49"/>
      <c r="W100" s="37"/>
      <c r="X100" s="60">
        <v>1</v>
      </c>
      <c r="Y100" s="37">
        <v>29000</v>
      </c>
      <c r="Z100" s="37">
        <v>31794</v>
      </c>
      <c r="AA100" s="37">
        <v>103</v>
      </c>
      <c r="AB100" s="37">
        <v>5</v>
      </c>
      <c r="AC100" s="37"/>
    </row>
    <row r="101" spans="1:29" ht="45" customHeight="1">
      <c r="A101" s="54"/>
      <c r="B101" s="55" t="str">
        <f t="shared" si="0"/>
        <v>월</v>
      </c>
      <c r="C101" s="55" t="str">
        <f t="shared" si="1"/>
        <v>26년 2월 3주차</v>
      </c>
      <c r="D101" s="55">
        <v>46064</v>
      </c>
      <c r="E101" s="54">
        <v>4</v>
      </c>
      <c r="F101" s="54" t="s">
        <v>58</v>
      </c>
      <c r="G101" s="54" t="s">
        <v>62</v>
      </c>
      <c r="H101" s="33"/>
      <c r="I101" s="54" t="s">
        <v>34</v>
      </c>
      <c r="J101" s="35">
        <v>140</v>
      </c>
      <c r="K101" s="35">
        <v>196</v>
      </c>
      <c r="L101" s="34">
        <v>2727</v>
      </c>
      <c r="M101" s="34">
        <v>13913</v>
      </c>
      <c r="N101" s="35">
        <v>3</v>
      </c>
      <c r="O101" s="34">
        <v>909</v>
      </c>
      <c r="P101" s="70">
        <v>1.5299999999999999E-2</v>
      </c>
      <c r="Q101" s="33">
        <v>7</v>
      </c>
      <c r="R101" s="70">
        <v>3.5700000000000003E-2</v>
      </c>
      <c r="S101" s="34">
        <v>390</v>
      </c>
      <c r="T101" s="47"/>
      <c r="U101" s="48"/>
      <c r="V101" s="49"/>
      <c r="W101" s="37"/>
      <c r="X101" s="60"/>
      <c r="Y101" s="37"/>
      <c r="Z101" s="37"/>
      <c r="AA101" s="37">
        <v>11</v>
      </c>
      <c r="AB101" s="37">
        <v>0</v>
      </c>
      <c r="AC101" s="37"/>
    </row>
    <row r="102" spans="1:29" ht="45" customHeight="1">
      <c r="A102" s="54"/>
      <c r="B102" s="55" t="str">
        <f t="shared" si="0"/>
        <v>월</v>
      </c>
      <c r="C102" s="55" t="str">
        <f t="shared" si="1"/>
        <v>26년 2월 3주차</v>
      </c>
      <c r="D102" s="55">
        <v>46065</v>
      </c>
      <c r="E102" s="54">
        <v>1</v>
      </c>
      <c r="F102" s="54" t="s">
        <v>58</v>
      </c>
      <c r="G102" s="54" t="s">
        <v>62</v>
      </c>
      <c r="H102" s="33"/>
      <c r="I102" s="54" t="s">
        <v>34</v>
      </c>
      <c r="J102" s="35">
        <v>174</v>
      </c>
      <c r="K102" s="35">
        <v>214</v>
      </c>
      <c r="L102" s="34">
        <v>2839</v>
      </c>
      <c r="M102" s="34">
        <v>13266</v>
      </c>
      <c r="N102" s="35">
        <v>5</v>
      </c>
      <c r="O102" s="34">
        <v>568</v>
      </c>
      <c r="P102" s="70">
        <v>2.3400000000000001E-2</v>
      </c>
      <c r="Q102" s="33">
        <v>19</v>
      </c>
      <c r="R102" s="70">
        <v>8.8800000000000004E-2</v>
      </c>
      <c r="S102" s="34">
        <v>149</v>
      </c>
      <c r="T102" s="47"/>
      <c r="U102" s="48"/>
      <c r="V102" s="49"/>
      <c r="W102" s="37"/>
      <c r="X102" s="60"/>
      <c r="Y102" s="37"/>
      <c r="Z102" s="37"/>
      <c r="AA102" s="37">
        <v>15</v>
      </c>
      <c r="AB102" s="37">
        <v>0</v>
      </c>
      <c r="AC102" s="37"/>
    </row>
    <row r="103" spans="1:29" ht="45" customHeight="1">
      <c r="A103" s="54"/>
      <c r="B103" s="55" t="str">
        <f t="shared" si="0"/>
        <v>월</v>
      </c>
      <c r="C103" s="55" t="str">
        <f t="shared" si="1"/>
        <v>26년 2월 3주차</v>
      </c>
      <c r="D103" s="55">
        <v>46065</v>
      </c>
      <c r="E103" s="54">
        <v>2</v>
      </c>
      <c r="F103" s="54" t="s">
        <v>58</v>
      </c>
      <c r="G103" s="54" t="s">
        <v>62</v>
      </c>
      <c r="H103" s="33"/>
      <c r="I103" s="54" t="s">
        <v>34</v>
      </c>
      <c r="J103" s="35">
        <v>244</v>
      </c>
      <c r="K103" s="35">
        <v>341</v>
      </c>
      <c r="L103" s="34">
        <v>4836</v>
      </c>
      <c r="M103" s="34">
        <v>14182</v>
      </c>
      <c r="N103" s="35">
        <v>7</v>
      </c>
      <c r="O103" s="34">
        <v>691</v>
      </c>
      <c r="P103" s="70">
        <v>2.0500000000000001E-2</v>
      </c>
      <c r="Q103" s="33">
        <v>15</v>
      </c>
      <c r="R103" s="70">
        <v>4.3999999999999997E-2</v>
      </c>
      <c r="S103" s="34">
        <v>322</v>
      </c>
      <c r="T103" s="47"/>
      <c r="U103" s="48"/>
      <c r="V103" s="49"/>
      <c r="W103" s="37"/>
      <c r="X103" s="60"/>
      <c r="Y103" s="37"/>
      <c r="Z103" s="37"/>
      <c r="AA103" s="37">
        <v>25</v>
      </c>
      <c r="AB103" s="37">
        <v>0</v>
      </c>
      <c r="AC103" s="37"/>
    </row>
    <row r="104" spans="1:29" ht="45" customHeight="1">
      <c r="A104" s="54"/>
      <c r="B104" s="55" t="str">
        <f t="shared" si="0"/>
        <v>월</v>
      </c>
      <c r="C104" s="55" t="str">
        <f t="shared" si="1"/>
        <v>26년 2월 3주차</v>
      </c>
      <c r="D104" s="55">
        <v>46065</v>
      </c>
      <c r="E104" s="54">
        <v>3</v>
      </c>
      <c r="F104" s="54" t="s">
        <v>58</v>
      </c>
      <c r="G104" s="54" t="s">
        <v>62</v>
      </c>
      <c r="H104" s="33"/>
      <c r="I104" s="54" t="s">
        <v>34</v>
      </c>
      <c r="J104" s="35">
        <v>3290</v>
      </c>
      <c r="K104" s="35">
        <v>3892</v>
      </c>
      <c r="L104" s="34">
        <v>27526</v>
      </c>
      <c r="M104" s="34">
        <v>7072</v>
      </c>
      <c r="N104" s="35">
        <v>67</v>
      </c>
      <c r="O104" s="34">
        <v>411</v>
      </c>
      <c r="P104" s="70">
        <v>1.72E-2</v>
      </c>
      <c r="Q104" s="33">
        <v>158</v>
      </c>
      <c r="R104" s="70">
        <v>4.0599999999999997E-2</v>
      </c>
      <c r="S104" s="34">
        <v>174</v>
      </c>
      <c r="T104" s="47"/>
      <c r="U104" s="48"/>
      <c r="V104" s="49"/>
      <c r="W104" s="37"/>
      <c r="X104" s="60"/>
      <c r="Y104" s="37"/>
      <c r="Z104" s="37"/>
      <c r="AA104" s="37">
        <v>103</v>
      </c>
      <c r="AB104" s="37">
        <v>4</v>
      </c>
      <c r="AC104" s="37"/>
    </row>
    <row r="105" spans="1:29" ht="45" customHeight="1">
      <c r="A105" s="54"/>
      <c r="B105" s="55" t="str">
        <f t="shared" si="0"/>
        <v>월</v>
      </c>
      <c r="C105" s="55" t="str">
        <f t="shared" si="1"/>
        <v>26년 2월 3주차</v>
      </c>
      <c r="D105" s="55">
        <v>46065</v>
      </c>
      <c r="E105" s="54">
        <v>4</v>
      </c>
      <c r="F105" s="54" t="s">
        <v>58</v>
      </c>
      <c r="G105" s="54" t="s">
        <v>62</v>
      </c>
      <c r="H105" s="33"/>
      <c r="I105" s="54" t="s">
        <v>34</v>
      </c>
      <c r="J105" s="35">
        <v>139</v>
      </c>
      <c r="K105" s="35">
        <v>189</v>
      </c>
      <c r="L105" s="34">
        <v>3578</v>
      </c>
      <c r="M105" s="34">
        <v>18931</v>
      </c>
      <c r="N105" s="35">
        <v>3</v>
      </c>
      <c r="O105" s="34">
        <v>1193</v>
      </c>
      <c r="P105" s="70">
        <v>1.5900000000000001E-2</v>
      </c>
      <c r="Q105" s="33">
        <v>7</v>
      </c>
      <c r="R105" s="70">
        <v>3.6999999999999998E-2</v>
      </c>
      <c r="S105" s="34">
        <v>511</v>
      </c>
      <c r="T105" s="47"/>
      <c r="U105" s="48"/>
      <c r="V105" s="49"/>
      <c r="W105" s="37"/>
      <c r="X105" s="60"/>
      <c r="Y105" s="37"/>
      <c r="Z105" s="37"/>
      <c r="AA105" s="37">
        <v>10</v>
      </c>
      <c r="AB105" s="37">
        <v>0</v>
      </c>
      <c r="AC105" s="37"/>
    </row>
    <row r="106" spans="1:29" ht="45" customHeight="1">
      <c r="A106" s="54"/>
      <c r="B106" s="55" t="str">
        <f t="shared" si="0"/>
        <v>월</v>
      </c>
      <c r="C106" s="55" t="str">
        <f t="shared" si="1"/>
        <v>26년 2월 3주차</v>
      </c>
      <c r="D106" s="55">
        <v>46066</v>
      </c>
      <c r="E106" s="54">
        <v>1</v>
      </c>
      <c r="F106" s="54" t="s">
        <v>58</v>
      </c>
      <c r="G106" s="54" t="s">
        <v>62</v>
      </c>
      <c r="H106" s="33"/>
      <c r="I106" s="54" t="s">
        <v>34</v>
      </c>
      <c r="J106" s="35">
        <v>286</v>
      </c>
      <c r="K106" s="35">
        <v>340</v>
      </c>
      <c r="L106" s="34">
        <v>3163</v>
      </c>
      <c r="M106" s="34">
        <v>9303</v>
      </c>
      <c r="N106" s="35">
        <v>6</v>
      </c>
      <c r="O106" s="34">
        <v>527</v>
      </c>
      <c r="P106" s="70">
        <v>1.7600000000000001E-2</v>
      </c>
      <c r="Q106" s="33">
        <v>20</v>
      </c>
      <c r="R106" s="70">
        <v>5.8799999999999998E-2</v>
      </c>
      <c r="S106" s="34">
        <v>158</v>
      </c>
      <c r="T106" s="47"/>
      <c r="U106" s="48"/>
      <c r="V106" s="49"/>
      <c r="W106" s="37"/>
      <c r="X106" s="60"/>
      <c r="Y106" s="37"/>
      <c r="Z106" s="37"/>
      <c r="AA106" s="37">
        <v>22</v>
      </c>
      <c r="AB106" s="37">
        <v>0</v>
      </c>
      <c r="AC106" s="37"/>
    </row>
    <row r="107" spans="1:29" ht="45" customHeight="1">
      <c r="A107" s="54"/>
      <c r="B107" s="55" t="str">
        <f t="shared" si="0"/>
        <v>월</v>
      </c>
      <c r="C107" s="55" t="str">
        <f t="shared" si="1"/>
        <v>26년 2월 3주차</v>
      </c>
      <c r="D107" s="55">
        <v>46066</v>
      </c>
      <c r="E107" s="54">
        <v>2</v>
      </c>
      <c r="F107" s="54" t="s">
        <v>58</v>
      </c>
      <c r="G107" s="54" t="s">
        <v>62</v>
      </c>
      <c r="H107" s="33"/>
      <c r="I107" s="54" t="s">
        <v>34</v>
      </c>
      <c r="J107" s="35">
        <v>276</v>
      </c>
      <c r="K107" s="35">
        <v>379</v>
      </c>
      <c r="L107" s="34">
        <v>4375</v>
      </c>
      <c r="M107" s="34">
        <v>11544</v>
      </c>
      <c r="N107" s="35">
        <v>4</v>
      </c>
      <c r="O107" s="34">
        <v>1094</v>
      </c>
      <c r="P107" s="70">
        <v>1.06E-2</v>
      </c>
      <c r="Q107" s="33">
        <v>8</v>
      </c>
      <c r="R107" s="70">
        <v>2.1100000000000001E-2</v>
      </c>
      <c r="S107" s="34">
        <v>547</v>
      </c>
      <c r="T107" s="47"/>
      <c r="U107" s="48"/>
      <c r="V107" s="49"/>
      <c r="W107" s="37"/>
      <c r="X107" s="60"/>
      <c r="Y107" s="37"/>
      <c r="Z107" s="37"/>
      <c r="AA107" s="37">
        <v>6</v>
      </c>
      <c r="AB107" s="37">
        <v>0</v>
      </c>
      <c r="AC107" s="37"/>
    </row>
    <row r="108" spans="1:29" ht="45" customHeight="1">
      <c r="A108" s="54"/>
      <c r="B108" s="55" t="str">
        <f t="shared" si="0"/>
        <v>월</v>
      </c>
      <c r="C108" s="55" t="str">
        <f t="shared" si="1"/>
        <v>26년 2월 3주차</v>
      </c>
      <c r="D108" s="55">
        <v>46066</v>
      </c>
      <c r="E108" s="54">
        <v>3</v>
      </c>
      <c r="F108" s="54" t="s">
        <v>58</v>
      </c>
      <c r="G108" s="54" t="s">
        <v>62</v>
      </c>
      <c r="H108" s="33"/>
      <c r="I108" s="54" t="s">
        <v>34</v>
      </c>
      <c r="J108" s="35">
        <v>4519</v>
      </c>
      <c r="K108" s="35">
        <v>5271</v>
      </c>
      <c r="L108" s="34">
        <v>28303</v>
      </c>
      <c r="M108" s="34">
        <v>5370</v>
      </c>
      <c r="N108" s="35">
        <v>61</v>
      </c>
      <c r="O108" s="34">
        <v>464</v>
      </c>
      <c r="P108" s="70">
        <v>1.1599999999999999E-2</v>
      </c>
      <c r="Q108" s="33">
        <v>158</v>
      </c>
      <c r="R108" s="70">
        <v>0.03</v>
      </c>
      <c r="S108" s="34">
        <v>179</v>
      </c>
      <c r="T108" s="47"/>
      <c r="U108" s="48"/>
      <c r="V108" s="49"/>
      <c r="W108" s="37"/>
      <c r="X108" s="60"/>
      <c r="Y108" s="37"/>
      <c r="Z108" s="37"/>
      <c r="AA108" s="37">
        <v>115</v>
      </c>
      <c r="AB108" s="37">
        <v>9</v>
      </c>
      <c r="AC108" s="37"/>
    </row>
    <row r="109" spans="1:29" ht="45" customHeight="1">
      <c r="A109" s="54"/>
      <c r="B109" s="55" t="str">
        <f t="shared" si="0"/>
        <v>월</v>
      </c>
      <c r="C109" s="55" t="str">
        <f t="shared" si="1"/>
        <v>26년 2월 3주차</v>
      </c>
      <c r="D109" s="55">
        <v>46066</v>
      </c>
      <c r="E109" s="54">
        <v>4</v>
      </c>
      <c r="F109" s="54" t="s">
        <v>58</v>
      </c>
      <c r="G109" s="54" t="s">
        <v>62</v>
      </c>
      <c r="H109" s="33"/>
      <c r="I109" s="54" t="s">
        <v>34</v>
      </c>
      <c r="J109" s="35">
        <v>182</v>
      </c>
      <c r="K109" s="35">
        <v>255</v>
      </c>
      <c r="L109" s="34">
        <v>3200</v>
      </c>
      <c r="M109" s="34">
        <v>12549</v>
      </c>
      <c r="N109" s="35">
        <v>5</v>
      </c>
      <c r="O109" s="34">
        <v>640</v>
      </c>
      <c r="P109" s="70">
        <v>1.9599999999999999E-2</v>
      </c>
      <c r="Q109" s="33">
        <v>10</v>
      </c>
      <c r="R109" s="70">
        <v>3.9199999999999999E-2</v>
      </c>
      <c r="S109" s="34">
        <v>320</v>
      </c>
      <c r="T109" s="47"/>
      <c r="U109" s="48"/>
      <c r="V109" s="49"/>
      <c r="W109" s="37"/>
      <c r="X109" s="60"/>
      <c r="Y109" s="37"/>
      <c r="Z109" s="37"/>
      <c r="AA109" s="37">
        <v>15</v>
      </c>
      <c r="AB109" s="37">
        <v>0</v>
      </c>
      <c r="AC109" s="37"/>
    </row>
    <row r="110" spans="1:29" ht="45" customHeight="1">
      <c r="A110" s="54"/>
      <c r="B110" s="55" t="str">
        <f t="shared" si="0"/>
        <v>월</v>
      </c>
      <c r="C110" s="55" t="str">
        <f t="shared" si="1"/>
        <v>26년 2월 3주차</v>
      </c>
      <c r="D110" s="55">
        <v>46067</v>
      </c>
      <c r="E110" s="54">
        <v>1</v>
      </c>
      <c r="F110" s="54" t="s">
        <v>58</v>
      </c>
      <c r="G110" s="54" t="s">
        <v>62</v>
      </c>
      <c r="H110" s="33"/>
      <c r="I110" s="54" t="s">
        <v>34</v>
      </c>
      <c r="J110" s="35">
        <v>205</v>
      </c>
      <c r="K110" s="35">
        <v>256</v>
      </c>
      <c r="L110" s="34">
        <v>2419</v>
      </c>
      <c r="M110" s="34">
        <v>9449</v>
      </c>
      <c r="N110" s="35">
        <v>1</v>
      </c>
      <c r="O110" s="34">
        <v>2419</v>
      </c>
      <c r="P110" s="70">
        <v>3.8999999999999998E-3</v>
      </c>
      <c r="Q110" s="33">
        <v>2</v>
      </c>
      <c r="R110" s="70">
        <v>7.7999999999999996E-3</v>
      </c>
      <c r="S110" s="34">
        <v>1210</v>
      </c>
      <c r="T110" s="47"/>
      <c r="U110" s="48"/>
      <c r="V110" s="49"/>
      <c r="W110" s="37"/>
      <c r="X110" s="60"/>
      <c r="Y110" s="37"/>
      <c r="Z110" s="37"/>
      <c r="AA110" s="37">
        <v>4</v>
      </c>
      <c r="AB110" s="37">
        <v>0</v>
      </c>
      <c r="AC110" s="37"/>
    </row>
    <row r="111" spans="1:29" ht="45" customHeight="1">
      <c r="A111" s="54"/>
      <c r="B111" s="55" t="str">
        <f t="shared" si="0"/>
        <v>월</v>
      </c>
      <c r="C111" s="55" t="str">
        <f t="shared" si="1"/>
        <v>26년 2월 3주차</v>
      </c>
      <c r="D111" s="55">
        <v>46067</v>
      </c>
      <c r="E111" s="54">
        <v>2</v>
      </c>
      <c r="F111" s="54" t="s">
        <v>58</v>
      </c>
      <c r="G111" s="54" t="s">
        <v>62</v>
      </c>
      <c r="H111" s="33"/>
      <c r="I111" s="54" t="s">
        <v>34</v>
      </c>
      <c r="J111" s="35">
        <v>225</v>
      </c>
      <c r="K111" s="35">
        <v>318</v>
      </c>
      <c r="L111" s="34">
        <v>3774</v>
      </c>
      <c r="M111" s="34">
        <v>11868</v>
      </c>
      <c r="N111" s="35">
        <v>3</v>
      </c>
      <c r="O111" s="34">
        <v>1258</v>
      </c>
      <c r="P111" s="70">
        <v>9.4000000000000004E-3</v>
      </c>
      <c r="Q111" s="33">
        <v>8</v>
      </c>
      <c r="R111" s="70">
        <v>2.52E-2</v>
      </c>
      <c r="S111" s="34">
        <v>472</v>
      </c>
      <c r="T111" s="47"/>
      <c r="U111" s="48"/>
      <c r="V111" s="49"/>
      <c r="W111" s="37"/>
      <c r="X111" s="60">
        <v>1</v>
      </c>
      <c r="Y111" s="37">
        <v>96000</v>
      </c>
      <c r="Z111" s="37">
        <v>3774</v>
      </c>
      <c r="AA111" s="37">
        <v>19</v>
      </c>
      <c r="AB111" s="37">
        <v>0</v>
      </c>
      <c r="AC111" s="37"/>
    </row>
    <row r="112" spans="1:29" ht="45" customHeight="1">
      <c r="A112" s="54"/>
      <c r="B112" s="55" t="str">
        <f t="shared" si="0"/>
        <v>월</v>
      </c>
      <c r="C112" s="55" t="str">
        <f t="shared" si="1"/>
        <v>26년 2월 3주차</v>
      </c>
      <c r="D112" s="55">
        <v>46067</v>
      </c>
      <c r="E112" s="54">
        <v>3</v>
      </c>
      <c r="F112" s="54" t="s">
        <v>58</v>
      </c>
      <c r="G112" s="54" t="s">
        <v>62</v>
      </c>
      <c r="H112" s="33"/>
      <c r="I112" s="54" t="s">
        <v>34</v>
      </c>
      <c r="J112" s="35">
        <v>4488</v>
      </c>
      <c r="K112" s="35">
        <v>5643</v>
      </c>
      <c r="L112" s="34">
        <v>30391</v>
      </c>
      <c r="M112" s="34">
        <v>5386</v>
      </c>
      <c r="N112" s="35">
        <v>74</v>
      </c>
      <c r="O112" s="34">
        <v>411</v>
      </c>
      <c r="P112" s="70">
        <v>1.3100000000000001E-2</v>
      </c>
      <c r="Q112" s="33">
        <v>164</v>
      </c>
      <c r="R112" s="70">
        <v>2.9100000000000001E-2</v>
      </c>
      <c r="S112" s="34">
        <v>185</v>
      </c>
      <c r="T112" s="47"/>
      <c r="U112" s="48"/>
      <c r="V112" s="49"/>
      <c r="W112" s="37"/>
      <c r="X112" s="60">
        <v>1</v>
      </c>
      <c r="Y112" s="37">
        <v>139000</v>
      </c>
      <c r="Z112" s="37">
        <v>30391</v>
      </c>
      <c r="AA112" s="37">
        <v>101</v>
      </c>
      <c r="AB112" s="37">
        <v>4</v>
      </c>
      <c r="AC112" s="37"/>
    </row>
    <row r="113" spans="1:29" ht="45" customHeight="1">
      <c r="A113" s="54"/>
      <c r="B113" s="55" t="str">
        <f t="shared" si="0"/>
        <v>월</v>
      </c>
      <c r="C113" s="55" t="str">
        <f t="shared" si="1"/>
        <v>26년 2월 3주차</v>
      </c>
      <c r="D113" s="55">
        <v>46067</v>
      </c>
      <c r="E113" s="54">
        <v>4</v>
      </c>
      <c r="F113" s="54" t="s">
        <v>58</v>
      </c>
      <c r="G113" s="54" t="s">
        <v>62</v>
      </c>
      <c r="H113" s="33"/>
      <c r="I113" s="54" t="s">
        <v>34</v>
      </c>
      <c r="J113" s="35">
        <v>429</v>
      </c>
      <c r="K113" s="35">
        <v>541</v>
      </c>
      <c r="L113" s="34">
        <v>3804</v>
      </c>
      <c r="M113" s="34">
        <v>7031</v>
      </c>
      <c r="N113" s="35">
        <v>2</v>
      </c>
      <c r="O113" s="34">
        <v>1902</v>
      </c>
      <c r="P113" s="70">
        <v>3.7000000000000002E-3</v>
      </c>
      <c r="Q113" s="33">
        <v>5</v>
      </c>
      <c r="R113" s="70">
        <v>9.1999999999999998E-3</v>
      </c>
      <c r="S113" s="34">
        <v>761</v>
      </c>
      <c r="T113" s="47"/>
      <c r="U113" s="48"/>
      <c r="V113" s="49"/>
      <c r="W113" s="37"/>
      <c r="X113" s="60"/>
      <c r="Y113" s="37"/>
      <c r="Z113" s="37"/>
      <c r="AA113" s="37">
        <v>3</v>
      </c>
      <c r="AB113" s="37">
        <v>1</v>
      </c>
      <c r="AC113" s="37"/>
    </row>
    <row r="114" spans="1:29" ht="45" customHeight="1">
      <c r="A114" s="54"/>
      <c r="B114" s="55" t="str">
        <f t="shared" si="0"/>
        <v>월</v>
      </c>
      <c r="C114" s="55" t="str">
        <f t="shared" si="1"/>
        <v>26년 2월 3주차</v>
      </c>
      <c r="D114" s="55">
        <v>46068</v>
      </c>
      <c r="E114" s="54">
        <v>1</v>
      </c>
      <c r="F114" s="54" t="s">
        <v>58</v>
      </c>
      <c r="G114" s="54" t="s">
        <v>62</v>
      </c>
      <c r="H114" s="33"/>
      <c r="I114" s="54" t="s">
        <v>34</v>
      </c>
      <c r="J114" s="35">
        <v>96</v>
      </c>
      <c r="K114" s="35">
        <v>112</v>
      </c>
      <c r="L114" s="34">
        <v>1932</v>
      </c>
      <c r="M114" s="34">
        <v>17250</v>
      </c>
      <c r="N114" s="35"/>
      <c r="O114" s="34"/>
      <c r="P114" s="59"/>
      <c r="Q114" s="33">
        <v>6</v>
      </c>
      <c r="R114" s="70">
        <v>5.3600000000000002E-2</v>
      </c>
      <c r="S114" s="34">
        <v>322</v>
      </c>
      <c r="T114" s="47"/>
      <c r="U114" s="48"/>
      <c r="V114" s="49"/>
      <c r="W114" s="37"/>
      <c r="X114" s="60"/>
      <c r="Y114" s="37"/>
      <c r="Z114" s="37"/>
      <c r="AA114" s="37">
        <v>10</v>
      </c>
      <c r="AB114" s="37">
        <v>0</v>
      </c>
      <c r="AC114" s="37"/>
    </row>
    <row r="115" spans="1:29" ht="45" customHeight="1">
      <c r="A115" s="54"/>
      <c r="B115" s="55" t="str">
        <f t="shared" si="0"/>
        <v>월</v>
      </c>
      <c r="C115" s="55" t="str">
        <f t="shared" si="1"/>
        <v>26년 2월 3주차</v>
      </c>
      <c r="D115" s="55">
        <v>46068</v>
      </c>
      <c r="E115" s="54">
        <v>2</v>
      </c>
      <c r="F115" s="54" t="s">
        <v>58</v>
      </c>
      <c r="G115" s="54" t="s">
        <v>62</v>
      </c>
      <c r="H115" s="33"/>
      <c r="I115" s="54" t="s">
        <v>34</v>
      </c>
      <c r="J115" s="35">
        <v>238</v>
      </c>
      <c r="K115" s="35">
        <v>342</v>
      </c>
      <c r="L115" s="34">
        <v>3948</v>
      </c>
      <c r="M115" s="34">
        <v>11544</v>
      </c>
      <c r="N115" s="35">
        <v>6</v>
      </c>
      <c r="O115" s="34">
        <v>658</v>
      </c>
      <c r="P115" s="70">
        <v>1.7500000000000002E-2</v>
      </c>
      <c r="Q115" s="33">
        <v>12</v>
      </c>
      <c r="R115" s="70">
        <v>3.5099999999999999E-2</v>
      </c>
      <c r="S115" s="34">
        <v>329</v>
      </c>
      <c r="T115" s="47"/>
      <c r="U115" s="48"/>
      <c r="V115" s="49"/>
      <c r="W115" s="37"/>
      <c r="X115" s="60"/>
      <c r="Y115" s="37"/>
      <c r="Z115" s="37"/>
      <c r="AA115" s="37">
        <v>15</v>
      </c>
      <c r="AB115" s="37">
        <v>0</v>
      </c>
      <c r="AC115" s="37"/>
    </row>
    <row r="116" spans="1:29" ht="45" customHeight="1">
      <c r="A116" s="54"/>
      <c r="B116" s="55" t="str">
        <f t="shared" si="0"/>
        <v>월</v>
      </c>
      <c r="C116" s="55" t="str">
        <f t="shared" si="1"/>
        <v>26년 2월 3주차</v>
      </c>
      <c r="D116" s="55">
        <v>46068</v>
      </c>
      <c r="E116" s="54">
        <v>3</v>
      </c>
      <c r="F116" s="54" t="s">
        <v>58</v>
      </c>
      <c r="G116" s="54" t="s">
        <v>62</v>
      </c>
      <c r="H116" s="33"/>
      <c r="I116" s="54" t="s">
        <v>34</v>
      </c>
      <c r="J116" s="35">
        <v>5353</v>
      </c>
      <c r="K116" s="35">
        <v>6677</v>
      </c>
      <c r="L116" s="34">
        <v>33703</v>
      </c>
      <c r="M116" s="34">
        <v>5048</v>
      </c>
      <c r="N116" s="35">
        <v>96</v>
      </c>
      <c r="O116" s="34">
        <v>351</v>
      </c>
      <c r="P116" s="70">
        <v>1.44E-2</v>
      </c>
      <c r="Q116" s="33">
        <v>215</v>
      </c>
      <c r="R116" s="70">
        <v>3.2199999999999999E-2</v>
      </c>
      <c r="S116" s="34">
        <v>157</v>
      </c>
      <c r="T116" s="47">
        <v>1.4539</v>
      </c>
      <c r="U116" s="48">
        <v>1</v>
      </c>
      <c r="V116" s="49">
        <v>49000</v>
      </c>
      <c r="W116" s="37">
        <v>33703</v>
      </c>
      <c r="X116" s="60">
        <v>1</v>
      </c>
      <c r="Y116" s="37">
        <v>49000</v>
      </c>
      <c r="Z116" s="37">
        <v>33703</v>
      </c>
      <c r="AA116" s="37">
        <v>128</v>
      </c>
      <c r="AB116" s="37">
        <v>11</v>
      </c>
      <c r="AC116" s="37"/>
    </row>
    <row r="117" spans="1:29" ht="45" customHeight="1">
      <c r="A117" s="54"/>
      <c r="B117" s="55" t="str">
        <f t="shared" si="0"/>
        <v>월</v>
      </c>
      <c r="C117" s="55" t="str">
        <f t="shared" si="1"/>
        <v>26년 2월 3주차</v>
      </c>
      <c r="D117" s="55">
        <v>46068</v>
      </c>
      <c r="E117" s="54">
        <v>4</v>
      </c>
      <c r="F117" s="54" t="s">
        <v>58</v>
      </c>
      <c r="G117" s="54" t="s">
        <v>62</v>
      </c>
      <c r="H117" s="33"/>
      <c r="I117" s="54" t="s">
        <v>34</v>
      </c>
      <c r="J117" s="35">
        <v>235</v>
      </c>
      <c r="K117" s="35">
        <v>306</v>
      </c>
      <c r="L117" s="34">
        <v>2680</v>
      </c>
      <c r="M117" s="34">
        <v>8758</v>
      </c>
      <c r="N117" s="35">
        <v>4</v>
      </c>
      <c r="O117" s="34">
        <v>670</v>
      </c>
      <c r="P117" s="70">
        <v>1.3100000000000001E-2</v>
      </c>
      <c r="Q117" s="33">
        <v>8</v>
      </c>
      <c r="R117" s="70">
        <v>2.6100000000000002E-2</v>
      </c>
      <c r="S117" s="34">
        <v>335</v>
      </c>
      <c r="T117" s="47"/>
      <c r="U117" s="48"/>
      <c r="V117" s="49"/>
      <c r="W117" s="37"/>
      <c r="X117" s="60"/>
      <c r="Y117" s="37"/>
      <c r="Z117" s="37"/>
      <c r="AA117" s="37">
        <v>9</v>
      </c>
      <c r="AB117" s="37">
        <v>0</v>
      </c>
      <c r="AC117" s="37"/>
    </row>
    <row r="118" spans="1:29" ht="45" customHeight="1">
      <c r="A118" s="54"/>
      <c r="B118" s="55" t="str">
        <f t="shared" si="0"/>
        <v>월</v>
      </c>
      <c r="C118" s="55" t="str">
        <f t="shared" si="1"/>
        <v>26년 2월 4주차</v>
      </c>
      <c r="D118" s="55">
        <v>46069</v>
      </c>
      <c r="E118" s="54">
        <v>1</v>
      </c>
      <c r="F118" s="54" t="s">
        <v>58</v>
      </c>
      <c r="G118" s="54" t="s">
        <v>62</v>
      </c>
      <c r="H118" s="33"/>
      <c r="I118" s="54" t="s">
        <v>34</v>
      </c>
      <c r="J118" s="35">
        <v>102</v>
      </c>
      <c r="K118" s="35">
        <v>122</v>
      </c>
      <c r="L118" s="34">
        <v>1545</v>
      </c>
      <c r="M118" s="34">
        <v>12664</v>
      </c>
      <c r="N118" s="35">
        <v>2</v>
      </c>
      <c r="O118" s="34">
        <v>773</v>
      </c>
      <c r="P118" s="70">
        <v>1.6400000000000001E-2</v>
      </c>
      <c r="Q118" s="33">
        <v>4</v>
      </c>
      <c r="R118" s="70">
        <v>3.2800000000000003E-2</v>
      </c>
      <c r="S118" s="34">
        <v>386</v>
      </c>
      <c r="T118" s="47"/>
      <c r="U118" s="48"/>
      <c r="V118" s="49"/>
      <c r="W118" s="37"/>
      <c r="X118" s="60"/>
      <c r="Y118" s="37"/>
      <c r="Z118" s="37"/>
      <c r="AA118" s="37">
        <v>3</v>
      </c>
      <c r="AB118" s="37">
        <v>0</v>
      </c>
      <c r="AC118" s="37"/>
    </row>
    <row r="119" spans="1:29" ht="45" customHeight="1">
      <c r="A119" s="54"/>
      <c r="B119" s="55" t="str">
        <f t="shared" si="0"/>
        <v>월</v>
      </c>
      <c r="C119" s="55" t="str">
        <f t="shared" si="1"/>
        <v>26년 2월 4주차</v>
      </c>
      <c r="D119" s="55">
        <v>46069</v>
      </c>
      <c r="E119" s="54">
        <v>2</v>
      </c>
      <c r="F119" s="54" t="s">
        <v>58</v>
      </c>
      <c r="G119" s="54" t="s">
        <v>62</v>
      </c>
      <c r="H119" s="33"/>
      <c r="I119" s="54" t="s">
        <v>34</v>
      </c>
      <c r="J119" s="35">
        <v>203</v>
      </c>
      <c r="K119" s="35">
        <v>274</v>
      </c>
      <c r="L119" s="34">
        <v>2915</v>
      </c>
      <c r="M119" s="34">
        <v>10639</v>
      </c>
      <c r="N119" s="35">
        <v>5</v>
      </c>
      <c r="O119" s="34">
        <v>583</v>
      </c>
      <c r="P119" s="70">
        <v>1.8200000000000001E-2</v>
      </c>
      <c r="Q119" s="33">
        <v>8</v>
      </c>
      <c r="R119" s="70">
        <v>2.92E-2</v>
      </c>
      <c r="S119" s="34">
        <v>364</v>
      </c>
      <c r="T119" s="47"/>
      <c r="U119" s="48"/>
      <c r="V119" s="49"/>
      <c r="W119" s="37"/>
      <c r="X119" s="60"/>
      <c r="Y119" s="37"/>
      <c r="Z119" s="37"/>
      <c r="AA119" s="37">
        <v>7</v>
      </c>
      <c r="AB119" s="37">
        <v>0</v>
      </c>
      <c r="AC119" s="37"/>
    </row>
    <row r="120" spans="1:29" ht="45" customHeight="1">
      <c r="A120" s="54"/>
      <c r="B120" s="55" t="str">
        <f t="shared" si="0"/>
        <v>월</v>
      </c>
      <c r="C120" s="55" t="str">
        <f t="shared" si="1"/>
        <v>26년 2월 4주차</v>
      </c>
      <c r="D120" s="55">
        <v>46069</v>
      </c>
      <c r="E120" s="54">
        <v>3</v>
      </c>
      <c r="F120" s="54" t="s">
        <v>58</v>
      </c>
      <c r="G120" s="54" t="s">
        <v>62</v>
      </c>
      <c r="H120" s="33"/>
      <c r="I120" s="54" t="s">
        <v>34</v>
      </c>
      <c r="J120" s="35">
        <v>6667</v>
      </c>
      <c r="K120" s="35">
        <v>7952</v>
      </c>
      <c r="L120" s="34">
        <v>34552</v>
      </c>
      <c r="M120" s="34">
        <v>4345</v>
      </c>
      <c r="N120" s="35">
        <v>138</v>
      </c>
      <c r="O120" s="34">
        <v>250</v>
      </c>
      <c r="P120" s="70">
        <v>1.7399999999999999E-2</v>
      </c>
      <c r="Q120" s="33">
        <v>279</v>
      </c>
      <c r="R120" s="70">
        <v>3.5099999999999999E-2</v>
      </c>
      <c r="S120" s="34">
        <v>124</v>
      </c>
      <c r="T120" s="47"/>
      <c r="U120" s="48"/>
      <c r="V120" s="49"/>
      <c r="W120" s="37"/>
      <c r="X120" s="60"/>
      <c r="Y120" s="37"/>
      <c r="Z120" s="37"/>
      <c r="AA120" s="37">
        <v>155</v>
      </c>
      <c r="AB120" s="37">
        <v>11</v>
      </c>
      <c r="AC120" s="37"/>
    </row>
    <row r="121" spans="1:29" ht="45" customHeight="1">
      <c r="A121" s="54"/>
      <c r="B121" s="55" t="str">
        <f t="shared" si="0"/>
        <v>월</v>
      </c>
      <c r="C121" s="55" t="str">
        <f t="shared" si="1"/>
        <v>26년 2월 4주차</v>
      </c>
      <c r="D121" s="55">
        <v>46069</v>
      </c>
      <c r="E121" s="54">
        <v>4</v>
      </c>
      <c r="F121" s="54" t="s">
        <v>58</v>
      </c>
      <c r="G121" s="54" t="s">
        <v>62</v>
      </c>
      <c r="H121" s="33"/>
      <c r="I121" s="54" t="s">
        <v>34</v>
      </c>
      <c r="J121" s="35">
        <v>95</v>
      </c>
      <c r="K121" s="35">
        <v>125</v>
      </c>
      <c r="L121" s="34">
        <v>1345</v>
      </c>
      <c r="M121" s="34">
        <v>10760</v>
      </c>
      <c r="N121" s="35"/>
      <c r="O121" s="34"/>
      <c r="P121" s="59"/>
      <c r="Q121" s="33">
        <v>1</v>
      </c>
      <c r="R121" s="70">
        <v>8.0000000000000002E-3</v>
      </c>
      <c r="S121" s="34">
        <v>1345</v>
      </c>
      <c r="T121" s="47"/>
      <c r="U121" s="48"/>
      <c r="V121" s="49"/>
      <c r="W121" s="37"/>
      <c r="X121" s="60"/>
      <c r="Y121" s="37"/>
      <c r="Z121" s="37"/>
      <c r="AA121" s="37">
        <v>3</v>
      </c>
      <c r="AB121" s="37">
        <v>0</v>
      </c>
      <c r="AC121" s="37"/>
    </row>
    <row r="122" spans="1:29" ht="45" customHeight="1">
      <c r="A122" s="54"/>
      <c r="B122" s="55" t="str">
        <f t="shared" si="0"/>
        <v>월</v>
      </c>
      <c r="C122" s="55" t="str">
        <f t="shared" si="1"/>
        <v>26년 2월 4주차</v>
      </c>
      <c r="D122" s="55">
        <v>46070</v>
      </c>
      <c r="E122" s="54">
        <v>1</v>
      </c>
      <c r="F122" s="54" t="s">
        <v>58</v>
      </c>
      <c r="G122" s="54" t="s">
        <v>62</v>
      </c>
      <c r="H122" s="33"/>
      <c r="I122" s="54" t="s">
        <v>34</v>
      </c>
      <c r="J122" s="35">
        <v>115</v>
      </c>
      <c r="K122" s="35">
        <v>143</v>
      </c>
      <c r="L122" s="34">
        <v>1495</v>
      </c>
      <c r="M122" s="34">
        <v>10455</v>
      </c>
      <c r="N122" s="35">
        <v>1</v>
      </c>
      <c r="O122" s="34">
        <v>1495</v>
      </c>
      <c r="P122" s="70">
        <v>7.0000000000000001E-3</v>
      </c>
      <c r="Q122" s="33">
        <v>2</v>
      </c>
      <c r="R122" s="70">
        <v>1.4E-2</v>
      </c>
      <c r="S122" s="34">
        <v>748</v>
      </c>
      <c r="T122" s="47"/>
      <c r="U122" s="48"/>
      <c r="V122" s="49"/>
      <c r="W122" s="37"/>
      <c r="X122" s="60"/>
      <c r="Y122" s="37"/>
      <c r="Z122" s="37"/>
      <c r="AA122" s="37">
        <v>7</v>
      </c>
      <c r="AB122" s="37">
        <v>0</v>
      </c>
      <c r="AC122" s="37"/>
    </row>
    <row r="123" spans="1:29" ht="45" customHeight="1">
      <c r="A123" s="54"/>
      <c r="B123" s="55" t="str">
        <f t="shared" si="0"/>
        <v>월</v>
      </c>
      <c r="C123" s="55" t="str">
        <f t="shared" si="1"/>
        <v>26년 2월 4주차</v>
      </c>
      <c r="D123" s="55">
        <v>46070</v>
      </c>
      <c r="E123" s="54">
        <v>2</v>
      </c>
      <c r="F123" s="54" t="s">
        <v>58</v>
      </c>
      <c r="G123" s="54" t="s">
        <v>62</v>
      </c>
      <c r="H123" s="33"/>
      <c r="I123" s="54" t="s">
        <v>34</v>
      </c>
      <c r="J123" s="35">
        <v>258</v>
      </c>
      <c r="K123" s="35">
        <v>364</v>
      </c>
      <c r="L123" s="34">
        <v>3356</v>
      </c>
      <c r="M123" s="34">
        <v>9220</v>
      </c>
      <c r="N123" s="35">
        <v>7</v>
      </c>
      <c r="O123" s="34">
        <v>479</v>
      </c>
      <c r="P123" s="70">
        <v>1.9199999999999998E-2</v>
      </c>
      <c r="Q123" s="33">
        <v>14</v>
      </c>
      <c r="R123" s="70">
        <v>3.85E-2</v>
      </c>
      <c r="S123" s="34">
        <v>240</v>
      </c>
      <c r="T123" s="47"/>
      <c r="U123" s="48"/>
      <c r="V123" s="49"/>
      <c r="W123" s="37"/>
      <c r="X123" s="60">
        <v>4</v>
      </c>
      <c r="Y123" s="37">
        <v>336000</v>
      </c>
      <c r="Z123" s="37">
        <v>839</v>
      </c>
      <c r="AA123" s="37">
        <v>10</v>
      </c>
      <c r="AB123" s="37">
        <v>0</v>
      </c>
      <c r="AC123" s="37"/>
    </row>
    <row r="124" spans="1:29" ht="45" customHeight="1">
      <c r="A124" s="54"/>
      <c r="B124" s="55" t="str">
        <f t="shared" si="0"/>
        <v>월</v>
      </c>
      <c r="C124" s="55" t="str">
        <f t="shared" si="1"/>
        <v>26년 2월 4주차</v>
      </c>
      <c r="D124" s="55">
        <v>46070</v>
      </c>
      <c r="E124" s="54">
        <v>3</v>
      </c>
      <c r="F124" s="54" t="s">
        <v>58</v>
      </c>
      <c r="G124" s="54" t="s">
        <v>62</v>
      </c>
      <c r="H124" s="33"/>
      <c r="I124" s="54" t="s">
        <v>34</v>
      </c>
      <c r="J124" s="35">
        <v>6198</v>
      </c>
      <c r="K124" s="35">
        <v>7898</v>
      </c>
      <c r="L124" s="34">
        <v>33508</v>
      </c>
      <c r="M124" s="34">
        <v>4243</v>
      </c>
      <c r="N124" s="35">
        <v>98</v>
      </c>
      <c r="O124" s="34">
        <v>342</v>
      </c>
      <c r="P124" s="70">
        <v>1.24E-2</v>
      </c>
      <c r="Q124" s="33">
        <v>213</v>
      </c>
      <c r="R124" s="70">
        <v>2.7E-2</v>
      </c>
      <c r="S124" s="34">
        <v>157</v>
      </c>
      <c r="T124" s="47">
        <v>4.1482999999999999</v>
      </c>
      <c r="U124" s="48">
        <v>1</v>
      </c>
      <c r="V124" s="49">
        <v>139000</v>
      </c>
      <c r="W124" s="37">
        <v>33508</v>
      </c>
      <c r="X124" s="60">
        <v>1</v>
      </c>
      <c r="Y124" s="37">
        <v>139000</v>
      </c>
      <c r="Z124" s="37">
        <v>33508</v>
      </c>
      <c r="AA124" s="37">
        <v>126</v>
      </c>
      <c r="AB124" s="37">
        <v>6</v>
      </c>
      <c r="AC124" s="37"/>
    </row>
    <row r="125" spans="1:29" ht="45" customHeight="1">
      <c r="A125" s="54"/>
      <c r="B125" s="55" t="str">
        <f t="shared" si="0"/>
        <v>월</v>
      </c>
      <c r="C125" s="55" t="str">
        <f t="shared" si="1"/>
        <v>26년 2월 4주차</v>
      </c>
      <c r="D125" s="55">
        <v>46070</v>
      </c>
      <c r="E125" s="54">
        <v>4</v>
      </c>
      <c r="F125" s="54" t="s">
        <v>58</v>
      </c>
      <c r="G125" s="54" t="s">
        <v>62</v>
      </c>
      <c r="H125" s="33"/>
      <c r="I125" s="54" t="s">
        <v>34</v>
      </c>
      <c r="J125" s="35">
        <v>146</v>
      </c>
      <c r="K125" s="35">
        <v>206</v>
      </c>
      <c r="L125" s="34">
        <v>1898</v>
      </c>
      <c r="M125" s="34">
        <v>9214</v>
      </c>
      <c r="N125" s="35">
        <v>1</v>
      </c>
      <c r="O125" s="34">
        <v>1898</v>
      </c>
      <c r="P125" s="70">
        <v>4.8999999999999998E-3</v>
      </c>
      <c r="Q125" s="33">
        <v>4</v>
      </c>
      <c r="R125" s="70">
        <v>1.9400000000000001E-2</v>
      </c>
      <c r="S125" s="34">
        <v>475</v>
      </c>
      <c r="T125" s="47"/>
      <c r="U125" s="48"/>
      <c r="V125" s="49"/>
      <c r="W125" s="37"/>
      <c r="X125" s="60"/>
      <c r="Y125" s="37"/>
      <c r="Z125" s="37"/>
      <c r="AA125" s="37">
        <v>3</v>
      </c>
      <c r="AB125" s="37">
        <v>0</v>
      </c>
      <c r="AC125" s="37"/>
    </row>
    <row r="126" spans="1:29" ht="45" customHeight="1">
      <c r="A126" s="54"/>
      <c r="B126" s="55" t="str">
        <f t="shared" si="0"/>
        <v>월</v>
      </c>
      <c r="C126" s="55" t="str">
        <f t="shared" si="1"/>
        <v>26년 2월 4주차</v>
      </c>
      <c r="D126" s="55">
        <v>46071</v>
      </c>
      <c r="E126" s="54">
        <v>1</v>
      </c>
      <c r="F126" s="54" t="s">
        <v>58</v>
      </c>
      <c r="G126" s="54" t="s">
        <v>62</v>
      </c>
      <c r="H126" s="33"/>
      <c r="I126" s="54" t="s">
        <v>34</v>
      </c>
      <c r="J126" s="35">
        <v>148</v>
      </c>
      <c r="K126" s="35">
        <v>191</v>
      </c>
      <c r="L126" s="34">
        <v>2628</v>
      </c>
      <c r="M126" s="34">
        <v>13759</v>
      </c>
      <c r="N126" s="35">
        <v>4</v>
      </c>
      <c r="O126" s="34">
        <v>657</v>
      </c>
      <c r="P126" s="70">
        <v>2.0899999999999998E-2</v>
      </c>
      <c r="Q126" s="33">
        <v>6</v>
      </c>
      <c r="R126" s="70">
        <v>3.1399999999999997E-2</v>
      </c>
      <c r="S126" s="34">
        <v>438</v>
      </c>
      <c r="T126" s="47"/>
      <c r="U126" s="48"/>
      <c r="V126" s="49"/>
      <c r="W126" s="37"/>
      <c r="X126" s="60"/>
      <c r="Y126" s="37"/>
      <c r="Z126" s="37"/>
      <c r="AA126" s="37">
        <v>4</v>
      </c>
      <c r="AB126" s="37">
        <v>0</v>
      </c>
      <c r="AC126" s="37"/>
    </row>
    <row r="127" spans="1:29" ht="45" customHeight="1">
      <c r="A127" s="54"/>
      <c r="B127" s="55" t="str">
        <f t="shared" si="0"/>
        <v>월</v>
      </c>
      <c r="C127" s="55" t="str">
        <f t="shared" si="1"/>
        <v>26년 2월 4주차</v>
      </c>
      <c r="D127" s="55">
        <v>46071</v>
      </c>
      <c r="E127" s="54">
        <v>2</v>
      </c>
      <c r="F127" s="54" t="s">
        <v>58</v>
      </c>
      <c r="G127" s="54" t="s">
        <v>62</v>
      </c>
      <c r="H127" s="33"/>
      <c r="I127" s="54" t="s">
        <v>34</v>
      </c>
      <c r="J127" s="35">
        <v>219</v>
      </c>
      <c r="K127" s="35">
        <v>298</v>
      </c>
      <c r="L127" s="34">
        <v>3231</v>
      </c>
      <c r="M127" s="34">
        <v>10842</v>
      </c>
      <c r="N127" s="35">
        <v>5</v>
      </c>
      <c r="O127" s="34">
        <v>646</v>
      </c>
      <c r="P127" s="70">
        <v>1.6799999999999999E-2</v>
      </c>
      <c r="Q127" s="33">
        <v>4</v>
      </c>
      <c r="R127" s="70">
        <v>1.34E-2</v>
      </c>
      <c r="S127" s="34">
        <v>808</v>
      </c>
      <c r="T127" s="47"/>
      <c r="U127" s="48"/>
      <c r="V127" s="49"/>
      <c r="W127" s="37"/>
      <c r="X127" s="60"/>
      <c r="Y127" s="37"/>
      <c r="Z127" s="37"/>
      <c r="AA127" s="37">
        <v>7</v>
      </c>
      <c r="AB127" s="37">
        <v>0</v>
      </c>
      <c r="AC127" s="37"/>
    </row>
    <row r="128" spans="1:29" ht="45" customHeight="1">
      <c r="A128" s="54"/>
      <c r="B128" s="55" t="str">
        <f t="shared" si="0"/>
        <v>월</v>
      </c>
      <c r="C128" s="55" t="str">
        <f t="shared" si="1"/>
        <v>26년 2월 4주차</v>
      </c>
      <c r="D128" s="55">
        <v>46071</v>
      </c>
      <c r="E128" s="54">
        <v>3</v>
      </c>
      <c r="F128" s="54" t="s">
        <v>58</v>
      </c>
      <c r="G128" s="54" t="s">
        <v>62</v>
      </c>
      <c r="H128" s="33"/>
      <c r="I128" s="54" t="s">
        <v>34</v>
      </c>
      <c r="J128" s="35">
        <v>4942</v>
      </c>
      <c r="K128" s="35">
        <v>5893</v>
      </c>
      <c r="L128" s="34">
        <v>29597</v>
      </c>
      <c r="M128" s="34">
        <v>5022</v>
      </c>
      <c r="N128" s="35">
        <v>53</v>
      </c>
      <c r="O128" s="34">
        <v>558</v>
      </c>
      <c r="P128" s="70">
        <v>8.9999999999999993E-3</v>
      </c>
      <c r="Q128" s="33">
        <v>127</v>
      </c>
      <c r="R128" s="70">
        <v>2.1600000000000001E-2</v>
      </c>
      <c r="S128" s="34">
        <v>233</v>
      </c>
      <c r="T128" s="47">
        <v>4.6963999999999997</v>
      </c>
      <c r="U128" s="48">
        <v>1</v>
      </c>
      <c r="V128" s="49">
        <v>139000</v>
      </c>
      <c r="W128" s="37">
        <v>29597</v>
      </c>
      <c r="X128" s="60">
        <v>2</v>
      </c>
      <c r="Y128" s="37">
        <v>208000</v>
      </c>
      <c r="Z128" s="37">
        <v>14799</v>
      </c>
      <c r="AA128" s="37">
        <v>91</v>
      </c>
      <c r="AB128" s="37">
        <v>2</v>
      </c>
      <c r="AC128" s="37"/>
    </row>
    <row r="129" spans="1:29" ht="45" customHeight="1">
      <c r="A129" s="54"/>
      <c r="B129" s="55" t="str">
        <f t="shared" si="0"/>
        <v>월</v>
      </c>
      <c r="C129" s="55" t="str">
        <f t="shared" si="1"/>
        <v>26년 2월 4주차</v>
      </c>
      <c r="D129" s="55">
        <v>46071</v>
      </c>
      <c r="E129" s="54">
        <v>4</v>
      </c>
      <c r="F129" s="54" t="s">
        <v>58</v>
      </c>
      <c r="G129" s="54" t="s">
        <v>62</v>
      </c>
      <c r="H129" s="33"/>
      <c r="I129" s="54" t="s">
        <v>34</v>
      </c>
      <c r="J129" s="35">
        <v>263</v>
      </c>
      <c r="K129" s="35">
        <v>341</v>
      </c>
      <c r="L129" s="34">
        <v>3087</v>
      </c>
      <c r="M129" s="34">
        <v>9053</v>
      </c>
      <c r="N129" s="35">
        <v>1</v>
      </c>
      <c r="O129" s="34">
        <v>3087</v>
      </c>
      <c r="P129" s="70">
        <v>2.8999999999999998E-3</v>
      </c>
      <c r="Q129" s="33">
        <v>3</v>
      </c>
      <c r="R129" s="70">
        <v>8.8000000000000005E-3</v>
      </c>
      <c r="S129" s="34">
        <v>1029</v>
      </c>
      <c r="T129" s="47"/>
      <c r="U129" s="48"/>
      <c r="V129" s="49"/>
      <c r="W129" s="37"/>
      <c r="X129" s="60"/>
      <c r="Y129" s="37"/>
      <c r="Z129" s="37"/>
      <c r="AA129" s="37">
        <v>2</v>
      </c>
      <c r="AB129" s="37">
        <v>0</v>
      </c>
      <c r="AC129" s="37"/>
    </row>
    <row r="130" spans="1:29" ht="45" customHeight="1">
      <c r="A130" s="54"/>
      <c r="B130" s="55" t="str">
        <f t="shared" si="0"/>
        <v>월</v>
      </c>
      <c r="C130" s="55" t="str">
        <f t="shared" si="1"/>
        <v>26년 2월 4주차</v>
      </c>
      <c r="D130" s="55">
        <v>46072</v>
      </c>
      <c r="E130" s="54">
        <v>1</v>
      </c>
      <c r="F130" s="54" t="s">
        <v>58</v>
      </c>
      <c r="G130" s="54" t="s">
        <v>62</v>
      </c>
      <c r="H130" s="33"/>
      <c r="I130" s="54" t="s">
        <v>34</v>
      </c>
      <c r="J130" s="35">
        <v>175</v>
      </c>
      <c r="K130" s="35">
        <v>240</v>
      </c>
      <c r="L130" s="34">
        <v>3935</v>
      </c>
      <c r="M130" s="34">
        <v>16396</v>
      </c>
      <c r="N130" s="35">
        <v>1</v>
      </c>
      <c r="O130" s="34">
        <v>3935</v>
      </c>
      <c r="P130" s="70">
        <v>4.1999999999999997E-3</v>
      </c>
      <c r="Q130" s="33">
        <v>2</v>
      </c>
      <c r="R130" s="70">
        <v>8.3000000000000001E-3</v>
      </c>
      <c r="S130" s="34">
        <v>1968</v>
      </c>
      <c r="T130" s="47"/>
      <c r="U130" s="48"/>
      <c r="V130" s="49"/>
      <c r="W130" s="37"/>
      <c r="X130" s="60"/>
      <c r="Y130" s="37"/>
      <c r="Z130" s="37"/>
      <c r="AA130" s="37">
        <v>5</v>
      </c>
      <c r="AB130" s="37">
        <v>0</v>
      </c>
      <c r="AC130" s="37"/>
    </row>
    <row r="131" spans="1:29" ht="45" customHeight="1">
      <c r="A131" s="54"/>
      <c r="B131" s="55" t="str">
        <f t="shared" si="0"/>
        <v>월</v>
      </c>
      <c r="C131" s="55" t="str">
        <f t="shared" si="1"/>
        <v>26년 2월 4주차</v>
      </c>
      <c r="D131" s="55">
        <v>46072</v>
      </c>
      <c r="E131" s="54">
        <v>2</v>
      </c>
      <c r="F131" s="54" t="s">
        <v>58</v>
      </c>
      <c r="G131" s="54" t="s">
        <v>62</v>
      </c>
      <c r="H131" s="33"/>
      <c r="I131" s="54" t="s">
        <v>34</v>
      </c>
      <c r="J131" s="35">
        <v>182</v>
      </c>
      <c r="K131" s="35">
        <v>268</v>
      </c>
      <c r="L131" s="34">
        <v>3756</v>
      </c>
      <c r="M131" s="34">
        <v>14015</v>
      </c>
      <c r="N131" s="35">
        <v>5</v>
      </c>
      <c r="O131" s="34">
        <v>751</v>
      </c>
      <c r="P131" s="70">
        <v>1.8700000000000001E-2</v>
      </c>
      <c r="Q131" s="33">
        <v>6</v>
      </c>
      <c r="R131" s="70">
        <v>2.24E-2</v>
      </c>
      <c r="S131" s="34">
        <v>626</v>
      </c>
      <c r="T131" s="47"/>
      <c r="U131" s="48"/>
      <c r="V131" s="49"/>
      <c r="W131" s="37"/>
      <c r="X131" s="60"/>
      <c r="Y131" s="37"/>
      <c r="Z131" s="37"/>
      <c r="AA131" s="37">
        <v>5</v>
      </c>
      <c r="AB131" s="37">
        <v>0</v>
      </c>
      <c r="AC131" s="37"/>
    </row>
    <row r="132" spans="1:29" ht="45" customHeight="1">
      <c r="A132" s="54"/>
      <c r="B132" s="55" t="str">
        <f t="shared" si="0"/>
        <v>월</v>
      </c>
      <c r="C132" s="55" t="str">
        <f t="shared" si="1"/>
        <v>26년 2월 4주차</v>
      </c>
      <c r="D132" s="55">
        <v>46072</v>
      </c>
      <c r="E132" s="54">
        <v>3</v>
      </c>
      <c r="F132" s="54" t="s">
        <v>58</v>
      </c>
      <c r="G132" s="54" t="s">
        <v>62</v>
      </c>
      <c r="H132" s="33"/>
      <c r="I132" s="54" t="s">
        <v>34</v>
      </c>
      <c r="J132" s="35">
        <v>3999</v>
      </c>
      <c r="K132" s="35">
        <v>4550</v>
      </c>
      <c r="L132" s="34">
        <v>27997</v>
      </c>
      <c r="M132" s="34">
        <v>6153</v>
      </c>
      <c r="N132" s="35">
        <v>83</v>
      </c>
      <c r="O132" s="34">
        <v>337</v>
      </c>
      <c r="P132" s="70">
        <v>1.8200000000000001E-2</v>
      </c>
      <c r="Q132" s="33">
        <v>164</v>
      </c>
      <c r="R132" s="70">
        <v>3.5999999999999997E-2</v>
      </c>
      <c r="S132" s="34">
        <v>171</v>
      </c>
      <c r="T132" s="47"/>
      <c r="U132" s="48"/>
      <c r="V132" s="49"/>
      <c r="W132" s="37"/>
      <c r="X132" s="60">
        <v>1</v>
      </c>
      <c r="Y132" s="37">
        <v>119000</v>
      </c>
      <c r="Z132" s="37">
        <v>27997</v>
      </c>
      <c r="AA132" s="37">
        <v>104</v>
      </c>
      <c r="AB132" s="37">
        <v>6</v>
      </c>
      <c r="AC132" s="37"/>
    </row>
    <row r="133" spans="1:29" ht="45" customHeight="1">
      <c r="A133" s="54"/>
      <c r="B133" s="55" t="str">
        <f t="shared" si="0"/>
        <v>월</v>
      </c>
      <c r="C133" s="55" t="str">
        <f t="shared" si="1"/>
        <v>26년 2월 4주차</v>
      </c>
      <c r="D133" s="55">
        <v>46072</v>
      </c>
      <c r="E133" s="54">
        <v>4</v>
      </c>
      <c r="F133" s="54" t="s">
        <v>58</v>
      </c>
      <c r="G133" s="54" t="s">
        <v>62</v>
      </c>
      <c r="H133" s="33"/>
      <c r="I133" s="54" t="s">
        <v>34</v>
      </c>
      <c r="J133" s="35">
        <v>177</v>
      </c>
      <c r="K133" s="35">
        <v>248</v>
      </c>
      <c r="L133" s="34">
        <v>3494</v>
      </c>
      <c r="M133" s="34">
        <v>14089</v>
      </c>
      <c r="N133" s="35">
        <v>1</v>
      </c>
      <c r="O133" s="34">
        <v>3494</v>
      </c>
      <c r="P133" s="70">
        <v>4.0000000000000001E-3</v>
      </c>
      <c r="Q133" s="33">
        <v>5</v>
      </c>
      <c r="R133" s="70">
        <v>2.0199999999999999E-2</v>
      </c>
      <c r="S133" s="34">
        <v>699</v>
      </c>
      <c r="T133" s="47"/>
      <c r="U133" s="48"/>
      <c r="V133" s="49"/>
      <c r="W133" s="37"/>
      <c r="X133" s="60"/>
      <c r="Y133" s="37"/>
      <c r="Z133" s="37"/>
      <c r="AA133" s="37">
        <v>6</v>
      </c>
      <c r="AB133" s="37">
        <v>1</v>
      </c>
      <c r="AC133" s="37"/>
    </row>
    <row r="134" spans="1:29" ht="45" customHeight="1">
      <c r="A134" s="54"/>
      <c r="B134" s="55" t="str">
        <f t="shared" si="0"/>
        <v>월</v>
      </c>
      <c r="C134" s="55" t="str">
        <f t="shared" si="1"/>
        <v>26년 2월 4주차</v>
      </c>
      <c r="D134" s="55">
        <v>46073</v>
      </c>
      <c r="E134" s="54">
        <v>1</v>
      </c>
      <c r="F134" s="54" t="s">
        <v>58</v>
      </c>
      <c r="G134" s="54" t="s">
        <v>62</v>
      </c>
      <c r="H134" s="33"/>
      <c r="I134" s="54" t="s">
        <v>34</v>
      </c>
      <c r="J134" s="35">
        <v>78</v>
      </c>
      <c r="K134" s="35">
        <v>92</v>
      </c>
      <c r="L134" s="34">
        <v>953</v>
      </c>
      <c r="M134" s="34">
        <v>10359</v>
      </c>
      <c r="N134" s="35">
        <v>1</v>
      </c>
      <c r="O134" s="34">
        <v>953</v>
      </c>
      <c r="P134" s="70">
        <v>1.09E-2</v>
      </c>
      <c r="Q134" s="33">
        <v>1</v>
      </c>
      <c r="R134" s="70">
        <v>1.09E-2</v>
      </c>
      <c r="S134" s="34">
        <v>953</v>
      </c>
      <c r="T134" s="47"/>
      <c r="U134" s="48"/>
      <c r="V134" s="49"/>
      <c r="W134" s="37"/>
      <c r="X134" s="60"/>
      <c r="Y134" s="37"/>
      <c r="Z134" s="37"/>
      <c r="AA134" s="37">
        <v>2</v>
      </c>
      <c r="AB134" s="37">
        <v>1</v>
      </c>
      <c r="AC134" s="37"/>
    </row>
    <row r="135" spans="1:29" ht="45" customHeight="1">
      <c r="A135" s="54"/>
      <c r="B135" s="55" t="str">
        <f t="shared" si="0"/>
        <v>월</v>
      </c>
      <c r="C135" s="55" t="str">
        <f t="shared" si="1"/>
        <v>26년 2월 4주차</v>
      </c>
      <c r="D135" s="55">
        <v>46073</v>
      </c>
      <c r="E135" s="54">
        <v>2</v>
      </c>
      <c r="F135" s="54" t="s">
        <v>58</v>
      </c>
      <c r="G135" s="54" t="s">
        <v>62</v>
      </c>
      <c r="H135" s="33"/>
      <c r="I135" s="54" t="s">
        <v>34</v>
      </c>
      <c r="J135" s="35">
        <v>160</v>
      </c>
      <c r="K135" s="35">
        <v>227</v>
      </c>
      <c r="L135" s="34">
        <v>2858</v>
      </c>
      <c r="M135" s="34">
        <v>12590</v>
      </c>
      <c r="N135" s="35">
        <v>3</v>
      </c>
      <c r="O135" s="34">
        <v>953</v>
      </c>
      <c r="P135" s="70">
        <v>1.32E-2</v>
      </c>
      <c r="Q135" s="33">
        <v>8</v>
      </c>
      <c r="R135" s="70">
        <v>3.5200000000000002E-2</v>
      </c>
      <c r="S135" s="34">
        <v>357</v>
      </c>
      <c r="T135" s="47"/>
      <c r="U135" s="48"/>
      <c r="V135" s="49"/>
      <c r="W135" s="37"/>
      <c r="X135" s="60"/>
      <c r="Y135" s="37"/>
      <c r="Z135" s="37"/>
      <c r="AA135" s="37">
        <v>12</v>
      </c>
      <c r="AB135" s="37">
        <v>0</v>
      </c>
      <c r="AC135" s="37"/>
    </row>
    <row r="136" spans="1:29" ht="45" customHeight="1">
      <c r="A136" s="54"/>
      <c r="B136" s="55" t="str">
        <f t="shared" si="0"/>
        <v>월</v>
      </c>
      <c r="C136" s="55" t="str">
        <f t="shared" si="1"/>
        <v>26년 2월 4주차</v>
      </c>
      <c r="D136" s="55">
        <v>46073</v>
      </c>
      <c r="E136" s="54">
        <v>3</v>
      </c>
      <c r="F136" s="54" t="s">
        <v>58</v>
      </c>
      <c r="G136" s="54" t="s">
        <v>62</v>
      </c>
      <c r="H136" s="33"/>
      <c r="I136" s="54" t="s">
        <v>34</v>
      </c>
      <c r="J136" s="35">
        <v>5229</v>
      </c>
      <c r="K136" s="35">
        <v>6176</v>
      </c>
      <c r="L136" s="34">
        <v>32328</v>
      </c>
      <c r="M136" s="34">
        <v>5234</v>
      </c>
      <c r="N136" s="35">
        <v>81</v>
      </c>
      <c r="O136" s="34">
        <v>399</v>
      </c>
      <c r="P136" s="70">
        <v>1.3100000000000001E-2</v>
      </c>
      <c r="Q136" s="33">
        <v>163</v>
      </c>
      <c r="R136" s="70">
        <v>2.64E-2</v>
      </c>
      <c r="S136" s="34">
        <v>198</v>
      </c>
      <c r="T136" s="47"/>
      <c r="U136" s="48"/>
      <c r="V136" s="49"/>
      <c r="W136" s="37"/>
      <c r="X136" s="60">
        <v>1</v>
      </c>
      <c r="Y136" s="37">
        <v>139000</v>
      </c>
      <c r="Z136" s="37">
        <v>32328</v>
      </c>
      <c r="AA136" s="37">
        <v>89</v>
      </c>
      <c r="AB136" s="37">
        <v>8</v>
      </c>
      <c r="AC136" s="37"/>
    </row>
    <row r="137" spans="1:29" ht="45" customHeight="1">
      <c r="A137" s="54"/>
      <c r="B137" s="55" t="str">
        <f t="shared" si="0"/>
        <v>월</v>
      </c>
      <c r="C137" s="55" t="str">
        <f t="shared" si="1"/>
        <v>26년 2월 4주차</v>
      </c>
      <c r="D137" s="55">
        <v>46073</v>
      </c>
      <c r="E137" s="54">
        <v>4</v>
      </c>
      <c r="F137" s="54" t="s">
        <v>58</v>
      </c>
      <c r="G137" s="54" t="s">
        <v>62</v>
      </c>
      <c r="H137" s="33"/>
      <c r="I137" s="54" t="s">
        <v>34</v>
      </c>
      <c r="J137" s="35">
        <v>174</v>
      </c>
      <c r="K137" s="35">
        <v>250</v>
      </c>
      <c r="L137" s="34">
        <v>2927</v>
      </c>
      <c r="M137" s="34">
        <v>11708</v>
      </c>
      <c r="N137" s="35">
        <v>7</v>
      </c>
      <c r="O137" s="34">
        <v>418</v>
      </c>
      <c r="P137" s="70">
        <v>2.8000000000000001E-2</v>
      </c>
      <c r="Q137" s="33">
        <v>10</v>
      </c>
      <c r="R137" s="70">
        <v>0.04</v>
      </c>
      <c r="S137" s="34">
        <v>293</v>
      </c>
      <c r="T137" s="47"/>
      <c r="U137" s="48"/>
      <c r="V137" s="49"/>
      <c r="W137" s="37"/>
      <c r="X137" s="60"/>
      <c r="Y137" s="37"/>
      <c r="Z137" s="37"/>
      <c r="AA137" s="37">
        <v>5</v>
      </c>
      <c r="AB137" s="37">
        <v>0</v>
      </c>
      <c r="AC137" s="37"/>
    </row>
    <row r="138" spans="1:29" ht="45" customHeight="1">
      <c r="A138" s="54"/>
      <c r="B138" s="55" t="str">
        <f t="shared" si="0"/>
        <v>월</v>
      </c>
      <c r="C138" s="55" t="str">
        <f t="shared" si="1"/>
        <v>26년 2월 4주차</v>
      </c>
      <c r="D138" s="55">
        <v>46074</v>
      </c>
      <c r="E138" s="54">
        <v>1</v>
      </c>
      <c r="F138" s="54" t="s">
        <v>58</v>
      </c>
      <c r="G138" s="54" t="s">
        <v>62</v>
      </c>
      <c r="H138" s="33"/>
      <c r="I138" s="54" t="s">
        <v>34</v>
      </c>
      <c r="J138" s="35">
        <v>81</v>
      </c>
      <c r="K138" s="35">
        <v>104</v>
      </c>
      <c r="L138" s="34">
        <v>1482</v>
      </c>
      <c r="M138" s="34">
        <v>14250</v>
      </c>
      <c r="N138" s="35">
        <v>1</v>
      </c>
      <c r="O138" s="34">
        <v>1482</v>
      </c>
      <c r="P138" s="70">
        <v>9.5999999999999992E-3</v>
      </c>
      <c r="Q138" s="33">
        <v>2</v>
      </c>
      <c r="R138" s="70">
        <v>1.9199999999999998E-2</v>
      </c>
      <c r="S138" s="34">
        <v>741</v>
      </c>
      <c r="T138" s="47"/>
      <c r="U138" s="48"/>
      <c r="V138" s="49"/>
      <c r="W138" s="37"/>
      <c r="X138" s="60"/>
      <c r="Y138" s="37"/>
      <c r="Z138" s="37"/>
      <c r="AA138" s="37">
        <v>6</v>
      </c>
      <c r="AB138" s="37">
        <v>0</v>
      </c>
      <c r="AC138" s="37"/>
    </row>
    <row r="139" spans="1:29" ht="45" customHeight="1">
      <c r="A139" s="54"/>
      <c r="B139" s="55" t="str">
        <f t="shared" si="0"/>
        <v>월</v>
      </c>
      <c r="C139" s="55" t="str">
        <f t="shared" si="1"/>
        <v>26년 2월 4주차</v>
      </c>
      <c r="D139" s="55">
        <v>46074</v>
      </c>
      <c r="E139" s="54">
        <v>2</v>
      </c>
      <c r="F139" s="54" t="s">
        <v>58</v>
      </c>
      <c r="G139" s="54" t="s">
        <v>62</v>
      </c>
      <c r="H139" s="33"/>
      <c r="I139" s="54" t="s">
        <v>34</v>
      </c>
      <c r="J139" s="35">
        <v>119</v>
      </c>
      <c r="K139" s="35">
        <v>154</v>
      </c>
      <c r="L139" s="34">
        <v>2570</v>
      </c>
      <c r="M139" s="34">
        <v>16688</v>
      </c>
      <c r="N139" s="35">
        <v>1</v>
      </c>
      <c r="O139" s="34">
        <v>2570</v>
      </c>
      <c r="P139" s="70">
        <v>6.4999999999999997E-3</v>
      </c>
      <c r="Q139" s="33">
        <v>3</v>
      </c>
      <c r="R139" s="70">
        <v>1.95E-2</v>
      </c>
      <c r="S139" s="34">
        <v>857</v>
      </c>
      <c r="T139" s="47"/>
      <c r="U139" s="48"/>
      <c r="V139" s="49"/>
      <c r="W139" s="37"/>
      <c r="X139" s="60"/>
      <c r="Y139" s="37"/>
      <c r="Z139" s="37"/>
      <c r="AA139" s="37">
        <v>5</v>
      </c>
      <c r="AB139" s="37">
        <v>0</v>
      </c>
      <c r="AC139" s="37"/>
    </row>
    <row r="140" spans="1:29" ht="45" customHeight="1">
      <c r="A140" s="54"/>
      <c r="B140" s="55" t="str">
        <f t="shared" si="0"/>
        <v>월</v>
      </c>
      <c r="C140" s="55" t="str">
        <f t="shared" si="1"/>
        <v>26년 2월 4주차</v>
      </c>
      <c r="D140" s="55">
        <v>46074</v>
      </c>
      <c r="E140" s="54">
        <v>3</v>
      </c>
      <c r="F140" s="54" t="s">
        <v>58</v>
      </c>
      <c r="G140" s="54" t="s">
        <v>62</v>
      </c>
      <c r="H140" s="33"/>
      <c r="I140" s="54" t="s">
        <v>34</v>
      </c>
      <c r="J140" s="35">
        <v>5864</v>
      </c>
      <c r="K140" s="35">
        <v>6894</v>
      </c>
      <c r="L140" s="34">
        <v>33278</v>
      </c>
      <c r="M140" s="34">
        <v>4827</v>
      </c>
      <c r="N140" s="35">
        <v>67</v>
      </c>
      <c r="O140" s="34">
        <v>497</v>
      </c>
      <c r="P140" s="70">
        <v>9.7000000000000003E-3</v>
      </c>
      <c r="Q140" s="33">
        <v>140</v>
      </c>
      <c r="R140" s="70">
        <v>2.0299999999999999E-2</v>
      </c>
      <c r="S140" s="34">
        <v>238</v>
      </c>
      <c r="T140" s="47"/>
      <c r="U140" s="48"/>
      <c r="V140" s="49"/>
      <c r="W140" s="37"/>
      <c r="X140" s="60"/>
      <c r="Y140" s="37"/>
      <c r="Z140" s="37"/>
      <c r="AA140" s="37">
        <v>78</v>
      </c>
      <c r="AB140" s="37">
        <v>10</v>
      </c>
      <c r="AC140" s="37"/>
    </row>
    <row r="141" spans="1:29" ht="45" customHeight="1">
      <c r="A141" s="54"/>
      <c r="B141" s="55" t="str">
        <f t="shared" si="0"/>
        <v>월</v>
      </c>
      <c r="C141" s="55" t="str">
        <f t="shared" si="1"/>
        <v>26년 2월 4주차</v>
      </c>
      <c r="D141" s="55">
        <v>46074</v>
      </c>
      <c r="E141" s="54">
        <v>4</v>
      </c>
      <c r="F141" s="54" t="s">
        <v>58</v>
      </c>
      <c r="G141" s="54" t="s">
        <v>62</v>
      </c>
      <c r="H141" s="33"/>
      <c r="I141" s="54" t="s">
        <v>34</v>
      </c>
      <c r="J141" s="35">
        <v>241</v>
      </c>
      <c r="K141" s="35">
        <v>330</v>
      </c>
      <c r="L141" s="34">
        <v>2999</v>
      </c>
      <c r="M141" s="34">
        <v>9088</v>
      </c>
      <c r="N141" s="35">
        <v>2</v>
      </c>
      <c r="O141" s="34">
        <v>1500</v>
      </c>
      <c r="P141" s="70">
        <v>6.1000000000000004E-3</v>
      </c>
      <c r="Q141" s="33">
        <v>6</v>
      </c>
      <c r="R141" s="70">
        <v>1.8200000000000001E-2</v>
      </c>
      <c r="S141" s="34">
        <v>500</v>
      </c>
      <c r="T141" s="47"/>
      <c r="U141" s="48"/>
      <c r="V141" s="49"/>
      <c r="W141" s="37"/>
      <c r="X141" s="60"/>
      <c r="Y141" s="37"/>
      <c r="Z141" s="37"/>
      <c r="AA141" s="37">
        <v>7</v>
      </c>
      <c r="AB141" s="37">
        <v>0</v>
      </c>
      <c r="AC141" s="37"/>
    </row>
    <row r="142" spans="1:29" ht="45" customHeight="1">
      <c r="A142" s="54"/>
      <c r="B142" s="55" t="str">
        <f t="shared" si="0"/>
        <v>월</v>
      </c>
      <c r="C142" s="55" t="str">
        <f t="shared" si="1"/>
        <v>26년 2월 4주차</v>
      </c>
      <c r="D142" s="55">
        <v>46075</v>
      </c>
      <c r="E142" s="54">
        <v>1</v>
      </c>
      <c r="F142" s="54" t="s">
        <v>58</v>
      </c>
      <c r="G142" s="54" t="s">
        <v>62</v>
      </c>
      <c r="H142" s="33"/>
      <c r="I142" s="54" t="s">
        <v>34</v>
      </c>
      <c r="J142" s="35">
        <v>87</v>
      </c>
      <c r="K142" s="35">
        <v>114</v>
      </c>
      <c r="L142" s="34">
        <v>1341</v>
      </c>
      <c r="M142" s="34">
        <v>11763</v>
      </c>
      <c r="N142" s="35">
        <v>2</v>
      </c>
      <c r="O142" s="34">
        <v>671</v>
      </c>
      <c r="P142" s="70">
        <v>1.7500000000000002E-2</v>
      </c>
      <c r="Q142" s="33">
        <v>4</v>
      </c>
      <c r="R142" s="70">
        <v>3.5099999999999999E-2</v>
      </c>
      <c r="S142" s="34">
        <v>335</v>
      </c>
      <c r="T142" s="47"/>
      <c r="U142" s="48"/>
      <c r="V142" s="49"/>
      <c r="W142" s="37"/>
      <c r="X142" s="60"/>
      <c r="Y142" s="37"/>
      <c r="Z142" s="37"/>
      <c r="AA142" s="37">
        <v>3</v>
      </c>
      <c r="AB142" s="37">
        <v>0</v>
      </c>
      <c r="AC142" s="37"/>
    </row>
    <row r="143" spans="1:29" ht="45" customHeight="1">
      <c r="A143" s="54"/>
      <c r="B143" s="55" t="str">
        <f t="shared" si="0"/>
        <v>월</v>
      </c>
      <c r="C143" s="55" t="str">
        <f t="shared" si="1"/>
        <v>26년 2월 4주차</v>
      </c>
      <c r="D143" s="55">
        <v>46075</v>
      </c>
      <c r="E143" s="54">
        <v>2</v>
      </c>
      <c r="F143" s="54" t="s">
        <v>58</v>
      </c>
      <c r="G143" s="54" t="s">
        <v>62</v>
      </c>
      <c r="H143" s="33"/>
      <c r="I143" s="54" t="s">
        <v>34</v>
      </c>
      <c r="J143" s="35">
        <v>135</v>
      </c>
      <c r="K143" s="35">
        <v>188</v>
      </c>
      <c r="L143" s="34">
        <v>1705</v>
      </c>
      <c r="M143" s="34">
        <v>9069</v>
      </c>
      <c r="N143" s="35">
        <v>1</v>
      </c>
      <c r="O143" s="34">
        <v>1705</v>
      </c>
      <c r="P143" s="70">
        <v>5.3E-3</v>
      </c>
      <c r="Q143" s="33">
        <v>2</v>
      </c>
      <c r="R143" s="70">
        <v>1.06E-2</v>
      </c>
      <c r="S143" s="34">
        <v>853</v>
      </c>
      <c r="T143" s="47"/>
      <c r="U143" s="48"/>
      <c r="V143" s="49"/>
      <c r="W143" s="37"/>
      <c r="X143" s="60"/>
      <c r="Y143" s="37"/>
      <c r="Z143" s="37"/>
      <c r="AA143" s="37">
        <v>5</v>
      </c>
      <c r="AB143" s="37">
        <v>0</v>
      </c>
      <c r="AC143" s="37"/>
    </row>
    <row r="144" spans="1:29" ht="45" customHeight="1">
      <c r="A144" s="54"/>
      <c r="B144" s="55" t="str">
        <f t="shared" si="0"/>
        <v>월</v>
      </c>
      <c r="C144" s="55" t="str">
        <f t="shared" si="1"/>
        <v>26년 2월 4주차</v>
      </c>
      <c r="D144" s="55">
        <v>46075</v>
      </c>
      <c r="E144" s="54">
        <v>3</v>
      </c>
      <c r="F144" s="54" t="s">
        <v>58</v>
      </c>
      <c r="G144" s="54" t="s">
        <v>62</v>
      </c>
      <c r="H144" s="33"/>
      <c r="I144" s="54" t="s">
        <v>34</v>
      </c>
      <c r="J144" s="35">
        <v>6023</v>
      </c>
      <c r="K144" s="35">
        <v>7108</v>
      </c>
      <c r="L144" s="34">
        <v>36311</v>
      </c>
      <c r="M144" s="34">
        <v>5108</v>
      </c>
      <c r="N144" s="35">
        <v>77</v>
      </c>
      <c r="O144" s="34">
        <v>472</v>
      </c>
      <c r="P144" s="70">
        <v>1.0800000000000001E-2</v>
      </c>
      <c r="Q144" s="33">
        <v>153</v>
      </c>
      <c r="R144" s="70">
        <v>2.1499999999999998E-2</v>
      </c>
      <c r="S144" s="34">
        <v>237</v>
      </c>
      <c r="T144" s="47"/>
      <c r="U144" s="48"/>
      <c r="V144" s="49"/>
      <c r="W144" s="37"/>
      <c r="X144" s="60"/>
      <c r="Y144" s="37"/>
      <c r="Z144" s="37"/>
      <c r="AA144" s="37">
        <v>95</v>
      </c>
      <c r="AB144" s="37">
        <v>5</v>
      </c>
      <c r="AC144" s="37"/>
    </row>
    <row r="145" spans="1:29" ht="45" customHeight="1">
      <c r="A145" s="54"/>
      <c r="B145" s="55" t="str">
        <f t="shared" si="0"/>
        <v>월</v>
      </c>
      <c r="C145" s="55" t="str">
        <f t="shared" si="1"/>
        <v>26년 2월 4주차</v>
      </c>
      <c r="D145" s="55">
        <v>46075</v>
      </c>
      <c r="E145" s="54">
        <v>4</v>
      </c>
      <c r="F145" s="54" t="s">
        <v>58</v>
      </c>
      <c r="G145" s="54" t="s">
        <v>62</v>
      </c>
      <c r="H145" s="33"/>
      <c r="I145" s="54" t="s">
        <v>34</v>
      </c>
      <c r="J145" s="35">
        <v>158</v>
      </c>
      <c r="K145" s="35">
        <v>214</v>
      </c>
      <c r="L145" s="34">
        <v>3064</v>
      </c>
      <c r="M145" s="34">
        <v>14318</v>
      </c>
      <c r="N145" s="35">
        <v>1</v>
      </c>
      <c r="O145" s="34">
        <v>3064</v>
      </c>
      <c r="P145" s="70">
        <v>4.7000000000000002E-3</v>
      </c>
      <c r="Q145" s="33">
        <v>6</v>
      </c>
      <c r="R145" s="70">
        <v>2.8000000000000001E-2</v>
      </c>
      <c r="S145" s="34">
        <v>511</v>
      </c>
      <c r="T145" s="47"/>
      <c r="U145" s="48"/>
      <c r="V145" s="49"/>
      <c r="W145" s="37"/>
      <c r="X145" s="60"/>
      <c r="Y145" s="37"/>
      <c r="Z145" s="37"/>
      <c r="AA145" s="37">
        <v>7</v>
      </c>
      <c r="AB145" s="37">
        <v>0</v>
      </c>
      <c r="AC145" s="37"/>
    </row>
    <row r="146" spans="1:29" ht="45" customHeight="1">
      <c r="A146" s="54"/>
      <c r="B146" s="55" t="str">
        <f t="shared" si="0"/>
        <v>월</v>
      </c>
      <c r="C146" s="55" t="str">
        <f t="shared" si="1"/>
        <v>26년 2월 5주차</v>
      </c>
      <c r="D146" s="55">
        <v>46076</v>
      </c>
      <c r="E146" s="54">
        <v>1</v>
      </c>
      <c r="F146" s="54" t="s">
        <v>58</v>
      </c>
      <c r="G146" s="54" t="s">
        <v>62</v>
      </c>
      <c r="H146" s="33"/>
      <c r="I146" s="54" t="s">
        <v>34</v>
      </c>
      <c r="J146" s="35">
        <v>53</v>
      </c>
      <c r="K146" s="35">
        <v>63</v>
      </c>
      <c r="L146" s="34">
        <v>646</v>
      </c>
      <c r="M146" s="34">
        <v>10254</v>
      </c>
      <c r="N146" s="35">
        <v>2</v>
      </c>
      <c r="O146" s="34">
        <v>323</v>
      </c>
      <c r="P146" s="70">
        <v>3.1699999999999999E-2</v>
      </c>
      <c r="Q146" s="33">
        <v>3</v>
      </c>
      <c r="R146" s="70">
        <v>4.7600000000000003E-2</v>
      </c>
      <c r="S146" s="34">
        <v>215</v>
      </c>
      <c r="T146" s="47"/>
      <c r="U146" s="48"/>
      <c r="V146" s="49"/>
      <c r="W146" s="37"/>
      <c r="X146" s="60"/>
      <c r="Y146" s="37"/>
      <c r="Z146" s="37"/>
      <c r="AA146" s="37">
        <v>1</v>
      </c>
      <c r="AB146" s="37">
        <v>0</v>
      </c>
      <c r="AC146" s="37"/>
    </row>
    <row r="147" spans="1:29" ht="45" customHeight="1">
      <c r="A147" s="54"/>
      <c r="B147" s="55" t="str">
        <f t="shared" si="0"/>
        <v>월</v>
      </c>
      <c r="C147" s="55" t="str">
        <f t="shared" si="1"/>
        <v>26년 2월 5주차</v>
      </c>
      <c r="D147" s="55">
        <v>46076</v>
      </c>
      <c r="E147" s="54">
        <v>2</v>
      </c>
      <c r="F147" s="54" t="s">
        <v>58</v>
      </c>
      <c r="G147" s="54" t="s">
        <v>62</v>
      </c>
      <c r="H147" s="33"/>
      <c r="I147" s="54" t="s">
        <v>34</v>
      </c>
      <c r="J147" s="35">
        <v>126</v>
      </c>
      <c r="K147" s="35">
        <v>165</v>
      </c>
      <c r="L147" s="34">
        <v>1871</v>
      </c>
      <c r="M147" s="34">
        <v>11339</v>
      </c>
      <c r="N147" s="35">
        <v>2</v>
      </c>
      <c r="O147" s="34">
        <v>936</v>
      </c>
      <c r="P147" s="70">
        <v>1.21E-2</v>
      </c>
      <c r="Q147" s="33">
        <v>2</v>
      </c>
      <c r="R147" s="70">
        <v>1.21E-2</v>
      </c>
      <c r="S147" s="34">
        <v>936</v>
      </c>
      <c r="T147" s="47"/>
      <c r="U147" s="48"/>
      <c r="V147" s="49"/>
      <c r="W147" s="37"/>
      <c r="X147" s="60"/>
      <c r="Y147" s="37"/>
      <c r="Z147" s="37"/>
      <c r="AA147" s="37">
        <v>1</v>
      </c>
      <c r="AB147" s="37">
        <v>0</v>
      </c>
      <c r="AC147" s="37"/>
    </row>
    <row r="148" spans="1:29" ht="45" customHeight="1">
      <c r="A148" s="54"/>
      <c r="B148" s="55" t="str">
        <f t="shared" si="0"/>
        <v>월</v>
      </c>
      <c r="C148" s="55" t="str">
        <f t="shared" si="1"/>
        <v>26년 2월 5주차</v>
      </c>
      <c r="D148" s="55">
        <v>46076</v>
      </c>
      <c r="E148" s="54">
        <v>3</v>
      </c>
      <c r="F148" s="54" t="s">
        <v>58</v>
      </c>
      <c r="G148" s="54" t="s">
        <v>62</v>
      </c>
      <c r="H148" s="33"/>
      <c r="I148" s="54" t="s">
        <v>34</v>
      </c>
      <c r="J148" s="35">
        <v>6290</v>
      </c>
      <c r="K148" s="35">
        <v>7650</v>
      </c>
      <c r="L148" s="34">
        <v>34955</v>
      </c>
      <c r="M148" s="34">
        <v>4569</v>
      </c>
      <c r="N148" s="35">
        <v>76</v>
      </c>
      <c r="O148" s="34">
        <v>460</v>
      </c>
      <c r="P148" s="70">
        <v>9.9000000000000008E-3</v>
      </c>
      <c r="Q148" s="33">
        <v>150</v>
      </c>
      <c r="R148" s="70">
        <v>1.9599999999999999E-2</v>
      </c>
      <c r="S148" s="34">
        <v>233</v>
      </c>
      <c r="T148" s="47"/>
      <c r="U148" s="48"/>
      <c r="V148" s="49"/>
      <c r="W148" s="37"/>
      <c r="X148" s="60"/>
      <c r="Y148" s="37"/>
      <c r="Z148" s="37"/>
      <c r="AA148" s="37">
        <v>87</v>
      </c>
      <c r="AB148" s="37">
        <v>4</v>
      </c>
      <c r="AC148" s="37"/>
    </row>
    <row r="149" spans="1:29" ht="45" customHeight="1">
      <c r="A149" s="54"/>
      <c r="B149" s="55" t="str">
        <f t="shared" si="0"/>
        <v>월</v>
      </c>
      <c r="C149" s="55" t="str">
        <f t="shared" si="1"/>
        <v>26년 2월 5주차</v>
      </c>
      <c r="D149" s="55">
        <v>46076</v>
      </c>
      <c r="E149" s="54">
        <v>4</v>
      </c>
      <c r="F149" s="54" t="s">
        <v>58</v>
      </c>
      <c r="G149" s="54" t="s">
        <v>62</v>
      </c>
      <c r="H149" s="33"/>
      <c r="I149" s="54" t="s">
        <v>34</v>
      </c>
      <c r="J149" s="35">
        <v>234</v>
      </c>
      <c r="K149" s="35">
        <v>307</v>
      </c>
      <c r="L149" s="34">
        <v>2860</v>
      </c>
      <c r="M149" s="34">
        <v>9316</v>
      </c>
      <c r="N149" s="35">
        <v>2</v>
      </c>
      <c r="O149" s="34">
        <v>1430</v>
      </c>
      <c r="P149" s="70">
        <v>6.4999999999999997E-3</v>
      </c>
      <c r="Q149" s="33">
        <v>3</v>
      </c>
      <c r="R149" s="70">
        <v>9.7999999999999997E-3</v>
      </c>
      <c r="S149" s="34">
        <v>953</v>
      </c>
      <c r="T149" s="47"/>
      <c r="U149" s="48"/>
      <c r="V149" s="49"/>
      <c r="W149" s="37"/>
      <c r="X149" s="60"/>
      <c r="Y149" s="37"/>
      <c r="Z149" s="37"/>
      <c r="AA149" s="37">
        <v>2</v>
      </c>
      <c r="AB149" s="37">
        <v>0</v>
      </c>
      <c r="AC149" s="37"/>
    </row>
    <row r="150" spans="1:29" ht="45" customHeight="1">
      <c r="A150" s="54"/>
      <c r="B150" s="55" t="str">
        <f t="shared" si="0"/>
        <v>월</v>
      </c>
      <c r="C150" s="55" t="str">
        <f t="shared" si="1"/>
        <v>26년 2월 5주차</v>
      </c>
      <c r="D150" s="55">
        <v>46077</v>
      </c>
      <c r="E150" s="54">
        <v>1</v>
      </c>
      <c r="F150" s="54" t="s">
        <v>58</v>
      </c>
      <c r="G150" s="54" t="s">
        <v>62</v>
      </c>
      <c r="H150" s="33"/>
      <c r="I150" s="54" t="s">
        <v>34</v>
      </c>
      <c r="J150" s="35">
        <v>95</v>
      </c>
      <c r="K150" s="35">
        <v>122</v>
      </c>
      <c r="L150" s="34">
        <v>1739</v>
      </c>
      <c r="M150" s="34">
        <v>14254</v>
      </c>
      <c r="N150" s="35">
        <v>2</v>
      </c>
      <c r="O150" s="34">
        <v>870</v>
      </c>
      <c r="P150" s="70">
        <v>1.6400000000000001E-2</v>
      </c>
      <c r="Q150" s="33">
        <v>2</v>
      </c>
      <c r="R150" s="70">
        <v>1.6400000000000001E-2</v>
      </c>
      <c r="S150" s="34">
        <v>870</v>
      </c>
      <c r="T150" s="47"/>
      <c r="U150" s="48"/>
      <c r="V150" s="49"/>
      <c r="W150" s="37"/>
      <c r="X150" s="60"/>
      <c r="Y150" s="37"/>
      <c r="Z150" s="37"/>
      <c r="AA150" s="37">
        <v>4</v>
      </c>
      <c r="AB150" s="37">
        <v>0</v>
      </c>
      <c r="AC150" s="37"/>
    </row>
    <row r="151" spans="1:29" ht="45" customHeight="1">
      <c r="A151" s="54"/>
      <c r="B151" s="55" t="str">
        <f t="shared" si="0"/>
        <v>월</v>
      </c>
      <c r="C151" s="55" t="str">
        <f t="shared" si="1"/>
        <v>26년 2월 5주차</v>
      </c>
      <c r="D151" s="55">
        <v>46077</v>
      </c>
      <c r="E151" s="54">
        <v>2</v>
      </c>
      <c r="F151" s="54" t="s">
        <v>58</v>
      </c>
      <c r="G151" s="54" t="s">
        <v>62</v>
      </c>
      <c r="H151" s="33"/>
      <c r="I151" s="54" t="s">
        <v>34</v>
      </c>
      <c r="J151" s="35">
        <v>104</v>
      </c>
      <c r="K151" s="35">
        <v>141</v>
      </c>
      <c r="L151" s="34">
        <v>2301</v>
      </c>
      <c r="M151" s="34">
        <v>16319</v>
      </c>
      <c r="N151" s="35"/>
      <c r="O151" s="34"/>
      <c r="P151" s="59"/>
      <c r="Q151" s="33">
        <v>2</v>
      </c>
      <c r="R151" s="70">
        <v>1.4200000000000001E-2</v>
      </c>
      <c r="S151" s="34">
        <v>1151</v>
      </c>
      <c r="T151" s="47"/>
      <c r="U151" s="48"/>
      <c r="V151" s="49"/>
      <c r="W151" s="37"/>
      <c r="X151" s="60"/>
      <c r="Y151" s="37"/>
      <c r="Z151" s="37"/>
      <c r="AA151" s="37">
        <v>8</v>
      </c>
      <c r="AB151" s="37">
        <v>0</v>
      </c>
      <c r="AC151" s="37"/>
    </row>
    <row r="152" spans="1:29" ht="45" customHeight="1">
      <c r="A152" s="54"/>
      <c r="B152" s="55" t="str">
        <f t="shared" si="0"/>
        <v>월</v>
      </c>
      <c r="C152" s="55" t="str">
        <f t="shared" si="1"/>
        <v>26년 2월 5주차</v>
      </c>
      <c r="D152" s="55">
        <v>46077</v>
      </c>
      <c r="E152" s="54">
        <v>3</v>
      </c>
      <c r="F152" s="54" t="s">
        <v>58</v>
      </c>
      <c r="G152" s="54" t="s">
        <v>62</v>
      </c>
      <c r="H152" s="33"/>
      <c r="I152" s="54" t="s">
        <v>34</v>
      </c>
      <c r="J152" s="35">
        <v>4331</v>
      </c>
      <c r="K152" s="35">
        <v>5109</v>
      </c>
      <c r="L152" s="34">
        <v>31963</v>
      </c>
      <c r="M152" s="34">
        <v>6256</v>
      </c>
      <c r="N152" s="35">
        <v>68</v>
      </c>
      <c r="O152" s="34">
        <v>470</v>
      </c>
      <c r="P152" s="70">
        <v>1.3299999999999999E-2</v>
      </c>
      <c r="Q152" s="33">
        <v>143</v>
      </c>
      <c r="R152" s="70">
        <v>2.8000000000000001E-2</v>
      </c>
      <c r="S152" s="34">
        <v>224</v>
      </c>
      <c r="T152" s="47"/>
      <c r="U152" s="48"/>
      <c r="V152" s="49"/>
      <c r="W152" s="37"/>
      <c r="X152" s="60">
        <v>2</v>
      </c>
      <c r="Y152" s="37">
        <v>218000</v>
      </c>
      <c r="Z152" s="37">
        <v>15982</v>
      </c>
      <c r="AA152" s="37">
        <v>86</v>
      </c>
      <c r="AB152" s="37">
        <v>5</v>
      </c>
      <c r="AC152" s="37"/>
    </row>
    <row r="153" spans="1:29" ht="45" customHeight="1">
      <c r="A153" s="54"/>
      <c r="B153" s="55" t="str">
        <f t="shared" si="0"/>
        <v>월</v>
      </c>
      <c r="C153" s="55" t="str">
        <f t="shared" si="1"/>
        <v>26년 2월 5주차</v>
      </c>
      <c r="D153" s="55">
        <v>46077</v>
      </c>
      <c r="E153" s="54">
        <v>4</v>
      </c>
      <c r="F153" s="54" t="s">
        <v>58</v>
      </c>
      <c r="G153" s="54" t="s">
        <v>62</v>
      </c>
      <c r="H153" s="33"/>
      <c r="I153" s="54" t="s">
        <v>34</v>
      </c>
      <c r="J153" s="35">
        <v>160</v>
      </c>
      <c r="K153" s="35">
        <v>233</v>
      </c>
      <c r="L153" s="34">
        <v>3525</v>
      </c>
      <c r="M153" s="34">
        <v>15129</v>
      </c>
      <c r="N153" s="35">
        <v>2</v>
      </c>
      <c r="O153" s="34">
        <v>1763</v>
      </c>
      <c r="P153" s="70">
        <v>8.6E-3</v>
      </c>
      <c r="Q153" s="33">
        <v>4</v>
      </c>
      <c r="R153" s="70">
        <v>1.72E-2</v>
      </c>
      <c r="S153" s="34">
        <v>881</v>
      </c>
      <c r="T153" s="47"/>
      <c r="U153" s="48"/>
      <c r="V153" s="49"/>
      <c r="W153" s="37"/>
      <c r="X153" s="60"/>
      <c r="Y153" s="37"/>
      <c r="Z153" s="37"/>
      <c r="AA153" s="37">
        <v>10</v>
      </c>
      <c r="AB153" s="37">
        <v>0</v>
      </c>
      <c r="AC153" s="37"/>
    </row>
    <row r="154" spans="1:29" ht="45" customHeight="1">
      <c r="A154" s="54"/>
      <c r="B154" s="55" t="str">
        <f t="shared" si="0"/>
        <v>월</v>
      </c>
      <c r="C154" s="55" t="str">
        <f t="shared" si="1"/>
        <v>26년 2월 5주차</v>
      </c>
      <c r="D154" s="55">
        <v>46078</v>
      </c>
      <c r="E154" s="54">
        <v>1</v>
      </c>
      <c r="F154" s="54" t="s">
        <v>58</v>
      </c>
      <c r="G154" s="54" t="s">
        <v>62</v>
      </c>
      <c r="H154" s="33"/>
      <c r="I154" s="54" t="s">
        <v>34</v>
      </c>
      <c r="J154" s="35">
        <v>128</v>
      </c>
      <c r="K154" s="35">
        <v>202</v>
      </c>
      <c r="L154" s="34">
        <v>6446</v>
      </c>
      <c r="M154" s="34">
        <v>31911</v>
      </c>
      <c r="N154" s="35">
        <v>3</v>
      </c>
      <c r="O154" s="34">
        <v>2149</v>
      </c>
      <c r="P154" s="70">
        <v>1.49E-2</v>
      </c>
      <c r="Q154" s="33">
        <v>4</v>
      </c>
      <c r="R154" s="70">
        <v>1.9800000000000002E-2</v>
      </c>
      <c r="S154" s="34">
        <v>1612</v>
      </c>
      <c r="T154" s="47"/>
      <c r="U154" s="48"/>
      <c r="V154" s="49"/>
      <c r="W154" s="37"/>
      <c r="X154" s="60"/>
      <c r="Y154" s="37"/>
      <c r="Z154" s="37"/>
      <c r="AA154" s="37">
        <v>7</v>
      </c>
      <c r="AB154" s="37">
        <v>0</v>
      </c>
      <c r="AC154" s="37"/>
    </row>
    <row r="155" spans="1:29" ht="45" customHeight="1">
      <c r="A155" s="54"/>
      <c r="B155" s="55" t="str">
        <f t="shared" si="0"/>
        <v>월</v>
      </c>
      <c r="C155" s="55" t="str">
        <f t="shared" si="1"/>
        <v>26년 2월 5주차</v>
      </c>
      <c r="D155" s="55">
        <v>46078</v>
      </c>
      <c r="E155" s="54">
        <v>2</v>
      </c>
      <c r="F155" s="54" t="s">
        <v>58</v>
      </c>
      <c r="G155" s="54" t="s">
        <v>62</v>
      </c>
      <c r="H155" s="33"/>
      <c r="I155" s="54" t="s">
        <v>34</v>
      </c>
      <c r="J155" s="35">
        <v>79</v>
      </c>
      <c r="K155" s="35">
        <v>113</v>
      </c>
      <c r="L155" s="34">
        <v>1899</v>
      </c>
      <c r="M155" s="34">
        <v>16805</v>
      </c>
      <c r="N155" s="35">
        <v>2</v>
      </c>
      <c r="O155" s="34">
        <v>950</v>
      </c>
      <c r="P155" s="70">
        <v>1.77E-2</v>
      </c>
      <c r="Q155" s="33">
        <v>3</v>
      </c>
      <c r="R155" s="70">
        <v>2.6499999999999999E-2</v>
      </c>
      <c r="S155" s="34">
        <v>633</v>
      </c>
      <c r="T155" s="47"/>
      <c r="U155" s="48"/>
      <c r="V155" s="49"/>
      <c r="W155" s="37"/>
      <c r="X155" s="60"/>
      <c r="Y155" s="37"/>
      <c r="Z155" s="37"/>
      <c r="AA155" s="37">
        <v>5</v>
      </c>
      <c r="AB155" s="37">
        <v>0</v>
      </c>
      <c r="AC155" s="37"/>
    </row>
    <row r="156" spans="1:29" ht="45" customHeight="1">
      <c r="A156" s="54"/>
      <c r="B156" s="55" t="str">
        <f t="shared" si="0"/>
        <v>월</v>
      </c>
      <c r="C156" s="55" t="str">
        <f t="shared" si="1"/>
        <v>26년 2월 5주차</v>
      </c>
      <c r="D156" s="55">
        <v>46078</v>
      </c>
      <c r="E156" s="54">
        <v>3</v>
      </c>
      <c r="F156" s="54" t="s">
        <v>58</v>
      </c>
      <c r="G156" s="54" t="s">
        <v>62</v>
      </c>
      <c r="H156" s="33"/>
      <c r="I156" s="54" t="s">
        <v>34</v>
      </c>
      <c r="J156" s="35">
        <v>3452</v>
      </c>
      <c r="K156" s="35">
        <v>4066</v>
      </c>
      <c r="L156" s="34">
        <v>27919</v>
      </c>
      <c r="M156" s="34">
        <v>6866</v>
      </c>
      <c r="N156" s="35">
        <v>81</v>
      </c>
      <c r="O156" s="34">
        <v>345</v>
      </c>
      <c r="P156" s="70">
        <v>1.9900000000000001E-2</v>
      </c>
      <c r="Q156" s="33">
        <v>161</v>
      </c>
      <c r="R156" s="70">
        <v>3.9600000000000003E-2</v>
      </c>
      <c r="S156" s="34">
        <v>173</v>
      </c>
      <c r="T156" s="47"/>
      <c r="U156" s="48"/>
      <c r="V156" s="49"/>
      <c r="W156" s="37"/>
      <c r="X156" s="60"/>
      <c r="Y156" s="37"/>
      <c r="Z156" s="37"/>
      <c r="AA156" s="37">
        <v>84</v>
      </c>
      <c r="AB156" s="37">
        <v>4</v>
      </c>
      <c r="AC156" s="37"/>
    </row>
    <row r="157" spans="1:29" ht="45" customHeight="1">
      <c r="A157" s="54"/>
      <c r="B157" s="55" t="str">
        <f t="shared" si="0"/>
        <v>월</v>
      </c>
      <c r="C157" s="55" t="str">
        <f t="shared" si="1"/>
        <v>26년 2월 5주차</v>
      </c>
      <c r="D157" s="55">
        <v>46078</v>
      </c>
      <c r="E157" s="54">
        <v>4</v>
      </c>
      <c r="F157" s="54" t="s">
        <v>58</v>
      </c>
      <c r="G157" s="54" t="s">
        <v>62</v>
      </c>
      <c r="H157" s="33"/>
      <c r="I157" s="54" t="s">
        <v>34</v>
      </c>
      <c r="J157" s="35">
        <v>141</v>
      </c>
      <c r="K157" s="35">
        <v>192</v>
      </c>
      <c r="L157" s="34">
        <v>2934</v>
      </c>
      <c r="M157" s="34">
        <v>15281</v>
      </c>
      <c r="N157" s="35">
        <v>2</v>
      </c>
      <c r="O157" s="34">
        <v>1467</v>
      </c>
      <c r="P157" s="70">
        <v>1.04E-2</v>
      </c>
      <c r="Q157" s="33">
        <v>2</v>
      </c>
      <c r="R157" s="70">
        <v>1.04E-2</v>
      </c>
      <c r="S157" s="34">
        <v>1467</v>
      </c>
      <c r="T157" s="47"/>
      <c r="U157" s="48"/>
      <c r="V157" s="49"/>
      <c r="W157" s="37"/>
      <c r="X157" s="60"/>
      <c r="Y157" s="37"/>
      <c r="Z157" s="37"/>
      <c r="AA157" s="37">
        <v>3</v>
      </c>
      <c r="AB157" s="37">
        <v>0</v>
      </c>
      <c r="AC157" s="37"/>
    </row>
    <row r="158" spans="1:29" ht="45" customHeight="1">
      <c r="A158" s="54"/>
      <c r="B158" s="55" t="str">
        <f t="shared" si="0"/>
        <v>월</v>
      </c>
      <c r="C158" s="55" t="str">
        <f t="shared" si="1"/>
        <v>26년 2월 5주차</v>
      </c>
      <c r="D158" s="55">
        <v>46079</v>
      </c>
      <c r="E158" s="54">
        <v>1</v>
      </c>
      <c r="F158" s="54" t="s">
        <v>58</v>
      </c>
      <c r="G158" s="54" t="s">
        <v>62</v>
      </c>
      <c r="H158" s="33"/>
      <c r="I158" s="54" t="s">
        <v>34</v>
      </c>
      <c r="J158" s="35">
        <v>113</v>
      </c>
      <c r="K158" s="35">
        <v>181</v>
      </c>
      <c r="L158" s="34">
        <v>2524</v>
      </c>
      <c r="M158" s="34">
        <v>13945</v>
      </c>
      <c r="N158" s="35">
        <v>4</v>
      </c>
      <c r="O158" s="34">
        <v>631</v>
      </c>
      <c r="P158" s="70">
        <v>2.2100000000000002E-2</v>
      </c>
      <c r="Q158" s="33">
        <v>5</v>
      </c>
      <c r="R158" s="70">
        <v>2.76E-2</v>
      </c>
      <c r="S158" s="34">
        <v>505</v>
      </c>
      <c r="T158" s="47"/>
      <c r="U158" s="48"/>
      <c r="V158" s="49"/>
      <c r="W158" s="37"/>
      <c r="X158" s="60"/>
      <c r="Y158" s="37"/>
      <c r="Z158" s="37"/>
      <c r="AA158" s="37">
        <v>4</v>
      </c>
      <c r="AB158" s="37">
        <v>0</v>
      </c>
      <c r="AC158" s="37"/>
    </row>
    <row r="159" spans="1:29" ht="45" customHeight="1">
      <c r="A159" s="54"/>
      <c r="B159" s="55" t="str">
        <f t="shared" si="0"/>
        <v>월</v>
      </c>
      <c r="C159" s="55" t="str">
        <f t="shared" si="1"/>
        <v>26년 2월 5주차</v>
      </c>
      <c r="D159" s="55">
        <v>46079</v>
      </c>
      <c r="E159" s="54">
        <v>2</v>
      </c>
      <c r="F159" s="54" t="s">
        <v>58</v>
      </c>
      <c r="G159" s="54" t="s">
        <v>62</v>
      </c>
      <c r="H159" s="33"/>
      <c r="I159" s="54" t="s">
        <v>34</v>
      </c>
      <c r="J159" s="35">
        <v>123</v>
      </c>
      <c r="K159" s="35">
        <v>209</v>
      </c>
      <c r="L159" s="34">
        <v>3577</v>
      </c>
      <c r="M159" s="34">
        <v>17115</v>
      </c>
      <c r="N159" s="35">
        <v>2</v>
      </c>
      <c r="O159" s="34">
        <v>1789</v>
      </c>
      <c r="P159" s="70">
        <v>9.5999999999999992E-3</v>
      </c>
      <c r="Q159" s="33">
        <v>4</v>
      </c>
      <c r="R159" s="70">
        <v>1.9099999999999999E-2</v>
      </c>
      <c r="S159" s="34">
        <v>894</v>
      </c>
      <c r="T159" s="47"/>
      <c r="U159" s="48"/>
      <c r="V159" s="49"/>
      <c r="W159" s="37"/>
      <c r="X159" s="60"/>
      <c r="Y159" s="37"/>
      <c r="Z159" s="37"/>
      <c r="AA159" s="37">
        <v>6</v>
      </c>
      <c r="AB159" s="37">
        <v>0</v>
      </c>
      <c r="AC159" s="37"/>
    </row>
    <row r="160" spans="1:29" ht="45" customHeight="1">
      <c r="A160" s="54"/>
      <c r="B160" s="55" t="str">
        <f t="shared" si="0"/>
        <v>월</v>
      </c>
      <c r="C160" s="55" t="str">
        <f t="shared" si="1"/>
        <v>26년 2월 5주차</v>
      </c>
      <c r="D160" s="55">
        <v>46079</v>
      </c>
      <c r="E160" s="54">
        <v>3</v>
      </c>
      <c r="F160" s="54" t="s">
        <v>58</v>
      </c>
      <c r="G160" s="54" t="s">
        <v>62</v>
      </c>
      <c r="H160" s="33"/>
      <c r="I160" s="54" t="s">
        <v>34</v>
      </c>
      <c r="J160" s="35">
        <v>3310</v>
      </c>
      <c r="K160" s="35">
        <v>4116</v>
      </c>
      <c r="L160" s="34">
        <v>29500</v>
      </c>
      <c r="M160" s="34">
        <v>7167</v>
      </c>
      <c r="N160" s="35">
        <v>72</v>
      </c>
      <c r="O160" s="34">
        <v>410</v>
      </c>
      <c r="P160" s="70">
        <v>1.7500000000000002E-2</v>
      </c>
      <c r="Q160" s="33">
        <v>163</v>
      </c>
      <c r="R160" s="70">
        <v>3.9600000000000003E-2</v>
      </c>
      <c r="S160" s="34">
        <v>181</v>
      </c>
      <c r="T160" s="47"/>
      <c r="U160" s="48"/>
      <c r="V160" s="49"/>
      <c r="W160" s="37"/>
      <c r="X160" s="60"/>
      <c r="Y160" s="37"/>
      <c r="Z160" s="37"/>
      <c r="AA160" s="37">
        <v>98</v>
      </c>
      <c r="AB160" s="37">
        <v>4</v>
      </c>
      <c r="AC160" s="37"/>
    </row>
    <row r="161" spans="1:29" ht="45" customHeight="1">
      <c r="A161" s="54"/>
      <c r="B161" s="55" t="str">
        <f t="shared" si="0"/>
        <v>월</v>
      </c>
      <c r="C161" s="55" t="str">
        <f t="shared" si="1"/>
        <v>26년 2월 5주차</v>
      </c>
      <c r="D161" s="55">
        <v>46079</v>
      </c>
      <c r="E161" s="54">
        <v>4</v>
      </c>
      <c r="F161" s="54" t="s">
        <v>58</v>
      </c>
      <c r="G161" s="54" t="s">
        <v>62</v>
      </c>
      <c r="H161" s="33"/>
      <c r="I161" s="54" t="s">
        <v>34</v>
      </c>
      <c r="J161" s="35">
        <v>142</v>
      </c>
      <c r="K161" s="35">
        <v>214</v>
      </c>
      <c r="L161" s="34">
        <v>3339</v>
      </c>
      <c r="M161" s="34">
        <v>15603</v>
      </c>
      <c r="N161" s="35">
        <v>2</v>
      </c>
      <c r="O161" s="34">
        <v>1670</v>
      </c>
      <c r="P161" s="70">
        <v>9.2999999999999992E-3</v>
      </c>
      <c r="Q161" s="33">
        <v>3</v>
      </c>
      <c r="R161" s="70">
        <v>1.4E-2</v>
      </c>
      <c r="S161" s="34">
        <v>1113</v>
      </c>
      <c r="T161" s="47"/>
      <c r="U161" s="48"/>
      <c r="V161" s="49"/>
      <c r="W161" s="37"/>
      <c r="X161" s="60"/>
      <c r="Y161" s="37"/>
      <c r="Z161" s="37"/>
      <c r="AA161" s="37">
        <v>7</v>
      </c>
      <c r="AB161" s="37">
        <v>0</v>
      </c>
      <c r="AC161" s="37"/>
    </row>
    <row r="162" spans="1:29" ht="45" customHeight="1">
      <c r="A162" s="54"/>
      <c r="B162" s="55" t="str">
        <f t="shared" si="0"/>
        <v>월</v>
      </c>
      <c r="C162" s="55" t="str">
        <f t="shared" si="1"/>
        <v>26년 2월 5주차</v>
      </c>
      <c r="D162" s="55">
        <v>46080</v>
      </c>
      <c r="E162" s="54">
        <v>1</v>
      </c>
      <c r="F162" s="54" t="s">
        <v>58</v>
      </c>
      <c r="G162" s="54" t="s">
        <v>62</v>
      </c>
      <c r="H162" s="33"/>
      <c r="I162" s="54" t="s">
        <v>34</v>
      </c>
      <c r="J162" s="35">
        <v>97</v>
      </c>
      <c r="K162" s="35">
        <v>137</v>
      </c>
      <c r="L162" s="34">
        <v>2582</v>
      </c>
      <c r="M162" s="34">
        <v>18847</v>
      </c>
      <c r="N162" s="35">
        <v>2</v>
      </c>
      <c r="O162" s="34">
        <v>1291</v>
      </c>
      <c r="P162" s="70">
        <v>1.46E-2</v>
      </c>
      <c r="Q162" s="33">
        <v>3</v>
      </c>
      <c r="R162" s="70">
        <v>2.1899999999999999E-2</v>
      </c>
      <c r="S162" s="34">
        <v>861</v>
      </c>
      <c r="T162" s="47"/>
      <c r="U162" s="48"/>
      <c r="V162" s="49"/>
      <c r="W162" s="37"/>
      <c r="X162" s="60"/>
      <c r="Y162" s="37"/>
      <c r="Z162" s="37"/>
      <c r="AA162" s="37">
        <v>3</v>
      </c>
      <c r="AB162" s="37">
        <v>0</v>
      </c>
      <c r="AC162" s="37"/>
    </row>
    <row r="163" spans="1:29" ht="45" customHeight="1">
      <c r="A163" s="54"/>
      <c r="B163" s="55" t="str">
        <f t="shared" si="0"/>
        <v>월</v>
      </c>
      <c r="C163" s="55" t="str">
        <f t="shared" si="1"/>
        <v>26년 2월 5주차</v>
      </c>
      <c r="D163" s="55">
        <v>46080</v>
      </c>
      <c r="E163" s="54">
        <v>2</v>
      </c>
      <c r="F163" s="54" t="s">
        <v>58</v>
      </c>
      <c r="G163" s="54" t="s">
        <v>62</v>
      </c>
      <c r="H163" s="33"/>
      <c r="I163" s="54" t="s">
        <v>34</v>
      </c>
      <c r="J163" s="35">
        <v>107</v>
      </c>
      <c r="K163" s="35">
        <v>154</v>
      </c>
      <c r="L163" s="34">
        <v>2959</v>
      </c>
      <c r="M163" s="34">
        <v>19214</v>
      </c>
      <c r="N163" s="35">
        <v>1</v>
      </c>
      <c r="O163" s="34">
        <v>2959</v>
      </c>
      <c r="P163" s="70">
        <v>6.4999999999999997E-3</v>
      </c>
      <c r="Q163" s="33">
        <v>3</v>
      </c>
      <c r="R163" s="70">
        <v>1.95E-2</v>
      </c>
      <c r="S163" s="34">
        <v>986</v>
      </c>
      <c r="T163" s="47"/>
      <c r="U163" s="48"/>
      <c r="V163" s="49"/>
      <c r="W163" s="37"/>
      <c r="X163" s="60"/>
      <c r="Y163" s="37"/>
      <c r="Z163" s="37"/>
      <c r="AA163" s="37">
        <v>9</v>
      </c>
      <c r="AB163" s="37">
        <v>0</v>
      </c>
      <c r="AC163" s="37"/>
    </row>
    <row r="164" spans="1:29" ht="45" customHeight="1">
      <c r="A164" s="54"/>
      <c r="B164" s="55" t="str">
        <f t="shared" si="0"/>
        <v>월</v>
      </c>
      <c r="C164" s="55" t="str">
        <f t="shared" si="1"/>
        <v>26년 2월 5주차</v>
      </c>
      <c r="D164" s="55">
        <v>46080</v>
      </c>
      <c r="E164" s="54">
        <v>3</v>
      </c>
      <c r="F164" s="54" t="s">
        <v>58</v>
      </c>
      <c r="G164" s="54" t="s">
        <v>62</v>
      </c>
      <c r="H164" s="33"/>
      <c r="I164" s="54" t="s">
        <v>34</v>
      </c>
      <c r="J164" s="35">
        <v>3286</v>
      </c>
      <c r="K164" s="35">
        <v>4201</v>
      </c>
      <c r="L164" s="34">
        <v>32094</v>
      </c>
      <c r="M164" s="34">
        <v>7640</v>
      </c>
      <c r="N164" s="35">
        <v>64</v>
      </c>
      <c r="O164" s="34">
        <v>501</v>
      </c>
      <c r="P164" s="70">
        <v>1.52E-2</v>
      </c>
      <c r="Q164" s="33">
        <v>144</v>
      </c>
      <c r="R164" s="70">
        <v>3.4299999999999997E-2</v>
      </c>
      <c r="S164" s="34">
        <v>223</v>
      </c>
      <c r="T164" s="47">
        <v>4.3310000000000004</v>
      </c>
      <c r="U164" s="48">
        <v>1</v>
      </c>
      <c r="V164" s="49">
        <v>139000</v>
      </c>
      <c r="W164" s="37">
        <v>32094</v>
      </c>
      <c r="X164" s="60"/>
      <c r="Y164" s="37"/>
      <c r="Z164" s="37"/>
      <c r="AA164" s="37">
        <v>95</v>
      </c>
      <c r="AB164" s="37">
        <v>6</v>
      </c>
      <c r="AC164" s="37"/>
    </row>
    <row r="165" spans="1:29" ht="45" customHeight="1">
      <c r="A165" s="54"/>
      <c r="B165" s="55" t="str">
        <f t="shared" si="0"/>
        <v>월</v>
      </c>
      <c r="C165" s="55" t="str">
        <f t="shared" si="1"/>
        <v>26년 2월 5주차</v>
      </c>
      <c r="D165" s="55">
        <v>46080</v>
      </c>
      <c r="E165" s="54">
        <v>4</v>
      </c>
      <c r="F165" s="54" t="s">
        <v>58</v>
      </c>
      <c r="G165" s="54" t="s">
        <v>62</v>
      </c>
      <c r="H165" s="33"/>
      <c r="I165" s="54" t="s">
        <v>34</v>
      </c>
      <c r="J165" s="35">
        <v>75</v>
      </c>
      <c r="K165" s="35">
        <v>105</v>
      </c>
      <c r="L165" s="34">
        <v>1579</v>
      </c>
      <c r="M165" s="34">
        <v>15038</v>
      </c>
      <c r="N165" s="35">
        <v>1</v>
      </c>
      <c r="O165" s="34">
        <v>1579</v>
      </c>
      <c r="P165" s="70">
        <v>9.4999999999999998E-3</v>
      </c>
      <c r="Q165" s="33">
        <v>2</v>
      </c>
      <c r="R165" s="70">
        <v>1.9E-2</v>
      </c>
      <c r="S165" s="34">
        <v>790</v>
      </c>
      <c r="T165" s="47"/>
      <c r="U165" s="48"/>
      <c r="V165" s="49"/>
      <c r="W165" s="37"/>
      <c r="X165" s="60"/>
      <c r="Y165" s="37"/>
      <c r="Z165" s="37"/>
      <c r="AA165" s="37">
        <v>2</v>
      </c>
      <c r="AB165" s="37">
        <v>0</v>
      </c>
      <c r="AC165" s="37"/>
    </row>
    <row r="166" spans="1:29" ht="45" customHeight="1">
      <c r="A166" s="54"/>
      <c r="B166" s="55" t="str">
        <f t="shared" si="0"/>
        <v>월</v>
      </c>
      <c r="C166" s="55" t="str">
        <f t="shared" si="1"/>
        <v>26년 2월 5주차</v>
      </c>
      <c r="D166" s="55">
        <v>46081</v>
      </c>
      <c r="E166" s="54">
        <v>1</v>
      </c>
      <c r="F166" s="54" t="s">
        <v>58</v>
      </c>
      <c r="G166" s="54" t="s">
        <v>62</v>
      </c>
      <c r="H166" s="33"/>
      <c r="I166" s="54" t="s">
        <v>34</v>
      </c>
      <c r="J166" s="35">
        <v>103</v>
      </c>
      <c r="K166" s="35">
        <v>153</v>
      </c>
      <c r="L166" s="34">
        <v>1663</v>
      </c>
      <c r="M166" s="34">
        <v>10869</v>
      </c>
      <c r="N166" s="35">
        <v>3</v>
      </c>
      <c r="O166" s="34">
        <v>554</v>
      </c>
      <c r="P166" s="70">
        <v>1.9599999999999999E-2</v>
      </c>
      <c r="Q166" s="33">
        <v>5</v>
      </c>
      <c r="R166" s="70">
        <v>3.27E-2</v>
      </c>
      <c r="S166" s="34">
        <v>333</v>
      </c>
      <c r="T166" s="47"/>
      <c r="U166" s="48"/>
      <c r="V166" s="49"/>
      <c r="W166" s="37"/>
      <c r="X166" s="60"/>
      <c r="Y166" s="37"/>
      <c r="Z166" s="37"/>
      <c r="AA166" s="37">
        <v>4</v>
      </c>
      <c r="AB166" s="37">
        <v>0</v>
      </c>
      <c r="AC166" s="37"/>
    </row>
    <row r="167" spans="1:29" ht="45" customHeight="1">
      <c r="A167" s="54"/>
      <c r="B167" s="55" t="str">
        <f t="shared" si="0"/>
        <v>월</v>
      </c>
      <c r="C167" s="55" t="str">
        <f t="shared" si="1"/>
        <v>26년 2월 5주차</v>
      </c>
      <c r="D167" s="55">
        <v>46081</v>
      </c>
      <c r="E167" s="54">
        <v>2</v>
      </c>
      <c r="F167" s="54" t="s">
        <v>58</v>
      </c>
      <c r="G167" s="54" t="s">
        <v>62</v>
      </c>
      <c r="H167" s="33"/>
      <c r="I167" s="54" t="s">
        <v>34</v>
      </c>
      <c r="J167" s="35">
        <v>85</v>
      </c>
      <c r="K167" s="35">
        <v>115</v>
      </c>
      <c r="L167" s="34">
        <v>1449</v>
      </c>
      <c r="M167" s="34">
        <v>12600</v>
      </c>
      <c r="N167" s="35">
        <v>2</v>
      </c>
      <c r="O167" s="34">
        <v>725</v>
      </c>
      <c r="P167" s="70">
        <v>1.7399999999999999E-2</v>
      </c>
      <c r="Q167" s="33">
        <v>3</v>
      </c>
      <c r="R167" s="70">
        <v>2.6100000000000002E-2</v>
      </c>
      <c r="S167" s="34">
        <v>483</v>
      </c>
      <c r="T167" s="47"/>
      <c r="U167" s="48"/>
      <c r="V167" s="49"/>
      <c r="W167" s="37"/>
      <c r="X167" s="60"/>
      <c r="Y167" s="37"/>
      <c r="Z167" s="37"/>
      <c r="AA167" s="37">
        <v>1</v>
      </c>
      <c r="AB167" s="37">
        <v>0</v>
      </c>
      <c r="AC167" s="37"/>
    </row>
    <row r="168" spans="1:29" ht="45" customHeight="1">
      <c r="A168" s="54"/>
      <c r="B168" s="55" t="str">
        <f t="shared" si="0"/>
        <v>월</v>
      </c>
      <c r="C168" s="55" t="str">
        <f t="shared" si="1"/>
        <v>26년 2월 5주차</v>
      </c>
      <c r="D168" s="55">
        <v>46081</v>
      </c>
      <c r="E168" s="54">
        <v>3</v>
      </c>
      <c r="F168" s="54" t="s">
        <v>58</v>
      </c>
      <c r="G168" s="54" t="s">
        <v>62</v>
      </c>
      <c r="H168" s="33"/>
      <c r="I168" s="54" t="s">
        <v>34</v>
      </c>
      <c r="J168" s="35">
        <v>4513</v>
      </c>
      <c r="K168" s="35">
        <v>5477</v>
      </c>
      <c r="L168" s="34">
        <v>34573</v>
      </c>
      <c r="M168" s="34">
        <v>6312</v>
      </c>
      <c r="N168" s="35">
        <v>103</v>
      </c>
      <c r="O168" s="34">
        <v>336</v>
      </c>
      <c r="P168" s="70">
        <v>1.8800000000000001E-2</v>
      </c>
      <c r="Q168" s="33">
        <v>195</v>
      </c>
      <c r="R168" s="70">
        <v>3.56E-2</v>
      </c>
      <c r="S168" s="34">
        <v>177</v>
      </c>
      <c r="T168" s="47">
        <v>3.9337</v>
      </c>
      <c r="U168" s="48">
        <v>1</v>
      </c>
      <c r="V168" s="49">
        <v>136000</v>
      </c>
      <c r="W168" s="37">
        <v>34573</v>
      </c>
      <c r="X168" s="60">
        <v>4</v>
      </c>
      <c r="Y168" s="37">
        <v>286000</v>
      </c>
      <c r="Z168" s="37">
        <v>8643</v>
      </c>
      <c r="AA168" s="37">
        <v>108</v>
      </c>
      <c r="AB168" s="37">
        <v>8</v>
      </c>
      <c r="AC168" s="37"/>
    </row>
    <row r="169" spans="1:29" ht="45" customHeight="1">
      <c r="A169" s="54"/>
      <c r="B169" s="55" t="str">
        <f t="shared" si="0"/>
        <v>월</v>
      </c>
      <c r="C169" s="55" t="str">
        <f t="shared" si="1"/>
        <v>26년 2월 5주차</v>
      </c>
      <c r="D169" s="55">
        <v>46081</v>
      </c>
      <c r="E169" s="54">
        <v>4</v>
      </c>
      <c r="F169" s="54" t="s">
        <v>58</v>
      </c>
      <c r="G169" s="54" t="s">
        <v>62</v>
      </c>
      <c r="H169" s="33"/>
      <c r="I169" s="54" t="s">
        <v>34</v>
      </c>
      <c r="J169" s="35">
        <v>148</v>
      </c>
      <c r="K169" s="35">
        <v>219</v>
      </c>
      <c r="L169" s="34">
        <v>2667</v>
      </c>
      <c r="M169" s="34">
        <v>12178</v>
      </c>
      <c r="N169" s="35">
        <v>1</v>
      </c>
      <c r="O169" s="34">
        <v>2667</v>
      </c>
      <c r="P169" s="70">
        <v>4.5999999999999999E-3</v>
      </c>
      <c r="Q169" s="33">
        <v>7</v>
      </c>
      <c r="R169" s="70">
        <v>3.2000000000000001E-2</v>
      </c>
      <c r="S169" s="34">
        <v>381</v>
      </c>
      <c r="T169" s="47"/>
      <c r="U169" s="48"/>
      <c r="V169" s="49"/>
      <c r="W169" s="37"/>
      <c r="X169" s="60"/>
      <c r="Y169" s="37"/>
      <c r="Z169" s="37"/>
      <c r="AA169" s="37">
        <v>7</v>
      </c>
      <c r="AB169" s="37">
        <v>0</v>
      </c>
      <c r="AC169" s="37"/>
    </row>
    <row r="170" spans="1:29" ht="45" customHeight="1">
      <c r="A170" s="54"/>
      <c r="B170" s="55" t="str">
        <f t="shared" si="0"/>
        <v>월</v>
      </c>
      <c r="C170" s="55" t="str">
        <f t="shared" si="1"/>
        <v>26년 3월 1주차</v>
      </c>
      <c r="D170" s="55">
        <v>46082</v>
      </c>
      <c r="E170" s="54">
        <v>1</v>
      </c>
      <c r="F170" s="54" t="s">
        <v>58</v>
      </c>
      <c r="G170" s="54" t="s">
        <v>62</v>
      </c>
      <c r="H170" s="33"/>
      <c r="I170" s="54" t="s">
        <v>34</v>
      </c>
      <c r="J170" s="35">
        <v>122</v>
      </c>
      <c r="K170" s="35">
        <v>155</v>
      </c>
      <c r="L170" s="34">
        <v>2227</v>
      </c>
      <c r="M170" s="34">
        <v>14368</v>
      </c>
      <c r="N170" s="35">
        <v>1</v>
      </c>
      <c r="O170" s="34">
        <v>2227</v>
      </c>
      <c r="P170" s="70">
        <v>6.4999999999999997E-3</v>
      </c>
      <c r="Q170" s="33">
        <v>1</v>
      </c>
      <c r="R170" s="70">
        <v>6.4999999999999997E-3</v>
      </c>
      <c r="S170" s="34">
        <v>2227</v>
      </c>
      <c r="T170" s="47"/>
      <c r="U170" s="48"/>
      <c r="V170" s="49"/>
      <c r="W170" s="37"/>
      <c r="X170" s="60"/>
      <c r="Y170" s="37"/>
      <c r="Z170" s="37"/>
      <c r="AA170" s="37">
        <v>1</v>
      </c>
      <c r="AB170" s="37">
        <v>0</v>
      </c>
      <c r="AC170" s="37"/>
    </row>
    <row r="171" spans="1:29" ht="45" customHeight="1">
      <c r="A171" s="54"/>
      <c r="B171" s="55" t="str">
        <f t="shared" si="0"/>
        <v>월</v>
      </c>
      <c r="C171" s="55" t="str">
        <f t="shared" si="1"/>
        <v>26년 3월 1주차</v>
      </c>
      <c r="D171" s="55">
        <v>46082</v>
      </c>
      <c r="E171" s="54">
        <v>2</v>
      </c>
      <c r="F171" s="54" t="s">
        <v>58</v>
      </c>
      <c r="G171" s="54" t="s">
        <v>62</v>
      </c>
      <c r="H171" s="33"/>
      <c r="I171" s="54" t="s">
        <v>34</v>
      </c>
      <c r="J171" s="35">
        <v>100</v>
      </c>
      <c r="K171" s="35">
        <v>136</v>
      </c>
      <c r="L171" s="34">
        <v>2415</v>
      </c>
      <c r="M171" s="34">
        <v>17757</v>
      </c>
      <c r="N171" s="35">
        <v>1</v>
      </c>
      <c r="O171" s="34">
        <v>2415</v>
      </c>
      <c r="P171" s="70">
        <v>7.4000000000000003E-3</v>
      </c>
      <c r="Q171" s="33">
        <v>6</v>
      </c>
      <c r="R171" s="70">
        <v>4.41E-2</v>
      </c>
      <c r="S171" s="34">
        <v>403</v>
      </c>
      <c r="T171" s="47"/>
      <c r="U171" s="48"/>
      <c r="V171" s="49"/>
      <c r="W171" s="37"/>
      <c r="X171" s="60"/>
      <c r="Y171" s="37"/>
      <c r="Z171" s="37"/>
      <c r="AA171" s="37">
        <v>10</v>
      </c>
      <c r="AB171" s="37">
        <v>1</v>
      </c>
      <c r="AC171" s="37"/>
    </row>
    <row r="172" spans="1:29" ht="45" customHeight="1">
      <c r="A172" s="54"/>
      <c r="B172" s="55" t="str">
        <f t="shared" si="0"/>
        <v>월</v>
      </c>
      <c r="C172" s="55" t="str">
        <f t="shared" si="1"/>
        <v>26년 3월 1주차</v>
      </c>
      <c r="D172" s="55">
        <v>46082</v>
      </c>
      <c r="E172" s="54">
        <v>3</v>
      </c>
      <c r="F172" s="54" t="s">
        <v>58</v>
      </c>
      <c r="G172" s="54" t="s">
        <v>62</v>
      </c>
      <c r="H172" s="33"/>
      <c r="I172" s="54" t="s">
        <v>34</v>
      </c>
      <c r="J172" s="35">
        <v>3666</v>
      </c>
      <c r="K172" s="35">
        <v>4396</v>
      </c>
      <c r="L172" s="34">
        <v>34897</v>
      </c>
      <c r="M172" s="34">
        <v>7938</v>
      </c>
      <c r="N172" s="35">
        <v>68</v>
      </c>
      <c r="O172" s="34">
        <v>513</v>
      </c>
      <c r="P172" s="70">
        <v>1.55E-2</v>
      </c>
      <c r="Q172" s="33">
        <v>160</v>
      </c>
      <c r="R172" s="70">
        <v>3.6400000000000002E-2</v>
      </c>
      <c r="S172" s="34">
        <v>218</v>
      </c>
      <c r="T172" s="47"/>
      <c r="U172" s="48"/>
      <c r="V172" s="49"/>
      <c r="W172" s="37"/>
      <c r="X172" s="60"/>
      <c r="Y172" s="37"/>
      <c r="Z172" s="37"/>
      <c r="AA172" s="37">
        <v>102</v>
      </c>
      <c r="AB172" s="37">
        <v>3</v>
      </c>
      <c r="AC172" s="37"/>
    </row>
    <row r="173" spans="1:29" ht="45" customHeight="1">
      <c r="A173" s="54"/>
      <c r="B173" s="55" t="str">
        <f t="shared" si="0"/>
        <v>월</v>
      </c>
      <c r="C173" s="55" t="str">
        <f t="shared" si="1"/>
        <v>26년 3월 1주차</v>
      </c>
      <c r="D173" s="55">
        <v>46082</v>
      </c>
      <c r="E173" s="54">
        <v>4</v>
      </c>
      <c r="F173" s="54" t="s">
        <v>58</v>
      </c>
      <c r="G173" s="54" t="s">
        <v>62</v>
      </c>
      <c r="H173" s="33"/>
      <c r="I173" s="54" t="s">
        <v>34</v>
      </c>
      <c r="J173" s="35">
        <v>146</v>
      </c>
      <c r="K173" s="35">
        <v>251</v>
      </c>
      <c r="L173" s="34">
        <v>3102</v>
      </c>
      <c r="M173" s="34">
        <v>12359</v>
      </c>
      <c r="N173" s="35">
        <v>1</v>
      </c>
      <c r="O173" s="34">
        <v>3102</v>
      </c>
      <c r="P173" s="70">
        <v>4.0000000000000001E-3</v>
      </c>
      <c r="Q173" s="33">
        <v>4</v>
      </c>
      <c r="R173" s="70">
        <v>1.5900000000000001E-2</v>
      </c>
      <c r="S173" s="34">
        <v>776</v>
      </c>
      <c r="T173" s="47"/>
      <c r="U173" s="48"/>
      <c r="V173" s="49"/>
      <c r="W173" s="37"/>
      <c r="X173" s="60"/>
      <c r="Y173" s="37"/>
      <c r="Z173" s="37"/>
      <c r="AA173" s="37">
        <v>4</v>
      </c>
      <c r="AB173" s="37">
        <v>0</v>
      </c>
      <c r="AC173" s="37"/>
    </row>
    <row r="174" spans="1:29" ht="45" customHeight="1">
      <c r="A174" s="54"/>
      <c r="B174" s="55" t="str">
        <f t="shared" si="0"/>
        <v>월</v>
      </c>
      <c r="C174" s="55" t="str">
        <f t="shared" si="1"/>
        <v>26년 3월 2주차</v>
      </c>
      <c r="D174" s="55">
        <v>46083</v>
      </c>
      <c r="E174" s="54">
        <v>1</v>
      </c>
      <c r="F174" s="54" t="s">
        <v>58</v>
      </c>
      <c r="G174" s="54" t="s">
        <v>62</v>
      </c>
      <c r="H174" s="33"/>
      <c r="I174" s="54" t="s">
        <v>34</v>
      </c>
      <c r="J174" s="35">
        <v>59</v>
      </c>
      <c r="K174" s="35">
        <v>78</v>
      </c>
      <c r="L174" s="34">
        <v>1178</v>
      </c>
      <c r="M174" s="34">
        <v>15103</v>
      </c>
      <c r="N174" s="35">
        <v>1</v>
      </c>
      <c r="O174" s="34">
        <v>1178</v>
      </c>
      <c r="P174" s="70">
        <v>1.2800000000000001E-2</v>
      </c>
      <c r="Q174" s="33">
        <v>3</v>
      </c>
      <c r="R174" s="70">
        <v>3.85E-2</v>
      </c>
      <c r="S174" s="34">
        <v>393</v>
      </c>
      <c r="T174" s="47"/>
      <c r="U174" s="48"/>
      <c r="V174" s="49"/>
      <c r="W174" s="37"/>
      <c r="X174" s="60"/>
      <c r="Y174" s="37"/>
      <c r="Z174" s="37"/>
      <c r="AA174" s="37">
        <v>2</v>
      </c>
      <c r="AB174" s="37">
        <v>0</v>
      </c>
      <c r="AC174" s="37"/>
    </row>
    <row r="175" spans="1:29" ht="45" customHeight="1">
      <c r="A175" s="54"/>
      <c r="B175" s="55" t="str">
        <f t="shared" si="0"/>
        <v>월</v>
      </c>
      <c r="C175" s="55" t="str">
        <f t="shared" si="1"/>
        <v>26년 3월 2주차</v>
      </c>
      <c r="D175" s="55">
        <v>46083</v>
      </c>
      <c r="E175" s="54">
        <v>2</v>
      </c>
      <c r="F175" s="54" t="s">
        <v>58</v>
      </c>
      <c r="G175" s="54" t="s">
        <v>62</v>
      </c>
      <c r="H175" s="33"/>
      <c r="I175" s="54" t="s">
        <v>34</v>
      </c>
      <c r="J175" s="35">
        <v>145</v>
      </c>
      <c r="K175" s="35">
        <v>265</v>
      </c>
      <c r="L175" s="34">
        <v>4660</v>
      </c>
      <c r="M175" s="34">
        <v>17585</v>
      </c>
      <c r="N175" s="35">
        <v>3</v>
      </c>
      <c r="O175" s="34">
        <v>1553</v>
      </c>
      <c r="P175" s="70">
        <v>1.1299999999999999E-2</v>
      </c>
      <c r="Q175" s="33">
        <v>7</v>
      </c>
      <c r="R175" s="70">
        <v>2.64E-2</v>
      </c>
      <c r="S175" s="34">
        <v>666</v>
      </c>
      <c r="T175" s="47"/>
      <c r="U175" s="48"/>
      <c r="V175" s="49"/>
      <c r="W175" s="37"/>
      <c r="X175" s="60"/>
      <c r="Y175" s="37"/>
      <c r="Z175" s="37"/>
      <c r="AA175" s="37">
        <v>4</v>
      </c>
      <c r="AB175" s="37">
        <v>1</v>
      </c>
      <c r="AC175" s="37"/>
    </row>
    <row r="176" spans="1:29" ht="45" customHeight="1">
      <c r="A176" s="54"/>
      <c r="B176" s="55" t="str">
        <f t="shared" si="0"/>
        <v>월</v>
      </c>
      <c r="C176" s="55" t="str">
        <f t="shared" si="1"/>
        <v>26년 3월 2주차</v>
      </c>
      <c r="D176" s="55">
        <v>46083</v>
      </c>
      <c r="E176" s="54">
        <v>3</v>
      </c>
      <c r="F176" s="54" t="s">
        <v>58</v>
      </c>
      <c r="G176" s="54" t="s">
        <v>62</v>
      </c>
      <c r="H176" s="33"/>
      <c r="I176" s="54" t="s">
        <v>34</v>
      </c>
      <c r="J176" s="35">
        <v>3100</v>
      </c>
      <c r="K176" s="35">
        <v>3782</v>
      </c>
      <c r="L176" s="34">
        <v>29232</v>
      </c>
      <c r="M176" s="34">
        <v>7729</v>
      </c>
      <c r="N176" s="35">
        <v>48</v>
      </c>
      <c r="O176" s="34">
        <v>609</v>
      </c>
      <c r="P176" s="70">
        <v>1.2699999999999999E-2</v>
      </c>
      <c r="Q176" s="33">
        <v>104</v>
      </c>
      <c r="R176" s="70">
        <v>2.75E-2</v>
      </c>
      <c r="S176" s="34">
        <v>281</v>
      </c>
      <c r="T176" s="47"/>
      <c r="U176" s="48"/>
      <c r="V176" s="49"/>
      <c r="W176" s="37"/>
      <c r="X176" s="60">
        <v>3</v>
      </c>
      <c r="Y176" s="37">
        <v>320000</v>
      </c>
      <c r="Z176" s="37">
        <v>9744</v>
      </c>
      <c r="AA176" s="37">
        <v>64</v>
      </c>
      <c r="AB176" s="37">
        <v>5</v>
      </c>
      <c r="AC176" s="37"/>
    </row>
    <row r="177" spans="1:29" ht="45" customHeight="1">
      <c r="A177" s="54"/>
      <c r="B177" s="55" t="str">
        <f t="shared" si="0"/>
        <v>월</v>
      </c>
      <c r="C177" s="55" t="str">
        <f t="shared" si="1"/>
        <v>26년 3월 2주차</v>
      </c>
      <c r="D177" s="55">
        <v>46083</v>
      </c>
      <c r="E177" s="54">
        <v>4</v>
      </c>
      <c r="F177" s="54" t="s">
        <v>58</v>
      </c>
      <c r="G177" s="54" t="s">
        <v>62</v>
      </c>
      <c r="H177" s="33"/>
      <c r="I177" s="54" t="s">
        <v>34</v>
      </c>
      <c r="J177" s="35">
        <v>197</v>
      </c>
      <c r="K177" s="35">
        <v>288</v>
      </c>
      <c r="L177" s="34">
        <v>5124</v>
      </c>
      <c r="M177" s="34">
        <v>17792</v>
      </c>
      <c r="N177" s="35">
        <v>5</v>
      </c>
      <c r="O177" s="34">
        <v>1025</v>
      </c>
      <c r="P177" s="70">
        <v>1.7399999999999999E-2</v>
      </c>
      <c r="Q177" s="33">
        <v>13</v>
      </c>
      <c r="R177" s="70">
        <v>4.5100000000000001E-2</v>
      </c>
      <c r="S177" s="34">
        <v>394</v>
      </c>
      <c r="T177" s="47"/>
      <c r="U177" s="48"/>
      <c r="V177" s="49"/>
      <c r="W177" s="37"/>
      <c r="X177" s="60"/>
      <c r="Y177" s="37"/>
      <c r="Z177" s="37"/>
      <c r="AA177" s="37">
        <v>12</v>
      </c>
      <c r="AB177" s="37">
        <v>0</v>
      </c>
      <c r="AC177" s="37"/>
    </row>
    <row r="178" spans="1:29" ht="45" customHeight="1">
      <c r="A178" s="54"/>
      <c r="B178" s="55" t="str">
        <f t="shared" si="0"/>
        <v>월</v>
      </c>
      <c r="C178" s="55" t="str">
        <f t="shared" si="1"/>
        <v>26년 3월 2주차</v>
      </c>
      <c r="D178" s="55">
        <v>46084</v>
      </c>
      <c r="E178" s="54">
        <v>1</v>
      </c>
      <c r="F178" s="54" t="s">
        <v>58</v>
      </c>
      <c r="G178" s="54" t="s">
        <v>62</v>
      </c>
      <c r="H178" s="33"/>
      <c r="I178" s="54" t="s">
        <v>34</v>
      </c>
      <c r="J178" s="35">
        <v>90</v>
      </c>
      <c r="K178" s="35">
        <v>115</v>
      </c>
      <c r="L178" s="34">
        <v>1951</v>
      </c>
      <c r="M178" s="34">
        <v>16965</v>
      </c>
      <c r="N178" s="35">
        <v>1</v>
      </c>
      <c r="O178" s="34">
        <v>1951</v>
      </c>
      <c r="P178" s="70">
        <v>8.6999999999999994E-3</v>
      </c>
      <c r="Q178" s="33">
        <v>4</v>
      </c>
      <c r="R178" s="70">
        <v>3.4799999999999998E-2</v>
      </c>
      <c r="S178" s="34">
        <v>488</v>
      </c>
      <c r="T178" s="47"/>
      <c r="U178" s="48"/>
      <c r="V178" s="49"/>
      <c r="W178" s="37"/>
      <c r="X178" s="60"/>
      <c r="Y178" s="37"/>
      <c r="Z178" s="37"/>
      <c r="AA178" s="37">
        <v>6</v>
      </c>
      <c r="AB178" s="37">
        <v>0</v>
      </c>
      <c r="AC178" s="37"/>
    </row>
    <row r="179" spans="1:29" ht="45" customHeight="1">
      <c r="A179" s="54"/>
      <c r="B179" s="55" t="str">
        <f t="shared" si="0"/>
        <v>월</v>
      </c>
      <c r="C179" s="55" t="str">
        <f t="shared" si="1"/>
        <v>26년 3월 2주차</v>
      </c>
      <c r="D179" s="55">
        <v>46084</v>
      </c>
      <c r="E179" s="54">
        <v>2</v>
      </c>
      <c r="F179" s="54" t="s">
        <v>58</v>
      </c>
      <c r="G179" s="54" t="s">
        <v>62</v>
      </c>
      <c r="H179" s="33"/>
      <c r="I179" s="54" t="s">
        <v>34</v>
      </c>
      <c r="J179" s="35">
        <v>194</v>
      </c>
      <c r="K179" s="35">
        <v>290</v>
      </c>
      <c r="L179" s="34">
        <v>4122</v>
      </c>
      <c r="M179" s="34">
        <v>14214</v>
      </c>
      <c r="N179" s="35">
        <v>3</v>
      </c>
      <c r="O179" s="34">
        <v>1374</v>
      </c>
      <c r="P179" s="70">
        <v>1.03E-2</v>
      </c>
      <c r="Q179" s="33">
        <v>8</v>
      </c>
      <c r="R179" s="70">
        <v>2.76E-2</v>
      </c>
      <c r="S179" s="34">
        <v>515</v>
      </c>
      <c r="T179" s="47"/>
      <c r="U179" s="48"/>
      <c r="V179" s="49"/>
      <c r="W179" s="37"/>
      <c r="X179" s="60"/>
      <c r="Y179" s="37"/>
      <c r="Z179" s="37"/>
      <c r="AA179" s="37">
        <v>9</v>
      </c>
      <c r="AB179" s="37">
        <v>0</v>
      </c>
      <c r="AC179" s="37"/>
    </row>
    <row r="180" spans="1:29" ht="45" customHeight="1">
      <c r="A180" s="54"/>
      <c r="B180" s="55" t="str">
        <f t="shared" si="0"/>
        <v>월</v>
      </c>
      <c r="C180" s="55" t="str">
        <f t="shared" si="1"/>
        <v>26년 3월 2주차</v>
      </c>
      <c r="D180" s="55">
        <v>46084</v>
      </c>
      <c r="E180" s="54">
        <v>3</v>
      </c>
      <c r="F180" s="54" t="s">
        <v>58</v>
      </c>
      <c r="G180" s="54" t="s">
        <v>62</v>
      </c>
      <c r="H180" s="33"/>
      <c r="I180" s="54" t="s">
        <v>34</v>
      </c>
      <c r="J180" s="35">
        <v>2778</v>
      </c>
      <c r="K180" s="35">
        <v>3543</v>
      </c>
      <c r="L180" s="34">
        <v>28829</v>
      </c>
      <c r="M180" s="34">
        <v>8137</v>
      </c>
      <c r="N180" s="35">
        <v>57</v>
      </c>
      <c r="O180" s="34">
        <v>506</v>
      </c>
      <c r="P180" s="70">
        <v>1.61E-2</v>
      </c>
      <c r="Q180" s="33">
        <v>111</v>
      </c>
      <c r="R180" s="70">
        <v>3.1300000000000001E-2</v>
      </c>
      <c r="S180" s="34">
        <v>260</v>
      </c>
      <c r="T180" s="47"/>
      <c r="U180" s="48"/>
      <c r="V180" s="49"/>
      <c r="W180" s="37"/>
      <c r="X180" s="60"/>
      <c r="Y180" s="37"/>
      <c r="Z180" s="37"/>
      <c r="AA180" s="37">
        <v>66</v>
      </c>
      <c r="AB180" s="37">
        <v>2</v>
      </c>
      <c r="AC180" s="37"/>
    </row>
    <row r="181" spans="1:29" ht="45" customHeight="1">
      <c r="A181" s="54"/>
      <c r="B181" s="55" t="str">
        <f t="shared" si="0"/>
        <v>월</v>
      </c>
      <c r="C181" s="55" t="str">
        <f t="shared" si="1"/>
        <v>26년 3월 2주차</v>
      </c>
      <c r="D181" s="55">
        <v>46084</v>
      </c>
      <c r="E181" s="54">
        <v>4</v>
      </c>
      <c r="F181" s="54" t="s">
        <v>58</v>
      </c>
      <c r="G181" s="54" t="s">
        <v>62</v>
      </c>
      <c r="H181" s="33"/>
      <c r="I181" s="54" t="s">
        <v>34</v>
      </c>
      <c r="J181" s="35">
        <v>251</v>
      </c>
      <c r="K181" s="35">
        <v>381</v>
      </c>
      <c r="L181" s="34">
        <v>4846</v>
      </c>
      <c r="M181" s="34">
        <v>12719</v>
      </c>
      <c r="N181" s="35">
        <v>3</v>
      </c>
      <c r="O181" s="34">
        <v>1615</v>
      </c>
      <c r="P181" s="70">
        <v>7.9000000000000008E-3</v>
      </c>
      <c r="Q181" s="33">
        <v>7</v>
      </c>
      <c r="R181" s="70">
        <v>1.84E-2</v>
      </c>
      <c r="S181" s="34">
        <v>692</v>
      </c>
      <c r="T181" s="47"/>
      <c r="U181" s="48"/>
      <c r="V181" s="49"/>
      <c r="W181" s="37"/>
      <c r="X181" s="60"/>
      <c r="Y181" s="37"/>
      <c r="Z181" s="37"/>
      <c r="AA181" s="37">
        <v>6</v>
      </c>
      <c r="AB181" s="37">
        <v>0</v>
      </c>
      <c r="AC181" s="37"/>
    </row>
    <row r="182" spans="1:29" ht="45" customHeight="1">
      <c r="A182" s="54"/>
      <c r="B182" s="55" t="str">
        <f t="shared" si="0"/>
        <v>월</v>
      </c>
      <c r="C182" s="55" t="str">
        <f t="shared" si="1"/>
        <v>26년 3월 2주차</v>
      </c>
      <c r="D182" s="55">
        <v>46085</v>
      </c>
      <c r="E182" s="54">
        <v>1</v>
      </c>
      <c r="F182" s="54" t="s">
        <v>58</v>
      </c>
      <c r="G182" s="54" t="s">
        <v>62</v>
      </c>
      <c r="H182" s="33"/>
      <c r="I182" s="54" t="s">
        <v>34</v>
      </c>
      <c r="J182" s="35">
        <v>84</v>
      </c>
      <c r="K182" s="35">
        <v>106</v>
      </c>
      <c r="L182" s="34">
        <v>1650</v>
      </c>
      <c r="M182" s="34">
        <v>15566</v>
      </c>
      <c r="N182" s="35">
        <v>1</v>
      </c>
      <c r="O182" s="34">
        <v>1650</v>
      </c>
      <c r="P182" s="70">
        <v>9.4000000000000004E-3</v>
      </c>
      <c r="Q182" s="33">
        <v>5</v>
      </c>
      <c r="R182" s="70">
        <v>4.7199999999999999E-2</v>
      </c>
      <c r="S182" s="34">
        <v>330</v>
      </c>
      <c r="T182" s="47"/>
      <c r="U182" s="48"/>
      <c r="V182" s="49"/>
      <c r="W182" s="37"/>
      <c r="X182" s="60"/>
      <c r="Y182" s="37"/>
      <c r="Z182" s="37"/>
      <c r="AA182" s="37">
        <v>5</v>
      </c>
      <c r="AB182" s="37">
        <v>0</v>
      </c>
      <c r="AC182" s="37"/>
    </row>
    <row r="183" spans="1:29" ht="45" customHeight="1">
      <c r="A183" s="54"/>
      <c r="B183" s="55" t="str">
        <f t="shared" si="0"/>
        <v>월</v>
      </c>
      <c r="C183" s="55" t="str">
        <f t="shared" si="1"/>
        <v>26년 3월 2주차</v>
      </c>
      <c r="D183" s="55">
        <v>46085</v>
      </c>
      <c r="E183" s="54">
        <v>2</v>
      </c>
      <c r="F183" s="54" t="s">
        <v>58</v>
      </c>
      <c r="G183" s="54" t="s">
        <v>62</v>
      </c>
      <c r="H183" s="33"/>
      <c r="I183" s="54" t="s">
        <v>34</v>
      </c>
      <c r="J183" s="35">
        <v>151</v>
      </c>
      <c r="K183" s="35">
        <v>229</v>
      </c>
      <c r="L183" s="34">
        <v>4848</v>
      </c>
      <c r="M183" s="34">
        <v>21170</v>
      </c>
      <c r="N183" s="35">
        <v>3</v>
      </c>
      <c r="O183" s="34">
        <v>1616</v>
      </c>
      <c r="P183" s="70">
        <v>1.3100000000000001E-2</v>
      </c>
      <c r="Q183" s="33">
        <v>6</v>
      </c>
      <c r="R183" s="70">
        <v>2.6200000000000001E-2</v>
      </c>
      <c r="S183" s="34">
        <v>808</v>
      </c>
      <c r="T183" s="47"/>
      <c r="U183" s="48"/>
      <c r="V183" s="49"/>
      <c r="W183" s="37"/>
      <c r="X183" s="60"/>
      <c r="Y183" s="37"/>
      <c r="Z183" s="37"/>
      <c r="AA183" s="37">
        <v>5</v>
      </c>
      <c r="AB183" s="37">
        <v>0</v>
      </c>
      <c r="AC183" s="37"/>
    </row>
    <row r="184" spans="1:29" ht="45" customHeight="1">
      <c r="A184" s="54"/>
      <c r="B184" s="55" t="str">
        <f t="shared" si="0"/>
        <v>월</v>
      </c>
      <c r="C184" s="55" t="str">
        <f t="shared" si="1"/>
        <v>26년 3월 2주차</v>
      </c>
      <c r="D184" s="55">
        <v>46085</v>
      </c>
      <c r="E184" s="54">
        <v>3</v>
      </c>
      <c r="F184" s="54" t="s">
        <v>58</v>
      </c>
      <c r="G184" s="54" t="s">
        <v>62</v>
      </c>
      <c r="H184" s="33"/>
      <c r="I184" s="54" t="s">
        <v>34</v>
      </c>
      <c r="J184" s="35">
        <v>2959</v>
      </c>
      <c r="K184" s="35">
        <v>3617</v>
      </c>
      <c r="L184" s="34">
        <v>27306</v>
      </c>
      <c r="M184" s="34">
        <v>7549</v>
      </c>
      <c r="N184" s="35">
        <v>50</v>
      </c>
      <c r="O184" s="34">
        <v>546</v>
      </c>
      <c r="P184" s="70">
        <v>1.38E-2</v>
      </c>
      <c r="Q184" s="33">
        <v>111</v>
      </c>
      <c r="R184" s="70">
        <v>3.0700000000000002E-2</v>
      </c>
      <c r="S184" s="34">
        <v>246</v>
      </c>
      <c r="T184" s="47"/>
      <c r="U184" s="48"/>
      <c r="V184" s="49"/>
      <c r="W184" s="37"/>
      <c r="X184" s="60"/>
      <c r="Y184" s="37"/>
      <c r="Z184" s="37"/>
      <c r="AA184" s="37">
        <v>70</v>
      </c>
      <c r="AB184" s="37">
        <v>8</v>
      </c>
      <c r="AC184" s="37"/>
    </row>
    <row r="185" spans="1:29" ht="45" customHeight="1">
      <c r="A185" s="54"/>
      <c r="B185" s="55" t="str">
        <f t="shared" si="0"/>
        <v>월</v>
      </c>
      <c r="C185" s="55" t="str">
        <f t="shared" si="1"/>
        <v>26년 3월 2주차</v>
      </c>
      <c r="D185" s="55">
        <v>46085</v>
      </c>
      <c r="E185" s="54">
        <v>4</v>
      </c>
      <c r="F185" s="54" t="s">
        <v>58</v>
      </c>
      <c r="G185" s="54" t="s">
        <v>62</v>
      </c>
      <c r="H185" s="33"/>
      <c r="I185" s="54" t="s">
        <v>34</v>
      </c>
      <c r="J185" s="35">
        <v>239</v>
      </c>
      <c r="K185" s="35">
        <v>357</v>
      </c>
      <c r="L185" s="34">
        <v>5166</v>
      </c>
      <c r="M185" s="34">
        <v>14471</v>
      </c>
      <c r="N185" s="35">
        <v>1</v>
      </c>
      <c r="O185" s="34">
        <v>5166</v>
      </c>
      <c r="P185" s="70">
        <v>2.8E-3</v>
      </c>
      <c r="Q185" s="33">
        <v>8</v>
      </c>
      <c r="R185" s="70">
        <v>2.24E-2</v>
      </c>
      <c r="S185" s="34">
        <v>646</v>
      </c>
      <c r="T185" s="47"/>
      <c r="U185" s="48"/>
      <c r="V185" s="49"/>
      <c r="W185" s="37"/>
      <c r="X185" s="60"/>
      <c r="Y185" s="37"/>
      <c r="Z185" s="37"/>
      <c r="AA185" s="37">
        <v>18</v>
      </c>
      <c r="AB185" s="37">
        <v>0</v>
      </c>
      <c r="AC185" s="37"/>
    </row>
    <row r="186" spans="1:29" ht="45" customHeight="1">
      <c r="A186" s="54"/>
      <c r="B186" s="55" t="str">
        <f t="shared" si="0"/>
        <v>월</v>
      </c>
      <c r="C186" s="55" t="str">
        <f t="shared" si="1"/>
        <v>26년 3월 2주차</v>
      </c>
      <c r="D186" s="55">
        <v>46086</v>
      </c>
      <c r="E186" s="54">
        <v>1</v>
      </c>
      <c r="F186" s="54" t="s">
        <v>58</v>
      </c>
      <c r="G186" s="54" t="s">
        <v>62</v>
      </c>
      <c r="H186" s="33"/>
      <c r="I186" s="54" t="s">
        <v>34</v>
      </c>
      <c r="J186" s="35">
        <v>116</v>
      </c>
      <c r="K186" s="35">
        <v>162</v>
      </c>
      <c r="L186" s="34">
        <v>2942</v>
      </c>
      <c r="M186" s="34">
        <v>18160</v>
      </c>
      <c r="N186" s="35">
        <v>3</v>
      </c>
      <c r="O186" s="34">
        <v>981</v>
      </c>
      <c r="P186" s="70">
        <v>1.8499999999999999E-2</v>
      </c>
      <c r="Q186" s="33">
        <v>4</v>
      </c>
      <c r="R186" s="70">
        <v>2.47E-2</v>
      </c>
      <c r="S186" s="34">
        <v>736</v>
      </c>
      <c r="T186" s="47"/>
      <c r="U186" s="48"/>
      <c r="V186" s="49"/>
      <c r="W186" s="37"/>
      <c r="X186" s="60"/>
      <c r="Y186" s="37"/>
      <c r="Z186" s="37"/>
      <c r="AA186" s="37">
        <v>4</v>
      </c>
      <c r="AB186" s="37">
        <v>0</v>
      </c>
      <c r="AC186" s="37"/>
    </row>
    <row r="187" spans="1:29" ht="45" customHeight="1">
      <c r="A187" s="54"/>
      <c r="B187" s="55" t="str">
        <f t="shared" si="0"/>
        <v>월</v>
      </c>
      <c r="C187" s="55" t="str">
        <f t="shared" si="1"/>
        <v>26년 3월 2주차</v>
      </c>
      <c r="D187" s="55">
        <v>46086</v>
      </c>
      <c r="E187" s="54">
        <v>2</v>
      </c>
      <c r="F187" s="54" t="s">
        <v>58</v>
      </c>
      <c r="G187" s="54" t="s">
        <v>62</v>
      </c>
      <c r="H187" s="33"/>
      <c r="I187" s="54" t="s">
        <v>34</v>
      </c>
      <c r="J187" s="35">
        <v>168</v>
      </c>
      <c r="K187" s="35">
        <v>249</v>
      </c>
      <c r="L187" s="34">
        <v>4331</v>
      </c>
      <c r="M187" s="34">
        <v>17394</v>
      </c>
      <c r="N187" s="35">
        <v>5</v>
      </c>
      <c r="O187" s="34">
        <v>866</v>
      </c>
      <c r="P187" s="70">
        <v>2.01E-2</v>
      </c>
      <c r="Q187" s="33">
        <v>10</v>
      </c>
      <c r="R187" s="70">
        <v>4.02E-2</v>
      </c>
      <c r="S187" s="34">
        <v>433</v>
      </c>
      <c r="T187" s="47"/>
      <c r="U187" s="48"/>
      <c r="V187" s="49"/>
      <c r="W187" s="37"/>
      <c r="X187" s="60"/>
      <c r="Y187" s="37"/>
      <c r="Z187" s="37"/>
      <c r="AA187" s="37">
        <v>10</v>
      </c>
      <c r="AB187" s="37">
        <v>0</v>
      </c>
      <c r="AC187" s="37"/>
    </row>
    <row r="188" spans="1:29" ht="45" customHeight="1">
      <c r="A188" s="54"/>
      <c r="B188" s="55" t="str">
        <f t="shared" si="0"/>
        <v>월</v>
      </c>
      <c r="C188" s="55" t="str">
        <f t="shared" si="1"/>
        <v>26년 3월 2주차</v>
      </c>
      <c r="D188" s="55">
        <v>46086</v>
      </c>
      <c r="E188" s="54">
        <v>3</v>
      </c>
      <c r="F188" s="54" t="s">
        <v>58</v>
      </c>
      <c r="G188" s="54" t="s">
        <v>62</v>
      </c>
      <c r="H188" s="33"/>
      <c r="I188" s="54" t="s">
        <v>34</v>
      </c>
      <c r="J188" s="35">
        <v>2510</v>
      </c>
      <c r="K188" s="35">
        <v>3067</v>
      </c>
      <c r="L188" s="34">
        <v>27458</v>
      </c>
      <c r="M188" s="34">
        <v>8953</v>
      </c>
      <c r="N188" s="35">
        <v>48</v>
      </c>
      <c r="O188" s="34">
        <v>572</v>
      </c>
      <c r="P188" s="70">
        <v>1.5699999999999999E-2</v>
      </c>
      <c r="Q188" s="33">
        <v>98</v>
      </c>
      <c r="R188" s="70">
        <v>3.2000000000000001E-2</v>
      </c>
      <c r="S188" s="34">
        <v>280</v>
      </c>
      <c r="T188" s="47"/>
      <c r="U188" s="48"/>
      <c r="V188" s="49"/>
      <c r="W188" s="37"/>
      <c r="X188" s="60"/>
      <c r="Y188" s="37"/>
      <c r="Z188" s="37"/>
      <c r="AA188" s="37">
        <v>64</v>
      </c>
      <c r="AB188" s="37">
        <v>4</v>
      </c>
      <c r="AC188" s="37"/>
    </row>
    <row r="189" spans="1:29" ht="45" customHeight="1">
      <c r="A189" s="54"/>
      <c r="B189" s="55" t="str">
        <f t="shared" si="0"/>
        <v>월</v>
      </c>
      <c r="C189" s="55" t="str">
        <f t="shared" si="1"/>
        <v>26년 3월 2주차</v>
      </c>
      <c r="D189" s="55">
        <v>46086</v>
      </c>
      <c r="E189" s="54">
        <v>4</v>
      </c>
      <c r="F189" s="54" t="s">
        <v>58</v>
      </c>
      <c r="G189" s="54" t="s">
        <v>62</v>
      </c>
      <c r="H189" s="33"/>
      <c r="I189" s="54" t="s">
        <v>34</v>
      </c>
      <c r="J189" s="35">
        <v>202</v>
      </c>
      <c r="K189" s="35">
        <v>274</v>
      </c>
      <c r="L189" s="34">
        <v>4384</v>
      </c>
      <c r="M189" s="34">
        <v>16000</v>
      </c>
      <c r="N189" s="35">
        <v>4</v>
      </c>
      <c r="O189" s="34">
        <v>1096</v>
      </c>
      <c r="P189" s="70">
        <v>1.46E-2</v>
      </c>
      <c r="Q189" s="33">
        <v>9</v>
      </c>
      <c r="R189" s="70">
        <v>3.2800000000000003E-2</v>
      </c>
      <c r="S189" s="34">
        <v>487</v>
      </c>
      <c r="T189" s="47"/>
      <c r="U189" s="48"/>
      <c r="V189" s="49"/>
      <c r="W189" s="37"/>
      <c r="X189" s="60"/>
      <c r="Y189" s="37"/>
      <c r="Z189" s="37"/>
      <c r="AA189" s="37">
        <v>12</v>
      </c>
      <c r="AB189" s="37">
        <v>0</v>
      </c>
      <c r="AC189" s="37"/>
    </row>
    <row r="190" spans="1:29" ht="45" customHeight="1">
      <c r="A190" s="54"/>
      <c r="B190" s="55" t="str">
        <f t="shared" si="0"/>
        <v>월</v>
      </c>
      <c r="C190" s="55" t="str">
        <f t="shared" si="1"/>
        <v>26년 3월 2주차</v>
      </c>
      <c r="D190" s="55">
        <v>46087</v>
      </c>
      <c r="E190" s="54">
        <v>1</v>
      </c>
      <c r="F190" s="54" t="s">
        <v>58</v>
      </c>
      <c r="G190" s="54" t="s">
        <v>62</v>
      </c>
      <c r="H190" s="33"/>
      <c r="I190" s="54" t="s">
        <v>34</v>
      </c>
      <c r="J190" s="35">
        <v>112</v>
      </c>
      <c r="K190" s="35">
        <v>163</v>
      </c>
      <c r="L190" s="34">
        <v>2401</v>
      </c>
      <c r="M190" s="34">
        <v>14730</v>
      </c>
      <c r="N190" s="35">
        <v>4</v>
      </c>
      <c r="O190" s="34">
        <v>600</v>
      </c>
      <c r="P190" s="70">
        <v>2.4500000000000001E-2</v>
      </c>
      <c r="Q190" s="33">
        <v>5</v>
      </c>
      <c r="R190" s="70">
        <v>3.0700000000000002E-2</v>
      </c>
      <c r="S190" s="34">
        <v>480</v>
      </c>
      <c r="T190" s="47"/>
      <c r="U190" s="48"/>
      <c r="V190" s="49"/>
      <c r="W190" s="37"/>
      <c r="X190" s="60"/>
      <c r="Y190" s="37"/>
      <c r="Z190" s="37"/>
      <c r="AA190" s="37">
        <v>5</v>
      </c>
      <c r="AB190" s="37">
        <v>0</v>
      </c>
      <c r="AC190" s="37"/>
    </row>
    <row r="191" spans="1:29" ht="45" customHeight="1">
      <c r="A191" s="54"/>
      <c r="B191" s="55" t="str">
        <f t="shared" si="0"/>
        <v>월</v>
      </c>
      <c r="C191" s="55" t="str">
        <f t="shared" si="1"/>
        <v>26년 3월 2주차</v>
      </c>
      <c r="D191" s="55">
        <v>46087</v>
      </c>
      <c r="E191" s="54">
        <v>2</v>
      </c>
      <c r="F191" s="54" t="s">
        <v>58</v>
      </c>
      <c r="G191" s="54" t="s">
        <v>62</v>
      </c>
      <c r="H191" s="33"/>
      <c r="I191" s="54" t="s">
        <v>34</v>
      </c>
      <c r="J191" s="35">
        <v>342</v>
      </c>
      <c r="K191" s="35">
        <v>566</v>
      </c>
      <c r="L191" s="34">
        <v>9876</v>
      </c>
      <c r="M191" s="34">
        <v>17449</v>
      </c>
      <c r="N191" s="35">
        <v>7</v>
      </c>
      <c r="O191" s="34">
        <v>1411</v>
      </c>
      <c r="P191" s="70">
        <v>1.24E-2</v>
      </c>
      <c r="Q191" s="33">
        <v>15</v>
      </c>
      <c r="R191" s="70">
        <v>2.6499999999999999E-2</v>
      </c>
      <c r="S191" s="34">
        <v>658</v>
      </c>
      <c r="T191" s="47"/>
      <c r="U191" s="48"/>
      <c r="V191" s="49"/>
      <c r="W191" s="37"/>
      <c r="X191" s="60"/>
      <c r="Y191" s="37"/>
      <c r="Z191" s="37"/>
      <c r="AA191" s="37">
        <v>15</v>
      </c>
      <c r="AB191" s="37">
        <v>0</v>
      </c>
      <c r="AC191" s="37"/>
    </row>
    <row r="192" spans="1:29" ht="45" customHeight="1">
      <c r="A192" s="54"/>
      <c r="B192" s="55" t="str">
        <f t="shared" si="0"/>
        <v>월</v>
      </c>
      <c r="C192" s="55" t="str">
        <f t="shared" si="1"/>
        <v>26년 3월 2주차</v>
      </c>
      <c r="D192" s="55">
        <v>46087</v>
      </c>
      <c r="E192" s="54">
        <v>3</v>
      </c>
      <c r="F192" s="54" t="s">
        <v>58</v>
      </c>
      <c r="G192" s="54" t="s">
        <v>62</v>
      </c>
      <c r="H192" s="33"/>
      <c r="I192" s="54" t="s">
        <v>34</v>
      </c>
      <c r="J192" s="35">
        <v>2243</v>
      </c>
      <c r="K192" s="35">
        <v>2713</v>
      </c>
      <c r="L192" s="34">
        <v>23801</v>
      </c>
      <c r="M192" s="34">
        <v>8773</v>
      </c>
      <c r="N192" s="35">
        <v>41</v>
      </c>
      <c r="O192" s="34">
        <v>581</v>
      </c>
      <c r="P192" s="70">
        <v>1.5100000000000001E-2</v>
      </c>
      <c r="Q192" s="33">
        <v>92</v>
      </c>
      <c r="R192" s="70">
        <v>3.39E-2</v>
      </c>
      <c r="S192" s="34">
        <v>259</v>
      </c>
      <c r="T192" s="47"/>
      <c r="U192" s="48"/>
      <c r="V192" s="49"/>
      <c r="W192" s="37"/>
      <c r="X192" s="60"/>
      <c r="Y192" s="37"/>
      <c r="Z192" s="37"/>
      <c r="AA192" s="37">
        <v>50</v>
      </c>
      <c r="AB192" s="37">
        <v>3</v>
      </c>
      <c r="AC192" s="37"/>
    </row>
    <row r="193" spans="1:29" ht="45" customHeight="1">
      <c r="A193" s="54"/>
      <c r="B193" s="55" t="str">
        <f t="shared" si="0"/>
        <v>월</v>
      </c>
      <c r="C193" s="55" t="str">
        <f t="shared" si="1"/>
        <v>26년 3월 2주차</v>
      </c>
      <c r="D193" s="55">
        <v>46087</v>
      </c>
      <c r="E193" s="54">
        <v>4</v>
      </c>
      <c r="F193" s="54" t="s">
        <v>58</v>
      </c>
      <c r="G193" s="54" t="s">
        <v>62</v>
      </c>
      <c r="H193" s="33"/>
      <c r="I193" s="54" t="s">
        <v>34</v>
      </c>
      <c r="J193" s="35">
        <v>196</v>
      </c>
      <c r="K193" s="35">
        <v>271</v>
      </c>
      <c r="L193" s="34">
        <v>3692</v>
      </c>
      <c r="M193" s="34">
        <v>13624</v>
      </c>
      <c r="N193" s="35">
        <v>3</v>
      </c>
      <c r="O193" s="34">
        <v>1231</v>
      </c>
      <c r="P193" s="70">
        <v>1.11E-2</v>
      </c>
      <c r="Q193" s="33">
        <v>5</v>
      </c>
      <c r="R193" s="70">
        <v>1.8499999999999999E-2</v>
      </c>
      <c r="S193" s="34">
        <v>738</v>
      </c>
      <c r="T193" s="47"/>
      <c r="U193" s="48"/>
      <c r="V193" s="49"/>
      <c r="W193" s="37"/>
      <c r="X193" s="60"/>
      <c r="Y193" s="37"/>
      <c r="Z193" s="37"/>
      <c r="AA193" s="37">
        <v>7</v>
      </c>
      <c r="AB193" s="37">
        <v>0</v>
      </c>
      <c r="AC193" s="37"/>
    </row>
    <row r="194" spans="1:29" ht="45" customHeight="1">
      <c r="A194" s="54"/>
      <c r="B194" s="55" t="str">
        <f t="shared" si="0"/>
        <v>월</v>
      </c>
      <c r="C194" s="55" t="str">
        <f t="shared" si="1"/>
        <v>26년 3월 2주차</v>
      </c>
      <c r="D194" s="55">
        <v>46088</v>
      </c>
      <c r="E194" s="54">
        <v>1</v>
      </c>
      <c r="F194" s="54" t="s">
        <v>58</v>
      </c>
      <c r="G194" s="54" t="s">
        <v>62</v>
      </c>
      <c r="H194" s="33"/>
      <c r="I194" s="54" t="s">
        <v>34</v>
      </c>
      <c r="J194" s="35">
        <v>97</v>
      </c>
      <c r="K194" s="35">
        <v>122</v>
      </c>
      <c r="L194" s="34">
        <v>1808</v>
      </c>
      <c r="M194" s="34">
        <v>14820</v>
      </c>
      <c r="N194" s="35">
        <v>1</v>
      </c>
      <c r="O194" s="34">
        <v>1808</v>
      </c>
      <c r="P194" s="70">
        <v>8.2000000000000007E-3</v>
      </c>
      <c r="Q194" s="33">
        <v>6</v>
      </c>
      <c r="R194" s="70">
        <v>4.9200000000000001E-2</v>
      </c>
      <c r="S194" s="34">
        <v>301</v>
      </c>
      <c r="T194" s="47"/>
      <c r="U194" s="48"/>
      <c r="V194" s="49"/>
      <c r="W194" s="37"/>
      <c r="X194" s="60"/>
      <c r="Y194" s="37"/>
      <c r="Z194" s="37"/>
      <c r="AA194" s="37">
        <v>11</v>
      </c>
      <c r="AB194" s="37">
        <v>0</v>
      </c>
      <c r="AC194" s="37"/>
    </row>
    <row r="195" spans="1:29" ht="45" customHeight="1">
      <c r="A195" s="54"/>
      <c r="B195" s="55" t="str">
        <f t="shared" si="0"/>
        <v>월</v>
      </c>
      <c r="C195" s="55" t="str">
        <f t="shared" si="1"/>
        <v>26년 3월 2주차</v>
      </c>
      <c r="D195" s="55">
        <v>46088</v>
      </c>
      <c r="E195" s="54">
        <v>2</v>
      </c>
      <c r="F195" s="54" t="s">
        <v>58</v>
      </c>
      <c r="G195" s="54" t="s">
        <v>62</v>
      </c>
      <c r="H195" s="33"/>
      <c r="I195" s="54" t="s">
        <v>34</v>
      </c>
      <c r="J195" s="35">
        <v>260</v>
      </c>
      <c r="K195" s="35">
        <v>347</v>
      </c>
      <c r="L195" s="34">
        <v>4579</v>
      </c>
      <c r="M195" s="34">
        <v>13196</v>
      </c>
      <c r="N195" s="35">
        <v>1</v>
      </c>
      <c r="O195" s="34">
        <v>4579</v>
      </c>
      <c r="P195" s="70">
        <v>2.8999999999999998E-3</v>
      </c>
      <c r="Q195" s="33">
        <v>7</v>
      </c>
      <c r="R195" s="70">
        <v>2.0199999999999999E-2</v>
      </c>
      <c r="S195" s="34">
        <v>654</v>
      </c>
      <c r="T195" s="47"/>
      <c r="U195" s="48"/>
      <c r="V195" s="49"/>
      <c r="W195" s="37"/>
      <c r="X195" s="60"/>
      <c r="Y195" s="37"/>
      <c r="Z195" s="37"/>
      <c r="AA195" s="37">
        <v>14</v>
      </c>
      <c r="AB195" s="37">
        <v>1</v>
      </c>
      <c r="AC195" s="37"/>
    </row>
    <row r="196" spans="1:29" ht="45" customHeight="1">
      <c r="A196" s="54"/>
      <c r="B196" s="55" t="str">
        <f t="shared" si="0"/>
        <v>월</v>
      </c>
      <c r="C196" s="55" t="str">
        <f t="shared" si="1"/>
        <v>26년 3월 2주차</v>
      </c>
      <c r="D196" s="55">
        <v>46088</v>
      </c>
      <c r="E196" s="54">
        <v>3</v>
      </c>
      <c r="F196" s="54" t="s">
        <v>58</v>
      </c>
      <c r="G196" s="54" t="s">
        <v>62</v>
      </c>
      <c r="H196" s="33"/>
      <c r="I196" s="54" t="s">
        <v>34</v>
      </c>
      <c r="J196" s="35">
        <v>3025</v>
      </c>
      <c r="K196" s="35">
        <v>3554</v>
      </c>
      <c r="L196" s="34">
        <v>29056</v>
      </c>
      <c r="M196" s="34">
        <v>8176</v>
      </c>
      <c r="N196" s="35">
        <v>49</v>
      </c>
      <c r="O196" s="34">
        <v>593</v>
      </c>
      <c r="P196" s="70">
        <v>1.38E-2</v>
      </c>
      <c r="Q196" s="33">
        <v>113</v>
      </c>
      <c r="R196" s="70">
        <v>3.1800000000000002E-2</v>
      </c>
      <c r="S196" s="34">
        <v>257</v>
      </c>
      <c r="T196" s="47"/>
      <c r="U196" s="48"/>
      <c r="V196" s="49"/>
      <c r="W196" s="37"/>
      <c r="X196" s="60"/>
      <c r="Y196" s="37"/>
      <c r="Z196" s="37"/>
      <c r="AA196" s="37">
        <v>69</v>
      </c>
      <c r="AB196" s="37">
        <v>9</v>
      </c>
      <c r="AC196" s="37"/>
    </row>
    <row r="197" spans="1:29" ht="45" customHeight="1">
      <c r="A197" s="54"/>
      <c r="B197" s="55" t="str">
        <f t="shared" si="0"/>
        <v>월</v>
      </c>
      <c r="C197" s="55" t="str">
        <f t="shared" si="1"/>
        <v>26년 3월 2주차</v>
      </c>
      <c r="D197" s="55">
        <v>46088</v>
      </c>
      <c r="E197" s="54">
        <v>4</v>
      </c>
      <c r="F197" s="54" t="s">
        <v>58</v>
      </c>
      <c r="G197" s="54" t="s">
        <v>62</v>
      </c>
      <c r="H197" s="33"/>
      <c r="I197" s="54" t="s">
        <v>34</v>
      </c>
      <c r="J197" s="35">
        <v>251</v>
      </c>
      <c r="K197" s="35">
        <v>343</v>
      </c>
      <c r="L197" s="34">
        <v>4100</v>
      </c>
      <c r="M197" s="34">
        <v>11953</v>
      </c>
      <c r="N197" s="35">
        <v>6</v>
      </c>
      <c r="O197" s="34">
        <v>683</v>
      </c>
      <c r="P197" s="70">
        <v>1.7500000000000002E-2</v>
      </c>
      <c r="Q197" s="33">
        <v>7</v>
      </c>
      <c r="R197" s="70">
        <v>2.0400000000000001E-2</v>
      </c>
      <c r="S197" s="34">
        <v>586</v>
      </c>
      <c r="T197" s="47"/>
      <c r="U197" s="48"/>
      <c r="V197" s="49"/>
      <c r="W197" s="37"/>
      <c r="X197" s="60"/>
      <c r="Y197" s="37"/>
      <c r="Z197" s="37"/>
      <c r="AA197" s="37">
        <v>5</v>
      </c>
      <c r="AB197" s="37">
        <v>0</v>
      </c>
      <c r="AC197" s="37"/>
    </row>
    <row r="198" spans="1:29" ht="45" customHeight="1">
      <c r="A198" s="54"/>
      <c r="B198" s="55" t="str">
        <f t="shared" si="0"/>
        <v>월</v>
      </c>
      <c r="C198" s="55" t="str">
        <f t="shared" si="1"/>
        <v>26년 3월 2주차</v>
      </c>
      <c r="D198" s="55">
        <v>46089</v>
      </c>
      <c r="E198" s="54">
        <v>1</v>
      </c>
      <c r="F198" s="54" t="s">
        <v>58</v>
      </c>
      <c r="G198" s="54" t="s">
        <v>62</v>
      </c>
      <c r="H198" s="33"/>
      <c r="I198" s="54" t="s">
        <v>34</v>
      </c>
      <c r="J198" s="35">
        <v>149</v>
      </c>
      <c r="K198" s="35">
        <v>210</v>
      </c>
      <c r="L198" s="34">
        <v>2499</v>
      </c>
      <c r="M198" s="34">
        <v>11900</v>
      </c>
      <c r="N198" s="35">
        <v>1</v>
      </c>
      <c r="O198" s="34">
        <v>2499</v>
      </c>
      <c r="P198" s="70">
        <v>4.7999999999999996E-3</v>
      </c>
      <c r="Q198" s="33">
        <v>2</v>
      </c>
      <c r="R198" s="70">
        <v>9.4999999999999998E-3</v>
      </c>
      <c r="S198" s="34">
        <v>1250</v>
      </c>
      <c r="T198" s="47"/>
      <c r="U198" s="48"/>
      <c r="V198" s="49"/>
      <c r="W198" s="37"/>
      <c r="X198" s="60"/>
      <c r="Y198" s="37"/>
      <c r="Z198" s="37"/>
      <c r="AA198" s="37">
        <v>2</v>
      </c>
      <c r="AB198" s="37">
        <v>0</v>
      </c>
      <c r="AC198" s="37"/>
    </row>
    <row r="199" spans="1:29" ht="45" customHeight="1">
      <c r="A199" s="54"/>
      <c r="B199" s="55" t="str">
        <f t="shared" si="0"/>
        <v>월</v>
      </c>
      <c r="C199" s="55" t="str">
        <f t="shared" si="1"/>
        <v>26년 3월 2주차</v>
      </c>
      <c r="D199" s="55">
        <v>46089</v>
      </c>
      <c r="E199" s="54">
        <v>2</v>
      </c>
      <c r="F199" s="54" t="s">
        <v>58</v>
      </c>
      <c r="G199" s="54" t="s">
        <v>62</v>
      </c>
      <c r="H199" s="33"/>
      <c r="I199" s="54" t="s">
        <v>34</v>
      </c>
      <c r="J199" s="35">
        <v>281</v>
      </c>
      <c r="K199" s="35">
        <v>395</v>
      </c>
      <c r="L199" s="34">
        <v>5259</v>
      </c>
      <c r="M199" s="34">
        <v>13314</v>
      </c>
      <c r="N199" s="35">
        <v>6</v>
      </c>
      <c r="O199" s="34">
        <v>877</v>
      </c>
      <c r="P199" s="70">
        <v>1.52E-2</v>
      </c>
      <c r="Q199" s="33">
        <v>15</v>
      </c>
      <c r="R199" s="70">
        <v>3.7999999999999999E-2</v>
      </c>
      <c r="S199" s="34">
        <v>351</v>
      </c>
      <c r="T199" s="47"/>
      <c r="U199" s="48"/>
      <c r="V199" s="49"/>
      <c r="W199" s="37"/>
      <c r="X199" s="60"/>
      <c r="Y199" s="37"/>
      <c r="Z199" s="37"/>
      <c r="AA199" s="37">
        <v>17</v>
      </c>
      <c r="AB199" s="37">
        <v>0</v>
      </c>
      <c r="AC199" s="37"/>
    </row>
    <row r="200" spans="1:29" ht="45" customHeight="1">
      <c r="A200" s="54"/>
      <c r="B200" s="55" t="str">
        <f t="shared" si="0"/>
        <v>월</v>
      </c>
      <c r="C200" s="55" t="str">
        <f t="shared" si="1"/>
        <v>26년 3월 2주차</v>
      </c>
      <c r="D200" s="55">
        <v>46089</v>
      </c>
      <c r="E200" s="54">
        <v>3</v>
      </c>
      <c r="F200" s="54" t="s">
        <v>58</v>
      </c>
      <c r="G200" s="54" t="s">
        <v>62</v>
      </c>
      <c r="H200" s="33"/>
      <c r="I200" s="54" t="s">
        <v>34</v>
      </c>
      <c r="J200" s="35">
        <v>3697</v>
      </c>
      <c r="K200" s="35">
        <v>4537</v>
      </c>
      <c r="L200" s="34">
        <v>31236</v>
      </c>
      <c r="M200" s="34">
        <v>6885</v>
      </c>
      <c r="N200" s="35">
        <v>83</v>
      </c>
      <c r="O200" s="34">
        <v>376</v>
      </c>
      <c r="P200" s="70">
        <v>1.83E-2</v>
      </c>
      <c r="Q200" s="33">
        <v>156</v>
      </c>
      <c r="R200" s="70">
        <v>3.44E-2</v>
      </c>
      <c r="S200" s="34">
        <v>200</v>
      </c>
      <c r="T200" s="47"/>
      <c r="U200" s="48"/>
      <c r="V200" s="49"/>
      <c r="W200" s="37"/>
      <c r="X200" s="60"/>
      <c r="Y200" s="37"/>
      <c r="Z200" s="37"/>
      <c r="AA200" s="37">
        <v>90</v>
      </c>
      <c r="AB200" s="37">
        <v>9</v>
      </c>
      <c r="AC200" s="37"/>
    </row>
    <row r="201" spans="1:29" ht="45" customHeight="1">
      <c r="A201" s="54"/>
      <c r="B201" s="55" t="str">
        <f t="shared" si="0"/>
        <v>월</v>
      </c>
      <c r="C201" s="55" t="str">
        <f t="shared" si="1"/>
        <v>26년 3월 2주차</v>
      </c>
      <c r="D201" s="55">
        <v>46089</v>
      </c>
      <c r="E201" s="54">
        <v>4</v>
      </c>
      <c r="F201" s="54" t="s">
        <v>58</v>
      </c>
      <c r="G201" s="54" t="s">
        <v>62</v>
      </c>
      <c r="H201" s="33"/>
      <c r="I201" s="54" t="s">
        <v>34</v>
      </c>
      <c r="J201" s="35">
        <v>185</v>
      </c>
      <c r="K201" s="35">
        <v>242</v>
      </c>
      <c r="L201" s="34">
        <v>2963</v>
      </c>
      <c r="M201" s="34">
        <v>12244</v>
      </c>
      <c r="N201" s="35">
        <v>3</v>
      </c>
      <c r="O201" s="34">
        <v>988</v>
      </c>
      <c r="P201" s="70">
        <v>1.24E-2</v>
      </c>
      <c r="Q201" s="33">
        <v>9</v>
      </c>
      <c r="R201" s="70">
        <v>3.7199999999999997E-2</v>
      </c>
      <c r="S201" s="34">
        <v>329</v>
      </c>
      <c r="T201" s="47"/>
      <c r="U201" s="48"/>
      <c r="V201" s="49"/>
      <c r="W201" s="37"/>
      <c r="X201" s="60"/>
      <c r="Y201" s="37"/>
      <c r="Z201" s="37"/>
      <c r="AA201" s="37">
        <v>9</v>
      </c>
      <c r="AB201" s="37">
        <v>0</v>
      </c>
      <c r="AC201" s="37"/>
    </row>
    <row r="202" spans="1:29" ht="45" customHeight="1">
      <c r="A202" s="54"/>
      <c r="B202" s="55" t="str">
        <f t="shared" si="0"/>
        <v>월</v>
      </c>
      <c r="C202" s="55" t="str">
        <f t="shared" si="1"/>
        <v>26년 3월 3주차</v>
      </c>
      <c r="D202" s="55">
        <v>46090</v>
      </c>
      <c r="E202" s="54">
        <v>1</v>
      </c>
      <c r="F202" s="54" t="s">
        <v>58</v>
      </c>
      <c r="G202" s="54" t="s">
        <v>62</v>
      </c>
      <c r="H202" s="33"/>
      <c r="I202" s="54" t="s">
        <v>34</v>
      </c>
      <c r="J202" s="35">
        <v>86</v>
      </c>
      <c r="K202" s="35">
        <v>115</v>
      </c>
      <c r="L202" s="34">
        <v>1625</v>
      </c>
      <c r="M202" s="34">
        <v>14130</v>
      </c>
      <c r="N202" s="35">
        <v>3</v>
      </c>
      <c r="O202" s="34">
        <v>542</v>
      </c>
      <c r="P202" s="70">
        <v>2.6100000000000002E-2</v>
      </c>
      <c r="Q202" s="33">
        <v>4</v>
      </c>
      <c r="R202" s="70">
        <v>3.4799999999999998E-2</v>
      </c>
      <c r="S202" s="34">
        <v>406</v>
      </c>
      <c r="T202" s="47"/>
      <c r="U202" s="48"/>
      <c r="V202" s="49"/>
      <c r="W202" s="37"/>
      <c r="X202" s="60"/>
      <c r="Y202" s="37"/>
      <c r="Z202" s="37"/>
      <c r="AA202" s="37">
        <v>2</v>
      </c>
      <c r="AB202" s="37">
        <v>0</v>
      </c>
      <c r="AC202" s="37"/>
    </row>
    <row r="203" spans="1:29" ht="45" customHeight="1">
      <c r="A203" s="54"/>
      <c r="B203" s="55" t="str">
        <f t="shared" si="0"/>
        <v>월</v>
      </c>
      <c r="C203" s="55" t="str">
        <f t="shared" si="1"/>
        <v>26년 3월 3주차</v>
      </c>
      <c r="D203" s="55">
        <v>46090</v>
      </c>
      <c r="E203" s="54">
        <v>2</v>
      </c>
      <c r="F203" s="54" t="s">
        <v>58</v>
      </c>
      <c r="G203" s="54" t="s">
        <v>62</v>
      </c>
      <c r="H203" s="33"/>
      <c r="I203" s="54" t="s">
        <v>34</v>
      </c>
      <c r="J203" s="35">
        <v>627</v>
      </c>
      <c r="K203" s="35">
        <v>934</v>
      </c>
      <c r="L203" s="34">
        <v>11582</v>
      </c>
      <c r="M203" s="34">
        <v>12400</v>
      </c>
      <c r="N203" s="35">
        <v>12</v>
      </c>
      <c r="O203" s="34">
        <v>965</v>
      </c>
      <c r="P203" s="70">
        <v>1.2800000000000001E-2</v>
      </c>
      <c r="Q203" s="33">
        <v>27</v>
      </c>
      <c r="R203" s="70">
        <v>2.8899999999999999E-2</v>
      </c>
      <c r="S203" s="34">
        <v>429</v>
      </c>
      <c r="T203" s="47"/>
      <c r="U203" s="48"/>
      <c r="V203" s="49"/>
      <c r="W203" s="37"/>
      <c r="X203" s="60"/>
      <c r="Y203" s="37"/>
      <c r="Z203" s="37"/>
      <c r="AA203" s="37">
        <v>28</v>
      </c>
      <c r="AB203" s="37">
        <v>0</v>
      </c>
      <c r="AC203" s="37"/>
    </row>
    <row r="204" spans="1:29" ht="45" customHeight="1">
      <c r="A204" s="54"/>
      <c r="B204" s="55" t="str">
        <f t="shared" si="0"/>
        <v>월</v>
      </c>
      <c r="C204" s="55" t="str">
        <f t="shared" si="1"/>
        <v>26년 3월 3주차</v>
      </c>
      <c r="D204" s="55">
        <v>46090</v>
      </c>
      <c r="E204" s="54">
        <v>3</v>
      </c>
      <c r="F204" s="54" t="s">
        <v>58</v>
      </c>
      <c r="G204" s="54" t="s">
        <v>62</v>
      </c>
      <c r="H204" s="33"/>
      <c r="I204" s="54" t="s">
        <v>34</v>
      </c>
      <c r="J204" s="35">
        <v>2674</v>
      </c>
      <c r="K204" s="35">
        <v>3195</v>
      </c>
      <c r="L204" s="34">
        <v>22327</v>
      </c>
      <c r="M204" s="34">
        <v>6988</v>
      </c>
      <c r="N204" s="35">
        <v>46</v>
      </c>
      <c r="O204" s="34">
        <v>485</v>
      </c>
      <c r="P204" s="70">
        <v>1.44E-2</v>
      </c>
      <c r="Q204" s="33">
        <v>100</v>
      </c>
      <c r="R204" s="70">
        <v>3.1300000000000001E-2</v>
      </c>
      <c r="S204" s="34">
        <v>223</v>
      </c>
      <c r="T204" s="47"/>
      <c r="U204" s="48"/>
      <c r="V204" s="49"/>
      <c r="W204" s="37"/>
      <c r="X204" s="60"/>
      <c r="Y204" s="37"/>
      <c r="Z204" s="37"/>
      <c r="AA204" s="37">
        <v>56</v>
      </c>
      <c r="AB204" s="37">
        <v>4</v>
      </c>
      <c r="AC204" s="37"/>
    </row>
    <row r="205" spans="1:29" ht="45" customHeight="1">
      <c r="A205" s="54"/>
      <c r="B205" s="55" t="str">
        <f t="shared" si="0"/>
        <v>월</v>
      </c>
      <c r="C205" s="55" t="str">
        <f t="shared" si="1"/>
        <v>26년 3월 3주차</v>
      </c>
      <c r="D205" s="55">
        <v>46090</v>
      </c>
      <c r="E205" s="54">
        <v>4</v>
      </c>
      <c r="F205" s="54" t="s">
        <v>58</v>
      </c>
      <c r="G205" s="54" t="s">
        <v>62</v>
      </c>
      <c r="H205" s="33"/>
      <c r="I205" s="54" t="s">
        <v>34</v>
      </c>
      <c r="J205" s="35">
        <v>285</v>
      </c>
      <c r="K205" s="35">
        <v>384</v>
      </c>
      <c r="L205" s="34">
        <v>4772</v>
      </c>
      <c r="M205" s="34">
        <v>12427</v>
      </c>
      <c r="N205" s="35">
        <v>1</v>
      </c>
      <c r="O205" s="34">
        <v>4772</v>
      </c>
      <c r="P205" s="70">
        <v>2.5999999999999999E-3</v>
      </c>
      <c r="Q205" s="33">
        <v>9</v>
      </c>
      <c r="R205" s="70">
        <v>2.3400000000000001E-2</v>
      </c>
      <c r="S205" s="34">
        <v>530</v>
      </c>
      <c r="T205" s="47"/>
      <c r="U205" s="48"/>
      <c r="V205" s="49"/>
      <c r="W205" s="37"/>
      <c r="X205" s="60"/>
      <c r="Y205" s="37"/>
      <c r="Z205" s="37"/>
      <c r="AA205" s="37">
        <v>13</v>
      </c>
      <c r="AB205" s="37">
        <v>2</v>
      </c>
      <c r="AC205" s="37"/>
    </row>
    <row r="206" spans="1:29" ht="45" customHeight="1">
      <c r="A206" s="54"/>
      <c r="B206" s="55" t="str">
        <f t="shared" si="0"/>
        <v>월</v>
      </c>
      <c r="C206" s="55" t="str">
        <f t="shared" si="1"/>
        <v>26년 3월 3주차</v>
      </c>
      <c r="D206" s="55">
        <v>46091</v>
      </c>
      <c r="E206" s="54">
        <v>1</v>
      </c>
      <c r="F206" s="54" t="s">
        <v>58</v>
      </c>
      <c r="G206" s="54" t="s">
        <v>62</v>
      </c>
      <c r="H206" s="33"/>
      <c r="I206" s="54" t="s">
        <v>34</v>
      </c>
      <c r="J206" s="35">
        <v>87</v>
      </c>
      <c r="K206" s="35">
        <v>102</v>
      </c>
      <c r="L206" s="34">
        <v>1016</v>
      </c>
      <c r="M206" s="34">
        <v>9961</v>
      </c>
      <c r="N206" s="35">
        <v>1</v>
      </c>
      <c r="O206" s="34">
        <v>1016</v>
      </c>
      <c r="P206" s="70">
        <v>9.7999999999999997E-3</v>
      </c>
      <c r="Q206" s="33">
        <v>2</v>
      </c>
      <c r="R206" s="70">
        <v>1.9599999999999999E-2</v>
      </c>
      <c r="S206" s="34">
        <v>508</v>
      </c>
      <c r="T206" s="47"/>
      <c r="U206" s="48"/>
      <c r="V206" s="49"/>
      <c r="W206" s="37"/>
      <c r="X206" s="60"/>
      <c r="Y206" s="37"/>
      <c r="Z206" s="37"/>
      <c r="AA206" s="37">
        <v>2</v>
      </c>
      <c r="AB206" s="37">
        <v>0</v>
      </c>
      <c r="AC206" s="37"/>
    </row>
    <row r="207" spans="1:29" ht="45" customHeight="1">
      <c r="A207" s="54"/>
      <c r="B207" s="55" t="str">
        <f t="shared" si="0"/>
        <v>월</v>
      </c>
      <c r="C207" s="55" t="str">
        <f t="shared" si="1"/>
        <v>26년 3월 3주차</v>
      </c>
      <c r="D207" s="55">
        <v>46091</v>
      </c>
      <c r="E207" s="54">
        <v>2</v>
      </c>
      <c r="F207" s="54" t="s">
        <v>58</v>
      </c>
      <c r="G207" s="54" t="s">
        <v>62</v>
      </c>
      <c r="H207" s="33"/>
      <c r="I207" s="54" t="s">
        <v>34</v>
      </c>
      <c r="J207" s="35">
        <v>603</v>
      </c>
      <c r="K207" s="35">
        <v>897</v>
      </c>
      <c r="L207" s="34">
        <v>12111</v>
      </c>
      <c r="M207" s="34">
        <v>13502</v>
      </c>
      <c r="N207" s="35">
        <v>11</v>
      </c>
      <c r="O207" s="34">
        <v>1101</v>
      </c>
      <c r="P207" s="70">
        <v>1.23E-2</v>
      </c>
      <c r="Q207" s="33">
        <v>30</v>
      </c>
      <c r="R207" s="70">
        <v>3.3399999999999999E-2</v>
      </c>
      <c r="S207" s="34">
        <v>404</v>
      </c>
      <c r="T207" s="47"/>
      <c r="U207" s="48"/>
      <c r="V207" s="49"/>
      <c r="W207" s="37"/>
      <c r="X207" s="60"/>
      <c r="Y207" s="37"/>
      <c r="Z207" s="37"/>
      <c r="AA207" s="37">
        <v>29</v>
      </c>
      <c r="AB207" s="37">
        <v>1</v>
      </c>
      <c r="AC207" s="37"/>
    </row>
    <row r="208" spans="1:29" ht="45" customHeight="1">
      <c r="A208" s="54"/>
      <c r="B208" s="55" t="str">
        <f t="shared" si="0"/>
        <v>월</v>
      </c>
      <c r="C208" s="55" t="str">
        <f t="shared" si="1"/>
        <v>26년 3월 3주차</v>
      </c>
      <c r="D208" s="55">
        <v>46091</v>
      </c>
      <c r="E208" s="54">
        <v>3</v>
      </c>
      <c r="F208" s="54" t="s">
        <v>58</v>
      </c>
      <c r="G208" s="54" t="s">
        <v>62</v>
      </c>
      <c r="H208" s="33"/>
      <c r="I208" s="54" t="s">
        <v>34</v>
      </c>
      <c r="J208" s="35">
        <v>2252</v>
      </c>
      <c r="K208" s="35">
        <v>2780</v>
      </c>
      <c r="L208" s="34">
        <v>22440</v>
      </c>
      <c r="M208" s="34">
        <v>8072</v>
      </c>
      <c r="N208" s="35">
        <v>48</v>
      </c>
      <c r="O208" s="34">
        <v>468</v>
      </c>
      <c r="P208" s="70">
        <v>1.7299999999999999E-2</v>
      </c>
      <c r="Q208" s="33">
        <v>107</v>
      </c>
      <c r="R208" s="70">
        <v>3.85E-2</v>
      </c>
      <c r="S208" s="34">
        <v>210</v>
      </c>
      <c r="T208" s="47"/>
      <c r="U208" s="48"/>
      <c r="V208" s="49"/>
      <c r="W208" s="37"/>
      <c r="X208" s="60"/>
      <c r="Y208" s="37"/>
      <c r="Z208" s="37"/>
      <c r="AA208" s="37">
        <v>72</v>
      </c>
      <c r="AB208" s="37">
        <v>3</v>
      </c>
      <c r="AC208" s="37"/>
    </row>
    <row r="209" spans="1:29" ht="45" customHeight="1">
      <c r="A209" s="54"/>
      <c r="B209" s="55" t="str">
        <f t="shared" si="0"/>
        <v>월</v>
      </c>
      <c r="C209" s="55" t="str">
        <f t="shared" si="1"/>
        <v>26년 3월 3주차</v>
      </c>
      <c r="D209" s="55">
        <v>46091</v>
      </c>
      <c r="E209" s="54">
        <v>4</v>
      </c>
      <c r="F209" s="54" t="s">
        <v>58</v>
      </c>
      <c r="G209" s="54" t="s">
        <v>62</v>
      </c>
      <c r="H209" s="33"/>
      <c r="I209" s="54" t="s">
        <v>34</v>
      </c>
      <c r="J209" s="35">
        <v>235</v>
      </c>
      <c r="K209" s="35">
        <v>341</v>
      </c>
      <c r="L209" s="34">
        <v>3980</v>
      </c>
      <c r="M209" s="34">
        <v>11672</v>
      </c>
      <c r="N209" s="35">
        <v>6</v>
      </c>
      <c r="O209" s="34">
        <v>663</v>
      </c>
      <c r="P209" s="70">
        <v>1.7600000000000001E-2</v>
      </c>
      <c r="Q209" s="33">
        <v>11</v>
      </c>
      <c r="R209" s="70">
        <v>3.2300000000000002E-2</v>
      </c>
      <c r="S209" s="34">
        <v>362</v>
      </c>
      <c r="T209" s="47"/>
      <c r="U209" s="48"/>
      <c r="V209" s="49"/>
      <c r="W209" s="37"/>
      <c r="X209" s="60"/>
      <c r="Y209" s="37"/>
      <c r="Z209" s="37"/>
      <c r="AA209" s="37">
        <v>7</v>
      </c>
      <c r="AB209" s="37">
        <v>0</v>
      </c>
      <c r="AC209" s="37"/>
    </row>
    <row r="210" spans="1:29" ht="45" customHeight="1">
      <c r="A210" s="54"/>
      <c r="B210" s="55" t="str">
        <f t="shared" si="0"/>
        <v>월</v>
      </c>
      <c r="C210" s="55" t="str">
        <f t="shared" si="1"/>
        <v>26년 3월 3주차</v>
      </c>
      <c r="D210" s="55">
        <v>46092</v>
      </c>
      <c r="E210" s="54">
        <v>1</v>
      </c>
      <c r="F210" s="54" t="s">
        <v>58</v>
      </c>
      <c r="G210" s="54" t="s">
        <v>62</v>
      </c>
      <c r="H210" s="33"/>
      <c r="I210" s="54" t="s">
        <v>34</v>
      </c>
      <c r="J210" s="35">
        <v>145</v>
      </c>
      <c r="K210" s="35">
        <v>206</v>
      </c>
      <c r="L210" s="34">
        <v>2842</v>
      </c>
      <c r="M210" s="34">
        <v>13796</v>
      </c>
      <c r="N210" s="35">
        <v>5</v>
      </c>
      <c r="O210" s="34">
        <v>568</v>
      </c>
      <c r="P210" s="70">
        <v>2.4299999999999999E-2</v>
      </c>
      <c r="Q210" s="33">
        <v>9</v>
      </c>
      <c r="R210" s="70">
        <v>4.3700000000000003E-2</v>
      </c>
      <c r="S210" s="34">
        <v>316</v>
      </c>
      <c r="T210" s="47"/>
      <c r="U210" s="48"/>
      <c r="V210" s="49"/>
      <c r="W210" s="37"/>
      <c r="X210" s="60"/>
      <c r="Y210" s="37"/>
      <c r="Z210" s="37"/>
      <c r="AA210" s="37">
        <v>2</v>
      </c>
      <c r="AB210" s="37">
        <v>0</v>
      </c>
      <c r="AC210" s="37"/>
    </row>
    <row r="211" spans="1:29" ht="45" customHeight="1">
      <c r="A211" s="54"/>
      <c r="B211" s="55" t="str">
        <f t="shared" si="0"/>
        <v>월</v>
      </c>
      <c r="C211" s="55" t="str">
        <f t="shared" si="1"/>
        <v>26년 3월 3주차</v>
      </c>
      <c r="D211" s="55">
        <v>46092</v>
      </c>
      <c r="E211" s="54">
        <v>2</v>
      </c>
      <c r="F211" s="54" t="s">
        <v>58</v>
      </c>
      <c r="G211" s="54" t="s">
        <v>62</v>
      </c>
      <c r="H211" s="33"/>
      <c r="I211" s="54" t="s">
        <v>34</v>
      </c>
      <c r="J211" s="35">
        <v>498</v>
      </c>
      <c r="K211" s="35">
        <v>743</v>
      </c>
      <c r="L211" s="34">
        <v>9158</v>
      </c>
      <c r="M211" s="34">
        <v>12326</v>
      </c>
      <c r="N211" s="35">
        <v>11</v>
      </c>
      <c r="O211" s="34">
        <v>833</v>
      </c>
      <c r="P211" s="70">
        <v>1.4800000000000001E-2</v>
      </c>
      <c r="Q211" s="33">
        <v>24</v>
      </c>
      <c r="R211" s="70">
        <v>3.2300000000000002E-2</v>
      </c>
      <c r="S211" s="34">
        <v>382</v>
      </c>
      <c r="T211" s="47"/>
      <c r="U211" s="48"/>
      <c r="V211" s="49"/>
      <c r="W211" s="37"/>
      <c r="X211" s="60"/>
      <c r="Y211" s="37"/>
      <c r="Z211" s="37"/>
      <c r="AA211" s="37">
        <v>15</v>
      </c>
      <c r="AB211" s="37">
        <v>0</v>
      </c>
      <c r="AC211" s="37"/>
    </row>
    <row r="212" spans="1:29" ht="45" customHeight="1">
      <c r="A212" s="54"/>
      <c r="B212" s="55" t="str">
        <f t="shared" si="0"/>
        <v>월</v>
      </c>
      <c r="C212" s="55" t="str">
        <f t="shared" si="1"/>
        <v>26년 3월 3주차</v>
      </c>
      <c r="D212" s="55">
        <v>46092</v>
      </c>
      <c r="E212" s="54">
        <v>3</v>
      </c>
      <c r="F212" s="54" t="s">
        <v>58</v>
      </c>
      <c r="G212" s="54" t="s">
        <v>62</v>
      </c>
      <c r="H212" s="33"/>
      <c r="I212" s="54" t="s">
        <v>34</v>
      </c>
      <c r="J212" s="35">
        <v>1979</v>
      </c>
      <c r="K212" s="35">
        <v>2432</v>
      </c>
      <c r="L212" s="34">
        <v>21168</v>
      </c>
      <c r="M212" s="34">
        <v>8704</v>
      </c>
      <c r="N212" s="35">
        <v>40</v>
      </c>
      <c r="O212" s="34">
        <v>529</v>
      </c>
      <c r="P212" s="70">
        <v>1.6400000000000001E-2</v>
      </c>
      <c r="Q212" s="33">
        <v>92</v>
      </c>
      <c r="R212" s="70">
        <v>3.78E-2</v>
      </c>
      <c r="S212" s="34">
        <v>230</v>
      </c>
      <c r="T212" s="47"/>
      <c r="U212" s="48"/>
      <c r="V212" s="49"/>
      <c r="W212" s="37"/>
      <c r="X212" s="60"/>
      <c r="Y212" s="37"/>
      <c r="Z212" s="37"/>
      <c r="AA212" s="37">
        <v>60</v>
      </c>
      <c r="AB212" s="37">
        <v>1</v>
      </c>
      <c r="AC212" s="37"/>
    </row>
    <row r="213" spans="1:29" ht="45" customHeight="1">
      <c r="A213" s="54"/>
      <c r="B213" s="55" t="str">
        <f t="shared" si="0"/>
        <v>월</v>
      </c>
      <c r="C213" s="55" t="str">
        <f t="shared" si="1"/>
        <v>26년 3월 3주차</v>
      </c>
      <c r="D213" s="55">
        <v>46092</v>
      </c>
      <c r="E213" s="54">
        <v>4</v>
      </c>
      <c r="F213" s="54" t="s">
        <v>58</v>
      </c>
      <c r="G213" s="54" t="s">
        <v>62</v>
      </c>
      <c r="H213" s="33"/>
      <c r="I213" s="54" t="s">
        <v>34</v>
      </c>
      <c r="J213" s="35">
        <v>368</v>
      </c>
      <c r="K213" s="35">
        <v>535</v>
      </c>
      <c r="L213" s="34">
        <v>5710</v>
      </c>
      <c r="M213" s="34">
        <v>10673</v>
      </c>
      <c r="N213" s="35">
        <v>7</v>
      </c>
      <c r="O213" s="34">
        <v>816</v>
      </c>
      <c r="P213" s="70">
        <v>1.3100000000000001E-2</v>
      </c>
      <c r="Q213" s="33">
        <v>13</v>
      </c>
      <c r="R213" s="70">
        <v>2.4299999999999999E-2</v>
      </c>
      <c r="S213" s="34">
        <v>439</v>
      </c>
      <c r="T213" s="47"/>
      <c r="U213" s="48"/>
      <c r="V213" s="49"/>
      <c r="W213" s="37"/>
      <c r="X213" s="60"/>
      <c r="Y213" s="37"/>
      <c r="Z213" s="37"/>
      <c r="AA213" s="37">
        <v>10</v>
      </c>
      <c r="AB213" s="37">
        <v>1</v>
      </c>
      <c r="AC213" s="37"/>
    </row>
    <row r="214" spans="1:29" ht="45" customHeight="1">
      <c r="A214" s="54"/>
      <c r="B214" s="55" t="str">
        <f t="shared" si="0"/>
        <v>월</v>
      </c>
      <c r="C214" s="55" t="str">
        <f t="shared" si="1"/>
        <v>26년 3월 3주차</v>
      </c>
      <c r="D214" s="55">
        <v>46093</v>
      </c>
      <c r="E214" s="54">
        <v>1</v>
      </c>
      <c r="F214" s="54" t="s">
        <v>58</v>
      </c>
      <c r="G214" s="54" t="s">
        <v>62</v>
      </c>
      <c r="H214" s="33"/>
      <c r="I214" s="54" t="s">
        <v>34</v>
      </c>
      <c r="J214" s="35">
        <v>142</v>
      </c>
      <c r="K214" s="35">
        <v>189</v>
      </c>
      <c r="L214" s="34">
        <v>2803</v>
      </c>
      <c r="M214" s="34">
        <v>14831</v>
      </c>
      <c r="N214" s="35">
        <v>2</v>
      </c>
      <c r="O214" s="34">
        <v>1402</v>
      </c>
      <c r="P214" s="70">
        <v>1.06E-2</v>
      </c>
      <c r="Q214" s="33">
        <v>3</v>
      </c>
      <c r="R214" s="70">
        <v>1.5900000000000001E-2</v>
      </c>
      <c r="S214" s="34">
        <v>934</v>
      </c>
      <c r="T214" s="47"/>
      <c r="U214" s="48"/>
      <c r="V214" s="49"/>
      <c r="W214" s="37"/>
      <c r="X214" s="60"/>
      <c r="Y214" s="37"/>
      <c r="Z214" s="37"/>
      <c r="AA214" s="37">
        <v>1</v>
      </c>
      <c r="AB214" s="37">
        <v>0</v>
      </c>
      <c r="AC214" s="37"/>
    </row>
    <row r="215" spans="1:29" ht="45" customHeight="1">
      <c r="A215" s="54"/>
      <c r="B215" s="55" t="str">
        <f t="shared" si="0"/>
        <v>월</v>
      </c>
      <c r="C215" s="55" t="str">
        <f t="shared" si="1"/>
        <v>26년 3월 3주차</v>
      </c>
      <c r="D215" s="55">
        <v>46093</v>
      </c>
      <c r="E215" s="54">
        <v>2</v>
      </c>
      <c r="F215" s="54" t="s">
        <v>58</v>
      </c>
      <c r="G215" s="54" t="s">
        <v>62</v>
      </c>
      <c r="H215" s="33"/>
      <c r="I215" s="54" t="s">
        <v>34</v>
      </c>
      <c r="J215" s="35">
        <v>509</v>
      </c>
      <c r="K215" s="35">
        <v>741</v>
      </c>
      <c r="L215" s="34">
        <v>9543</v>
      </c>
      <c r="M215" s="34">
        <v>12879</v>
      </c>
      <c r="N215" s="35">
        <v>4</v>
      </c>
      <c r="O215" s="34">
        <v>2386</v>
      </c>
      <c r="P215" s="70">
        <v>5.4000000000000003E-3</v>
      </c>
      <c r="Q215" s="33">
        <v>15</v>
      </c>
      <c r="R215" s="70">
        <v>2.0199999999999999E-2</v>
      </c>
      <c r="S215" s="34">
        <v>636</v>
      </c>
      <c r="T215" s="47"/>
      <c r="U215" s="48"/>
      <c r="V215" s="49"/>
      <c r="W215" s="37"/>
      <c r="X215" s="60"/>
      <c r="Y215" s="37"/>
      <c r="Z215" s="37"/>
      <c r="AA215" s="37">
        <v>12</v>
      </c>
      <c r="AB215" s="37">
        <v>0</v>
      </c>
      <c r="AC215" s="37"/>
    </row>
    <row r="216" spans="1:29" ht="45" customHeight="1">
      <c r="A216" s="54"/>
      <c r="B216" s="55" t="str">
        <f t="shared" si="0"/>
        <v>월</v>
      </c>
      <c r="C216" s="55" t="str">
        <f t="shared" si="1"/>
        <v>26년 3월 3주차</v>
      </c>
      <c r="D216" s="55">
        <v>46093</v>
      </c>
      <c r="E216" s="54">
        <v>3</v>
      </c>
      <c r="F216" s="54" t="s">
        <v>58</v>
      </c>
      <c r="G216" s="54" t="s">
        <v>62</v>
      </c>
      <c r="H216" s="33"/>
      <c r="I216" s="54" t="s">
        <v>34</v>
      </c>
      <c r="J216" s="35">
        <v>2469</v>
      </c>
      <c r="K216" s="35">
        <v>3005</v>
      </c>
      <c r="L216" s="34">
        <v>21992</v>
      </c>
      <c r="M216" s="34">
        <v>7318</v>
      </c>
      <c r="N216" s="35">
        <v>65</v>
      </c>
      <c r="O216" s="34">
        <v>338</v>
      </c>
      <c r="P216" s="70">
        <v>2.1600000000000001E-2</v>
      </c>
      <c r="Q216" s="33">
        <v>112</v>
      </c>
      <c r="R216" s="70">
        <v>3.73E-2</v>
      </c>
      <c r="S216" s="34">
        <v>196</v>
      </c>
      <c r="T216" s="47">
        <v>7.6845999999999997</v>
      </c>
      <c r="U216" s="48">
        <v>1</v>
      </c>
      <c r="V216" s="49">
        <v>169000</v>
      </c>
      <c r="W216" s="37">
        <v>21992</v>
      </c>
      <c r="X216" s="60">
        <v>1</v>
      </c>
      <c r="Y216" s="37">
        <v>169000</v>
      </c>
      <c r="Z216" s="37">
        <v>21992</v>
      </c>
      <c r="AA216" s="37">
        <v>65</v>
      </c>
      <c r="AB216" s="37">
        <v>4</v>
      </c>
      <c r="AC216" s="37"/>
    </row>
    <row r="217" spans="1:29" ht="45" customHeight="1">
      <c r="A217" s="54"/>
      <c r="B217" s="55" t="str">
        <f t="shared" si="0"/>
        <v>월</v>
      </c>
      <c r="C217" s="55" t="str">
        <f t="shared" si="1"/>
        <v>26년 3월 3주차</v>
      </c>
      <c r="D217" s="55">
        <v>46093</v>
      </c>
      <c r="E217" s="54">
        <v>4</v>
      </c>
      <c r="F217" s="54" t="s">
        <v>58</v>
      </c>
      <c r="G217" s="54" t="s">
        <v>62</v>
      </c>
      <c r="H217" s="33"/>
      <c r="I217" s="54" t="s">
        <v>34</v>
      </c>
      <c r="J217" s="35">
        <v>270</v>
      </c>
      <c r="K217" s="35">
        <v>422</v>
      </c>
      <c r="L217" s="34">
        <v>5460</v>
      </c>
      <c r="M217" s="34">
        <v>12938</v>
      </c>
      <c r="N217" s="35">
        <v>2</v>
      </c>
      <c r="O217" s="34">
        <v>2730</v>
      </c>
      <c r="P217" s="70">
        <v>4.7000000000000002E-3</v>
      </c>
      <c r="Q217" s="33">
        <v>3</v>
      </c>
      <c r="R217" s="70">
        <v>7.1000000000000004E-3</v>
      </c>
      <c r="S217" s="34">
        <v>1820</v>
      </c>
      <c r="T217" s="47"/>
      <c r="U217" s="48"/>
      <c r="V217" s="49"/>
      <c r="W217" s="37"/>
      <c r="X217" s="60"/>
      <c r="Y217" s="37"/>
      <c r="Z217" s="37"/>
      <c r="AA217" s="37">
        <v>4</v>
      </c>
      <c r="AB217" s="37">
        <v>0</v>
      </c>
      <c r="AC217" s="37"/>
    </row>
    <row r="218" spans="1:29" ht="45" customHeight="1">
      <c r="A218" s="54"/>
      <c r="B218" s="55" t="str">
        <f t="shared" si="0"/>
        <v>월</v>
      </c>
      <c r="C218" s="55" t="str">
        <f t="shared" si="1"/>
        <v>26년 3월 3주차</v>
      </c>
      <c r="D218" s="55">
        <v>46094</v>
      </c>
      <c r="E218" s="54">
        <v>1</v>
      </c>
      <c r="F218" s="54" t="s">
        <v>58</v>
      </c>
      <c r="G218" s="54" t="s">
        <v>62</v>
      </c>
      <c r="H218" s="33"/>
      <c r="I218" s="54" t="s">
        <v>34</v>
      </c>
      <c r="J218" s="35">
        <v>126</v>
      </c>
      <c r="K218" s="35">
        <v>171</v>
      </c>
      <c r="L218" s="34">
        <v>1880</v>
      </c>
      <c r="M218" s="34">
        <v>10994</v>
      </c>
      <c r="N218" s="35">
        <v>3</v>
      </c>
      <c r="O218" s="34">
        <v>627</v>
      </c>
      <c r="P218" s="70">
        <v>1.7500000000000002E-2</v>
      </c>
      <c r="Q218" s="33">
        <v>5</v>
      </c>
      <c r="R218" s="70">
        <v>2.92E-2</v>
      </c>
      <c r="S218" s="34">
        <v>376</v>
      </c>
      <c r="T218" s="47"/>
      <c r="U218" s="48"/>
      <c r="V218" s="49"/>
      <c r="W218" s="37"/>
      <c r="X218" s="60"/>
      <c r="Y218" s="37"/>
      <c r="Z218" s="37"/>
      <c r="AA218" s="37">
        <v>7</v>
      </c>
      <c r="AB218" s="37">
        <v>0</v>
      </c>
      <c r="AC218" s="37"/>
    </row>
    <row r="219" spans="1:29" ht="45" customHeight="1">
      <c r="A219" s="54"/>
      <c r="B219" s="55" t="str">
        <f t="shared" si="0"/>
        <v>월</v>
      </c>
      <c r="C219" s="55" t="str">
        <f t="shared" si="1"/>
        <v>26년 3월 3주차</v>
      </c>
      <c r="D219" s="55">
        <v>46094</v>
      </c>
      <c r="E219" s="54">
        <v>2</v>
      </c>
      <c r="F219" s="54" t="s">
        <v>58</v>
      </c>
      <c r="G219" s="54" t="s">
        <v>62</v>
      </c>
      <c r="H219" s="33"/>
      <c r="I219" s="54" t="s">
        <v>34</v>
      </c>
      <c r="J219" s="35">
        <v>408</v>
      </c>
      <c r="K219" s="35">
        <v>603</v>
      </c>
      <c r="L219" s="34">
        <v>8288</v>
      </c>
      <c r="M219" s="34">
        <v>13745</v>
      </c>
      <c r="N219" s="35">
        <v>9</v>
      </c>
      <c r="O219" s="34">
        <v>921</v>
      </c>
      <c r="P219" s="70">
        <v>1.49E-2</v>
      </c>
      <c r="Q219" s="33">
        <v>16</v>
      </c>
      <c r="R219" s="70">
        <v>2.6499999999999999E-2</v>
      </c>
      <c r="S219" s="34">
        <v>518</v>
      </c>
      <c r="T219" s="47"/>
      <c r="U219" s="48"/>
      <c r="V219" s="49"/>
      <c r="W219" s="37"/>
      <c r="X219" s="60"/>
      <c r="Y219" s="37"/>
      <c r="Z219" s="37"/>
      <c r="AA219" s="37">
        <v>16</v>
      </c>
      <c r="AB219" s="37">
        <v>0</v>
      </c>
      <c r="AC219" s="37"/>
    </row>
    <row r="220" spans="1:29" ht="45" customHeight="1">
      <c r="A220" s="54"/>
      <c r="B220" s="55" t="str">
        <f t="shared" si="0"/>
        <v>월</v>
      </c>
      <c r="C220" s="55" t="str">
        <f t="shared" si="1"/>
        <v>26년 3월 3주차</v>
      </c>
      <c r="D220" s="55">
        <v>46094</v>
      </c>
      <c r="E220" s="54">
        <v>3</v>
      </c>
      <c r="F220" s="54" t="s">
        <v>58</v>
      </c>
      <c r="G220" s="54" t="s">
        <v>62</v>
      </c>
      <c r="H220" s="33"/>
      <c r="I220" s="54" t="s">
        <v>34</v>
      </c>
      <c r="J220" s="35">
        <v>3204</v>
      </c>
      <c r="K220" s="35">
        <v>3959</v>
      </c>
      <c r="L220" s="34">
        <v>25116</v>
      </c>
      <c r="M220" s="34">
        <v>6344</v>
      </c>
      <c r="N220" s="35">
        <v>73</v>
      </c>
      <c r="O220" s="34">
        <v>344</v>
      </c>
      <c r="P220" s="70">
        <v>1.84E-2</v>
      </c>
      <c r="Q220" s="33">
        <v>142</v>
      </c>
      <c r="R220" s="70">
        <v>3.5900000000000001E-2</v>
      </c>
      <c r="S220" s="34">
        <v>177</v>
      </c>
      <c r="T220" s="47"/>
      <c r="U220" s="48"/>
      <c r="V220" s="49"/>
      <c r="W220" s="37"/>
      <c r="X220" s="60"/>
      <c r="Y220" s="37"/>
      <c r="Z220" s="37"/>
      <c r="AA220" s="37">
        <v>71</v>
      </c>
      <c r="AB220" s="37">
        <v>8</v>
      </c>
      <c r="AC220" s="37"/>
    </row>
    <row r="221" spans="1:29" ht="45" customHeight="1">
      <c r="A221" s="54"/>
      <c r="B221" s="55" t="str">
        <f t="shared" si="0"/>
        <v>월</v>
      </c>
      <c r="C221" s="55" t="str">
        <f t="shared" si="1"/>
        <v>26년 3월 3주차</v>
      </c>
      <c r="D221" s="55">
        <v>46094</v>
      </c>
      <c r="E221" s="54">
        <v>4</v>
      </c>
      <c r="F221" s="54" t="s">
        <v>58</v>
      </c>
      <c r="G221" s="54" t="s">
        <v>62</v>
      </c>
      <c r="H221" s="33"/>
      <c r="I221" s="54" t="s">
        <v>34</v>
      </c>
      <c r="J221" s="35">
        <v>220</v>
      </c>
      <c r="K221" s="35">
        <v>320</v>
      </c>
      <c r="L221" s="34">
        <v>3816</v>
      </c>
      <c r="M221" s="34">
        <v>11925</v>
      </c>
      <c r="N221" s="35">
        <v>3</v>
      </c>
      <c r="O221" s="34">
        <v>1272</v>
      </c>
      <c r="P221" s="70">
        <v>9.4000000000000004E-3</v>
      </c>
      <c r="Q221" s="33">
        <v>8</v>
      </c>
      <c r="R221" s="70">
        <v>2.5000000000000001E-2</v>
      </c>
      <c r="S221" s="34">
        <v>477</v>
      </c>
      <c r="T221" s="47"/>
      <c r="U221" s="48"/>
      <c r="V221" s="49"/>
      <c r="W221" s="37"/>
      <c r="X221" s="60"/>
      <c r="Y221" s="37"/>
      <c r="Z221" s="37"/>
      <c r="AA221" s="37">
        <v>24</v>
      </c>
      <c r="AB221" s="37">
        <v>0</v>
      </c>
      <c r="AC221" s="37"/>
    </row>
    <row r="222" spans="1:29" ht="45" customHeight="1">
      <c r="A222" s="54"/>
      <c r="B222" s="55" t="str">
        <f t="shared" si="0"/>
        <v>월</v>
      </c>
      <c r="C222" s="55" t="str">
        <f t="shared" si="1"/>
        <v>26년 3월 3주차</v>
      </c>
      <c r="D222" s="55">
        <v>46095</v>
      </c>
      <c r="E222" s="54">
        <v>1</v>
      </c>
      <c r="F222" s="54" t="s">
        <v>58</v>
      </c>
      <c r="G222" s="54" t="s">
        <v>62</v>
      </c>
      <c r="H222" s="33"/>
      <c r="I222" s="54" t="s">
        <v>34</v>
      </c>
      <c r="J222" s="35">
        <v>137</v>
      </c>
      <c r="K222" s="35">
        <v>193</v>
      </c>
      <c r="L222" s="34">
        <v>2765</v>
      </c>
      <c r="M222" s="34">
        <v>14326</v>
      </c>
      <c r="N222" s="35">
        <v>2</v>
      </c>
      <c r="O222" s="34">
        <v>1383</v>
      </c>
      <c r="P222" s="70">
        <v>1.04E-2</v>
      </c>
      <c r="Q222" s="33">
        <v>3</v>
      </c>
      <c r="R222" s="70">
        <v>1.55E-2</v>
      </c>
      <c r="S222" s="34">
        <v>922</v>
      </c>
      <c r="T222" s="47"/>
      <c r="U222" s="48"/>
      <c r="V222" s="49"/>
      <c r="W222" s="37"/>
      <c r="X222" s="60"/>
      <c r="Y222" s="37"/>
      <c r="Z222" s="37"/>
      <c r="AA222" s="37">
        <v>4</v>
      </c>
      <c r="AB222" s="37">
        <v>0</v>
      </c>
      <c r="AC222" s="37"/>
    </row>
    <row r="223" spans="1:29" ht="45" customHeight="1">
      <c r="A223" s="54"/>
      <c r="B223" s="55" t="str">
        <f t="shared" si="0"/>
        <v>월</v>
      </c>
      <c r="C223" s="55" t="str">
        <f t="shared" si="1"/>
        <v>26년 3월 3주차</v>
      </c>
      <c r="D223" s="55">
        <v>46095</v>
      </c>
      <c r="E223" s="54">
        <v>2</v>
      </c>
      <c r="F223" s="54" t="s">
        <v>58</v>
      </c>
      <c r="G223" s="54" t="s">
        <v>62</v>
      </c>
      <c r="H223" s="33"/>
      <c r="I223" s="54" t="s">
        <v>34</v>
      </c>
      <c r="J223" s="35">
        <v>308</v>
      </c>
      <c r="K223" s="35">
        <v>524</v>
      </c>
      <c r="L223" s="34">
        <v>7764</v>
      </c>
      <c r="M223" s="34">
        <v>14817</v>
      </c>
      <c r="N223" s="35">
        <v>7</v>
      </c>
      <c r="O223" s="34">
        <v>1109</v>
      </c>
      <c r="P223" s="70">
        <v>1.34E-2</v>
      </c>
      <c r="Q223" s="33">
        <v>15</v>
      </c>
      <c r="R223" s="70">
        <v>2.86E-2</v>
      </c>
      <c r="S223" s="34">
        <v>518</v>
      </c>
      <c r="T223" s="47"/>
      <c r="U223" s="48"/>
      <c r="V223" s="49"/>
      <c r="W223" s="37"/>
      <c r="X223" s="60"/>
      <c r="Y223" s="37"/>
      <c r="Z223" s="37"/>
      <c r="AA223" s="37">
        <v>18</v>
      </c>
      <c r="AB223" s="37">
        <v>0</v>
      </c>
      <c r="AC223" s="37"/>
    </row>
    <row r="224" spans="1:29" ht="45" customHeight="1">
      <c r="A224" s="54"/>
      <c r="B224" s="55" t="str">
        <f t="shared" si="0"/>
        <v>월</v>
      </c>
      <c r="C224" s="55" t="str">
        <f t="shared" si="1"/>
        <v>26년 3월 3주차</v>
      </c>
      <c r="D224" s="55">
        <v>46095</v>
      </c>
      <c r="E224" s="54">
        <v>3</v>
      </c>
      <c r="F224" s="54" t="s">
        <v>58</v>
      </c>
      <c r="G224" s="54" t="s">
        <v>62</v>
      </c>
      <c r="H224" s="33"/>
      <c r="I224" s="54" t="s">
        <v>34</v>
      </c>
      <c r="J224" s="35">
        <v>3686</v>
      </c>
      <c r="K224" s="35">
        <v>4325</v>
      </c>
      <c r="L224" s="34">
        <v>26844</v>
      </c>
      <c r="M224" s="34">
        <v>6207</v>
      </c>
      <c r="N224" s="35">
        <v>64</v>
      </c>
      <c r="O224" s="34">
        <v>419</v>
      </c>
      <c r="P224" s="70">
        <v>1.4800000000000001E-2</v>
      </c>
      <c r="Q224" s="33">
        <v>127</v>
      </c>
      <c r="R224" s="70">
        <v>2.9399999999999999E-2</v>
      </c>
      <c r="S224" s="34">
        <v>211</v>
      </c>
      <c r="T224" s="47"/>
      <c r="U224" s="48"/>
      <c r="V224" s="49"/>
      <c r="W224" s="37"/>
      <c r="X224" s="60"/>
      <c r="Y224" s="37"/>
      <c r="Z224" s="37"/>
      <c r="AA224" s="37">
        <v>57</v>
      </c>
      <c r="AB224" s="37">
        <v>5</v>
      </c>
      <c r="AC224" s="37"/>
    </row>
    <row r="225" spans="1:29" ht="45" customHeight="1">
      <c r="A225" s="54"/>
      <c r="B225" s="55" t="str">
        <f t="shared" si="0"/>
        <v>월</v>
      </c>
      <c r="C225" s="55" t="str">
        <f t="shared" si="1"/>
        <v>26년 3월 3주차</v>
      </c>
      <c r="D225" s="55">
        <v>46095</v>
      </c>
      <c r="E225" s="54">
        <v>4</v>
      </c>
      <c r="F225" s="54" t="s">
        <v>58</v>
      </c>
      <c r="G225" s="54" t="s">
        <v>62</v>
      </c>
      <c r="H225" s="33"/>
      <c r="I225" s="54" t="s">
        <v>34</v>
      </c>
      <c r="J225" s="35">
        <v>142</v>
      </c>
      <c r="K225" s="35">
        <v>211</v>
      </c>
      <c r="L225" s="34">
        <v>3007</v>
      </c>
      <c r="M225" s="34">
        <v>14251</v>
      </c>
      <c r="N225" s="35">
        <v>3</v>
      </c>
      <c r="O225" s="34">
        <v>1002</v>
      </c>
      <c r="P225" s="70">
        <v>1.4200000000000001E-2</v>
      </c>
      <c r="Q225" s="33">
        <v>4</v>
      </c>
      <c r="R225" s="70">
        <v>1.9E-2</v>
      </c>
      <c r="S225" s="34">
        <v>752</v>
      </c>
      <c r="T225" s="47"/>
      <c r="U225" s="48"/>
      <c r="V225" s="49"/>
      <c r="W225" s="37"/>
      <c r="X225" s="60"/>
      <c r="Y225" s="37"/>
      <c r="Z225" s="37"/>
      <c r="AA225" s="37">
        <v>2</v>
      </c>
      <c r="AB225" s="37">
        <v>0</v>
      </c>
      <c r="AC225" s="37"/>
    </row>
    <row r="226" spans="1:29" ht="45" customHeight="1">
      <c r="A226" s="54"/>
      <c r="B226" s="55" t="str">
        <f t="shared" si="0"/>
        <v>월</v>
      </c>
      <c r="C226" s="55" t="str">
        <f t="shared" si="1"/>
        <v>26년 3월 3주차</v>
      </c>
      <c r="D226" s="55">
        <v>46096</v>
      </c>
      <c r="E226" s="54">
        <v>1</v>
      </c>
      <c r="F226" s="54" t="s">
        <v>58</v>
      </c>
      <c r="G226" s="54" t="s">
        <v>62</v>
      </c>
      <c r="H226" s="33"/>
      <c r="I226" s="54" t="s">
        <v>34</v>
      </c>
      <c r="J226" s="35">
        <v>143</v>
      </c>
      <c r="K226" s="35">
        <v>217</v>
      </c>
      <c r="L226" s="34">
        <v>3840</v>
      </c>
      <c r="M226" s="34">
        <v>17696</v>
      </c>
      <c r="N226" s="35">
        <v>3</v>
      </c>
      <c r="O226" s="34">
        <v>1280</v>
      </c>
      <c r="P226" s="70">
        <v>1.38E-2</v>
      </c>
      <c r="Q226" s="33">
        <v>5</v>
      </c>
      <c r="R226" s="70">
        <v>2.3E-2</v>
      </c>
      <c r="S226" s="34">
        <v>768</v>
      </c>
      <c r="T226" s="47"/>
      <c r="U226" s="48"/>
      <c r="V226" s="49"/>
      <c r="W226" s="37"/>
      <c r="X226" s="60"/>
      <c r="Y226" s="37"/>
      <c r="Z226" s="37"/>
      <c r="AA226" s="37">
        <v>4</v>
      </c>
      <c r="AB226" s="37">
        <v>0</v>
      </c>
      <c r="AC226" s="37"/>
    </row>
    <row r="227" spans="1:29" ht="45" customHeight="1">
      <c r="A227" s="54"/>
      <c r="B227" s="55" t="str">
        <f t="shared" si="0"/>
        <v>월</v>
      </c>
      <c r="C227" s="55" t="str">
        <f t="shared" si="1"/>
        <v>26년 3월 3주차</v>
      </c>
      <c r="D227" s="55">
        <v>46096</v>
      </c>
      <c r="E227" s="54">
        <v>2</v>
      </c>
      <c r="F227" s="54" t="s">
        <v>58</v>
      </c>
      <c r="G227" s="54" t="s">
        <v>62</v>
      </c>
      <c r="H227" s="33"/>
      <c r="I227" s="54" t="s">
        <v>34</v>
      </c>
      <c r="J227" s="35">
        <v>303</v>
      </c>
      <c r="K227" s="35">
        <v>425</v>
      </c>
      <c r="L227" s="34">
        <v>4238</v>
      </c>
      <c r="M227" s="34">
        <v>9972</v>
      </c>
      <c r="N227" s="35">
        <v>6</v>
      </c>
      <c r="O227" s="34">
        <v>706</v>
      </c>
      <c r="P227" s="70">
        <v>1.41E-2</v>
      </c>
      <c r="Q227" s="33">
        <v>13</v>
      </c>
      <c r="R227" s="70">
        <v>3.0599999999999999E-2</v>
      </c>
      <c r="S227" s="34">
        <v>326</v>
      </c>
      <c r="T227" s="47"/>
      <c r="U227" s="48"/>
      <c r="V227" s="49"/>
      <c r="W227" s="37"/>
      <c r="X227" s="60"/>
      <c r="Y227" s="37"/>
      <c r="Z227" s="37"/>
      <c r="AA227" s="37">
        <v>8</v>
      </c>
      <c r="AB227" s="37">
        <v>0</v>
      </c>
      <c r="AC227" s="37"/>
    </row>
    <row r="228" spans="1:29" ht="45" customHeight="1">
      <c r="A228" s="54"/>
      <c r="B228" s="55" t="str">
        <f t="shared" si="0"/>
        <v>월</v>
      </c>
      <c r="C228" s="55" t="str">
        <f t="shared" si="1"/>
        <v>26년 3월 3주차</v>
      </c>
      <c r="D228" s="55">
        <v>46096</v>
      </c>
      <c r="E228" s="54">
        <v>3</v>
      </c>
      <c r="F228" s="54" t="s">
        <v>58</v>
      </c>
      <c r="G228" s="54" t="s">
        <v>62</v>
      </c>
      <c r="H228" s="33"/>
      <c r="I228" s="54" t="s">
        <v>34</v>
      </c>
      <c r="J228" s="35">
        <v>3999</v>
      </c>
      <c r="K228" s="35">
        <v>4897</v>
      </c>
      <c r="L228" s="34">
        <v>35417</v>
      </c>
      <c r="M228" s="34">
        <v>7232</v>
      </c>
      <c r="N228" s="35">
        <v>66</v>
      </c>
      <c r="O228" s="34">
        <v>537</v>
      </c>
      <c r="P228" s="70">
        <v>1.35E-2</v>
      </c>
      <c r="Q228" s="33">
        <v>137</v>
      </c>
      <c r="R228" s="70">
        <v>2.8000000000000001E-2</v>
      </c>
      <c r="S228" s="34">
        <v>259</v>
      </c>
      <c r="T228" s="47"/>
      <c r="U228" s="48"/>
      <c r="V228" s="49"/>
      <c r="W228" s="37"/>
      <c r="X228" s="60"/>
      <c r="Y228" s="37"/>
      <c r="Z228" s="37"/>
      <c r="AA228" s="37">
        <v>63</v>
      </c>
      <c r="AB228" s="37">
        <v>6</v>
      </c>
      <c r="AC228" s="37"/>
    </row>
    <row r="229" spans="1:29" ht="45" customHeight="1">
      <c r="A229" s="54"/>
      <c r="B229" s="55" t="str">
        <f t="shared" si="0"/>
        <v>월</v>
      </c>
      <c r="C229" s="55" t="str">
        <f t="shared" si="1"/>
        <v>26년 3월 3주차</v>
      </c>
      <c r="D229" s="55">
        <v>46096</v>
      </c>
      <c r="E229" s="54">
        <v>4</v>
      </c>
      <c r="F229" s="54" t="s">
        <v>58</v>
      </c>
      <c r="G229" s="54" t="s">
        <v>62</v>
      </c>
      <c r="H229" s="33"/>
      <c r="I229" s="54" t="s">
        <v>34</v>
      </c>
      <c r="J229" s="35">
        <v>190</v>
      </c>
      <c r="K229" s="35">
        <v>280</v>
      </c>
      <c r="L229" s="34">
        <v>3065</v>
      </c>
      <c r="M229" s="34">
        <v>10946</v>
      </c>
      <c r="N229" s="35">
        <v>2</v>
      </c>
      <c r="O229" s="34">
        <v>1533</v>
      </c>
      <c r="P229" s="70">
        <v>7.1000000000000004E-3</v>
      </c>
      <c r="Q229" s="33">
        <v>8</v>
      </c>
      <c r="R229" s="70">
        <v>2.86E-2</v>
      </c>
      <c r="S229" s="34">
        <v>383</v>
      </c>
      <c r="T229" s="47"/>
      <c r="U229" s="48"/>
      <c r="V229" s="49"/>
      <c r="W229" s="37"/>
      <c r="X229" s="60"/>
      <c r="Y229" s="37"/>
      <c r="Z229" s="37"/>
      <c r="AA229" s="37">
        <v>9</v>
      </c>
      <c r="AB229" s="37">
        <v>1</v>
      </c>
      <c r="AC229" s="37"/>
    </row>
    <row r="230" spans="1:29" ht="45" customHeight="1">
      <c r="A230" s="54"/>
      <c r="B230" s="55" t="str">
        <f t="shared" si="0"/>
        <v>월</v>
      </c>
      <c r="C230" s="55" t="str">
        <f t="shared" si="1"/>
        <v>26년 3월 4주차</v>
      </c>
      <c r="D230" s="55">
        <v>46097</v>
      </c>
      <c r="E230" s="54">
        <v>1</v>
      </c>
      <c r="F230" s="54" t="s">
        <v>58</v>
      </c>
      <c r="G230" s="54" t="s">
        <v>62</v>
      </c>
      <c r="H230" s="33"/>
      <c r="I230" s="54" t="s">
        <v>34</v>
      </c>
      <c r="J230" s="35">
        <v>133</v>
      </c>
      <c r="K230" s="35">
        <v>205</v>
      </c>
      <c r="L230" s="34">
        <v>1786</v>
      </c>
      <c r="M230" s="34">
        <v>8712</v>
      </c>
      <c r="N230" s="35"/>
      <c r="O230" s="34"/>
      <c r="P230" s="59"/>
      <c r="Q230" s="33">
        <v>0</v>
      </c>
      <c r="R230" s="70">
        <v>0</v>
      </c>
      <c r="S230" s="34">
        <v>0</v>
      </c>
      <c r="T230" s="47"/>
      <c r="U230" s="48"/>
      <c r="V230" s="49"/>
      <c r="W230" s="37"/>
      <c r="X230" s="60"/>
      <c r="Y230" s="37"/>
      <c r="Z230" s="37"/>
      <c r="AA230" s="37">
        <v>3</v>
      </c>
      <c r="AB230" s="37">
        <v>0</v>
      </c>
      <c r="AC230" s="37"/>
    </row>
    <row r="231" spans="1:29" ht="45" customHeight="1">
      <c r="A231" s="54"/>
      <c r="B231" s="55" t="str">
        <f t="shared" si="0"/>
        <v>월</v>
      </c>
      <c r="C231" s="55" t="str">
        <f t="shared" si="1"/>
        <v>26년 3월 4주차</v>
      </c>
      <c r="D231" s="55">
        <v>46097</v>
      </c>
      <c r="E231" s="54">
        <v>2</v>
      </c>
      <c r="F231" s="54" t="s">
        <v>58</v>
      </c>
      <c r="G231" s="54" t="s">
        <v>62</v>
      </c>
      <c r="H231" s="33"/>
      <c r="I231" s="54" t="s">
        <v>34</v>
      </c>
      <c r="J231" s="35">
        <v>408</v>
      </c>
      <c r="K231" s="35">
        <v>575</v>
      </c>
      <c r="L231" s="34">
        <v>5922</v>
      </c>
      <c r="M231" s="34">
        <v>10299</v>
      </c>
      <c r="N231" s="35">
        <v>5</v>
      </c>
      <c r="O231" s="34">
        <v>1184</v>
      </c>
      <c r="P231" s="70">
        <v>8.6999999999999994E-3</v>
      </c>
      <c r="Q231" s="33">
        <v>14</v>
      </c>
      <c r="R231" s="70">
        <v>2.4299999999999999E-2</v>
      </c>
      <c r="S231" s="34">
        <v>423</v>
      </c>
      <c r="T231" s="47"/>
      <c r="U231" s="48"/>
      <c r="V231" s="49"/>
      <c r="W231" s="37"/>
      <c r="X231" s="60"/>
      <c r="Y231" s="37"/>
      <c r="Z231" s="37"/>
      <c r="AA231" s="37">
        <v>13</v>
      </c>
      <c r="AB231" s="37">
        <v>0</v>
      </c>
      <c r="AC231" s="37"/>
    </row>
    <row r="232" spans="1:29" ht="45" customHeight="1">
      <c r="A232" s="54"/>
      <c r="B232" s="55" t="str">
        <f t="shared" si="0"/>
        <v>월</v>
      </c>
      <c r="C232" s="55" t="str">
        <f t="shared" si="1"/>
        <v>26년 3월 4주차</v>
      </c>
      <c r="D232" s="55">
        <v>46097</v>
      </c>
      <c r="E232" s="54">
        <v>3</v>
      </c>
      <c r="F232" s="54" t="s">
        <v>58</v>
      </c>
      <c r="G232" s="54" t="s">
        <v>62</v>
      </c>
      <c r="H232" s="33"/>
      <c r="I232" s="54" t="s">
        <v>34</v>
      </c>
      <c r="J232" s="35">
        <v>3940</v>
      </c>
      <c r="K232" s="35">
        <v>4767</v>
      </c>
      <c r="L232" s="34">
        <v>27638</v>
      </c>
      <c r="M232" s="34">
        <v>5798</v>
      </c>
      <c r="N232" s="35">
        <v>59</v>
      </c>
      <c r="O232" s="34">
        <v>468</v>
      </c>
      <c r="P232" s="70">
        <v>1.24E-2</v>
      </c>
      <c r="Q232" s="33">
        <v>128</v>
      </c>
      <c r="R232" s="70">
        <v>2.69E-2</v>
      </c>
      <c r="S232" s="34">
        <v>216</v>
      </c>
      <c r="T232" s="47"/>
      <c r="U232" s="48"/>
      <c r="V232" s="49"/>
      <c r="W232" s="37"/>
      <c r="X232" s="60"/>
      <c r="Y232" s="37"/>
      <c r="Z232" s="37"/>
      <c r="AA232" s="37">
        <v>70</v>
      </c>
      <c r="AB232" s="37">
        <v>7</v>
      </c>
      <c r="AC232" s="37"/>
    </row>
    <row r="233" spans="1:29" ht="45" customHeight="1">
      <c r="A233" s="54"/>
      <c r="B233" s="55" t="str">
        <f t="shared" si="0"/>
        <v>월</v>
      </c>
      <c r="C233" s="55" t="str">
        <f t="shared" si="1"/>
        <v>26년 3월 4주차</v>
      </c>
      <c r="D233" s="55">
        <v>46097</v>
      </c>
      <c r="E233" s="54">
        <v>4</v>
      </c>
      <c r="F233" s="54" t="s">
        <v>58</v>
      </c>
      <c r="G233" s="54" t="s">
        <v>62</v>
      </c>
      <c r="H233" s="33"/>
      <c r="I233" s="54" t="s">
        <v>34</v>
      </c>
      <c r="J233" s="35">
        <v>317</v>
      </c>
      <c r="K233" s="35">
        <v>468</v>
      </c>
      <c r="L233" s="34">
        <v>4412</v>
      </c>
      <c r="M233" s="34">
        <v>9427</v>
      </c>
      <c r="N233" s="35">
        <v>9</v>
      </c>
      <c r="O233" s="34">
        <v>490</v>
      </c>
      <c r="P233" s="70">
        <v>1.9199999999999998E-2</v>
      </c>
      <c r="Q233" s="33">
        <v>12</v>
      </c>
      <c r="R233" s="70">
        <v>2.5600000000000001E-2</v>
      </c>
      <c r="S233" s="34">
        <v>368</v>
      </c>
      <c r="T233" s="47"/>
      <c r="U233" s="48"/>
      <c r="V233" s="49"/>
      <c r="W233" s="37"/>
      <c r="X233" s="60"/>
      <c r="Y233" s="37"/>
      <c r="Z233" s="37"/>
      <c r="AA233" s="37">
        <v>5</v>
      </c>
      <c r="AB233" s="37">
        <v>0</v>
      </c>
      <c r="AC233" s="37"/>
    </row>
    <row r="234" spans="1:29" ht="45" customHeight="1">
      <c r="A234" s="54"/>
      <c r="B234" s="55" t="str">
        <f t="shared" si="0"/>
        <v>월</v>
      </c>
      <c r="C234" s="55" t="str">
        <f t="shared" si="1"/>
        <v>26년 3월 4주차</v>
      </c>
      <c r="D234" s="55">
        <v>46098</v>
      </c>
      <c r="E234" s="54">
        <v>1</v>
      </c>
      <c r="F234" s="54" t="s">
        <v>58</v>
      </c>
      <c r="G234" s="54" t="s">
        <v>62</v>
      </c>
      <c r="H234" s="33"/>
      <c r="I234" s="54" t="s">
        <v>34</v>
      </c>
      <c r="J234" s="35">
        <v>76</v>
      </c>
      <c r="K234" s="35">
        <v>94</v>
      </c>
      <c r="L234" s="34">
        <v>985</v>
      </c>
      <c r="M234" s="34">
        <v>10479</v>
      </c>
      <c r="N234" s="35">
        <v>3</v>
      </c>
      <c r="O234" s="34">
        <v>328</v>
      </c>
      <c r="P234" s="70">
        <v>3.1899999999999998E-2</v>
      </c>
      <c r="Q234" s="33">
        <v>6</v>
      </c>
      <c r="R234" s="70">
        <v>6.3799999999999996E-2</v>
      </c>
      <c r="S234" s="34">
        <v>164</v>
      </c>
      <c r="T234" s="47"/>
      <c r="U234" s="48"/>
      <c r="V234" s="49"/>
      <c r="W234" s="37"/>
      <c r="X234" s="60"/>
      <c r="Y234" s="37"/>
      <c r="Z234" s="37"/>
      <c r="AA234" s="37">
        <v>6</v>
      </c>
      <c r="AB234" s="37">
        <v>0</v>
      </c>
      <c r="AC234" s="37"/>
    </row>
    <row r="235" spans="1:29" ht="45" customHeight="1">
      <c r="A235" s="54"/>
      <c r="B235" s="55" t="str">
        <f t="shared" si="0"/>
        <v>월</v>
      </c>
      <c r="C235" s="55" t="str">
        <f t="shared" si="1"/>
        <v>26년 3월 4주차</v>
      </c>
      <c r="D235" s="55">
        <v>46098</v>
      </c>
      <c r="E235" s="54">
        <v>2</v>
      </c>
      <c r="F235" s="54" t="s">
        <v>58</v>
      </c>
      <c r="G235" s="54" t="s">
        <v>62</v>
      </c>
      <c r="H235" s="33"/>
      <c r="I235" s="54" t="s">
        <v>34</v>
      </c>
      <c r="J235" s="35">
        <v>240</v>
      </c>
      <c r="K235" s="35">
        <v>299</v>
      </c>
      <c r="L235" s="34">
        <v>4317</v>
      </c>
      <c r="M235" s="34">
        <v>14438</v>
      </c>
      <c r="N235" s="35">
        <v>2</v>
      </c>
      <c r="O235" s="34">
        <v>2159</v>
      </c>
      <c r="P235" s="70">
        <v>6.7000000000000002E-3</v>
      </c>
      <c r="Q235" s="33">
        <v>6</v>
      </c>
      <c r="R235" s="70">
        <v>2.01E-2</v>
      </c>
      <c r="S235" s="34">
        <v>720</v>
      </c>
      <c r="T235" s="47"/>
      <c r="U235" s="48"/>
      <c r="V235" s="49"/>
      <c r="W235" s="37"/>
      <c r="X235" s="60"/>
      <c r="Y235" s="37"/>
      <c r="Z235" s="37"/>
      <c r="AA235" s="37">
        <v>7</v>
      </c>
      <c r="AB235" s="37">
        <v>0</v>
      </c>
      <c r="AC235" s="37"/>
    </row>
    <row r="236" spans="1:29" ht="45" customHeight="1">
      <c r="A236" s="54"/>
      <c r="B236" s="55" t="str">
        <f t="shared" si="0"/>
        <v>월</v>
      </c>
      <c r="C236" s="55" t="str">
        <f t="shared" si="1"/>
        <v>26년 3월 4주차</v>
      </c>
      <c r="D236" s="55">
        <v>46098</v>
      </c>
      <c r="E236" s="54">
        <v>3</v>
      </c>
      <c r="F236" s="54" t="s">
        <v>58</v>
      </c>
      <c r="G236" s="54" t="s">
        <v>62</v>
      </c>
      <c r="H236" s="33"/>
      <c r="I236" s="54" t="s">
        <v>34</v>
      </c>
      <c r="J236" s="35">
        <v>2882</v>
      </c>
      <c r="K236" s="35">
        <v>3117</v>
      </c>
      <c r="L236" s="34">
        <v>31668</v>
      </c>
      <c r="M236" s="34">
        <v>10160</v>
      </c>
      <c r="N236" s="35">
        <v>42</v>
      </c>
      <c r="O236" s="34">
        <v>754</v>
      </c>
      <c r="P236" s="70">
        <v>1.35E-2</v>
      </c>
      <c r="Q236" s="33">
        <v>69</v>
      </c>
      <c r="R236" s="70">
        <v>2.2100000000000002E-2</v>
      </c>
      <c r="S236" s="34">
        <v>459</v>
      </c>
      <c r="T236" s="47"/>
      <c r="U236" s="48"/>
      <c r="V236" s="49"/>
      <c r="W236" s="37"/>
      <c r="X236" s="60"/>
      <c r="Y236" s="37"/>
      <c r="Z236" s="37"/>
      <c r="AA236" s="37">
        <v>35</v>
      </c>
      <c r="AB236" s="37">
        <v>0</v>
      </c>
      <c r="AC236" s="37"/>
    </row>
    <row r="237" spans="1:29" ht="45" customHeight="1">
      <c r="A237" s="54"/>
      <c r="B237" s="55" t="str">
        <f t="shared" si="0"/>
        <v>월</v>
      </c>
      <c r="C237" s="55" t="str">
        <f t="shared" si="1"/>
        <v>26년 3월 4주차</v>
      </c>
      <c r="D237" s="55">
        <v>46098</v>
      </c>
      <c r="E237" s="54">
        <v>4</v>
      </c>
      <c r="F237" s="54" t="s">
        <v>58</v>
      </c>
      <c r="G237" s="54" t="s">
        <v>62</v>
      </c>
      <c r="H237" s="33"/>
      <c r="I237" s="54" t="s">
        <v>34</v>
      </c>
      <c r="J237" s="35">
        <v>168</v>
      </c>
      <c r="K237" s="35">
        <v>211</v>
      </c>
      <c r="L237" s="34">
        <v>2064</v>
      </c>
      <c r="M237" s="34">
        <v>9782</v>
      </c>
      <c r="N237" s="35">
        <v>3</v>
      </c>
      <c r="O237" s="34">
        <v>688</v>
      </c>
      <c r="P237" s="70">
        <v>1.4200000000000001E-2</v>
      </c>
      <c r="Q237" s="33">
        <v>8</v>
      </c>
      <c r="R237" s="70">
        <v>3.7900000000000003E-2</v>
      </c>
      <c r="S237" s="34">
        <v>258</v>
      </c>
      <c r="T237" s="47"/>
      <c r="U237" s="48"/>
      <c r="V237" s="49"/>
      <c r="W237" s="37"/>
      <c r="X237" s="60"/>
      <c r="Y237" s="37"/>
      <c r="Z237" s="37"/>
      <c r="AA237" s="37">
        <v>8</v>
      </c>
      <c r="AB237" s="37">
        <v>0</v>
      </c>
      <c r="AC237" s="37"/>
    </row>
    <row r="238" spans="1:29" ht="45" customHeight="1">
      <c r="A238" s="54"/>
      <c r="B238" s="55" t="str">
        <f t="shared" si="0"/>
        <v>월</v>
      </c>
      <c r="C238" s="55" t="str">
        <f t="shared" si="1"/>
        <v>26년 3월 4주차</v>
      </c>
      <c r="D238" s="55">
        <v>46099</v>
      </c>
      <c r="E238" s="54">
        <v>1</v>
      </c>
      <c r="F238" s="54" t="s">
        <v>58</v>
      </c>
      <c r="G238" s="54" t="s">
        <v>62</v>
      </c>
      <c r="H238" s="33"/>
      <c r="I238" s="54" t="s">
        <v>34</v>
      </c>
      <c r="J238" s="35">
        <v>217</v>
      </c>
      <c r="K238" s="35">
        <v>291</v>
      </c>
      <c r="L238" s="34">
        <v>3266</v>
      </c>
      <c r="M238" s="34">
        <v>11223</v>
      </c>
      <c r="N238" s="35">
        <v>2</v>
      </c>
      <c r="O238" s="34">
        <v>1633</v>
      </c>
      <c r="P238" s="70">
        <v>6.8999999999999999E-3</v>
      </c>
      <c r="Q238" s="33">
        <v>9</v>
      </c>
      <c r="R238" s="70">
        <v>3.09E-2</v>
      </c>
      <c r="S238" s="34">
        <v>363</v>
      </c>
      <c r="T238" s="47"/>
      <c r="U238" s="48"/>
      <c r="V238" s="49"/>
      <c r="W238" s="37"/>
      <c r="X238" s="60"/>
      <c r="Y238" s="37"/>
      <c r="Z238" s="37"/>
      <c r="AA238" s="37">
        <v>8</v>
      </c>
      <c r="AB238" s="37">
        <v>0</v>
      </c>
      <c r="AC238" s="37"/>
    </row>
    <row r="239" spans="1:29" ht="45" customHeight="1">
      <c r="A239" s="54"/>
      <c r="B239" s="55" t="str">
        <f t="shared" si="0"/>
        <v>월</v>
      </c>
      <c r="C239" s="55" t="str">
        <f t="shared" si="1"/>
        <v>26년 3월 4주차</v>
      </c>
      <c r="D239" s="55">
        <v>46099</v>
      </c>
      <c r="E239" s="54">
        <v>2</v>
      </c>
      <c r="F239" s="54" t="s">
        <v>58</v>
      </c>
      <c r="G239" s="54" t="s">
        <v>62</v>
      </c>
      <c r="H239" s="33"/>
      <c r="I239" s="54" t="s">
        <v>34</v>
      </c>
      <c r="J239" s="35">
        <v>453</v>
      </c>
      <c r="K239" s="35">
        <v>609</v>
      </c>
      <c r="L239" s="34">
        <v>6308</v>
      </c>
      <c r="M239" s="34">
        <v>10358</v>
      </c>
      <c r="N239" s="35">
        <v>8</v>
      </c>
      <c r="O239" s="34">
        <v>789</v>
      </c>
      <c r="P239" s="70">
        <v>1.3100000000000001E-2</v>
      </c>
      <c r="Q239" s="33">
        <v>17</v>
      </c>
      <c r="R239" s="70">
        <v>2.7900000000000001E-2</v>
      </c>
      <c r="S239" s="34">
        <v>371</v>
      </c>
      <c r="T239" s="47"/>
      <c r="U239" s="48"/>
      <c r="V239" s="49"/>
      <c r="W239" s="37"/>
      <c r="X239" s="60"/>
      <c r="Y239" s="37"/>
      <c r="Z239" s="37"/>
      <c r="AA239" s="37">
        <v>9</v>
      </c>
      <c r="AB239" s="37">
        <v>0</v>
      </c>
      <c r="AC239" s="37"/>
    </row>
    <row r="240" spans="1:29" ht="45" customHeight="1">
      <c r="A240" s="54"/>
      <c r="B240" s="55" t="str">
        <f t="shared" si="0"/>
        <v>월</v>
      </c>
      <c r="C240" s="55" t="str">
        <f t="shared" si="1"/>
        <v>26년 3월 4주차</v>
      </c>
      <c r="D240" s="55">
        <v>46099</v>
      </c>
      <c r="E240" s="54">
        <v>3</v>
      </c>
      <c r="F240" s="54" t="s">
        <v>58</v>
      </c>
      <c r="G240" s="54" t="s">
        <v>62</v>
      </c>
      <c r="H240" s="33"/>
      <c r="I240" s="54" t="s">
        <v>34</v>
      </c>
      <c r="J240" s="35">
        <v>3044</v>
      </c>
      <c r="K240" s="35">
        <v>3545</v>
      </c>
      <c r="L240" s="34">
        <v>23690</v>
      </c>
      <c r="M240" s="34">
        <v>6683</v>
      </c>
      <c r="N240" s="35">
        <v>41</v>
      </c>
      <c r="O240" s="34">
        <v>578</v>
      </c>
      <c r="P240" s="70">
        <v>1.1599999999999999E-2</v>
      </c>
      <c r="Q240" s="33">
        <v>78</v>
      </c>
      <c r="R240" s="70">
        <v>2.1999999999999999E-2</v>
      </c>
      <c r="S240" s="34">
        <v>304</v>
      </c>
      <c r="T240" s="47"/>
      <c r="U240" s="48"/>
      <c r="V240" s="49"/>
      <c r="W240" s="37"/>
      <c r="X240" s="60"/>
      <c r="Y240" s="37"/>
      <c r="Z240" s="37"/>
      <c r="AA240" s="37">
        <v>39</v>
      </c>
      <c r="AB240" s="37">
        <v>4</v>
      </c>
      <c r="AC240" s="37"/>
    </row>
    <row r="241" spans="1:29" ht="45" customHeight="1">
      <c r="A241" s="54"/>
      <c r="B241" s="55" t="str">
        <f t="shared" si="0"/>
        <v>월</v>
      </c>
      <c r="C241" s="55" t="str">
        <f t="shared" si="1"/>
        <v>26년 3월 4주차</v>
      </c>
      <c r="D241" s="55">
        <v>46099</v>
      </c>
      <c r="E241" s="54">
        <v>4</v>
      </c>
      <c r="F241" s="54" t="s">
        <v>58</v>
      </c>
      <c r="G241" s="54" t="s">
        <v>62</v>
      </c>
      <c r="H241" s="33"/>
      <c r="I241" s="54" t="s">
        <v>34</v>
      </c>
      <c r="J241" s="35">
        <v>446</v>
      </c>
      <c r="K241" s="35">
        <v>608</v>
      </c>
      <c r="L241" s="34">
        <v>5209</v>
      </c>
      <c r="M241" s="34">
        <v>8567</v>
      </c>
      <c r="N241" s="35">
        <v>5</v>
      </c>
      <c r="O241" s="34">
        <v>1042</v>
      </c>
      <c r="P241" s="70">
        <v>8.2000000000000007E-3</v>
      </c>
      <c r="Q241" s="33">
        <v>11</v>
      </c>
      <c r="R241" s="70">
        <v>1.8100000000000002E-2</v>
      </c>
      <c r="S241" s="34">
        <v>474</v>
      </c>
      <c r="T241" s="47"/>
      <c r="U241" s="48"/>
      <c r="V241" s="49"/>
      <c r="W241" s="37"/>
      <c r="X241" s="60">
        <v>1</v>
      </c>
      <c r="Y241" s="37">
        <v>139000</v>
      </c>
      <c r="Z241" s="37">
        <v>5209</v>
      </c>
      <c r="AA241" s="37">
        <v>12</v>
      </c>
      <c r="AB241" s="37">
        <v>0</v>
      </c>
      <c r="AC241" s="37"/>
    </row>
    <row r="242" spans="1:29" ht="45" customHeight="1">
      <c r="A242" s="54"/>
      <c r="B242" s="55" t="str">
        <f t="shared" si="0"/>
        <v>월</v>
      </c>
      <c r="C242" s="55" t="str">
        <f t="shared" si="1"/>
        <v>26년 3월 4주차</v>
      </c>
      <c r="D242" s="55">
        <v>46100</v>
      </c>
      <c r="E242" s="54">
        <v>1</v>
      </c>
      <c r="F242" s="54" t="s">
        <v>58</v>
      </c>
      <c r="G242" s="54" t="s">
        <v>62</v>
      </c>
      <c r="H242" s="33"/>
      <c r="I242" s="54" t="s">
        <v>34</v>
      </c>
      <c r="J242" s="35">
        <v>134</v>
      </c>
      <c r="K242" s="35">
        <v>173</v>
      </c>
      <c r="L242" s="34">
        <v>1778</v>
      </c>
      <c r="M242" s="34">
        <v>10277</v>
      </c>
      <c r="N242" s="35"/>
      <c r="O242" s="34"/>
      <c r="P242" s="59"/>
      <c r="Q242" s="33">
        <v>2</v>
      </c>
      <c r="R242" s="70">
        <v>1.1599999999999999E-2</v>
      </c>
      <c r="S242" s="34">
        <v>889</v>
      </c>
      <c r="T242" s="47"/>
      <c r="U242" s="48"/>
      <c r="V242" s="49"/>
      <c r="W242" s="37"/>
      <c r="X242" s="60"/>
      <c r="Y242" s="37"/>
      <c r="Z242" s="37"/>
      <c r="AA242" s="37">
        <v>6</v>
      </c>
      <c r="AB242" s="37">
        <v>0</v>
      </c>
      <c r="AC242" s="37"/>
    </row>
    <row r="243" spans="1:29" ht="45" customHeight="1">
      <c r="A243" s="54"/>
      <c r="B243" s="55" t="str">
        <f t="shared" si="0"/>
        <v>월</v>
      </c>
      <c r="C243" s="55" t="str">
        <f t="shared" si="1"/>
        <v>26년 3월 4주차</v>
      </c>
      <c r="D243" s="55">
        <v>46100</v>
      </c>
      <c r="E243" s="54">
        <v>2</v>
      </c>
      <c r="F243" s="54" t="s">
        <v>58</v>
      </c>
      <c r="G243" s="54" t="s">
        <v>62</v>
      </c>
      <c r="H243" s="33"/>
      <c r="I243" s="54" t="s">
        <v>34</v>
      </c>
      <c r="J243" s="35">
        <v>420</v>
      </c>
      <c r="K243" s="35">
        <v>524</v>
      </c>
      <c r="L243" s="34">
        <v>4633</v>
      </c>
      <c r="M243" s="34">
        <v>8842</v>
      </c>
      <c r="N243" s="35">
        <v>6</v>
      </c>
      <c r="O243" s="34">
        <v>772</v>
      </c>
      <c r="P243" s="70">
        <v>1.15E-2</v>
      </c>
      <c r="Q243" s="33">
        <v>14</v>
      </c>
      <c r="R243" s="70">
        <v>2.6700000000000002E-2</v>
      </c>
      <c r="S243" s="34">
        <v>331</v>
      </c>
      <c r="T243" s="47"/>
      <c r="U243" s="48"/>
      <c r="V243" s="49"/>
      <c r="W243" s="37"/>
      <c r="X243" s="60"/>
      <c r="Y243" s="37"/>
      <c r="Z243" s="37"/>
      <c r="AA243" s="37">
        <v>11</v>
      </c>
      <c r="AB243" s="37">
        <v>0</v>
      </c>
      <c r="AC243" s="37"/>
    </row>
    <row r="244" spans="1:29" ht="45" customHeight="1">
      <c r="A244" s="54"/>
      <c r="B244" s="55" t="str">
        <f t="shared" si="0"/>
        <v>월</v>
      </c>
      <c r="C244" s="55" t="str">
        <f t="shared" si="1"/>
        <v>26년 3월 4주차</v>
      </c>
      <c r="D244" s="55">
        <v>46100</v>
      </c>
      <c r="E244" s="54">
        <v>3</v>
      </c>
      <c r="F244" s="54" t="s">
        <v>58</v>
      </c>
      <c r="G244" s="54" t="s">
        <v>62</v>
      </c>
      <c r="H244" s="33"/>
      <c r="I244" s="54" t="s">
        <v>34</v>
      </c>
      <c r="J244" s="35">
        <v>4436</v>
      </c>
      <c r="K244" s="35">
        <v>4881</v>
      </c>
      <c r="L244" s="34">
        <v>29634</v>
      </c>
      <c r="M244" s="34">
        <v>6071</v>
      </c>
      <c r="N244" s="35">
        <v>61</v>
      </c>
      <c r="O244" s="34">
        <v>486</v>
      </c>
      <c r="P244" s="70">
        <v>1.2500000000000001E-2</v>
      </c>
      <c r="Q244" s="33">
        <v>133</v>
      </c>
      <c r="R244" s="70">
        <v>2.7199999999999998E-2</v>
      </c>
      <c r="S244" s="34">
        <v>223</v>
      </c>
      <c r="T244" s="47"/>
      <c r="U244" s="48"/>
      <c r="V244" s="49"/>
      <c r="W244" s="37"/>
      <c r="X244" s="60"/>
      <c r="Y244" s="37"/>
      <c r="Z244" s="37"/>
      <c r="AA244" s="37">
        <v>64</v>
      </c>
      <c r="AB244" s="37">
        <v>2</v>
      </c>
      <c r="AC244" s="37"/>
    </row>
    <row r="245" spans="1:29" ht="45" customHeight="1">
      <c r="A245" s="54"/>
      <c r="B245" s="55" t="str">
        <f t="shared" si="0"/>
        <v>월</v>
      </c>
      <c r="C245" s="55" t="str">
        <f t="shared" si="1"/>
        <v>26년 3월 4주차</v>
      </c>
      <c r="D245" s="55">
        <v>46100</v>
      </c>
      <c r="E245" s="54">
        <v>4</v>
      </c>
      <c r="F245" s="54" t="s">
        <v>58</v>
      </c>
      <c r="G245" s="54" t="s">
        <v>62</v>
      </c>
      <c r="H245" s="33"/>
      <c r="I245" s="54" t="s">
        <v>34</v>
      </c>
      <c r="J245" s="35">
        <v>151</v>
      </c>
      <c r="K245" s="35">
        <v>182</v>
      </c>
      <c r="L245" s="34">
        <v>2024</v>
      </c>
      <c r="M245" s="34">
        <v>11121</v>
      </c>
      <c r="N245" s="35">
        <v>2</v>
      </c>
      <c r="O245" s="34">
        <v>1012</v>
      </c>
      <c r="P245" s="70">
        <v>1.0999999999999999E-2</v>
      </c>
      <c r="Q245" s="33">
        <v>2</v>
      </c>
      <c r="R245" s="70">
        <v>1.0999999999999999E-2</v>
      </c>
      <c r="S245" s="34">
        <v>1012</v>
      </c>
      <c r="T245" s="47"/>
      <c r="U245" s="48"/>
      <c r="V245" s="49"/>
      <c r="W245" s="37"/>
      <c r="X245" s="60"/>
      <c r="Y245" s="37"/>
      <c r="Z245" s="37"/>
      <c r="AA245" s="37">
        <v>4</v>
      </c>
      <c r="AB245" s="37">
        <v>0</v>
      </c>
      <c r="AC245" s="37"/>
    </row>
    <row r="246" spans="1:29" ht="45" customHeight="1">
      <c r="A246" s="54"/>
      <c r="B246" s="55" t="str">
        <f t="shared" si="0"/>
        <v>월</v>
      </c>
      <c r="C246" s="55" t="str">
        <f t="shared" si="1"/>
        <v>26년 3월 4주차</v>
      </c>
      <c r="D246" s="55">
        <v>46101</v>
      </c>
      <c r="E246" s="54">
        <v>1</v>
      </c>
      <c r="F246" s="54" t="s">
        <v>58</v>
      </c>
      <c r="G246" s="54" t="s">
        <v>62</v>
      </c>
      <c r="H246" s="33"/>
      <c r="I246" s="54" t="s">
        <v>34</v>
      </c>
      <c r="J246" s="35">
        <v>144</v>
      </c>
      <c r="K246" s="35">
        <v>200</v>
      </c>
      <c r="L246" s="34">
        <v>1868</v>
      </c>
      <c r="M246" s="34">
        <v>9340</v>
      </c>
      <c r="N246" s="35">
        <v>3</v>
      </c>
      <c r="O246" s="34">
        <v>623</v>
      </c>
      <c r="P246" s="70">
        <v>1.4999999999999999E-2</v>
      </c>
      <c r="Q246" s="33">
        <v>5</v>
      </c>
      <c r="R246" s="70">
        <v>2.5000000000000001E-2</v>
      </c>
      <c r="S246" s="34">
        <v>374</v>
      </c>
      <c r="T246" s="47"/>
      <c r="U246" s="48"/>
      <c r="V246" s="49"/>
      <c r="W246" s="37"/>
      <c r="X246" s="60"/>
      <c r="Y246" s="37"/>
      <c r="Z246" s="37"/>
      <c r="AA246" s="37">
        <v>4</v>
      </c>
      <c r="AB246" s="37">
        <v>0</v>
      </c>
      <c r="AC246" s="37"/>
    </row>
    <row r="247" spans="1:29" ht="45" customHeight="1">
      <c r="A247" s="54"/>
      <c r="B247" s="55" t="str">
        <f t="shared" si="0"/>
        <v>월</v>
      </c>
      <c r="C247" s="55" t="str">
        <f t="shared" si="1"/>
        <v>26년 3월 4주차</v>
      </c>
      <c r="D247" s="55">
        <v>46101</v>
      </c>
      <c r="E247" s="54">
        <v>2</v>
      </c>
      <c r="F247" s="54" t="s">
        <v>58</v>
      </c>
      <c r="G247" s="54" t="s">
        <v>62</v>
      </c>
      <c r="H247" s="33"/>
      <c r="I247" s="54" t="s">
        <v>34</v>
      </c>
      <c r="J247" s="35">
        <v>443</v>
      </c>
      <c r="K247" s="35">
        <v>583</v>
      </c>
      <c r="L247" s="34">
        <v>6274</v>
      </c>
      <c r="M247" s="34">
        <v>10762</v>
      </c>
      <c r="N247" s="35">
        <v>2</v>
      </c>
      <c r="O247" s="34">
        <v>3137</v>
      </c>
      <c r="P247" s="70">
        <v>3.3999999999999998E-3</v>
      </c>
      <c r="Q247" s="33">
        <v>16</v>
      </c>
      <c r="R247" s="70">
        <v>2.7400000000000001E-2</v>
      </c>
      <c r="S247" s="34">
        <v>392</v>
      </c>
      <c r="T247" s="47"/>
      <c r="U247" s="48"/>
      <c r="V247" s="49"/>
      <c r="W247" s="37"/>
      <c r="X247" s="60"/>
      <c r="Y247" s="37"/>
      <c r="Z247" s="37"/>
      <c r="AA247" s="37">
        <v>17</v>
      </c>
      <c r="AB247" s="37">
        <v>0</v>
      </c>
      <c r="AC247" s="37"/>
    </row>
    <row r="248" spans="1:29" ht="45" customHeight="1">
      <c r="A248" s="54"/>
      <c r="B248" s="55" t="str">
        <f t="shared" si="0"/>
        <v>월</v>
      </c>
      <c r="C248" s="55" t="str">
        <f t="shared" si="1"/>
        <v>26년 3월 4주차</v>
      </c>
      <c r="D248" s="55">
        <v>46101</v>
      </c>
      <c r="E248" s="54">
        <v>3</v>
      </c>
      <c r="F248" s="54" t="s">
        <v>58</v>
      </c>
      <c r="G248" s="54" t="s">
        <v>62</v>
      </c>
      <c r="H248" s="33"/>
      <c r="I248" s="54" t="s">
        <v>34</v>
      </c>
      <c r="J248" s="35">
        <v>3648</v>
      </c>
      <c r="K248" s="35">
        <v>4177</v>
      </c>
      <c r="L248" s="34">
        <v>26993</v>
      </c>
      <c r="M248" s="34">
        <v>6462</v>
      </c>
      <c r="N248" s="35">
        <v>62</v>
      </c>
      <c r="O248" s="34">
        <v>435</v>
      </c>
      <c r="P248" s="70">
        <v>1.4800000000000001E-2</v>
      </c>
      <c r="Q248" s="33">
        <v>139</v>
      </c>
      <c r="R248" s="70">
        <v>3.3300000000000003E-2</v>
      </c>
      <c r="S248" s="34">
        <v>194</v>
      </c>
      <c r="T248" s="47"/>
      <c r="U248" s="48"/>
      <c r="V248" s="49"/>
      <c r="W248" s="37"/>
      <c r="X248" s="60"/>
      <c r="Y248" s="37"/>
      <c r="Z248" s="37"/>
      <c r="AA248" s="37">
        <v>73</v>
      </c>
      <c r="AB248" s="37">
        <v>3</v>
      </c>
      <c r="AC248" s="37"/>
    </row>
    <row r="249" spans="1:29" ht="45" customHeight="1">
      <c r="A249" s="54"/>
      <c r="B249" s="55" t="str">
        <f t="shared" si="0"/>
        <v>월</v>
      </c>
      <c r="C249" s="55" t="str">
        <f t="shared" si="1"/>
        <v>26년 3월 4주차</v>
      </c>
      <c r="D249" s="55">
        <v>46101</v>
      </c>
      <c r="E249" s="54">
        <v>4</v>
      </c>
      <c r="F249" s="54" t="s">
        <v>58</v>
      </c>
      <c r="G249" s="54" t="s">
        <v>62</v>
      </c>
      <c r="H249" s="33"/>
      <c r="I249" s="54" t="s">
        <v>34</v>
      </c>
      <c r="J249" s="35">
        <v>223</v>
      </c>
      <c r="K249" s="35">
        <v>301</v>
      </c>
      <c r="L249" s="34">
        <v>3587</v>
      </c>
      <c r="M249" s="34">
        <v>11917</v>
      </c>
      <c r="N249" s="35">
        <v>2</v>
      </c>
      <c r="O249" s="34">
        <v>1794</v>
      </c>
      <c r="P249" s="70">
        <v>6.6E-3</v>
      </c>
      <c r="Q249" s="33">
        <v>6</v>
      </c>
      <c r="R249" s="70">
        <v>1.9900000000000001E-2</v>
      </c>
      <c r="S249" s="34">
        <v>598</v>
      </c>
      <c r="T249" s="47"/>
      <c r="U249" s="48"/>
      <c r="V249" s="49"/>
      <c r="W249" s="37"/>
      <c r="X249" s="60"/>
      <c r="Y249" s="37"/>
      <c r="Z249" s="37"/>
      <c r="AA249" s="37">
        <v>5</v>
      </c>
      <c r="AB249" s="37">
        <v>0</v>
      </c>
      <c r="AC249" s="37"/>
    </row>
    <row r="250" spans="1:29" ht="45" customHeight="1">
      <c r="A250" s="54"/>
      <c r="B250" s="55" t="str">
        <f t="shared" si="0"/>
        <v>월</v>
      </c>
      <c r="C250" s="55" t="str">
        <f t="shared" si="1"/>
        <v>26년 3월 4주차</v>
      </c>
      <c r="D250" s="55">
        <v>46102</v>
      </c>
      <c r="E250" s="54">
        <v>1</v>
      </c>
      <c r="F250" s="54" t="s">
        <v>58</v>
      </c>
      <c r="G250" s="54" t="s">
        <v>62</v>
      </c>
      <c r="H250" s="33"/>
      <c r="I250" s="54" t="s">
        <v>34</v>
      </c>
      <c r="J250" s="35">
        <v>275</v>
      </c>
      <c r="K250" s="35">
        <v>358</v>
      </c>
      <c r="L250" s="34">
        <v>2861</v>
      </c>
      <c r="M250" s="34">
        <v>7992</v>
      </c>
      <c r="N250" s="35">
        <v>6</v>
      </c>
      <c r="O250" s="34">
        <v>477</v>
      </c>
      <c r="P250" s="70">
        <v>1.6799999999999999E-2</v>
      </c>
      <c r="Q250" s="33">
        <v>9</v>
      </c>
      <c r="R250" s="70">
        <v>2.5100000000000001E-2</v>
      </c>
      <c r="S250" s="34">
        <v>318</v>
      </c>
      <c r="T250" s="47"/>
      <c r="U250" s="48"/>
      <c r="V250" s="49"/>
      <c r="W250" s="37"/>
      <c r="X250" s="60"/>
      <c r="Y250" s="37"/>
      <c r="Z250" s="37"/>
      <c r="AA250" s="37">
        <v>6</v>
      </c>
      <c r="AB250" s="37">
        <v>0</v>
      </c>
      <c r="AC250" s="37"/>
    </row>
    <row r="251" spans="1:29" ht="45" customHeight="1">
      <c r="A251" s="54"/>
      <c r="B251" s="55" t="str">
        <f t="shared" si="0"/>
        <v>월</v>
      </c>
      <c r="C251" s="55" t="str">
        <f t="shared" si="1"/>
        <v>26년 3월 4주차</v>
      </c>
      <c r="D251" s="55">
        <v>46102</v>
      </c>
      <c r="E251" s="54">
        <v>2</v>
      </c>
      <c r="F251" s="54" t="s">
        <v>58</v>
      </c>
      <c r="G251" s="54" t="s">
        <v>62</v>
      </c>
      <c r="H251" s="33"/>
      <c r="I251" s="54" t="s">
        <v>34</v>
      </c>
      <c r="J251" s="35">
        <v>448</v>
      </c>
      <c r="K251" s="35">
        <v>585</v>
      </c>
      <c r="L251" s="34">
        <v>7432</v>
      </c>
      <c r="M251" s="34">
        <v>12704</v>
      </c>
      <c r="N251" s="35">
        <v>8</v>
      </c>
      <c r="O251" s="34">
        <v>929</v>
      </c>
      <c r="P251" s="70">
        <v>1.37E-2</v>
      </c>
      <c r="Q251" s="33">
        <v>20</v>
      </c>
      <c r="R251" s="70">
        <v>3.4200000000000001E-2</v>
      </c>
      <c r="S251" s="34">
        <v>372</v>
      </c>
      <c r="T251" s="47"/>
      <c r="U251" s="48"/>
      <c r="V251" s="49"/>
      <c r="W251" s="37"/>
      <c r="X251" s="60"/>
      <c r="Y251" s="37"/>
      <c r="Z251" s="37"/>
      <c r="AA251" s="37">
        <v>15</v>
      </c>
      <c r="AB251" s="37">
        <v>1</v>
      </c>
      <c r="AC251" s="37"/>
    </row>
    <row r="252" spans="1:29" ht="45" customHeight="1">
      <c r="A252" s="54"/>
      <c r="B252" s="55" t="str">
        <f t="shared" si="0"/>
        <v>월</v>
      </c>
      <c r="C252" s="55" t="str">
        <f t="shared" si="1"/>
        <v>26년 3월 4주차</v>
      </c>
      <c r="D252" s="55">
        <v>46102</v>
      </c>
      <c r="E252" s="54">
        <v>3</v>
      </c>
      <c r="F252" s="54" t="s">
        <v>58</v>
      </c>
      <c r="G252" s="54" t="s">
        <v>62</v>
      </c>
      <c r="H252" s="33"/>
      <c r="I252" s="54" t="s">
        <v>34</v>
      </c>
      <c r="J252" s="35">
        <v>3949</v>
      </c>
      <c r="K252" s="35">
        <v>4587</v>
      </c>
      <c r="L252" s="34">
        <v>25185</v>
      </c>
      <c r="M252" s="34">
        <v>5491</v>
      </c>
      <c r="N252" s="35">
        <v>64</v>
      </c>
      <c r="O252" s="34">
        <v>394</v>
      </c>
      <c r="P252" s="70">
        <v>1.4E-2</v>
      </c>
      <c r="Q252" s="33">
        <v>132</v>
      </c>
      <c r="R252" s="70">
        <v>2.8799999999999999E-2</v>
      </c>
      <c r="S252" s="34">
        <v>191</v>
      </c>
      <c r="T252" s="47"/>
      <c r="U252" s="48"/>
      <c r="V252" s="49"/>
      <c r="W252" s="37"/>
      <c r="X252" s="60"/>
      <c r="Y252" s="37"/>
      <c r="Z252" s="37"/>
      <c r="AA252" s="37">
        <v>69</v>
      </c>
      <c r="AB252" s="37">
        <v>4</v>
      </c>
      <c r="AC252" s="37"/>
    </row>
    <row r="253" spans="1:29" ht="45" customHeight="1">
      <c r="A253" s="54"/>
      <c r="B253" s="55" t="str">
        <f t="shared" si="0"/>
        <v>월</v>
      </c>
      <c r="C253" s="55" t="str">
        <f t="shared" si="1"/>
        <v>26년 3월 4주차</v>
      </c>
      <c r="D253" s="55">
        <v>46102</v>
      </c>
      <c r="E253" s="54">
        <v>4</v>
      </c>
      <c r="F253" s="54" t="s">
        <v>58</v>
      </c>
      <c r="G253" s="54" t="s">
        <v>62</v>
      </c>
      <c r="H253" s="33"/>
      <c r="I253" s="54" t="s">
        <v>34</v>
      </c>
      <c r="J253" s="35">
        <v>326</v>
      </c>
      <c r="K253" s="35">
        <v>416</v>
      </c>
      <c r="L253" s="34">
        <v>3883</v>
      </c>
      <c r="M253" s="34">
        <v>9334</v>
      </c>
      <c r="N253" s="35">
        <v>3</v>
      </c>
      <c r="O253" s="34">
        <v>1294</v>
      </c>
      <c r="P253" s="70">
        <v>7.1999999999999998E-3</v>
      </c>
      <c r="Q253" s="33">
        <v>11</v>
      </c>
      <c r="R253" s="70">
        <v>2.64E-2</v>
      </c>
      <c r="S253" s="34">
        <v>353</v>
      </c>
      <c r="T253" s="47"/>
      <c r="U253" s="48"/>
      <c r="V253" s="49"/>
      <c r="W253" s="37"/>
      <c r="X253" s="60"/>
      <c r="Y253" s="37"/>
      <c r="Z253" s="37"/>
      <c r="AA253" s="37">
        <v>9</v>
      </c>
      <c r="AB253" s="37">
        <v>0</v>
      </c>
      <c r="AC253" s="37"/>
    </row>
    <row r="254" spans="1:29" ht="45" customHeight="1">
      <c r="A254" s="54"/>
      <c r="B254" s="55" t="str">
        <f t="shared" si="0"/>
        <v>월</v>
      </c>
      <c r="C254" s="55" t="str">
        <f t="shared" si="1"/>
        <v>26년 3월 4주차</v>
      </c>
      <c r="D254" s="55">
        <v>46103</v>
      </c>
      <c r="E254" s="54">
        <v>1</v>
      </c>
      <c r="F254" s="54" t="s">
        <v>58</v>
      </c>
      <c r="G254" s="54" t="s">
        <v>62</v>
      </c>
      <c r="H254" s="33"/>
      <c r="I254" s="54" t="s">
        <v>34</v>
      </c>
      <c r="J254" s="35">
        <v>498</v>
      </c>
      <c r="K254" s="35">
        <v>780</v>
      </c>
      <c r="L254" s="34">
        <v>4399</v>
      </c>
      <c r="M254" s="34">
        <v>5640</v>
      </c>
      <c r="N254" s="35">
        <v>5</v>
      </c>
      <c r="O254" s="34">
        <v>880</v>
      </c>
      <c r="P254" s="70">
        <v>6.4000000000000003E-3</v>
      </c>
      <c r="Q254" s="33">
        <v>6</v>
      </c>
      <c r="R254" s="70">
        <v>7.7000000000000002E-3</v>
      </c>
      <c r="S254" s="34">
        <v>733</v>
      </c>
      <c r="T254" s="47"/>
      <c r="U254" s="48"/>
      <c r="V254" s="49"/>
      <c r="W254" s="37"/>
      <c r="X254" s="60"/>
      <c r="Y254" s="37"/>
      <c r="Z254" s="37"/>
      <c r="AA254" s="37">
        <v>3</v>
      </c>
      <c r="AB254" s="37">
        <v>0</v>
      </c>
      <c r="AC254" s="37"/>
    </row>
    <row r="255" spans="1:29" ht="45" customHeight="1">
      <c r="A255" s="54"/>
      <c r="B255" s="55" t="str">
        <f t="shared" si="0"/>
        <v>월</v>
      </c>
      <c r="C255" s="55" t="str">
        <f t="shared" si="1"/>
        <v>26년 3월 4주차</v>
      </c>
      <c r="D255" s="55">
        <v>46103</v>
      </c>
      <c r="E255" s="54">
        <v>2</v>
      </c>
      <c r="F255" s="54" t="s">
        <v>58</v>
      </c>
      <c r="G255" s="54" t="s">
        <v>62</v>
      </c>
      <c r="H255" s="33"/>
      <c r="I255" s="54" t="s">
        <v>34</v>
      </c>
      <c r="J255" s="35">
        <v>544</v>
      </c>
      <c r="K255" s="35">
        <v>748</v>
      </c>
      <c r="L255" s="34">
        <v>5640</v>
      </c>
      <c r="M255" s="34">
        <v>7540</v>
      </c>
      <c r="N255" s="35">
        <v>10</v>
      </c>
      <c r="O255" s="34">
        <v>564</v>
      </c>
      <c r="P255" s="70">
        <v>1.34E-2</v>
      </c>
      <c r="Q255" s="33">
        <v>18</v>
      </c>
      <c r="R255" s="70">
        <v>2.41E-2</v>
      </c>
      <c r="S255" s="34">
        <v>313</v>
      </c>
      <c r="T255" s="47"/>
      <c r="U255" s="48"/>
      <c r="V255" s="49"/>
      <c r="W255" s="37"/>
      <c r="X255" s="60"/>
      <c r="Y255" s="37"/>
      <c r="Z255" s="37"/>
      <c r="AA255" s="37">
        <v>12</v>
      </c>
      <c r="AB255" s="37">
        <v>0</v>
      </c>
      <c r="AC255" s="37"/>
    </row>
    <row r="256" spans="1:29" ht="45" customHeight="1">
      <c r="A256" s="54"/>
      <c r="B256" s="55" t="str">
        <f t="shared" si="0"/>
        <v>월</v>
      </c>
      <c r="C256" s="55" t="str">
        <f t="shared" si="1"/>
        <v>26년 3월 4주차</v>
      </c>
      <c r="D256" s="55">
        <v>46103</v>
      </c>
      <c r="E256" s="54">
        <v>3</v>
      </c>
      <c r="F256" s="54" t="s">
        <v>58</v>
      </c>
      <c r="G256" s="54" t="s">
        <v>62</v>
      </c>
      <c r="H256" s="33"/>
      <c r="I256" s="54" t="s">
        <v>34</v>
      </c>
      <c r="J256" s="35">
        <v>4653</v>
      </c>
      <c r="K256" s="35">
        <v>5558</v>
      </c>
      <c r="L256" s="34">
        <v>27789</v>
      </c>
      <c r="M256" s="34">
        <v>5000</v>
      </c>
      <c r="N256" s="35">
        <v>61</v>
      </c>
      <c r="O256" s="34">
        <v>456</v>
      </c>
      <c r="P256" s="70">
        <v>1.0999999999999999E-2</v>
      </c>
      <c r="Q256" s="33">
        <v>125</v>
      </c>
      <c r="R256" s="70">
        <v>2.2499999999999999E-2</v>
      </c>
      <c r="S256" s="34">
        <v>222</v>
      </c>
      <c r="T256" s="47"/>
      <c r="U256" s="48"/>
      <c r="V256" s="49"/>
      <c r="W256" s="37"/>
      <c r="X256" s="60"/>
      <c r="Y256" s="37"/>
      <c r="Z256" s="37"/>
      <c r="AA256" s="37">
        <v>62</v>
      </c>
      <c r="AB256" s="37">
        <v>2</v>
      </c>
      <c r="AC256" s="37"/>
    </row>
    <row r="257" spans="1:29" ht="45" customHeight="1">
      <c r="A257" s="54"/>
      <c r="B257" s="55" t="str">
        <f t="shared" si="0"/>
        <v>월</v>
      </c>
      <c r="C257" s="55" t="str">
        <f t="shared" si="1"/>
        <v>26년 3월 4주차</v>
      </c>
      <c r="D257" s="55">
        <v>46103</v>
      </c>
      <c r="E257" s="54">
        <v>4</v>
      </c>
      <c r="F257" s="54" t="s">
        <v>58</v>
      </c>
      <c r="G257" s="54" t="s">
        <v>62</v>
      </c>
      <c r="H257" s="33"/>
      <c r="I257" s="54" t="s">
        <v>34</v>
      </c>
      <c r="J257" s="35">
        <v>506</v>
      </c>
      <c r="K257" s="35">
        <v>653</v>
      </c>
      <c r="L257" s="34">
        <v>4782</v>
      </c>
      <c r="M257" s="34">
        <v>7323</v>
      </c>
      <c r="N257" s="35">
        <v>3</v>
      </c>
      <c r="O257" s="34">
        <v>1594</v>
      </c>
      <c r="P257" s="70">
        <v>4.5999999999999999E-3</v>
      </c>
      <c r="Q257" s="33">
        <v>12</v>
      </c>
      <c r="R257" s="70">
        <v>1.84E-2</v>
      </c>
      <c r="S257" s="34">
        <v>399</v>
      </c>
      <c r="T257" s="47"/>
      <c r="U257" s="48"/>
      <c r="V257" s="49"/>
      <c r="W257" s="37"/>
      <c r="X257" s="60"/>
      <c r="Y257" s="37"/>
      <c r="Z257" s="37"/>
      <c r="AA257" s="37">
        <v>11</v>
      </c>
      <c r="AB257" s="37">
        <v>0</v>
      </c>
      <c r="AC257" s="37"/>
    </row>
    <row r="258" spans="1:29" ht="45" customHeight="1">
      <c r="A258" s="54"/>
      <c r="B258" s="55" t="str">
        <f t="shared" ref="B258:B512" si="2">MID(D258,7,2)&amp;"월"</f>
        <v>월</v>
      </c>
      <c r="C258" s="55" t="str">
        <f t="shared" ref="C258:C512" si="3">TEXT(D258, "yy년 m월 ") &amp;
IF(D258 &lt;= DATE(YEAR(D258), MONTH(D258), 1) + (7 - WEEKDAY(DATE(YEAR(D258), MONTH(D258), 1), 2)),
   1,
   INT((D258 - DATE(YEAR(D258), MONTH(D258), 1) + WEEKDAY(DATE(YEAR(D258), MONTH(D258), 1), 2) - 1) / 7) + 1
) &amp; "주차"</f>
        <v>26년 3월 5주차</v>
      </c>
      <c r="D258" s="55">
        <v>46104</v>
      </c>
      <c r="E258" s="54">
        <v>1</v>
      </c>
      <c r="F258" s="54" t="s">
        <v>58</v>
      </c>
      <c r="G258" s="54" t="s">
        <v>62</v>
      </c>
      <c r="H258" s="33"/>
      <c r="I258" s="54" t="s">
        <v>34</v>
      </c>
      <c r="J258" s="35">
        <v>212</v>
      </c>
      <c r="K258" s="35">
        <v>255</v>
      </c>
      <c r="L258" s="34">
        <v>1787</v>
      </c>
      <c r="M258" s="34">
        <v>7008</v>
      </c>
      <c r="N258" s="35">
        <v>5</v>
      </c>
      <c r="O258" s="34">
        <v>357</v>
      </c>
      <c r="P258" s="70">
        <v>1.9599999999999999E-2</v>
      </c>
      <c r="Q258" s="33">
        <v>6</v>
      </c>
      <c r="R258" s="70">
        <v>2.35E-2</v>
      </c>
      <c r="S258" s="34">
        <v>298</v>
      </c>
      <c r="T258" s="47"/>
      <c r="U258" s="48"/>
      <c r="V258" s="49"/>
      <c r="W258" s="37"/>
      <c r="X258" s="60"/>
      <c r="Y258" s="37"/>
      <c r="Z258" s="37"/>
      <c r="AA258" s="37">
        <v>2</v>
      </c>
      <c r="AB258" s="37">
        <v>0</v>
      </c>
      <c r="AC258" s="37"/>
    </row>
    <row r="259" spans="1:29" ht="45" customHeight="1">
      <c r="A259" s="54"/>
      <c r="B259" s="55" t="str">
        <f t="shared" si="2"/>
        <v>월</v>
      </c>
      <c r="C259" s="55" t="str">
        <f t="shared" si="3"/>
        <v>26년 3월 5주차</v>
      </c>
      <c r="D259" s="55">
        <v>46104</v>
      </c>
      <c r="E259" s="54">
        <v>2</v>
      </c>
      <c r="F259" s="54" t="s">
        <v>58</v>
      </c>
      <c r="G259" s="54" t="s">
        <v>62</v>
      </c>
      <c r="H259" s="33"/>
      <c r="I259" s="54" t="s">
        <v>34</v>
      </c>
      <c r="J259" s="35">
        <v>587</v>
      </c>
      <c r="K259" s="35">
        <v>809</v>
      </c>
      <c r="L259" s="34">
        <v>8148</v>
      </c>
      <c r="M259" s="34">
        <v>10072</v>
      </c>
      <c r="N259" s="35">
        <v>9</v>
      </c>
      <c r="O259" s="34">
        <v>905</v>
      </c>
      <c r="P259" s="70">
        <v>1.11E-2</v>
      </c>
      <c r="Q259" s="33">
        <v>23</v>
      </c>
      <c r="R259" s="70">
        <v>2.8400000000000002E-2</v>
      </c>
      <c r="S259" s="34">
        <v>354</v>
      </c>
      <c r="T259" s="47"/>
      <c r="U259" s="48"/>
      <c r="V259" s="49"/>
      <c r="W259" s="37"/>
      <c r="X259" s="60"/>
      <c r="Y259" s="37"/>
      <c r="Z259" s="37"/>
      <c r="AA259" s="37">
        <v>22</v>
      </c>
      <c r="AB259" s="37">
        <v>0</v>
      </c>
      <c r="AC259" s="37"/>
    </row>
    <row r="260" spans="1:29" ht="45" customHeight="1">
      <c r="A260" s="54"/>
      <c r="B260" s="55" t="str">
        <f t="shared" si="2"/>
        <v>월</v>
      </c>
      <c r="C260" s="55" t="str">
        <f t="shared" si="3"/>
        <v>26년 3월 5주차</v>
      </c>
      <c r="D260" s="55">
        <v>46104</v>
      </c>
      <c r="E260" s="54">
        <v>3</v>
      </c>
      <c r="F260" s="54" t="s">
        <v>58</v>
      </c>
      <c r="G260" s="54" t="s">
        <v>62</v>
      </c>
      <c r="H260" s="33"/>
      <c r="I260" s="54" t="s">
        <v>34</v>
      </c>
      <c r="J260" s="35">
        <v>4180</v>
      </c>
      <c r="K260" s="35">
        <v>4893</v>
      </c>
      <c r="L260" s="34">
        <v>25956</v>
      </c>
      <c r="M260" s="34">
        <v>5305</v>
      </c>
      <c r="N260" s="35">
        <v>69</v>
      </c>
      <c r="O260" s="34">
        <v>376</v>
      </c>
      <c r="P260" s="70">
        <v>1.41E-2</v>
      </c>
      <c r="Q260" s="33">
        <v>113</v>
      </c>
      <c r="R260" s="70">
        <v>2.3099999999999999E-2</v>
      </c>
      <c r="S260" s="34">
        <v>230</v>
      </c>
      <c r="T260" s="47"/>
      <c r="U260" s="48"/>
      <c r="V260" s="49"/>
      <c r="W260" s="37"/>
      <c r="X260" s="60"/>
      <c r="Y260" s="37"/>
      <c r="Z260" s="37"/>
      <c r="AA260" s="37">
        <v>53</v>
      </c>
      <c r="AB260" s="37">
        <v>2</v>
      </c>
      <c r="AC260" s="37"/>
    </row>
    <row r="261" spans="1:29" ht="45" customHeight="1">
      <c r="A261" s="54"/>
      <c r="B261" s="55" t="str">
        <f t="shared" si="2"/>
        <v>월</v>
      </c>
      <c r="C261" s="55" t="str">
        <f t="shared" si="3"/>
        <v>26년 3월 5주차</v>
      </c>
      <c r="D261" s="55">
        <v>46104</v>
      </c>
      <c r="E261" s="54">
        <v>4</v>
      </c>
      <c r="F261" s="54" t="s">
        <v>58</v>
      </c>
      <c r="G261" s="54" t="s">
        <v>62</v>
      </c>
      <c r="H261" s="33"/>
      <c r="I261" s="54" t="s">
        <v>34</v>
      </c>
      <c r="J261" s="35">
        <v>508</v>
      </c>
      <c r="K261" s="35">
        <v>628</v>
      </c>
      <c r="L261" s="34">
        <v>4732</v>
      </c>
      <c r="M261" s="34">
        <v>7535</v>
      </c>
      <c r="N261" s="35">
        <v>5</v>
      </c>
      <c r="O261" s="34">
        <v>946</v>
      </c>
      <c r="P261" s="70">
        <v>8.0000000000000002E-3</v>
      </c>
      <c r="Q261" s="33">
        <v>12</v>
      </c>
      <c r="R261" s="70">
        <v>1.9099999999999999E-2</v>
      </c>
      <c r="S261" s="34">
        <v>394</v>
      </c>
      <c r="T261" s="47"/>
      <c r="U261" s="48"/>
      <c r="V261" s="49"/>
      <c r="W261" s="37"/>
      <c r="X261" s="60"/>
      <c r="Y261" s="37"/>
      <c r="Z261" s="37"/>
      <c r="AA261" s="37">
        <v>9</v>
      </c>
      <c r="AB261" s="37">
        <v>0</v>
      </c>
      <c r="AC261" s="37"/>
    </row>
    <row r="262" spans="1:29" ht="45" customHeight="1">
      <c r="A262" s="54"/>
      <c r="B262" s="55" t="str">
        <f t="shared" si="2"/>
        <v>월</v>
      </c>
      <c r="C262" s="55" t="str">
        <f t="shared" si="3"/>
        <v>26년 3월 5주차</v>
      </c>
      <c r="D262" s="55">
        <v>46105</v>
      </c>
      <c r="E262" s="54">
        <v>1</v>
      </c>
      <c r="F262" s="54" t="s">
        <v>58</v>
      </c>
      <c r="G262" s="54" t="s">
        <v>62</v>
      </c>
      <c r="H262" s="33"/>
      <c r="I262" s="54" t="s">
        <v>34</v>
      </c>
      <c r="J262" s="35">
        <v>123</v>
      </c>
      <c r="K262" s="35">
        <v>158</v>
      </c>
      <c r="L262" s="34">
        <v>2281</v>
      </c>
      <c r="M262" s="34">
        <v>14437</v>
      </c>
      <c r="N262" s="35">
        <v>1</v>
      </c>
      <c r="O262" s="34">
        <v>2281</v>
      </c>
      <c r="P262" s="70">
        <v>6.3E-3</v>
      </c>
      <c r="Q262" s="33">
        <v>1</v>
      </c>
      <c r="R262" s="70">
        <v>6.3E-3</v>
      </c>
      <c r="S262" s="34">
        <v>2281</v>
      </c>
      <c r="T262" s="47"/>
      <c r="U262" s="48"/>
      <c r="V262" s="49"/>
      <c r="W262" s="37"/>
      <c r="X262" s="60"/>
      <c r="Y262" s="37"/>
      <c r="Z262" s="37"/>
      <c r="AA262" s="37">
        <v>4</v>
      </c>
      <c r="AB262" s="37">
        <v>0</v>
      </c>
      <c r="AC262" s="37"/>
    </row>
    <row r="263" spans="1:29" ht="45" customHeight="1">
      <c r="A263" s="54"/>
      <c r="B263" s="55" t="str">
        <f t="shared" si="2"/>
        <v>월</v>
      </c>
      <c r="C263" s="55" t="str">
        <f t="shared" si="3"/>
        <v>26년 3월 5주차</v>
      </c>
      <c r="D263" s="55">
        <v>46105</v>
      </c>
      <c r="E263" s="54">
        <v>2</v>
      </c>
      <c r="F263" s="54" t="s">
        <v>58</v>
      </c>
      <c r="G263" s="54" t="s">
        <v>62</v>
      </c>
      <c r="H263" s="33"/>
      <c r="I263" s="54" t="s">
        <v>34</v>
      </c>
      <c r="J263" s="35">
        <v>619</v>
      </c>
      <c r="K263" s="35">
        <v>878</v>
      </c>
      <c r="L263" s="34">
        <v>8546</v>
      </c>
      <c r="M263" s="34">
        <v>9733</v>
      </c>
      <c r="N263" s="35">
        <v>15</v>
      </c>
      <c r="O263" s="34">
        <v>570</v>
      </c>
      <c r="P263" s="70">
        <v>1.7100000000000001E-2</v>
      </c>
      <c r="Q263" s="33">
        <v>25</v>
      </c>
      <c r="R263" s="70">
        <v>2.8500000000000001E-2</v>
      </c>
      <c r="S263" s="34">
        <v>342</v>
      </c>
      <c r="T263" s="47"/>
      <c r="U263" s="48"/>
      <c r="V263" s="49"/>
      <c r="W263" s="37"/>
      <c r="X263" s="60"/>
      <c r="Y263" s="37"/>
      <c r="Z263" s="37"/>
      <c r="AA263" s="37">
        <v>16</v>
      </c>
      <c r="AB263" s="37">
        <v>0</v>
      </c>
      <c r="AC263" s="37"/>
    </row>
    <row r="264" spans="1:29" ht="45" customHeight="1">
      <c r="A264" s="54"/>
      <c r="B264" s="55" t="str">
        <f t="shared" si="2"/>
        <v>월</v>
      </c>
      <c r="C264" s="55" t="str">
        <f t="shared" si="3"/>
        <v>26년 3월 5주차</v>
      </c>
      <c r="D264" s="55">
        <v>46105</v>
      </c>
      <c r="E264" s="54">
        <v>3</v>
      </c>
      <c r="F264" s="54" t="s">
        <v>58</v>
      </c>
      <c r="G264" s="54" t="s">
        <v>62</v>
      </c>
      <c r="H264" s="33"/>
      <c r="I264" s="54" t="s">
        <v>34</v>
      </c>
      <c r="J264" s="35">
        <v>3030</v>
      </c>
      <c r="K264" s="35">
        <v>3474</v>
      </c>
      <c r="L264" s="34">
        <v>22564</v>
      </c>
      <c r="M264" s="34">
        <v>6495</v>
      </c>
      <c r="N264" s="35">
        <v>41</v>
      </c>
      <c r="O264" s="34">
        <v>550</v>
      </c>
      <c r="P264" s="70">
        <v>1.18E-2</v>
      </c>
      <c r="Q264" s="33">
        <v>91</v>
      </c>
      <c r="R264" s="70">
        <v>2.6200000000000001E-2</v>
      </c>
      <c r="S264" s="34">
        <v>248</v>
      </c>
      <c r="T264" s="47"/>
      <c r="U264" s="48"/>
      <c r="V264" s="49"/>
      <c r="W264" s="37"/>
      <c r="X264" s="60"/>
      <c r="Y264" s="37"/>
      <c r="Z264" s="37"/>
      <c r="AA264" s="37">
        <v>53</v>
      </c>
      <c r="AB264" s="37">
        <v>4</v>
      </c>
      <c r="AC264" s="37"/>
    </row>
    <row r="265" spans="1:29" ht="45" customHeight="1">
      <c r="A265" s="54"/>
      <c r="B265" s="55" t="str">
        <f t="shared" si="2"/>
        <v>월</v>
      </c>
      <c r="C265" s="55" t="str">
        <f t="shared" si="3"/>
        <v>26년 3월 5주차</v>
      </c>
      <c r="D265" s="55">
        <v>46105</v>
      </c>
      <c r="E265" s="54">
        <v>4</v>
      </c>
      <c r="F265" s="54" t="s">
        <v>58</v>
      </c>
      <c r="G265" s="54" t="s">
        <v>62</v>
      </c>
      <c r="H265" s="33"/>
      <c r="I265" s="54" t="s">
        <v>34</v>
      </c>
      <c r="J265" s="35">
        <v>485</v>
      </c>
      <c r="K265" s="35">
        <v>579</v>
      </c>
      <c r="L265" s="34">
        <v>6051</v>
      </c>
      <c r="M265" s="34">
        <v>10451</v>
      </c>
      <c r="N265" s="35">
        <v>7</v>
      </c>
      <c r="O265" s="34">
        <v>864</v>
      </c>
      <c r="P265" s="70">
        <v>1.21E-2</v>
      </c>
      <c r="Q265" s="33">
        <v>14</v>
      </c>
      <c r="R265" s="70">
        <v>2.4199999999999999E-2</v>
      </c>
      <c r="S265" s="34">
        <v>432</v>
      </c>
      <c r="T265" s="47"/>
      <c r="U265" s="48"/>
      <c r="V265" s="49"/>
      <c r="W265" s="37"/>
      <c r="X265" s="60"/>
      <c r="Y265" s="37"/>
      <c r="Z265" s="37"/>
      <c r="AA265" s="37">
        <v>12</v>
      </c>
      <c r="AB265" s="37">
        <v>0</v>
      </c>
      <c r="AC265" s="37"/>
    </row>
    <row r="266" spans="1:29" ht="45" customHeight="1">
      <c r="A266" s="54"/>
      <c r="B266" s="55" t="str">
        <f t="shared" si="2"/>
        <v>월</v>
      </c>
      <c r="C266" s="55" t="str">
        <f t="shared" si="3"/>
        <v>26년 3월 5주차</v>
      </c>
      <c r="D266" s="55">
        <v>46106</v>
      </c>
      <c r="E266" s="54">
        <v>1</v>
      </c>
      <c r="F266" s="54" t="s">
        <v>58</v>
      </c>
      <c r="G266" s="54" t="s">
        <v>62</v>
      </c>
      <c r="H266" s="33"/>
      <c r="I266" s="54" t="s">
        <v>34</v>
      </c>
      <c r="J266" s="35">
        <v>128</v>
      </c>
      <c r="K266" s="35">
        <v>169</v>
      </c>
      <c r="L266" s="34">
        <v>1928</v>
      </c>
      <c r="M266" s="34">
        <v>11408</v>
      </c>
      <c r="N266" s="35">
        <v>3</v>
      </c>
      <c r="O266" s="34">
        <v>643</v>
      </c>
      <c r="P266" s="70">
        <v>1.78E-2</v>
      </c>
      <c r="Q266" s="33">
        <v>4</v>
      </c>
      <c r="R266" s="70">
        <v>2.3699999999999999E-2</v>
      </c>
      <c r="S266" s="34">
        <v>482</v>
      </c>
      <c r="T266" s="47"/>
      <c r="U266" s="48"/>
      <c r="V266" s="49"/>
      <c r="W266" s="37"/>
      <c r="X266" s="60"/>
      <c r="Y266" s="37"/>
      <c r="Z266" s="37"/>
      <c r="AA266" s="37">
        <v>2</v>
      </c>
      <c r="AB266" s="37">
        <v>0</v>
      </c>
      <c r="AC266" s="37"/>
    </row>
    <row r="267" spans="1:29" ht="45" customHeight="1">
      <c r="A267" s="54"/>
      <c r="B267" s="55" t="str">
        <f t="shared" si="2"/>
        <v>월</v>
      </c>
      <c r="C267" s="55" t="str">
        <f t="shared" si="3"/>
        <v>26년 3월 5주차</v>
      </c>
      <c r="D267" s="55">
        <v>46106</v>
      </c>
      <c r="E267" s="54">
        <v>2</v>
      </c>
      <c r="F267" s="54" t="s">
        <v>58</v>
      </c>
      <c r="G267" s="54" t="s">
        <v>62</v>
      </c>
      <c r="H267" s="33"/>
      <c r="I267" s="54" t="s">
        <v>34</v>
      </c>
      <c r="J267" s="35">
        <v>494</v>
      </c>
      <c r="K267" s="35">
        <v>683</v>
      </c>
      <c r="L267" s="34">
        <v>6542</v>
      </c>
      <c r="M267" s="34">
        <v>9578</v>
      </c>
      <c r="N267" s="35">
        <v>6</v>
      </c>
      <c r="O267" s="34">
        <v>1090</v>
      </c>
      <c r="P267" s="70">
        <v>8.8000000000000005E-3</v>
      </c>
      <c r="Q267" s="33">
        <v>12</v>
      </c>
      <c r="R267" s="70">
        <v>1.7600000000000001E-2</v>
      </c>
      <c r="S267" s="34">
        <v>545</v>
      </c>
      <c r="T267" s="47"/>
      <c r="U267" s="48"/>
      <c r="V267" s="49"/>
      <c r="W267" s="37"/>
      <c r="X267" s="60"/>
      <c r="Y267" s="37"/>
      <c r="Z267" s="37"/>
      <c r="AA267" s="37">
        <v>7</v>
      </c>
      <c r="AB267" s="37">
        <v>0</v>
      </c>
      <c r="AC267" s="37"/>
    </row>
    <row r="268" spans="1:29" ht="45" customHeight="1">
      <c r="A268" s="54"/>
      <c r="B268" s="55" t="str">
        <f t="shared" si="2"/>
        <v>월</v>
      </c>
      <c r="C268" s="55" t="str">
        <f t="shared" si="3"/>
        <v>26년 3월 5주차</v>
      </c>
      <c r="D268" s="55">
        <v>46106</v>
      </c>
      <c r="E268" s="54">
        <v>3</v>
      </c>
      <c r="F268" s="54" t="s">
        <v>58</v>
      </c>
      <c r="G268" s="54" t="s">
        <v>62</v>
      </c>
      <c r="H268" s="33"/>
      <c r="I268" s="54" t="s">
        <v>34</v>
      </c>
      <c r="J268" s="35">
        <v>3188</v>
      </c>
      <c r="K268" s="35">
        <v>3648</v>
      </c>
      <c r="L268" s="34">
        <v>22550</v>
      </c>
      <c r="M268" s="34">
        <v>6181</v>
      </c>
      <c r="N268" s="35">
        <v>41</v>
      </c>
      <c r="O268" s="34">
        <v>550</v>
      </c>
      <c r="P268" s="70">
        <v>1.12E-2</v>
      </c>
      <c r="Q268" s="33">
        <v>89</v>
      </c>
      <c r="R268" s="70">
        <v>2.4400000000000002E-2</v>
      </c>
      <c r="S268" s="34">
        <v>253</v>
      </c>
      <c r="T268" s="47"/>
      <c r="U268" s="48"/>
      <c r="V268" s="49"/>
      <c r="W268" s="37"/>
      <c r="X268" s="60"/>
      <c r="Y268" s="37"/>
      <c r="Z268" s="37"/>
      <c r="AA268" s="37">
        <v>43</v>
      </c>
      <c r="AB268" s="37">
        <v>2</v>
      </c>
      <c r="AC268" s="37"/>
    </row>
    <row r="269" spans="1:29" ht="45" customHeight="1">
      <c r="A269" s="54"/>
      <c r="B269" s="55" t="str">
        <f t="shared" si="2"/>
        <v>월</v>
      </c>
      <c r="C269" s="55" t="str">
        <f t="shared" si="3"/>
        <v>26년 3월 5주차</v>
      </c>
      <c r="D269" s="55">
        <v>46106</v>
      </c>
      <c r="E269" s="54">
        <v>4</v>
      </c>
      <c r="F269" s="54" t="s">
        <v>58</v>
      </c>
      <c r="G269" s="54" t="s">
        <v>62</v>
      </c>
      <c r="H269" s="33"/>
      <c r="I269" s="54" t="s">
        <v>34</v>
      </c>
      <c r="J269" s="35">
        <v>746</v>
      </c>
      <c r="K269" s="35">
        <v>940</v>
      </c>
      <c r="L269" s="34">
        <v>8000</v>
      </c>
      <c r="M269" s="34">
        <v>8511</v>
      </c>
      <c r="N269" s="35">
        <v>3</v>
      </c>
      <c r="O269" s="34">
        <v>2667</v>
      </c>
      <c r="P269" s="70">
        <v>3.2000000000000002E-3</v>
      </c>
      <c r="Q269" s="33">
        <v>14</v>
      </c>
      <c r="R269" s="70">
        <v>1.49E-2</v>
      </c>
      <c r="S269" s="34">
        <v>571</v>
      </c>
      <c r="T269" s="47"/>
      <c r="U269" s="48"/>
      <c r="V269" s="49"/>
      <c r="W269" s="37"/>
      <c r="X269" s="60"/>
      <c r="Y269" s="37"/>
      <c r="Z269" s="37"/>
      <c r="AA269" s="37">
        <v>18</v>
      </c>
      <c r="AB269" s="37">
        <v>0</v>
      </c>
      <c r="AC269" s="37"/>
    </row>
    <row r="270" spans="1:29" ht="45" customHeight="1">
      <c r="A270" s="54"/>
      <c r="B270" s="55" t="str">
        <f t="shared" si="2"/>
        <v>월</v>
      </c>
      <c r="C270" s="55" t="str">
        <f t="shared" si="3"/>
        <v>26년 3월 5주차</v>
      </c>
      <c r="D270" s="55">
        <v>46107</v>
      </c>
      <c r="E270" s="54">
        <v>1</v>
      </c>
      <c r="F270" s="54" t="s">
        <v>58</v>
      </c>
      <c r="G270" s="54" t="s">
        <v>62</v>
      </c>
      <c r="H270" s="33"/>
      <c r="I270" s="54" t="s">
        <v>34</v>
      </c>
      <c r="J270" s="35">
        <v>436</v>
      </c>
      <c r="K270" s="35">
        <v>556</v>
      </c>
      <c r="L270" s="34">
        <v>3716</v>
      </c>
      <c r="M270" s="34">
        <v>6683</v>
      </c>
      <c r="N270" s="35">
        <v>5</v>
      </c>
      <c r="O270" s="34">
        <v>743</v>
      </c>
      <c r="P270" s="70">
        <v>8.9999999999999993E-3</v>
      </c>
      <c r="Q270" s="33">
        <v>10</v>
      </c>
      <c r="R270" s="70">
        <v>1.7999999999999999E-2</v>
      </c>
      <c r="S270" s="34">
        <v>372</v>
      </c>
      <c r="T270" s="47"/>
      <c r="U270" s="48"/>
      <c r="V270" s="49"/>
      <c r="W270" s="37"/>
      <c r="X270" s="60"/>
      <c r="Y270" s="37"/>
      <c r="Z270" s="37"/>
      <c r="AA270" s="37">
        <v>5</v>
      </c>
      <c r="AB270" s="37">
        <v>0</v>
      </c>
      <c r="AC270" s="37"/>
    </row>
    <row r="271" spans="1:29" ht="45" customHeight="1">
      <c r="A271" s="54"/>
      <c r="B271" s="55" t="str">
        <f t="shared" si="2"/>
        <v>월</v>
      </c>
      <c r="C271" s="55" t="str">
        <f t="shared" si="3"/>
        <v>26년 3월 5주차</v>
      </c>
      <c r="D271" s="55">
        <v>46107</v>
      </c>
      <c r="E271" s="54">
        <v>2</v>
      </c>
      <c r="F271" s="54" t="s">
        <v>58</v>
      </c>
      <c r="G271" s="54" t="s">
        <v>62</v>
      </c>
      <c r="H271" s="33"/>
      <c r="I271" s="54" t="s">
        <v>34</v>
      </c>
      <c r="J271" s="35">
        <v>469</v>
      </c>
      <c r="K271" s="35">
        <v>642</v>
      </c>
      <c r="L271" s="34">
        <v>6889</v>
      </c>
      <c r="M271" s="34">
        <v>10731</v>
      </c>
      <c r="N271" s="35">
        <v>4</v>
      </c>
      <c r="O271" s="34">
        <v>1722</v>
      </c>
      <c r="P271" s="70">
        <v>6.1999999999999998E-3</v>
      </c>
      <c r="Q271" s="33">
        <v>15</v>
      </c>
      <c r="R271" s="70">
        <v>2.3400000000000001E-2</v>
      </c>
      <c r="S271" s="34">
        <v>459</v>
      </c>
      <c r="T271" s="47"/>
      <c r="U271" s="48"/>
      <c r="V271" s="49"/>
      <c r="W271" s="37"/>
      <c r="X271" s="60"/>
      <c r="Y271" s="37"/>
      <c r="Z271" s="37"/>
      <c r="AA271" s="37">
        <v>15</v>
      </c>
      <c r="AB271" s="37">
        <v>0</v>
      </c>
      <c r="AC271" s="37"/>
    </row>
    <row r="272" spans="1:29" ht="45" customHeight="1">
      <c r="A272" s="54"/>
      <c r="B272" s="55" t="str">
        <f t="shared" si="2"/>
        <v>월</v>
      </c>
      <c r="C272" s="55" t="str">
        <f t="shared" si="3"/>
        <v>26년 3월 5주차</v>
      </c>
      <c r="D272" s="55">
        <v>46107</v>
      </c>
      <c r="E272" s="54">
        <v>3</v>
      </c>
      <c r="F272" s="54" t="s">
        <v>58</v>
      </c>
      <c r="G272" s="54" t="s">
        <v>62</v>
      </c>
      <c r="H272" s="33"/>
      <c r="I272" s="54" t="s">
        <v>34</v>
      </c>
      <c r="J272" s="35">
        <v>3317</v>
      </c>
      <c r="K272" s="35">
        <v>3862</v>
      </c>
      <c r="L272" s="34">
        <v>21366</v>
      </c>
      <c r="M272" s="34">
        <v>5532</v>
      </c>
      <c r="N272" s="35">
        <v>49</v>
      </c>
      <c r="O272" s="34">
        <v>436</v>
      </c>
      <c r="P272" s="70">
        <v>1.2699999999999999E-2</v>
      </c>
      <c r="Q272" s="33">
        <v>94</v>
      </c>
      <c r="R272" s="70">
        <v>2.4299999999999999E-2</v>
      </c>
      <c r="S272" s="34">
        <v>227</v>
      </c>
      <c r="T272" s="47"/>
      <c r="U272" s="48"/>
      <c r="V272" s="49"/>
      <c r="W272" s="37"/>
      <c r="X272" s="60"/>
      <c r="Y272" s="37"/>
      <c r="Z272" s="37"/>
      <c r="AA272" s="37">
        <v>40</v>
      </c>
      <c r="AB272" s="37">
        <v>3</v>
      </c>
      <c r="AC272" s="37"/>
    </row>
    <row r="273" spans="1:29" ht="45" customHeight="1">
      <c r="A273" s="54"/>
      <c r="B273" s="55" t="str">
        <f t="shared" si="2"/>
        <v>월</v>
      </c>
      <c r="C273" s="55" t="str">
        <f t="shared" si="3"/>
        <v>26년 3월 5주차</v>
      </c>
      <c r="D273" s="55">
        <v>46107</v>
      </c>
      <c r="E273" s="54">
        <v>4</v>
      </c>
      <c r="F273" s="54" t="s">
        <v>58</v>
      </c>
      <c r="G273" s="54" t="s">
        <v>62</v>
      </c>
      <c r="H273" s="33"/>
      <c r="I273" s="54" t="s">
        <v>34</v>
      </c>
      <c r="J273" s="35">
        <v>791</v>
      </c>
      <c r="K273" s="35">
        <v>939</v>
      </c>
      <c r="L273" s="34">
        <v>6795</v>
      </c>
      <c r="M273" s="34">
        <v>7236</v>
      </c>
      <c r="N273" s="35">
        <v>8</v>
      </c>
      <c r="O273" s="34">
        <v>849</v>
      </c>
      <c r="P273" s="70">
        <v>8.5000000000000006E-3</v>
      </c>
      <c r="Q273" s="33">
        <v>15</v>
      </c>
      <c r="R273" s="70">
        <v>1.6E-2</v>
      </c>
      <c r="S273" s="34">
        <v>453</v>
      </c>
      <c r="T273" s="47"/>
      <c r="U273" s="48"/>
      <c r="V273" s="49"/>
      <c r="W273" s="37"/>
      <c r="X273" s="60"/>
      <c r="Y273" s="37"/>
      <c r="Z273" s="37"/>
      <c r="AA273" s="37">
        <v>8</v>
      </c>
      <c r="AB273" s="37">
        <v>1</v>
      </c>
      <c r="AC273" s="37"/>
    </row>
    <row r="274" spans="1:29" ht="45" customHeight="1">
      <c r="A274" s="54"/>
      <c r="B274" s="55" t="str">
        <f t="shared" si="2"/>
        <v>월</v>
      </c>
      <c r="C274" s="55" t="str">
        <f t="shared" si="3"/>
        <v>26년 3월 5주차</v>
      </c>
      <c r="D274" s="55">
        <v>46108</v>
      </c>
      <c r="E274" s="54">
        <v>1</v>
      </c>
      <c r="F274" s="54" t="s">
        <v>58</v>
      </c>
      <c r="G274" s="54" t="s">
        <v>62</v>
      </c>
      <c r="H274" s="33"/>
      <c r="I274" s="54" t="s">
        <v>34</v>
      </c>
      <c r="J274" s="35">
        <v>664</v>
      </c>
      <c r="K274" s="35">
        <v>924</v>
      </c>
      <c r="L274" s="34">
        <v>5921</v>
      </c>
      <c r="M274" s="34">
        <v>6408</v>
      </c>
      <c r="N274" s="35">
        <v>8</v>
      </c>
      <c r="O274" s="34">
        <v>740</v>
      </c>
      <c r="P274" s="70">
        <v>8.6999999999999994E-3</v>
      </c>
      <c r="Q274" s="33">
        <v>10</v>
      </c>
      <c r="R274" s="70">
        <v>1.0800000000000001E-2</v>
      </c>
      <c r="S274" s="34">
        <v>592</v>
      </c>
      <c r="T274" s="47"/>
      <c r="U274" s="48"/>
      <c r="V274" s="49"/>
      <c r="W274" s="37"/>
      <c r="X274" s="60"/>
      <c r="Y274" s="37"/>
      <c r="Z274" s="37"/>
      <c r="AA274" s="37">
        <v>3</v>
      </c>
      <c r="AB274" s="37">
        <v>0</v>
      </c>
      <c r="AC274" s="37"/>
    </row>
    <row r="275" spans="1:29" ht="45" customHeight="1">
      <c r="A275" s="54"/>
      <c r="B275" s="55" t="str">
        <f t="shared" si="2"/>
        <v>월</v>
      </c>
      <c r="C275" s="55" t="str">
        <f t="shared" si="3"/>
        <v>26년 3월 5주차</v>
      </c>
      <c r="D275" s="55">
        <v>46108</v>
      </c>
      <c r="E275" s="54">
        <v>2</v>
      </c>
      <c r="F275" s="54" t="s">
        <v>58</v>
      </c>
      <c r="G275" s="54" t="s">
        <v>62</v>
      </c>
      <c r="H275" s="33"/>
      <c r="I275" s="54" t="s">
        <v>34</v>
      </c>
      <c r="J275" s="35">
        <v>463</v>
      </c>
      <c r="K275" s="35">
        <v>603</v>
      </c>
      <c r="L275" s="34">
        <v>4731</v>
      </c>
      <c r="M275" s="34">
        <v>7846</v>
      </c>
      <c r="N275" s="35">
        <v>4</v>
      </c>
      <c r="O275" s="34">
        <v>1183</v>
      </c>
      <c r="P275" s="70">
        <v>6.6E-3</v>
      </c>
      <c r="Q275" s="33">
        <v>11</v>
      </c>
      <c r="R275" s="70">
        <v>1.8200000000000001E-2</v>
      </c>
      <c r="S275" s="34">
        <v>430</v>
      </c>
      <c r="T275" s="47"/>
      <c r="U275" s="48"/>
      <c r="V275" s="49"/>
      <c r="W275" s="37"/>
      <c r="X275" s="60"/>
      <c r="Y275" s="37"/>
      <c r="Z275" s="37"/>
      <c r="AA275" s="37">
        <v>8</v>
      </c>
      <c r="AB275" s="37">
        <v>0</v>
      </c>
      <c r="AC275" s="37"/>
    </row>
    <row r="276" spans="1:29" ht="45" customHeight="1">
      <c r="A276" s="54"/>
      <c r="B276" s="55" t="str">
        <f t="shared" si="2"/>
        <v>월</v>
      </c>
      <c r="C276" s="55" t="str">
        <f t="shared" si="3"/>
        <v>26년 3월 5주차</v>
      </c>
      <c r="D276" s="55">
        <v>46108</v>
      </c>
      <c r="E276" s="54">
        <v>3</v>
      </c>
      <c r="F276" s="54" t="s">
        <v>58</v>
      </c>
      <c r="G276" s="54" t="s">
        <v>62</v>
      </c>
      <c r="H276" s="33"/>
      <c r="I276" s="54" t="s">
        <v>34</v>
      </c>
      <c r="J276" s="35">
        <v>2695</v>
      </c>
      <c r="K276" s="35">
        <v>3080</v>
      </c>
      <c r="L276" s="34">
        <v>18243</v>
      </c>
      <c r="M276" s="34">
        <v>5923</v>
      </c>
      <c r="N276" s="35">
        <v>45</v>
      </c>
      <c r="O276" s="34">
        <v>405</v>
      </c>
      <c r="P276" s="70">
        <v>1.46E-2</v>
      </c>
      <c r="Q276" s="33">
        <v>77</v>
      </c>
      <c r="R276" s="70">
        <v>2.5000000000000001E-2</v>
      </c>
      <c r="S276" s="34">
        <v>237</v>
      </c>
      <c r="T276" s="47"/>
      <c r="U276" s="48"/>
      <c r="V276" s="49"/>
      <c r="W276" s="37"/>
      <c r="X276" s="60"/>
      <c r="Y276" s="37"/>
      <c r="Z276" s="37"/>
      <c r="AA276" s="37">
        <v>39</v>
      </c>
      <c r="AB276" s="37">
        <v>4</v>
      </c>
      <c r="AC276" s="37"/>
    </row>
    <row r="277" spans="1:29" ht="45" customHeight="1">
      <c r="A277" s="54"/>
      <c r="B277" s="55" t="str">
        <f t="shared" si="2"/>
        <v>월</v>
      </c>
      <c r="C277" s="55" t="str">
        <f t="shared" si="3"/>
        <v>26년 3월 5주차</v>
      </c>
      <c r="D277" s="55">
        <v>46108</v>
      </c>
      <c r="E277" s="54">
        <v>4</v>
      </c>
      <c r="F277" s="54" t="s">
        <v>58</v>
      </c>
      <c r="G277" s="54" t="s">
        <v>62</v>
      </c>
      <c r="H277" s="33"/>
      <c r="I277" s="54" t="s">
        <v>34</v>
      </c>
      <c r="J277" s="35">
        <v>1119</v>
      </c>
      <c r="K277" s="35">
        <v>1500</v>
      </c>
      <c r="L277" s="34">
        <v>10367</v>
      </c>
      <c r="M277" s="34">
        <v>6911</v>
      </c>
      <c r="N277" s="35">
        <v>11</v>
      </c>
      <c r="O277" s="34">
        <v>942</v>
      </c>
      <c r="P277" s="70">
        <v>7.3000000000000001E-3</v>
      </c>
      <c r="Q277" s="33">
        <v>21</v>
      </c>
      <c r="R277" s="70">
        <v>1.4E-2</v>
      </c>
      <c r="S277" s="34">
        <v>494</v>
      </c>
      <c r="T277" s="47"/>
      <c r="U277" s="48"/>
      <c r="V277" s="49"/>
      <c r="W277" s="37"/>
      <c r="X277" s="60"/>
      <c r="Y277" s="37"/>
      <c r="Z277" s="37"/>
      <c r="AA277" s="37">
        <v>21</v>
      </c>
      <c r="AB277" s="37">
        <v>1</v>
      </c>
      <c r="AC277" s="37"/>
    </row>
    <row r="278" spans="1:29" ht="45" customHeight="1">
      <c r="A278" s="54"/>
      <c r="B278" s="55" t="str">
        <f t="shared" si="2"/>
        <v>월</v>
      </c>
      <c r="C278" s="55" t="str">
        <f t="shared" si="3"/>
        <v>26년 3월 5주차</v>
      </c>
      <c r="D278" s="55">
        <v>46109</v>
      </c>
      <c r="E278" s="54">
        <v>1</v>
      </c>
      <c r="F278" s="54" t="s">
        <v>58</v>
      </c>
      <c r="G278" s="54" t="s">
        <v>62</v>
      </c>
      <c r="H278" s="33"/>
      <c r="I278" s="54" t="s">
        <v>34</v>
      </c>
      <c r="J278" s="35">
        <v>591</v>
      </c>
      <c r="K278" s="35">
        <v>754</v>
      </c>
      <c r="L278" s="34">
        <v>4192</v>
      </c>
      <c r="M278" s="34">
        <v>5560</v>
      </c>
      <c r="N278" s="35">
        <v>7</v>
      </c>
      <c r="O278" s="34">
        <v>599</v>
      </c>
      <c r="P278" s="70">
        <v>9.2999999999999992E-3</v>
      </c>
      <c r="Q278" s="33">
        <v>11</v>
      </c>
      <c r="R278" s="70">
        <v>1.46E-2</v>
      </c>
      <c r="S278" s="34">
        <v>381</v>
      </c>
      <c r="T278" s="47"/>
      <c r="U278" s="48"/>
      <c r="V278" s="49"/>
      <c r="W278" s="37"/>
      <c r="X278" s="60"/>
      <c r="Y278" s="37"/>
      <c r="Z278" s="37"/>
      <c r="AA278" s="37">
        <v>6</v>
      </c>
      <c r="AB278" s="37">
        <v>0</v>
      </c>
      <c r="AC278" s="37"/>
    </row>
    <row r="279" spans="1:29" ht="45" customHeight="1">
      <c r="A279" s="54"/>
      <c r="B279" s="55" t="str">
        <f t="shared" si="2"/>
        <v>월</v>
      </c>
      <c r="C279" s="55" t="str">
        <f t="shared" si="3"/>
        <v>26년 3월 5주차</v>
      </c>
      <c r="D279" s="55">
        <v>46109</v>
      </c>
      <c r="E279" s="54">
        <v>2</v>
      </c>
      <c r="F279" s="54" t="s">
        <v>58</v>
      </c>
      <c r="G279" s="54" t="s">
        <v>62</v>
      </c>
      <c r="H279" s="33"/>
      <c r="I279" s="54" t="s">
        <v>34</v>
      </c>
      <c r="J279" s="35">
        <v>529</v>
      </c>
      <c r="K279" s="35">
        <v>652</v>
      </c>
      <c r="L279" s="34">
        <v>5161</v>
      </c>
      <c r="M279" s="34">
        <v>7916</v>
      </c>
      <c r="N279" s="35">
        <v>4</v>
      </c>
      <c r="O279" s="34">
        <v>1290</v>
      </c>
      <c r="P279" s="70">
        <v>6.1000000000000004E-3</v>
      </c>
      <c r="Q279" s="33">
        <v>8</v>
      </c>
      <c r="R279" s="70">
        <v>1.23E-2</v>
      </c>
      <c r="S279" s="34">
        <v>645</v>
      </c>
      <c r="T279" s="47"/>
      <c r="U279" s="48"/>
      <c r="V279" s="49"/>
      <c r="W279" s="37"/>
      <c r="X279" s="60"/>
      <c r="Y279" s="37"/>
      <c r="Z279" s="37"/>
      <c r="AA279" s="37">
        <v>9</v>
      </c>
      <c r="AB279" s="37">
        <v>0</v>
      </c>
      <c r="AC279" s="37"/>
    </row>
    <row r="280" spans="1:29" ht="45" customHeight="1">
      <c r="A280" s="54"/>
      <c r="B280" s="55" t="str">
        <f t="shared" si="2"/>
        <v>월</v>
      </c>
      <c r="C280" s="55" t="str">
        <f t="shared" si="3"/>
        <v>26년 3월 5주차</v>
      </c>
      <c r="D280" s="55">
        <v>46109</v>
      </c>
      <c r="E280" s="54">
        <v>3</v>
      </c>
      <c r="F280" s="54" t="s">
        <v>58</v>
      </c>
      <c r="G280" s="54" t="s">
        <v>62</v>
      </c>
      <c r="H280" s="33"/>
      <c r="I280" s="54" t="s">
        <v>34</v>
      </c>
      <c r="J280" s="35">
        <v>3658</v>
      </c>
      <c r="K280" s="35">
        <v>4309</v>
      </c>
      <c r="L280" s="34">
        <v>22789</v>
      </c>
      <c r="M280" s="34">
        <v>5289</v>
      </c>
      <c r="N280" s="35">
        <v>45</v>
      </c>
      <c r="O280" s="34">
        <v>506</v>
      </c>
      <c r="P280" s="70">
        <v>1.04E-2</v>
      </c>
      <c r="Q280" s="33">
        <v>101</v>
      </c>
      <c r="R280" s="70">
        <v>2.3400000000000001E-2</v>
      </c>
      <c r="S280" s="34">
        <v>226</v>
      </c>
      <c r="T280" s="47"/>
      <c r="U280" s="48"/>
      <c r="V280" s="49"/>
      <c r="W280" s="37"/>
      <c r="X280" s="60"/>
      <c r="Y280" s="37"/>
      <c r="Z280" s="37"/>
      <c r="AA280" s="37">
        <v>59</v>
      </c>
      <c r="AB280" s="37">
        <v>4</v>
      </c>
      <c r="AC280" s="37"/>
    </row>
    <row r="281" spans="1:29" ht="45" customHeight="1">
      <c r="A281" s="54"/>
      <c r="B281" s="55" t="str">
        <f t="shared" si="2"/>
        <v>월</v>
      </c>
      <c r="C281" s="55" t="str">
        <f t="shared" si="3"/>
        <v>26년 3월 5주차</v>
      </c>
      <c r="D281" s="55">
        <v>46109</v>
      </c>
      <c r="E281" s="54">
        <v>4</v>
      </c>
      <c r="F281" s="54" t="s">
        <v>58</v>
      </c>
      <c r="G281" s="54" t="s">
        <v>62</v>
      </c>
      <c r="H281" s="33"/>
      <c r="I281" s="54" t="s">
        <v>34</v>
      </c>
      <c r="J281" s="35">
        <v>925</v>
      </c>
      <c r="K281" s="35">
        <v>1124</v>
      </c>
      <c r="L281" s="34">
        <v>8092</v>
      </c>
      <c r="M281" s="34">
        <v>7199</v>
      </c>
      <c r="N281" s="35">
        <v>6</v>
      </c>
      <c r="O281" s="34">
        <v>1349</v>
      </c>
      <c r="P281" s="70">
        <v>5.3E-3</v>
      </c>
      <c r="Q281" s="33">
        <v>17</v>
      </c>
      <c r="R281" s="70">
        <v>1.5100000000000001E-2</v>
      </c>
      <c r="S281" s="34">
        <v>476</v>
      </c>
      <c r="T281" s="47"/>
      <c r="U281" s="48"/>
      <c r="V281" s="49"/>
      <c r="W281" s="37"/>
      <c r="X281" s="60"/>
      <c r="Y281" s="37"/>
      <c r="Z281" s="37"/>
      <c r="AA281" s="37">
        <v>16</v>
      </c>
      <c r="AB281" s="37">
        <v>0</v>
      </c>
      <c r="AC281" s="37"/>
    </row>
    <row r="282" spans="1:29" ht="45" customHeight="1">
      <c r="A282" s="54"/>
      <c r="B282" s="55" t="str">
        <f t="shared" si="2"/>
        <v>월</v>
      </c>
      <c r="C282" s="55" t="str">
        <f t="shared" si="3"/>
        <v>26년 3월 5주차</v>
      </c>
      <c r="D282" s="55">
        <v>46110</v>
      </c>
      <c r="E282" s="54">
        <v>1</v>
      </c>
      <c r="F282" s="54" t="s">
        <v>58</v>
      </c>
      <c r="G282" s="54" t="s">
        <v>62</v>
      </c>
      <c r="H282" s="33"/>
      <c r="I282" s="54" t="s">
        <v>34</v>
      </c>
      <c r="J282" s="35">
        <v>1203</v>
      </c>
      <c r="K282" s="35">
        <v>1528</v>
      </c>
      <c r="L282" s="34">
        <v>7456</v>
      </c>
      <c r="M282" s="34">
        <v>4880</v>
      </c>
      <c r="N282" s="35">
        <v>13</v>
      </c>
      <c r="O282" s="34">
        <v>574</v>
      </c>
      <c r="P282" s="70">
        <v>8.5000000000000006E-3</v>
      </c>
      <c r="Q282" s="33">
        <v>19</v>
      </c>
      <c r="R282" s="70">
        <v>1.24E-2</v>
      </c>
      <c r="S282" s="34">
        <v>392</v>
      </c>
      <c r="T282" s="47"/>
      <c r="U282" s="48"/>
      <c r="V282" s="49"/>
      <c r="W282" s="37"/>
      <c r="X282" s="60"/>
      <c r="Y282" s="37"/>
      <c r="Z282" s="37"/>
      <c r="AA282" s="37">
        <v>10</v>
      </c>
      <c r="AB282" s="37">
        <v>0</v>
      </c>
      <c r="AC282" s="37"/>
    </row>
    <row r="283" spans="1:29" ht="45" customHeight="1">
      <c r="A283" s="54"/>
      <c r="B283" s="55" t="str">
        <f t="shared" si="2"/>
        <v>월</v>
      </c>
      <c r="C283" s="55" t="str">
        <f t="shared" si="3"/>
        <v>26년 3월 5주차</v>
      </c>
      <c r="D283" s="55">
        <v>46110</v>
      </c>
      <c r="E283" s="54">
        <v>2</v>
      </c>
      <c r="F283" s="54" t="s">
        <v>58</v>
      </c>
      <c r="G283" s="54" t="s">
        <v>62</v>
      </c>
      <c r="H283" s="33"/>
      <c r="I283" s="54" t="s">
        <v>34</v>
      </c>
      <c r="J283" s="35">
        <v>402</v>
      </c>
      <c r="K283" s="35">
        <v>572</v>
      </c>
      <c r="L283" s="34">
        <v>5267</v>
      </c>
      <c r="M283" s="34">
        <v>9208</v>
      </c>
      <c r="N283" s="35">
        <v>4</v>
      </c>
      <c r="O283" s="34">
        <v>1317</v>
      </c>
      <c r="P283" s="70">
        <v>7.0000000000000001E-3</v>
      </c>
      <c r="Q283" s="33">
        <v>8</v>
      </c>
      <c r="R283" s="70">
        <v>1.4E-2</v>
      </c>
      <c r="S283" s="34">
        <v>658</v>
      </c>
      <c r="T283" s="47"/>
      <c r="U283" s="48"/>
      <c r="V283" s="49"/>
      <c r="W283" s="37"/>
      <c r="X283" s="60"/>
      <c r="Y283" s="37"/>
      <c r="Z283" s="37"/>
      <c r="AA283" s="37">
        <v>4</v>
      </c>
      <c r="AB283" s="37">
        <v>0</v>
      </c>
      <c r="AC283" s="37"/>
    </row>
    <row r="284" spans="1:29" ht="45" customHeight="1">
      <c r="A284" s="54"/>
      <c r="B284" s="55" t="str">
        <f t="shared" si="2"/>
        <v>월</v>
      </c>
      <c r="C284" s="55" t="str">
        <f t="shared" si="3"/>
        <v>26년 3월 5주차</v>
      </c>
      <c r="D284" s="55">
        <v>46110</v>
      </c>
      <c r="E284" s="54">
        <v>3</v>
      </c>
      <c r="F284" s="54" t="s">
        <v>58</v>
      </c>
      <c r="G284" s="54" t="s">
        <v>62</v>
      </c>
      <c r="H284" s="33"/>
      <c r="I284" s="54" t="s">
        <v>34</v>
      </c>
      <c r="J284" s="35">
        <v>3570</v>
      </c>
      <c r="K284" s="35">
        <v>4132</v>
      </c>
      <c r="L284" s="34">
        <v>20978</v>
      </c>
      <c r="M284" s="34">
        <v>5077</v>
      </c>
      <c r="N284" s="35">
        <v>52</v>
      </c>
      <c r="O284" s="34">
        <v>403</v>
      </c>
      <c r="P284" s="70">
        <v>1.26E-2</v>
      </c>
      <c r="Q284" s="33">
        <v>86</v>
      </c>
      <c r="R284" s="70">
        <v>2.0799999999999999E-2</v>
      </c>
      <c r="S284" s="34">
        <v>244</v>
      </c>
      <c r="T284" s="47"/>
      <c r="U284" s="48"/>
      <c r="V284" s="49"/>
      <c r="W284" s="37"/>
      <c r="X284" s="60"/>
      <c r="Y284" s="37"/>
      <c r="Z284" s="37"/>
      <c r="AA284" s="37">
        <v>41</v>
      </c>
      <c r="AB284" s="37">
        <v>2</v>
      </c>
      <c r="AC284" s="37"/>
    </row>
    <row r="285" spans="1:29" ht="45" customHeight="1">
      <c r="A285" s="54"/>
      <c r="B285" s="55" t="str">
        <f t="shared" si="2"/>
        <v>월</v>
      </c>
      <c r="C285" s="55" t="str">
        <f t="shared" si="3"/>
        <v>26년 3월 5주차</v>
      </c>
      <c r="D285" s="55">
        <v>46110</v>
      </c>
      <c r="E285" s="54">
        <v>4</v>
      </c>
      <c r="F285" s="54" t="s">
        <v>58</v>
      </c>
      <c r="G285" s="54" t="s">
        <v>62</v>
      </c>
      <c r="H285" s="33"/>
      <c r="I285" s="54" t="s">
        <v>34</v>
      </c>
      <c r="J285" s="35">
        <v>1093</v>
      </c>
      <c r="K285" s="35">
        <v>1335</v>
      </c>
      <c r="L285" s="34">
        <v>8823</v>
      </c>
      <c r="M285" s="34">
        <v>6609</v>
      </c>
      <c r="N285" s="35">
        <v>11</v>
      </c>
      <c r="O285" s="34">
        <v>802</v>
      </c>
      <c r="P285" s="70">
        <v>8.2000000000000007E-3</v>
      </c>
      <c r="Q285" s="33">
        <v>24</v>
      </c>
      <c r="R285" s="70">
        <v>1.7999999999999999E-2</v>
      </c>
      <c r="S285" s="34">
        <v>368</v>
      </c>
      <c r="T285" s="47"/>
      <c r="U285" s="48"/>
      <c r="V285" s="49"/>
      <c r="W285" s="37"/>
      <c r="X285" s="60"/>
      <c r="Y285" s="37"/>
      <c r="Z285" s="37"/>
      <c r="AA285" s="37">
        <v>18</v>
      </c>
      <c r="AB285" s="37">
        <v>1</v>
      </c>
      <c r="AC285" s="37"/>
    </row>
    <row r="286" spans="1:29" ht="45" customHeight="1">
      <c r="A286" s="54"/>
      <c r="B286" s="55" t="str">
        <f t="shared" si="2"/>
        <v>월</v>
      </c>
      <c r="C286" s="55" t="str">
        <f t="shared" si="3"/>
        <v>26년 3월 6주차</v>
      </c>
      <c r="D286" s="55">
        <v>46111</v>
      </c>
      <c r="E286" s="54">
        <v>1</v>
      </c>
      <c r="F286" s="54" t="s">
        <v>58</v>
      </c>
      <c r="G286" s="54" t="s">
        <v>62</v>
      </c>
      <c r="H286" s="33"/>
      <c r="I286" s="54" t="s">
        <v>34</v>
      </c>
      <c r="J286" s="35">
        <v>890</v>
      </c>
      <c r="K286" s="35">
        <v>1138</v>
      </c>
      <c r="L286" s="34">
        <v>6778</v>
      </c>
      <c r="M286" s="34">
        <v>5956</v>
      </c>
      <c r="N286" s="35">
        <v>4</v>
      </c>
      <c r="O286" s="34">
        <v>1695</v>
      </c>
      <c r="P286" s="70">
        <v>3.5000000000000001E-3</v>
      </c>
      <c r="Q286" s="33">
        <v>8</v>
      </c>
      <c r="R286" s="70">
        <v>7.0000000000000001E-3</v>
      </c>
      <c r="S286" s="34">
        <v>847</v>
      </c>
      <c r="T286" s="47"/>
      <c r="U286" s="48"/>
      <c r="V286" s="49"/>
      <c r="W286" s="37"/>
      <c r="X286" s="60"/>
      <c r="Y286" s="37"/>
      <c r="Z286" s="37"/>
      <c r="AA286" s="37">
        <v>11</v>
      </c>
      <c r="AB286" s="37">
        <v>0</v>
      </c>
      <c r="AC286" s="37"/>
    </row>
    <row r="287" spans="1:29" ht="45" customHeight="1">
      <c r="A287" s="54"/>
      <c r="B287" s="55" t="str">
        <f t="shared" si="2"/>
        <v>월</v>
      </c>
      <c r="C287" s="55" t="str">
        <f t="shared" si="3"/>
        <v>26년 3월 6주차</v>
      </c>
      <c r="D287" s="55">
        <v>46111</v>
      </c>
      <c r="E287" s="54">
        <v>2</v>
      </c>
      <c r="F287" s="54" t="s">
        <v>58</v>
      </c>
      <c r="G287" s="54" t="s">
        <v>62</v>
      </c>
      <c r="H287" s="33"/>
      <c r="I287" s="54" t="s">
        <v>34</v>
      </c>
      <c r="J287" s="35">
        <v>435</v>
      </c>
      <c r="K287" s="35">
        <v>609</v>
      </c>
      <c r="L287" s="34">
        <v>6457</v>
      </c>
      <c r="M287" s="34">
        <v>10603</v>
      </c>
      <c r="N287" s="35">
        <v>7</v>
      </c>
      <c r="O287" s="34">
        <v>922</v>
      </c>
      <c r="P287" s="70">
        <v>1.15E-2</v>
      </c>
      <c r="Q287" s="33">
        <v>11</v>
      </c>
      <c r="R287" s="70">
        <v>1.8100000000000002E-2</v>
      </c>
      <c r="S287" s="34">
        <v>587</v>
      </c>
      <c r="T287" s="47"/>
      <c r="U287" s="48"/>
      <c r="V287" s="49"/>
      <c r="W287" s="37"/>
      <c r="X287" s="60"/>
      <c r="Y287" s="37"/>
      <c r="Z287" s="37"/>
      <c r="AA287" s="37">
        <v>13</v>
      </c>
      <c r="AB287" s="37">
        <v>0</v>
      </c>
      <c r="AC287" s="37"/>
    </row>
    <row r="288" spans="1:29" ht="45" customHeight="1">
      <c r="A288" s="54"/>
      <c r="B288" s="55" t="str">
        <f t="shared" si="2"/>
        <v>월</v>
      </c>
      <c r="C288" s="55" t="str">
        <f t="shared" si="3"/>
        <v>26년 3월 6주차</v>
      </c>
      <c r="D288" s="55">
        <v>46111</v>
      </c>
      <c r="E288" s="54">
        <v>3</v>
      </c>
      <c r="F288" s="54" t="s">
        <v>58</v>
      </c>
      <c r="G288" s="54" t="s">
        <v>62</v>
      </c>
      <c r="H288" s="33"/>
      <c r="I288" s="54" t="s">
        <v>34</v>
      </c>
      <c r="J288" s="35">
        <v>2694</v>
      </c>
      <c r="K288" s="35">
        <v>3099</v>
      </c>
      <c r="L288" s="34">
        <v>16627</v>
      </c>
      <c r="M288" s="34">
        <v>5365</v>
      </c>
      <c r="N288" s="35">
        <v>29</v>
      </c>
      <c r="O288" s="34">
        <v>573</v>
      </c>
      <c r="P288" s="70">
        <v>9.4000000000000004E-3</v>
      </c>
      <c r="Q288" s="33">
        <v>63</v>
      </c>
      <c r="R288" s="70">
        <v>2.0299999999999999E-2</v>
      </c>
      <c r="S288" s="34">
        <v>264</v>
      </c>
      <c r="T288" s="47"/>
      <c r="U288" s="48"/>
      <c r="V288" s="49"/>
      <c r="W288" s="37"/>
      <c r="X288" s="60"/>
      <c r="Y288" s="37"/>
      <c r="Z288" s="37"/>
      <c r="AA288" s="37">
        <v>38</v>
      </c>
      <c r="AB288" s="37">
        <v>1</v>
      </c>
      <c r="AC288" s="37"/>
    </row>
    <row r="289" spans="1:29" ht="45" customHeight="1">
      <c r="A289" s="54"/>
      <c r="B289" s="55" t="str">
        <f t="shared" si="2"/>
        <v>월</v>
      </c>
      <c r="C289" s="55" t="str">
        <f t="shared" si="3"/>
        <v>26년 3월 6주차</v>
      </c>
      <c r="D289" s="55">
        <v>46111</v>
      </c>
      <c r="E289" s="54">
        <v>4</v>
      </c>
      <c r="F289" s="54" t="s">
        <v>58</v>
      </c>
      <c r="G289" s="54" t="s">
        <v>62</v>
      </c>
      <c r="H289" s="33"/>
      <c r="I289" s="54" t="s">
        <v>34</v>
      </c>
      <c r="J289" s="35">
        <v>1485</v>
      </c>
      <c r="K289" s="35">
        <v>1866</v>
      </c>
      <c r="L289" s="34">
        <v>10862</v>
      </c>
      <c r="M289" s="34">
        <v>5821</v>
      </c>
      <c r="N289" s="35">
        <v>9</v>
      </c>
      <c r="O289" s="34">
        <v>1207</v>
      </c>
      <c r="P289" s="70">
        <v>4.7999999999999996E-3</v>
      </c>
      <c r="Q289" s="33">
        <v>21</v>
      </c>
      <c r="R289" s="70">
        <v>1.1299999999999999E-2</v>
      </c>
      <c r="S289" s="34">
        <v>517</v>
      </c>
      <c r="T289" s="47"/>
      <c r="U289" s="48"/>
      <c r="V289" s="49"/>
      <c r="W289" s="37"/>
      <c r="X289" s="60"/>
      <c r="Y289" s="37"/>
      <c r="Z289" s="37"/>
      <c r="AA289" s="37">
        <v>15</v>
      </c>
      <c r="AB289" s="37">
        <v>0</v>
      </c>
      <c r="AC289" s="37"/>
    </row>
    <row r="290" spans="1:29" ht="45" customHeight="1">
      <c r="A290" s="54"/>
      <c r="B290" s="55" t="str">
        <f t="shared" si="2"/>
        <v>월</v>
      </c>
      <c r="C290" s="55" t="str">
        <f t="shared" si="3"/>
        <v>26년 3월 6주차</v>
      </c>
      <c r="D290" s="55">
        <v>46112</v>
      </c>
      <c r="E290" s="54">
        <v>1</v>
      </c>
      <c r="F290" s="54" t="s">
        <v>58</v>
      </c>
      <c r="G290" s="54" t="s">
        <v>62</v>
      </c>
      <c r="H290" s="33"/>
      <c r="I290" s="54" t="s">
        <v>34</v>
      </c>
      <c r="J290" s="35">
        <v>372</v>
      </c>
      <c r="K290" s="35">
        <v>434</v>
      </c>
      <c r="L290" s="34">
        <v>3431</v>
      </c>
      <c r="M290" s="34">
        <v>7906</v>
      </c>
      <c r="N290" s="35"/>
      <c r="O290" s="34"/>
      <c r="P290" s="59"/>
      <c r="Q290" s="33">
        <v>3</v>
      </c>
      <c r="R290" s="70">
        <v>6.8999999999999999E-3</v>
      </c>
      <c r="S290" s="34">
        <v>1144</v>
      </c>
      <c r="T290" s="47"/>
      <c r="U290" s="48"/>
      <c r="V290" s="49"/>
      <c r="W290" s="37"/>
      <c r="X290" s="60"/>
      <c r="Y290" s="37"/>
      <c r="Z290" s="37"/>
      <c r="AA290" s="37">
        <v>4</v>
      </c>
      <c r="AB290" s="37">
        <v>0</v>
      </c>
      <c r="AC290" s="37"/>
    </row>
    <row r="291" spans="1:29" ht="45" customHeight="1">
      <c r="A291" s="54"/>
      <c r="B291" s="55" t="str">
        <f t="shared" si="2"/>
        <v>월</v>
      </c>
      <c r="C291" s="55" t="str">
        <f t="shared" si="3"/>
        <v>26년 3월 6주차</v>
      </c>
      <c r="D291" s="55">
        <v>46112</v>
      </c>
      <c r="E291" s="54">
        <v>2</v>
      </c>
      <c r="F291" s="54" t="s">
        <v>58</v>
      </c>
      <c r="G291" s="54" t="s">
        <v>62</v>
      </c>
      <c r="H291" s="33"/>
      <c r="I291" s="54" t="s">
        <v>34</v>
      </c>
      <c r="J291" s="35">
        <v>456</v>
      </c>
      <c r="K291" s="35">
        <v>627</v>
      </c>
      <c r="L291" s="34">
        <v>7058</v>
      </c>
      <c r="M291" s="34">
        <v>11257</v>
      </c>
      <c r="N291" s="35">
        <v>7</v>
      </c>
      <c r="O291" s="34">
        <v>1008</v>
      </c>
      <c r="P291" s="70">
        <v>1.12E-2</v>
      </c>
      <c r="Q291" s="33">
        <v>11</v>
      </c>
      <c r="R291" s="70">
        <v>1.7500000000000002E-2</v>
      </c>
      <c r="S291" s="34">
        <v>642</v>
      </c>
      <c r="T291" s="47"/>
      <c r="U291" s="48"/>
      <c r="V291" s="49"/>
      <c r="W291" s="37"/>
      <c r="X291" s="60"/>
      <c r="Y291" s="37"/>
      <c r="Z291" s="37"/>
      <c r="AA291" s="37">
        <v>19</v>
      </c>
      <c r="AB291" s="37">
        <v>0</v>
      </c>
      <c r="AC291" s="37"/>
    </row>
    <row r="292" spans="1:29" ht="45" customHeight="1">
      <c r="A292" s="54"/>
      <c r="B292" s="55" t="str">
        <f t="shared" si="2"/>
        <v>월</v>
      </c>
      <c r="C292" s="55" t="str">
        <f t="shared" si="3"/>
        <v>26년 3월 6주차</v>
      </c>
      <c r="D292" s="55">
        <v>46112</v>
      </c>
      <c r="E292" s="54">
        <v>3</v>
      </c>
      <c r="F292" s="54" t="s">
        <v>58</v>
      </c>
      <c r="G292" s="54" t="s">
        <v>62</v>
      </c>
      <c r="H292" s="33"/>
      <c r="I292" s="54" t="s">
        <v>34</v>
      </c>
      <c r="J292" s="35">
        <v>2017</v>
      </c>
      <c r="K292" s="35">
        <v>2373</v>
      </c>
      <c r="L292" s="34">
        <v>17045</v>
      </c>
      <c r="M292" s="34">
        <v>7183</v>
      </c>
      <c r="N292" s="35">
        <v>34</v>
      </c>
      <c r="O292" s="34">
        <v>501</v>
      </c>
      <c r="P292" s="70">
        <v>1.43E-2</v>
      </c>
      <c r="Q292" s="33">
        <v>58</v>
      </c>
      <c r="R292" s="70">
        <v>2.4400000000000002E-2</v>
      </c>
      <c r="S292" s="34">
        <v>294</v>
      </c>
      <c r="T292" s="47"/>
      <c r="U292" s="48"/>
      <c r="V292" s="49"/>
      <c r="W292" s="37"/>
      <c r="X292" s="60">
        <v>1</v>
      </c>
      <c r="Y292" s="37">
        <v>149000</v>
      </c>
      <c r="Z292" s="37">
        <v>17045</v>
      </c>
      <c r="AA292" s="37">
        <v>31</v>
      </c>
      <c r="AB292" s="37">
        <v>3</v>
      </c>
      <c r="AC292" s="37"/>
    </row>
    <row r="293" spans="1:29" ht="45" customHeight="1">
      <c r="A293" s="54"/>
      <c r="B293" s="55" t="str">
        <f t="shared" si="2"/>
        <v>월</v>
      </c>
      <c r="C293" s="55" t="str">
        <f t="shared" si="3"/>
        <v>26년 3월 6주차</v>
      </c>
      <c r="D293" s="55">
        <v>46112</v>
      </c>
      <c r="E293" s="54">
        <v>4</v>
      </c>
      <c r="F293" s="54" t="s">
        <v>58</v>
      </c>
      <c r="G293" s="54" t="s">
        <v>62</v>
      </c>
      <c r="H293" s="33"/>
      <c r="I293" s="54" t="s">
        <v>34</v>
      </c>
      <c r="J293" s="35">
        <v>1041</v>
      </c>
      <c r="K293" s="35">
        <v>1254</v>
      </c>
      <c r="L293" s="34">
        <v>9726</v>
      </c>
      <c r="M293" s="34">
        <v>7756</v>
      </c>
      <c r="N293" s="35">
        <v>5</v>
      </c>
      <c r="O293" s="34">
        <v>1945</v>
      </c>
      <c r="P293" s="70">
        <v>4.0000000000000001E-3</v>
      </c>
      <c r="Q293" s="33">
        <v>26</v>
      </c>
      <c r="R293" s="70">
        <v>2.07E-2</v>
      </c>
      <c r="S293" s="34">
        <v>374</v>
      </c>
      <c r="T293" s="47"/>
      <c r="U293" s="48"/>
      <c r="V293" s="49"/>
      <c r="W293" s="37"/>
      <c r="X293" s="60"/>
      <c r="Y293" s="37"/>
      <c r="Z293" s="37"/>
      <c r="AA293" s="37">
        <v>24</v>
      </c>
      <c r="AB293" s="37">
        <v>0</v>
      </c>
      <c r="AC293" s="37"/>
    </row>
    <row r="294" spans="1:29" ht="45" customHeight="1">
      <c r="A294" s="54"/>
      <c r="B294" s="55" t="str">
        <f t="shared" si="2"/>
        <v>월</v>
      </c>
      <c r="C294" s="55" t="str">
        <f t="shared" si="3"/>
        <v>26년 4월 1주차</v>
      </c>
      <c r="D294" s="55">
        <v>46113</v>
      </c>
      <c r="E294" s="54">
        <v>1</v>
      </c>
      <c r="F294" s="54" t="s">
        <v>58</v>
      </c>
      <c r="G294" s="54" t="s">
        <v>62</v>
      </c>
      <c r="H294" s="33"/>
      <c r="I294" s="54" t="s">
        <v>34</v>
      </c>
      <c r="J294" s="35">
        <v>202</v>
      </c>
      <c r="K294" s="35">
        <v>267</v>
      </c>
      <c r="L294" s="34">
        <v>2992</v>
      </c>
      <c r="M294" s="34">
        <v>11206</v>
      </c>
      <c r="N294" s="35">
        <v>1</v>
      </c>
      <c r="O294" s="34">
        <v>2992</v>
      </c>
      <c r="P294" s="70">
        <v>3.7000000000000002E-3</v>
      </c>
      <c r="Q294" s="33">
        <v>7</v>
      </c>
      <c r="R294" s="70">
        <v>2.6200000000000001E-2</v>
      </c>
      <c r="S294" s="34">
        <v>427</v>
      </c>
      <c r="T294" s="47"/>
      <c r="U294" s="48"/>
      <c r="V294" s="49"/>
      <c r="W294" s="37"/>
      <c r="X294" s="60"/>
      <c r="Y294" s="37"/>
      <c r="Z294" s="37"/>
      <c r="AA294" s="37">
        <v>7</v>
      </c>
      <c r="AB294" s="37">
        <v>0</v>
      </c>
      <c r="AC294" s="37"/>
    </row>
    <row r="295" spans="1:29" ht="45" customHeight="1">
      <c r="A295" s="54"/>
      <c r="B295" s="55" t="str">
        <f t="shared" si="2"/>
        <v>월</v>
      </c>
      <c r="C295" s="55" t="str">
        <f t="shared" si="3"/>
        <v>26년 4월 1주차</v>
      </c>
      <c r="D295" s="55">
        <v>46113</v>
      </c>
      <c r="E295" s="54">
        <v>2</v>
      </c>
      <c r="F295" s="54" t="s">
        <v>58</v>
      </c>
      <c r="G295" s="54" t="s">
        <v>62</v>
      </c>
      <c r="H295" s="33"/>
      <c r="I295" s="54" t="s">
        <v>34</v>
      </c>
      <c r="J295" s="35">
        <v>395</v>
      </c>
      <c r="K295" s="35">
        <v>576</v>
      </c>
      <c r="L295" s="34">
        <v>6185</v>
      </c>
      <c r="M295" s="34">
        <v>10738</v>
      </c>
      <c r="N295" s="35">
        <v>7</v>
      </c>
      <c r="O295" s="34">
        <v>884</v>
      </c>
      <c r="P295" s="70">
        <v>1.2200000000000001E-2</v>
      </c>
      <c r="Q295" s="33">
        <v>18</v>
      </c>
      <c r="R295" s="70">
        <v>3.1300000000000001E-2</v>
      </c>
      <c r="S295" s="34">
        <v>344</v>
      </c>
      <c r="T295" s="47"/>
      <c r="U295" s="48"/>
      <c r="V295" s="49"/>
      <c r="W295" s="37"/>
      <c r="X295" s="60"/>
      <c r="Y295" s="37"/>
      <c r="Z295" s="37"/>
      <c r="AA295" s="37">
        <v>16</v>
      </c>
      <c r="AB295" s="37">
        <v>0</v>
      </c>
      <c r="AC295" s="37"/>
    </row>
    <row r="296" spans="1:29" ht="45" customHeight="1">
      <c r="A296" s="54"/>
      <c r="B296" s="55" t="str">
        <f t="shared" si="2"/>
        <v>월</v>
      </c>
      <c r="C296" s="55" t="str">
        <f t="shared" si="3"/>
        <v>26년 4월 1주차</v>
      </c>
      <c r="D296" s="55">
        <v>46113</v>
      </c>
      <c r="E296" s="54">
        <v>3</v>
      </c>
      <c r="F296" s="54" t="s">
        <v>58</v>
      </c>
      <c r="G296" s="54" t="s">
        <v>62</v>
      </c>
      <c r="H296" s="33"/>
      <c r="I296" s="54" t="s">
        <v>34</v>
      </c>
      <c r="J296" s="35">
        <v>2094</v>
      </c>
      <c r="K296" s="35">
        <v>2614</v>
      </c>
      <c r="L296" s="34">
        <v>25960</v>
      </c>
      <c r="M296" s="34">
        <v>9931</v>
      </c>
      <c r="N296" s="35">
        <v>36</v>
      </c>
      <c r="O296" s="34">
        <v>721</v>
      </c>
      <c r="P296" s="70">
        <v>1.38E-2</v>
      </c>
      <c r="Q296" s="33">
        <v>82</v>
      </c>
      <c r="R296" s="70">
        <v>3.1399999999999997E-2</v>
      </c>
      <c r="S296" s="34">
        <v>317</v>
      </c>
      <c r="T296" s="47"/>
      <c r="U296" s="48"/>
      <c r="V296" s="49"/>
      <c r="W296" s="37"/>
      <c r="X296" s="60"/>
      <c r="Y296" s="37"/>
      <c r="Z296" s="37"/>
      <c r="AA296" s="37">
        <v>51</v>
      </c>
      <c r="AB296" s="37">
        <v>1</v>
      </c>
      <c r="AC296" s="37"/>
    </row>
    <row r="297" spans="1:29" ht="45" customHeight="1">
      <c r="A297" s="54"/>
      <c r="B297" s="55" t="str">
        <f t="shared" si="2"/>
        <v>월</v>
      </c>
      <c r="C297" s="55" t="str">
        <f t="shared" si="3"/>
        <v>26년 4월 1주차</v>
      </c>
      <c r="D297" s="55">
        <v>46113</v>
      </c>
      <c r="E297" s="54">
        <v>4</v>
      </c>
      <c r="F297" s="54" t="s">
        <v>58</v>
      </c>
      <c r="G297" s="54" t="s">
        <v>62</v>
      </c>
      <c r="H297" s="33"/>
      <c r="I297" s="54" t="s">
        <v>34</v>
      </c>
      <c r="J297" s="35">
        <v>584</v>
      </c>
      <c r="K297" s="35">
        <v>816</v>
      </c>
      <c r="L297" s="34">
        <v>8667</v>
      </c>
      <c r="M297" s="34">
        <v>10621</v>
      </c>
      <c r="N297" s="35">
        <v>8</v>
      </c>
      <c r="O297" s="34">
        <v>1083</v>
      </c>
      <c r="P297" s="70">
        <v>9.7999999999999997E-3</v>
      </c>
      <c r="Q297" s="33">
        <v>18</v>
      </c>
      <c r="R297" s="70">
        <v>2.2100000000000002E-2</v>
      </c>
      <c r="S297" s="34">
        <v>482</v>
      </c>
      <c r="T297" s="47"/>
      <c r="U297" s="48"/>
      <c r="V297" s="49"/>
      <c r="W297" s="37"/>
      <c r="X297" s="60"/>
      <c r="Y297" s="37"/>
      <c r="Z297" s="37"/>
      <c r="AA297" s="37">
        <v>15</v>
      </c>
      <c r="AB297" s="37">
        <v>0</v>
      </c>
      <c r="AC297" s="37"/>
    </row>
    <row r="298" spans="1:29" ht="45" customHeight="1">
      <c r="A298" s="54"/>
      <c r="B298" s="55" t="str">
        <f t="shared" si="2"/>
        <v>월</v>
      </c>
      <c r="C298" s="55" t="str">
        <f t="shared" si="3"/>
        <v>26년 4월 1주차</v>
      </c>
      <c r="D298" s="55">
        <v>46114</v>
      </c>
      <c r="E298" s="54">
        <v>1</v>
      </c>
      <c r="F298" s="54" t="s">
        <v>58</v>
      </c>
      <c r="G298" s="54" t="s">
        <v>62</v>
      </c>
      <c r="H298" s="33"/>
      <c r="I298" s="54" t="s">
        <v>34</v>
      </c>
      <c r="J298" s="35">
        <v>261</v>
      </c>
      <c r="K298" s="35">
        <v>329</v>
      </c>
      <c r="L298" s="34">
        <v>4576</v>
      </c>
      <c r="M298" s="34">
        <v>13909</v>
      </c>
      <c r="N298" s="35">
        <v>5</v>
      </c>
      <c r="O298" s="34">
        <v>915</v>
      </c>
      <c r="P298" s="70">
        <v>1.52E-2</v>
      </c>
      <c r="Q298" s="33">
        <v>11</v>
      </c>
      <c r="R298" s="70">
        <v>3.3399999999999999E-2</v>
      </c>
      <c r="S298" s="34">
        <v>416</v>
      </c>
      <c r="T298" s="47"/>
      <c r="U298" s="48"/>
      <c r="V298" s="49"/>
      <c r="W298" s="37"/>
      <c r="X298" s="60"/>
      <c r="Y298" s="37"/>
      <c r="Z298" s="37"/>
      <c r="AA298" s="37">
        <v>9</v>
      </c>
      <c r="AB298" s="37">
        <v>0</v>
      </c>
      <c r="AC298" s="37"/>
    </row>
    <row r="299" spans="1:29" ht="45" customHeight="1">
      <c r="A299" s="54"/>
      <c r="B299" s="55" t="str">
        <f t="shared" si="2"/>
        <v>월</v>
      </c>
      <c r="C299" s="55" t="str">
        <f t="shared" si="3"/>
        <v>26년 4월 1주차</v>
      </c>
      <c r="D299" s="55">
        <v>46114</v>
      </c>
      <c r="E299" s="54">
        <v>2</v>
      </c>
      <c r="F299" s="54" t="s">
        <v>58</v>
      </c>
      <c r="G299" s="54" t="s">
        <v>62</v>
      </c>
      <c r="H299" s="33"/>
      <c r="I299" s="54" t="s">
        <v>34</v>
      </c>
      <c r="J299" s="35">
        <v>369</v>
      </c>
      <c r="K299" s="35">
        <v>567</v>
      </c>
      <c r="L299" s="34">
        <v>8315</v>
      </c>
      <c r="M299" s="34">
        <v>14665</v>
      </c>
      <c r="N299" s="35">
        <v>8</v>
      </c>
      <c r="O299" s="34">
        <v>1039</v>
      </c>
      <c r="P299" s="70">
        <v>1.41E-2</v>
      </c>
      <c r="Q299" s="33">
        <v>16</v>
      </c>
      <c r="R299" s="70">
        <v>2.8199999999999999E-2</v>
      </c>
      <c r="S299" s="34">
        <v>520</v>
      </c>
      <c r="T299" s="47"/>
      <c r="U299" s="48"/>
      <c r="V299" s="49"/>
      <c r="W299" s="37"/>
      <c r="X299" s="60"/>
      <c r="Y299" s="37"/>
      <c r="Z299" s="37"/>
      <c r="AA299" s="37">
        <v>20</v>
      </c>
      <c r="AB299" s="37">
        <v>1</v>
      </c>
      <c r="AC299" s="37"/>
    </row>
    <row r="300" spans="1:29" ht="45" customHeight="1">
      <c r="A300" s="54"/>
      <c r="B300" s="55" t="str">
        <f t="shared" si="2"/>
        <v>월</v>
      </c>
      <c r="C300" s="55" t="str">
        <f t="shared" si="3"/>
        <v>26년 4월 1주차</v>
      </c>
      <c r="D300" s="55">
        <v>46114</v>
      </c>
      <c r="E300" s="54">
        <v>3</v>
      </c>
      <c r="F300" s="54" t="s">
        <v>58</v>
      </c>
      <c r="G300" s="54" t="s">
        <v>62</v>
      </c>
      <c r="H300" s="33"/>
      <c r="I300" s="54" t="s">
        <v>34</v>
      </c>
      <c r="J300" s="35">
        <v>1979</v>
      </c>
      <c r="K300" s="35">
        <v>2456</v>
      </c>
      <c r="L300" s="34">
        <v>20031</v>
      </c>
      <c r="M300" s="34">
        <v>8156</v>
      </c>
      <c r="N300" s="35">
        <v>40</v>
      </c>
      <c r="O300" s="34">
        <v>501</v>
      </c>
      <c r="P300" s="70">
        <v>1.6299999999999999E-2</v>
      </c>
      <c r="Q300" s="33">
        <v>83</v>
      </c>
      <c r="R300" s="70">
        <v>3.3799999999999997E-2</v>
      </c>
      <c r="S300" s="34">
        <v>241</v>
      </c>
      <c r="T300" s="47">
        <v>1.8909</v>
      </c>
      <c r="U300" s="48">
        <v>1</v>
      </c>
      <c r="V300" s="49">
        <v>37877</v>
      </c>
      <c r="W300" s="37">
        <v>20031</v>
      </c>
      <c r="X300" s="60">
        <v>1</v>
      </c>
      <c r="Y300" s="37">
        <v>49000</v>
      </c>
      <c r="Z300" s="37">
        <v>20031</v>
      </c>
      <c r="AA300" s="37">
        <v>49</v>
      </c>
      <c r="AB300" s="37">
        <v>4</v>
      </c>
      <c r="AC300" s="37"/>
    </row>
    <row r="301" spans="1:29" ht="45" customHeight="1">
      <c r="A301" s="54"/>
      <c r="B301" s="55" t="str">
        <f t="shared" si="2"/>
        <v>월</v>
      </c>
      <c r="C301" s="55" t="str">
        <f t="shared" si="3"/>
        <v>26년 4월 1주차</v>
      </c>
      <c r="D301" s="55">
        <v>46114</v>
      </c>
      <c r="E301" s="54">
        <v>4</v>
      </c>
      <c r="F301" s="54" t="s">
        <v>58</v>
      </c>
      <c r="G301" s="54" t="s">
        <v>62</v>
      </c>
      <c r="H301" s="33"/>
      <c r="I301" s="54" t="s">
        <v>34</v>
      </c>
      <c r="J301" s="35">
        <v>436</v>
      </c>
      <c r="K301" s="35">
        <v>591</v>
      </c>
      <c r="L301" s="34">
        <v>6668</v>
      </c>
      <c r="M301" s="34">
        <v>11283</v>
      </c>
      <c r="N301" s="35">
        <v>5</v>
      </c>
      <c r="O301" s="34">
        <v>1334</v>
      </c>
      <c r="P301" s="70">
        <v>8.5000000000000006E-3</v>
      </c>
      <c r="Q301" s="33">
        <v>14</v>
      </c>
      <c r="R301" s="70">
        <v>2.3699999999999999E-2</v>
      </c>
      <c r="S301" s="34">
        <v>476</v>
      </c>
      <c r="T301" s="47"/>
      <c r="U301" s="48"/>
      <c r="V301" s="49"/>
      <c r="W301" s="37"/>
      <c r="X301" s="60"/>
      <c r="Y301" s="37"/>
      <c r="Z301" s="37"/>
      <c r="AA301" s="37">
        <v>10</v>
      </c>
      <c r="AB301" s="37">
        <v>0</v>
      </c>
      <c r="AC301" s="37"/>
    </row>
    <row r="302" spans="1:29" ht="45" customHeight="1">
      <c r="A302" s="54"/>
      <c r="B302" s="55" t="str">
        <f t="shared" si="2"/>
        <v>월</v>
      </c>
      <c r="C302" s="55" t="str">
        <f t="shared" si="3"/>
        <v>26년 4월 1주차</v>
      </c>
      <c r="D302" s="55">
        <v>46115</v>
      </c>
      <c r="E302" s="54">
        <v>1</v>
      </c>
      <c r="F302" s="54" t="s">
        <v>58</v>
      </c>
      <c r="G302" s="54" t="s">
        <v>62</v>
      </c>
      <c r="H302" s="33"/>
      <c r="I302" s="54" t="s">
        <v>34</v>
      </c>
      <c r="J302" s="35">
        <v>302</v>
      </c>
      <c r="K302" s="35">
        <v>433</v>
      </c>
      <c r="L302" s="34">
        <v>4858</v>
      </c>
      <c r="M302" s="34">
        <v>11219</v>
      </c>
      <c r="N302" s="35">
        <v>3</v>
      </c>
      <c r="O302" s="34">
        <v>1619</v>
      </c>
      <c r="P302" s="70">
        <v>6.8999999999999999E-3</v>
      </c>
      <c r="Q302" s="33">
        <v>11</v>
      </c>
      <c r="R302" s="70">
        <v>2.5399999999999999E-2</v>
      </c>
      <c r="S302" s="34">
        <v>442</v>
      </c>
      <c r="T302" s="47"/>
      <c r="U302" s="48"/>
      <c r="V302" s="49"/>
      <c r="W302" s="37"/>
      <c r="X302" s="60"/>
      <c r="Y302" s="37"/>
      <c r="Z302" s="37"/>
      <c r="AA302" s="37">
        <v>11</v>
      </c>
      <c r="AB302" s="37">
        <v>0</v>
      </c>
      <c r="AC302" s="37"/>
    </row>
    <row r="303" spans="1:29" ht="45" customHeight="1">
      <c r="A303" s="54"/>
      <c r="B303" s="55" t="str">
        <f t="shared" si="2"/>
        <v>월</v>
      </c>
      <c r="C303" s="55" t="str">
        <f t="shared" si="3"/>
        <v>26년 4월 1주차</v>
      </c>
      <c r="D303" s="55">
        <v>46115</v>
      </c>
      <c r="E303" s="54">
        <v>2</v>
      </c>
      <c r="F303" s="54" t="s">
        <v>58</v>
      </c>
      <c r="G303" s="54" t="s">
        <v>62</v>
      </c>
      <c r="H303" s="33"/>
      <c r="I303" s="54" t="s">
        <v>34</v>
      </c>
      <c r="J303" s="35">
        <v>413</v>
      </c>
      <c r="K303" s="35">
        <v>705</v>
      </c>
      <c r="L303" s="34">
        <v>10095</v>
      </c>
      <c r="M303" s="34">
        <v>14319</v>
      </c>
      <c r="N303" s="35">
        <v>10</v>
      </c>
      <c r="O303" s="34">
        <v>1010</v>
      </c>
      <c r="P303" s="70">
        <v>1.4200000000000001E-2</v>
      </c>
      <c r="Q303" s="33">
        <v>24</v>
      </c>
      <c r="R303" s="70">
        <v>3.4000000000000002E-2</v>
      </c>
      <c r="S303" s="34">
        <v>421</v>
      </c>
      <c r="T303" s="47"/>
      <c r="U303" s="48"/>
      <c r="V303" s="49"/>
      <c r="W303" s="37"/>
      <c r="X303" s="60"/>
      <c r="Y303" s="37"/>
      <c r="Z303" s="37"/>
      <c r="AA303" s="37">
        <v>26</v>
      </c>
      <c r="AB303" s="37">
        <v>0</v>
      </c>
      <c r="AC303" s="37"/>
    </row>
    <row r="304" spans="1:29" ht="45" customHeight="1">
      <c r="A304" s="54"/>
      <c r="B304" s="55" t="str">
        <f t="shared" si="2"/>
        <v>월</v>
      </c>
      <c r="C304" s="55" t="str">
        <f t="shared" si="3"/>
        <v>26년 4월 1주차</v>
      </c>
      <c r="D304" s="55">
        <v>46115</v>
      </c>
      <c r="E304" s="54">
        <v>3</v>
      </c>
      <c r="F304" s="54" t="s">
        <v>58</v>
      </c>
      <c r="G304" s="54" t="s">
        <v>62</v>
      </c>
      <c r="H304" s="33"/>
      <c r="I304" s="54" t="s">
        <v>34</v>
      </c>
      <c r="J304" s="35">
        <v>2044</v>
      </c>
      <c r="K304" s="35">
        <v>2617</v>
      </c>
      <c r="L304" s="34">
        <v>20525</v>
      </c>
      <c r="M304" s="34">
        <v>7843</v>
      </c>
      <c r="N304" s="35">
        <v>39</v>
      </c>
      <c r="O304" s="34">
        <v>526</v>
      </c>
      <c r="P304" s="70">
        <v>1.49E-2</v>
      </c>
      <c r="Q304" s="33">
        <v>86</v>
      </c>
      <c r="R304" s="70">
        <v>3.2899999999999999E-2</v>
      </c>
      <c r="S304" s="34">
        <v>239</v>
      </c>
      <c r="T304" s="47"/>
      <c r="U304" s="48"/>
      <c r="V304" s="49"/>
      <c r="W304" s="37"/>
      <c r="X304" s="60"/>
      <c r="Y304" s="37"/>
      <c r="Z304" s="37"/>
      <c r="AA304" s="37">
        <v>44</v>
      </c>
      <c r="AB304" s="37">
        <v>2</v>
      </c>
      <c r="AC304" s="37"/>
    </row>
    <row r="305" spans="1:29" ht="45" customHeight="1">
      <c r="A305" s="54"/>
      <c r="B305" s="55" t="str">
        <f t="shared" si="2"/>
        <v>월</v>
      </c>
      <c r="C305" s="55" t="str">
        <f t="shared" si="3"/>
        <v>26년 4월 1주차</v>
      </c>
      <c r="D305" s="55">
        <v>46115</v>
      </c>
      <c r="E305" s="54">
        <v>4</v>
      </c>
      <c r="F305" s="54" t="s">
        <v>58</v>
      </c>
      <c r="G305" s="54" t="s">
        <v>62</v>
      </c>
      <c r="H305" s="33"/>
      <c r="I305" s="54" t="s">
        <v>34</v>
      </c>
      <c r="J305" s="35">
        <v>464</v>
      </c>
      <c r="K305" s="35">
        <v>637</v>
      </c>
      <c r="L305" s="34">
        <v>5794</v>
      </c>
      <c r="M305" s="34">
        <v>9096</v>
      </c>
      <c r="N305" s="35">
        <v>4</v>
      </c>
      <c r="O305" s="34">
        <v>1449</v>
      </c>
      <c r="P305" s="70">
        <v>6.3E-3</v>
      </c>
      <c r="Q305" s="33">
        <v>21</v>
      </c>
      <c r="R305" s="70">
        <v>3.3000000000000002E-2</v>
      </c>
      <c r="S305" s="34">
        <v>276</v>
      </c>
      <c r="T305" s="47"/>
      <c r="U305" s="48"/>
      <c r="V305" s="49"/>
      <c r="W305" s="37"/>
      <c r="X305" s="60"/>
      <c r="Y305" s="37"/>
      <c r="Z305" s="37"/>
      <c r="AA305" s="37">
        <v>19</v>
      </c>
      <c r="AB305" s="37">
        <v>1</v>
      </c>
      <c r="AC305" s="37"/>
    </row>
    <row r="306" spans="1:29" ht="45" customHeight="1">
      <c r="A306" s="54"/>
      <c r="B306" s="55" t="str">
        <f t="shared" si="2"/>
        <v>월</v>
      </c>
      <c r="C306" s="55" t="str">
        <f t="shared" si="3"/>
        <v>26년 4월 1주차</v>
      </c>
      <c r="D306" s="55">
        <v>46116</v>
      </c>
      <c r="E306" s="54">
        <v>1</v>
      </c>
      <c r="F306" s="54" t="s">
        <v>58</v>
      </c>
      <c r="G306" s="54" t="s">
        <v>62</v>
      </c>
      <c r="H306" s="33"/>
      <c r="I306" s="54" t="s">
        <v>34</v>
      </c>
      <c r="J306" s="35">
        <v>291</v>
      </c>
      <c r="K306" s="35">
        <v>374</v>
      </c>
      <c r="L306" s="34">
        <v>3114</v>
      </c>
      <c r="M306" s="34">
        <v>8326</v>
      </c>
      <c r="N306" s="35">
        <v>6</v>
      </c>
      <c r="O306" s="34">
        <v>519</v>
      </c>
      <c r="P306" s="70">
        <v>1.6E-2</v>
      </c>
      <c r="Q306" s="33">
        <v>9</v>
      </c>
      <c r="R306" s="70">
        <v>2.41E-2</v>
      </c>
      <c r="S306" s="34">
        <v>346</v>
      </c>
      <c r="T306" s="47"/>
      <c r="U306" s="48"/>
      <c r="V306" s="49"/>
      <c r="W306" s="37"/>
      <c r="X306" s="60"/>
      <c r="Y306" s="37"/>
      <c r="Z306" s="37"/>
      <c r="AA306" s="37">
        <v>7</v>
      </c>
      <c r="AB306" s="37">
        <v>0</v>
      </c>
      <c r="AC306" s="37"/>
    </row>
    <row r="307" spans="1:29" ht="45" customHeight="1">
      <c r="A307" s="54"/>
      <c r="B307" s="55" t="str">
        <f t="shared" si="2"/>
        <v>월</v>
      </c>
      <c r="C307" s="55" t="str">
        <f t="shared" si="3"/>
        <v>26년 4월 1주차</v>
      </c>
      <c r="D307" s="55">
        <v>46116</v>
      </c>
      <c r="E307" s="54">
        <v>2</v>
      </c>
      <c r="F307" s="54" t="s">
        <v>58</v>
      </c>
      <c r="G307" s="54" t="s">
        <v>62</v>
      </c>
      <c r="H307" s="33"/>
      <c r="I307" s="54" t="s">
        <v>34</v>
      </c>
      <c r="J307" s="35">
        <v>440</v>
      </c>
      <c r="K307" s="35">
        <v>673</v>
      </c>
      <c r="L307" s="34">
        <v>8891</v>
      </c>
      <c r="M307" s="34">
        <v>13211</v>
      </c>
      <c r="N307" s="35">
        <v>8</v>
      </c>
      <c r="O307" s="34">
        <v>1111</v>
      </c>
      <c r="P307" s="70">
        <v>1.1900000000000001E-2</v>
      </c>
      <c r="Q307" s="33">
        <v>16</v>
      </c>
      <c r="R307" s="70">
        <v>2.3800000000000002E-2</v>
      </c>
      <c r="S307" s="34">
        <v>556</v>
      </c>
      <c r="T307" s="47"/>
      <c r="U307" s="48"/>
      <c r="V307" s="49"/>
      <c r="W307" s="37"/>
      <c r="X307" s="60"/>
      <c r="Y307" s="37"/>
      <c r="Z307" s="37"/>
      <c r="AA307" s="37">
        <v>16</v>
      </c>
      <c r="AB307" s="37">
        <v>0</v>
      </c>
      <c r="AC307" s="37"/>
    </row>
    <row r="308" spans="1:29" ht="45" customHeight="1">
      <c r="A308" s="54"/>
      <c r="B308" s="55" t="str">
        <f t="shared" si="2"/>
        <v>월</v>
      </c>
      <c r="C308" s="55" t="str">
        <f t="shared" si="3"/>
        <v>26년 4월 1주차</v>
      </c>
      <c r="D308" s="55">
        <v>46116</v>
      </c>
      <c r="E308" s="54">
        <v>3</v>
      </c>
      <c r="F308" s="54" t="s">
        <v>58</v>
      </c>
      <c r="G308" s="54" t="s">
        <v>62</v>
      </c>
      <c r="H308" s="33"/>
      <c r="I308" s="54" t="s">
        <v>34</v>
      </c>
      <c r="J308" s="35">
        <v>2029</v>
      </c>
      <c r="K308" s="35">
        <v>2493</v>
      </c>
      <c r="L308" s="34">
        <v>17220</v>
      </c>
      <c r="M308" s="34">
        <v>6907</v>
      </c>
      <c r="N308" s="35">
        <v>40</v>
      </c>
      <c r="O308" s="34">
        <v>431</v>
      </c>
      <c r="P308" s="70">
        <v>1.6E-2</v>
      </c>
      <c r="Q308" s="33">
        <v>70</v>
      </c>
      <c r="R308" s="70">
        <v>2.81E-2</v>
      </c>
      <c r="S308" s="34">
        <v>246</v>
      </c>
      <c r="T308" s="47"/>
      <c r="U308" s="48"/>
      <c r="V308" s="49"/>
      <c r="W308" s="37"/>
      <c r="X308" s="60"/>
      <c r="Y308" s="37"/>
      <c r="Z308" s="37"/>
      <c r="AA308" s="37">
        <v>34</v>
      </c>
      <c r="AB308" s="37">
        <v>3</v>
      </c>
      <c r="AC308" s="37"/>
    </row>
    <row r="309" spans="1:29" ht="45" customHeight="1">
      <c r="A309" s="54"/>
      <c r="B309" s="55" t="str">
        <f t="shared" si="2"/>
        <v>월</v>
      </c>
      <c r="C309" s="55" t="str">
        <f t="shared" si="3"/>
        <v>26년 4월 1주차</v>
      </c>
      <c r="D309" s="55">
        <v>46116</v>
      </c>
      <c r="E309" s="54">
        <v>4</v>
      </c>
      <c r="F309" s="54" t="s">
        <v>58</v>
      </c>
      <c r="G309" s="54" t="s">
        <v>62</v>
      </c>
      <c r="H309" s="33"/>
      <c r="I309" s="54" t="s">
        <v>34</v>
      </c>
      <c r="J309" s="35">
        <v>366</v>
      </c>
      <c r="K309" s="35">
        <v>451</v>
      </c>
      <c r="L309" s="34">
        <v>5364</v>
      </c>
      <c r="M309" s="34">
        <v>11894</v>
      </c>
      <c r="N309" s="35">
        <v>4</v>
      </c>
      <c r="O309" s="34">
        <v>1341</v>
      </c>
      <c r="P309" s="70">
        <v>8.8999999999999999E-3</v>
      </c>
      <c r="Q309" s="33">
        <v>11</v>
      </c>
      <c r="R309" s="70">
        <v>2.4400000000000002E-2</v>
      </c>
      <c r="S309" s="34">
        <v>488</v>
      </c>
      <c r="T309" s="47"/>
      <c r="U309" s="48"/>
      <c r="V309" s="49"/>
      <c r="W309" s="37"/>
      <c r="X309" s="60"/>
      <c r="Y309" s="37"/>
      <c r="Z309" s="37"/>
      <c r="AA309" s="37">
        <v>12</v>
      </c>
      <c r="AB309" s="37">
        <v>0</v>
      </c>
      <c r="AC309" s="37"/>
    </row>
    <row r="310" spans="1:29" ht="45" customHeight="1">
      <c r="A310" s="54"/>
      <c r="B310" s="55" t="str">
        <f t="shared" si="2"/>
        <v>월</v>
      </c>
      <c r="C310" s="55" t="str">
        <f t="shared" si="3"/>
        <v>26년 4월 1주차</v>
      </c>
      <c r="D310" s="55">
        <v>46117</v>
      </c>
      <c r="E310" s="54">
        <v>1</v>
      </c>
      <c r="F310" s="54" t="s">
        <v>58</v>
      </c>
      <c r="G310" s="54" t="s">
        <v>62</v>
      </c>
      <c r="H310" s="33"/>
      <c r="I310" s="54" t="s">
        <v>34</v>
      </c>
      <c r="J310" s="35">
        <v>486</v>
      </c>
      <c r="K310" s="35">
        <v>580</v>
      </c>
      <c r="L310" s="34">
        <v>4144</v>
      </c>
      <c r="M310" s="34">
        <v>7145</v>
      </c>
      <c r="N310" s="35">
        <v>6</v>
      </c>
      <c r="O310" s="34">
        <v>691</v>
      </c>
      <c r="P310" s="70">
        <v>1.03E-2</v>
      </c>
      <c r="Q310" s="33">
        <v>18</v>
      </c>
      <c r="R310" s="70">
        <v>3.1E-2</v>
      </c>
      <c r="S310" s="34">
        <v>230</v>
      </c>
      <c r="T310" s="47"/>
      <c r="U310" s="48"/>
      <c r="V310" s="49"/>
      <c r="W310" s="37"/>
      <c r="X310" s="60"/>
      <c r="Y310" s="37"/>
      <c r="Z310" s="37"/>
      <c r="AA310" s="37">
        <v>17</v>
      </c>
      <c r="AB310" s="37">
        <v>0</v>
      </c>
      <c r="AC310" s="37"/>
    </row>
    <row r="311" spans="1:29" ht="45" customHeight="1">
      <c r="A311" s="54"/>
      <c r="B311" s="55" t="str">
        <f t="shared" si="2"/>
        <v>월</v>
      </c>
      <c r="C311" s="55" t="str">
        <f t="shared" si="3"/>
        <v>26년 4월 1주차</v>
      </c>
      <c r="D311" s="55">
        <v>46117</v>
      </c>
      <c r="E311" s="54">
        <v>2</v>
      </c>
      <c r="F311" s="54" t="s">
        <v>58</v>
      </c>
      <c r="G311" s="54" t="s">
        <v>62</v>
      </c>
      <c r="H311" s="33"/>
      <c r="I311" s="54" t="s">
        <v>34</v>
      </c>
      <c r="J311" s="35">
        <v>387</v>
      </c>
      <c r="K311" s="35">
        <v>578</v>
      </c>
      <c r="L311" s="34">
        <v>6047</v>
      </c>
      <c r="M311" s="34">
        <v>10462</v>
      </c>
      <c r="N311" s="35">
        <v>2</v>
      </c>
      <c r="O311" s="34">
        <v>3024</v>
      </c>
      <c r="P311" s="70">
        <v>3.5000000000000001E-3</v>
      </c>
      <c r="Q311" s="33">
        <v>13</v>
      </c>
      <c r="R311" s="70">
        <v>2.2499999999999999E-2</v>
      </c>
      <c r="S311" s="34">
        <v>465</v>
      </c>
      <c r="T311" s="47"/>
      <c r="U311" s="48"/>
      <c r="V311" s="49"/>
      <c r="W311" s="37"/>
      <c r="X311" s="60"/>
      <c r="Y311" s="37"/>
      <c r="Z311" s="37"/>
      <c r="AA311" s="37">
        <v>26</v>
      </c>
      <c r="AB311" s="37">
        <v>0</v>
      </c>
      <c r="AC311" s="37"/>
    </row>
    <row r="312" spans="1:29" ht="45" customHeight="1">
      <c r="A312" s="54"/>
      <c r="B312" s="55" t="str">
        <f t="shared" si="2"/>
        <v>월</v>
      </c>
      <c r="C312" s="55" t="str">
        <f t="shared" si="3"/>
        <v>26년 4월 1주차</v>
      </c>
      <c r="D312" s="55">
        <v>46117</v>
      </c>
      <c r="E312" s="54">
        <v>3</v>
      </c>
      <c r="F312" s="54" t="s">
        <v>58</v>
      </c>
      <c r="G312" s="54" t="s">
        <v>62</v>
      </c>
      <c r="H312" s="33"/>
      <c r="I312" s="54" t="s">
        <v>34</v>
      </c>
      <c r="J312" s="35">
        <v>2733</v>
      </c>
      <c r="K312" s="35">
        <v>3334</v>
      </c>
      <c r="L312" s="34">
        <v>20190</v>
      </c>
      <c r="M312" s="34">
        <v>6056</v>
      </c>
      <c r="N312" s="35">
        <v>50</v>
      </c>
      <c r="O312" s="34">
        <v>404</v>
      </c>
      <c r="P312" s="70">
        <v>1.4999999999999999E-2</v>
      </c>
      <c r="Q312" s="33">
        <v>103</v>
      </c>
      <c r="R312" s="70">
        <v>3.09E-2</v>
      </c>
      <c r="S312" s="34">
        <v>196</v>
      </c>
      <c r="T312" s="47"/>
      <c r="U312" s="48"/>
      <c r="V312" s="49"/>
      <c r="W312" s="37"/>
      <c r="X312" s="60"/>
      <c r="Y312" s="37"/>
      <c r="Z312" s="37"/>
      <c r="AA312" s="37">
        <v>55</v>
      </c>
      <c r="AB312" s="37">
        <v>6</v>
      </c>
      <c r="AC312" s="37"/>
    </row>
    <row r="313" spans="1:29" ht="45" customHeight="1">
      <c r="A313" s="54"/>
      <c r="B313" s="55" t="str">
        <f t="shared" si="2"/>
        <v>월</v>
      </c>
      <c r="C313" s="55" t="str">
        <f t="shared" si="3"/>
        <v>26년 4월 1주차</v>
      </c>
      <c r="D313" s="55">
        <v>46117</v>
      </c>
      <c r="E313" s="54">
        <v>4</v>
      </c>
      <c r="F313" s="54" t="s">
        <v>58</v>
      </c>
      <c r="G313" s="54" t="s">
        <v>62</v>
      </c>
      <c r="H313" s="33"/>
      <c r="I313" s="54" t="s">
        <v>34</v>
      </c>
      <c r="J313" s="35">
        <v>572</v>
      </c>
      <c r="K313" s="35">
        <v>755</v>
      </c>
      <c r="L313" s="34">
        <v>7586</v>
      </c>
      <c r="M313" s="34">
        <v>10048</v>
      </c>
      <c r="N313" s="35">
        <v>11</v>
      </c>
      <c r="O313" s="34">
        <v>690</v>
      </c>
      <c r="P313" s="70">
        <v>1.46E-2</v>
      </c>
      <c r="Q313" s="33">
        <v>32</v>
      </c>
      <c r="R313" s="70">
        <v>4.24E-2</v>
      </c>
      <c r="S313" s="34">
        <v>237</v>
      </c>
      <c r="T313" s="47"/>
      <c r="U313" s="48"/>
      <c r="V313" s="49"/>
      <c r="W313" s="37"/>
      <c r="X313" s="60"/>
      <c r="Y313" s="37"/>
      <c r="Z313" s="37"/>
      <c r="AA313" s="37">
        <v>25</v>
      </c>
      <c r="AB313" s="37">
        <v>1</v>
      </c>
      <c r="AC313" s="37"/>
    </row>
    <row r="314" spans="1:29" ht="45" customHeight="1">
      <c r="A314" s="54"/>
      <c r="B314" s="55" t="str">
        <f t="shared" si="2"/>
        <v>월</v>
      </c>
      <c r="C314" s="55" t="str">
        <f t="shared" si="3"/>
        <v>26년 4월 2주차</v>
      </c>
      <c r="D314" s="55">
        <v>46118</v>
      </c>
      <c r="E314" s="54">
        <v>1</v>
      </c>
      <c r="F314" s="54" t="s">
        <v>58</v>
      </c>
      <c r="G314" s="54" t="s">
        <v>62</v>
      </c>
      <c r="H314" s="33"/>
      <c r="I314" s="54" t="s">
        <v>34</v>
      </c>
      <c r="J314" s="35">
        <v>444</v>
      </c>
      <c r="K314" s="35">
        <v>549</v>
      </c>
      <c r="L314" s="34">
        <v>5147</v>
      </c>
      <c r="M314" s="34">
        <v>9375</v>
      </c>
      <c r="N314" s="35">
        <v>5</v>
      </c>
      <c r="O314" s="34">
        <v>1029</v>
      </c>
      <c r="P314" s="70">
        <v>9.1000000000000004E-3</v>
      </c>
      <c r="Q314" s="33">
        <v>11</v>
      </c>
      <c r="R314" s="70">
        <v>0.02</v>
      </c>
      <c r="S314" s="34">
        <v>468</v>
      </c>
      <c r="T314" s="47"/>
      <c r="U314" s="48"/>
      <c r="V314" s="49"/>
      <c r="W314" s="37"/>
      <c r="X314" s="60"/>
      <c r="Y314" s="37"/>
      <c r="Z314" s="37"/>
      <c r="AA314" s="37">
        <v>9</v>
      </c>
      <c r="AB314" s="37">
        <v>0</v>
      </c>
      <c r="AC314" s="37"/>
    </row>
    <row r="315" spans="1:29" ht="45" customHeight="1">
      <c r="A315" s="54"/>
      <c r="B315" s="55" t="str">
        <f t="shared" si="2"/>
        <v>월</v>
      </c>
      <c r="C315" s="55" t="str">
        <f t="shared" si="3"/>
        <v>26년 4월 2주차</v>
      </c>
      <c r="D315" s="55">
        <v>46118</v>
      </c>
      <c r="E315" s="54">
        <v>2</v>
      </c>
      <c r="F315" s="54" t="s">
        <v>58</v>
      </c>
      <c r="G315" s="54" t="s">
        <v>62</v>
      </c>
      <c r="H315" s="33"/>
      <c r="I315" s="54" t="s">
        <v>34</v>
      </c>
      <c r="J315" s="35">
        <v>359</v>
      </c>
      <c r="K315" s="35">
        <v>498</v>
      </c>
      <c r="L315" s="34">
        <v>6098</v>
      </c>
      <c r="M315" s="34">
        <v>12245</v>
      </c>
      <c r="N315" s="35">
        <v>7</v>
      </c>
      <c r="O315" s="34">
        <v>871</v>
      </c>
      <c r="P315" s="70">
        <v>1.41E-2</v>
      </c>
      <c r="Q315" s="33">
        <v>12</v>
      </c>
      <c r="R315" s="70">
        <v>2.41E-2</v>
      </c>
      <c r="S315" s="34">
        <v>508</v>
      </c>
      <c r="T315" s="47"/>
      <c r="U315" s="48"/>
      <c r="V315" s="49"/>
      <c r="W315" s="37"/>
      <c r="X315" s="60"/>
      <c r="Y315" s="37"/>
      <c r="Z315" s="37"/>
      <c r="AA315" s="37">
        <v>6</v>
      </c>
      <c r="AB315" s="37">
        <v>0</v>
      </c>
      <c r="AC315" s="37"/>
    </row>
    <row r="316" spans="1:29" ht="45" customHeight="1">
      <c r="A316" s="54"/>
      <c r="B316" s="55" t="str">
        <f t="shared" si="2"/>
        <v>월</v>
      </c>
      <c r="C316" s="55" t="str">
        <f t="shared" si="3"/>
        <v>26년 4월 2주차</v>
      </c>
      <c r="D316" s="55">
        <v>46118</v>
      </c>
      <c r="E316" s="54">
        <v>3</v>
      </c>
      <c r="F316" s="54" t="s">
        <v>58</v>
      </c>
      <c r="G316" s="54" t="s">
        <v>62</v>
      </c>
      <c r="H316" s="33"/>
      <c r="I316" s="54" t="s">
        <v>34</v>
      </c>
      <c r="J316" s="35">
        <v>2280</v>
      </c>
      <c r="K316" s="35">
        <v>2857</v>
      </c>
      <c r="L316" s="34">
        <v>20892</v>
      </c>
      <c r="M316" s="34">
        <v>7313</v>
      </c>
      <c r="N316" s="35">
        <v>41</v>
      </c>
      <c r="O316" s="34">
        <v>510</v>
      </c>
      <c r="P316" s="70">
        <v>1.44E-2</v>
      </c>
      <c r="Q316" s="33">
        <v>84</v>
      </c>
      <c r="R316" s="70">
        <v>2.9399999999999999E-2</v>
      </c>
      <c r="S316" s="34">
        <v>249</v>
      </c>
      <c r="T316" s="47"/>
      <c r="U316" s="48"/>
      <c r="V316" s="49"/>
      <c r="W316" s="37"/>
      <c r="X316" s="60"/>
      <c r="Y316" s="37"/>
      <c r="Z316" s="37"/>
      <c r="AA316" s="37">
        <v>56</v>
      </c>
      <c r="AB316" s="37">
        <v>3</v>
      </c>
      <c r="AC316" s="37"/>
    </row>
    <row r="317" spans="1:29" ht="45" customHeight="1">
      <c r="A317" s="54"/>
      <c r="B317" s="55" t="str">
        <f t="shared" si="2"/>
        <v>월</v>
      </c>
      <c r="C317" s="55" t="str">
        <f t="shared" si="3"/>
        <v>26년 4월 2주차</v>
      </c>
      <c r="D317" s="55">
        <v>46118</v>
      </c>
      <c r="E317" s="54">
        <v>4</v>
      </c>
      <c r="F317" s="54" t="s">
        <v>58</v>
      </c>
      <c r="G317" s="54" t="s">
        <v>62</v>
      </c>
      <c r="H317" s="33"/>
      <c r="I317" s="54" t="s">
        <v>34</v>
      </c>
      <c r="J317" s="35">
        <v>850</v>
      </c>
      <c r="K317" s="35">
        <v>1135</v>
      </c>
      <c r="L317" s="34">
        <v>11607</v>
      </c>
      <c r="M317" s="34">
        <v>10226</v>
      </c>
      <c r="N317" s="35">
        <v>10</v>
      </c>
      <c r="O317" s="34">
        <v>1161</v>
      </c>
      <c r="P317" s="70">
        <v>8.8000000000000005E-3</v>
      </c>
      <c r="Q317" s="33">
        <v>38</v>
      </c>
      <c r="R317" s="70">
        <v>3.3500000000000002E-2</v>
      </c>
      <c r="S317" s="34">
        <v>305</v>
      </c>
      <c r="T317" s="47"/>
      <c r="U317" s="48"/>
      <c r="V317" s="49"/>
      <c r="W317" s="37"/>
      <c r="X317" s="60"/>
      <c r="Y317" s="37"/>
      <c r="Z317" s="37"/>
      <c r="AA317" s="37">
        <v>28</v>
      </c>
      <c r="AB317" s="37">
        <v>1</v>
      </c>
      <c r="AC317" s="37"/>
    </row>
    <row r="318" spans="1:29" ht="45" customHeight="1">
      <c r="A318" s="54"/>
      <c r="B318" s="55" t="str">
        <f t="shared" si="2"/>
        <v>월</v>
      </c>
      <c r="C318" s="55" t="str">
        <f t="shared" si="3"/>
        <v>26년 4월 2주차</v>
      </c>
      <c r="D318" s="55">
        <v>46119</v>
      </c>
      <c r="E318" s="54">
        <v>1</v>
      </c>
      <c r="F318" s="54" t="s">
        <v>58</v>
      </c>
      <c r="G318" s="54" t="s">
        <v>62</v>
      </c>
      <c r="H318" s="33"/>
      <c r="I318" s="54" t="s">
        <v>34</v>
      </c>
      <c r="J318" s="35">
        <v>66</v>
      </c>
      <c r="K318" s="35">
        <v>71</v>
      </c>
      <c r="L318" s="34">
        <v>784</v>
      </c>
      <c r="M318" s="34">
        <v>11042</v>
      </c>
      <c r="N318" s="35"/>
      <c r="O318" s="34"/>
      <c r="P318" s="59"/>
      <c r="Q318" s="33">
        <v>0</v>
      </c>
      <c r="R318" s="70">
        <v>0</v>
      </c>
      <c r="S318" s="34">
        <v>0</v>
      </c>
      <c r="T318" s="47"/>
      <c r="U318" s="48"/>
      <c r="V318" s="49"/>
      <c r="W318" s="37"/>
      <c r="X318" s="60"/>
      <c r="Y318" s="37"/>
      <c r="Z318" s="37"/>
      <c r="AA318" s="37">
        <v>0</v>
      </c>
      <c r="AB318" s="37">
        <v>0</v>
      </c>
      <c r="AC318" s="37"/>
    </row>
    <row r="319" spans="1:29" ht="45" customHeight="1">
      <c r="A319" s="54"/>
      <c r="B319" s="55" t="str">
        <f t="shared" si="2"/>
        <v>월</v>
      </c>
      <c r="C319" s="55" t="str">
        <f t="shared" si="3"/>
        <v>26년 4월 2주차</v>
      </c>
      <c r="D319" s="55">
        <v>46119</v>
      </c>
      <c r="E319" s="54">
        <v>1</v>
      </c>
      <c r="F319" s="54" t="s">
        <v>58</v>
      </c>
      <c r="G319" s="54" t="s">
        <v>62</v>
      </c>
      <c r="H319" s="33"/>
      <c r="I319" s="54" t="s">
        <v>34</v>
      </c>
      <c r="J319" s="35">
        <v>181</v>
      </c>
      <c r="K319" s="35">
        <v>211</v>
      </c>
      <c r="L319" s="34">
        <v>2439</v>
      </c>
      <c r="M319" s="34">
        <v>11559</v>
      </c>
      <c r="N319" s="35">
        <v>5</v>
      </c>
      <c r="O319" s="34">
        <v>488</v>
      </c>
      <c r="P319" s="70">
        <v>2.3699999999999999E-2</v>
      </c>
      <c r="Q319" s="33">
        <v>6</v>
      </c>
      <c r="R319" s="70">
        <v>2.8400000000000002E-2</v>
      </c>
      <c r="S319" s="34">
        <v>407</v>
      </c>
      <c r="T319" s="47"/>
      <c r="U319" s="48"/>
      <c r="V319" s="49"/>
      <c r="W319" s="37"/>
      <c r="X319" s="60"/>
      <c r="Y319" s="37"/>
      <c r="Z319" s="37"/>
      <c r="AA319" s="37">
        <v>2</v>
      </c>
      <c r="AB319" s="37">
        <v>0</v>
      </c>
      <c r="AC319" s="37"/>
    </row>
    <row r="320" spans="1:29" ht="45" customHeight="1">
      <c r="A320" s="54"/>
      <c r="B320" s="55" t="str">
        <f t="shared" si="2"/>
        <v>월</v>
      </c>
      <c r="C320" s="55" t="str">
        <f t="shared" si="3"/>
        <v>26년 4월 2주차</v>
      </c>
      <c r="D320" s="55">
        <v>46119</v>
      </c>
      <c r="E320" s="54">
        <v>2</v>
      </c>
      <c r="F320" s="54" t="s">
        <v>58</v>
      </c>
      <c r="G320" s="54" t="s">
        <v>62</v>
      </c>
      <c r="H320" s="33"/>
      <c r="I320" s="54" t="s">
        <v>34</v>
      </c>
      <c r="J320" s="35">
        <v>966</v>
      </c>
      <c r="K320" s="35">
        <v>1137</v>
      </c>
      <c r="L320" s="34">
        <v>12446</v>
      </c>
      <c r="M320" s="34">
        <v>10946</v>
      </c>
      <c r="N320" s="35">
        <v>8</v>
      </c>
      <c r="O320" s="34">
        <v>1556</v>
      </c>
      <c r="P320" s="70">
        <v>7.0000000000000001E-3</v>
      </c>
      <c r="Q320" s="33">
        <v>18</v>
      </c>
      <c r="R320" s="70">
        <v>1.5800000000000002E-2</v>
      </c>
      <c r="S320" s="34">
        <v>691</v>
      </c>
      <c r="T320" s="47"/>
      <c r="U320" s="48"/>
      <c r="V320" s="49"/>
      <c r="W320" s="37"/>
      <c r="X320" s="60"/>
      <c r="Y320" s="37"/>
      <c r="Z320" s="37"/>
      <c r="AA320" s="37">
        <v>16</v>
      </c>
      <c r="AB320" s="37">
        <v>1</v>
      </c>
      <c r="AC320" s="37"/>
    </row>
    <row r="321" spans="1:29" ht="45" customHeight="1">
      <c r="A321" s="54"/>
      <c r="B321" s="55" t="str">
        <f t="shared" si="2"/>
        <v>월</v>
      </c>
      <c r="C321" s="55" t="str">
        <f t="shared" si="3"/>
        <v>26년 4월 2주차</v>
      </c>
      <c r="D321" s="55">
        <v>46119</v>
      </c>
      <c r="E321" s="54">
        <v>2</v>
      </c>
      <c r="F321" s="54" t="s">
        <v>58</v>
      </c>
      <c r="G321" s="54" t="s">
        <v>62</v>
      </c>
      <c r="H321" s="33"/>
      <c r="I321" s="54" t="s">
        <v>34</v>
      </c>
      <c r="J321" s="35">
        <v>234</v>
      </c>
      <c r="K321" s="35">
        <v>310</v>
      </c>
      <c r="L321" s="34">
        <v>4190</v>
      </c>
      <c r="M321" s="34">
        <v>13516</v>
      </c>
      <c r="N321" s="35">
        <v>5</v>
      </c>
      <c r="O321" s="34">
        <v>838</v>
      </c>
      <c r="P321" s="70">
        <v>1.61E-2</v>
      </c>
      <c r="Q321" s="33">
        <v>13</v>
      </c>
      <c r="R321" s="70">
        <v>4.19E-2</v>
      </c>
      <c r="S321" s="34">
        <v>322</v>
      </c>
      <c r="T321" s="47"/>
      <c r="U321" s="48"/>
      <c r="V321" s="49"/>
      <c r="W321" s="37"/>
      <c r="X321" s="60"/>
      <c r="Y321" s="37"/>
      <c r="Z321" s="37"/>
      <c r="AA321" s="37">
        <v>10</v>
      </c>
      <c r="AB321" s="37">
        <v>1</v>
      </c>
      <c r="AC321" s="37"/>
    </row>
    <row r="322" spans="1:29" ht="45" customHeight="1">
      <c r="A322" s="54"/>
      <c r="B322" s="55" t="str">
        <f t="shared" si="2"/>
        <v>월</v>
      </c>
      <c r="C322" s="55" t="str">
        <f t="shared" si="3"/>
        <v>26년 4월 2주차</v>
      </c>
      <c r="D322" s="55">
        <v>46119</v>
      </c>
      <c r="E322" s="54">
        <v>3</v>
      </c>
      <c r="F322" s="54" t="s">
        <v>58</v>
      </c>
      <c r="G322" s="54" t="s">
        <v>62</v>
      </c>
      <c r="H322" s="33"/>
      <c r="I322" s="54" t="s">
        <v>34</v>
      </c>
      <c r="J322" s="35">
        <v>1049</v>
      </c>
      <c r="K322" s="35">
        <v>1271</v>
      </c>
      <c r="L322" s="34">
        <v>9492</v>
      </c>
      <c r="M322" s="34">
        <v>7468</v>
      </c>
      <c r="N322" s="35">
        <v>16</v>
      </c>
      <c r="O322" s="34">
        <v>593</v>
      </c>
      <c r="P322" s="70">
        <v>1.26E-2</v>
      </c>
      <c r="Q322" s="33">
        <v>39</v>
      </c>
      <c r="R322" s="70">
        <v>3.0700000000000002E-2</v>
      </c>
      <c r="S322" s="34">
        <v>243</v>
      </c>
      <c r="T322" s="47">
        <v>4.9040999999999997</v>
      </c>
      <c r="U322" s="48">
        <v>1</v>
      </c>
      <c r="V322" s="49">
        <v>46550</v>
      </c>
      <c r="W322" s="37">
        <v>9492</v>
      </c>
      <c r="X322" s="60">
        <v>2</v>
      </c>
      <c r="Y322" s="37">
        <v>178000</v>
      </c>
      <c r="Z322" s="37">
        <v>4746</v>
      </c>
      <c r="AA322" s="37">
        <v>19</v>
      </c>
      <c r="AB322" s="37">
        <v>1</v>
      </c>
      <c r="AC322" s="37"/>
    </row>
    <row r="323" spans="1:29" ht="45" customHeight="1">
      <c r="A323" s="54"/>
      <c r="B323" s="55" t="str">
        <f t="shared" si="2"/>
        <v>월</v>
      </c>
      <c r="C323" s="55" t="str">
        <f t="shared" si="3"/>
        <v>26년 4월 2주차</v>
      </c>
      <c r="D323" s="55">
        <v>46119</v>
      </c>
      <c r="E323" s="54">
        <v>4</v>
      </c>
      <c r="F323" s="54" t="s">
        <v>58</v>
      </c>
      <c r="G323" s="54" t="s">
        <v>62</v>
      </c>
      <c r="H323" s="33"/>
      <c r="I323" s="54" t="s">
        <v>34</v>
      </c>
      <c r="J323" s="35">
        <v>404</v>
      </c>
      <c r="K323" s="35">
        <v>475</v>
      </c>
      <c r="L323" s="34">
        <v>4454</v>
      </c>
      <c r="M323" s="34">
        <v>9377</v>
      </c>
      <c r="N323" s="35">
        <v>5</v>
      </c>
      <c r="O323" s="34">
        <v>891</v>
      </c>
      <c r="P323" s="70">
        <v>1.0500000000000001E-2</v>
      </c>
      <c r="Q323" s="33">
        <v>12</v>
      </c>
      <c r="R323" s="70">
        <v>2.53E-2</v>
      </c>
      <c r="S323" s="34">
        <v>371</v>
      </c>
      <c r="T323" s="47"/>
      <c r="U323" s="48"/>
      <c r="V323" s="49"/>
      <c r="W323" s="37"/>
      <c r="X323" s="60"/>
      <c r="Y323" s="37"/>
      <c r="Z323" s="37"/>
      <c r="AA323" s="37">
        <v>19</v>
      </c>
      <c r="AB323" s="37">
        <v>0</v>
      </c>
      <c r="AC323" s="37"/>
    </row>
    <row r="324" spans="1:29" ht="45" customHeight="1">
      <c r="A324" s="54"/>
      <c r="B324" s="55" t="str">
        <f t="shared" si="2"/>
        <v>월</v>
      </c>
      <c r="C324" s="55" t="str">
        <f t="shared" si="3"/>
        <v>26년 4월 2주차</v>
      </c>
      <c r="D324" s="55">
        <v>46120</v>
      </c>
      <c r="E324" s="54">
        <v>1</v>
      </c>
      <c r="F324" s="54" t="s">
        <v>58</v>
      </c>
      <c r="G324" s="54" t="s">
        <v>62</v>
      </c>
      <c r="H324" s="33"/>
      <c r="I324" s="54" t="s">
        <v>34</v>
      </c>
      <c r="J324" s="35">
        <v>535</v>
      </c>
      <c r="K324" s="35">
        <v>846</v>
      </c>
      <c r="L324" s="34">
        <v>14295</v>
      </c>
      <c r="M324" s="34">
        <v>16897</v>
      </c>
      <c r="N324" s="35">
        <v>10</v>
      </c>
      <c r="O324" s="34">
        <v>1430</v>
      </c>
      <c r="P324" s="70">
        <v>1.18E-2</v>
      </c>
      <c r="Q324" s="33">
        <v>13</v>
      </c>
      <c r="R324" s="70">
        <v>1.54E-2</v>
      </c>
      <c r="S324" s="34">
        <v>1100</v>
      </c>
      <c r="T324" s="47"/>
      <c r="U324" s="48"/>
      <c r="V324" s="49"/>
      <c r="W324" s="37"/>
      <c r="X324" s="60"/>
      <c r="Y324" s="37"/>
      <c r="Z324" s="37"/>
      <c r="AA324" s="37">
        <v>14</v>
      </c>
      <c r="AB324" s="37">
        <v>0</v>
      </c>
      <c r="AC324" s="37"/>
    </row>
    <row r="325" spans="1:29" ht="45" customHeight="1">
      <c r="A325" s="54"/>
      <c r="B325" s="55" t="str">
        <f t="shared" si="2"/>
        <v>월</v>
      </c>
      <c r="C325" s="55" t="str">
        <f t="shared" si="3"/>
        <v>26년 4월 2주차</v>
      </c>
      <c r="D325" s="55">
        <v>46120</v>
      </c>
      <c r="E325" s="54">
        <v>2</v>
      </c>
      <c r="F325" s="54" t="s">
        <v>58</v>
      </c>
      <c r="G325" s="54" t="s">
        <v>62</v>
      </c>
      <c r="H325" s="33"/>
      <c r="I325" s="54" t="s">
        <v>34</v>
      </c>
      <c r="J325" s="35">
        <v>426</v>
      </c>
      <c r="K325" s="35">
        <v>535</v>
      </c>
      <c r="L325" s="34">
        <v>7401</v>
      </c>
      <c r="M325" s="34">
        <v>13834</v>
      </c>
      <c r="N325" s="35">
        <v>6</v>
      </c>
      <c r="O325" s="34">
        <v>1234</v>
      </c>
      <c r="P325" s="70">
        <v>1.12E-2</v>
      </c>
      <c r="Q325" s="33">
        <v>9</v>
      </c>
      <c r="R325" s="70">
        <v>1.6799999999999999E-2</v>
      </c>
      <c r="S325" s="34">
        <v>822</v>
      </c>
      <c r="T325" s="47"/>
      <c r="U325" s="48"/>
      <c r="V325" s="49"/>
      <c r="W325" s="37"/>
      <c r="X325" s="60">
        <v>1</v>
      </c>
      <c r="Y325" s="37">
        <v>69000</v>
      </c>
      <c r="Z325" s="37">
        <v>7401</v>
      </c>
      <c r="AA325" s="37">
        <v>7</v>
      </c>
      <c r="AB325" s="37">
        <v>0</v>
      </c>
      <c r="AC325" s="37"/>
    </row>
    <row r="326" spans="1:29" ht="45" customHeight="1">
      <c r="A326" s="54"/>
      <c r="B326" s="55" t="str">
        <f t="shared" si="2"/>
        <v>월</v>
      </c>
      <c r="C326" s="55" t="str">
        <f t="shared" si="3"/>
        <v>26년 4월 2주차</v>
      </c>
      <c r="D326" s="55">
        <v>46121</v>
      </c>
      <c r="E326" s="54">
        <v>1</v>
      </c>
      <c r="F326" s="54" t="s">
        <v>58</v>
      </c>
      <c r="G326" s="54" t="s">
        <v>62</v>
      </c>
      <c r="H326" s="33"/>
      <c r="I326" s="54" t="s">
        <v>34</v>
      </c>
      <c r="J326" s="35">
        <v>539</v>
      </c>
      <c r="K326" s="35">
        <v>817</v>
      </c>
      <c r="L326" s="34">
        <v>10272</v>
      </c>
      <c r="M326" s="34">
        <v>12573</v>
      </c>
      <c r="N326" s="35">
        <v>6</v>
      </c>
      <c r="O326" s="34">
        <v>1712</v>
      </c>
      <c r="P326" s="70">
        <v>7.3000000000000001E-3</v>
      </c>
      <c r="Q326" s="33">
        <v>10</v>
      </c>
      <c r="R326" s="70">
        <v>1.2200000000000001E-2</v>
      </c>
      <c r="S326" s="34">
        <v>1027</v>
      </c>
      <c r="T326" s="47"/>
      <c r="U326" s="48"/>
      <c r="V326" s="49"/>
      <c r="W326" s="37"/>
      <c r="X326" s="60"/>
      <c r="Y326" s="37"/>
      <c r="Z326" s="37"/>
      <c r="AA326" s="37">
        <v>12</v>
      </c>
      <c r="AB326" s="37">
        <v>0</v>
      </c>
      <c r="AC326" s="37"/>
    </row>
    <row r="327" spans="1:29" ht="45" customHeight="1">
      <c r="A327" s="54"/>
      <c r="B327" s="55" t="str">
        <f t="shared" si="2"/>
        <v>월</v>
      </c>
      <c r="C327" s="55" t="str">
        <f t="shared" si="3"/>
        <v>26년 4월 2주차</v>
      </c>
      <c r="D327" s="55">
        <v>46121</v>
      </c>
      <c r="E327" s="54">
        <v>2</v>
      </c>
      <c r="F327" s="54" t="s">
        <v>58</v>
      </c>
      <c r="G327" s="54" t="s">
        <v>62</v>
      </c>
      <c r="H327" s="33"/>
      <c r="I327" s="54" t="s">
        <v>34</v>
      </c>
      <c r="J327" s="35">
        <v>613</v>
      </c>
      <c r="K327" s="35">
        <v>707</v>
      </c>
      <c r="L327" s="34">
        <v>7469</v>
      </c>
      <c r="M327" s="34">
        <v>10564</v>
      </c>
      <c r="N327" s="35">
        <v>9</v>
      </c>
      <c r="O327" s="34">
        <v>830</v>
      </c>
      <c r="P327" s="70">
        <v>1.2699999999999999E-2</v>
      </c>
      <c r="Q327" s="33">
        <v>16</v>
      </c>
      <c r="R327" s="70">
        <v>2.2599999999999999E-2</v>
      </c>
      <c r="S327" s="34">
        <v>467</v>
      </c>
      <c r="T327" s="47"/>
      <c r="U327" s="48"/>
      <c r="V327" s="49"/>
      <c r="W327" s="37"/>
      <c r="X327" s="60"/>
      <c r="Y327" s="37"/>
      <c r="Z327" s="37"/>
      <c r="AA327" s="37">
        <v>11</v>
      </c>
      <c r="AB327" s="37">
        <v>1</v>
      </c>
      <c r="AC327" s="37"/>
    </row>
    <row r="328" spans="1:29" ht="45" customHeight="1">
      <c r="A328" s="54"/>
      <c r="B328" s="55" t="str">
        <f t="shared" si="2"/>
        <v>월</v>
      </c>
      <c r="C328" s="55" t="str">
        <f t="shared" si="3"/>
        <v>26년 4월 2주차</v>
      </c>
      <c r="D328" s="55">
        <v>46122</v>
      </c>
      <c r="E328" s="54">
        <v>1</v>
      </c>
      <c r="F328" s="54" t="s">
        <v>58</v>
      </c>
      <c r="G328" s="54" t="s">
        <v>62</v>
      </c>
      <c r="H328" s="33"/>
      <c r="I328" s="54" t="s">
        <v>34</v>
      </c>
      <c r="J328" s="35">
        <v>559</v>
      </c>
      <c r="K328" s="35">
        <v>793</v>
      </c>
      <c r="L328" s="34">
        <v>10527</v>
      </c>
      <c r="M328" s="34">
        <v>13275</v>
      </c>
      <c r="N328" s="35">
        <v>13</v>
      </c>
      <c r="O328" s="34">
        <v>810</v>
      </c>
      <c r="P328" s="70">
        <v>1.6400000000000001E-2</v>
      </c>
      <c r="Q328" s="33">
        <v>23</v>
      </c>
      <c r="R328" s="70">
        <v>2.9000000000000001E-2</v>
      </c>
      <c r="S328" s="34">
        <v>458</v>
      </c>
      <c r="T328" s="47"/>
      <c r="U328" s="48"/>
      <c r="V328" s="49"/>
      <c r="W328" s="37"/>
      <c r="X328" s="60">
        <v>1</v>
      </c>
      <c r="Y328" s="37">
        <v>149000</v>
      </c>
      <c r="Z328" s="37">
        <v>10527</v>
      </c>
      <c r="AA328" s="37">
        <v>17</v>
      </c>
      <c r="AB328" s="37">
        <v>1</v>
      </c>
      <c r="AC328" s="37"/>
    </row>
    <row r="329" spans="1:29" ht="45" customHeight="1">
      <c r="A329" s="54"/>
      <c r="B329" s="55" t="str">
        <f t="shared" si="2"/>
        <v>월</v>
      </c>
      <c r="C329" s="55" t="str">
        <f t="shared" si="3"/>
        <v>26년 4월 2주차</v>
      </c>
      <c r="D329" s="55">
        <v>46122</v>
      </c>
      <c r="E329" s="54">
        <v>2</v>
      </c>
      <c r="F329" s="54" t="s">
        <v>58</v>
      </c>
      <c r="G329" s="54" t="s">
        <v>62</v>
      </c>
      <c r="H329" s="33"/>
      <c r="I329" s="54" t="s">
        <v>34</v>
      </c>
      <c r="J329" s="35">
        <v>401</v>
      </c>
      <c r="K329" s="35">
        <v>484</v>
      </c>
      <c r="L329" s="34">
        <v>8011</v>
      </c>
      <c r="M329" s="34">
        <v>16552</v>
      </c>
      <c r="N329" s="35">
        <v>8</v>
      </c>
      <c r="O329" s="34">
        <v>1001</v>
      </c>
      <c r="P329" s="70">
        <v>1.6500000000000001E-2</v>
      </c>
      <c r="Q329" s="33">
        <v>14</v>
      </c>
      <c r="R329" s="70">
        <v>2.8899999999999999E-2</v>
      </c>
      <c r="S329" s="34">
        <v>572</v>
      </c>
      <c r="T329" s="47"/>
      <c r="U329" s="48"/>
      <c r="V329" s="49"/>
      <c r="W329" s="37"/>
      <c r="X329" s="60"/>
      <c r="Y329" s="37"/>
      <c r="Z329" s="37"/>
      <c r="AA329" s="37">
        <v>7</v>
      </c>
      <c r="AB329" s="37">
        <v>1</v>
      </c>
      <c r="AC329" s="37"/>
    </row>
    <row r="330" spans="1:29" ht="45" customHeight="1">
      <c r="A330" s="54"/>
      <c r="B330" s="55" t="str">
        <f t="shared" si="2"/>
        <v>월</v>
      </c>
      <c r="C330" s="55" t="str">
        <f t="shared" si="3"/>
        <v>26년 4월 2주차</v>
      </c>
      <c r="D330" s="55">
        <v>46123</v>
      </c>
      <c r="E330" s="54">
        <v>1</v>
      </c>
      <c r="F330" s="54" t="s">
        <v>58</v>
      </c>
      <c r="G330" s="54" t="s">
        <v>62</v>
      </c>
      <c r="H330" s="33"/>
      <c r="I330" s="54" t="s">
        <v>34</v>
      </c>
      <c r="J330" s="35">
        <v>875</v>
      </c>
      <c r="K330" s="35">
        <v>1121</v>
      </c>
      <c r="L330" s="34">
        <v>11186</v>
      </c>
      <c r="M330" s="34">
        <v>9979</v>
      </c>
      <c r="N330" s="35">
        <v>12</v>
      </c>
      <c r="O330" s="34">
        <v>932</v>
      </c>
      <c r="P330" s="70">
        <v>1.0699999999999999E-2</v>
      </c>
      <c r="Q330" s="33">
        <v>22</v>
      </c>
      <c r="R330" s="70">
        <v>1.9599999999999999E-2</v>
      </c>
      <c r="S330" s="34">
        <v>508</v>
      </c>
      <c r="T330" s="47"/>
      <c r="U330" s="48"/>
      <c r="V330" s="49"/>
      <c r="W330" s="37"/>
      <c r="X330" s="60"/>
      <c r="Y330" s="37"/>
      <c r="Z330" s="37"/>
      <c r="AA330" s="37">
        <v>15</v>
      </c>
      <c r="AB330" s="37">
        <v>0</v>
      </c>
      <c r="AC330" s="37"/>
    </row>
    <row r="331" spans="1:29" ht="45" customHeight="1">
      <c r="A331" s="54"/>
      <c r="B331" s="55" t="str">
        <f t="shared" si="2"/>
        <v>월</v>
      </c>
      <c r="C331" s="55" t="str">
        <f t="shared" si="3"/>
        <v>26년 4월 2주차</v>
      </c>
      <c r="D331" s="55">
        <v>46123</v>
      </c>
      <c r="E331" s="54">
        <v>2</v>
      </c>
      <c r="F331" s="54" t="s">
        <v>58</v>
      </c>
      <c r="G331" s="54" t="s">
        <v>62</v>
      </c>
      <c r="H331" s="33"/>
      <c r="I331" s="54" t="s">
        <v>34</v>
      </c>
      <c r="J331" s="35">
        <v>277</v>
      </c>
      <c r="K331" s="35">
        <v>336</v>
      </c>
      <c r="L331" s="34">
        <v>4124</v>
      </c>
      <c r="M331" s="34">
        <v>12274</v>
      </c>
      <c r="N331" s="35">
        <v>2</v>
      </c>
      <c r="O331" s="34">
        <v>2062</v>
      </c>
      <c r="P331" s="70">
        <v>6.0000000000000001E-3</v>
      </c>
      <c r="Q331" s="33">
        <v>4</v>
      </c>
      <c r="R331" s="70">
        <v>1.1900000000000001E-2</v>
      </c>
      <c r="S331" s="34">
        <v>1031</v>
      </c>
      <c r="T331" s="47"/>
      <c r="U331" s="48"/>
      <c r="V331" s="49"/>
      <c r="W331" s="37"/>
      <c r="X331" s="60"/>
      <c r="Y331" s="37"/>
      <c r="Z331" s="37"/>
      <c r="AA331" s="37">
        <v>4</v>
      </c>
      <c r="AB331" s="37">
        <v>0</v>
      </c>
      <c r="AC331" s="37"/>
    </row>
    <row r="332" spans="1:29" ht="45" customHeight="1">
      <c r="A332" s="54"/>
      <c r="B332" s="55" t="str">
        <f t="shared" si="2"/>
        <v>월</v>
      </c>
      <c r="C332" s="55" t="str">
        <f t="shared" si="3"/>
        <v>26년 4월 2주차</v>
      </c>
      <c r="D332" s="55">
        <v>46124</v>
      </c>
      <c r="E332" s="54">
        <v>1</v>
      </c>
      <c r="F332" s="54" t="s">
        <v>58</v>
      </c>
      <c r="G332" s="54" t="s">
        <v>62</v>
      </c>
      <c r="H332" s="33"/>
      <c r="I332" s="54" t="s">
        <v>34</v>
      </c>
      <c r="J332" s="35">
        <v>972</v>
      </c>
      <c r="K332" s="35">
        <v>1325</v>
      </c>
      <c r="L332" s="34">
        <v>18138</v>
      </c>
      <c r="M332" s="34">
        <v>13689</v>
      </c>
      <c r="N332" s="35">
        <v>12</v>
      </c>
      <c r="O332" s="34">
        <v>1512</v>
      </c>
      <c r="P332" s="70">
        <v>9.1000000000000004E-3</v>
      </c>
      <c r="Q332" s="33">
        <v>16</v>
      </c>
      <c r="R332" s="70">
        <v>1.21E-2</v>
      </c>
      <c r="S332" s="34">
        <v>1134</v>
      </c>
      <c r="T332" s="47"/>
      <c r="U332" s="48"/>
      <c r="V332" s="49"/>
      <c r="W332" s="37"/>
      <c r="X332" s="60"/>
      <c r="Y332" s="37"/>
      <c r="Z332" s="37"/>
      <c r="AA332" s="37">
        <v>16</v>
      </c>
      <c r="AB332" s="37">
        <v>0</v>
      </c>
      <c r="AC332" s="37"/>
    </row>
    <row r="333" spans="1:29" ht="45" customHeight="1">
      <c r="A333" s="54"/>
      <c r="B333" s="55" t="str">
        <f t="shared" si="2"/>
        <v>월</v>
      </c>
      <c r="C333" s="55" t="str">
        <f t="shared" si="3"/>
        <v>26년 4월 2주차</v>
      </c>
      <c r="D333" s="55">
        <v>46124</v>
      </c>
      <c r="E333" s="54">
        <v>2</v>
      </c>
      <c r="F333" s="54" t="s">
        <v>58</v>
      </c>
      <c r="G333" s="54" t="s">
        <v>62</v>
      </c>
      <c r="H333" s="33"/>
      <c r="I333" s="54" t="s">
        <v>34</v>
      </c>
      <c r="J333" s="35">
        <v>72</v>
      </c>
      <c r="K333" s="35">
        <v>91</v>
      </c>
      <c r="L333" s="34">
        <v>1199</v>
      </c>
      <c r="M333" s="34">
        <v>13176</v>
      </c>
      <c r="N333" s="35">
        <v>2</v>
      </c>
      <c r="O333" s="34">
        <v>600</v>
      </c>
      <c r="P333" s="70">
        <v>2.1999999999999999E-2</v>
      </c>
      <c r="Q333" s="33">
        <v>4</v>
      </c>
      <c r="R333" s="70">
        <v>4.3999999999999997E-2</v>
      </c>
      <c r="S333" s="34">
        <v>300</v>
      </c>
      <c r="T333" s="47"/>
      <c r="U333" s="48"/>
      <c r="V333" s="49"/>
      <c r="W333" s="37"/>
      <c r="X333" s="60"/>
      <c r="Y333" s="37"/>
      <c r="Z333" s="37"/>
      <c r="AA333" s="37">
        <v>4</v>
      </c>
      <c r="AB333" s="37">
        <v>0</v>
      </c>
      <c r="AC333" s="37"/>
    </row>
    <row r="334" spans="1:29" ht="45" customHeight="1">
      <c r="A334" s="54"/>
      <c r="B334" s="55" t="str">
        <f t="shared" si="2"/>
        <v>월</v>
      </c>
      <c r="C334" s="55" t="str">
        <f t="shared" si="3"/>
        <v>26년 4월 3주차</v>
      </c>
      <c r="D334" s="55">
        <v>46125</v>
      </c>
      <c r="E334" s="54">
        <v>1</v>
      </c>
      <c r="F334" s="54" t="s">
        <v>58</v>
      </c>
      <c r="G334" s="54" t="s">
        <v>62</v>
      </c>
      <c r="H334" s="33"/>
      <c r="I334" s="54" t="s">
        <v>34</v>
      </c>
      <c r="J334" s="35">
        <v>766</v>
      </c>
      <c r="K334" s="35">
        <v>1081</v>
      </c>
      <c r="L334" s="34">
        <v>14611</v>
      </c>
      <c r="M334" s="34">
        <v>13516</v>
      </c>
      <c r="N334" s="35">
        <v>9</v>
      </c>
      <c r="O334" s="34">
        <v>1623</v>
      </c>
      <c r="P334" s="70">
        <v>8.3000000000000001E-3</v>
      </c>
      <c r="Q334" s="33">
        <v>21</v>
      </c>
      <c r="R334" s="70">
        <v>1.9400000000000001E-2</v>
      </c>
      <c r="S334" s="34">
        <v>696</v>
      </c>
      <c r="T334" s="47"/>
      <c r="U334" s="48"/>
      <c r="V334" s="49"/>
      <c r="W334" s="37"/>
      <c r="X334" s="60"/>
      <c r="Y334" s="37"/>
      <c r="Z334" s="37"/>
      <c r="AA334" s="37">
        <v>25</v>
      </c>
      <c r="AB334" s="37">
        <v>1</v>
      </c>
      <c r="AC334" s="37"/>
    </row>
    <row r="335" spans="1:29" ht="45" customHeight="1">
      <c r="A335" s="54"/>
      <c r="B335" s="55" t="str">
        <f t="shared" si="2"/>
        <v>월</v>
      </c>
      <c r="C335" s="55" t="str">
        <f t="shared" si="3"/>
        <v>26년 4월 3주차</v>
      </c>
      <c r="D335" s="55">
        <v>46125</v>
      </c>
      <c r="E335" s="54">
        <v>2</v>
      </c>
      <c r="F335" s="54" t="s">
        <v>58</v>
      </c>
      <c r="G335" s="54" t="s">
        <v>62</v>
      </c>
      <c r="H335" s="33"/>
      <c r="I335" s="54" t="s">
        <v>34</v>
      </c>
      <c r="J335" s="35">
        <v>349</v>
      </c>
      <c r="K335" s="35">
        <v>423</v>
      </c>
      <c r="L335" s="34">
        <v>5384</v>
      </c>
      <c r="M335" s="34">
        <v>12728</v>
      </c>
      <c r="N335" s="35">
        <v>4</v>
      </c>
      <c r="O335" s="34">
        <v>1346</v>
      </c>
      <c r="P335" s="70">
        <v>9.4999999999999998E-3</v>
      </c>
      <c r="Q335" s="33">
        <v>7</v>
      </c>
      <c r="R335" s="70">
        <v>1.6500000000000001E-2</v>
      </c>
      <c r="S335" s="34">
        <v>769</v>
      </c>
      <c r="T335" s="47"/>
      <c r="U335" s="48"/>
      <c r="V335" s="49"/>
      <c r="W335" s="37"/>
      <c r="X335" s="60"/>
      <c r="Y335" s="37"/>
      <c r="Z335" s="37"/>
      <c r="AA335" s="37">
        <v>5</v>
      </c>
      <c r="AB335" s="37">
        <v>0</v>
      </c>
      <c r="AC335" s="37"/>
    </row>
    <row r="336" spans="1:29" ht="45" customHeight="1">
      <c r="A336" s="54"/>
      <c r="B336" s="55" t="str">
        <f t="shared" si="2"/>
        <v>월</v>
      </c>
      <c r="C336" s="55" t="str">
        <f t="shared" si="3"/>
        <v>26년 4월 3주차</v>
      </c>
      <c r="D336" s="55">
        <v>46126</v>
      </c>
      <c r="E336" s="54">
        <v>1</v>
      </c>
      <c r="F336" s="54" t="s">
        <v>58</v>
      </c>
      <c r="G336" s="54" t="s">
        <v>62</v>
      </c>
      <c r="H336" s="33"/>
      <c r="I336" s="54" t="s">
        <v>34</v>
      </c>
      <c r="J336" s="35">
        <v>707</v>
      </c>
      <c r="K336" s="35">
        <v>1049</v>
      </c>
      <c r="L336" s="34">
        <v>13798</v>
      </c>
      <c r="M336" s="34">
        <v>13153</v>
      </c>
      <c r="N336" s="35">
        <v>8</v>
      </c>
      <c r="O336" s="34">
        <v>1725</v>
      </c>
      <c r="P336" s="70">
        <v>7.6E-3</v>
      </c>
      <c r="Q336" s="33">
        <v>14</v>
      </c>
      <c r="R336" s="70">
        <v>1.3299999999999999E-2</v>
      </c>
      <c r="S336" s="34">
        <v>986</v>
      </c>
      <c r="T336" s="47"/>
      <c r="U336" s="48"/>
      <c r="V336" s="49"/>
      <c r="W336" s="37"/>
      <c r="X336" s="60"/>
      <c r="Y336" s="37"/>
      <c r="Z336" s="37"/>
      <c r="AA336" s="37">
        <v>31</v>
      </c>
      <c r="AB336" s="37">
        <v>1</v>
      </c>
      <c r="AC336" s="37"/>
    </row>
    <row r="337" spans="1:29" ht="45" customHeight="1">
      <c r="A337" s="54"/>
      <c r="B337" s="55" t="str">
        <f t="shared" si="2"/>
        <v>월</v>
      </c>
      <c r="C337" s="55" t="str">
        <f t="shared" si="3"/>
        <v>26년 4월 3주차</v>
      </c>
      <c r="D337" s="55">
        <v>46126</v>
      </c>
      <c r="E337" s="54">
        <v>2</v>
      </c>
      <c r="F337" s="54" t="s">
        <v>58</v>
      </c>
      <c r="G337" s="54" t="s">
        <v>62</v>
      </c>
      <c r="H337" s="33"/>
      <c r="I337" s="54" t="s">
        <v>34</v>
      </c>
      <c r="J337" s="35">
        <v>296</v>
      </c>
      <c r="K337" s="35">
        <v>402</v>
      </c>
      <c r="L337" s="34">
        <v>6705</v>
      </c>
      <c r="M337" s="34">
        <v>16679</v>
      </c>
      <c r="N337" s="35">
        <v>2</v>
      </c>
      <c r="O337" s="34">
        <v>3353</v>
      </c>
      <c r="P337" s="70">
        <v>5.0000000000000001E-3</v>
      </c>
      <c r="Q337" s="33">
        <v>8</v>
      </c>
      <c r="R337" s="70">
        <v>1.9900000000000001E-2</v>
      </c>
      <c r="S337" s="34">
        <v>838</v>
      </c>
      <c r="T337" s="47"/>
      <c r="U337" s="48"/>
      <c r="V337" s="49"/>
      <c r="W337" s="37"/>
      <c r="X337" s="60"/>
      <c r="Y337" s="37"/>
      <c r="Z337" s="37"/>
      <c r="AA337" s="37">
        <v>18</v>
      </c>
      <c r="AB337" s="37">
        <v>0</v>
      </c>
      <c r="AC337" s="37"/>
    </row>
    <row r="338" spans="1:29" ht="45" customHeight="1">
      <c r="A338" s="54"/>
      <c r="B338" s="55" t="str">
        <f t="shared" si="2"/>
        <v>월</v>
      </c>
      <c r="C338" s="55" t="str">
        <f t="shared" si="3"/>
        <v>26년 4월 3주차</v>
      </c>
      <c r="D338" s="55">
        <v>46127</v>
      </c>
      <c r="E338" s="54">
        <v>1</v>
      </c>
      <c r="F338" s="54" t="s">
        <v>58</v>
      </c>
      <c r="G338" s="54" t="s">
        <v>62</v>
      </c>
      <c r="H338" s="33"/>
      <c r="I338" s="54" t="s">
        <v>34</v>
      </c>
      <c r="J338" s="35">
        <v>795</v>
      </c>
      <c r="K338" s="35">
        <v>1208</v>
      </c>
      <c r="L338" s="34">
        <v>15626</v>
      </c>
      <c r="M338" s="34">
        <v>12935</v>
      </c>
      <c r="N338" s="35">
        <v>18</v>
      </c>
      <c r="O338" s="34">
        <v>868</v>
      </c>
      <c r="P338" s="70">
        <v>1.49E-2</v>
      </c>
      <c r="Q338" s="33">
        <v>37</v>
      </c>
      <c r="R338" s="70">
        <v>3.0599999999999999E-2</v>
      </c>
      <c r="S338" s="34">
        <v>422</v>
      </c>
      <c r="T338" s="47"/>
      <c r="U338" s="48"/>
      <c r="V338" s="49"/>
      <c r="W338" s="37"/>
      <c r="X338" s="60"/>
      <c r="Y338" s="37"/>
      <c r="Z338" s="37"/>
      <c r="AA338" s="37">
        <v>58</v>
      </c>
      <c r="AB338" s="37">
        <v>2</v>
      </c>
      <c r="AC338" s="37"/>
    </row>
    <row r="339" spans="1:29" ht="45" customHeight="1">
      <c r="A339" s="54"/>
      <c r="B339" s="55" t="str">
        <f t="shared" si="2"/>
        <v>월</v>
      </c>
      <c r="C339" s="55" t="str">
        <f t="shared" si="3"/>
        <v>26년 4월 3주차</v>
      </c>
      <c r="D339" s="55">
        <v>46127</v>
      </c>
      <c r="E339" s="54">
        <v>2</v>
      </c>
      <c r="F339" s="54" t="s">
        <v>58</v>
      </c>
      <c r="G339" s="54" t="s">
        <v>62</v>
      </c>
      <c r="H339" s="33"/>
      <c r="I339" s="54" t="s">
        <v>34</v>
      </c>
      <c r="J339" s="35">
        <v>96</v>
      </c>
      <c r="K339" s="35">
        <v>124</v>
      </c>
      <c r="L339" s="34">
        <v>2003</v>
      </c>
      <c r="M339" s="34">
        <v>16153</v>
      </c>
      <c r="N339" s="35">
        <v>3</v>
      </c>
      <c r="O339" s="34">
        <v>668</v>
      </c>
      <c r="P339" s="70">
        <v>2.4199999999999999E-2</v>
      </c>
      <c r="Q339" s="33">
        <v>6</v>
      </c>
      <c r="R339" s="70">
        <v>4.8399999999999999E-2</v>
      </c>
      <c r="S339" s="34">
        <v>334</v>
      </c>
      <c r="T339" s="47"/>
      <c r="U339" s="48"/>
      <c r="V339" s="49"/>
      <c r="W339" s="37"/>
      <c r="X339" s="60"/>
      <c r="Y339" s="37"/>
      <c r="Z339" s="37"/>
      <c r="AA339" s="37">
        <v>6</v>
      </c>
      <c r="AB339" s="37">
        <v>1</v>
      </c>
      <c r="AC339" s="37"/>
    </row>
    <row r="340" spans="1:29" ht="45" customHeight="1">
      <c r="A340" s="54"/>
      <c r="B340" s="55" t="str">
        <f t="shared" si="2"/>
        <v>월</v>
      </c>
      <c r="C340" s="55" t="str">
        <f t="shared" si="3"/>
        <v>26년 4월 3주차</v>
      </c>
      <c r="D340" s="55">
        <v>46128</v>
      </c>
      <c r="E340" s="54">
        <v>1</v>
      </c>
      <c r="F340" s="54" t="s">
        <v>58</v>
      </c>
      <c r="G340" s="54" t="s">
        <v>62</v>
      </c>
      <c r="H340" s="33"/>
      <c r="I340" s="54" t="s">
        <v>34</v>
      </c>
      <c r="J340" s="35">
        <v>988</v>
      </c>
      <c r="K340" s="35">
        <v>1505</v>
      </c>
      <c r="L340" s="34">
        <v>21207</v>
      </c>
      <c r="M340" s="34">
        <v>14091</v>
      </c>
      <c r="N340" s="35">
        <v>16</v>
      </c>
      <c r="O340" s="34">
        <v>1325</v>
      </c>
      <c r="P340" s="70">
        <v>1.06E-2</v>
      </c>
      <c r="Q340" s="33">
        <v>31</v>
      </c>
      <c r="R340" s="70">
        <v>2.06E-2</v>
      </c>
      <c r="S340" s="34">
        <v>684</v>
      </c>
      <c r="T340" s="47"/>
      <c r="U340" s="48"/>
      <c r="V340" s="49"/>
      <c r="W340" s="37"/>
      <c r="X340" s="60"/>
      <c r="Y340" s="37"/>
      <c r="Z340" s="37"/>
      <c r="AA340" s="37">
        <v>40</v>
      </c>
      <c r="AB340" s="37">
        <v>1</v>
      </c>
      <c r="AC340" s="37"/>
    </row>
    <row r="341" spans="1:29" ht="45" customHeight="1">
      <c r="A341" s="54"/>
      <c r="B341" s="55" t="str">
        <f t="shared" si="2"/>
        <v>월</v>
      </c>
      <c r="C341" s="55" t="str">
        <f t="shared" si="3"/>
        <v>26년 4월 3주차</v>
      </c>
      <c r="D341" s="55">
        <v>46128</v>
      </c>
      <c r="E341" s="54">
        <v>2</v>
      </c>
      <c r="F341" s="54" t="s">
        <v>58</v>
      </c>
      <c r="G341" s="54" t="s">
        <v>62</v>
      </c>
      <c r="H341" s="33"/>
      <c r="I341" s="54" t="s">
        <v>34</v>
      </c>
      <c r="J341" s="35">
        <v>35</v>
      </c>
      <c r="K341" s="35">
        <v>38</v>
      </c>
      <c r="L341" s="34">
        <v>702</v>
      </c>
      <c r="M341" s="34">
        <v>18474</v>
      </c>
      <c r="N341" s="35">
        <v>2</v>
      </c>
      <c r="O341" s="34">
        <v>351</v>
      </c>
      <c r="P341" s="70">
        <v>5.2600000000000001E-2</v>
      </c>
      <c r="Q341" s="33">
        <v>2</v>
      </c>
      <c r="R341" s="70">
        <v>5.2600000000000001E-2</v>
      </c>
      <c r="S341" s="34">
        <v>351</v>
      </c>
      <c r="T341" s="47"/>
      <c r="U341" s="48"/>
      <c r="V341" s="49"/>
      <c r="W341" s="37"/>
      <c r="X341" s="60"/>
      <c r="Y341" s="37"/>
      <c r="Z341" s="37"/>
      <c r="AA341" s="37">
        <v>4</v>
      </c>
      <c r="AB341" s="37">
        <v>0</v>
      </c>
      <c r="AC341" s="37"/>
    </row>
    <row r="342" spans="1:29" ht="45" customHeight="1">
      <c r="A342" s="54"/>
      <c r="B342" s="55" t="str">
        <f t="shared" si="2"/>
        <v>월</v>
      </c>
      <c r="C342" s="55" t="str">
        <f t="shared" si="3"/>
        <v>26년 4월 3주차</v>
      </c>
      <c r="D342" s="55">
        <v>46129</v>
      </c>
      <c r="E342" s="54">
        <v>1</v>
      </c>
      <c r="F342" s="54" t="s">
        <v>58</v>
      </c>
      <c r="G342" s="54" t="s">
        <v>62</v>
      </c>
      <c r="H342" s="33"/>
      <c r="I342" s="54" t="s">
        <v>34</v>
      </c>
      <c r="J342" s="35">
        <v>1216</v>
      </c>
      <c r="K342" s="35">
        <v>1677</v>
      </c>
      <c r="L342" s="34">
        <v>20167</v>
      </c>
      <c r="M342" s="34">
        <v>12026</v>
      </c>
      <c r="N342" s="35">
        <v>17</v>
      </c>
      <c r="O342" s="34">
        <v>1186</v>
      </c>
      <c r="P342" s="70">
        <v>1.01E-2</v>
      </c>
      <c r="Q342" s="33">
        <v>33</v>
      </c>
      <c r="R342" s="70">
        <v>1.9699999999999999E-2</v>
      </c>
      <c r="S342" s="34">
        <v>611</v>
      </c>
      <c r="T342" s="47"/>
      <c r="U342" s="48"/>
      <c r="V342" s="49"/>
      <c r="W342" s="37"/>
      <c r="X342" s="60"/>
      <c r="Y342" s="37"/>
      <c r="Z342" s="37"/>
      <c r="AA342" s="37">
        <v>37</v>
      </c>
      <c r="AB342" s="37">
        <v>1</v>
      </c>
      <c r="AC342" s="37"/>
    </row>
    <row r="343" spans="1:29" ht="45" customHeight="1">
      <c r="A343" s="54"/>
      <c r="B343" s="55" t="str">
        <f t="shared" si="2"/>
        <v>월</v>
      </c>
      <c r="C343" s="55" t="str">
        <f t="shared" si="3"/>
        <v>26년 4월 3주차</v>
      </c>
      <c r="D343" s="55">
        <v>46129</v>
      </c>
      <c r="E343" s="54">
        <v>2</v>
      </c>
      <c r="F343" s="54" t="s">
        <v>58</v>
      </c>
      <c r="G343" s="54" t="s">
        <v>62</v>
      </c>
      <c r="H343" s="33"/>
      <c r="I343" s="54" t="s">
        <v>34</v>
      </c>
      <c r="J343" s="35">
        <v>0</v>
      </c>
      <c r="K343" s="35">
        <v>0</v>
      </c>
      <c r="L343" s="34">
        <v>0</v>
      </c>
      <c r="M343" s="34">
        <v>0</v>
      </c>
      <c r="N343" s="35"/>
      <c r="O343" s="34"/>
      <c r="P343" s="59"/>
      <c r="Q343" s="33">
        <v>0</v>
      </c>
      <c r="R343" s="70">
        <v>0</v>
      </c>
      <c r="S343" s="34">
        <v>0</v>
      </c>
      <c r="T343" s="47"/>
      <c r="U343" s="48"/>
      <c r="V343" s="49"/>
      <c r="W343" s="37"/>
      <c r="X343" s="60"/>
      <c r="Y343" s="37"/>
      <c r="Z343" s="37"/>
      <c r="AA343" s="37">
        <v>0</v>
      </c>
      <c r="AB343" s="37">
        <v>0</v>
      </c>
      <c r="AC343" s="37"/>
    </row>
    <row r="344" spans="1:29" ht="45" customHeight="1">
      <c r="A344" s="54"/>
      <c r="B344" s="55" t="str">
        <f t="shared" si="2"/>
        <v>월</v>
      </c>
      <c r="C344" s="55" t="str">
        <f t="shared" si="3"/>
        <v>26년 4월 3주차</v>
      </c>
      <c r="D344" s="55">
        <v>46130</v>
      </c>
      <c r="E344" s="54">
        <v>1</v>
      </c>
      <c r="F344" s="54" t="s">
        <v>58</v>
      </c>
      <c r="G344" s="54" t="s">
        <v>62</v>
      </c>
      <c r="H344" s="33"/>
      <c r="I344" s="54" t="s">
        <v>34</v>
      </c>
      <c r="J344" s="35">
        <v>1400</v>
      </c>
      <c r="K344" s="35">
        <v>1871</v>
      </c>
      <c r="L344" s="34">
        <v>20108</v>
      </c>
      <c r="M344" s="34">
        <v>10747</v>
      </c>
      <c r="N344" s="35">
        <v>24</v>
      </c>
      <c r="O344" s="34">
        <v>838</v>
      </c>
      <c r="P344" s="70">
        <v>1.2800000000000001E-2</v>
      </c>
      <c r="Q344" s="33">
        <v>31</v>
      </c>
      <c r="R344" s="70">
        <v>1.66E-2</v>
      </c>
      <c r="S344" s="34">
        <v>649</v>
      </c>
      <c r="T344" s="47">
        <v>4.3863000000000003</v>
      </c>
      <c r="U344" s="48">
        <v>1</v>
      </c>
      <c r="V344" s="49">
        <v>88200</v>
      </c>
      <c r="W344" s="37">
        <v>20108</v>
      </c>
      <c r="X344" s="60">
        <v>2</v>
      </c>
      <c r="Y344" s="37">
        <v>88200</v>
      </c>
      <c r="Z344" s="37">
        <v>10054</v>
      </c>
      <c r="AA344" s="37">
        <v>26</v>
      </c>
      <c r="AB344" s="37">
        <v>1</v>
      </c>
      <c r="AC344" s="37"/>
    </row>
    <row r="345" spans="1:29" ht="45" customHeight="1">
      <c r="A345" s="54"/>
      <c r="B345" s="55" t="str">
        <f t="shared" si="2"/>
        <v>월</v>
      </c>
      <c r="C345" s="55" t="str">
        <f t="shared" si="3"/>
        <v>26년 4월 3주차</v>
      </c>
      <c r="D345" s="55">
        <v>46130</v>
      </c>
      <c r="E345" s="54">
        <v>2</v>
      </c>
      <c r="F345" s="54" t="s">
        <v>58</v>
      </c>
      <c r="G345" s="54" t="s">
        <v>62</v>
      </c>
      <c r="H345" s="33"/>
      <c r="I345" s="54" t="s">
        <v>34</v>
      </c>
      <c r="J345" s="35">
        <v>7</v>
      </c>
      <c r="K345" s="35">
        <v>7</v>
      </c>
      <c r="L345" s="34">
        <v>81</v>
      </c>
      <c r="M345" s="34">
        <v>11571</v>
      </c>
      <c r="N345" s="35"/>
      <c r="O345" s="34"/>
      <c r="P345" s="59"/>
      <c r="Q345" s="33">
        <v>0</v>
      </c>
      <c r="R345" s="70">
        <v>0</v>
      </c>
      <c r="S345" s="34">
        <v>0</v>
      </c>
      <c r="T345" s="47"/>
      <c r="U345" s="48"/>
      <c r="V345" s="49"/>
      <c r="W345" s="37"/>
      <c r="X345" s="60"/>
      <c r="Y345" s="37"/>
      <c r="Z345" s="37"/>
      <c r="AA345" s="37">
        <v>1</v>
      </c>
      <c r="AB345" s="37">
        <v>0</v>
      </c>
      <c r="AC345" s="37"/>
    </row>
    <row r="346" spans="1:29" ht="45" customHeight="1">
      <c r="A346" s="54"/>
      <c r="B346" s="55" t="str">
        <f t="shared" si="2"/>
        <v>월</v>
      </c>
      <c r="C346" s="55" t="str">
        <f t="shared" si="3"/>
        <v>26년 4월 3주차</v>
      </c>
      <c r="D346" s="55">
        <v>46131</v>
      </c>
      <c r="E346" s="54">
        <v>1</v>
      </c>
      <c r="F346" s="54" t="s">
        <v>58</v>
      </c>
      <c r="G346" s="54" t="s">
        <v>62</v>
      </c>
      <c r="H346" s="33"/>
      <c r="I346" s="54" t="s">
        <v>34</v>
      </c>
      <c r="J346" s="35">
        <v>1079</v>
      </c>
      <c r="K346" s="35">
        <v>1460</v>
      </c>
      <c r="L346" s="34">
        <v>17302</v>
      </c>
      <c r="M346" s="34">
        <v>11851</v>
      </c>
      <c r="N346" s="35">
        <v>11</v>
      </c>
      <c r="O346" s="34">
        <v>1573</v>
      </c>
      <c r="P346" s="70">
        <v>7.4999999999999997E-3</v>
      </c>
      <c r="Q346" s="33">
        <v>25</v>
      </c>
      <c r="R346" s="70">
        <v>1.7100000000000001E-2</v>
      </c>
      <c r="S346" s="34">
        <v>692</v>
      </c>
      <c r="T346" s="47"/>
      <c r="U346" s="48"/>
      <c r="V346" s="49"/>
      <c r="W346" s="37"/>
      <c r="X346" s="60"/>
      <c r="Y346" s="37"/>
      <c r="Z346" s="37"/>
      <c r="AA346" s="37">
        <v>26</v>
      </c>
      <c r="AB346" s="37">
        <v>1</v>
      </c>
      <c r="AC346" s="37"/>
    </row>
    <row r="347" spans="1:29" ht="45" customHeight="1">
      <c r="A347" s="54"/>
      <c r="B347" s="55" t="str">
        <f t="shared" si="2"/>
        <v>월</v>
      </c>
      <c r="C347" s="55" t="str">
        <f t="shared" si="3"/>
        <v>26년 4월 3주차</v>
      </c>
      <c r="D347" s="55">
        <v>46131</v>
      </c>
      <c r="E347" s="54">
        <v>2</v>
      </c>
      <c r="F347" s="54" t="s">
        <v>58</v>
      </c>
      <c r="G347" s="54" t="s">
        <v>62</v>
      </c>
      <c r="H347" s="33"/>
      <c r="I347" s="54" t="s">
        <v>34</v>
      </c>
      <c r="J347" s="35">
        <v>115</v>
      </c>
      <c r="K347" s="35">
        <v>129</v>
      </c>
      <c r="L347" s="34">
        <v>1770</v>
      </c>
      <c r="M347" s="34">
        <v>13721</v>
      </c>
      <c r="N347" s="35">
        <v>1</v>
      </c>
      <c r="O347" s="34">
        <v>1770</v>
      </c>
      <c r="P347" s="70">
        <v>7.7999999999999996E-3</v>
      </c>
      <c r="Q347" s="33">
        <v>4</v>
      </c>
      <c r="R347" s="70">
        <v>3.1E-2</v>
      </c>
      <c r="S347" s="34">
        <v>443</v>
      </c>
      <c r="T347" s="47"/>
      <c r="U347" s="48"/>
      <c r="V347" s="49"/>
      <c r="W347" s="37"/>
      <c r="X347" s="60"/>
      <c r="Y347" s="37"/>
      <c r="Z347" s="37"/>
      <c r="AA347" s="37">
        <v>4</v>
      </c>
      <c r="AB347" s="37">
        <v>0</v>
      </c>
      <c r="AC347" s="37"/>
    </row>
    <row r="348" spans="1:29" ht="45" customHeight="1">
      <c r="A348" s="54"/>
      <c r="B348" s="55" t="str">
        <f t="shared" si="2"/>
        <v>월</v>
      </c>
      <c r="C348" s="55" t="str">
        <f t="shared" si="3"/>
        <v>26년 4월 4주차</v>
      </c>
      <c r="D348" s="55">
        <v>46132</v>
      </c>
      <c r="E348" s="54">
        <v>1</v>
      </c>
      <c r="F348" s="54" t="s">
        <v>58</v>
      </c>
      <c r="G348" s="54" t="s">
        <v>62</v>
      </c>
      <c r="H348" s="33"/>
      <c r="I348" s="54" t="s">
        <v>34</v>
      </c>
      <c r="J348" s="35">
        <v>1231</v>
      </c>
      <c r="K348" s="35">
        <v>1771</v>
      </c>
      <c r="L348" s="34">
        <v>22386</v>
      </c>
      <c r="M348" s="34">
        <v>12640</v>
      </c>
      <c r="N348" s="35">
        <v>17</v>
      </c>
      <c r="O348" s="34">
        <v>1317</v>
      </c>
      <c r="P348" s="70">
        <v>9.5999999999999992E-3</v>
      </c>
      <c r="Q348" s="33">
        <v>38</v>
      </c>
      <c r="R348" s="70">
        <v>2.1499999999999998E-2</v>
      </c>
      <c r="S348" s="34">
        <v>589</v>
      </c>
      <c r="T348" s="47"/>
      <c r="U348" s="48"/>
      <c r="V348" s="49"/>
      <c r="W348" s="37"/>
      <c r="X348" s="60">
        <v>2</v>
      </c>
      <c r="Y348" s="37">
        <v>138000</v>
      </c>
      <c r="Z348" s="37">
        <v>11193</v>
      </c>
      <c r="AA348" s="37">
        <v>55</v>
      </c>
      <c r="AB348" s="37">
        <v>1</v>
      </c>
      <c r="AC348" s="37"/>
    </row>
    <row r="349" spans="1:29" ht="45" customHeight="1">
      <c r="A349" s="54"/>
      <c r="B349" s="55" t="str">
        <f t="shared" si="2"/>
        <v>월</v>
      </c>
      <c r="C349" s="55" t="str">
        <f t="shared" si="3"/>
        <v>26년 4월 4주차</v>
      </c>
      <c r="D349" s="55">
        <v>46132</v>
      </c>
      <c r="E349" s="54">
        <v>2</v>
      </c>
      <c r="F349" s="54" t="s">
        <v>58</v>
      </c>
      <c r="G349" s="54" t="s">
        <v>62</v>
      </c>
      <c r="H349" s="33"/>
      <c r="I349" s="54" t="s">
        <v>34</v>
      </c>
      <c r="J349" s="35">
        <v>118</v>
      </c>
      <c r="K349" s="35">
        <v>135</v>
      </c>
      <c r="L349" s="34">
        <v>2143</v>
      </c>
      <c r="M349" s="34">
        <v>15874</v>
      </c>
      <c r="N349" s="35"/>
      <c r="O349" s="34"/>
      <c r="P349" s="59"/>
      <c r="Q349" s="33">
        <v>1</v>
      </c>
      <c r="R349" s="70">
        <v>7.4000000000000003E-3</v>
      </c>
      <c r="S349" s="34">
        <v>2143</v>
      </c>
      <c r="T349" s="47"/>
      <c r="U349" s="48"/>
      <c r="V349" s="49"/>
      <c r="W349" s="37"/>
      <c r="X349" s="60"/>
      <c r="Y349" s="37"/>
      <c r="Z349" s="37"/>
      <c r="AA349" s="37">
        <v>1</v>
      </c>
      <c r="AB349" s="37">
        <v>0</v>
      </c>
      <c r="AC349" s="37"/>
    </row>
    <row r="350" spans="1:29" ht="45" customHeight="1">
      <c r="A350" s="54"/>
      <c r="B350" s="55" t="str">
        <f t="shared" si="2"/>
        <v>월</v>
      </c>
      <c r="C350" s="55" t="str">
        <f t="shared" si="3"/>
        <v>26년 4월 4주차</v>
      </c>
      <c r="D350" s="55">
        <v>46133</v>
      </c>
      <c r="E350" s="54">
        <v>1</v>
      </c>
      <c r="F350" s="54" t="s">
        <v>58</v>
      </c>
      <c r="G350" s="54" t="s">
        <v>62</v>
      </c>
      <c r="H350" s="33"/>
      <c r="I350" s="54" t="s">
        <v>34</v>
      </c>
      <c r="J350" s="35">
        <v>1277</v>
      </c>
      <c r="K350" s="35">
        <v>1801</v>
      </c>
      <c r="L350" s="34">
        <v>18216</v>
      </c>
      <c r="M350" s="34">
        <v>10114</v>
      </c>
      <c r="N350" s="35">
        <v>20</v>
      </c>
      <c r="O350" s="34">
        <v>911</v>
      </c>
      <c r="P350" s="70">
        <v>1.11E-2</v>
      </c>
      <c r="Q350" s="33">
        <v>29</v>
      </c>
      <c r="R350" s="70">
        <v>1.61E-2</v>
      </c>
      <c r="S350" s="34">
        <v>628</v>
      </c>
      <c r="T350" s="47"/>
      <c r="U350" s="48"/>
      <c r="V350" s="49"/>
      <c r="W350" s="37"/>
      <c r="X350" s="60"/>
      <c r="Y350" s="37"/>
      <c r="Z350" s="37"/>
      <c r="AA350" s="37">
        <v>35</v>
      </c>
      <c r="AB350" s="37">
        <v>0</v>
      </c>
      <c r="AC350" s="37"/>
    </row>
    <row r="351" spans="1:29" ht="45" customHeight="1">
      <c r="A351" s="54"/>
      <c r="B351" s="55" t="str">
        <f t="shared" si="2"/>
        <v>월</v>
      </c>
      <c r="C351" s="55" t="str">
        <f t="shared" si="3"/>
        <v>26년 4월 4주차</v>
      </c>
      <c r="D351" s="55">
        <v>46133</v>
      </c>
      <c r="E351" s="54">
        <v>2</v>
      </c>
      <c r="F351" s="54" t="s">
        <v>58</v>
      </c>
      <c r="G351" s="54" t="s">
        <v>62</v>
      </c>
      <c r="H351" s="33"/>
      <c r="I351" s="54" t="s">
        <v>34</v>
      </c>
      <c r="J351" s="35">
        <v>141</v>
      </c>
      <c r="K351" s="35">
        <v>160</v>
      </c>
      <c r="L351" s="34">
        <v>2119</v>
      </c>
      <c r="M351" s="34">
        <v>13244</v>
      </c>
      <c r="N351" s="35"/>
      <c r="O351" s="34"/>
      <c r="P351" s="59"/>
      <c r="Q351" s="33">
        <v>1</v>
      </c>
      <c r="R351" s="70">
        <v>6.3E-3</v>
      </c>
      <c r="S351" s="34">
        <v>2119</v>
      </c>
      <c r="T351" s="47"/>
      <c r="U351" s="48"/>
      <c r="V351" s="49"/>
      <c r="W351" s="37"/>
      <c r="X351" s="60"/>
      <c r="Y351" s="37"/>
      <c r="Z351" s="37"/>
      <c r="AA351" s="37">
        <v>2</v>
      </c>
      <c r="AB351" s="37">
        <v>0</v>
      </c>
      <c r="AC351" s="37"/>
    </row>
    <row r="352" spans="1:29" ht="45" customHeight="1">
      <c r="A352" s="54"/>
      <c r="B352" s="55" t="str">
        <f t="shared" si="2"/>
        <v>월</v>
      </c>
      <c r="C352" s="55" t="str">
        <f t="shared" si="3"/>
        <v>26년 4월 4주차</v>
      </c>
      <c r="D352" s="55">
        <v>46134</v>
      </c>
      <c r="E352" s="54">
        <v>1</v>
      </c>
      <c r="F352" s="54" t="s">
        <v>58</v>
      </c>
      <c r="G352" s="54" t="s">
        <v>62</v>
      </c>
      <c r="H352" s="33"/>
      <c r="I352" s="54" t="s">
        <v>34</v>
      </c>
      <c r="J352" s="35">
        <v>1370</v>
      </c>
      <c r="K352" s="35">
        <v>1910</v>
      </c>
      <c r="L352" s="34">
        <v>22204</v>
      </c>
      <c r="M352" s="34">
        <v>11625</v>
      </c>
      <c r="N352" s="35">
        <v>16</v>
      </c>
      <c r="O352" s="34">
        <v>1388</v>
      </c>
      <c r="P352" s="70">
        <v>8.3999999999999995E-3</v>
      </c>
      <c r="Q352" s="33">
        <v>33</v>
      </c>
      <c r="R352" s="70">
        <v>1.7299999999999999E-2</v>
      </c>
      <c r="S352" s="34">
        <v>673</v>
      </c>
      <c r="T352" s="47"/>
      <c r="U352" s="48"/>
      <c r="V352" s="49"/>
      <c r="W352" s="37"/>
      <c r="X352" s="60"/>
      <c r="Y352" s="37"/>
      <c r="Z352" s="37"/>
      <c r="AA352" s="37">
        <v>35</v>
      </c>
      <c r="AB352" s="37">
        <v>1</v>
      </c>
      <c r="AC352" s="37"/>
    </row>
    <row r="353" spans="1:29" ht="45" customHeight="1">
      <c r="A353" s="54"/>
      <c r="B353" s="55" t="str">
        <f t="shared" si="2"/>
        <v>월</v>
      </c>
      <c r="C353" s="55" t="str">
        <f t="shared" si="3"/>
        <v>26년 4월 4주차</v>
      </c>
      <c r="D353" s="55">
        <v>46134</v>
      </c>
      <c r="E353" s="54">
        <v>2</v>
      </c>
      <c r="F353" s="54" t="s">
        <v>58</v>
      </c>
      <c r="G353" s="54" t="s">
        <v>62</v>
      </c>
      <c r="H353" s="33"/>
      <c r="I353" s="54" t="s">
        <v>34</v>
      </c>
      <c r="J353" s="35">
        <v>48</v>
      </c>
      <c r="K353" s="35">
        <v>58</v>
      </c>
      <c r="L353" s="34">
        <v>784</v>
      </c>
      <c r="M353" s="34">
        <v>13517</v>
      </c>
      <c r="N353" s="35"/>
      <c r="O353" s="34"/>
      <c r="P353" s="59"/>
      <c r="Q353" s="33">
        <v>1</v>
      </c>
      <c r="R353" s="70">
        <v>1.72E-2</v>
      </c>
      <c r="S353" s="34">
        <v>784</v>
      </c>
      <c r="T353" s="47"/>
      <c r="U353" s="48"/>
      <c r="V353" s="49"/>
      <c r="W353" s="37"/>
      <c r="X353" s="60"/>
      <c r="Y353" s="37"/>
      <c r="Z353" s="37"/>
      <c r="AA353" s="37">
        <v>1</v>
      </c>
      <c r="AB353" s="37">
        <v>0</v>
      </c>
      <c r="AC353" s="37"/>
    </row>
    <row r="354" spans="1:29" ht="45" customHeight="1">
      <c r="A354" s="54"/>
      <c r="B354" s="55" t="str">
        <f t="shared" si="2"/>
        <v>월</v>
      </c>
      <c r="C354" s="55" t="str">
        <f t="shared" si="3"/>
        <v>26년 4월 4주차</v>
      </c>
      <c r="D354" s="55">
        <v>46135</v>
      </c>
      <c r="E354" s="54">
        <v>1</v>
      </c>
      <c r="F354" s="54" t="s">
        <v>58</v>
      </c>
      <c r="G354" s="54" t="s">
        <v>62</v>
      </c>
      <c r="H354" s="33"/>
      <c r="I354" s="54" t="s">
        <v>34</v>
      </c>
      <c r="J354" s="35">
        <v>1209</v>
      </c>
      <c r="K354" s="35">
        <v>1582</v>
      </c>
      <c r="L354" s="34">
        <v>19057</v>
      </c>
      <c r="M354" s="34">
        <v>12046</v>
      </c>
      <c r="N354" s="35">
        <v>32</v>
      </c>
      <c r="O354" s="34">
        <v>596</v>
      </c>
      <c r="P354" s="70">
        <v>2.0199999999999999E-2</v>
      </c>
      <c r="Q354" s="33">
        <v>49</v>
      </c>
      <c r="R354" s="70">
        <v>3.1E-2</v>
      </c>
      <c r="S354" s="34">
        <v>389</v>
      </c>
      <c r="T354" s="47">
        <v>7.6612</v>
      </c>
      <c r="U354" s="48">
        <v>1</v>
      </c>
      <c r="V354" s="49">
        <v>146000</v>
      </c>
      <c r="W354" s="37">
        <v>19057</v>
      </c>
      <c r="X354" s="60">
        <v>2</v>
      </c>
      <c r="Y354" s="37">
        <v>298000</v>
      </c>
      <c r="Z354" s="37">
        <v>9529</v>
      </c>
      <c r="AA354" s="37">
        <v>26</v>
      </c>
      <c r="AB354" s="37">
        <v>0</v>
      </c>
      <c r="AC354" s="37"/>
    </row>
    <row r="355" spans="1:29" ht="45" customHeight="1">
      <c r="A355" s="54"/>
      <c r="B355" s="55" t="str">
        <f t="shared" si="2"/>
        <v>월</v>
      </c>
      <c r="C355" s="55" t="str">
        <f t="shared" si="3"/>
        <v>26년 4월 4주차</v>
      </c>
      <c r="D355" s="55">
        <v>46135</v>
      </c>
      <c r="E355" s="54">
        <v>2</v>
      </c>
      <c r="F355" s="54" t="s">
        <v>58</v>
      </c>
      <c r="G355" s="54" t="s">
        <v>62</v>
      </c>
      <c r="H355" s="33"/>
      <c r="I355" s="54" t="s">
        <v>34</v>
      </c>
      <c r="J355" s="35">
        <v>3</v>
      </c>
      <c r="K355" s="35">
        <v>3</v>
      </c>
      <c r="L355" s="34">
        <v>19</v>
      </c>
      <c r="M355" s="34">
        <v>6333</v>
      </c>
      <c r="N355" s="35"/>
      <c r="O355" s="34"/>
      <c r="P355" s="59"/>
      <c r="Q355" s="33">
        <v>0</v>
      </c>
      <c r="R355" s="70">
        <v>0</v>
      </c>
      <c r="S355" s="34">
        <v>0</v>
      </c>
      <c r="T355" s="47"/>
      <c r="U355" s="48"/>
      <c r="V355" s="49"/>
      <c r="W355" s="37"/>
      <c r="X355" s="60"/>
      <c r="Y355" s="37"/>
      <c r="Z355" s="37"/>
      <c r="AA355" s="37">
        <v>0</v>
      </c>
      <c r="AB355" s="37">
        <v>0</v>
      </c>
      <c r="AC355" s="37"/>
    </row>
    <row r="356" spans="1:29" ht="45" customHeight="1">
      <c r="A356" s="54"/>
      <c r="B356" s="55" t="str">
        <f t="shared" si="2"/>
        <v>월</v>
      </c>
      <c r="C356" s="55" t="str">
        <f t="shared" si="3"/>
        <v>26년 4월 4주차</v>
      </c>
      <c r="D356" s="55">
        <v>46136</v>
      </c>
      <c r="E356" s="54">
        <v>1</v>
      </c>
      <c r="F356" s="54" t="s">
        <v>58</v>
      </c>
      <c r="G356" s="54" t="s">
        <v>62</v>
      </c>
      <c r="H356" s="33"/>
      <c r="I356" s="54" t="s">
        <v>34</v>
      </c>
      <c r="J356" s="35">
        <v>1102</v>
      </c>
      <c r="K356" s="35">
        <v>1364</v>
      </c>
      <c r="L356" s="34">
        <v>13621</v>
      </c>
      <c r="M356" s="34">
        <v>9986</v>
      </c>
      <c r="N356" s="35">
        <v>13</v>
      </c>
      <c r="O356" s="34">
        <v>1048</v>
      </c>
      <c r="P356" s="70">
        <v>9.4999999999999998E-3</v>
      </c>
      <c r="Q356" s="33">
        <v>23</v>
      </c>
      <c r="R356" s="70">
        <v>1.6899999999999998E-2</v>
      </c>
      <c r="S356" s="34">
        <v>592</v>
      </c>
      <c r="T356" s="47"/>
      <c r="U356" s="48"/>
      <c r="V356" s="49"/>
      <c r="W356" s="37"/>
      <c r="X356" s="60"/>
      <c r="Y356" s="37"/>
      <c r="Z356" s="37"/>
      <c r="AA356" s="37">
        <v>25</v>
      </c>
      <c r="AB356" s="37">
        <v>0</v>
      </c>
      <c r="AC356" s="37"/>
    </row>
    <row r="357" spans="1:29" ht="45" customHeight="1">
      <c r="A357" s="54"/>
      <c r="B357" s="55" t="str">
        <f t="shared" si="2"/>
        <v>월</v>
      </c>
      <c r="C357" s="55" t="str">
        <f t="shared" si="3"/>
        <v>26년 4월 4주차</v>
      </c>
      <c r="D357" s="55">
        <v>46136</v>
      </c>
      <c r="E357" s="54">
        <v>2</v>
      </c>
      <c r="F357" s="54" t="s">
        <v>58</v>
      </c>
      <c r="G357" s="54" t="s">
        <v>62</v>
      </c>
      <c r="H357" s="33"/>
      <c r="I357" s="54" t="s">
        <v>34</v>
      </c>
      <c r="J357" s="35">
        <v>68</v>
      </c>
      <c r="K357" s="35">
        <v>76</v>
      </c>
      <c r="L357" s="34">
        <v>1483</v>
      </c>
      <c r="M357" s="34">
        <v>19513</v>
      </c>
      <c r="N357" s="35"/>
      <c r="O357" s="34"/>
      <c r="P357" s="59"/>
      <c r="Q357" s="33">
        <v>2</v>
      </c>
      <c r="R357" s="70">
        <v>2.63E-2</v>
      </c>
      <c r="S357" s="34">
        <v>742</v>
      </c>
      <c r="T357" s="47"/>
      <c r="U357" s="48"/>
      <c r="V357" s="49"/>
      <c r="W357" s="37"/>
      <c r="X357" s="60"/>
      <c r="Y357" s="37"/>
      <c r="Z357" s="37"/>
      <c r="AA357" s="37">
        <v>4</v>
      </c>
      <c r="AB357" s="37">
        <v>0</v>
      </c>
      <c r="AC357" s="37"/>
    </row>
    <row r="358" spans="1:29" ht="45" customHeight="1">
      <c r="A358" s="54"/>
      <c r="B358" s="55" t="str">
        <f t="shared" si="2"/>
        <v>월</v>
      </c>
      <c r="C358" s="55" t="str">
        <f t="shared" si="3"/>
        <v>26년 4월 4주차</v>
      </c>
      <c r="D358" s="55">
        <v>46137</v>
      </c>
      <c r="E358" s="54">
        <v>1</v>
      </c>
      <c r="F358" s="54" t="s">
        <v>58</v>
      </c>
      <c r="G358" s="54" t="s">
        <v>62</v>
      </c>
      <c r="H358" s="33"/>
      <c r="I358" s="54" t="s">
        <v>34</v>
      </c>
      <c r="J358" s="35">
        <v>1650</v>
      </c>
      <c r="K358" s="35">
        <v>2145</v>
      </c>
      <c r="L358" s="34">
        <v>18362</v>
      </c>
      <c r="M358" s="34">
        <v>8560</v>
      </c>
      <c r="N358" s="35">
        <v>25</v>
      </c>
      <c r="O358" s="34">
        <v>734</v>
      </c>
      <c r="P358" s="70">
        <v>1.17E-2</v>
      </c>
      <c r="Q358" s="33">
        <v>42</v>
      </c>
      <c r="R358" s="70">
        <v>1.9599999999999999E-2</v>
      </c>
      <c r="S358" s="34">
        <v>437</v>
      </c>
      <c r="T358" s="47"/>
      <c r="U358" s="48"/>
      <c r="V358" s="49"/>
      <c r="W358" s="37"/>
      <c r="X358" s="60">
        <v>4</v>
      </c>
      <c r="Y358" s="37">
        <v>311200</v>
      </c>
      <c r="Z358" s="37">
        <v>4591</v>
      </c>
      <c r="AA358" s="37">
        <v>36</v>
      </c>
      <c r="AB358" s="37">
        <v>1</v>
      </c>
      <c r="AC358" s="37"/>
    </row>
    <row r="359" spans="1:29" ht="45" customHeight="1">
      <c r="A359" s="54"/>
      <c r="B359" s="55" t="str">
        <f t="shared" si="2"/>
        <v>월</v>
      </c>
      <c r="C359" s="55" t="str">
        <f t="shared" si="3"/>
        <v>26년 4월 4주차</v>
      </c>
      <c r="D359" s="55">
        <v>46137</v>
      </c>
      <c r="E359" s="54">
        <v>2</v>
      </c>
      <c r="F359" s="54" t="s">
        <v>58</v>
      </c>
      <c r="G359" s="54" t="s">
        <v>62</v>
      </c>
      <c r="H359" s="33"/>
      <c r="I359" s="54" t="s">
        <v>34</v>
      </c>
      <c r="J359" s="35">
        <v>0</v>
      </c>
      <c r="K359" s="35">
        <v>0</v>
      </c>
      <c r="L359" s="34">
        <v>0</v>
      </c>
      <c r="M359" s="34">
        <v>0</v>
      </c>
      <c r="N359" s="35"/>
      <c r="O359" s="34"/>
      <c r="P359" s="59"/>
      <c r="Q359" s="33">
        <v>0</v>
      </c>
      <c r="R359" s="70">
        <v>0</v>
      </c>
      <c r="S359" s="34">
        <v>0</v>
      </c>
      <c r="T359" s="47"/>
      <c r="U359" s="48"/>
      <c r="V359" s="49"/>
      <c r="W359" s="37"/>
      <c r="X359" s="60"/>
      <c r="Y359" s="37"/>
      <c r="Z359" s="37"/>
      <c r="AA359" s="37">
        <v>0</v>
      </c>
      <c r="AB359" s="37">
        <v>0</v>
      </c>
      <c r="AC359" s="37"/>
    </row>
    <row r="360" spans="1:29" ht="45" customHeight="1">
      <c r="A360" s="54"/>
      <c r="B360" s="55" t="str">
        <f t="shared" si="2"/>
        <v>월</v>
      </c>
      <c r="C360" s="55" t="str">
        <f t="shared" si="3"/>
        <v>26년 4월 4주차</v>
      </c>
      <c r="D360" s="55">
        <v>46138</v>
      </c>
      <c r="E360" s="54">
        <v>1</v>
      </c>
      <c r="F360" s="54" t="s">
        <v>58</v>
      </c>
      <c r="G360" s="54" t="s">
        <v>62</v>
      </c>
      <c r="H360" s="33"/>
      <c r="I360" s="54" t="s">
        <v>34</v>
      </c>
      <c r="J360" s="35">
        <v>2198</v>
      </c>
      <c r="K360" s="35">
        <v>2658</v>
      </c>
      <c r="L360" s="34">
        <v>21786</v>
      </c>
      <c r="M360" s="34">
        <v>8196</v>
      </c>
      <c r="N360" s="35">
        <v>39</v>
      </c>
      <c r="O360" s="34">
        <v>559</v>
      </c>
      <c r="P360" s="70">
        <v>1.47E-2</v>
      </c>
      <c r="Q360" s="33">
        <v>58</v>
      </c>
      <c r="R360" s="70">
        <v>2.18E-2</v>
      </c>
      <c r="S360" s="34">
        <v>376</v>
      </c>
      <c r="T360" s="47"/>
      <c r="U360" s="48"/>
      <c r="V360" s="49"/>
      <c r="W360" s="37"/>
      <c r="X360" s="60"/>
      <c r="Y360" s="37"/>
      <c r="Z360" s="37"/>
      <c r="AA360" s="37">
        <v>38</v>
      </c>
      <c r="AB360" s="37">
        <v>2</v>
      </c>
      <c r="AC360" s="37"/>
    </row>
    <row r="361" spans="1:29" ht="45" customHeight="1">
      <c r="A361" s="54"/>
      <c r="B361" s="55" t="str">
        <f t="shared" si="2"/>
        <v>월</v>
      </c>
      <c r="C361" s="55" t="str">
        <f t="shared" si="3"/>
        <v>26년 4월 4주차</v>
      </c>
      <c r="D361" s="55">
        <v>46138</v>
      </c>
      <c r="E361" s="54">
        <v>2</v>
      </c>
      <c r="F361" s="54" t="s">
        <v>58</v>
      </c>
      <c r="G361" s="54" t="s">
        <v>62</v>
      </c>
      <c r="H361" s="33"/>
      <c r="I361" s="54" t="s">
        <v>34</v>
      </c>
      <c r="J361" s="35">
        <v>86</v>
      </c>
      <c r="K361" s="35">
        <v>89</v>
      </c>
      <c r="L361" s="34">
        <v>1331</v>
      </c>
      <c r="M361" s="34">
        <v>14955</v>
      </c>
      <c r="N361" s="35"/>
      <c r="O361" s="34"/>
      <c r="P361" s="59"/>
      <c r="Q361" s="33">
        <v>0</v>
      </c>
      <c r="R361" s="70">
        <v>0</v>
      </c>
      <c r="S361" s="34">
        <v>0</v>
      </c>
      <c r="T361" s="47"/>
      <c r="U361" s="48"/>
      <c r="V361" s="49"/>
      <c r="W361" s="37"/>
      <c r="X361" s="60"/>
      <c r="Y361" s="37"/>
      <c r="Z361" s="37"/>
      <c r="AA361" s="37">
        <v>1</v>
      </c>
      <c r="AB361" s="37">
        <v>0</v>
      </c>
      <c r="AC361" s="37"/>
    </row>
    <row r="362" spans="1:29" ht="45" customHeight="1">
      <c r="A362" s="54"/>
      <c r="B362" s="55" t="str">
        <f t="shared" si="2"/>
        <v>월</v>
      </c>
      <c r="C362" s="55" t="str">
        <f t="shared" si="3"/>
        <v>26년 4월 5주차</v>
      </c>
      <c r="D362" s="55">
        <v>46139</v>
      </c>
      <c r="E362" s="54">
        <v>1</v>
      </c>
      <c r="F362" s="54" t="s">
        <v>58</v>
      </c>
      <c r="G362" s="54" t="s">
        <v>62</v>
      </c>
      <c r="H362" s="33"/>
      <c r="I362" s="54" t="s">
        <v>34</v>
      </c>
      <c r="J362" s="35">
        <v>1480</v>
      </c>
      <c r="K362" s="35">
        <v>1925</v>
      </c>
      <c r="L362" s="34">
        <v>21381</v>
      </c>
      <c r="M362" s="34">
        <v>11107</v>
      </c>
      <c r="N362" s="35">
        <v>22</v>
      </c>
      <c r="O362" s="34">
        <v>972</v>
      </c>
      <c r="P362" s="70">
        <v>1.14E-2</v>
      </c>
      <c r="Q362" s="33">
        <v>42</v>
      </c>
      <c r="R362" s="70">
        <v>2.18E-2</v>
      </c>
      <c r="S362" s="34">
        <v>509</v>
      </c>
      <c r="T362" s="47"/>
      <c r="U362" s="48"/>
      <c r="V362" s="49"/>
      <c r="W362" s="37"/>
      <c r="X362" s="60">
        <v>3</v>
      </c>
      <c r="Y362" s="37">
        <v>267000</v>
      </c>
      <c r="Z362" s="37">
        <v>7127</v>
      </c>
      <c r="AA362" s="37">
        <v>28</v>
      </c>
      <c r="AB362" s="37">
        <v>1</v>
      </c>
      <c r="AC362" s="37"/>
    </row>
    <row r="363" spans="1:29" ht="45" customHeight="1">
      <c r="A363" s="54"/>
      <c r="B363" s="55" t="str">
        <f t="shared" si="2"/>
        <v>월</v>
      </c>
      <c r="C363" s="55" t="str">
        <f t="shared" si="3"/>
        <v>26년 4월 5주차</v>
      </c>
      <c r="D363" s="55">
        <v>46139</v>
      </c>
      <c r="E363" s="54">
        <v>2</v>
      </c>
      <c r="F363" s="54" t="s">
        <v>58</v>
      </c>
      <c r="G363" s="54" t="s">
        <v>62</v>
      </c>
      <c r="H363" s="33"/>
      <c r="I363" s="54" t="s">
        <v>34</v>
      </c>
      <c r="J363" s="35">
        <v>0</v>
      </c>
      <c r="K363" s="35">
        <v>0</v>
      </c>
      <c r="L363" s="34">
        <v>0</v>
      </c>
      <c r="M363" s="34">
        <v>0</v>
      </c>
      <c r="N363" s="35"/>
      <c r="O363" s="34"/>
      <c r="P363" s="59"/>
      <c r="Q363" s="33">
        <v>0</v>
      </c>
      <c r="R363" s="70">
        <v>0</v>
      </c>
      <c r="S363" s="34">
        <v>0</v>
      </c>
      <c r="T363" s="47"/>
      <c r="U363" s="48"/>
      <c r="V363" s="49"/>
      <c r="W363" s="37"/>
      <c r="X363" s="60"/>
      <c r="Y363" s="37"/>
      <c r="Z363" s="37"/>
      <c r="AA363" s="37">
        <v>0</v>
      </c>
      <c r="AB363" s="37">
        <v>0</v>
      </c>
      <c r="AC363" s="37"/>
    </row>
    <row r="364" spans="1:29" ht="45" customHeight="1">
      <c r="A364" s="54"/>
      <c r="B364" s="55" t="str">
        <f t="shared" si="2"/>
        <v>월</v>
      </c>
      <c r="C364" s="55" t="str">
        <f t="shared" si="3"/>
        <v>26년 4월 5주차</v>
      </c>
      <c r="D364" s="55">
        <v>46140</v>
      </c>
      <c r="E364" s="54">
        <v>1</v>
      </c>
      <c r="F364" s="54" t="s">
        <v>58</v>
      </c>
      <c r="G364" s="54" t="s">
        <v>62</v>
      </c>
      <c r="H364" s="33"/>
      <c r="I364" s="54" t="s">
        <v>34</v>
      </c>
      <c r="J364" s="35">
        <v>1117</v>
      </c>
      <c r="K364" s="35">
        <v>1545</v>
      </c>
      <c r="L364" s="34">
        <v>18965</v>
      </c>
      <c r="M364" s="34">
        <v>12275</v>
      </c>
      <c r="N364" s="35">
        <v>18</v>
      </c>
      <c r="O364" s="34">
        <v>1054</v>
      </c>
      <c r="P364" s="70">
        <v>1.17E-2</v>
      </c>
      <c r="Q364" s="33">
        <v>32</v>
      </c>
      <c r="R364" s="70">
        <v>2.07E-2</v>
      </c>
      <c r="S364" s="34">
        <v>593</v>
      </c>
      <c r="T364" s="47"/>
      <c r="U364" s="48"/>
      <c r="V364" s="49"/>
      <c r="W364" s="37"/>
      <c r="X364" s="60">
        <v>1</v>
      </c>
      <c r="Y364" s="37">
        <v>109000</v>
      </c>
      <c r="Z364" s="37">
        <v>18965</v>
      </c>
      <c r="AA364" s="37">
        <v>31</v>
      </c>
      <c r="AB364" s="37">
        <v>3</v>
      </c>
      <c r="AC364" s="37"/>
    </row>
    <row r="365" spans="1:29" ht="45" customHeight="1">
      <c r="A365" s="54"/>
      <c r="B365" s="55" t="str">
        <f t="shared" si="2"/>
        <v>월</v>
      </c>
      <c r="C365" s="55" t="str">
        <f t="shared" si="3"/>
        <v>26년 4월 5주차</v>
      </c>
      <c r="D365" s="55">
        <v>46140</v>
      </c>
      <c r="E365" s="54">
        <v>2</v>
      </c>
      <c r="F365" s="54" t="s">
        <v>58</v>
      </c>
      <c r="G365" s="54" t="s">
        <v>62</v>
      </c>
      <c r="H365" s="33"/>
      <c r="I365" s="54" t="s">
        <v>34</v>
      </c>
      <c r="J365" s="35">
        <v>16</v>
      </c>
      <c r="K365" s="35">
        <v>16</v>
      </c>
      <c r="L365" s="34">
        <v>189</v>
      </c>
      <c r="M365" s="34">
        <v>11813</v>
      </c>
      <c r="N365" s="35">
        <v>1</v>
      </c>
      <c r="O365" s="34">
        <v>189</v>
      </c>
      <c r="P365" s="70">
        <v>6.25E-2</v>
      </c>
      <c r="Q365" s="33">
        <v>2</v>
      </c>
      <c r="R365" s="70">
        <v>0.125</v>
      </c>
      <c r="S365" s="34">
        <v>95</v>
      </c>
      <c r="T365" s="47"/>
      <c r="U365" s="48"/>
      <c r="V365" s="49"/>
      <c r="W365" s="37"/>
      <c r="X365" s="60"/>
      <c r="Y365" s="37"/>
      <c r="Z365" s="37"/>
      <c r="AA365" s="37">
        <v>1</v>
      </c>
      <c r="AB365" s="37">
        <v>0</v>
      </c>
      <c r="AC365" s="37"/>
    </row>
    <row r="366" spans="1:29" ht="45" customHeight="1">
      <c r="A366" s="54"/>
      <c r="B366" s="55" t="str">
        <f t="shared" si="2"/>
        <v>월</v>
      </c>
      <c r="C366" s="55" t="str">
        <f t="shared" si="3"/>
        <v>26년 4월 5주차</v>
      </c>
      <c r="D366" s="55">
        <v>46141</v>
      </c>
      <c r="E366" s="54">
        <v>1</v>
      </c>
      <c r="F366" s="54" t="s">
        <v>58</v>
      </c>
      <c r="G366" s="54" t="s">
        <v>62</v>
      </c>
      <c r="H366" s="33"/>
      <c r="I366" s="54" t="s">
        <v>34</v>
      </c>
      <c r="J366" s="35">
        <v>1164</v>
      </c>
      <c r="K366" s="35">
        <v>1533</v>
      </c>
      <c r="L366" s="34">
        <v>18987</v>
      </c>
      <c r="M366" s="34">
        <v>12386</v>
      </c>
      <c r="N366" s="35">
        <v>20</v>
      </c>
      <c r="O366" s="34">
        <v>949</v>
      </c>
      <c r="P366" s="70">
        <v>1.2999999999999999E-2</v>
      </c>
      <c r="Q366" s="33">
        <v>38</v>
      </c>
      <c r="R366" s="70">
        <v>2.4799999999999999E-2</v>
      </c>
      <c r="S366" s="34">
        <v>500</v>
      </c>
      <c r="T366" s="47"/>
      <c r="U366" s="48"/>
      <c r="V366" s="49"/>
      <c r="W366" s="37"/>
      <c r="X366" s="60"/>
      <c r="Y366" s="37"/>
      <c r="Z366" s="37"/>
      <c r="AA366" s="37">
        <v>50</v>
      </c>
      <c r="AB366" s="37">
        <v>4</v>
      </c>
      <c r="AC366" s="37"/>
    </row>
    <row r="367" spans="1:29" ht="45" customHeight="1">
      <c r="A367" s="54"/>
      <c r="B367" s="55" t="str">
        <f t="shared" si="2"/>
        <v>월</v>
      </c>
      <c r="C367" s="55" t="str">
        <f t="shared" si="3"/>
        <v>26년 4월 5주차</v>
      </c>
      <c r="D367" s="55">
        <v>46141</v>
      </c>
      <c r="E367" s="54">
        <v>2</v>
      </c>
      <c r="F367" s="54" t="s">
        <v>58</v>
      </c>
      <c r="G367" s="54" t="s">
        <v>62</v>
      </c>
      <c r="H367" s="33"/>
      <c r="I367" s="54" t="s">
        <v>34</v>
      </c>
      <c r="J367" s="35">
        <v>47</v>
      </c>
      <c r="K367" s="35">
        <v>50</v>
      </c>
      <c r="L367" s="34">
        <v>760</v>
      </c>
      <c r="M367" s="34">
        <v>15200</v>
      </c>
      <c r="N367" s="35"/>
      <c r="O367" s="34"/>
      <c r="P367" s="59"/>
      <c r="Q367" s="33">
        <v>2</v>
      </c>
      <c r="R367" s="70">
        <v>0.04</v>
      </c>
      <c r="S367" s="34">
        <v>380</v>
      </c>
      <c r="T367" s="47"/>
      <c r="U367" s="48"/>
      <c r="V367" s="49"/>
      <c r="W367" s="37"/>
      <c r="X367" s="60"/>
      <c r="Y367" s="37"/>
      <c r="Z367" s="37"/>
      <c r="AA367" s="37">
        <v>2</v>
      </c>
      <c r="AB367" s="37">
        <v>0</v>
      </c>
      <c r="AC367" s="37"/>
    </row>
    <row r="368" spans="1:29" ht="45" customHeight="1">
      <c r="A368" s="54"/>
      <c r="B368" s="55" t="str">
        <f t="shared" si="2"/>
        <v>월</v>
      </c>
      <c r="C368" s="55" t="str">
        <f t="shared" si="3"/>
        <v>26년 4월 5주차</v>
      </c>
      <c r="D368" s="55">
        <v>46142</v>
      </c>
      <c r="E368" s="54">
        <v>1</v>
      </c>
      <c r="F368" s="54" t="s">
        <v>58</v>
      </c>
      <c r="G368" s="54" t="s">
        <v>62</v>
      </c>
      <c r="H368" s="33"/>
      <c r="I368" s="54" t="s">
        <v>34</v>
      </c>
      <c r="J368" s="35">
        <v>1187</v>
      </c>
      <c r="K368" s="35">
        <v>1608</v>
      </c>
      <c r="L368" s="34">
        <v>19104</v>
      </c>
      <c r="M368" s="34">
        <v>11881</v>
      </c>
      <c r="N368" s="35">
        <v>15</v>
      </c>
      <c r="O368" s="34">
        <v>1274</v>
      </c>
      <c r="P368" s="70">
        <v>9.2999999999999992E-3</v>
      </c>
      <c r="Q368" s="33">
        <v>31</v>
      </c>
      <c r="R368" s="70">
        <v>1.9300000000000001E-2</v>
      </c>
      <c r="S368" s="34">
        <v>616</v>
      </c>
      <c r="T368" s="47"/>
      <c r="U368" s="48"/>
      <c r="V368" s="49"/>
      <c r="W368" s="37"/>
      <c r="X368" s="60"/>
      <c r="Y368" s="37"/>
      <c r="Z368" s="37"/>
      <c r="AA368" s="37">
        <v>48</v>
      </c>
      <c r="AB368" s="37">
        <v>1</v>
      </c>
      <c r="AC368" s="37"/>
    </row>
    <row r="369" spans="1:29" ht="45" customHeight="1">
      <c r="A369" s="54"/>
      <c r="B369" s="55" t="str">
        <f t="shared" si="2"/>
        <v>월</v>
      </c>
      <c r="C369" s="55" t="str">
        <f t="shared" si="3"/>
        <v>26년 4월 5주차</v>
      </c>
      <c r="D369" s="55">
        <v>46142</v>
      </c>
      <c r="E369" s="54">
        <v>2</v>
      </c>
      <c r="F369" s="54" t="s">
        <v>58</v>
      </c>
      <c r="G369" s="54" t="s">
        <v>62</v>
      </c>
      <c r="H369" s="33"/>
      <c r="I369" s="54" t="s">
        <v>34</v>
      </c>
      <c r="J369" s="35">
        <v>0</v>
      </c>
      <c r="K369" s="35">
        <v>0</v>
      </c>
      <c r="L369" s="34">
        <v>0</v>
      </c>
      <c r="M369" s="34">
        <v>0</v>
      </c>
      <c r="N369" s="35"/>
      <c r="O369" s="34"/>
      <c r="P369" s="59"/>
      <c r="Q369" s="33">
        <v>0</v>
      </c>
      <c r="R369" s="70">
        <v>0</v>
      </c>
      <c r="S369" s="34">
        <v>0</v>
      </c>
      <c r="T369" s="47"/>
      <c r="U369" s="48"/>
      <c r="V369" s="49"/>
      <c r="W369" s="37"/>
      <c r="X369" s="60"/>
      <c r="Y369" s="37"/>
      <c r="Z369" s="37"/>
      <c r="AA369" s="37">
        <v>0</v>
      </c>
      <c r="AB369" s="37">
        <v>0</v>
      </c>
      <c r="AC369" s="37"/>
    </row>
    <row r="370" spans="1:29" ht="45" customHeight="1">
      <c r="A370" s="54"/>
      <c r="B370" s="55" t="str">
        <f t="shared" si="2"/>
        <v>월</v>
      </c>
      <c r="C370" s="55" t="str">
        <f t="shared" si="3"/>
        <v>26년 5월 1주차</v>
      </c>
      <c r="D370" s="55">
        <v>46143</v>
      </c>
      <c r="E370" s="54">
        <v>1</v>
      </c>
      <c r="F370" s="54" t="s">
        <v>58</v>
      </c>
      <c r="G370" s="54" t="s">
        <v>62</v>
      </c>
      <c r="H370" s="33"/>
      <c r="I370" s="54" t="s">
        <v>34</v>
      </c>
      <c r="J370" s="35">
        <v>1108</v>
      </c>
      <c r="K370" s="35">
        <v>1525</v>
      </c>
      <c r="L370" s="34">
        <v>19244</v>
      </c>
      <c r="M370" s="34">
        <v>12619</v>
      </c>
      <c r="N370" s="35">
        <v>19</v>
      </c>
      <c r="O370" s="34">
        <v>1013</v>
      </c>
      <c r="P370" s="70">
        <v>1.2500000000000001E-2</v>
      </c>
      <c r="Q370" s="33">
        <v>34</v>
      </c>
      <c r="R370" s="70">
        <v>2.23E-2</v>
      </c>
      <c r="S370" s="34">
        <v>566</v>
      </c>
      <c r="T370" s="47"/>
      <c r="U370" s="48"/>
      <c r="V370" s="49"/>
      <c r="W370" s="37"/>
      <c r="X370" s="60"/>
      <c r="Y370" s="37"/>
      <c r="Z370" s="37"/>
      <c r="AA370" s="37">
        <v>36</v>
      </c>
      <c r="AB370" s="37">
        <v>2</v>
      </c>
      <c r="AC370" s="37"/>
    </row>
    <row r="371" spans="1:29" ht="45" customHeight="1">
      <c r="A371" s="54"/>
      <c r="B371" s="55" t="str">
        <f t="shared" si="2"/>
        <v>월</v>
      </c>
      <c r="C371" s="55" t="str">
        <f t="shared" si="3"/>
        <v>26년 5월 1주차</v>
      </c>
      <c r="D371" s="55">
        <v>46143</v>
      </c>
      <c r="E371" s="54">
        <v>2</v>
      </c>
      <c r="F371" s="54" t="s">
        <v>58</v>
      </c>
      <c r="G371" s="54" t="s">
        <v>62</v>
      </c>
      <c r="H371" s="33"/>
      <c r="I371" s="54" t="s">
        <v>34</v>
      </c>
      <c r="J371" s="35">
        <v>44</v>
      </c>
      <c r="K371" s="35">
        <v>50</v>
      </c>
      <c r="L371" s="34">
        <v>978</v>
      </c>
      <c r="M371" s="34">
        <v>19560</v>
      </c>
      <c r="N371" s="35"/>
      <c r="O371" s="34"/>
      <c r="P371" s="59"/>
      <c r="Q371" s="33">
        <v>1</v>
      </c>
      <c r="R371" s="70">
        <v>0.02</v>
      </c>
      <c r="S371" s="34">
        <v>978</v>
      </c>
      <c r="T371" s="47"/>
      <c r="U371" s="48"/>
      <c r="V371" s="49"/>
      <c r="W371" s="37"/>
      <c r="X371" s="60"/>
      <c r="Y371" s="37"/>
      <c r="Z371" s="37"/>
      <c r="AA371" s="37">
        <v>3</v>
      </c>
      <c r="AB371" s="37">
        <v>0</v>
      </c>
      <c r="AC371" s="37"/>
    </row>
    <row r="372" spans="1:29" ht="45" customHeight="1">
      <c r="A372" s="54"/>
      <c r="B372" s="55" t="str">
        <f t="shared" si="2"/>
        <v>월</v>
      </c>
      <c r="C372" s="55" t="str">
        <f t="shared" si="3"/>
        <v>26년 5월 1주차</v>
      </c>
      <c r="D372" s="55">
        <v>46144</v>
      </c>
      <c r="E372" s="54">
        <v>1</v>
      </c>
      <c r="F372" s="54" t="s">
        <v>58</v>
      </c>
      <c r="G372" s="54" t="s">
        <v>62</v>
      </c>
      <c r="H372" s="33"/>
      <c r="I372" s="54" t="s">
        <v>34</v>
      </c>
      <c r="J372" s="35">
        <v>1079</v>
      </c>
      <c r="K372" s="35">
        <v>1519</v>
      </c>
      <c r="L372" s="34">
        <v>17214</v>
      </c>
      <c r="M372" s="34">
        <v>11332</v>
      </c>
      <c r="N372" s="35">
        <v>12</v>
      </c>
      <c r="O372" s="34">
        <v>1435</v>
      </c>
      <c r="P372" s="70">
        <v>7.9000000000000008E-3</v>
      </c>
      <c r="Q372" s="33">
        <v>22</v>
      </c>
      <c r="R372" s="70">
        <v>1.4500000000000001E-2</v>
      </c>
      <c r="S372" s="34">
        <v>782</v>
      </c>
      <c r="T372" s="47"/>
      <c r="U372" s="48"/>
      <c r="V372" s="49"/>
      <c r="W372" s="37"/>
      <c r="X372" s="60"/>
      <c r="Y372" s="37"/>
      <c r="Z372" s="37"/>
      <c r="AA372" s="37">
        <v>35</v>
      </c>
      <c r="AB372" s="37">
        <v>0</v>
      </c>
      <c r="AC372" s="37"/>
    </row>
    <row r="373" spans="1:29" ht="45" customHeight="1">
      <c r="A373" s="54"/>
      <c r="B373" s="55" t="str">
        <f t="shared" si="2"/>
        <v>월</v>
      </c>
      <c r="C373" s="55" t="str">
        <f t="shared" si="3"/>
        <v>26년 5월 1주차</v>
      </c>
      <c r="D373" s="55">
        <v>46144</v>
      </c>
      <c r="E373" s="54">
        <v>2</v>
      </c>
      <c r="F373" s="54" t="s">
        <v>58</v>
      </c>
      <c r="G373" s="54" t="s">
        <v>62</v>
      </c>
      <c r="H373" s="33"/>
      <c r="I373" s="54" t="s">
        <v>34</v>
      </c>
      <c r="J373" s="35">
        <v>0</v>
      </c>
      <c r="K373" s="35">
        <v>0</v>
      </c>
      <c r="L373" s="34">
        <v>0</v>
      </c>
      <c r="M373" s="34">
        <v>0</v>
      </c>
      <c r="N373" s="35"/>
      <c r="O373" s="34"/>
      <c r="P373" s="59"/>
      <c r="Q373" s="33">
        <v>0</v>
      </c>
      <c r="R373" s="70">
        <v>0</v>
      </c>
      <c r="S373" s="34">
        <v>0</v>
      </c>
      <c r="T373" s="47"/>
      <c r="U373" s="48"/>
      <c r="V373" s="49"/>
      <c r="W373" s="37"/>
      <c r="X373" s="60"/>
      <c r="Y373" s="37"/>
      <c r="Z373" s="37"/>
      <c r="AA373" s="37">
        <v>0</v>
      </c>
      <c r="AB373" s="37">
        <v>0</v>
      </c>
      <c r="AC373" s="37"/>
    </row>
    <row r="374" spans="1:29" ht="45" customHeight="1">
      <c r="A374" s="54"/>
      <c r="B374" s="55" t="str">
        <f t="shared" si="2"/>
        <v>월</v>
      </c>
      <c r="C374" s="55" t="str">
        <f t="shared" si="3"/>
        <v>26년 5월 1주차</v>
      </c>
      <c r="D374" s="55">
        <v>46145</v>
      </c>
      <c r="E374" s="54">
        <v>1</v>
      </c>
      <c r="F374" s="54" t="s">
        <v>58</v>
      </c>
      <c r="G374" s="54" t="s">
        <v>62</v>
      </c>
      <c r="H374" s="33"/>
      <c r="I374" s="54" t="s">
        <v>34</v>
      </c>
      <c r="J374" s="35">
        <v>1382</v>
      </c>
      <c r="K374" s="35">
        <v>1886</v>
      </c>
      <c r="L374" s="34">
        <v>21923</v>
      </c>
      <c r="M374" s="34">
        <v>11624</v>
      </c>
      <c r="N374" s="35">
        <v>16</v>
      </c>
      <c r="O374" s="34">
        <v>1370</v>
      </c>
      <c r="P374" s="70">
        <v>8.5000000000000006E-3</v>
      </c>
      <c r="Q374" s="33">
        <v>31</v>
      </c>
      <c r="R374" s="70">
        <v>1.6400000000000001E-2</v>
      </c>
      <c r="S374" s="34">
        <v>707</v>
      </c>
      <c r="T374" s="47"/>
      <c r="U374" s="48"/>
      <c r="V374" s="49"/>
      <c r="W374" s="37"/>
      <c r="X374" s="60"/>
      <c r="Y374" s="37"/>
      <c r="Z374" s="37"/>
      <c r="AA374" s="37">
        <v>38</v>
      </c>
      <c r="AB374" s="37">
        <v>2</v>
      </c>
      <c r="AC374" s="37"/>
    </row>
    <row r="375" spans="1:29" ht="45" customHeight="1">
      <c r="A375" s="54"/>
      <c r="B375" s="55" t="str">
        <f t="shared" si="2"/>
        <v>월</v>
      </c>
      <c r="C375" s="55" t="str">
        <f t="shared" si="3"/>
        <v>26년 5월 1주차</v>
      </c>
      <c r="D375" s="55">
        <v>46145</v>
      </c>
      <c r="E375" s="54">
        <v>2</v>
      </c>
      <c r="F375" s="54" t="s">
        <v>58</v>
      </c>
      <c r="G375" s="54" t="s">
        <v>62</v>
      </c>
      <c r="H375" s="33"/>
      <c r="I375" s="54" t="s">
        <v>34</v>
      </c>
      <c r="J375" s="35">
        <v>11</v>
      </c>
      <c r="K375" s="35">
        <v>11</v>
      </c>
      <c r="L375" s="34">
        <v>124</v>
      </c>
      <c r="M375" s="34">
        <v>11273</v>
      </c>
      <c r="N375" s="35"/>
      <c r="O375" s="34"/>
      <c r="P375" s="59"/>
      <c r="Q375" s="33">
        <v>0</v>
      </c>
      <c r="R375" s="70">
        <v>0</v>
      </c>
      <c r="S375" s="34">
        <v>0</v>
      </c>
      <c r="T375" s="47"/>
      <c r="U375" s="48"/>
      <c r="V375" s="49"/>
      <c r="W375" s="37"/>
      <c r="X375" s="60"/>
      <c r="Y375" s="37"/>
      <c r="Z375" s="37"/>
      <c r="AA375" s="37">
        <v>0</v>
      </c>
      <c r="AB375" s="37">
        <v>0</v>
      </c>
      <c r="AC375" s="37"/>
    </row>
    <row r="376" spans="1:29" ht="45" customHeight="1">
      <c r="A376" s="54"/>
      <c r="B376" s="55" t="str">
        <f t="shared" si="2"/>
        <v>월</v>
      </c>
      <c r="C376" s="55" t="str">
        <f t="shared" si="3"/>
        <v>26년 5월 2주차</v>
      </c>
      <c r="D376" s="55">
        <v>46146</v>
      </c>
      <c r="E376" s="54">
        <v>1</v>
      </c>
      <c r="F376" s="54" t="s">
        <v>58</v>
      </c>
      <c r="G376" s="54" t="s">
        <v>62</v>
      </c>
      <c r="H376" s="33"/>
      <c r="I376" s="54" t="s">
        <v>34</v>
      </c>
      <c r="J376" s="35">
        <v>1180</v>
      </c>
      <c r="K376" s="35">
        <v>1565</v>
      </c>
      <c r="L376" s="34">
        <v>18646</v>
      </c>
      <c r="M376" s="34">
        <v>11914</v>
      </c>
      <c r="N376" s="35">
        <v>10</v>
      </c>
      <c r="O376" s="34">
        <v>1865</v>
      </c>
      <c r="P376" s="70">
        <v>6.4000000000000003E-3</v>
      </c>
      <c r="Q376" s="33">
        <v>19</v>
      </c>
      <c r="R376" s="70">
        <v>1.21E-2</v>
      </c>
      <c r="S376" s="34">
        <v>981</v>
      </c>
      <c r="T376" s="47"/>
      <c r="U376" s="48"/>
      <c r="V376" s="49"/>
      <c r="W376" s="37"/>
      <c r="X376" s="60"/>
      <c r="Y376" s="37"/>
      <c r="Z376" s="37"/>
      <c r="AA376" s="37">
        <v>21</v>
      </c>
      <c r="AB376" s="37">
        <v>0</v>
      </c>
      <c r="AC376" s="37"/>
    </row>
    <row r="377" spans="1:29" ht="45" customHeight="1">
      <c r="A377" s="54"/>
      <c r="B377" s="55" t="str">
        <f t="shared" si="2"/>
        <v>월</v>
      </c>
      <c r="C377" s="55" t="str">
        <f t="shared" si="3"/>
        <v>26년 5월 2주차</v>
      </c>
      <c r="D377" s="55">
        <v>46146</v>
      </c>
      <c r="E377" s="54">
        <v>2</v>
      </c>
      <c r="F377" s="54" t="s">
        <v>58</v>
      </c>
      <c r="G377" s="54" t="s">
        <v>62</v>
      </c>
      <c r="H377" s="33"/>
      <c r="I377" s="54" t="s">
        <v>34</v>
      </c>
      <c r="J377" s="35">
        <v>31</v>
      </c>
      <c r="K377" s="35">
        <v>32</v>
      </c>
      <c r="L377" s="34">
        <v>537</v>
      </c>
      <c r="M377" s="34">
        <v>16781</v>
      </c>
      <c r="N377" s="35"/>
      <c r="O377" s="34"/>
      <c r="P377" s="59"/>
      <c r="Q377" s="33">
        <v>1</v>
      </c>
      <c r="R377" s="70">
        <v>3.1300000000000001E-2</v>
      </c>
      <c r="S377" s="34">
        <v>537</v>
      </c>
      <c r="T377" s="47"/>
      <c r="U377" s="48"/>
      <c r="V377" s="49"/>
      <c r="W377" s="37"/>
      <c r="X377" s="60"/>
      <c r="Y377" s="37"/>
      <c r="Z377" s="37"/>
      <c r="AA377" s="37">
        <v>1</v>
      </c>
      <c r="AB377" s="37">
        <v>0</v>
      </c>
      <c r="AC377" s="37"/>
    </row>
    <row r="378" spans="1:29" ht="45" customHeight="1">
      <c r="A378" s="54"/>
      <c r="B378" s="55" t="str">
        <f t="shared" si="2"/>
        <v>월</v>
      </c>
      <c r="C378" s="55" t="str">
        <f t="shared" si="3"/>
        <v>26년 5월 2주차</v>
      </c>
      <c r="D378" s="55">
        <v>46147</v>
      </c>
      <c r="E378" s="54">
        <v>1</v>
      </c>
      <c r="F378" s="54" t="s">
        <v>58</v>
      </c>
      <c r="G378" s="54" t="s">
        <v>62</v>
      </c>
      <c r="H378" s="33"/>
      <c r="I378" s="54" t="s">
        <v>34</v>
      </c>
      <c r="J378" s="35">
        <v>1297</v>
      </c>
      <c r="K378" s="35">
        <v>1718</v>
      </c>
      <c r="L378" s="34">
        <v>22523</v>
      </c>
      <c r="M378" s="34">
        <v>13110</v>
      </c>
      <c r="N378" s="35">
        <v>20</v>
      </c>
      <c r="O378" s="34">
        <v>1126</v>
      </c>
      <c r="P378" s="70">
        <v>1.1599999999999999E-2</v>
      </c>
      <c r="Q378" s="33">
        <v>35</v>
      </c>
      <c r="R378" s="70">
        <v>2.0400000000000001E-2</v>
      </c>
      <c r="S378" s="34">
        <v>644</v>
      </c>
      <c r="T378" s="47"/>
      <c r="U378" s="48"/>
      <c r="V378" s="49"/>
      <c r="W378" s="37"/>
      <c r="X378" s="60">
        <v>1</v>
      </c>
      <c r="Y378" s="37">
        <v>35100</v>
      </c>
      <c r="Z378" s="37">
        <v>22523</v>
      </c>
      <c r="AA378" s="37">
        <v>26</v>
      </c>
      <c r="AB378" s="37">
        <v>0</v>
      </c>
      <c r="AC378" s="37"/>
    </row>
    <row r="379" spans="1:29" ht="45" customHeight="1">
      <c r="A379" s="54"/>
      <c r="B379" s="55" t="str">
        <f t="shared" si="2"/>
        <v>월</v>
      </c>
      <c r="C379" s="55" t="str">
        <f t="shared" si="3"/>
        <v>26년 5월 2주차</v>
      </c>
      <c r="D379" s="55">
        <v>46147</v>
      </c>
      <c r="E379" s="54">
        <v>2</v>
      </c>
      <c r="F379" s="54" t="s">
        <v>58</v>
      </c>
      <c r="G379" s="54" t="s">
        <v>62</v>
      </c>
      <c r="H379" s="33"/>
      <c r="I379" s="54" t="s">
        <v>34</v>
      </c>
      <c r="J379" s="35">
        <v>49</v>
      </c>
      <c r="K379" s="35">
        <v>54</v>
      </c>
      <c r="L379" s="34">
        <v>658</v>
      </c>
      <c r="M379" s="34">
        <v>12185</v>
      </c>
      <c r="N379" s="35">
        <v>1</v>
      </c>
      <c r="O379" s="34">
        <v>658</v>
      </c>
      <c r="P379" s="70">
        <v>1.8499999999999999E-2</v>
      </c>
      <c r="Q379" s="33">
        <v>3</v>
      </c>
      <c r="R379" s="70">
        <v>5.5599999999999997E-2</v>
      </c>
      <c r="S379" s="34">
        <v>219</v>
      </c>
      <c r="T379" s="47"/>
      <c r="U379" s="48"/>
      <c r="V379" s="49"/>
      <c r="W379" s="37"/>
      <c r="X379" s="60"/>
      <c r="Y379" s="37"/>
      <c r="Z379" s="37"/>
      <c r="AA379" s="37">
        <v>2</v>
      </c>
      <c r="AB379" s="37">
        <v>1</v>
      </c>
      <c r="AC379" s="37"/>
    </row>
    <row r="380" spans="1:29" ht="45" customHeight="1">
      <c r="A380" s="54"/>
      <c r="B380" s="55" t="str">
        <f t="shared" si="2"/>
        <v>월</v>
      </c>
      <c r="C380" s="55" t="str">
        <f t="shared" si="3"/>
        <v>26년 5월 2주차</v>
      </c>
      <c r="D380" s="55">
        <v>46148</v>
      </c>
      <c r="E380" s="54">
        <v>1</v>
      </c>
      <c r="F380" s="54" t="s">
        <v>58</v>
      </c>
      <c r="G380" s="54" t="s">
        <v>62</v>
      </c>
      <c r="H380" s="33"/>
      <c r="I380" s="54" t="s">
        <v>34</v>
      </c>
      <c r="J380" s="35">
        <v>2792</v>
      </c>
      <c r="K380" s="35">
        <v>3355</v>
      </c>
      <c r="L380" s="34">
        <v>21271</v>
      </c>
      <c r="M380" s="34">
        <v>6340</v>
      </c>
      <c r="N380" s="35">
        <v>71</v>
      </c>
      <c r="O380" s="34">
        <v>300</v>
      </c>
      <c r="P380" s="70">
        <v>2.12E-2</v>
      </c>
      <c r="Q380" s="33">
        <v>114</v>
      </c>
      <c r="R380" s="70">
        <v>3.4000000000000002E-2</v>
      </c>
      <c r="S380" s="34">
        <v>187</v>
      </c>
      <c r="T380" s="47"/>
      <c r="U380" s="48"/>
      <c r="V380" s="49"/>
      <c r="W380" s="37"/>
      <c r="X380" s="60">
        <v>3</v>
      </c>
      <c r="Y380" s="37">
        <v>287000</v>
      </c>
      <c r="Z380" s="37">
        <v>7090</v>
      </c>
      <c r="AA380" s="37">
        <v>43</v>
      </c>
      <c r="AB380" s="37">
        <v>0</v>
      </c>
      <c r="AC380" s="37"/>
    </row>
    <row r="381" spans="1:29" ht="45" customHeight="1">
      <c r="A381" s="54"/>
      <c r="B381" s="55" t="str">
        <f t="shared" si="2"/>
        <v>월</v>
      </c>
      <c r="C381" s="55" t="str">
        <f t="shared" si="3"/>
        <v>26년 5월 2주차</v>
      </c>
      <c r="D381" s="55">
        <v>46148</v>
      </c>
      <c r="E381" s="54">
        <v>1</v>
      </c>
      <c r="F381" s="54" t="s">
        <v>58</v>
      </c>
      <c r="G381" s="54" t="s">
        <v>62</v>
      </c>
      <c r="H381" s="33"/>
      <c r="I381" s="54" t="s">
        <v>34</v>
      </c>
      <c r="J381" s="35">
        <v>1129</v>
      </c>
      <c r="K381" s="35">
        <v>1422</v>
      </c>
      <c r="L381" s="34">
        <v>16015</v>
      </c>
      <c r="M381" s="34">
        <v>11262</v>
      </c>
      <c r="N381" s="35">
        <v>15</v>
      </c>
      <c r="O381" s="34">
        <v>1068</v>
      </c>
      <c r="P381" s="70">
        <v>1.0500000000000001E-2</v>
      </c>
      <c r="Q381" s="33">
        <v>34</v>
      </c>
      <c r="R381" s="70">
        <v>2.3900000000000001E-2</v>
      </c>
      <c r="S381" s="34">
        <v>471</v>
      </c>
      <c r="T381" s="47"/>
      <c r="U381" s="48"/>
      <c r="V381" s="49"/>
      <c r="W381" s="37"/>
      <c r="X381" s="60">
        <v>1</v>
      </c>
      <c r="Y381" s="37">
        <v>59000</v>
      </c>
      <c r="Z381" s="37">
        <v>16015</v>
      </c>
      <c r="AA381" s="37">
        <v>29</v>
      </c>
      <c r="AB381" s="37">
        <v>5</v>
      </c>
      <c r="AC381" s="37"/>
    </row>
    <row r="382" spans="1:29" ht="45" customHeight="1">
      <c r="A382" s="54"/>
      <c r="B382" s="55" t="str">
        <f t="shared" si="2"/>
        <v>월</v>
      </c>
      <c r="C382" s="55" t="str">
        <f t="shared" si="3"/>
        <v>26년 5월 2주차</v>
      </c>
      <c r="D382" s="55">
        <v>46148</v>
      </c>
      <c r="E382" s="54">
        <v>2</v>
      </c>
      <c r="F382" s="54" t="s">
        <v>58</v>
      </c>
      <c r="G382" s="54" t="s">
        <v>62</v>
      </c>
      <c r="H382" s="33"/>
      <c r="I382" s="54" t="s">
        <v>34</v>
      </c>
      <c r="J382" s="35">
        <v>0</v>
      </c>
      <c r="K382" s="35">
        <v>0</v>
      </c>
      <c r="L382" s="34">
        <v>0</v>
      </c>
      <c r="M382" s="34">
        <v>0</v>
      </c>
      <c r="N382" s="35"/>
      <c r="O382" s="34"/>
      <c r="P382" s="59"/>
      <c r="Q382" s="33">
        <v>0</v>
      </c>
      <c r="R382" s="70">
        <v>0</v>
      </c>
      <c r="S382" s="34">
        <v>0</v>
      </c>
      <c r="T382" s="47"/>
      <c r="U382" s="48"/>
      <c r="V382" s="49"/>
      <c r="W382" s="37"/>
      <c r="X382" s="60"/>
      <c r="Y382" s="37"/>
      <c r="Z382" s="37"/>
      <c r="AA382" s="37">
        <v>0</v>
      </c>
      <c r="AB382" s="37">
        <v>0</v>
      </c>
      <c r="AC382" s="37"/>
    </row>
    <row r="383" spans="1:29" ht="45" customHeight="1">
      <c r="A383" s="54"/>
      <c r="B383" s="55" t="str">
        <f t="shared" si="2"/>
        <v>월</v>
      </c>
      <c r="C383" s="55" t="str">
        <f t="shared" si="3"/>
        <v>26년 5월 2주차</v>
      </c>
      <c r="D383" s="55">
        <v>46148</v>
      </c>
      <c r="E383" s="54">
        <v>2</v>
      </c>
      <c r="F383" s="54" t="s">
        <v>58</v>
      </c>
      <c r="G383" s="54" t="s">
        <v>62</v>
      </c>
      <c r="H383" s="33"/>
      <c r="I383" s="54" t="s">
        <v>34</v>
      </c>
      <c r="J383" s="35">
        <v>151</v>
      </c>
      <c r="K383" s="35">
        <v>178</v>
      </c>
      <c r="L383" s="34">
        <v>3456</v>
      </c>
      <c r="M383" s="34">
        <v>19416</v>
      </c>
      <c r="N383" s="35"/>
      <c r="O383" s="34"/>
      <c r="P383" s="59"/>
      <c r="Q383" s="33">
        <v>1</v>
      </c>
      <c r="R383" s="70">
        <v>5.5999999999999999E-3</v>
      </c>
      <c r="S383" s="34">
        <v>3456</v>
      </c>
      <c r="T383" s="47"/>
      <c r="U383" s="48"/>
      <c r="V383" s="49"/>
      <c r="W383" s="37"/>
      <c r="X383" s="60"/>
      <c r="Y383" s="37"/>
      <c r="Z383" s="37"/>
      <c r="AA383" s="37">
        <v>5</v>
      </c>
      <c r="AB383" s="37">
        <v>0</v>
      </c>
      <c r="AC383" s="37"/>
    </row>
    <row r="384" spans="1:29" ht="45" customHeight="1">
      <c r="A384" s="54"/>
      <c r="B384" s="55" t="str">
        <f t="shared" si="2"/>
        <v>월</v>
      </c>
      <c r="C384" s="55" t="str">
        <f t="shared" si="3"/>
        <v>26년 5월 2주차</v>
      </c>
      <c r="D384" s="55">
        <v>46149</v>
      </c>
      <c r="E384" s="54">
        <v>1</v>
      </c>
      <c r="F384" s="54" t="s">
        <v>58</v>
      </c>
      <c r="G384" s="54" t="s">
        <v>62</v>
      </c>
      <c r="H384" s="33"/>
      <c r="I384" s="54" t="s">
        <v>34</v>
      </c>
      <c r="J384" s="35">
        <v>2681</v>
      </c>
      <c r="K384" s="35">
        <v>3209</v>
      </c>
      <c r="L384" s="34">
        <v>20576</v>
      </c>
      <c r="M384" s="34">
        <v>6412</v>
      </c>
      <c r="N384" s="35">
        <v>86</v>
      </c>
      <c r="O384" s="34">
        <v>239</v>
      </c>
      <c r="P384" s="70">
        <v>2.6800000000000001E-2</v>
      </c>
      <c r="Q384" s="33">
        <v>130</v>
      </c>
      <c r="R384" s="70">
        <v>4.0500000000000001E-2</v>
      </c>
      <c r="S384" s="34">
        <v>158</v>
      </c>
      <c r="T384" s="47"/>
      <c r="U384" s="48"/>
      <c r="V384" s="49"/>
      <c r="W384" s="37"/>
      <c r="X384" s="60"/>
      <c r="Y384" s="37"/>
      <c r="Z384" s="37"/>
      <c r="AA384" s="37">
        <v>46</v>
      </c>
      <c r="AB384" s="37">
        <v>0</v>
      </c>
      <c r="AC384" s="37"/>
    </row>
    <row r="385" spans="1:29" ht="45" customHeight="1">
      <c r="A385" s="54"/>
      <c r="B385" s="55" t="str">
        <f t="shared" si="2"/>
        <v>월</v>
      </c>
      <c r="C385" s="55" t="str">
        <f t="shared" si="3"/>
        <v>26년 5월 2주차</v>
      </c>
      <c r="D385" s="55">
        <v>46149</v>
      </c>
      <c r="E385" s="54">
        <v>1</v>
      </c>
      <c r="F385" s="54" t="s">
        <v>58</v>
      </c>
      <c r="G385" s="54" t="s">
        <v>62</v>
      </c>
      <c r="H385" s="33"/>
      <c r="I385" s="54" t="s">
        <v>34</v>
      </c>
      <c r="J385" s="35">
        <v>1073</v>
      </c>
      <c r="K385" s="35">
        <v>1410</v>
      </c>
      <c r="L385" s="34">
        <v>18028</v>
      </c>
      <c r="M385" s="34">
        <v>12786</v>
      </c>
      <c r="N385" s="35">
        <v>14</v>
      </c>
      <c r="O385" s="34">
        <v>1288</v>
      </c>
      <c r="P385" s="70">
        <v>9.9000000000000008E-3</v>
      </c>
      <c r="Q385" s="33">
        <v>23</v>
      </c>
      <c r="R385" s="70">
        <v>1.6299999999999999E-2</v>
      </c>
      <c r="S385" s="34">
        <v>784</v>
      </c>
      <c r="T385" s="47"/>
      <c r="U385" s="48"/>
      <c r="V385" s="49"/>
      <c r="W385" s="37"/>
      <c r="X385" s="60"/>
      <c r="Y385" s="37"/>
      <c r="Z385" s="37"/>
      <c r="AA385" s="37">
        <v>25</v>
      </c>
      <c r="AB385" s="37">
        <v>1</v>
      </c>
      <c r="AC385" s="37"/>
    </row>
    <row r="386" spans="1:29" ht="45" customHeight="1">
      <c r="A386" s="54"/>
      <c r="B386" s="55" t="str">
        <f t="shared" si="2"/>
        <v>월</v>
      </c>
      <c r="C386" s="55" t="str">
        <f t="shared" si="3"/>
        <v>26년 5월 2주차</v>
      </c>
      <c r="D386" s="55">
        <v>46149</v>
      </c>
      <c r="E386" s="54">
        <v>2</v>
      </c>
      <c r="F386" s="54" t="s">
        <v>58</v>
      </c>
      <c r="G386" s="54" t="s">
        <v>62</v>
      </c>
      <c r="H386" s="33"/>
      <c r="I386" s="54" t="s">
        <v>34</v>
      </c>
      <c r="J386" s="35">
        <v>58</v>
      </c>
      <c r="K386" s="35">
        <v>62</v>
      </c>
      <c r="L386" s="34">
        <v>888</v>
      </c>
      <c r="M386" s="34">
        <v>14323</v>
      </c>
      <c r="N386" s="35">
        <v>1</v>
      </c>
      <c r="O386" s="34">
        <v>888</v>
      </c>
      <c r="P386" s="70">
        <v>1.61E-2</v>
      </c>
      <c r="Q386" s="33">
        <v>1</v>
      </c>
      <c r="R386" s="70">
        <v>1.61E-2</v>
      </c>
      <c r="S386" s="34">
        <v>888</v>
      </c>
      <c r="T386" s="47"/>
      <c r="U386" s="48"/>
      <c r="V386" s="49"/>
      <c r="W386" s="37"/>
      <c r="X386" s="60"/>
      <c r="Y386" s="37"/>
      <c r="Z386" s="37"/>
      <c r="AA386" s="37">
        <v>0</v>
      </c>
      <c r="AB386" s="37">
        <v>0</v>
      </c>
      <c r="AC386" s="37"/>
    </row>
    <row r="387" spans="1:29" ht="45" customHeight="1">
      <c r="A387" s="54"/>
      <c r="B387" s="55" t="str">
        <f t="shared" si="2"/>
        <v>월</v>
      </c>
      <c r="C387" s="55" t="str">
        <f t="shared" si="3"/>
        <v>26년 5월 2주차</v>
      </c>
      <c r="D387" s="55">
        <v>46149</v>
      </c>
      <c r="E387" s="54">
        <v>2</v>
      </c>
      <c r="F387" s="54" t="s">
        <v>58</v>
      </c>
      <c r="G387" s="54" t="s">
        <v>62</v>
      </c>
      <c r="H387" s="33"/>
      <c r="I387" s="54" t="s">
        <v>34</v>
      </c>
      <c r="J387" s="35">
        <v>82</v>
      </c>
      <c r="K387" s="35">
        <v>88</v>
      </c>
      <c r="L387" s="34">
        <v>1518</v>
      </c>
      <c r="M387" s="34">
        <v>17250</v>
      </c>
      <c r="N387" s="35"/>
      <c r="O387" s="34"/>
      <c r="P387" s="59"/>
      <c r="Q387" s="33">
        <v>1</v>
      </c>
      <c r="R387" s="70">
        <v>1.14E-2</v>
      </c>
      <c r="S387" s="34">
        <v>1518</v>
      </c>
      <c r="T387" s="47"/>
      <c r="U387" s="48"/>
      <c r="V387" s="49"/>
      <c r="W387" s="37"/>
      <c r="X387" s="60"/>
      <c r="Y387" s="37"/>
      <c r="Z387" s="37"/>
      <c r="AA387" s="37">
        <v>1</v>
      </c>
      <c r="AB387" s="37">
        <v>0</v>
      </c>
      <c r="AC387" s="37"/>
    </row>
    <row r="388" spans="1:29" ht="45" customHeight="1">
      <c r="A388" s="54"/>
      <c r="B388" s="55" t="str">
        <f t="shared" si="2"/>
        <v>월</v>
      </c>
      <c r="C388" s="55" t="str">
        <f t="shared" si="3"/>
        <v>26년 5월 2주차</v>
      </c>
      <c r="D388" s="55">
        <v>46150</v>
      </c>
      <c r="E388" s="54">
        <v>1</v>
      </c>
      <c r="F388" s="54" t="s">
        <v>58</v>
      </c>
      <c r="G388" s="54" t="s">
        <v>62</v>
      </c>
      <c r="H388" s="33"/>
      <c r="I388" s="54" t="s">
        <v>34</v>
      </c>
      <c r="J388" s="35">
        <v>2355</v>
      </c>
      <c r="K388" s="35">
        <v>2770</v>
      </c>
      <c r="L388" s="34">
        <v>16549</v>
      </c>
      <c r="M388" s="34">
        <v>5974</v>
      </c>
      <c r="N388" s="35">
        <v>45</v>
      </c>
      <c r="O388" s="34">
        <v>368</v>
      </c>
      <c r="P388" s="70">
        <v>1.6199999999999999E-2</v>
      </c>
      <c r="Q388" s="33">
        <v>77</v>
      </c>
      <c r="R388" s="70">
        <v>2.7799999999999998E-2</v>
      </c>
      <c r="S388" s="34">
        <v>215</v>
      </c>
      <c r="T388" s="47">
        <v>5.3780000000000001</v>
      </c>
      <c r="U388" s="48">
        <v>1</v>
      </c>
      <c r="V388" s="49">
        <v>89000</v>
      </c>
      <c r="W388" s="37">
        <v>16549</v>
      </c>
      <c r="X388" s="60">
        <v>1</v>
      </c>
      <c r="Y388" s="37">
        <v>89000</v>
      </c>
      <c r="Z388" s="37">
        <v>16549</v>
      </c>
      <c r="AA388" s="37">
        <v>33</v>
      </c>
      <c r="AB388" s="37">
        <v>0</v>
      </c>
      <c r="AC388" s="37"/>
    </row>
    <row r="389" spans="1:29" ht="45" customHeight="1">
      <c r="A389" s="54"/>
      <c r="B389" s="55" t="str">
        <f t="shared" si="2"/>
        <v>월</v>
      </c>
      <c r="C389" s="55" t="str">
        <f t="shared" si="3"/>
        <v>26년 5월 2주차</v>
      </c>
      <c r="D389" s="55">
        <v>46150</v>
      </c>
      <c r="E389" s="54">
        <v>2</v>
      </c>
      <c r="F389" s="54" t="s">
        <v>58</v>
      </c>
      <c r="G389" s="54" t="s">
        <v>62</v>
      </c>
      <c r="H389" s="33"/>
      <c r="I389" s="54" t="s">
        <v>34</v>
      </c>
      <c r="J389" s="35">
        <v>0</v>
      </c>
      <c r="K389" s="35">
        <v>0</v>
      </c>
      <c r="L389" s="34">
        <v>0</v>
      </c>
      <c r="M389" s="34">
        <v>0</v>
      </c>
      <c r="N389" s="35"/>
      <c r="O389" s="34"/>
      <c r="P389" s="59"/>
      <c r="Q389" s="33">
        <v>0</v>
      </c>
      <c r="R389" s="70">
        <v>0</v>
      </c>
      <c r="S389" s="34">
        <v>0</v>
      </c>
      <c r="T389" s="47"/>
      <c r="U389" s="48">
        <v>1</v>
      </c>
      <c r="V389" s="49">
        <v>119000</v>
      </c>
      <c r="W389" s="37">
        <v>0</v>
      </c>
      <c r="X389" s="60">
        <v>2</v>
      </c>
      <c r="Y389" s="37">
        <v>228000</v>
      </c>
      <c r="Z389" s="37">
        <v>0</v>
      </c>
      <c r="AA389" s="37">
        <v>0</v>
      </c>
      <c r="AB389" s="37">
        <v>0</v>
      </c>
      <c r="AC389" s="37"/>
    </row>
    <row r="390" spans="1:29" ht="45" customHeight="1">
      <c r="A390" s="54"/>
      <c r="B390" s="55" t="str">
        <f t="shared" si="2"/>
        <v>월</v>
      </c>
      <c r="C390" s="55" t="str">
        <f t="shared" si="3"/>
        <v>26년 5월 2주차</v>
      </c>
      <c r="D390" s="55">
        <v>46150</v>
      </c>
      <c r="E390" s="54">
        <v>3</v>
      </c>
      <c r="F390" s="54" t="s">
        <v>58</v>
      </c>
      <c r="G390" s="54" t="s">
        <v>62</v>
      </c>
      <c r="H390" s="33"/>
      <c r="I390" s="54" t="s">
        <v>34</v>
      </c>
      <c r="J390" s="35">
        <v>792</v>
      </c>
      <c r="K390" s="35">
        <v>1041</v>
      </c>
      <c r="L390" s="34">
        <v>7822</v>
      </c>
      <c r="M390" s="34">
        <v>7514</v>
      </c>
      <c r="N390" s="35">
        <v>23</v>
      </c>
      <c r="O390" s="34">
        <v>340</v>
      </c>
      <c r="P390" s="70">
        <v>2.2100000000000002E-2</v>
      </c>
      <c r="Q390" s="33">
        <v>30</v>
      </c>
      <c r="R390" s="70">
        <v>2.8799999999999999E-2</v>
      </c>
      <c r="S390" s="34">
        <v>261</v>
      </c>
      <c r="T390" s="47"/>
      <c r="U390" s="48"/>
      <c r="V390" s="49"/>
      <c r="W390" s="37"/>
      <c r="X390" s="60">
        <v>1</v>
      </c>
      <c r="Y390" s="37">
        <v>80100</v>
      </c>
      <c r="Z390" s="37">
        <v>7822</v>
      </c>
      <c r="AA390" s="37">
        <v>16</v>
      </c>
      <c r="AB390" s="37">
        <v>0</v>
      </c>
      <c r="AC390" s="37"/>
    </row>
    <row r="391" spans="1:29" ht="45" customHeight="1">
      <c r="A391" s="54"/>
      <c r="B391" s="55" t="str">
        <f t="shared" si="2"/>
        <v>월</v>
      </c>
      <c r="C391" s="55" t="str">
        <f t="shared" si="3"/>
        <v>26년 5월 2주차</v>
      </c>
      <c r="D391" s="55">
        <v>46151</v>
      </c>
      <c r="E391" s="54">
        <v>1</v>
      </c>
      <c r="F391" s="54" t="s">
        <v>58</v>
      </c>
      <c r="G391" s="54" t="s">
        <v>62</v>
      </c>
      <c r="H391" s="33"/>
      <c r="I391" s="54" t="s">
        <v>34</v>
      </c>
      <c r="J391" s="35">
        <v>0</v>
      </c>
      <c r="K391" s="35">
        <v>0</v>
      </c>
      <c r="L391" s="34">
        <v>0</v>
      </c>
      <c r="M391" s="34">
        <v>0</v>
      </c>
      <c r="N391" s="35"/>
      <c r="O391" s="34"/>
      <c r="P391" s="59"/>
      <c r="Q391" s="33">
        <v>0</v>
      </c>
      <c r="R391" s="70">
        <v>0</v>
      </c>
      <c r="S391" s="34">
        <v>0</v>
      </c>
      <c r="T391" s="47"/>
      <c r="U391" s="48"/>
      <c r="V391" s="49"/>
      <c r="W391" s="37"/>
      <c r="X391" s="60"/>
      <c r="Y391" s="37"/>
      <c r="Z391" s="37"/>
      <c r="AA391" s="37">
        <v>0</v>
      </c>
      <c r="AB391" s="37">
        <v>0</v>
      </c>
      <c r="AC391" s="37"/>
    </row>
    <row r="392" spans="1:29" ht="45" customHeight="1">
      <c r="A392" s="54"/>
      <c r="B392" s="55" t="str">
        <f t="shared" si="2"/>
        <v>월</v>
      </c>
      <c r="C392" s="55" t="str">
        <f t="shared" si="3"/>
        <v>26년 5월 2주차</v>
      </c>
      <c r="D392" s="55">
        <v>46151</v>
      </c>
      <c r="E392" s="54">
        <v>2</v>
      </c>
      <c r="F392" s="54" t="s">
        <v>58</v>
      </c>
      <c r="G392" s="54" t="s">
        <v>62</v>
      </c>
      <c r="H392" s="33"/>
      <c r="I392" s="54" t="s">
        <v>34</v>
      </c>
      <c r="J392" s="35">
        <v>2</v>
      </c>
      <c r="K392" s="35">
        <v>2</v>
      </c>
      <c r="L392" s="34">
        <v>14</v>
      </c>
      <c r="M392" s="34">
        <v>7000</v>
      </c>
      <c r="N392" s="35"/>
      <c r="O392" s="34"/>
      <c r="P392" s="59"/>
      <c r="Q392" s="33">
        <v>0</v>
      </c>
      <c r="R392" s="70">
        <v>0</v>
      </c>
      <c r="S392" s="34">
        <v>0</v>
      </c>
      <c r="T392" s="47"/>
      <c r="U392" s="48"/>
      <c r="V392" s="49"/>
      <c r="W392" s="37"/>
      <c r="X392" s="60"/>
      <c r="Y392" s="37"/>
      <c r="Z392" s="37"/>
      <c r="AA392" s="37">
        <v>0</v>
      </c>
      <c r="AB392" s="37">
        <v>0</v>
      </c>
      <c r="AC392" s="37"/>
    </row>
    <row r="393" spans="1:29" ht="45" customHeight="1">
      <c r="A393" s="54"/>
      <c r="B393" s="55" t="str">
        <f t="shared" si="2"/>
        <v>월</v>
      </c>
      <c r="C393" s="55" t="str">
        <f t="shared" si="3"/>
        <v>26년 5월 2주차</v>
      </c>
      <c r="D393" s="55">
        <v>46151</v>
      </c>
      <c r="E393" s="54">
        <v>3</v>
      </c>
      <c r="F393" s="54" t="s">
        <v>58</v>
      </c>
      <c r="G393" s="54" t="s">
        <v>62</v>
      </c>
      <c r="H393" s="33"/>
      <c r="I393" s="54" t="s">
        <v>34</v>
      </c>
      <c r="J393" s="35">
        <v>1279</v>
      </c>
      <c r="K393" s="35">
        <v>2090</v>
      </c>
      <c r="L393" s="34">
        <v>15963</v>
      </c>
      <c r="M393" s="34">
        <v>7638</v>
      </c>
      <c r="N393" s="35">
        <v>39</v>
      </c>
      <c r="O393" s="34">
        <v>409</v>
      </c>
      <c r="P393" s="70">
        <v>1.8700000000000001E-2</v>
      </c>
      <c r="Q393" s="33">
        <v>53</v>
      </c>
      <c r="R393" s="70">
        <v>2.5399999999999999E-2</v>
      </c>
      <c r="S393" s="34">
        <v>301</v>
      </c>
      <c r="T393" s="47">
        <v>17.6846</v>
      </c>
      <c r="U393" s="48">
        <v>2</v>
      </c>
      <c r="V393" s="49">
        <v>282300</v>
      </c>
      <c r="W393" s="37">
        <v>7982</v>
      </c>
      <c r="X393" s="60">
        <v>3</v>
      </c>
      <c r="Y393" s="37">
        <v>317000</v>
      </c>
      <c r="Z393" s="37">
        <v>5321</v>
      </c>
      <c r="AA393" s="37">
        <v>25</v>
      </c>
      <c r="AB393" s="37">
        <v>0</v>
      </c>
      <c r="AC393" s="37"/>
    </row>
    <row r="394" spans="1:29" ht="45" customHeight="1">
      <c r="A394" s="54"/>
      <c r="B394" s="55" t="str">
        <f t="shared" si="2"/>
        <v>월</v>
      </c>
      <c r="C394" s="55" t="str">
        <f t="shared" si="3"/>
        <v>26년 5월 2주차</v>
      </c>
      <c r="D394" s="55">
        <v>46152</v>
      </c>
      <c r="E394" s="54">
        <v>1</v>
      </c>
      <c r="F394" s="54" t="s">
        <v>58</v>
      </c>
      <c r="G394" s="54" t="s">
        <v>62</v>
      </c>
      <c r="H394" s="33"/>
      <c r="I394" s="54" t="s">
        <v>34</v>
      </c>
      <c r="J394" s="35">
        <v>37</v>
      </c>
      <c r="K394" s="35">
        <v>39</v>
      </c>
      <c r="L394" s="34">
        <v>142</v>
      </c>
      <c r="M394" s="34">
        <v>3641</v>
      </c>
      <c r="N394" s="35"/>
      <c r="O394" s="34"/>
      <c r="P394" s="59"/>
      <c r="Q394" s="33">
        <v>0</v>
      </c>
      <c r="R394" s="70">
        <v>0</v>
      </c>
      <c r="S394" s="34">
        <v>0</v>
      </c>
      <c r="T394" s="47"/>
      <c r="U394" s="48"/>
      <c r="V394" s="49"/>
      <c r="W394" s="37"/>
      <c r="X394" s="60"/>
      <c r="Y394" s="37"/>
      <c r="Z394" s="37"/>
      <c r="AA394" s="37">
        <v>0</v>
      </c>
      <c r="AB394" s="37">
        <v>0</v>
      </c>
      <c r="AC394" s="37"/>
    </row>
    <row r="395" spans="1:29" ht="45" customHeight="1">
      <c r="A395" s="54"/>
      <c r="B395" s="55" t="str">
        <f t="shared" si="2"/>
        <v>월</v>
      </c>
      <c r="C395" s="55" t="str">
        <f t="shared" si="3"/>
        <v>26년 5월 2주차</v>
      </c>
      <c r="D395" s="55">
        <v>46152</v>
      </c>
      <c r="E395" s="54">
        <v>2</v>
      </c>
      <c r="F395" s="54" t="s">
        <v>58</v>
      </c>
      <c r="G395" s="54" t="s">
        <v>62</v>
      </c>
      <c r="H395" s="33"/>
      <c r="I395" s="54" t="s">
        <v>34</v>
      </c>
      <c r="J395" s="35">
        <v>307</v>
      </c>
      <c r="K395" s="35">
        <v>322</v>
      </c>
      <c r="L395" s="34">
        <v>2683</v>
      </c>
      <c r="M395" s="34">
        <v>8332</v>
      </c>
      <c r="N395" s="35">
        <v>4</v>
      </c>
      <c r="O395" s="34">
        <v>671</v>
      </c>
      <c r="P395" s="70">
        <v>1.24E-2</v>
      </c>
      <c r="Q395" s="33">
        <v>9</v>
      </c>
      <c r="R395" s="70">
        <v>2.8000000000000001E-2</v>
      </c>
      <c r="S395" s="34">
        <v>298</v>
      </c>
      <c r="T395" s="47"/>
      <c r="U395" s="48"/>
      <c r="V395" s="49"/>
      <c r="W395" s="37"/>
      <c r="X395" s="60"/>
      <c r="Y395" s="37"/>
      <c r="Z395" s="37"/>
      <c r="AA395" s="37">
        <v>6</v>
      </c>
      <c r="AB395" s="37">
        <v>0</v>
      </c>
      <c r="AC395" s="37"/>
    </row>
    <row r="396" spans="1:29" ht="45" customHeight="1">
      <c r="A396" s="54"/>
      <c r="B396" s="55" t="str">
        <f t="shared" si="2"/>
        <v>월</v>
      </c>
      <c r="C396" s="55" t="str">
        <f t="shared" si="3"/>
        <v>26년 5월 2주차</v>
      </c>
      <c r="D396" s="55">
        <v>46152</v>
      </c>
      <c r="E396" s="54">
        <v>3</v>
      </c>
      <c r="F396" s="54" t="s">
        <v>58</v>
      </c>
      <c r="G396" s="54" t="s">
        <v>62</v>
      </c>
      <c r="H396" s="33"/>
      <c r="I396" s="54" t="s">
        <v>34</v>
      </c>
      <c r="J396" s="35">
        <v>1454</v>
      </c>
      <c r="K396" s="35">
        <v>2209</v>
      </c>
      <c r="L396" s="34">
        <v>15947</v>
      </c>
      <c r="M396" s="34">
        <v>7219</v>
      </c>
      <c r="N396" s="35">
        <v>50</v>
      </c>
      <c r="O396" s="34">
        <v>319</v>
      </c>
      <c r="P396" s="70">
        <v>2.2599999999999999E-2</v>
      </c>
      <c r="Q396" s="33">
        <v>64</v>
      </c>
      <c r="R396" s="70">
        <v>2.9000000000000001E-2</v>
      </c>
      <c r="S396" s="34">
        <v>249</v>
      </c>
      <c r="T396" s="47"/>
      <c r="U396" s="48"/>
      <c r="V396" s="49"/>
      <c r="W396" s="37"/>
      <c r="X396" s="60">
        <v>2</v>
      </c>
      <c r="Y396" s="37">
        <v>218000</v>
      </c>
      <c r="Z396" s="37">
        <v>7974</v>
      </c>
      <c r="AA396" s="37">
        <v>42</v>
      </c>
      <c r="AB396" s="37">
        <v>1</v>
      </c>
      <c r="AC396" s="37"/>
    </row>
    <row r="397" spans="1:29" ht="45" customHeight="1">
      <c r="A397" s="54"/>
      <c r="B397" s="55" t="str">
        <f t="shared" si="2"/>
        <v>월</v>
      </c>
      <c r="C397" s="55" t="str">
        <f t="shared" si="3"/>
        <v>26년 5월 3주차</v>
      </c>
      <c r="D397" s="55">
        <v>46153</v>
      </c>
      <c r="E397" s="54">
        <v>1</v>
      </c>
      <c r="F397" s="54" t="s">
        <v>58</v>
      </c>
      <c r="G397" s="54" t="s">
        <v>62</v>
      </c>
      <c r="H397" s="33"/>
      <c r="I397" s="54" t="s">
        <v>34</v>
      </c>
      <c r="J397" s="35">
        <v>0</v>
      </c>
      <c r="K397" s="35">
        <v>0</v>
      </c>
      <c r="L397" s="34">
        <v>0</v>
      </c>
      <c r="M397" s="34">
        <v>0</v>
      </c>
      <c r="N397" s="35"/>
      <c r="O397" s="34"/>
      <c r="P397" s="59"/>
      <c r="Q397" s="33">
        <v>0</v>
      </c>
      <c r="R397" s="70">
        <v>0</v>
      </c>
      <c r="S397" s="34">
        <v>0</v>
      </c>
      <c r="T397" s="47"/>
      <c r="U397" s="48"/>
      <c r="V397" s="49"/>
      <c r="W397" s="37"/>
      <c r="X397" s="60"/>
      <c r="Y397" s="37"/>
      <c r="Z397" s="37"/>
      <c r="AA397" s="37">
        <v>0</v>
      </c>
      <c r="AB397" s="37">
        <v>0</v>
      </c>
      <c r="AC397" s="37"/>
    </row>
    <row r="398" spans="1:29" ht="45" customHeight="1">
      <c r="A398" s="54"/>
      <c r="B398" s="55" t="str">
        <f t="shared" si="2"/>
        <v>월</v>
      </c>
      <c r="C398" s="55" t="str">
        <f t="shared" si="3"/>
        <v>26년 5월 3주차</v>
      </c>
      <c r="D398" s="55">
        <v>46153</v>
      </c>
      <c r="E398" s="54">
        <v>2</v>
      </c>
      <c r="F398" s="54" t="s">
        <v>58</v>
      </c>
      <c r="G398" s="54" t="s">
        <v>62</v>
      </c>
      <c r="H398" s="33"/>
      <c r="I398" s="54" t="s">
        <v>34</v>
      </c>
      <c r="J398" s="35">
        <v>137</v>
      </c>
      <c r="K398" s="35">
        <v>145</v>
      </c>
      <c r="L398" s="34">
        <v>1941</v>
      </c>
      <c r="M398" s="34">
        <v>13386</v>
      </c>
      <c r="N398" s="35">
        <v>1</v>
      </c>
      <c r="O398" s="34">
        <v>1941</v>
      </c>
      <c r="P398" s="70">
        <v>6.8999999999999999E-3</v>
      </c>
      <c r="Q398" s="33">
        <v>3</v>
      </c>
      <c r="R398" s="70">
        <v>2.07E-2</v>
      </c>
      <c r="S398" s="34">
        <v>647</v>
      </c>
      <c r="T398" s="47"/>
      <c r="U398" s="48"/>
      <c r="V398" s="49"/>
      <c r="W398" s="37"/>
      <c r="X398" s="60"/>
      <c r="Y398" s="37"/>
      <c r="Z398" s="37"/>
      <c r="AA398" s="37">
        <v>2</v>
      </c>
      <c r="AB398" s="37">
        <v>0</v>
      </c>
      <c r="AC398" s="37"/>
    </row>
    <row r="399" spans="1:29" ht="45" customHeight="1">
      <c r="A399" s="54"/>
      <c r="B399" s="55" t="str">
        <f t="shared" si="2"/>
        <v>월</v>
      </c>
      <c r="C399" s="55" t="str">
        <f t="shared" si="3"/>
        <v>26년 5월 3주차</v>
      </c>
      <c r="D399" s="55">
        <v>46153</v>
      </c>
      <c r="E399" s="54">
        <v>3</v>
      </c>
      <c r="F399" s="54" t="s">
        <v>58</v>
      </c>
      <c r="G399" s="54" t="s">
        <v>62</v>
      </c>
      <c r="H399" s="33"/>
      <c r="I399" s="54" t="s">
        <v>34</v>
      </c>
      <c r="J399" s="35">
        <v>1470</v>
      </c>
      <c r="K399" s="35">
        <v>2422</v>
      </c>
      <c r="L399" s="34">
        <v>18491</v>
      </c>
      <c r="M399" s="34">
        <v>7635</v>
      </c>
      <c r="N399" s="35">
        <v>29</v>
      </c>
      <c r="O399" s="34">
        <v>638</v>
      </c>
      <c r="P399" s="70">
        <v>1.2E-2</v>
      </c>
      <c r="Q399" s="33">
        <v>42</v>
      </c>
      <c r="R399" s="70">
        <v>1.7299999999999999E-2</v>
      </c>
      <c r="S399" s="34">
        <v>440</v>
      </c>
      <c r="T399" s="47">
        <v>23.811599999999999</v>
      </c>
      <c r="U399" s="48">
        <v>2</v>
      </c>
      <c r="V399" s="49">
        <v>440300</v>
      </c>
      <c r="W399" s="37">
        <v>9246</v>
      </c>
      <c r="X399" s="60">
        <v>1</v>
      </c>
      <c r="Y399" s="37">
        <v>59000</v>
      </c>
      <c r="Z399" s="37">
        <v>18491</v>
      </c>
      <c r="AA399" s="37">
        <v>31</v>
      </c>
      <c r="AB399" s="37">
        <v>0</v>
      </c>
      <c r="AC399" s="37"/>
    </row>
    <row r="400" spans="1:29" ht="45" customHeight="1">
      <c r="A400" s="54"/>
      <c r="B400" s="55" t="str">
        <f t="shared" si="2"/>
        <v>월</v>
      </c>
      <c r="C400" s="55" t="str">
        <f t="shared" si="3"/>
        <v>26년 5월 3주차</v>
      </c>
      <c r="D400" s="55">
        <v>46154</v>
      </c>
      <c r="E400" s="54">
        <v>1</v>
      </c>
      <c r="F400" s="54" t="s">
        <v>58</v>
      </c>
      <c r="G400" s="54" t="s">
        <v>62</v>
      </c>
      <c r="H400" s="33"/>
      <c r="I400" s="54" t="s">
        <v>34</v>
      </c>
      <c r="J400" s="35">
        <v>1311</v>
      </c>
      <c r="K400" s="35">
        <v>1450</v>
      </c>
      <c r="L400" s="34">
        <v>9381</v>
      </c>
      <c r="M400" s="34">
        <v>6470</v>
      </c>
      <c r="N400" s="35">
        <v>32</v>
      </c>
      <c r="O400" s="34">
        <v>293</v>
      </c>
      <c r="P400" s="70">
        <v>2.2100000000000002E-2</v>
      </c>
      <c r="Q400" s="33">
        <v>45</v>
      </c>
      <c r="R400" s="70">
        <v>3.1E-2</v>
      </c>
      <c r="S400" s="34">
        <v>208</v>
      </c>
      <c r="T400" s="47">
        <v>8.5385000000000009</v>
      </c>
      <c r="U400" s="48">
        <v>1</v>
      </c>
      <c r="V400" s="49">
        <v>80100</v>
      </c>
      <c r="W400" s="37">
        <v>9381</v>
      </c>
      <c r="X400" s="60">
        <v>1</v>
      </c>
      <c r="Y400" s="37">
        <v>89000</v>
      </c>
      <c r="Z400" s="37">
        <v>9381</v>
      </c>
      <c r="AA400" s="37">
        <v>13</v>
      </c>
      <c r="AB400" s="37">
        <v>0</v>
      </c>
      <c r="AC400" s="37"/>
    </row>
    <row r="401" spans="1:29" ht="45" customHeight="1">
      <c r="A401" s="54"/>
      <c r="B401" s="55" t="str">
        <f t="shared" si="2"/>
        <v>월</v>
      </c>
      <c r="C401" s="55" t="str">
        <f t="shared" si="3"/>
        <v>26년 5월 3주차</v>
      </c>
      <c r="D401" s="55">
        <v>46154</v>
      </c>
      <c r="E401" s="54">
        <v>2</v>
      </c>
      <c r="F401" s="54" t="s">
        <v>58</v>
      </c>
      <c r="G401" s="54" t="s">
        <v>62</v>
      </c>
      <c r="H401" s="33"/>
      <c r="I401" s="54" t="s">
        <v>34</v>
      </c>
      <c r="J401" s="35">
        <v>109</v>
      </c>
      <c r="K401" s="35">
        <v>123</v>
      </c>
      <c r="L401" s="34">
        <v>1143</v>
      </c>
      <c r="M401" s="34">
        <v>9293</v>
      </c>
      <c r="N401" s="35">
        <v>3</v>
      </c>
      <c r="O401" s="34">
        <v>381</v>
      </c>
      <c r="P401" s="70">
        <v>2.4400000000000002E-2</v>
      </c>
      <c r="Q401" s="33">
        <v>5</v>
      </c>
      <c r="R401" s="70">
        <v>4.07E-2</v>
      </c>
      <c r="S401" s="34">
        <v>229</v>
      </c>
      <c r="T401" s="47"/>
      <c r="U401" s="48"/>
      <c r="V401" s="49"/>
      <c r="W401" s="37"/>
      <c r="X401" s="60"/>
      <c r="Y401" s="37"/>
      <c r="Z401" s="37"/>
      <c r="AA401" s="37">
        <v>2</v>
      </c>
      <c r="AB401" s="37">
        <v>0</v>
      </c>
      <c r="AC401" s="37"/>
    </row>
    <row r="402" spans="1:29" ht="45" customHeight="1">
      <c r="A402" s="54"/>
      <c r="B402" s="55" t="str">
        <f t="shared" si="2"/>
        <v>월</v>
      </c>
      <c r="C402" s="55" t="str">
        <f t="shared" si="3"/>
        <v>26년 5월 3주차</v>
      </c>
      <c r="D402" s="55">
        <v>46154</v>
      </c>
      <c r="E402" s="54">
        <v>3</v>
      </c>
      <c r="F402" s="54" t="s">
        <v>58</v>
      </c>
      <c r="G402" s="54" t="s">
        <v>62</v>
      </c>
      <c r="H402" s="33"/>
      <c r="I402" s="54" t="s">
        <v>34</v>
      </c>
      <c r="J402" s="35">
        <v>837</v>
      </c>
      <c r="K402" s="35">
        <v>1230</v>
      </c>
      <c r="L402" s="34">
        <v>8259</v>
      </c>
      <c r="M402" s="34">
        <v>6715</v>
      </c>
      <c r="N402" s="35">
        <v>12</v>
      </c>
      <c r="O402" s="34">
        <v>688</v>
      </c>
      <c r="P402" s="70">
        <v>9.7999999999999997E-3</v>
      </c>
      <c r="Q402" s="33">
        <v>16</v>
      </c>
      <c r="R402" s="70">
        <v>1.2999999999999999E-2</v>
      </c>
      <c r="S402" s="34">
        <v>516</v>
      </c>
      <c r="T402" s="47"/>
      <c r="U402" s="48"/>
      <c r="V402" s="49"/>
      <c r="W402" s="37"/>
      <c r="X402" s="60"/>
      <c r="Y402" s="37"/>
      <c r="Z402" s="37"/>
      <c r="AA402" s="37">
        <v>7</v>
      </c>
      <c r="AB402" s="37">
        <v>0</v>
      </c>
      <c r="AC402" s="37"/>
    </row>
    <row r="403" spans="1:29" ht="45" customHeight="1">
      <c r="A403" s="54"/>
      <c r="B403" s="55" t="str">
        <f t="shared" si="2"/>
        <v>월</v>
      </c>
      <c r="C403" s="55" t="str">
        <f t="shared" si="3"/>
        <v>26년 5월 3주차</v>
      </c>
      <c r="D403" s="55">
        <v>46155</v>
      </c>
      <c r="E403" s="54">
        <v>1</v>
      </c>
      <c r="F403" s="54" t="s">
        <v>58</v>
      </c>
      <c r="G403" s="54" t="s">
        <v>62</v>
      </c>
      <c r="H403" s="33"/>
      <c r="I403" s="54" t="s">
        <v>34</v>
      </c>
      <c r="J403" s="35">
        <v>0</v>
      </c>
      <c r="K403" s="35">
        <v>0</v>
      </c>
      <c r="L403" s="34">
        <v>0</v>
      </c>
      <c r="M403" s="34">
        <v>0</v>
      </c>
      <c r="N403" s="35"/>
      <c r="O403" s="34"/>
      <c r="P403" s="59"/>
      <c r="Q403" s="33">
        <v>0</v>
      </c>
      <c r="R403" s="70">
        <v>0</v>
      </c>
      <c r="S403" s="34">
        <v>0</v>
      </c>
      <c r="T403" s="47"/>
      <c r="U403" s="48"/>
      <c r="V403" s="49"/>
      <c r="W403" s="37"/>
      <c r="X403" s="60"/>
      <c r="Y403" s="37"/>
      <c r="Z403" s="37"/>
      <c r="AA403" s="37">
        <v>0</v>
      </c>
      <c r="AB403" s="37">
        <v>0</v>
      </c>
      <c r="AC403" s="37"/>
    </row>
    <row r="404" spans="1:29" ht="45" customHeight="1">
      <c r="A404" s="54"/>
      <c r="B404" s="55" t="str">
        <f t="shared" si="2"/>
        <v>월</v>
      </c>
      <c r="C404" s="55" t="str">
        <f t="shared" si="3"/>
        <v>26년 5월 3주차</v>
      </c>
      <c r="D404" s="55">
        <v>46155</v>
      </c>
      <c r="E404" s="54">
        <v>2</v>
      </c>
      <c r="F404" s="54" t="s">
        <v>58</v>
      </c>
      <c r="G404" s="54" t="s">
        <v>62</v>
      </c>
      <c r="H404" s="33"/>
      <c r="I404" s="54" t="s">
        <v>34</v>
      </c>
      <c r="J404" s="35">
        <v>116</v>
      </c>
      <c r="K404" s="35">
        <v>120</v>
      </c>
      <c r="L404" s="34">
        <v>814</v>
      </c>
      <c r="M404" s="34">
        <v>6783</v>
      </c>
      <c r="N404" s="35">
        <v>3</v>
      </c>
      <c r="O404" s="34">
        <v>271</v>
      </c>
      <c r="P404" s="70">
        <v>2.5000000000000001E-2</v>
      </c>
      <c r="Q404" s="33">
        <v>6</v>
      </c>
      <c r="R404" s="70">
        <v>0.05</v>
      </c>
      <c r="S404" s="34">
        <v>136</v>
      </c>
      <c r="T404" s="47"/>
      <c r="U404" s="48"/>
      <c r="V404" s="49"/>
      <c r="W404" s="37"/>
      <c r="X404" s="60"/>
      <c r="Y404" s="37"/>
      <c r="Z404" s="37"/>
      <c r="AA404" s="37">
        <v>2</v>
      </c>
      <c r="AB404" s="37">
        <v>0</v>
      </c>
      <c r="AC404" s="37"/>
    </row>
    <row r="405" spans="1:29" ht="45" customHeight="1">
      <c r="A405" s="54"/>
      <c r="B405" s="55" t="str">
        <f t="shared" si="2"/>
        <v>월</v>
      </c>
      <c r="C405" s="55" t="str">
        <f t="shared" si="3"/>
        <v>26년 5월 3주차</v>
      </c>
      <c r="D405" s="55">
        <v>46155</v>
      </c>
      <c r="E405" s="54">
        <v>3</v>
      </c>
      <c r="F405" s="54" t="s">
        <v>58</v>
      </c>
      <c r="G405" s="54" t="s">
        <v>62</v>
      </c>
      <c r="H405" s="33"/>
      <c r="I405" s="54" t="s">
        <v>34</v>
      </c>
      <c r="J405" s="35">
        <v>1485</v>
      </c>
      <c r="K405" s="35">
        <v>2337</v>
      </c>
      <c r="L405" s="34">
        <v>17001</v>
      </c>
      <c r="M405" s="34">
        <v>7275</v>
      </c>
      <c r="N405" s="35">
        <v>31</v>
      </c>
      <c r="O405" s="34">
        <v>548</v>
      </c>
      <c r="P405" s="70">
        <v>1.3299999999999999E-2</v>
      </c>
      <c r="Q405" s="33">
        <v>47</v>
      </c>
      <c r="R405" s="70">
        <v>2.01E-2</v>
      </c>
      <c r="S405" s="34">
        <v>362</v>
      </c>
      <c r="T405" s="47">
        <v>15.7638</v>
      </c>
      <c r="U405" s="48">
        <v>1</v>
      </c>
      <c r="V405" s="49">
        <v>268000</v>
      </c>
      <c r="W405" s="37">
        <v>17001</v>
      </c>
      <c r="X405" s="60"/>
      <c r="Y405" s="37"/>
      <c r="Z405" s="37"/>
      <c r="AA405" s="37">
        <v>31</v>
      </c>
      <c r="AB405" s="37">
        <v>1</v>
      </c>
      <c r="AC405" s="37"/>
    </row>
    <row r="406" spans="1:29" ht="45" customHeight="1">
      <c r="A406" s="54"/>
      <c r="B406" s="55" t="str">
        <f t="shared" si="2"/>
        <v>월</v>
      </c>
      <c r="C406" s="55" t="str">
        <f t="shared" si="3"/>
        <v>26년 5월 3주차</v>
      </c>
      <c r="D406" s="55">
        <v>46156</v>
      </c>
      <c r="E406" s="54">
        <v>1</v>
      </c>
      <c r="F406" s="54" t="s">
        <v>58</v>
      </c>
      <c r="G406" s="54" t="s">
        <v>62</v>
      </c>
      <c r="H406" s="33"/>
      <c r="I406" s="54" t="s">
        <v>34</v>
      </c>
      <c r="J406" s="35">
        <v>117</v>
      </c>
      <c r="K406" s="35">
        <v>119</v>
      </c>
      <c r="L406" s="34">
        <v>654</v>
      </c>
      <c r="M406" s="34">
        <v>5496</v>
      </c>
      <c r="N406" s="35">
        <v>4</v>
      </c>
      <c r="O406" s="34">
        <v>164</v>
      </c>
      <c r="P406" s="70">
        <v>3.3599999999999998E-2</v>
      </c>
      <c r="Q406" s="33">
        <v>6</v>
      </c>
      <c r="R406" s="70">
        <v>5.04E-2</v>
      </c>
      <c r="S406" s="34">
        <v>109</v>
      </c>
      <c r="T406" s="47"/>
      <c r="U406" s="48"/>
      <c r="V406" s="49"/>
      <c r="W406" s="37"/>
      <c r="X406" s="60"/>
      <c r="Y406" s="37"/>
      <c r="Z406" s="37"/>
      <c r="AA406" s="37">
        <v>2</v>
      </c>
      <c r="AB406" s="37">
        <v>0</v>
      </c>
      <c r="AC406" s="37"/>
    </row>
    <row r="407" spans="1:29" ht="45" customHeight="1">
      <c r="A407" s="54"/>
      <c r="B407" s="55" t="str">
        <f t="shared" si="2"/>
        <v>월</v>
      </c>
      <c r="C407" s="55" t="str">
        <f t="shared" si="3"/>
        <v>26년 5월 3주차</v>
      </c>
      <c r="D407" s="55">
        <v>46156</v>
      </c>
      <c r="E407" s="54">
        <v>2</v>
      </c>
      <c r="F407" s="54" t="s">
        <v>58</v>
      </c>
      <c r="G407" s="54" t="s">
        <v>62</v>
      </c>
      <c r="H407" s="33"/>
      <c r="I407" s="54" t="s">
        <v>34</v>
      </c>
      <c r="J407" s="35">
        <v>879</v>
      </c>
      <c r="K407" s="35">
        <v>979</v>
      </c>
      <c r="L407" s="34">
        <v>6972</v>
      </c>
      <c r="M407" s="34">
        <v>7122</v>
      </c>
      <c r="N407" s="35">
        <v>20</v>
      </c>
      <c r="O407" s="34">
        <v>349</v>
      </c>
      <c r="P407" s="70">
        <v>2.0400000000000001E-2</v>
      </c>
      <c r="Q407" s="33">
        <v>38</v>
      </c>
      <c r="R407" s="70">
        <v>3.8800000000000001E-2</v>
      </c>
      <c r="S407" s="34">
        <v>183</v>
      </c>
      <c r="T407" s="47">
        <v>21.973600000000001</v>
      </c>
      <c r="U407" s="48">
        <v>2</v>
      </c>
      <c r="V407" s="49">
        <v>153200</v>
      </c>
      <c r="W407" s="37">
        <v>3486</v>
      </c>
      <c r="X407" s="60">
        <v>4</v>
      </c>
      <c r="Y407" s="37">
        <v>216000</v>
      </c>
      <c r="Z407" s="37">
        <v>1743</v>
      </c>
      <c r="AA407" s="37">
        <v>20</v>
      </c>
      <c r="AB407" s="37">
        <v>0</v>
      </c>
      <c r="AC407" s="37"/>
    </row>
    <row r="408" spans="1:29" ht="45" customHeight="1">
      <c r="A408" s="54"/>
      <c r="B408" s="55" t="str">
        <f t="shared" si="2"/>
        <v>월</v>
      </c>
      <c r="C408" s="55" t="str">
        <f t="shared" si="3"/>
        <v>26년 5월 3주차</v>
      </c>
      <c r="D408" s="55">
        <v>46156</v>
      </c>
      <c r="E408" s="54">
        <v>3</v>
      </c>
      <c r="F408" s="54" t="s">
        <v>58</v>
      </c>
      <c r="G408" s="54" t="s">
        <v>62</v>
      </c>
      <c r="H408" s="33"/>
      <c r="I408" s="54" t="s">
        <v>34</v>
      </c>
      <c r="J408" s="35">
        <v>1193</v>
      </c>
      <c r="K408" s="35">
        <v>1822</v>
      </c>
      <c r="L408" s="34">
        <v>14038</v>
      </c>
      <c r="M408" s="34">
        <v>7705</v>
      </c>
      <c r="N408" s="35">
        <v>28</v>
      </c>
      <c r="O408" s="34">
        <v>501</v>
      </c>
      <c r="P408" s="70">
        <v>1.54E-2</v>
      </c>
      <c r="Q408" s="33">
        <v>38</v>
      </c>
      <c r="R408" s="70">
        <v>2.0899999999999998E-2</v>
      </c>
      <c r="S408" s="34">
        <v>369</v>
      </c>
      <c r="T408" s="47">
        <v>13.9764</v>
      </c>
      <c r="U408" s="48">
        <v>2</v>
      </c>
      <c r="V408" s="49">
        <v>196200</v>
      </c>
      <c r="W408" s="37">
        <v>7019</v>
      </c>
      <c r="X408" s="60">
        <v>3</v>
      </c>
      <c r="Y408" s="37">
        <v>327000</v>
      </c>
      <c r="Z408" s="37">
        <v>4679</v>
      </c>
      <c r="AA408" s="37">
        <v>29</v>
      </c>
      <c r="AB408" s="37">
        <v>0</v>
      </c>
      <c r="AC408" s="37"/>
    </row>
    <row r="409" spans="1:29" ht="45" customHeight="1">
      <c r="A409" s="54"/>
      <c r="B409" s="55" t="str">
        <f t="shared" si="2"/>
        <v>월</v>
      </c>
      <c r="C409" s="55" t="str">
        <f t="shared" si="3"/>
        <v>26년 5월 3주차</v>
      </c>
      <c r="D409" s="55">
        <v>46157</v>
      </c>
      <c r="E409" s="54">
        <v>1</v>
      </c>
      <c r="F409" s="54" t="s">
        <v>58</v>
      </c>
      <c r="G409" s="54" t="s">
        <v>62</v>
      </c>
      <c r="H409" s="33"/>
      <c r="I409" s="54" t="s">
        <v>34</v>
      </c>
      <c r="J409" s="35">
        <v>1110</v>
      </c>
      <c r="K409" s="35">
        <v>1247</v>
      </c>
      <c r="L409" s="34">
        <v>6031</v>
      </c>
      <c r="M409" s="34">
        <v>4836</v>
      </c>
      <c r="N409" s="35">
        <v>38</v>
      </c>
      <c r="O409" s="34">
        <v>159</v>
      </c>
      <c r="P409" s="70">
        <v>3.0499999999999999E-2</v>
      </c>
      <c r="Q409" s="33">
        <v>57</v>
      </c>
      <c r="R409" s="70">
        <v>4.5699999999999998E-2</v>
      </c>
      <c r="S409" s="34">
        <v>106</v>
      </c>
      <c r="T409" s="47">
        <v>13.2814</v>
      </c>
      <c r="U409" s="48">
        <v>1</v>
      </c>
      <c r="V409" s="49">
        <v>80100</v>
      </c>
      <c r="W409" s="37">
        <v>6031</v>
      </c>
      <c r="X409" s="60">
        <v>1</v>
      </c>
      <c r="Y409" s="37">
        <v>89000</v>
      </c>
      <c r="Z409" s="37">
        <v>6031</v>
      </c>
      <c r="AA409" s="37">
        <v>20</v>
      </c>
      <c r="AB409" s="37">
        <v>0</v>
      </c>
      <c r="AC409" s="37"/>
    </row>
    <row r="410" spans="1:29" ht="45" customHeight="1">
      <c r="A410" s="54"/>
      <c r="B410" s="55" t="str">
        <f t="shared" si="2"/>
        <v>월</v>
      </c>
      <c r="C410" s="55" t="str">
        <f t="shared" si="3"/>
        <v>26년 5월 3주차</v>
      </c>
      <c r="D410" s="55">
        <v>46157</v>
      </c>
      <c r="E410" s="54">
        <v>2</v>
      </c>
      <c r="F410" s="54" t="s">
        <v>58</v>
      </c>
      <c r="G410" s="54" t="s">
        <v>62</v>
      </c>
      <c r="H410" s="33"/>
      <c r="I410" s="54" t="s">
        <v>34</v>
      </c>
      <c r="J410" s="35">
        <v>1495</v>
      </c>
      <c r="K410" s="35">
        <v>1583</v>
      </c>
      <c r="L410" s="34">
        <v>10956</v>
      </c>
      <c r="M410" s="34">
        <v>6921</v>
      </c>
      <c r="N410" s="35">
        <v>24</v>
      </c>
      <c r="O410" s="34">
        <v>457</v>
      </c>
      <c r="P410" s="70">
        <v>1.52E-2</v>
      </c>
      <c r="Q410" s="33">
        <v>49</v>
      </c>
      <c r="R410" s="70">
        <v>3.1E-2</v>
      </c>
      <c r="S410" s="34">
        <v>224</v>
      </c>
      <c r="T410" s="47">
        <v>4.8467000000000002</v>
      </c>
      <c r="U410" s="48">
        <v>1</v>
      </c>
      <c r="V410" s="49">
        <v>53100</v>
      </c>
      <c r="W410" s="37">
        <v>10956</v>
      </c>
      <c r="X410" s="60">
        <v>1</v>
      </c>
      <c r="Y410" s="37">
        <v>59000</v>
      </c>
      <c r="Z410" s="37">
        <v>10956</v>
      </c>
      <c r="AA410" s="37">
        <v>26</v>
      </c>
      <c r="AB410" s="37">
        <v>0</v>
      </c>
      <c r="AC410" s="37"/>
    </row>
    <row r="411" spans="1:29" ht="45" customHeight="1">
      <c r="A411" s="54"/>
      <c r="B411" s="55" t="str">
        <f t="shared" si="2"/>
        <v>월</v>
      </c>
      <c r="C411" s="55" t="str">
        <f t="shared" si="3"/>
        <v>26년 5월 3주차</v>
      </c>
      <c r="D411" s="55">
        <v>46157</v>
      </c>
      <c r="E411" s="54">
        <v>3</v>
      </c>
      <c r="F411" s="54" t="s">
        <v>58</v>
      </c>
      <c r="G411" s="54" t="s">
        <v>62</v>
      </c>
      <c r="H411" s="33"/>
      <c r="I411" s="54" t="s">
        <v>34</v>
      </c>
      <c r="J411" s="35">
        <v>627</v>
      </c>
      <c r="K411" s="35">
        <v>840</v>
      </c>
      <c r="L411" s="34">
        <v>7386</v>
      </c>
      <c r="M411" s="34">
        <v>8793</v>
      </c>
      <c r="N411" s="35">
        <v>14</v>
      </c>
      <c r="O411" s="34">
        <v>528</v>
      </c>
      <c r="P411" s="70">
        <v>1.67E-2</v>
      </c>
      <c r="Q411" s="33">
        <v>19</v>
      </c>
      <c r="R411" s="70">
        <v>2.2599999999999999E-2</v>
      </c>
      <c r="S411" s="34">
        <v>389</v>
      </c>
      <c r="T411" s="47">
        <v>11.291600000000001</v>
      </c>
      <c r="U411" s="48">
        <v>1</v>
      </c>
      <c r="V411" s="49">
        <v>83400</v>
      </c>
      <c r="W411" s="37">
        <v>7386</v>
      </c>
      <c r="X411" s="60"/>
      <c r="Y411" s="37"/>
      <c r="Z411" s="37"/>
      <c r="AA411" s="37">
        <v>24</v>
      </c>
      <c r="AB411" s="37">
        <v>1</v>
      </c>
      <c r="AC411" s="37"/>
    </row>
    <row r="412" spans="1:29" ht="45" customHeight="1">
      <c r="A412" s="54"/>
      <c r="B412" s="55" t="str">
        <f t="shared" si="2"/>
        <v>월</v>
      </c>
      <c r="C412" s="55" t="str">
        <f t="shared" si="3"/>
        <v>26년 5월 3주차</v>
      </c>
      <c r="D412" s="55">
        <v>46158</v>
      </c>
      <c r="E412" s="54">
        <v>1</v>
      </c>
      <c r="F412" s="54" t="s">
        <v>58</v>
      </c>
      <c r="G412" s="54" t="s">
        <v>62</v>
      </c>
      <c r="H412" s="33"/>
      <c r="I412" s="54" t="s">
        <v>34</v>
      </c>
      <c r="J412" s="35">
        <v>360</v>
      </c>
      <c r="K412" s="35">
        <v>378</v>
      </c>
      <c r="L412" s="34">
        <v>1729</v>
      </c>
      <c r="M412" s="34">
        <v>4574</v>
      </c>
      <c r="N412" s="35">
        <v>3</v>
      </c>
      <c r="O412" s="34">
        <v>576</v>
      </c>
      <c r="P412" s="70">
        <v>7.9000000000000008E-3</v>
      </c>
      <c r="Q412" s="33">
        <v>5</v>
      </c>
      <c r="R412" s="70">
        <v>1.32E-2</v>
      </c>
      <c r="S412" s="34">
        <v>346</v>
      </c>
      <c r="T412" s="47"/>
      <c r="U412" s="48"/>
      <c r="V412" s="49"/>
      <c r="W412" s="37"/>
      <c r="X412" s="60"/>
      <c r="Y412" s="37"/>
      <c r="Z412" s="37"/>
      <c r="AA412" s="37">
        <v>2</v>
      </c>
      <c r="AB412" s="37">
        <v>0</v>
      </c>
      <c r="AC412" s="37"/>
    </row>
    <row r="413" spans="1:29" ht="45" customHeight="1">
      <c r="A413" s="54"/>
      <c r="B413" s="55" t="str">
        <f t="shared" si="2"/>
        <v>월</v>
      </c>
      <c r="C413" s="55" t="str">
        <f t="shared" si="3"/>
        <v>26년 5월 3주차</v>
      </c>
      <c r="D413" s="55">
        <v>46158</v>
      </c>
      <c r="E413" s="54">
        <v>2</v>
      </c>
      <c r="F413" s="54" t="s">
        <v>58</v>
      </c>
      <c r="G413" s="54" t="s">
        <v>62</v>
      </c>
      <c r="H413" s="33"/>
      <c r="I413" s="54" t="s">
        <v>34</v>
      </c>
      <c r="J413" s="35">
        <v>947</v>
      </c>
      <c r="K413" s="35">
        <v>981</v>
      </c>
      <c r="L413" s="34">
        <v>5782</v>
      </c>
      <c r="M413" s="34">
        <v>5894</v>
      </c>
      <c r="N413" s="35">
        <v>10</v>
      </c>
      <c r="O413" s="34">
        <v>578</v>
      </c>
      <c r="P413" s="70">
        <v>1.0200000000000001E-2</v>
      </c>
      <c r="Q413" s="33">
        <v>22</v>
      </c>
      <c r="R413" s="70">
        <v>2.24E-2</v>
      </c>
      <c r="S413" s="34">
        <v>263</v>
      </c>
      <c r="T413" s="47"/>
      <c r="U413" s="48"/>
      <c r="V413" s="49"/>
      <c r="W413" s="37"/>
      <c r="X413" s="60"/>
      <c r="Y413" s="37"/>
      <c r="Z413" s="37"/>
      <c r="AA413" s="37">
        <v>12</v>
      </c>
      <c r="AB413" s="37">
        <v>0</v>
      </c>
      <c r="AC413" s="37"/>
    </row>
    <row r="414" spans="1:29" ht="45" customHeight="1">
      <c r="A414" s="54"/>
      <c r="B414" s="55" t="str">
        <f t="shared" si="2"/>
        <v>월</v>
      </c>
      <c r="C414" s="55" t="str">
        <f t="shared" si="3"/>
        <v>26년 5월 3주차</v>
      </c>
      <c r="D414" s="55">
        <v>46158</v>
      </c>
      <c r="E414" s="54">
        <v>3</v>
      </c>
      <c r="F414" s="54" t="s">
        <v>58</v>
      </c>
      <c r="G414" s="54" t="s">
        <v>62</v>
      </c>
      <c r="H414" s="33"/>
      <c r="I414" s="54" t="s">
        <v>34</v>
      </c>
      <c r="J414" s="35">
        <v>869</v>
      </c>
      <c r="K414" s="35">
        <v>1283</v>
      </c>
      <c r="L414" s="34">
        <v>10486</v>
      </c>
      <c r="M414" s="34">
        <v>8173</v>
      </c>
      <c r="N414" s="35">
        <v>27</v>
      </c>
      <c r="O414" s="34">
        <v>388</v>
      </c>
      <c r="P414" s="70">
        <v>2.1000000000000001E-2</v>
      </c>
      <c r="Q414" s="33">
        <v>39</v>
      </c>
      <c r="R414" s="70">
        <v>3.04E-2</v>
      </c>
      <c r="S414" s="34">
        <v>269</v>
      </c>
      <c r="T414" s="47"/>
      <c r="U414" s="48"/>
      <c r="V414" s="49"/>
      <c r="W414" s="37"/>
      <c r="X414" s="60">
        <v>2</v>
      </c>
      <c r="Y414" s="37">
        <v>168000</v>
      </c>
      <c r="Z414" s="37">
        <v>5243</v>
      </c>
      <c r="AA414" s="37">
        <v>31</v>
      </c>
      <c r="AB414" s="37">
        <v>1</v>
      </c>
      <c r="AC414" s="37"/>
    </row>
    <row r="415" spans="1:29" ht="45" customHeight="1">
      <c r="A415" s="54"/>
      <c r="B415" s="55" t="str">
        <f t="shared" si="2"/>
        <v>월</v>
      </c>
      <c r="C415" s="55" t="str">
        <f t="shared" si="3"/>
        <v>26년 5월 3주차</v>
      </c>
      <c r="D415" s="55">
        <v>46159</v>
      </c>
      <c r="E415" s="54">
        <v>1</v>
      </c>
      <c r="F415" s="54" t="s">
        <v>58</v>
      </c>
      <c r="G415" s="54" t="s">
        <v>62</v>
      </c>
      <c r="H415" s="33"/>
      <c r="I415" s="54" t="s">
        <v>34</v>
      </c>
      <c r="J415" s="35">
        <v>402</v>
      </c>
      <c r="K415" s="35">
        <v>480</v>
      </c>
      <c r="L415" s="34">
        <v>2938</v>
      </c>
      <c r="M415" s="34">
        <v>6121</v>
      </c>
      <c r="N415" s="35">
        <v>9</v>
      </c>
      <c r="O415" s="34">
        <v>326</v>
      </c>
      <c r="P415" s="70">
        <v>1.8800000000000001E-2</v>
      </c>
      <c r="Q415" s="33">
        <v>16</v>
      </c>
      <c r="R415" s="70">
        <v>3.3300000000000003E-2</v>
      </c>
      <c r="S415" s="34">
        <v>184</v>
      </c>
      <c r="T415" s="47"/>
      <c r="U415" s="48"/>
      <c r="V415" s="49"/>
      <c r="W415" s="37"/>
      <c r="X415" s="60"/>
      <c r="Y415" s="37"/>
      <c r="Z415" s="37"/>
      <c r="AA415" s="37">
        <v>7</v>
      </c>
      <c r="AB415" s="37">
        <v>0</v>
      </c>
      <c r="AC415" s="37"/>
    </row>
    <row r="416" spans="1:29" ht="45" customHeight="1">
      <c r="A416" s="54"/>
      <c r="B416" s="55" t="str">
        <f t="shared" si="2"/>
        <v>월</v>
      </c>
      <c r="C416" s="55" t="str">
        <f t="shared" si="3"/>
        <v>26년 5월 3주차</v>
      </c>
      <c r="D416" s="55">
        <v>46159</v>
      </c>
      <c r="E416" s="54">
        <v>2</v>
      </c>
      <c r="F416" s="54" t="s">
        <v>58</v>
      </c>
      <c r="G416" s="54" t="s">
        <v>62</v>
      </c>
      <c r="H416" s="33"/>
      <c r="I416" s="54" t="s">
        <v>34</v>
      </c>
      <c r="J416" s="35">
        <v>2923</v>
      </c>
      <c r="K416" s="35">
        <v>3343</v>
      </c>
      <c r="L416" s="34">
        <v>23070</v>
      </c>
      <c r="M416" s="34">
        <v>6901</v>
      </c>
      <c r="N416" s="35">
        <v>66</v>
      </c>
      <c r="O416" s="34">
        <v>350</v>
      </c>
      <c r="P416" s="70">
        <v>1.9699999999999999E-2</v>
      </c>
      <c r="Q416" s="33">
        <v>139</v>
      </c>
      <c r="R416" s="70">
        <v>4.1599999999999998E-2</v>
      </c>
      <c r="S416" s="34">
        <v>166</v>
      </c>
      <c r="T416" s="47">
        <v>15.019500000000001</v>
      </c>
      <c r="U416" s="48">
        <v>2</v>
      </c>
      <c r="V416" s="49">
        <v>346500</v>
      </c>
      <c r="W416" s="37">
        <v>11535</v>
      </c>
      <c r="X416" s="60">
        <v>3</v>
      </c>
      <c r="Y416" s="37">
        <v>264200</v>
      </c>
      <c r="Z416" s="37">
        <v>7690</v>
      </c>
      <c r="AA416" s="37">
        <v>75</v>
      </c>
      <c r="AB416" s="37">
        <v>0</v>
      </c>
      <c r="AC416" s="37"/>
    </row>
    <row r="417" spans="1:29" ht="45" customHeight="1">
      <c r="A417" s="54"/>
      <c r="B417" s="55" t="str">
        <f t="shared" si="2"/>
        <v>월</v>
      </c>
      <c r="C417" s="55" t="str">
        <f t="shared" si="3"/>
        <v>26년 5월 3주차</v>
      </c>
      <c r="D417" s="55">
        <v>46159</v>
      </c>
      <c r="E417" s="54">
        <v>3</v>
      </c>
      <c r="F417" s="54" t="s">
        <v>58</v>
      </c>
      <c r="G417" s="54" t="s">
        <v>62</v>
      </c>
      <c r="H417" s="33"/>
      <c r="I417" s="54" t="s">
        <v>34</v>
      </c>
      <c r="J417" s="35">
        <v>404</v>
      </c>
      <c r="K417" s="35">
        <v>508</v>
      </c>
      <c r="L417" s="34">
        <v>3871</v>
      </c>
      <c r="M417" s="34">
        <v>7620</v>
      </c>
      <c r="N417" s="35">
        <v>5</v>
      </c>
      <c r="O417" s="34">
        <v>774</v>
      </c>
      <c r="P417" s="70">
        <v>9.7999999999999997E-3</v>
      </c>
      <c r="Q417" s="33">
        <v>9</v>
      </c>
      <c r="R417" s="70">
        <v>1.77E-2</v>
      </c>
      <c r="S417" s="34">
        <v>430</v>
      </c>
      <c r="T417" s="47"/>
      <c r="U417" s="48"/>
      <c r="V417" s="49"/>
      <c r="W417" s="37"/>
      <c r="X417" s="60"/>
      <c r="Y417" s="37"/>
      <c r="Z417" s="37"/>
      <c r="AA417" s="37">
        <v>10</v>
      </c>
      <c r="AB417" s="37">
        <v>0</v>
      </c>
      <c r="AC417" s="37"/>
    </row>
    <row r="418" spans="1:29" ht="45" customHeight="1">
      <c r="A418" s="54"/>
      <c r="B418" s="55" t="str">
        <f t="shared" si="2"/>
        <v>월</v>
      </c>
      <c r="C418" s="55" t="str">
        <f t="shared" si="3"/>
        <v>26년 5월 4주차</v>
      </c>
      <c r="D418" s="55">
        <v>46160</v>
      </c>
      <c r="E418" s="54">
        <v>1</v>
      </c>
      <c r="F418" s="54" t="s">
        <v>58</v>
      </c>
      <c r="G418" s="54" t="s">
        <v>62</v>
      </c>
      <c r="H418" s="33"/>
      <c r="I418" s="54" t="s">
        <v>34</v>
      </c>
      <c r="J418" s="35">
        <v>138</v>
      </c>
      <c r="K418" s="35">
        <v>147</v>
      </c>
      <c r="L418" s="34">
        <v>904</v>
      </c>
      <c r="M418" s="34">
        <v>6150</v>
      </c>
      <c r="N418" s="35">
        <v>5</v>
      </c>
      <c r="O418" s="34">
        <v>181</v>
      </c>
      <c r="P418" s="70">
        <v>3.4000000000000002E-2</v>
      </c>
      <c r="Q418" s="33">
        <v>8</v>
      </c>
      <c r="R418" s="70">
        <v>5.4399999999999997E-2</v>
      </c>
      <c r="S418" s="34">
        <v>113</v>
      </c>
      <c r="T418" s="47"/>
      <c r="U418" s="48"/>
      <c r="V418" s="49"/>
      <c r="W418" s="37"/>
      <c r="X418" s="60"/>
      <c r="Y418" s="37"/>
      <c r="Z418" s="37"/>
      <c r="AA418" s="37">
        <v>2</v>
      </c>
      <c r="AB418" s="37">
        <v>0</v>
      </c>
      <c r="AC418" s="37"/>
    </row>
    <row r="419" spans="1:29" ht="45" customHeight="1">
      <c r="A419" s="54"/>
      <c r="B419" s="55" t="str">
        <f t="shared" si="2"/>
        <v>월</v>
      </c>
      <c r="C419" s="55" t="str">
        <f t="shared" si="3"/>
        <v>26년 5월 4주차</v>
      </c>
      <c r="D419" s="55">
        <v>46160</v>
      </c>
      <c r="E419" s="54">
        <v>2</v>
      </c>
      <c r="F419" s="54" t="s">
        <v>58</v>
      </c>
      <c r="G419" s="54" t="s">
        <v>62</v>
      </c>
      <c r="H419" s="33"/>
      <c r="I419" s="54" t="s">
        <v>34</v>
      </c>
      <c r="J419" s="35">
        <v>2254</v>
      </c>
      <c r="K419" s="35">
        <v>2665</v>
      </c>
      <c r="L419" s="34">
        <v>19809</v>
      </c>
      <c r="M419" s="34">
        <v>7433</v>
      </c>
      <c r="N419" s="35">
        <v>39</v>
      </c>
      <c r="O419" s="34">
        <v>508</v>
      </c>
      <c r="P419" s="70">
        <v>1.46E-2</v>
      </c>
      <c r="Q419" s="33">
        <v>83</v>
      </c>
      <c r="R419" s="70">
        <v>3.1099999999999999E-2</v>
      </c>
      <c r="S419" s="34">
        <v>239</v>
      </c>
      <c r="T419" s="47">
        <v>5.3612000000000002</v>
      </c>
      <c r="U419" s="48">
        <v>2</v>
      </c>
      <c r="V419" s="49">
        <v>106200</v>
      </c>
      <c r="W419" s="37">
        <v>9905</v>
      </c>
      <c r="X419" s="60">
        <v>2</v>
      </c>
      <c r="Y419" s="37">
        <v>118000</v>
      </c>
      <c r="Z419" s="37">
        <v>9905</v>
      </c>
      <c r="AA419" s="37">
        <v>43</v>
      </c>
      <c r="AB419" s="37">
        <v>0</v>
      </c>
      <c r="AC419" s="37"/>
    </row>
    <row r="420" spans="1:29" ht="45" customHeight="1">
      <c r="A420" s="54"/>
      <c r="B420" s="55" t="str">
        <f t="shared" si="2"/>
        <v>월</v>
      </c>
      <c r="C420" s="55" t="str">
        <f t="shared" si="3"/>
        <v>26년 5월 4주차</v>
      </c>
      <c r="D420" s="55">
        <v>46160</v>
      </c>
      <c r="E420" s="54">
        <v>3</v>
      </c>
      <c r="F420" s="54" t="s">
        <v>58</v>
      </c>
      <c r="G420" s="54" t="s">
        <v>62</v>
      </c>
      <c r="H420" s="33"/>
      <c r="I420" s="54" t="s">
        <v>34</v>
      </c>
      <c r="J420" s="35">
        <v>1</v>
      </c>
      <c r="K420" s="35">
        <v>1</v>
      </c>
      <c r="L420" s="34">
        <v>7</v>
      </c>
      <c r="M420" s="34">
        <v>7000</v>
      </c>
      <c r="N420" s="35"/>
      <c r="O420" s="34"/>
      <c r="P420" s="59"/>
      <c r="Q420" s="33">
        <v>0</v>
      </c>
      <c r="R420" s="70">
        <v>0</v>
      </c>
      <c r="S420" s="34">
        <v>0</v>
      </c>
      <c r="T420" s="47"/>
      <c r="U420" s="48"/>
      <c r="V420" s="49"/>
      <c r="W420" s="37"/>
      <c r="X420" s="60"/>
      <c r="Y420" s="37"/>
      <c r="Z420" s="37"/>
      <c r="AA420" s="37">
        <v>0</v>
      </c>
      <c r="AB420" s="37">
        <v>0</v>
      </c>
      <c r="AC420" s="37"/>
    </row>
    <row r="421" spans="1:29" ht="45" customHeight="1">
      <c r="A421" s="54"/>
      <c r="B421" s="55" t="str">
        <f t="shared" si="2"/>
        <v>월</v>
      </c>
      <c r="C421" s="55" t="str">
        <f t="shared" si="3"/>
        <v>26년 5월 4주차</v>
      </c>
      <c r="D421" s="55">
        <v>46161</v>
      </c>
      <c r="E421" s="54">
        <v>1</v>
      </c>
      <c r="F421" s="54" t="s">
        <v>58</v>
      </c>
      <c r="G421" s="54" t="s">
        <v>62</v>
      </c>
      <c r="H421" s="33"/>
      <c r="I421" s="54" t="s">
        <v>34</v>
      </c>
      <c r="J421" s="35">
        <v>106</v>
      </c>
      <c r="K421" s="35">
        <v>112</v>
      </c>
      <c r="L421" s="34">
        <v>627</v>
      </c>
      <c r="M421" s="34">
        <v>5598</v>
      </c>
      <c r="N421" s="35">
        <v>5</v>
      </c>
      <c r="O421" s="34">
        <v>125</v>
      </c>
      <c r="P421" s="70">
        <v>4.4600000000000001E-2</v>
      </c>
      <c r="Q421" s="33">
        <v>6</v>
      </c>
      <c r="R421" s="70">
        <v>5.3600000000000002E-2</v>
      </c>
      <c r="S421" s="34">
        <v>105</v>
      </c>
      <c r="T421" s="47"/>
      <c r="U421" s="48"/>
      <c r="V421" s="49"/>
      <c r="W421" s="37"/>
      <c r="X421" s="60"/>
      <c r="Y421" s="37"/>
      <c r="Z421" s="37"/>
      <c r="AA421" s="37">
        <v>1</v>
      </c>
      <c r="AB421" s="37">
        <v>0</v>
      </c>
      <c r="AC421" s="37"/>
    </row>
    <row r="422" spans="1:29" ht="45" customHeight="1">
      <c r="A422" s="54"/>
      <c r="B422" s="55" t="str">
        <f t="shared" si="2"/>
        <v>월</v>
      </c>
      <c r="C422" s="55" t="str">
        <f t="shared" si="3"/>
        <v>26년 5월 4주차</v>
      </c>
      <c r="D422" s="55">
        <v>46161</v>
      </c>
      <c r="E422" s="54">
        <v>2</v>
      </c>
      <c r="F422" s="54" t="s">
        <v>58</v>
      </c>
      <c r="G422" s="54" t="s">
        <v>62</v>
      </c>
      <c r="H422" s="33"/>
      <c r="I422" s="54" t="s">
        <v>34</v>
      </c>
      <c r="J422" s="35">
        <v>1847</v>
      </c>
      <c r="K422" s="35">
        <v>2149</v>
      </c>
      <c r="L422" s="34">
        <v>17128</v>
      </c>
      <c r="M422" s="34">
        <v>7970</v>
      </c>
      <c r="N422" s="35">
        <v>20</v>
      </c>
      <c r="O422" s="34">
        <v>856</v>
      </c>
      <c r="P422" s="70">
        <v>9.2999999999999992E-3</v>
      </c>
      <c r="Q422" s="33">
        <v>46</v>
      </c>
      <c r="R422" s="70">
        <v>2.1399999999999999E-2</v>
      </c>
      <c r="S422" s="34">
        <v>372</v>
      </c>
      <c r="T422" s="47"/>
      <c r="U422" s="48"/>
      <c r="V422" s="49"/>
      <c r="W422" s="37"/>
      <c r="X422" s="60"/>
      <c r="Y422" s="37"/>
      <c r="Z422" s="37"/>
      <c r="AA422" s="37">
        <v>30</v>
      </c>
      <c r="AB422" s="37">
        <v>0</v>
      </c>
      <c r="AC422" s="37"/>
    </row>
    <row r="423" spans="1:29" ht="45" customHeight="1">
      <c r="A423" s="54"/>
      <c r="B423" s="55" t="str">
        <f t="shared" si="2"/>
        <v>월</v>
      </c>
      <c r="C423" s="55" t="str">
        <f t="shared" si="3"/>
        <v>26년 5월 4주차</v>
      </c>
      <c r="D423" s="55">
        <v>46161</v>
      </c>
      <c r="E423" s="54">
        <v>3</v>
      </c>
      <c r="F423" s="54" t="s">
        <v>58</v>
      </c>
      <c r="G423" s="54" t="s">
        <v>62</v>
      </c>
      <c r="H423" s="33"/>
      <c r="I423" s="54" t="s">
        <v>34</v>
      </c>
      <c r="J423" s="35">
        <v>1</v>
      </c>
      <c r="K423" s="35">
        <v>1</v>
      </c>
      <c r="L423" s="34">
        <v>54</v>
      </c>
      <c r="M423" s="34">
        <v>54000</v>
      </c>
      <c r="N423" s="35"/>
      <c r="O423" s="34"/>
      <c r="P423" s="59"/>
      <c r="Q423" s="33">
        <v>0</v>
      </c>
      <c r="R423" s="70">
        <v>0</v>
      </c>
      <c r="S423" s="34">
        <v>0</v>
      </c>
      <c r="T423" s="47"/>
      <c r="U423" s="48"/>
      <c r="V423" s="49"/>
      <c r="W423" s="37"/>
      <c r="X423" s="60"/>
      <c r="Y423" s="37"/>
      <c r="Z423" s="37"/>
      <c r="AA423" s="37">
        <v>0</v>
      </c>
      <c r="AB423" s="37">
        <v>0</v>
      </c>
      <c r="AC423" s="37"/>
    </row>
    <row r="424" spans="1:29" ht="45" customHeight="1">
      <c r="A424" s="54"/>
      <c r="B424" s="55" t="str">
        <f t="shared" si="2"/>
        <v>월</v>
      </c>
      <c r="C424" s="55" t="str">
        <f t="shared" si="3"/>
        <v>26년 5월 4주차</v>
      </c>
      <c r="D424" s="55">
        <v>46162</v>
      </c>
      <c r="E424" s="54">
        <v>1</v>
      </c>
      <c r="F424" s="54" t="s">
        <v>58</v>
      </c>
      <c r="G424" s="54" t="s">
        <v>62</v>
      </c>
      <c r="H424" s="33"/>
      <c r="I424" s="54" t="s">
        <v>34</v>
      </c>
      <c r="J424" s="35">
        <v>67</v>
      </c>
      <c r="K424" s="35">
        <v>73</v>
      </c>
      <c r="L424" s="34">
        <v>571</v>
      </c>
      <c r="M424" s="34">
        <v>7822</v>
      </c>
      <c r="N424" s="35">
        <v>2</v>
      </c>
      <c r="O424" s="34">
        <v>286</v>
      </c>
      <c r="P424" s="70">
        <v>2.7400000000000001E-2</v>
      </c>
      <c r="Q424" s="33">
        <v>3</v>
      </c>
      <c r="R424" s="70">
        <v>4.1099999999999998E-2</v>
      </c>
      <c r="S424" s="34">
        <v>190</v>
      </c>
      <c r="T424" s="47"/>
      <c r="U424" s="48"/>
      <c r="V424" s="49"/>
      <c r="W424" s="37"/>
      <c r="X424" s="60"/>
      <c r="Y424" s="37"/>
      <c r="Z424" s="37"/>
      <c r="AA424" s="37">
        <v>1</v>
      </c>
      <c r="AB424" s="37">
        <v>0</v>
      </c>
      <c r="AC424" s="37"/>
    </row>
    <row r="425" spans="1:29" ht="45" customHeight="1">
      <c r="A425" s="54"/>
      <c r="B425" s="55" t="str">
        <f t="shared" si="2"/>
        <v>월</v>
      </c>
      <c r="C425" s="55" t="str">
        <f t="shared" si="3"/>
        <v>26년 5월 4주차</v>
      </c>
      <c r="D425" s="55">
        <v>46162</v>
      </c>
      <c r="E425" s="54">
        <v>2</v>
      </c>
      <c r="F425" s="54" t="s">
        <v>58</v>
      </c>
      <c r="G425" s="54" t="s">
        <v>62</v>
      </c>
      <c r="H425" s="33"/>
      <c r="I425" s="54" t="s">
        <v>34</v>
      </c>
      <c r="J425" s="35">
        <v>1721</v>
      </c>
      <c r="K425" s="35">
        <v>1999</v>
      </c>
      <c r="L425" s="34">
        <v>17226</v>
      </c>
      <c r="M425" s="34">
        <v>8617</v>
      </c>
      <c r="N425" s="35">
        <v>33</v>
      </c>
      <c r="O425" s="34">
        <v>522</v>
      </c>
      <c r="P425" s="70">
        <v>1.6500000000000001E-2</v>
      </c>
      <c r="Q425" s="33">
        <v>62</v>
      </c>
      <c r="R425" s="70">
        <v>3.1E-2</v>
      </c>
      <c r="S425" s="34">
        <v>278</v>
      </c>
      <c r="T425" s="47">
        <v>4.4757999999999996</v>
      </c>
      <c r="U425" s="48">
        <v>1</v>
      </c>
      <c r="V425" s="49">
        <v>77100</v>
      </c>
      <c r="W425" s="37">
        <v>17226</v>
      </c>
      <c r="X425" s="60">
        <v>6</v>
      </c>
      <c r="Y425" s="37">
        <v>638400</v>
      </c>
      <c r="Z425" s="37">
        <v>2871</v>
      </c>
      <c r="AA425" s="37">
        <v>31</v>
      </c>
      <c r="AB425" s="37">
        <v>0</v>
      </c>
      <c r="AC425" s="37"/>
    </row>
    <row r="426" spans="1:29" ht="45" customHeight="1">
      <c r="A426" s="54"/>
      <c r="B426" s="55" t="str">
        <f t="shared" si="2"/>
        <v>월</v>
      </c>
      <c r="C426" s="55" t="str">
        <f t="shared" si="3"/>
        <v>26년 5월 4주차</v>
      </c>
      <c r="D426" s="55">
        <v>46162</v>
      </c>
      <c r="E426" s="54">
        <v>3</v>
      </c>
      <c r="F426" s="54" t="s">
        <v>58</v>
      </c>
      <c r="G426" s="54" t="s">
        <v>62</v>
      </c>
      <c r="H426" s="33"/>
      <c r="I426" s="54" t="s">
        <v>34</v>
      </c>
      <c r="J426" s="35">
        <v>1</v>
      </c>
      <c r="K426" s="35">
        <v>1</v>
      </c>
      <c r="L426" s="34">
        <v>6</v>
      </c>
      <c r="M426" s="34">
        <v>6000</v>
      </c>
      <c r="N426" s="35"/>
      <c r="O426" s="34"/>
      <c r="P426" s="59"/>
      <c r="Q426" s="33">
        <v>0</v>
      </c>
      <c r="R426" s="70">
        <v>0</v>
      </c>
      <c r="S426" s="34">
        <v>0</v>
      </c>
      <c r="T426" s="47"/>
      <c r="U426" s="48"/>
      <c r="V426" s="49"/>
      <c r="W426" s="37"/>
      <c r="X426" s="60"/>
      <c r="Y426" s="37"/>
      <c r="Z426" s="37"/>
      <c r="AA426" s="37">
        <v>1</v>
      </c>
      <c r="AB426" s="37">
        <v>0</v>
      </c>
      <c r="AC426" s="37"/>
    </row>
    <row r="427" spans="1:29" ht="45" customHeight="1">
      <c r="A427" s="54"/>
      <c r="B427" s="55" t="str">
        <f t="shared" si="2"/>
        <v>월</v>
      </c>
      <c r="C427" s="55" t="str">
        <f t="shared" si="3"/>
        <v>26년 5월 4주차</v>
      </c>
      <c r="D427" s="55">
        <v>46163</v>
      </c>
      <c r="E427" s="54">
        <v>1</v>
      </c>
      <c r="F427" s="54" t="s">
        <v>58</v>
      </c>
      <c r="G427" s="54" t="s">
        <v>62</v>
      </c>
      <c r="H427" s="33"/>
      <c r="I427" s="54" t="s">
        <v>34</v>
      </c>
      <c r="J427" s="35">
        <v>0</v>
      </c>
      <c r="K427" s="35">
        <v>0</v>
      </c>
      <c r="L427" s="34">
        <v>0</v>
      </c>
      <c r="M427" s="34">
        <v>0</v>
      </c>
      <c r="N427" s="35"/>
      <c r="O427" s="34"/>
      <c r="P427" s="59"/>
      <c r="Q427" s="33">
        <v>0</v>
      </c>
      <c r="R427" s="70">
        <v>0</v>
      </c>
      <c r="S427" s="34">
        <v>0</v>
      </c>
      <c r="T427" s="47"/>
      <c r="U427" s="48"/>
      <c r="V427" s="49"/>
      <c r="W427" s="37"/>
      <c r="X427" s="60"/>
      <c r="Y427" s="37"/>
      <c r="Z427" s="37"/>
      <c r="AA427" s="37">
        <v>0</v>
      </c>
      <c r="AB427" s="37">
        <v>0</v>
      </c>
      <c r="AC427" s="37"/>
    </row>
    <row r="428" spans="1:29" ht="45" customHeight="1">
      <c r="A428" s="54"/>
      <c r="B428" s="55" t="str">
        <f t="shared" si="2"/>
        <v>월</v>
      </c>
      <c r="C428" s="55" t="str">
        <f t="shared" si="3"/>
        <v>26년 5월 4주차</v>
      </c>
      <c r="D428" s="55">
        <v>46163</v>
      </c>
      <c r="E428" s="54">
        <v>2</v>
      </c>
      <c r="F428" s="54" t="s">
        <v>58</v>
      </c>
      <c r="G428" s="54" t="s">
        <v>62</v>
      </c>
      <c r="H428" s="33"/>
      <c r="I428" s="54" t="s">
        <v>34</v>
      </c>
      <c r="J428" s="35">
        <v>1820</v>
      </c>
      <c r="K428" s="35">
        <v>2121</v>
      </c>
      <c r="L428" s="34">
        <v>16845</v>
      </c>
      <c r="M428" s="34">
        <v>7942</v>
      </c>
      <c r="N428" s="35">
        <v>27</v>
      </c>
      <c r="O428" s="34">
        <v>624</v>
      </c>
      <c r="P428" s="70">
        <v>1.2699999999999999E-2</v>
      </c>
      <c r="Q428" s="33">
        <v>53</v>
      </c>
      <c r="R428" s="70">
        <v>2.5000000000000001E-2</v>
      </c>
      <c r="S428" s="34">
        <v>318</v>
      </c>
      <c r="T428" s="47">
        <v>11.4693</v>
      </c>
      <c r="U428" s="48">
        <v>1</v>
      </c>
      <c r="V428" s="49">
        <v>193200</v>
      </c>
      <c r="W428" s="37">
        <v>16845</v>
      </c>
      <c r="X428" s="60">
        <v>2</v>
      </c>
      <c r="Y428" s="37">
        <v>94100</v>
      </c>
      <c r="Z428" s="37">
        <v>8423</v>
      </c>
      <c r="AA428" s="37">
        <v>26</v>
      </c>
      <c r="AB428" s="37">
        <v>0</v>
      </c>
      <c r="AC428" s="37"/>
    </row>
    <row r="429" spans="1:29" ht="45" customHeight="1">
      <c r="A429" s="54"/>
      <c r="B429" s="55" t="str">
        <f t="shared" si="2"/>
        <v>월</v>
      </c>
      <c r="C429" s="55" t="str">
        <f t="shared" si="3"/>
        <v>26년 5월 4주차</v>
      </c>
      <c r="D429" s="55">
        <v>46163</v>
      </c>
      <c r="E429" s="54">
        <v>3</v>
      </c>
      <c r="F429" s="54" t="s">
        <v>58</v>
      </c>
      <c r="G429" s="54" t="s">
        <v>62</v>
      </c>
      <c r="H429" s="33"/>
      <c r="I429" s="54" t="s">
        <v>34</v>
      </c>
      <c r="J429" s="35">
        <v>0</v>
      </c>
      <c r="K429" s="35">
        <v>0</v>
      </c>
      <c r="L429" s="34">
        <v>0</v>
      </c>
      <c r="M429" s="34">
        <v>0</v>
      </c>
      <c r="N429" s="35"/>
      <c r="O429" s="34"/>
      <c r="P429" s="59"/>
      <c r="Q429" s="33">
        <v>0</v>
      </c>
      <c r="R429" s="70">
        <v>0</v>
      </c>
      <c r="S429" s="34">
        <v>0</v>
      </c>
      <c r="T429" s="47"/>
      <c r="U429" s="48"/>
      <c r="V429" s="49"/>
      <c r="W429" s="37"/>
      <c r="X429" s="60"/>
      <c r="Y429" s="37"/>
      <c r="Z429" s="37"/>
      <c r="AA429" s="37">
        <v>0</v>
      </c>
      <c r="AB429" s="37">
        <v>0</v>
      </c>
      <c r="AC429" s="37"/>
    </row>
    <row r="430" spans="1:29" ht="45" customHeight="1">
      <c r="A430" s="54"/>
      <c r="B430" s="55" t="str">
        <f t="shared" si="2"/>
        <v>월</v>
      </c>
      <c r="C430" s="55" t="str">
        <f t="shared" si="3"/>
        <v>26년 5월 4주차</v>
      </c>
      <c r="D430" s="55">
        <v>46164</v>
      </c>
      <c r="E430" s="54">
        <v>1</v>
      </c>
      <c r="F430" s="54" t="s">
        <v>58</v>
      </c>
      <c r="G430" s="54" t="s">
        <v>62</v>
      </c>
      <c r="H430" s="33"/>
      <c r="I430" s="54" t="s">
        <v>34</v>
      </c>
      <c r="J430" s="35">
        <v>44</v>
      </c>
      <c r="K430" s="35">
        <v>45</v>
      </c>
      <c r="L430" s="34">
        <v>306</v>
      </c>
      <c r="M430" s="34">
        <v>6800</v>
      </c>
      <c r="N430" s="35">
        <v>3</v>
      </c>
      <c r="O430" s="34">
        <v>102</v>
      </c>
      <c r="P430" s="70">
        <v>6.6699999999999995E-2</v>
      </c>
      <c r="Q430" s="33">
        <v>5</v>
      </c>
      <c r="R430" s="70">
        <v>0.1111</v>
      </c>
      <c r="S430" s="34">
        <v>61</v>
      </c>
      <c r="T430" s="47"/>
      <c r="U430" s="48"/>
      <c r="V430" s="49"/>
      <c r="W430" s="37"/>
      <c r="X430" s="60"/>
      <c r="Y430" s="37"/>
      <c r="Z430" s="37"/>
      <c r="AA430" s="37">
        <v>2</v>
      </c>
      <c r="AB430" s="37">
        <v>0</v>
      </c>
      <c r="AC430" s="37"/>
    </row>
    <row r="431" spans="1:29" ht="45" customHeight="1">
      <c r="A431" s="54"/>
      <c r="B431" s="55" t="str">
        <f t="shared" si="2"/>
        <v>월</v>
      </c>
      <c r="C431" s="55" t="str">
        <f t="shared" si="3"/>
        <v>26년 5월 4주차</v>
      </c>
      <c r="D431" s="55">
        <v>46164</v>
      </c>
      <c r="E431" s="54">
        <v>2</v>
      </c>
      <c r="F431" s="54" t="s">
        <v>58</v>
      </c>
      <c r="G431" s="54" t="s">
        <v>62</v>
      </c>
      <c r="H431" s="33"/>
      <c r="I431" s="54" t="s">
        <v>34</v>
      </c>
      <c r="J431" s="35">
        <v>2147</v>
      </c>
      <c r="K431" s="35">
        <v>2305</v>
      </c>
      <c r="L431" s="34">
        <v>18313</v>
      </c>
      <c r="M431" s="34">
        <v>7945</v>
      </c>
      <c r="N431" s="35">
        <v>29</v>
      </c>
      <c r="O431" s="34">
        <v>631</v>
      </c>
      <c r="P431" s="70">
        <v>1.26E-2</v>
      </c>
      <c r="Q431" s="33">
        <v>64</v>
      </c>
      <c r="R431" s="70">
        <v>2.7799999999999998E-2</v>
      </c>
      <c r="S431" s="34">
        <v>286</v>
      </c>
      <c r="T431" s="47"/>
      <c r="U431" s="48"/>
      <c r="V431" s="49"/>
      <c r="W431" s="37"/>
      <c r="X431" s="60"/>
      <c r="Y431" s="37"/>
      <c r="Z431" s="37"/>
      <c r="AA431" s="37">
        <v>31</v>
      </c>
      <c r="AB431" s="37">
        <v>0</v>
      </c>
      <c r="AC431" s="37"/>
    </row>
    <row r="432" spans="1:29" ht="45" customHeight="1">
      <c r="A432" s="54"/>
      <c r="B432" s="55" t="str">
        <f t="shared" si="2"/>
        <v>월</v>
      </c>
      <c r="C432" s="55" t="str">
        <f t="shared" si="3"/>
        <v>26년 5월 4주차</v>
      </c>
      <c r="D432" s="55">
        <v>46164</v>
      </c>
      <c r="E432" s="54">
        <v>3</v>
      </c>
      <c r="F432" s="54" t="s">
        <v>58</v>
      </c>
      <c r="G432" s="54" t="s">
        <v>62</v>
      </c>
      <c r="H432" s="33"/>
      <c r="I432" s="54" t="s">
        <v>34</v>
      </c>
      <c r="J432" s="35">
        <v>16</v>
      </c>
      <c r="K432" s="35">
        <v>19</v>
      </c>
      <c r="L432" s="34">
        <v>179</v>
      </c>
      <c r="M432" s="34">
        <v>9421</v>
      </c>
      <c r="N432" s="35"/>
      <c r="O432" s="34"/>
      <c r="P432" s="59"/>
      <c r="Q432" s="33">
        <v>0</v>
      </c>
      <c r="R432" s="70">
        <v>0</v>
      </c>
      <c r="S432" s="34">
        <v>0</v>
      </c>
      <c r="T432" s="47"/>
      <c r="U432" s="48"/>
      <c r="V432" s="49"/>
      <c r="W432" s="37"/>
      <c r="X432" s="60"/>
      <c r="Y432" s="37"/>
      <c r="Z432" s="37"/>
      <c r="AA432" s="37">
        <v>3</v>
      </c>
      <c r="AB432" s="37">
        <v>0</v>
      </c>
      <c r="AC432" s="37"/>
    </row>
    <row r="433" spans="1:29" ht="45" customHeight="1">
      <c r="A433" s="54"/>
      <c r="B433" s="55" t="str">
        <f t="shared" si="2"/>
        <v>월</v>
      </c>
      <c r="C433" s="55" t="str">
        <f t="shared" si="3"/>
        <v>26년 5월 4주차</v>
      </c>
      <c r="D433" s="55">
        <v>46165</v>
      </c>
      <c r="E433" s="54">
        <v>1</v>
      </c>
      <c r="F433" s="54" t="s">
        <v>58</v>
      </c>
      <c r="G433" s="54" t="s">
        <v>62</v>
      </c>
      <c r="H433" s="33"/>
      <c r="I433" s="54" t="s">
        <v>34</v>
      </c>
      <c r="J433" s="35">
        <v>0</v>
      </c>
      <c r="K433" s="35">
        <v>0</v>
      </c>
      <c r="L433" s="34">
        <v>0</v>
      </c>
      <c r="M433" s="34">
        <v>0</v>
      </c>
      <c r="N433" s="35"/>
      <c r="O433" s="34"/>
      <c r="P433" s="59"/>
      <c r="Q433" s="33">
        <v>0</v>
      </c>
      <c r="R433" s="70">
        <v>0</v>
      </c>
      <c r="S433" s="34">
        <v>0</v>
      </c>
      <c r="T433" s="47"/>
      <c r="U433" s="48"/>
      <c r="V433" s="49"/>
      <c r="W433" s="37"/>
      <c r="X433" s="60"/>
      <c r="Y433" s="37"/>
      <c r="Z433" s="37"/>
      <c r="AA433" s="37">
        <v>0</v>
      </c>
      <c r="AB433" s="37">
        <v>0</v>
      </c>
      <c r="AC433" s="37"/>
    </row>
    <row r="434" spans="1:29" ht="45" customHeight="1">
      <c r="A434" s="54"/>
      <c r="B434" s="55" t="str">
        <f t="shared" si="2"/>
        <v>월</v>
      </c>
      <c r="C434" s="55" t="str">
        <f t="shared" si="3"/>
        <v>26년 5월 4주차</v>
      </c>
      <c r="D434" s="55">
        <v>46165</v>
      </c>
      <c r="E434" s="54">
        <v>2</v>
      </c>
      <c r="F434" s="54" t="s">
        <v>58</v>
      </c>
      <c r="G434" s="54" t="s">
        <v>62</v>
      </c>
      <c r="H434" s="33"/>
      <c r="I434" s="54" t="s">
        <v>34</v>
      </c>
      <c r="J434" s="35">
        <v>2168</v>
      </c>
      <c r="K434" s="35">
        <v>2455</v>
      </c>
      <c r="L434" s="34">
        <v>18146</v>
      </c>
      <c r="M434" s="34">
        <v>7391</v>
      </c>
      <c r="N434" s="35">
        <v>19</v>
      </c>
      <c r="O434" s="34">
        <v>955</v>
      </c>
      <c r="P434" s="70">
        <v>7.7000000000000002E-3</v>
      </c>
      <c r="Q434" s="33">
        <v>50</v>
      </c>
      <c r="R434" s="70">
        <v>2.0400000000000001E-2</v>
      </c>
      <c r="S434" s="34">
        <v>363</v>
      </c>
      <c r="T434" s="47">
        <v>5.1058079999999997</v>
      </c>
      <c r="U434" s="48">
        <v>1</v>
      </c>
      <c r="V434" s="49">
        <v>92650</v>
      </c>
      <c r="W434" s="37">
        <v>18146</v>
      </c>
      <c r="X434" s="60">
        <v>2</v>
      </c>
      <c r="Y434" s="37">
        <v>205000</v>
      </c>
      <c r="Z434" s="37">
        <v>9073</v>
      </c>
      <c r="AA434" s="37">
        <v>28</v>
      </c>
      <c r="AB434" s="37">
        <v>0</v>
      </c>
      <c r="AC434" s="37"/>
    </row>
    <row r="435" spans="1:29" ht="45" customHeight="1">
      <c r="A435" s="54"/>
      <c r="B435" s="55" t="str">
        <f t="shared" si="2"/>
        <v>월</v>
      </c>
      <c r="C435" s="55" t="str">
        <f t="shared" si="3"/>
        <v>26년 5월 4주차</v>
      </c>
      <c r="D435" s="55">
        <v>46165</v>
      </c>
      <c r="E435" s="54">
        <v>3</v>
      </c>
      <c r="F435" s="54" t="s">
        <v>58</v>
      </c>
      <c r="G435" s="54" t="s">
        <v>62</v>
      </c>
      <c r="H435" s="33"/>
      <c r="I435" s="54" t="s">
        <v>34</v>
      </c>
      <c r="J435" s="35">
        <v>0</v>
      </c>
      <c r="K435" s="35">
        <v>0</v>
      </c>
      <c r="L435" s="34">
        <v>0</v>
      </c>
      <c r="M435" s="34">
        <v>0</v>
      </c>
      <c r="N435" s="35"/>
      <c r="O435" s="34"/>
      <c r="P435" s="59"/>
      <c r="Q435" s="33">
        <v>0</v>
      </c>
      <c r="R435" s="70">
        <v>0</v>
      </c>
      <c r="S435" s="34">
        <v>0</v>
      </c>
      <c r="T435" s="47"/>
      <c r="U435" s="48"/>
      <c r="V435" s="49"/>
      <c r="W435" s="37"/>
      <c r="X435" s="60"/>
      <c r="Y435" s="37"/>
      <c r="Z435" s="37"/>
      <c r="AA435" s="37">
        <v>0</v>
      </c>
      <c r="AB435" s="37">
        <v>0</v>
      </c>
      <c r="AC435" s="37"/>
    </row>
    <row r="436" spans="1:29" ht="45" customHeight="1">
      <c r="A436" s="54"/>
      <c r="B436" s="55" t="str">
        <f t="shared" si="2"/>
        <v>월</v>
      </c>
      <c r="C436" s="55" t="str">
        <f t="shared" si="3"/>
        <v>26년 5월 4주차</v>
      </c>
      <c r="D436" s="55">
        <v>46166</v>
      </c>
      <c r="E436" s="54">
        <v>1</v>
      </c>
      <c r="F436" s="54" t="s">
        <v>58</v>
      </c>
      <c r="G436" s="54" t="s">
        <v>62</v>
      </c>
      <c r="H436" s="33"/>
      <c r="I436" s="54" t="s">
        <v>34</v>
      </c>
      <c r="J436" s="35">
        <v>101</v>
      </c>
      <c r="K436" s="35">
        <v>112</v>
      </c>
      <c r="L436" s="34">
        <v>575</v>
      </c>
      <c r="M436" s="34">
        <v>5134</v>
      </c>
      <c r="N436" s="35">
        <v>2</v>
      </c>
      <c r="O436" s="34">
        <v>288</v>
      </c>
      <c r="P436" s="70">
        <v>1.7899999999999999E-2</v>
      </c>
      <c r="Q436" s="33">
        <v>3</v>
      </c>
      <c r="R436" s="70">
        <v>2.6800000000000001E-2</v>
      </c>
      <c r="S436" s="34">
        <v>192</v>
      </c>
      <c r="T436" s="47"/>
      <c r="U436" s="48"/>
      <c r="V436" s="49"/>
      <c r="W436" s="37"/>
      <c r="X436" s="60"/>
      <c r="Y436" s="37"/>
      <c r="Z436" s="37"/>
      <c r="AA436" s="37">
        <v>1</v>
      </c>
      <c r="AB436" s="37">
        <v>0</v>
      </c>
      <c r="AC436" s="37"/>
    </row>
    <row r="437" spans="1:29" ht="45" customHeight="1">
      <c r="A437" s="54"/>
      <c r="B437" s="55" t="str">
        <f t="shared" si="2"/>
        <v>월</v>
      </c>
      <c r="C437" s="55" t="str">
        <f t="shared" si="3"/>
        <v>26년 5월 4주차</v>
      </c>
      <c r="D437" s="55">
        <v>46166</v>
      </c>
      <c r="E437" s="54">
        <v>2</v>
      </c>
      <c r="F437" s="54" t="s">
        <v>58</v>
      </c>
      <c r="G437" s="54" t="s">
        <v>62</v>
      </c>
      <c r="H437" s="33"/>
      <c r="I437" s="54" t="s">
        <v>34</v>
      </c>
      <c r="J437" s="35">
        <v>2459</v>
      </c>
      <c r="K437" s="35">
        <v>2802</v>
      </c>
      <c r="L437" s="34">
        <v>21074</v>
      </c>
      <c r="M437" s="34">
        <v>7521</v>
      </c>
      <c r="N437" s="35">
        <v>22</v>
      </c>
      <c r="O437" s="34">
        <v>958</v>
      </c>
      <c r="P437" s="70">
        <v>7.9000000000000008E-3</v>
      </c>
      <c r="Q437" s="33">
        <v>49</v>
      </c>
      <c r="R437" s="70">
        <v>1.7500000000000002E-2</v>
      </c>
      <c r="S437" s="34">
        <v>430</v>
      </c>
      <c r="T437" s="47"/>
      <c r="U437" s="48"/>
      <c r="V437" s="49"/>
      <c r="W437" s="37"/>
      <c r="X437" s="60">
        <v>1</v>
      </c>
      <c r="Y437" s="37">
        <v>53100</v>
      </c>
      <c r="Z437" s="37">
        <v>21074</v>
      </c>
      <c r="AA437" s="37">
        <v>27</v>
      </c>
      <c r="AB437" s="37">
        <v>0</v>
      </c>
      <c r="AC437" s="37"/>
    </row>
    <row r="438" spans="1:29" ht="45" customHeight="1">
      <c r="A438" s="54"/>
      <c r="B438" s="55" t="str">
        <f t="shared" si="2"/>
        <v>월</v>
      </c>
      <c r="C438" s="55" t="str">
        <f t="shared" si="3"/>
        <v>26년 5월 4주차</v>
      </c>
      <c r="D438" s="55">
        <v>46166</v>
      </c>
      <c r="E438" s="54">
        <v>3</v>
      </c>
      <c r="F438" s="54" t="s">
        <v>58</v>
      </c>
      <c r="G438" s="54" t="s">
        <v>62</v>
      </c>
      <c r="H438" s="33"/>
      <c r="I438" s="54" t="s">
        <v>34</v>
      </c>
      <c r="J438" s="35">
        <v>1</v>
      </c>
      <c r="K438" s="35">
        <v>2</v>
      </c>
      <c r="L438" s="34">
        <v>43</v>
      </c>
      <c r="M438" s="34">
        <v>21500</v>
      </c>
      <c r="N438" s="35"/>
      <c r="O438" s="34"/>
      <c r="P438" s="59"/>
      <c r="Q438" s="33">
        <v>0</v>
      </c>
      <c r="R438" s="70">
        <v>0</v>
      </c>
      <c r="S438" s="34">
        <v>0</v>
      </c>
      <c r="T438" s="47"/>
      <c r="U438" s="48"/>
      <c r="V438" s="49"/>
      <c r="W438" s="37"/>
      <c r="X438" s="60"/>
      <c r="Y438" s="37"/>
      <c r="Z438" s="37"/>
      <c r="AA438" s="37">
        <v>0</v>
      </c>
      <c r="AB438" s="37">
        <v>0</v>
      </c>
      <c r="AC438" s="37"/>
    </row>
    <row r="439" spans="1:29" ht="45" customHeight="1">
      <c r="A439" s="54"/>
      <c r="B439" s="55" t="str">
        <f t="shared" si="2"/>
        <v>월</v>
      </c>
      <c r="C439" s="55" t="str">
        <f t="shared" si="3"/>
        <v>26년 5월 5주차</v>
      </c>
      <c r="D439" s="55">
        <v>46167</v>
      </c>
      <c r="E439" s="54">
        <v>1</v>
      </c>
      <c r="F439" s="54" t="s">
        <v>58</v>
      </c>
      <c r="G439" s="54" t="s">
        <v>62</v>
      </c>
      <c r="H439" s="33"/>
      <c r="I439" s="54" t="s">
        <v>34</v>
      </c>
      <c r="J439" s="35">
        <v>1173</v>
      </c>
      <c r="K439" s="35">
        <v>1393</v>
      </c>
      <c r="L439" s="34">
        <v>6587</v>
      </c>
      <c r="M439" s="34">
        <v>4729</v>
      </c>
      <c r="N439" s="35">
        <v>35</v>
      </c>
      <c r="O439" s="34">
        <v>188</v>
      </c>
      <c r="P439" s="70">
        <v>2.5100000000000001E-2</v>
      </c>
      <c r="Q439" s="33">
        <v>59</v>
      </c>
      <c r="R439" s="70">
        <v>4.24E-2</v>
      </c>
      <c r="S439" s="34">
        <v>112</v>
      </c>
      <c r="T439" s="47"/>
      <c r="U439" s="48"/>
      <c r="V439" s="49"/>
      <c r="W439" s="37"/>
      <c r="X439" s="60"/>
      <c r="Y439" s="37"/>
      <c r="Z439" s="37"/>
      <c r="AA439" s="37">
        <v>24</v>
      </c>
      <c r="AB439" s="37">
        <v>0</v>
      </c>
      <c r="AC439" s="37"/>
    </row>
    <row r="440" spans="1:29" ht="45" customHeight="1">
      <c r="A440" s="54"/>
      <c r="B440" s="55" t="str">
        <f t="shared" si="2"/>
        <v>월</v>
      </c>
      <c r="C440" s="55" t="str">
        <f t="shared" si="3"/>
        <v>26년 5월 5주차</v>
      </c>
      <c r="D440" s="55">
        <v>46167</v>
      </c>
      <c r="E440" s="54">
        <v>2</v>
      </c>
      <c r="F440" s="54" t="s">
        <v>58</v>
      </c>
      <c r="G440" s="54" t="s">
        <v>62</v>
      </c>
      <c r="H440" s="33"/>
      <c r="I440" s="54" t="s">
        <v>34</v>
      </c>
      <c r="J440" s="35">
        <v>1670</v>
      </c>
      <c r="K440" s="35">
        <v>1905</v>
      </c>
      <c r="L440" s="34">
        <v>14748</v>
      </c>
      <c r="M440" s="34">
        <v>7742</v>
      </c>
      <c r="N440" s="35">
        <v>20</v>
      </c>
      <c r="O440" s="34">
        <v>737</v>
      </c>
      <c r="P440" s="70">
        <v>1.0500000000000001E-2</v>
      </c>
      <c r="Q440" s="33">
        <v>39</v>
      </c>
      <c r="R440" s="70">
        <v>2.0500000000000001E-2</v>
      </c>
      <c r="S440" s="34">
        <v>378</v>
      </c>
      <c r="T440" s="47">
        <v>24.311771</v>
      </c>
      <c r="U440" s="48">
        <v>2</v>
      </c>
      <c r="V440" s="49">
        <v>358550</v>
      </c>
      <c r="W440" s="37">
        <v>7374</v>
      </c>
      <c r="X440" s="60">
        <v>3</v>
      </c>
      <c r="Y440" s="37">
        <v>201600</v>
      </c>
      <c r="Z440" s="37">
        <v>4916</v>
      </c>
      <c r="AA440" s="37">
        <v>18</v>
      </c>
      <c r="AB440" s="37">
        <v>0</v>
      </c>
      <c r="AC440" s="37"/>
    </row>
    <row r="441" spans="1:29" ht="45" customHeight="1">
      <c r="A441" s="54"/>
      <c r="B441" s="55" t="str">
        <f t="shared" si="2"/>
        <v>월</v>
      </c>
      <c r="C441" s="55" t="str">
        <f t="shared" si="3"/>
        <v>26년 5월 5주차</v>
      </c>
      <c r="D441" s="55">
        <v>46167</v>
      </c>
      <c r="E441" s="54">
        <v>3</v>
      </c>
      <c r="F441" s="54" t="s">
        <v>58</v>
      </c>
      <c r="G441" s="54" t="s">
        <v>62</v>
      </c>
      <c r="H441" s="33"/>
      <c r="I441" s="54" t="s">
        <v>34</v>
      </c>
      <c r="J441" s="35">
        <v>28</v>
      </c>
      <c r="K441" s="35">
        <v>36</v>
      </c>
      <c r="L441" s="34">
        <v>337</v>
      </c>
      <c r="M441" s="34">
        <v>9361</v>
      </c>
      <c r="N441" s="35">
        <v>1</v>
      </c>
      <c r="O441" s="34">
        <v>337</v>
      </c>
      <c r="P441" s="70">
        <v>2.7799999999999998E-2</v>
      </c>
      <c r="Q441" s="33">
        <v>1</v>
      </c>
      <c r="R441" s="70">
        <v>2.7799999999999998E-2</v>
      </c>
      <c r="S441" s="34">
        <v>337</v>
      </c>
      <c r="T441" s="47"/>
      <c r="U441" s="48"/>
      <c r="V441" s="49"/>
      <c r="W441" s="37"/>
      <c r="X441" s="60"/>
      <c r="Y441" s="37"/>
      <c r="Z441" s="37"/>
      <c r="AA441" s="37">
        <v>1</v>
      </c>
      <c r="AB441" s="37">
        <v>0</v>
      </c>
      <c r="AC441" s="37"/>
    </row>
    <row r="442" spans="1:29" ht="45" customHeight="1">
      <c r="A442" s="54"/>
      <c r="B442" s="55" t="str">
        <f t="shared" si="2"/>
        <v>월</v>
      </c>
      <c r="C442" s="55" t="str">
        <f t="shared" si="3"/>
        <v>26년 5월 5주차</v>
      </c>
      <c r="D442" s="55">
        <v>46168</v>
      </c>
      <c r="E442" s="54">
        <v>1</v>
      </c>
      <c r="F442" s="54" t="s">
        <v>58</v>
      </c>
      <c r="G442" s="54" t="s">
        <v>62</v>
      </c>
      <c r="H442" s="33"/>
      <c r="I442" s="54" t="s">
        <v>34</v>
      </c>
      <c r="J442" s="35">
        <v>923</v>
      </c>
      <c r="K442" s="35">
        <v>1150</v>
      </c>
      <c r="L442" s="34">
        <v>7066</v>
      </c>
      <c r="M442" s="34">
        <v>6144</v>
      </c>
      <c r="N442" s="35">
        <v>20</v>
      </c>
      <c r="O442" s="34">
        <v>353</v>
      </c>
      <c r="P442" s="70">
        <v>1.7399999999999999E-2</v>
      </c>
      <c r="Q442" s="33">
        <v>37</v>
      </c>
      <c r="R442" s="70">
        <v>3.2199999999999999E-2</v>
      </c>
      <c r="S442" s="34">
        <v>191</v>
      </c>
      <c r="T442" s="47">
        <v>16.3034</v>
      </c>
      <c r="U442" s="48">
        <v>1</v>
      </c>
      <c r="V442" s="49">
        <v>115200</v>
      </c>
      <c r="W442" s="37">
        <v>7066</v>
      </c>
      <c r="X442" s="60">
        <v>3</v>
      </c>
      <c r="Y442" s="37">
        <v>204200</v>
      </c>
      <c r="Z442" s="37">
        <v>2355</v>
      </c>
      <c r="AA442" s="37">
        <v>16</v>
      </c>
      <c r="AB442" s="37">
        <v>0</v>
      </c>
      <c r="AC442" s="37"/>
    </row>
    <row r="443" spans="1:29" ht="45" customHeight="1">
      <c r="A443" s="54"/>
      <c r="B443" s="55" t="str">
        <f t="shared" si="2"/>
        <v>월</v>
      </c>
      <c r="C443" s="55" t="str">
        <f t="shared" si="3"/>
        <v>26년 5월 5주차</v>
      </c>
      <c r="D443" s="55">
        <v>46168</v>
      </c>
      <c r="E443" s="54">
        <v>2</v>
      </c>
      <c r="F443" s="54" t="s">
        <v>58</v>
      </c>
      <c r="G443" s="54" t="s">
        <v>62</v>
      </c>
      <c r="H443" s="33"/>
      <c r="I443" s="54" t="s">
        <v>34</v>
      </c>
      <c r="J443" s="35">
        <v>1207</v>
      </c>
      <c r="K443" s="35">
        <v>1485</v>
      </c>
      <c r="L443" s="34">
        <v>12385</v>
      </c>
      <c r="M443" s="34">
        <v>8340</v>
      </c>
      <c r="N443" s="35">
        <v>9</v>
      </c>
      <c r="O443" s="34">
        <v>1376</v>
      </c>
      <c r="P443" s="70">
        <v>6.1000000000000004E-3</v>
      </c>
      <c r="Q443" s="33">
        <v>26</v>
      </c>
      <c r="R443" s="70">
        <v>1.7500000000000002E-2</v>
      </c>
      <c r="S443" s="34">
        <v>476</v>
      </c>
      <c r="T443" s="47">
        <v>7.9208999999999996</v>
      </c>
      <c r="U443" s="48">
        <v>1</v>
      </c>
      <c r="V443" s="49">
        <v>98100</v>
      </c>
      <c r="W443" s="37">
        <v>12385</v>
      </c>
      <c r="X443" s="60">
        <v>1</v>
      </c>
      <c r="Y443" s="37">
        <v>35100</v>
      </c>
      <c r="Z443" s="37">
        <v>12385</v>
      </c>
      <c r="AA443" s="37">
        <v>15</v>
      </c>
      <c r="AB443" s="37">
        <v>0</v>
      </c>
      <c r="AC443" s="37"/>
    </row>
    <row r="444" spans="1:29" ht="45" customHeight="1">
      <c r="A444" s="54"/>
      <c r="B444" s="55" t="str">
        <f t="shared" si="2"/>
        <v>월</v>
      </c>
      <c r="C444" s="55" t="str">
        <f t="shared" si="3"/>
        <v>26년 5월 5주차</v>
      </c>
      <c r="D444" s="55">
        <v>46168</v>
      </c>
      <c r="E444" s="54">
        <v>3</v>
      </c>
      <c r="F444" s="54" t="s">
        <v>58</v>
      </c>
      <c r="G444" s="54" t="s">
        <v>62</v>
      </c>
      <c r="H444" s="33"/>
      <c r="I444" s="54" t="s">
        <v>34</v>
      </c>
      <c r="J444" s="35">
        <v>0</v>
      </c>
      <c r="K444" s="35">
        <v>0</v>
      </c>
      <c r="L444" s="34">
        <v>0</v>
      </c>
      <c r="M444" s="34">
        <v>0</v>
      </c>
      <c r="N444" s="35"/>
      <c r="O444" s="34"/>
      <c r="P444" s="59"/>
      <c r="Q444" s="33">
        <v>0</v>
      </c>
      <c r="R444" s="70">
        <v>0</v>
      </c>
      <c r="S444" s="34">
        <v>0</v>
      </c>
      <c r="T444" s="47"/>
      <c r="U444" s="48"/>
      <c r="V444" s="49"/>
      <c r="W444" s="37"/>
      <c r="X444" s="60">
        <v>1</v>
      </c>
      <c r="Y444" s="37">
        <v>59000</v>
      </c>
      <c r="Z444" s="37">
        <v>0</v>
      </c>
      <c r="AA444" s="37">
        <v>0</v>
      </c>
      <c r="AB444" s="37">
        <v>0</v>
      </c>
      <c r="AC444" s="37"/>
    </row>
    <row r="445" spans="1:29" ht="45" customHeight="1">
      <c r="A445" s="54"/>
      <c r="B445" s="55" t="str">
        <f t="shared" si="2"/>
        <v>월</v>
      </c>
      <c r="C445" s="55" t="str">
        <f t="shared" si="3"/>
        <v>26년 5월 5주차</v>
      </c>
      <c r="D445" s="55">
        <v>46169</v>
      </c>
      <c r="E445" s="54">
        <v>1</v>
      </c>
      <c r="F445" s="54" t="s">
        <v>58</v>
      </c>
      <c r="G445" s="54" t="s">
        <v>62</v>
      </c>
      <c r="H445" s="33"/>
      <c r="I445" s="54" t="s">
        <v>34</v>
      </c>
      <c r="J445" s="35">
        <v>1301</v>
      </c>
      <c r="K445" s="35">
        <v>1664</v>
      </c>
      <c r="L445" s="34">
        <v>10217</v>
      </c>
      <c r="M445" s="34">
        <v>6140</v>
      </c>
      <c r="N445" s="35">
        <v>20</v>
      </c>
      <c r="O445" s="34">
        <v>511</v>
      </c>
      <c r="P445" s="70">
        <v>1.2E-2</v>
      </c>
      <c r="Q445" s="33">
        <v>33</v>
      </c>
      <c r="R445" s="70">
        <v>1.9800000000000002E-2</v>
      </c>
      <c r="S445" s="34">
        <v>310</v>
      </c>
      <c r="T445" s="47">
        <v>7.8398750000000001</v>
      </c>
      <c r="U445" s="48">
        <v>1</v>
      </c>
      <c r="V445" s="49">
        <v>80100</v>
      </c>
      <c r="W445" s="37">
        <v>10217</v>
      </c>
      <c r="X445" s="60">
        <v>3</v>
      </c>
      <c r="Y445" s="37">
        <v>168300</v>
      </c>
      <c r="Z445" s="37">
        <v>3406</v>
      </c>
      <c r="AA445" s="37">
        <v>14</v>
      </c>
      <c r="AB445" s="37">
        <v>0</v>
      </c>
      <c r="AC445" s="37"/>
    </row>
    <row r="446" spans="1:29" ht="45" customHeight="1">
      <c r="A446" s="54"/>
      <c r="B446" s="55" t="str">
        <f t="shared" si="2"/>
        <v>월</v>
      </c>
      <c r="C446" s="55" t="str">
        <f t="shared" si="3"/>
        <v>26년 5월 5주차</v>
      </c>
      <c r="D446" s="55">
        <v>46169</v>
      </c>
      <c r="E446" s="54">
        <v>2</v>
      </c>
      <c r="F446" s="54" t="s">
        <v>58</v>
      </c>
      <c r="G446" s="54" t="s">
        <v>62</v>
      </c>
      <c r="H446" s="33"/>
      <c r="I446" s="54" t="s">
        <v>34</v>
      </c>
      <c r="J446" s="35">
        <v>561</v>
      </c>
      <c r="K446" s="35">
        <v>715</v>
      </c>
      <c r="L446" s="34">
        <v>6584</v>
      </c>
      <c r="M446" s="34">
        <v>9208</v>
      </c>
      <c r="N446" s="35">
        <v>9</v>
      </c>
      <c r="O446" s="34">
        <v>732</v>
      </c>
      <c r="P446" s="70">
        <v>1.26E-2</v>
      </c>
      <c r="Q446" s="33">
        <v>17</v>
      </c>
      <c r="R446" s="70">
        <v>2.3800000000000002E-2</v>
      </c>
      <c r="S446" s="34">
        <v>387</v>
      </c>
      <c r="T446" s="47">
        <v>17.633656999999999</v>
      </c>
      <c r="U446" s="48">
        <v>1</v>
      </c>
      <c r="V446" s="49">
        <v>116100</v>
      </c>
      <c r="W446" s="37">
        <v>6584</v>
      </c>
      <c r="X446" s="60">
        <v>1</v>
      </c>
      <c r="Y446" s="37">
        <v>129000</v>
      </c>
      <c r="Z446" s="37">
        <v>6584</v>
      </c>
      <c r="AA446" s="37">
        <v>7</v>
      </c>
      <c r="AB446" s="37">
        <v>0</v>
      </c>
      <c r="AC446" s="37"/>
    </row>
    <row r="447" spans="1:29" ht="45" customHeight="1">
      <c r="A447" s="54"/>
      <c r="B447" s="55" t="str">
        <f t="shared" si="2"/>
        <v>월</v>
      </c>
      <c r="C447" s="55" t="str">
        <f t="shared" si="3"/>
        <v>26년 5월 5주차</v>
      </c>
      <c r="D447" s="55">
        <v>46169</v>
      </c>
      <c r="E447" s="54">
        <v>3</v>
      </c>
      <c r="F447" s="54" t="s">
        <v>58</v>
      </c>
      <c r="G447" s="54" t="s">
        <v>62</v>
      </c>
      <c r="H447" s="33"/>
      <c r="I447" s="54" t="s">
        <v>34</v>
      </c>
      <c r="J447" s="35">
        <v>56</v>
      </c>
      <c r="K447" s="35">
        <v>74</v>
      </c>
      <c r="L447" s="34">
        <v>626</v>
      </c>
      <c r="M447" s="34">
        <v>8459</v>
      </c>
      <c r="N447" s="35">
        <v>1</v>
      </c>
      <c r="O447" s="34">
        <v>626</v>
      </c>
      <c r="P447" s="70">
        <v>1.35E-2</v>
      </c>
      <c r="Q447" s="33">
        <v>1</v>
      </c>
      <c r="R447" s="70">
        <v>1.35E-2</v>
      </c>
      <c r="S447" s="34">
        <v>626</v>
      </c>
      <c r="T447" s="47"/>
      <c r="U447" s="48"/>
      <c r="V447" s="49"/>
      <c r="W447" s="37"/>
      <c r="X447" s="60">
        <v>1</v>
      </c>
      <c r="Y447" s="37">
        <v>59000</v>
      </c>
      <c r="Z447" s="37">
        <v>626</v>
      </c>
      <c r="AA447" s="37">
        <v>6</v>
      </c>
      <c r="AB447" s="37">
        <v>0</v>
      </c>
      <c r="AC447" s="37"/>
    </row>
    <row r="448" spans="1:29" ht="45" customHeight="1">
      <c r="A448" s="54"/>
      <c r="B448" s="55" t="str">
        <f t="shared" si="2"/>
        <v>월</v>
      </c>
      <c r="C448" s="55" t="str">
        <f t="shared" si="3"/>
        <v>26년 5월 5주차</v>
      </c>
      <c r="D448" s="55">
        <v>46170</v>
      </c>
      <c r="E448" s="54">
        <v>1</v>
      </c>
      <c r="F448" s="54" t="s">
        <v>58</v>
      </c>
      <c r="G448" s="54" t="s">
        <v>62</v>
      </c>
      <c r="H448" s="33"/>
      <c r="I448" s="54" t="s">
        <v>34</v>
      </c>
      <c r="J448" s="35">
        <v>261</v>
      </c>
      <c r="K448" s="35">
        <v>277</v>
      </c>
      <c r="L448" s="34">
        <v>1387</v>
      </c>
      <c r="M448" s="34">
        <v>5007</v>
      </c>
      <c r="N448" s="35">
        <v>6</v>
      </c>
      <c r="O448" s="34">
        <v>231</v>
      </c>
      <c r="P448" s="70">
        <v>2.1700000000000001E-2</v>
      </c>
      <c r="Q448" s="33">
        <v>10</v>
      </c>
      <c r="R448" s="70">
        <v>3.61E-2</v>
      </c>
      <c r="S448" s="34">
        <v>139</v>
      </c>
      <c r="T448" s="47"/>
      <c r="U448" s="48"/>
      <c r="V448" s="49"/>
      <c r="W448" s="37"/>
      <c r="X448" s="60">
        <v>1</v>
      </c>
      <c r="Y448" s="37">
        <v>35100</v>
      </c>
      <c r="Z448" s="37">
        <v>1387</v>
      </c>
      <c r="AA448" s="37">
        <v>3</v>
      </c>
      <c r="AB448" s="37">
        <v>0</v>
      </c>
      <c r="AC448" s="37"/>
    </row>
    <row r="449" spans="1:29" ht="45" customHeight="1">
      <c r="A449" s="54"/>
      <c r="B449" s="55" t="str">
        <f t="shared" si="2"/>
        <v>월</v>
      </c>
      <c r="C449" s="55" t="str">
        <f t="shared" si="3"/>
        <v>26년 5월 5주차</v>
      </c>
      <c r="D449" s="55">
        <v>46170</v>
      </c>
      <c r="E449" s="54">
        <v>2</v>
      </c>
      <c r="F449" s="54" t="s">
        <v>58</v>
      </c>
      <c r="G449" s="54" t="s">
        <v>62</v>
      </c>
      <c r="H449" s="33"/>
      <c r="I449" s="54" t="s">
        <v>34</v>
      </c>
      <c r="J449" s="35">
        <v>1305</v>
      </c>
      <c r="K449" s="35">
        <v>1657</v>
      </c>
      <c r="L449" s="34">
        <v>16306</v>
      </c>
      <c r="M449" s="34">
        <v>9841</v>
      </c>
      <c r="N449" s="35">
        <v>13</v>
      </c>
      <c r="O449" s="34">
        <v>1254</v>
      </c>
      <c r="P449" s="70">
        <v>7.7999999999999996E-3</v>
      </c>
      <c r="Q449" s="33">
        <v>37</v>
      </c>
      <c r="R449" s="70">
        <v>2.23E-2</v>
      </c>
      <c r="S449" s="34">
        <v>441</v>
      </c>
      <c r="T449" s="47">
        <v>3.2564700000000002</v>
      </c>
      <c r="U449" s="48">
        <v>1</v>
      </c>
      <c r="V449" s="49">
        <v>53100</v>
      </c>
      <c r="W449" s="37">
        <v>16306</v>
      </c>
      <c r="X449" s="60">
        <v>2</v>
      </c>
      <c r="Y449" s="37">
        <v>118000</v>
      </c>
      <c r="Z449" s="37">
        <v>8153</v>
      </c>
      <c r="AA449" s="37">
        <v>22</v>
      </c>
      <c r="AB449" s="37">
        <v>0</v>
      </c>
      <c r="AC449" s="37"/>
    </row>
    <row r="450" spans="1:29" ht="45" customHeight="1">
      <c r="A450" s="54"/>
      <c r="B450" s="55" t="str">
        <f t="shared" si="2"/>
        <v>월</v>
      </c>
      <c r="C450" s="55" t="str">
        <f t="shared" si="3"/>
        <v>26년 5월 5주차</v>
      </c>
      <c r="D450" s="55">
        <v>46170</v>
      </c>
      <c r="E450" s="54">
        <v>3</v>
      </c>
      <c r="F450" s="54" t="s">
        <v>58</v>
      </c>
      <c r="G450" s="54" t="s">
        <v>62</v>
      </c>
      <c r="H450" s="33"/>
      <c r="I450" s="54" t="s">
        <v>34</v>
      </c>
      <c r="J450" s="35">
        <v>0</v>
      </c>
      <c r="K450" s="35">
        <v>0</v>
      </c>
      <c r="L450" s="34">
        <v>0</v>
      </c>
      <c r="M450" s="34">
        <v>0</v>
      </c>
      <c r="N450" s="35"/>
      <c r="O450" s="34"/>
      <c r="P450" s="59"/>
      <c r="Q450" s="33">
        <v>0</v>
      </c>
      <c r="R450" s="70">
        <v>0</v>
      </c>
      <c r="S450" s="34">
        <v>0</v>
      </c>
      <c r="T450" s="47"/>
      <c r="U450" s="48"/>
      <c r="V450" s="49"/>
      <c r="W450" s="37"/>
      <c r="X450" s="60"/>
      <c r="Y450" s="37"/>
      <c r="Z450" s="37"/>
      <c r="AA450" s="37">
        <v>0</v>
      </c>
      <c r="AB450" s="37">
        <v>0</v>
      </c>
      <c r="AC450" s="37"/>
    </row>
    <row r="451" spans="1:29" ht="45" customHeight="1">
      <c r="A451" s="54"/>
      <c r="B451" s="55" t="str">
        <f t="shared" si="2"/>
        <v>월</v>
      </c>
      <c r="C451" s="55" t="str">
        <f t="shared" si="3"/>
        <v>26년 5월 5주차</v>
      </c>
      <c r="D451" s="55">
        <v>46171</v>
      </c>
      <c r="E451" s="54">
        <v>1</v>
      </c>
      <c r="F451" s="54" t="s">
        <v>58</v>
      </c>
      <c r="G451" s="54" t="s">
        <v>62</v>
      </c>
      <c r="H451" s="33"/>
      <c r="I451" s="54" t="s">
        <v>34</v>
      </c>
      <c r="J451" s="35">
        <v>1324</v>
      </c>
      <c r="K451" s="35">
        <v>1598</v>
      </c>
      <c r="L451" s="34">
        <v>11208</v>
      </c>
      <c r="M451" s="34">
        <v>7014</v>
      </c>
      <c r="N451" s="35">
        <v>30</v>
      </c>
      <c r="O451" s="34">
        <v>374</v>
      </c>
      <c r="P451" s="70">
        <v>1.8800000000000001E-2</v>
      </c>
      <c r="Q451" s="33">
        <v>55</v>
      </c>
      <c r="R451" s="70">
        <v>3.44E-2</v>
      </c>
      <c r="S451" s="34">
        <v>204</v>
      </c>
      <c r="T451" s="47">
        <v>7.1466810000000001</v>
      </c>
      <c r="U451" s="48">
        <v>1</v>
      </c>
      <c r="V451" s="49">
        <v>80100</v>
      </c>
      <c r="W451" s="37">
        <v>11208</v>
      </c>
      <c r="X451" s="60">
        <v>1</v>
      </c>
      <c r="Y451" s="37">
        <v>89000</v>
      </c>
      <c r="Z451" s="37">
        <v>11208</v>
      </c>
      <c r="AA451" s="37">
        <v>24</v>
      </c>
      <c r="AB451" s="37">
        <v>0</v>
      </c>
      <c r="AC451" s="37"/>
    </row>
    <row r="452" spans="1:29" ht="45" customHeight="1">
      <c r="A452" s="54"/>
      <c r="B452" s="55" t="str">
        <f t="shared" si="2"/>
        <v>월</v>
      </c>
      <c r="C452" s="55" t="str">
        <f t="shared" si="3"/>
        <v>26년 5월 5주차</v>
      </c>
      <c r="D452" s="55">
        <v>46171</v>
      </c>
      <c r="E452" s="54">
        <v>2</v>
      </c>
      <c r="F452" s="54" t="s">
        <v>58</v>
      </c>
      <c r="G452" s="54" t="s">
        <v>62</v>
      </c>
      <c r="H452" s="33"/>
      <c r="I452" s="54" t="s">
        <v>34</v>
      </c>
      <c r="J452" s="35">
        <v>683</v>
      </c>
      <c r="K452" s="35">
        <v>899</v>
      </c>
      <c r="L452" s="34">
        <v>9346</v>
      </c>
      <c r="M452" s="34">
        <v>10396</v>
      </c>
      <c r="N452" s="35">
        <v>12</v>
      </c>
      <c r="O452" s="34">
        <v>779</v>
      </c>
      <c r="P452" s="70">
        <v>1.3299999999999999E-2</v>
      </c>
      <c r="Q452" s="33">
        <v>22</v>
      </c>
      <c r="R452" s="70">
        <v>2.4500000000000001E-2</v>
      </c>
      <c r="S452" s="34">
        <v>425</v>
      </c>
      <c r="T452" s="47"/>
      <c r="U452" s="48"/>
      <c r="V452" s="49"/>
      <c r="W452" s="37"/>
      <c r="X452" s="60"/>
      <c r="Y452" s="37"/>
      <c r="Z452" s="37"/>
      <c r="AA452" s="37">
        <v>10</v>
      </c>
      <c r="AB452" s="37">
        <v>0</v>
      </c>
      <c r="AC452" s="37"/>
    </row>
    <row r="453" spans="1:29" ht="45" customHeight="1">
      <c r="A453" s="54"/>
      <c r="B453" s="55" t="str">
        <f t="shared" si="2"/>
        <v>월</v>
      </c>
      <c r="C453" s="55" t="str">
        <f t="shared" si="3"/>
        <v>26년 5월 5주차</v>
      </c>
      <c r="D453" s="55">
        <v>46171</v>
      </c>
      <c r="E453" s="54">
        <v>3</v>
      </c>
      <c r="F453" s="54" t="s">
        <v>58</v>
      </c>
      <c r="G453" s="54" t="s">
        <v>62</v>
      </c>
      <c r="H453" s="33"/>
      <c r="I453" s="54" t="s">
        <v>34</v>
      </c>
      <c r="J453" s="35">
        <v>1</v>
      </c>
      <c r="K453" s="35">
        <v>1</v>
      </c>
      <c r="L453" s="34">
        <v>3</v>
      </c>
      <c r="M453" s="34">
        <v>3000</v>
      </c>
      <c r="N453" s="35"/>
      <c r="O453" s="34"/>
      <c r="P453" s="59"/>
      <c r="Q453" s="33">
        <v>0</v>
      </c>
      <c r="R453" s="70">
        <v>0</v>
      </c>
      <c r="S453" s="34">
        <v>0</v>
      </c>
      <c r="T453" s="47"/>
      <c r="U453" s="48"/>
      <c r="V453" s="49"/>
      <c r="W453" s="37"/>
      <c r="X453" s="60"/>
      <c r="Y453" s="37"/>
      <c r="Z453" s="37"/>
      <c r="AA453" s="37">
        <v>0</v>
      </c>
      <c r="AB453" s="37">
        <v>0</v>
      </c>
      <c r="AC453" s="37"/>
    </row>
    <row r="454" spans="1:29" ht="45" customHeight="1">
      <c r="A454" s="54"/>
      <c r="B454" s="55" t="str">
        <f t="shared" si="2"/>
        <v>월</v>
      </c>
      <c r="C454" s="55" t="str">
        <f t="shared" si="3"/>
        <v>26년 5월 5주차</v>
      </c>
      <c r="D454" s="55">
        <v>46172</v>
      </c>
      <c r="E454" s="54">
        <v>1</v>
      </c>
      <c r="F454" s="54" t="s">
        <v>58</v>
      </c>
      <c r="G454" s="54" t="s">
        <v>62</v>
      </c>
      <c r="H454" s="33"/>
      <c r="I454" s="54" t="s">
        <v>34</v>
      </c>
      <c r="J454" s="35">
        <v>823</v>
      </c>
      <c r="K454" s="35">
        <v>928</v>
      </c>
      <c r="L454" s="34">
        <v>5307</v>
      </c>
      <c r="M454" s="34">
        <v>5719</v>
      </c>
      <c r="N454" s="35">
        <v>12</v>
      </c>
      <c r="O454" s="34">
        <v>442</v>
      </c>
      <c r="P454" s="70">
        <v>1.29E-2</v>
      </c>
      <c r="Q454" s="33">
        <v>17</v>
      </c>
      <c r="R454" s="70">
        <v>1.83E-2</v>
      </c>
      <c r="S454" s="34">
        <v>312</v>
      </c>
      <c r="T454" s="47"/>
      <c r="U454" s="48"/>
      <c r="V454" s="49"/>
      <c r="W454" s="37"/>
      <c r="X454" s="60">
        <v>1</v>
      </c>
      <c r="Y454" s="37">
        <v>116100</v>
      </c>
      <c r="Z454" s="37">
        <v>5307</v>
      </c>
      <c r="AA454" s="37">
        <v>6</v>
      </c>
      <c r="AB454" s="37">
        <v>0</v>
      </c>
      <c r="AC454" s="37"/>
    </row>
    <row r="455" spans="1:29" ht="45" customHeight="1">
      <c r="A455" s="54"/>
      <c r="B455" s="55" t="str">
        <f t="shared" si="2"/>
        <v>월</v>
      </c>
      <c r="C455" s="55" t="str">
        <f t="shared" si="3"/>
        <v>26년 5월 5주차</v>
      </c>
      <c r="D455" s="55">
        <v>46172</v>
      </c>
      <c r="E455" s="54">
        <v>2</v>
      </c>
      <c r="F455" s="54" t="s">
        <v>58</v>
      </c>
      <c r="G455" s="54" t="s">
        <v>62</v>
      </c>
      <c r="H455" s="33"/>
      <c r="I455" s="54" t="s">
        <v>34</v>
      </c>
      <c r="J455" s="35">
        <v>1059</v>
      </c>
      <c r="K455" s="35">
        <v>1278</v>
      </c>
      <c r="L455" s="34">
        <v>14331</v>
      </c>
      <c r="M455" s="34">
        <v>11214</v>
      </c>
      <c r="N455" s="35">
        <v>18</v>
      </c>
      <c r="O455" s="34">
        <v>796</v>
      </c>
      <c r="P455" s="70">
        <v>1.41E-2</v>
      </c>
      <c r="Q455" s="33">
        <v>33</v>
      </c>
      <c r="R455" s="70">
        <v>2.58E-2</v>
      </c>
      <c r="S455" s="34">
        <v>434</v>
      </c>
      <c r="T455" s="47"/>
      <c r="U455" s="48"/>
      <c r="V455" s="49"/>
      <c r="W455" s="37"/>
      <c r="X455" s="60">
        <v>2</v>
      </c>
      <c r="Y455" s="37">
        <v>247100</v>
      </c>
      <c r="Z455" s="37">
        <v>7166</v>
      </c>
      <c r="AA455" s="37">
        <v>15</v>
      </c>
      <c r="AB455" s="37">
        <v>0</v>
      </c>
      <c r="AC455" s="37"/>
    </row>
    <row r="456" spans="1:29" ht="45" customHeight="1">
      <c r="A456" s="54"/>
      <c r="B456" s="55" t="str">
        <f t="shared" si="2"/>
        <v>월</v>
      </c>
      <c r="C456" s="55" t="str">
        <f t="shared" si="3"/>
        <v>26년 5월 5주차</v>
      </c>
      <c r="D456" s="55">
        <v>46172</v>
      </c>
      <c r="E456" s="54">
        <v>3</v>
      </c>
      <c r="F456" s="54" t="s">
        <v>58</v>
      </c>
      <c r="G456" s="54" t="s">
        <v>62</v>
      </c>
      <c r="H456" s="33"/>
      <c r="I456" s="54" t="s">
        <v>34</v>
      </c>
      <c r="J456" s="35">
        <v>31</v>
      </c>
      <c r="K456" s="35">
        <v>38</v>
      </c>
      <c r="L456" s="34">
        <v>281</v>
      </c>
      <c r="M456" s="34">
        <v>7395</v>
      </c>
      <c r="N456" s="35">
        <v>1</v>
      </c>
      <c r="O456" s="34">
        <v>281</v>
      </c>
      <c r="P456" s="70">
        <v>2.63E-2</v>
      </c>
      <c r="Q456" s="33">
        <v>2</v>
      </c>
      <c r="R456" s="70">
        <v>5.2600000000000001E-2</v>
      </c>
      <c r="S456" s="34">
        <v>141</v>
      </c>
      <c r="T456" s="47"/>
      <c r="U456" s="48"/>
      <c r="V456" s="49"/>
      <c r="W456" s="37"/>
      <c r="X456" s="60"/>
      <c r="Y456" s="37"/>
      <c r="Z456" s="37"/>
      <c r="AA456" s="37">
        <v>4</v>
      </c>
      <c r="AB456" s="37">
        <v>0</v>
      </c>
      <c r="AC456" s="37"/>
    </row>
    <row r="457" spans="1:29" ht="45" customHeight="1">
      <c r="A457" s="54"/>
      <c r="B457" s="55" t="str">
        <f t="shared" si="2"/>
        <v>월</v>
      </c>
      <c r="C457" s="55" t="str">
        <f t="shared" si="3"/>
        <v>26년 5월 5주차</v>
      </c>
      <c r="D457" s="55">
        <v>46173</v>
      </c>
      <c r="E457" s="54">
        <v>1</v>
      </c>
      <c r="F457" s="54" t="s">
        <v>58</v>
      </c>
      <c r="G457" s="54" t="s">
        <v>62</v>
      </c>
      <c r="H457" s="33"/>
      <c r="I457" s="54" t="s">
        <v>34</v>
      </c>
      <c r="J457" s="35">
        <v>2301</v>
      </c>
      <c r="K457" s="35">
        <v>2559</v>
      </c>
      <c r="L457" s="34">
        <v>15288</v>
      </c>
      <c r="M457" s="34">
        <v>5974</v>
      </c>
      <c r="N457" s="35">
        <v>51</v>
      </c>
      <c r="O457" s="34">
        <v>300</v>
      </c>
      <c r="P457" s="70">
        <v>1.9900000000000001E-2</v>
      </c>
      <c r="Q457" s="33">
        <v>80</v>
      </c>
      <c r="R457" s="70">
        <v>3.1300000000000001E-2</v>
      </c>
      <c r="S457" s="34">
        <v>191</v>
      </c>
      <c r="T457" s="47">
        <v>8.1828889999999994</v>
      </c>
      <c r="U457" s="48">
        <v>1</v>
      </c>
      <c r="V457" s="49">
        <v>125100</v>
      </c>
      <c r="W457" s="37">
        <v>15288</v>
      </c>
      <c r="X457" s="60">
        <v>1</v>
      </c>
      <c r="Y457" s="37">
        <v>139000</v>
      </c>
      <c r="Z457" s="37">
        <v>15288</v>
      </c>
      <c r="AA457" s="37">
        <v>29</v>
      </c>
      <c r="AB457" s="37">
        <v>0</v>
      </c>
      <c r="AC457" s="37"/>
    </row>
    <row r="458" spans="1:29" ht="45" customHeight="1">
      <c r="A458" s="54"/>
      <c r="B458" s="55" t="str">
        <f t="shared" si="2"/>
        <v>월</v>
      </c>
      <c r="C458" s="55" t="str">
        <f t="shared" si="3"/>
        <v>26년 5월 5주차</v>
      </c>
      <c r="D458" s="55">
        <v>46173</v>
      </c>
      <c r="E458" s="54">
        <v>2</v>
      </c>
      <c r="F458" s="54" t="s">
        <v>58</v>
      </c>
      <c r="G458" s="54" t="s">
        <v>62</v>
      </c>
      <c r="H458" s="33"/>
      <c r="I458" s="54" t="s">
        <v>34</v>
      </c>
      <c r="J458" s="35">
        <v>620</v>
      </c>
      <c r="K458" s="35">
        <v>735</v>
      </c>
      <c r="L458" s="34">
        <v>7532</v>
      </c>
      <c r="M458" s="34">
        <v>10248</v>
      </c>
      <c r="N458" s="35">
        <v>8</v>
      </c>
      <c r="O458" s="34">
        <v>942</v>
      </c>
      <c r="P458" s="70">
        <v>1.09E-2</v>
      </c>
      <c r="Q458" s="33">
        <v>18</v>
      </c>
      <c r="R458" s="70">
        <v>2.4500000000000001E-2</v>
      </c>
      <c r="S458" s="34">
        <v>418</v>
      </c>
      <c r="T458" s="47"/>
      <c r="U458" s="48"/>
      <c r="V458" s="49"/>
      <c r="W458" s="37"/>
      <c r="X458" s="60"/>
      <c r="Y458" s="37"/>
      <c r="Z458" s="37"/>
      <c r="AA458" s="37">
        <v>12</v>
      </c>
      <c r="AB458" s="37">
        <v>0</v>
      </c>
      <c r="AC458" s="37"/>
    </row>
    <row r="459" spans="1:29" ht="45" customHeight="1">
      <c r="A459" s="54"/>
      <c r="B459" s="55" t="str">
        <f t="shared" si="2"/>
        <v>월</v>
      </c>
      <c r="C459" s="55" t="str">
        <f t="shared" si="3"/>
        <v>26년 5월 5주차</v>
      </c>
      <c r="D459" s="55">
        <v>46173</v>
      </c>
      <c r="E459" s="54">
        <v>3</v>
      </c>
      <c r="F459" s="54" t="s">
        <v>58</v>
      </c>
      <c r="G459" s="54" t="s">
        <v>62</v>
      </c>
      <c r="H459" s="33"/>
      <c r="I459" s="54" t="s">
        <v>34</v>
      </c>
      <c r="J459" s="35">
        <v>0</v>
      </c>
      <c r="K459" s="35">
        <v>0</v>
      </c>
      <c r="L459" s="34">
        <v>0</v>
      </c>
      <c r="M459" s="34">
        <v>0</v>
      </c>
      <c r="N459" s="35"/>
      <c r="O459" s="34"/>
      <c r="P459" s="59"/>
      <c r="Q459" s="33">
        <v>0</v>
      </c>
      <c r="R459" s="70">
        <v>0</v>
      </c>
      <c r="S459" s="34">
        <v>0</v>
      </c>
      <c r="T459" s="47"/>
      <c r="U459" s="48"/>
      <c r="V459" s="49"/>
      <c r="W459" s="37"/>
      <c r="X459" s="60"/>
      <c r="Y459" s="37"/>
      <c r="Z459" s="37"/>
      <c r="AA459" s="37">
        <v>0</v>
      </c>
      <c r="AB459" s="37">
        <v>0</v>
      </c>
      <c r="AC459" s="37"/>
    </row>
    <row r="460" spans="1:29" ht="45" customHeight="1">
      <c r="A460" s="54"/>
      <c r="B460" s="55" t="str">
        <f t="shared" si="2"/>
        <v>월</v>
      </c>
      <c r="C460" s="55" t="str">
        <f t="shared" si="3"/>
        <v>26년 6월 1주차</v>
      </c>
      <c r="D460" s="55">
        <v>46174</v>
      </c>
      <c r="E460" s="54">
        <v>1</v>
      </c>
      <c r="F460" s="54" t="s">
        <v>58</v>
      </c>
      <c r="G460" s="54" t="s">
        <v>62</v>
      </c>
      <c r="H460" s="33"/>
      <c r="I460" s="54" t="s">
        <v>34</v>
      </c>
      <c r="J460" s="35">
        <v>1917</v>
      </c>
      <c r="K460" s="35">
        <v>2714</v>
      </c>
      <c r="L460" s="34">
        <v>19593</v>
      </c>
      <c r="M460" s="34">
        <v>7219</v>
      </c>
      <c r="N460" s="35">
        <v>42</v>
      </c>
      <c r="O460" s="34">
        <v>467</v>
      </c>
      <c r="P460" s="70">
        <v>1.55E-2</v>
      </c>
      <c r="Q460" s="33">
        <v>62</v>
      </c>
      <c r="R460" s="70">
        <v>2.2800000000000001E-2</v>
      </c>
      <c r="S460" s="34">
        <v>316</v>
      </c>
      <c r="T460" s="47">
        <v>18.578064000000001</v>
      </c>
      <c r="U460" s="48">
        <v>3</v>
      </c>
      <c r="V460" s="49">
        <v>364000</v>
      </c>
      <c r="W460" s="37">
        <v>6531</v>
      </c>
      <c r="X460" s="60">
        <v>2</v>
      </c>
      <c r="Y460" s="37">
        <v>228000</v>
      </c>
      <c r="Z460" s="37">
        <v>9797</v>
      </c>
      <c r="AA460" s="37">
        <v>20</v>
      </c>
      <c r="AB460" s="37">
        <v>0</v>
      </c>
      <c r="AC460" s="37"/>
    </row>
    <row r="461" spans="1:29" ht="45" customHeight="1">
      <c r="A461" s="54"/>
      <c r="B461" s="55" t="str">
        <f t="shared" si="2"/>
        <v>월</v>
      </c>
      <c r="C461" s="55" t="str">
        <f t="shared" si="3"/>
        <v>26년 6월 1주차</v>
      </c>
      <c r="D461" s="55">
        <v>46174</v>
      </c>
      <c r="E461" s="54">
        <v>2</v>
      </c>
      <c r="F461" s="54" t="s">
        <v>58</v>
      </c>
      <c r="G461" s="54" t="s">
        <v>62</v>
      </c>
      <c r="H461" s="33"/>
      <c r="I461" s="54" t="s">
        <v>34</v>
      </c>
      <c r="J461" s="35">
        <v>185</v>
      </c>
      <c r="K461" s="35">
        <v>216</v>
      </c>
      <c r="L461" s="34">
        <v>2101</v>
      </c>
      <c r="M461" s="34">
        <v>9727</v>
      </c>
      <c r="N461" s="35">
        <v>3</v>
      </c>
      <c r="O461" s="34">
        <v>700</v>
      </c>
      <c r="P461" s="70">
        <v>1.3899999999999999E-2</v>
      </c>
      <c r="Q461" s="33">
        <v>10</v>
      </c>
      <c r="R461" s="70">
        <v>4.6300000000000001E-2</v>
      </c>
      <c r="S461" s="34">
        <v>210</v>
      </c>
      <c r="T461" s="47">
        <v>28.081866000000002</v>
      </c>
      <c r="U461" s="48">
        <v>1</v>
      </c>
      <c r="V461" s="49">
        <v>59000</v>
      </c>
      <c r="W461" s="37">
        <v>2101</v>
      </c>
      <c r="X461" s="60">
        <v>2</v>
      </c>
      <c r="Y461" s="37">
        <v>118000</v>
      </c>
      <c r="Z461" s="37">
        <v>1051</v>
      </c>
      <c r="AA461" s="37">
        <v>6</v>
      </c>
      <c r="AB461" s="37">
        <v>0</v>
      </c>
      <c r="AC461" s="37"/>
    </row>
    <row r="462" spans="1:29" ht="45" customHeight="1">
      <c r="A462" s="54"/>
      <c r="B462" s="55" t="str">
        <f t="shared" si="2"/>
        <v>월</v>
      </c>
      <c r="C462" s="55" t="str">
        <f t="shared" si="3"/>
        <v>26년 6월 1주차</v>
      </c>
      <c r="D462" s="55">
        <v>46174</v>
      </c>
      <c r="E462" s="54">
        <v>3</v>
      </c>
      <c r="F462" s="54" t="s">
        <v>58</v>
      </c>
      <c r="G462" s="54" t="s">
        <v>62</v>
      </c>
      <c r="H462" s="33"/>
      <c r="I462" s="54" t="s">
        <v>34</v>
      </c>
      <c r="J462" s="35">
        <v>32</v>
      </c>
      <c r="K462" s="35">
        <v>43</v>
      </c>
      <c r="L462" s="34">
        <v>624</v>
      </c>
      <c r="M462" s="34">
        <v>14512</v>
      </c>
      <c r="N462" s="35">
        <v>4</v>
      </c>
      <c r="O462" s="34">
        <v>156</v>
      </c>
      <c r="P462" s="70">
        <v>9.2999999999999999E-2</v>
      </c>
      <c r="Q462" s="33">
        <v>3</v>
      </c>
      <c r="R462" s="70">
        <v>6.9800000000000001E-2</v>
      </c>
      <c r="S462" s="34">
        <v>208</v>
      </c>
      <c r="T462" s="47"/>
      <c r="U462" s="48"/>
      <c r="V462" s="49"/>
      <c r="W462" s="37"/>
      <c r="X462" s="60"/>
      <c r="Y462" s="37"/>
      <c r="Z462" s="37"/>
      <c r="AA462" s="37">
        <v>1</v>
      </c>
      <c r="AB462" s="37">
        <v>0</v>
      </c>
      <c r="AC462" s="37"/>
    </row>
    <row r="463" spans="1:29" ht="45" customHeight="1">
      <c r="A463" s="54"/>
      <c r="B463" s="55" t="str">
        <f t="shared" si="2"/>
        <v>월</v>
      </c>
      <c r="C463" s="55" t="str">
        <f t="shared" si="3"/>
        <v>26년 6월 1주차</v>
      </c>
      <c r="D463" s="55">
        <v>46175</v>
      </c>
      <c r="E463" s="54">
        <v>1</v>
      </c>
      <c r="F463" s="54" t="s">
        <v>58</v>
      </c>
      <c r="G463" s="54" t="s">
        <v>62</v>
      </c>
      <c r="H463" s="33"/>
      <c r="I463" s="54" t="s">
        <v>34</v>
      </c>
      <c r="J463" s="35">
        <v>2150</v>
      </c>
      <c r="K463" s="35">
        <v>2912</v>
      </c>
      <c r="L463" s="34">
        <v>20642</v>
      </c>
      <c r="M463" s="34">
        <v>7089</v>
      </c>
      <c r="N463" s="35">
        <v>50</v>
      </c>
      <c r="O463" s="34">
        <v>413</v>
      </c>
      <c r="P463" s="70">
        <v>1.72E-2</v>
      </c>
      <c r="Q463" s="33">
        <v>80</v>
      </c>
      <c r="R463" s="70">
        <v>2.75E-2</v>
      </c>
      <c r="S463" s="34">
        <v>258</v>
      </c>
      <c r="T463" s="47"/>
      <c r="U463" s="48"/>
      <c r="V463" s="49"/>
      <c r="W463" s="37"/>
      <c r="X463" s="60">
        <v>1</v>
      </c>
      <c r="Y463" s="37">
        <v>89000</v>
      </c>
      <c r="Z463" s="37">
        <v>20642</v>
      </c>
      <c r="AA463" s="37">
        <v>30</v>
      </c>
      <c r="AB463" s="37">
        <v>0</v>
      </c>
      <c r="AC463" s="37"/>
    </row>
    <row r="464" spans="1:29" ht="45" customHeight="1">
      <c r="A464" s="54"/>
      <c r="B464" s="55" t="str">
        <f t="shared" si="2"/>
        <v>월</v>
      </c>
      <c r="C464" s="55" t="str">
        <f t="shared" si="3"/>
        <v>26년 6월 1주차</v>
      </c>
      <c r="D464" s="55">
        <v>46175</v>
      </c>
      <c r="E464" s="54">
        <v>2</v>
      </c>
      <c r="F464" s="54" t="s">
        <v>58</v>
      </c>
      <c r="G464" s="54" t="s">
        <v>62</v>
      </c>
      <c r="H464" s="33"/>
      <c r="I464" s="54" t="s">
        <v>34</v>
      </c>
      <c r="J464" s="35">
        <v>3</v>
      </c>
      <c r="K464" s="35">
        <v>3</v>
      </c>
      <c r="L464" s="34">
        <v>13</v>
      </c>
      <c r="M464" s="34">
        <v>4333</v>
      </c>
      <c r="N464" s="35"/>
      <c r="O464" s="34"/>
      <c r="P464" s="59"/>
      <c r="Q464" s="33">
        <v>0</v>
      </c>
      <c r="R464" s="70">
        <v>0</v>
      </c>
      <c r="S464" s="34">
        <v>0</v>
      </c>
      <c r="T464" s="47"/>
      <c r="U464" s="48"/>
      <c r="V464" s="49"/>
      <c r="W464" s="37"/>
      <c r="X464" s="60"/>
      <c r="Y464" s="37"/>
      <c r="Z464" s="37"/>
      <c r="AA464" s="37">
        <v>0</v>
      </c>
      <c r="AB464" s="37">
        <v>0</v>
      </c>
      <c r="AC464" s="37"/>
    </row>
    <row r="465" spans="1:29" ht="45" customHeight="1">
      <c r="A465" s="54"/>
      <c r="B465" s="55" t="str">
        <f t="shared" si="2"/>
        <v>월</v>
      </c>
      <c r="C465" s="55" t="str">
        <f t="shared" si="3"/>
        <v>26년 6월 1주차</v>
      </c>
      <c r="D465" s="55">
        <v>46175</v>
      </c>
      <c r="E465" s="54">
        <v>3</v>
      </c>
      <c r="F465" s="54" t="s">
        <v>58</v>
      </c>
      <c r="G465" s="54" t="s">
        <v>62</v>
      </c>
      <c r="H465" s="33"/>
      <c r="I465" s="54" t="s">
        <v>34</v>
      </c>
      <c r="J465" s="35">
        <v>0</v>
      </c>
      <c r="K465" s="35">
        <v>0</v>
      </c>
      <c r="L465" s="34">
        <v>0</v>
      </c>
      <c r="M465" s="34">
        <v>0</v>
      </c>
      <c r="N465" s="35"/>
      <c r="O465" s="34"/>
      <c r="P465" s="59"/>
      <c r="Q465" s="33">
        <v>0</v>
      </c>
      <c r="R465" s="70">
        <v>0</v>
      </c>
      <c r="S465" s="34">
        <v>0</v>
      </c>
      <c r="T465" s="47"/>
      <c r="U465" s="48"/>
      <c r="V465" s="49"/>
      <c r="W465" s="37"/>
      <c r="X465" s="60"/>
      <c r="Y465" s="37"/>
      <c r="Z465" s="37"/>
      <c r="AA465" s="37">
        <v>0</v>
      </c>
      <c r="AB465" s="37">
        <v>0</v>
      </c>
      <c r="AC465" s="37"/>
    </row>
    <row r="466" spans="1:29" ht="45" customHeight="1">
      <c r="A466" s="54"/>
      <c r="B466" s="55" t="str">
        <f t="shared" si="2"/>
        <v>월</v>
      </c>
      <c r="C466" s="55" t="str">
        <f t="shared" si="3"/>
        <v>26년 6월 1주차</v>
      </c>
      <c r="D466" s="55">
        <v>46176</v>
      </c>
      <c r="E466" s="54">
        <v>1</v>
      </c>
      <c r="F466" s="54" t="s">
        <v>58</v>
      </c>
      <c r="G466" s="54" t="s">
        <v>62</v>
      </c>
      <c r="H466" s="33"/>
      <c r="I466" s="54" t="s">
        <v>34</v>
      </c>
      <c r="J466" s="35">
        <v>1837</v>
      </c>
      <c r="K466" s="35">
        <v>2258</v>
      </c>
      <c r="L466" s="34">
        <v>15308</v>
      </c>
      <c r="M466" s="34">
        <v>6779</v>
      </c>
      <c r="N466" s="35">
        <v>25</v>
      </c>
      <c r="O466" s="34">
        <v>612</v>
      </c>
      <c r="P466" s="70">
        <v>1.11E-2</v>
      </c>
      <c r="Q466" s="33">
        <v>53</v>
      </c>
      <c r="R466" s="70">
        <v>2.35E-2</v>
      </c>
      <c r="S466" s="34">
        <v>289</v>
      </c>
      <c r="T466" s="47"/>
      <c r="U466" s="48"/>
      <c r="V466" s="49"/>
      <c r="W466" s="37"/>
      <c r="X466" s="60"/>
      <c r="Y466" s="37"/>
      <c r="Z466" s="37"/>
      <c r="AA466" s="37">
        <v>27</v>
      </c>
      <c r="AB466" s="37">
        <v>0</v>
      </c>
      <c r="AC466" s="37"/>
    </row>
    <row r="467" spans="1:29" ht="45" customHeight="1">
      <c r="A467" s="54"/>
      <c r="B467" s="55" t="str">
        <f t="shared" si="2"/>
        <v>월</v>
      </c>
      <c r="C467" s="55" t="str">
        <f t="shared" si="3"/>
        <v>26년 6월 1주차</v>
      </c>
      <c r="D467" s="55">
        <v>46176</v>
      </c>
      <c r="E467" s="54">
        <v>2</v>
      </c>
      <c r="F467" s="54" t="s">
        <v>58</v>
      </c>
      <c r="G467" s="54" t="s">
        <v>62</v>
      </c>
      <c r="H467" s="33"/>
      <c r="I467" s="54" t="s">
        <v>34</v>
      </c>
      <c r="J467" s="35">
        <v>46</v>
      </c>
      <c r="K467" s="35">
        <v>50</v>
      </c>
      <c r="L467" s="34">
        <v>670</v>
      </c>
      <c r="M467" s="34">
        <v>13400</v>
      </c>
      <c r="N467" s="35">
        <v>2</v>
      </c>
      <c r="O467" s="34">
        <v>335</v>
      </c>
      <c r="P467" s="70">
        <v>0.04</v>
      </c>
      <c r="Q467" s="33">
        <v>5</v>
      </c>
      <c r="R467" s="70">
        <v>0.1</v>
      </c>
      <c r="S467" s="34">
        <v>134</v>
      </c>
      <c r="T467" s="47"/>
      <c r="U467" s="48"/>
      <c r="V467" s="49"/>
      <c r="W467" s="37"/>
      <c r="X467" s="60"/>
      <c r="Y467" s="37"/>
      <c r="Z467" s="37"/>
      <c r="AA467" s="37">
        <v>3</v>
      </c>
      <c r="AB467" s="37">
        <v>0</v>
      </c>
      <c r="AC467" s="37"/>
    </row>
    <row r="468" spans="1:29" ht="45" customHeight="1">
      <c r="A468" s="54"/>
      <c r="B468" s="55" t="str">
        <f t="shared" si="2"/>
        <v>월</v>
      </c>
      <c r="C468" s="55" t="str">
        <f t="shared" si="3"/>
        <v>26년 6월 1주차</v>
      </c>
      <c r="D468" s="55">
        <v>46176</v>
      </c>
      <c r="E468" s="54">
        <v>3</v>
      </c>
      <c r="F468" s="54" t="s">
        <v>58</v>
      </c>
      <c r="G468" s="54" t="s">
        <v>62</v>
      </c>
      <c r="H468" s="33"/>
      <c r="I468" s="54" t="s">
        <v>34</v>
      </c>
      <c r="J468" s="35">
        <v>5</v>
      </c>
      <c r="K468" s="35">
        <v>6</v>
      </c>
      <c r="L468" s="34">
        <v>123</v>
      </c>
      <c r="M468" s="34">
        <v>20500</v>
      </c>
      <c r="N468" s="35"/>
      <c r="O468" s="34"/>
      <c r="P468" s="59"/>
      <c r="Q468" s="33">
        <v>0</v>
      </c>
      <c r="R468" s="70">
        <v>0</v>
      </c>
      <c r="S468" s="34">
        <v>0</v>
      </c>
      <c r="T468" s="47"/>
      <c r="U468" s="48"/>
      <c r="V468" s="49"/>
      <c r="W468" s="37"/>
      <c r="X468" s="60"/>
      <c r="Y468" s="37"/>
      <c r="Z468" s="37"/>
      <c r="AA468" s="37">
        <v>0</v>
      </c>
      <c r="AB468" s="37">
        <v>0</v>
      </c>
      <c r="AC468" s="37"/>
    </row>
    <row r="469" spans="1:29" ht="45" customHeight="1">
      <c r="A469" s="54"/>
      <c r="B469" s="55" t="str">
        <f t="shared" si="2"/>
        <v>월</v>
      </c>
      <c r="C469" s="55" t="str">
        <f t="shared" si="3"/>
        <v>26년 6월 1주차</v>
      </c>
      <c r="D469" s="55">
        <v>46177</v>
      </c>
      <c r="E469" s="54">
        <v>1</v>
      </c>
      <c r="F469" s="54" t="s">
        <v>58</v>
      </c>
      <c r="G469" s="54" t="s">
        <v>62</v>
      </c>
      <c r="H469" s="33"/>
      <c r="I469" s="54" t="s">
        <v>34</v>
      </c>
      <c r="J469" s="35">
        <v>2948</v>
      </c>
      <c r="K469" s="35">
        <v>3528</v>
      </c>
      <c r="L469" s="34">
        <v>21212</v>
      </c>
      <c r="M469" s="34">
        <v>6012.4716550000003</v>
      </c>
      <c r="N469" s="35">
        <v>53</v>
      </c>
      <c r="O469" s="34">
        <v>400.22641499999997</v>
      </c>
      <c r="P469" s="59">
        <v>1.5022679999999999</v>
      </c>
      <c r="Q469" s="33">
        <v>83</v>
      </c>
      <c r="R469" s="59">
        <v>2.352608</v>
      </c>
      <c r="S469" s="34">
        <v>255.56626499999999</v>
      </c>
      <c r="T469" s="47">
        <v>19.328682000000001</v>
      </c>
      <c r="U469" s="48">
        <v>4</v>
      </c>
      <c r="V469" s="49">
        <v>410000</v>
      </c>
      <c r="W469" s="37">
        <v>5303</v>
      </c>
      <c r="X469" s="60">
        <v>4</v>
      </c>
      <c r="Y469" s="37">
        <v>436000</v>
      </c>
      <c r="Z469" s="37">
        <v>5303</v>
      </c>
      <c r="AA469" s="37">
        <v>33</v>
      </c>
      <c r="AB469" s="37">
        <v>0</v>
      </c>
      <c r="AC469" s="37"/>
    </row>
    <row r="470" spans="1:29" ht="45" customHeight="1">
      <c r="A470" s="54"/>
      <c r="B470" s="55" t="str">
        <f t="shared" si="2"/>
        <v>월</v>
      </c>
      <c r="C470" s="55" t="str">
        <f t="shared" si="3"/>
        <v>26년 6월 1주차</v>
      </c>
      <c r="D470" s="55">
        <v>46177</v>
      </c>
      <c r="E470" s="54">
        <v>2</v>
      </c>
      <c r="F470" s="54" t="s">
        <v>58</v>
      </c>
      <c r="G470" s="54" t="s">
        <v>62</v>
      </c>
      <c r="H470" s="33"/>
      <c r="I470" s="54" t="s">
        <v>34</v>
      </c>
      <c r="J470" s="35">
        <v>68</v>
      </c>
      <c r="K470" s="35">
        <v>80</v>
      </c>
      <c r="L470" s="34">
        <v>937</v>
      </c>
      <c r="M470" s="34">
        <v>11712.5</v>
      </c>
      <c r="N470" s="35">
        <v>1</v>
      </c>
      <c r="O470" s="34">
        <v>937</v>
      </c>
      <c r="P470" s="59">
        <v>1.25</v>
      </c>
      <c r="Q470" s="33">
        <v>3</v>
      </c>
      <c r="R470" s="59">
        <v>3.75</v>
      </c>
      <c r="S470" s="34">
        <v>312.33333299999998</v>
      </c>
      <c r="T470" s="47"/>
      <c r="U470" s="48"/>
      <c r="V470" s="49"/>
      <c r="W470" s="37"/>
      <c r="X470" s="60"/>
      <c r="Y470" s="37"/>
      <c r="Z470" s="37"/>
      <c r="AA470" s="37">
        <v>2</v>
      </c>
      <c r="AB470" s="37">
        <v>0</v>
      </c>
      <c r="AC470" s="37"/>
    </row>
    <row r="471" spans="1:29" ht="45" customHeight="1">
      <c r="A471" s="54"/>
      <c r="B471" s="55" t="str">
        <f t="shared" si="2"/>
        <v>월</v>
      </c>
      <c r="C471" s="55" t="str">
        <f t="shared" si="3"/>
        <v>26년 6월 1주차</v>
      </c>
      <c r="D471" s="55">
        <v>46177</v>
      </c>
      <c r="E471" s="54">
        <v>3</v>
      </c>
      <c r="F471" s="54" t="s">
        <v>58</v>
      </c>
      <c r="G471" s="54" t="s">
        <v>62</v>
      </c>
      <c r="H471" s="33"/>
      <c r="I471" s="54" t="s">
        <v>34</v>
      </c>
      <c r="J471" s="35">
        <v>106</v>
      </c>
      <c r="K471" s="35">
        <v>157</v>
      </c>
      <c r="L471" s="34">
        <v>1380</v>
      </c>
      <c r="M471" s="34">
        <v>8789.8089170000003</v>
      </c>
      <c r="N471" s="35">
        <v>5</v>
      </c>
      <c r="O471" s="34">
        <v>276</v>
      </c>
      <c r="P471" s="59">
        <v>3.1847129999999999</v>
      </c>
      <c r="Q471" s="33">
        <v>6</v>
      </c>
      <c r="R471" s="59">
        <v>3.8216559999999999</v>
      </c>
      <c r="S471" s="34">
        <v>230</v>
      </c>
      <c r="T471" s="47"/>
      <c r="U471" s="48"/>
      <c r="V471" s="49"/>
      <c r="W471" s="37"/>
      <c r="X471" s="60"/>
      <c r="Y471" s="37"/>
      <c r="Z471" s="37"/>
      <c r="AA471" s="37">
        <v>2</v>
      </c>
      <c r="AB471" s="37">
        <v>0</v>
      </c>
      <c r="AC471" s="37"/>
    </row>
    <row r="472" spans="1:29" ht="45" customHeight="1">
      <c r="A472" s="54"/>
      <c r="B472" s="55" t="str">
        <f t="shared" si="2"/>
        <v>월</v>
      </c>
      <c r="C472" s="55" t="str">
        <f t="shared" si="3"/>
        <v>26년 6월 1주차</v>
      </c>
      <c r="D472" s="55">
        <v>46178</v>
      </c>
      <c r="E472" s="54">
        <v>1</v>
      </c>
      <c r="F472" s="54" t="s">
        <v>58</v>
      </c>
      <c r="G472" s="54" t="s">
        <v>62</v>
      </c>
      <c r="H472" s="33"/>
      <c r="I472" s="54" t="s">
        <v>34</v>
      </c>
      <c r="J472" s="35">
        <v>2026</v>
      </c>
      <c r="K472" s="35">
        <v>2794</v>
      </c>
      <c r="L472" s="34">
        <v>19353</v>
      </c>
      <c r="M472" s="34">
        <v>6926.6284900000001</v>
      </c>
      <c r="N472" s="35">
        <v>42</v>
      </c>
      <c r="O472" s="34">
        <v>460.78571399999998</v>
      </c>
      <c r="P472" s="59">
        <v>1.5032209999999999</v>
      </c>
      <c r="Q472" s="33">
        <v>76</v>
      </c>
      <c r="R472" s="59">
        <v>2.7201149999999998</v>
      </c>
      <c r="S472" s="34">
        <v>254.64473699999999</v>
      </c>
      <c r="T472" s="47">
        <v>7.1823490000000003</v>
      </c>
      <c r="U472" s="48">
        <v>1</v>
      </c>
      <c r="V472" s="49">
        <v>139000</v>
      </c>
      <c r="W472" s="37">
        <v>19353</v>
      </c>
      <c r="X472" s="60">
        <v>2</v>
      </c>
      <c r="Y472" s="37">
        <v>268000</v>
      </c>
      <c r="Z472" s="37">
        <v>9676.5</v>
      </c>
      <c r="AA472" s="37">
        <v>34</v>
      </c>
      <c r="AB472" s="37">
        <v>0</v>
      </c>
      <c r="AC472" s="37"/>
    </row>
    <row r="473" spans="1:29" ht="45" customHeight="1">
      <c r="A473" s="54"/>
      <c r="B473" s="55" t="str">
        <f t="shared" si="2"/>
        <v>월</v>
      </c>
      <c r="C473" s="55" t="str">
        <f t="shared" si="3"/>
        <v>26년 6월 1주차</v>
      </c>
      <c r="D473" s="55">
        <v>46178</v>
      </c>
      <c r="E473" s="54">
        <v>2</v>
      </c>
      <c r="F473" s="54" t="s">
        <v>58</v>
      </c>
      <c r="G473" s="54" t="s">
        <v>62</v>
      </c>
      <c r="H473" s="33"/>
      <c r="I473" s="54" t="s">
        <v>34</v>
      </c>
      <c r="J473" s="35">
        <v>0</v>
      </c>
      <c r="K473" s="35">
        <v>0</v>
      </c>
      <c r="L473" s="34">
        <v>0</v>
      </c>
      <c r="M473" s="34">
        <v>0</v>
      </c>
      <c r="N473" s="35"/>
      <c r="O473" s="34"/>
      <c r="P473" s="59"/>
      <c r="Q473" s="33">
        <v>0</v>
      </c>
      <c r="R473" s="59">
        <v>0</v>
      </c>
      <c r="S473" s="34">
        <v>0</v>
      </c>
      <c r="T473" s="47"/>
      <c r="U473" s="48"/>
      <c r="V473" s="49"/>
      <c r="W473" s="37"/>
      <c r="X473" s="60"/>
      <c r="Y473" s="37"/>
      <c r="Z473" s="37"/>
      <c r="AA473" s="37">
        <v>0</v>
      </c>
      <c r="AB473" s="37">
        <v>0</v>
      </c>
      <c r="AC473" s="37"/>
    </row>
    <row r="474" spans="1:29" ht="45" customHeight="1">
      <c r="A474" s="54"/>
      <c r="B474" s="55" t="str">
        <f t="shared" si="2"/>
        <v>월</v>
      </c>
      <c r="C474" s="55" t="str">
        <f t="shared" si="3"/>
        <v>26년 6월 1주차</v>
      </c>
      <c r="D474" s="55">
        <v>46178</v>
      </c>
      <c r="E474" s="54">
        <v>3</v>
      </c>
      <c r="F474" s="54" t="s">
        <v>58</v>
      </c>
      <c r="G474" s="54" t="s">
        <v>62</v>
      </c>
      <c r="H474" s="33"/>
      <c r="I474" s="54" t="s">
        <v>34</v>
      </c>
      <c r="J474" s="35">
        <v>0</v>
      </c>
      <c r="K474" s="35">
        <v>0</v>
      </c>
      <c r="L474" s="34">
        <v>0</v>
      </c>
      <c r="M474" s="34">
        <v>0</v>
      </c>
      <c r="N474" s="35"/>
      <c r="O474" s="34"/>
      <c r="P474" s="59"/>
      <c r="Q474" s="33">
        <v>0</v>
      </c>
      <c r="R474" s="59">
        <v>0</v>
      </c>
      <c r="S474" s="34">
        <v>0</v>
      </c>
      <c r="T474" s="47"/>
      <c r="U474" s="48"/>
      <c r="V474" s="49"/>
      <c r="W474" s="37"/>
      <c r="X474" s="60"/>
      <c r="Y474" s="37"/>
      <c r="Z474" s="37"/>
      <c r="AA474" s="37">
        <v>0</v>
      </c>
      <c r="AB474" s="37">
        <v>0</v>
      </c>
      <c r="AC474" s="37"/>
    </row>
    <row r="475" spans="1:29" ht="45" customHeight="1">
      <c r="A475" s="54"/>
      <c r="B475" s="55" t="str">
        <f t="shared" si="2"/>
        <v>월</v>
      </c>
      <c r="C475" s="55" t="str">
        <f t="shared" si="3"/>
        <v>26년 6월 1주차</v>
      </c>
      <c r="D475" s="55">
        <v>46179</v>
      </c>
      <c r="E475" s="54">
        <v>1</v>
      </c>
      <c r="F475" s="54" t="s">
        <v>58</v>
      </c>
      <c r="G475" s="54" t="s">
        <v>62</v>
      </c>
      <c r="H475" s="33"/>
      <c r="I475" s="54" t="s">
        <v>34</v>
      </c>
      <c r="J475" s="35">
        <v>1650</v>
      </c>
      <c r="K475" s="35">
        <v>2022</v>
      </c>
      <c r="L475" s="34">
        <v>14373</v>
      </c>
      <c r="M475" s="34">
        <v>7108.3086050000002</v>
      </c>
      <c r="N475" s="35">
        <v>40</v>
      </c>
      <c r="O475" s="34">
        <v>359.32499999999999</v>
      </c>
      <c r="P475" s="59">
        <v>1.9782390000000001</v>
      </c>
      <c r="Q475" s="33">
        <v>59</v>
      </c>
      <c r="R475" s="59">
        <v>2.9179029999999999</v>
      </c>
      <c r="S475" s="34">
        <v>243.61016900000001</v>
      </c>
      <c r="T475" s="47"/>
      <c r="U475" s="48"/>
      <c r="V475" s="49"/>
      <c r="W475" s="37"/>
      <c r="X475" s="60"/>
      <c r="Y475" s="37"/>
      <c r="Z475" s="37"/>
      <c r="AA475" s="37">
        <v>22</v>
      </c>
      <c r="AB475" s="37">
        <v>0</v>
      </c>
      <c r="AC475" s="37"/>
    </row>
    <row r="476" spans="1:29" ht="45" customHeight="1">
      <c r="A476" s="54"/>
      <c r="B476" s="55" t="str">
        <f t="shared" si="2"/>
        <v>월</v>
      </c>
      <c r="C476" s="55" t="str">
        <f t="shared" si="3"/>
        <v>26년 6월 1주차</v>
      </c>
      <c r="D476" s="55">
        <v>46179</v>
      </c>
      <c r="E476" s="54">
        <v>2</v>
      </c>
      <c r="F476" s="54" t="s">
        <v>58</v>
      </c>
      <c r="G476" s="54" t="s">
        <v>62</v>
      </c>
      <c r="H476" s="33"/>
      <c r="I476" s="54" t="s">
        <v>34</v>
      </c>
      <c r="J476" s="35">
        <v>6</v>
      </c>
      <c r="K476" s="35">
        <v>6</v>
      </c>
      <c r="L476" s="34">
        <v>94</v>
      </c>
      <c r="M476" s="34">
        <v>15666.666670000001</v>
      </c>
      <c r="N476" s="35">
        <v>1</v>
      </c>
      <c r="O476" s="34">
        <v>94</v>
      </c>
      <c r="P476" s="59">
        <v>16.666667</v>
      </c>
      <c r="Q476" s="33">
        <v>1</v>
      </c>
      <c r="R476" s="59">
        <v>16.666667</v>
      </c>
      <c r="S476" s="34">
        <v>94</v>
      </c>
      <c r="T476" s="47"/>
      <c r="U476" s="48"/>
      <c r="V476" s="49"/>
      <c r="W476" s="37"/>
      <c r="X476" s="60"/>
      <c r="Y476" s="37"/>
      <c r="Z476" s="37"/>
      <c r="AA476" s="37">
        <v>0</v>
      </c>
      <c r="AB476" s="37">
        <v>0</v>
      </c>
      <c r="AC476" s="37"/>
    </row>
    <row r="477" spans="1:29" ht="45" customHeight="1">
      <c r="A477" s="54"/>
      <c r="B477" s="55" t="str">
        <f t="shared" si="2"/>
        <v>월</v>
      </c>
      <c r="C477" s="55" t="str">
        <f t="shared" si="3"/>
        <v>26년 6월 1주차</v>
      </c>
      <c r="D477" s="55">
        <v>46179</v>
      </c>
      <c r="E477" s="54">
        <v>3</v>
      </c>
      <c r="F477" s="54" t="s">
        <v>58</v>
      </c>
      <c r="G477" s="54" t="s">
        <v>62</v>
      </c>
      <c r="H477" s="33"/>
      <c r="I477" s="54" t="s">
        <v>34</v>
      </c>
      <c r="J477" s="35">
        <v>70</v>
      </c>
      <c r="K477" s="35">
        <v>87</v>
      </c>
      <c r="L477" s="34">
        <v>675</v>
      </c>
      <c r="M477" s="34">
        <v>7758.6206899999997</v>
      </c>
      <c r="N477" s="35">
        <v>1</v>
      </c>
      <c r="O477" s="34">
        <v>675</v>
      </c>
      <c r="P477" s="59">
        <v>1.1494249999999999</v>
      </c>
      <c r="Q477" s="33">
        <v>1</v>
      </c>
      <c r="R477" s="59">
        <v>1.1494249999999999</v>
      </c>
      <c r="S477" s="34">
        <v>675</v>
      </c>
      <c r="T477" s="47"/>
      <c r="U477" s="48"/>
      <c r="V477" s="49"/>
      <c r="W477" s="37"/>
      <c r="X477" s="60"/>
      <c r="Y477" s="37"/>
      <c r="Z477" s="37"/>
      <c r="AA477" s="37">
        <v>12</v>
      </c>
      <c r="AB477" s="37">
        <v>0</v>
      </c>
      <c r="AC477" s="37"/>
    </row>
    <row r="478" spans="1:29" ht="45" customHeight="1">
      <c r="A478" s="54"/>
      <c r="B478" s="55" t="str">
        <f t="shared" si="2"/>
        <v>월</v>
      </c>
      <c r="C478" s="55" t="str">
        <f t="shared" si="3"/>
        <v>26년 6월 1주차</v>
      </c>
      <c r="D478" s="55">
        <v>46180</v>
      </c>
      <c r="E478" s="54">
        <v>1</v>
      </c>
      <c r="F478" s="54" t="s">
        <v>58</v>
      </c>
      <c r="G478" s="54" t="s">
        <v>62</v>
      </c>
      <c r="H478" s="33"/>
      <c r="I478" s="54" t="s">
        <v>34</v>
      </c>
      <c r="J478" s="35">
        <v>3136</v>
      </c>
      <c r="K478" s="35">
        <v>3802</v>
      </c>
      <c r="L478" s="34">
        <v>24277</v>
      </c>
      <c r="M478" s="34">
        <v>6385.3235139999997</v>
      </c>
      <c r="N478" s="35">
        <v>74</v>
      </c>
      <c r="O478" s="34">
        <v>328.06756799999999</v>
      </c>
      <c r="P478" s="59">
        <v>1.9463440000000001</v>
      </c>
      <c r="Q478" s="33">
        <v>98</v>
      </c>
      <c r="R478" s="59">
        <v>2.577591</v>
      </c>
      <c r="S478" s="34">
        <v>247.72449</v>
      </c>
      <c r="T478" s="47">
        <v>10.339003999999999</v>
      </c>
      <c r="U478" s="48">
        <v>2</v>
      </c>
      <c r="V478" s="49">
        <v>251000</v>
      </c>
      <c r="W478" s="37">
        <v>12138.5</v>
      </c>
      <c r="X478" s="60">
        <v>2</v>
      </c>
      <c r="Y478" s="37">
        <v>128000</v>
      </c>
      <c r="Z478" s="37">
        <v>12138.5</v>
      </c>
      <c r="AA478" s="37">
        <v>27</v>
      </c>
      <c r="AB478" s="37">
        <v>0</v>
      </c>
      <c r="AC478" s="37"/>
    </row>
    <row r="479" spans="1:29" ht="45" customHeight="1">
      <c r="A479" s="54"/>
      <c r="B479" s="55" t="str">
        <f t="shared" si="2"/>
        <v>월</v>
      </c>
      <c r="C479" s="55" t="str">
        <f t="shared" si="3"/>
        <v>26년 6월 1주차</v>
      </c>
      <c r="D479" s="55">
        <v>46180</v>
      </c>
      <c r="E479" s="54">
        <v>2</v>
      </c>
      <c r="F479" s="54" t="s">
        <v>58</v>
      </c>
      <c r="G479" s="54" t="s">
        <v>62</v>
      </c>
      <c r="H479" s="33"/>
      <c r="I479" s="54" t="s">
        <v>34</v>
      </c>
      <c r="J479" s="35">
        <v>16</v>
      </c>
      <c r="K479" s="35">
        <v>16</v>
      </c>
      <c r="L479" s="34">
        <v>164</v>
      </c>
      <c r="M479" s="34">
        <v>10250</v>
      </c>
      <c r="N479" s="35"/>
      <c r="O479" s="34"/>
      <c r="P479" s="59"/>
      <c r="Q479" s="33">
        <v>1</v>
      </c>
      <c r="R479" s="59">
        <v>6.25</v>
      </c>
      <c r="S479" s="34">
        <v>164</v>
      </c>
      <c r="T479" s="47"/>
      <c r="U479" s="48"/>
      <c r="V479" s="49"/>
      <c r="W479" s="37"/>
      <c r="X479" s="60"/>
      <c r="Y479" s="37"/>
      <c r="Z479" s="37"/>
      <c r="AA479" s="37">
        <v>1</v>
      </c>
      <c r="AB479" s="37">
        <v>0</v>
      </c>
      <c r="AC479" s="37"/>
    </row>
    <row r="480" spans="1:29" ht="45" customHeight="1">
      <c r="A480" s="54"/>
      <c r="B480" s="55" t="str">
        <f t="shared" si="2"/>
        <v>월</v>
      </c>
      <c r="C480" s="55" t="str">
        <f t="shared" si="3"/>
        <v>26년 6월 1주차</v>
      </c>
      <c r="D480" s="55">
        <v>46180</v>
      </c>
      <c r="E480" s="54">
        <v>3</v>
      </c>
      <c r="F480" s="54" t="s">
        <v>58</v>
      </c>
      <c r="G480" s="54" t="s">
        <v>62</v>
      </c>
      <c r="H480" s="33"/>
      <c r="I480" s="54" t="s">
        <v>34</v>
      </c>
      <c r="J480" s="35">
        <v>0</v>
      </c>
      <c r="K480" s="35">
        <v>0</v>
      </c>
      <c r="L480" s="34">
        <v>0</v>
      </c>
      <c r="M480" s="34">
        <v>0</v>
      </c>
      <c r="N480" s="35"/>
      <c r="O480" s="34"/>
      <c r="P480" s="59"/>
      <c r="Q480" s="33">
        <v>0</v>
      </c>
      <c r="R480" s="59">
        <v>0</v>
      </c>
      <c r="S480" s="34">
        <v>0</v>
      </c>
      <c r="T480" s="47"/>
      <c r="U480" s="48"/>
      <c r="V480" s="49"/>
      <c r="W480" s="37"/>
      <c r="X480" s="60"/>
      <c r="Y480" s="37"/>
      <c r="Z480" s="37"/>
      <c r="AA480" s="37">
        <v>0</v>
      </c>
      <c r="AB480" s="37">
        <v>0</v>
      </c>
      <c r="AC480" s="37"/>
    </row>
    <row r="481" spans="1:29" ht="45" customHeight="1">
      <c r="A481" s="54"/>
      <c r="B481" s="55" t="str">
        <f t="shared" si="2"/>
        <v>월</v>
      </c>
      <c r="C481" s="55" t="str">
        <f t="shared" si="3"/>
        <v>26년 6월 2주차</v>
      </c>
      <c r="D481" s="55">
        <v>46181</v>
      </c>
      <c r="E481" s="54">
        <v>1</v>
      </c>
      <c r="F481" s="54" t="s">
        <v>58</v>
      </c>
      <c r="G481" s="54" t="s">
        <v>62</v>
      </c>
      <c r="H481" s="33"/>
      <c r="I481" s="54" t="s">
        <v>34</v>
      </c>
      <c r="J481" s="35">
        <v>2396</v>
      </c>
      <c r="K481" s="35">
        <v>3226</v>
      </c>
      <c r="L481" s="34">
        <v>18645</v>
      </c>
      <c r="M481" s="34">
        <v>5779.6032240000004</v>
      </c>
      <c r="N481" s="35">
        <v>56</v>
      </c>
      <c r="O481" s="34">
        <v>332.94642900000002</v>
      </c>
      <c r="P481" s="59">
        <v>1.7358960000000001</v>
      </c>
      <c r="Q481" s="33">
        <v>87</v>
      </c>
      <c r="R481" s="59">
        <v>2.6968380000000001</v>
      </c>
      <c r="S481" s="34">
        <v>214.31034500000001</v>
      </c>
      <c r="T481" s="47">
        <v>6.7042099999999998</v>
      </c>
      <c r="U481" s="48">
        <v>1</v>
      </c>
      <c r="V481" s="49">
        <v>125000</v>
      </c>
      <c r="W481" s="37">
        <v>18645</v>
      </c>
      <c r="X481" s="60"/>
      <c r="Y481" s="37"/>
      <c r="Z481" s="37"/>
      <c r="AA481" s="37">
        <v>31</v>
      </c>
      <c r="AB481" s="37">
        <v>0</v>
      </c>
      <c r="AC481" s="37"/>
    </row>
    <row r="482" spans="1:29" ht="45" customHeight="1">
      <c r="A482" s="54"/>
      <c r="B482" s="55" t="str">
        <f t="shared" si="2"/>
        <v>월</v>
      </c>
      <c r="C482" s="55" t="str">
        <f t="shared" si="3"/>
        <v>26년 6월 2주차</v>
      </c>
      <c r="D482" s="55">
        <v>46181</v>
      </c>
      <c r="E482" s="54">
        <v>2</v>
      </c>
      <c r="F482" s="54" t="s">
        <v>58</v>
      </c>
      <c r="G482" s="54" t="s">
        <v>62</v>
      </c>
      <c r="H482" s="33"/>
      <c r="I482" s="54" t="s">
        <v>34</v>
      </c>
      <c r="J482" s="35">
        <v>63</v>
      </c>
      <c r="K482" s="35">
        <v>71</v>
      </c>
      <c r="L482" s="34">
        <v>544</v>
      </c>
      <c r="M482" s="34">
        <v>7661.9718309999998</v>
      </c>
      <c r="N482" s="35"/>
      <c r="O482" s="34"/>
      <c r="P482" s="59"/>
      <c r="Q482" s="33">
        <v>0</v>
      </c>
      <c r="R482" s="59">
        <v>0</v>
      </c>
      <c r="S482" s="34">
        <v>0</v>
      </c>
      <c r="T482" s="47"/>
      <c r="U482" s="48"/>
      <c r="V482" s="49"/>
      <c r="W482" s="37"/>
      <c r="X482" s="60"/>
      <c r="Y482" s="37"/>
      <c r="Z482" s="37"/>
      <c r="AA482" s="37">
        <v>1</v>
      </c>
      <c r="AB482" s="37">
        <v>0</v>
      </c>
      <c r="AC482" s="37"/>
    </row>
    <row r="483" spans="1:29" ht="45" customHeight="1">
      <c r="A483" s="54"/>
      <c r="B483" s="55" t="str">
        <f t="shared" si="2"/>
        <v>월</v>
      </c>
      <c r="C483" s="55" t="str">
        <f t="shared" si="3"/>
        <v>26년 6월 2주차</v>
      </c>
      <c r="D483" s="55">
        <v>46181</v>
      </c>
      <c r="E483" s="54">
        <v>3</v>
      </c>
      <c r="F483" s="54" t="s">
        <v>58</v>
      </c>
      <c r="G483" s="54" t="s">
        <v>62</v>
      </c>
      <c r="H483" s="33"/>
      <c r="I483" s="54" t="s">
        <v>34</v>
      </c>
      <c r="J483" s="35">
        <v>2</v>
      </c>
      <c r="K483" s="35">
        <v>2</v>
      </c>
      <c r="L483" s="34">
        <v>10</v>
      </c>
      <c r="M483" s="34">
        <v>5000</v>
      </c>
      <c r="N483" s="35"/>
      <c r="O483" s="34"/>
      <c r="P483" s="59"/>
      <c r="Q483" s="33">
        <v>0</v>
      </c>
      <c r="R483" s="59">
        <v>0</v>
      </c>
      <c r="S483" s="34">
        <v>0</v>
      </c>
      <c r="T483" s="47"/>
      <c r="U483" s="48"/>
      <c r="V483" s="49"/>
      <c r="W483" s="37"/>
      <c r="X483" s="60"/>
      <c r="Y483" s="37"/>
      <c r="Z483" s="37"/>
      <c r="AA483" s="37">
        <v>0</v>
      </c>
      <c r="AB483" s="37">
        <v>0</v>
      </c>
      <c r="AC483" s="37"/>
    </row>
    <row r="484" spans="1:29" ht="45" customHeight="1">
      <c r="A484" s="54"/>
      <c r="B484" s="55" t="str">
        <f t="shared" si="2"/>
        <v>월</v>
      </c>
      <c r="C484" s="55" t="str">
        <f t="shared" si="3"/>
        <v>26년 6월 2주차</v>
      </c>
      <c r="D484" s="55">
        <v>46182</v>
      </c>
      <c r="E484" s="54">
        <v>1</v>
      </c>
      <c r="F484" s="54" t="s">
        <v>58</v>
      </c>
      <c r="G484" s="54" t="s">
        <v>62</v>
      </c>
      <c r="H484" s="33"/>
      <c r="I484" s="54" t="s">
        <v>34</v>
      </c>
      <c r="J484" s="35">
        <v>2351</v>
      </c>
      <c r="K484" s="35">
        <v>2773</v>
      </c>
      <c r="L484" s="34">
        <v>16437</v>
      </c>
      <c r="M484" s="34">
        <v>5927.5153259999997</v>
      </c>
      <c r="N484" s="35">
        <v>42</v>
      </c>
      <c r="O484" s="34">
        <v>391.35714300000001</v>
      </c>
      <c r="P484" s="59">
        <v>1.514605</v>
      </c>
      <c r="Q484" s="33">
        <v>84</v>
      </c>
      <c r="R484" s="59">
        <v>3.02921</v>
      </c>
      <c r="S484" s="34">
        <v>195.67857100000001</v>
      </c>
      <c r="T484" s="47"/>
      <c r="U484" s="48"/>
      <c r="V484" s="49"/>
      <c r="W484" s="37"/>
      <c r="X484" s="60">
        <v>1</v>
      </c>
      <c r="Y484" s="37">
        <v>89000</v>
      </c>
      <c r="Z484" s="37">
        <v>16437</v>
      </c>
      <c r="AA484" s="37">
        <v>43</v>
      </c>
      <c r="AB484" s="37">
        <v>0</v>
      </c>
      <c r="AC484" s="37"/>
    </row>
    <row r="485" spans="1:29" ht="45" customHeight="1">
      <c r="A485" s="54"/>
      <c r="B485" s="55" t="str">
        <f t="shared" si="2"/>
        <v>월</v>
      </c>
      <c r="C485" s="55" t="str">
        <f t="shared" si="3"/>
        <v>26년 6월 2주차</v>
      </c>
      <c r="D485" s="55">
        <v>46182</v>
      </c>
      <c r="E485" s="54">
        <v>2</v>
      </c>
      <c r="F485" s="54" t="s">
        <v>58</v>
      </c>
      <c r="G485" s="54" t="s">
        <v>62</v>
      </c>
      <c r="H485" s="33"/>
      <c r="I485" s="54" t="s">
        <v>34</v>
      </c>
      <c r="J485" s="35">
        <v>50</v>
      </c>
      <c r="K485" s="35">
        <v>52</v>
      </c>
      <c r="L485" s="34">
        <v>543</v>
      </c>
      <c r="M485" s="34">
        <v>10442.30769</v>
      </c>
      <c r="N485" s="35"/>
      <c r="O485" s="34"/>
      <c r="P485" s="59"/>
      <c r="Q485" s="33">
        <v>0</v>
      </c>
      <c r="R485" s="59">
        <v>0</v>
      </c>
      <c r="S485" s="34">
        <v>0</v>
      </c>
      <c r="T485" s="47"/>
      <c r="U485" s="48"/>
      <c r="V485" s="49"/>
      <c r="W485" s="37"/>
      <c r="X485" s="60"/>
      <c r="Y485" s="37"/>
      <c r="Z485" s="37"/>
      <c r="AA485" s="37">
        <v>0</v>
      </c>
      <c r="AB485" s="37">
        <v>0</v>
      </c>
      <c r="AC485" s="37"/>
    </row>
    <row r="486" spans="1:29" ht="45" customHeight="1">
      <c r="A486" s="54"/>
      <c r="B486" s="55" t="str">
        <f t="shared" si="2"/>
        <v>월</v>
      </c>
      <c r="C486" s="55" t="str">
        <f t="shared" si="3"/>
        <v>26년 6월 2주차</v>
      </c>
      <c r="D486" s="55">
        <v>46182</v>
      </c>
      <c r="E486" s="54">
        <v>3</v>
      </c>
      <c r="F486" s="54" t="s">
        <v>58</v>
      </c>
      <c r="G486" s="54" t="s">
        <v>62</v>
      </c>
      <c r="H486" s="33"/>
      <c r="I486" s="54" t="s">
        <v>34</v>
      </c>
      <c r="J486" s="35">
        <v>138</v>
      </c>
      <c r="K486" s="35">
        <v>199</v>
      </c>
      <c r="L486" s="34">
        <v>1678</v>
      </c>
      <c r="M486" s="34">
        <v>8432.1608039999992</v>
      </c>
      <c r="N486" s="35">
        <v>2</v>
      </c>
      <c r="O486" s="34">
        <v>839</v>
      </c>
      <c r="P486" s="59">
        <v>1.0050250000000001</v>
      </c>
      <c r="Q486" s="33">
        <v>6</v>
      </c>
      <c r="R486" s="59">
        <v>3.0150749999999999</v>
      </c>
      <c r="S486" s="34">
        <v>279.66666700000002</v>
      </c>
      <c r="T486" s="47"/>
      <c r="U486" s="48"/>
      <c r="V486" s="49"/>
      <c r="W486" s="37"/>
      <c r="X486" s="60"/>
      <c r="Y486" s="37"/>
      <c r="Z486" s="37"/>
      <c r="AA486" s="37">
        <v>6</v>
      </c>
      <c r="AB486" s="37">
        <v>0</v>
      </c>
      <c r="AC486" s="37"/>
    </row>
    <row r="487" spans="1:29" ht="45" customHeight="1">
      <c r="A487" s="54"/>
      <c r="B487" s="55" t="str">
        <f t="shared" si="2"/>
        <v>월</v>
      </c>
      <c r="C487" s="55" t="str">
        <f t="shared" si="3"/>
        <v>26년 6월 2주차</v>
      </c>
      <c r="D487" s="55">
        <v>46183</v>
      </c>
      <c r="E487" s="54">
        <v>1</v>
      </c>
      <c r="F487" s="54" t="s">
        <v>58</v>
      </c>
      <c r="G487" s="54" t="s">
        <v>62</v>
      </c>
      <c r="H487" s="33"/>
      <c r="I487" s="54" t="s">
        <v>34</v>
      </c>
      <c r="J487" s="35">
        <v>2206</v>
      </c>
      <c r="K487" s="35">
        <v>3171</v>
      </c>
      <c r="L487" s="34">
        <v>19191</v>
      </c>
      <c r="M487" s="34">
        <v>6052.0340589999996</v>
      </c>
      <c r="N487" s="35">
        <v>47</v>
      </c>
      <c r="O487" s="34">
        <v>408.31914899999998</v>
      </c>
      <c r="P487" s="59">
        <v>1.4821820000000001</v>
      </c>
      <c r="Q487" s="33">
        <v>73</v>
      </c>
      <c r="R487" s="59">
        <v>2.3021129999999999</v>
      </c>
      <c r="S487" s="34">
        <v>262.89041099999997</v>
      </c>
      <c r="T487" s="47">
        <v>7.7640560000000001</v>
      </c>
      <c r="U487" s="48">
        <v>1</v>
      </c>
      <c r="V487" s="49">
        <v>149000</v>
      </c>
      <c r="W487" s="37">
        <v>19191</v>
      </c>
      <c r="X487" s="60">
        <v>1</v>
      </c>
      <c r="Y487" s="37">
        <v>149000</v>
      </c>
      <c r="Z487" s="37">
        <v>19191</v>
      </c>
      <c r="AA487" s="37">
        <v>26</v>
      </c>
      <c r="AB487" s="37">
        <v>0</v>
      </c>
      <c r="AC487" s="37"/>
    </row>
    <row r="488" spans="1:29" ht="45" customHeight="1">
      <c r="A488" s="54"/>
      <c r="B488" s="55" t="str">
        <f t="shared" si="2"/>
        <v>월</v>
      </c>
      <c r="C488" s="55" t="str">
        <f t="shared" si="3"/>
        <v>26년 6월 2주차</v>
      </c>
      <c r="D488" s="55">
        <v>46183</v>
      </c>
      <c r="E488" s="54">
        <v>2</v>
      </c>
      <c r="F488" s="54" t="s">
        <v>58</v>
      </c>
      <c r="G488" s="54" t="s">
        <v>62</v>
      </c>
      <c r="H488" s="33"/>
      <c r="I488" s="54" t="s">
        <v>34</v>
      </c>
      <c r="J488" s="35">
        <v>0</v>
      </c>
      <c r="K488" s="35">
        <v>0</v>
      </c>
      <c r="L488" s="34">
        <v>0</v>
      </c>
      <c r="M488" s="34">
        <v>0</v>
      </c>
      <c r="N488" s="35"/>
      <c r="O488" s="34"/>
      <c r="P488" s="59"/>
      <c r="Q488" s="33">
        <v>0</v>
      </c>
      <c r="R488" s="59">
        <v>0</v>
      </c>
      <c r="S488" s="34">
        <v>0</v>
      </c>
      <c r="T488" s="47"/>
      <c r="U488" s="48"/>
      <c r="V488" s="49"/>
      <c r="W488" s="37"/>
      <c r="X488" s="60"/>
      <c r="Y488" s="37"/>
      <c r="Z488" s="37"/>
      <c r="AA488" s="37">
        <v>0</v>
      </c>
      <c r="AB488" s="37">
        <v>0</v>
      </c>
      <c r="AC488" s="37"/>
    </row>
    <row r="489" spans="1:29" ht="45" customHeight="1">
      <c r="A489" s="54"/>
      <c r="B489" s="55" t="str">
        <f t="shared" si="2"/>
        <v>월</v>
      </c>
      <c r="C489" s="55" t="str">
        <f t="shared" si="3"/>
        <v>26년 6월 2주차</v>
      </c>
      <c r="D489" s="55">
        <v>46183</v>
      </c>
      <c r="E489" s="54">
        <v>3</v>
      </c>
      <c r="F489" s="54" t="s">
        <v>58</v>
      </c>
      <c r="G489" s="54" t="s">
        <v>62</v>
      </c>
      <c r="H489" s="33"/>
      <c r="I489" s="54" t="s">
        <v>34</v>
      </c>
      <c r="J489" s="35">
        <v>0</v>
      </c>
      <c r="K489" s="35">
        <v>0</v>
      </c>
      <c r="L489" s="34">
        <v>0</v>
      </c>
      <c r="M489" s="34">
        <v>0</v>
      </c>
      <c r="N489" s="35"/>
      <c r="O489" s="34"/>
      <c r="P489" s="59"/>
      <c r="Q489" s="33">
        <v>0</v>
      </c>
      <c r="R489" s="59">
        <v>0</v>
      </c>
      <c r="S489" s="34">
        <v>0</v>
      </c>
      <c r="T489" s="47"/>
      <c r="U489" s="48"/>
      <c r="V489" s="49"/>
      <c r="W489" s="37"/>
      <c r="X489" s="60"/>
      <c r="Y489" s="37"/>
      <c r="Z489" s="37"/>
      <c r="AA489" s="37">
        <v>0</v>
      </c>
      <c r="AB489" s="37">
        <v>0</v>
      </c>
      <c r="AC489" s="37"/>
    </row>
    <row r="490" spans="1:29" ht="45" customHeight="1">
      <c r="A490" s="54"/>
      <c r="B490" s="55" t="str">
        <f t="shared" si="2"/>
        <v>월</v>
      </c>
      <c r="C490" s="55" t="str">
        <f t="shared" si="3"/>
        <v>26년 6월 2주차</v>
      </c>
      <c r="D490" s="55">
        <v>46184</v>
      </c>
      <c r="E490" s="54">
        <v>1</v>
      </c>
      <c r="F490" s="54" t="s">
        <v>58</v>
      </c>
      <c r="G490" s="54" t="s">
        <v>62</v>
      </c>
      <c r="H490" s="33"/>
      <c r="I490" s="54" t="s">
        <v>34</v>
      </c>
      <c r="J490" s="35">
        <v>338</v>
      </c>
      <c r="K490" s="35">
        <v>369</v>
      </c>
      <c r="L490" s="34">
        <v>2176</v>
      </c>
      <c r="M490" s="34">
        <v>5897.0189700000001</v>
      </c>
      <c r="N490" s="35">
        <v>25</v>
      </c>
      <c r="O490" s="34">
        <v>87.04</v>
      </c>
      <c r="P490" s="59">
        <v>6.7750680000000001</v>
      </c>
      <c r="Q490" s="33">
        <v>45</v>
      </c>
      <c r="R490" s="59">
        <v>12.195122</v>
      </c>
      <c r="S490" s="34">
        <v>48.355556</v>
      </c>
      <c r="T490" s="47"/>
      <c r="U490" s="48"/>
      <c r="V490" s="49"/>
      <c r="W490" s="37"/>
      <c r="X490" s="60"/>
      <c r="Y490" s="37"/>
      <c r="Z490" s="37"/>
      <c r="AA490" s="37">
        <v>30</v>
      </c>
      <c r="AB490" s="37">
        <v>0</v>
      </c>
      <c r="AC490" s="37"/>
    </row>
    <row r="491" spans="1:29" ht="45" customHeight="1">
      <c r="A491" s="54"/>
      <c r="B491" s="55" t="str">
        <f t="shared" si="2"/>
        <v>월</v>
      </c>
      <c r="C491" s="55" t="str">
        <f t="shared" si="3"/>
        <v>26년 6월 2주차</v>
      </c>
      <c r="D491" s="55">
        <v>46184</v>
      </c>
      <c r="E491" s="54">
        <v>2</v>
      </c>
      <c r="F491" s="54" t="s">
        <v>58</v>
      </c>
      <c r="G491" s="54" t="s">
        <v>62</v>
      </c>
      <c r="H491" s="33"/>
      <c r="I491" s="54" t="s">
        <v>34</v>
      </c>
      <c r="J491" s="35">
        <v>130</v>
      </c>
      <c r="K491" s="35">
        <v>151</v>
      </c>
      <c r="L491" s="34">
        <v>677</v>
      </c>
      <c r="M491" s="34">
        <v>4483.4437090000001</v>
      </c>
      <c r="N491" s="35">
        <v>3</v>
      </c>
      <c r="O491" s="34">
        <v>225.66666699999999</v>
      </c>
      <c r="P491" s="59">
        <v>1.986755</v>
      </c>
      <c r="Q491" s="33">
        <v>6</v>
      </c>
      <c r="R491" s="59">
        <v>3.9735100000000001</v>
      </c>
      <c r="S491" s="34">
        <v>112.833333</v>
      </c>
      <c r="T491" s="47"/>
      <c r="U491" s="48"/>
      <c r="V491" s="49"/>
      <c r="W491" s="37"/>
      <c r="X491" s="60"/>
      <c r="Y491" s="37"/>
      <c r="Z491" s="37"/>
      <c r="AA491" s="37">
        <v>4</v>
      </c>
      <c r="AB491" s="37">
        <v>0</v>
      </c>
      <c r="AC491" s="37"/>
    </row>
    <row r="492" spans="1:29" ht="45" customHeight="1">
      <c r="A492" s="54"/>
      <c r="B492" s="55" t="str">
        <f t="shared" si="2"/>
        <v>월</v>
      </c>
      <c r="C492" s="55" t="str">
        <f t="shared" si="3"/>
        <v>26년 6월 2주차</v>
      </c>
      <c r="D492" s="55">
        <v>46184</v>
      </c>
      <c r="E492" s="54">
        <v>3</v>
      </c>
      <c r="F492" s="54" t="s">
        <v>58</v>
      </c>
      <c r="G492" s="54" t="s">
        <v>62</v>
      </c>
      <c r="H492" s="33"/>
      <c r="I492" s="54" t="s">
        <v>34</v>
      </c>
      <c r="J492" s="35">
        <v>683</v>
      </c>
      <c r="K492" s="35">
        <v>855</v>
      </c>
      <c r="L492" s="34">
        <v>5284</v>
      </c>
      <c r="M492" s="34">
        <v>6180.116959</v>
      </c>
      <c r="N492" s="35">
        <v>14</v>
      </c>
      <c r="O492" s="34">
        <v>377.42857099999998</v>
      </c>
      <c r="P492" s="59">
        <v>1.637427</v>
      </c>
      <c r="Q492" s="33">
        <v>26</v>
      </c>
      <c r="R492" s="59">
        <v>3.0409359999999999</v>
      </c>
      <c r="S492" s="34">
        <v>203.23076900000001</v>
      </c>
      <c r="T492" s="47"/>
      <c r="U492" s="48"/>
      <c r="V492" s="49"/>
      <c r="W492" s="37"/>
      <c r="X492" s="60"/>
      <c r="Y492" s="37"/>
      <c r="Z492" s="37"/>
      <c r="AA492" s="37">
        <v>23</v>
      </c>
      <c r="AB492" s="37">
        <v>0</v>
      </c>
      <c r="AC492" s="37"/>
    </row>
    <row r="493" spans="1:29" ht="45" customHeight="1">
      <c r="A493" s="54"/>
      <c r="B493" s="55" t="str">
        <f t="shared" si="2"/>
        <v>월</v>
      </c>
      <c r="C493" s="55" t="str">
        <f t="shared" si="3"/>
        <v>26년 6월 2주차</v>
      </c>
      <c r="D493" s="55">
        <v>46185</v>
      </c>
      <c r="E493" s="54">
        <v>1</v>
      </c>
      <c r="F493" s="54" t="s">
        <v>58</v>
      </c>
      <c r="G493" s="54" t="s">
        <v>62</v>
      </c>
      <c r="H493" s="33"/>
      <c r="I493" s="54" t="s">
        <v>34</v>
      </c>
      <c r="J493" s="35">
        <v>1234</v>
      </c>
      <c r="K493" s="35">
        <v>1714</v>
      </c>
      <c r="L493" s="34">
        <v>11941</v>
      </c>
      <c r="M493" s="34">
        <v>6966.7444569999998</v>
      </c>
      <c r="N493" s="35">
        <v>122</v>
      </c>
      <c r="O493" s="34">
        <v>97.877049</v>
      </c>
      <c r="P493" s="59">
        <v>7.1178530000000002</v>
      </c>
      <c r="Q493" s="33">
        <v>211</v>
      </c>
      <c r="R493" s="59">
        <v>12.310385</v>
      </c>
      <c r="S493" s="34">
        <v>56.592416999999998</v>
      </c>
      <c r="T493" s="47"/>
      <c r="U493" s="48"/>
      <c r="V493" s="49"/>
      <c r="W493" s="37"/>
      <c r="X493" s="60"/>
      <c r="Y493" s="37"/>
      <c r="Z493" s="37"/>
      <c r="AA493" s="37">
        <v>133</v>
      </c>
      <c r="AB493" s="37">
        <v>4</v>
      </c>
      <c r="AC493" s="37"/>
    </row>
    <row r="494" spans="1:29" ht="45" customHeight="1">
      <c r="A494" s="54"/>
      <c r="B494" s="55" t="str">
        <f t="shared" si="2"/>
        <v>월</v>
      </c>
      <c r="C494" s="55" t="str">
        <f t="shared" si="3"/>
        <v>26년 6월 2주차</v>
      </c>
      <c r="D494" s="55">
        <v>46185</v>
      </c>
      <c r="E494" s="54">
        <v>2</v>
      </c>
      <c r="F494" s="54" t="s">
        <v>58</v>
      </c>
      <c r="G494" s="54" t="s">
        <v>62</v>
      </c>
      <c r="H494" s="33"/>
      <c r="I494" s="54" t="s">
        <v>34</v>
      </c>
      <c r="J494" s="35">
        <v>216</v>
      </c>
      <c r="K494" s="35">
        <v>311</v>
      </c>
      <c r="L494" s="34">
        <v>1871</v>
      </c>
      <c r="M494" s="34">
        <v>6016.0771699999996</v>
      </c>
      <c r="N494" s="35">
        <v>4</v>
      </c>
      <c r="O494" s="34">
        <v>467.75</v>
      </c>
      <c r="P494" s="59">
        <v>1.2861739999999999</v>
      </c>
      <c r="Q494" s="33">
        <v>8</v>
      </c>
      <c r="R494" s="59">
        <v>2.5723470000000002</v>
      </c>
      <c r="S494" s="34">
        <v>233.875</v>
      </c>
      <c r="T494" s="47"/>
      <c r="U494" s="48"/>
      <c r="V494" s="49"/>
      <c r="W494" s="37"/>
      <c r="X494" s="60">
        <v>1</v>
      </c>
      <c r="Y494" s="37">
        <v>96000</v>
      </c>
      <c r="Z494" s="37">
        <v>1871</v>
      </c>
      <c r="AA494" s="37">
        <v>14</v>
      </c>
      <c r="AB494" s="37">
        <v>0</v>
      </c>
      <c r="AC494" s="37"/>
    </row>
    <row r="495" spans="1:29" ht="45" customHeight="1">
      <c r="A495" s="54"/>
      <c r="B495" s="55" t="str">
        <f t="shared" si="2"/>
        <v>월</v>
      </c>
      <c r="C495" s="55" t="str">
        <f t="shared" si="3"/>
        <v>26년 6월 2주차</v>
      </c>
      <c r="D495" s="55">
        <v>46185</v>
      </c>
      <c r="E495" s="54">
        <v>3</v>
      </c>
      <c r="F495" s="54" t="s">
        <v>58</v>
      </c>
      <c r="G495" s="54" t="s">
        <v>62</v>
      </c>
      <c r="H495" s="33"/>
      <c r="I495" s="54" t="s">
        <v>34</v>
      </c>
      <c r="J495" s="35">
        <v>759</v>
      </c>
      <c r="K495" s="35">
        <v>988</v>
      </c>
      <c r="L495" s="34">
        <v>6726</v>
      </c>
      <c r="M495" s="34">
        <v>6807.6923079999997</v>
      </c>
      <c r="N495" s="35">
        <v>19</v>
      </c>
      <c r="O495" s="34">
        <v>354</v>
      </c>
      <c r="P495" s="59">
        <v>1.9230769999999999</v>
      </c>
      <c r="Q495" s="33">
        <v>32</v>
      </c>
      <c r="R495" s="59">
        <v>3.2388659999999998</v>
      </c>
      <c r="S495" s="34">
        <v>210.1875</v>
      </c>
      <c r="T495" s="47"/>
      <c r="U495" s="48"/>
      <c r="V495" s="49"/>
      <c r="W495" s="37"/>
      <c r="X495" s="60"/>
      <c r="Y495" s="37"/>
      <c r="Z495" s="37"/>
      <c r="AA495" s="37">
        <v>28</v>
      </c>
      <c r="AB495" s="37">
        <v>2</v>
      </c>
      <c r="AC495" s="37"/>
    </row>
    <row r="496" spans="1:29" ht="45" customHeight="1">
      <c r="A496" s="54"/>
      <c r="B496" s="55" t="str">
        <f t="shared" si="2"/>
        <v>월</v>
      </c>
      <c r="C496" s="55" t="str">
        <f t="shared" si="3"/>
        <v>26년 6월 2주차</v>
      </c>
      <c r="D496" s="55">
        <v>46186</v>
      </c>
      <c r="E496" s="54">
        <v>1</v>
      </c>
      <c r="F496" s="54" t="s">
        <v>58</v>
      </c>
      <c r="G496" s="54" t="s">
        <v>62</v>
      </c>
      <c r="H496" s="33"/>
      <c r="I496" s="54" t="s">
        <v>34</v>
      </c>
      <c r="J496" s="35">
        <v>909</v>
      </c>
      <c r="K496" s="35">
        <v>1450</v>
      </c>
      <c r="L496" s="34">
        <v>11065</v>
      </c>
      <c r="M496" s="34">
        <v>7631.0344830000004</v>
      </c>
      <c r="N496" s="35">
        <v>72</v>
      </c>
      <c r="O496" s="34">
        <v>153.680556</v>
      </c>
      <c r="P496" s="59">
        <v>4.9655170000000002</v>
      </c>
      <c r="Q496" s="33">
        <v>114</v>
      </c>
      <c r="R496" s="59">
        <v>7.862069</v>
      </c>
      <c r="S496" s="34">
        <v>97.061403999999996</v>
      </c>
      <c r="T496" s="47"/>
      <c r="U496" s="48"/>
      <c r="V496" s="49"/>
      <c r="W496" s="37"/>
      <c r="X496" s="60"/>
      <c r="Y496" s="37"/>
      <c r="Z496" s="37"/>
      <c r="AA496" s="37">
        <v>77</v>
      </c>
      <c r="AB496" s="37">
        <v>3</v>
      </c>
      <c r="AC496" s="37"/>
    </row>
    <row r="497" spans="1:29" ht="45" customHeight="1">
      <c r="A497" s="54"/>
      <c r="B497" s="55" t="str">
        <f t="shared" si="2"/>
        <v>월</v>
      </c>
      <c r="C497" s="55" t="str">
        <f t="shared" si="3"/>
        <v>26년 6월 2주차</v>
      </c>
      <c r="D497" s="55">
        <v>46186</v>
      </c>
      <c r="E497" s="54">
        <v>2</v>
      </c>
      <c r="F497" s="54" t="s">
        <v>58</v>
      </c>
      <c r="G497" s="54" t="s">
        <v>62</v>
      </c>
      <c r="H497" s="33"/>
      <c r="I497" s="54" t="s">
        <v>34</v>
      </c>
      <c r="J497" s="35">
        <v>169</v>
      </c>
      <c r="K497" s="35">
        <v>229</v>
      </c>
      <c r="L497" s="34">
        <v>1578</v>
      </c>
      <c r="M497" s="34">
        <v>6890.829694</v>
      </c>
      <c r="N497" s="35">
        <v>3</v>
      </c>
      <c r="O497" s="34">
        <v>526</v>
      </c>
      <c r="P497" s="59">
        <v>1.310044</v>
      </c>
      <c r="Q497" s="33">
        <v>6</v>
      </c>
      <c r="R497" s="59">
        <v>2.6200869999999998</v>
      </c>
      <c r="S497" s="34">
        <v>263</v>
      </c>
      <c r="T497" s="47"/>
      <c r="U497" s="48"/>
      <c r="V497" s="49"/>
      <c r="W497" s="37"/>
      <c r="X497" s="60"/>
      <c r="Y497" s="37"/>
      <c r="Z497" s="37"/>
      <c r="AA497" s="37">
        <v>8</v>
      </c>
      <c r="AB497" s="37">
        <v>0</v>
      </c>
      <c r="AC497" s="37"/>
    </row>
    <row r="498" spans="1:29" ht="45" customHeight="1">
      <c r="A498" s="54"/>
      <c r="B498" s="55" t="str">
        <f t="shared" si="2"/>
        <v>월</v>
      </c>
      <c r="C498" s="55" t="str">
        <f t="shared" si="3"/>
        <v>26년 6월 2주차</v>
      </c>
      <c r="D498" s="55">
        <v>46186</v>
      </c>
      <c r="E498" s="54">
        <v>3</v>
      </c>
      <c r="F498" s="54" t="s">
        <v>58</v>
      </c>
      <c r="G498" s="54" t="s">
        <v>62</v>
      </c>
      <c r="H498" s="33"/>
      <c r="I498" s="54" t="s">
        <v>34</v>
      </c>
      <c r="J498" s="35">
        <v>520</v>
      </c>
      <c r="K498" s="35">
        <v>650</v>
      </c>
      <c r="L498" s="34">
        <v>5062</v>
      </c>
      <c r="M498" s="34">
        <v>7787.6923079999997</v>
      </c>
      <c r="N498" s="35">
        <v>7</v>
      </c>
      <c r="O498" s="34">
        <v>723.14285700000005</v>
      </c>
      <c r="P498" s="59">
        <v>1.0769230000000001</v>
      </c>
      <c r="Q498" s="33">
        <v>12</v>
      </c>
      <c r="R498" s="59">
        <v>1.8461540000000001</v>
      </c>
      <c r="S498" s="34">
        <v>421.83333299999998</v>
      </c>
      <c r="T498" s="47"/>
      <c r="U498" s="48"/>
      <c r="V498" s="49"/>
      <c r="W498" s="37"/>
      <c r="X498" s="60"/>
      <c r="Y498" s="37"/>
      <c r="Z498" s="37"/>
      <c r="AA498" s="37">
        <v>20</v>
      </c>
      <c r="AB498" s="37">
        <v>0</v>
      </c>
      <c r="AC498" s="37"/>
    </row>
    <row r="499" spans="1:29" ht="45" customHeight="1">
      <c r="A499" s="54"/>
      <c r="B499" s="55" t="str">
        <f t="shared" si="2"/>
        <v>월</v>
      </c>
      <c r="C499" s="55" t="str">
        <f t="shared" si="3"/>
        <v>26년 6월 2주차</v>
      </c>
      <c r="D499" s="55">
        <v>46187</v>
      </c>
      <c r="E499" s="54">
        <v>1</v>
      </c>
      <c r="F499" s="54" t="s">
        <v>58</v>
      </c>
      <c r="G499" s="54" t="s">
        <v>62</v>
      </c>
      <c r="H499" s="33"/>
      <c r="I499" s="54" t="s">
        <v>34</v>
      </c>
      <c r="J499" s="35">
        <v>525</v>
      </c>
      <c r="K499" s="35">
        <v>834</v>
      </c>
      <c r="L499" s="34">
        <v>6482</v>
      </c>
      <c r="M499" s="34">
        <v>7772.1822540000003</v>
      </c>
      <c r="N499" s="35">
        <v>16</v>
      </c>
      <c r="O499" s="34">
        <v>405.125</v>
      </c>
      <c r="P499" s="59">
        <v>1.9184650000000001</v>
      </c>
      <c r="Q499" s="33">
        <v>34</v>
      </c>
      <c r="R499" s="59">
        <v>4.0767389999999999</v>
      </c>
      <c r="S499" s="34">
        <v>190.64705900000001</v>
      </c>
      <c r="T499" s="47"/>
      <c r="U499" s="48"/>
      <c r="V499" s="49"/>
      <c r="W499" s="37"/>
      <c r="X499" s="60"/>
      <c r="Y499" s="37"/>
      <c r="Z499" s="37"/>
      <c r="AA499" s="37">
        <v>51</v>
      </c>
      <c r="AB499" s="37">
        <v>3</v>
      </c>
      <c r="AC499" s="37"/>
    </row>
    <row r="500" spans="1:29" ht="45" customHeight="1">
      <c r="A500" s="54"/>
      <c r="B500" s="55" t="str">
        <f t="shared" si="2"/>
        <v>월</v>
      </c>
      <c r="C500" s="55" t="str">
        <f t="shared" si="3"/>
        <v>26년 6월 2주차</v>
      </c>
      <c r="D500" s="55">
        <v>46187</v>
      </c>
      <c r="E500" s="54">
        <v>2</v>
      </c>
      <c r="F500" s="54" t="s">
        <v>58</v>
      </c>
      <c r="G500" s="54" t="s">
        <v>62</v>
      </c>
      <c r="H500" s="33"/>
      <c r="I500" s="54" t="s">
        <v>34</v>
      </c>
      <c r="J500" s="35">
        <v>0</v>
      </c>
      <c r="K500" s="35">
        <v>0</v>
      </c>
      <c r="L500" s="34">
        <v>0</v>
      </c>
      <c r="M500" s="34">
        <v>0</v>
      </c>
      <c r="N500" s="35"/>
      <c r="O500" s="34"/>
      <c r="P500" s="59"/>
      <c r="Q500" s="33">
        <v>0</v>
      </c>
      <c r="R500" s="59">
        <v>0</v>
      </c>
      <c r="S500" s="34">
        <v>0</v>
      </c>
      <c r="T500" s="47"/>
      <c r="U500" s="48"/>
      <c r="V500" s="49"/>
      <c r="W500" s="37"/>
      <c r="X500" s="60"/>
      <c r="Y500" s="37"/>
      <c r="Z500" s="37"/>
      <c r="AA500" s="37">
        <v>0</v>
      </c>
      <c r="AB500" s="37">
        <v>0</v>
      </c>
      <c r="AC500" s="37"/>
    </row>
    <row r="501" spans="1:29" ht="45" customHeight="1">
      <c r="A501" s="54"/>
      <c r="B501" s="55" t="str">
        <f t="shared" si="2"/>
        <v>월</v>
      </c>
      <c r="C501" s="55" t="str">
        <f t="shared" si="3"/>
        <v>26년 6월 2주차</v>
      </c>
      <c r="D501" s="55">
        <v>46187</v>
      </c>
      <c r="E501" s="54">
        <v>3</v>
      </c>
      <c r="F501" s="54" t="s">
        <v>58</v>
      </c>
      <c r="G501" s="54" t="s">
        <v>62</v>
      </c>
      <c r="H501" s="33"/>
      <c r="I501" s="54" t="s">
        <v>34</v>
      </c>
      <c r="J501" s="35">
        <v>907</v>
      </c>
      <c r="K501" s="35">
        <v>1213</v>
      </c>
      <c r="L501" s="34">
        <v>8726</v>
      </c>
      <c r="M501" s="34">
        <v>7193.7345420000001</v>
      </c>
      <c r="N501" s="35">
        <v>17</v>
      </c>
      <c r="O501" s="34">
        <v>513.29411800000003</v>
      </c>
      <c r="P501" s="59">
        <v>1.401484</v>
      </c>
      <c r="Q501" s="33">
        <v>33</v>
      </c>
      <c r="R501" s="59">
        <v>2.7205279999999998</v>
      </c>
      <c r="S501" s="34">
        <v>264.42424199999999</v>
      </c>
      <c r="T501" s="47"/>
      <c r="U501" s="48"/>
      <c r="V501" s="49"/>
      <c r="W501" s="37"/>
      <c r="X501" s="60">
        <v>2</v>
      </c>
      <c r="Y501" s="37">
        <v>178000</v>
      </c>
      <c r="Z501" s="37">
        <v>4363</v>
      </c>
      <c r="AA501" s="37">
        <v>21</v>
      </c>
      <c r="AB501" s="37">
        <v>4</v>
      </c>
      <c r="AC501" s="37"/>
    </row>
    <row r="502" spans="1:29" ht="45" customHeight="1">
      <c r="A502" s="54"/>
      <c r="B502" s="55" t="str">
        <f t="shared" si="2"/>
        <v>월</v>
      </c>
      <c r="C502" s="55" t="str">
        <f t="shared" si="3"/>
        <v>26년 6월 3주차</v>
      </c>
      <c r="D502" s="55">
        <v>46188</v>
      </c>
      <c r="E502" s="54">
        <v>1</v>
      </c>
      <c r="F502" s="54" t="s">
        <v>58</v>
      </c>
      <c r="G502" s="54" t="s">
        <v>62</v>
      </c>
      <c r="H502" s="33"/>
      <c r="I502" s="54" t="s">
        <v>34</v>
      </c>
      <c r="J502" s="35">
        <v>296</v>
      </c>
      <c r="K502" s="35">
        <v>487</v>
      </c>
      <c r="L502" s="34">
        <v>4328</v>
      </c>
      <c r="M502" s="34">
        <v>8887.0636549999999</v>
      </c>
      <c r="N502" s="35">
        <v>13</v>
      </c>
      <c r="O502" s="34">
        <v>332.92307699999998</v>
      </c>
      <c r="P502" s="59">
        <v>2.6694049999999998</v>
      </c>
      <c r="Q502" s="33">
        <v>25</v>
      </c>
      <c r="R502" s="59">
        <v>5.13347</v>
      </c>
      <c r="S502" s="34">
        <v>173.12</v>
      </c>
      <c r="T502" s="47"/>
      <c r="U502" s="48"/>
      <c r="V502" s="49"/>
      <c r="W502" s="37"/>
      <c r="X502" s="60"/>
      <c r="Y502" s="37"/>
      <c r="Z502" s="37"/>
      <c r="AA502" s="37">
        <v>41</v>
      </c>
      <c r="AB502" s="37">
        <v>0</v>
      </c>
      <c r="AC502" s="37"/>
    </row>
    <row r="503" spans="1:29" ht="45" customHeight="1">
      <c r="A503" s="54"/>
      <c r="B503" s="55" t="str">
        <f t="shared" si="2"/>
        <v>월</v>
      </c>
      <c r="C503" s="55" t="str">
        <f t="shared" si="3"/>
        <v>26년 6월 3주차</v>
      </c>
      <c r="D503" s="55">
        <v>46188</v>
      </c>
      <c r="E503" s="54">
        <v>2</v>
      </c>
      <c r="F503" s="54" t="s">
        <v>58</v>
      </c>
      <c r="G503" s="54" t="s">
        <v>62</v>
      </c>
      <c r="H503" s="33"/>
      <c r="I503" s="54" t="s">
        <v>34</v>
      </c>
      <c r="J503" s="35">
        <v>0</v>
      </c>
      <c r="K503" s="35">
        <v>0</v>
      </c>
      <c r="L503" s="34">
        <v>0</v>
      </c>
      <c r="M503" s="34">
        <v>0</v>
      </c>
      <c r="N503" s="35"/>
      <c r="O503" s="34"/>
      <c r="P503" s="59"/>
      <c r="Q503" s="33">
        <v>0</v>
      </c>
      <c r="R503" s="59">
        <v>0</v>
      </c>
      <c r="S503" s="34">
        <v>0</v>
      </c>
      <c r="T503" s="47"/>
      <c r="U503" s="48"/>
      <c r="V503" s="49"/>
      <c r="W503" s="37"/>
      <c r="X503" s="60"/>
      <c r="Y503" s="37"/>
      <c r="Z503" s="37"/>
      <c r="AA503" s="37">
        <v>0</v>
      </c>
      <c r="AB503" s="37">
        <v>0</v>
      </c>
      <c r="AC503" s="37"/>
    </row>
    <row r="504" spans="1:29" ht="45" customHeight="1">
      <c r="A504" s="54"/>
      <c r="B504" s="55" t="str">
        <f t="shared" si="2"/>
        <v>월</v>
      </c>
      <c r="C504" s="55" t="str">
        <f t="shared" si="3"/>
        <v>26년 6월 3주차</v>
      </c>
      <c r="D504" s="55">
        <v>46188</v>
      </c>
      <c r="E504" s="54">
        <v>3</v>
      </c>
      <c r="F504" s="54" t="s">
        <v>58</v>
      </c>
      <c r="G504" s="54" t="s">
        <v>62</v>
      </c>
      <c r="H504" s="33"/>
      <c r="I504" s="54" t="s">
        <v>34</v>
      </c>
      <c r="J504" s="35">
        <v>1100</v>
      </c>
      <c r="K504" s="35">
        <v>1609</v>
      </c>
      <c r="L504" s="34">
        <v>14575</v>
      </c>
      <c r="M504" s="34">
        <v>9058.4213799999998</v>
      </c>
      <c r="N504" s="35">
        <v>21</v>
      </c>
      <c r="O504" s="34">
        <v>694.04761900000005</v>
      </c>
      <c r="P504" s="59">
        <v>1.305158</v>
      </c>
      <c r="Q504" s="33">
        <v>28</v>
      </c>
      <c r="R504" s="59">
        <v>1.740211</v>
      </c>
      <c r="S504" s="34">
        <v>520.53571399999998</v>
      </c>
      <c r="T504" s="47"/>
      <c r="U504" s="48"/>
      <c r="V504" s="49"/>
      <c r="W504" s="37"/>
      <c r="X504" s="60">
        <v>2</v>
      </c>
      <c r="Y504" s="37">
        <v>133100</v>
      </c>
      <c r="Z504" s="37">
        <v>7287.5</v>
      </c>
      <c r="AA504" s="37">
        <v>11</v>
      </c>
      <c r="AB504" s="37">
        <v>0</v>
      </c>
      <c r="AC504" s="37"/>
    </row>
    <row r="505" spans="1:29" ht="45" customHeight="1">
      <c r="A505" s="54"/>
      <c r="B505" s="55" t="str">
        <f t="shared" si="2"/>
        <v>월</v>
      </c>
      <c r="C505" s="55" t="str">
        <f t="shared" si="3"/>
        <v>26년 6월 3주차</v>
      </c>
      <c r="D505" s="55">
        <v>46188</v>
      </c>
      <c r="E505" s="54">
        <v>4</v>
      </c>
      <c r="F505" s="54" t="s">
        <v>58</v>
      </c>
      <c r="G505" s="54" t="s">
        <v>62</v>
      </c>
      <c r="H505" s="33"/>
      <c r="I505" s="54" t="s">
        <v>34</v>
      </c>
      <c r="J505" s="35">
        <v>453</v>
      </c>
      <c r="K505" s="35">
        <v>770</v>
      </c>
      <c r="L505" s="34">
        <v>5337</v>
      </c>
      <c r="M505" s="34">
        <v>6931.168831</v>
      </c>
      <c r="N505" s="35">
        <v>11</v>
      </c>
      <c r="O505" s="34">
        <v>485.18181800000002</v>
      </c>
      <c r="P505" s="59">
        <v>1.428571</v>
      </c>
      <c r="Q505" s="33">
        <v>14</v>
      </c>
      <c r="R505" s="59">
        <v>1.818182</v>
      </c>
      <c r="S505" s="34">
        <v>381.21428600000002</v>
      </c>
      <c r="T505" s="47"/>
      <c r="U505" s="48"/>
      <c r="V505" s="49"/>
      <c r="W505" s="37"/>
      <c r="X505" s="60"/>
      <c r="Y505" s="37"/>
      <c r="Z505" s="37"/>
      <c r="AA505" s="37">
        <v>17</v>
      </c>
      <c r="AB505" s="37">
        <v>1</v>
      </c>
      <c r="AC505" s="37"/>
    </row>
    <row r="506" spans="1:29" ht="45" customHeight="1">
      <c r="A506" s="54"/>
      <c r="B506" s="55" t="str">
        <f t="shared" si="2"/>
        <v>월</v>
      </c>
      <c r="C506" s="55" t="str">
        <f t="shared" si="3"/>
        <v>26년 6월 3주차</v>
      </c>
      <c r="D506" s="55">
        <v>46189</v>
      </c>
      <c r="E506" s="54">
        <v>1</v>
      </c>
      <c r="F506" s="54" t="s">
        <v>58</v>
      </c>
      <c r="G506" s="54" t="s">
        <v>62</v>
      </c>
      <c r="H506" s="33"/>
      <c r="I506" s="54" t="s">
        <v>34</v>
      </c>
      <c r="J506" s="35">
        <v>14</v>
      </c>
      <c r="K506" s="35">
        <v>16</v>
      </c>
      <c r="L506" s="34">
        <v>152</v>
      </c>
      <c r="M506" s="34">
        <v>9500</v>
      </c>
      <c r="N506" s="35"/>
      <c r="O506" s="34"/>
      <c r="P506" s="59"/>
      <c r="Q506" s="33">
        <v>0</v>
      </c>
      <c r="R506" s="59">
        <v>0</v>
      </c>
      <c r="S506" s="34">
        <v>0</v>
      </c>
      <c r="T506" s="47"/>
      <c r="U506" s="48"/>
      <c r="V506" s="49"/>
      <c r="W506" s="37"/>
      <c r="X506" s="60"/>
      <c r="Y506" s="37"/>
      <c r="Z506" s="37"/>
      <c r="AA506" s="37">
        <v>0</v>
      </c>
      <c r="AB506" s="37">
        <v>0</v>
      </c>
      <c r="AC506" s="37"/>
    </row>
    <row r="507" spans="1:29" ht="45" customHeight="1">
      <c r="A507" s="54"/>
      <c r="B507" s="55" t="str">
        <f t="shared" si="2"/>
        <v>월</v>
      </c>
      <c r="C507" s="55" t="str">
        <f t="shared" si="3"/>
        <v>26년 6월 3주차</v>
      </c>
      <c r="D507" s="55">
        <v>46189</v>
      </c>
      <c r="E507" s="54">
        <v>2</v>
      </c>
      <c r="F507" s="54" t="s">
        <v>58</v>
      </c>
      <c r="G507" s="54" t="s">
        <v>62</v>
      </c>
      <c r="H507" s="33"/>
      <c r="I507" s="54" t="s">
        <v>34</v>
      </c>
      <c r="J507" s="35">
        <v>1294</v>
      </c>
      <c r="K507" s="35">
        <v>2332</v>
      </c>
      <c r="L507" s="34">
        <v>17344</v>
      </c>
      <c r="M507" s="34">
        <v>7437.3927960000001</v>
      </c>
      <c r="N507" s="35">
        <v>37</v>
      </c>
      <c r="O507" s="34">
        <v>468.75675699999999</v>
      </c>
      <c r="P507" s="59">
        <v>1.5866210000000001</v>
      </c>
      <c r="Q507" s="33">
        <v>51</v>
      </c>
      <c r="R507" s="59">
        <v>2.1869640000000001</v>
      </c>
      <c r="S507" s="34">
        <v>340.07843100000002</v>
      </c>
      <c r="T507" s="47"/>
      <c r="U507" s="48"/>
      <c r="V507" s="49"/>
      <c r="W507" s="37"/>
      <c r="X507" s="60"/>
      <c r="Y507" s="37"/>
      <c r="Z507" s="37"/>
      <c r="AA507" s="37">
        <v>28</v>
      </c>
      <c r="AB507" s="37">
        <v>1</v>
      </c>
      <c r="AC507" s="37"/>
    </row>
    <row r="508" spans="1:29" ht="45" customHeight="1">
      <c r="A508" s="54"/>
      <c r="B508" s="55" t="str">
        <f t="shared" si="2"/>
        <v>월</v>
      </c>
      <c r="C508" s="55" t="str">
        <f t="shared" si="3"/>
        <v>26년 6월 3주차</v>
      </c>
      <c r="D508" s="55">
        <v>46189</v>
      </c>
      <c r="E508" s="54">
        <v>3</v>
      </c>
      <c r="F508" s="54" t="s">
        <v>58</v>
      </c>
      <c r="G508" s="54" t="s">
        <v>62</v>
      </c>
      <c r="H508" s="33"/>
      <c r="I508" s="54" t="s">
        <v>34</v>
      </c>
      <c r="J508" s="35">
        <v>1193</v>
      </c>
      <c r="K508" s="35">
        <v>1475</v>
      </c>
      <c r="L508" s="34">
        <v>12124</v>
      </c>
      <c r="M508" s="34">
        <v>8219.6610170000004</v>
      </c>
      <c r="N508" s="35">
        <v>27</v>
      </c>
      <c r="O508" s="34">
        <v>449.037037</v>
      </c>
      <c r="P508" s="59">
        <v>1.830508</v>
      </c>
      <c r="Q508" s="33">
        <v>42</v>
      </c>
      <c r="R508" s="59">
        <v>2.847458</v>
      </c>
      <c r="S508" s="34">
        <v>288.66666700000002</v>
      </c>
      <c r="T508" s="47">
        <v>6.6067299999999998</v>
      </c>
      <c r="U508" s="48">
        <v>1</v>
      </c>
      <c r="V508" s="49">
        <v>80100</v>
      </c>
      <c r="W508" s="37">
        <v>12124</v>
      </c>
      <c r="X508" s="60">
        <v>1</v>
      </c>
      <c r="Y508" s="37">
        <v>89000</v>
      </c>
      <c r="Z508" s="37">
        <v>12124</v>
      </c>
      <c r="AA508" s="37">
        <v>34</v>
      </c>
      <c r="AB508" s="37">
        <v>0</v>
      </c>
      <c r="AC508" s="37"/>
    </row>
    <row r="509" spans="1:29" ht="45" customHeight="1">
      <c r="A509" s="54"/>
      <c r="B509" s="55" t="str">
        <f t="shared" si="2"/>
        <v>월</v>
      </c>
      <c r="C509" s="55" t="str">
        <f t="shared" si="3"/>
        <v>26년 6월 3주차</v>
      </c>
      <c r="D509" s="55">
        <v>46189</v>
      </c>
      <c r="E509" s="54">
        <v>4</v>
      </c>
      <c r="F509" s="54" t="s">
        <v>58</v>
      </c>
      <c r="G509" s="54" t="s">
        <v>62</v>
      </c>
      <c r="H509" s="33"/>
      <c r="I509" s="54" t="s">
        <v>34</v>
      </c>
      <c r="J509" s="35">
        <v>719</v>
      </c>
      <c r="K509" s="35">
        <v>1196</v>
      </c>
      <c r="L509" s="34">
        <v>7684</v>
      </c>
      <c r="M509" s="34">
        <v>6424.7491639999998</v>
      </c>
      <c r="N509" s="35">
        <v>22</v>
      </c>
      <c r="O509" s="34">
        <v>349.27272699999997</v>
      </c>
      <c r="P509" s="59">
        <v>1.8394649999999999</v>
      </c>
      <c r="Q509" s="33">
        <v>27</v>
      </c>
      <c r="R509" s="59">
        <v>2.2575249999999998</v>
      </c>
      <c r="S509" s="34">
        <v>284.59259300000002</v>
      </c>
      <c r="T509" s="47">
        <v>16.280583</v>
      </c>
      <c r="U509" s="48">
        <v>1</v>
      </c>
      <c r="V509" s="49">
        <v>125100</v>
      </c>
      <c r="W509" s="37">
        <v>7684</v>
      </c>
      <c r="X509" s="60">
        <v>1</v>
      </c>
      <c r="Y509" s="37">
        <v>139000</v>
      </c>
      <c r="Z509" s="37">
        <v>7684</v>
      </c>
      <c r="AA509" s="37">
        <v>9</v>
      </c>
      <c r="AB509" s="37">
        <v>0</v>
      </c>
      <c r="AC509" s="37"/>
    </row>
    <row r="510" spans="1:29" ht="45" customHeight="1">
      <c r="A510" s="54"/>
      <c r="B510" s="55" t="str">
        <f t="shared" si="2"/>
        <v>월</v>
      </c>
      <c r="C510" s="55" t="str">
        <f t="shared" si="3"/>
        <v>26년 6월 3주차</v>
      </c>
      <c r="D510" s="55">
        <v>46190</v>
      </c>
      <c r="E510" s="54">
        <v>1</v>
      </c>
      <c r="F510" s="54" t="s">
        <v>58</v>
      </c>
      <c r="G510" s="54" t="s">
        <v>62</v>
      </c>
      <c r="H510" s="33"/>
      <c r="I510" s="54" t="s">
        <v>34</v>
      </c>
      <c r="J510" s="35">
        <v>0</v>
      </c>
      <c r="K510" s="35">
        <v>0</v>
      </c>
      <c r="L510" s="34">
        <v>0</v>
      </c>
      <c r="M510" s="34">
        <v>0</v>
      </c>
      <c r="N510" s="35"/>
      <c r="O510" s="34"/>
      <c r="P510" s="59"/>
      <c r="Q510" s="33">
        <v>0</v>
      </c>
      <c r="R510" s="59">
        <v>0</v>
      </c>
      <c r="S510" s="34">
        <v>0</v>
      </c>
      <c r="T510" s="47"/>
      <c r="U510" s="48"/>
      <c r="V510" s="49"/>
      <c r="W510" s="37"/>
      <c r="X510" s="60"/>
      <c r="Y510" s="37"/>
      <c r="Z510" s="37"/>
      <c r="AA510" s="37">
        <v>0</v>
      </c>
      <c r="AB510" s="37">
        <v>0</v>
      </c>
      <c r="AC510" s="37"/>
    </row>
    <row r="511" spans="1:29" ht="45" customHeight="1">
      <c r="A511" s="54"/>
      <c r="B511" s="55" t="str">
        <f t="shared" si="2"/>
        <v>월</v>
      </c>
      <c r="C511" s="55" t="str">
        <f t="shared" si="3"/>
        <v>26년 6월 3주차</v>
      </c>
      <c r="D511" s="55">
        <v>46190</v>
      </c>
      <c r="E511" s="54">
        <v>2</v>
      </c>
      <c r="F511" s="54" t="s">
        <v>58</v>
      </c>
      <c r="G511" s="54" t="s">
        <v>62</v>
      </c>
      <c r="H511" s="33"/>
      <c r="I511" s="54" t="s">
        <v>34</v>
      </c>
      <c r="J511" s="35">
        <v>1528</v>
      </c>
      <c r="K511" s="35">
        <v>2470</v>
      </c>
      <c r="L511" s="34">
        <v>20494</v>
      </c>
      <c r="M511" s="34">
        <v>8297.1659920000002</v>
      </c>
      <c r="N511" s="35">
        <v>43</v>
      </c>
      <c r="O511" s="34">
        <v>476.60465099999999</v>
      </c>
      <c r="P511" s="59">
        <v>1.740891</v>
      </c>
      <c r="Q511" s="33">
        <v>58</v>
      </c>
      <c r="R511" s="59">
        <v>2.3481779999999999</v>
      </c>
      <c r="S511" s="34">
        <v>353.34482800000001</v>
      </c>
      <c r="T511" s="47"/>
      <c r="U511" s="48"/>
      <c r="V511" s="49"/>
      <c r="W511" s="37"/>
      <c r="X511" s="60">
        <v>9</v>
      </c>
      <c r="Y511" s="37">
        <v>651100</v>
      </c>
      <c r="Z511" s="37">
        <v>2277.1111110000002</v>
      </c>
      <c r="AA511" s="37">
        <v>37</v>
      </c>
      <c r="AB511" s="37">
        <v>1</v>
      </c>
      <c r="AC511" s="37"/>
    </row>
    <row r="512" spans="1:29" ht="45" customHeight="1">
      <c r="A512" s="54"/>
      <c r="B512" s="55" t="str">
        <f t="shared" si="2"/>
        <v>월</v>
      </c>
      <c r="C512" s="55" t="str">
        <f t="shared" si="3"/>
        <v>26년 6월 3주차</v>
      </c>
      <c r="D512" s="55">
        <v>46190</v>
      </c>
      <c r="E512" s="54">
        <v>3</v>
      </c>
      <c r="F512" s="54" t="s">
        <v>58</v>
      </c>
      <c r="G512" s="54" t="s">
        <v>62</v>
      </c>
      <c r="H512" s="33"/>
      <c r="I512" s="54" t="s">
        <v>34</v>
      </c>
      <c r="J512" s="35">
        <v>571</v>
      </c>
      <c r="K512" s="35">
        <v>722</v>
      </c>
      <c r="L512" s="34">
        <v>8027</v>
      </c>
      <c r="M512" s="34">
        <v>11117.72853</v>
      </c>
      <c r="N512" s="35">
        <v>14</v>
      </c>
      <c r="O512" s="34">
        <v>573.35714299999995</v>
      </c>
      <c r="P512" s="59">
        <v>1.9390579999999999</v>
      </c>
      <c r="Q512" s="33">
        <v>23</v>
      </c>
      <c r="R512" s="59">
        <v>3.1855959999999999</v>
      </c>
      <c r="S512" s="34">
        <v>349</v>
      </c>
      <c r="T512" s="47"/>
      <c r="U512" s="48"/>
      <c r="V512" s="49"/>
      <c r="W512" s="37"/>
      <c r="X512" s="60">
        <v>1</v>
      </c>
      <c r="Y512" s="37">
        <v>89000</v>
      </c>
      <c r="Z512" s="37">
        <v>8027</v>
      </c>
      <c r="AA512" s="37">
        <v>29</v>
      </c>
      <c r="AB512" s="37">
        <v>0</v>
      </c>
      <c r="AC512" s="37"/>
    </row>
    <row r="513" spans="1:29" ht="45" customHeight="1">
      <c r="A513" s="54"/>
      <c r="B513" s="55" t="str">
        <f t="shared" ref="B513:B767" si="4">MID(D513,7,2)&amp;"월"</f>
        <v>월</v>
      </c>
      <c r="C513" s="55" t="str">
        <f t="shared" ref="C513:C767" si="5">TEXT(D513, "yy년 m월 ") &amp;
IF(D513 &lt;= DATE(YEAR(D513), MONTH(D513), 1) + (7 - WEEKDAY(DATE(YEAR(D513), MONTH(D513), 1), 2)),
   1,
   INT((D513 - DATE(YEAR(D513), MONTH(D513), 1) + WEEKDAY(DATE(YEAR(D513), MONTH(D513), 1), 2) - 1) / 7) + 1
) &amp; "주차"</f>
        <v>26년 6월 3주차</v>
      </c>
      <c r="D513" s="55">
        <v>46190</v>
      </c>
      <c r="E513" s="54">
        <v>4</v>
      </c>
      <c r="F513" s="54" t="s">
        <v>58</v>
      </c>
      <c r="G513" s="54" t="s">
        <v>62</v>
      </c>
      <c r="H513" s="33"/>
      <c r="I513" s="54" t="s">
        <v>34</v>
      </c>
      <c r="J513" s="35">
        <v>481</v>
      </c>
      <c r="K513" s="35">
        <v>658</v>
      </c>
      <c r="L513" s="34">
        <v>5180</v>
      </c>
      <c r="M513" s="34">
        <v>7872.3404259999998</v>
      </c>
      <c r="N513" s="35">
        <v>10</v>
      </c>
      <c r="O513" s="34">
        <v>518</v>
      </c>
      <c r="P513" s="59">
        <v>1.519757</v>
      </c>
      <c r="Q513" s="33">
        <v>14</v>
      </c>
      <c r="R513" s="59">
        <v>2.1276600000000001</v>
      </c>
      <c r="S513" s="34">
        <v>370</v>
      </c>
      <c r="T513" s="47">
        <v>24.150579</v>
      </c>
      <c r="U513" s="48">
        <v>1</v>
      </c>
      <c r="V513" s="49">
        <v>125100</v>
      </c>
      <c r="W513" s="37">
        <v>5180</v>
      </c>
      <c r="X513" s="60"/>
      <c r="Y513" s="37"/>
      <c r="Z513" s="37"/>
      <c r="AA513" s="37">
        <v>6</v>
      </c>
      <c r="AB513" s="37">
        <v>0</v>
      </c>
      <c r="AC513" s="37"/>
    </row>
    <row r="514" spans="1:29" ht="45" customHeight="1">
      <c r="A514" s="54"/>
      <c r="B514" s="55" t="str">
        <f t="shared" si="4"/>
        <v>월</v>
      </c>
      <c r="C514" s="55" t="str">
        <f t="shared" si="5"/>
        <v>26년 6월 3주차</v>
      </c>
      <c r="D514" s="55">
        <v>46191</v>
      </c>
      <c r="E514" s="54">
        <v>1</v>
      </c>
      <c r="F514" s="54" t="s">
        <v>58</v>
      </c>
      <c r="G514" s="54" t="s">
        <v>62</v>
      </c>
      <c r="H514" s="33"/>
      <c r="I514" s="54" t="s">
        <v>34</v>
      </c>
      <c r="J514" s="35">
        <v>25</v>
      </c>
      <c r="K514" s="35">
        <v>33</v>
      </c>
      <c r="L514" s="34">
        <v>339</v>
      </c>
      <c r="M514" s="34">
        <v>10272.727269999999</v>
      </c>
      <c r="N514" s="35">
        <v>1</v>
      </c>
      <c r="O514" s="34">
        <v>339</v>
      </c>
      <c r="P514" s="59">
        <v>3.030303</v>
      </c>
      <c r="Q514" s="33">
        <v>2</v>
      </c>
      <c r="R514" s="59">
        <v>6.0606059999999999</v>
      </c>
      <c r="S514" s="34">
        <v>169.5</v>
      </c>
      <c r="T514" s="47"/>
      <c r="U514" s="48"/>
      <c r="V514" s="49"/>
      <c r="W514" s="37"/>
      <c r="X514" s="60"/>
      <c r="Y514" s="37"/>
      <c r="Z514" s="37"/>
      <c r="AA514" s="37">
        <v>0</v>
      </c>
      <c r="AB514" s="37">
        <v>0</v>
      </c>
      <c r="AC514" s="37"/>
    </row>
    <row r="515" spans="1:29" ht="45" customHeight="1">
      <c r="A515" s="54"/>
      <c r="B515" s="55" t="str">
        <f t="shared" si="4"/>
        <v>월</v>
      </c>
      <c r="C515" s="55" t="str">
        <f t="shared" si="5"/>
        <v>26년 6월 3주차</v>
      </c>
      <c r="D515" s="55">
        <v>46191</v>
      </c>
      <c r="E515" s="54">
        <v>2</v>
      </c>
      <c r="F515" s="54" t="s">
        <v>58</v>
      </c>
      <c r="G515" s="54" t="s">
        <v>62</v>
      </c>
      <c r="H515" s="33"/>
      <c r="I515" s="54" t="s">
        <v>34</v>
      </c>
      <c r="J515" s="35">
        <v>1700</v>
      </c>
      <c r="K515" s="35">
        <v>2855</v>
      </c>
      <c r="L515" s="34">
        <v>24630</v>
      </c>
      <c r="M515" s="34">
        <v>8626.9702280000001</v>
      </c>
      <c r="N515" s="35">
        <v>53</v>
      </c>
      <c r="O515" s="34">
        <v>464.71698099999998</v>
      </c>
      <c r="P515" s="59">
        <v>1.856392</v>
      </c>
      <c r="Q515" s="33">
        <v>71</v>
      </c>
      <c r="R515" s="59">
        <v>2.4868649999999999</v>
      </c>
      <c r="S515" s="34">
        <v>346.901408</v>
      </c>
      <c r="T515" s="47">
        <v>7.2350789999999998</v>
      </c>
      <c r="U515" s="48">
        <v>2</v>
      </c>
      <c r="V515" s="49">
        <v>178200</v>
      </c>
      <c r="W515" s="37">
        <v>12315</v>
      </c>
      <c r="X515" s="60">
        <v>3</v>
      </c>
      <c r="Y515" s="37">
        <v>307000</v>
      </c>
      <c r="Z515" s="37">
        <v>8210</v>
      </c>
      <c r="AA515" s="37">
        <v>81</v>
      </c>
      <c r="AB515" s="37">
        <v>2</v>
      </c>
      <c r="AC515" s="37"/>
    </row>
    <row r="516" spans="1:29" ht="45" customHeight="1">
      <c r="A516" s="54"/>
      <c r="B516" s="55" t="str">
        <f t="shared" si="4"/>
        <v>월</v>
      </c>
      <c r="C516" s="55" t="str">
        <f t="shared" si="5"/>
        <v>26년 6월 3주차</v>
      </c>
      <c r="D516" s="55">
        <v>46191</v>
      </c>
      <c r="E516" s="54">
        <v>3</v>
      </c>
      <c r="F516" s="54" t="s">
        <v>58</v>
      </c>
      <c r="G516" s="54" t="s">
        <v>62</v>
      </c>
      <c r="H516" s="33"/>
      <c r="I516" s="54" t="s">
        <v>34</v>
      </c>
      <c r="J516" s="35">
        <v>41</v>
      </c>
      <c r="K516" s="35">
        <v>50</v>
      </c>
      <c r="L516" s="34">
        <v>547</v>
      </c>
      <c r="M516" s="34">
        <v>10940</v>
      </c>
      <c r="N516" s="35">
        <v>1</v>
      </c>
      <c r="O516" s="34">
        <v>547</v>
      </c>
      <c r="P516" s="59">
        <v>2</v>
      </c>
      <c r="Q516" s="33">
        <v>2</v>
      </c>
      <c r="R516" s="59">
        <v>4</v>
      </c>
      <c r="S516" s="34">
        <v>273.5</v>
      </c>
      <c r="T516" s="47"/>
      <c r="U516" s="48"/>
      <c r="V516" s="49"/>
      <c r="W516" s="37"/>
      <c r="X516" s="60"/>
      <c r="Y516" s="37"/>
      <c r="Z516" s="37"/>
      <c r="AA516" s="37">
        <v>28</v>
      </c>
      <c r="AB516" s="37">
        <v>0</v>
      </c>
      <c r="AC516" s="37"/>
    </row>
    <row r="517" spans="1:29" ht="45" customHeight="1">
      <c r="A517" s="54"/>
      <c r="B517" s="55" t="str">
        <f t="shared" si="4"/>
        <v>월</v>
      </c>
      <c r="C517" s="55" t="str">
        <f t="shared" si="5"/>
        <v>26년 6월 3주차</v>
      </c>
      <c r="D517" s="55">
        <v>46191</v>
      </c>
      <c r="E517" s="54">
        <v>4</v>
      </c>
      <c r="F517" s="54" t="s">
        <v>58</v>
      </c>
      <c r="G517" s="54" t="s">
        <v>62</v>
      </c>
      <c r="H517" s="33"/>
      <c r="I517" s="54" t="s">
        <v>34</v>
      </c>
      <c r="J517" s="35">
        <v>53</v>
      </c>
      <c r="K517" s="35">
        <v>59</v>
      </c>
      <c r="L517" s="34">
        <v>544</v>
      </c>
      <c r="M517" s="34">
        <v>9220.3389829999996</v>
      </c>
      <c r="N517" s="35">
        <v>3</v>
      </c>
      <c r="O517" s="34">
        <v>181.33333300000001</v>
      </c>
      <c r="P517" s="59">
        <v>5.084746</v>
      </c>
      <c r="Q517" s="33">
        <v>3</v>
      </c>
      <c r="R517" s="59">
        <v>5.084746</v>
      </c>
      <c r="S517" s="34">
        <v>181.33333300000001</v>
      </c>
      <c r="T517" s="47"/>
      <c r="U517" s="48"/>
      <c r="V517" s="49"/>
      <c r="W517" s="37"/>
      <c r="X517" s="60"/>
      <c r="Y517" s="37"/>
      <c r="Z517" s="37"/>
      <c r="AA517" s="37">
        <v>0</v>
      </c>
      <c r="AB517" s="37">
        <v>0</v>
      </c>
      <c r="AC517" s="37"/>
    </row>
    <row r="518" spans="1:29" ht="45" customHeight="1">
      <c r="A518" s="54"/>
      <c r="B518" s="55" t="str">
        <f t="shared" si="4"/>
        <v>월</v>
      </c>
      <c r="C518" s="55" t="str">
        <f t="shared" si="5"/>
        <v>26년 6월 3주차</v>
      </c>
      <c r="D518" s="55">
        <v>46192</v>
      </c>
      <c r="E518" s="54">
        <v>1</v>
      </c>
      <c r="F518" s="54" t="s">
        <v>58</v>
      </c>
      <c r="G518" s="54" t="s">
        <v>62</v>
      </c>
      <c r="H518" s="33"/>
      <c r="I518" s="54" t="s">
        <v>34</v>
      </c>
      <c r="J518" s="35">
        <v>1</v>
      </c>
      <c r="K518" s="35">
        <v>1</v>
      </c>
      <c r="L518" s="34">
        <v>4</v>
      </c>
      <c r="M518" s="34">
        <v>4000</v>
      </c>
      <c r="N518" s="35"/>
      <c r="O518" s="34"/>
      <c r="P518" s="59"/>
      <c r="Q518" s="33">
        <v>0</v>
      </c>
      <c r="R518" s="59">
        <v>0</v>
      </c>
      <c r="S518" s="34">
        <v>0</v>
      </c>
      <c r="T518" s="47"/>
      <c r="U518" s="48"/>
      <c r="V518" s="49"/>
      <c r="W518" s="37"/>
      <c r="X518" s="60"/>
      <c r="Y518" s="37"/>
      <c r="Z518" s="37"/>
      <c r="AA518" s="37">
        <v>0</v>
      </c>
      <c r="AB518" s="37">
        <v>0</v>
      </c>
      <c r="AC518" s="37"/>
    </row>
    <row r="519" spans="1:29" ht="45" customHeight="1">
      <c r="A519" s="54"/>
      <c r="B519" s="55" t="str">
        <f t="shared" si="4"/>
        <v>월</v>
      </c>
      <c r="C519" s="55" t="str">
        <f t="shared" si="5"/>
        <v>26년 6월 3주차</v>
      </c>
      <c r="D519" s="55">
        <v>46192</v>
      </c>
      <c r="E519" s="54">
        <v>2</v>
      </c>
      <c r="F519" s="54" t="s">
        <v>58</v>
      </c>
      <c r="G519" s="54" t="s">
        <v>62</v>
      </c>
      <c r="H519" s="33"/>
      <c r="I519" s="54" t="s">
        <v>34</v>
      </c>
      <c r="J519" s="35">
        <v>1619</v>
      </c>
      <c r="K519" s="35">
        <v>2746</v>
      </c>
      <c r="L519" s="34">
        <v>22034</v>
      </c>
      <c r="M519" s="34">
        <v>8024.03496</v>
      </c>
      <c r="N519" s="35">
        <v>49</v>
      </c>
      <c r="O519" s="34">
        <v>449.67346900000001</v>
      </c>
      <c r="P519" s="59">
        <v>1.7844139999999999</v>
      </c>
      <c r="Q519" s="33">
        <v>73</v>
      </c>
      <c r="R519" s="59">
        <v>2.6584120000000002</v>
      </c>
      <c r="S519" s="34">
        <v>301.83561600000002</v>
      </c>
      <c r="T519" s="47"/>
      <c r="U519" s="48"/>
      <c r="V519" s="49"/>
      <c r="W519" s="37"/>
      <c r="X519" s="60">
        <v>2</v>
      </c>
      <c r="Y519" s="37">
        <v>178000</v>
      </c>
      <c r="Z519" s="37">
        <v>11017</v>
      </c>
      <c r="AA519" s="37">
        <v>101</v>
      </c>
      <c r="AB519" s="37">
        <v>1</v>
      </c>
      <c r="AC519" s="37"/>
    </row>
    <row r="520" spans="1:29" ht="45" customHeight="1">
      <c r="A520" s="54"/>
      <c r="B520" s="55" t="str">
        <f t="shared" si="4"/>
        <v>월</v>
      </c>
      <c r="C520" s="55" t="str">
        <f t="shared" si="5"/>
        <v>26년 6월 3주차</v>
      </c>
      <c r="D520" s="55">
        <v>46192</v>
      </c>
      <c r="E520" s="54">
        <v>3</v>
      </c>
      <c r="F520" s="54" t="s">
        <v>58</v>
      </c>
      <c r="G520" s="54" t="s">
        <v>62</v>
      </c>
      <c r="H520" s="33"/>
      <c r="I520" s="54" t="s">
        <v>34</v>
      </c>
      <c r="J520" s="35">
        <v>142</v>
      </c>
      <c r="K520" s="35">
        <v>165</v>
      </c>
      <c r="L520" s="34">
        <v>1159</v>
      </c>
      <c r="M520" s="34">
        <v>7024.242424</v>
      </c>
      <c r="N520" s="35"/>
      <c r="O520" s="34"/>
      <c r="P520" s="59"/>
      <c r="Q520" s="33">
        <v>2</v>
      </c>
      <c r="R520" s="59">
        <v>1.212121</v>
      </c>
      <c r="S520" s="34">
        <v>579.5</v>
      </c>
      <c r="T520" s="47"/>
      <c r="U520" s="48"/>
      <c r="V520" s="49"/>
      <c r="W520" s="37"/>
      <c r="X520" s="60"/>
      <c r="Y520" s="37"/>
      <c r="Z520" s="37"/>
      <c r="AA520" s="37">
        <v>5</v>
      </c>
      <c r="AB520" s="37">
        <v>0</v>
      </c>
      <c r="AC520" s="37"/>
    </row>
    <row r="521" spans="1:29" ht="45" customHeight="1">
      <c r="A521" s="54"/>
      <c r="B521" s="55" t="str">
        <f t="shared" si="4"/>
        <v>월</v>
      </c>
      <c r="C521" s="55" t="str">
        <f t="shared" si="5"/>
        <v>26년 6월 3주차</v>
      </c>
      <c r="D521" s="55">
        <v>46192</v>
      </c>
      <c r="E521" s="54">
        <v>4</v>
      </c>
      <c r="F521" s="54" t="s">
        <v>58</v>
      </c>
      <c r="G521" s="54" t="s">
        <v>62</v>
      </c>
      <c r="H521" s="33"/>
      <c r="I521" s="54" t="s">
        <v>34</v>
      </c>
      <c r="J521" s="35">
        <v>77</v>
      </c>
      <c r="K521" s="35">
        <v>98</v>
      </c>
      <c r="L521" s="34">
        <v>1008</v>
      </c>
      <c r="M521" s="34">
        <v>10285.71429</v>
      </c>
      <c r="N521" s="35">
        <v>3</v>
      </c>
      <c r="O521" s="34">
        <v>336</v>
      </c>
      <c r="P521" s="59">
        <v>3.0612240000000002</v>
      </c>
      <c r="Q521" s="33">
        <v>3</v>
      </c>
      <c r="R521" s="59">
        <v>3.0612240000000002</v>
      </c>
      <c r="S521" s="34">
        <v>336</v>
      </c>
      <c r="T521" s="47"/>
      <c r="U521" s="48"/>
      <c r="V521" s="49"/>
      <c r="W521" s="37"/>
      <c r="X521" s="60"/>
      <c r="Y521" s="37"/>
      <c r="Z521" s="37"/>
      <c r="AA521" s="37">
        <v>13</v>
      </c>
      <c r="AB521" s="37">
        <v>0</v>
      </c>
      <c r="AC521" s="37"/>
    </row>
    <row r="522" spans="1:29" ht="45" customHeight="1">
      <c r="A522" s="54"/>
      <c r="B522" s="55" t="str">
        <f t="shared" si="4"/>
        <v>월</v>
      </c>
      <c r="C522" s="55" t="str">
        <f t="shared" si="5"/>
        <v>26년 6월 3주차</v>
      </c>
      <c r="D522" s="55">
        <v>46193</v>
      </c>
      <c r="E522" s="54">
        <v>1</v>
      </c>
      <c r="F522" s="54" t="s">
        <v>58</v>
      </c>
      <c r="G522" s="54" t="s">
        <v>62</v>
      </c>
      <c r="H522" s="33"/>
      <c r="I522" s="54" t="s">
        <v>34</v>
      </c>
      <c r="J522" s="35">
        <v>11</v>
      </c>
      <c r="K522" s="35">
        <v>13</v>
      </c>
      <c r="L522" s="34">
        <v>216</v>
      </c>
      <c r="M522" s="34">
        <v>16615.384620000001</v>
      </c>
      <c r="N522" s="35">
        <v>1</v>
      </c>
      <c r="O522" s="34">
        <v>216</v>
      </c>
      <c r="P522" s="59">
        <v>7.6923079999999997</v>
      </c>
      <c r="Q522" s="33">
        <v>2</v>
      </c>
      <c r="R522" s="59">
        <v>15.384615</v>
      </c>
      <c r="S522" s="34">
        <v>108</v>
      </c>
      <c r="T522" s="47"/>
      <c r="U522" s="48"/>
      <c r="V522" s="49"/>
      <c r="W522" s="37"/>
      <c r="X522" s="60"/>
      <c r="Y522" s="37"/>
      <c r="Z522" s="37"/>
      <c r="AA522" s="37">
        <v>1</v>
      </c>
      <c r="AB522" s="37">
        <v>0</v>
      </c>
      <c r="AC522" s="37"/>
    </row>
    <row r="523" spans="1:29" ht="45" customHeight="1">
      <c r="A523" s="54"/>
      <c r="B523" s="55" t="str">
        <f t="shared" si="4"/>
        <v>월</v>
      </c>
      <c r="C523" s="55" t="str">
        <f t="shared" si="5"/>
        <v>26년 6월 3주차</v>
      </c>
      <c r="D523" s="55">
        <v>46193</v>
      </c>
      <c r="E523" s="54">
        <v>2</v>
      </c>
      <c r="F523" s="54" t="s">
        <v>58</v>
      </c>
      <c r="G523" s="54" t="s">
        <v>62</v>
      </c>
      <c r="H523" s="33"/>
      <c r="I523" s="54" t="s">
        <v>34</v>
      </c>
      <c r="J523" s="35">
        <v>1772</v>
      </c>
      <c r="K523" s="35">
        <v>2833</v>
      </c>
      <c r="L523" s="34">
        <v>25390</v>
      </c>
      <c r="M523" s="34">
        <v>8962.2308510000003</v>
      </c>
      <c r="N523" s="35">
        <v>67</v>
      </c>
      <c r="O523" s="34">
        <v>378.95522399999999</v>
      </c>
      <c r="P523" s="59">
        <v>2.3649840000000002</v>
      </c>
      <c r="Q523" s="33">
        <v>90</v>
      </c>
      <c r="R523" s="59">
        <v>3.176844</v>
      </c>
      <c r="S523" s="34">
        <v>282.11111099999999</v>
      </c>
      <c r="T523" s="47">
        <v>12.300117999999999</v>
      </c>
      <c r="U523" s="48">
        <v>3</v>
      </c>
      <c r="V523" s="49">
        <v>312300</v>
      </c>
      <c r="W523" s="37">
        <v>8463.3333330000005</v>
      </c>
      <c r="X523" s="60">
        <v>6</v>
      </c>
      <c r="Y523" s="37">
        <v>496300</v>
      </c>
      <c r="Z523" s="37">
        <v>4231.6666670000004</v>
      </c>
      <c r="AA523" s="37">
        <v>57</v>
      </c>
      <c r="AB523" s="37">
        <v>2</v>
      </c>
      <c r="AC523" s="37"/>
    </row>
    <row r="524" spans="1:29" ht="45" customHeight="1">
      <c r="A524" s="54"/>
      <c r="B524" s="55" t="str">
        <f t="shared" si="4"/>
        <v>월</v>
      </c>
      <c r="C524" s="55" t="str">
        <f t="shared" si="5"/>
        <v>26년 6월 3주차</v>
      </c>
      <c r="D524" s="55">
        <v>46193</v>
      </c>
      <c r="E524" s="54">
        <v>3</v>
      </c>
      <c r="F524" s="54" t="s">
        <v>58</v>
      </c>
      <c r="G524" s="54" t="s">
        <v>62</v>
      </c>
      <c r="H524" s="33"/>
      <c r="I524" s="54" t="s">
        <v>34</v>
      </c>
      <c r="J524" s="35">
        <v>0</v>
      </c>
      <c r="K524" s="35">
        <v>0</v>
      </c>
      <c r="L524" s="34">
        <v>0</v>
      </c>
      <c r="M524" s="34">
        <v>0</v>
      </c>
      <c r="N524" s="35"/>
      <c r="O524" s="34"/>
      <c r="P524" s="59"/>
      <c r="Q524" s="33">
        <v>0</v>
      </c>
      <c r="R524" s="59">
        <v>0</v>
      </c>
      <c r="S524" s="34">
        <v>0</v>
      </c>
      <c r="T524" s="47"/>
      <c r="U524" s="48"/>
      <c r="V524" s="49"/>
      <c r="W524" s="37"/>
      <c r="X524" s="60"/>
      <c r="Y524" s="37"/>
      <c r="Z524" s="37"/>
      <c r="AA524" s="37">
        <v>0</v>
      </c>
      <c r="AB524" s="37">
        <v>0</v>
      </c>
      <c r="AC524" s="37"/>
    </row>
    <row r="525" spans="1:29" ht="45" customHeight="1">
      <c r="A525" s="54"/>
      <c r="B525" s="55" t="str">
        <f t="shared" si="4"/>
        <v>월</v>
      </c>
      <c r="C525" s="55" t="str">
        <f t="shared" si="5"/>
        <v>26년 6월 3주차</v>
      </c>
      <c r="D525" s="55">
        <v>46193</v>
      </c>
      <c r="E525" s="54">
        <v>4</v>
      </c>
      <c r="F525" s="54" t="s">
        <v>58</v>
      </c>
      <c r="G525" s="54" t="s">
        <v>62</v>
      </c>
      <c r="H525" s="33"/>
      <c r="I525" s="54" t="s">
        <v>34</v>
      </c>
      <c r="J525" s="35">
        <v>0</v>
      </c>
      <c r="K525" s="35">
        <v>0</v>
      </c>
      <c r="L525" s="34">
        <v>0</v>
      </c>
      <c r="M525" s="34">
        <v>0</v>
      </c>
      <c r="N525" s="35"/>
      <c r="O525" s="34"/>
      <c r="P525" s="59"/>
      <c r="Q525" s="33">
        <v>0</v>
      </c>
      <c r="R525" s="59">
        <v>0</v>
      </c>
      <c r="S525" s="34">
        <v>0</v>
      </c>
      <c r="T525" s="47"/>
      <c r="U525" s="48"/>
      <c r="V525" s="49"/>
      <c r="W525" s="37"/>
      <c r="X525" s="60"/>
      <c r="Y525" s="37"/>
      <c r="Z525" s="37"/>
      <c r="AA525" s="37">
        <v>0</v>
      </c>
      <c r="AB525" s="37">
        <v>0</v>
      </c>
      <c r="AC525" s="37"/>
    </row>
    <row r="526" spans="1:29" ht="45" customHeight="1">
      <c r="A526" s="54"/>
      <c r="B526" s="55" t="str">
        <f t="shared" si="4"/>
        <v>월</v>
      </c>
      <c r="C526" s="55" t="str">
        <f t="shared" si="5"/>
        <v>26년 6월 3주차</v>
      </c>
      <c r="D526" s="55">
        <v>46194</v>
      </c>
      <c r="E526" s="54">
        <v>1</v>
      </c>
      <c r="F526" s="54" t="s">
        <v>58</v>
      </c>
      <c r="G526" s="54" t="s">
        <v>62</v>
      </c>
      <c r="H526" s="33"/>
      <c r="I526" s="54" t="s">
        <v>34</v>
      </c>
      <c r="J526" s="35">
        <v>66</v>
      </c>
      <c r="K526" s="35">
        <v>92</v>
      </c>
      <c r="L526" s="34">
        <v>888</v>
      </c>
      <c r="M526" s="34">
        <v>9652.1739130000005</v>
      </c>
      <c r="N526" s="35">
        <v>8</v>
      </c>
      <c r="O526" s="34">
        <v>111</v>
      </c>
      <c r="P526" s="59">
        <v>8.6956520000000008</v>
      </c>
      <c r="Q526" s="33">
        <v>13</v>
      </c>
      <c r="R526" s="59">
        <v>14.130435</v>
      </c>
      <c r="S526" s="34">
        <v>68.307692000000003</v>
      </c>
      <c r="T526" s="47"/>
      <c r="U526" s="48"/>
      <c r="V526" s="49"/>
      <c r="W526" s="37"/>
      <c r="X526" s="60"/>
      <c r="Y526" s="37"/>
      <c r="Z526" s="37"/>
      <c r="AA526" s="37">
        <v>15</v>
      </c>
      <c r="AB526" s="37">
        <v>1</v>
      </c>
      <c r="AC526" s="37"/>
    </row>
    <row r="527" spans="1:29" ht="45" customHeight="1">
      <c r="A527" s="54"/>
      <c r="B527" s="55" t="str">
        <f t="shared" si="4"/>
        <v>월</v>
      </c>
      <c r="C527" s="55" t="str">
        <f t="shared" si="5"/>
        <v>26년 6월 3주차</v>
      </c>
      <c r="D527" s="55">
        <v>46194</v>
      </c>
      <c r="E527" s="54">
        <v>2</v>
      </c>
      <c r="F527" s="54" t="s">
        <v>58</v>
      </c>
      <c r="G527" s="54" t="s">
        <v>62</v>
      </c>
      <c r="H527" s="33"/>
      <c r="I527" s="54" t="s">
        <v>34</v>
      </c>
      <c r="J527" s="35">
        <v>2199</v>
      </c>
      <c r="K527" s="35">
        <v>3778</v>
      </c>
      <c r="L527" s="34">
        <v>32466</v>
      </c>
      <c r="M527" s="34">
        <v>8593.4356800000005</v>
      </c>
      <c r="N527" s="35">
        <v>82</v>
      </c>
      <c r="O527" s="34">
        <v>395.926829</v>
      </c>
      <c r="P527" s="59">
        <v>2.170461</v>
      </c>
      <c r="Q527" s="33">
        <v>103</v>
      </c>
      <c r="R527" s="59">
        <v>2.7263099999999998</v>
      </c>
      <c r="S527" s="34">
        <v>315.20388400000002</v>
      </c>
      <c r="T527" s="47">
        <v>1.801885</v>
      </c>
      <c r="U527" s="48">
        <v>1</v>
      </c>
      <c r="V527" s="49">
        <v>58500</v>
      </c>
      <c r="W527" s="37">
        <v>32466</v>
      </c>
      <c r="X527" s="60">
        <v>6</v>
      </c>
      <c r="Y527" s="37">
        <v>416200</v>
      </c>
      <c r="Z527" s="37">
        <v>5411</v>
      </c>
      <c r="AA527" s="37">
        <v>70</v>
      </c>
      <c r="AB527" s="37">
        <v>2</v>
      </c>
      <c r="AC527" s="37"/>
    </row>
    <row r="528" spans="1:29" ht="45" customHeight="1">
      <c r="A528" s="54"/>
      <c r="B528" s="55" t="str">
        <f t="shared" si="4"/>
        <v>월</v>
      </c>
      <c r="C528" s="55" t="str">
        <f t="shared" si="5"/>
        <v>26년 6월 3주차</v>
      </c>
      <c r="D528" s="55">
        <v>46194</v>
      </c>
      <c r="E528" s="54">
        <v>3</v>
      </c>
      <c r="F528" s="54" t="s">
        <v>58</v>
      </c>
      <c r="G528" s="54" t="s">
        <v>62</v>
      </c>
      <c r="H528" s="33"/>
      <c r="I528" s="54" t="s">
        <v>34</v>
      </c>
      <c r="J528" s="35">
        <v>74</v>
      </c>
      <c r="K528" s="35">
        <v>88</v>
      </c>
      <c r="L528" s="34">
        <v>677</v>
      </c>
      <c r="M528" s="34">
        <v>7693.181818</v>
      </c>
      <c r="N528" s="35">
        <v>1</v>
      </c>
      <c r="O528" s="34">
        <v>677</v>
      </c>
      <c r="P528" s="59">
        <v>1.1363639999999999</v>
      </c>
      <c r="Q528" s="33">
        <v>2</v>
      </c>
      <c r="R528" s="59">
        <v>2.2727270000000002</v>
      </c>
      <c r="S528" s="34">
        <v>338.5</v>
      </c>
      <c r="T528" s="47"/>
      <c r="U528" s="48"/>
      <c r="V528" s="49"/>
      <c r="W528" s="37"/>
      <c r="X528" s="60"/>
      <c r="Y528" s="37"/>
      <c r="Z528" s="37"/>
      <c r="AA528" s="37">
        <v>2</v>
      </c>
      <c r="AB528" s="37">
        <v>1</v>
      </c>
      <c r="AC528" s="37"/>
    </row>
    <row r="529" spans="1:29" ht="45" customHeight="1">
      <c r="A529" s="54"/>
      <c r="B529" s="55" t="str">
        <f t="shared" si="4"/>
        <v>월</v>
      </c>
      <c r="C529" s="55" t="str">
        <f t="shared" si="5"/>
        <v>26년 6월 3주차</v>
      </c>
      <c r="D529" s="55">
        <v>46194</v>
      </c>
      <c r="E529" s="54">
        <v>4</v>
      </c>
      <c r="F529" s="54" t="s">
        <v>58</v>
      </c>
      <c r="G529" s="54" t="s">
        <v>62</v>
      </c>
      <c r="H529" s="33"/>
      <c r="I529" s="54" t="s">
        <v>34</v>
      </c>
      <c r="J529" s="35">
        <v>32</v>
      </c>
      <c r="K529" s="35">
        <v>32</v>
      </c>
      <c r="L529" s="34">
        <v>378</v>
      </c>
      <c r="M529" s="34">
        <v>11812.5</v>
      </c>
      <c r="N529" s="35">
        <v>1</v>
      </c>
      <c r="O529" s="34">
        <v>378</v>
      </c>
      <c r="P529" s="59">
        <v>3.125</v>
      </c>
      <c r="Q529" s="33">
        <v>2</v>
      </c>
      <c r="R529" s="59">
        <v>6.25</v>
      </c>
      <c r="S529" s="34">
        <v>189</v>
      </c>
      <c r="T529" s="47"/>
      <c r="U529" s="48"/>
      <c r="V529" s="49"/>
      <c r="W529" s="37"/>
      <c r="X529" s="60"/>
      <c r="Y529" s="37"/>
      <c r="Z529" s="37"/>
      <c r="AA529" s="37">
        <v>1</v>
      </c>
      <c r="AB529" s="37">
        <v>0</v>
      </c>
      <c r="AC529" s="37"/>
    </row>
    <row r="530" spans="1:29" ht="45" customHeight="1">
      <c r="A530" s="54"/>
      <c r="B530" s="55" t="str">
        <f t="shared" si="4"/>
        <v>월</v>
      </c>
      <c r="C530" s="55" t="str">
        <f t="shared" si="5"/>
        <v>26년 6월 4주차</v>
      </c>
      <c r="D530" s="55">
        <v>46195</v>
      </c>
      <c r="E530" s="54">
        <v>1</v>
      </c>
      <c r="F530" s="54" t="s">
        <v>58</v>
      </c>
      <c r="G530" s="54" t="s">
        <v>62</v>
      </c>
      <c r="H530" s="33"/>
      <c r="I530" s="54" t="s">
        <v>34</v>
      </c>
      <c r="J530" s="35">
        <v>0</v>
      </c>
      <c r="K530" s="35">
        <v>0</v>
      </c>
      <c r="L530" s="34">
        <v>0</v>
      </c>
      <c r="M530" s="34">
        <v>0</v>
      </c>
      <c r="N530" s="35"/>
      <c r="O530" s="34"/>
      <c r="P530" s="59"/>
      <c r="Q530" s="33">
        <v>0</v>
      </c>
      <c r="R530" s="59">
        <v>0</v>
      </c>
      <c r="S530" s="34">
        <v>0</v>
      </c>
      <c r="T530" s="47"/>
      <c r="U530" s="48"/>
      <c r="V530" s="49"/>
      <c r="W530" s="37"/>
      <c r="X530" s="60"/>
      <c r="Y530" s="37"/>
      <c r="Z530" s="37"/>
      <c r="AA530" s="37">
        <v>0</v>
      </c>
      <c r="AB530" s="37">
        <v>0</v>
      </c>
      <c r="AC530" s="37"/>
    </row>
    <row r="531" spans="1:29" ht="45" customHeight="1">
      <c r="A531" s="54"/>
      <c r="B531" s="55" t="str">
        <f t="shared" si="4"/>
        <v>월</v>
      </c>
      <c r="C531" s="55" t="str">
        <f t="shared" si="5"/>
        <v>26년 6월 4주차</v>
      </c>
      <c r="D531" s="55">
        <v>46195</v>
      </c>
      <c r="E531" s="54">
        <v>2</v>
      </c>
      <c r="F531" s="54" t="s">
        <v>58</v>
      </c>
      <c r="G531" s="54" t="s">
        <v>62</v>
      </c>
      <c r="H531" s="33"/>
      <c r="I531" s="54" t="s">
        <v>34</v>
      </c>
      <c r="J531" s="35">
        <v>2109</v>
      </c>
      <c r="K531" s="35">
        <v>3750</v>
      </c>
      <c r="L531" s="34">
        <v>29785</v>
      </c>
      <c r="M531" s="34">
        <v>7942.6666670000004</v>
      </c>
      <c r="N531" s="35">
        <v>75</v>
      </c>
      <c r="O531" s="34">
        <v>397.13333299999999</v>
      </c>
      <c r="P531" s="59">
        <v>2</v>
      </c>
      <c r="Q531" s="33">
        <v>102</v>
      </c>
      <c r="R531" s="59">
        <v>2.72</v>
      </c>
      <c r="S531" s="34">
        <v>292.00980399999997</v>
      </c>
      <c r="T531" s="47">
        <v>4.4015440000000003</v>
      </c>
      <c r="U531" s="48">
        <v>1</v>
      </c>
      <c r="V531" s="49">
        <v>131100</v>
      </c>
      <c r="W531" s="37">
        <v>29785</v>
      </c>
      <c r="X531" s="60">
        <v>1</v>
      </c>
      <c r="Y531" s="37">
        <v>149000</v>
      </c>
      <c r="Z531" s="37">
        <v>29785</v>
      </c>
      <c r="AA531" s="37">
        <v>48</v>
      </c>
      <c r="AB531" s="37">
        <v>1</v>
      </c>
      <c r="AC531" s="37"/>
    </row>
    <row r="532" spans="1:29" ht="45" customHeight="1">
      <c r="A532" s="54"/>
      <c r="B532" s="55" t="str">
        <f t="shared" si="4"/>
        <v>월</v>
      </c>
      <c r="C532" s="55" t="str">
        <f t="shared" si="5"/>
        <v>26년 6월 4주차</v>
      </c>
      <c r="D532" s="55">
        <v>46195</v>
      </c>
      <c r="E532" s="54">
        <v>3</v>
      </c>
      <c r="F532" s="54" t="s">
        <v>58</v>
      </c>
      <c r="G532" s="54" t="s">
        <v>62</v>
      </c>
      <c r="H532" s="33"/>
      <c r="I532" s="54" t="s">
        <v>34</v>
      </c>
      <c r="J532" s="35">
        <v>0</v>
      </c>
      <c r="K532" s="35">
        <v>0</v>
      </c>
      <c r="L532" s="34">
        <v>0</v>
      </c>
      <c r="M532" s="34">
        <v>0</v>
      </c>
      <c r="N532" s="35"/>
      <c r="O532" s="34"/>
      <c r="P532" s="59"/>
      <c r="Q532" s="33">
        <v>0</v>
      </c>
      <c r="R532" s="59">
        <v>0</v>
      </c>
      <c r="S532" s="34">
        <v>0</v>
      </c>
      <c r="T532" s="47"/>
      <c r="U532" s="48">
        <v>1</v>
      </c>
      <c r="V532" s="49">
        <v>122100</v>
      </c>
      <c r="W532" s="37">
        <v>0</v>
      </c>
      <c r="X532" s="60"/>
      <c r="Y532" s="37"/>
      <c r="Z532" s="37"/>
      <c r="AA532" s="37">
        <v>0</v>
      </c>
      <c r="AB532" s="37">
        <v>0</v>
      </c>
      <c r="AC532" s="37"/>
    </row>
    <row r="533" spans="1:29" ht="45" customHeight="1">
      <c r="A533" s="54"/>
      <c r="B533" s="55" t="str">
        <f t="shared" si="4"/>
        <v>월</v>
      </c>
      <c r="C533" s="55" t="str">
        <f t="shared" si="5"/>
        <v>26년 6월 4주차</v>
      </c>
      <c r="D533" s="55">
        <v>46195</v>
      </c>
      <c r="E533" s="54">
        <v>4</v>
      </c>
      <c r="F533" s="54" t="s">
        <v>58</v>
      </c>
      <c r="G533" s="54" t="s">
        <v>62</v>
      </c>
      <c r="H533" s="33"/>
      <c r="I533" s="54" t="s">
        <v>34</v>
      </c>
      <c r="J533" s="35">
        <v>33</v>
      </c>
      <c r="K533" s="35">
        <v>35</v>
      </c>
      <c r="L533" s="34">
        <v>309</v>
      </c>
      <c r="M533" s="34">
        <v>8828.5714289999996</v>
      </c>
      <c r="N533" s="35">
        <v>1</v>
      </c>
      <c r="O533" s="34">
        <v>309</v>
      </c>
      <c r="P533" s="59">
        <v>2.8571430000000002</v>
      </c>
      <c r="Q533" s="33">
        <v>1</v>
      </c>
      <c r="R533" s="59">
        <v>2.8571430000000002</v>
      </c>
      <c r="S533" s="34">
        <v>309</v>
      </c>
      <c r="T533" s="47"/>
      <c r="U533" s="48"/>
      <c r="V533" s="49"/>
      <c r="W533" s="37"/>
      <c r="X533" s="60"/>
      <c r="Y533" s="37"/>
      <c r="Z533" s="37"/>
      <c r="AA533" s="37">
        <v>3</v>
      </c>
      <c r="AB533" s="37">
        <v>0</v>
      </c>
      <c r="AC533" s="37"/>
    </row>
    <row r="534" spans="1:29" ht="45" customHeight="1">
      <c r="A534" s="54"/>
      <c r="B534" s="55" t="str">
        <f t="shared" si="4"/>
        <v>월</v>
      </c>
      <c r="C534" s="55" t="str">
        <f t="shared" si="5"/>
        <v>26년 6월 4주차</v>
      </c>
      <c r="D534" s="55">
        <v>46196</v>
      </c>
      <c r="E534" s="54">
        <v>1</v>
      </c>
      <c r="F534" s="54" t="s">
        <v>58</v>
      </c>
      <c r="G534" s="54" t="s">
        <v>62</v>
      </c>
      <c r="H534" s="33"/>
      <c r="I534" s="54" t="s">
        <v>34</v>
      </c>
      <c r="J534" s="35">
        <v>58</v>
      </c>
      <c r="K534" s="35">
        <v>68</v>
      </c>
      <c r="L534" s="34">
        <v>651</v>
      </c>
      <c r="M534" s="34">
        <v>9573.5294119999999</v>
      </c>
      <c r="N534" s="35">
        <v>9</v>
      </c>
      <c r="O534" s="34">
        <v>72.333332999999996</v>
      </c>
      <c r="P534" s="59">
        <v>13.235294</v>
      </c>
      <c r="Q534" s="33">
        <v>12</v>
      </c>
      <c r="R534" s="59">
        <v>17.647058999999999</v>
      </c>
      <c r="S534" s="34">
        <v>54.25</v>
      </c>
      <c r="T534" s="47"/>
      <c r="U534" s="48"/>
      <c r="V534" s="49"/>
      <c r="W534" s="37"/>
      <c r="X534" s="60"/>
      <c r="Y534" s="37"/>
      <c r="Z534" s="37"/>
      <c r="AA534" s="37">
        <v>12</v>
      </c>
      <c r="AB534" s="37">
        <v>0</v>
      </c>
      <c r="AC534" s="37"/>
    </row>
    <row r="535" spans="1:29" ht="45" customHeight="1">
      <c r="A535" s="54"/>
      <c r="B535" s="55" t="str">
        <f t="shared" si="4"/>
        <v>월</v>
      </c>
      <c r="C535" s="55" t="str">
        <f t="shared" si="5"/>
        <v>26년 6월 4주차</v>
      </c>
      <c r="D535" s="55">
        <v>46196</v>
      </c>
      <c r="E535" s="54">
        <v>2</v>
      </c>
      <c r="F535" s="54" t="s">
        <v>58</v>
      </c>
      <c r="G535" s="54" t="s">
        <v>62</v>
      </c>
      <c r="H535" s="33"/>
      <c r="I535" s="54" t="s">
        <v>34</v>
      </c>
      <c r="J535" s="35">
        <v>2172</v>
      </c>
      <c r="K535" s="35">
        <v>3592</v>
      </c>
      <c r="L535" s="34">
        <v>30946</v>
      </c>
      <c r="M535" s="34">
        <v>8615.2561249999999</v>
      </c>
      <c r="N535" s="35">
        <v>62</v>
      </c>
      <c r="O535" s="34">
        <v>499.129032</v>
      </c>
      <c r="P535" s="59">
        <v>1.7260580000000001</v>
      </c>
      <c r="Q535" s="33">
        <v>88</v>
      </c>
      <c r="R535" s="59">
        <v>2.4498890000000002</v>
      </c>
      <c r="S535" s="34">
        <v>351.65909099999999</v>
      </c>
      <c r="T535" s="47">
        <v>6.2237450000000001</v>
      </c>
      <c r="U535" s="48">
        <v>1</v>
      </c>
      <c r="V535" s="49">
        <v>192600</v>
      </c>
      <c r="W535" s="37">
        <v>30946</v>
      </c>
      <c r="X535" s="60">
        <v>4</v>
      </c>
      <c r="Y535" s="37">
        <v>245700</v>
      </c>
      <c r="Z535" s="37">
        <v>7736.5</v>
      </c>
      <c r="AA535" s="37">
        <v>77</v>
      </c>
      <c r="AB535" s="37">
        <v>1</v>
      </c>
      <c r="AC535" s="37"/>
    </row>
    <row r="536" spans="1:29" ht="45" customHeight="1">
      <c r="A536" s="54"/>
      <c r="B536" s="55" t="str">
        <f t="shared" si="4"/>
        <v>월</v>
      </c>
      <c r="C536" s="55" t="str">
        <f t="shared" si="5"/>
        <v>26년 6월 4주차</v>
      </c>
      <c r="D536" s="55">
        <v>46196</v>
      </c>
      <c r="E536" s="54">
        <v>3</v>
      </c>
      <c r="F536" s="54" t="s">
        <v>58</v>
      </c>
      <c r="G536" s="54" t="s">
        <v>62</v>
      </c>
      <c r="H536" s="33"/>
      <c r="I536" s="54" t="s">
        <v>34</v>
      </c>
      <c r="J536" s="35">
        <v>29</v>
      </c>
      <c r="K536" s="35">
        <v>34</v>
      </c>
      <c r="L536" s="34">
        <v>312</v>
      </c>
      <c r="M536" s="34">
        <v>9176.4705880000001</v>
      </c>
      <c r="N536" s="35"/>
      <c r="O536" s="34"/>
      <c r="P536" s="59"/>
      <c r="Q536" s="33">
        <v>0</v>
      </c>
      <c r="R536" s="59">
        <v>0</v>
      </c>
      <c r="S536" s="34">
        <v>0</v>
      </c>
      <c r="T536" s="47"/>
      <c r="U536" s="48"/>
      <c r="V536" s="49"/>
      <c r="W536" s="37"/>
      <c r="X536" s="60"/>
      <c r="Y536" s="37"/>
      <c r="Z536" s="37"/>
      <c r="AA536" s="37">
        <v>0</v>
      </c>
      <c r="AB536" s="37">
        <v>0</v>
      </c>
      <c r="AC536" s="37"/>
    </row>
    <row r="537" spans="1:29" ht="45" customHeight="1">
      <c r="A537" s="54"/>
      <c r="B537" s="55" t="str">
        <f t="shared" si="4"/>
        <v>월</v>
      </c>
      <c r="C537" s="55" t="str">
        <f t="shared" si="5"/>
        <v>26년 6월 4주차</v>
      </c>
      <c r="D537" s="55">
        <v>46196</v>
      </c>
      <c r="E537" s="54">
        <v>4</v>
      </c>
      <c r="F537" s="54" t="s">
        <v>58</v>
      </c>
      <c r="G537" s="54" t="s">
        <v>62</v>
      </c>
      <c r="H537" s="33"/>
      <c r="I537" s="54" t="s">
        <v>34</v>
      </c>
      <c r="J537" s="35">
        <v>82</v>
      </c>
      <c r="K537" s="35">
        <v>94</v>
      </c>
      <c r="L537" s="34">
        <v>624</v>
      </c>
      <c r="M537" s="34">
        <v>6638.2978720000001</v>
      </c>
      <c r="N537" s="35">
        <v>1</v>
      </c>
      <c r="O537" s="34">
        <v>624</v>
      </c>
      <c r="P537" s="59">
        <v>1.0638300000000001</v>
      </c>
      <c r="Q537" s="33">
        <v>2</v>
      </c>
      <c r="R537" s="59">
        <v>2.1276600000000001</v>
      </c>
      <c r="S537" s="34">
        <v>312</v>
      </c>
      <c r="T537" s="47"/>
      <c r="U537" s="48"/>
      <c r="V537" s="49"/>
      <c r="W537" s="37"/>
      <c r="X537" s="60"/>
      <c r="Y537" s="37"/>
      <c r="Z537" s="37"/>
      <c r="AA537" s="37">
        <v>6</v>
      </c>
      <c r="AB537" s="37">
        <v>0</v>
      </c>
      <c r="AC537" s="37"/>
    </row>
    <row r="538" spans="1:29" ht="45" customHeight="1">
      <c r="A538" s="54"/>
      <c r="B538" s="55" t="str">
        <f t="shared" si="4"/>
        <v>월</v>
      </c>
      <c r="C538" s="55" t="str">
        <f t="shared" si="5"/>
        <v>26년 6월 4주차</v>
      </c>
      <c r="D538" s="55">
        <v>46197</v>
      </c>
      <c r="E538" s="54">
        <v>1</v>
      </c>
      <c r="F538" s="54" t="s">
        <v>58</v>
      </c>
      <c r="G538" s="54" t="s">
        <v>62</v>
      </c>
      <c r="H538" s="33"/>
      <c r="I538" s="54" t="s">
        <v>34</v>
      </c>
      <c r="J538" s="35">
        <v>5</v>
      </c>
      <c r="K538" s="35">
        <v>5</v>
      </c>
      <c r="L538" s="34">
        <v>86</v>
      </c>
      <c r="M538" s="34">
        <v>17200</v>
      </c>
      <c r="N538" s="35">
        <v>2</v>
      </c>
      <c r="O538" s="34">
        <v>43</v>
      </c>
      <c r="P538" s="59">
        <v>40</v>
      </c>
      <c r="Q538" s="33">
        <v>2</v>
      </c>
      <c r="R538" s="59">
        <v>40</v>
      </c>
      <c r="S538" s="34">
        <v>43</v>
      </c>
      <c r="T538" s="47"/>
      <c r="U538" s="48"/>
      <c r="V538" s="49"/>
      <c r="W538" s="37"/>
      <c r="X538" s="60"/>
      <c r="Y538" s="37"/>
      <c r="Z538" s="37"/>
      <c r="AA538" s="37">
        <v>0</v>
      </c>
      <c r="AB538" s="37">
        <v>0</v>
      </c>
      <c r="AC538" s="37"/>
    </row>
    <row r="539" spans="1:29" ht="45" customHeight="1">
      <c r="A539" s="54"/>
      <c r="B539" s="55" t="str">
        <f t="shared" si="4"/>
        <v>월</v>
      </c>
      <c r="C539" s="55" t="str">
        <f t="shared" si="5"/>
        <v>26년 6월 4주차</v>
      </c>
      <c r="D539" s="55">
        <v>46197</v>
      </c>
      <c r="E539" s="54">
        <v>2</v>
      </c>
      <c r="F539" s="54" t="s">
        <v>58</v>
      </c>
      <c r="G539" s="54" t="s">
        <v>62</v>
      </c>
      <c r="H539" s="33"/>
      <c r="I539" s="54" t="s">
        <v>34</v>
      </c>
      <c r="J539" s="35">
        <v>2162</v>
      </c>
      <c r="K539" s="35">
        <v>3177</v>
      </c>
      <c r="L539" s="34">
        <v>28663</v>
      </c>
      <c r="M539" s="34">
        <v>9022.0333649999993</v>
      </c>
      <c r="N539" s="35">
        <v>63</v>
      </c>
      <c r="O539" s="34">
        <v>454.968254</v>
      </c>
      <c r="P539" s="59">
        <v>1.9830030000000001</v>
      </c>
      <c r="Q539" s="33">
        <v>86</v>
      </c>
      <c r="R539" s="59">
        <v>2.7069559999999999</v>
      </c>
      <c r="S539" s="34">
        <v>333.29069800000002</v>
      </c>
      <c r="T539" s="47">
        <v>3.0143390000000001</v>
      </c>
      <c r="U539" s="48">
        <v>1</v>
      </c>
      <c r="V539" s="49">
        <v>86400</v>
      </c>
      <c r="W539" s="37">
        <v>28663</v>
      </c>
      <c r="X539" s="60">
        <v>1</v>
      </c>
      <c r="Y539" s="37">
        <v>96000</v>
      </c>
      <c r="Z539" s="37">
        <v>28663</v>
      </c>
      <c r="AA539" s="37">
        <v>47</v>
      </c>
      <c r="AB539" s="37">
        <v>1</v>
      </c>
      <c r="AC539" s="37"/>
    </row>
    <row r="540" spans="1:29" ht="45" customHeight="1">
      <c r="A540" s="54"/>
      <c r="B540" s="55" t="str">
        <f t="shared" si="4"/>
        <v>월</v>
      </c>
      <c r="C540" s="55" t="str">
        <f t="shared" si="5"/>
        <v>26년 6월 4주차</v>
      </c>
      <c r="D540" s="55">
        <v>46197</v>
      </c>
      <c r="E540" s="54">
        <v>3</v>
      </c>
      <c r="F540" s="54" t="s">
        <v>58</v>
      </c>
      <c r="G540" s="54" t="s">
        <v>62</v>
      </c>
      <c r="H540" s="33"/>
      <c r="I540" s="54" t="s">
        <v>34</v>
      </c>
      <c r="J540" s="35">
        <v>78</v>
      </c>
      <c r="K540" s="35">
        <v>94</v>
      </c>
      <c r="L540" s="34">
        <v>947</v>
      </c>
      <c r="M540" s="34">
        <v>10074.46809</v>
      </c>
      <c r="N540" s="35">
        <v>1</v>
      </c>
      <c r="O540" s="34">
        <v>947</v>
      </c>
      <c r="P540" s="59">
        <v>1.0638300000000001</v>
      </c>
      <c r="Q540" s="33">
        <v>2</v>
      </c>
      <c r="R540" s="59">
        <v>2.1276600000000001</v>
      </c>
      <c r="S540" s="34">
        <v>473.5</v>
      </c>
      <c r="T540" s="47"/>
      <c r="U540" s="48"/>
      <c r="V540" s="49"/>
      <c r="W540" s="37"/>
      <c r="X540" s="60"/>
      <c r="Y540" s="37"/>
      <c r="Z540" s="37"/>
      <c r="AA540" s="37">
        <v>5</v>
      </c>
      <c r="AB540" s="37">
        <v>0</v>
      </c>
      <c r="AC540" s="37"/>
    </row>
    <row r="541" spans="1:29" ht="45" customHeight="1">
      <c r="A541" s="54"/>
      <c r="B541" s="55" t="str">
        <f t="shared" si="4"/>
        <v>월</v>
      </c>
      <c r="C541" s="55" t="str">
        <f t="shared" si="5"/>
        <v>26년 6월 4주차</v>
      </c>
      <c r="D541" s="55">
        <v>46197</v>
      </c>
      <c r="E541" s="54">
        <v>4</v>
      </c>
      <c r="F541" s="54" t="s">
        <v>58</v>
      </c>
      <c r="G541" s="54" t="s">
        <v>62</v>
      </c>
      <c r="H541" s="33"/>
      <c r="I541" s="54" t="s">
        <v>34</v>
      </c>
      <c r="J541" s="35">
        <v>194</v>
      </c>
      <c r="K541" s="35">
        <v>224</v>
      </c>
      <c r="L541" s="34">
        <v>1938</v>
      </c>
      <c r="M541" s="34">
        <v>8651.7857139999996</v>
      </c>
      <c r="N541" s="35">
        <v>5</v>
      </c>
      <c r="O541" s="34">
        <v>387.6</v>
      </c>
      <c r="P541" s="59">
        <v>2.2321430000000002</v>
      </c>
      <c r="Q541" s="33">
        <v>6</v>
      </c>
      <c r="R541" s="59">
        <v>2.6785709999999998</v>
      </c>
      <c r="S541" s="34">
        <v>323</v>
      </c>
      <c r="T541" s="47"/>
      <c r="U541" s="48"/>
      <c r="V541" s="49"/>
      <c r="W541" s="37"/>
      <c r="X541" s="60"/>
      <c r="Y541" s="37"/>
      <c r="Z541" s="37"/>
      <c r="AA541" s="37">
        <v>8</v>
      </c>
      <c r="AB541" s="37">
        <v>0</v>
      </c>
      <c r="AC541" s="37"/>
    </row>
    <row r="542" spans="1:29" ht="45" customHeight="1">
      <c r="A542" s="54"/>
      <c r="B542" s="55" t="str">
        <f t="shared" si="4"/>
        <v>월</v>
      </c>
      <c r="C542" s="55" t="str">
        <f t="shared" si="5"/>
        <v>00년 1월 1주차</v>
      </c>
      <c r="D542" s="55"/>
      <c r="E542" s="54"/>
      <c r="F542" s="54"/>
      <c r="G542" s="54"/>
      <c r="H542" s="33"/>
      <c r="I542" s="54"/>
      <c r="J542" s="35"/>
      <c r="K542" s="35"/>
      <c r="L542" s="34"/>
      <c r="M542" s="34"/>
      <c r="N542" s="35"/>
      <c r="O542" s="34"/>
      <c r="P542" s="59"/>
      <c r="Q542" s="33"/>
      <c r="R542" s="59"/>
      <c r="S542" s="34"/>
      <c r="T542" s="47"/>
      <c r="U542" s="48"/>
      <c r="V542" s="49"/>
      <c r="W542" s="37"/>
      <c r="X542" s="60"/>
      <c r="Y542" s="37"/>
      <c r="Z542" s="37"/>
      <c r="AA542" s="37"/>
      <c r="AB542" s="37"/>
      <c r="AC542" s="37"/>
    </row>
    <row r="543" spans="1:29" ht="45" customHeight="1">
      <c r="A543" s="54"/>
      <c r="B543" s="55" t="str">
        <f t="shared" si="4"/>
        <v>월</v>
      </c>
      <c r="C543" s="55" t="str">
        <f t="shared" si="5"/>
        <v>00년 1월 1주차</v>
      </c>
      <c r="D543" s="55"/>
      <c r="E543" s="54"/>
      <c r="F543" s="54"/>
      <c r="G543" s="54"/>
      <c r="H543" s="33"/>
      <c r="I543" s="54"/>
      <c r="J543" s="35"/>
      <c r="K543" s="35"/>
      <c r="L543" s="34"/>
      <c r="M543" s="34"/>
      <c r="N543" s="35"/>
      <c r="O543" s="34"/>
      <c r="P543" s="59"/>
      <c r="Q543" s="33"/>
      <c r="R543" s="59"/>
      <c r="S543" s="34"/>
      <c r="T543" s="47"/>
      <c r="U543" s="48"/>
      <c r="V543" s="49"/>
      <c r="W543" s="37"/>
      <c r="X543" s="60"/>
      <c r="Y543" s="37"/>
      <c r="Z543" s="37"/>
      <c r="AA543" s="37"/>
      <c r="AB543" s="37"/>
      <c r="AC543" s="37"/>
    </row>
    <row r="544" spans="1:29" ht="45" customHeight="1">
      <c r="A544" s="54"/>
      <c r="B544" s="55" t="str">
        <f t="shared" si="4"/>
        <v>월</v>
      </c>
      <c r="C544" s="55" t="str">
        <f t="shared" si="5"/>
        <v>00년 1월 1주차</v>
      </c>
      <c r="D544" s="55"/>
      <c r="E544" s="54"/>
      <c r="F544" s="54"/>
      <c r="G544" s="54"/>
      <c r="H544" s="33"/>
      <c r="I544" s="54"/>
      <c r="J544" s="35"/>
      <c r="K544" s="35"/>
      <c r="L544" s="34"/>
      <c r="M544" s="34"/>
      <c r="N544" s="35"/>
      <c r="O544" s="34"/>
      <c r="P544" s="59"/>
      <c r="Q544" s="33"/>
      <c r="R544" s="59"/>
      <c r="S544" s="34"/>
      <c r="T544" s="47"/>
      <c r="U544" s="48"/>
      <c r="V544" s="49"/>
      <c r="W544" s="37"/>
      <c r="X544" s="60"/>
      <c r="Y544" s="37"/>
      <c r="Z544" s="37"/>
      <c r="AA544" s="37"/>
      <c r="AB544" s="37"/>
      <c r="AC544" s="37"/>
    </row>
    <row r="545" spans="1:29" ht="45" customHeight="1">
      <c r="A545" s="54"/>
      <c r="B545" s="55" t="str">
        <f t="shared" si="4"/>
        <v>월</v>
      </c>
      <c r="C545" s="55" t="str">
        <f t="shared" si="5"/>
        <v>00년 1월 1주차</v>
      </c>
      <c r="D545" s="55"/>
      <c r="E545" s="54"/>
      <c r="F545" s="54"/>
      <c r="G545" s="54"/>
      <c r="H545" s="33"/>
      <c r="I545" s="54"/>
      <c r="J545" s="35"/>
      <c r="K545" s="35"/>
      <c r="L545" s="34"/>
      <c r="M545" s="34"/>
      <c r="N545" s="35"/>
      <c r="O545" s="34"/>
      <c r="P545" s="59"/>
      <c r="Q545" s="33"/>
      <c r="R545" s="59"/>
      <c r="S545" s="34"/>
      <c r="T545" s="47"/>
      <c r="U545" s="48"/>
      <c r="V545" s="49"/>
      <c r="W545" s="37"/>
      <c r="X545" s="60"/>
      <c r="Y545" s="37"/>
      <c r="Z545" s="37"/>
      <c r="AA545" s="37"/>
      <c r="AB545" s="37"/>
      <c r="AC545" s="37"/>
    </row>
    <row r="546" spans="1:29" ht="45" customHeight="1">
      <c r="A546" s="54"/>
      <c r="B546" s="55" t="str">
        <f t="shared" si="4"/>
        <v>월</v>
      </c>
      <c r="C546" s="55" t="str">
        <f t="shared" si="5"/>
        <v>00년 1월 1주차</v>
      </c>
      <c r="D546" s="55"/>
      <c r="E546" s="54"/>
      <c r="F546" s="54"/>
      <c r="G546" s="54"/>
      <c r="H546" s="33"/>
      <c r="I546" s="54"/>
      <c r="J546" s="35"/>
      <c r="K546" s="35"/>
      <c r="L546" s="34"/>
      <c r="M546" s="34"/>
      <c r="N546" s="35"/>
      <c r="O546" s="34"/>
      <c r="P546" s="59"/>
      <c r="Q546" s="33"/>
      <c r="R546" s="59"/>
      <c r="S546" s="34"/>
      <c r="T546" s="47"/>
      <c r="U546" s="48"/>
      <c r="V546" s="49"/>
      <c r="W546" s="37"/>
      <c r="X546" s="60"/>
      <c r="Y546" s="37"/>
      <c r="Z546" s="37"/>
      <c r="AA546" s="37"/>
      <c r="AB546" s="37"/>
      <c r="AC546" s="37"/>
    </row>
    <row r="547" spans="1:29" ht="45" customHeight="1">
      <c r="A547" s="54"/>
      <c r="B547" s="55" t="str">
        <f t="shared" si="4"/>
        <v>월</v>
      </c>
      <c r="C547" s="55" t="str">
        <f t="shared" si="5"/>
        <v>00년 1월 1주차</v>
      </c>
      <c r="D547" s="55"/>
      <c r="E547" s="54"/>
      <c r="F547" s="54"/>
      <c r="G547" s="54"/>
      <c r="H547" s="33"/>
      <c r="I547" s="54"/>
      <c r="J547" s="35"/>
      <c r="K547" s="35"/>
      <c r="L547" s="34"/>
      <c r="M547" s="34"/>
      <c r="N547" s="35"/>
      <c r="O547" s="34"/>
      <c r="P547" s="59"/>
      <c r="Q547" s="33"/>
      <c r="R547" s="59"/>
      <c r="S547" s="34"/>
      <c r="T547" s="47"/>
      <c r="U547" s="48"/>
      <c r="V547" s="49"/>
      <c r="W547" s="37"/>
      <c r="X547" s="60"/>
      <c r="Y547" s="37"/>
      <c r="Z547" s="37"/>
      <c r="AA547" s="37"/>
      <c r="AB547" s="37"/>
      <c r="AC547" s="37"/>
    </row>
    <row r="548" spans="1:29" ht="45" customHeight="1">
      <c r="A548" s="54"/>
      <c r="B548" s="55" t="str">
        <f t="shared" si="4"/>
        <v>월</v>
      </c>
      <c r="C548" s="55" t="str">
        <f t="shared" si="5"/>
        <v>00년 1월 1주차</v>
      </c>
      <c r="D548" s="55"/>
      <c r="E548" s="54"/>
      <c r="F548" s="54"/>
      <c r="G548" s="54"/>
      <c r="H548" s="33"/>
      <c r="I548" s="54"/>
      <c r="J548" s="35"/>
      <c r="K548" s="35"/>
      <c r="L548" s="34"/>
      <c r="M548" s="34"/>
      <c r="N548" s="35"/>
      <c r="O548" s="34"/>
      <c r="P548" s="59"/>
      <c r="Q548" s="33"/>
      <c r="R548" s="59"/>
      <c r="S548" s="34"/>
      <c r="T548" s="47"/>
      <c r="U548" s="48"/>
      <c r="V548" s="49"/>
      <c r="W548" s="37"/>
      <c r="X548" s="60"/>
      <c r="Y548" s="37"/>
      <c r="Z548" s="37"/>
      <c r="AA548" s="37"/>
      <c r="AB548" s="37"/>
      <c r="AC548" s="37"/>
    </row>
    <row r="549" spans="1:29" ht="45" customHeight="1">
      <c r="A549" s="54"/>
      <c r="B549" s="55" t="str">
        <f t="shared" si="4"/>
        <v>월</v>
      </c>
      <c r="C549" s="55" t="str">
        <f t="shared" si="5"/>
        <v>00년 1월 1주차</v>
      </c>
      <c r="D549" s="55"/>
      <c r="E549" s="54"/>
      <c r="F549" s="54"/>
      <c r="G549" s="54"/>
      <c r="H549" s="33"/>
      <c r="I549" s="54"/>
      <c r="J549" s="35"/>
      <c r="K549" s="35"/>
      <c r="L549" s="34"/>
      <c r="M549" s="34"/>
      <c r="N549" s="35"/>
      <c r="O549" s="34"/>
      <c r="P549" s="59"/>
      <c r="Q549" s="33"/>
      <c r="R549" s="59"/>
      <c r="S549" s="34"/>
      <c r="T549" s="47"/>
      <c r="U549" s="48"/>
      <c r="V549" s="49"/>
      <c r="W549" s="37"/>
      <c r="X549" s="60"/>
      <c r="Y549" s="37"/>
      <c r="Z549" s="37"/>
      <c r="AA549" s="37"/>
      <c r="AB549" s="37"/>
      <c r="AC549" s="37"/>
    </row>
    <row r="550" spans="1:29" ht="45" customHeight="1">
      <c r="A550" s="54"/>
      <c r="B550" s="55" t="str">
        <f t="shared" si="4"/>
        <v>월</v>
      </c>
      <c r="C550" s="55" t="str">
        <f t="shared" si="5"/>
        <v>00년 1월 1주차</v>
      </c>
      <c r="D550" s="55"/>
      <c r="E550" s="54"/>
      <c r="F550" s="54"/>
      <c r="G550" s="54"/>
      <c r="H550" s="33"/>
      <c r="I550" s="54"/>
      <c r="J550" s="35"/>
      <c r="K550" s="35"/>
      <c r="L550" s="34"/>
      <c r="M550" s="34"/>
      <c r="N550" s="35"/>
      <c r="O550" s="34"/>
      <c r="P550" s="59"/>
      <c r="Q550" s="33"/>
      <c r="R550" s="59"/>
      <c r="S550" s="34"/>
      <c r="T550" s="47"/>
      <c r="U550" s="48"/>
      <c r="V550" s="49"/>
      <c r="W550" s="37"/>
      <c r="X550" s="60"/>
      <c r="Y550" s="37"/>
      <c r="Z550" s="37"/>
      <c r="AA550" s="37"/>
      <c r="AB550" s="37"/>
      <c r="AC550" s="37"/>
    </row>
    <row r="551" spans="1:29" ht="45" customHeight="1">
      <c r="A551" s="54"/>
      <c r="B551" s="55" t="str">
        <f t="shared" si="4"/>
        <v>월</v>
      </c>
      <c r="C551" s="55" t="str">
        <f t="shared" si="5"/>
        <v>00년 1월 1주차</v>
      </c>
      <c r="D551" s="55"/>
      <c r="E551" s="54"/>
      <c r="F551" s="54"/>
      <c r="G551" s="54"/>
      <c r="H551" s="33"/>
      <c r="I551" s="54"/>
      <c r="J551" s="35"/>
      <c r="K551" s="35"/>
      <c r="L551" s="34"/>
      <c r="M551" s="34"/>
      <c r="N551" s="35"/>
      <c r="O551" s="34"/>
      <c r="P551" s="59"/>
      <c r="Q551" s="33"/>
      <c r="R551" s="59"/>
      <c r="S551" s="34"/>
      <c r="T551" s="47"/>
      <c r="U551" s="48"/>
      <c r="V551" s="49"/>
      <c r="W551" s="37"/>
      <c r="X551" s="60"/>
      <c r="Y551" s="37"/>
      <c r="Z551" s="37"/>
      <c r="AA551" s="37"/>
      <c r="AB551" s="37"/>
      <c r="AC551" s="37"/>
    </row>
    <row r="552" spans="1:29" ht="45" customHeight="1">
      <c r="A552" s="54"/>
      <c r="B552" s="55" t="str">
        <f t="shared" si="4"/>
        <v>월</v>
      </c>
      <c r="C552" s="55" t="str">
        <f t="shared" si="5"/>
        <v>00년 1월 1주차</v>
      </c>
      <c r="D552" s="55"/>
      <c r="E552" s="54"/>
      <c r="F552" s="54"/>
      <c r="G552" s="54"/>
      <c r="H552" s="33"/>
      <c r="I552" s="54"/>
      <c r="J552" s="35"/>
      <c r="K552" s="35"/>
      <c r="L552" s="34"/>
      <c r="M552" s="34"/>
      <c r="N552" s="35"/>
      <c r="O552" s="34"/>
      <c r="P552" s="59"/>
      <c r="Q552" s="33"/>
      <c r="R552" s="59"/>
      <c r="S552" s="34"/>
      <c r="T552" s="47"/>
      <c r="U552" s="48"/>
      <c r="V552" s="49"/>
      <c r="W552" s="37"/>
      <c r="X552" s="60"/>
      <c r="Y552" s="37"/>
      <c r="Z552" s="37"/>
      <c r="AA552" s="37"/>
      <c r="AB552" s="37"/>
      <c r="AC552" s="37"/>
    </row>
    <row r="553" spans="1:29" ht="45" customHeight="1">
      <c r="A553" s="54"/>
      <c r="B553" s="55" t="str">
        <f t="shared" si="4"/>
        <v>월</v>
      </c>
      <c r="C553" s="55" t="str">
        <f t="shared" si="5"/>
        <v>00년 1월 1주차</v>
      </c>
      <c r="D553" s="55"/>
      <c r="E553" s="54"/>
      <c r="F553" s="54"/>
      <c r="G553" s="54"/>
      <c r="H553" s="33"/>
      <c r="I553" s="54"/>
      <c r="J553" s="35"/>
      <c r="K553" s="35"/>
      <c r="L553" s="34"/>
      <c r="M553" s="34"/>
      <c r="N553" s="35"/>
      <c r="O553" s="34"/>
      <c r="P553" s="59"/>
      <c r="Q553" s="33"/>
      <c r="R553" s="59"/>
      <c r="S553" s="34"/>
      <c r="T553" s="47"/>
      <c r="U553" s="48"/>
      <c r="V553" s="49"/>
      <c r="W553" s="37"/>
      <c r="X553" s="60"/>
      <c r="Y553" s="37"/>
      <c r="Z553" s="37"/>
      <c r="AA553" s="37"/>
      <c r="AB553" s="37"/>
      <c r="AC553" s="37"/>
    </row>
    <row r="554" spans="1:29" ht="45" customHeight="1">
      <c r="A554" s="54"/>
      <c r="B554" s="55" t="str">
        <f t="shared" si="4"/>
        <v>월</v>
      </c>
      <c r="C554" s="55" t="str">
        <f t="shared" si="5"/>
        <v>00년 1월 1주차</v>
      </c>
      <c r="D554" s="55"/>
      <c r="E554" s="54"/>
      <c r="F554" s="54"/>
      <c r="G554" s="54"/>
      <c r="H554" s="33"/>
      <c r="I554" s="54"/>
      <c r="J554" s="35"/>
      <c r="K554" s="35"/>
      <c r="L554" s="34"/>
      <c r="M554" s="34"/>
      <c r="N554" s="35"/>
      <c r="O554" s="34"/>
      <c r="P554" s="59"/>
      <c r="Q554" s="33"/>
      <c r="R554" s="59"/>
      <c r="S554" s="34"/>
      <c r="T554" s="47"/>
      <c r="U554" s="48"/>
      <c r="V554" s="49"/>
      <c r="W554" s="37"/>
      <c r="X554" s="60"/>
      <c r="Y554" s="37"/>
      <c r="Z554" s="37"/>
      <c r="AA554" s="37"/>
      <c r="AB554" s="37"/>
      <c r="AC554" s="37"/>
    </row>
    <row r="555" spans="1:29" ht="45" customHeight="1">
      <c r="A555" s="54"/>
      <c r="B555" s="55" t="str">
        <f t="shared" si="4"/>
        <v>월</v>
      </c>
      <c r="C555" s="55" t="str">
        <f t="shared" si="5"/>
        <v>00년 1월 1주차</v>
      </c>
      <c r="D555" s="55"/>
      <c r="E555" s="54"/>
      <c r="F555" s="54"/>
      <c r="G555" s="54"/>
      <c r="H555" s="33"/>
      <c r="I555" s="54"/>
      <c r="J555" s="35"/>
      <c r="K555" s="35"/>
      <c r="L555" s="34"/>
      <c r="M555" s="34"/>
      <c r="N555" s="35"/>
      <c r="O555" s="34"/>
      <c r="P555" s="59"/>
      <c r="Q555" s="33"/>
      <c r="R555" s="59"/>
      <c r="S555" s="34"/>
      <c r="T555" s="47"/>
      <c r="U555" s="48"/>
      <c r="V555" s="49"/>
      <c r="W555" s="37"/>
      <c r="X555" s="60"/>
      <c r="Y555" s="37"/>
      <c r="Z555" s="37"/>
      <c r="AA555" s="37"/>
      <c r="AB555" s="37"/>
      <c r="AC555" s="37"/>
    </row>
    <row r="556" spans="1:29" ht="45" customHeight="1">
      <c r="A556" s="54"/>
      <c r="B556" s="55" t="str">
        <f t="shared" si="4"/>
        <v>월</v>
      </c>
      <c r="C556" s="55" t="str">
        <f t="shared" si="5"/>
        <v>00년 1월 1주차</v>
      </c>
      <c r="D556" s="55"/>
      <c r="E556" s="54"/>
      <c r="F556" s="54"/>
      <c r="G556" s="54"/>
      <c r="H556" s="33"/>
      <c r="I556" s="54"/>
      <c r="J556" s="35"/>
      <c r="K556" s="35"/>
      <c r="L556" s="34"/>
      <c r="M556" s="34"/>
      <c r="N556" s="35"/>
      <c r="O556" s="34"/>
      <c r="P556" s="59"/>
      <c r="Q556" s="33"/>
      <c r="R556" s="59"/>
      <c r="S556" s="34"/>
      <c r="T556" s="47"/>
      <c r="U556" s="48"/>
      <c r="V556" s="49"/>
      <c r="W556" s="37"/>
      <c r="X556" s="60"/>
      <c r="Y556" s="37"/>
      <c r="Z556" s="37"/>
      <c r="AA556" s="37"/>
      <c r="AB556" s="37"/>
      <c r="AC556" s="37"/>
    </row>
    <row r="557" spans="1:29" ht="45" customHeight="1">
      <c r="A557" s="54"/>
      <c r="B557" s="55" t="str">
        <f t="shared" si="4"/>
        <v>월</v>
      </c>
      <c r="C557" s="55" t="str">
        <f t="shared" si="5"/>
        <v>00년 1월 1주차</v>
      </c>
      <c r="D557" s="55"/>
      <c r="E557" s="54"/>
      <c r="F557" s="54"/>
      <c r="G557" s="54"/>
      <c r="H557" s="33"/>
      <c r="I557" s="54"/>
      <c r="J557" s="35"/>
      <c r="K557" s="35"/>
      <c r="L557" s="34"/>
      <c r="M557" s="34"/>
      <c r="N557" s="35"/>
      <c r="O557" s="34"/>
      <c r="P557" s="59"/>
      <c r="Q557" s="33"/>
      <c r="R557" s="59"/>
      <c r="S557" s="34"/>
      <c r="T557" s="47"/>
      <c r="U557" s="48"/>
      <c r="V557" s="49"/>
      <c r="W557" s="37"/>
      <c r="X557" s="60"/>
      <c r="Y557" s="37"/>
      <c r="Z557" s="37"/>
      <c r="AA557" s="37"/>
      <c r="AB557" s="37"/>
      <c r="AC557" s="37"/>
    </row>
    <row r="558" spans="1:29" ht="45" customHeight="1">
      <c r="A558" s="54"/>
      <c r="B558" s="55" t="str">
        <f t="shared" si="4"/>
        <v>월</v>
      </c>
      <c r="C558" s="55" t="str">
        <f t="shared" si="5"/>
        <v>00년 1월 1주차</v>
      </c>
      <c r="D558" s="55"/>
      <c r="E558" s="54"/>
      <c r="F558" s="54"/>
      <c r="G558" s="54"/>
      <c r="H558" s="33"/>
      <c r="I558" s="54"/>
      <c r="J558" s="35"/>
      <c r="K558" s="35"/>
      <c r="L558" s="34"/>
      <c r="M558" s="34"/>
      <c r="N558" s="35"/>
      <c r="O558" s="34"/>
      <c r="P558" s="59"/>
      <c r="Q558" s="33"/>
      <c r="R558" s="59"/>
      <c r="S558" s="34"/>
      <c r="T558" s="47"/>
      <c r="U558" s="48"/>
      <c r="V558" s="49"/>
      <c r="W558" s="37"/>
      <c r="X558" s="60"/>
      <c r="Y558" s="37"/>
      <c r="Z558" s="37"/>
      <c r="AA558" s="37"/>
      <c r="AB558" s="37"/>
      <c r="AC558" s="37"/>
    </row>
    <row r="559" spans="1:29" ht="45" customHeight="1">
      <c r="A559" s="54"/>
      <c r="B559" s="55" t="str">
        <f t="shared" si="4"/>
        <v>월</v>
      </c>
      <c r="C559" s="55" t="str">
        <f t="shared" si="5"/>
        <v>00년 1월 1주차</v>
      </c>
      <c r="D559" s="55"/>
      <c r="E559" s="54"/>
      <c r="F559" s="54"/>
      <c r="G559" s="54"/>
      <c r="H559" s="33"/>
      <c r="I559" s="54"/>
      <c r="J559" s="35"/>
      <c r="K559" s="35"/>
      <c r="L559" s="34"/>
      <c r="M559" s="34"/>
      <c r="N559" s="35"/>
      <c r="O559" s="34"/>
      <c r="P559" s="59"/>
      <c r="Q559" s="33"/>
      <c r="R559" s="59"/>
      <c r="S559" s="34"/>
      <c r="T559" s="47"/>
      <c r="U559" s="48"/>
      <c r="V559" s="49"/>
      <c r="W559" s="37"/>
      <c r="X559" s="60"/>
      <c r="Y559" s="37"/>
      <c r="Z559" s="37"/>
      <c r="AA559" s="37"/>
      <c r="AB559" s="37"/>
      <c r="AC559" s="37"/>
    </row>
    <row r="560" spans="1:29" ht="45" customHeight="1">
      <c r="A560" s="54"/>
      <c r="B560" s="55" t="str">
        <f t="shared" si="4"/>
        <v>월</v>
      </c>
      <c r="C560" s="55" t="str">
        <f t="shared" si="5"/>
        <v>00년 1월 1주차</v>
      </c>
      <c r="D560" s="55"/>
      <c r="E560" s="54"/>
      <c r="F560" s="54"/>
      <c r="G560" s="54"/>
      <c r="H560" s="33"/>
      <c r="I560" s="54"/>
      <c r="J560" s="35"/>
      <c r="K560" s="35"/>
      <c r="L560" s="34"/>
      <c r="M560" s="34"/>
      <c r="N560" s="35"/>
      <c r="O560" s="34"/>
      <c r="P560" s="59"/>
      <c r="Q560" s="33"/>
      <c r="R560" s="59"/>
      <c r="S560" s="34"/>
      <c r="T560" s="47"/>
      <c r="U560" s="48"/>
      <c r="V560" s="49"/>
      <c r="W560" s="37"/>
      <c r="X560" s="60"/>
      <c r="Y560" s="37"/>
      <c r="Z560" s="37"/>
      <c r="AA560" s="37"/>
      <c r="AB560" s="37"/>
      <c r="AC560" s="37"/>
    </row>
    <row r="561" spans="1:29" ht="45" customHeight="1">
      <c r="A561" s="54"/>
      <c r="B561" s="55" t="str">
        <f t="shared" si="4"/>
        <v>월</v>
      </c>
      <c r="C561" s="55" t="str">
        <f t="shared" si="5"/>
        <v>00년 1월 1주차</v>
      </c>
      <c r="D561" s="55"/>
      <c r="E561" s="54"/>
      <c r="F561" s="54"/>
      <c r="G561" s="54"/>
      <c r="H561" s="33"/>
      <c r="I561" s="54"/>
      <c r="J561" s="35"/>
      <c r="K561" s="35"/>
      <c r="L561" s="34"/>
      <c r="M561" s="34"/>
      <c r="N561" s="35"/>
      <c r="O561" s="34"/>
      <c r="P561" s="59"/>
      <c r="Q561" s="33"/>
      <c r="R561" s="59"/>
      <c r="S561" s="34"/>
      <c r="T561" s="47"/>
      <c r="U561" s="48"/>
      <c r="V561" s="49"/>
      <c r="W561" s="37"/>
      <c r="X561" s="60"/>
      <c r="Y561" s="37"/>
      <c r="Z561" s="37"/>
      <c r="AA561" s="37"/>
      <c r="AB561" s="37"/>
      <c r="AC561" s="37"/>
    </row>
    <row r="562" spans="1:29" ht="45" customHeight="1">
      <c r="A562" s="54"/>
      <c r="B562" s="55" t="str">
        <f t="shared" si="4"/>
        <v>월</v>
      </c>
      <c r="C562" s="55" t="str">
        <f t="shared" si="5"/>
        <v>00년 1월 1주차</v>
      </c>
      <c r="D562" s="55"/>
      <c r="E562" s="54"/>
      <c r="F562" s="54"/>
      <c r="G562" s="54"/>
      <c r="H562" s="33"/>
      <c r="I562" s="54"/>
      <c r="J562" s="35"/>
      <c r="K562" s="35"/>
      <c r="L562" s="34"/>
      <c r="M562" s="34"/>
      <c r="N562" s="35"/>
      <c r="O562" s="34"/>
      <c r="P562" s="59"/>
      <c r="Q562" s="33"/>
      <c r="R562" s="59"/>
      <c r="S562" s="34"/>
      <c r="T562" s="47"/>
      <c r="U562" s="48"/>
      <c r="V562" s="49"/>
      <c r="W562" s="37"/>
      <c r="X562" s="60"/>
      <c r="Y562" s="37"/>
      <c r="Z562" s="37"/>
      <c r="AA562" s="37"/>
      <c r="AB562" s="37"/>
      <c r="AC562" s="37"/>
    </row>
    <row r="563" spans="1:29" ht="45" customHeight="1">
      <c r="A563" s="54"/>
      <c r="B563" s="55" t="str">
        <f t="shared" si="4"/>
        <v>월</v>
      </c>
      <c r="C563" s="55" t="str">
        <f t="shared" si="5"/>
        <v>00년 1월 1주차</v>
      </c>
      <c r="D563" s="55"/>
      <c r="E563" s="54"/>
      <c r="F563" s="54"/>
      <c r="G563" s="54"/>
      <c r="H563" s="33"/>
      <c r="I563" s="54"/>
      <c r="J563" s="35"/>
      <c r="K563" s="35"/>
      <c r="L563" s="34"/>
      <c r="M563" s="34"/>
      <c r="N563" s="35"/>
      <c r="O563" s="34"/>
      <c r="P563" s="59"/>
      <c r="Q563" s="33"/>
      <c r="R563" s="59"/>
      <c r="S563" s="34"/>
      <c r="T563" s="47"/>
      <c r="U563" s="48"/>
      <c r="V563" s="49"/>
      <c r="W563" s="37"/>
      <c r="X563" s="60"/>
      <c r="Y563" s="37"/>
      <c r="Z563" s="37"/>
      <c r="AA563" s="37"/>
      <c r="AB563" s="37"/>
      <c r="AC563" s="37"/>
    </row>
    <row r="564" spans="1:29" ht="45" customHeight="1">
      <c r="A564" s="54"/>
      <c r="B564" s="55" t="str">
        <f t="shared" si="4"/>
        <v>월</v>
      </c>
      <c r="C564" s="55" t="str">
        <f t="shared" si="5"/>
        <v>00년 1월 1주차</v>
      </c>
      <c r="D564" s="55"/>
      <c r="E564" s="54"/>
      <c r="F564" s="54"/>
      <c r="G564" s="54"/>
      <c r="H564" s="33"/>
      <c r="I564" s="54"/>
      <c r="J564" s="35"/>
      <c r="K564" s="35"/>
      <c r="L564" s="34"/>
      <c r="M564" s="34"/>
      <c r="N564" s="35"/>
      <c r="O564" s="34"/>
      <c r="P564" s="59"/>
      <c r="Q564" s="33"/>
      <c r="R564" s="59"/>
      <c r="S564" s="34"/>
      <c r="T564" s="47"/>
      <c r="U564" s="48"/>
      <c r="V564" s="49"/>
      <c r="W564" s="37"/>
      <c r="X564" s="60"/>
      <c r="Y564" s="37"/>
      <c r="Z564" s="37"/>
      <c r="AA564" s="37"/>
      <c r="AB564" s="37"/>
      <c r="AC564" s="37"/>
    </row>
    <row r="565" spans="1:29" ht="45" customHeight="1">
      <c r="A565" s="54"/>
      <c r="B565" s="55" t="str">
        <f t="shared" si="4"/>
        <v>월</v>
      </c>
      <c r="C565" s="55" t="str">
        <f t="shared" si="5"/>
        <v>00년 1월 1주차</v>
      </c>
      <c r="D565" s="55"/>
      <c r="E565" s="54"/>
      <c r="F565" s="54"/>
      <c r="G565" s="54"/>
      <c r="H565" s="33"/>
      <c r="I565" s="54"/>
      <c r="J565" s="35"/>
      <c r="K565" s="35"/>
      <c r="L565" s="34"/>
      <c r="M565" s="34"/>
      <c r="N565" s="35"/>
      <c r="O565" s="34"/>
      <c r="P565" s="59"/>
      <c r="Q565" s="33"/>
      <c r="R565" s="59"/>
      <c r="S565" s="34"/>
      <c r="T565" s="47"/>
      <c r="U565" s="48"/>
      <c r="V565" s="49"/>
      <c r="W565" s="37"/>
      <c r="X565" s="60"/>
      <c r="Y565" s="37"/>
      <c r="Z565" s="37"/>
      <c r="AA565" s="37"/>
      <c r="AB565" s="37"/>
      <c r="AC565" s="37"/>
    </row>
    <row r="566" spans="1:29" ht="45" customHeight="1">
      <c r="A566" s="54"/>
      <c r="B566" s="55" t="str">
        <f t="shared" si="4"/>
        <v>월</v>
      </c>
      <c r="C566" s="55" t="str">
        <f t="shared" si="5"/>
        <v>00년 1월 1주차</v>
      </c>
      <c r="D566" s="55"/>
      <c r="E566" s="54"/>
      <c r="F566" s="54"/>
      <c r="G566" s="54"/>
      <c r="H566" s="33"/>
      <c r="I566" s="54"/>
      <c r="J566" s="35"/>
      <c r="K566" s="35"/>
      <c r="L566" s="34"/>
      <c r="M566" s="34"/>
      <c r="N566" s="35"/>
      <c r="O566" s="34"/>
      <c r="P566" s="59"/>
      <c r="Q566" s="33"/>
      <c r="R566" s="59"/>
      <c r="S566" s="34"/>
      <c r="T566" s="47"/>
      <c r="U566" s="48"/>
      <c r="V566" s="49"/>
      <c r="W566" s="37"/>
      <c r="X566" s="60"/>
      <c r="Y566" s="37"/>
      <c r="Z566" s="37"/>
      <c r="AA566" s="37"/>
      <c r="AB566" s="37"/>
      <c r="AC566" s="37"/>
    </row>
    <row r="567" spans="1:29" ht="45" customHeight="1">
      <c r="A567" s="54"/>
      <c r="B567" s="55" t="str">
        <f t="shared" si="4"/>
        <v>월</v>
      </c>
      <c r="C567" s="55" t="str">
        <f t="shared" si="5"/>
        <v>00년 1월 1주차</v>
      </c>
      <c r="D567" s="55"/>
      <c r="E567" s="54"/>
      <c r="F567" s="54"/>
      <c r="G567" s="54"/>
      <c r="H567" s="33"/>
      <c r="I567" s="54"/>
      <c r="J567" s="35"/>
      <c r="K567" s="35"/>
      <c r="L567" s="34"/>
      <c r="M567" s="34"/>
      <c r="N567" s="35"/>
      <c r="O567" s="34"/>
      <c r="P567" s="59"/>
      <c r="Q567" s="33"/>
      <c r="R567" s="59"/>
      <c r="S567" s="34"/>
      <c r="T567" s="47"/>
      <c r="U567" s="48"/>
      <c r="V567" s="49"/>
      <c r="W567" s="37"/>
      <c r="X567" s="60"/>
      <c r="Y567" s="37"/>
      <c r="Z567" s="37"/>
      <c r="AA567" s="37"/>
      <c r="AB567" s="37"/>
      <c r="AC567" s="37"/>
    </row>
    <row r="568" spans="1:29" ht="45" customHeight="1">
      <c r="A568" s="54"/>
      <c r="B568" s="55" t="str">
        <f t="shared" si="4"/>
        <v>월</v>
      </c>
      <c r="C568" s="55" t="str">
        <f t="shared" si="5"/>
        <v>00년 1월 1주차</v>
      </c>
      <c r="D568" s="55"/>
      <c r="E568" s="54"/>
      <c r="F568" s="54"/>
      <c r="G568" s="54"/>
      <c r="H568" s="33"/>
      <c r="I568" s="54"/>
      <c r="J568" s="35"/>
      <c r="K568" s="35"/>
      <c r="L568" s="34"/>
      <c r="M568" s="34"/>
      <c r="N568" s="35"/>
      <c r="O568" s="34"/>
      <c r="P568" s="59"/>
      <c r="Q568" s="33"/>
      <c r="R568" s="59"/>
      <c r="S568" s="34"/>
      <c r="T568" s="47"/>
      <c r="U568" s="48"/>
      <c r="V568" s="49"/>
      <c r="W568" s="37"/>
      <c r="X568" s="60"/>
      <c r="Y568" s="37"/>
      <c r="Z568" s="37"/>
      <c r="AA568" s="37"/>
      <c r="AB568" s="37"/>
      <c r="AC568" s="37"/>
    </row>
    <row r="569" spans="1:29" ht="45" customHeight="1">
      <c r="A569" s="54"/>
      <c r="B569" s="55" t="str">
        <f t="shared" si="4"/>
        <v>월</v>
      </c>
      <c r="C569" s="55" t="str">
        <f t="shared" si="5"/>
        <v>00년 1월 1주차</v>
      </c>
      <c r="D569" s="55"/>
      <c r="E569" s="54"/>
      <c r="F569" s="54"/>
      <c r="G569" s="54"/>
      <c r="H569" s="33"/>
      <c r="I569" s="54"/>
      <c r="J569" s="35"/>
      <c r="K569" s="35"/>
      <c r="L569" s="34"/>
      <c r="M569" s="34"/>
      <c r="N569" s="35"/>
      <c r="O569" s="34"/>
      <c r="P569" s="59"/>
      <c r="Q569" s="33"/>
      <c r="R569" s="59"/>
      <c r="S569" s="34"/>
      <c r="T569" s="47"/>
      <c r="U569" s="48"/>
      <c r="V569" s="49"/>
      <c r="W569" s="37"/>
      <c r="X569" s="60"/>
      <c r="Y569" s="37"/>
      <c r="Z569" s="37"/>
      <c r="AA569" s="37"/>
      <c r="AB569" s="37"/>
      <c r="AC569" s="37"/>
    </row>
    <row r="570" spans="1:29" ht="45" customHeight="1">
      <c r="A570" s="54"/>
      <c r="B570" s="55" t="str">
        <f t="shared" si="4"/>
        <v>월</v>
      </c>
      <c r="C570" s="55" t="str">
        <f t="shared" si="5"/>
        <v>00년 1월 1주차</v>
      </c>
      <c r="D570" s="55"/>
      <c r="E570" s="54"/>
      <c r="F570" s="54"/>
      <c r="G570" s="54"/>
      <c r="H570" s="33"/>
      <c r="I570" s="54"/>
      <c r="J570" s="35"/>
      <c r="K570" s="35"/>
      <c r="L570" s="34"/>
      <c r="M570" s="34"/>
      <c r="N570" s="35"/>
      <c r="O570" s="34"/>
      <c r="P570" s="59"/>
      <c r="Q570" s="33"/>
      <c r="R570" s="59"/>
      <c r="S570" s="34"/>
      <c r="T570" s="47"/>
      <c r="U570" s="48"/>
      <c r="V570" s="49"/>
      <c r="W570" s="37"/>
      <c r="X570" s="60"/>
      <c r="Y570" s="37"/>
      <c r="Z570" s="37"/>
      <c r="AA570" s="37"/>
      <c r="AB570" s="37"/>
      <c r="AC570" s="37"/>
    </row>
    <row r="571" spans="1:29" ht="45" customHeight="1">
      <c r="A571" s="54"/>
      <c r="B571" s="55" t="str">
        <f t="shared" si="4"/>
        <v>월</v>
      </c>
      <c r="C571" s="55" t="str">
        <f t="shared" si="5"/>
        <v>00년 1월 1주차</v>
      </c>
      <c r="D571" s="55"/>
      <c r="E571" s="54"/>
      <c r="F571" s="54"/>
      <c r="G571" s="54"/>
      <c r="H571" s="33"/>
      <c r="I571" s="54"/>
      <c r="J571" s="35"/>
      <c r="K571" s="35"/>
      <c r="L571" s="34"/>
      <c r="M571" s="34"/>
      <c r="N571" s="35"/>
      <c r="O571" s="34"/>
      <c r="P571" s="59"/>
      <c r="Q571" s="33"/>
      <c r="R571" s="59"/>
      <c r="S571" s="34"/>
      <c r="T571" s="47"/>
      <c r="U571" s="48"/>
      <c r="V571" s="49"/>
      <c r="W571" s="37"/>
      <c r="X571" s="60"/>
      <c r="Y571" s="37"/>
      <c r="Z571" s="37"/>
      <c r="AA571" s="37"/>
      <c r="AB571" s="37"/>
      <c r="AC571" s="37"/>
    </row>
    <row r="572" spans="1:29" ht="45" customHeight="1">
      <c r="A572" s="54"/>
      <c r="B572" s="55" t="str">
        <f t="shared" si="4"/>
        <v>월</v>
      </c>
      <c r="C572" s="55" t="str">
        <f t="shared" si="5"/>
        <v>00년 1월 1주차</v>
      </c>
      <c r="D572" s="55"/>
      <c r="E572" s="54"/>
      <c r="F572" s="54"/>
      <c r="G572" s="54"/>
      <c r="H572" s="33"/>
      <c r="I572" s="54"/>
      <c r="J572" s="35"/>
      <c r="K572" s="35"/>
      <c r="L572" s="34"/>
      <c r="M572" s="34"/>
      <c r="N572" s="35"/>
      <c r="O572" s="34"/>
      <c r="P572" s="59"/>
      <c r="Q572" s="33"/>
      <c r="R572" s="59"/>
      <c r="S572" s="34"/>
      <c r="T572" s="47"/>
      <c r="U572" s="48"/>
      <c r="V572" s="49"/>
      <c r="W572" s="37"/>
      <c r="X572" s="60"/>
      <c r="Y572" s="37"/>
      <c r="Z572" s="37"/>
      <c r="AA572" s="37"/>
      <c r="AB572" s="37"/>
      <c r="AC572" s="37"/>
    </row>
    <row r="573" spans="1:29" ht="45" customHeight="1">
      <c r="A573" s="54"/>
      <c r="B573" s="55" t="str">
        <f t="shared" si="4"/>
        <v>월</v>
      </c>
      <c r="C573" s="55" t="str">
        <f t="shared" si="5"/>
        <v>00년 1월 1주차</v>
      </c>
      <c r="D573" s="55"/>
      <c r="E573" s="54"/>
      <c r="F573" s="54"/>
      <c r="G573" s="54"/>
      <c r="H573" s="33"/>
      <c r="I573" s="54"/>
      <c r="J573" s="35"/>
      <c r="K573" s="35"/>
      <c r="L573" s="34"/>
      <c r="M573" s="34"/>
      <c r="N573" s="35"/>
      <c r="O573" s="34"/>
      <c r="P573" s="59"/>
      <c r="Q573" s="33"/>
      <c r="R573" s="59"/>
      <c r="S573" s="34"/>
      <c r="T573" s="47"/>
      <c r="U573" s="48"/>
      <c r="V573" s="49"/>
      <c r="W573" s="37"/>
      <c r="X573" s="60"/>
      <c r="Y573" s="37"/>
      <c r="Z573" s="37"/>
      <c r="AA573" s="37"/>
      <c r="AB573" s="37"/>
      <c r="AC573" s="37"/>
    </row>
    <row r="574" spans="1:29" ht="45" customHeight="1">
      <c r="A574" s="54"/>
      <c r="B574" s="55" t="str">
        <f t="shared" si="4"/>
        <v>월</v>
      </c>
      <c r="C574" s="55" t="str">
        <f t="shared" si="5"/>
        <v>00년 1월 1주차</v>
      </c>
      <c r="D574" s="55"/>
      <c r="E574" s="54"/>
      <c r="F574" s="54"/>
      <c r="G574" s="54"/>
      <c r="H574" s="33"/>
      <c r="I574" s="54"/>
      <c r="J574" s="35"/>
      <c r="K574" s="35"/>
      <c r="L574" s="34"/>
      <c r="M574" s="34"/>
      <c r="N574" s="35"/>
      <c r="O574" s="34"/>
      <c r="P574" s="59"/>
      <c r="Q574" s="33"/>
      <c r="R574" s="59"/>
      <c r="S574" s="34"/>
      <c r="T574" s="47"/>
      <c r="U574" s="48"/>
      <c r="V574" s="49"/>
      <c r="W574" s="37"/>
      <c r="X574" s="60"/>
      <c r="Y574" s="37"/>
      <c r="Z574" s="37"/>
      <c r="AA574" s="37"/>
      <c r="AB574" s="37"/>
      <c r="AC574" s="37"/>
    </row>
    <row r="575" spans="1:29" ht="45" customHeight="1">
      <c r="A575" s="54"/>
      <c r="B575" s="55" t="str">
        <f t="shared" si="4"/>
        <v>월</v>
      </c>
      <c r="C575" s="55" t="str">
        <f t="shared" si="5"/>
        <v>00년 1월 1주차</v>
      </c>
      <c r="D575" s="55"/>
      <c r="E575" s="54"/>
      <c r="F575" s="54"/>
      <c r="G575" s="54"/>
      <c r="H575" s="33"/>
      <c r="I575" s="54"/>
      <c r="J575" s="35"/>
      <c r="K575" s="35"/>
      <c r="L575" s="34"/>
      <c r="M575" s="34"/>
      <c r="N575" s="35"/>
      <c r="O575" s="34"/>
      <c r="P575" s="59"/>
      <c r="Q575" s="33"/>
      <c r="R575" s="59"/>
      <c r="S575" s="34"/>
      <c r="T575" s="47"/>
      <c r="U575" s="48"/>
      <c r="V575" s="49"/>
      <c r="W575" s="37"/>
      <c r="X575" s="60"/>
      <c r="Y575" s="37"/>
      <c r="Z575" s="37"/>
      <c r="AA575" s="37"/>
      <c r="AB575" s="37"/>
      <c r="AC575" s="37"/>
    </row>
    <row r="576" spans="1:29" ht="45" customHeight="1">
      <c r="A576" s="54"/>
      <c r="B576" s="55" t="str">
        <f t="shared" si="4"/>
        <v>월</v>
      </c>
      <c r="C576" s="55" t="str">
        <f t="shared" si="5"/>
        <v>00년 1월 1주차</v>
      </c>
      <c r="D576" s="55"/>
      <c r="E576" s="54"/>
      <c r="F576" s="54"/>
      <c r="G576" s="54"/>
      <c r="H576" s="33"/>
      <c r="I576" s="54"/>
      <c r="J576" s="35"/>
      <c r="K576" s="35"/>
      <c r="L576" s="34"/>
      <c r="M576" s="34"/>
      <c r="N576" s="35"/>
      <c r="O576" s="34"/>
      <c r="P576" s="59"/>
      <c r="Q576" s="33"/>
      <c r="R576" s="59"/>
      <c r="S576" s="34"/>
      <c r="T576" s="47"/>
      <c r="U576" s="48"/>
      <c r="V576" s="49"/>
      <c r="W576" s="37"/>
      <c r="X576" s="60"/>
      <c r="Y576" s="37"/>
      <c r="Z576" s="37"/>
      <c r="AA576" s="37"/>
      <c r="AB576" s="37"/>
      <c r="AC576" s="37"/>
    </row>
    <row r="577" spans="1:29" ht="45" customHeight="1">
      <c r="A577" s="54"/>
      <c r="B577" s="55" t="str">
        <f t="shared" si="4"/>
        <v>월</v>
      </c>
      <c r="C577" s="55" t="str">
        <f t="shared" si="5"/>
        <v>00년 1월 1주차</v>
      </c>
      <c r="D577" s="55"/>
      <c r="E577" s="54"/>
      <c r="F577" s="54"/>
      <c r="G577" s="54"/>
      <c r="H577" s="33"/>
      <c r="I577" s="54"/>
      <c r="J577" s="35"/>
      <c r="K577" s="35"/>
      <c r="L577" s="34"/>
      <c r="M577" s="34"/>
      <c r="N577" s="35"/>
      <c r="O577" s="34"/>
      <c r="P577" s="59"/>
      <c r="Q577" s="33"/>
      <c r="R577" s="59"/>
      <c r="S577" s="34"/>
      <c r="T577" s="47"/>
      <c r="U577" s="48"/>
      <c r="V577" s="49"/>
      <c r="W577" s="37"/>
      <c r="X577" s="60"/>
      <c r="Y577" s="37"/>
      <c r="Z577" s="37"/>
      <c r="AA577" s="37"/>
      <c r="AB577" s="37"/>
      <c r="AC577" s="37"/>
    </row>
    <row r="578" spans="1:29" ht="45" customHeight="1">
      <c r="A578" s="54"/>
      <c r="B578" s="55" t="str">
        <f t="shared" si="4"/>
        <v>월</v>
      </c>
      <c r="C578" s="55" t="str">
        <f t="shared" si="5"/>
        <v>00년 1월 1주차</v>
      </c>
      <c r="D578" s="55"/>
      <c r="E578" s="54"/>
      <c r="F578" s="54"/>
      <c r="G578" s="54"/>
      <c r="H578" s="33"/>
      <c r="I578" s="54"/>
      <c r="J578" s="35"/>
      <c r="K578" s="35"/>
      <c r="L578" s="34"/>
      <c r="M578" s="34"/>
      <c r="N578" s="35"/>
      <c r="O578" s="34"/>
      <c r="P578" s="59"/>
      <c r="Q578" s="33"/>
      <c r="R578" s="59"/>
      <c r="S578" s="34"/>
      <c r="T578" s="47"/>
      <c r="U578" s="48"/>
      <c r="V578" s="49"/>
      <c r="W578" s="37"/>
      <c r="X578" s="60"/>
      <c r="Y578" s="37"/>
      <c r="Z578" s="37"/>
      <c r="AA578" s="37"/>
      <c r="AB578" s="37"/>
      <c r="AC578" s="37"/>
    </row>
    <row r="579" spans="1:29" ht="45" customHeight="1">
      <c r="A579" s="54"/>
      <c r="B579" s="55" t="str">
        <f t="shared" si="4"/>
        <v>월</v>
      </c>
      <c r="C579" s="55" t="str">
        <f t="shared" si="5"/>
        <v>00년 1월 1주차</v>
      </c>
      <c r="D579" s="55"/>
      <c r="E579" s="54"/>
      <c r="F579" s="54"/>
      <c r="G579" s="54"/>
      <c r="H579" s="33"/>
      <c r="I579" s="54"/>
      <c r="J579" s="35"/>
      <c r="K579" s="35"/>
      <c r="L579" s="34"/>
      <c r="M579" s="34"/>
      <c r="N579" s="35"/>
      <c r="O579" s="34"/>
      <c r="P579" s="59"/>
      <c r="Q579" s="33"/>
      <c r="R579" s="59"/>
      <c r="S579" s="34"/>
      <c r="T579" s="47"/>
      <c r="U579" s="48"/>
      <c r="V579" s="49"/>
      <c r="W579" s="37"/>
      <c r="X579" s="60"/>
      <c r="Y579" s="37"/>
      <c r="Z579" s="37"/>
      <c r="AA579" s="37"/>
      <c r="AB579" s="37"/>
      <c r="AC579" s="37"/>
    </row>
    <row r="580" spans="1:29" ht="45" customHeight="1">
      <c r="A580" s="54"/>
      <c r="B580" s="55" t="str">
        <f t="shared" si="4"/>
        <v>월</v>
      </c>
      <c r="C580" s="55" t="str">
        <f t="shared" si="5"/>
        <v>00년 1월 1주차</v>
      </c>
      <c r="D580" s="55"/>
      <c r="E580" s="54"/>
      <c r="F580" s="54"/>
      <c r="G580" s="54"/>
      <c r="H580" s="33"/>
      <c r="I580" s="54"/>
      <c r="J580" s="35"/>
      <c r="K580" s="35"/>
      <c r="L580" s="34"/>
      <c r="M580" s="34"/>
      <c r="N580" s="35"/>
      <c r="O580" s="34"/>
      <c r="P580" s="59"/>
      <c r="Q580" s="33"/>
      <c r="R580" s="59"/>
      <c r="S580" s="34"/>
      <c r="T580" s="47"/>
      <c r="U580" s="48"/>
      <c r="V580" s="49"/>
      <c r="W580" s="37"/>
      <c r="X580" s="60"/>
      <c r="Y580" s="37"/>
      <c r="Z580" s="37"/>
      <c r="AA580" s="37"/>
      <c r="AB580" s="37"/>
      <c r="AC580" s="37"/>
    </row>
    <row r="581" spans="1:29" ht="45" customHeight="1">
      <c r="A581" s="54"/>
      <c r="B581" s="55" t="str">
        <f t="shared" si="4"/>
        <v>월</v>
      </c>
      <c r="C581" s="55" t="str">
        <f t="shared" si="5"/>
        <v>00년 1월 1주차</v>
      </c>
      <c r="D581" s="55"/>
      <c r="E581" s="54"/>
      <c r="F581" s="54"/>
      <c r="G581" s="54"/>
      <c r="H581" s="33"/>
      <c r="I581" s="54"/>
      <c r="J581" s="35"/>
      <c r="K581" s="35"/>
      <c r="L581" s="34"/>
      <c r="M581" s="34"/>
      <c r="N581" s="35"/>
      <c r="O581" s="34"/>
      <c r="P581" s="59"/>
      <c r="Q581" s="33"/>
      <c r="R581" s="59"/>
      <c r="S581" s="34"/>
      <c r="T581" s="47"/>
      <c r="U581" s="48"/>
      <c r="V581" s="49"/>
      <c r="W581" s="37"/>
      <c r="X581" s="60"/>
      <c r="Y581" s="37"/>
      <c r="Z581" s="37"/>
      <c r="AA581" s="37"/>
      <c r="AB581" s="37"/>
      <c r="AC581" s="37"/>
    </row>
    <row r="582" spans="1:29" ht="45" customHeight="1">
      <c r="A582" s="54"/>
      <c r="B582" s="55" t="str">
        <f t="shared" si="4"/>
        <v>월</v>
      </c>
      <c r="C582" s="55" t="str">
        <f t="shared" si="5"/>
        <v>00년 1월 1주차</v>
      </c>
      <c r="D582" s="55"/>
      <c r="E582" s="54"/>
      <c r="F582" s="54"/>
      <c r="G582" s="54"/>
      <c r="H582" s="33"/>
      <c r="I582" s="54"/>
      <c r="J582" s="35"/>
      <c r="K582" s="35"/>
      <c r="L582" s="34"/>
      <c r="M582" s="34"/>
      <c r="N582" s="35"/>
      <c r="O582" s="34"/>
      <c r="P582" s="59"/>
      <c r="Q582" s="33"/>
      <c r="R582" s="59"/>
      <c r="S582" s="34"/>
      <c r="T582" s="47"/>
      <c r="U582" s="48"/>
      <c r="V582" s="49"/>
      <c r="W582" s="37"/>
      <c r="X582" s="60"/>
      <c r="Y582" s="37"/>
      <c r="Z582" s="37"/>
      <c r="AA582" s="37"/>
      <c r="AB582" s="37"/>
      <c r="AC582" s="37"/>
    </row>
    <row r="583" spans="1:29" ht="45" customHeight="1">
      <c r="A583" s="54"/>
      <c r="B583" s="55" t="str">
        <f t="shared" si="4"/>
        <v>월</v>
      </c>
      <c r="C583" s="55" t="str">
        <f t="shared" si="5"/>
        <v>00년 1월 1주차</v>
      </c>
      <c r="D583" s="55"/>
      <c r="E583" s="54"/>
      <c r="F583" s="54"/>
      <c r="G583" s="54"/>
      <c r="H583" s="33"/>
      <c r="I583" s="54"/>
      <c r="J583" s="35"/>
      <c r="K583" s="35"/>
      <c r="L583" s="34"/>
      <c r="M583" s="34"/>
      <c r="N583" s="35"/>
      <c r="O583" s="34"/>
      <c r="P583" s="59"/>
      <c r="Q583" s="33"/>
      <c r="R583" s="59"/>
      <c r="S583" s="34"/>
      <c r="T583" s="47"/>
      <c r="U583" s="48"/>
      <c r="V583" s="49"/>
      <c r="W583" s="37"/>
      <c r="X583" s="60"/>
      <c r="Y583" s="37"/>
      <c r="Z583" s="37"/>
      <c r="AA583" s="37"/>
      <c r="AB583" s="37"/>
      <c r="AC583" s="37"/>
    </row>
    <row r="584" spans="1:29" ht="45" customHeight="1">
      <c r="A584" s="54"/>
      <c r="B584" s="55" t="str">
        <f t="shared" si="4"/>
        <v>월</v>
      </c>
      <c r="C584" s="55" t="str">
        <f t="shared" si="5"/>
        <v>00년 1월 1주차</v>
      </c>
      <c r="D584" s="55"/>
      <c r="E584" s="54"/>
      <c r="F584" s="54"/>
      <c r="G584" s="54"/>
      <c r="H584" s="33"/>
      <c r="I584" s="54"/>
      <c r="J584" s="35"/>
      <c r="K584" s="35"/>
      <c r="L584" s="34"/>
      <c r="M584" s="34"/>
      <c r="N584" s="35"/>
      <c r="O584" s="34"/>
      <c r="P584" s="59"/>
      <c r="Q584" s="33"/>
      <c r="R584" s="59"/>
      <c r="S584" s="34"/>
      <c r="T584" s="47"/>
      <c r="U584" s="48"/>
      <c r="V584" s="49"/>
      <c r="W584" s="37"/>
      <c r="X584" s="60"/>
      <c r="Y584" s="37"/>
      <c r="Z584" s="37"/>
      <c r="AA584" s="37"/>
      <c r="AB584" s="37"/>
      <c r="AC584" s="37"/>
    </row>
    <row r="585" spans="1:29" ht="45" customHeight="1">
      <c r="A585" s="54"/>
      <c r="B585" s="55" t="str">
        <f t="shared" si="4"/>
        <v>월</v>
      </c>
      <c r="C585" s="55" t="str">
        <f t="shared" si="5"/>
        <v>00년 1월 1주차</v>
      </c>
      <c r="D585" s="55"/>
      <c r="E585" s="54"/>
      <c r="F585" s="54"/>
      <c r="G585" s="54"/>
      <c r="H585" s="33"/>
      <c r="I585" s="54"/>
      <c r="J585" s="35"/>
      <c r="K585" s="35"/>
      <c r="L585" s="34"/>
      <c r="M585" s="34"/>
      <c r="N585" s="35"/>
      <c r="O585" s="34"/>
      <c r="P585" s="59"/>
      <c r="Q585" s="33"/>
      <c r="R585" s="59"/>
      <c r="S585" s="34"/>
      <c r="T585" s="47"/>
      <c r="U585" s="48"/>
      <c r="V585" s="49"/>
      <c r="W585" s="37"/>
      <c r="X585" s="60"/>
      <c r="Y585" s="37"/>
      <c r="Z585" s="37"/>
      <c r="AA585" s="37"/>
      <c r="AB585" s="37"/>
      <c r="AC585" s="37"/>
    </row>
    <row r="586" spans="1:29" ht="45" customHeight="1">
      <c r="A586" s="54"/>
      <c r="B586" s="55" t="str">
        <f t="shared" si="4"/>
        <v>월</v>
      </c>
      <c r="C586" s="55" t="str">
        <f t="shared" si="5"/>
        <v>00년 1월 1주차</v>
      </c>
      <c r="D586" s="55"/>
      <c r="E586" s="54"/>
      <c r="F586" s="54"/>
      <c r="G586" s="54"/>
      <c r="H586" s="33"/>
      <c r="I586" s="54"/>
      <c r="J586" s="35"/>
      <c r="K586" s="35"/>
      <c r="L586" s="34"/>
      <c r="M586" s="34"/>
      <c r="N586" s="35"/>
      <c r="O586" s="34"/>
      <c r="P586" s="59"/>
      <c r="Q586" s="33"/>
      <c r="R586" s="59"/>
      <c r="S586" s="34"/>
      <c r="T586" s="47"/>
      <c r="U586" s="48"/>
      <c r="V586" s="49"/>
      <c r="W586" s="37"/>
      <c r="X586" s="60"/>
      <c r="Y586" s="37"/>
      <c r="Z586" s="37"/>
      <c r="AA586" s="37"/>
      <c r="AB586" s="37"/>
      <c r="AC586" s="37"/>
    </row>
    <row r="587" spans="1:29" ht="45" customHeight="1">
      <c r="A587" s="54"/>
      <c r="B587" s="55" t="str">
        <f t="shared" si="4"/>
        <v>월</v>
      </c>
      <c r="C587" s="55" t="str">
        <f t="shared" si="5"/>
        <v>00년 1월 1주차</v>
      </c>
      <c r="D587" s="55"/>
      <c r="E587" s="54"/>
      <c r="F587" s="54"/>
      <c r="G587" s="54"/>
      <c r="H587" s="33"/>
      <c r="I587" s="54"/>
      <c r="J587" s="35"/>
      <c r="K587" s="35"/>
      <c r="L587" s="34"/>
      <c r="M587" s="34"/>
      <c r="N587" s="35"/>
      <c r="O587" s="34"/>
      <c r="P587" s="59"/>
      <c r="Q587" s="33"/>
      <c r="R587" s="59"/>
      <c r="S587" s="34"/>
      <c r="T587" s="47"/>
      <c r="U587" s="48"/>
      <c r="V587" s="49"/>
      <c r="W587" s="37"/>
      <c r="X587" s="60"/>
      <c r="Y587" s="37"/>
      <c r="Z587" s="37"/>
      <c r="AA587" s="37"/>
      <c r="AB587" s="37"/>
      <c r="AC587" s="37"/>
    </row>
    <row r="588" spans="1:29" ht="45" customHeight="1">
      <c r="A588" s="54"/>
      <c r="B588" s="55" t="str">
        <f t="shared" si="4"/>
        <v>월</v>
      </c>
      <c r="C588" s="55" t="str">
        <f t="shared" si="5"/>
        <v>00년 1월 1주차</v>
      </c>
      <c r="D588" s="55"/>
      <c r="E588" s="54"/>
      <c r="F588" s="54"/>
      <c r="G588" s="54"/>
      <c r="H588" s="33"/>
      <c r="I588" s="54"/>
      <c r="J588" s="35"/>
      <c r="K588" s="35"/>
      <c r="L588" s="34"/>
      <c r="M588" s="34"/>
      <c r="N588" s="35"/>
      <c r="O588" s="34"/>
      <c r="P588" s="59"/>
      <c r="Q588" s="33"/>
      <c r="R588" s="59"/>
      <c r="S588" s="34"/>
      <c r="T588" s="47"/>
      <c r="U588" s="48"/>
      <c r="V588" s="49"/>
      <c r="W588" s="37"/>
      <c r="X588" s="60"/>
      <c r="Y588" s="37"/>
      <c r="Z588" s="37"/>
      <c r="AA588" s="37"/>
      <c r="AB588" s="37"/>
      <c r="AC588" s="37"/>
    </row>
    <row r="589" spans="1:29" ht="45" customHeight="1">
      <c r="A589" s="54"/>
      <c r="B589" s="55" t="str">
        <f t="shared" si="4"/>
        <v>월</v>
      </c>
      <c r="C589" s="55" t="str">
        <f t="shared" si="5"/>
        <v>00년 1월 1주차</v>
      </c>
      <c r="D589" s="55"/>
      <c r="E589" s="54"/>
      <c r="F589" s="54"/>
      <c r="G589" s="54"/>
      <c r="H589" s="33"/>
      <c r="I589" s="54"/>
      <c r="J589" s="35"/>
      <c r="K589" s="35"/>
      <c r="L589" s="34"/>
      <c r="M589" s="34"/>
      <c r="N589" s="35"/>
      <c r="O589" s="34"/>
      <c r="P589" s="59"/>
      <c r="Q589" s="33"/>
      <c r="R589" s="59"/>
      <c r="S589" s="34"/>
      <c r="T589" s="47"/>
      <c r="U589" s="48"/>
      <c r="V589" s="49"/>
      <c r="W589" s="37"/>
      <c r="X589" s="60"/>
      <c r="Y589" s="37"/>
      <c r="Z589" s="37"/>
      <c r="AA589" s="37"/>
      <c r="AB589" s="37"/>
      <c r="AC589" s="37"/>
    </row>
    <row r="590" spans="1:29" ht="45" customHeight="1">
      <c r="A590" s="54"/>
      <c r="B590" s="55" t="str">
        <f t="shared" si="4"/>
        <v>월</v>
      </c>
      <c r="C590" s="55" t="str">
        <f t="shared" si="5"/>
        <v>00년 1월 1주차</v>
      </c>
      <c r="D590" s="55"/>
      <c r="E590" s="54"/>
      <c r="F590" s="54"/>
      <c r="G590" s="54"/>
      <c r="H590" s="33"/>
      <c r="I590" s="54"/>
      <c r="J590" s="35"/>
      <c r="K590" s="35"/>
      <c r="L590" s="34"/>
      <c r="M590" s="34"/>
      <c r="N590" s="35"/>
      <c r="O590" s="34"/>
      <c r="P590" s="59"/>
      <c r="Q590" s="33"/>
      <c r="R590" s="59"/>
      <c r="S590" s="34"/>
      <c r="T590" s="47"/>
      <c r="U590" s="48"/>
      <c r="V590" s="49"/>
      <c r="W590" s="37"/>
      <c r="X590" s="60"/>
      <c r="Y590" s="37"/>
      <c r="Z590" s="37"/>
      <c r="AA590" s="37"/>
      <c r="AB590" s="37"/>
      <c r="AC590" s="37"/>
    </row>
    <row r="591" spans="1:29" ht="45" customHeight="1">
      <c r="A591" s="54"/>
      <c r="B591" s="55" t="str">
        <f t="shared" si="4"/>
        <v>월</v>
      </c>
      <c r="C591" s="55" t="str">
        <f t="shared" si="5"/>
        <v>00년 1월 1주차</v>
      </c>
      <c r="D591" s="55"/>
      <c r="E591" s="54"/>
      <c r="F591" s="54"/>
      <c r="G591" s="54"/>
      <c r="H591" s="33"/>
      <c r="I591" s="54"/>
      <c r="J591" s="35"/>
      <c r="K591" s="35"/>
      <c r="L591" s="34"/>
      <c r="M591" s="34"/>
      <c r="N591" s="35"/>
      <c r="O591" s="34"/>
      <c r="P591" s="59"/>
      <c r="Q591" s="33"/>
      <c r="R591" s="59"/>
      <c r="S591" s="34"/>
      <c r="T591" s="47"/>
      <c r="U591" s="48"/>
      <c r="V591" s="49"/>
      <c r="W591" s="37"/>
      <c r="X591" s="60"/>
      <c r="Y591" s="37"/>
      <c r="Z591" s="37"/>
      <c r="AA591" s="37"/>
      <c r="AB591" s="37"/>
      <c r="AC591" s="37"/>
    </row>
    <row r="592" spans="1:29" ht="45" customHeight="1">
      <c r="A592" s="54"/>
      <c r="B592" s="55" t="str">
        <f t="shared" si="4"/>
        <v>월</v>
      </c>
      <c r="C592" s="55" t="str">
        <f t="shared" si="5"/>
        <v>00년 1월 1주차</v>
      </c>
      <c r="D592" s="55"/>
      <c r="E592" s="54"/>
      <c r="F592" s="54"/>
      <c r="G592" s="54"/>
      <c r="H592" s="33"/>
      <c r="I592" s="54"/>
      <c r="J592" s="35"/>
      <c r="K592" s="35"/>
      <c r="L592" s="34"/>
      <c r="M592" s="34"/>
      <c r="N592" s="35"/>
      <c r="O592" s="34"/>
      <c r="P592" s="59"/>
      <c r="Q592" s="33"/>
      <c r="R592" s="59"/>
      <c r="S592" s="34"/>
      <c r="T592" s="47"/>
      <c r="U592" s="48"/>
      <c r="V592" s="49"/>
      <c r="W592" s="37"/>
      <c r="X592" s="60"/>
      <c r="Y592" s="37"/>
      <c r="Z592" s="37"/>
      <c r="AA592" s="37"/>
      <c r="AB592" s="37"/>
      <c r="AC592" s="37"/>
    </row>
    <row r="593" spans="1:29" ht="45" customHeight="1">
      <c r="A593" s="54"/>
      <c r="B593" s="55" t="str">
        <f t="shared" si="4"/>
        <v>월</v>
      </c>
      <c r="C593" s="55" t="str">
        <f t="shared" si="5"/>
        <v>00년 1월 1주차</v>
      </c>
      <c r="D593" s="55"/>
      <c r="E593" s="54"/>
      <c r="F593" s="54"/>
      <c r="G593" s="54"/>
      <c r="H593" s="33"/>
      <c r="I593" s="54"/>
      <c r="J593" s="35"/>
      <c r="K593" s="35"/>
      <c r="L593" s="34"/>
      <c r="M593" s="34"/>
      <c r="N593" s="35"/>
      <c r="O593" s="34"/>
      <c r="P593" s="59"/>
      <c r="Q593" s="33"/>
      <c r="R593" s="59"/>
      <c r="S593" s="34"/>
      <c r="T593" s="47"/>
      <c r="U593" s="48"/>
      <c r="V593" s="49"/>
      <c r="W593" s="37"/>
      <c r="X593" s="60"/>
      <c r="Y593" s="37"/>
      <c r="Z593" s="37"/>
      <c r="AA593" s="37"/>
      <c r="AB593" s="37"/>
      <c r="AC593" s="37"/>
    </row>
    <row r="594" spans="1:29" ht="45" customHeight="1">
      <c r="A594" s="54"/>
      <c r="B594" s="55" t="str">
        <f t="shared" si="4"/>
        <v>월</v>
      </c>
      <c r="C594" s="55" t="str">
        <f t="shared" si="5"/>
        <v>00년 1월 1주차</v>
      </c>
      <c r="D594" s="55"/>
      <c r="E594" s="54"/>
      <c r="F594" s="54"/>
      <c r="G594" s="54"/>
      <c r="H594" s="33"/>
      <c r="I594" s="54"/>
      <c r="J594" s="35"/>
      <c r="K594" s="35"/>
      <c r="L594" s="34"/>
      <c r="M594" s="34"/>
      <c r="N594" s="35"/>
      <c r="O594" s="34"/>
      <c r="P594" s="59"/>
      <c r="Q594" s="33"/>
      <c r="R594" s="59"/>
      <c r="S594" s="34"/>
      <c r="T594" s="47"/>
      <c r="U594" s="48"/>
      <c r="V594" s="49"/>
      <c r="W594" s="37"/>
      <c r="X594" s="60"/>
      <c r="Y594" s="37"/>
      <c r="Z594" s="37"/>
      <c r="AA594" s="37"/>
      <c r="AB594" s="37"/>
      <c r="AC594" s="37"/>
    </row>
    <row r="595" spans="1:29" ht="45" customHeight="1">
      <c r="A595" s="54"/>
      <c r="B595" s="55" t="str">
        <f t="shared" si="4"/>
        <v>월</v>
      </c>
      <c r="C595" s="55" t="str">
        <f t="shared" si="5"/>
        <v>00년 1월 1주차</v>
      </c>
      <c r="D595" s="55"/>
      <c r="E595" s="54"/>
      <c r="F595" s="54"/>
      <c r="G595" s="54"/>
      <c r="H595" s="33"/>
      <c r="I595" s="54"/>
      <c r="J595" s="35"/>
      <c r="K595" s="35"/>
      <c r="L595" s="34"/>
      <c r="M595" s="34"/>
      <c r="N595" s="35"/>
      <c r="O595" s="34"/>
      <c r="P595" s="59"/>
      <c r="Q595" s="33"/>
      <c r="R595" s="59"/>
      <c r="S595" s="34"/>
      <c r="T595" s="47"/>
      <c r="U595" s="48"/>
      <c r="V595" s="49"/>
      <c r="W595" s="37"/>
      <c r="X595" s="60"/>
      <c r="Y595" s="37"/>
      <c r="Z595" s="37"/>
      <c r="AA595" s="37"/>
      <c r="AB595" s="37"/>
      <c r="AC595" s="37"/>
    </row>
    <row r="596" spans="1:29" ht="45" customHeight="1">
      <c r="A596" s="54"/>
      <c r="B596" s="55" t="str">
        <f t="shared" si="4"/>
        <v>월</v>
      </c>
      <c r="C596" s="55" t="str">
        <f t="shared" si="5"/>
        <v>00년 1월 1주차</v>
      </c>
      <c r="D596" s="55"/>
      <c r="E596" s="54"/>
      <c r="F596" s="54"/>
      <c r="G596" s="54"/>
      <c r="H596" s="33"/>
      <c r="I596" s="54"/>
      <c r="J596" s="35"/>
      <c r="K596" s="35"/>
      <c r="L596" s="34"/>
      <c r="M596" s="34"/>
      <c r="N596" s="35"/>
      <c r="O596" s="34"/>
      <c r="P596" s="59"/>
      <c r="Q596" s="33"/>
      <c r="R596" s="59"/>
      <c r="S596" s="34"/>
      <c r="T596" s="47"/>
      <c r="U596" s="48"/>
      <c r="V596" s="49"/>
      <c r="W596" s="37"/>
      <c r="X596" s="60"/>
      <c r="Y596" s="37"/>
      <c r="Z596" s="37"/>
      <c r="AA596" s="37"/>
      <c r="AB596" s="37"/>
      <c r="AC596" s="37"/>
    </row>
    <row r="597" spans="1:29" ht="45" customHeight="1">
      <c r="A597" s="54"/>
      <c r="B597" s="55" t="str">
        <f t="shared" si="4"/>
        <v>월</v>
      </c>
      <c r="C597" s="55" t="str">
        <f t="shared" si="5"/>
        <v>00년 1월 1주차</v>
      </c>
      <c r="D597" s="55"/>
      <c r="E597" s="54"/>
      <c r="F597" s="54"/>
      <c r="G597" s="54"/>
      <c r="H597" s="33"/>
      <c r="I597" s="54"/>
      <c r="J597" s="35"/>
      <c r="K597" s="35"/>
      <c r="L597" s="34"/>
      <c r="M597" s="34"/>
      <c r="N597" s="35"/>
      <c r="O597" s="34"/>
      <c r="P597" s="59"/>
      <c r="Q597" s="33"/>
      <c r="R597" s="59"/>
      <c r="S597" s="34"/>
      <c r="T597" s="47"/>
      <c r="U597" s="48"/>
      <c r="V597" s="49"/>
      <c r="W597" s="37"/>
      <c r="X597" s="60"/>
      <c r="Y597" s="37"/>
      <c r="Z597" s="37"/>
      <c r="AA597" s="37"/>
      <c r="AB597" s="37"/>
      <c r="AC597" s="37"/>
    </row>
    <row r="598" spans="1:29" ht="45" customHeight="1">
      <c r="A598" s="54"/>
      <c r="B598" s="55" t="str">
        <f t="shared" si="4"/>
        <v>월</v>
      </c>
      <c r="C598" s="55" t="str">
        <f t="shared" si="5"/>
        <v>00년 1월 1주차</v>
      </c>
      <c r="D598" s="55"/>
      <c r="E598" s="54"/>
      <c r="F598" s="54"/>
      <c r="G598" s="54"/>
      <c r="H598" s="33"/>
      <c r="I598" s="54"/>
      <c r="J598" s="35"/>
      <c r="K598" s="35"/>
      <c r="L598" s="34"/>
      <c r="M598" s="34"/>
      <c r="N598" s="35"/>
      <c r="O598" s="34"/>
      <c r="P598" s="59"/>
      <c r="Q598" s="33"/>
      <c r="R598" s="59"/>
      <c r="S598" s="34"/>
      <c r="T598" s="47"/>
      <c r="U598" s="48"/>
      <c r="V598" s="49"/>
      <c r="W598" s="37"/>
      <c r="X598" s="60"/>
      <c r="Y598" s="37"/>
      <c r="Z598" s="37"/>
      <c r="AA598" s="37"/>
      <c r="AB598" s="37"/>
      <c r="AC598" s="37"/>
    </row>
    <row r="599" spans="1:29" ht="45" customHeight="1">
      <c r="A599" s="54"/>
      <c r="B599" s="55" t="str">
        <f t="shared" si="4"/>
        <v>월</v>
      </c>
      <c r="C599" s="55" t="str">
        <f t="shared" si="5"/>
        <v>00년 1월 1주차</v>
      </c>
      <c r="D599" s="55"/>
      <c r="E599" s="54"/>
      <c r="F599" s="54"/>
      <c r="G599" s="54"/>
      <c r="H599" s="33"/>
      <c r="I599" s="54"/>
      <c r="J599" s="35"/>
      <c r="K599" s="35"/>
      <c r="L599" s="34"/>
      <c r="M599" s="34"/>
      <c r="N599" s="35"/>
      <c r="O599" s="34"/>
      <c r="P599" s="59"/>
      <c r="Q599" s="33"/>
      <c r="R599" s="59"/>
      <c r="S599" s="34"/>
      <c r="T599" s="47"/>
      <c r="U599" s="48"/>
      <c r="V599" s="49"/>
      <c r="W599" s="37"/>
      <c r="X599" s="60"/>
      <c r="Y599" s="37"/>
      <c r="Z599" s="37"/>
      <c r="AA599" s="37"/>
      <c r="AB599" s="37"/>
      <c r="AC599" s="37"/>
    </row>
    <row r="600" spans="1:29" ht="45" customHeight="1">
      <c r="A600" s="54"/>
      <c r="B600" s="55" t="str">
        <f t="shared" si="4"/>
        <v>월</v>
      </c>
      <c r="C600" s="55" t="str">
        <f t="shared" si="5"/>
        <v>00년 1월 1주차</v>
      </c>
      <c r="D600" s="55"/>
      <c r="E600" s="54"/>
      <c r="F600" s="54"/>
      <c r="G600" s="54"/>
      <c r="H600" s="33"/>
      <c r="I600" s="54"/>
      <c r="J600" s="35"/>
      <c r="K600" s="35"/>
      <c r="L600" s="34"/>
      <c r="M600" s="34"/>
      <c r="N600" s="35"/>
      <c r="O600" s="34"/>
      <c r="P600" s="59"/>
      <c r="Q600" s="33"/>
      <c r="R600" s="59"/>
      <c r="S600" s="34"/>
      <c r="T600" s="47"/>
      <c r="U600" s="48"/>
      <c r="V600" s="49"/>
      <c r="W600" s="37"/>
      <c r="X600" s="60"/>
      <c r="Y600" s="37"/>
      <c r="Z600" s="37"/>
      <c r="AA600" s="37"/>
      <c r="AB600" s="37"/>
      <c r="AC600" s="37"/>
    </row>
    <row r="601" spans="1:29" ht="45" customHeight="1">
      <c r="A601" s="54"/>
      <c r="B601" s="55" t="str">
        <f t="shared" si="4"/>
        <v>월</v>
      </c>
      <c r="C601" s="55" t="str">
        <f t="shared" si="5"/>
        <v>00년 1월 1주차</v>
      </c>
      <c r="D601" s="55"/>
      <c r="E601" s="54"/>
      <c r="F601" s="54"/>
      <c r="G601" s="54"/>
      <c r="H601" s="33"/>
      <c r="I601" s="54"/>
      <c r="J601" s="35"/>
      <c r="K601" s="35"/>
      <c r="L601" s="34"/>
      <c r="M601" s="34"/>
      <c r="N601" s="35"/>
      <c r="O601" s="34"/>
      <c r="P601" s="59"/>
      <c r="Q601" s="33"/>
      <c r="R601" s="59"/>
      <c r="S601" s="34"/>
      <c r="T601" s="47"/>
      <c r="U601" s="48"/>
      <c r="V601" s="49"/>
      <c r="W601" s="37"/>
      <c r="X601" s="60"/>
      <c r="Y601" s="37"/>
      <c r="Z601" s="37"/>
      <c r="AA601" s="37"/>
      <c r="AB601" s="37"/>
      <c r="AC601" s="37"/>
    </row>
    <row r="602" spans="1:29" ht="45" customHeight="1">
      <c r="A602" s="54"/>
      <c r="B602" s="55" t="str">
        <f t="shared" si="4"/>
        <v>월</v>
      </c>
      <c r="C602" s="55" t="str">
        <f t="shared" si="5"/>
        <v>00년 1월 1주차</v>
      </c>
      <c r="D602" s="55"/>
      <c r="E602" s="54"/>
      <c r="F602" s="54"/>
      <c r="G602" s="54"/>
      <c r="H602" s="33"/>
      <c r="I602" s="54"/>
      <c r="J602" s="35"/>
      <c r="K602" s="35"/>
      <c r="L602" s="34"/>
      <c r="M602" s="34"/>
      <c r="N602" s="35"/>
      <c r="O602" s="34"/>
      <c r="P602" s="59"/>
      <c r="Q602" s="33"/>
      <c r="R602" s="59"/>
      <c r="S602" s="34"/>
      <c r="T602" s="47"/>
      <c r="U602" s="48"/>
      <c r="V602" s="49"/>
      <c r="W602" s="37"/>
      <c r="X602" s="60"/>
      <c r="Y602" s="37"/>
      <c r="Z602" s="37"/>
      <c r="AA602" s="37"/>
      <c r="AB602" s="37"/>
      <c r="AC602" s="37"/>
    </row>
    <row r="603" spans="1:29" ht="45" customHeight="1">
      <c r="A603" s="54"/>
      <c r="B603" s="55" t="str">
        <f t="shared" si="4"/>
        <v>월</v>
      </c>
      <c r="C603" s="55" t="str">
        <f t="shared" si="5"/>
        <v>00년 1월 1주차</v>
      </c>
      <c r="D603" s="55"/>
      <c r="E603" s="54"/>
      <c r="F603" s="54"/>
      <c r="G603" s="54"/>
      <c r="H603" s="33"/>
      <c r="I603" s="54"/>
      <c r="J603" s="35"/>
      <c r="K603" s="35"/>
      <c r="L603" s="34"/>
      <c r="M603" s="34"/>
      <c r="N603" s="35"/>
      <c r="O603" s="34"/>
      <c r="P603" s="59"/>
      <c r="Q603" s="33"/>
      <c r="R603" s="59"/>
      <c r="S603" s="34"/>
      <c r="T603" s="47"/>
      <c r="U603" s="48"/>
      <c r="V603" s="49"/>
      <c r="W603" s="37"/>
      <c r="X603" s="60"/>
      <c r="Y603" s="37"/>
      <c r="Z603" s="37"/>
      <c r="AA603" s="37"/>
      <c r="AB603" s="37"/>
      <c r="AC603" s="37"/>
    </row>
    <row r="604" spans="1:29" ht="45" customHeight="1">
      <c r="A604" s="54"/>
      <c r="B604" s="55" t="str">
        <f t="shared" si="4"/>
        <v>월</v>
      </c>
      <c r="C604" s="55" t="str">
        <f t="shared" si="5"/>
        <v>00년 1월 1주차</v>
      </c>
      <c r="D604" s="55"/>
      <c r="E604" s="54"/>
      <c r="F604" s="54"/>
      <c r="G604" s="54"/>
      <c r="H604" s="33"/>
      <c r="I604" s="54"/>
      <c r="J604" s="35"/>
      <c r="K604" s="35"/>
      <c r="L604" s="34"/>
      <c r="M604" s="34"/>
      <c r="N604" s="35"/>
      <c r="O604" s="34"/>
      <c r="P604" s="59"/>
      <c r="Q604" s="33"/>
      <c r="R604" s="59"/>
      <c r="S604" s="34"/>
      <c r="T604" s="47"/>
      <c r="U604" s="48"/>
      <c r="V604" s="49"/>
      <c r="W604" s="37"/>
      <c r="X604" s="60"/>
      <c r="Y604" s="37"/>
      <c r="Z604" s="37"/>
      <c r="AA604" s="37"/>
      <c r="AB604" s="37"/>
      <c r="AC604" s="37"/>
    </row>
    <row r="605" spans="1:29" ht="45" customHeight="1">
      <c r="A605" s="54"/>
      <c r="B605" s="55" t="str">
        <f t="shared" si="4"/>
        <v>월</v>
      </c>
      <c r="C605" s="55" t="str">
        <f t="shared" si="5"/>
        <v>00년 1월 1주차</v>
      </c>
      <c r="D605" s="55"/>
      <c r="E605" s="54"/>
      <c r="F605" s="54"/>
      <c r="G605" s="54"/>
      <c r="H605" s="33"/>
      <c r="I605" s="54"/>
      <c r="J605" s="35"/>
      <c r="K605" s="35"/>
      <c r="L605" s="34"/>
      <c r="M605" s="34"/>
      <c r="N605" s="35"/>
      <c r="O605" s="34"/>
      <c r="P605" s="59"/>
      <c r="Q605" s="33"/>
      <c r="R605" s="59"/>
      <c r="S605" s="34"/>
      <c r="T605" s="47"/>
      <c r="U605" s="48"/>
      <c r="V605" s="49"/>
      <c r="W605" s="37"/>
      <c r="X605" s="60"/>
      <c r="Y605" s="37"/>
      <c r="Z605" s="37"/>
      <c r="AA605" s="37"/>
      <c r="AB605" s="37"/>
      <c r="AC605" s="37"/>
    </row>
    <row r="606" spans="1:29" ht="45" customHeight="1">
      <c r="A606" s="54"/>
      <c r="B606" s="55" t="str">
        <f t="shared" si="4"/>
        <v>월</v>
      </c>
      <c r="C606" s="55" t="str">
        <f t="shared" si="5"/>
        <v>00년 1월 1주차</v>
      </c>
      <c r="D606" s="55"/>
      <c r="E606" s="54"/>
      <c r="F606" s="54"/>
      <c r="G606" s="54"/>
      <c r="H606" s="33"/>
      <c r="I606" s="54"/>
      <c r="J606" s="35"/>
      <c r="K606" s="35"/>
      <c r="L606" s="34"/>
      <c r="M606" s="34"/>
      <c r="N606" s="35"/>
      <c r="O606" s="34"/>
      <c r="P606" s="59"/>
      <c r="Q606" s="33"/>
      <c r="R606" s="59"/>
      <c r="S606" s="34"/>
      <c r="T606" s="47"/>
      <c r="U606" s="48"/>
      <c r="V606" s="49"/>
      <c r="W606" s="37"/>
      <c r="X606" s="60"/>
      <c r="Y606" s="37"/>
      <c r="Z606" s="37"/>
      <c r="AA606" s="37"/>
      <c r="AB606" s="37"/>
      <c r="AC606" s="37"/>
    </row>
    <row r="607" spans="1:29" ht="45" customHeight="1">
      <c r="A607" s="54"/>
      <c r="B607" s="55" t="str">
        <f t="shared" si="4"/>
        <v>월</v>
      </c>
      <c r="C607" s="55" t="str">
        <f t="shared" si="5"/>
        <v>00년 1월 1주차</v>
      </c>
      <c r="D607" s="55"/>
      <c r="E607" s="54"/>
      <c r="F607" s="54"/>
      <c r="G607" s="54"/>
      <c r="H607" s="33"/>
      <c r="I607" s="54"/>
      <c r="J607" s="35"/>
      <c r="K607" s="35"/>
      <c r="L607" s="34"/>
      <c r="M607" s="34"/>
      <c r="N607" s="35"/>
      <c r="O607" s="34"/>
      <c r="P607" s="59"/>
      <c r="Q607" s="33"/>
      <c r="R607" s="59"/>
      <c r="S607" s="34"/>
      <c r="T607" s="47"/>
      <c r="U607" s="48"/>
      <c r="V607" s="49"/>
      <c r="W607" s="37"/>
      <c r="X607" s="60"/>
      <c r="Y607" s="37"/>
      <c r="Z607" s="37"/>
      <c r="AA607" s="37"/>
      <c r="AB607" s="37"/>
      <c r="AC607" s="37"/>
    </row>
    <row r="608" spans="1:29" ht="45" customHeight="1">
      <c r="A608" s="54"/>
      <c r="B608" s="55" t="str">
        <f t="shared" si="4"/>
        <v>월</v>
      </c>
      <c r="C608" s="55" t="str">
        <f t="shared" si="5"/>
        <v>00년 1월 1주차</v>
      </c>
      <c r="D608" s="55"/>
      <c r="E608" s="54"/>
      <c r="F608" s="54"/>
      <c r="G608" s="54"/>
      <c r="H608" s="33"/>
      <c r="I608" s="54"/>
      <c r="J608" s="35"/>
      <c r="K608" s="35"/>
      <c r="L608" s="34"/>
      <c r="M608" s="34"/>
      <c r="N608" s="35"/>
      <c r="O608" s="34"/>
      <c r="P608" s="59"/>
      <c r="Q608" s="33"/>
      <c r="R608" s="59"/>
      <c r="S608" s="34"/>
      <c r="T608" s="47"/>
      <c r="U608" s="48"/>
      <c r="V608" s="49"/>
      <c r="W608" s="37"/>
      <c r="X608" s="60"/>
      <c r="Y608" s="37"/>
      <c r="Z608" s="37"/>
      <c r="AA608" s="37"/>
      <c r="AB608" s="37"/>
      <c r="AC608" s="37"/>
    </row>
    <row r="609" spans="1:29" ht="45" customHeight="1">
      <c r="A609" s="54"/>
      <c r="B609" s="55" t="str">
        <f t="shared" si="4"/>
        <v>월</v>
      </c>
      <c r="C609" s="55" t="str">
        <f t="shared" si="5"/>
        <v>00년 1월 1주차</v>
      </c>
      <c r="D609" s="55"/>
      <c r="E609" s="54"/>
      <c r="F609" s="54"/>
      <c r="G609" s="54"/>
      <c r="H609" s="33"/>
      <c r="I609" s="54"/>
      <c r="J609" s="35"/>
      <c r="K609" s="35"/>
      <c r="L609" s="34"/>
      <c r="M609" s="34"/>
      <c r="N609" s="35"/>
      <c r="O609" s="34"/>
      <c r="P609" s="59"/>
      <c r="Q609" s="33"/>
      <c r="R609" s="59"/>
      <c r="S609" s="34"/>
      <c r="T609" s="47"/>
      <c r="U609" s="48"/>
      <c r="V609" s="49"/>
      <c r="W609" s="37"/>
      <c r="X609" s="60"/>
      <c r="Y609" s="37"/>
      <c r="Z609" s="37"/>
      <c r="AA609" s="37"/>
      <c r="AB609" s="37"/>
      <c r="AC609" s="37"/>
    </row>
    <row r="610" spans="1:29" ht="45" customHeight="1">
      <c r="A610" s="54"/>
      <c r="B610" s="55" t="str">
        <f t="shared" si="4"/>
        <v>월</v>
      </c>
      <c r="C610" s="55" t="str">
        <f t="shared" si="5"/>
        <v>00년 1월 1주차</v>
      </c>
      <c r="D610" s="55"/>
      <c r="E610" s="54"/>
      <c r="F610" s="54"/>
      <c r="G610" s="54"/>
      <c r="H610" s="33"/>
      <c r="I610" s="54"/>
      <c r="J610" s="35"/>
      <c r="K610" s="35"/>
      <c r="L610" s="34"/>
      <c r="M610" s="34"/>
      <c r="N610" s="35"/>
      <c r="O610" s="34"/>
      <c r="P610" s="59"/>
      <c r="Q610" s="33"/>
      <c r="R610" s="59"/>
      <c r="S610" s="34"/>
      <c r="T610" s="47"/>
      <c r="U610" s="48"/>
      <c r="V610" s="49"/>
      <c r="W610" s="37"/>
      <c r="X610" s="60"/>
      <c r="Y610" s="37"/>
      <c r="Z610" s="37"/>
      <c r="AA610" s="37"/>
      <c r="AB610" s="37"/>
      <c r="AC610" s="37"/>
    </row>
    <row r="611" spans="1:29" ht="45" customHeight="1">
      <c r="A611" s="54"/>
      <c r="B611" s="55" t="str">
        <f t="shared" si="4"/>
        <v>월</v>
      </c>
      <c r="C611" s="55" t="str">
        <f t="shared" si="5"/>
        <v>00년 1월 1주차</v>
      </c>
      <c r="D611" s="55"/>
      <c r="E611" s="54"/>
      <c r="F611" s="54"/>
      <c r="G611" s="54"/>
      <c r="H611" s="33"/>
      <c r="I611" s="54"/>
      <c r="J611" s="35"/>
      <c r="K611" s="35"/>
      <c r="L611" s="34"/>
      <c r="M611" s="34"/>
      <c r="N611" s="35"/>
      <c r="O611" s="34"/>
      <c r="P611" s="59"/>
      <c r="Q611" s="33"/>
      <c r="R611" s="59"/>
      <c r="S611" s="34"/>
      <c r="T611" s="47"/>
      <c r="U611" s="48"/>
      <c r="V611" s="49"/>
      <c r="W611" s="37"/>
      <c r="X611" s="60"/>
      <c r="Y611" s="37"/>
      <c r="Z611" s="37"/>
      <c r="AA611" s="37"/>
      <c r="AB611" s="37"/>
      <c r="AC611" s="37"/>
    </row>
    <row r="612" spans="1:29" ht="45" customHeight="1">
      <c r="A612" s="54"/>
      <c r="B612" s="55" t="str">
        <f t="shared" si="4"/>
        <v>월</v>
      </c>
      <c r="C612" s="55" t="str">
        <f t="shared" si="5"/>
        <v>00년 1월 1주차</v>
      </c>
      <c r="D612" s="55"/>
      <c r="E612" s="54"/>
      <c r="F612" s="54"/>
      <c r="G612" s="54"/>
      <c r="H612" s="33"/>
      <c r="I612" s="54"/>
      <c r="J612" s="35"/>
      <c r="K612" s="35"/>
      <c r="L612" s="34"/>
      <c r="M612" s="34"/>
      <c r="N612" s="35"/>
      <c r="O612" s="34"/>
      <c r="P612" s="59"/>
      <c r="Q612" s="33"/>
      <c r="R612" s="59"/>
      <c r="S612" s="34"/>
      <c r="T612" s="47"/>
      <c r="U612" s="48"/>
      <c r="V612" s="49"/>
      <c r="W612" s="37"/>
      <c r="X612" s="60"/>
      <c r="Y612" s="37"/>
      <c r="Z612" s="37"/>
      <c r="AA612" s="37"/>
      <c r="AB612" s="37"/>
      <c r="AC612" s="37"/>
    </row>
    <row r="613" spans="1:29" ht="45" customHeight="1">
      <c r="A613" s="54"/>
      <c r="B613" s="55" t="str">
        <f t="shared" si="4"/>
        <v>월</v>
      </c>
      <c r="C613" s="55" t="str">
        <f t="shared" si="5"/>
        <v>00년 1월 1주차</v>
      </c>
      <c r="D613" s="55"/>
      <c r="E613" s="54"/>
      <c r="F613" s="54"/>
      <c r="G613" s="54"/>
      <c r="H613" s="33"/>
      <c r="I613" s="54"/>
      <c r="J613" s="35"/>
      <c r="K613" s="35"/>
      <c r="L613" s="34"/>
      <c r="M613" s="34"/>
      <c r="N613" s="35"/>
      <c r="O613" s="34"/>
      <c r="P613" s="59"/>
      <c r="Q613" s="33"/>
      <c r="R613" s="59"/>
      <c r="S613" s="34"/>
      <c r="T613" s="47"/>
      <c r="U613" s="48"/>
      <c r="V613" s="49"/>
      <c r="W613" s="37"/>
      <c r="X613" s="60"/>
      <c r="Y613" s="37"/>
      <c r="Z613" s="37"/>
      <c r="AA613" s="37"/>
      <c r="AB613" s="37"/>
      <c r="AC613" s="37"/>
    </row>
    <row r="614" spans="1:29" ht="45" customHeight="1">
      <c r="A614" s="54"/>
      <c r="B614" s="55" t="str">
        <f t="shared" si="4"/>
        <v>월</v>
      </c>
      <c r="C614" s="55" t="str">
        <f t="shared" si="5"/>
        <v>00년 1월 1주차</v>
      </c>
      <c r="D614" s="55"/>
      <c r="E614" s="54"/>
      <c r="F614" s="54"/>
      <c r="G614" s="54"/>
      <c r="H614" s="33"/>
      <c r="I614" s="54"/>
      <c r="J614" s="35"/>
      <c r="K614" s="35"/>
      <c r="L614" s="34"/>
      <c r="M614" s="34"/>
      <c r="N614" s="35"/>
      <c r="O614" s="34"/>
      <c r="P614" s="59"/>
      <c r="Q614" s="33"/>
      <c r="R614" s="59"/>
      <c r="S614" s="34"/>
      <c r="T614" s="47"/>
      <c r="U614" s="48"/>
      <c r="V614" s="49"/>
      <c r="W614" s="37"/>
      <c r="X614" s="60"/>
      <c r="Y614" s="37"/>
      <c r="Z614" s="37"/>
      <c r="AA614" s="37"/>
      <c r="AB614" s="37"/>
      <c r="AC614" s="37"/>
    </row>
    <row r="615" spans="1:29" ht="45" customHeight="1">
      <c r="A615" s="54"/>
      <c r="B615" s="55" t="str">
        <f t="shared" si="4"/>
        <v>월</v>
      </c>
      <c r="C615" s="55" t="str">
        <f t="shared" si="5"/>
        <v>00년 1월 1주차</v>
      </c>
      <c r="D615" s="55"/>
      <c r="E615" s="54"/>
      <c r="F615" s="54"/>
      <c r="G615" s="54"/>
      <c r="H615" s="33"/>
      <c r="I615" s="54"/>
      <c r="J615" s="35"/>
      <c r="K615" s="35"/>
      <c r="L615" s="34"/>
      <c r="M615" s="34"/>
      <c r="N615" s="35"/>
      <c r="O615" s="34"/>
      <c r="P615" s="59"/>
      <c r="Q615" s="33"/>
      <c r="R615" s="59"/>
      <c r="S615" s="34"/>
      <c r="T615" s="47"/>
      <c r="U615" s="48"/>
      <c r="V615" s="49"/>
      <c r="W615" s="37"/>
      <c r="X615" s="60"/>
      <c r="Y615" s="37"/>
      <c r="Z615" s="37"/>
      <c r="AA615" s="37"/>
      <c r="AB615" s="37"/>
      <c r="AC615" s="37"/>
    </row>
    <row r="616" spans="1:29" ht="45" customHeight="1">
      <c r="A616" s="54"/>
      <c r="B616" s="55" t="str">
        <f t="shared" si="4"/>
        <v>월</v>
      </c>
      <c r="C616" s="55" t="str">
        <f t="shared" si="5"/>
        <v>00년 1월 1주차</v>
      </c>
      <c r="D616" s="55"/>
      <c r="E616" s="54"/>
      <c r="F616" s="54"/>
      <c r="G616" s="54"/>
      <c r="H616" s="33"/>
      <c r="I616" s="54"/>
      <c r="J616" s="35"/>
      <c r="K616" s="35"/>
      <c r="L616" s="34"/>
      <c r="M616" s="34"/>
      <c r="N616" s="35"/>
      <c r="O616" s="34"/>
      <c r="P616" s="59"/>
      <c r="Q616" s="33"/>
      <c r="R616" s="59"/>
      <c r="S616" s="34"/>
      <c r="T616" s="47"/>
      <c r="U616" s="48"/>
      <c r="V616" s="49"/>
      <c r="W616" s="37"/>
      <c r="X616" s="60"/>
      <c r="Y616" s="37"/>
      <c r="Z616" s="37"/>
      <c r="AA616" s="37"/>
      <c r="AB616" s="37"/>
      <c r="AC616" s="37"/>
    </row>
    <row r="617" spans="1:29" ht="45" customHeight="1">
      <c r="A617" s="54"/>
      <c r="B617" s="55" t="str">
        <f t="shared" si="4"/>
        <v>월</v>
      </c>
      <c r="C617" s="55" t="str">
        <f t="shared" si="5"/>
        <v>00년 1월 1주차</v>
      </c>
      <c r="D617" s="55"/>
      <c r="E617" s="54"/>
      <c r="F617" s="54"/>
      <c r="G617" s="54"/>
      <c r="H617" s="33"/>
      <c r="I617" s="54"/>
      <c r="J617" s="35"/>
      <c r="K617" s="35"/>
      <c r="L617" s="34"/>
      <c r="M617" s="34"/>
      <c r="N617" s="35"/>
      <c r="O617" s="34"/>
      <c r="P617" s="59"/>
      <c r="Q617" s="33"/>
      <c r="R617" s="59"/>
      <c r="S617" s="34"/>
      <c r="T617" s="47"/>
      <c r="U617" s="48"/>
      <c r="V617" s="49"/>
      <c r="W617" s="37"/>
      <c r="X617" s="60"/>
      <c r="Y617" s="37"/>
      <c r="Z617" s="37"/>
      <c r="AA617" s="37"/>
      <c r="AB617" s="37"/>
      <c r="AC617" s="37"/>
    </row>
    <row r="618" spans="1:29" ht="45" customHeight="1">
      <c r="A618" s="54"/>
      <c r="B618" s="55" t="str">
        <f t="shared" si="4"/>
        <v>월</v>
      </c>
      <c r="C618" s="55" t="str">
        <f t="shared" si="5"/>
        <v>00년 1월 1주차</v>
      </c>
      <c r="D618" s="55"/>
      <c r="E618" s="54"/>
      <c r="F618" s="54"/>
      <c r="G618" s="54"/>
      <c r="H618" s="33"/>
      <c r="I618" s="54"/>
      <c r="J618" s="35"/>
      <c r="K618" s="35"/>
      <c r="L618" s="34"/>
      <c r="M618" s="34"/>
      <c r="N618" s="35"/>
      <c r="O618" s="34"/>
      <c r="P618" s="59"/>
      <c r="Q618" s="33"/>
      <c r="R618" s="59"/>
      <c r="S618" s="34"/>
      <c r="T618" s="47"/>
      <c r="U618" s="48"/>
      <c r="V618" s="49"/>
      <c r="W618" s="37"/>
      <c r="X618" s="60"/>
      <c r="Y618" s="37"/>
      <c r="Z618" s="37"/>
      <c r="AA618" s="37"/>
      <c r="AB618" s="37"/>
      <c r="AC618" s="37"/>
    </row>
    <row r="619" spans="1:29" ht="45" customHeight="1">
      <c r="A619" s="54"/>
      <c r="B619" s="55" t="str">
        <f t="shared" si="4"/>
        <v>월</v>
      </c>
      <c r="C619" s="55" t="str">
        <f t="shared" si="5"/>
        <v>00년 1월 1주차</v>
      </c>
      <c r="D619" s="55"/>
      <c r="E619" s="54"/>
      <c r="F619" s="54"/>
      <c r="G619" s="54"/>
      <c r="H619" s="33"/>
      <c r="I619" s="54"/>
      <c r="J619" s="35"/>
      <c r="K619" s="35"/>
      <c r="L619" s="34"/>
      <c r="M619" s="34"/>
      <c r="N619" s="35"/>
      <c r="O619" s="34"/>
      <c r="P619" s="59"/>
      <c r="Q619" s="33"/>
      <c r="R619" s="59"/>
      <c r="S619" s="34"/>
      <c r="T619" s="47"/>
      <c r="U619" s="48"/>
      <c r="V619" s="49"/>
      <c r="W619" s="37"/>
      <c r="X619" s="60"/>
      <c r="Y619" s="37"/>
      <c r="Z619" s="37"/>
      <c r="AA619" s="37"/>
      <c r="AB619" s="37"/>
      <c r="AC619" s="37"/>
    </row>
    <row r="620" spans="1:29" ht="45" customHeight="1">
      <c r="A620" s="54"/>
      <c r="B620" s="55" t="str">
        <f t="shared" si="4"/>
        <v>월</v>
      </c>
      <c r="C620" s="55" t="str">
        <f t="shared" si="5"/>
        <v>00년 1월 1주차</v>
      </c>
      <c r="D620" s="55"/>
      <c r="E620" s="54"/>
      <c r="F620" s="54"/>
      <c r="G620" s="54"/>
      <c r="H620" s="33"/>
      <c r="I620" s="54"/>
      <c r="J620" s="35"/>
      <c r="K620" s="35"/>
      <c r="L620" s="34"/>
      <c r="M620" s="34"/>
      <c r="N620" s="35"/>
      <c r="O620" s="34"/>
      <c r="P620" s="59"/>
      <c r="Q620" s="33"/>
      <c r="R620" s="59"/>
      <c r="S620" s="34"/>
      <c r="T620" s="47"/>
      <c r="U620" s="48"/>
      <c r="V620" s="49"/>
      <c r="W620" s="37"/>
      <c r="X620" s="60"/>
      <c r="Y620" s="37"/>
      <c r="Z620" s="37"/>
      <c r="AA620" s="37"/>
      <c r="AB620" s="37"/>
      <c r="AC620" s="37"/>
    </row>
    <row r="621" spans="1:29" ht="45" customHeight="1">
      <c r="A621" s="54"/>
      <c r="B621" s="55" t="str">
        <f t="shared" si="4"/>
        <v>월</v>
      </c>
      <c r="C621" s="55" t="str">
        <f t="shared" si="5"/>
        <v>00년 1월 1주차</v>
      </c>
      <c r="D621" s="55"/>
      <c r="E621" s="54"/>
      <c r="F621" s="54"/>
      <c r="G621" s="54"/>
      <c r="H621" s="33"/>
      <c r="I621" s="54"/>
      <c r="J621" s="35"/>
      <c r="K621" s="35"/>
      <c r="L621" s="34"/>
      <c r="M621" s="34"/>
      <c r="N621" s="35"/>
      <c r="O621" s="34"/>
      <c r="P621" s="59"/>
      <c r="Q621" s="33"/>
      <c r="R621" s="59"/>
      <c r="S621" s="34"/>
      <c r="T621" s="47"/>
      <c r="U621" s="48"/>
      <c r="V621" s="49"/>
      <c r="W621" s="37"/>
      <c r="X621" s="60"/>
      <c r="Y621" s="37"/>
      <c r="Z621" s="37"/>
      <c r="AA621" s="37"/>
      <c r="AB621" s="37"/>
      <c r="AC621" s="37"/>
    </row>
    <row r="622" spans="1:29" ht="45" customHeight="1">
      <c r="A622" s="54"/>
      <c r="B622" s="55" t="str">
        <f t="shared" si="4"/>
        <v>월</v>
      </c>
      <c r="C622" s="55" t="str">
        <f t="shared" si="5"/>
        <v>00년 1월 1주차</v>
      </c>
      <c r="D622" s="55"/>
      <c r="E622" s="54"/>
      <c r="F622" s="54"/>
      <c r="G622" s="54"/>
      <c r="H622" s="33"/>
      <c r="I622" s="54"/>
      <c r="J622" s="35"/>
      <c r="K622" s="35"/>
      <c r="L622" s="34"/>
      <c r="M622" s="34"/>
      <c r="N622" s="35"/>
      <c r="O622" s="34"/>
      <c r="P622" s="59"/>
      <c r="Q622" s="33"/>
      <c r="R622" s="59"/>
      <c r="S622" s="34"/>
      <c r="T622" s="47"/>
      <c r="U622" s="48"/>
      <c r="V622" s="49"/>
      <c r="W622" s="37"/>
      <c r="X622" s="60"/>
      <c r="Y622" s="37"/>
      <c r="Z622" s="37"/>
      <c r="AA622" s="37"/>
      <c r="AB622" s="37"/>
      <c r="AC622" s="37"/>
    </row>
    <row r="623" spans="1:29" ht="45" customHeight="1">
      <c r="A623" s="54"/>
      <c r="B623" s="55" t="str">
        <f t="shared" si="4"/>
        <v>월</v>
      </c>
      <c r="C623" s="55" t="str">
        <f t="shared" si="5"/>
        <v>00년 1월 1주차</v>
      </c>
      <c r="D623" s="55"/>
      <c r="E623" s="54"/>
      <c r="F623" s="54"/>
      <c r="G623" s="54"/>
      <c r="H623" s="33"/>
      <c r="I623" s="54"/>
      <c r="J623" s="35"/>
      <c r="K623" s="35"/>
      <c r="L623" s="34"/>
      <c r="M623" s="34"/>
      <c r="N623" s="35"/>
      <c r="O623" s="34"/>
      <c r="P623" s="59"/>
      <c r="Q623" s="33"/>
      <c r="R623" s="59"/>
      <c r="S623" s="34"/>
      <c r="T623" s="47"/>
      <c r="U623" s="48"/>
      <c r="V623" s="49"/>
      <c r="W623" s="37"/>
      <c r="X623" s="60"/>
      <c r="Y623" s="37"/>
      <c r="Z623" s="37"/>
      <c r="AA623" s="37"/>
      <c r="AB623" s="37"/>
      <c r="AC623" s="37"/>
    </row>
    <row r="624" spans="1:29" ht="45" customHeight="1">
      <c r="A624" s="54"/>
      <c r="B624" s="55" t="str">
        <f t="shared" si="4"/>
        <v>월</v>
      </c>
      <c r="C624" s="55" t="str">
        <f t="shared" si="5"/>
        <v>00년 1월 1주차</v>
      </c>
      <c r="D624" s="55"/>
      <c r="E624" s="54"/>
      <c r="F624" s="54"/>
      <c r="G624" s="54"/>
      <c r="H624" s="33"/>
      <c r="I624" s="54"/>
      <c r="J624" s="35"/>
      <c r="K624" s="35"/>
      <c r="L624" s="34"/>
      <c r="M624" s="34"/>
      <c r="N624" s="35"/>
      <c r="O624" s="34"/>
      <c r="P624" s="59"/>
      <c r="Q624" s="33"/>
      <c r="R624" s="59"/>
      <c r="S624" s="34"/>
      <c r="T624" s="47"/>
      <c r="U624" s="48"/>
      <c r="V624" s="49"/>
      <c r="W624" s="37"/>
      <c r="X624" s="60"/>
      <c r="Y624" s="37"/>
      <c r="Z624" s="37"/>
      <c r="AA624" s="37"/>
      <c r="AB624" s="37"/>
      <c r="AC624" s="37"/>
    </row>
    <row r="625" spans="1:29" ht="45" customHeight="1">
      <c r="A625" s="54"/>
      <c r="B625" s="55" t="str">
        <f t="shared" si="4"/>
        <v>월</v>
      </c>
      <c r="C625" s="55" t="str">
        <f t="shared" si="5"/>
        <v>00년 1월 1주차</v>
      </c>
      <c r="D625" s="55"/>
      <c r="E625" s="54"/>
      <c r="F625" s="54"/>
      <c r="G625" s="54"/>
      <c r="H625" s="33"/>
      <c r="I625" s="54"/>
      <c r="J625" s="35"/>
      <c r="K625" s="35"/>
      <c r="L625" s="34"/>
      <c r="M625" s="34"/>
      <c r="N625" s="35"/>
      <c r="O625" s="34"/>
      <c r="P625" s="59"/>
      <c r="Q625" s="33"/>
      <c r="R625" s="59"/>
      <c r="S625" s="34"/>
      <c r="T625" s="47"/>
      <c r="U625" s="48"/>
      <c r="V625" s="49"/>
      <c r="W625" s="37"/>
      <c r="X625" s="60"/>
      <c r="Y625" s="37"/>
      <c r="Z625" s="37"/>
      <c r="AA625" s="37"/>
      <c r="AB625" s="37"/>
      <c r="AC625" s="37"/>
    </row>
    <row r="626" spans="1:29" ht="45" customHeight="1">
      <c r="A626" s="54"/>
      <c r="B626" s="55" t="str">
        <f t="shared" si="4"/>
        <v>월</v>
      </c>
      <c r="C626" s="55" t="str">
        <f t="shared" si="5"/>
        <v>00년 1월 1주차</v>
      </c>
      <c r="D626" s="55"/>
      <c r="E626" s="54"/>
      <c r="F626" s="54"/>
      <c r="G626" s="54"/>
      <c r="H626" s="33"/>
      <c r="I626" s="54"/>
      <c r="J626" s="35"/>
      <c r="K626" s="35"/>
      <c r="L626" s="34"/>
      <c r="M626" s="34"/>
      <c r="N626" s="35"/>
      <c r="O626" s="34"/>
      <c r="P626" s="59"/>
      <c r="Q626" s="33"/>
      <c r="R626" s="59"/>
      <c r="S626" s="34"/>
      <c r="T626" s="47"/>
      <c r="U626" s="48"/>
      <c r="V626" s="49"/>
      <c r="W626" s="37"/>
      <c r="X626" s="60"/>
      <c r="Y626" s="37"/>
      <c r="Z626" s="37"/>
      <c r="AA626" s="37"/>
      <c r="AB626" s="37"/>
      <c r="AC626" s="37"/>
    </row>
    <row r="627" spans="1:29" ht="45" customHeight="1">
      <c r="A627" s="54"/>
      <c r="B627" s="55" t="str">
        <f t="shared" si="4"/>
        <v>월</v>
      </c>
      <c r="C627" s="55" t="str">
        <f t="shared" si="5"/>
        <v>00년 1월 1주차</v>
      </c>
      <c r="D627" s="55"/>
      <c r="E627" s="54"/>
      <c r="F627" s="54"/>
      <c r="G627" s="54"/>
      <c r="H627" s="33"/>
      <c r="I627" s="54"/>
      <c r="J627" s="35"/>
      <c r="K627" s="35"/>
      <c r="L627" s="34"/>
      <c r="M627" s="34"/>
      <c r="N627" s="35"/>
      <c r="O627" s="34"/>
      <c r="P627" s="59"/>
      <c r="Q627" s="33"/>
      <c r="R627" s="59"/>
      <c r="S627" s="34"/>
      <c r="T627" s="47"/>
      <c r="U627" s="48"/>
      <c r="V627" s="49"/>
      <c r="W627" s="37"/>
      <c r="X627" s="60"/>
      <c r="Y627" s="37"/>
      <c r="Z627" s="37"/>
      <c r="AA627" s="37"/>
      <c r="AB627" s="37"/>
      <c r="AC627" s="37"/>
    </row>
    <row r="628" spans="1:29" ht="45" customHeight="1">
      <c r="A628" s="54"/>
      <c r="B628" s="55" t="str">
        <f t="shared" si="4"/>
        <v>월</v>
      </c>
      <c r="C628" s="55" t="str">
        <f t="shared" si="5"/>
        <v>00년 1월 1주차</v>
      </c>
      <c r="D628" s="55"/>
      <c r="E628" s="54"/>
      <c r="F628" s="54"/>
      <c r="G628" s="54"/>
      <c r="H628" s="33"/>
      <c r="I628" s="54"/>
      <c r="J628" s="35"/>
      <c r="K628" s="35"/>
      <c r="L628" s="34"/>
      <c r="M628" s="34"/>
      <c r="N628" s="35"/>
      <c r="O628" s="34"/>
      <c r="P628" s="59"/>
      <c r="Q628" s="33"/>
      <c r="R628" s="59"/>
      <c r="S628" s="34"/>
      <c r="T628" s="47"/>
      <c r="U628" s="48"/>
      <c r="V628" s="49"/>
      <c r="W628" s="37"/>
      <c r="X628" s="60"/>
      <c r="Y628" s="37"/>
      <c r="Z628" s="37"/>
      <c r="AA628" s="37"/>
      <c r="AB628" s="37"/>
      <c r="AC628" s="37"/>
    </row>
    <row r="629" spans="1:29" ht="45" customHeight="1">
      <c r="A629" s="54"/>
      <c r="B629" s="55" t="str">
        <f t="shared" si="4"/>
        <v>월</v>
      </c>
      <c r="C629" s="55" t="str">
        <f t="shared" si="5"/>
        <v>00년 1월 1주차</v>
      </c>
      <c r="D629" s="55"/>
      <c r="E629" s="54"/>
      <c r="F629" s="54"/>
      <c r="G629" s="54"/>
      <c r="H629" s="33"/>
      <c r="I629" s="54"/>
      <c r="J629" s="35"/>
      <c r="K629" s="35"/>
      <c r="L629" s="34"/>
      <c r="M629" s="34"/>
      <c r="N629" s="35"/>
      <c r="O629" s="34"/>
      <c r="P629" s="59"/>
      <c r="Q629" s="33"/>
      <c r="R629" s="59"/>
      <c r="S629" s="34"/>
      <c r="T629" s="47"/>
      <c r="U629" s="48"/>
      <c r="V629" s="49"/>
      <c r="W629" s="37"/>
      <c r="X629" s="60"/>
      <c r="Y629" s="37"/>
      <c r="Z629" s="37"/>
      <c r="AA629" s="37"/>
      <c r="AB629" s="37"/>
      <c r="AC629" s="37"/>
    </row>
    <row r="630" spans="1:29" ht="45" customHeight="1">
      <c r="A630" s="54"/>
      <c r="B630" s="55" t="str">
        <f t="shared" si="4"/>
        <v>월</v>
      </c>
      <c r="C630" s="55" t="str">
        <f t="shared" si="5"/>
        <v>00년 1월 1주차</v>
      </c>
      <c r="D630" s="55"/>
      <c r="E630" s="54"/>
      <c r="F630" s="54"/>
      <c r="G630" s="54"/>
      <c r="H630" s="33"/>
      <c r="I630" s="54"/>
      <c r="J630" s="35"/>
      <c r="K630" s="35"/>
      <c r="L630" s="34"/>
      <c r="M630" s="34"/>
      <c r="N630" s="35"/>
      <c r="O630" s="34"/>
      <c r="P630" s="59"/>
      <c r="Q630" s="33"/>
      <c r="R630" s="59"/>
      <c r="S630" s="34"/>
      <c r="T630" s="47"/>
      <c r="U630" s="48"/>
      <c r="V630" s="49"/>
      <c r="W630" s="37"/>
      <c r="X630" s="60"/>
      <c r="Y630" s="37"/>
      <c r="Z630" s="37"/>
      <c r="AA630" s="37"/>
      <c r="AB630" s="37"/>
      <c r="AC630" s="37"/>
    </row>
    <row r="631" spans="1:29" ht="45" customHeight="1">
      <c r="A631" s="54"/>
      <c r="B631" s="55" t="str">
        <f t="shared" si="4"/>
        <v>월</v>
      </c>
      <c r="C631" s="55" t="str">
        <f t="shared" si="5"/>
        <v>00년 1월 1주차</v>
      </c>
      <c r="D631" s="55"/>
      <c r="E631" s="54"/>
      <c r="F631" s="54"/>
      <c r="G631" s="54"/>
      <c r="H631" s="33"/>
      <c r="I631" s="54"/>
      <c r="J631" s="35"/>
      <c r="K631" s="35"/>
      <c r="L631" s="34"/>
      <c r="M631" s="34"/>
      <c r="N631" s="35"/>
      <c r="O631" s="34"/>
      <c r="P631" s="59"/>
      <c r="Q631" s="33"/>
      <c r="R631" s="59"/>
      <c r="S631" s="34"/>
      <c r="T631" s="47"/>
      <c r="U631" s="48"/>
      <c r="V631" s="49"/>
      <c r="W631" s="37"/>
      <c r="X631" s="60"/>
      <c r="Y631" s="37"/>
      <c r="Z631" s="37"/>
      <c r="AA631" s="37"/>
      <c r="AB631" s="37"/>
      <c r="AC631" s="37"/>
    </row>
    <row r="632" spans="1:29" ht="45" customHeight="1">
      <c r="A632" s="54"/>
      <c r="B632" s="55" t="str">
        <f t="shared" si="4"/>
        <v>월</v>
      </c>
      <c r="C632" s="55" t="str">
        <f t="shared" si="5"/>
        <v>00년 1월 1주차</v>
      </c>
      <c r="D632" s="55"/>
      <c r="E632" s="54"/>
      <c r="F632" s="54"/>
      <c r="G632" s="54"/>
      <c r="H632" s="33"/>
      <c r="I632" s="54"/>
      <c r="J632" s="35"/>
      <c r="K632" s="35"/>
      <c r="L632" s="34"/>
      <c r="M632" s="34"/>
      <c r="N632" s="35"/>
      <c r="O632" s="34"/>
      <c r="P632" s="59"/>
      <c r="Q632" s="33"/>
      <c r="R632" s="59"/>
      <c r="S632" s="34"/>
      <c r="T632" s="47"/>
      <c r="U632" s="48"/>
      <c r="V632" s="49"/>
      <c r="W632" s="37"/>
      <c r="X632" s="60"/>
      <c r="Y632" s="37"/>
      <c r="Z632" s="37"/>
      <c r="AA632" s="37"/>
      <c r="AB632" s="37"/>
      <c r="AC632" s="37"/>
    </row>
    <row r="633" spans="1:29" ht="45" customHeight="1">
      <c r="A633" s="54"/>
      <c r="B633" s="55" t="str">
        <f t="shared" si="4"/>
        <v>월</v>
      </c>
      <c r="C633" s="55" t="str">
        <f t="shared" si="5"/>
        <v>00년 1월 1주차</v>
      </c>
      <c r="D633" s="55"/>
      <c r="E633" s="54"/>
      <c r="F633" s="54"/>
      <c r="G633" s="54"/>
      <c r="H633" s="33"/>
      <c r="I633" s="54"/>
      <c r="J633" s="35"/>
      <c r="K633" s="35"/>
      <c r="L633" s="34"/>
      <c r="M633" s="34"/>
      <c r="N633" s="35"/>
      <c r="O633" s="34"/>
      <c r="P633" s="59"/>
      <c r="Q633" s="33"/>
      <c r="R633" s="59"/>
      <c r="S633" s="34"/>
      <c r="T633" s="47"/>
      <c r="U633" s="48"/>
      <c r="V633" s="49"/>
      <c r="W633" s="37"/>
      <c r="X633" s="60"/>
      <c r="Y633" s="37"/>
      <c r="Z633" s="37"/>
      <c r="AA633" s="37"/>
      <c r="AB633" s="37"/>
      <c r="AC633" s="37"/>
    </row>
    <row r="634" spans="1:29" ht="45" customHeight="1">
      <c r="A634" s="54"/>
      <c r="B634" s="55" t="str">
        <f t="shared" si="4"/>
        <v>월</v>
      </c>
      <c r="C634" s="55" t="str">
        <f t="shared" si="5"/>
        <v>00년 1월 1주차</v>
      </c>
      <c r="D634" s="55"/>
      <c r="E634" s="54"/>
      <c r="F634" s="54"/>
      <c r="G634" s="54"/>
      <c r="H634" s="33"/>
      <c r="I634" s="54"/>
      <c r="J634" s="35"/>
      <c r="K634" s="35"/>
      <c r="L634" s="34"/>
      <c r="M634" s="34"/>
      <c r="N634" s="35"/>
      <c r="O634" s="34"/>
      <c r="P634" s="59"/>
      <c r="Q634" s="33"/>
      <c r="R634" s="59"/>
      <c r="S634" s="34"/>
      <c r="T634" s="47"/>
      <c r="U634" s="48"/>
      <c r="V634" s="49"/>
      <c r="W634" s="37"/>
      <c r="X634" s="60"/>
      <c r="Y634" s="37"/>
      <c r="Z634" s="37"/>
      <c r="AA634" s="37"/>
      <c r="AB634" s="37"/>
      <c r="AC634" s="37"/>
    </row>
    <row r="635" spans="1:29" ht="45" customHeight="1">
      <c r="A635" s="54"/>
      <c r="B635" s="55" t="str">
        <f t="shared" si="4"/>
        <v>월</v>
      </c>
      <c r="C635" s="55" t="str">
        <f t="shared" si="5"/>
        <v>00년 1월 1주차</v>
      </c>
      <c r="D635" s="55"/>
      <c r="E635" s="54"/>
      <c r="F635" s="54"/>
      <c r="G635" s="54"/>
      <c r="H635" s="33"/>
      <c r="I635" s="54"/>
      <c r="J635" s="35"/>
      <c r="K635" s="35"/>
      <c r="L635" s="34"/>
      <c r="M635" s="34"/>
      <c r="N635" s="35"/>
      <c r="O635" s="34"/>
      <c r="P635" s="59"/>
      <c r="Q635" s="33"/>
      <c r="R635" s="59"/>
      <c r="S635" s="34"/>
      <c r="T635" s="47"/>
      <c r="U635" s="48"/>
      <c r="V635" s="49"/>
      <c r="W635" s="37"/>
      <c r="X635" s="60"/>
      <c r="Y635" s="37"/>
      <c r="Z635" s="37"/>
      <c r="AA635" s="37"/>
      <c r="AB635" s="37"/>
      <c r="AC635" s="37"/>
    </row>
    <row r="636" spans="1:29" ht="45" customHeight="1">
      <c r="A636" s="54"/>
      <c r="B636" s="55" t="str">
        <f t="shared" si="4"/>
        <v>월</v>
      </c>
      <c r="C636" s="55" t="str">
        <f t="shared" si="5"/>
        <v>00년 1월 1주차</v>
      </c>
      <c r="D636" s="55"/>
      <c r="E636" s="54"/>
      <c r="F636" s="54"/>
      <c r="G636" s="54"/>
      <c r="H636" s="33"/>
      <c r="I636" s="54"/>
      <c r="J636" s="35"/>
      <c r="K636" s="35"/>
      <c r="L636" s="34"/>
      <c r="M636" s="34"/>
      <c r="N636" s="35"/>
      <c r="O636" s="34"/>
      <c r="P636" s="59"/>
      <c r="Q636" s="33"/>
      <c r="R636" s="59"/>
      <c r="S636" s="34"/>
      <c r="T636" s="47"/>
      <c r="U636" s="48"/>
      <c r="V636" s="49"/>
      <c r="W636" s="37"/>
      <c r="X636" s="60"/>
      <c r="Y636" s="37"/>
      <c r="Z636" s="37"/>
      <c r="AA636" s="37"/>
      <c r="AB636" s="37"/>
      <c r="AC636" s="37"/>
    </row>
    <row r="637" spans="1:29" ht="45" customHeight="1">
      <c r="A637" s="54"/>
      <c r="B637" s="55" t="str">
        <f t="shared" si="4"/>
        <v>월</v>
      </c>
      <c r="C637" s="55" t="str">
        <f t="shared" si="5"/>
        <v>00년 1월 1주차</v>
      </c>
      <c r="D637" s="55"/>
      <c r="E637" s="54"/>
      <c r="F637" s="54"/>
      <c r="G637" s="54"/>
      <c r="H637" s="33"/>
      <c r="I637" s="54"/>
      <c r="J637" s="35"/>
      <c r="K637" s="35"/>
      <c r="L637" s="34"/>
      <c r="M637" s="34"/>
      <c r="N637" s="35"/>
      <c r="O637" s="34"/>
      <c r="P637" s="59"/>
      <c r="Q637" s="33"/>
      <c r="R637" s="59"/>
      <c r="S637" s="34"/>
      <c r="T637" s="47"/>
      <c r="U637" s="48"/>
      <c r="V637" s="49"/>
      <c r="W637" s="37"/>
      <c r="X637" s="60"/>
      <c r="Y637" s="37"/>
      <c r="Z637" s="37"/>
      <c r="AA637" s="37"/>
      <c r="AB637" s="37"/>
      <c r="AC637" s="37"/>
    </row>
    <row r="638" spans="1:29" ht="45" customHeight="1">
      <c r="A638" s="54"/>
      <c r="B638" s="55" t="str">
        <f t="shared" si="4"/>
        <v>월</v>
      </c>
      <c r="C638" s="55" t="str">
        <f t="shared" si="5"/>
        <v>00년 1월 1주차</v>
      </c>
      <c r="D638" s="55"/>
      <c r="E638" s="54"/>
      <c r="F638" s="54"/>
      <c r="G638" s="54"/>
      <c r="H638" s="33"/>
      <c r="I638" s="54"/>
      <c r="J638" s="35"/>
      <c r="K638" s="35"/>
      <c r="L638" s="34"/>
      <c r="M638" s="34"/>
      <c r="N638" s="35"/>
      <c r="O638" s="34"/>
      <c r="P638" s="59"/>
      <c r="Q638" s="33"/>
      <c r="R638" s="59"/>
      <c r="S638" s="34"/>
      <c r="T638" s="47"/>
      <c r="U638" s="48"/>
      <c r="V638" s="49"/>
      <c r="W638" s="37"/>
      <c r="X638" s="60"/>
      <c r="Y638" s="37"/>
      <c r="Z638" s="37"/>
      <c r="AA638" s="37"/>
      <c r="AB638" s="37"/>
      <c r="AC638" s="37"/>
    </row>
    <row r="639" spans="1:29" ht="45" customHeight="1">
      <c r="A639" s="54"/>
      <c r="B639" s="55" t="str">
        <f t="shared" si="4"/>
        <v>월</v>
      </c>
      <c r="C639" s="55" t="str">
        <f t="shared" si="5"/>
        <v>00년 1월 1주차</v>
      </c>
      <c r="D639" s="55"/>
      <c r="E639" s="54"/>
      <c r="F639" s="54"/>
      <c r="G639" s="54"/>
      <c r="H639" s="33"/>
      <c r="I639" s="54"/>
      <c r="J639" s="35"/>
      <c r="K639" s="35"/>
      <c r="L639" s="34"/>
      <c r="M639" s="34"/>
      <c r="N639" s="35"/>
      <c r="O639" s="34"/>
      <c r="P639" s="59"/>
      <c r="Q639" s="33"/>
      <c r="R639" s="59"/>
      <c r="S639" s="34"/>
      <c r="T639" s="47"/>
      <c r="U639" s="48"/>
      <c r="V639" s="49"/>
      <c r="W639" s="37"/>
      <c r="X639" s="60"/>
      <c r="Y639" s="37"/>
      <c r="Z639" s="37"/>
      <c r="AA639" s="37"/>
      <c r="AB639" s="37"/>
      <c r="AC639" s="37"/>
    </row>
    <row r="640" spans="1:29" ht="45" customHeight="1">
      <c r="A640" s="54"/>
      <c r="B640" s="55" t="str">
        <f t="shared" si="4"/>
        <v>월</v>
      </c>
      <c r="C640" s="55" t="str">
        <f t="shared" si="5"/>
        <v>00년 1월 1주차</v>
      </c>
      <c r="D640" s="55"/>
      <c r="E640" s="54"/>
      <c r="F640" s="54"/>
      <c r="G640" s="54"/>
      <c r="H640" s="33"/>
      <c r="I640" s="54"/>
      <c r="J640" s="35"/>
      <c r="K640" s="35"/>
      <c r="L640" s="34"/>
      <c r="M640" s="34"/>
      <c r="N640" s="35"/>
      <c r="O640" s="34"/>
      <c r="P640" s="59"/>
      <c r="Q640" s="33"/>
      <c r="R640" s="59"/>
      <c r="S640" s="34"/>
      <c r="T640" s="47"/>
      <c r="U640" s="48"/>
      <c r="V640" s="49"/>
      <c r="W640" s="37"/>
      <c r="X640" s="60"/>
      <c r="Y640" s="37"/>
      <c r="Z640" s="37"/>
      <c r="AA640" s="37"/>
      <c r="AB640" s="37"/>
      <c r="AC640" s="37"/>
    </row>
    <row r="641" spans="1:29" ht="45" customHeight="1">
      <c r="A641" s="54"/>
      <c r="B641" s="55" t="str">
        <f t="shared" si="4"/>
        <v>월</v>
      </c>
      <c r="C641" s="55" t="str">
        <f t="shared" si="5"/>
        <v>00년 1월 1주차</v>
      </c>
      <c r="D641" s="55"/>
      <c r="E641" s="54"/>
      <c r="F641" s="54"/>
      <c r="G641" s="54"/>
      <c r="H641" s="33"/>
      <c r="I641" s="54"/>
      <c r="J641" s="35"/>
      <c r="K641" s="35"/>
      <c r="L641" s="34"/>
      <c r="M641" s="34"/>
      <c r="N641" s="35"/>
      <c r="O641" s="34"/>
      <c r="P641" s="59"/>
      <c r="Q641" s="33"/>
      <c r="R641" s="59"/>
      <c r="S641" s="34"/>
      <c r="T641" s="47"/>
      <c r="U641" s="48"/>
      <c r="V641" s="49"/>
      <c r="W641" s="37"/>
      <c r="X641" s="60"/>
      <c r="Y641" s="37"/>
      <c r="Z641" s="37"/>
      <c r="AA641" s="37"/>
      <c r="AB641" s="37"/>
      <c r="AC641" s="37"/>
    </row>
    <row r="642" spans="1:29" ht="45" customHeight="1">
      <c r="A642" s="54"/>
      <c r="B642" s="55" t="str">
        <f t="shared" si="4"/>
        <v>월</v>
      </c>
      <c r="C642" s="55" t="str">
        <f t="shared" si="5"/>
        <v>00년 1월 1주차</v>
      </c>
      <c r="D642" s="55"/>
      <c r="E642" s="54"/>
      <c r="F642" s="54"/>
      <c r="G642" s="54"/>
      <c r="H642" s="33"/>
      <c r="I642" s="54"/>
      <c r="J642" s="35"/>
      <c r="K642" s="35"/>
      <c r="L642" s="34"/>
      <c r="M642" s="34"/>
      <c r="N642" s="35"/>
      <c r="O642" s="34"/>
      <c r="P642" s="59"/>
      <c r="Q642" s="33"/>
      <c r="R642" s="59"/>
      <c r="S642" s="34"/>
      <c r="T642" s="47"/>
      <c r="U642" s="48"/>
      <c r="V642" s="49"/>
      <c r="W642" s="37"/>
      <c r="X642" s="60"/>
      <c r="Y642" s="37"/>
      <c r="Z642" s="37"/>
      <c r="AA642" s="37"/>
      <c r="AB642" s="37"/>
      <c r="AC642" s="37"/>
    </row>
    <row r="643" spans="1:29" ht="45" customHeight="1">
      <c r="A643" s="54"/>
      <c r="B643" s="55" t="str">
        <f t="shared" si="4"/>
        <v>월</v>
      </c>
      <c r="C643" s="55" t="str">
        <f t="shared" si="5"/>
        <v>00년 1월 1주차</v>
      </c>
      <c r="D643" s="55"/>
      <c r="E643" s="54"/>
      <c r="F643" s="54"/>
      <c r="G643" s="54"/>
      <c r="H643" s="33"/>
      <c r="I643" s="54"/>
      <c r="J643" s="35"/>
      <c r="K643" s="35"/>
      <c r="L643" s="34"/>
      <c r="M643" s="34"/>
      <c r="N643" s="35"/>
      <c r="O643" s="34"/>
      <c r="P643" s="59"/>
      <c r="Q643" s="33"/>
      <c r="R643" s="59"/>
      <c r="S643" s="34"/>
      <c r="T643" s="47"/>
      <c r="U643" s="48"/>
      <c r="V643" s="49"/>
      <c r="W643" s="37"/>
      <c r="X643" s="60"/>
      <c r="Y643" s="37"/>
      <c r="Z643" s="37"/>
      <c r="AA643" s="37"/>
      <c r="AB643" s="37"/>
      <c r="AC643" s="37"/>
    </row>
    <row r="644" spans="1:29" ht="45" customHeight="1">
      <c r="A644" s="54"/>
      <c r="B644" s="55" t="str">
        <f t="shared" si="4"/>
        <v>월</v>
      </c>
      <c r="C644" s="55" t="str">
        <f t="shared" si="5"/>
        <v>00년 1월 1주차</v>
      </c>
      <c r="D644" s="55"/>
      <c r="E644" s="54"/>
      <c r="F644" s="54"/>
      <c r="G644" s="54"/>
      <c r="H644" s="33"/>
      <c r="I644" s="54"/>
      <c r="J644" s="35"/>
      <c r="K644" s="35"/>
      <c r="L644" s="34"/>
      <c r="M644" s="34"/>
      <c r="N644" s="35"/>
      <c r="O644" s="34"/>
      <c r="P644" s="59"/>
      <c r="Q644" s="33"/>
      <c r="R644" s="59"/>
      <c r="S644" s="34"/>
      <c r="T644" s="47"/>
      <c r="U644" s="48"/>
      <c r="V644" s="49"/>
      <c r="W644" s="37"/>
      <c r="X644" s="60"/>
      <c r="Y644" s="37"/>
      <c r="Z644" s="37"/>
      <c r="AA644" s="37"/>
      <c r="AB644" s="37"/>
      <c r="AC644" s="37"/>
    </row>
    <row r="645" spans="1:29" ht="45" customHeight="1">
      <c r="A645" s="54"/>
      <c r="B645" s="55" t="str">
        <f t="shared" si="4"/>
        <v>월</v>
      </c>
      <c r="C645" s="55" t="str">
        <f t="shared" si="5"/>
        <v>00년 1월 1주차</v>
      </c>
      <c r="D645" s="55"/>
      <c r="E645" s="54"/>
      <c r="F645" s="54"/>
      <c r="G645" s="54"/>
      <c r="H645" s="33"/>
      <c r="I645" s="54"/>
      <c r="J645" s="35"/>
      <c r="K645" s="35"/>
      <c r="L645" s="34"/>
      <c r="M645" s="34"/>
      <c r="N645" s="35"/>
      <c r="O645" s="34"/>
      <c r="P645" s="59"/>
      <c r="Q645" s="33"/>
      <c r="R645" s="59"/>
      <c r="S645" s="34"/>
      <c r="T645" s="47"/>
      <c r="U645" s="48"/>
      <c r="V645" s="49"/>
      <c r="W645" s="37"/>
      <c r="X645" s="60"/>
      <c r="Y645" s="37"/>
      <c r="Z645" s="37"/>
      <c r="AA645" s="37"/>
      <c r="AB645" s="37"/>
      <c r="AC645" s="37"/>
    </row>
    <row r="646" spans="1:29" ht="45" customHeight="1">
      <c r="A646" s="54"/>
      <c r="B646" s="55" t="str">
        <f t="shared" si="4"/>
        <v>월</v>
      </c>
      <c r="C646" s="55" t="str">
        <f t="shared" si="5"/>
        <v>00년 1월 1주차</v>
      </c>
      <c r="D646" s="55"/>
      <c r="E646" s="54"/>
      <c r="F646" s="54"/>
      <c r="G646" s="54"/>
      <c r="H646" s="33"/>
      <c r="I646" s="54"/>
      <c r="J646" s="35"/>
      <c r="K646" s="35"/>
      <c r="L646" s="34"/>
      <c r="M646" s="34"/>
      <c r="N646" s="35"/>
      <c r="O646" s="34"/>
      <c r="P646" s="59"/>
      <c r="Q646" s="33"/>
      <c r="R646" s="59"/>
      <c r="S646" s="34"/>
      <c r="T646" s="47"/>
      <c r="U646" s="48"/>
      <c r="V646" s="49"/>
      <c r="W646" s="37"/>
      <c r="X646" s="60"/>
      <c r="Y646" s="37"/>
      <c r="Z646" s="37"/>
      <c r="AA646" s="37"/>
      <c r="AB646" s="37"/>
      <c r="AC646" s="37"/>
    </row>
    <row r="647" spans="1:29" ht="45" customHeight="1">
      <c r="A647" s="54"/>
      <c r="B647" s="55" t="str">
        <f t="shared" si="4"/>
        <v>월</v>
      </c>
      <c r="C647" s="55" t="str">
        <f t="shared" si="5"/>
        <v>00년 1월 1주차</v>
      </c>
      <c r="D647" s="55"/>
      <c r="E647" s="54"/>
      <c r="F647" s="54"/>
      <c r="G647" s="54"/>
      <c r="H647" s="33"/>
      <c r="I647" s="54"/>
      <c r="J647" s="35"/>
      <c r="K647" s="35"/>
      <c r="L647" s="34"/>
      <c r="M647" s="34"/>
      <c r="N647" s="35"/>
      <c r="O647" s="34"/>
      <c r="P647" s="59"/>
      <c r="Q647" s="33"/>
      <c r="R647" s="59"/>
      <c r="S647" s="34"/>
      <c r="T647" s="47"/>
      <c r="U647" s="48"/>
      <c r="V647" s="49"/>
      <c r="W647" s="37"/>
      <c r="X647" s="60"/>
      <c r="Y647" s="37"/>
      <c r="Z647" s="37"/>
      <c r="AA647" s="37"/>
      <c r="AB647" s="37"/>
      <c r="AC647" s="37"/>
    </row>
    <row r="648" spans="1:29" ht="45" customHeight="1">
      <c r="A648" s="54"/>
      <c r="B648" s="55" t="str">
        <f t="shared" si="4"/>
        <v>월</v>
      </c>
      <c r="C648" s="55" t="str">
        <f t="shared" si="5"/>
        <v>00년 1월 1주차</v>
      </c>
      <c r="D648" s="55"/>
      <c r="E648" s="54"/>
      <c r="F648" s="54"/>
      <c r="G648" s="54"/>
      <c r="H648" s="33"/>
      <c r="I648" s="54"/>
      <c r="J648" s="35"/>
      <c r="K648" s="35"/>
      <c r="L648" s="34"/>
      <c r="M648" s="34"/>
      <c r="N648" s="35"/>
      <c r="O648" s="34"/>
      <c r="P648" s="59"/>
      <c r="Q648" s="33"/>
      <c r="R648" s="59"/>
      <c r="S648" s="34"/>
      <c r="T648" s="47"/>
      <c r="U648" s="48"/>
      <c r="V648" s="49"/>
      <c r="W648" s="37"/>
      <c r="X648" s="60"/>
      <c r="Y648" s="37"/>
      <c r="Z648" s="37"/>
      <c r="AA648" s="37"/>
      <c r="AB648" s="37"/>
      <c r="AC648" s="37"/>
    </row>
    <row r="649" spans="1:29" ht="45" customHeight="1">
      <c r="A649" s="54"/>
      <c r="B649" s="55" t="str">
        <f t="shared" si="4"/>
        <v>월</v>
      </c>
      <c r="C649" s="55" t="str">
        <f t="shared" si="5"/>
        <v>00년 1월 1주차</v>
      </c>
      <c r="D649" s="55"/>
      <c r="E649" s="54"/>
      <c r="F649" s="54"/>
      <c r="G649" s="54"/>
      <c r="H649" s="33"/>
      <c r="I649" s="54"/>
      <c r="J649" s="35"/>
      <c r="K649" s="35"/>
      <c r="L649" s="34"/>
      <c r="M649" s="34"/>
      <c r="N649" s="35"/>
      <c r="O649" s="34"/>
      <c r="P649" s="59"/>
      <c r="Q649" s="33"/>
      <c r="R649" s="59"/>
      <c r="S649" s="34"/>
      <c r="T649" s="47"/>
      <c r="U649" s="48"/>
      <c r="V649" s="49"/>
      <c r="W649" s="37"/>
      <c r="X649" s="60"/>
      <c r="Y649" s="37"/>
      <c r="Z649" s="37"/>
      <c r="AA649" s="37"/>
      <c r="AB649" s="37"/>
      <c r="AC649" s="37"/>
    </row>
    <row r="650" spans="1:29" ht="45" customHeight="1">
      <c r="A650" s="54"/>
      <c r="B650" s="55" t="str">
        <f t="shared" si="4"/>
        <v>월</v>
      </c>
      <c r="C650" s="55" t="str">
        <f t="shared" si="5"/>
        <v>00년 1월 1주차</v>
      </c>
      <c r="D650" s="55"/>
      <c r="E650" s="54"/>
      <c r="F650" s="54"/>
      <c r="G650" s="54"/>
      <c r="H650" s="33"/>
      <c r="I650" s="54"/>
      <c r="J650" s="35"/>
      <c r="K650" s="35"/>
      <c r="L650" s="34"/>
      <c r="M650" s="34"/>
      <c r="N650" s="35"/>
      <c r="O650" s="34"/>
      <c r="P650" s="59"/>
      <c r="Q650" s="33"/>
      <c r="R650" s="59"/>
      <c r="S650" s="34"/>
      <c r="T650" s="47"/>
      <c r="U650" s="48"/>
      <c r="V650" s="49"/>
      <c r="W650" s="37"/>
      <c r="X650" s="60"/>
      <c r="Y650" s="37"/>
      <c r="Z650" s="37"/>
      <c r="AA650" s="37"/>
      <c r="AB650" s="37"/>
      <c r="AC650" s="37"/>
    </row>
    <row r="651" spans="1:29" ht="45" customHeight="1">
      <c r="A651" s="54"/>
      <c r="B651" s="55" t="str">
        <f t="shared" si="4"/>
        <v>월</v>
      </c>
      <c r="C651" s="55" t="str">
        <f t="shared" si="5"/>
        <v>00년 1월 1주차</v>
      </c>
      <c r="D651" s="55"/>
      <c r="E651" s="54"/>
      <c r="F651" s="54"/>
      <c r="G651" s="54"/>
      <c r="H651" s="33"/>
      <c r="I651" s="54"/>
      <c r="J651" s="35"/>
      <c r="K651" s="35"/>
      <c r="L651" s="34"/>
      <c r="M651" s="34"/>
      <c r="N651" s="35"/>
      <c r="O651" s="34"/>
      <c r="P651" s="59"/>
      <c r="Q651" s="33"/>
      <c r="R651" s="59"/>
      <c r="S651" s="34"/>
      <c r="T651" s="47"/>
      <c r="U651" s="48"/>
      <c r="V651" s="49"/>
      <c r="W651" s="37"/>
      <c r="X651" s="60"/>
      <c r="Y651" s="37"/>
      <c r="Z651" s="37"/>
      <c r="AA651" s="37"/>
      <c r="AB651" s="37"/>
      <c r="AC651" s="37"/>
    </row>
    <row r="652" spans="1:29" ht="45" customHeight="1">
      <c r="A652" s="54"/>
      <c r="B652" s="55" t="str">
        <f t="shared" si="4"/>
        <v>월</v>
      </c>
      <c r="C652" s="55" t="str">
        <f t="shared" si="5"/>
        <v>00년 1월 1주차</v>
      </c>
      <c r="D652" s="55"/>
      <c r="E652" s="54"/>
      <c r="F652" s="54"/>
      <c r="G652" s="54"/>
      <c r="H652" s="33"/>
      <c r="I652" s="54"/>
      <c r="J652" s="35"/>
      <c r="K652" s="35"/>
      <c r="L652" s="34"/>
      <c r="M652" s="34"/>
      <c r="N652" s="35"/>
      <c r="O652" s="34"/>
      <c r="P652" s="59"/>
      <c r="Q652" s="33"/>
      <c r="R652" s="59"/>
      <c r="S652" s="34"/>
      <c r="T652" s="47"/>
      <c r="U652" s="48"/>
      <c r="V652" s="49"/>
      <c r="W652" s="37"/>
      <c r="X652" s="60"/>
      <c r="Y652" s="37"/>
      <c r="Z652" s="37"/>
      <c r="AA652" s="37"/>
      <c r="AB652" s="37"/>
      <c r="AC652" s="37"/>
    </row>
    <row r="653" spans="1:29" ht="45" customHeight="1">
      <c r="A653" s="54"/>
      <c r="B653" s="55" t="str">
        <f t="shared" si="4"/>
        <v>월</v>
      </c>
      <c r="C653" s="55" t="str">
        <f t="shared" si="5"/>
        <v>00년 1월 1주차</v>
      </c>
      <c r="D653" s="55"/>
      <c r="E653" s="54"/>
      <c r="F653" s="54"/>
      <c r="G653" s="54"/>
      <c r="H653" s="33"/>
      <c r="I653" s="54"/>
      <c r="J653" s="35"/>
      <c r="K653" s="35"/>
      <c r="L653" s="34"/>
      <c r="M653" s="34"/>
      <c r="N653" s="35"/>
      <c r="O653" s="34"/>
      <c r="P653" s="59"/>
      <c r="Q653" s="33"/>
      <c r="R653" s="59"/>
      <c r="S653" s="34"/>
      <c r="T653" s="47"/>
      <c r="U653" s="48"/>
      <c r="V653" s="49"/>
      <c r="W653" s="37"/>
      <c r="X653" s="60"/>
      <c r="Y653" s="37"/>
      <c r="Z653" s="37"/>
      <c r="AA653" s="37"/>
      <c r="AB653" s="37"/>
      <c r="AC653" s="37"/>
    </row>
    <row r="654" spans="1:29" ht="45" customHeight="1">
      <c r="A654" s="54"/>
      <c r="B654" s="55" t="str">
        <f t="shared" si="4"/>
        <v>월</v>
      </c>
      <c r="C654" s="55" t="str">
        <f t="shared" si="5"/>
        <v>00년 1월 1주차</v>
      </c>
      <c r="D654" s="55"/>
      <c r="E654" s="54"/>
      <c r="F654" s="54"/>
      <c r="G654" s="54"/>
      <c r="H654" s="33"/>
      <c r="I654" s="54"/>
      <c r="J654" s="35"/>
      <c r="K654" s="35"/>
      <c r="L654" s="34"/>
      <c r="M654" s="34"/>
      <c r="N654" s="35"/>
      <c r="O654" s="34"/>
      <c r="P654" s="59"/>
      <c r="Q654" s="33"/>
      <c r="R654" s="59"/>
      <c r="S654" s="34"/>
      <c r="T654" s="47"/>
      <c r="U654" s="48"/>
      <c r="V654" s="49"/>
      <c r="W654" s="37"/>
      <c r="X654" s="60"/>
      <c r="Y654" s="37"/>
      <c r="Z654" s="37"/>
      <c r="AA654" s="37"/>
      <c r="AB654" s="37"/>
      <c r="AC654" s="37"/>
    </row>
    <row r="655" spans="1:29" ht="45" customHeight="1">
      <c r="A655" s="54"/>
      <c r="B655" s="55" t="str">
        <f t="shared" si="4"/>
        <v>월</v>
      </c>
      <c r="C655" s="55" t="str">
        <f t="shared" si="5"/>
        <v>00년 1월 1주차</v>
      </c>
      <c r="D655" s="55"/>
      <c r="E655" s="54"/>
      <c r="F655" s="54"/>
      <c r="G655" s="54"/>
      <c r="H655" s="33"/>
      <c r="I655" s="54"/>
      <c r="J655" s="35"/>
      <c r="K655" s="35"/>
      <c r="L655" s="34"/>
      <c r="M655" s="34"/>
      <c r="N655" s="35"/>
      <c r="O655" s="34"/>
      <c r="P655" s="59"/>
      <c r="Q655" s="33"/>
      <c r="R655" s="59"/>
      <c r="S655" s="34"/>
      <c r="T655" s="47"/>
      <c r="U655" s="48"/>
      <c r="V655" s="49"/>
      <c r="W655" s="37"/>
      <c r="X655" s="60"/>
      <c r="Y655" s="37"/>
      <c r="Z655" s="37"/>
      <c r="AA655" s="37"/>
      <c r="AB655" s="37"/>
      <c r="AC655" s="37"/>
    </row>
    <row r="656" spans="1:29" ht="45" customHeight="1">
      <c r="A656" s="54"/>
      <c r="B656" s="55" t="str">
        <f t="shared" si="4"/>
        <v>월</v>
      </c>
      <c r="C656" s="55" t="str">
        <f t="shared" si="5"/>
        <v>00년 1월 1주차</v>
      </c>
      <c r="D656" s="55"/>
      <c r="E656" s="54"/>
      <c r="F656" s="54"/>
      <c r="G656" s="54"/>
      <c r="H656" s="33"/>
      <c r="I656" s="54"/>
      <c r="J656" s="35"/>
      <c r="K656" s="35"/>
      <c r="L656" s="34"/>
      <c r="M656" s="34"/>
      <c r="N656" s="35"/>
      <c r="O656" s="34"/>
      <c r="P656" s="59"/>
      <c r="Q656" s="33"/>
      <c r="R656" s="59"/>
      <c r="S656" s="34"/>
      <c r="T656" s="47"/>
      <c r="U656" s="48"/>
      <c r="V656" s="49"/>
      <c r="W656" s="37"/>
      <c r="X656" s="60"/>
      <c r="Y656" s="37"/>
      <c r="Z656" s="37"/>
      <c r="AA656" s="37"/>
      <c r="AB656" s="37"/>
      <c r="AC656" s="37"/>
    </row>
    <row r="657" spans="1:29" ht="45" customHeight="1">
      <c r="A657" s="54"/>
      <c r="B657" s="55" t="str">
        <f t="shared" si="4"/>
        <v>월</v>
      </c>
      <c r="C657" s="55" t="str">
        <f t="shared" si="5"/>
        <v>00년 1월 1주차</v>
      </c>
      <c r="D657" s="55"/>
      <c r="E657" s="54"/>
      <c r="F657" s="54"/>
      <c r="G657" s="54"/>
      <c r="H657" s="33"/>
      <c r="I657" s="54"/>
      <c r="J657" s="35"/>
      <c r="K657" s="35"/>
      <c r="L657" s="34"/>
      <c r="M657" s="34"/>
      <c r="N657" s="35"/>
      <c r="O657" s="34"/>
      <c r="P657" s="59"/>
      <c r="Q657" s="33"/>
      <c r="R657" s="59"/>
      <c r="S657" s="34"/>
      <c r="T657" s="47"/>
      <c r="U657" s="48"/>
      <c r="V657" s="49"/>
      <c r="W657" s="37"/>
      <c r="X657" s="60"/>
      <c r="Y657" s="37"/>
      <c r="Z657" s="37"/>
      <c r="AA657" s="37"/>
      <c r="AB657" s="37"/>
      <c r="AC657" s="37"/>
    </row>
    <row r="658" spans="1:29" ht="45" customHeight="1">
      <c r="A658" s="54"/>
      <c r="B658" s="55" t="str">
        <f t="shared" si="4"/>
        <v>월</v>
      </c>
      <c r="C658" s="55" t="str">
        <f t="shared" si="5"/>
        <v>00년 1월 1주차</v>
      </c>
      <c r="D658" s="55"/>
      <c r="E658" s="54"/>
      <c r="F658" s="54"/>
      <c r="G658" s="54"/>
      <c r="H658" s="33"/>
      <c r="I658" s="54"/>
      <c r="J658" s="35"/>
      <c r="K658" s="35"/>
      <c r="L658" s="34"/>
      <c r="M658" s="34"/>
      <c r="N658" s="35"/>
      <c r="O658" s="34"/>
      <c r="P658" s="59"/>
      <c r="Q658" s="33"/>
      <c r="R658" s="59"/>
      <c r="S658" s="34"/>
      <c r="T658" s="47"/>
      <c r="U658" s="48"/>
      <c r="V658" s="49"/>
      <c r="W658" s="37"/>
      <c r="X658" s="60"/>
      <c r="Y658" s="37"/>
      <c r="Z658" s="37"/>
      <c r="AA658" s="37"/>
      <c r="AB658" s="37"/>
      <c r="AC658" s="37"/>
    </row>
    <row r="659" spans="1:29" ht="45" customHeight="1">
      <c r="A659" s="54"/>
      <c r="B659" s="55" t="str">
        <f t="shared" si="4"/>
        <v>월</v>
      </c>
      <c r="C659" s="55" t="str">
        <f t="shared" si="5"/>
        <v>00년 1월 1주차</v>
      </c>
      <c r="D659" s="55"/>
      <c r="E659" s="54"/>
      <c r="F659" s="54"/>
      <c r="G659" s="54"/>
      <c r="H659" s="33"/>
      <c r="I659" s="54"/>
      <c r="J659" s="35"/>
      <c r="K659" s="35"/>
      <c r="L659" s="34"/>
      <c r="M659" s="34"/>
      <c r="N659" s="35"/>
      <c r="O659" s="34"/>
      <c r="P659" s="59"/>
      <c r="Q659" s="33"/>
      <c r="R659" s="59"/>
      <c r="S659" s="34"/>
      <c r="T659" s="47"/>
      <c r="U659" s="48"/>
      <c r="V659" s="49"/>
      <c r="W659" s="37"/>
      <c r="X659" s="60"/>
      <c r="Y659" s="37"/>
      <c r="Z659" s="37"/>
      <c r="AA659" s="37"/>
      <c r="AB659" s="37"/>
      <c r="AC659" s="37"/>
    </row>
    <row r="660" spans="1:29" ht="45" customHeight="1">
      <c r="A660" s="54"/>
      <c r="B660" s="55" t="str">
        <f t="shared" si="4"/>
        <v>월</v>
      </c>
      <c r="C660" s="55" t="str">
        <f t="shared" si="5"/>
        <v>00년 1월 1주차</v>
      </c>
      <c r="D660" s="55"/>
      <c r="E660" s="54"/>
      <c r="F660" s="54"/>
      <c r="G660" s="54"/>
      <c r="H660" s="33"/>
      <c r="I660" s="54"/>
      <c r="J660" s="35"/>
      <c r="K660" s="35"/>
      <c r="L660" s="34"/>
      <c r="M660" s="34"/>
      <c r="N660" s="35"/>
      <c r="O660" s="34"/>
      <c r="P660" s="59"/>
      <c r="Q660" s="33"/>
      <c r="R660" s="59"/>
      <c r="S660" s="34"/>
      <c r="T660" s="47"/>
      <c r="U660" s="48"/>
      <c r="V660" s="49"/>
      <c r="W660" s="37"/>
      <c r="X660" s="60"/>
      <c r="Y660" s="37"/>
      <c r="Z660" s="37"/>
      <c r="AA660" s="37"/>
      <c r="AB660" s="37"/>
      <c r="AC660" s="37"/>
    </row>
    <row r="661" spans="1:29" ht="45" customHeight="1">
      <c r="A661" s="54"/>
      <c r="B661" s="55" t="str">
        <f t="shared" si="4"/>
        <v>월</v>
      </c>
      <c r="C661" s="55" t="str">
        <f t="shared" si="5"/>
        <v>00년 1월 1주차</v>
      </c>
      <c r="D661" s="55"/>
      <c r="E661" s="54"/>
      <c r="F661" s="54"/>
      <c r="G661" s="54"/>
      <c r="H661" s="33"/>
      <c r="I661" s="54"/>
      <c r="J661" s="35"/>
      <c r="K661" s="35"/>
      <c r="L661" s="34"/>
      <c r="M661" s="34"/>
      <c r="N661" s="35"/>
      <c r="O661" s="34"/>
      <c r="P661" s="59"/>
      <c r="Q661" s="33"/>
      <c r="R661" s="59"/>
      <c r="S661" s="34"/>
      <c r="T661" s="47"/>
      <c r="U661" s="48"/>
      <c r="V661" s="49"/>
      <c r="W661" s="37"/>
      <c r="X661" s="60"/>
      <c r="Y661" s="37"/>
      <c r="Z661" s="37"/>
      <c r="AA661" s="37"/>
      <c r="AB661" s="37"/>
      <c r="AC661" s="37"/>
    </row>
    <row r="662" spans="1:29" ht="45" customHeight="1">
      <c r="A662" s="54"/>
      <c r="B662" s="55" t="str">
        <f t="shared" si="4"/>
        <v>월</v>
      </c>
      <c r="C662" s="55" t="str">
        <f t="shared" si="5"/>
        <v>00년 1월 1주차</v>
      </c>
      <c r="D662" s="55"/>
      <c r="E662" s="54"/>
      <c r="F662" s="54"/>
      <c r="G662" s="54"/>
      <c r="H662" s="33"/>
      <c r="I662" s="54"/>
      <c r="J662" s="35"/>
      <c r="K662" s="35"/>
      <c r="L662" s="34"/>
      <c r="M662" s="34"/>
      <c r="N662" s="35"/>
      <c r="O662" s="34"/>
      <c r="P662" s="59"/>
      <c r="Q662" s="33"/>
      <c r="R662" s="59"/>
      <c r="S662" s="34"/>
      <c r="T662" s="47"/>
      <c r="U662" s="48"/>
      <c r="V662" s="49"/>
      <c r="W662" s="37"/>
      <c r="X662" s="60"/>
      <c r="Y662" s="37"/>
      <c r="Z662" s="37"/>
      <c r="AA662" s="37"/>
      <c r="AB662" s="37"/>
      <c r="AC662" s="37"/>
    </row>
    <row r="663" spans="1:29" ht="45" customHeight="1">
      <c r="A663" s="54"/>
      <c r="B663" s="55" t="str">
        <f t="shared" si="4"/>
        <v>월</v>
      </c>
      <c r="C663" s="55" t="str">
        <f t="shared" si="5"/>
        <v>00년 1월 1주차</v>
      </c>
      <c r="D663" s="55"/>
      <c r="E663" s="54"/>
      <c r="F663" s="54"/>
      <c r="G663" s="54"/>
      <c r="H663" s="33"/>
      <c r="I663" s="54"/>
      <c r="J663" s="35"/>
      <c r="K663" s="35"/>
      <c r="L663" s="34"/>
      <c r="M663" s="34"/>
      <c r="N663" s="35"/>
      <c r="O663" s="34"/>
      <c r="P663" s="59"/>
      <c r="Q663" s="33"/>
      <c r="R663" s="59"/>
      <c r="S663" s="34"/>
      <c r="T663" s="47"/>
      <c r="U663" s="48"/>
      <c r="V663" s="49"/>
      <c r="W663" s="37"/>
      <c r="X663" s="60"/>
      <c r="Y663" s="37"/>
      <c r="Z663" s="37"/>
      <c r="AA663" s="37"/>
      <c r="AB663" s="37"/>
      <c r="AC663" s="37"/>
    </row>
    <row r="664" spans="1:29" ht="45" customHeight="1">
      <c r="A664" s="54"/>
      <c r="B664" s="55" t="str">
        <f t="shared" si="4"/>
        <v>월</v>
      </c>
      <c r="C664" s="55" t="str">
        <f t="shared" si="5"/>
        <v>00년 1월 1주차</v>
      </c>
      <c r="D664" s="55"/>
      <c r="E664" s="54"/>
      <c r="F664" s="54"/>
      <c r="G664" s="54"/>
      <c r="H664" s="33"/>
      <c r="I664" s="54"/>
      <c r="J664" s="35"/>
      <c r="K664" s="35"/>
      <c r="L664" s="34"/>
      <c r="M664" s="34"/>
      <c r="N664" s="35"/>
      <c r="O664" s="34"/>
      <c r="P664" s="59"/>
      <c r="Q664" s="33"/>
      <c r="R664" s="59"/>
      <c r="S664" s="34"/>
      <c r="T664" s="47"/>
      <c r="U664" s="48"/>
      <c r="V664" s="49"/>
      <c r="W664" s="37"/>
      <c r="X664" s="60"/>
      <c r="Y664" s="37"/>
      <c r="Z664" s="37"/>
      <c r="AA664" s="37"/>
      <c r="AB664" s="37"/>
      <c r="AC664" s="37"/>
    </row>
    <row r="665" spans="1:29" ht="45" customHeight="1">
      <c r="A665" s="54"/>
      <c r="B665" s="55" t="str">
        <f t="shared" si="4"/>
        <v>월</v>
      </c>
      <c r="C665" s="55" t="str">
        <f t="shared" si="5"/>
        <v>00년 1월 1주차</v>
      </c>
      <c r="D665" s="55"/>
      <c r="E665" s="54"/>
      <c r="F665" s="54"/>
      <c r="G665" s="54"/>
      <c r="H665" s="33"/>
      <c r="I665" s="54"/>
      <c r="J665" s="35"/>
      <c r="K665" s="35"/>
      <c r="L665" s="34"/>
      <c r="M665" s="34"/>
      <c r="N665" s="35"/>
      <c r="O665" s="34"/>
      <c r="P665" s="59"/>
      <c r="Q665" s="33"/>
      <c r="R665" s="59"/>
      <c r="S665" s="34"/>
      <c r="T665" s="47"/>
      <c r="U665" s="48"/>
      <c r="V665" s="49"/>
      <c r="W665" s="37"/>
      <c r="X665" s="60"/>
      <c r="Y665" s="37"/>
      <c r="Z665" s="37"/>
      <c r="AA665" s="37"/>
      <c r="AB665" s="37"/>
      <c r="AC665" s="37"/>
    </row>
    <row r="666" spans="1:29" ht="45" customHeight="1">
      <c r="A666" s="54"/>
      <c r="B666" s="55" t="str">
        <f t="shared" si="4"/>
        <v>월</v>
      </c>
      <c r="C666" s="55" t="str">
        <f t="shared" si="5"/>
        <v>00년 1월 1주차</v>
      </c>
      <c r="D666" s="55"/>
      <c r="E666" s="54"/>
      <c r="F666" s="54"/>
      <c r="G666" s="54"/>
      <c r="H666" s="33"/>
      <c r="I666" s="54"/>
      <c r="J666" s="35"/>
      <c r="K666" s="35"/>
      <c r="L666" s="34"/>
      <c r="M666" s="34"/>
      <c r="N666" s="35"/>
      <c r="O666" s="34"/>
      <c r="P666" s="59"/>
      <c r="Q666" s="33"/>
      <c r="R666" s="59"/>
      <c r="S666" s="34"/>
      <c r="T666" s="47"/>
      <c r="U666" s="48"/>
      <c r="V666" s="49"/>
      <c r="W666" s="37"/>
      <c r="X666" s="60"/>
      <c r="Y666" s="37"/>
      <c r="Z666" s="37"/>
      <c r="AA666" s="37"/>
      <c r="AB666" s="37"/>
      <c r="AC666" s="37"/>
    </row>
    <row r="667" spans="1:29" ht="45" customHeight="1">
      <c r="A667" s="54"/>
      <c r="B667" s="55" t="str">
        <f t="shared" si="4"/>
        <v>월</v>
      </c>
      <c r="C667" s="55" t="str">
        <f t="shared" si="5"/>
        <v>00년 1월 1주차</v>
      </c>
      <c r="D667" s="55"/>
      <c r="E667" s="54"/>
      <c r="F667" s="54"/>
      <c r="G667" s="54"/>
      <c r="H667" s="33"/>
      <c r="I667" s="54"/>
      <c r="J667" s="35"/>
      <c r="K667" s="35"/>
      <c r="L667" s="34"/>
      <c r="M667" s="34"/>
      <c r="N667" s="35"/>
      <c r="O667" s="34"/>
      <c r="P667" s="59"/>
      <c r="Q667" s="33"/>
      <c r="R667" s="59"/>
      <c r="S667" s="34"/>
      <c r="T667" s="47"/>
      <c r="U667" s="48"/>
      <c r="V667" s="49"/>
      <c r="W667" s="37"/>
      <c r="X667" s="60"/>
      <c r="Y667" s="37"/>
      <c r="Z667" s="37"/>
      <c r="AA667" s="37"/>
      <c r="AB667" s="37"/>
      <c r="AC667" s="37"/>
    </row>
    <row r="668" spans="1:29" ht="45" customHeight="1">
      <c r="A668" s="54"/>
      <c r="B668" s="55" t="str">
        <f t="shared" si="4"/>
        <v>월</v>
      </c>
      <c r="C668" s="55" t="str">
        <f t="shared" si="5"/>
        <v>00년 1월 1주차</v>
      </c>
      <c r="D668" s="55"/>
      <c r="E668" s="54"/>
      <c r="F668" s="54"/>
      <c r="G668" s="54"/>
      <c r="H668" s="33"/>
      <c r="I668" s="54"/>
      <c r="J668" s="35"/>
      <c r="K668" s="35"/>
      <c r="L668" s="34"/>
      <c r="M668" s="34"/>
      <c r="N668" s="35"/>
      <c r="O668" s="34"/>
      <c r="P668" s="59"/>
      <c r="Q668" s="33"/>
      <c r="R668" s="59"/>
      <c r="S668" s="34"/>
      <c r="T668" s="47"/>
      <c r="U668" s="48"/>
      <c r="V668" s="49"/>
      <c r="W668" s="37"/>
      <c r="X668" s="60"/>
      <c r="Y668" s="37"/>
      <c r="Z668" s="37"/>
      <c r="AA668" s="37"/>
      <c r="AB668" s="37"/>
      <c r="AC668" s="37"/>
    </row>
    <row r="669" spans="1:29" ht="45" customHeight="1">
      <c r="A669" s="54"/>
      <c r="B669" s="55" t="str">
        <f t="shared" si="4"/>
        <v>월</v>
      </c>
      <c r="C669" s="55" t="str">
        <f t="shared" si="5"/>
        <v>00년 1월 1주차</v>
      </c>
      <c r="D669" s="55"/>
      <c r="E669" s="54"/>
      <c r="F669" s="54"/>
      <c r="G669" s="54"/>
      <c r="H669" s="33"/>
      <c r="I669" s="54"/>
      <c r="J669" s="35"/>
      <c r="K669" s="35"/>
      <c r="L669" s="34"/>
      <c r="M669" s="34"/>
      <c r="N669" s="35"/>
      <c r="O669" s="34"/>
      <c r="P669" s="59"/>
      <c r="Q669" s="33"/>
      <c r="R669" s="59"/>
      <c r="S669" s="34"/>
      <c r="T669" s="47"/>
      <c r="U669" s="48"/>
      <c r="V669" s="49"/>
      <c r="W669" s="37"/>
      <c r="X669" s="60"/>
      <c r="Y669" s="37"/>
      <c r="Z669" s="37"/>
      <c r="AA669" s="37"/>
      <c r="AB669" s="37"/>
      <c r="AC669" s="37"/>
    </row>
    <row r="670" spans="1:29" ht="45" customHeight="1">
      <c r="A670" s="54"/>
      <c r="B670" s="55" t="str">
        <f t="shared" si="4"/>
        <v>월</v>
      </c>
      <c r="C670" s="55" t="str">
        <f t="shared" si="5"/>
        <v>00년 1월 1주차</v>
      </c>
      <c r="D670" s="55"/>
      <c r="E670" s="54"/>
      <c r="F670" s="54"/>
      <c r="G670" s="54"/>
      <c r="H670" s="33"/>
      <c r="I670" s="54"/>
      <c r="J670" s="35"/>
      <c r="K670" s="35"/>
      <c r="L670" s="34"/>
      <c r="M670" s="34"/>
      <c r="N670" s="35"/>
      <c r="O670" s="34"/>
      <c r="P670" s="59"/>
      <c r="Q670" s="33"/>
      <c r="R670" s="59"/>
      <c r="S670" s="34"/>
      <c r="T670" s="47"/>
      <c r="U670" s="48"/>
      <c r="V670" s="49"/>
      <c r="W670" s="37"/>
      <c r="X670" s="60"/>
      <c r="Y670" s="37"/>
      <c r="Z670" s="37"/>
      <c r="AA670" s="37"/>
      <c r="AB670" s="37"/>
      <c r="AC670" s="37"/>
    </row>
    <row r="671" spans="1:29" ht="45" customHeight="1">
      <c r="A671" s="54"/>
      <c r="B671" s="55" t="str">
        <f t="shared" si="4"/>
        <v>월</v>
      </c>
      <c r="C671" s="55" t="str">
        <f t="shared" si="5"/>
        <v>00년 1월 1주차</v>
      </c>
      <c r="D671" s="55"/>
      <c r="E671" s="54"/>
      <c r="F671" s="54"/>
      <c r="G671" s="54"/>
      <c r="H671" s="33"/>
      <c r="I671" s="54"/>
      <c r="J671" s="35"/>
      <c r="K671" s="35"/>
      <c r="L671" s="34"/>
      <c r="M671" s="34"/>
      <c r="N671" s="35"/>
      <c r="O671" s="34"/>
      <c r="P671" s="59"/>
      <c r="Q671" s="33"/>
      <c r="R671" s="59"/>
      <c r="S671" s="34"/>
      <c r="T671" s="47"/>
      <c r="U671" s="48"/>
      <c r="V671" s="49"/>
      <c r="W671" s="37"/>
      <c r="X671" s="60"/>
      <c r="Y671" s="37"/>
      <c r="Z671" s="37"/>
      <c r="AA671" s="37"/>
      <c r="AB671" s="37"/>
      <c r="AC671" s="37"/>
    </row>
    <row r="672" spans="1:29" ht="45" customHeight="1">
      <c r="A672" s="54"/>
      <c r="B672" s="55" t="str">
        <f t="shared" si="4"/>
        <v>월</v>
      </c>
      <c r="C672" s="55" t="str">
        <f t="shared" si="5"/>
        <v>00년 1월 1주차</v>
      </c>
      <c r="D672" s="55"/>
      <c r="E672" s="54"/>
      <c r="F672" s="54"/>
      <c r="G672" s="54"/>
      <c r="H672" s="33"/>
      <c r="I672" s="54"/>
      <c r="J672" s="35"/>
      <c r="K672" s="35"/>
      <c r="L672" s="34"/>
      <c r="M672" s="34"/>
      <c r="N672" s="35"/>
      <c r="O672" s="34"/>
      <c r="P672" s="59"/>
      <c r="Q672" s="33"/>
      <c r="R672" s="59"/>
      <c r="S672" s="34"/>
      <c r="T672" s="47"/>
      <c r="U672" s="48"/>
      <c r="V672" s="49"/>
      <c r="W672" s="37"/>
      <c r="X672" s="60"/>
      <c r="Y672" s="37"/>
      <c r="Z672" s="37"/>
      <c r="AA672" s="37"/>
      <c r="AB672" s="37"/>
      <c r="AC672" s="37"/>
    </row>
    <row r="673" spans="1:29" ht="45" customHeight="1">
      <c r="A673" s="54"/>
      <c r="B673" s="55" t="str">
        <f t="shared" si="4"/>
        <v>월</v>
      </c>
      <c r="C673" s="55" t="str">
        <f t="shared" si="5"/>
        <v>00년 1월 1주차</v>
      </c>
      <c r="D673" s="55"/>
      <c r="E673" s="54"/>
      <c r="F673" s="54"/>
      <c r="G673" s="54"/>
      <c r="H673" s="33"/>
      <c r="I673" s="54"/>
      <c r="J673" s="35"/>
      <c r="K673" s="35"/>
      <c r="L673" s="34"/>
      <c r="M673" s="34"/>
      <c r="N673" s="35"/>
      <c r="O673" s="34"/>
      <c r="P673" s="59"/>
      <c r="Q673" s="33"/>
      <c r="R673" s="59"/>
      <c r="S673" s="34"/>
      <c r="T673" s="47"/>
      <c r="U673" s="48"/>
      <c r="V673" s="49"/>
      <c r="W673" s="37"/>
      <c r="X673" s="60"/>
      <c r="Y673" s="37"/>
      <c r="Z673" s="37"/>
      <c r="AA673" s="37"/>
      <c r="AB673" s="37"/>
      <c r="AC673" s="37"/>
    </row>
    <row r="674" spans="1:29" ht="45" customHeight="1">
      <c r="A674" s="54"/>
      <c r="B674" s="55" t="str">
        <f t="shared" si="4"/>
        <v>월</v>
      </c>
      <c r="C674" s="55" t="str">
        <f t="shared" si="5"/>
        <v>00년 1월 1주차</v>
      </c>
      <c r="D674" s="55"/>
      <c r="E674" s="54"/>
      <c r="F674" s="54"/>
      <c r="G674" s="54"/>
      <c r="H674" s="33"/>
      <c r="I674" s="54"/>
      <c r="J674" s="35"/>
      <c r="K674" s="35"/>
      <c r="L674" s="34"/>
      <c r="M674" s="34"/>
      <c r="N674" s="35"/>
      <c r="O674" s="34"/>
      <c r="P674" s="59"/>
      <c r="Q674" s="33"/>
      <c r="R674" s="59"/>
      <c r="S674" s="34"/>
      <c r="T674" s="47"/>
      <c r="U674" s="48"/>
      <c r="V674" s="49"/>
      <c r="W674" s="37"/>
      <c r="X674" s="60"/>
      <c r="Y674" s="37"/>
      <c r="Z674" s="37"/>
      <c r="AA674" s="37"/>
      <c r="AB674" s="37"/>
      <c r="AC674" s="37"/>
    </row>
    <row r="675" spans="1:29" ht="45" customHeight="1">
      <c r="A675" s="54"/>
      <c r="B675" s="55" t="str">
        <f t="shared" si="4"/>
        <v>월</v>
      </c>
      <c r="C675" s="55" t="str">
        <f t="shared" si="5"/>
        <v>00년 1월 1주차</v>
      </c>
      <c r="D675" s="55"/>
      <c r="E675" s="54"/>
      <c r="F675" s="54"/>
      <c r="G675" s="54"/>
      <c r="H675" s="33"/>
      <c r="I675" s="54"/>
      <c r="J675" s="35"/>
      <c r="K675" s="35"/>
      <c r="L675" s="34"/>
      <c r="M675" s="34"/>
      <c r="N675" s="35"/>
      <c r="O675" s="34"/>
      <c r="P675" s="59"/>
      <c r="Q675" s="33"/>
      <c r="R675" s="59"/>
      <c r="S675" s="34"/>
      <c r="T675" s="47"/>
      <c r="U675" s="48"/>
      <c r="V675" s="49"/>
      <c r="W675" s="37"/>
      <c r="X675" s="60"/>
      <c r="Y675" s="37"/>
      <c r="Z675" s="37"/>
      <c r="AA675" s="37"/>
      <c r="AB675" s="37"/>
      <c r="AC675" s="37"/>
    </row>
    <row r="676" spans="1:29" ht="45" customHeight="1">
      <c r="A676" s="54"/>
      <c r="B676" s="55" t="str">
        <f t="shared" si="4"/>
        <v>월</v>
      </c>
      <c r="C676" s="55" t="str">
        <f t="shared" si="5"/>
        <v>00년 1월 1주차</v>
      </c>
      <c r="D676" s="55"/>
      <c r="E676" s="54"/>
      <c r="F676" s="54"/>
      <c r="G676" s="54"/>
      <c r="H676" s="33"/>
      <c r="I676" s="54"/>
      <c r="J676" s="35"/>
      <c r="K676" s="35"/>
      <c r="L676" s="34"/>
      <c r="M676" s="34"/>
      <c r="N676" s="35"/>
      <c r="O676" s="34"/>
      <c r="P676" s="59"/>
      <c r="Q676" s="33"/>
      <c r="R676" s="59"/>
      <c r="S676" s="34"/>
      <c r="T676" s="47"/>
      <c r="U676" s="48"/>
      <c r="V676" s="49"/>
      <c r="W676" s="37"/>
      <c r="X676" s="60"/>
      <c r="Y676" s="37"/>
      <c r="Z676" s="37"/>
      <c r="AA676" s="37"/>
      <c r="AB676" s="37"/>
      <c r="AC676" s="37"/>
    </row>
    <row r="677" spans="1:29" ht="45" customHeight="1">
      <c r="A677" s="54"/>
      <c r="B677" s="55" t="str">
        <f t="shared" si="4"/>
        <v>월</v>
      </c>
      <c r="C677" s="55" t="str">
        <f t="shared" si="5"/>
        <v>00년 1월 1주차</v>
      </c>
      <c r="D677" s="55"/>
      <c r="E677" s="54"/>
      <c r="F677" s="54"/>
      <c r="G677" s="54"/>
      <c r="H677" s="33"/>
      <c r="I677" s="54"/>
      <c r="J677" s="35"/>
      <c r="K677" s="35"/>
      <c r="L677" s="34"/>
      <c r="M677" s="34"/>
      <c r="N677" s="35"/>
      <c r="O677" s="34"/>
      <c r="P677" s="59"/>
      <c r="Q677" s="33"/>
      <c r="R677" s="59"/>
      <c r="S677" s="34"/>
      <c r="T677" s="47"/>
      <c r="U677" s="48"/>
      <c r="V677" s="49"/>
      <c r="W677" s="37"/>
      <c r="X677" s="60"/>
      <c r="Y677" s="37"/>
      <c r="Z677" s="37"/>
      <c r="AA677" s="37"/>
      <c r="AB677" s="37"/>
      <c r="AC677" s="37"/>
    </row>
    <row r="678" spans="1:29" ht="45" customHeight="1">
      <c r="A678" s="54"/>
      <c r="B678" s="55" t="str">
        <f t="shared" si="4"/>
        <v>월</v>
      </c>
      <c r="C678" s="55" t="str">
        <f t="shared" si="5"/>
        <v>00년 1월 1주차</v>
      </c>
      <c r="D678" s="55"/>
      <c r="E678" s="54"/>
      <c r="F678" s="54"/>
      <c r="G678" s="54"/>
      <c r="H678" s="33"/>
      <c r="I678" s="54"/>
      <c r="J678" s="35"/>
      <c r="K678" s="35"/>
      <c r="L678" s="34"/>
      <c r="M678" s="34"/>
      <c r="N678" s="35"/>
      <c r="O678" s="34"/>
      <c r="P678" s="59"/>
      <c r="Q678" s="33"/>
      <c r="R678" s="59"/>
      <c r="S678" s="34"/>
      <c r="T678" s="47"/>
      <c r="U678" s="48"/>
      <c r="V678" s="49"/>
      <c r="W678" s="37"/>
      <c r="X678" s="60"/>
      <c r="Y678" s="37"/>
      <c r="Z678" s="37"/>
      <c r="AA678" s="37"/>
      <c r="AB678" s="37"/>
      <c r="AC678" s="37"/>
    </row>
    <row r="679" spans="1:29" ht="45" customHeight="1">
      <c r="A679" s="54"/>
      <c r="B679" s="55" t="str">
        <f t="shared" si="4"/>
        <v>월</v>
      </c>
      <c r="C679" s="55" t="str">
        <f t="shared" si="5"/>
        <v>00년 1월 1주차</v>
      </c>
      <c r="D679" s="55"/>
      <c r="E679" s="54"/>
      <c r="F679" s="54"/>
      <c r="G679" s="54"/>
      <c r="H679" s="33"/>
      <c r="I679" s="54"/>
      <c r="J679" s="35"/>
      <c r="K679" s="35"/>
      <c r="L679" s="34"/>
      <c r="M679" s="34"/>
      <c r="N679" s="35"/>
      <c r="O679" s="34"/>
      <c r="P679" s="59"/>
      <c r="Q679" s="33"/>
      <c r="R679" s="59"/>
      <c r="S679" s="34"/>
      <c r="T679" s="47"/>
      <c r="U679" s="48"/>
      <c r="V679" s="49"/>
      <c r="W679" s="37"/>
      <c r="X679" s="60"/>
      <c r="Y679" s="37"/>
      <c r="Z679" s="37"/>
      <c r="AA679" s="37"/>
      <c r="AB679" s="37"/>
      <c r="AC679" s="37"/>
    </row>
    <row r="680" spans="1:29" ht="45" customHeight="1">
      <c r="A680" s="54"/>
      <c r="B680" s="55" t="str">
        <f t="shared" si="4"/>
        <v>월</v>
      </c>
      <c r="C680" s="55" t="str">
        <f t="shared" si="5"/>
        <v>00년 1월 1주차</v>
      </c>
      <c r="D680" s="55"/>
      <c r="E680" s="54"/>
      <c r="F680" s="54"/>
      <c r="G680" s="54"/>
      <c r="H680" s="33"/>
      <c r="I680" s="54"/>
      <c r="J680" s="35"/>
      <c r="K680" s="35"/>
      <c r="L680" s="34"/>
      <c r="M680" s="34"/>
      <c r="N680" s="35"/>
      <c r="O680" s="34"/>
      <c r="P680" s="59"/>
      <c r="Q680" s="33"/>
      <c r="R680" s="59"/>
      <c r="S680" s="34"/>
      <c r="T680" s="47"/>
      <c r="U680" s="48"/>
      <c r="V680" s="49"/>
      <c r="W680" s="37"/>
      <c r="X680" s="60"/>
      <c r="Y680" s="37"/>
      <c r="Z680" s="37"/>
      <c r="AA680" s="37"/>
      <c r="AB680" s="37"/>
      <c r="AC680" s="37"/>
    </row>
    <row r="681" spans="1:29" ht="45" customHeight="1">
      <c r="A681" s="54"/>
      <c r="B681" s="55" t="str">
        <f t="shared" si="4"/>
        <v>월</v>
      </c>
      <c r="C681" s="55" t="str">
        <f t="shared" si="5"/>
        <v>00년 1월 1주차</v>
      </c>
      <c r="D681" s="55"/>
      <c r="E681" s="54"/>
      <c r="F681" s="54"/>
      <c r="G681" s="54"/>
      <c r="H681" s="33"/>
      <c r="I681" s="54"/>
      <c r="J681" s="35"/>
      <c r="K681" s="35"/>
      <c r="L681" s="34"/>
      <c r="M681" s="34"/>
      <c r="N681" s="35"/>
      <c r="O681" s="34"/>
      <c r="P681" s="59"/>
      <c r="Q681" s="33"/>
      <c r="R681" s="59"/>
      <c r="S681" s="34"/>
      <c r="T681" s="47"/>
      <c r="U681" s="48"/>
      <c r="V681" s="49"/>
      <c r="W681" s="37"/>
      <c r="X681" s="60"/>
      <c r="Y681" s="37"/>
      <c r="Z681" s="37"/>
      <c r="AA681" s="37"/>
      <c r="AB681" s="37"/>
      <c r="AC681" s="37"/>
    </row>
    <row r="682" spans="1:29" ht="45" customHeight="1">
      <c r="A682" s="54"/>
      <c r="B682" s="55" t="str">
        <f t="shared" si="4"/>
        <v>월</v>
      </c>
      <c r="C682" s="55" t="str">
        <f t="shared" si="5"/>
        <v>00년 1월 1주차</v>
      </c>
      <c r="D682" s="55"/>
      <c r="E682" s="54"/>
      <c r="F682" s="54"/>
      <c r="G682" s="54"/>
      <c r="H682" s="33"/>
      <c r="I682" s="54"/>
      <c r="J682" s="35"/>
      <c r="K682" s="35"/>
      <c r="L682" s="34"/>
      <c r="M682" s="34"/>
      <c r="N682" s="35"/>
      <c r="O682" s="34"/>
      <c r="P682" s="59"/>
      <c r="Q682" s="33"/>
      <c r="R682" s="59"/>
      <c r="S682" s="34"/>
      <c r="T682" s="47"/>
      <c r="U682" s="48"/>
      <c r="V682" s="49"/>
      <c r="W682" s="37"/>
      <c r="X682" s="60"/>
      <c r="Y682" s="37"/>
      <c r="Z682" s="37"/>
      <c r="AA682" s="37"/>
      <c r="AB682" s="37"/>
      <c r="AC682" s="37"/>
    </row>
    <row r="683" spans="1:29" ht="45" customHeight="1">
      <c r="A683" s="54"/>
      <c r="B683" s="55" t="str">
        <f t="shared" si="4"/>
        <v>월</v>
      </c>
      <c r="C683" s="55" t="str">
        <f t="shared" si="5"/>
        <v>00년 1월 1주차</v>
      </c>
      <c r="D683" s="55"/>
      <c r="E683" s="54"/>
      <c r="F683" s="54"/>
      <c r="G683" s="54"/>
      <c r="H683" s="33"/>
      <c r="I683" s="54"/>
      <c r="J683" s="35"/>
      <c r="K683" s="35"/>
      <c r="L683" s="34"/>
      <c r="M683" s="34"/>
      <c r="N683" s="35"/>
      <c r="O683" s="34"/>
      <c r="P683" s="59"/>
      <c r="Q683" s="33"/>
      <c r="R683" s="59"/>
      <c r="S683" s="34"/>
      <c r="T683" s="47"/>
      <c r="U683" s="48"/>
      <c r="V683" s="49"/>
      <c r="W683" s="37"/>
      <c r="X683" s="60"/>
      <c r="Y683" s="37"/>
      <c r="Z683" s="37"/>
      <c r="AA683" s="37"/>
      <c r="AB683" s="37"/>
      <c r="AC683" s="37"/>
    </row>
    <row r="684" spans="1:29" ht="45" customHeight="1">
      <c r="A684" s="54"/>
      <c r="B684" s="55" t="str">
        <f t="shared" si="4"/>
        <v>월</v>
      </c>
      <c r="C684" s="55" t="str">
        <f t="shared" si="5"/>
        <v>00년 1월 1주차</v>
      </c>
      <c r="D684" s="55"/>
      <c r="E684" s="54"/>
      <c r="F684" s="54"/>
      <c r="G684" s="54"/>
      <c r="H684" s="33"/>
      <c r="I684" s="54"/>
      <c r="J684" s="35"/>
      <c r="K684" s="35"/>
      <c r="L684" s="34"/>
      <c r="M684" s="34"/>
      <c r="N684" s="35"/>
      <c r="O684" s="34"/>
      <c r="P684" s="59"/>
      <c r="Q684" s="33"/>
      <c r="R684" s="59"/>
      <c r="S684" s="34"/>
      <c r="T684" s="47"/>
      <c r="U684" s="48"/>
      <c r="V684" s="49"/>
      <c r="W684" s="37"/>
      <c r="X684" s="60"/>
      <c r="Y684" s="37"/>
      <c r="Z684" s="37"/>
      <c r="AA684" s="37"/>
      <c r="AB684" s="37"/>
      <c r="AC684" s="37"/>
    </row>
    <row r="685" spans="1:29" ht="45" customHeight="1">
      <c r="A685" s="54"/>
      <c r="B685" s="55" t="str">
        <f t="shared" si="4"/>
        <v>월</v>
      </c>
      <c r="C685" s="55" t="str">
        <f t="shared" si="5"/>
        <v>00년 1월 1주차</v>
      </c>
      <c r="D685" s="55"/>
      <c r="E685" s="54"/>
      <c r="F685" s="54"/>
      <c r="G685" s="54"/>
      <c r="H685" s="33"/>
      <c r="I685" s="54"/>
      <c r="J685" s="35"/>
      <c r="K685" s="35"/>
      <c r="L685" s="34"/>
      <c r="M685" s="34"/>
      <c r="N685" s="35"/>
      <c r="O685" s="34"/>
      <c r="P685" s="59"/>
      <c r="Q685" s="33"/>
      <c r="R685" s="59"/>
      <c r="S685" s="34"/>
      <c r="T685" s="47"/>
      <c r="U685" s="48"/>
      <c r="V685" s="49"/>
      <c r="W685" s="37"/>
      <c r="X685" s="60"/>
      <c r="Y685" s="37"/>
      <c r="Z685" s="37"/>
      <c r="AA685" s="37"/>
      <c r="AB685" s="37"/>
      <c r="AC685" s="37"/>
    </row>
    <row r="686" spans="1:29" ht="45" customHeight="1">
      <c r="A686" s="54"/>
      <c r="B686" s="55" t="str">
        <f t="shared" si="4"/>
        <v>월</v>
      </c>
      <c r="C686" s="55" t="str">
        <f t="shared" si="5"/>
        <v>00년 1월 1주차</v>
      </c>
      <c r="D686" s="55"/>
      <c r="E686" s="54"/>
      <c r="F686" s="54"/>
      <c r="G686" s="54"/>
      <c r="H686" s="33"/>
      <c r="I686" s="54"/>
      <c r="J686" s="35"/>
      <c r="K686" s="35"/>
      <c r="L686" s="34"/>
      <c r="M686" s="34"/>
      <c r="N686" s="35"/>
      <c r="O686" s="34"/>
      <c r="P686" s="59"/>
      <c r="Q686" s="33"/>
      <c r="R686" s="59"/>
      <c r="S686" s="34"/>
      <c r="T686" s="47"/>
      <c r="U686" s="48"/>
      <c r="V686" s="49"/>
      <c r="W686" s="37"/>
      <c r="X686" s="60"/>
      <c r="Y686" s="37"/>
      <c r="Z686" s="37"/>
      <c r="AA686" s="37"/>
      <c r="AB686" s="37"/>
      <c r="AC686" s="37"/>
    </row>
    <row r="687" spans="1:29" ht="45" customHeight="1">
      <c r="A687" s="54"/>
      <c r="B687" s="55" t="str">
        <f t="shared" si="4"/>
        <v>월</v>
      </c>
      <c r="C687" s="55" t="str">
        <f t="shared" si="5"/>
        <v>00년 1월 1주차</v>
      </c>
      <c r="D687" s="55"/>
      <c r="E687" s="54"/>
      <c r="F687" s="54"/>
      <c r="G687" s="54"/>
      <c r="H687" s="33"/>
      <c r="I687" s="54"/>
      <c r="J687" s="35"/>
      <c r="K687" s="35"/>
      <c r="L687" s="34"/>
      <c r="M687" s="34"/>
      <c r="N687" s="35"/>
      <c r="O687" s="34"/>
      <c r="P687" s="59"/>
      <c r="Q687" s="33"/>
      <c r="R687" s="59"/>
      <c r="S687" s="34"/>
      <c r="T687" s="47"/>
      <c r="U687" s="48"/>
      <c r="V687" s="49"/>
      <c r="W687" s="37"/>
      <c r="X687" s="60"/>
      <c r="Y687" s="37"/>
      <c r="Z687" s="37"/>
      <c r="AA687" s="37"/>
      <c r="AB687" s="37"/>
      <c r="AC687" s="37"/>
    </row>
    <row r="688" spans="1:29" ht="45" customHeight="1">
      <c r="A688" s="54"/>
      <c r="B688" s="55" t="str">
        <f t="shared" si="4"/>
        <v>월</v>
      </c>
      <c r="C688" s="55" t="str">
        <f t="shared" si="5"/>
        <v>00년 1월 1주차</v>
      </c>
      <c r="D688" s="55"/>
      <c r="E688" s="54"/>
      <c r="F688" s="54"/>
      <c r="G688" s="54"/>
      <c r="H688" s="33"/>
      <c r="I688" s="54"/>
      <c r="J688" s="35"/>
      <c r="K688" s="35"/>
      <c r="L688" s="34"/>
      <c r="M688" s="34"/>
      <c r="N688" s="35"/>
      <c r="O688" s="34"/>
      <c r="P688" s="59"/>
      <c r="Q688" s="33"/>
      <c r="R688" s="59"/>
      <c r="S688" s="34"/>
      <c r="T688" s="47"/>
      <c r="U688" s="48"/>
      <c r="V688" s="49"/>
      <c r="W688" s="37"/>
      <c r="X688" s="60"/>
      <c r="Y688" s="37"/>
      <c r="Z688" s="37"/>
      <c r="AA688" s="37"/>
      <c r="AB688" s="37"/>
      <c r="AC688" s="37"/>
    </row>
    <row r="689" spans="1:29" ht="45" customHeight="1">
      <c r="A689" s="54"/>
      <c r="B689" s="55" t="str">
        <f t="shared" si="4"/>
        <v>월</v>
      </c>
      <c r="C689" s="55" t="str">
        <f t="shared" si="5"/>
        <v>00년 1월 1주차</v>
      </c>
      <c r="D689" s="55"/>
      <c r="E689" s="54"/>
      <c r="F689" s="54"/>
      <c r="G689" s="54"/>
      <c r="H689" s="33"/>
      <c r="I689" s="54"/>
      <c r="J689" s="35"/>
      <c r="K689" s="35"/>
      <c r="L689" s="34"/>
      <c r="M689" s="34"/>
      <c r="N689" s="35"/>
      <c r="O689" s="34"/>
      <c r="P689" s="59"/>
      <c r="Q689" s="33"/>
      <c r="R689" s="59"/>
      <c r="S689" s="34"/>
      <c r="T689" s="47"/>
      <c r="U689" s="48"/>
      <c r="V689" s="49"/>
      <c r="W689" s="37"/>
      <c r="X689" s="60"/>
      <c r="Y689" s="37"/>
      <c r="Z689" s="37"/>
      <c r="AA689" s="37"/>
      <c r="AB689" s="37"/>
      <c r="AC689" s="37"/>
    </row>
    <row r="690" spans="1:29" ht="45" customHeight="1">
      <c r="A690" s="54"/>
      <c r="B690" s="55" t="str">
        <f t="shared" si="4"/>
        <v>월</v>
      </c>
      <c r="C690" s="55" t="str">
        <f t="shared" si="5"/>
        <v>00년 1월 1주차</v>
      </c>
      <c r="D690" s="55"/>
      <c r="E690" s="54"/>
      <c r="F690" s="54"/>
      <c r="G690" s="54"/>
      <c r="H690" s="33"/>
      <c r="I690" s="54"/>
      <c r="J690" s="35"/>
      <c r="K690" s="35"/>
      <c r="L690" s="34"/>
      <c r="M690" s="34"/>
      <c r="N690" s="35"/>
      <c r="O690" s="34"/>
      <c r="P690" s="59"/>
      <c r="Q690" s="33"/>
      <c r="R690" s="59"/>
      <c r="S690" s="34"/>
      <c r="T690" s="47"/>
      <c r="U690" s="48"/>
      <c r="V690" s="49"/>
      <c r="W690" s="37"/>
      <c r="X690" s="60"/>
      <c r="Y690" s="37"/>
      <c r="Z690" s="37"/>
      <c r="AA690" s="37"/>
      <c r="AB690" s="37"/>
      <c r="AC690" s="37"/>
    </row>
    <row r="691" spans="1:29" ht="45" customHeight="1">
      <c r="A691" s="54"/>
      <c r="B691" s="55" t="str">
        <f t="shared" si="4"/>
        <v>월</v>
      </c>
      <c r="C691" s="55" t="str">
        <f t="shared" si="5"/>
        <v>00년 1월 1주차</v>
      </c>
      <c r="D691" s="55"/>
      <c r="E691" s="54"/>
      <c r="F691" s="54"/>
      <c r="G691" s="54"/>
      <c r="H691" s="33"/>
      <c r="I691" s="54"/>
      <c r="J691" s="35"/>
      <c r="K691" s="35"/>
      <c r="L691" s="34"/>
      <c r="M691" s="34"/>
      <c r="N691" s="35"/>
      <c r="O691" s="34"/>
      <c r="P691" s="59"/>
      <c r="Q691" s="33"/>
      <c r="R691" s="59"/>
      <c r="S691" s="34"/>
      <c r="T691" s="47"/>
      <c r="U691" s="48"/>
      <c r="V691" s="49"/>
      <c r="W691" s="37"/>
      <c r="X691" s="60"/>
      <c r="Y691" s="37"/>
      <c r="Z691" s="37"/>
      <c r="AA691" s="37"/>
      <c r="AB691" s="37"/>
      <c r="AC691" s="37"/>
    </row>
    <row r="692" spans="1:29" ht="45" customHeight="1">
      <c r="A692" s="54"/>
      <c r="B692" s="55" t="str">
        <f t="shared" si="4"/>
        <v>월</v>
      </c>
      <c r="C692" s="55" t="str">
        <f t="shared" si="5"/>
        <v>00년 1월 1주차</v>
      </c>
      <c r="D692" s="55"/>
      <c r="E692" s="54"/>
      <c r="F692" s="54"/>
      <c r="G692" s="54"/>
      <c r="H692" s="33"/>
      <c r="I692" s="54"/>
      <c r="J692" s="35"/>
      <c r="K692" s="35"/>
      <c r="L692" s="34"/>
      <c r="M692" s="34"/>
      <c r="N692" s="35"/>
      <c r="O692" s="34"/>
      <c r="P692" s="59"/>
      <c r="Q692" s="33"/>
      <c r="R692" s="59"/>
      <c r="S692" s="34"/>
      <c r="T692" s="47"/>
      <c r="U692" s="48"/>
      <c r="V692" s="49"/>
      <c r="W692" s="37"/>
      <c r="X692" s="60"/>
      <c r="Y692" s="37"/>
      <c r="Z692" s="37"/>
      <c r="AA692" s="37"/>
      <c r="AB692" s="37"/>
      <c r="AC692" s="37"/>
    </row>
    <row r="693" spans="1:29" ht="45" customHeight="1">
      <c r="A693" s="54"/>
      <c r="B693" s="55" t="str">
        <f t="shared" si="4"/>
        <v>월</v>
      </c>
      <c r="C693" s="55" t="str">
        <f t="shared" si="5"/>
        <v>00년 1월 1주차</v>
      </c>
      <c r="D693" s="55"/>
      <c r="E693" s="54"/>
      <c r="F693" s="54"/>
      <c r="G693" s="54"/>
      <c r="H693" s="33"/>
      <c r="I693" s="54"/>
      <c r="J693" s="35"/>
      <c r="K693" s="35"/>
      <c r="L693" s="34"/>
      <c r="M693" s="34"/>
      <c r="N693" s="35"/>
      <c r="O693" s="34"/>
      <c r="P693" s="59"/>
      <c r="Q693" s="33"/>
      <c r="R693" s="59"/>
      <c r="S693" s="34"/>
      <c r="T693" s="47"/>
      <c r="U693" s="48"/>
      <c r="V693" s="49"/>
      <c r="W693" s="37"/>
      <c r="X693" s="60"/>
      <c r="Y693" s="37"/>
      <c r="Z693" s="37"/>
      <c r="AA693" s="37"/>
      <c r="AB693" s="37"/>
      <c r="AC693" s="37"/>
    </row>
    <row r="694" spans="1:29" ht="45" customHeight="1">
      <c r="A694" s="54"/>
      <c r="B694" s="55" t="str">
        <f t="shared" si="4"/>
        <v>월</v>
      </c>
      <c r="C694" s="55" t="str">
        <f t="shared" si="5"/>
        <v>00년 1월 1주차</v>
      </c>
      <c r="D694" s="55"/>
      <c r="E694" s="54"/>
      <c r="F694" s="54"/>
      <c r="G694" s="54"/>
      <c r="H694" s="33"/>
      <c r="I694" s="54"/>
      <c r="J694" s="35"/>
      <c r="K694" s="35"/>
      <c r="L694" s="34"/>
      <c r="M694" s="34"/>
      <c r="N694" s="35"/>
      <c r="O694" s="34"/>
      <c r="P694" s="59"/>
      <c r="Q694" s="33"/>
      <c r="R694" s="59"/>
      <c r="S694" s="34"/>
      <c r="T694" s="47"/>
      <c r="U694" s="48"/>
      <c r="V694" s="49"/>
      <c r="W694" s="37"/>
      <c r="X694" s="60"/>
      <c r="Y694" s="37"/>
      <c r="Z694" s="37"/>
      <c r="AA694" s="37"/>
      <c r="AB694" s="37"/>
      <c r="AC694" s="37"/>
    </row>
    <row r="695" spans="1:29" ht="45" customHeight="1">
      <c r="A695" s="54"/>
      <c r="B695" s="55" t="str">
        <f t="shared" si="4"/>
        <v>월</v>
      </c>
      <c r="C695" s="55" t="str">
        <f t="shared" si="5"/>
        <v>00년 1월 1주차</v>
      </c>
      <c r="D695" s="55"/>
      <c r="E695" s="54"/>
      <c r="F695" s="54"/>
      <c r="G695" s="54"/>
      <c r="H695" s="33"/>
      <c r="I695" s="54"/>
      <c r="J695" s="35"/>
      <c r="K695" s="35"/>
      <c r="L695" s="34"/>
      <c r="M695" s="34"/>
      <c r="N695" s="35"/>
      <c r="O695" s="34"/>
      <c r="P695" s="59"/>
      <c r="Q695" s="33"/>
      <c r="R695" s="59"/>
      <c r="S695" s="34"/>
      <c r="T695" s="47"/>
      <c r="U695" s="48"/>
      <c r="V695" s="49"/>
      <c r="W695" s="37"/>
      <c r="X695" s="60"/>
      <c r="Y695" s="37"/>
      <c r="Z695" s="37"/>
      <c r="AA695" s="37"/>
      <c r="AB695" s="37"/>
      <c r="AC695" s="37"/>
    </row>
    <row r="696" spans="1:29" ht="45" customHeight="1">
      <c r="A696" s="54"/>
      <c r="B696" s="55" t="str">
        <f t="shared" si="4"/>
        <v>월</v>
      </c>
      <c r="C696" s="55" t="str">
        <f t="shared" si="5"/>
        <v>00년 1월 1주차</v>
      </c>
      <c r="D696" s="55"/>
      <c r="E696" s="54"/>
      <c r="F696" s="54"/>
      <c r="G696" s="54"/>
      <c r="H696" s="33"/>
      <c r="I696" s="54"/>
      <c r="J696" s="35"/>
      <c r="K696" s="35"/>
      <c r="L696" s="34"/>
      <c r="M696" s="34"/>
      <c r="N696" s="35"/>
      <c r="O696" s="34"/>
      <c r="P696" s="59"/>
      <c r="Q696" s="33"/>
      <c r="R696" s="59"/>
      <c r="S696" s="34"/>
      <c r="T696" s="47"/>
      <c r="U696" s="48"/>
      <c r="V696" s="49"/>
      <c r="W696" s="37"/>
      <c r="X696" s="60"/>
      <c r="Y696" s="37"/>
      <c r="Z696" s="37"/>
      <c r="AA696" s="37"/>
      <c r="AB696" s="37"/>
      <c r="AC696" s="37"/>
    </row>
    <row r="697" spans="1:29" ht="45" customHeight="1">
      <c r="A697" s="54"/>
      <c r="B697" s="55" t="str">
        <f t="shared" si="4"/>
        <v>월</v>
      </c>
      <c r="C697" s="55" t="str">
        <f t="shared" si="5"/>
        <v>00년 1월 1주차</v>
      </c>
      <c r="D697" s="55"/>
      <c r="E697" s="54"/>
      <c r="F697" s="54"/>
      <c r="G697" s="54"/>
      <c r="H697" s="33"/>
      <c r="I697" s="54"/>
      <c r="J697" s="35"/>
      <c r="K697" s="35"/>
      <c r="L697" s="34"/>
      <c r="M697" s="34"/>
      <c r="N697" s="35"/>
      <c r="O697" s="34"/>
      <c r="P697" s="59"/>
      <c r="Q697" s="33"/>
      <c r="R697" s="59"/>
      <c r="S697" s="34"/>
      <c r="T697" s="47"/>
      <c r="U697" s="48"/>
      <c r="V697" s="49"/>
      <c r="W697" s="37"/>
      <c r="X697" s="60"/>
      <c r="Y697" s="37"/>
      <c r="Z697" s="37"/>
      <c r="AA697" s="37"/>
      <c r="AB697" s="37"/>
      <c r="AC697" s="37"/>
    </row>
    <row r="698" spans="1:29" ht="45" customHeight="1">
      <c r="A698" s="54"/>
      <c r="B698" s="55" t="str">
        <f t="shared" si="4"/>
        <v>월</v>
      </c>
      <c r="C698" s="55" t="str">
        <f t="shared" si="5"/>
        <v>00년 1월 1주차</v>
      </c>
      <c r="D698" s="55"/>
      <c r="E698" s="54"/>
      <c r="F698" s="54"/>
      <c r="G698" s="54"/>
      <c r="H698" s="33"/>
      <c r="I698" s="54"/>
      <c r="J698" s="35"/>
      <c r="K698" s="35"/>
      <c r="L698" s="34"/>
      <c r="M698" s="34"/>
      <c r="N698" s="35"/>
      <c r="O698" s="34"/>
      <c r="P698" s="59"/>
      <c r="Q698" s="33"/>
      <c r="R698" s="59"/>
      <c r="S698" s="34"/>
      <c r="T698" s="47"/>
      <c r="U698" s="48"/>
      <c r="V698" s="49"/>
      <c r="W698" s="37"/>
      <c r="X698" s="60"/>
      <c r="Y698" s="37"/>
      <c r="Z698" s="37"/>
      <c r="AA698" s="37"/>
      <c r="AB698" s="37"/>
      <c r="AC698" s="37"/>
    </row>
    <row r="699" spans="1:29" ht="45" customHeight="1">
      <c r="A699" s="54"/>
      <c r="B699" s="55" t="str">
        <f t="shared" si="4"/>
        <v>월</v>
      </c>
      <c r="C699" s="55" t="str">
        <f t="shared" si="5"/>
        <v>00년 1월 1주차</v>
      </c>
      <c r="D699" s="55"/>
      <c r="E699" s="54"/>
      <c r="F699" s="54"/>
      <c r="G699" s="54"/>
      <c r="H699" s="33"/>
      <c r="I699" s="54"/>
      <c r="J699" s="35"/>
      <c r="K699" s="35"/>
      <c r="L699" s="34"/>
      <c r="M699" s="34"/>
      <c r="N699" s="35"/>
      <c r="O699" s="34"/>
      <c r="P699" s="59"/>
      <c r="Q699" s="33"/>
      <c r="R699" s="59"/>
      <c r="S699" s="34"/>
      <c r="T699" s="47"/>
      <c r="U699" s="48"/>
      <c r="V699" s="49"/>
      <c r="W699" s="37"/>
      <c r="X699" s="60"/>
      <c r="Y699" s="37"/>
      <c r="Z699" s="37"/>
      <c r="AA699" s="37"/>
      <c r="AB699" s="37"/>
      <c r="AC699" s="37"/>
    </row>
    <row r="700" spans="1:29" ht="45" customHeight="1">
      <c r="A700" s="54"/>
      <c r="B700" s="55" t="str">
        <f t="shared" si="4"/>
        <v>월</v>
      </c>
      <c r="C700" s="55" t="str">
        <f t="shared" si="5"/>
        <v>00년 1월 1주차</v>
      </c>
      <c r="D700" s="55"/>
      <c r="E700" s="54"/>
      <c r="F700" s="54"/>
      <c r="G700" s="54"/>
      <c r="H700" s="33"/>
      <c r="I700" s="54"/>
      <c r="J700" s="35"/>
      <c r="K700" s="35"/>
      <c r="L700" s="34"/>
      <c r="M700" s="34"/>
      <c r="N700" s="35"/>
      <c r="O700" s="34"/>
      <c r="P700" s="59"/>
      <c r="Q700" s="33"/>
      <c r="R700" s="59"/>
      <c r="S700" s="34"/>
      <c r="T700" s="47"/>
      <c r="U700" s="48"/>
      <c r="V700" s="49"/>
      <c r="W700" s="37"/>
      <c r="X700" s="60"/>
      <c r="Y700" s="37"/>
      <c r="Z700" s="37"/>
      <c r="AA700" s="37"/>
      <c r="AB700" s="37"/>
      <c r="AC700" s="37"/>
    </row>
    <row r="701" spans="1:29" ht="45" customHeight="1">
      <c r="A701" s="54"/>
      <c r="B701" s="55" t="str">
        <f t="shared" si="4"/>
        <v>월</v>
      </c>
      <c r="C701" s="55" t="str">
        <f t="shared" si="5"/>
        <v>00년 1월 1주차</v>
      </c>
      <c r="D701" s="55"/>
      <c r="E701" s="54"/>
      <c r="F701" s="54"/>
      <c r="G701" s="54"/>
      <c r="H701" s="33"/>
      <c r="I701" s="54"/>
      <c r="J701" s="35"/>
      <c r="K701" s="35"/>
      <c r="L701" s="34"/>
      <c r="M701" s="34"/>
      <c r="N701" s="35"/>
      <c r="O701" s="34"/>
      <c r="P701" s="59"/>
      <c r="Q701" s="33"/>
      <c r="R701" s="59"/>
      <c r="S701" s="34"/>
      <c r="T701" s="47"/>
      <c r="U701" s="48"/>
      <c r="V701" s="49"/>
      <c r="W701" s="37"/>
      <c r="X701" s="60"/>
      <c r="Y701" s="37"/>
      <c r="Z701" s="37"/>
      <c r="AA701" s="37"/>
      <c r="AB701" s="37"/>
      <c r="AC701" s="37"/>
    </row>
    <row r="702" spans="1:29" ht="45" customHeight="1">
      <c r="A702" s="54"/>
      <c r="B702" s="55" t="str">
        <f t="shared" si="4"/>
        <v>월</v>
      </c>
      <c r="C702" s="55" t="str">
        <f t="shared" si="5"/>
        <v>00년 1월 1주차</v>
      </c>
      <c r="D702" s="55"/>
      <c r="E702" s="54"/>
      <c r="F702" s="54"/>
      <c r="G702" s="54"/>
      <c r="H702" s="33"/>
      <c r="I702" s="54"/>
      <c r="J702" s="35"/>
      <c r="K702" s="35"/>
      <c r="L702" s="34"/>
      <c r="M702" s="34"/>
      <c r="N702" s="35"/>
      <c r="O702" s="34"/>
      <c r="P702" s="59"/>
      <c r="Q702" s="33"/>
      <c r="R702" s="59"/>
      <c r="S702" s="34"/>
      <c r="T702" s="47"/>
      <c r="U702" s="48"/>
      <c r="V702" s="49"/>
      <c r="W702" s="37"/>
      <c r="X702" s="60"/>
      <c r="Y702" s="37"/>
      <c r="Z702" s="37"/>
      <c r="AA702" s="37"/>
      <c r="AB702" s="37"/>
      <c r="AC702" s="37"/>
    </row>
    <row r="703" spans="1:29" ht="45" customHeight="1">
      <c r="A703" s="54"/>
      <c r="B703" s="55" t="str">
        <f t="shared" si="4"/>
        <v>월</v>
      </c>
      <c r="C703" s="55" t="str">
        <f t="shared" si="5"/>
        <v>00년 1월 1주차</v>
      </c>
      <c r="D703" s="55"/>
      <c r="E703" s="54"/>
      <c r="F703" s="54"/>
      <c r="G703" s="54"/>
      <c r="H703" s="33"/>
      <c r="I703" s="54"/>
      <c r="J703" s="35"/>
      <c r="K703" s="35"/>
      <c r="L703" s="34"/>
      <c r="M703" s="34"/>
      <c r="N703" s="35"/>
      <c r="O703" s="34"/>
      <c r="P703" s="59"/>
      <c r="Q703" s="33"/>
      <c r="R703" s="59"/>
      <c r="S703" s="34"/>
      <c r="T703" s="47"/>
      <c r="U703" s="48"/>
      <c r="V703" s="49"/>
      <c r="W703" s="37"/>
      <c r="X703" s="60"/>
      <c r="Y703" s="37"/>
      <c r="Z703" s="37"/>
      <c r="AA703" s="37"/>
      <c r="AB703" s="37"/>
      <c r="AC703" s="37"/>
    </row>
    <row r="704" spans="1:29" ht="45" customHeight="1">
      <c r="A704" s="54"/>
      <c r="B704" s="55" t="str">
        <f t="shared" si="4"/>
        <v>월</v>
      </c>
      <c r="C704" s="55" t="str">
        <f t="shared" si="5"/>
        <v>00년 1월 1주차</v>
      </c>
      <c r="D704" s="55"/>
      <c r="E704" s="54"/>
      <c r="F704" s="54"/>
      <c r="G704" s="54"/>
      <c r="H704" s="33"/>
      <c r="I704" s="54"/>
      <c r="J704" s="35"/>
      <c r="K704" s="35"/>
      <c r="L704" s="34"/>
      <c r="M704" s="34"/>
      <c r="N704" s="35"/>
      <c r="O704" s="34"/>
      <c r="P704" s="59"/>
      <c r="Q704" s="33"/>
      <c r="R704" s="59"/>
      <c r="S704" s="34"/>
      <c r="T704" s="47"/>
      <c r="U704" s="48"/>
      <c r="V704" s="49"/>
      <c r="W704" s="37"/>
      <c r="X704" s="60"/>
      <c r="Y704" s="37"/>
      <c r="Z704" s="37"/>
      <c r="AA704" s="37"/>
      <c r="AB704" s="37"/>
      <c r="AC704" s="37"/>
    </row>
    <row r="705" spans="1:29" ht="45" customHeight="1">
      <c r="A705" s="54"/>
      <c r="B705" s="55" t="str">
        <f t="shared" si="4"/>
        <v>월</v>
      </c>
      <c r="C705" s="55" t="str">
        <f t="shared" si="5"/>
        <v>00년 1월 1주차</v>
      </c>
      <c r="D705" s="55"/>
      <c r="E705" s="54"/>
      <c r="F705" s="54"/>
      <c r="G705" s="54"/>
      <c r="H705" s="33"/>
      <c r="I705" s="54"/>
      <c r="J705" s="35"/>
      <c r="K705" s="35"/>
      <c r="L705" s="34"/>
      <c r="M705" s="34"/>
      <c r="N705" s="35"/>
      <c r="O705" s="34"/>
      <c r="P705" s="59"/>
      <c r="Q705" s="33"/>
      <c r="R705" s="59"/>
      <c r="S705" s="34"/>
      <c r="T705" s="47"/>
      <c r="U705" s="48"/>
      <c r="V705" s="49"/>
      <c r="W705" s="37"/>
      <c r="X705" s="60"/>
      <c r="Y705" s="37"/>
      <c r="Z705" s="37"/>
      <c r="AA705" s="37"/>
      <c r="AB705" s="37"/>
      <c r="AC705" s="37"/>
    </row>
    <row r="706" spans="1:29" ht="45" customHeight="1">
      <c r="A706" s="54"/>
      <c r="B706" s="55" t="str">
        <f t="shared" si="4"/>
        <v>월</v>
      </c>
      <c r="C706" s="55" t="str">
        <f t="shared" si="5"/>
        <v>00년 1월 1주차</v>
      </c>
      <c r="D706" s="55"/>
      <c r="E706" s="54"/>
      <c r="F706" s="54"/>
      <c r="G706" s="54"/>
      <c r="H706" s="33"/>
      <c r="I706" s="54"/>
      <c r="J706" s="35"/>
      <c r="K706" s="35"/>
      <c r="L706" s="34"/>
      <c r="M706" s="34"/>
      <c r="N706" s="35"/>
      <c r="O706" s="34"/>
      <c r="P706" s="59"/>
      <c r="Q706" s="33"/>
      <c r="R706" s="59"/>
      <c r="S706" s="34"/>
      <c r="T706" s="47"/>
      <c r="U706" s="48"/>
      <c r="V706" s="49"/>
      <c r="W706" s="37"/>
      <c r="X706" s="60"/>
      <c r="Y706" s="37"/>
      <c r="Z706" s="37"/>
      <c r="AA706" s="37"/>
      <c r="AB706" s="37"/>
      <c r="AC706" s="37"/>
    </row>
    <row r="707" spans="1:29" ht="45" customHeight="1">
      <c r="A707" s="54"/>
      <c r="B707" s="55" t="str">
        <f t="shared" si="4"/>
        <v>월</v>
      </c>
      <c r="C707" s="55" t="str">
        <f t="shared" si="5"/>
        <v>00년 1월 1주차</v>
      </c>
      <c r="D707" s="55"/>
      <c r="E707" s="54"/>
      <c r="F707" s="54"/>
      <c r="G707" s="54"/>
      <c r="H707" s="33"/>
      <c r="I707" s="54"/>
      <c r="J707" s="35"/>
      <c r="K707" s="35"/>
      <c r="L707" s="34"/>
      <c r="M707" s="34"/>
      <c r="N707" s="35"/>
      <c r="O707" s="34"/>
      <c r="P707" s="59"/>
      <c r="Q707" s="33"/>
      <c r="R707" s="59"/>
      <c r="S707" s="34"/>
      <c r="T707" s="47"/>
      <c r="U707" s="48"/>
      <c r="V707" s="49"/>
      <c r="W707" s="37"/>
      <c r="X707" s="60"/>
      <c r="Y707" s="37"/>
      <c r="Z707" s="37"/>
      <c r="AA707" s="37"/>
      <c r="AB707" s="37"/>
      <c r="AC707" s="37"/>
    </row>
    <row r="708" spans="1:29" ht="45" customHeight="1">
      <c r="A708" s="54"/>
      <c r="B708" s="55" t="str">
        <f t="shared" si="4"/>
        <v>월</v>
      </c>
      <c r="C708" s="55" t="str">
        <f t="shared" si="5"/>
        <v>00년 1월 1주차</v>
      </c>
      <c r="D708" s="55"/>
      <c r="E708" s="54"/>
      <c r="F708" s="54"/>
      <c r="G708" s="54"/>
      <c r="H708" s="33"/>
      <c r="I708" s="54"/>
      <c r="J708" s="35"/>
      <c r="K708" s="35"/>
      <c r="L708" s="34"/>
      <c r="M708" s="34"/>
      <c r="N708" s="35"/>
      <c r="O708" s="34"/>
      <c r="P708" s="59"/>
      <c r="Q708" s="33"/>
      <c r="R708" s="59"/>
      <c r="S708" s="34"/>
      <c r="T708" s="47"/>
      <c r="U708" s="48"/>
      <c r="V708" s="49"/>
      <c r="W708" s="37"/>
      <c r="X708" s="60"/>
      <c r="Y708" s="37"/>
      <c r="Z708" s="37"/>
      <c r="AA708" s="37"/>
      <c r="AB708" s="37"/>
      <c r="AC708" s="37"/>
    </row>
    <row r="709" spans="1:29" ht="45" customHeight="1">
      <c r="A709" s="54"/>
      <c r="B709" s="55" t="str">
        <f t="shared" si="4"/>
        <v>월</v>
      </c>
      <c r="C709" s="55" t="str">
        <f t="shared" si="5"/>
        <v>00년 1월 1주차</v>
      </c>
      <c r="D709" s="55"/>
      <c r="E709" s="54"/>
      <c r="F709" s="54"/>
      <c r="G709" s="54"/>
      <c r="H709" s="33"/>
      <c r="I709" s="54"/>
      <c r="J709" s="35"/>
      <c r="K709" s="35"/>
      <c r="L709" s="34"/>
      <c r="M709" s="34"/>
      <c r="N709" s="35"/>
      <c r="O709" s="34"/>
      <c r="P709" s="59"/>
      <c r="Q709" s="33"/>
      <c r="R709" s="59"/>
      <c r="S709" s="34"/>
      <c r="T709" s="47"/>
      <c r="U709" s="48"/>
      <c r="V709" s="49"/>
      <c r="W709" s="37"/>
      <c r="X709" s="60"/>
      <c r="Y709" s="37"/>
      <c r="Z709" s="37"/>
      <c r="AA709" s="37"/>
      <c r="AB709" s="37"/>
      <c r="AC709" s="37"/>
    </row>
    <row r="710" spans="1:29" ht="45" customHeight="1">
      <c r="A710" s="54"/>
      <c r="B710" s="55" t="str">
        <f t="shared" si="4"/>
        <v>월</v>
      </c>
      <c r="C710" s="55" t="str">
        <f t="shared" si="5"/>
        <v>00년 1월 1주차</v>
      </c>
      <c r="D710" s="55"/>
      <c r="E710" s="54"/>
      <c r="F710" s="54"/>
      <c r="G710" s="54"/>
      <c r="H710" s="33"/>
      <c r="I710" s="54"/>
      <c r="J710" s="35"/>
      <c r="K710" s="35"/>
      <c r="L710" s="34"/>
      <c r="M710" s="34"/>
      <c r="N710" s="35"/>
      <c r="O710" s="34"/>
      <c r="P710" s="59"/>
      <c r="Q710" s="33"/>
      <c r="R710" s="59"/>
      <c r="S710" s="34"/>
      <c r="T710" s="47"/>
      <c r="U710" s="48"/>
      <c r="V710" s="49"/>
      <c r="W710" s="37"/>
      <c r="X710" s="60"/>
      <c r="Y710" s="37"/>
      <c r="Z710" s="37"/>
      <c r="AA710" s="37"/>
      <c r="AB710" s="37"/>
      <c r="AC710" s="37"/>
    </row>
    <row r="711" spans="1:29" ht="45" customHeight="1">
      <c r="A711" s="54"/>
      <c r="B711" s="55" t="str">
        <f t="shared" si="4"/>
        <v>월</v>
      </c>
      <c r="C711" s="55" t="str">
        <f t="shared" si="5"/>
        <v>00년 1월 1주차</v>
      </c>
      <c r="D711" s="55"/>
      <c r="E711" s="54"/>
      <c r="F711" s="54"/>
      <c r="G711" s="54"/>
      <c r="H711" s="33"/>
      <c r="I711" s="54"/>
      <c r="J711" s="35"/>
      <c r="K711" s="35"/>
      <c r="L711" s="34"/>
      <c r="M711" s="34"/>
      <c r="N711" s="35"/>
      <c r="O711" s="34"/>
      <c r="P711" s="59"/>
      <c r="Q711" s="33"/>
      <c r="R711" s="59"/>
      <c r="S711" s="34"/>
      <c r="T711" s="47"/>
      <c r="U711" s="48"/>
      <c r="V711" s="49"/>
      <c r="W711" s="37"/>
      <c r="X711" s="60"/>
      <c r="Y711" s="37"/>
      <c r="Z711" s="37"/>
      <c r="AA711" s="37"/>
      <c r="AB711" s="37"/>
      <c r="AC711" s="37"/>
    </row>
    <row r="712" spans="1:29" ht="45" customHeight="1">
      <c r="A712" s="54"/>
      <c r="B712" s="55" t="str">
        <f t="shared" si="4"/>
        <v>월</v>
      </c>
      <c r="C712" s="55" t="str">
        <f t="shared" si="5"/>
        <v>00년 1월 1주차</v>
      </c>
      <c r="D712" s="55"/>
      <c r="E712" s="54"/>
      <c r="F712" s="54"/>
      <c r="G712" s="54"/>
      <c r="H712" s="33"/>
      <c r="I712" s="54"/>
      <c r="J712" s="35"/>
      <c r="K712" s="35"/>
      <c r="L712" s="34"/>
      <c r="M712" s="34"/>
      <c r="N712" s="35"/>
      <c r="O712" s="34"/>
      <c r="P712" s="59"/>
      <c r="Q712" s="33"/>
      <c r="R712" s="59"/>
      <c r="S712" s="34"/>
      <c r="T712" s="47"/>
      <c r="U712" s="48"/>
      <c r="V712" s="49"/>
      <c r="W712" s="37"/>
      <c r="X712" s="60"/>
      <c r="Y712" s="37"/>
      <c r="Z712" s="37"/>
      <c r="AA712" s="37"/>
      <c r="AB712" s="37"/>
      <c r="AC712" s="37"/>
    </row>
    <row r="713" spans="1:29" ht="45" customHeight="1">
      <c r="A713" s="54"/>
      <c r="B713" s="55" t="str">
        <f t="shared" si="4"/>
        <v>월</v>
      </c>
      <c r="C713" s="55" t="str">
        <f t="shared" si="5"/>
        <v>00년 1월 1주차</v>
      </c>
      <c r="D713" s="55"/>
      <c r="E713" s="54"/>
      <c r="F713" s="54"/>
      <c r="G713" s="54"/>
      <c r="H713" s="33"/>
      <c r="I713" s="54"/>
      <c r="J713" s="35"/>
      <c r="K713" s="35"/>
      <c r="L713" s="34"/>
      <c r="M713" s="34"/>
      <c r="N713" s="35"/>
      <c r="O713" s="34"/>
      <c r="P713" s="59"/>
      <c r="Q713" s="33"/>
      <c r="R713" s="59"/>
      <c r="S713" s="34"/>
      <c r="T713" s="47"/>
      <c r="U713" s="48"/>
      <c r="V713" s="49"/>
      <c r="W713" s="37"/>
      <c r="X713" s="60"/>
      <c r="Y713" s="37"/>
      <c r="Z713" s="37"/>
      <c r="AA713" s="37"/>
      <c r="AB713" s="37"/>
      <c r="AC713" s="37"/>
    </row>
    <row r="714" spans="1:29" ht="45" customHeight="1">
      <c r="A714" s="54"/>
      <c r="B714" s="55" t="str">
        <f t="shared" si="4"/>
        <v>월</v>
      </c>
      <c r="C714" s="55" t="str">
        <f t="shared" si="5"/>
        <v>00년 1월 1주차</v>
      </c>
      <c r="D714" s="55"/>
      <c r="E714" s="54"/>
      <c r="F714" s="54"/>
      <c r="G714" s="54"/>
      <c r="H714" s="33"/>
      <c r="I714" s="54"/>
      <c r="J714" s="35"/>
      <c r="K714" s="35"/>
      <c r="L714" s="34"/>
      <c r="M714" s="34"/>
      <c r="N714" s="35"/>
      <c r="O714" s="34"/>
      <c r="P714" s="59"/>
      <c r="Q714" s="33"/>
      <c r="R714" s="59"/>
      <c r="S714" s="34"/>
      <c r="T714" s="47"/>
      <c r="U714" s="48"/>
      <c r="V714" s="49"/>
      <c r="W714" s="37"/>
      <c r="X714" s="60"/>
      <c r="Y714" s="37"/>
      <c r="Z714" s="37"/>
      <c r="AA714" s="37"/>
      <c r="AB714" s="37"/>
      <c r="AC714" s="37"/>
    </row>
    <row r="715" spans="1:29" ht="45" customHeight="1">
      <c r="A715" s="54"/>
      <c r="B715" s="55" t="str">
        <f t="shared" si="4"/>
        <v>월</v>
      </c>
      <c r="C715" s="55" t="str">
        <f t="shared" si="5"/>
        <v>00년 1월 1주차</v>
      </c>
      <c r="D715" s="55"/>
      <c r="E715" s="54"/>
      <c r="F715" s="54"/>
      <c r="G715" s="54"/>
      <c r="H715" s="33"/>
      <c r="I715" s="54"/>
      <c r="J715" s="35"/>
      <c r="K715" s="35"/>
      <c r="L715" s="34"/>
      <c r="M715" s="34"/>
      <c r="N715" s="35"/>
      <c r="O715" s="34"/>
      <c r="P715" s="59"/>
      <c r="Q715" s="33"/>
      <c r="R715" s="59"/>
      <c r="S715" s="34"/>
      <c r="T715" s="47"/>
      <c r="U715" s="48"/>
      <c r="V715" s="49"/>
      <c r="W715" s="37"/>
      <c r="X715" s="60"/>
      <c r="Y715" s="37"/>
      <c r="Z715" s="37"/>
      <c r="AA715" s="37"/>
      <c r="AB715" s="37"/>
      <c r="AC715" s="37"/>
    </row>
    <row r="716" spans="1:29" ht="45" customHeight="1">
      <c r="A716" s="54"/>
      <c r="B716" s="55" t="str">
        <f t="shared" si="4"/>
        <v>월</v>
      </c>
      <c r="C716" s="55" t="str">
        <f t="shared" si="5"/>
        <v>00년 1월 1주차</v>
      </c>
      <c r="D716" s="55"/>
      <c r="E716" s="54"/>
      <c r="F716" s="54"/>
      <c r="G716" s="54"/>
      <c r="H716" s="33"/>
      <c r="I716" s="54"/>
      <c r="J716" s="35"/>
      <c r="K716" s="35"/>
      <c r="L716" s="34"/>
      <c r="M716" s="34"/>
      <c r="N716" s="35"/>
      <c r="O716" s="34"/>
      <c r="P716" s="59"/>
      <c r="Q716" s="33"/>
      <c r="R716" s="59"/>
      <c r="S716" s="34"/>
      <c r="T716" s="47"/>
      <c r="U716" s="48"/>
      <c r="V716" s="49"/>
      <c r="W716" s="37"/>
      <c r="X716" s="60"/>
      <c r="Y716" s="37"/>
      <c r="Z716" s="37"/>
      <c r="AA716" s="37"/>
      <c r="AB716" s="37"/>
      <c r="AC716" s="37"/>
    </row>
    <row r="717" spans="1:29" ht="45" customHeight="1">
      <c r="A717" s="54"/>
      <c r="B717" s="55" t="str">
        <f t="shared" si="4"/>
        <v>월</v>
      </c>
      <c r="C717" s="55" t="str">
        <f t="shared" si="5"/>
        <v>00년 1월 1주차</v>
      </c>
      <c r="D717" s="55"/>
      <c r="E717" s="54"/>
      <c r="F717" s="54"/>
      <c r="G717" s="54"/>
      <c r="H717" s="33"/>
      <c r="I717" s="54"/>
      <c r="J717" s="35"/>
      <c r="K717" s="35"/>
      <c r="L717" s="34"/>
      <c r="M717" s="34"/>
      <c r="N717" s="35"/>
      <c r="O717" s="34"/>
      <c r="P717" s="59"/>
      <c r="Q717" s="33"/>
      <c r="R717" s="59"/>
      <c r="S717" s="34"/>
      <c r="T717" s="47"/>
      <c r="U717" s="48"/>
      <c r="V717" s="49"/>
      <c r="W717" s="37"/>
      <c r="X717" s="60"/>
      <c r="Y717" s="37"/>
      <c r="Z717" s="37"/>
      <c r="AA717" s="37"/>
      <c r="AB717" s="37"/>
      <c r="AC717" s="37"/>
    </row>
    <row r="718" spans="1:29" ht="45" customHeight="1">
      <c r="A718" s="54"/>
      <c r="B718" s="55" t="str">
        <f t="shared" si="4"/>
        <v>월</v>
      </c>
      <c r="C718" s="55" t="str">
        <f t="shared" si="5"/>
        <v>00년 1월 1주차</v>
      </c>
      <c r="D718" s="55"/>
      <c r="E718" s="54"/>
      <c r="F718" s="54"/>
      <c r="G718" s="54"/>
      <c r="H718" s="33"/>
      <c r="I718" s="54"/>
      <c r="J718" s="35"/>
      <c r="K718" s="35"/>
      <c r="L718" s="34"/>
      <c r="M718" s="34"/>
      <c r="N718" s="35"/>
      <c r="O718" s="34"/>
      <c r="P718" s="59"/>
      <c r="Q718" s="33"/>
      <c r="R718" s="59"/>
      <c r="S718" s="34"/>
      <c r="T718" s="47"/>
      <c r="U718" s="48"/>
      <c r="V718" s="49"/>
      <c r="W718" s="37"/>
      <c r="X718" s="60"/>
      <c r="Y718" s="37"/>
      <c r="Z718" s="37"/>
      <c r="AA718" s="37"/>
      <c r="AB718" s="37"/>
      <c r="AC718" s="37"/>
    </row>
    <row r="719" spans="1:29" ht="45" customHeight="1">
      <c r="A719" s="54"/>
      <c r="B719" s="55" t="str">
        <f t="shared" si="4"/>
        <v>월</v>
      </c>
      <c r="C719" s="55" t="str">
        <f t="shared" si="5"/>
        <v>00년 1월 1주차</v>
      </c>
      <c r="D719" s="55"/>
      <c r="E719" s="54"/>
      <c r="F719" s="54"/>
      <c r="G719" s="54"/>
      <c r="H719" s="33"/>
      <c r="I719" s="54"/>
      <c r="J719" s="35"/>
      <c r="K719" s="35"/>
      <c r="L719" s="34"/>
      <c r="M719" s="34"/>
      <c r="N719" s="35"/>
      <c r="O719" s="34"/>
      <c r="P719" s="59"/>
      <c r="Q719" s="33"/>
      <c r="R719" s="59"/>
      <c r="S719" s="34"/>
      <c r="T719" s="47"/>
      <c r="U719" s="48"/>
      <c r="V719" s="49"/>
      <c r="W719" s="37"/>
      <c r="X719" s="60"/>
      <c r="Y719" s="37"/>
      <c r="Z719" s="37"/>
      <c r="AA719" s="37"/>
      <c r="AB719" s="37"/>
      <c r="AC719" s="37"/>
    </row>
    <row r="720" spans="1:29" ht="45" customHeight="1">
      <c r="A720" s="54"/>
      <c r="B720" s="55" t="str">
        <f t="shared" si="4"/>
        <v>월</v>
      </c>
      <c r="C720" s="55" t="str">
        <f t="shared" si="5"/>
        <v>00년 1월 1주차</v>
      </c>
      <c r="D720" s="55"/>
      <c r="E720" s="54"/>
      <c r="F720" s="54"/>
      <c r="G720" s="54"/>
      <c r="H720" s="33"/>
      <c r="I720" s="54"/>
      <c r="J720" s="35"/>
      <c r="K720" s="35"/>
      <c r="L720" s="34"/>
      <c r="M720" s="34"/>
      <c r="N720" s="35"/>
      <c r="O720" s="34"/>
      <c r="P720" s="59"/>
      <c r="Q720" s="33"/>
      <c r="R720" s="59"/>
      <c r="S720" s="34"/>
      <c r="T720" s="47"/>
      <c r="U720" s="48"/>
      <c r="V720" s="49"/>
      <c r="W720" s="37"/>
      <c r="X720" s="60"/>
      <c r="Y720" s="37"/>
      <c r="Z720" s="37"/>
      <c r="AA720" s="37"/>
      <c r="AB720" s="37"/>
      <c r="AC720" s="37"/>
    </row>
    <row r="721" spans="1:29" ht="45" customHeight="1">
      <c r="A721" s="54"/>
      <c r="B721" s="55" t="str">
        <f t="shared" si="4"/>
        <v>월</v>
      </c>
      <c r="C721" s="55" t="str">
        <f t="shared" si="5"/>
        <v>00년 1월 1주차</v>
      </c>
      <c r="D721" s="55"/>
      <c r="E721" s="54"/>
      <c r="F721" s="54"/>
      <c r="G721" s="54"/>
      <c r="H721" s="33"/>
      <c r="I721" s="54"/>
      <c r="J721" s="35"/>
      <c r="K721" s="35"/>
      <c r="L721" s="34"/>
      <c r="M721" s="34"/>
      <c r="N721" s="35"/>
      <c r="O721" s="34"/>
      <c r="P721" s="59"/>
      <c r="Q721" s="33"/>
      <c r="R721" s="59"/>
      <c r="S721" s="34"/>
      <c r="T721" s="47"/>
      <c r="U721" s="48"/>
      <c r="V721" s="49"/>
      <c r="W721" s="37"/>
      <c r="X721" s="60"/>
      <c r="Y721" s="37"/>
      <c r="Z721" s="37"/>
      <c r="AA721" s="37"/>
      <c r="AB721" s="37"/>
      <c r="AC721" s="37"/>
    </row>
    <row r="722" spans="1:29" ht="45" customHeight="1">
      <c r="A722" s="54"/>
      <c r="B722" s="55" t="str">
        <f t="shared" si="4"/>
        <v>월</v>
      </c>
      <c r="C722" s="55" t="str">
        <f t="shared" si="5"/>
        <v>00년 1월 1주차</v>
      </c>
      <c r="D722" s="55"/>
      <c r="E722" s="54"/>
      <c r="F722" s="54"/>
      <c r="G722" s="54"/>
      <c r="H722" s="33"/>
      <c r="I722" s="54"/>
      <c r="J722" s="35"/>
      <c r="K722" s="35"/>
      <c r="L722" s="34"/>
      <c r="M722" s="34"/>
      <c r="N722" s="35"/>
      <c r="O722" s="34"/>
      <c r="P722" s="59"/>
      <c r="Q722" s="33"/>
      <c r="R722" s="59"/>
      <c r="S722" s="34"/>
      <c r="T722" s="47"/>
      <c r="U722" s="48"/>
      <c r="V722" s="49"/>
      <c r="W722" s="37"/>
      <c r="X722" s="60"/>
      <c r="Y722" s="37"/>
      <c r="Z722" s="37"/>
      <c r="AA722" s="37"/>
      <c r="AB722" s="37"/>
      <c r="AC722" s="37"/>
    </row>
    <row r="723" spans="1:29" ht="45" customHeight="1">
      <c r="A723" s="54"/>
      <c r="B723" s="55" t="str">
        <f t="shared" si="4"/>
        <v>월</v>
      </c>
      <c r="C723" s="55" t="str">
        <f t="shared" si="5"/>
        <v>00년 1월 1주차</v>
      </c>
      <c r="D723" s="55"/>
      <c r="E723" s="54"/>
      <c r="F723" s="54"/>
      <c r="G723" s="54"/>
      <c r="H723" s="33"/>
      <c r="I723" s="54"/>
      <c r="J723" s="35"/>
      <c r="K723" s="35"/>
      <c r="L723" s="34"/>
      <c r="M723" s="34"/>
      <c r="N723" s="35"/>
      <c r="O723" s="34"/>
      <c r="P723" s="59"/>
      <c r="Q723" s="33"/>
      <c r="R723" s="59"/>
      <c r="S723" s="34"/>
      <c r="T723" s="47"/>
      <c r="U723" s="48"/>
      <c r="V723" s="49"/>
      <c r="W723" s="37"/>
      <c r="X723" s="60"/>
      <c r="Y723" s="37"/>
      <c r="Z723" s="37"/>
      <c r="AA723" s="37"/>
      <c r="AB723" s="37"/>
      <c r="AC723" s="37"/>
    </row>
    <row r="724" spans="1:29" ht="45" customHeight="1">
      <c r="A724" s="54"/>
      <c r="B724" s="55" t="str">
        <f t="shared" si="4"/>
        <v>월</v>
      </c>
      <c r="C724" s="55" t="str">
        <f t="shared" si="5"/>
        <v>00년 1월 1주차</v>
      </c>
      <c r="D724" s="55"/>
      <c r="E724" s="54"/>
      <c r="F724" s="54"/>
      <c r="G724" s="54"/>
      <c r="H724" s="33"/>
      <c r="I724" s="54"/>
      <c r="J724" s="35"/>
      <c r="K724" s="35"/>
      <c r="L724" s="34"/>
      <c r="M724" s="34"/>
      <c r="N724" s="35"/>
      <c r="O724" s="34"/>
      <c r="P724" s="59"/>
      <c r="Q724" s="33"/>
      <c r="R724" s="59"/>
      <c r="S724" s="34"/>
      <c r="T724" s="47"/>
      <c r="U724" s="48"/>
      <c r="V724" s="49"/>
      <c r="W724" s="37"/>
      <c r="X724" s="60"/>
      <c r="Y724" s="37"/>
      <c r="Z724" s="37"/>
      <c r="AA724" s="37"/>
      <c r="AB724" s="37"/>
      <c r="AC724" s="37"/>
    </row>
    <row r="725" spans="1:29" ht="45" customHeight="1">
      <c r="A725" s="54"/>
      <c r="B725" s="55" t="str">
        <f t="shared" si="4"/>
        <v>월</v>
      </c>
      <c r="C725" s="55" t="str">
        <f t="shared" si="5"/>
        <v>00년 1월 1주차</v>
      </c>
      <c r="D725" s="55"/>
      <c r="E725" s="54"/>
      <c r="F725" s="54"/>
      <c r="G725" s="54"/>
      <c r="H725" s="33"/>
      <c r="I725" s="54"/>
      <c r="J725" s="35"/>
      <c r="K725" s="35"/>
      <c r="L725" s="34"/>
      <c r="M725" s="34"/>
      <c r="N725" s="35"/>
      <c r="O725" s="34"/>
      <c r="P725" s="59"/>
      <c r="Q725" s="33"/>
      <c r="R725" s="59"/>
      <c r="S725" s="34"/>
      <c r="T725" s="47"/>
      <c r="U725" s="48"/>
      <c r="V725" s="49"/>
      <c r="W725" s="37"/>
      <c r="X725" s="60"/>
      <c r="Y725" s="37"/>
      <c r="Z725" s="37"/>
      <c r="AA725" s="37"/>
      <c r="AB725" s="37"/>
      <c r="AC725" s="37"/>
    </row>
    <row r="726" spans="1:29" ht="45" customHeight="1">
      <c r="A726" s="54"/>
      <c r="B726" s="55" t="str">
        <f t="shared" si="4"/>
        <v>월</v>
      </c>
      <c r="C726" s="55" t="str">
        <f t="shared" si="5"/>
        <v>00년 1월 1주차</v>
      </c>
      <c r="D726" s="55"/>
      <c r="E726" s="54"/>
      <c r="F726" s="54"/>
      <c r="G726" s="54"/>
      <c r="H726" s="33"/>
      <c r="I726" s="54"/>
      <c r="J726" s="35"/>
      <c r="K726" s="35"/>
      <c r="L726" s="34"/>
      <c r="M726" s="34"/>
      <c r="N726" s="35"/>
      <c r="O726" s="34"/>
      <c r="P726" s="59"/>
      <c r="Q726" s="33"/>
      <c r="R726" s="59"/>
      <c r="S726" s="34"/>
      <c r="T726" s="47"/>
      <c r="U726" s="48"/>
      <c r="V726" s="49"/>
      <c r="W726" s="37"/>
      <c r="X726" s="60"/>
      <c r="Y726" s="37"/>
      <c r="Z726" s="37"/>
      <c r="AA726" s="37"/>
      <c r="AB726" s="37"/>
      <c r="AC726" s="37"/>
    </row>
    <row r="727" spans="1:29" ht="45" customHeight="1">
      <c r="A727" s="54"/>
      <c r="B727" s="55" t="str">
        <f t="shared" si="4"/>
        <v>월</v>
      </c>
      <c r="C727" s="55" t="str">
        <f t="shared" si="5"/>
        <v>00년 1월 1주차</v>
      </c>
      <c r="D727" s="55"/>
      <c r="E727" s="54"/>
      <c r="F727" s="54"/>
      <c r="G727" s="54"/>
      <c r="H727" s="33"/>
      <c r="I727" s="54"/>
      <c r="J727" s="35"/>
      <c r="K727" s="35"/>
      <c r="L727" s="34"/>
      <c r="M727" s="34"/>
      <c r="N727" s="35"/>
      <c r="O727" s="34"/>
      <c r="P727" s="59"/>
      <c r="Q727" s="33"/>
      <c r="R727" s="59"/>
      <c r="S727" s="34"/>
      <c r="T727" s="47"/>
      <c r="U727" s="48"/>
      <c r="V727" s="49"/>
      <c r="W727" s="37"/>
      <c r="X727" s="60"/>
      <c r="Y727" s="37"/>
      <c r="Z727" s="37"/>
      <c r="AA727" s="37"/>
      <c r="AB727" s="37"/>
      <c r="AC727" s="37"/>
    </row>
    <row r="728" spans="1:29" ht="45" customHeight="1">
      <c r="A728" s="54"/>
      <c r="B728" s="55" t="str">
        <f t="shared" si="4"/>
        <v>월</v>
      </c>
      <c r="C728" s="55" t="str">
        <f t="shared" si="5"/>
        <v>00년 1월 1주차</v>
      </c>
      <c r="D728" s="55"/>
      <c r="E728" s="54"/>
      <c r="F728" s="54"/>
      <c r="G728" s="54"/>
      <c r="H728" s="33"/>
      <c r="I728" s="54"/>
      <c r="J728" s="35"/>
      <c r="K728" s="35"/>
      <c r="L728" s="34"/>
      <c r="M728" s="34"/>
      <c r="N728" s="35"/>
      <c r="O728" s="34"/>
      <c r="P728" s="59"/>
      <c r="Q728" s="33"/>
      <c r="R728" s="59"/>
      <c r="S728" s="34"/>
      <c r="T728" s="47"/>
      <c r="U728" s="48"/>
      <c r="V728" s="49"/>
      <c r="W728" s="37"/>
      <c r="X728" s="60"/>
      <c r="Y728" s="37"/>
      <c r="Z728" s="37"/>
      <c r="AA728" s="37"/>
      <c r="AB728" s="37"/>
      <c r="AC728" s="37"/>
    </row>
    <row r="729" spans="1:29" ht="45" customHeight="1">
      <c r="A729" s="54"/>
      <c r="B729" s="55" t="str">
        <f t="shared" si="4"/>
        <v>월</v>
      </c>
      <c r="C729" s="55" t="str">
        <f t="shared" si="5"/>
        <v>00년 1월 1주차</v>
      </c>
      <c r="D729" s="55"/>
      <c r="E729" s="54"/>
      <c r="F729" s="54"/>
      <c r="G729" s="54"/>
      <c r="H729" s="33"/>
      <c r="I729" s="54"/>
      <c r="J729" s="35"/>
      <c r="K729" s="35"/>
      <c r="L729" s="34"/>
      <c r="M729" s="34"/>
      <c r="N729" s="35"/>
      <c r="O729" s="34"/>
      <c r="P729" s="59"/>
      <c r="Q729" s="33"/>
      <c r="R729" s="59"/>
      <c r="S729" s="34"/>
      <c r="T729" s="47"/>
      <c r="U729" s="48"/>
      <c r="V729" s="49"/>
      <c r="W729" s="37"/>
      <c r="X729" s="60"/>
      <c r="Y729" s="37"/>
      <c r="Z729" s="37"/>
      <c r="AA729" s="37"/>
      <c r="AB729" s="37"/>
      <c r="AC729" s="37"/>
    </row>
    <row r="730" spans="1:29" ht="45" customHeight="1">
      <c r="A730" s="54"/>
      <c r="B730" s="55" t="str">
        <f t="shared" si="4"/>
        <v>월</v>
      </c>
      <c r="C730" s="55" t="str">
        <f t="shared" si="5"/>
        <v>00년 1월 1주차</v>
      </c>
      <c r="D730" s="55"/>
      <c r="E730" s="54"/>
      <c r="F730" s="54"/>
      <c r="G730" s="54"/>
      <c r="H730" s="33"/>
      <c r="I730" s="54"/>
      <c r="J730" s="35"/>
      <c r="K730" s="35"/>
      <c r="L730" s="34"/>
      <c r="M730" s="34"/>
      <c r="N730" s="35"/>
      <c r="O730" s="34"/>
      <c r="P730" s="59"/>
      <c r="Q730" s="33"/>
      <c r="R730" s="59"/>
      <c r="S730" s="34"/>
      <c r="T730" s="47"/>
      <c r="U730" s="48"/>
      <c r="V730" s="49"/>
      <c r="W730" s="37"/>
      <c r="X730" s="60"/>
      <c r="Y730" s="37"/>
      <c r="Z730" s="37"/>
      <c r="AA730" s="37"/>
      <c r="AB730" s="37"/>
      <c r="AC730" s="37"/>
    </row>
    <row r="731" spans="1:29" ht="45" customHeight="1">
      <c r="A731" s="54"/>
      <c r="B731" s="55" t="str">
        <f t="shared" si="4"/>
        <v>월</v>
      </c>
      <c r="C731" s="55" t="str">
        <f t="shared" si="5"/>
        <v>00년 1월 1주차</v>
      </c>
      <c r="D731" s="55"/>
      <c r="E731" s="54"/>
      <c r="F731" s="54"/>
      <c r="G731" s="54"/>
      <c r="H731" s="33"/>
      <c r="I731" s="54"/>
      <c r="J731" s="35"/>
      <c r="K731" s="35"/>
      <c r="L731" s="34"/>
      <c r="M731" s="34"/>
      <c r="N731" s="35"/>
      <c r="O731" s="34"/>
      <c r="P731" s="59"/>
      <c r="Q731" s="33"/>
      <c r="R731" s="59"/>
      <c r="S731" s="34"/>
      <c r="T731" s="47"/>
      <c r="U731" s="48"/>
      <c r="V731" s="49"/>
      <c r="W731" s="37"/>
      <c r="X731" s="60"/>
      <c r="Y731" s="37"/>
      <c r="Z731" s="37"/>
      <c r="AA731" s="37"/>
      <c r="AB731" s="37"/>
      <c r="AC731" s="37"/>
    </row>
    <row r="732" spans="1:29" ht="45" customHeight="1">
      <c r="A732" s="54"/>
      <c r="B732" s="55" t="str">
        <f t="shared" si="4"/>
        <v>월</v>
      </c>
      <c r="C732" s="55" t="str">
        <f t="shared" si="5"/>
        <v>00년 1월 1주차</v>
      </c>
      <c r="D732" s="55"/>
      <c r="E732" s="54"/>
      <c r="F732" s="54"/>
      <c r="G732" s="54"/>
      <c r="H732" s="33"/>
      <c r="I732" s="54"/>
      <c r="J732" s="35"/>
      <c r="K732" s="35"/>
      <c r="L732" s="34"/>
      <c r="M732" s="34"/>
      <c r="N732" s="35"/>
      <c r="O732" s="34"/>
      <c r="P732" s="59"/>
      <c r="Q732" s="33"/>
      <c r="R732" s="59"/>
      <c r="S732" s="34"/>
      <c r="T732" s="47"/>
      <c r="U732" s="48"/>
      <c r="V732" s="49"/>
      <c r="W732" s="37"/>
      <c r="X732" s="60"/>
      <c r="Y732" s="37"/>
      <c r="Z732" s="37"/>
      <c r="AA732" s="37"/>
      <c r="AB732" s="37"/>
      <c r="AC732" s="37"/>
    </row>
    <row r="733" spans="1:29" ht="45" customHeight="1">
      <c r="A733" s="54"/>
      <c r="B733" s="55" t="str">
        <f t="shared" si="4"/>
        <v>월</v>
      </c>
      <c r="C733" s="55" t="str">
        <f t="shared" si="5"/>
        <v>00년 1월 1주차</v>
      </c>
      <c r="D733" s="55"/>
      <c r="E733" s="54"/>
      <c r="F733" s="54"/>
      <c r="G733" s="54"/>
      <c r="H733" s="33"/>
      <c r="I733" s="54"/>
      <c r="J733" s="35"/>
      <c r="K733" s="35"/>
      <c r="L733" s="34"/>
      <c r="M733" s="34"/>
      <c r="N733" s="35"/>
      <c r="O733" s="34"/>
      <c r="P733" s="59"/>
      <c r="Q733" s="33"/>
      <c r="R733" s="59"/>
      <c r="S733" s="34"/>
      <c r="T733" s="47"/>
      <c r="U733" s="48"/>
      <c r="V733" s="49"/>
      <c r="W733" s="37"/>
      <c r="X733" s="60"/>
      <c r="Y733" s="37"/>
      <c r="Z733" s="37"/>
      <c r="AA733" s="37"/>
      <c r="AB733" s="37"/>
      <c r="AC733" s="37"/>
    </row>
    <row r="734" spans="1:29" ht="45" customHeight="1">
      <c r="A734" s="54"/>
      <c r="B734" s="55" t="str">
        <f t="shared" si="4"/>
        <v>월</v>
      </c>
      <c r="C734" s="55" t="str">
        <f t="shared" si="5"/>
        <v>00년 1월 1주차</v>
      </c>
      <c r="D734" s="55"/>
      <c r="E734" s="54"/>
      <c r="F734" s="54"/>
      <c r="G734" s="54"/>
      <c r="H734" s="33"/>
      <c r="I734" s="54"/>
      <c r="J734" s="35"/>
      <c r="K734" s="35"/>
      <c r="L734" s="34"/>
      <c r="M734" s="34"/>
      <c r="N734" s="35"/>
      <c r="O734" s="34"/>
      <c r="P734" s="59"/>
      <c r="Q734" s="33"/>
      <c r="R734" s="59"/>
      <c r="S734" s="34"/>
      <c r="T734" s="47"/>
      <c r="U734" s="48"/>
      <c r="V734" s="49"/>
      <c r="W734" s="37"/>
      <c r="X734" s="60"/>
      <c r="Y734" s="37"/>
      <c r="Z734" s="37"/>
      <c r="AA734" s="37"/>
      <c r="AB734" s="37"/>
      <c r="AC734" s="37"/>
    </row>
    <row r="735" spans="1:29" ht="45" customHeight="1">
      <c r="A735" s="54"/>
      <c r="B735" s="55" t="str">
        <f t="shared" si="4"/>
        <v>월</v>
      </c>
      <c r="C735" s="55" t="str">
        <f t="shared" si="5"/>
        <v>00년 1월 1주차</v>
      </c>
      <c r="D735" s="55"/>
      <c r="E735" s="54"/>
      <c r="F735" s="54"/>
      <c r="G735" s="54"/>
      <c r="H735" s="33"/>
      <c r="I735" s="54"/>
      <c r="J735" s="35"/>
      <c r="K735" s="35"/>
      <c r="L735" s="34"/>
      <c r="M735" s="34"/>
      <c r="N735" s="35"/>
      <c r="O735" s="34"/>
      <c r="P735" s="59"/>
      <c r="Q735" s="33"/>
      <c r="R735" s="59"/>
      <c r="S735" s="34"/>
      <c r="T735" s="47"/>
      <c r="U735" s="48"/>
      <c r="V735" s="49"/>
      <c r="W735" s="37"/>
      <c r="X735" s="60"/>
      <c r="Y735" s="37"/>
      <c r="Z735" s="37"/>
      <c r="AA735" s="37"/>
      <c r="AB735" s="37"/>
      <c r="AC735" s="37"/>
    </row>
    <row r="736" spans="1:29" ht="45" customHeight="1">
      <c r="A736" s="54"/>
      <c r="B736" s="55" t="str">
        <f t="shared" si="4"/>
        <v>월</v>
      </c>
      <c r="C736" s="55" t="str">
        <f t="shared" si="5"/>
        <v>00년 1월 1주차</v>
      </c>
      <c r="D736" s="55"/>
      <c r="E736" s="54"/>
      <c r="F736" s="54"/>
      <c r="G736" s="54"/>
      <c r="H736" s="33"/>
      <c r="I736" s="54"/>
      <c r="J736" s="35"/>
      <c r="K736" s="35"/>
      <c r="L736" s="34"/>
      <c r="M736" s="34"/>
      <c r="N736" s="35"/>
      <c r="O736" s="34"/>
      <c r="P736" s="59"/>
      <c r="Q736" s="33"/>
      <c r="R736" s="59"/>
      <c r="S736" s="34"/>
      <c r="T736" s="47"/>
      <c r="U736" s="48"/>
      <c r="V736" s="49"/>
      <c r="W736" s="37"/>
      <c r="X736" s="60"/>
      <c r="Y736" s="37"/>
      <c r="Z736" s="37"/>
      <c r="AA736" s="37"/>
      <c r="AB736" s="37"/>
      <c r="AC736" s="37"/>
    </row>
    <row r="737" spans="1:29" ht="45" customHeight="1">
      <c r="A737" s="54"/>
      <c r="B737" s="55" t="str">
        <f t="shared" si="4"/>
        <v>월</v>
      </c>
      <c r="C737" s="55" t="str">
        <f t="shared" si="5"/>
        <v>00년 1월 1주차</v>
      </c>
      <c r="D737" s="55"/>
      <c r="E737" s="54"/>
      <c r="F737" s="54"/>
      <c r="G737" s="54"/>
      <c r="H737" s="33"/>
      <c r="I737" s="54"/>
      <c r="J737" s="35"/>
      <c r="K737" s="35"/>
      <c r="L737" s="34"/>
      <c r="M737" s="34"/>
      <c r="N737" s="35"/>
      <c r="O737" s="34"/>
      <c r="P737" s="59"/>
      <c r="Q737" s="33"/>
      <c r="R737" s="59"/>
      <c r="S737" s="34"/>
      <c r="T737" s="47"/>
      <c r="U737" s="48"/>
      <c r="V737" s="49"/>
      <c r="W737" s="37"/>
      <c r="X737" s="60"/>
      <c r="Y737" s="37"/>
      <c r="Z737" s="37"/>
      <c r="AA737" s="37"/>
      <c r="AB737" s="37"/>
      <c r="AC737" s="37"/>
    </row>
    <row r="738" spans="1:29" ht="45" customHeight="1">
      <c r="A738" s="54"/>
      <c r="B738" s="55" t="str">
        <f t="shared" si="4"/>
        <v>월</v>
      </c>
      <c r="C738" s="55" t="str">
        <f t="shared" si="5"/>
        <v>00년 1월 1주차</v>
      </c>
      <c r="D738" s="55"/>
      <c r="E738" s="54"/>
      <c r="F738" s="54"/>
      <c r="G738" s="54"/>
      <c r="H738" s="33"/>
      <c r="I738" s="54"/>
      <c r="J738" s="35"/>
      <c r="K738" s="35"/>
      <c r="L738" s="34"/>
      <c r="M738" s="34"/>
      <c r="N738" s="35"/>
      <c r="O738" s="34"/>
      <c r="P738" s="59"/>
      <c r="Q738" s="33"/>
      <c r="R738" s="59"/>
      <c r="S738" s="34"/>
      <c r="T738" s="47"/>
      <c r="U738" s="48"/>
      <c r="V738" s="49"/>
      <c r="W738" s="37"/>
      <c r="X738" s="60"/>
      <c r="Y738" s="37"/>
      <c r="Z738" s="37"/>
      <c r="AA738" s="37"/>
      <c r="AB738" s="37"/>
      <c r="AC738" s="37"/>
    </row>
    <row r="739" spans="1:29" ht="45" customHeight="1">
      <c r="A739" s="54"/>
      <c r="B739" s="55" t="str">
        <f t="shared" si="4"/>
        <v>월</v>
      </c>
      <c r="C739" s="55" t="str">
        <f t="shared" si="5"/>
        <v>00년 1월 1주차</v>
      </c>
      <c r="D739" s="55"/>
      <c r="E739" s="54"/>
      <c r="F739" s="54"/>
      <c r="G739" s="54"/>
      <c r="H739" s="33"/>
      <c r="I739" s="54"/>
      <c r="J739" s="35"/>
      <c r="K739" s="35"/>
      <c r="L739" s="34"/>
      <c r="M739" s="34"/>
      <c r="N739" s="35"/>
      <c r="O739" s="34"/>
      <c r="P739" s="59"/>
      <c r="Q739" s="33"/>
      <c r="R739" s="59"/>
      <c r="S739" s="34"/>
      <c r="T739" s="47"/>
      <c r="U739" s="48"/>
      <c r="V739" s="49"/>
      <c r="W739" s="37"/>
      <c r="X739" s="60"/>
      <c r="Y739" s="37"/>
      <c r="Z739" s="37"/>
      <c r="AA739" s="37"/>
      <c r="AB739" s="37"/>
      <c r="AC739" s="37"/>
    </row>
    <row r="740" spans="1:29" ht="45" customHeight="1">
      <c r="A740" s="54"/>
      <c r="B740" s="55" t="str">
        <f t="shared" si="4"/>
        <v>월</v>
      </c>
      <c r="C740" s="55" t="str">
        <f t="shared" si="5"/>
        <v>00년 1월 1주차</v>
      </c>
      <c r="D740" s="55"/>
      <c r="E740" s="54"/>
      <c r="F740" s="54"/>
      <c r="G740" s="54"/>
      <c r="H740" s="33"/>
      <c r="I740" s="54"/>
      <c r="J740" s="35"/>
      <c r="K740" s="35"/>
      <c r="L740" s="34"/>
      <c r="M740" s="34"/>
      <c r="N740" s="35"/>
      <c r="O740" s="34"/>
      <c r="P740" s="59"/>
      <c r="Q740" s="33"/>
      <c r="R740" s="59"/>
      <c r="S740" s="34"/>
      <c r="T740" s="47"/>
      <c r="U740" s="48"/>
      <c r="V740" s="49"/>
      <c r="W740" s="37"/>
      <c r="X740" s="60"/>
      <c r="Y740" s="37"/>
      <c r="Z740" s="37"/>
      <c r="AA740" s="37"/>
      <c r="AB740" s="37"/>
      <c r="AC740" s="37"/>
    </row>
    <row r="741" spans="1:29" ht="45" customHeight="1">
      <c r="A741" s="54"/>
      <c r="B741" s="55" t="str">
        <f t="shared" si="4"/>
        <v>월</v>
      </c>
      <c r="C741" s="55" t="str">
        <f t="shared" si="5"/>
        <v>00년 1월 1주차</v>
      </c>
      <c r="D741" s="55"/>
      <c r="E741" s="54"/>
      <c r="F741" s="54"/>
      <c r="G741" s="54"/>
      <c r="H741" s="33"/>
      <c r="I741" s="54"/>
      <c r="J741" s="35"/>
      <c r="K741" s="35"/>
      <c r="L741" s="34"/>
      <c r="M741" s="34"/>
      <c r="N741" s="35"/>
      <c r="O741" s="34"/>
      <c r="P741" s="59"/>
      <c r="Q741" s="33"/>
      <c r="R741" s="59"/>
      <c r="S741" s="34"/>
      <c r="T741" s="47"/>
      <c r="U741" s="48"/>
      <c r="V741" s="49"/>
      <c r="W741" s="37"/>
      <c r="X741" s="60"/>
      <c r="Y741" s="37"/>
      <c r="Z741" s="37"/>
      <c r="AA741" s="37"/>
      <c r="AB741" s="37"/>
      <c r="AC741" s="37"/>
    </row>
    <row r="742" spans="1:29" ht="45" customHeight="1">
      <c r="A742" s="54"/>
      <c r="B742" s="55" t="str">
        <f t="shared" si="4"/>
        <v>월</v>
      </c>
      <c r="C742" s="55" t="str">
        <f t="shared" si="5"/>
        <v>00년 1월 1주차</v>
      </c>
      <c r="D742" s="55"/>
      <c r="E742" s="54"/>
      <c r="F742" s="54"/>
      <c r="G742" s="54"/>
      <c r="H742" s="33"/>
      <c r="I742" s="54"/>
      <c r="J742" s="35"/>
      <c r="K742" s="35"/>
      <c r="L742" s="34"/>
      <c r="M742" s="34"/>
      <c r="N742" s="35"/>
      <c r="O742" s="34"/>
      <c r="P742" s="59"/>
      <c r="Q742" s="33"/>
      <c r="R742" s="59"/>
      <c r="S742" s="34"/>
      <c r="T742" s="47"/>
      <c r="U742" s="48"/>
      <c r="V742" s="49"/>
      <c r="W742" s="37"/>
      <c r="X742" s="60"/>
      <c r="Y742" s="37"/>
      <c r="Z742" s="37"/>
      <c r="AA742" s="37"/>
      <c r="AB742" s="37"/>
      <c r="AC742" s="37"/>
    </row>
    <row r="743" spans="1:29" ht="45" customHeight="1">
      <c r="A743" s="54"/>
      <c r="B743" s="55" t="str">
        <f t="shared" si="4"/>
        <v>월</v>
      </c>
      <c r="C743" s="55" t="str">
        <f t="shared" si="5"/>
        <v>00년 1월 1주차</v>
      </c>
      <c r="D743" s="55"/>
      <c r="E743" s="54"/>
      <c r="F743" s="54"/>
      <c r="G743" s="54"/>
      <c r="H743" s="33"/>
      <c r="I743" s="54"/>
      <c r="J743" s="35"/>
      <c r="K743" s="35"/>
      <c r="L743" s="34"/>
      <c r="M743" s="34"/>
      <c r="N743" s="35"/>
      <c r="O743" s="34"/>
      <c r="P743" s="59"/>
      <c r="Q743" s="33"/>
      <c r="R743" s="59"/>
      <c r="S743" s="34"/>
      <c r="T743" s="47"/>
      <c r="U743" s="48"/>
      <c r="V743" s="49"/>
      <c r="W743" s="37"/>
      <c r="X743" s="60"/>
      <c r="Y743" s="37"/>
      <c r="Z743" s="37"/>
      <c r="AA743" s="37"/>
      <c r="AB743" s="37"/>
      <c r="AC743" s="37"/>
    </row>
    <row r="744" spans="1:29" ht="45" customHeight="1">
      <c r="A744" s="54"/>
      <c r="B744" s="55" t="str">
        <f t="shared" si="4"/>
        <v>월</v>
      </c>
      <c r="C744" s="55" t="str">
        <f t="shared" si="5"/>
        <v>00년 1월 1주차</v>
      </c>
      <c r="D744" s="55"/>
      <c r="E744" s="54"/>
      <c r="F744" s="54"/>
      <c r="G744" s="54"/>
      <c r="H744" s="33"/>
      <c r="I744" s="54"/>
      <c r="J744" s="35"/>
      <c r="K744" s="35"/>
      <c r="L744" s="34"/>
      <c r="M744" s="34"/>
      <c r="N744" s="35"/>
      <c r="O744" s="34"/>
      <c r="P744" s="59"/>
      <c r="Q744" s="33"/>
      <c r="R744" s="59"/>
      <c r="S744" s="34"/>
      <c r="T744" s="47"/>
      <c r="U744" s="48"/>
      <c r="V744" s="49"/>
      <c r="W744" s="37"/>
      <c r="X744" s="60"/>
      <c r="Y744" s="37"/>
      <c r="Z744" s="37"/>
      <c r="AA744" s="37"/>
      <c r="AB744" s="37"/>
      <c r="AC744" s="37"/>
    </row>
    <row r="745" spans="1:29" ht="45" customHeight="1">
      <c r="A745" s="54"/>
      <c r="B745" s="55" t="str">
        <f t="shared" si="4"/>
        <v>월</v>
      </c>
      <c r="C745" s="55" t="str">
        <f t="shared" si="5"/>
        <v>00년 1월 1주차</v>
      </c>
      <c r="D745" s="55"/>
      <c r="E745" s="54"/>
      <c r="F745" s="54"/>
      <c r="G745" s="54"/>
      <c r="H745" s="33"/>
      <c r="I745" s="54"/>
      <c r="J745" s="35"/>
      <c r="K745" s="35"/>
      <c r="L745" s="34"/>
      <c r="M745" s="34"/>
      <c r="N745" s="35"/>
      <c r="O745" s="34"/>
      <c r="P745" s="59"/>
      <c r="Q745" s="33"/>
      <c r="R745" s="59"/>
      <c r="S745" s="34"/>
      <c r="T745" s="47"/>
      <c r="U745" s="48"/>
      <c r="V745" s="49"/>
      <c r="W745" s="37"/>
      <c r="X745" s="60"/>
      <c r="Y745" s="37"/>
      <c r="Z745" s="37"/>
      <c r="AA745" s="37"/>
      <c r="AB745" s="37"/>
      <c r="AC745" s="37"/>
    </row>
    <row r="746" spans="1:29" ht="45" customHeight="1">
      <c r="A746" s="54"/>
      <c r="B746" s="55" t="str">
        <f t="shared" si="4"/>
        <v>월</v>
      </c>
      <c r="C746" s="55" t="str">
        <f t="shared" si="5"/>
        <v>00년 1월 1주차</v>
      </c>
      <c r="D746" s="55"/>
      <c r="E746" s="54"/>
      <c r="F746" s="54"/>
      <c r="G746" s="54"/>
      <c r="H746" s="33"/>
      <c r="I746" s="54"/>
      <c r="J746" s="35"/>
      <c r="K746" s="35"/>
      <c r="L746" s="34"/>
      <c r="M746" s="34"/>
      <c r="N746" s="35"/>
      <c r="O746" s="34"/>
      <c r="P746" s="59"/>
      <c r="Q746" s="33"/>
      <c r="R746" s="59"/>
      <c r="S746" s="34"/>
      <c r="T746" s="47"/>
      <c r="U746" s="48"/>
      <c r="V746" s="49"/>
      <c r="W746" s="37"/>
      <c r="X746" s="60"/>
      <c r="Y746" s="37"/>
      <c r="Z746" s="37"/>
      <c r="AA746" s="37"/>
      <c r="AB746" s="37"/>
      <c r="AC746" s="37"/>
    </row>
    <row r="747" spans="1:29" ht="45" customHeight="1">
      <c r="A747" s="54"/>
      <c r="B747" s="55" t="str">
        <f t="shared" si="4"/>
        <v>월</v>
      </c>
      <c r="C747" s="55" t="str">
        <f t="shared" si="5"/>
        <v>00년 1월 1주차</v>
      </c>
      <c r="D747" s="55"/>
      <c r="E747" s="54"/>
      <c r="F747" s="54"/>
      <c r="G747" s="54"/>
      <c r="H747" s="33"/>
      <c r="I747" s="54"/>
      <c r="J747" s="35"/>
      <c r="K747" s="35"/>
      <c r="L747" s="34"/>
      <c r="M747" s="34"/>
      <c r="N747" s="35"/>
      <c r="O747" s="34"/>
      <c r="P747" s="59"/>
      <c r="Q747" s="33"/>
      <c r="R747" s="59"/>
      <c r="S747" s="34"/>
      <c r="T747" s="47"/>
      <c r="U747" s="48"/>
      <c r="V747" s="49"/>
      <c r="W747" s="37"/>
      <c r="X747" s="60"/>
      <c r="Y747" s="37"/>
      <c r="Z747" s="37"/>
      <c r="AA747" s="37"/>
      <c r="AB747" s="37"/>
      <c r="AC747" s="37"/>
    </row>
    <row r="748" spans="1:29" ht="45" customHeight="1">
      <c r="A748" s="54"/>
      <c r="B748" s="55" t="str">
        <f t="shared" si="4"/>
        <v>월</v>
      </c>
      <c r="C748" s="55" t="str">
        <f t="shared" si="5"/>
        <v>00년 1월 1주차</v>
      </c>
      <c r="D748" s="55"/>
      <c r="E748" s="54"/>
      <c r="F748" s="54"/>
      <c r="G748" s="54"/>
      <c r="H748" s="33"/>
      <c r="I748" s="54"/>
      <c r="J748" s="35"/>
      <c r="K748" s="35"/>
      <c r="L748" s="34"/>
      <c r="M748" s="34"/>
      <c r="N748" s="35"/>
      <c r="O748" s="34"/>
      <c r="P748" s="59"/>
      <c r="Q748" s="33"/>
      <c r="R748" s="59"/>
      <c r="S748" s="34"/>
      <c r="T748" s="47"/>
      <c r="U748" s="48"/>
      <c r="V748" s="49"/>
      <c r="W748" s="37"/>
      <c r="X748" s="60"/>
      <c r="Y748" s="37"/>
      <c r="Z748" s="37"/>
      <c r="AA748" s="37"/>
      <c r="AB748" s="37"/>
      <c r="AC748" s="37"/>
    </row>
    <row r="749" spans="1:29" ht="45" customHeight="1">
      <c r="A749" s="54"/>
      <c r="B749" s="55" t="str">
        <f t="shared" si="4"/>
        <v>월</v>
      </c>
      <c r="C749" s="55" t="str">
        <f t="shared" si="5"/>
        <v>00년 1월 1주차</v>
      </c>
      <c r="D749" s="55"/>
      <c r="E749" s="54"/>
      <c r="F749" s="54"/>
      <c r="G749" s="54"/>
      <c r="H749" s="33"/>
      <c r="I749" s="54"/>
      <c r="J749" s="35"/>
      <c r="K749" s="35"/>
      <c r="L749" s="34"/>
      <c r="M749" s="34"/>
      <c r="N749" s="35"/>
      <c r="O749" s="34"/>
      <c r="P749" s="59"/>
      <c r="Q749" s="33"/>
      <c r="R749" s="59"/>
      <c r="S749" s="34"/>
      <c r="T749" s="47"/>
      <c r="U749" s="48"/>
      <c r="V749" s="49"/>
      <c r="W749" s="37"/>
      <c r="X749" s="60"/>
      <c r="Y749" s="37"/>
      <c r="Z749" s="37"/>
      <c r="AA749" s="37"/>
      <c r="AB749" s="37"/>
      <c r="AC749" s="37"/>
    </row>
    <row r="750" spans="1:29" ht="45" customHeight="1">
      <c r="A750" s="54"/>
      <c r="B750" s="55" t="str">
        <f t="shared" si="4"/>
        <v>월</v>
      </c>
      <c r="C750" s="55" t="str">
        <f t="shared" si="5"/>
        <v>00년 1월 1주차</v>
      </c>
      <c r="D750" s="55"/>
      <c r="E750" s="54"/>
      <c r="F750" s="54"/>
      <c r="G750" s="54"/>
      <c r="H750" s="33"/>
      <c r="I750" s="54"/>
      <c r="J750" s="35"/>
      <c r="K750" s="35"/>
      <c r="L750" s="34"/>
      <c r="M750" s="34"/>
      <c r="N750" s="35"/>
      <c r="O750" s="34"/>
      <c r="P750" s="59"/>
      <c r="Q750" s="33"/>
      <c r="R750" s="59"/>
      <c r="S750" s="34"/>
      <c r="T750" s="47"/>
      <c r="U750" s="48"/>
      <c r="V750" s="49"/>
      <c r="W750" s="37"/>
      <c r="X750" s="60"/>
      <c r="Y750" s="37"/>
      <c r="Z750" s="37"/>
      <c r="AA750" s="37"/>
      <c r="AB750" s="37"/>
      <c r="AC750" s="37"/>
    </row>
    <row r="751" spans="1:29" ht="45" customHeight="1">
      <c r="A751" s="54"/>
      <c r="B751" s="55" t="str">
        <f t="shared" si="4"/>
        <v>월</v>
      </c>
      <c r="C751" s="55" t="str">
        <f t="shared" si="5"/>
        <v>00년 1월 1주차</v>
      </c>
      <c r="D751" s="55"/>
      <c r="E751" s="54"/>
      <c r="F751" s="54"/>
      <c r="G751" s="54"/>
      <c r="H751" s="33"/>
      <c r="I751" s="54"/>
      <c r="J751" s="35"/>
      <c r="K751" s="35"/>
      <c r="L751" s="34"/>
      <c r="M751" s="34"/>
      <c r="N751" s="35"/>
      <c r="O751" s="34"/>
      <c r="P751" s="59"/>
      <c r="Q751" s="33"/>
      <c r="R751" s="59"/>
      <c r="S751" s="34"/>
      <c r="T751" s="47"/>
      <c r="U751" s="48"/>
      <c r="V751" s="49"/>
      <c r="W751" s="37"/>
      <c r="X751" s="60"/>
      <c r="Y751" s="37"/>
      <c r="Z751" s="37"/>
      <c r="AA751" s="37"/>
      <c r="AB751" s="37"/>
      <c r="AC751" s="37"/>
    </row>
    <row r="752" spans="1:29" ht="45" customHeight="1">
      <c r="A752" s="54"/>
      <c r="B752" s="55" t="str">
        <f t="shared" si="4"/>
        <v>월</v>
      </c>
      <c r="C752" s="55" t="str">
        <f t="shared" si="5"/>
        <v>00년 1월 1주차</v>
      </c>
      <c r="D752" s="55"/>
      <c r="E752" s="54"/>
      <c r="F752" s="54"/>
      <c r="G752" s="54"/>
      <c r="H752" s="33"/>
      <c r="I752" s="54"/>
      <c r="J752" s="35"/>
      <c r="K752" s="35"/>
      <c r="L752" s="34"/>
      <c r="M752" s="34"/>
      <c r="N752" s="35"/>
      <c r="O752" s="34"/>
      <c r="P752" s="59"/>
      <c r="Q752" s="33"/>
      <c r="R752" s="59"/>
      <c r="S752" s="34"/>
      <c r="T752" s="47"/>
      <c r="U752" s="48"/>
      <c r="V752" s="49"/>
      <c r="W752" s="37"/>
      <c r="X752" s="60"/>
      <c r="Y752" s="37"/>
      <c r="Z752" s="37"/>
      <c r="AA752" s="37"/>
      <c r="AB752" s="37"/>
      <c r="AC752" s="37"/>
    </row>
    <row r="753" spans="1:29" ht="45" customHeight="1">
      <c r="A753" s="54"/>
      <c r="B753" s="55" t="str">
        <f t="shared" si="4"/>
        <v>월</v>
      </c>
      <c r="C753" s="55" t="str">
        <f t="shared" si="5"/>
        <v>00년 1월 1주차</v>
      </c>
      <c r="D753" s="55"/>
      <c r="E753" s="54"/>
      <c r="F753" s="54"/>
      <c r="G753" s="54"/>
      <c r="H753" s="33"/>
      <c r="I753" s="54"/>
      <c r="J753" s="35"/>
      <c r="K753" s="35"/>
      <c r="L753" s="34"/>
      <c r="M753" s="34"/>
      <c r="N753" s="35"/>
      <c r="O753" s="34"/>
      <c r="P753" s="59"/>
      <c r="Q753" s="33"/>
      <c r="R753" s="59"/>
      <c r="S753" s="34"/>
      <c r="T753" s="47"/>
      <c r="U753" s="48"/>
      <c r="V753" s="49"/>
      <c r="W753" s="37"/>
      <c r="X753" s="60"/>
      <c r="Y753" s="37"/>
      <c r="Z753" s="37"/>
      <c r="AA753" s="37"/>
      <c r="AB753" s="37"/>
      <c r="AC753" s="37"/>
    </row>
    <row r="754" spans="1:29" ht="45" customHeight="1">
      <c r="A754" s="54"/>
      <c r="B754" s="55" t="str">
        <f t="shared" si="4"/>
        <v>월</v>
      </c>
      <c r="C754" s="55" t="str">
        <f t="shared" si="5"/>
        <v>00년 1월 1주차</v>
      </c>
      <c r="D754" s="55"/>
      <c r="E754" s="54"/>
      <c r="F754" s="54"/>
      <c r="G754" s="54"/>
      <c r="H754" s="33"/>
      <c r="I754" s="54"/>
      <c r="J754" s="35"/>
      <c r="K754" s="35"/>
      <c r="L754" s="34"/>
      <c r="M754" s="34"/>
      <c r="N754" s="35"/>
      <c r="O754" s="34"/>
      <c r="P754" s="59"/>
      <c r="Q754" s="33"/>
      <c r="R754" s="59"/>
      <c r="S754" s="34"/>
      <c r="T754" s="47"/>
      <c r="U754" s="48"/>
      <c r="V754" s="49"/>
      <c r="W754" s="37"/>
      <c r="X754" s="60"/>
      <c r="Y754" s="37"/>
      <c r="Z754" s="37"/>
      <c r="AA754" s="37"/>
      <c r="AB754" s="37"/>
      <c r="AC754" s="37"/>
    </row>
    <row r="755" spans="1:29" ht="45" customHeight="1">
      <c r="A755" s="54"/>
      <c r="B755" s="55" t="str">
        <f t="shared" si="4"/>
        <v>월</v>
      </c>
      <c r="C755" s="55" t="str">
        <f t="shared" si="5"/>
        <v>00년 1월 1주차</v>
      </c>
      <c r="D755" s="55"/>
      <c r="E755" s="54"/>
      <c r="F755" s="54"/>
      <c r="G755" s="54"/>
      <c r="H755" s="33"/>
      <c r="I755" s="54"/>
      <c r="J755" s="35"/>
      <c r="K755" s="35"/>
      <c r="L755" s="34"/>
      <c r="M755" s="34"/>
      <c r="N755" s="35"/>
      <c r="O755" s="34"/>
      <c r="P755" s="59"/>
      <c r="Q755" s="33"/>
      <c r="R755" s="59"/>
      <c r="S755" s="34"/>
      <c r="T755" s="47"/>
      <c r="U755" s="48"/>
      <c r="V755" s="49"/>
      <c r="W755" s="37"/>
      <c r="X755" s="60"/>
      <c r="Y755" s="37"/>
      <c r="Z755" s="37"/>
      <c r="AA755" s="37"/>
      <c r="AB755" s="37"/>
      <c r="AC755" s="37"/>
    </row>
    <row r="756" spans="1:29" ht="45" customHeight="1">
      <c r="A756" s="54"/>
      <c r="B756" s="55" t="str">
        <f t="shared" si="4"/>
        <v>월</v>
      </c>
      <c r="C756" s="55" t="str">
        <f t="shared" si="5"/>
        <v>00년 1월 1주차</v>
      </c>
      <c r="D756" s="55"/>
      <c r="E756" s="54"/>
      <c r="F756" s="54"/>
      <c r="G756" s="54"/>
      <c r="H756" s="33"/>
      <c r="I756" s="54"/>
      <c r="J756" s="35"/>
      <c r="K756" s="35"/>
      <c r="L756" s="34"/>
      <c r="M756" s="34"/>
      <c r="N756" s="35"/>
      <c r="O756" s="34"/>
      <c r="P756" s="59"/>
      <c r="Q756" s="33"/>
      <c r="R756" s="59"/>
      <c r="S756" s="34"/>
      <c r="T756" s="47"/>
      <c r="U756" s="48"/>
      <c r="V756" s="49"/>
      <c r="W756" s="37"/>
      <c r="X756" s="60"/>
      <c r="Y756" s="37"/>
      <c r="Z756" s="37"/>
      <c r="AA756" s="37"/>
      <c r="AB756" s="37"/>
      <c r="AC756" s="37"/>
    </row>
    <row r="757" spans="1:29" ht="45" customHeight="1">
      <c r="A757" s="54"/>
      <c r="B757" s="55" t="str">
        <f t="shared" si="4"/>
        <v>월</v>
      </c>
      <c r="C757" s="55" t="str">
        <f t="shared" si="5"/>
        <v>00년 1월 1주차</v>
      </c>
      <c r="D757" s="55"/>
      <c r="E757" s="54"/>
      <c r="F757" s="54"/>
      <c r="G757" s="54"/>
      <c r="H757" s="33"/>
      <c r="I757" s="54"/>
      <c r="J757" s="35"/>
      <c r="K757" s="35"/>
      <c r="L757" s="34"/>
      <c r="M757" s="34"/>
      <c r="N757" s="35"/>
      <c r="O757" s="34"/>
      <c r="P757" s="59"/>
      <c r="Q757" s="33"/>
      <c r="R757" s="59"/>
      <c r="S757" s="34"/>
      <c r="T757" s="47"/>
      <c r="U757" s="48"/>
      <c r="V757" s="49"/>
      <c r="W757" s="37"/>
      <c r="X757" s="60"/>
      <c r="Y757" s="37"/>
      <c r="Z757" s="37"/>
      <c r="AA757" s="37"/>
      <c r="AB757" s="37"/>
      <c r="AC757" s="37"/>
    </row>
    <row r="758" spans="1:29" ht="45" customHeight="1">
      <c r="A758" s="54"/>
      <c r="B758" s="55" t="str">
        <f t="shared" si="4"/>
        <v>월</v>
      </c>
      <c r="C758" s="55" t="str">
        <f t="shared" si="5"/>
        <v>00년 1월 1주차</v>
      </c>
      <c r="D758" s="55"/>
      <c r="E758" s="54"/>
      <c r="F758" s="54"/>
      <c r="G758" s="54"/>
      <c r="H758" s="33"/>
      <c r="I758" s="54"/>
      <c r="J758" s="35"/>
      <c r="K758" s="35"/>
      <c r="L758" s="34"/>
      <c r="M758" s="34"/>
      <c r="N758" s="35"/>
      <c r="O758" s="34"/>
      <c r="P758" s="59"/>
      <c r="Q758" s="33"/>
      <c r="R758" s="59"/>
      <c r="S758" s="34"/>
      <c r="T758" s="47"/>
      <c r="U758" s="48"/>
      <c r="V758" s="49"/>
      <c r="W758" s="37"/>
      <c r="X758" s="60"/>
      <c r="Y758" s="37"/>
      <c r="Z758" s="37"/>
      <c r="AA758" s="37"/>
      <c r="AB758" s="37"/>
      <c r="AC758" s="37"/>
    </row>
    <row r="759" spans="1:29" ht="45" customHeight="1">
      <c r="A759" s="54"/>
      <c r="B759" s="55" t="str">
        <f t="shared" si="4"/>
        <v>월</v>
      </c>
      <c r="C759" s="55" t="str">
        <f t="shared" si="5"/>
        <v>00년 1월 1주차</v>
      </c>
      <c r="D759" s="55"/>
      <c r="E759" s="54"/>
      <c r="F759" s="54"/>
      <c r="G759" s="54"/>
      <c r="H759" s="33"/>
      <c r="I759" s="54"/>
      <c r="J759" s="35"/>
      <c r="K759" s="35"/>
      <c r="L759" s="34"/>
      <c r="M759" s="34"/>
      <c r="N759" s="35"/>
      <c r="O759" s="34"/>
      <c r="P759" s="59"/>
      <c r="Q759" s="33"/>
      <c r="R759" s="59"/>
      <c r="S759" s="34"/>
      <c r="T759" s="47"/>
      <c r="U759" s="48"/>
      <c r="V759" s="49"/>
      <c r="W759" s="37"/>
      <c r="X759" s="60"/>
      <c r="Y759" s="37"/>
      <c r="Z759" s="37"/>
      <c r="AA759" s="37"/>
      <c r="AB759" s="37"/>
      <c r="AC759" s="37"/>
    </row>
    <row r="760" spans="1:29" ht="45" customHeight="1">
      <c r="A760" s="54"/>
      <c r="B760" s="55" t="str">
        <f t="shared" si="4"/>
        <v>월</v>
      </c>
      <c r="C760" s="55" t="str">
        <f t="shared" si="5"/>
        <v>00년 1월 1주차</v>
      </c>
      <c r="D760" s="55"/>
      <c r="E760" s="54"/>
      <c r="F760" s="54"/>
      <c r="G760" s="54"/>
      <c r="H760" s="33"/>
      <c r="I760" s="54"/>
      <c r="J760" s="35"/>
      <c r="K760" s="35"/>
      <c r="L760" s="34"/>
      <c r="M760" s="34"/>
      <c r="N760" s="35"/>
      <c r="O760" s="34"/>
      <c r="P760" s="59"/>
      <c r="Q760" s="33"/>
      <c r="R760" s="59"/>
      <c r="S760" s="34"/>
      <c r="T760" s="47"/>
      <c r="U760" s="48"/>
      <c r="V760" s="49"/>
      <c r="W760" s="37"/>
      <c r="X760" s="60"/>
      <c r="Y760" s="37"/>
      <c r="Z760" s="37"/>
      <c r="AA760" s="37"/>
      <c r="AB760" s="37"/>
      <c r="AC760" s="37"/>
    </row>
    <row r="761" spans="1:29" ht="45" customHeight="1">
      <c r="A761" s="54"/>
      <c r="B761" s="55" t="str">
        <f t="shared" si="4"/>
        <v>월</v>
      </c>
      <c r="C761" s="55" t="str">
        <f t="shared" si="5"/>
        <v>00년 1월 1주차</v>
      </c>
      <c r="D761" s="55"/>
      <c r="E761" s="54"/>
      <c r="F761" s="54"/>
      <c r="G761" s="54"/>
      <c r="H761" s="33"/>
      <c r="I761" s="54"/>
      <c r="J761" s="35"/>
      <c r="K761" s="35"/>
      <c r="L761" s="34"/>
      <c r="M761" s="34"/>
      <c r="N761" s="35"/>
      <c r="O761" s="34"/>
      <c r="P761" s="59"/>
      <c r="Q761" s="33"/>
      <c r="R761" s="59"/>
      <c r="S761" s="34"/>
      <c r="T761" s="47"/>
      <c r="U761" s="48"/>
      <c r="V761" s="49"/>
      <c r="W761" s="37"/>
      <c r="X761" s="60"/>
      <c r="Y761" s="37"/>
      <c r="Z761" s="37"/>
      <c r="AA761" s="37"/>
      <c r="AB761" s="37"/>
      <c r="AC761" s="37"/>
    </row>
    <row r="762" spans="1:29" ht="45" customHeight="1">
      <c r="A762" s="54"/>
      <c r="B762" s="55" t="str">
        <f t="shared" si="4"/>
        <v>월</v>
      </c>
      <c r="C762" s="55" t="str">
        <f t="shared" si="5"/>
        <v>00년 1월 1주차</v>
      </c>
      <c r="D762" s="55"/>
      <c r="E762" s="54"/>
      <c r="F762" s="54"/>
      <c r="G762" s="54"/>
      <c r="H762" s="33"/>
      <c r="I762" s="54"/>
      <c r="J762" s="35"/>
      <c r="K762" s="35"/>
      <c r="L762" s="34"/>
      <c r="M762" s="34"/>
      <c r="N762" s="35"/>
      <c r="O762" s="34"/>
      <c r="P762" s="59"/>
      <c r="Q762" s="33"/>
      <c r="R762" s="59"/>
      <c r="S762" s="34"/>
      <c r="T762" s="47"/>
      <c r="U762" s="48"/>
      <c r="V762" s="49"/>
      <c r="W762" s="37"/>
      <c r="X762" s="60"/>
      <c r="Y762" s="37"/>
      <c r="Z762" s="37"/>
      <c r="AA762" s="37"/>
      <c r="AB762" s="37"/>
      <c r="AC762" s="37"/>
    </row>
    <row r="763" spans="1:29" ht="45" customHeight="1">
      <c r="A763" s="54"/>
      <c r="B763" s="55" t="str">
        <f t="shared" si="4"/>
        <v>월</v>
      </c>
      <c r="C763" s="55" t="str">
        <f t="shared" si="5"/>
        <v>00년 1월 1주차</v>
      </c>
      <c r="D763" s="55"/>
      <c r="E763" s="54"/>
      <c r="F763" s="54"/>
      <c r="G763" s="54"/>
      <c r="H763" s="33"/>
      <c r="I763" s="54"/>
      <c r="J763" s="35"/>
      <c r="K763" s="35"/>
      <c r="L763" s="34"/>
      <c r="M763" s="34"/>
      <c r="N763" s="35"/>
      <c r="O763" s="34"/>
      <c r="P763" s="59"/>
      <c r="Q763" s="33"/>
      <c r="R763" s="59"/>
      <c r="S763" s="34"/>
      <c r="T763" s="47"/>
      <c r="U763" s="48"/>
      <c r="V763" s="49"/>
      <c r="W763" s="37"/>
      <c r="X763" s="60"/>
      <c r="Y763" s="37"/>
      <c r="Z763" s="37"/>
      <c r="AA763" s="37"/>
      <c r="AB763" s="37"/>
      <c r="AC763" s="37"/>
    </row>
    <row r="764" spans="1:29" ht="45" customHeight="1">
      <c r="A764" s="54"/>
      <c r="B764" s="55" t="str">
        <f t="shared" si="4"/>
        <v>월</v>
      </c>
      <c r="C764" s="55" t="str">
        <f t="shared" si="5"/>
        <v>00년 1월 1주차</v>
      </c>
      <c r="D764" s="55"/>
      <c r="E764" s="54"/>
      <c r="F764" s="54"/>
      <c r="G764" s="54"/>
      <c r="H764" s="33"/>
      <c r="I764" s="54"/>
      <c r="J764" s="35"/>
      <c r="K764" s="35"/>
      <c r="L764" s="34"/>
      <c r="M764" s="34"/>
      <c r="N764" s="35"/>
      <c r="O764" s="34"/>
      <c r="P764" s="59"/>
      <c r="Q764" s="33"/>
      <c r="R764" s="59"/>
      <c r="S764" s="34"/>
      <c r="T764" s="47"/>
      <c r="U764" s="48"/>
      <c r="V764" s="49"/>
      <c r="W764" s="37"/>
      <c r="X764" s="60"/>
      <c r="Y764" s="37"/>
      <c r="Z764" s="37"/>
      <c r="AA764" s="37"/>
      <c r="AB764" s="37"/>
      <c r="AC764" s="37"/>
    </row>
    <row r="765" spans="1:29" ht="45" customHeight="1">
      <c r="A765" s="54"/>
      <c r="B765" s="55" t="str">
        <f t="shared" si="4"/>
        <v>월</v>
      </c>
      <c r="C765" s="55" t="str">
        <f t="shared" si="5"/>
        <v>00년 1월 1주차</v>
      </c>
      <c r="D765" s="55"/>
      <c r="E765" s="54"/>
      <c r="F765" s="54"/>
      <c r="G765" s="54"/>
      <c r="H765" s="33"/>
      <c r="I765" s="54"/>
      <c r="J765" s="35"/>
      <c r="K765" s="35"/>
      <c r="L765" s="34"/>
      <c r="M765" s="34"/>
      <c r="N765" s="35"/>
      <c r="O765" s="34"/>
      <c r="P765" s="59"/>
      <c r="Q765" s="33"/>
      <c r="R765" s="59"/>
      <c r="S765" s="34"/>
      <c r="T765" s="47"/>
      <c r="U765" s="48"/>
      <c r="V765" s="49"/>
      <c r="W765" s="37"/>
      <c r="X765" s="60"/>
      <c r="Y765" s="37"/>
      <c r="Z765" s="37"/>
      <c r="AA765" s="37"/>
      <c r="AB765" s="37"/>
      <c r="AC765" s="37"/>
    </row>
    <row r="766" spans="1:29" ht="45" customHeight="1">
      <c r="A766" s="54"/>
      <c r="B766" s="55" t="str">
        <f t="shared" si="4"/>
        <v>월</v>
      </c>
      <c r="C766" s="55" t="str">
        <f t="shared" si="5"/>
        <v>00년 1월 1주차</v>
      </c>
      <c r="D766" s="55"/>
      <c r="E766" s="54"/>
      <c r="F766" s="54"/>
      <c r="G766" s="54"/>
      <c r="H766" s="33"/>
      <c r="I766" s="54"/>
      <c r="J766" s="35"/>
      <c r="K766" s="35"/>
      <c r="L766" s="34"/>
      <c r="M766" s="34"/>
      <c r="N766" s="35"/>
      <c r="O766" s="34"/>
      <c r="P766" s="59"/>
      <c r="Q766" s="33"/>
      <c r="R766" s="59"/>
      <c r="S766" s="34"/>
      <c r="T766" s="47"/>
      <c r="U766" s="48"/>
      <c r="V766" s="49"/>
      <c r="W766" s="37"/>
      <c r="X766" s="60"/>
      <c r="Y766" s="37"/>
      <c r="Z766" s="37"/>
      <c r="AA766" s="37"/>
      <c r="AB766" s="37"/>
      <c r="AC766" s="37"/>
    </row>
    <row r="767" spans="1:29" ht="45" customHeight="1">
      <c r="A767" s="54"/>
      <c r="B767" s="55" t="str">
        <f t="shared" si="4"/>
        <v>월</v>
      </c>
      <c r="C767" s="55" t="str">
        <f t="shared" si="5"/>
        <v>00년 1월 1주차</v>
      </c>
      <c r="D767" s="55"/>
      <c r="E767" s="54"/>
      <c r="F767" s="54"/>
      <c r="G767" s="54"/>
      <c r="H767" s="33"/>
      <c r="I767" s="54"/>
      <c r="J767" s="35"/>
      <c r="K767" s="35"/>
      <c r="L767" s="34"/>
      <c r="M767" s="34"/>
      <c r="N767" s="35"/>
      <c r="O767" s="34"/>
      <c r="P767" s="59"/>
      <c r="Q767" s="33"/>
      <c r="R767" s="59"/>
      <c r="S767" s="34"/>
      <c r="T767" s="47"/>
      <c r="U767" s="48"/>
      <c r="V767" s="49"/>
      <c r="W767" s="37"/>
      <c r="X767" s="60"/>
      <c r="Y767" s="37"/>
      <c r="Z767" s="37"/>
      <c r="AA767" s="37"/>
      <c r="AB767" s="37"/>
      <c r="AC767" s="37"/>
    </row>
    <row r="768" spans="1:29" ht="45" customHeight="1">
      <c r="A768" s="54"/>
      <c r="B768" s="55" t="str">
        <f t="shared" ref="B768:B1022" si="6">MID(D768,7,2)&amp;"월"</f>
        <v>월</v>
      </c>
      <c r="C768" s="55" t="str">
        <f t="shared" ref="C768:C1022" si="7">TEXT(D768, "yy년 m월 ") &amp;
IF(D768 &lt;= DATE(YEAR(D768), MONTH(D768), 1) + (7 - WEEKDAY(DATE(YEAR(D768), MONTH(D768), 1), 2)),
   1,
   INT((D768 - DATE(YEAR(D768), MONTH(D768), 1) + WEEKDAY(DATE(YEAR(D768), MONTH(D768), 1), 2) - 1) / 7) + 1
) &amp; "주차"</f>
        <v>00년 1월 1주차</v>
      </c>
      <c r="D768" s="55"/>
      <c r="E768" s="54"/>
      <c r="F768" s="54"/>
      <c r="G768" s="54"/>
      <c r="H768" s="33"/>
      <c r="I768" s="54"/>
      <c r="J768" s="35"/>
      <c r="K768" s="35"/>
      <c r="L768" s="34"/>
      <c r="M768" s="34"/>
      <c r="N768" s="35"/>
      <c r="O768" s="34"/>
      <c r="P768" s="59"/>
      <c r="Q768" s="33"/>
      <c r="R768" s="59"/>
      <c r="S768" s="34"/>
      <c r="T768" s="47"/>
      <c r="U768" s="48"/>
      <c r="V768" s="49"/>
      <c r="W768" s="37"/>
      <c r="X768" s="60"/>
      <c r="Y768" s="37"/>
      <c r="Z768" s="37"/>
      <c r="AA768" s="37"/>
      <c r="AB768" s="37"/>
      <c r="AC768" s="37"/>
    </row>
    <row r="769" spans="1:29" ht="45" customHeight="1">
      <c r="A769" s="54"/>
      <c r="B769" s="55" t="str">
        <f t="shared" si="6"/>
        <v>월</v>
      </c>
      <c r="C769" s="55" t="str">
        <f t="shared" si="7"/>
        <v>00년 1월 1주차</v>
      </c>
      <c r="D769" s="55"/>
      <c r="E769" s="54"/>
      <c r="F769" s="54"/>
      <c r="G769" s="54"/>
      <c r="H769" s="33"/>
      <c r="I769" s="54"/>
      <c r="J769" s="35"/>
      <c r="K769" s="35"/>
      <c r="L769" s="34"/>
      <c r="M769" s="34"/>
      <c r="N769" s="35"/>
      <c r="O769" s="34"/>
      <c r="P769" s="59"/>
      <c r="Q769" s="33"/>
      <c r="R769" s="59"/>
      <c r="S769" s="34"/>
      <c r="T769" s="47"/>
      <c r="U769" s="48"/>
      <c r="V769" s="49"/>
      <c r="W769" s="37"/>
      <c r="X769" s="60"/>
      <c r="Y769" s="37"/>
      <c r="Z769" s="37"/>
      <c r="AA769" s="37"/>
      <c r="AB769" s="37"/>
      <c r="AC769" s="37"/>
    </row>
    <row r="770" spans="1:29" ht="45" customHeight="1">
      <c r="A770" s="54"/>
      <c r="B770" s="55" t="str">
        <f t="shared" si="6"/>
        <v>월</v>
      </c>
      <c r="C770" s="55" t="str">
        <f t="shared" si="7"/>
        <v>00년 1월 1주차</v>
      </c>
      <c r="D770" s="55"/>
      <c r="E770" s="54"/>
      <c r="F770" s="54"/>
      <c r="G770" s="54"/>
      <c r="H770" s="33"/>
      <c r="I770" s="54"/>
      <c r="J770" s="35"/>
      <c r="K770" s="35"/>
      <c r="L770" s="34"/>
      <c r="M770" s="34"/>
      <c r="N770" s="35"/>
      <c r="O770" s="34"/>
      <c r="P770" s="59"/>
      <c r="Q770" s="33"/>
      <c r="R770" s="59"/>
      <c r="S770" s="34"/>
      <c r="T770" s="47"/>
      <c r="U770" s="48"/>
      <c r="V770" s="49"/>
      <c r="W770" s="37"/>
      <c r="X770" s="60"/>
      <c r="Y770" s="37"/>
      <c r="Z770" s="37"/>
      <c r="AA770" s="37"/>
      <c r="AB770" s="37"/>
      <c r="AC770" s="37"/>
    </row>
    <row r="771" spans="1:29" ht="45" customHeight="1">
      <c r="A771" s="54"/>
      <c r="B771" s="55" t="str">
        <f t="shared" si="6"/>
        <v>월</v>
      </c>
      <c r="C771" s="55" t="str">
        <f t="shared" si="7"/>
        <v>00년 1월 1주차</v>
      </c>
      <c r="D771" s="55"/>
      <c r="E771" s="54"/>
      <c r="F771" s="54"/>
      <c r="G771" s="54"/>
      <c r="H771" s="33"/>
      <c r="I771" s="54"/>
      <c r="J771" s="35"/>
      <c r="K771" s="35"/>
      <c r="L771" s="34"/>
      <c r="M771" s="34"/>
      <c r="N771" s="35"/>
      <c r="O771" s="34"/>
      <c r="P771" s="59"/>
      <c r="Q771" s="33"/>
      <c r="R771" s="59"/>
      <c r="S771" s="34"/>
      <c r="T771" s="47"/>
      <c r="U771" s="48"/>
      <c r="V771" s="49"/>
      <c r="W771" s="37"/>
      <c r="X771" s="60"/>
      <c r="Y771" s="37"/>
      <c r="Z771" s="37"/>
      <c r="AA771" s="37"/>
      <c r="AB771" s="37"/>
      <c r="AC771" s="37"/>
    </row>
    <row r="772" spans="1:29" ht="45" customHeight="1">
      <c r="A772" s="54"/>
      <c r="B772" s="55" t="str">
        <f t="shared" si="6"/>
        <v>월</v>
      </c>
      <c r="C772" s="55" t="str">
        <f t="shared" si="7"/>
        <v>00년 1월 1주차</v>
      </c>
      <c r="D772" s="55"/>
      <c r="E772" s="54"/>
      <c r="F772" s="54"/>
      <c r="G772" s="54"/>
      <c r="H772" s="33"/>
      <c r="I772" s="54"/>
      <c r="J772" s="35"/>
      <c r="K772" s="35"/>
      <c r="L772" s="34"/>
      <c r="M772" s="34"/>
      <c r="N772" s="35"/>
      <c r="O772" s="34"/>
      <c r="P772" s="59"/>
      <c r="Q772" s="33"/>
      <c r="R772" s="59"/>
      <c r="S772" s="34"/>
      <c r="T772" s="47"/>
      <c r="U772" s="48"/>
      <c r="V772" s="49"/>
      <c r="W772" s="37"/>
      <c r="X772" s="60"/>
      <c r="Y772" s="37"/>
      <c r="Z772" s="37"/>
      <c r="AA772" s="37"/>
      <c r="AB772" s="37"/>
      <c r="AC772" s="37"/>
    </row>
    <row r="773" spans="1:29" ht="45" customHeight="1">
      <c r="A773" s="54"/>
      <c r="B773" s="55" t="str">
        <f t="shared" si="6"/>
        <v>월</v>
      </c>
      <c r="C773" s="55" t="str">
        <f t="shared" si="7"/>
        <v>00년 1월 1주차</v>
      </c>
      <c r="D773" s="55"/>
      <c r="E773" s="54"/>
      <c r="F773" s="54"/>
      <c r="G773" s="54"/>
      <c r="H773" s="33"/>
      <c r="I773" s="54"/>
      <c r="J773" s="35"/>
      <c r="K773" s="35"/>
      <c r="L773" s="34"/>
      <c r="M773" s="34"/>
      <c r="N773" s="35"/>
      <c r="O773" s="34"/>
      <c r="P773" s="59"/>
      <c r="Q773" s="33"/>
      <c r="R773" s="59"/>
      <c r="S773" s="34"/>
      <c r="T773" s="47"/>
      <c r="U773" s="48"/>
      <c r="V773" s="49"/>
      <c r="W773" s="37"/>
      <c r="X773" s="60"/>
      <c r="Y773" s="37"/>
      <c r="Z773" s="37"/>
      <c r="AA773" s="37"/>
      <c r="AB773" s="37"/>
      <c r="AC773" s="37"/>
    </row>
    <row r="774" spans="1:29" ht="45" customHeight="1">
      <c r="A774" s="54"/>
      <c r="B774" s="55" t="str">
        <f t="shared" si="6"/>
        <v>월</v>
      </c>
      <c r="C774" s="55" t="str">
        <f t="shared" si="7"/>
        <v>00년 1월 1주차</v>
      </c>
      <c r="D774" s="55"/>
      <c r="E774" s="54"/>
      <c r="F774" s="54"/>
      <c r="G774" s="54"/>
      <c r="H774" s="33"/>
      <c r="I774" s="54"/>
      <c r="J774" s="35"/>
      <c r="K774" s="35"/>
      <c r="L774" s="34"/>
      <c r="M774" s="34"/>
      <c r="N774" s="35"/>
      <c r="O774" s="34"/>
      <c r="P774" s="59"/>
      <c r="Q774" s="33"/>
      <c r="R774" s="59"/>
      <c r="S774" s="34"/>
      <c r="T774" s="47"/>
      <c r="U774" s="48"/>
      <c r="V774" s="49"/>
      <c r="W774" s="37"/>
      <c r="X774" s="60"/>
      <c r="Y774" s="37"/>
      <c r="Z774" s="37"/>
      <c r="AA774" s="37"/>
      <c r="AB774" s="37"/>
      <c r="AC774" s="37"/>
    </row>
    <row r="775" spans="1:29" ht="45" customHeight="1">
      <c r="A775" s="54"/>
      <c r="B775" s="55" t="str">
        <f t="shared" si="6"/>
        <v>월</v>
      </c>
      <c r="C775" s="55" t="str">
        <f t="shared" si="7"/>
        <v>00년 1월 1주차</v>
      </c>
      <c r="D775" s="55"/>
      <c r="E775" s="54"/>
      <c r="F775" s="54"/>
      <c r="G775" s="54"/>
      <c r="H775" s="33"/>
      <c r="I775" s="54"/>
      <c r="J775" s="35"/>
      <c r="K775" s="35"/>
      <c r="L775" s="34"/>
      <c r="M775" s="34"/>
      <c r="N775" s="35"/>
      <c r="O775" s="34"/>
      <c r="P775" s="59"/>
      <c r="Q775" s="33"/>
      <c r="R775" s="59"/>
      <c r="S775" s="34"/>
      <c r="T775" s="47"/>
      <c r="U775" s="48"/>
      <c r="V775" s="49"/>
      <c r="W775" s="37"/>
      <c r="X775" s="60"/>
      <c r="Y775" s="37"/>
      <c r="Z775" s="37"/>
      <c r="AA775" s="37"/>
      <c r="AB775" s="37"/>
      <c r="AC775" s="37"/>
    </row>
    <row r="776" spans="1:29" ht="45" customHeight="1">
      <c r="A776" s="54"/>
      <c r="B776" s="55" t="str">
        <f t="shared" si="6"/>
        <v>월</v>
      </c>
      <c r="C776" s="55" t="str">
        <f t="shared" si="7"/>
        <v>00년 1월 1주차</v>
      </c>
      <c r="D776" s="55"/>
      <c r="E776" s="54"/>
      <c r="F776" s="54"/>
      <c r="G776" s="54"/>
      <c r="H776" s="33"/>
      <c r="I776" s="54"/>
      <c r="J776" s="35"/>
      <c r="K776" s="35"/>
      <c r="L776" s="34"/>
      <c r="M776" s="34"/>
      <c r="N776" s="35"/>
      <c r="O776" s="34"/>
      <c r="P776" s="59"/>
      <c r="Q776" s="33"/>
      <c r="R776" s="59"/>
      <c r="S776" s="34"/>
      <c r="T776" s="47"/>
      <c r="U776" s="48"/>
      <c r="V776" s="49"/>
      <c r="W776" s="37"/>
      <c r="X776" s="60"/>
      <c r="Y776" s="37"/>
      <c r="Z776" s="37"/>
      <c r="AA776" s="37"/>
      <c r="AB776" s="37"/>
      <c r="AC776" s="37"/>
    </row>
    <row r="777" spans="1:29" ht="45" customHeight="1">
      <c r="A777" s="54"/>
      <c r="B777" s="55" t="str">
        <f t="shared" si="6"/>
        <v>월</v>
      </c>
      <c r="C777" s="55" t="str">
        <f t="shared" si="7"/>
        <v>00년 1월 1주차</v>
      </c>
      <c r="D777" s="55"/>
      <c r="E777" s="54"/>
      <c r="F777" s="54"/>
      <c r="G777" s="54"/>
      <c r="H777" s="33"/>
      <c r="I777" s="54"/>
      <c r="J777" s="35"/>
      <c r="K777" s="35"/>
      <c r="L777" s="34"/>
      <c r="M777" s="34"/>
      <c r="N777" s="35"/>
      <c r="O777" s="34"/>
      <c r="P777" s="59"/>
      <c r="Q777" s="33"/>
      <c r="R777" s="59"/>
      <c r="S777" s="34"/>
      <c r="T777" s="47"/>
      <c r="U777" s="48"/>
      <c r="V777" s="49"/>
      <c r="W777" s="37"/>
      <c r="X777" s="60"/>
      <c r="Y777" s="37"/>
      <c r="Z777" s="37"/>
      <c r="AA777" s="37"/>
      <c r="AB777" s="37"/>
      <c r="AC777" s="37"/>
    </row>
    <row r="778" spans="1:29" ht="45" customHeight="1">
      <c r="A778" s="54"/>
      <c r="B778" s="55" t="str">
        <f t="shared" si="6"/>
        <v>월</v>
      </c>
      <c r="C778" s="55" t="str">
        <f t="shared" si="7"/>
        <v>00년 1월 1주차</v>
      </c>
      <c r="D778" s="55"/>
      <c r="E778" s="54"/>
      <c r="F778" s="54"/>
      <c r="G778" s="54"/>
      <c r="H778" s="33"/>
      <c r="I778" s="54"/>
      <c r="J778" s="35"/>
      <c r="K778" s="35"/>
      <c r="L778" s="34"/>
      <c r="M778" s="34"/>
      <c r="N778" s="35"/>
      <c r="O778" s="34"/>
      <c r="P778" s="59"/>
      <c r="Q778" s="33"/>
      <c r="R778" s="59"/>
      <c r="S778" s="34"/>
      <c r="T778" s="47"/>
      <c r="U778" s="48"/>
      <c r="V778" s="49"/>
      <c r="W778" s="37"/>
      <c r="X778" s="60"/>
      <c r="Y778" s="37"/>
      <c r="Z778" s="37"/>
      <c r="AA778" s="37"/>
      <c r="AB778" s="37"/>
      <c r="AC778" s="37"/>
    </row>
    <row r="779" spans="1:29" ht="45" customHeight="1">
      <c r="A779" s="54"/>
      <c r="B779" s="55" t="str">
        <f t="shared" si="6"/>
        <v>월</v>
      </c>
      <c r="C779" s="55" t="str">
        <f t="shared" si="7"/>
        <v>00년 1월 1주차</v>
      </c>
      <c r="D779" s="55"/>
      <c r="E779" s="54"/>
      <c r="F779" s="54"/>
      <c r="G779" s="54"/>
      <c r="H779" s="33"/>
      <c r="I779" s="54"/>
      <c r="J779" s="35"/>
      <c r="K779" s="35"/>
      <c r="L779" s="34"/>
      <c r="M779" s="34"/>
      <c r="N779" s="35"/>
      <c r="O779" s="34"/>
      <c r="P779" s="59"/>
      <c r="Q779" s="33"/>
      <c r="R779" s="59"/>
      <c r="S779" s="34"/>
      <c r="T779" s="47"/>
      <c r="U779" s="48"/>
      <c r="V779" s="49"/>
      <c r="W779" s="37"/>
      <c r="X779" s="60"/>
      <c r="Y779" s="37"/>
      <c r="Z779" s="37"/>
      <c r="AA779" s="37"/>
      <c r="AB779" s="37"/>
      <c r="AC779" s="37"/>
    </row>
    <row r="780" spans="1:29" ht="45" customHeight="1">
      <c r="A780" s="54"/>
      <c r="B780" s="55" t="str">
        <f t="shared" si="6"/>
        <v>월</v>
      </c>
      <c r="C780" s="55" t="str">
        <f t="shared" si="7"/>
        <v>00년 1월 1주차</v>
      </c>
      <c r="D780" s="55"/>
      <c r="E780" s="54"/>
      <c r="F780" s="54"/>
      <c r="G780" s="54"/>
      <c r="H780" s="33"/>
      <c r="I780" s="54"/>
      <c r="J780" s="35"/>
      <c r="K780" s="35"/>
      <c r="L780" s="34"/>
      <c r="M780" s="34"/>
      <c r="N780" s="35"/>
      <c r="O780" s="34"/>
      <c r="P780" s="59"/>
      <c r="Q780" s="33"/>
      <c r="R780" s="59"/>
      <c r="S780" s="34"/>
      <c r="T780" s="47"/>
      <c r="U780" s="48"/>
      <c r="V780" s="49"/>
      <c r="W780" s="37"/>
      <c r="X780" s="60"/>
      <c r="Y780" s="37"/>
      <c r="Z780" s="37"/>
      <c r="AA780" s="37"/>
      <c r="AB780" s="37"/>
      <c r="AC780" s="37"/>
    </row>
    <row r="781" spans="1:29" ht="45" customHeight="1">
      <c r="A781" s="54"/>
      <c r="B781" s="55" t="str">
        <f t="shared" si="6"/>
        <v>월</v>
      </c>
      <c r="C781" s="55" t="str">
        <f t="shared" si="7"/>
        <v>00년 1월 1주차</v>
      </c>
      <c r="D781" s="55"/>
      <c r="E781" s="54"/>
      <c r="F781" s="54"/>
      <c r="G781" s="54"/>
      <c r="H781" s="33"/>
      <c r="I781" s="54"/>
      <c r="J781" s="35"/>
      <c r="K781" s="35"/>
      <c r="L781" s="34"/>
      <c r="M781" s="34"/>
      <c r="N781" s="35"/>
      <c r="O781" s="34"/>
      <c r="P781" s="59"/>
      <c r="Q781" s="33"/>
      <c r="R781" s="59"/>
      <c r="S781" s="34"/>
      <c r="T781" s="47"/>
      <c r="U781" s="48"/>
      <c r="V781" s="49"/>
      <c r="W781" s="37"/>
      <c r="X781" s="60"/>
      <c r="Y781" s="37"/>
      <c r="Z781" s="37"/>
      <c r="AA781" s="37"/>
      <c r="AB781" s="37"/>
      <c r="AC781" s="37"/>
    </row>
    <row r="782" spans="1:29" ht="45" customHeight="1">
      <c r="A782" s="54"/>
      <c r="B782" s="55" t="str">
        <f t="shared" si="6"/>
        <v>월</v>
      </c>
      <c r="C782" s="55" t="str">
        <f t="shared" si="7"/>
        <v>00년 1월 1주차</v>
      </c>
      <c r="D782" s="55"/>
      <c r="E782" s="54"/>
      <c r="F782" s="54"/>
      <c r="G782" s="54"/>
      <c r="H782" s="33"/>
      <c r="I782" s="54"/>
      <c r="J782" s="35"/>
      <c r="K782" s="35"/>
      <c r="L782" s="34"/>
      <c r="M782" s="34"/>
      <c r="N782" s="35"/>
      <c r="O782" s="34"/>
      <c r="P782" s="59"/>
      <c r="Q782" s="33"/>
      <c r="R782" s="59"/>
      <c r="S782" s="34"/>
      <c r="T782" s="47"/>
      <c r="U782" s="48"/>
      <c r="V782" s="49"/>
      <c r="W782" s="37"/>
      <c r="X782" s="60"/>
      <c r="Y782" s="37"/>
      <c r="Z782" s="37"/>
      <c r="AA782" s="37"/>
      <c r="AB782" s="37"/>
      <c r="AC782" s="37"/>
    </row>
    <row r="783" spans="1:29" ht="45" customHeight="1">
      <c r="A783" s="54"/>
      <c r="B783" s="55" t="str">
        <f t="shared" si="6"/>
        <v>월</v>
      </c>
      <c r="C783" s="55" t="str">
        <f t="shared" si="7"/>
        <v>00년 1월 1주차</v>
      </c>
      <c r="D783" s="55"/>
      <c r="E783" s="54"/>
      <c r="F783" s="54"/>
      <c r="G783" s="54"/>
      <c r="H783" s="33"/>
      <c r="I783" s="54"/>
      <c r="J783" s="35"/>
      <c r="K783" s="35"/>
      <c r="L783" s="34"/>
      <c r="M783" s="34"/>
      <c r="N783" s="35"/>
      <c r="O783" s="34"/>
      <c r="P783" s="59"/>
      <c r="Q783" s="33"/>
      <c r="R783" s="59"/>
      <c r="S783" s="34"/>
      <c r="T783" s="47"/>
      <c r="U783" s="48"/>
      <c r="V783" s="49"/>
      <c r="W783" s="37"/>
      <c r="X783" s="60"/>
      <c r="Y783" s="37"/>
      <c r="Z783" s="37"/>
      <c r="AA783" s="37"/>
      <c r="AB783" s="37"/>
      <c r="AC783" s="37"/>
    </row>
    <row r="784" spans="1:29" ht="45" customHeight="1">
      <c r="A784" s="54"/>
      <c r="B784" s="55" t="str">
        <f t="shared" si="6"/>
        <v>월</v>
      </c>
      <c r="C784" s="55" t="str">
        <f t="shared" si="7"/>
        <v>00년 1월 1주차</v>
      </c>
      <c r="D784" s="55"/>
      <c r="E784" s="54"/>
      <c r="F784" s="54"/>
      <c r="G784" s="54"/>
      <c r="H784" s="33"/>
      <c r="I784" s="54"/>
      <c r="J784" s="35"/>
      <c r="K784" s="35"/>
      <c r="L784" s="34"/>
      <c r="M784" s="34"/>
      <c r="N784" s="35"/>
      <c r="O784" s="34"/>
      <c r="P784" s="59"/>
      <c r="Q784" s="33"/>
      <c r="R784" s="59"/>
      <c r="S784" s="34"/>
      <c r="T784" s="47"/>
      <c r="U784" s="48"/>
      <c r="V784" s="49"/>
      <c r="W784" s="37"/>
      <c r="X784" s="60"/>
      <c r="Y784" s="37"/>
      <c r="Z784" s="37"/>
      <c r="AA784" s="37"/>
      <c r="AB784" s="37"/>
      <c r="AC784" s="37"/>
    </row>
    <row r="785" spans="1:29" ht="45" customHeight="1">
      <c r="A785" s="54"/>
      <c r="B785" s="55" t="str">
        <f t="shared" si="6"/>
        <v>월</v>
      </c>
      <c r="C785" s="55" t="str">
        <f t="shared" si="7"/>
        <v>00년 1월 1주차</v>
      </c>
      <c r="D785" s="55"/>
      <c r="E785" s="54"/>
      <c r="F785" s="54"/>
      <c r="G785" s="54"/>
      <c r="H785" s="33"/>
      <c r="I785" s="54"/>
      <c r="J785" s="35"/>
      <c r="K785" s="35"/>
      <c r="L785" s="34"/>
      <c r="M785" s="34"/>
      <c r="N785" s="35"/>
      <c r="O785" s="34"/>
      <c r="P785" s="59"/>
      <c r="Q785" s="33"/>
      <c r="R785" s="59"/>
      <c r="S785" s="34"/>
      <c r="T785" s="47"/>
      <c r="U785" s="48"/>
      <c r="V785" s="49"/>
      <c r="W785" s="37"/>
      <c r="X785" s="60"/>
      <c r="Y785" s="37"/>
      <c r="Z785" s="37"/>
      <c r="AA785" s="37"/>
      <c r="AB785" s="37"/>
      <c r="AC785" s="37"/>
    </row>
    <row r="786" spans="1:29" ht="45" customHeight="1">
      <c r="A786" s="54"/>
      <c r="B786" s="55" t="str">
        <f t="shared" si="6"/>
        <v>월</v>
      </c>
      <c r="C786" s="55" t="str">
        <f t="shared" si="7"/>
        <v>00년 1월 1주차</v>
      </c>
      <c r="D786" s="55"/>
      <c r="E786" s="54"/>
      <c r="F786" s="54"/>
      <c r="G786" s="54"/>
      <c r="H786" s="33"/>
      <c r="I786" s="54"/>
      <c r="J786" s="35"/>
      <c r="K786" s="35"/>
      <c r="L786" s="34"/>
      <c r="M786" s="34"/>
      <c r="N786" s="35"/>
      <c r="O786" s="34"/>
      <c r="P786" s="59"/>
      <c r="Q786" s="33"/>
      <c r="R786" s="59"/>
      <c r="S786" s="34"/>
      <c r="T786" s="47"/>
      <c r="U786" s="48"/>
      <c r="V786" s="49"/>
      <c r="W786" s="37"/>
      <c r="X786" s="60"/>
      <c r="Y786" s="37"/>
      <c r="Z786" s="37"/>
      <c r="AA786" s="37"/>
      <c r="AB786" s="37"/>
      <c r="AC786" s="37"/>
    </row>
    <row r="787" spans="1:29" ht="45" customHeight="1">
      <c r="A787" s="54"/>
      <c r="B787" s="55" t="str">
        <f t="shared" si="6"/>
        <v>월</v>
      </c>
      <c r="C787" s="55" t="str">
        <f t="shared" si="7"/>
        <v>00년 1월 1주차</v>
      </c>
      <c r="D787" s="55"/>
      <c r="E787" s="54"/>
      <c r="F787" s="54"/>
      <c r="G787" s="54"/>
      <c r="H787" s="33"/>
      <c r="I787" s="54"/>
      <c r="J787" s="35"/>
      <c r="K787" s="35"/>
      <c r="L787" s="34"/>
      <c r="M787" s="34"/>
      <c r="N787" s="35"/>
      <c r="O787" s="34"/>
      <c r="P787" s="59"/>
      <c r="Q787" s="33"/>
      <c r="R787" s="59"/>
      <c r="S787" s="34"/>
      <c r="T787" s="47"/>
      <c r="U787" s="48"/>
      <c r="V787" s="49"/>
      <c r="W787" s="37"/>
      <c r="X787" s="60"/>
      <c r="Y787" s="37"/>
      <c r="Z787" s="37"/>
      <c r="AA787" s="37"/>
      <c r="AB787" s="37"/>
      <c r="AC787" s="37"/>
    </row>
    <row r="788" spans="1:29" ht="45" customHeight="1">
      <c r="A788" s="54"/>
      <c r="B788" s="55" t="str">
        <f t="shared" si="6"/>
        <v>월</v>
      </c>
      <c r="C788" s="55" t="str">
        <f t="shared" si="7"/>
        <v>00년 1월 1주차</v>
      </c>
      <c r="D788" s="55"/>
      <c r="E788" s="54"/>
      <c r="F788" s="54"/>
      <c r="G788" s="54"/>
      <c r="H788" s="33"/>
      <c r="I788" s="54"/>
      <c r="J788" s="35"/>
      <c r="K788" s="35"/>
      <c r="L788" s="34"/>
      <c r="M788" s="34"/>
      <c r="N788" s="35"/>
      <c r="O788" s="34"/>
      <c r="P788" s="59"/>
      <c r="Q788" s="33"/>
      <c r="R788" s="59"/>
      <c r="S788" s="34"/>
      <c r="T788" s="47"/>
      <c r="U788" s="48"/>
      <c r="V788" s="49"/>
      <c r="W788" s="37"/>
      <c r="X788" s="60"/>
      <c r="Y788" s="37"/>
      <c r="Z788" s="37"/>
      <c r="AA788" s="37"/>
      <c r="AB788" s="37"/>
      <c r="AC788" s="37"/>
    </row>
    <row r="789" spans="1:29" ht="45" customHeight="1">
      <c r="A789" s="54"/>
      <c r="B789" s="55" t="str">
        <f t="shared" si="6"/>
        <v>월</v>
      </c>
      <c r="C789" s="55" t="str">
        <f t="shared" si="7"/>
        <v>00년 1월 1주차</v>
      </c>
      <c r="D789" s="55"/>
      <c r="E789" s="54"/>
      <c r="F789" s="54"/>
      <c r="G789" s="54"/>
      <c r="H789" s="33"/>
      <c r="I789" s="54"/>
      <c r="J789" s="35"/>
      <c r="K789" s="35"/>
      <c r="L789" s="34"/>
      <c r="M789" s="34"/>
      <c r="N789" s="35"/>
      <c r="O789" s="34"/>
      <c r="P789" s="59"/>
      <c r="Q789" s="33"/>
      <c r="R789" s="59"/>
      <c r="S789" s="34"/>
      <c r="T789" s="47"/>
      <c r="U789" s="48"/>
      <c r="V789" s="49"/>
      <c r="W789" s="37"/>
      <c r="X789" s="60"/>
      <c r="Y789" s="37"/>
      <c r="Z789" s="37"/>
      <c r="AA789" s="37"/>
      <c r="AB789" s="37"/>
      <c r="AC789" s="37"/>
    </row>
    <row r="790" spans="1:29" ht="45" customHeight="1">
      <c r="A790" s="54"/>
      <c r="B790" s="55" t="str">
        <f t="shared" si="6"/>
        <v>월</v>
      </c>
      <c r="C790" s="55" t="str">
        <f t="shared" si="7"/>
        <v>00년 1월 1주차</v>
      </c>
      <c r="D790" s="55"/>
      <c r="E790" s="54"/>
      <c r="F790" s="54"/>
      <c r="G790" s="54"/>
      <c r="H790" s="33"/>
      <c r="I790" s="54"/>
      <c r="J790" s="35"/>
      <c r="K790" s="35"/>
      <c r="L790" s="34"/>
      <c r="M790" s="34"/>
      <c r="N790" s="35"/>
      <c r="O790" s="34"/>
      <c r="P790" s="59"/>
      <c r="Q790" s="33"/>
      <c r="R790" s="59"/>
      <c r="S790" s="34"/>
      <c r="T790" s="47"/>
      <c r="U790" s="48"/>
      <c r="V790" s="49"/>
      <c r="W790" s="37"/>
      <c r="X790" s="60"/>
      <c r="Y790" s="37"/>
      <c r="Z790" s="37"/>
      <c r="AA790" s="37"/>
      <c r="AB790" s="37"/>
      <c r="AC790" s="37"/>
    </row>
    <row r="791" spans="1:29" ht="45" customHeight="1">
      <c r="A791" s="54"/>
      <c r="B791" s="55" t="str">
        <f t="shared" si="6"/>
        <v>월</v>
      </c>
      <c r="C791" s="55" t="str">
        <f t="shared" si="7"/>
        <v>00년 1월 1주차</v>
      </c>
      <c r="D791" s="55"/>
      <c r="E791" s="54"/>
      <c r="F791" s="54"/>
      <c r="G791" s="54"/>
      <c r="H791" s="33"/>
      <c r="I791" s="54"/>
      <c r="J791" s="35"/>
      <c r="K791" s="35"/>
      <c r="L791" s="34"/>
      <c r="M791" s="34"/>
      <c r="N791" s="35"/>
      <c r="O791" s="34"/>
      <c r="P791" s="59"/>
      <c r="Q791" s="33"/>
      <c r="R791" s="59"/>
      <c r="S791" s="34"/>
      <c r="T791" s="47"/>
      <c r="U791" s="48"/>
      <c r="V791" s="49"/>
      <c r="W791" s="37"/>
      <c r="X791" s="60"/>
      <c r="Y791" s="37"/>
      <c r="Z791" s="37"/>
      <c r="AA791" s="37"/>
      <c r="AB791" s="37"/>
      <c r="AC791" s="37"/>
    </row>
    <row r="792" spans="1:29" ht="45" customHeight="1">
      <c r="A792" s="54"/>
      <c r="B792" s="55" t="str">
        <f t="shared" si="6"/>
        <v>월</v>
      </c>
      <c r="C792" s="55" t="str">
        <f t="shared" si="7"/>
        <v>00년 1월 1주차</v>
      </c>
      <c r="D792" s="55"/>
      <c r="E792" s="54"/>
      <c r="F792" s="54"/>
      <c r="G792" s="54"/>
      <c r="H792" s="33"/>
      <c r="I792" s="54"/>
      <c r="J792" s="35"/>
      <c r="K792" s="35"/>
      <c r="L792" s="34"/>
      <c r="M792" s="34"/>
      <c r="N792" s="35"/>
      <c r="O792" s="34"/>
      <c r="P792" s="59"/>
      <c r="Q792" s="33"/>
      <c r="R792" s="59"/>
      <c r="S792" s="34"/>
      <c r="T792" s="47"/>
      <c r="U792" s="48"/>
      <c r="V792" s="49"/>
      <c r="W792" s="37"/>
      <c r="X792" s="60"/>
      <c r="Y792" s="37"/>
      <c r="Z792" s="37"/>
      <c r="AA792" s="37"/>
      <c r="AB792" s="37"/>
      <c r="AC792" s="37"/>
    </row>
    <row r="793" spans="1:29" ht="45" customHeight="1">
      <c r="A793" s="54"/>
      <c r="B793" s="55" t="str">
        <f t="shared" si="6"/>
        <v>월</v>
      </c>
      <c r="C793" s="55" t="str">
        <f t="shared" si="7"/>
        <v>00년 1월 1주차</v>
      </c>
      <c r="D793" s="55"/>
      <c r="E793" s="54"/>
      <c r="F793" s="54"/>
      <c r="G793" s="54"/>
      <c r="H793" s="33"/>
      <c r="I793" s="54"/>
      <c r="J793" s="35"/>
      <c r="K793" s="35"/>
      <c r="L793" s="34"/>
      <c r="M793" s="34"/>
      <c r="N793" s="35"/>
      <c r="O793" s="34"/>
      <c r="P793" s="59"/>
      <c r="Q793" s="33"/>
      <c r="R793" s="59"/>
      <c r="S793" s="34"/>
      <c r="T793" s="47"/>
      <c r="U793" s="48"/>
      <c r="V793" s="49"/>
      <c r="W793" s="37"/>
      <c r="X793" s="60"/>
      <c r="Y793" s="37"/>
      <c r="Z793" s="37"/>
      <c r="AA793" s="37"/>
      <c r="AB793" s="37"/>
      <c r="AC793" s="37"/>
    </row>
    <row r="794" spans="1:29" ht="45" customHeight="1">
      <c r="A794" s="54"/>
      <c r="B794" s="55" t="str">
        <f t="shared" si="6"/>
        <v>월</v>
      </c>
      <c r="C794" s="55" t="str">
        <f t="shared" si="7"/>
        <v>00년 1월 1주차</v>
      </c>
      <c r="D794" s="55"/>
      <c r="E794" s="54"/>
      <c r="F794" s="54"/>
      <c r="G794" s="54"/>
      <c r="H794" s="33"/>
      <c r="I794" s="54"/>
      <c r="J794" s="35"/>
      <c r="K794" s="35"/>
      <c r="L794" s="34"/>
      <c r="M794" s="34"/>
      <c r="N794" s="35"/>
      <c r="O794" s="34"/>
      <c r="P794" s="59"/>
      <c r="Q794" s="33"/>
      <c r="R794" s="59"/>
      <c r="S794" s="34"/>
      <c r="T794" s="47"/>
      <c r="U794" s="48"/>
      <c r="V794" s="49"/>
      <c r="W794" s="37"/>
      <c r="X794" s="60"/>
      <c r="Y794" s="37"/>
      <c r="Z794" s="37"/>
      <c r="AA794" s="37"/>
      <c r="AB794" s="37"/>
      <c r="AC794" s="37"/>
    </row>
    <row r="795" spans="1:29" ht="45" customHeight="1">
      <c r="A795" s="54"/>
      <c r="B795" s="55" t="str">
        <f t="shared" si="6"/>
        <v>월</v>
      </c>
      <c r="C795" s="55" t="str">
        <f t="shared" si="7"/>
        <v>00년 1월 1주차</v>
      </c>
      <c r="D795" s="55"/>
      <c r="E795" s="54"/>
      <c r="F795" s="54"/>
      <c r="G795" s="54"/>
      <c r="H795" s="33"/>
      <c r="I795" s="54"/>
      <c r="J795" s="35"/>
      <c r="K795" s="35"/>
      <c r="L795" s="34"/>
      <c r="M795" s="34"/>
      <c r="N795" s="35"/>
      <c r="O795" s="34"/>
      <c r="P795" s="59"/>
      <c r="Q795" s="33"/>
      <c r="R795" s="59"/>
      <c r="S795" s="34"/>
      <c r="T795" s="47"/>
      <c r="U795" s="48"/>
      <c r="V795" s="49"/>
      <c r="W795" s="37"/>
      <c r="X795" s="60"/>
      <c r="Y795" s="37"/>
      <c r="Z795" s="37"/>
      <c r="AA795" s="37"/>
      <c r="AB795" s="37"/>
      <c r="AC795" s="37"/>
    </row>
    <row r="796" spans="1:29" ht="45" customHeight="1">
      <c r="A796" s="54"/>
      <c r="B796" s="55" t="str">
        <f t="shared" si="6"/>
        <v>월</v>
      </c>
      <c r="C796" s="55" t="str">
        <f t="shared" si="7"/>
        <v>00년 1월 1주차</v>
      </c>
      <c r="D796" s="55"/>
      <c r="E796" s="54"/>
      <c r="F796" s="54"/>
      <c r="G796" s="54"/>
      <c r="H796" s="33"/>
      <c r="I796" s="54"/>
      <c r="J796" s="35"/>
      <c r="K796" s="35"/>
      <c r="L796" s="34"/>
      <c r="M796" s="34"/>
      <c r="N796" s="35"/>
      <c r="O796" s="34"/>
      <c r="P796" s="59"/>
      <c r="Q796" s="33"/>
      <c r="R796" s="59"/>
      <c r="S796" s="34"/>
      <c r="T796" s="47"/>
      <c r="U796" s="48"/>
      <c r="V796" s="49"/>
      <c r="W796" s="37"/>
      <c r="X796" s="60"/>
      <c r="Y796" s="37"/>
      <c r="Z796" s="37"/>
      <c r="AA796" s="37"/>
      <c r="AB796" s="37"/>
      <c r="AC796" s="37"/>
    </row>
    <row r="797" spans="1:29" ht="45" customHeight="1">
      <c r="A797" s="54"/>
      <c r="B797" s="55" t="str">
        <f t="shared" si="6"/>
        <v>월</v>
      </c>
      <c r="C797" s="55" t="str">
        <f t="shared" si="7"/>
        <v>00년 1월 1주차</v>
      </c>
      <c r="D797" s="55"/>
      <c r="E797" s="54"/>
      <c r="F797" s="54"/>
      <c r="G797" s="54"/>
      <c r="H797" s="33"/>
      <c r="I797" s="54"/>
      <c r="J797" s="35"/>
      <c r="K797" s="35"/>
      <c r="L797" s="34"/>
      <c r="M797" s="34"/>
      <c r="N797" s="35"/>
      <c r="O797" s="34"/>
      <c r="P797" s="59"/>
      <c r="Q797" s="33"/>
      <c r="R797" s="59"/>
      <c r="S797" s="34"/>
      <c r="T797" s="47"/>
      <c r="U797" s="48"/>
      <c r="V797" s="49"/>
      <c r="W797" s="37"/>
      <c r="X797" s="60"/>
      <c r="Y797" s="37"/>
      <c r="Z797" s="37"/>
      <c r="AA797" s="37"/>
      <c r="AB797" s="37"/>
      <c r="AC797" s="37"/>
    </row>
    <row r="798" spans="1:29" ht="45" customHeight="1">
      <c r="A798" s="54"/>
      <c r="B798" s="55" t="str">
        <f t="shared" si="6"/>
        <v>월</v>
      </c>
      <c r="C798" s="55" t="str">
        <f t="shared" si="7"/>
        <v>00년 1월 1주차</v>
      </c>
      <c r="D798" s="55"/>
      <c r="E798" s="54"/>
      <c r="F798" s="54"/>
      <c r="G798" s="54"/>
      <c r="H798" s="33"/>
      <c r="I798" s="54"/>
      <c r="J798" s="35"/>
      <c r="K798" s="35"/>
      <c r="L798" s="34"/>
      <c r="M798" s="34"/>
      <c r="N798" s="35"/>
      <c r="O798" s="34"/>
      <c r="P798" s="59"/>
      <c r="Q798" s="33"/>
      <c r="R798" s="59"/>
      <c r="S798" s="34"/>
      <c r="T798" s="47"/>
      <c r="U798" s="48"/>
      <c r="V798" s="49"/>
      <c r="W798" s="37"/>
      <c r="X798" s="60"/>
      <c r="Y798" s="37"/>
      <c r="Z798" s="37"/>
      <c r="AA798" s="37"/>
      <c r="AB798" s="37"/>
      <c r="AC798" s="37"/>
    </row>
    <row r="799" spans="1:29" ht="45" customHeight="1">
      <c r="A799" s="54"/>
      <c r="B799" s="55" t="str">
        <f t="shared" si="6"/>
        <v>월</v>
      </c>
      <c r="C799" s="55" t="str">
        <f t="shared" si="7"/>
        <v>00년 1월 1주차</v>
      </c>
      <c r="D799" s="55"/>
      <c r="E799" s="54"/>
      <c r="F799" s="54"/>
      <c r="G799" s="54"/>
      <c r="H799" s="33"/>
      <c r="I799" s="54"/>
      <c r="J799" s="35"/>
      <c r="K799" s="35"/>
      <c r="L799" s="34"/>
      <c r="M799" s="34"/>
      <c r="N799" s="35"/>
      <c r="O799" s="34"/>
      <c r="P799" s="59"/>
      <c r="Q799" s="33"/>
      <c r="R799" s="59"/>
      <c r="S799" s="34"/>
      <c r="T799" s="47"/>
      <c r="U799" s="48"/>
      <c r="V799" s="49"/>
      <c r="W799" s="37"/>
      <c r="X799" s="60"/>
      <c r="Y799" s="37"/>
      <c r="Z799" s="37"/>
      <c r="AA799" s="37"/>
      <c r="AB799" s="37"/>
      <c r="AC799" s="37"/>
    </row>
    <row r="800" spans="1:29" ht="45" customHeight="1">
      <c r="A800" s="54"/>
      <c r="B800" s="55" t="str">
        <f t="shared" si="6"/>
        <v>월</v>
      </c>
      <c r="C800" s="55" t="str">
        <f t="shared" si="7"/>
        <v>00년 1월 1주차</v>
      </c>
      <c r="D800" s="55"/>
      <c r="E800" s="54"/>
      <c r="F800" s="54"/>
      <c r="G800" s="54"/>
      <c r="H800" s="33"/>
      <c r="I800" s="54"/>
      <c r="J800" s="35"/>
      <c r="K800" s="35"/>
      <c r="L800" s="34"/>
      <c r="M800" s="34"/>
      <c r="N800" s="35"/>
      <c r="O800" s="34"/>
      <c r="P800" s="59"/>
      <c r="Q800" s="33"/>
      <c r="R800" s="59"/>
      <c r="S800" s="34"/>
      <c r="T800" s="47"/>
      <c r="U800" s="48"/>
      <c r="V800" s="49"/>
      <c r="W800" s="37"/>
      <c r="X800" s="60"/>
      <c r="Y800" s="37"/>
      <c r="Z800" s="37"/>
      <c r="AA800" s="37"/>
      <c r="AB800" s="37"/>
      <c r="AC800" s="37"/>
    </row>
    <row r="801" spans="1:29" ht="45" customHeight="1">
      <c r="A801" s="54"/>
      <c r="B801" s="55" t="str">
        <f t="shared" si="6"/>
        <v>월</v>
      </c>
      <c r="C801" s="55" t="str">
        <f t="shared" si="7"/>
        <v>00년 1월 1주차</v>
      </c>
      <c r="D801" s="55"/>
      <c r="E801" s="54"/>
      <c r="F801" s="54"/>
      <c r="G801" s="54"/>
      <c r="H801" s="33"/>
      <c r="I801" s="54"/>
      <c r="J801" s="35"/>
      <c r="K801" s="35"/>
      <c r="L801" s="34"/>
      <c r="M801" s="34"/>
      <c r="N801" s="35"/>
      <c r="O801" s="34"/>
      <c r="P801" s="59"/>
      <c r="Q801" s="33"/>
      <c r="R801" s="59"/>
      <c r="S801" s="34"/>
      <c r="T801" s="47"/>
      <c r="U801" s="48"/>
      <c r="V801" s="49"/>
      <c r="W801" s="37"/>
      <c r="X801" s="60"/>
      <c r="Y801" s="37"/>
      <c r="Z801" s="37"/>
      <c r="AA801" s="37"/>
      <c r="AB801" s="37"/>
      <c r="AC801" s="37"/>
    </row>
    <row r="802" spans="1:29" ht="45" customHeight="1">
      <c r="A802" s="54"/>
      <c r="B802" s="55" t="str">
        <f t="shared" si="6"/>
        <v>월</v>
      </c>
      <c r="C802" s="55" t="str">
        <f t="shared" si="7"/>
        <v>00년 1월 1주차</v>
      </c>
      <c r="D802" s="55"/>
      <c r="E802" s="54"/>
      <c r="F802" s="54"/>
      <c r="G802" s="54"/>
      <c r="H802" s="33"/>
      <c r="I802" s="54"/>
      <c r="J802" s="35"/>
      <c r="K802" s="35"/>
      <c r="L802" s="34"/>
      <c r="M802" s="34"/>
      <c r="N802" s="35"/>
      <c r="O802" s="34"/>
      <c r="P802" s="59"/>
      <c r="Q802" s="33"/>
      <c r="R802" s="59"/>
      <c r="S802" s="34"/>
      <c r="T802" s="47"/>
      <c r="U802" s="48"/>
      <c r="V802" s="49"/>
      <c r="W802" s="37"/>
      <c r="X802" s="60"/>
      <c r="Y802" s="37"/>
      <c r="Z802" s="37"/>
      <c r="AA802" s="37"/>
      <c r="AB802" s="37"/>
      <c r="AC802" s="37"/>
    </row>
    <row r="803" spans="1:29" ht="45" customHeight="1">
      <c r="A803" s="54"/>
      <c r="B803" s="55" t="str">
        <f t="shared" si="6"/>
        <v>월</v>
      </c>
      <c r="C803" s="55" t="str">
        <f t="shared" si="7"/>
        <v>00년 1월 1주차</v>
      </c>
      <c r="D803" s="55"/>
      <c r="E803" s="54"/>
      <c r="F803" s="54"/>
      <c r="G803" s="54"/>
      <c r="H803" s="33"/>
      <c r="I803" s="54"/>
      <c r="J803" s="35"/>
      <c r="K803" s="35"/>
      <c r="L803" s="34"/>
      <c r="M803" s="34"/>
      <c r="N803" s="35"/>
      <c r="O803" s="34"/>
      <c r="P803" s="59"/>
      <c r="Q803" s="33"/>
      <c r="R803" s="59"/>
      <c r="S803" s="34"/>
      <c r="T803" s="47"/>
      <c r="U803" s="48"/>
      <c r="V803" s="49"/>
      <c r="W803" s="37"/>
      <c r="X803" s="60"/>
      <c r="Y803" s="37"/>
      <c r="Z803" s="37"/>
      <c r="AA803" s="37"/>
      <c r="AB803" s="37"/>
      <c r="AC803" s="37"/>
    </row>
    <row r="804" spans="1:29" ht="45" customHeight="1">
      <c r="A804" s="54"/>
      <c r="B804" s="55" t="str">
        <f t="shared" si="6"/>
        <v>월</v>
      </c>
      <c r="C804" s="55" t="str">
        <f t="shared" si="7"/>
        <v>00년 1월 1주차</v>
      </c>
      <c r="D804" s="55"/>
      <c r="E804" s="54"/>
      <c r="F804" s="54"/>
      <c r="G804" s="54"/>
      <c r="H804" s="33"/>
      <c r="I804" s="54"/>
      <c r="J804" s="35"/>
      <c r="K804" s="35"/>
      <c r="L804" s="34"/>
      <c r="M804" s="34"/>
      <c r="N804" s="35"/>
      <c r="O804" s="34"/>
      <c r="P804" s="59"/>
      <c r="Q804" s="33"/>
      <c r="R804" s="59"/>
      <c r="S804" s="34"/>
      <c r="T804" s="47"/>
      <c r="U804" s="48"/>
      <c r="V804" s="49"/>
      <c r="W804" s="37"/>
      <c r="X804" s="60"/>
      <c r="Y804" s="37"/>
      <c r="Z804" s="37"/>
      <c r="AA804" s="37"/>
      <c r="AB804" s="37"/>
      <c r="AC804" s="37"/>
    </row>
    <row r="805" spans="1:29" ht="45" customHeight="1">
      <c r="A805" s="54"/>
      <c r="B805" s="55" t="str">
        <f t="shared" si="6"/>
        <v>월</v>
      </c>
      <c r="C805" s="55" t="str">
        <f t="shared" si="7"/>
        <v>00년 1월 1주차</v>
      </c>
      <c r="D805" s="55"/>
      <c r="E805" s="54"/>
      <c r="F805" s="54"/>
      <c r="G805" s="54"/>
      <c r="H805" s="33"/>
      <c r="I805" s="54"/>
      <c r="J805" s="35"/>
      <c r="K805" s="35"/>
      <c r="L805" s="34"/>
      <c r="M805" s="34"/>
      <c r="N805" s="35"/>
      <c r="O805" s="34"/>
      <c r="P805" s="59"/>
      <c r="Q805" s="33"/>
      <c r="R805" s="59"/>
      <c r="S805" s="34"/>
      <c r="T805" s="47"/>
      <c r="U805" s="48"/>
      <c r="V805" s="49"/>
      <c r="W805" s="37"/>
      <c r="X805" s="60"/>
      <c r="Y805" s="37"/>
      <c r="Z805" s="37"/>
      <c r="AA805" s="37"/>
      <c r="AB805" s="37"/>
      <c r="AC805" s="37"/>
    </row>
    <row r="806" spans="1:29" ht="45" customHeight="1">
      <c r="A806" s="54"/>
      <c r="B806" s="55" t="str">
        <f t="shared" si="6"/>
        <v>월</v>
      </c>
      <c r="C806" s="55" t="str">
        <f t="shared" si="7"/>
        <v>00년 1월 1주차</v>
      </c>
      <c r="D806" s="55"/>
      <c r="E806" s="54"/>
      <c r="F806" s="54"/>
      <c r="G806" s="54"/>
      <c r="H806" s="33"/>
      <c r="I806" s="54"/>
      <c r="J806" s="35"/>
      <c r="K806" s="35"/>
      <c r="L806" s="34"/>
      <c r="M806" s="34"/>
      <c r="N806" s="35"/>
      <c r="O806" s="34"/>
      <c r="P806" s="59"/>
      <c r="Q806" s="33"/>
      <c r="R806" s="59"/>
      <c r="S806" s="34"/>
      <c r="T806" s="47"/>
      <c r="U806" s="48"/>
      <c r="V806" s="49"/>
      <c r="W806" s="37"/>
      <c r="X806" s="60"/>
      <c r="Y806" s="37"/>
      <c r="Z806" s="37"/>
      <c r="AA806" s="37"/>
      <c r="AB806" s="37"/>
      <c r="AC806" s="37"/>
    </row>
    <row r="807" spans="1:29" ht="45" customHeight="1">
      <c r="A807" s="54"/>
      <c r="B807" s="55" t="str">
        <f t="shared" si="6"/>
        <v>월</v>
      </c>
      <c r="C807" s="55" t="str">
        <f t="shared" si="7"/>
        <v>00년 1월 1주차</v>
      </c>
      <c r="D807" s="55"/>
      <c r="E807" s="54"/>
      <c r="F807" s="54"/>
      <c r="G807" s="54"/>
      <c r="H807" s="33"/>
      <c r="I807" s="54"/>
      <c r="J807" s="35"/>
      <c r="K807" s="35"/>
      <c r="L807" s="34"/>
      <c r="M807" s="34"/>
      <c r="N807" s="35"/>
      <c r="O807" s="34"/>
      <c r="P807" s="59"/>
      <c r="Q807" s="33"/>
      <c r="R807" s="59"/>
      <c r="S807" s="34"/>
      <c r="T807" s="47"/>
      <c r="U807" s="48"/>
      <c r="V807" s="49"/>
      <c r="W807" s="37"/>
      <c r="X807" s="60"/>
      <c r="Y807" s="37"/>
      <c r="Z807" s="37"/>
      <c r="AA807" s="37"/>
      <c r="AB807" s="37"/>
      <c r="AC807" s="37"/>
    </row>
    <row r="808" spans="1:29" ht="45" customHeight="1">
      <c r="A808" s="54"/>
      <c r="B808" s="55" t="str">
        <f t="shared" si="6"/>
        <v>월</v>
      </c>
      <c r="C808" s="55" t="str">
        <f t="shared" si="7"/>
        <v>00년 1월 1주차</v>
      </c>
      <c r="D808" s="55"/>
      <c r="E808" s="54"/>
      <c r="F808" s="54"/>
      <c r="G808" s="54"/>
      <c r="H808" s="33"/>
      <c r="I808" s="54"/>
      <c r="J808" s="35"/>
      <c r="K808" s="35"/>
      <c r="L808" s="34"/>
      <c r="M808" s="34"/>
      <c r="N808" s="35"/>
      <c r="O808" s="34"/>
      <c r="P808" s="59"/>
      <c r="Q808" s="33"/>
      <c r="R808" s="59"/>
      <c r="S808" s="34"/>
      <c r="T808" s="47"/>
      <c r="U808" s="48"/>
      <c r="V808" s="49"/>
      <c r="W808" s="37"/>
      <c r="X808" s="60"/>
      <c r="Y808" s="37"/>
      <c r="Z808" s="37"/>
      <c r="AA808" s="37"/>
      <c r="AB808" s="37"/>
      <c r="AC808" s="37"/>
    </row>
    <row r="809" spans="1:29" ht="45" customHeight="1">
      <c r="A809" s="54"/>
      <c r="B809" s="55" t="str">
        <f t="shared" si="6"/>
        <v>월</v>
      </c>
      <c r="C809" s="55" t="str">
        <f t="shared" si="7"/>
        <v>00년 1월 1주차</v>
      </c>
      <c r="D809" s="55"/>
      <c r="E809" s="54"/>
      <c r="F809" s="54"/>
      <c r="G809" s="54"/>
      <c r="H809" s="33"/>
      <c r="I809" s="54"/>
      <c r="J809" s="35"/>
      <c r="K809" s="35"/>
      <c r="L809" s="34"/>
      <c r="M809" s="34"/>
      <c r="N809" s="35"/>
      <c r="O809" s="34"/>
      <c r="P809" s="59"/>
      <c r="Q809" s="33"/>
      <c r="R809" s="59"/>
      <c r="S809" s="34"/>
      <c r="T809" s="47"/>
      <c r="U809" s="48"/>
      <c r="V809" s="49"/>
      <c r="W809" s="37"/>
      <c r="X809" s="60"/>
      <c r="Y809" s="37"/>
      <c r="Z809" s="37"/>
      <c r="AA809" s="37"/>
      <c r="AB809" s="37"/>
      <c r="AC809" s="37"/>
    </row>
    <row r="810" spans="1:29" ht="45" customHeight="1">
      <c r="A810" s="54"/>
      <c r="B810" s="55" t="str">
        <f t="shared" si="6"/>
        <v>월</v>
      </c>
      <c r="C810" s="55" t="str">
        <f t="shared" si="7"/>
        <v>00년 1월 1주차</v>
      </c>
      <c r="D810" s="55"/>
      <c r="E810" s="54"/>
      <c r="F810" s="54"/>
      <c r="G810" s="54"/>
      <c r="H810" s="33"/>
      <c r="I810" s="54"/>
      <c r="J810" s="35"/>
      <c r="K810" s="35"/>
      <c r="L810" s="34"/>
      <c r="M810" s="34"/>
      <c r="N810" s="35"/>
      <c r="O810" s="34"/>
      <c r="P810" s="59"/>
      <c r="Q810" s="33"/>
      <c r="R810" s="59"/>
      <c r="S810" s="34"/>
      <c r="T810" s="47"/>
      <c r="U810" s="48"/>
      <c r="V810" s="49"/>
      <c r="W810" s="37"/>
      <c r="X810" s="60"/>
      <c r="Y810" s="37"/>
      <c r="Z810" s="37"/>
      <c r="AA810" s="37"/>
      <c r="AB810" s="37"/>
      <c r="AC810" s="37"/>
    </row>
    <row r="811" spans="1:29" ht="45" customHeight="1">
      <c r="A811" s="54"/>
      <c r="B811" s="55" t="str">
        <f t="shared" si="6"/>
        <v>월</v>
      </c>
      <c r="C811" s="55" t="str">
        <f t="shared" si="7"/>
        <v>00년 1월 1주차</v>
      </c>
      <c r="D811" s="55"/>
      <c r="E811" s="54"/>
      <c r="F811" s="54"/>
      <c r="G811" s="54"/>
      <c r="H811" s="33"/>
      <c r="I811" s="54"/>
      <c r="J811" s="35"/>
      <c r="K811" s="35"/>
      <c r="L811" s="34"/>
      <c r="M811" s="34"/>
      <c r="N811" s="35"/>
      <c r="O811" s="34"/>
      <c r="P811" s="59"/>
      <c r="Q811" s="33"/>
      <c r="R811" s="59"/>
      <c r="S811" s="34"/>
      <c r="T811" s="47"/>
      <c r="U811" s="48"/>
      <c r="V811" s="49"/>
      <c r="W811" s="37"/>
      <c r="X811" s="60"/>
      <c r="Y811" s="37"/>
      <c r="Z811" s="37"/>
      <c r="AA811" s="37"/>
      <c r="AB811" s="37"/>
      <c r="AC811" s="37"/>
    </row>
    <row r="812" spans="1:29" ht="45" customHeight="1">
      <c r="A812" s="54"/>
      <c r="B812" s="55" t="str">
        <f t="shared" si="6"/>
        <v>월</v>
      </c>
      <c r="C812" s="55" t="str">
        <f t="shared" si="7"/>
        <v>00년 1월 1주차</v>
      </c>
      <c r="D812" s="55"/>
      <c r="E812" s="54"/>
      <c r="F812" s="54"/>
      <c r="G812" s="54"/>
      <c r="H812" s="33"/>
      <c r="I812" s="54"/>
      <c r="J812" s="35"/>
      <c r="K812" s="35"/>
      <c r="L812" s="34"/>
      <c r="M812" s="34"/>
      <c r="N812" s="35"/>
      <c r="O812" s="34"/>
      <c r="P812" s="59"/>
      <c r="Q812" s="33"/>
      <c r="R812" s="59"/>
      <c r="S812" s="34"/>
      <c r="T812" s="47"/>
      <c r="U812" s="48"/>
      <c r="V812" s="49"/>
      <c r="W812" s="37"/>
      <c r="X812" s="60"/>
      <c r="Y812" s="37"/>
      <c r="Z812" s="37"/>
      <c r="AA812" s="37"/>
      <c r="AB812" s="37"/>
      <c r="AC812" s="37"/>
    </row>
    <row r="813" spans="1:29" ht="45" customHeight="1">
      <c r="A813" s="54"/>
      <c r="B813" s="55" t="str">
        <f t="shared" si="6"/>
        <v>월</v>
      </c>
      <c r="C813" s="55" t="str">
        <f t="shared" si="7"/>
        <v>00년 1월 1주차</v>
      </c>
      <c r="D813" s="55"/>
      <c r="E813" s="54"/>
      <c r="F813" s="54"/>
      <c r="G813" s="54"/>
      <c r="H813" s="33"/>
      <c r="I813" s="54"/>
      <c r="J813" s="35"/>
      <c r="K813" s="35"/>
      <c r="L813" s="34"/>
      <c r="M813" s="34"/>
      <c r="N813" s="35"/>
      <c r="O813" s="34"/>
      <c r="P813" s="59"/>
      <c r="Q813" s="33"/>
      <c r="R813" s="59"/>
      <c r="S813" s="34"/>
      <c r="T813" s="47"/>
      <c r="U813" s="48"/>
      <c r="V813" s="49"/>
      <c r="W813" s="37"/>
      <c r="X813" s="60"/>
      <c r="Y813" s="37"/>
      <c r="Z813" s="37"/>
      <c r="AA813" s="37"/>
      <c r="AB813" s="37"/>
      <c r="AC813" s="37"/>
    </row>
    <row r="814" spans="1:29" ht="45" customHeight="1">
      <c r="A814" s="54"/>
      <c r="B814" s="55" t="str">
        <f t="shared" si="6"/>
        <v>월</v>
      </c>
      <c r="C814" s="55" t="str">
        <f t="shared" si="7"/>
        <v>00년 1월 1주차</v>
      </c>
      <c r="D814" s="55"/>
      <c r="E814" s="54"/>
      <c r="F814" s="54"/>
      <c r="G814" s="54"/>
      <c r="H814" s="33"/>
      <c r="I814" s="54"/>
      <c r="J814" s="35"/>
      <c r="K814" s="35"/>
      <c r="L814" s="34"/>
      <c r="M814" s="34"/>
      <c r="N814" s="35"/>
      <c r="O814" s="34"/>
      <c r="P814" s="59"/>
      <c r="Q814" s="33"/>
      <c r="R814" s="59"/>
      <c r="S814" s="34"/>
      <c r="T814" s="47"/>
      <c r="U814" s="48"/>
      <c r="V814" s="49"/>
      <c r="W814" s="37"/>
      <c r="X814" s="60"/>
      <c r="Y814" s="37"/>
      <c r="Z814" s="37"/>
      <c r="AA814" s="37"/>
      <c r="AB814" s="37"/>
      <c r="AC814" s="37"/>
    </row>
    <row r="815" spans="1:29" ht="45" customHeight="1">
      <c r="A815" s="54"/>
      <c r="B815" s="55" t="str">
        <f t="shared" si="6"/>
        <v>월</v>
      </c>
      <c r="C815" s="55" t="str">
        <f t="shared" si="7"/>
        <v>00년 1월 1주차</v>
      </c>
      <c r="D815" s="55"/>
      <c r="E815" s="54"/>
      <c r="F815" s="54"/>
      <c r="G815" s="54"/>
      <c r="H815" s="33"/>
      <c r="I815" s="54"/>
      <c r="J815" s="35"/>
      <c r="K815" s="35"/>
      <c r="L815" s="34"/>
      <c r="M815" s="34"/>
      <c r="N815" s="35"/>
      <c r="O815" s="34"/>
      <c r="P815" s="59"/>
      <c r="Q815" s="33"/>
      <c r="R815" s="59"/>
      <c r="S815" s="34"/>
      <c r="T815" s="47"/>
      <c r="U815" s="48"/>
      <c r="V815" s="49"/>
      <c r="W815" s="37"/>
      <c r="X815" s="60"/>
      <c r="Y815" s="37"/>
      <c r="Z815" s="37"/>
      <c r="AA815" s="37"/>
      <c r="AB815" s="37"/>
      <c r="AC815" s="37"/>
    </row>
    <row r="816" spans="1:29" ht="45" customHeight="1">
      <c r="A816" s="54"/>
      <c r="B816" s="55" t="str">
        <f t="shared" si="6"/>
        <v>월</v>
      </c>
      <c r="C816" s="55" t="str">
        <f t="shared" si="7"/>
        <v>00년 1월 1주차</v>
      </c>
      <c r="D816" s="55"/>
      <c r="E816" s="54"/>
      <c r="F816" s="54"/>
      <c r="G816" s="54"/>
      <c r="H816" s="33"/>
      <c r="I816" s="54"/>
      <c r="J816" s="35"/>
      <c r="K816" s="35"/>
      <c r="L816" s="34"/>
      <c r="M816" s="34"/>
      <c r="N816" s="35"/>
      <c r="O816" s="34"/>
      <c r="P816" s="59"/>
      <c r="Q816" s="33"/>
      <c r="R816" s="59"/>
      <c r="S816" s="34"/>
      <c r="T816" s="47"/>
      <c r="U816" s="48"/>
      <c r="V816" s="49"/>
      <c r="W816" s="37"/>
      <c r="X816" s="60"/>
      <c r="Y816" s="37"/>
      <c r="Z816" s="37"/>
      <c r="AA816" s="37"/>
      <c r="AB816" s="37"/>
      <c r="AC816" s="37"/>
    </row>
    <row r="817" spans="1:29" ht="45" customHeight="1">
      <c r="A817" s="54"/>
      <c r="B817" s="55" t="str">
        <f t="shared" si="6"/>
        <v>월</v>
      </c>
      <c r="C817" s="55" t="str">
        <f t="shared" si="7"/>
        <v>00년 1월 1주차</v>
      </c>
      <c r="D817" s="55"/>
      <c r="E817" s="54"/>
      <c r="F817" s="54"/>
      <c r="G817" s="54"/>
      <c r="H817" s="33"/>
      <c r="I817" s="54"/>
      <c r="J817" s="35"/>
      <c r="K817" s="35"/>
      <c r="L817" s="34"/>
      <c r="M817" s="34"/>
      <c r="N817" s="35"/>
      <c r="O817" s="34"/>
      <c r="P817" s="59"/>
      <c r="Q817" s="33"/>
      <c r="R817" s="59"/>
      <c r="S817" s="34"/>
      <c r="T817" s="47"/>
      <c r="U817" s="48"/>
      <c r="V817" s="49"/>
      <c r="W817" s="37"/>
      <c r="X817" s="60"/>
      <c r="Y817" s="37"/>
      <c r="Z817" s="37"/>
      <c r="AA817" s="37"/>
      <c r="AB817" s="37"/>
      <c r="AC817" s="37"/>
    </row>
    <row r="818" spans="1:29" ht="45" customHeight="1">
      <c r="A818" s="54"/>
      <c r="B818" s="55" t="str">
        <f t="shared" si="6"/>
        <v>월</v>
      </c>
      <c r="C818" s="55" t="str">
        <f t="shared" si="7"/>
        <v>00년 1월 1주차</v>
      </c>
      <c r="D818" s="55"/>
      <c r="E818" s="54"/>
      <c r="F818" s="54"/>
      <c r="G818" s="54"/>
      <c r="H818" s="33"/>
      <c r="I818" s="54"/>
      <c r="J818" s="35"/>
      <c r="K818" s="35"/>
      <c r="L818" s="34"/>
      <c r="M818" s="34"/>
      <c r="N818" s="35"/>
      <c r="O818" s="34"/>
      <c r="P818" s="59"/>
      <c r="Q818" s="33"/>
      <c r="R818" s="59"/>
      <c r="S818" s="34"/>
      <c r="T818" s="47"/>
      <c r="U818" s="48"/>
      <c r="V818" s="49"/>
      <c r="W818" s="37"/>
      <c r="X818" s="60"/>
      <c r="Y818" s="37"/>
      <c r="Z818" s="37"/>
      <c r="AA818" s="37"/>
      <c r="AB818" s="37"/>
      <c r="AC818" s="37"/>
    </row>
    <row r="819" spans="1:29" ht="45" customHeight="1">
      <c r="A819" s="54"/>
      <c r="B819" s="55" t="str">
        <f t="shared" si="6"/>
        <v>월</v>
      </c>
      <c r="C819" s="55" t="str">
        <f t="shared" si="7"/>
        <v>00년 1월 1주차</v>
      </c>
      <c r="D819" s="55"/>
      <c r="E819" s="54"/>
      <c r="F819" s="54"/>
      <c r="G819" s="54"/>
      <c r="H819" s="33"/>
      <c r="I819" s="54"/>
      <c r="J819" s="35"/>
      <c r="K819" s="35"/>
      <c r="L819" s="34"/>
      <c r="M819" s="34"/>
      <c r="N819" s="35"/>
      <c r="O819" s="34"/>
      <c r="P819" s="59"/>
      <c r="Q819" s="33"/>
      <c r="R819" s="59"/>
      <c r="S819" s="34"/>
      <c r="T819" s="47"/>
      <c r="U819" s="48"/>
      <c r="V819" s="49"/>
      <c r="W819" s="37"/>
      <c r="X819" s="60"/>
      <c r="Y819" s="37"/>
      <c r="Z819" s="37"/>
      <c r="AA819" s="37"/>
      <c r="AB819" s="37"/>
      <c r="AC819" s="37"/>
    </row>
    <row r="820" spans="1:29" ht="45" customHeight="1">
      <c r="A820" s="54"/>
      <c r="B820" s="55" t="str">
        <f t="shared" si="6"/>
        <v>월</v>
      </c>
      <c r="C820" s="55" t="str">
        <f t="shared" si="7"/>
        <v>00년 1월 1주차</v>
      </c>
      <c r="D820" s="55"/>
      <c r="E820" s="54"/>
      <c r="F820" s="54"/>
      <c r="G820" s="54"/>
      <c r="H820" s="33"/>
      <c r="I820" s="54"/>
      <c r="J820" s="35"/>
      <c r="K820" s="35"/>
      <c r="L820" s="34"/>
      <c r="M820" s="34"/>
      <c r="N820" s="35"/>
      <c r="O820" s="34"/>
      <c r="P820" s="59"/>
      <c r="Q820" s="33"/>
      <c r="R820" s="59"/>
      <c r="S820" s="34"/>
      <c r="T820" s="47"/>
      <c r="U820" s="48"/>
      <c r="V820" s="49"/>
      <c r="W820" s="37"/>
      <c r="X820" s="60"/>
      <c r="Y820" s="37"/>
      <c r="Z820" s="37"/>
      <c r="AA820" s="37"/>
      <c r="AB820" s="37"/>
      <c r="AC820" s="37"/>
    </row>
    <row r="821" spans="1:29" ht="45" customHeight="1">
      <c r="A821" s="54"/>
      <c r="B821" s="55" t="str">
        <f t="shared" si="6"/>
        <v>월</v>
      </c>
      <c r="C821" s="55" t="str">
        <f t="shared" si="7"/>
        <v>00년 1월 1주차</v>
      </c>
      <c r="D821" s="55"/>
      <c r="E821" s="54"/>
      <c r="F821" s="54"/>
      <c r="G821" s="54"/>
      <c r="H821" s="33"/>
      <c r="I821" s="54"/>
      <c r="J821" s="35"/>
      <c r="K821" s="35"/>
      <c r="L821" s="34"/>
      <c r="M821" s="34"/>
      <c r="N821" s="35"/>
      <c r="O821" s="34"/>
      <c r="P821" s="59"/>
      <c r="Q821" s="33"/>
      <c r="R821" s="59"/>
      <c r="S821" s="34"/>
      <c r="T821" s="47"/>
      <c r="U821" s="48"/>
      <c r="V821" s="49"/>
      <c r="W821" s="37"/>
      <c r="X821" s="60"/>
      <c r="Y821" s="37"/>
      <c r="Z821" s="37"/>
      <c r="AA821" s="37"/>
      <c r="AB821" s="37"/>
      <c r="AC821" s="37"/>
    </row>
    <row r="822" spans="1:29" ht="45" customHeight="1">
      <c r="A822" s="54"/>
      <c r="B822" s="55" t="str">
        <f t="shared" si="6"/>
        <v>월</v>
      </c>
      <c r="C822" s="55" t="str">
        <f t="shared" si="7"/>
        <v>00년 1월 1주차</v>
      </c>
      <c r="D822" s="55"/>
      <c r="E822" s="54"/>
      <c r="F822" s="54"/>
      <c r="G822" s="54"/>
      <c r="H822" s="33"/>
      <c r="I822" s="54"/>
      <c r="J822" s="35"/>
      <c r="K822" s="35"/>
      <c r="L822" s="34"/>
      <c r="M822" s="34"/>
      <c r="N822" s="35"/>
      <c r="O822" s="34"/>
      <c r="P822" s="59"/>
      <c r="Q822" s="33"/>
      <c r="R822" s="59"/>
      <c r="S822" s="34"/>
      <c r="T822" s="47"/>
      <c r="U822" s="48"/>
      <c r="V822" s="49"/>
      <c r="W822" s="37"/>
      <c r="X822" s="60"/>
      <c r="Y822" s="37"/>
      <c r="Z822" s="37"/>
      <c r="AA822" s="37"/>
      <c r="AB822" s="37"/>
      <c r="AC822" s="37"/>
    </row>
    <row r="823" spans="1:29" ht="45" customHeight="1">
      <c r="A823" s="54"/>
      <c r="B823" s="55" t="str">
        <f t="shared" si="6"/>
        <v>월</v>
      </c>
      <c r="C823" s="55" t="str">
        <f t="shared" si="7"/>
        <v>00년 1월 1주차</v>
      </c>
      <c r="D823" s="55"/>
      <c r="E823" s="54"/>
      <c r="F823" s="54"/>
      <c r="G823" s="54"/>
      <c r="H823" s="33"/>
      <c r="I823" s="54"/>
      <c r="J823" s="35"/>
      <c r="K823" s="35"/>
      <c r="L823" s="34"/>
      <c r="M823" s="34"/>
      <c r="N823" s="35"/>
      <c r="O823" s="34"/>
      <c r="P823" s="59"/>
      <c r="Q823" s="33"/>
      <c r="R823" s="59"/>
      <c r="S823" s="34"/>
      <c r="T823" s="47"/>
      <c r="U823" s="48"/>
      <c r="V823" s="49"/>
      <c r="W823" s="37"/>
      <c r="X823" s="60"/>
      <c r="Y823" s="37"/>
      <c r="Z823" s="37"/>
      <c r="AA823" s="37"/>
      <c r="AB823" s="37"/>
      <c r="AC823" s="37"/>
    </row>
    <row r="824" spans="1:29" ht="45" customHeight="1">
      <c r="A824" s="54"/>
      <c r="B824" s="55" t="str">
        <f t="shared" si="6"/>
        <v>월</v>
      </c>
      <c r="C824" s="55" t="str">
        <f t="shared" si="7"/>
        <v>00년 1월 1주차</v>
      </c>
      <c r="D824" s="55"/>
      <c r="E824" s="54"/>
      <c r="F824" s="54"/>
      <c r="G824" s="54"/>
      <c r="H824" s="33"/>
      <c r="I824" s="54"/>
      <c r="J824" s="35"/>
      <c r="K824" s="35"/>
      <c r="L824" s="34"/>
      <c r="M824" s="34"/>
      <c r="N824" s="35"/>
      <c r="O824" s="34"/>
      <c r="P824" s="59"/>
      <c r="Q824" s="33"/>
      <c r="R824" s="59"/>
      <c r="S824" s="34"/>
      <c r="T824" s="47"/>
      <c r="U824" s="48"/>
      <c r="V824" s="49"/>
      <c r="W824" s="37"/>
      <c r="X824" s="60"/>
      <c r="Y824" s="37"/>
      <c r="Z824" s="37"/>
      <c r="AA824" s="37"/>
      <c r="AB824" s="37"/>
      <c r="AC824" s="37"/>
    </row>
    <row r="825" spans="1:29" ht="45" customHeight="1">
      <c r="A825" s="54"/>
      <c r="B825" s="55" t="str">
        <f t="shared" si="6"/>
        <v>월</v>
      </c>
      <c r="C825" s="55" t="str">
        <f t="shared" si="7"/>
        <v>00년 1월 1주차</v>
      </c>
      <c r="D825" s="55"/>
      <c r="E825" s="54"/>
      <c r="F825" s="54"/>
      <c r="G825" s="54"/>
      <c r="H825" s="33"/>
      <c r="I825" s="54"/>
      <c r="J825" s="35"/>
      <c r="K825" s="35"/>
      <c r="L825" s="34"/>
      <c r="M825" s="34"/>
      <c r="N825" s="35"/>
      <c r="O825" s="34"/>
      <c r="P825" s="59"/>
      <c r="Q825" s="33"/>
      <c r="R825" s="59"/>
      <c r="S825" s="34"/>
      <c r="T825" s="47"/>
      <c r="U825" s="48"/>
      <c r="V825" s="49"/>
      <c r="W825" s="37"/>
      <c r="X825" s="60"/>
      <c r="Y825" s="37"/>
      <c r="Z825" s="37"/>
      <c r="AA825" s="37"/>
      <c r="AB825" s="37"/>
      <c r="AC825" s="37"/>
    </row>
    <row r="826" spans="1:29" ht="45" customHeight="1">
      <c r="A826" s="54"/>
      <c r="B826" s="55" t="str">
        <f t="shared" si="6"/>
        <v>월</v>
      </c>
      <c r="C826" s="55" t="str">
        <f t="shared" si="7"/>
        <v>00년 1월 1주차</v>
      </c>
      <c r="D826" s="55"/>
      <c r="E826" s="54"/>
      <c r="F826" s="54"/>
      <c r="G826" s="54"/>
      <c r="H826" s="33"/>
      <c r="I826" s="54"/>
      <c r="J826" s="35"/>
      <c r="K826" s="35"/>
      <c r="L826" s="34"/>
      <c r="M826" s="34"/>
      <c r="N826" s="35"/>
      <c r="O826" s="34"/>
      <c r="P826" s="59"/>
      <c r="Q826" s="33"/>
      <c r="R826" s="59"/>
      <c r="S826" s="34"/>
      <c r="T826" s="47"/>
      <c r="U826" s="48"/>
      <c r="V826" s="49"/>
      <c r="W826" s="37"/>
      <c r="X826" s="60"/>
      <c r="Y826" s="37"/>
      <c r="Z826" s="37"/>
      <c r="AA826" s="37"/>
      <c r="AB826" s="37"/>
      <c r="AC826" s="37"/>
    </row>
    <row r="827" spans="1:29" ht="45" customHeight="1">
      <c r="A827" s="54"/>
      <c r="B827" s="55" t="str">
        <f t="shared" si="6"/>
        <v>월</v>
      </c>
      <c r="C827" s="55" t="str">
        <f t="shared" si="7"/>
        <v>00년 1월 1주차</v>
      </c>
      <c r="D827" s="55"/>
      <c r="E827" s="54"/>
      <c r="F827" s="54"/>
      <c r="G827" s="54"/>
      <c r="H827" s="33"/>
      <c r="I827" s="54"/>
      <c r="J827" s="35"/>
      <c r="K827" s="35"/>
      <c r="L827" s="34"/>
      <c r="M827" s="34"/>
      <c r="N827" s="35"/>
      <c r="O827" s="34"/>
      <c r="P827" s="59"/>
      <c r="Q827" s="33"/>
      <c r="R827" s="59"/>
      <c r="S827" s="34"/>
      <c r="T827" s="47"/>
      <c r="U827" s="48"/>
      <c r="V827" s="49"/>
      <c r="W827" s="37"/>
      <c r="X827" s="60"/>
      <c r="Y827" s="37"/>
      <c r="Z827" s="37"/>
      <c r="AA827" s="37"/>
      <c r="AB827" s="37"/>
      <c r="AC827" s="37"/>
    </row>
    <row r="828" spans="1:29" ht="45" customHeight="1">
      <c r="A828" s="54"/>
      <c r="B828" s="55" t="str">
        <f t="shared" si="6"/>
        <v>월</v>
      </c>
      <c r="C828" s="55" t="str">
        <f t="shared" si="7"/>
        <v>00년 1월 1주차</v>
      </c>
      <c r="D828" s="55"/>
      <c r="E828" s="54"/>
      <c r="F828" s="54"/>
      <c r="G828" s="54"/>
      <c r="H828" s="33"/>
      <c r="I828" s="54"/>
      <c r="J828" s="35"/>
      <c r="K828" s="35"/>
      <c r="L828" s="34"/>
      <c r="M828" s="34"/>
      <c r="N828" s="35"/>
      <c r="O828" s="34"/>
      <c r="P828" s="59"/>
      <c r="Q828" s="33"/>
      <c r="R828" s="59"/>
      <c r="S828" s="34"/>
      <c r="T828" s="47"/>
      <c r="U828" s="48"/>
      <c r="V828" s="49"/>
      <c r="W828" s="37"/>
      <c r="X828" s="60"/>
      <c r="Y828" s="37"/>
      <c r="Z828" s="37"/>
      <c r="AA828" s="37"/>
      <c r="AB828" s="37"/>
      <c r="AC828" s="37"/>
    </row>
    <row r="829" spans="1:29" ht="45" customHeight="1">
      <c r="A829" s="54"/>
      <c r="B829" s="55" t="str">
        <f t="shared" si="6"/>
        <v>월</v>
      </c>
      <c r="C829" s="55" t="str">
        <f t="shared" si="7"/>
        <v>00년 1월 1주차</v>
      </c>
      <c r="D829" s="55"/>
      <c r="E829" s="54"/>
      <c r="F829" s="54"/>
      <c r="G829" s="54"/>
      <c r="H829" s="33"/>
      <c r="I829" s="54"/>
      <c r="J829" s="35"/>
      <c r="K829" s="35"/>
      <c r="L829" s="34"/>
      <c r="M829" s="34"/>
      <c r="N829" s="35"/>
      <c r="O829" s="34"/>
      <c r="P829" s="59"/>
      <c r="Q829" s="33"/>
      <c r="R829" s="59"/>
      <c r="S829" s="34"/>
      <c r="T829" s="47"/>
      <c r="U829" s="48"/>
      <c r="V829" s="49"/>
      <c r="W829" s="37"/>
      <c r="X829" s="60"/>
      <c r="Y829" s="37"/>
      <c r="Z829" s="37"/>
      <c r="AA829" s="37"/>
      <c r="AB829" s="37"/>
      <c r="AC829" s="37"/>
    </row>
    <row r="830" spans="1:29" ht="45" customHeight="1">
      <c r="A830" s="54"/>
      <c r="B830" s="55" t="str">
        <f t="shared" si="6"/>
        <v>월</v>
      </c>
      <c r="C830" s="55" t="str">
        <f t="shared" si="7"/>
        <v>00년 1월 1주차</v>
      </c>
      <c r="D830" s="55"/>
      <c r="E830" s="54"/>
      <c r="F830" s="54"/>
      <c r="G830" s="54"/>
      <c r="H830" s="33"/>
      <c r="I830" s="54"/>
      <c r="J830" s="35"/>
      <c r="K830" s="35"/>
      <c r="L830" s="34"/>
      <c r="M830" s="34"/>
      <c r="N830" s="35"/>
      <c r="O830" s="34"/>
      <c r="P830" s="59"/>
      <c r="Q830" s="33"/>
      <c r="R830" s="59"/>
      <c r="S830" s="34"/>
      <c r="T830" s="47"/>
      <c r="U830" s="48"/>
      <c r="V830" s="49"/>
      <c r="W830" s="37"/>
      <c r="X830" s="60"/>
      <c r="Y830" s="37"/>
      <c r="Z830" s="37"/>
      <c r="AA830" s="37"/>
      <c r="AB830" s="37"/>
      <c r="AC830" s="37"/>
    </row>
    <row r="831" spans="1:29" ht="45" customHeight="1">
      <c r="A831" s="54"/>
      <c r="B831" s="55" t="str">
        <f t="shared" si="6"/>
        <v>월</v>
      </c>
      <c r="C831" s="55" t="str">
        <f t="shared" si="7"/>
        <v>00년 1월 1주차</v>
      </c>
      <c r="D831" s="55"/>
      <c r="E831" s="54"/>
      <c r="F831" s="54"/>
      <c r="G831" s="54"/>
      <c r="H831" s="33"/>
      <c r="I831" s="54"/>
      <c r="J831" s="35"/>
      <c r="K831" s="35"/>
      <c r="L831" s="34"/>
      <c r="M831" s="34"/>
      <c r="N831" s="35"/>
      <c r="O831" s="34"/>
      <c r="P831" s="59"/>
      <c r="Q831" s="33"/>
      <c r="R831" s="59"/>
      <c r="S831" s="34"/>
      <c r="T831" s="47"/>
      <c r="U831" s="48"/>
      <c r="V831" s="49"/>
      <c r="W831" s="37"/>
      <c r="X831" s="60"/>
      <c r="Y831" s="37"/>
      <c r="Z831" s="37"/>
      <c r="AA831" s="37"/>
      <c r="AB831" s="37"/>
      <c r="AC831" s="37"/>
    </row>
    <row r="832" spans="1:29" ht="45" customHeight="1">
      <c r="A832" s="54"/>
      <c r="B832" s="55" t="str">
        <f t="shared" si="6"/>
        <v>월</v>
      </c>
      <c r="C832" s="55" t="str">
        <f t="shared" si="7"/>
        <v>00년 1월 1주차</v>
      </c>
      <c r="D832" s="55"/>
      <c r="E832" s="54"/>
      <c r="F832" s="54"/>
      <c r="G832" s="54"/>
      <c r="H832" s="33"/>
      <c r="I832" s="54"/>
      <c r="J832" s="35"/>
      <c r="K832" s="35"/>
      <c r="L832" s="34"/>
      <c r="M832" s="34"/>
      <c r="N832" s="35"/>
      <c r="O832" s="34"/>
      <c r="P832" s="59"/>
      <c r="Q832" s="33"/>
      <c r="R832" s="59"/>
      <c r="S832" s="34"/>
      <c r="T832" s="47"/>
      <c r="U832" s="48"/>
      <c r="V832" s="49"/>
      <c r="W832" s="37"/>
      <c r="X832" s="60"/>
      <c r="Y832" s="37"/>
      <c r="Z832" s="37"/>
      <c r="AA832" s="37"/>
      <c r="AB832" s="37"/>
      <c r="AC832" s="37"/>
    </row>
    <row r="833" spans="1:29" ht="45" customHeight="1">
      <c r="A833" s="54"/>
      <c r="B833" s="55" t="str">
        <f t="shared" si="6"/>
        <v>월</v>
      </c>
      <c r="C833" s="55" t="str">
        <f t="shared" si="7"/>
        <v>00년 1월 1주차</v>
      </c>
      <c r="D833" s="55"/>
      <c r="E833" s="54"/>
      <c r="F833" s="54"/>
      <c r="G833" s="54"/>
      <c r="H833" s="33"/>
      <c r="I833" s="54"/>
      <c r="J833" s="35"/>
      <c r="K833" s="35"/>
      <c r="L833" s="34"/>
      <c r="M833" s="34"/>
      <c r="N833" s="35"/>
      <c r="O833" s="34"/>
      <c r="P833" s="59"/>
      <c r="Q833" s="33"/>
      <c r="R833" s="59"/>
      <c r="S833" s="34"/>
      <c r="T833" s="47"/>
      <c r="U833" s="48"/>
      <c r="V833" s="49"/>
      <c r="W833" s="37"/>
      <c r="X833" s="60"/>
      <c r="Y833" s="37"/>
      <c r="Z833" s="37"/>
      <c r="AA833" s="37"/>
      <c r="AB833" s="37"/>
      <c r="AC833" s="37"/>
    </row>
    <row r="834" spans="1:29" ht="45" customHeight="1">
      <c r="A834" s="54"/>
      <c r="B834" s="55" t="str">
        <f t="shared" si="6"/>
        <v>월</v>
      </c>
      <c r="C834" s="55" t="str">
        <f t="shared" si="7"/>
        <v>00년 1월 1주차</v>
      </c>
      <c r="D834" s="55"/>
      <c r="E834" s="54"/>
      <c r="F834" s="54"/>
      <c r="G834" s="54"/>
      <c r="H834" s="33"/>
      <c r="I834" s="54"/>
      <c r="J834" s="35"/>
      <c r="K834" s="35"/>
      <c r="L834" s="34"/>
      <c r="M834" s="34"/>
      <c r="N834" s="35"/>
      <c r="O834" s="34"/>
      <c r="P834" s="59"/>
      <c r="Q834" s="33"/>
      <c r="R834" s="59"/>
      <c r="S834" s="34"/>
      <c r="T834" s="47"/>
      <c r="U834" s="48"/>
      <c r="V834" s="49"/>
      <c r="W834" s="37"/>
      <c r="X834" s="60"/>
      <c r="Y834" s="37"/>
      <c r="Z834" s="37"/>
      <c r="AA834" s="37"/>
      <c r="AB834" s="37"/>
      <c r="AC834" s="37"/>
    </row>
    <row r="835" spans="1:29" ht="45" customHeight="1">
      <c r="A835" s="54"/>
      <c r="B835" s="55" t="str">
        <f t="shared" si="6"/>
        <v>월</v>
      </c>
      <c r="C835" s="55" t="str">
        <f t="shared" si="7"/>
        <v>00년 1월 1주차</v>
      </c>
      <c r="D835" s="55"/>
      <c r="E835" s="54"/>
      <c r="F835" s="54"/>
      <c r="G835" s="54"/>
      <c r="H835" s="33"/>
      <c r="I835" s="54"/>
      <c r="J835" s="35"/>
      <c r="K835" s="35"/>
      <c r="L835" s="34"/>
      <c r="M835" s="34"/>
      <c r="N835" s="35"/>
      <c r="O835" s="34"/>
      <c r="P835" s="59"/>
      <c r="Q835" s="33"/>
      <c r="R835" s="59"/>
      <c r="S835" s="34"/>
      <c r="T835" s="47"/>
      <c r="U835" s="48"/>
      <c r="V835" s="49"/>
      <c r="W835" s="37"/>
      <c r="X835" s="60"/>
      <c r="Y835" s="37"/>
      <c r="Z835" s="37"/>
      <c r="AA835" s="37"/>
      <c r="AB835" s="37"/>
      <c r="AC835" s="37"/>
    </row>
    <row r="836" spans="1:29" ht="45" customHeight="1">
      <c r="A836" s="54"/>
      <c r="B836" s="55" t="str">
        <f t="shared" si="6"/>
        <v>월</v>
      </c>
      <c r="C836" s="55" t="str">
        <f t="shared" si="7"/>
        <v>00년 1월 1주차</v>
      </c>
      <c r="D836" s="55"/>
      <c r="E836" s="54"/>
      <c r="F836" s="54"/>
      <c r="G836" s="54"/>
      <c r="H836" s="33"/>
      <c r="I836" s="54"/>
      <c r="J836" s="35"/>
      <c r="K836" s="35"/>
      <c r="L836" s="34"/>
      <c r="M836" s="34"/>
      <c r="N836" s="35"/>
      <c r="O836" s="34"/>
      <c r="P836" s="59"/>
      <c r="Q836" s="33"/>
      <c r="R836" s="59"/>
      <c r="S836" s="34"/>
      <c r="T836" s="47"/>
      <c r="U836" s="48"/>
      <c r="V836" s="49"/>
      <c r="W836" s="37"/>
      <c r="X836" s="60"/>
      <c r="Y836" s="37"/>
      <c r="Z836" s="37"/>
      <c r="AA836" s="37"/>
      <c r="AB836" s="37"/>
      <c r="AC836" s="37"/>
    </row>
    <row r="837" spans="1:29" ht="45" customHeight="1">
      <c r="A837" s="54"/>
      <c r="B837" s="55" t="str">
        <f t="shared" si="6"/>
        <v>월</v>
      </c>
      <c r="C837" s="55" t="str">
        <f t="shared" si="7"/>
        <v>00년 1월 1주차</v>
      </c>
      <c r="D837" s="55"/>
      <c r="E837" s="54"/>
      <c r="F837" s="54"/>
      <c r="G837" s="54"/>
      <c r="H837" s="33"/>
      <c r="I837" s="54"/>
      <c r="J837" s="35"/>
      <c r="K837" s="35"/>
      <c r="L837" s="34"/>
      <c r="M837" s="34"/>
      <c r="N837" s="35"/>
      <c r="O837" s="34"/>
      <c r="P837" s="59"/>
      <c r="Q837" s="33"/>
      <c r="R837" s="59"/>
      <c r="S837" s="34"/>
      <c r="T837" s="47"/>
      <c r="U837" s="48"/>
      <c r="V837" s="49"/>
      <c r="W837" s="37"/>
      <c r="X837" s="60"/>
      <c r="Y837" s="37"/>
      <c r="Z837" s="37"/>
      <c r="AA837" s="37"/>
      <c r="AB837" s="37"/>
      <c r="AC837" s="37"/>
    </row>
    <row r="838" spans="1:29" ht="45" customHeight="1">
      <c r="A838" s="54"/>
      <c r="B838" s="55" t="str">
        <f t="shared" si="6"/>
        <v>월</v>
      </c>
      <c r="C838" s="55" t="str">
        <f t="shared" si="7"/>
        <v>00년 1월 1주차</v>
      </c>
      <c r="D838" s="55"/>
      <c r="E838" s="54"/>
      <c r="F838" s="54"/>
      <c r="G838" s="54"/>
      <c r="H838" s="33"/>
      <c r="I838" s="54"/>
      <c r="J838" s="35"/>
      <c r="K838" s="35"/>
      <c r="L838" s="34"/>
      <c r="M838" s="34"/>
      <c r="N838" s="35"/>
      <c r="O838" s="34"/>
      <c r="P838" s="59"/>
      <c r="Q838" s="33"/>
      <c r="R838" s="59"/>
      <c r="S838" s="34"/>
      <c r="T838" s="47"/>
      <c r="U838" s="48"/>
      <c r="V838" s="49"/>
      <c r="W838" s="37"/>
      <c r="X838" s="60"/>
      <c r="Y838" s="37"/>
      <c r="Z838" s="37"/>
      <c r="AA838" s="37"/>
      <c r="AB838" s="37"/>
      <c r="AC838" s="37"/>
    </row>
    <row r="839" spans="1:29" ht="45" customHeight="1">
      <c r="A839" s="54"/>
      <c r="B839" s="55" t="str">
        <f t="shared" si="6"/>
        <v>월</v>
      </c>
      <c r="C839" s="55" t="str">
        <f t="shared" si="7"/>
        <v>00년 1월 1주차</v>
      </c>
      <c r="D839" s="55"/>
      <c r="E839" s="54"/>
      <c r="F839" s="54"/>
      <c r="G839" s="54"/>
      <c r="H839" s="33"/>
      <c r="I839" s="54"/>
      <c r="J839" s="35"/>
      <c r="K839" s="35"/>
      <c r="L839" s="34"/>
      <c r="M839" s="34"/>
      <c r="N839" s="35"/>
      <c r="O839" s="34"/>
      <c r="P839" s="59"/>
      <c r="Q839" s="33"/>
      <c r="R839" s="59"/>
      <c r="S839" s="34"/>
      <c r="T839" s="47"/>
      <c r="U839" s="48"/>
      <c r="V839" s="49"/>
      <c r="W839" s="37"/>
      <c r="X839" s="60"/>
      <c r="Y839" s="37"/>
      <c r="Z839" s="37"/>
      <c r="AA839" s="37"/>
      <c r="AB839" s="37"/>
      <c r="AC839" s="37"/>
    </row>
    <row r="840" spans="1:29" ht="45" customHeight="1">
      <c r="A840" s="54"/>
      <c r="B840" s="55" t="str">
        <f t="shared" si="6"/>
        <v>월</v>
      </c>
      <c r="C840" s="55" t="str">
        <f t="shared" si="7"/>
        <v>00년 1월 1주차</v>
      </c>
      <c r="D840" s="55"/>
      <c r="E840" s="54"/>
      <c r="F840" s="54"/>
      <c r="G840" s="54"/>
      <c r="H840" s="33"/>
      <c r="I840" s="54"/>
      <c r="J840" s="35"/>
      <c r="K840" s="35"/>
      <c r="L840" s="34"/>
      <c r="M840" s="34"/>
      <c r="N840" s="35"/>
      <c r="O840" s="34"/>
      <c r="P840" s="59"/>
      <c r="Q840" s="33"/>
      <c r="R840" s="59"/>
      <c r="S840" s="34"/>
      <c r="T840" s="47"/>
      <c r="U840" s="48"/>
      <c r="V840" s="49"/>
      <c r="W840" s="37"/>
      <c r="X840" s="60"/>
      <c r="Y840" s="37"/>
      <c r="Z840" s="37"/>
      <c r="AA840" s="37"/>
      <c r="AB840" s="37"/>
      <c r="AC840" s="37"/>
    </row>
    <row r="841" spans="1:29" ht="45" customHeight="1">
      <c r="A841" s="54"/>
      <c r="B841" s="55" t="str">
        <f t="shared" si="6"/>
        <v>월</v>
      </c>
      <c r="C841" s="55" t="str">
        <f t="shared" si="7"/>
        <v>00년 1월 1주차</v>
      </c>
      <c r="D841" s="55"/>
      <c r="E841" s="54"/>
      <c r="F841" s="54"/>
      <c r="G841" s="54"/>
      <c r="H841" s="33"/>
      <c r="I841" s="54"/>
      <c r="J841" s="35"/>
      <c r="K841" s="35"/>
      <c r="L841" s="34"/>
      <c r="M841" s="34"/>
      <c r="N841" s="35"/>
      <c r="O841" s="34"/>
      <c r="P841" s="59"/>
      <c r="Q841" s="33"/>
      <c r="R841" s="59"/>
      <c r="S841" s="34"/>
      <c r="T841" s="47"/>
      <c r="U841" s="48"/>
      <c r="V841" s="49"/>
      <c r="W841" s="37"/>
      <c r="X841" s="60"/>
      <c r="Y841" s="37"/>
      <c r="Z841" s="37"/>
      <c r="AA841" s="37"/>
      <c r="AB841" s="37"/>
      <c r="AC841" s="37"/>
    </row>
    <row r="842" spans="1:29" ht="45" customHeight="1">
      <c r="A842" s="54"/>
      <c r="B842" s="55" t="str">
        <f t="shared" si="6"/>
        <v>월</v>
      </c>
      <c r="C842" s="55" t="str">
        <f t="shared" si="7"/>
        <v>00년 1월 1주차</v>
      </c>
      <c r="D842" s="55"/>
      <c r="E842" s="54"/>
      <c r="F842" s="54"/>
      <c r="G842" s="54"/>
      <c r="H842" s="33"/>
      <c r="I842" s="54"/>
      <c r="J842" s="35"/>
      <c r="K842" s="35"/>
      <c r="L842" s="34"/>
      <c r="M842" s="34"/>
      <c r="N842" s="35"/>
      <c r="O842" s="34"/>
      <c r="P842" s="59"/>
      <c r="Q842" s="33"/>
      <c r="R842" s="59"/>
      <c r="S842" s="34"/>
      <c r="T842" s="47"/>
      <c r="U842" s="48"/>
      <c r="V842" s="49"/>
      <c r="W842" s="37"/>
      <c r="X842" s="60"/>
      <c r="Y842" s="37"/>
      <c r="Z842" s="37"/>
      <c r="AA842" s="37"/>
      <c r="AB842" s="37"/>
      <c r="AC842" s="37"/>
    </row>
    <row r="843" spans="1:29" ht="45" customHeight="1">
      <c r="A843" s="54"/>
      <c r="B843" s="55" t="str">
        <f t="shared" si="6"/>
        <v>월</v>
      </c>
      <c r="C843" s="55" t="str">
        <f t="shared" si="7"/>
        <v>00년 1월 1주차</v>
      </c>
      <c r="D843" s="55"/>
      <c r="E843" s="54"/>
      <c r="F843" s="54"/>
      <c r="G843" s="54"/>
      <c r="H843" s="33"/>
      <c r="I843" s="54"/>
      <c r="J843" s="35"/>
      <c r="K843" s="35"/>
      <c r="L843" s="34"/>
      <c r="M843" s="34"/>
      <c r="N843" s="35"/>
      <c r="O843" s="34"/>
      <c r="P843" s="59"/>
      <c r="Q843" s="33"/>
      <c r="R843" s="59"/>
      <c r="S843" s="34"/>
      <c r="T843" s="47"/>
      <c r="U843" s="48"/>
      <c r="V843" s="49"/>
      <c r="W843" s="37"/>
      <c r="X843" s="60"/>
      <c r="Y843" s="37"/>
      <c r="Z843" s="37"/>
      <c r="AA843" s="37"/>
      <c r="AB843" s="37"/>
      <c r="AC843" s="37"/>
    </row>
    <row r="844" spans="1:29" ht="45" customHeight="1">
      <c r="A844" s="54"/>
      <c r="B844" s="55" t="str">
        <f t="shared" si="6"/>
        <v>월</v>
      </c>
      <c r="C844" s="55" t="str">
        <f t="shared" si="7"/>
        <v>00년 1월 1주차</v>
      </c>
      <c r="D844" s="55"/>
      <c r="E844" s="54"/>
      <c r="F844" s="54"/>
      <c r="G844" s="54"/>
      <c r="H844" s="33"/>
      <c r="I844" s="54"/>
      <c r="J844" s="35"/>
      <c r="K844" s="35"/>
      <c r="L844" s="34"/>
      <c r="M844" s="34"/>
      <c r="N844" s="35"/>
      <c r="O844" s="34"/>
      <c r="P844" s="59"/>
      <c r="Q844" s="33"/>
      <c r="R844" s="59"/>
      <c r="S844" s="34"/>
      <c r="T844" s="47"/>
      <c r="U844" s="48"/>
      <c r="V844" s="49"/>
      <c r="W844" s="37"/>
      <c r="X844" s="60"/>
      <c r="Y844" s="37"/>
      <c r="Z844" s="37"/>
      <c r="AA844" s="37"/>
      <c r="AB844" s="37"/>
      <c r="AC844" s="37"/>
    </row>
    <row r="845" spans="1:29" ht="45" customHeight="1">
      <c r="A845" s="54"/>
      <c r="B845" s="55" t="str">
        <f t="shared" si="6"/>
        <v>월</v>
      </c>
      <c r="C845" s="55" t="str">
        <f t="shared" si="7"/>
        <v>00년 1월 1주차</v>
      </c>
      <c r="D845" s="55"/>
      <c r="E845" s="54"/>
      <c r="F845" s="54"/>
      <c r="G845" s="54"/>
      <c r="H845" s="33"/>
      <c r="I845" s="54"/>
      <c r="J845" s="35"/>
      <c r="K845" s="35"/>
      <c r="L845" s="34"/>
      <c r="M845" s="34"/>
      <c r="N845" s="35"/>
      <c r="O845" s="34"/>
      <c r="P845" s="59"/>
      <c r="Q845" s="33"/>
      <c r="R845" s="59"/>
      <c r="S845" s="34"/>
      <c r="T845" s="47"/>
      <c r="U845" s="48"/>
      <c r="V845" s="49"/>
      <c r="W845" s="37"/>
      <c r="X845" s="60"/>
      <c r="Y845" s="37"/>
      <c r="Z845" s="37"/>
      <c r="AA845" s="37"/>
      <c r="AB845" s="37"/>
      <c r="AC845" s="37"/>
    </row>
    <row r="846" spans="1:29" ht="45" customHeight="1">
      <c r="A846" s="54"/>
      <c r="B846" s="55" t="str">
        <f t="shared" si="6"/>
        <v>월</v>
      </c>
      <c r="C846" s="55" t="str">
        <f t="shared" si="7"/>
        <v>00년 1월 1주차</v>
      </c>
      <c r="D846" s="55"/>
      <c r="E846" s="54"/>
      <c r="F846" s="54"/>
      <c r="G846" s="54"/>
      <c r="H846" s="33"/>
      <c r="I846" s="54"/>
      <c r="J846" s="35"/>
      <c r="K846" s="35"/>
      <c r="L846" s="34"/>
      <c r="M846" s="34"/>
      <c r="N846" s="35"/>
      <c r="O846" s="34"/>
      <c r="P846" s="59"/>
      <c r="Q846" s="33"/>
      <c r="R846" s="59"/>
      <c r="S846" s="34"/>
      <c r="T846" s="47"/>
      <c r="U846" s="48"/>
      <c r="V846" s="49"/>
      <c r="W846" s="37"/>
      <c r="X846" s="60"/>
      <c r="Y846" s="37"/>
      <c r="Z846" s="37"/>
      <c r="AA846" s="37"/>
      <c r="AB846" s="37"/>
      <c r="AC846" s="37"/>
    </row>
    <row r="847" spans="1:29" ht="45" customHeight="1">
      <c r="A847" s="54"/>
      <c r="B847" s="55" t="str">
        <f t="shared" si="6"/>
        <v>월</v>
      </c>
      <c r="C847" s="55" t="str">
        <f t="shared" si="7"/>
        <v>00년 1월 1주차</v>
      </c>
      <c r="D847" s="55"/>
      <c r="E847" s="54"/>
      <c r="F847" s="54"/>
      <c r="G847" s="54"/>
      <c r="H847" s="33"/>
      <c r="I847" s="54"/>
      <c r="J847" s="35"/>
      <c r="K847" s="35"/>
      <c r="L847" s="34"/>
      <c r="M847" s="34"/>
      <c r="N847" s="35"/>
      <c r="O847" s="34"/>
      <c r="P847" s="59"/>
      <c r="Q847" s="33"/>
      <c r="R847" s="59"/>
      <c r="S847" s="34"/>
      <c r="T847" s="47"/>
      <c r="U847" s="48"/>
      <c r="V847" s="49"/>
      <c r="W847" s="37"/>
      <c r="X847" s="60"/>
      <c r="Y847" s="37"/>
      <c r="Z847" s="37"/>
      <c r="AA847" s="37"/>
      <c r="AB847" s="37"/>
      <c r="AC847" s="37"/>
    </row>
    <row r="848" spans="1:29" ht="45" customHeight="1">
      <c r="A848" s="54"/>
      <c r="B848" s="55" t="str">
        <f t="shared" si="6"/>
        <v>월</v>
      </c>
      <c r="C848" s="55" t="str">
        <f t="shared" si="7"/>
        <v>00년 1월 1주차</v>
      </c>
      <c r="D848" s="55"/>
      <c r="E848" s="54"/>
      <c r="F848" s="54"/>
      <c r="G848" s="54"/>
      <c r="H848" s="33"/>
      <c r="I848" s="54"/>
      <c r="J848" s="35"/>
      <c r="K848" s="35"/>
      <c r="L848" s="34"/>
      <c r="M848" s="34"/>
      <c r="N848" s="35"/>
      <c r="O848" s="34"/>
      <c r="P848" s="59"/>
      <c r="Q848" s="33"/>
      <c r="R848" s="59"/>
      <c r="S848" s="34"/>
      <c r="T848" s="47"/>
      <c r="U848" s="48"/>
      <c r="V848" s="49"/>
      <c r="W848" s="37"/>
      <c r="X848" s="60"/>
      <c r="Y848" s="37"/>
      <c r="Z848" s="37"/>
      <c r="AA848" s="37"/>
      <c r="AB848" s="37"/>
      <c r="AC848" s="37"/>
    </row>
    <row r="849" spans="1:29" ht="45" customHeight="1">
      <c r="A849" s="54"/>
      <c r="B849" s="55" t="str">
        <f t="shared" si="6"/>
        <v>월</v>
      </c>
      <c r="C849" s="55" t="str">
        <f t="shared" si="7"/>
        <v>00년 1월 1주차</v>
      </c>
      <c r="D849" s="55"/>
      <c r="E849" s="54"/>
      <c r="F849" s="54"/>
      <c r="G849" s="54"/>
      <c r="H849" s="33"/>
      <c r="I849" s="54"/>
      <c r="J849" s="35"/>
      <c r="K849" s="35"/>
      <c r="L849" s="34"/>
      <c r="M849" s="34"/>
      <c r="N849" s="35"/>
      <c r="O849" s="34"/>
      <c r="P849" s="59"/>
      <c r="Q849" s="33"/>
      <c r="R849" s="59"/>
      <c r="S849" s="34"/>
      <c r="T849" s="47"/>
      <c r="U849" s="48"/>
      <c r="V849" s="49"/>
      <c r="W849" s="37"/>
      <c r="X849" s="60"/>
      <c r="Y849" s="37"/>
      <c r="Z849" s="37"/>
      <c r="AA849" s="37"/>
      <c r="AB849" s="37"/>
      <c r="AC849" s="37"/>
    </row>
    <row r="850" spans="1:29" ht="45" customHeight="1">
      <c r="A850" s="54"/>
      <c r="B850" s="55" t="str">
        <f t="shared" si="6"/>
        <v>월</v>
      </c>
      <c r="C850" s="55" t="str">
        <f t="shared" si="7"/>
        <v>00년 1월 1주차</v>
      </c>
      <c r="D850" s="55"/>
      <c r="E850" s="54"/>
      <c r="F850" s="54"/>
      <c r="G850" s="54"/>
      <c r="H850" s="33"/>
      <c r="I850" s="54"/>
      <c r="J850" s="35"/>
      <c r="K850" s="35"/>
      <c r="L850" s="34"/>
      <c r="M850" s="34"/>
      <c r="N850" s="35"/>
      <c r="O850" s="34"/>
      <c r="P850" s="59"/>
      <c r="Q850" s="33"/>
      <c r="R850" s="59"/>
      <c r="S850" s="34"/>
      <c r="T850" s="47"/>
      <c r="U850" s="48"/>
      <c r="V850" s="49"/>
      <c r="W850" s="37"/>
      <c r="X850" s="60"/>
      <c r="Y850" s="37"/>
      <c r="Z850" s="37"/>
      <c r="AA850" s="37"/>
      <c r="AB850" s="37"/>
      <c r="AC850" s="37"/>
    </row>
    <row r="851" spans="1:29" ht="45" customHeight="1">
      <c r="A851" s="54"/>
      <c r="B851" s="55" t="str">
        <f t="shared" si="6"/>
        <v>월</v>
      </c>
      <c r="C851" s="55" t="str">
        <f t="shared" si="7"/>
        <v>00년 1월 1주차</v>
      </c>
      <c r="D851" s="55"/>
      <c r="E851" s="54"/>
      <c r="F851" s="54"/>
      <c r="G851" s="54"/>
      <c r="H851" s="33"/>
      <c r="I851" s="54"/>
      <c r="J851" s="35"/>
      <c r="K851" s="35"/>
      <c r="L851" s="34"/>
      <c r="M851" s="34"/>
      <c r="N851" s="35"/>
      <c r="O851" s="34"/>
      <c r="P851" s="59"/>
      <c r="Q851" s="33"/>
      <c r="R851" s="59"/>
      <c r="S851" s="34"/>
      <c r="T851" s="47"/>
      <c r="U851" s="48"/>
      <c r="V851" s="49"/>
      <c r="W851" s="37"/>
      <c r="X851" s="60"/>
      <c r="Y851" s="37"/>
      <c r="Z851" s="37"/>
      <c r="AA851" s="37"/>
      <c r="AB851" s="37"/>
      <c r="AC851" s="37"/>
    </row>
    <row r="852" spans="1:29" ht="45" customHeight="1">
      <c r="A852" s="54"/>
      <c r="B852" s="55" t="str">
        <f t="shared" si="6"/>
        <v>월</v>
      </c>
      <c r="C852" s="55" t="str">
        <f t="shared" si="7"/>
        <v>00년 1월 1주차</v>
      </c>
      <c r="D852" s="55"/>
      <c r="E852" s="54"/>
      <c r="F852" s="54"/>
      <c r="G852" s="54"/>
      <c r="H852" s="33"/>
      <c r="I852" s="54"/>
      <c r="J852" s="35"/>
      <c r="K852" s="35"/>
      <c r="L852" s="34"/>
      <c r="M852" s="34"/>
      <c r="N852" s="35"/>
      <c r="O852" s="34"/>
      <c r="P852" s="59"/>
      <c r="Q852" s="33"/>
      <c r="R852" s="59"/>
      <c r="S852" s="34"/>
      <c r="T852" s="47"/>
      <c r="U852" s="48"/>
      <c r="V852" s="49"/>
      <c r="W852" s="37"/>
      <c r="X852" s="60"/>
      <c r="Y852" s="37"/>
      <c r="Z852" s="37"/>
      <c r="AA852" s="37"/>
      <c r="AB852" s="37"/>
      <c r="AC852" s="37"/>
    </row>
    <row r="853" spans="1:29" ht="45" customHeight="1">
      <c r="A853" s="54"/>
      <c r="B853" s="55" t="str">
        <f t="shared" si="6"/>
        <v>월</v>
      </c>
      <c r="C853" s="55" t="str">
        <f t="shared" si="7"/>
        <v>00년 1월 1주차</v>
      </c>
      <c r="D853" s="55"/>
      <c r="E853" s="54"/>
      <c r="F853" s="54"/>
      <c r="G853" s="54"/>
      <c r="H853" s="33"/>
      <c r="I853" s="54"/>
      <c r="J853" s="35"/>
      <c r="K853" s="35"/>
      <c r="L853" s="34"/>
      <c r="M853" s="34"/>
      <c r="N853" s="35"/>
      <c r="O853" s="34"/>
      <c r="P853" s="59"/>
      <c r="Q853" s="33"/>
      <c r="R853" s="59"/>
      <c r="S853" s="34"/>
      <c r="T853" s="47"/>
      <c r="U853" s="48"/>
      <c r="V853" s="49"/>
      <c r="W853" s="37"/>
      <c r="X853" s="60"/>
      <c r="Y853" s="37"/>
      <c r="Z853" s="37"/>
      <c r="AA853" s="37"/>
      <c r="AB853" s="37"/>
      <c r="AC853" s="37"/>
    </row>
    <row r="854" spans="1:29" ht="45" customHeight="1">
      <c r="A854" s="54"/>
      <c r="B854" s="55" t="str">
        <f t="shared" si="6"/>
        <v>월</v>
      </c>
      <c r="C854" s="55" t="str">
        <f t="shared" si="7"/>
        <v>00년 1월 1주차</v>
      </c>
      <c r="D854" s="55"/>
      <c r="E854" s="54"/>
      <c r="F854" s="54"/>
      <c r="G854" s="54"/>
      <c r="H854" s="33"/>
      <c r="I854" s="54"/>
      <c r="J854" s="35"/>
      <c r="K854" s="35"/>
      <c r="L854" s="34"/>
      <c r="M854" s="34"/>
      <c r="N854" s="35"/>
      <c r="O854" s="34"/>
      <c r="P854" s="59"/>
      <c r="Q854" s="33"/>
      <c r="R854" s="59"/>
      <c r="S854" s="34"/>
      <c r="T854" s="47"/>
      <c r="U854" s="48"/>
      <c r="V854" s="49"/>
      <c r="W854" s="37"/>
      <c r="X854" s="60"/>
      <c r="Y854" s="37"/>
      <c r="Z854" s="37"/>
      <c r="AA854" s="37"/>
      <c r="AB854" s="37"/>
      <c r="AC854" s="37"/>
    </row>
    <row r="855" spans="1:29" ht="45" customHeight="1">
      <c r="A855" s="54"/>
      <c r="B855" s="55" t="str">
        <f t="shared" si="6"/>
        <v>월</v>
      </c>
      <c r="C855" s="55" t="str">
        <f t="shared" si="7"/>
        <v>00년 1월 1주차</v>
      </c>
      <c r="D855" s="55"/>
      <c r="E855" s="54"/>
      <c r="F855" s="54"/>
      <c r="G855" s="54"/>
      <c r="H855" s="33"/>
      <c r="I855" s="54"/>
      <c r="J855" s="35"/>
      <c r="K855" s="35"/>
      <c r="L855" s="34"/>
      <c r="M855" s="34"/>
      <c r="N855" s="35"/>
      <c r="O855" s="34"/>
      <c r="P855" s="59"/>
      <c r="Q855" s="33"/>
      <c r="R855" s="59"/>
      <c r="S855" s="34"/>
      <c r="T855" s="47"/>
      <c r="U855" s="48"/>
      <c r="V855" s="49"/>
      <c r="W855" s="37"/>
      <c r="X855" s="60"/>
      <c r="Y855" s="37"/>
      <c r="Z855" s="37"/>
      <c r="AA855" s="37"/>
      <c r="AB855" s="37"/>
      <c r="AC855" s="37"/>
    </row>
    <row r="856" spans="1:29" ht="45" customHeight="1">
      <c r="A856" s="54"/>
      <c r="B856" s="55" t="str">
        <f t="shared" si="6"/>
        <v>월</v>
      </c>
      <c r="C856" s="55" t="str">
        <f t="shared" si="7"/>
        <v>00년 1월 1주차</v>
      </c>
      <c r="D856" s="55"/>
      <c r="E856" s="54"/>
      <c r="F856" s="54"/>
      <c r="G856" s="54"/>
      <c r="H856" s="33"/>
      <c r="I856" s="54"/>
      <c r="J856" s="35"/>
      <c r="K856" s="35"/>
      <c r="L856" s="34"/>
      <c r="M856" s="34"/>
      <c r="N856" s="35"/>
      <c r="O856" s="34"/>
      <c r="P856" s="59"/>
      <c r="Q856" s="33"/>
      <c r="R856" s="59"/>
      <c r="S856" s="34"/>
      <c r="T856" s="47"/>
      <c r="U856" s="48"/>
      <c r="V856" s="49"/>
      <c r="W856" s="37"/>
      <c r="X856" s="60"/>
      <c r="Y856" s="37"/>
      <c r="Z856" s="37"/>
      <c r="AA856" s="37"/>
      <c r="AB856" s="37"/>
      <c r="AC856" s="37"/>
    </row>
    <row r="857" spans="1:29" ht="45" customHeight="1">
      <c r="A857" s="54"/>
      <c r="B857" s="55" t="str">
        <f t="shared" si="6"/>
        <v>월</v>
      </c>
      <c r="C857" s="55" t="str">
        <f t="shared" si="7"/>
        <v>00년 1월 1주차</v>
      </c>
      <c r="D857" s="55"/>
      <c r="E857" s="54"/>
      <c r="F857" s="54"/>
      <c r="G857" s="54"/>
      <c r="H857" s="33"/>
      <c r="I857" s="54"/>
      <c r="J857" s="35"/>
      <c r="K857" s="35"/>
      <c r="L857" s="34"/>
      <c r="M857" s="34"/>
      <c r="N857" s="35"/>
      <c r="O857" s="34"/>
      <c r="P857" s="59"/>
      <c r="Q857" s="33"/>
      <c r="R857" s="59"/>
      <c r="S857" s="34"/>
      <c r="T857" s="47"/>
      <c r="U857" s="48"/>
      <c r="V857" s="49"/>
      <c r="W857" s="37"/>
      <c r="X857" s="60"/>
      <c r="Y857" s="37"/>
      <c r="Z857" s="37"/>
      <c r="AA857" s="37"/>
      <c r="AB857" s="37"/>
      <c r="AC857" s="37"/>
    </row>
    <row r="858" spans="1:29" ht="45" customHeight="1">
      <c r="A858" s="54"/>
      <c r="B858" s="55" t="str">
        <f t="shared" si="6"/>
        <v>월</v>
      </c>
      <c r="C858" s="55" t="str">
        <f t="shared" si="7"/>
        <v>00년 1월 1주차</v>
      </c>
      <c r="D858" s="55"/>
      <c r="E858" s="54"/>
      <c r="F858" s="54"/>
      <c r="G858" s="54"/>
      <c r="H858" s="33"/>
      <c r="I858" s="54"/>
      <c r="J858" s="35"/>
      <c r="K858" s="35"/>
      <c r="L858" s="34"/>
      <c r="M858" s="34"/>
      <c r="N858" s="35"/>
      <c r="O858" s="34"/>
      <c r="P858" s="59"/>
      <c r="Q858" s="33"/>
      <c r="R858" s="59"/>
      <c r="S858" s="34"/>
      <c r="T858" s="47"/>
      <c r="U858" s="48"/>
      <c r="V858" s="49"/>
      <c r="W858" s="37"/>
      <c r="X858" s="60"/>
      <c r="Y858" s="37"/>
      <c r="Z858" s="37"/>
      <c r="AA858" s="37"/>
      <c r="AB858" s="37"/>
      <c r="AC858" s="37"/>
    </row>
    <row r="859" spans="1:29" ht="45" customHeight="1">
      <c r="A859" s="54"/>
      <c r="B859" s="55" t="str">
        <f t="shared" si="6"/>
        <v>월</v>
      </c>
      <c r="C859" s="55" t="str">
        <f t="shared" si="7"/>
        <v>00년 1월 1주차</v>
      </c>
      <c r="D859" s="55"/>
      <c r="E859" s="54"/>
      <c r="F859" s="54"/>
      <c r="G859" s="54"/>
      <c r="H859" s="33"/>
      <c r="I859" s="54"/>
      <c r="J859" s="35"/>
      <c r="K859" s="35"/>
      <c r="L859" s="34"/>
      <c r="M859" s="34"/>
      <c r="N859" s="35"/>
      <c r="O859" s="34"/>
      <c r="P859" s="59"/>
      <c r="Q859" s="33"/>
      <c r="R859" s="59"/>
      <c r="S859" s="34"/>
      <c r="T859" s="47"/>
      <c r="U859" s="48"/>
      <c r="V859" s="49"/>
      <c r="W859" s="37"/>
      <c r="X859" s="60"/>
      <c r="Y859" s="37"/>
      <c r="Z859" s="37"/>
      <c r="AA859" s="37"/>
      <c r="AB859" s="37"/>
      <c r="AC859" s="37"/>
    </row>
    <row r="860" spans="1:29" ht="45" customHeight="1">
      <c r="A860" s="54"/>
      <c r="B860" s="55" t="str">
        <f t="shared" si="6"/>
        <v>월</v>
      </c>
      <c r="C860" s="55" t="str">
        <f t="shared" si="7"/>
        <v>00년 1월 1주차</v>
      </c>
      <c r="D860" s="55"/>
      <c r="E860" s="54"/>
      <c r="F860" s="54"/>
      <c r="G860" s="54"/>
      <c r="H860" s="33"/>
      <c r="I860" s="54"/>
      <c r="J860" s="35"/>
      <c r="K860" s="35"/>
      <c r="L860" s="34"/>
      <c r="M860" s="34"/>
      <c r="N860" s="35"/>
      <c r="O860" s="34"/>
      <c r="P860" s="59"/>
      <c r="Q860" s="33"/>
      <c r="R860" s="59"/>
      <c r="S860" s="34"/>
      <c r="T860" s="47"/>
      <c r="U860" s="48"/>
      <c r="V860" s="49"/>
      <c r="W860" s="37"/>
      <c r="X860" s="60"/>
      <c r="Y860" s="37"/>
      <c r="Z860" s="37"/>
      <c r="AA860" s="37"/>
      <c r="AB860" s="37"/>
      <c r="AC860" s="37"/>
    </row>
    <row r="861" spans="1:29" ht="45" customHeight="1">
      <c r="A861" s="54"/>
      <c r="B861" s="55" t="str">
        <f t="shared" si="6"/>
        <v>월</v>
      </c>
      <c r="C861" s="55" t="str">
        <f t="shared" si="7"/>
        <v>00년 1월 1주차</v>
      </c>
      <c r="D861" s="55"/>
      <c r="E861" s="54"/>
      <c r="F861" s="54"/>
      <c r="G861" s="54"/>
      <c r="H861" s="33"/>
      <c r="I861" s="54"/>
      <c r="J861" s="35"/>
      <c r="K861" s="35"/>
      <c r="L861" s="34"/>
      <c r="M861" s="34"/>
      <c r="N861" s="35"/>
      <c r="O861" s="34"/>
      <c r="P861" s="59"/>
      <c r="Q861" s="33"/>
      <c r="R861" s="59"/>
      <c r="S861" s="34"/>
      <c r="T861" s="47"/>
      <c r="U861" s="48"/>
      <c r="V861" s="49"/>
      <c r="W861" s="37"/>
      <c r="X861" s="60"/>
      <c r="Y861" s="37"/>
      <c r="Z861" s="37"/>
      <c r="AA861" s="37"/>
      <c r="AB861" s="37"/>
      <c r="AC861" s="37"/>
    </row>
    <row r="862" spans="1:29" ht="45" customHeight="1">
      <c r="A862" s="54"/>
      <c r="B862" s="55" t="str">
        <f t="shared" si="6"/>
        <v>월</v>
      </c>
      <c r="C862" s="55" t="str">
        <f t="shared" si="7"/>
        <v>00년 1월 1주차</v>
      </c>
      <c r="D862" s="55"/>
      <c r="E862" s="54"/>
      <c r="F862" s="54"/>
      <c r="G862" s="54"/>
      <c r="H862" s="33"/>
      <c r="I862" s="54"/>
      <c r="J862" s="35"/>
      <c r="K862" s="35"/>
      <c r="L862" s="34"/>
      <c r="M862" s="34"/>
      <c r="N862" s="35"/>
      <c r="O862" s="34"/>
      <c r="P862" s="59"/>
      <c r="Q862" s="33"/>
      <c r="R862" s="59"/>
      <c r="S862" s="34"/>
      <c r="T862" s="47"/>
      <c r="U862" s="48"/>
      <c r="V862" s="49"/>
      <c r="W862" s="37"/>
      <c r="X862" s="60"/>
      <c r="Y862" s="37"/>
      <c r="Z862" s="37"/>
      <c r="AA862" s="37"/>
      <c r="AB862" s="37"/>
      <c r="AC862" s="37"/>
    </row>
    <row r="863" spans="1:29" ht="45" customHeight="1">
      <c r="A863" s="54"/>
      <c r="B863" s="55" t="str">
        <f t="shared" si="6"/>
        <v>월</v>
      </c>
      <c r="C863" s="55" t="str">
        <f t="shared" si="7"/>
        <v>00년 1월 1주차</v>
      </c>
      <c r="D863" s="55"/>
      <c r="E863" s="54"/>
      <c r="F863" s="54"/>
      <c r="G863" s="54"/>
      <c r="H863" s="33"/>
      <c r="I863" s="54"/>
      <c r="J863" s="35"/>
      <c r="K863" s="35"/>
      <c r="L863" s="34"/>
      <c r="M863" s="34"/>
      <c r="N863" s="35"/>
      <c r="O863" s="34"/>
      <c r="P863" s="59"/>
      <c r="Q863" s="33"/>
      <c r="R863" s="59"/>
      <c r="S863" s="34"/>
      <c r="T863" s="47"/>
      <c r="U863" s="48"/>
      <c r="V863" s="49"/>
      <c r="W863" s="37"/>
      <c r="X863" s="60"/>
      <c r="Y863" s="37"/>
      <c r="Z863" s="37"/>
      <c r="AA863" s="37"/>
      <c r="AB863" s="37"/>
      <c r="AC863" s="37"/>
    </row>
    <row r="864" spans="1:29" ht="45" customHeight="1">
      <c r="A864" s="54"/>
      <c r="B864" s="55" t="str">
        <f t="shared" si="6"/>
        <v>월</v>
      </c>
      <c r="C864" s="55" t="str">
        <f t="shared" si="7"/>
        <v>00년 1월 1주차</v>
      </c>
      <c r="D864" s="55"/>
      <c r="E864" s="54"/>
      <c r="F864" s="54"/>
      <c r="G864" s="54"/>
      <c r="H864" s="33"/>
      <c r="I864" s="54"/>
      <c r="J864" s="35"/>
      <c r="K864" s="35"/>
      <c r="L864" s="34"/>
      <c r="M864" s="34"/>
      <c r="N864" s="35"/>
      <c r="O864" s="34"/>
      <c r="P864" s="59"/>
      <c r="Q864" s="33"/>
      <c r="R864" s="59"/>
      <c r="S864" s="34"/>
      <c r="T864" s="47"/>
      <c r="U864" s="48"/>
      <c r="V864" s="49"/>
      <c r="W864" s="37"/>
      <c r="X864" s="60"/>
      <c r="Y864" s="37"/>
      <c r="Z864" s="37"/>
      <c r="AA864" s="37"/>
      <c r="AB864" s="37"/>
      <c r="AC864" s="37"/>
    </row>
    <row r="865" spans="1:29" ht="45" customHeight="1">
      <c r="A865" s="54"/>
      <c r="B865" s="55" t="str">
        <f t="shared" si="6"/>
        <v>월</v>
      </c>
      <c r="C865" s="55" t="str">
        <f t="shared" si="7"/>
        <v>00년 1월 1주차</v>
      </c>
      <c r="D865" s="55"/>
      <c r="E865" s="54"/>
      <c r="F865" s="54"/>
      <c r="G865" s="54"/>
      <c r="H865" s="33"/>
      <c r="I865" s="54"/>
      <c r="J865" s="35"/>
      <c r="K865" s="35"/>
      <c r="L865" s="34"/>
      <c r="M865" s="34"/>
      <c r="N865" s="35"/>
      <c r="O865" s="34"/>
      <c r="P865" s="59"/>
      <c r="Q865" s="33"/>
      <c r="R865" s="59"/>
      <c r="S865" s="34"/>
      <c r="T865" s="47"/>
      <c r="U865" s="48"/>
      <c r="V865" s="49"/>
      <c r="W865" s="37"/>
      <c r="X865" s="60"/>
      <c r="Y865" s="37"/>
      <c r="Z865" s="37"/>
      <c r="AA865" s="37"/>
      <c r="AB865" s="37"/>
      <c r="AC865" s="37"/>
    </row>
    <row r="866" spans="1:29" ht="45" customHeight="1">
      <c r="A866" s="54"/>
      <c r="B866" s="55" t="str">
        <f t="shared" si="6"/>
        <v>월</v>
      </c>
      <c r="C866" s="55" t="str">
        <f t="shared" si="7"/>
        <v>00년 1월 1주차</v>
      </c>
      <c r="D866" s="55"/>
      <c r="E866" s="54"/>
      <c r="F866" s="54"/>
      <c r="G866" s="54"/>
      <c r="H866" s="33"/>
      <c r="I866" s="54"/>
      <c r="J866" s="35"/>
      <c r="K866" s="35"/>
      <c r="L866" s="34"/>
      <c r="M866" s="34"/>
      <c r="N866" s="35"/>
      <c r="O866" s="34"/>
      <c r="P866" s="59"/>
      <c r="Q866" s="33"/>
      <c r="R866" s="59"/>
      <c r="S866" s="34"/>
      <c r="T866" s="47"/>
      <c r="U866" s="48"/>
      <c r="V866" s="49"/>
      <c r="W866" s="37"/>
      <c r="X866" s="60"/>
      <c r="Y866" s="37"/>
      <c r="Z866" s="37"/>
      <c r="AA866" s="37"/>
      <c r="AB866" s="37"/>
      <c r="AC866" s="37"/>
    </row>
    <row r="867" spans="1:29" ht="45" customHeight="1">
      <c r="A867" s="54"/>
      <c r="B867" s="55" t="str">
        <f t="shared" si="6"/>
        <v>월</v>
      </c>
      <c r="C867" s="55" t="str">
        <f t="shared" si="7"/>
        <v>00년 1월 1주차</v>
      </c>
      <c r="D867" s="55"/>
      <c r="E867" s="54"/>
      <c r="F867" s="54"/>
      <c r="G867" s="54"/>
      <c r="H867" s="33"/>
      <c r="I867" s="54"/>
      <c r="J867" s="35"/>
      <c r="K867" s="35"/>
      <c r="L867" s="34"/>
      <c r="M867" s="34"/>
      <c r="N867" s="35"/>
      <c r="O867" s="34"/>
      <c r="P867" s="59"/>
      <c r="Q867" s="33"/>
      <c r="R867" s="59"/>
      <c r="S867" s="34"/>
      <c r="T867" s="47"/>
      <c r="U867" s="48"/>
      <c r="V867" s="49"/>
      <c r="W867" s="37"/>
      <c r="X867" s="60"/>
      <c r="Y867" s="37"/>
      <c r="Z867" s="37"/>
      <c r="AA867" s="37"/>
      <c r="AB867" s="37"/>
      <c r="AC867" s="37"/>
    </row>
    <row r="868" spans="1:29" ht="45" customHeight="1">
      <c r="A868" s="54"/>
      <c r="B868" s="55" t="str">
        <f t="shared" si="6"/>
        <v>월</v>
      </c>
      <c r="C868" s="55" t="str">
        <f t="shared" si="7"/>
        <v>00년 1월 1주차</v>
      </c>
      <c r="D868" s="55"/>
      <c r="E868" s="54"/>
      <c r="F868" s="54"/>
      <c r="G868" s="54"/>
      <c r="H868" s="33"/>
      <c r="I868" s="54"/>
      <c r="J868" s="35"/>
      <c r="K868" s="35"/>
      <c r="L868" s="34"/>
      <c r="M868" s="34"/>
      <c r="N868" s="35"/>
      <c r="O868" s="34"/>
      <c r="P868" s="59"/>
      <c r="Q868" s="33"/>
      <c r="R868" s="59"/>
      <c r="S868" s="34"/>
      <c r="T868" s="47"/>
      <c r="U868" s="48"/>
      <c r="V868" s="49"/>
      <c r="W868" s="37"/>
      <c r="X868" s="60"/>
      <c r="Y868" s="37"/>
      <c r="Z868" s="37"/>
      <c r="AA868" s="37"/>
      <c r="AB868" s="37"/>
      <c r="AC868" s="37"/>
    </row>
    <row r="869" spans="1:29" ht="45" customHeight="1">
      <c r="A869" s="54"/>
      <c r="B869" s="55" t="str">
        <f t="shared" si="6"/>
        <v>월</v>
      </c>
      <c r="C869" s="55" t="str">
        <f t="shared" si="7"/>
        <v>00년 1월 1주차</v>
      </c>
      <c r="D869" s="55"/>
      <c r="E869" s="54"/>
      <c r="F869" s="54"/>
      <c r="G869" s="54"/>
      <c r="H869" s="33"/>
      <c r="I869" s="54"/>
      <c r="J869" s="35"/>
      <c r="K869" s="35"/>
      <c r="L869" s="34"/>
      <c r="M869" s="34"/>
      <c r="N869" s="35"/>
      <c r="O869" s="34"/>
      <c r="P869" s="59"/>
      <c r="Q869" s="33"/>
      <c r="R869" s="59"/>
      <c r="S869" s="34"/>
      <c r="T869" s="47"/>
      <c r="U869" s="48"/>
      <c r="V869" s="49"/>
      <c r="W869" s="37"/>
      <c r="X869" s="60"/>
      <c r="Y869" s="37"/>
      <c r="Z869" s="37"/>
      <c r="AA869" s="37"/>
      <c r="AB869" s="37"/>
      <c r="AC869" s="37"/>
    </row>
    <row r="870" spans="1:29" ht="45" customHeight="1">
      <c r="A870" s="54"/>
      <c r="B870" s="55" t="str">
        <f t="shared" si="6"/>
        <v>월</v>
      </c>
      <c r="C870" s="55" t="str">
        <f t="shared" si="7"/>
        <v>00년 1월 1주차</v>
      </c>
      <c r="D870" s="55"/>
      <c r="E870" s="54"/>
      <c r="F870" s="54"/>
      <c r="G870" s="54"/>
      <c r="H870" s="33"/>
      <c r="I870" s="54"/>
      <c r="J870" s="35"/>
      <c r="K870" s="35"/>
      <c r="L870" s="34"/>
      <c r="M870" s="34"/>
      <c r="N870" s="35"/>
      <c r="O870" s="34"/>
      <c r="P870" s="59"/>
      <c r="Q870" s="33"/>
      <c r="R870" s="59"/>
      <c r="S870" s="34"/>
      <c r="T870" s="47"/>
      <c r="U870" s="48"/>
      <c r="V870" s="49"/>
      <c r="W870" s="37"/>
      <c r="X870" s="60"/>
      <c r="Y870" s="37"/>
      <c r="Z870" s="37"/>
      <c r="AA870" s="37"/>
      <c r="AB870" s="37"/>
      <c r="AC870" s="37"/>
    </row>
    <row r="871" spans="1:29" ht="45" customHeight="1">
      <c r="A871" s="54"/>
      <c r="B871" s="55" t="str">
        <f t="shared" si="6"/>
        <v>월</v>
      </c>
      <c r="C871" s="55" t="str">
        <f t="shared" si="7"/>
        <v>00년 1월 1주차</v>
      </c>
      <c r="D871" s="55"/>
      <c r="E871" s="54"/>
      <c r="F871" s="54"/>
      <c r="G871" s="54"/>
      <c r="H871" s="33"/>
      <c r="I871" s="54"/>
      <c r="J871" s="35"/>
      <c r="K871" s="35"/>
      <c r="L871" s="34"/>
      <c r="M871" s="34"/>
      <c r="N871" s="35"/>
      <c r="O871" s="34"/>
      <c r="P871" s="59"/>
      <c r="Q871" s="33"/>
      <c r="R871" s="59"/>
      <c r="S871" s="34"/>
      <c r="T871" s="47"/>
      <c r="U871" s="48"/>
      <c r="V871" s="49"/>
      <c r="W871" s="37"/>
      <c r="X871" s="60"/>
      <c r="Y871" s="37"/>
      <c r="Z871" s="37"/>
      <c r="AA871" s="37"/>
      <c r="AB871" s="37"/>
      <c r="AC871" s="37"/>
    </row>
    <row r="872" spans="1:29" ht="45" customHeight="1">
      <c r="A872" s="54"/>
      <c r="B872" s="55" t="str">
        <f t="shared" si="6"/>
        <v>월</v>
      </c>
      <c r="C872" s="55" t="str">
        <f t="shared" si="7"/>
        <v>00년 1월 1주차</v>
      </c>
      <c r="D872" s="55"/>
      <c r="E872" s="54"/>
      <c r="F872" s="54"/>
      <c r="G872" s="54"/>
      <c r="H872" s="33"/>
      <c r="I872" s="54"/>
      <c r="J872" s="35"/>
      <c r="K872" s="35"/>
      <c r="L872" s="34"/>
      <c r="M872" s="34"/>
      <c r="N872" s="35"/>
      <c r="O872" s="34"/>
      <c r="P872" s="59"/>
      <c r="Q872" s="33"/>
      <c r="R872" s="59"/>
      <c r="S872" s="34"/>
      <c r="T872" s="47"/>
      <c r="U872" s="48"/>
      <c r="V872" s="49"/>
      <c r="W872" s="37"/>
      <c r="X872" s="60"/>
      <c r="Y872" s="37"/>
      <c r="Z872" s="37"/>
      <c r="AA872" s="37"/>
      <c r="AB872" s="37"/>
      <c r="AC872" s="37"/>
    </row>
    <row r="873" spans="1:29" ht="45" customHeight="1">
      <c r="A873" s="54"/>
      <c r="B873" s="55" t="str">
        <f t="shared" si="6"/>
        <v>월</v>
      </c>
      <c r="C873" s="55" t="str">
        <f t="shared" si="7"/>
        <v>00년 1월 1주차</v>
      </c>
      <c r="D873" s="55"/>
      <c r="E873" s="54"/>
      <c r="F873" s="54"/>
      <c r="G873" s="54"/>
      <c r="H873" s="33"/>
      <c r="I873" s="54"/>
      <c r="J873" s="35"/>
      <c r="K873" s="35"/>
      <c r="L873" s="34"/>
      <c r="M873" s="34"/>
      <c r="N873" s="35"/>
      <c r="O873" s="34"/>
      <c r="P873" s="59"/>
      <c r="Q873" s="33"/>
      <c r="R873" s="59"/>
      <c r="S873" s="34"/>
      <c r="T873" s="47"/>
      <c r="U873" s="48"/>
      <c r="V873" s="49"/>
      <c r="W873" s="37"/>
      <c r="X873" s="60"/>
      <c r="Y873" s="37"/>
      <c r="Z873" s="37"/>
      <c r="AA873" s="37"/>
      <c r="AB873" s="37"/>
      <c r="AC873" s="37"/>
    </row>
    <row r="874" spans="1:29" ht="45" customHeight="1">
      <c r="A874" s="54"/>
      <c r="B874" s="55" t="str">
        <f t="shared" si="6"/>
        <v>월</v>
      </c>
      <c r="C874" s="55" t="str">
        <f t="shared" si="7"/>
        <v>00년 1월 1주차</v>
      </c>
      <c r="D874" s="55"/>
      <c r="E874" s="54"/>
      <c r="F874" s="54"/>
      <c r="G874" s="54"/>
      <c r="H874" s="33"/>
      <c r="I874" s="54"/>
      <c r="J874" s="35"/>
      <c r="K874" s="35"/>
      <c r="L874" s="34"/>
      <c r="M874" s="34"/>
      <c r="N874" s="35"/>
      <c r="O874" s="34"/>
      <c r="P874" s="59"/>
      <c r="Q874" s="33"/>
      <c r="R874" s="59"/>
      <c r="S874" s="34"/>
      <c r="T874" s="47"/>
      <c r="U874" s="48"/>
      <c r="V874" s="49"/>
      <c r="W874" s="37"/>
      <c r="X874" s="60"/>
      <c r="Y874" s="37"/>
      <c r="Z874" s="37"/>
      <c r="AA874" s="37"/>
      <c r="AB874" s="37"/>
      <c r="AC874" s="37"/>
    </row>
    <row r="875" spans="1:29" ht="45" customHeight="1">
      <c r="A875" s="54"/>
      <c r="B875" s="55" t="str">
        <f t="shared" si="6"/>
        <v>월</v>
      </c>
      <c r="C875" s="55" t="str">
        <f t="shared" si="7"/>
        <v>00년 1월 1주차</v>
      </c>
      <c r="D875" s="55"/>
      <c r="E875" s="54"/>
      <c r="F875" s="54"/>
      <c r="G875" s="54"/>
      <c r="H875" s="33"/>
      <c r="I875" s="54"/>
      <c r="J875" s="35"/>
      <c r="K875" s="35"/>
      <c r="L875" s="34"/>
      <c r="M875" s="34"/>
      <c r="N875" s="35"/>
      <c r="O875" s="34"/>
      <c r="P875" s="59"/>
      <c r="Q875" s="33"/>
      <c r="R875" s="59"/>
      <c r="S875" s="34"/>
      <c r="T875" s="47"/>
      <c r="U875" s="48"/>
      <c r="V875" s="49"/>
      <c r="W875" s="37"/>
      <c r="X875" s="60"/>
      <c r="Y875" s="37"/>
      <c r="Z875" s="37"/>
      <c r="AA875" s="37"/>
      <c r="AB875" s="37"/>
      <c r="AC875" s="37"/>
    </row>
    <row r="876" spans="1:29" ht="45" customHeight="1">
      <c r="A876" s="54"/>
      <c r="B876" s="55" t="str">
        <f t="shared" si="6"/>
        <v>월</v>
      </c>
      <c r="C876" s="55" t="str">
        <f t="shared" si="7"/>
        <v>00년 1월 1주차</v>
      </c>
      <c r="D876" s="55"/>
      <c r="E876" s="54"/>
      <c r="F876" s="54"/>
      <c r="G876" s="54"/>
      <c r="H876" s="33"/>
      <c r="I876" s="54"/>
      <c r="J876" s="35"/>
      <c r="K876" s="35"/>
      <c r="L876" s="34"/>
      <c r="M876" s="34"/>
      <c r="N876" s="35"/>
      <c r="O876" s="34"/>
      <c r="P876" s="59"/>
      <c r="Q876" s="33"/>
      <c r="R876" s="59"/>
      <c r="S876" s="34"/>
      <c r="T876" s="47"/>
      <c r="U876" s="48"/>
      <c r="V876" s="49"/>
      <c r="W876" s="37"/>
      <c r="X876" s="60"/>
      <c r="Y876" s="37"/>
      <c r="Z876" s="37"/>
      <c r="AA876" s="37"/>
      <c r="AB876" s="37"/>
      <c r="AC876" s="37"/>
    </row>
    <row r="877" spans="1:29" ht="45" customHeight="1">
      <c r="A877" s="54"/>
      <c r="B877" s="55" t="str">
        <f t="shared" si="6"/>
        <v>월</v>
      </c>
      <c r="C877" s="55" t="str">
        <f t="shared" si="7"/>
        <v>00년 1월 1주차</v>
      </c>
      <c r="D877" s="55"/>
      <c r="E877" s="54"/>
      <c r="F877" s="54"/>
      <c r="G877" s="54"/>
      <c r="H877" s="33"/>
      <c r="I877" s="54"/>
      <c r="J877" s="35"/>
      <c r="K877" s="35"/>
      <c r="L877" s="34"/>
      <c r="M877" s="34"/>
      <c r="N877" s="35"/>
      <c r="O877" s="34"/>
      <c r="P877" s="59"/>
      <c r="Q877" s="33"/>
      <c r="R877" s="59"/>
      <c r="S877" s="34"/>
      <c r="T877" s="47"/>
      <c r="U877" s="48"/>
      <c r="V877" s="49"/>
      <c r="W877" s="37"/>
      <c r="X877" s="60"/>
      <c r="Y877" s="37"/>
      <c r="Z877" s="37"/>
      <c r="AA877" s="37"/>
      <c r="AB877" s="37"/>
      <c r="AC877" s="37"/>
    </row>
    <row r="878" spans="1:29" ht="45" customHeight="1">
      <c r="A878" s="54"/>
      <c r="B878" s="55" t="str">
        <f t="shared" si="6"/>
        <v>월</v>
      </c>
      <c r="C878" s="55" t="str">
        <f t="shared" si="7"/>
        <v>00년 1월 1주차</v>
      </c>
      <c r="D878" s="55"/>
      <c r="E878" s="54"/>
      <c r="F878" s="54"/>
      <c r="G878" s="54"/>
      <c r="H878" s="33"/>
      <c r="I878" s="54"/>
      <c r="J878" s="35"/>
      <c r="K878" s="35"/>
      <c r="L878" s="34"/>
      <c r="M878" s="34"/>
      <c r="N878" s="35"/>
      <c r="O878" s="34"/>
      <c r="P878" s="59"/>
      <c r="Q878" s="33"/>
      <c r="R878" s="59"/>
      <c r="S878" s="34"/>
      <c r="T878" s="47"/>
      <c r="U878" s="48"/>
      <c r="V878" s="49"/>
      <c r="W878" s="37"/>
      <c r="X878" s="60"/>
      <c r="Y878" s="37"/>
      <c r="Z878" s="37"/>
      <c r="AA878" s="37"/>
      <c r="AB878" s="37"/>
      <c r="AC878" s="37"/>
    </row>
    <row r="879" spans="1:29" ht="45" customHeight="1">
      <c r="A879" s="54"/>
      <c r="B879" s="55" t="str">
        <f t="shared" si="6"/>
        <v>월</v>
      </c>
      <c r="C879" s="55" t="str">
        <f t="shared" si="7"/>
        <v>00년 1월 1주차</v>
      </c>
      <c r="D879" s="55"/>
      <c r="E879" s="54"/>
      <c r="F879" s="54"/>
      <c r="G879" s="54"/>
      <c r="H879" s="33"/>
      <c r="I879" s="54"/>
      <c r="J879" s="35"/>
      <c r="K879" s="35"/>
      <c r="L879" s="34"/>
      <c r="M879" s="34"/>
      <c r="N879" s="35"/>
      <c r="O879" s="34"/>
      <c r="P879" s="59"/>
      <c r="Q879" s="33"/>
      <c r="R879" s="59"/>
      <c r="S879" s="34"/>
      <c r="T879" s="47"/>
      <c r="U879" s="48"/>
      <c r="V879" s="49"/>
      <c r="W879" s="37"/>
      <c r="X879" s="60"/>
      <c r="Y879" s="37"/>
      <c r="Z879" s="37"/>
      <c r="AA879" s="37"/>
      <c r="AB879" s="37"/>
      <c r="AC879" s="37"/>
    </row>
    <row r="880" spans="1:29" ht="45" customHeight="1">
      <c r="A880" s="54"/>
      <c r="B880" s="55" t="str">
        <f t="shared" si="6"/>
        <v>월</v>
      </c>
      <c r="C880" s="55" t="str">
        <f t="shared" si="7"/>
        <v>00년 1월 1주차</v>
      </c>
      <c r="D880" s="55"/>
      <c r="E880" s="54"/>
      <c r="F880" s="54"/>
      <c r="G880" s="54"/>
      <c r="H880" s="33"/>
      <c r="I880" s="54"/>
      <c r="J880" s="35"/>
      <c r="K880" s="35"/>
      <c r="L880" s="34"/>
      <c r="M880" s="34"/>
      <c r="N880" s="35"/>
      <c r="O880" s="34"/>
      <c r="P880" s="59"/>
      <c r="Q880" s="33"/>
      <c r="R880" s="59"/>
      <c r="S880" s="34"/>
      <c r="T880" s="47"/>
      <c r="U880" s="48"/>
      <c r="V880" s="49"/>
      <c r="W880" s="37"/>
      <c r="X880" s="60"/>
      <c r="Y880" s="37"/>
      <c r="Z880" s="37"/>
      <c r="AA880" s="37"/>
      <c r="AB880" s="37"/>
      <c r="AC880" s="37"/>
    </row>
    <row r="881" spans="1:29" ht="45" customHeight="1">
      <c r="A881" s="54"/>
      <c r="B881" s="55" t="str">
        <f t="shared" si="6"/>
        <v>월</v>
      </c>
      <c r="C881" s="55" t="str">
        <f t="shared" si="7"/>
        <v>00년 1월 1주차</v>
      </c>
      <c r="D881" s="55"/>
      <c r="E881" s="54"/>
      <c r="F881" s="54"/>
      <c r="G881" s="54"/>
      <c r="H881" s="33"/>
      <c r="I881" s="54"/>
      <c r="J881" s="35"/>
      <c r="K881" s="35"/>
      <c r="L881" s="34"/>
      <c r="M881" s="34"/>
      <c r="N881" s="35"/>
      <c r="O881" s="34"/>
      <c r="P881" s="59"/>
      <c r="Q881" s="33"/>
      <c r="R881" s="59"/>
      <c r="S881" s="34"/>
      <c r="T881" s="47"/>
      <c r="U881" s="48"/>
      <c r="V881" s="49"/>
      <c r="W881" s="37"/>
      <c r="X881" s="60"/>
      <c r="Y881" s="37"/>
      <c r="Z881" s="37"/>
      <c r="AA881" s="37"/>
      <c r="AB881" s="37"/>
      <c r="AC881" s="37"/>
    </row>
    <row r="882" spans="1:29" ht="45" customHeight="1">
      <c r="A882" s="54"/>
      <c r="B882" s="55" t="str">
        <f t="shared" si="6"/>
        <v>월</v>
      </c>
      <c r="C882" s="55" t="str">
        <f t="shared" si="7"/>
        <v>00년 1월 1주차</v>
      </c>
      <c r="D882" s="55"/>
      <c r="E882" s="54"/>
      <c r="F882" s="54"/>
      <c r="G882" s="54"/>
      <c r="H882" s="33"/>
      <c r="I882" s="54"/>
      <c r="J882" s="35"/>
      <c r="K882" s="35"/>
      <c r="L882" s="34"/>
      <c r="M882" s="34"/>
      <c r="N882" s="35"/>
      <c r="O882" s="34"/>
      <c r="P882" s="59"/>
      <c r="Q882" s="33"/>
      <c r="R882" s="59"/>
      <c r="S882" s="34"/>
      <c r="T882" s="47"/>
      <c r="U882" s="48"/>
      <c r="V882" s="49"/>
      <c r="W882" s="37"/>
      <c r="X882" s="60"/>
      <c r="Y882" s="37"/>
      <c r="Z882" s="37"/>
      <c r="AA882" s="37"/>
      <c r="AB882" s="37"/>
      <c r="AC882" s="37"/>
    </row>
    <row r="883" spans="1:29" ht="45" customHeight="1">
      <c r="A883" s="54"/>
      <c r="B883" s="55" t="str">
        <f t="shared" si="6"/>
        <v>월</v>
      </c>
      <c r="C883" s="55" t="str">
        <f t="shared" si="7"/>
        <v>00년 1월 1주차</v>
      </c>
      <c r="D883" s="55"/>
      <c r="E883" s="54"/>
      <c r="F883" s="54"/>
      <c r="G883" s="54"/>
      <c r="H883" s="33"/>
      <c r="I883" s="54"/>
      <c r="J883" s="35"/>
      <c r="K883" s="35"/>
      <c r="L883" s="34"/>
      <c r="M883" s="34"/>
      <c r="N883" s="35"/>
      <c r="O883" s="34"/>
      <c r="P883" s="59"/>
      <c r="Q883" s="33"/>
      <c r="R883" s="59"/>
      <c r="S883" s="34"/>
      <c r="T883" s="47"/>
      <c r="U883" s="48"/>
      <c r="V883" s="49"/>
      <c r="W883" s="37"/>
      <c r="X883" s="60"/>
      <c r="Y883" s="37"/>
      <c r="Z883" s="37"/>
      <c r="AA883" s="37"/>
      <c r="AB883" s="37"/>
      <c r="AC883" s="37"/>
    </row>
    <row r="884" spans="1:29" ht="45" customHeight="1">
      <c r="A884" s="54"/>
      <c r="B884" s="55" t="str">
        <f t="shared" si="6"/>
        <v>월</v>
      </c>
      <c r="C884" s="55" t="str">
        <f t="shared" si="7"/>
        <v>00년 1월 1주차</v>
      </c>
      <c r="D884" s="55"/>
      <c r="E884" s="54"/>
      <c r="F884" s="54"/>
      <c r="G884" s="54"/>
      <c r="H884" s="33"/>
      <c r="I884" s="54"/>
      <c r="J884" s="35"/>
      <c r="K884" s="35"/>
      <c r="L884" s="34"/>
      <c r="M884" s="34"/>
      <c r="N884" s="35"/>
      <c r="O884" s="34"/>
      <c r="P884" s="59"/>
      <c r="Q884" s="33"/>
      <c r="R884" s="59"/>
      <c r="S884" s="34"/>
      <c r="T884" s="47"/>
      <c r="U884" s="48"/>
      <c r="V884" s="49"/>
      <c r="W884" s="37"/>
      <c r="X884" s="60"/>
      <c r="Y884" s="37"/>
      <c r="Z884" s="37"/>
      <c r="AA884" s="37"/>
      <c r="AB884" s="37"/>
      <c r="AC884" s="37"/>
    </row>
    <row r="885" spans="1:29" ht="45" customHeight="1">
      <c r="A885" s="54"/>
      <c r="B885" s="55" t="str">
        <f t="shared" si="6"/>
        <v>월</v>
      </c>
      <c r="C885" s="55" t="str">
        <f t="shared" si="7"/>
        <v>00년 1월 1주차</v>
      </c>
      <c r="D885" s="55"/>
      <c r="E885" s="54"/>
      <c r="F885" s="54"/>
      <c r="G885" s="54"/>
      <c r="H885" s="33"/>
      <c r="I885" s="54"/>
      <c r="J885" s="35"/>
      <c r="K885" s="35"/>
      <c r="L885" s="34"/>
      <c r="M885" s="34"/>
      <c r="N885" s="35"/>
      <c r="O885" s="34"/>
      <c r="P885" s="59"/>
      <c r="Q885" s="33"/>
      <c r="R885" s="59"/>
      <c r="S885" s="34"/>
      <c r="T885" s="47"/>
      <c r="U885" s="48"/>
      <c r="V885" s="49"/>
      <c r="W885" s="37"/>
      <c r="X885" s="60"/>
      <c r="Y885" s="37"/>
      <c r="Z885" s="37"/>
      <c r="AA885" s="37"/>
      <c r="AB885" s="37"/>
      <c r="AC885" s="37"/>
    </row>
    <row r="886" spans="1:29" ht="45" customHeight="1">
      <c r="A886" s="54"/>
      <c r="B886" s="55" t="str">
        <f t="shared" si="6"/>
        <v>월</v>
      </c>
      <c r="C886" s="55" t="str">
        <f t="shared" si="7"/>
        <v>00년 1월 1주차</v>
      </c>
      <c r="D886" s="55"/>
      <c r="E886" s="54"/>
      <c r="F886" s="54"/>
      <c r="G886" s="54"/>
      <c r="H886" s="33"/>
      <c r="I886" s="54"/>
      <c r="J886" s="35"/>
      <c r="K886" s="35"/>
      <c r="L886" s="34"/>
      <c r="M886" s="34"/>
      <c r="N886" s="35"/>
      <c r="O886" s="34"/>
      <c r="P886" s="59"/>
      <c r="Q886" s="33"/>
      <c r="R886" s="59"/>
      <c r="S886" s="34"/>
      <c r="T886" s="47"/>
      <c r="U886" s="48"/>
      <c r="V886" s="49"/>
      <c r="W886" s="37"/>
      <c r="X886" s="60"/>
      <c r="Y886" s="37"/>
      <c r="Z886" s="37"/>
      <c r="AA886" s="37"/>
      <c r="AB886" s="37"/>
      <c r="AC886" s="37"/>
    </row>
    <row r="887" spans="1:29" ht="45" customHeight="1">
      <c r="A887" s="54"/>
      <c r="B887" s="55" t="str">
        <f t="shared" si="6"/>
        <v>월</v>
      </c>
      <c r="C887" s="55" t="str">
        <f t="shared" si="7"/>
        <v>00년 1월 1주차</v>
      </c>
      <c r="D887" s="55"/>
      <c r="E887" s="54"/>
      <c r="F887" s="54"/>
      <c r="G887" s="54"/>
      <c r="H887" s="33"/>
      <c r="I887" s="54"/>
      <c r="J887" s="35"/>
      <c r="K887" s="35"/>
      <c r="L887" s="34"/>
      <c r="M887" s="34"/>
      <c r="N887" s="35"/>
      <c r="O887" s="34"/>
      <c r="P887" s="59"/>
      <c r="Q887" s="33"/>
      <c r="R887" s="59"/>
      <c r="S887" s="34"/>
      <c r="T887" s="47"/>
      <c r="U887" s="48"/>
      <c r="V887" s="49"/>
      <c r="W887" s="37"/>
      <c r="X887" s="60"/>
      <c r="Y887" s="37"/>
      <c r="Z887" s="37"/>
      <c r="AA887" s="37"/>
      <c r="AB887" s="37"/>
      <c r="AC887" s="37"/>
    </row>
    <row r="888" spans="1:29" ht="45" customHeight="1">
      <c r="A888" s="54"/>
      <c r="B888" s="55" t="str">
        <f t="shared" si="6"/>
        <v>월</v>
      </c>
      <c r="C888" s="55" t="str">
        <f t="shared" si="7"/>
        <v>00년 1월 1주차</v>
      </c>
      <c r="D888" s="55"/>
      <c r="E888" s="54"/>
      <c r="F888" s="54"/>
      <c r="G888" s="54"/>
      <c r="H888" s="33"/>
      <c r="I888" s="54"/>
      <c r="J888" s="35"/>
      <c r="K888" s="35"/>
      <c r="L888" s="34"/>
      <c r="M888" s="34"/>
      <c r="N888" s="35"/>
      <c r="O888" s="34"/>
      <c r="P888" s="59"/>
      <c r="Q888" s="33"/>
      <c r="R888" s="59"/>
      <c r="S888" s="34"/>
      <c r="T888" s="47"/>
      <c r="U888" s="48"/>
      <c r="V888" s="49"/>
      <c r="W888" s="37"/>
      <c r="X888" s="60"/>
      <c r="Y888" s="37"/>
      <c r="Z888" s="37"/>
      <c r="AA888" s="37"/>
      <c r="AB888" s="37"/>
      <c r="AC888" s="37"/>
    </row>
    <row r="889" spans="1:29" ht="45" customHeight="1">
      <c r="A889" s="54"/>
      <c r="B889" s="55" t="str">
        <f t="shared" si="6"/>
        <v>월</v>
      </c>
      <c r="C889" s="55" t="str">
        <f t="shared" si="7"/>
        <v>00년 1월 1주차</v>
      </c>
      <c r="D889" s="55"/>
      <c r="E889" s="54"/>
      <c r="F889" s="54"/>
      <c r="G889" s="54"/>
      <c r="H889" s="33"/>
      <c r="I889" s="54"/>
      <c r="J889" s="35"/>
      <c r="K889" s="35"/>
      <c r="L889" s="34"/>
      <c r="M889" s="34"/>
      <c r="N889" s="35"/>
      <c r="O889" s="34"/>
      <c r="P889" s="59"/>
      <c r="Q889" s="33"/>
      <c r="R889" s="59"/>
      <c r="S889" s="34"/>
      <c r="T889" s="47"/>
      <c r="U889" s="48"/>
      <c r="V889" s="49"/>
      <c r="W889" s="37"/>
      <c r="X889" s="60"/>
      <c r="Y889" s="37"/>
      <c r="Z889" s="37"/>
      <c r="AA889" s="37"/>
      <c r="AB889" s="37"/>
      <c r="AC889" s="37"/>
    </row>
    <row r="890" spans="1:29" ht="45" customHeight="1">
      <c r="A890" s="54"/>
      <c r="B890" s="55" t="str">
        <f t="shared" si="6"/>
        <v>월</v>
      </c>
      <c r="C890" s="55" t="str">
        <f t="shared" si="7"/>
        <v>00년 1월 1주차</v>
      </c>
      <c r="D890" s="55"/>
      <c r="E890" s="54"/>
      <c r="F890" s="54"/>
      <c r="G890" s="54"/>
      <c r="H890" s="33"/>
      <c r="I890" s="54"/>
      <c r="J890" s="35"/>
      <c r="K890" s="35"/>
      <c r="L890" s="34"/>
      <c r="M890" s="34"/>
      <c r="N890" s="35"/>
      <c r="O890" s="34"/>
      <c r="P890" s="59"/>
      <c r="Q890" s="33"/>
      <c r="R890" s="59"/>
      <c r="S890" s="34"/>
      <c r="T890" s="47"/>
      <c r="U890" s="48"/>
      <c r="V890" s="49"/>
      <c r="W890" s="37"/>
      <c r="X890" s="60"/>
      <c r="Y890" s="37"/>
      <c r="Z890" s="37"/>
      <c r="AA890" s="37"/>
      <c r="AB890" s="37"/>
      <c r="AC890" s="37"/>
    </row>
    <row r="891" spans="1:29" ht="45" customHeight="1">
      <c r="A891" s="54"/>
      <c r="B891" s="55" t="str">
        <f t="shared" si="6"/>
        <v>월</v>
      </c>
      <c r="C891" s="55" t="str">
        <f t="shared" si="7"/>
        <v>00년 1월 1주차</v>
      </c>
      <c r="D891" s="55"/>
      <c r="E891" s="54"/>
      <c r="F891" s="54"/>
      <c r="G891" s="54"/>
      <c r="H891" s="33"/>
      <c r="I891" s="54"/>
      <c r="J891" s="35"/>
      <c r="K891" s="35"/>
      <c r="L891" s="34"/>
      <c r="M891" s="34"/>
      <c r="N891" s="35"/>
      <c r="O891" s="34"/>
      <c r="P891" s="59"/>
      <c r="Q891" s="33"/>
      <c r="R891" s="59"/>
      <c r="S891" s="34"/>
      <c r="T891" s="47"/>
      <c r="U891" s="48"/>
      <c r="V891" s="49"/>
      <c r="W891" s="37"/>
      <c r="X891" s="60"/>
      <c r="Y891" s="37"/>
      <c r="Z891" s="37"/>
      <c r="AA891" s="37"/>
      <c r="AB891" s="37"/>
      <c r="AC891" s="37"/>
    </row>
    <row r="892" spans="1:29" ht="45" customHeight="1">
      <c r="A892" s="54"/>
      <c r="B892" s="55" t="str">
        <f t="shared" si="6"/>
        <v>월</v>
      </c>
      <c r="C892" s="55" t="str">
        <f t="shared" si="7"/>
        <v>00년 1월 1주차</v>
      </c>
      <c r="D892" s="55"/>
      <c r="E892" s="54"/>
      <c r="F892" s="54"/>
      <c r="G892" s="54"/>
      <c r="H892" s="33"/>
      <c r="I892" s="54"/>
      <c r="J892" s="35"/>
      <c r="K892" s="35"/>
      <c r="L892" s="34"/>
      <c r="M892" s="34"/>
      <c r="N892" s="35"/>
      <c r="O892" s="34"/>
      <c r="P892" s="59"/>
      <c r="Q892" s="33"/>
      <c r="R892" s="59"/>
      <c r="S892" s="34"/>
      <c r="T892" s="47"/>
      <c r="U892" s="48"/>
      <c r="V892" s="49"/>
      <c r="W892" s="37"/>
      <c r="X892" s="60"/>
      <c r="Y892" s="37"/>
      <c r="Z892" s="37"/>
      <c r="AA892" s="37"/>
      <c r="AB892" s="37"/>
      <c r="AC892" s="37"/>
    </row>
    <row r="893" spans="1:29" ht="45" customHeight="1">
      <c r="A893" s="54"/>
      <c r="B893" s="55" t="str">
        <f t="shared" si="6"/>
        <v>월</v>
      </c>
      <c r="C893" s="55" t="str">
        <f t="shared" si="7"/>
        <v>00년 1월 1주차</v>
      </c>
      <c r="D893" s="55"/>
      <c r="E893" s="54"/>
      <c r="F893" s="54"/>
      <c r="G893" s="54"/>
      <c r="H893" s="33"/>
      <c r="I893" s="54"/>
      <c r="J893" s="35"/>
      <c r="K893" s="35"/>
      <c r="L893" s="34"/>
      <c r="M893" s="34"/>
      <c r="N893" s="35"/>
      <c r="O893" s="34"/>
      <c r="P893" s="59"/>
      <c r="Q893" s="33"/>
      <c r="R893" s="59"/>
      <c r="S893" s="34"/>
      <c r="T893" s="47"/>
      <c r="U893" s="48"/>
      <c r="V893" s="49"/>
      <c r="W893" s="37"/>
      <c r="X893" s="60"/>
      <c r="Y893" s="37"/>
      <c r="Z893" s="37"/>
      <c r="AA893" s="37"/>
      <c r="AB893" s="37"/>
      <c r="AC893" s="37"/>
    </row>
    <row r="894" spans="1:29" ht="45" customHeight="1">
      <c r="A894" s="54"/>
      <c r="B894" s="55" t="str">
        <f t="shared" si="6"/>
        <v>월</v>
      </c>
      <c r="C894" s="55" t="str">
        <f t="shared" si="7"/>
        <v>00년 1월 1주차</v>
      </c>
      <c r="D894" s="55"/>
      <c r="E894" s="54"/>
      <c r="F894" s="54"/>
      <c r="G894" s="54"/>
      <c r="H894" s="33"/>
      <c r="I894" s="54"/>
      <c r="J894" s="35"/>
      <c r="K894" s="35"/>
      <c r="L894" s="34"/>
      <c r="M894" s="34"/>
      <c r="N894" s="35"/>
      <c r="O894" s="34"/>
      <c r="P894" s="59"/>
      <c r="Q894" s="33"/>
      <c r="R894" s="59"/>
      <c r="S894" s="34"/>
      <c r="T894" s="47"/>
      <c r="U894" s="48"/>
      <c r="V894" s="49"/>
      <c r="W894" s="37"/>
      <c r="X894" s="60"/>
      <c r="Y894" s="37"/>
      <c r="Z894" s="37"/>
      <c r="AA894" s="37"/>
      <c r="AB894" s="37"/>
      <c r="AC894" s="37"/>
    </row>
    <row r="895" spans="1:29" ht="45" customHeight="1">
      <c r="A895" s="54"/>
      <c r="B895" s="55" t="str">
        <f t="shared" si="6"/>
        <v>월</v>
      </c>
      <c r="C895" s="55" t="str">
        <f t="shared" si="7"/>
        <v>00년 1월 1주차</v>
      </c>
      <c r="D895" s="55"/>
      <c r="E895" s="54"/>
      <c r="F895" s="54"/>
      <c r="G895" s="54"/>
      <c r="H895" s="33"/>
      <c r="I895" s="54"/>
      <c r="J895" s="35"/>
      <c r="K895" s="35"/>
      <c r="L895" s="34"/>
      <c r="M895" s="34"/>
      <c r="N895" s="35"/>
      <c r="O895" s="34"/>
      <c r="P895" s="59"/>
      <c r="Q895" s="33"/>
      <c r="R895" s="59"/>
      <c r="S895" s="34"/>
      <c r="T895" s="47"/>
      <c r="U895" s="48"/>
      <c r="V895" s="49"/>
      <c r="W895" s="37"/>
      <c r="X895" s="60"/>
      <c r="Y895" s="37"/>
      <c r="Z895" s="37"/>
      <c r="AA895" s="37"/>
      <c r="AB895" s="37"/>
      <c r="AC895" s="37"/>
    </row>
    <row r="896" spans="1:29" ht="45" customHeight="1">
      <c r="A896" s="54"/>
      <c r="B896" s="55" t="str">
        <f t="shared" si="6"/>
        <v>월</v>
      </c>
      <c r="C896" s="55" t="str">
        <f t="shared" si="7"/>
        <v>00년 1월 1주차</v>
      </c>
      <c r="D896" s="55"/>
      <c r="E896" s="54"/>
      <c r="F896" s="54"/>
      <c r="G896" s="54"/>
      <c r="H896" s="33"/>
      <c r="I896" s="54"/>
      <c r="J896" s="35"/>
      <c r="K896" s="35"/>
      <c r="L896" s="34"/>
      <c r="M896" s="34"/>
      <c r="N896" s="35"/>
      <c r="O896" s="34"/>
      <c r="P896" s="59"/>
      <c r="Q896" s="33"/>
      <c r="R896" s="59"/>
      <c r="S896" s="34"/>
      <c r="T896" s="47"/>
      <c r="U896" s="48"/>
      <c r="V896" s="49"/>
      <c r="W896" s="37"/>
      <c r="X896" s="60"/>
      <c r="Y896" s="37"/>
      <c r="Z896" s="37"/>
      <c r="AA896" s="37"/>
      <c r="AB896" s="37"/>
      <c r="AC896" s="37"/>
    </row>
    <row r="897" spans="1:29" ht="45" customHeight="1">
      <c r="A897" s="54"/>
      <c r="B897" s="55" t="str">
        <f t="shared" si="6"/>
        <v>월</v>
      </c>
      <c r="C897" s="55" t="str">
        <f t="shared" si="7"/>
        <v>00년 1월 1주차</v>
      </c>
      <c r="D897" s="55"/>
      <c r="E897" s="54"/>
      <c r="F897" s="54"/>
      <c r="G897" s="54"/>
      <c r="H897" s="33"/>
      <c r="I897" s="54"/>
      <c r="J897" s="35"/>
      <c r="K897" s="35"/>
      <c r="L897" s="34"/>
      <c r="M897" s="34"/>
      <c r="N897" s="35"/>
      <c r="O897" s="34"/>
      <c r="P897" s="59"/>
      <c r="Q897" s="33"/>
      <c r="R897" s="59"/>
      <c r="S897" s="34"/>
      <c r="T897" s="47"/>
      <c r="U897" s="48"/>
      <c r="V897" s="49"/>
      <c r="W897" s="37"/>
      <c r="X897" s="60"/>
      <c r="Y897" s="37"/>
      <c r="Z897" s="37"/>
      <c r="AA897" s="37"/>
      <c r="AB897" s="37"/>
      <c r="AC897" s="37"/>
    </row>
    <row r="898" spans="1:29" ht="45" customHeight="1">
      <c r="A898" s="54"/>
      <c r="B898" s="55" t="str">
        <f t="shared" si="6"/>
        <v>월</v>
      </c>
      <c r="C898" s="55" t="str">
        <f t="shared" si="7"/>
        <v>00년 1월 1주차</v>
      </c>
      <c r="D898" s="55"/>
      <c r="E898" s="54"/>
      <c r="F898" s="54"/>
      <c r="G898" s="54"/>
      <c r="H898" s="33"/>
      <c r="I898" s="54"/>
      <c r="J898" s="35"/>
      <c r="K898" s="35"/>
      <c r="L898" s="34"/>
      <c r="M898" s="34"/>
      <c r="N898" s="35"/>
      <c r="O898" s="34"/>
      <c r="P898" s="59"/>
      <c r="Q898" s="33"/>
      <c r="R898" s="59"/>
      <c r="S898" s="34"/>
      <c r="T898" s="47"/>
      <c r="U898" s="48"/>
      <c r="V898" s="49"/>
      <c r="W898" s="37"/>
      <c r="X898" s="60"/>
      <c r="Y898" s="37"/>
      <c r="Z898" s="37"/>
      <c r="AA898" s="37"/>
      <c r="AB898" s="37"/>
      <c r="AC898" s="37"/>
    </row>
    <row r="899" spans="1:29" ht="45" customHeight="1">
      <c r="A899" s="54"/>
      <c r="B899" s="55" t="str">
        <f t="shared" si="6"/>
        <v>월</v>
      </c>
      <c r="C899" s="55" t="str">
        <f t="shared" si="7"/>
        <v>00년 1월 1주차</v>
      </c>
      <c r="D899" s="55"/>
      <c r="E899" s="54"/>
      <c r="F899" s="54"/>
      <c r="G899" s="54"/>
      <c r="H899" s="33"/>
      <c r="I899" s="54"/>
      <c r="J899" s="35"/>
      <c r="K899" s="35"/>
      <c r="L899" s="34"/>
      <c r="M899" s="34"/>
      <c r="N899" s="35"/>
      <c r="O899" s="34"/>
      <c r="P899" s="59"/>
      <c r="Q899" s="33"/>
      <c r="R899" s="59"/>
      <c r="S899" s="34"/>
      <c r="T899" s="47"/>
      <c r="U899" s="48"/>
      <c r="V899" s="49"/>
      <c r="W899" s="37"/>
      <c r="X899" s="60"/>
      <c r="Y899" s="37"/>
      <c r="Z899" s="37"/>
      <c r="AA899" s="37"/>
      <c r="AB899" s="37"/>
      <c r="AC899" s="37"/>
    </row>
    <row r="900" spans="1:29" ht="45" customHeight="1">
      <c r="A900" s="54"/>
      <c r="B900" s="55" t="str">
        <f t="shared" si="6"/>
        <v>월</v>
      </c>
      <c r="C900" s="55" t="str">
        <f t="shared" si="7"/>
        <v>00년 1월 1주차</v>
      </c>
      <c r="D900" s="55"/>
      <c r="E900" s="54"/>
      <c r="F900" s="54"/>
      <c r="G900" s="54"/>
      <c r="H900" s="33"/>
      <c r="I900" s="54"/>
      <c r="J900" s="35"/>
      <c r="K900" s="35"/>
      <c r="L900" s="34"/>
      <c r="M900" s="34"/>
      <c r="N900" s="35"/>
      <c r="O900" s="34"/>
      <c r="P900" s="59"/>
      <c r="Q900" s="33"/>
      <c r="R900" s="59"/>
      <c r="S900" s="34"/>
      <c r="T900" s="47"/>
      <c r="U900" s="48"/>
      <c r="V900" s="49"/>
      <c r="W900" s="37"/>
      <c r="X900" s="60"/>
      <c r="Y900" s="37"/>
      <c r="Z900" s="37"/>
      <c r="AA900" s="37"/>
      <c r="AB900" s="37"/>
      <c r="AC900" s="37"/>
    </row>
    <row r="901" spans="1:29" ht="45" customHeight="1">
      <c r="A901" s="54"/>
      <c r="B901" s="55" t="str">
        <f t="shared" si="6"/>
        <v>월</v>
      </c>
      <c r="C901" s="55" t="str">
        <f t="shared" si="7"/>
        <v>00년 1월 1주차</v>
      </c>
      <c r="D901" s="55"/>
      <c r="E901" s="54"/>
      <c r="F901" s="54"/>
      <c r="G901" s="54"/>
      <c r="H901" s="33"/>
      <c r="I901" s="54"/>
      <c r="J901" s="35"/>
      <c r="K901" s="35"/>
      <c r="L901" s="34"/>
      <c r="M901" s="34"/>
      <c r="N901" s="35"/>
      <c r="O901" s="34"/>
      <c r="P901" s="59"/>
      <c r="Q901" s="33"/>
      <c r="R901" s="59"/>
      <c r="S901" s="34"/>
      <c r="T901" s="47"/>
      <c r="U901" s="48"/>
      <c r="V901" s="49"/>
      <c r="W901" s="37"/>
      <c r="X901" s="60"/>
      <c r="Y901" s="37"/>
      <c r="Z901" s="37"/>
      <c r="AA901" s="37"/>
      <c r="AB901" s="37"/>
      <c r="AC901" s="37"/>
    </row>
    <row r="902" spans="1:29" ht="45" customHeight="1">
      <c r="A902" s="54"/>
      <c r="B902" s="55" t="str">
        <f t="shared" si="6"/>
        <v>월</v>
      </c>
      <c r="C902" s="55" t="str">
        <f t="shared" si="7"/>
        <v>00년 1월 1주차</v>
      </c>
      <c r="D902" s="55"/>
      <c r="E902" s="54"/>
      <c r="F902" s="54"/>
      <c r="G902" s="54"/>
      <c r="H902" s="33"/>
      <c r="I902" s="54"/>
      <c r="J902" s="35"/>
      <c r="K902" s="35"/>
      <c r="L902" s="34"/>
      <c r="M902" s="34"/>
      <c r="N902" s="35"/>
      <c r="O902" s="34"/>
      <c r="P902" s="59"/>
      <c r="Q902" s="33"/>
      <c r="R902" s="59"/>
      <c r="S902" s="34"/>
      <c r="T902" s="47"/>
      <c r="U902" s="48"/>
      <c r="V902" s="49"/>
      <c r="W902" s="37"/>
      <c r="X902" s="60"/>
      <c r="Y902" s="37"/>
      <c r="Z902" s="37"/>
      <c r="AA902" s="37"/>
      <c r="AB902" s="37"/>
      <c r="AC902" s="37"/>
    </row>
    <row r="903" spans="1:29" ht="45" customHeight="1">
      <c r="A903" s="54"/>
      <c r="B903" s="55" t="str">
        <f t="shared" si="6"/>
        <v>월</v>
      </c>
      <c r="C903" s="55" t="str">
        <f t="shared" si="7"/>
        <v>00년 1월 1주차</v>
      </c>
      <c r="D903" s="55"/>
      <c r="E903" s="54"/>
      <c r="F903" s="54"/>
      <c r="G903" s="54"/>
      <c r="H903" s="33"/>
      <c r="I903" s="54"/>
      <c r="J903" s="35"/>
      <c r="K903" s="35"/>
      <c r="L903" s="34"/>
      <c r="M903" s="34"/>
      <c r="N903" s="35"/>
      <c r="O903" s="34"/>
      <c r="P903" s="59"/>
      <c r="Q903" s="33"/>
      <c r="R903" s="59"/>
      <c r="S903" s="34"/>
      <c r="T903" s="47"/>
      <c r="U903" s="48"/>
      <c r="V903" s="49"/>
      <c r="W903" s="37"/>
      <c r="X903" s="60"/>
      <c r="Y903" s="37"/>
      <c r="Z903" s="37"/>
      <c r="AA903" s="37"/>
      <c r="AB903" s="37"/>
      <c r="AC903" s="37"/>
    </row>
    <row r="904" spans="1:29" ht="45" customHeight="1">
      <c r="A904" s="54"/>
      <c r="B904" s="55" t="str">
        <f t="shared" si="6"/>
        <v>월</v>
      </c>
      <c r="C904" s="55" t="str">
        <f t="shared" si="7"/>
        <v>00년 1월 1주차</v>
      </c>
      <c r="D904" s="55"/>
      <c r="E904" s="54"/>
      <c r="F904" s="54"/>
      <c r="G904" s="54"/>
      <c r="H904" s="33"/>
      <c r="I904" s="54"/>
      <c r="J904" s="35"/>
      <c r="K904" s="35"/>
      <c r="L904" s="34"/>
      <c r="M904" s="34"/>
      <c r="N904" s="35"/>
      <c r="O904" s="34"/>
      <c r="P904" s="59"/>
      <c r="Q904" s="33"/>
      <c r="R904" s="59"/>
      <c r="S904" s="34"/>
      <c r="T904" s="47"/>
      <c r="U904" s="48"/>
      <c r="V904" s="49"/>
      <c r="W904" s="37"/>
      <c r="X904" s="60"/>
      <c r="Y904" s="37"/>
      <c r="Z904" s="37"/>
      <c r="AA904" s="37"/>
      <c r="AB904" s="37"/>
      <c r="AC904" s="37"/>
    </row>
    <row r="905" spans="1:29" ht="45" customHeight="1">
      <c r="A905" s="54"/>
      <c r="B905" s="55" t="str">
        <f t="shared" si="6"/>
        <v>월</v>
      </c>
      <c r="C905" s="55" t="str">
        <f t="shared" si="7"/>
        <v>00년 1월 1주차</v>
      </c>
      <c r="D905" s="55"/>
      <c r="E905" s="54"/>
      <c r="F905" s="54"/>
      <c r="G905" s="54"/>
      <c r="H905" s="33"/>
      <c r="I905" s="54"/>
      <c r="J905" s="35"/>
      <c r="K905" s="35"/>
      <c r="L905" s="34"/>
      <c r="M905" s="34"/>
      <c r="N905" s="35"/>
      <c r="O905" s="34"/>
      <c r="P905" s="59"/>
      <c r="Q905" s="33"/>
      <c r="R905" s="59"/>
      <c r="S905" s="34"/>
      <c r="T905" s="47"/>
      <c r="U905" s="48"/>
      <c r="V905" s="49"/>
      <c r="W905" s="37"/>
      <c r="X905" s="60"/>
      <c r="Y905" s="37"/>
      <c r="Z905" s="37"/>
      <c r="AA905" s="37"/>
      <c r="AB905" s="37"/>
      <c r="AC905" s="37"/>
    </row>
    <row r="906" spans="1:29" ht="45" customHeight="1">
      <c r="A906" s="54"/>
      <c r="B906" s="55" t="str">
        <f t="shared" si="6"/>
        <v>월</v>
      </c>
      <c r="C906" s="55" t="str">
        <f t="shared" si="7"/>
        <v>00년 1월 1주차</v>
      </c>
      <c r="D906" s="55"/>
      <c r="E906" s="54"/>
      <c r="F906" s="54"/>
      <c r="G906" s="54"/>
      <c r="H906" s="33"/>
      <c r="I906" s="54"/>
      <c r="J906" s="35"/>
      <c r="K906" s="35"/>
      <c r="L906" s="34"/>
      <c r="M906" s="34"/>
      <c r="N906" s="35"/>
      <c r="O906" s="34"/>
      <c r="P906" s="59"/>
      <c r="Q906" s="33"/>
      <c r="R906" s="59"/>
      <c r="S906" s="34"/>
      <c r="T906" s="47"/>
      <c r="U906" s="48"/>
      <c r="V906" s="49"/>
      <c r="W906" s="37"/>
      <c r="X906" s="60"/>
      <c r="Y906" s="37"/>
      <c r="Z906" s="37"/>
      <c r="AA906" s="37"/>
      <c r="AB906" s="37"/>
      <c r="AC906" s="37"/>
    </row>
    <row r="907" spans="1:29" ht="45" customHeight="1">
      <c r="A907" s="54"/>
      <c r="B907" s="55" t="str">
        <f t="shared" si="6"/>
        <v>월</v>
      </c>
      <c r="C907" s="55" t="str">
        <f t="shared" si="7"/>
        <v>00년 1월 1주차</v>
      </c>
      <c r="D907" s="55"/>
      <c r="E907" s="54"/>
      <c r="F907" s="54"/>
      <c r="G907" s="54"/>
      <c r="H907" s="33"/>
      <c r="I907" s="54"/>
      <c r="J907" s="35"/>
      <c r="K907" s="35"/>
      <c r="L907" s="34"/>
      <c r="M907" s="34"/>
      <c r="N907" s="35"/>
      <c r="O907" s="34"/>
      <c r="P907" s="59"/>
      <c r="Q907" s="33"/>
      <c r="R907" s="59"/>
      <c r="S907" s="34"/>
      <c r="T907" s="47"/>
      <c r="U907" s="48"/>
      <c r="V907" s="49"/>
      <c r="W907" s="37"/>
      <c r="X907" s="60"/>
      <c r="Y907" s="37"/>
      <c r="Z907" s="37"/>
      <c r="AA907" s="37"/>
      <c r="AB907" s="37"/>
      <c r="AC907" s="37"/>
    </row>
    <row r="908" spans="1:29" ht="45" customHeight="1">
      <c r="A908" s="54"/>
      <c r="B908" s="55" t="str">
        <f t="shared" si="6"/>
        <v>월</v>
      </c>
      <c r="C908" s="55" t="str">
        <f t="shared" si="7"/>
        <v>00년 1월 1주차</v>
      </c>
      <c r="D908" s="55"/>
      <c r="E908" s="54"/>
      <c r="F908" s="54"/>
      <c r="G908" s="54"/>
      <c r="H908" s="33"/>
      <c r="I908" s="54"/>
      <c r="J908" s="35"/>
      <c r="K908" s="35"/>
      <c r="L908" s="34"/>
      <c r="M908" s="34"/>
      <c r="N908" s="35"/>
      <c r="O908" s="34"/>
      <c r="P908" s="59"/>
      <c r="Q908" s="33"/>
      <c r="R908" s="59"/>
      <c r="S908" s="34"/>
      <c r="T908" s="47"/>
      <c r="U908" s="48"/>
      <c r="V908" s="49"/>
      <c r="W908" s="37"/>
      <c r="X908" s="60"/>
      <c r="Y908" s="37"/>
      <c r="Z908" s="37"/>
      <c r="AA908" s="37"/>
      <c r="AB908" s="37"/>
      <c r="AC908" s="37"/>
    </row>
    <row r="909" spans="1:29" ht="45" customHeight="1">
      <c r="A909" s="54"/>
      <c r="B909" s="55" t="str">
        <f t="shared" si="6"/>
        <v>월</v>
      </c>
      <c r="C909" s="55" t="str">
        <f t="shared" si="7"/>
        <v>00년 1월 1주차</v>
      </c>
      <c r="D909" s="55"/>
      <c r="E909" s="54"/>
      <c r="F909" s="54"/>
      <c r="G909" s="54"/>
      <c r="H909" s="33"/>
      <c r="I909" s="54"/>
      <c r="J909" s="35"/>
      <c r="K909" s="35"/>
      <c r="L909" s="34"/>
      <c r="M909" s="34"/>
      <c r="N909" s="35"/>
      <c r="O909" s="34"/>
      <c r="P909" s="59"/>
      <c r="Q909" s="33"/>
      <c r="R909" s="59"/>
      <c r="S909" s="34"/>
      <c r="T909" s="47"/>
      <c r="U909" s="48"/>
      <c r="V909" s="49"/>
      <c r="W909" s="37"/>
      <c r="X909" s="60"/>
      <c r="Y909" s="37"/>
      <c r="Z909" s="37"/>
      <c r="AA909" s="37"/>
      <c r="AB909" s="37"/>
      <c r="AC909" s="37"/>
    </row>
    <row r="910" spans="1:29" ht="45" customHeight="1">
      <c r="A910" s="54"/>
      <c r="B910" s="55" t="str">
        <f t="shared" si="6"/>
        <v>월</v>
      </c>
      <c r="C910" s="55" t="str">
        <f t="shared" si="7"/>
        <v>00년 1월 1주차</v>
      </c>
      <c r="D910" s="55"/>
      <c r="E910" s="54"/>
      <c r="F910" s="54"/>
      <c r="G910" s="54"/>
      <c r="H910" s="33"/>
      <c r="I910" s="54"/>
      <c r="J910" s="35"/>
      <c r="K910" s="35"/>
      <c r="L910" s="34"/>
      <c r="M910" s="34"/>
      <c r="N910" s="35"/>
      <c r="O910" s="34"/>
      <c r="P910" s="59"/>
      <c r="Q910" s="33"/>
      <c r="R910" s="59"/>
      <c r="S910" s="34"/>
      <c r="T910" s="47"/>
      <c r="U910" s="48"/>
      <c r="V910" s="49"/>
      <c r="W910" s="37"/>
      <c r="X910" s="60"/>
      <c r="Y910" s="37"/>
      <c r="Z910" s="37"/>
      <c r="AA910" s="37"/>
      <c r="AB910" s="37"/>
      <c r="AC910" s="37"/>
    </row>
    <row r="911" spans="1:29" ht="45" customHeight="1">
      <c r="A911" s="54"/>
      <c r="B911" s="55" t="str">
        <f t="shared" si="6"/>
        <v>월</v>
      </c>
      <c r="C911" s="55" t="str">
        <f t="shared" si="7"/>
        <v>00년 1월 1주차</v>
      </c>
      <c r="D911" s="55"/>
      <c r="E911" s="54"/>
      <c r="F911" s="54"/>
      <c r="G911" s="54"/>
      <c r="H911" s="33"/>
      <c r="I911" s="54"/>
      <c r="J911" s="35"/>
      <c r="K911" s="35"/>
      <c r="L911" s="34"/>
      <c r="M911" s="34"/>
      <c r="N911" s="35"/>
      <c r="O911" s="34"/>
      <c r="P911" s="59"/>
      <c r="Q911" s="33"/>
      <c r="R911" s="59"/>
      <c r="S911" s="34"/>
      <c r="T911" s="47"/>
      <c r="U911" s="48"/>
      <c r="V911" s="49"/>
      <c r="W911" s="37"/>
      <c r="X911" s="60"/>
      <c r="Y911" s="37"/>
      <c r="Z911" s="37"/>
      <c r="AA911" s="37"/>
      <c r="AB911" s="37"/>
      <c r="AC911" s="37"/>
    </row>
    <row r="912" spans="1:29" ht="45" customHeight="1">
      <c r="A912" s="54"/>
      <c r="B912" s="55" t="str">
        <f t="shared" si="6"/>
        <v>월</v>
      </c>
      <c r="C912" s="55" t="str">
        <f t="shared" si="7"/>
        <v>00년 1월 1주차</v>
      </c>
      <c r="D912" s="55"/>
      <c r="E912" s="54"/>
      <c r="F912" s="54"/>
      <c r="G912" s="54"/>
      <c r="H912" s="33"/>
      <c r="I912" s="54"/>
      <c r="J912" s="35"/>
      <c r="K912" s="35"/>
      <c r="L912" s="34"/>
      <c r="M912" s="34"/>
      <c r="N912" s="35"/>
      <c r="O912" s="34"/>
      <c r="P912" s="59"/>
      <c r="Q912" s="33"/>
      <c r="R912" s="59"/>
      <c r="S912" s="34"/>
      <c r="T912" s="47"/>
      <c r="U912" s="48"/>
      <c r="V912" s="49"/>
      <c r="W912" s="37"/>
      <c r="X912" s="60"/>
      <c r="Y912" s="37"/>
      <c r="Z912" s="37"/>
      <c r="AA912" s="37"/>
      <c r="AB912" s="37"/>
      <c r="AC912" s="37"/>
    </row>
    <row r="913" spans="1:29" ht="45" customHeight="1">
      <c r="A913" s="54"/>
      <c r="B913" s="55" t="str">
        <f t="shared" si="6"/>
        <v>월</v>
      </c>
      <c r="C913" s="55" t="str">
        <f t="shared" si="7"/>
        <v>00년 1월 1주차</v>
      </c>
      <c r="D913" s="55"/>
      <c r="E913" s="54"/>
      <c r="F913" s="54"/>
      <c r="G913" s="54"/>
      <c r="H913" s="33"/>
      <c r="I913" s="54"/>
      <c r="J913" s="35"/>
      <c r="K913" s="35"/>
      <c r="L913" s="34"/>
      <c r="M913" s="34"/>
      <c r="N913" s="35"/>
      <c r="O913" s="34"/>
      <c r="P913" s="59"/>
      <c r="Q913" s="33"/>
      <c r="R913" s="59"/>
      <c r="S913" s="34"/>
      <c r="T913" s="47"/>
      <c r="U913" s="48"/>
      <c r="V913" s="49"/>
      <c r="W913" s="37"/>
      <c r="X913" s="60"/>
      <c r="Y913" s="37"/>
      <c r="Z913" s="37"/>
      <c r="AA913" s="37"/>
      <c r="AB913" s="37"/>
      <c r="AC913" s="37"/>
    </row>
    <row r="914" spans="1:29" ht="45" customHeight="1">
      <c r="A914" s="54"/>
      <c r="B914" s="55" t="str">
        <f t="shared" si="6"/>
        <v>월</v>
      </c>
      <c r="C914" s="55" t="str">
        <f t="shared" si="7"/>
        <v>00년 1월 1주차</v>
      </c>
      <c r="D914" s="55"/>
      <c r="E914" s="54"/>
      <c r="F914" s="54"/>
      <c r="G914" s="54"/>
      <c r="H914" s="33"/>
      <c r="I914" s="54"/>
      <c r="J914" s="35"/>
      <c r="K914" s="35"/>
      <c r="L914" s="34"/>
      <c r="M914" s="34"/>
      <c r="N914" s="35"/>
      <c r="O914" s="34"/>
      <c r="P914" s="59"/>
      <c r="Q914" s="33"/>
      <c r="R914" s="59"/>
      <c r="S914" s="34"/>
      <c r="T914" s="47"/>
      <c r="U914" s="48"/>
      <c r="V914" s="49"/>
      <c r="W914" s="37"/>
      <c r="X914" s="60"/>
      <c r="Y914" s="37"/>
      <c r="Z914" s="37"/>
      <c r="AA914" s="37"/>
      <c r="AB914" s="37"/>
      <c r="AC914" s="37"/>
    </row>
    <row r="915" spans="1:29" ht="45" customHeight="1">
      <c r="A915" s="54"/>
      <c r="B915" s="55" t="str">
        <f t="shared" si="6"/>
        <v>월</v>
      </c>
      <c r="C915" s="55" t="str">
        <f t="shared" si="7"/>
        <v>00년 1월 1주차</v>
      </c>
      <c r="D915" s="55"/>
      <c r="E915" s="54"/>
      <c r="F915" s="54"/>
      <c r="G915" s="54"/>
      <c r="H915" s="33"/>
      <c r="I915" s="54"/>
      <c r="J915" s="35"/>
      <c r="K915" s="35"/>
      <c r="L915" s="34"/>
      <c r="M915" s="34"/>
      <c r="N915" s="35"/>
      <c r="O915" s="34"/>
      <c r="P915" s="59"/>
      <c r="Q915" s="33"/>
      <c r="R915" s="59"/>
      <c r="S915" s="34"/>
      <c r="T915" s="47"/>
      <c r="U915" s="48"/>
      <c r="V915" s="49"/>
      <c r="W915" s="37"/>
      <c r="X915" s="60"/>
      <c r="Y915" s="37"/>
      <c r="Z915" s="37"/>
      <c r="AA915" s="37"/>
      <c r="AB915" s="37"/>
      <c r="AC915" s="37"/>
    </row>
    <row r="916" spans="1:29" ht="45" customHeight="1">
      <c r="A916" s="54"/>
      <c r="B916" s="55" t="str">
        <f t="shared" si="6"/>
        <v>월</v>
      </c>
      <c r="C916" s="55" t="str">
        <f t="shared" si="7"/>
        <v>00년 1월 1주차</v>
      </c>
      <c r="D916" s="55"/>
      <c r="E916" s="54"/>
      <c r="F916" s="54"/>
      <c r="G916" s="54"/>
      <c r="H916" s="33"/>
      <c r="I916" s="54"/>
      <c r="J916" s="35"/>
      <c r="K916" s="35"/>
      <c r="L916" s="34"/>
      <c r="M916" s="34"/>
      <c r="N916" s="35"/>
      <c r="O916" s="34"/>
      <c r="P916" s="59"/>
      <c r="Q916" s="33"/>
      <c r="R916" s="59"/>
      <c r="S916" s="34"/>
      <c r="T916" s="47"/>
      <c r="U916" s="48"/>
      <c r="V916" s="49"/>
      <c r="W916" s="37"/>
      <c r="X916" s="60"/>
      <c r="Y916" s="37"/>
      <c r="Z916" s="37"/>
      <c r="AA916" s="37"/>
      <c r="AB916" s="37"/>
      <c r="AC916" s="37"/>
    </row>
    <row r="917" spans="1:29" ht="45" customHeight="1">
      <c r="A917" s="54"/>
      <c r="B917" s="55" t="str">
        <f t="shared" si="6"/>
        <v>월</v>
      </c>
      <c r="C917" s="55" t="str">
        <f t="shared" si="7"/>
        <v>00년 1월 1주차</v>
      </c>
      <c r="D917" s="55"/>
      <c r="E917" s="54"/>
      <c r="F917" s="54"/>
      <c r="G917" s="54"/>
      <c r="H917" s="33"/>
      <c r="I917" s="54"/>
      <c r="J917" s="35"/>
      <c r="K917" s="35"/>
      <c r="L917" s="34"/>
      <c r="M917" s="34"/>
      <c r="N917" s="35"/>
      <c r="O917" s="34"/>
      <c r="P917" s="59"/>
      <c r="Q917" s="33"/>
      <c r="R917" s="59"/>
      <c r="S917" s="34"/>
      <c r="T917" s="47"/>
      <c r="U917" s="48"/>
      <c r="V917" s="49"/>
      <c r="W917" s="37"/>
      <c r="X917" s="60"/>
      <c r="Y917" s="37"/>
      <c r="Z917" s="37"/>
      <c r="AA917" s="37"/>
      <c r="AB917" s="37"/>
      <c r="AC917" s="37"/>
    </row>
    <row r="918" spans="1:29" ht="45" customHeight="1">
      <c r="A918" s="54"/>
      <c r="B918" s="55" t="str">
        <f t="shared" si="6"/>
        <v>월</v>
      </c>
      <c r="C918" s="55" t="str">
        <f t="shared" si="7"/>
        <v>00년 1월 1주차</v>
      </c>
      <c r="D918" s="55"/>
      <c r="E918" s="54"/>
      <c r="F918" s="54"/>
      <c r="G918" s="54"/>
      <c r="H918" s="33"/>
      <c r="I918" s="54"/>
      <c r="J918" s="35"/>
      <c r="K918" s="35"/>
      <c r="L918" s="34"/>
      <c r="M918" s="34"/>
      <c r="N918" s="35"/>
      <c r="O918" s="34"/>
      <c r="P918" s="59"/>
      <c r="Q918" s="33"/>
      <c r="R918" s="59"/>
      <c r="S918" s="34"/>
      <c r="T918" s="47"/>
      <c r="U918" s="48"/>
      <c r="V918" s="49"/>
      <c r="W918" s="37"/>
      <c r="X918" s="60"/>
      <c r="Y918" s="37"/>
      <c r="Z918" s="37"/>
      <c r="AA918" s="37"/>
      <c r="AB918" s="37"/>
      <c r="AC918" s="37"/>
    </row>
    <row r="919" spans="1:29" ht="45" customHeight="1">
      <c r="A919" s="54"/>
      <c r="B919" s="55" t="str">
        <f t="shared" si="6"/>
        <v>월</v>
      </c>
      <c r="C919" s="55" t="str">
        <f t="shared" si="7"/>
        <v>00년 1월 1주차</v>
      </c>
      <c r="D919" s="55"/>
      <c r="E919" s="54"/>
      <c r="F919" s="54"/>
      <c r="G919" s="54"/>
      <c r="H919" s="33"/>
      <c r="I919" s="54"/>
      <c r="J919" s="35"/>
      <c r="K919" s="35"/>
      <c r="L919" s="34"/>
      <c r="M919" s="34"/>
      <c r="N919" s="35"/>
      <c r="O919" s="34"/>
      <c r="P919" s="59"/>
      <c r="Q919" s="33"/>
      <c r="R919" s="59"/>
      <c r="S919" s="34"/>
      <c r="T919" s="47"/>
      <c r="U919" s="48"/>
      <c r="V919" s="49"/>
      <c r="W919" s="37"/>
      <c r="X919" s="60"/>
      <c r="Y919" s="37"/>
      <c r="Z919" s="37"/>
      <c r="AA919" s="37"/>
      <c r="AB919" s="37"/>
      <c r="AC919" s="37"/>
    </row>
    <row r="920" spans="1:29" ht="45" customHeight="1">
      <c r="A920" s="54"/>
      <c r="B920" s="55" t="str">
        <f t="shared" si="6"/>
        <v>월</v>
      </c>
      <c r="C920" s="55" t="str">
        <f t="shared" si="7"/>
        <v>00년 1월 1주차</v>
      </c>
      <c r="D920" s="55"/>
      <c r="E920" s="54"/>
      <c r="F920" s="54"/>
      <c r="G920" s="54"/>
      <c r="H920" s="33"/>
      <c r="I920" s="54"/>
      <c r="J920" s="35"/>
      <c r="K920" s="35"/>
      <c r="L920" s="34"/>
      <c r="M920" s="34"/>
      <c r="N920" s="35"/>
      <c r="O920" s="34"/>
      <c r="P920" s="59"/>
      <c r="Q920" s="33"/>
      <c r="R920" s="59"/>
      <c r="S920" s="34"/>
      <c r="T920" s="47"/>
      <c r="U920" s="48"/>
      <c r="V920" s="49"/>
      <c r="W920" s="37"/>
      <c r="X920" s="60"/>
      <c r="Y920" s="37"/>
      <c r="Z920" s="37"/>
      <c r="AA920" s="37"/>
      <c r="AB920" s="37"/>
      <c r="AC920" s="37"/>
    </row>
    <row r="921" spans="1:29" ht="45" customHeight="1">
      <c r="A921" s="54"/>
      <c r="B921" s="55" t="str">
        <f t="shared" si="6"/>
        <v>월</v>
      </c>
      <c r="C921" s="55" t="str">
        <f t="shared" si="7"/>
        <v>00년 1월 1주차</v>
      </c>
      <c r="D921" s="55"/>
      <c r="E921" s="54"/>
      <c r="F921" s="54"/>
      <c r="G921" s="54"/>
      <c r="H921" s="33"/>
      <c r="I921" s="54"/>
      <c r="J921" s="35"/>
      <c r="K921" s="35"/>
      <c r="L921" s="34"/>
      <c r="M921" s="34"/>
      <c r="N921" s="35"/>
      <c r="O921" s="34"/>
      <c r="P921" s="59"/>
      <c r="Q921" s="33"/>
      <c r="R921" s="59"/>
      <c r="S921" s="34"/>
      <c r="T921" s="47"/>
      <c r="U921" s="48"/>
      <c r="V921" s="49"/>
      <c r="W921" s="37"/>
      <c r="X921" s="60"/>
      <c r="Y921" s="37"/>
      <c r="Z921" s="37"/>
      <c r="AA921" s="37"/>
      <c r="AB921" s="37"/>
      <c r="AC921" s="37"/>
    </row>
    <row r="922" spans="1:29" ht="45" customHeight="1">
      <c r="A922" s="54"/>
      <c r="B922" s="55" t="str">
        <f t="shared" si="6"/>
        <v>월</v>
      </c>
      <c r="C922" s="55" t="str">
        <f t="shared" si="7"/>
        <v>00년 1월 1주차</v>
      </c>
      <c r="D922" s="55"/>
      <c r="E922" s="54"/>
      <c r="F922" s="54"/>
      <c r="G922" s="54"/>
      <c r="H922" s="33"/>
      <c r="I922" s="54"/>
      <c r="J922" s="35"/>
      <c r="K922" s="35"/>
      <c r="L922" s="34"/>
      <c r="M922" s="34"/>
      <c r="N922" s="35"/>
      <c r="O922" s="34"/>
      <c r="P922" s="59"/>
      <c r="Q922" s="33"/>
      <c r="R922" s="59"/>
      <c r="S922" s="34"/>
      <c r="T922" s="47"/>
      <c r="U922" s="48"/>
      <c r="V922" s="49"/>
      <c r="W922" s="37"/>
      <c r="X922" s="60"/>
      <c r="Y922" s="37"/>
      <c r="Z922" s="37"/>
      <c r="AA922" s="37"/>
      <c r="AB922" s="37"/>
      <c r="AC922" s="37"/>
    </row>
    <row r="923" spans="1:29" ht="45" customHeight="1">
      <c r="A923" s="54"/>
      <c r="B923" s="55" t="str">
        <f t="shared" si="6"/>
        <v>월</v>
      </c>
      <c r="C923" s="55" t="str">
        <f t="shared" si="7"/>
        <v>00년 1월 1주차</v>
      </c>
      <c r="D923" s="55"/>
      <c r="E923" s="54"/>
      <c r="F923" s="54"/>
      <c r="G923" s="54"/>
      <c r="H923" s="33"/>
      <c r="I923" s="54"/>
      <c r="J923" s="35"/>
      <c r="K923" s="35"/>
      <c r="L923" s="34"/>
      <c r="M923" s="34"/>
      <c r="N923" s="35"/>
      <c r="O923" s="34"/>
      <c r="P923" s="59"/>
      <c r="Q923" s="33"/>
      <c r="R923" s="59"/>
      <c r="S923" s="34"/>
      <c r="T923" s="47"/>
      <c r="U923" s="48"/>
      <c r="V923" s="49"/>
      <c r="W923" s="37"/>
      <c r="X923" s="60"/>
      <c r="Y923" s="37"/>
      <c r="Z923" s="37"/>
      <c r="AA923" s="37"/>
      <c r="AB923" s="37"/>
      <c r="AC923" s="37"/>
    </row>
    <row r="924" spans="1:29" ht="45" customHeight="1">
      <c r="A924" s="54"/>
      <c r="B924" s="55" t="str">
        <f t="shared" si="6"/>
        <v>월</v>
      </c>
      <c r="C924" s="55" t="str">
        <f t="shared" si="7"/>
        <v>00년 1월 1주차</v>
      </c>
      <c r="D924" s="55"/>
      <c r="E924" s="54"/>
      <c r="F924" s="54"/>
      <c r="G924" s="54"/>
      <c r="H924" s="33"/>
      <c r="I924" s="54"/>
      <c r="J924" s="35"/>
      <c r="K924" s="35"/>
      <c r="L924" s="34"/>
      <c r="M924" s="34"/>
      <c r="N924" s="35"/>
      <c r="O924" s="34"/>
      <c r="P924" s="59"/>
      <c r="Q924" s="33"/>
      <c r="R924" s="59"/>
      <c r="S924" s="34"/>
      <c r="T924" s="47"/>
      <c r="U924" s="48"/>
      <c r="V924" s="49"/>
      <c r="W924" s="37"/>
      <c r="X924" s="60"/>
      <c r="Y924" s="37"/>
      <c r="Z924" s="37"/>
      <c r="AA924" s="37"/>
      <c r="AB924" s="37"/>
      <c r="AC924" s="37"/>
    </row>
    <row r="925" spans="1:29" ht="45" customHeight="1">
      <c r="A925" s="54"/>
      <c r="B925" s="55" t="str">
        <f t="shared" si="6"/>
        <v>월</v>
      </c>
      <c r="C925" s="55" t="str">
        <f t="shared" si="7"/>
        <v>00년 1월 1주차</v>
      </c>
      <c r="D925" s="55"/>
      <c r="E925" s="54"/>
      <c r="F925" s="54"/>
      <c r="G925" s="54"/>
      <c r="H925" s="33"/>
      <c r="I925" s="54"/>
      <c r="J925" s="35"/>
      <c r="K925" s="35"/>
      <c r="L925" s="34"/>
      <c r="M925" s="34"/>
      <c r="N925" s="35"/>
      <c r="O925" s="34"/>
      <c r="P925" s="59"/>
      <c r="Q925" s="33"/>
      <c r="R925" s="59"/>
      <c r="S925" s="34"/>
      <c r="T925" s="47"/>
      <c r="U925" s="48"/>
      <c r="V925" s="49"/>
      <c r="W925" s="37"/>
      <c r="X925" s="60"/>
      <c r="Y925" s="37"/>
      <c r="Z925" s="37"/>
      <c r="AA925" s="37"/>
      <c r="AB925" s="37"/>
      <c r="AC925" s="37"/>
    </row>
    <row r="926" spans="1:29" ht="45" customHeight="1">
      <c r="A926" s="54"/>
      <c r="B926" s="55" t="str">
        <f t="shared" si="6"/>
        <v>월</v>
      </c>
      <c r="C926" s="55" t="str">
        <f t="shared" si="7"/>
        <v>00년 1월 1주차</v>
      </c>
      <c r="D926" s="55"/>
      <c r="E926" s="54"/>
      <c r="F926" s="54"/>
      <c r="G926" s="54"/>
      <c r="H926" s="33"/>
      <c r="I926" s="54"/>
      <c r="J926" s="35"/>
      <c r="K926" s="35"/>
      <c r="L926" s="34"/>
      <c r="M926" s="34"/>
      <c r="N926" s="35"/>
      <c r="O926" s="34"/>
      <c r="P926" s="59"/>
      <c r="Q926" s="33"/>
      <c r="R926" s="59"/>
      <c r="S926" s="34"/>
      <c r="T926" s="47"/>
      <c r="U926" s="48"/>
      <c r="V926" s="49"/>
      <c r="W926" s="37"/>
      <c r="X926" s="60"/>
      <c r="Y926" s="37"/>
      <c r="Z926" s="37"/>
      <c r="AA926" s="37"/>
      <c r="AB926" s="37"/>
      <c r="AC926" s="37"/>
    </row>
    <row r="927" spans="1:29" ht="45" customHeight="1">
      <c r="A927" s="54"/>
      <c r="B927" s="55" t="str">
        <f t="shared" si="6"/>
        <v>월</v>
      </c>
      <c r="C927" s="55" t="str">
        <f t="shared" si="7"/>
        <v>00년 1월 1주차</v>
      </c>
      <c r="D927" s="55"/>
      <c r="E927" s="54"/>
      <c r="F927" s="54"/>
      <c r="G927" s="54"/>
      <c r="H927" s="33"/>
      <c r="I927" s="54"/>
      <c r="J927" s="35"/>
      <c r="K927" s="35"/>
      <c r="L927" s="34"/>
      <c r="M927" s="34"/>
      <c r="N927" s="35"/>
      <c r="O927" s="34"/>
      <c r="P927" s="59"/>
      <c r="Q927" s="33"/>
      <c r="R927" s="59"/>
      <c r="S927" s="34"/>
      <c r="T927" s="47"/>
      <c r="U927" s="48"/>
      <c r="V927" s="49"/>
      <c r="W927" s="37"/>
      <c r="X927" s="60"/>
      <c r="Y927" s="37"/>
      <c r="Z927" s="37"/>
      <c r="AA927" s="37"/>
      <c r="AB927" s="37"/>
      <c r="AC927" s="37"/>
    </row>
    <row r="928" spans="1:29" ht="45" customHeight="1">
      <c r="A928" s="54"/>
      <c r="B928" s="55" t="str">
        <f t="shared" si="6"/>
        <v>월</v>
      </c>
      <c r="C928" s="55" t="str">
        <f t="shared" si="7"/>
        <v>00년 1월 1주차</v>
      </c>
      <c r="D928" s="55"/>
      <c r="E928" s="54"/>
      <c r="F928" s="54"/>
      <c r="G928" s="54"/>
      <c r="H928" s="33"/>
      <c r="I928" s="54"/>
      <c r="J928" s="35"/>
      <c r="K928" s="35"/>
      <c r="L928" s="34"/>
      <c r="M928" s="34"/>
      <c r="N928" s="35"/>
      <c r="O928" s="34"/>
      <c r="P928" s="59"/>
      <c r="Q928" s="33"/>
      <c r="R928" s="59"/>
      <c r="S928" s="34"/>
      <c r="T928" s="47"/>
      <c r="U928" s="48"/>
      <c r="V928" s="49"/>
      <c r="W928" s="37"/>
      <c r="X928" s="60"/>
      <c r="Y928" s="37"/>
      <c r="Z928" s="37"/>
      <c r="AA928" s="37"/>
      <c r="AB928" s="37"/>
      <c r="AC928" s="37"/>
    </row>
    <row r="929" spans="1:29" ht="45" customHeight="1">
      <c r="A929" s="54"/>
      <c r="B929" s="55" t="str">
        <f t="shared" si="6"/>
        <v>월</v>
      </c>
      <c r="C929" s="55" t="str">
        <f t="shared" si="7"/>
        <v>00년 1월 1주차</v>
      </c>
      <c r="D929" s="55"/>
      <c r="E929" s="54"/>
      <c r="F929" s="54"/>
      <c r="G929" s="54"/>
      <c r="H929" s="33"/>
      <c r="I929" s="54"/>
      <c r="J929" s="35"/>
      <c r="K929" s="35"/>
      <c r="L929" s="34"/>
      <c r="M929" s="34"/>
      <c r="N929" s="35"/>
      <c r="O929" s="34"/>
      <c r="P929" s="59"/>
      <c r="Q929" s="33"/>
      <c r="R929" s="59"/>
      <c r="S929" s="34"/>
      <c r="T929" s="47"/>
      <c r="U929" s="48"/>
      <c r="V929" s="49"/>
      <c r="W929" s="37"/>
      <c r="X929" s="60"/>
      <c r="Y929" s="37"/>
      <c r="Z929" s="37"/>
      <c r="AA929" s="37"/>
      <c r="AB929" s="37"/>
      <c r="AC929" s="37"/>
    </row>
    <row r="930" spans="1:29" ht="45" customHeight="1">
      <c r="A930" s="54"/>
      <c r="B930" s="55" t="str">
        <f t="shared" si="6"/>
        <v>월</v>
      </c>
      <c r="C930" s="55" t="str">
        <f t="shared" si="7"/>
        <v>00년 1월 1주차</v>
      </c>
      <c r="D930" s="55"/>
      <c r="E930" s="54"/>
      <c r="F930" s="54"/>
      <c r="G930" s="54"/>
      <c r="H930" s="33"/>
      <c r="I930" s="54"/>
      <c r="J930" s="35"/>
      <c r="K930" s="35"/>
      <c r="L930" s="34"/>
      <c r="M930" s="34"/>
      <c r="N930" s="35"/>
      <c r="O930" s="34"/>
      <c r="P930" s="59"/>
      <c r="Q930" s="33"/>
      <c r="R930" s="59"/>
      <c r="S930" s="34"/>
      <c r="T930" s="47"/>
      <c r="U930" s="48"/>
      <c r="V930" s="49"/>
      <c r="W930" s="37"/>
      <c r="X930" s="60"/>
      <c r="Y930" s="37"/>
      <c r="Z930" s="37"/>
      <c r="AA930" s="37"/>
      <c r="AB930" s="37"/>
      <c r="AC930" s="37"/>
    </row>
    <row r="931" spans="1:29" ht="45" customHeight="1">
      <c r="A931" s="54"/>
      <c r="B931" s="55" t="str">
        <f t="shared" si="6"/>
        <v>월</v>
      </c>
      <c r="C931" s="55" t="str">
        <f t="shared" si="7"/>
        <v>00년 1월 1주차</v>
      </c>
      <c r="D931" s="55"/>
      <c r="E931" s="54"/>
      <c r="F931" s="54"/>
      <c r="G931" s="54"/>
      <c r="H931" s="33"/>
      <c r="I931" s="54"/>
      <c r="J931" s="35"/>
      <c r="K931" s="35"/>
      <c r="L931" s="34"/>
      <c r="M931" s="34"/>
      <c r="N931" s="35"/>
      <c r="O931" s="34"/>
      <c r="P931" s="59"/>
      <c r="Q931" s="33"/>
      <c r="R931" s="59"/>
      <c r="S931" s="34"/>
      <c r="T931" s="47"/>
      <c r="U931" s="48"/>
      <c r="V931" s="49"/>
      <c r="W931" s="37"/>
      <c r="X931" s="60"/>
      <c r="Y931" s="37"/>
      <c r="Z931" s="37"/>
      <c r="AA931" s="37"/>
      <c r="AB931" s="37"/>
      <c r="AC931" s="37"/>
    </row>
    <row r="932" spans="1:29" ht="45" customHeight="1">
      <c r="A932" s="54"/>
      <c r="B932" s="55" t="str">
        <f t="shared" si="6"/>
        <v>월</v>
      </c>
      <c r="C932" s="55" t="str">
        <f t="shared" si="7"/>
        <v>00년 1월 1주차</v>
      </c>
      <c r="D932" s="55"/>
      <c r="E932" s="54"/>
      <c r="F932" s="54"/>
      <c r="G932" s="54"/>
      <c r="H932" s="33"/>
      <c r="I932" s="54"/>
      <c r="J932" s="35"/>
      <c r="K932" s="35"/>
      <c r="L932" s="34"/>
      <c r="M932" s="34"/>
      <c r="N932" s="35"/>
      <c r="O932" s="34"/>
      <c r="P932" s="59"/>
      <c r="Q932" s="33"/>
      <c r="R932" s="59"/>
      <c r="S932" s="34"/>
      <c r="T932" s="47"/>
      <c r="U932" s="48"/>
      <c r="V932" s="49"/>
      <c r="W932" s="37"/>
      <c r="X932" s="60"/>
      <c r="Y932" s="37"/>
      <c r="Z932" s="37"/>
      <c r="AA932" s="37"/>
      <c r="AB932" s="37"/>
      <c r="AC932" s="37"/>
    </row>
    <row r="933" spans="1:29" ht="45" customHeight="1">
      <c r="A933" s="54"/>
      <c r="B933" s="55" t="str">
        <f t="shared" si="6"/>
        <v>월</v>
      </c>
      <c r="C933" s="55" t="str">
        <f t="shared" si="7"/>
        <v>00년 1월 1주차</v>
      </c>
      <c r="D933" s="55"/>
      <c r="E933" s="54"/>
      <c r="F933" s="54"/>
      <c r="G933" s="54"/>
      <c r="H933" s="33"/>
      <c r="I933" s="54"/>
      <c r="J933" s="35"/>
      <c r="K933" s="35"/>
      <c r="L933" s="34"/>
      <c r="M933" s="34"/>
      <c r="N933" s="35"/>
      <c r="O933" s="34"/>
      <c r="P933" s="59"/>
      <c r="Q933" s="33"/>
      <c r="R933" s="59"/>
      <c r="S933" s="34"/>
      <c r="T933" s="47"/>
      <c r="U933" s="48"/>
      <c r="V933" s="49"/>
      <c r="W933" s="37"/>
      <c r="X933" s="60"/>
      <c r="Y933" s="37"/>
      <c r="Z933" s="37"/>
      <c r="AA933" s="37"/>
      <c r="AB933" s="37"/>
      <c r="AC933" s="37"/>
    </row>
    <row r="934" spans="1:29" ht="45" customHeight="1">
      <c r="A934" s="54"/>
      <c r="B934" s="55" t="str">
        <f t="shared" si="6"/>
        <v>월</v>
      </c>
      <c r="C934" s="55" t="str">
        <f t="shared" si="7"/>
        <v>00년 1월 1주차</v>
      </c>
      <c r="D934" s="55"/>
      <c r="E934" s="54"/>
      <c r="F934" s="54"/>
      <c r="G934" s="54"/>
      <c r="H934" s="33"/>
      <c r="I934" s="54"/>
      <c r="J934" s="35"/>
      <c r="K934" s="35"/>
      <c r="L934" s="34"/>
      <c r="M934" s="34"/>
      <c r="N934" s="35"/>
      <c r="O934" s="34"/>
      <c r="P934" s="59"/>
      <c r="Q934" s="33"/>
      <c r="R934" s="59"/>
      <c r="S934" s="34"/>
      <c r="T934" s="47"/>
      <c r="U934" s="48"/>
      <c r="V934" s="49"/>
      <c r="W934" s="37"/>
      <c r="X934" s="60"/>
      <c r="Y934" s="37"/>
      <c r="Z934" s="37"/>
      <c r="AA934" s="37"/>
      <c r="AB934" s="37"/>
      <c r="AC934" s="37"/>
    </row>
    <row r="935" spans="1:29" ht="45" customHeight="1">
      <c r="A935" s="54"/>
      <c r="B935" s="55" t="str">
        <f t="shared" si="6"/>
        <v>월</v>
      </c>
      <c r="C935" s="55" t="str">
        <f t="shared" si="7"/>
        <v>00년 1월 1주차</v>
      </c>
      <c r="D935" s="55"/>
      <c r="E935" s="54"/>
      <c r="F935" s="54"/>
      <c r="G935" s="54"/>
      <c r="H935" s="33"/>
      <c r="I935" s="54"/>
      <c r="J935" s="35"/>
      <c r="K935" s="35"/>
      <c r="L935" s="34"/>
      <c r="M935" s="34"/>
      <c r="N935" s="35"/>
      <c r="O935" s="34"/>
      <c r="P935" s="59"/>
      <c r="Q935" s="33"/>
      <c r="R935" s="59"/>
      <c r="S935" s="34"/>
      <c r="T935" s="47"/>
      <c r="U935" s="48"/>
      <c r="V935" s="49"/>
      <c r="W935" s="37"/>
      <c r="X935" s="60"/>
      <c r="Y935" s="37"/>
      <c r="Z935" s="37"/>
      <c r="AA935" s="37"/>
      <c r="AB935" s="37"/>
      <c r="AC935" s="37"/>
    </row>
    <row r="936" spans="1:29" ht="45" customHeight="1">
      <c r="A936" s="54"/>
      <c r="B936" s="55" t="str">
        <f t="shared" si="6"/>
        <v>월</v>
      </c>
      <c r="C936" s="55" t="str">
        <f t="shared" si="7"/>
        <v>00년 1월 1주차</v>
      </c>
      <c r="D936" s="55"/>
      <c r="E936" s="54"/>
      <c r="F936" s="54"/>
      <c r="G936" s="54"/>
      <c r="H936" s="33"/>
      <c r="I936" s="54"/>
      <c r="J936" s="35"/>
      <c r="K936" s="35"/>
      <c r="L936" s="34"/>
      <c r="M936" s="34"/>
      <c r="N936" s="35"/>
      <c r="O936" s="34"/>
      <c r="P936" s="59"/>
      <c r="Q936" s="33"/>
      <c r="R936" s="59"/>
      <c r="S936" s="34"/>
      <c r="T936" s="47"/>
      <c r="U936" s="48"/>
      <c r="V936" s="49"/>
      <c r="W936" s="37"/>
      <c r="X936" s="60"/>
      <c r="Y936" s="37"/>
      <c r="Z936" s="37"/>
      <c r="AA936" s="37"/>
      <c r="AB936" s="37"/>
      <c r="AC936" s="37"/>
    </row>
    <row r="937" spans="1:29" ht="45" customHeight="1">
      <c r="A937" s="54"/>
      <c r="B937" s="55" t="str">
        <f t="shared" si="6"/>
        <v>월</v>
      </c>
      <c r="C937" s="55" t="str">
        <f t="shared" si="7"/>
        <v>00년 1월 1주차</v>
      </c>
      <c r="D937" s="55"/>
      <c r="E937" s="54"/>
      <c r="F937" s="54"/>
      <c r="G937" s="54"/>
      <c r="H937" s="33"/>
      <c r="I937" s="54"/>
      <c r="J937" s="35"/>
      <c r="K937" s="35"/>
      <c r="L937" s="34"/>
      <c r="M937" s="34"/>
      <c r="N937" s="35"/>
      <c r="O937" s="34"/>
      <c r="P937" s="59"/>
      <c r="Q937" s="33"/>
      <c r="R937" s="59"/>
      <c r="S937" s="34"/>
      <c r="T937" s="47"/>
      <c r="U937" s="48"/>
      <c r="V937" s="49"/>
      <c r="W937" s="37"/>
      <c r="X937" s="60"/>
      <c r="Y937" s="37"/>
      <c r="Z937" s="37"/>
      <c r="AA937" s="37"/>
      <c r="AB937" s="37"/>
      <c r="AC937" s="37"/>
    </row>
    <row r="938" spans="1:29" ht="45" customHeight="1">
      <c r="A938" s="54"/>
      <c r="B938" s="55" t="str">
        <f t="shared" si="6"/>
        <v>월</v>
      </c>
      <c r="C938" s="55" t="str">
        <f t="shared" si="7"/>
        <v>00년 1월 1주차</v>
      </c>
      <c r="D938" s="55"/>
      <c r="E938" s="54"/>
      <c r="F938" s="54"/>
      <c r="G938" s="54"/>
      <c r="H938" s="33"/>
      <c r="I938" s="54"/>
      <c r="J938" s="35"/>
      <c r="K938" s="35"/>
      <c r="L938" s="34"/>
      <c r="M938" s="34"/>
      <c r="N938" s="35"/>
      <c r="O938" s="34"/>
      <c r="P938" s="59"/>
      <c r="Q938" s="33"/>
      <c r="R938" s="59"/>
      <c r="S938" s="34"/>
      <c r="T938" s="47"/>
      <c r="U938" s="48"/>
      <c r="V938" s="49"/>
      <c r="W938" s="37"/>
      <c r="X938" s="60"/>
      <c r="Y938" s="37"/>
      <c r="Z938" s="37"/>
      <c r="AA938" s="37"/>
      <c r="AB938" s="37"/>
      <c r="AC938" s="37"/>
    </row>
    <row r="939" spans="1:29" ht="45" customHeight="1">
      <c r="A939" s="54"/>
      <c r="B939" s="55" t="str">
        <f t="shared" si="6"/>
        <v>월</v>
      </c>
      <c r="C939" s="55" t="str">
        <f t="shared" si="7"/>
        <v>00년 1월 1주차</v>
      </c>
      <c r="D939" s="55"/>
      <c r="E939" s="54"/>
      <c r="F939" s="54"/>
      <c r="G939" s="54"/>
      <c r="H939" s="33"/>
      <c r="I939" s="54"/>
      <c r="J939" s="35"/>
      <c r="K939" s="35"/>
      <c r="L939" s="34"/>
      <c r="M939" s="34"/>
      <c r="N939" s="35"/>
      <c r="O939" s="34"/>
      <c r="P939" s="59"/>
      <c r="Q939" s="33"/>
      <c r="R939" s="59"/>
      <c r="S939" s="34"/>
      <c r="T939" s="47"/>
      <c r="U939" s="48"/>
      <c r="V939" s="49"/>
      <c r="W939" s="37"/>
      <c r="X939" s="60"/>
      <c r="Y939" s="37"/>
      <c r="Z939" s="37"/>
      <c r="AA939" s="37"/>
      <c r="AB939" s="37"/>
      <c r="AC939" s="37"/>
    </row>
    <row r="940" spans="1:29" ht="45" customHeight="1">
      <c r="A940" s="54"/>
      <c r="B940" s="55" t="str">
        <f t="shared" si="6"/>
        <v>월</v>
      </c>
      <c r="C940" s="55" t="str">
        <f t="shared" si="7"/>
        <v>00년 1월 1주차</v>
      </c>
      <c r="D940" s="55"/>
      <c r="E940" s="54"/>
      <c r="F940" s="54"/>
      <c r="G940" s="54"/>
      <c r="H940" s="33"/>
      <c r="I940" s="54"/>
      <c r="J940" s="35"/>
      <c r="K940" s="35"/>
      <c r="L940" s="34"/>
      <c r="M940" s="34"/>
      <c r="N940" s="35"/>
      <c r="O940" s="34"/>
      <c r="P940" s="59"/>
      <c r="Q940" s="33"/>
      <c r="R940" s="59"/>
      <c r="S940" s="34"/>
      <c r="T940" s="47"/>
      <c r="U940" s="48"/>
      <c r="V940" s="49"/>
      <c r="W940" s="37"/>
      <c r="X940" s="60"/>
      <c r="Y940" s="37"/>
      <c r="Z940" s="37"/>
      <c r="AA940" s="37"/>
      <c r="AB940" s="37"/>
      <c r="AC940" s="37"/>
    </row>
    <row r="941" spans="1:29" ht="45" customHeight="1">
      <c r="A941" s="54"/>
      <c r="B941" s="55" t="str">
        <f t="shared" si="6"/>
        <v>월</v>
      </c>
      <c r="C941" s="55" t="str">
        <f t="shared" si="7"/>
        <v>00년 1월 1주차</v>
      </c>
      <c r="D941" s="55"/>
      <c r="E941" s="54"/>
      <c r="F941" s="54"/>
      <c r="G941" s="54"/>
      <c r="H941" s="33"/>
      <c r="I941" s="54"/>
      <c r="J941" s="35"/>
      <c r="K941" s="35"/>
      <c r="L941" s="34"/>
      <c r="M941" s="34"/>
      <c r="N941" s="35"/>
      <c r="O941" s="34"/>
      <c r="P941" s="59"/>
      <c r="Q941" s="33"/>
      <c r="R941" s="59"/>
      <c r="S941" s="34"/>
      <c r="T941" s="47"/>
      <c r="U941" s="48"/>
      <c r="V941" s="49"/>
      <c r="W941" s="37"/>
      <c r="X941" s="60"/>
      <c r="Y941" s="37"/>
      <c r="Z941" s="37"/>
      <c r="AA941" s="37"/>
      <c r="AB941" s="37"/>
      <c r="AC941" s="37"/>
    </row>
    <row r="942" spans="1:29" ht="45" customHeight="1">
      <c r="A942" s="54"/>
      <c r="B942" s="55" t="str">
        <f t="shared" si="6"/>
        <v>월</v>
      </c>
      <c r="C942" s="55" t="str">
        <f t="shared" si="7"/>
        <v>00년 1월 1주차</v>
      </c>
      <c r="D942" s="55"/>
      <c r="E942" s="54"/>
      <c r="F942" s="54"/>
      <c r="G942" s="54"/>
      <c r="H942" s="33"/>
      <c r="I942" s="54"/>
      <c r="J942" s="35"/>
      <c r="K942" s="35"/>
      <c r="L942" s="34"/>
      <c r="M942" s="34"/>
      <c r="N942" s="35"/>
      <c r="O942" s="34"/>
      <c r="P942" s="59"/>
      <c r="Q942" s="33"/>
      <c r="R942" s="59"/>
      <c r="S942" s="34"/>
      <c r="T942" s="47"/>
      <c r="U942" s="48"/>
      <c r="V942" s="49"/>
      <c r="W942" s="37"/>
      <c r="X942" s="60"/>
      <c r="Y942" s="37"/>
      <c r="Z942" s="37"/>
      <c r="AA942" s="37"/>
      <c r="AB942" s="37"/>
      <c r="AC942" s="37"/>
    </row>
    <row r="943" spans="1:29" ht="45" customHeight="1">
      <c r="A943" s="54"/>
      <c r="B943" s="55" t="str">
        <f t="shared" si="6"/>
        <v>월</v>
      </c>
      <c r="C943" s="55" t="str">
        <f t="shared" si="7"/>
        <v>00년 1월 1주차</v>
      </c>
      <c r="D943" s="55"/>
      <c r="E943" s="54"/>
      <c r="F943" s="54"/>
      <c r="G943" s="54"/>
      <c r="H943" s="33"/>
      <c r="I943" s="54"/>
      <c r="J943" s="35"/>
      <c r="K943" s="35"/>
      <c r="L943" s="34"/>
      <c r="M943" s="34"/>
      <c r="N943" s="35"/>
      <c r="O943" s="34"/>
      <c r="P943" s="59"/>
      <c r="Q943" s="33"/>
      <c r="R943" s="59"/>
      <c r="S943" s="34"/>
      <c r="T943" s="47"/>
      <c r="U943" s="48"/>
      <c r="V943" s="49"/>
      <c r="W943" s="37"/>
      <c r="X943" s="60"/>
      <c r="Y943" s="37"/>
      <c r="Z943" s="37"/>
      <c r="AA943" s="37"/>
      <c r="AB943" s="37"/>
      <c r="AC943" s="37"/>
    </row>
    <row r="944" spans="1:29" ht="45" customHeight="1">
      <c r="A944" s="54"/>
      <c r="B944" s="55" t="str">
        <f t="shared" si="6"/>
        <v>월</v>
      </c>
      <c r="C944" s="55" t="str">
        <f t="shared" si="7"/>
        <v>00년 1월 1주차</v>
      </c>
      <c r="D944" s="55"/>
      <c r="E944" s="54"/>
      <c r="F944" s="54"/>
      <c r="G944" s="54"/>
      <c r="H944" s="33"/>
      <c r="I944" s="54"/>
      <c r="J944" s="35"/>
      <c r="K944" s="35"/>
      <c r="L944" s="34"/>
      <c r="M944" s="34"/>
      <c r="N944" s="35"/>
      <c r="O944" s="34"/>
      <c r="P944" s="59"/>
      <c r="Q944" s="33"/>
      <c r="R944" s="59"/>
      <c r="S944" s="34"/>
      <c r="T944" s="47"/>
      <c r="U944" s="48"/>
      <c r="V944" s="49"/>
      <c r="W944" s="37"/>
      <c r="X944" s="60"/>
      <c r="Y944" s="37"/>
      <c r="Z944" s="37"/>
      <c r="AA944" s="37"/>
      <c r="AB944" s="37"/>
      <c r="AC944" s="37"/>
    </row>
    <row r="945" spans="1:29" ht="45" customHeight="1">
      <c r="A945" s="54"/>
      <c r="B945" s="55" t="str">
        <f t="shared" si="6"/>
        <v>월</v>
      </c>
      <c r="C945" s="55" t="str">
        <f t="shared" si="7"/>
        <v>00년 1월 1주차</v>
      </c>
      <c r="D945" s="55"/>
      <c r="E945" s="54"/>
      <c r="F945" s="54"/>
      <c r="G945" s="54"/>
      <c r="H945" s="33"/>
      <c r="I945" s="54"/>
      <c r="J945" s="35"/>
      <c r="K945" s="35"/>
      <c r="L945" s="34"/>
      <c r="M945" s="34"/>
      <c r="N945" s="35"/>
      <c r="O945" s="34"/>
      <c r="P945" s="59"/>
      <c r="Q945" s="33"/>
      <c r="R945" s="59"/>
      <c r="S945" s="34"/>
      <c r="T945" s="47"/>
      <c r="U945" s="48"/>
      <c r="V945" s="49"/>
      <c r="W945" s="37"/>
      <c r="X945" s="60"/>
      <c r="Y945" s="37"/>
      <c r="Z945" s="37"/>
      <c r="AA945" s="37"/>
      <c r="AB945" s="37"/>
      <c r="AC945" s="37"/>
    </row>
    <row r="946" spans="1:29" ht="45" customHeight="1">
      <c r="A946" s="54"/>
      <c r="B946" s="55" t="str">
        <f t="shared" si="6"/>
        <v>월</v>
      </c>
      <c r="C946" s="55" t="str">
        <f t="shared" si="7"/>
        <v>00년 1월 1주차</v>
      </c>
      <c r="D946" s="55"/>
      <c r="E946" s="54"/>
      <c r="F946" s="54"/>
      <c r="G946" s="54"/>
      <c r="H946" s="33"/>
      <c r="I946" s="54"/>
      <c r="J946" s="35"/>
      <c r="K946" s="35"/>
      <c r="L946" s="34"/>
      <c r="M946" s="34"/>
      <c r="N946" s="35"/>
      <c r="O946" s="34"/>
      <c r="P946" s="59"/>
      <c r="Q946" s="33"/>
      <c r="R946" s="59"/>
      <c r="S946" s="34"/>
      <c r="T946" s="47"/>
      <c r="U946" s="48"/>
      <c r="V946" s="49"/>
      <c r="W946" s="37"/>
      <c r="X946" s="60"/>
      <c r="Y946" s="37"/>
      <c r="Z946" s="37"/>
      <c r="AA946" s="37"/>
      <c r="AB946" s="37"/>
      <c r="AC946" s="37"/>
    </row>
    <row r="947" spans="1:29" ht="45" customHeight="1">
      <c r="A947" s="54"/>
      <c r="B947" s="55" t="str">
        <f t="shared" si="6"/>
        <v>월</v>
      </c>
      <c r="C947" s="55" t="str">
        <f t="shared" si="7"/>
        <v>00년 1월 1주차</v>
      </c>
      <c r="D947" s="55"/>
      <c r="E947" s="54"/>
      <c r="F947" s="54"/>
      <c r="G947" s="54"/>
      <c r="H947" s="33"/>
      <c r="I947" s="54"/>
      <c r="J947" s="35"/>
      <c r="K947" s="35"/>
      <c r="L947" s="34"/>
      <c r="M947" s="34"/>
      <c r="N947" s="35"/>
      <c r="O947" s="34"/>
      <c r="P947" s="59"/>
      <c r="Q947" s="33"/>
      <c r="R947" s="59"/>
      <c r="S947" s="34"/>
      <c r="T947" s="47"/>
      <c r="U947" s="48"/>
      <c r="V947" s="49"/>
      <c r="W947" s="37"/>
      <c r="X947" s="60"/>
      <c r="Y947" s="37"/>
      <c r="Z947" s="37"/>
      <c r="AA947" s="37"/>
      <c r="AB947" s="37"/>
      <c r="AC947" s="37"/>
    </row>
    <row r="948" spans="1:29" ht="45" customHeight="1">
      <c r="A948" s="54"/>
      <c r="B948" s="55" t="str">
        <f t="shared" si="6"/>
        <v>월</v>
      </c>
      <c r="C948" s="55" t="str">
        <f t="shared" si="7"/>
        <v>00년 1월 1주차</v>
      </c>
      <c r="D948" s="55"/>
      <c r="E948" s="54"/>
      <c r="F948" s="54"/>
      <c r="G948" s="54"/>
      <c r="H948" s="33"/>
      <c r="I948" s="54"/>
      <c r="J948" s="35"/>
      <c r="K948" s="35"/>
      <c r="L948" s="34"/>
      <c r="M948" s="34"/>
      <c r="N948" s="35"/>
      <c r="O948" s="34"/>
      <c r="P948" s="59"/>
      <c r="Q948" s="33"/>
      <c r="R948" s="59"/>
      <c r="S948" s="34"/>
      <c r="T948" s="47"/>
      <c r="U948" s="48"/>
      <c r="V948" s="49"/>
      <c r="W948" s="37"/>
      <c r="X948" s="60"/>
      <c r="Y948" s="37"/>
      <c r="Z948" s="37"/>
      <c r="AA948" s="37"/>
      <c r="AB948" s="37"/>
      <c r="AC948" s="37"/>
    </row>
    <row r="949" spans="1:29" ht="45" customHeight="1">
      <c r="A949" s="54"/>
      <c r="B949" s="55" t="str">
        <f t="shared" si="6"/>
        <v>월</v>
      </c>
      <c r="C949" s="55" t="str">
        <f t="shared" si="7"/>
        <v>00년 1월 1주차</v>
      </c>
      <c r="D949" s="55"/>
      <c r="E949" s="54"/>
      <c r="F949" s="54"/>
      <c r="G949" s="54"/>
      <c r="H949" s="33"/>
      <c r="I949" s="54"/>
      <c r="J949" s="35"/>
      <c r="K949" s="35"/>
      <c r="L949" s="34"/>
      <c r="M949" s="34"/>
      <c r="N949" s="35"/>
      <c r="O949" s="34"/>
      <c r="P949" s="59"/>
      <c r="Q949" s="33"/>
      <c r="R949" s="59"/>
      <c r="S949" s="34"/>
      <c r="T949" s="47"/>
      <c r="U949" s="48"/>
      <c r="V949" s="49"/>
      <c r="W949" s="37"/>
      <c r="X949" s="60"/>
      <c r="Y949" s="37"/>
      <c r="Z949" s="37"/>
      <c r="AA949" s="37"/>
      <c r="AB949" s="37"/>
      <c r="AC949" s="37"/>
    </row>
    <row r="950" spans="1:29" ht="45" customHeight="1">
      <c r="A950" s="54"/>
      <c r="B950" s="55" t="str">
        <f t="shared" si="6"/>
        <v>월</v>
      </c>
      <c r="C950" s="55" t="str">
        <f t="shared" si="7"/>
        <v>00년 1월 1주차</v>
      </c>
      <c r="D950" s="55"/>
      <c r="E950" s="54"/>
      <c r="F950" s="54"/>
      <c r="G950" s="54"/>
      <c r="H950" s="33"/>
      <c r="I950" s="54"/>
      <c r="J950" s="35"/>
      <c r="K950" s="35"/>
      <c r="L950" s="34"/>
      <c r="M950" s="34"/>
      <c r="N950" s="35"/>
      <c r="O950" s="34"/>
      <c r="P950" s="59"/>
      <c r="Q950" s="33"/>
      <c r="R950" s="59"/>
      <c r="S950" s="34"/>
      <c r="T950" s="47"/>
      <c r="U950" s="48"/>
      <c r="V950" s="49"/>
      <c r="W950" s="37"/>
      <c r="X950" s="60"/>
      <c r="Y950" s="37"/>
      <c r="Z950" s="37"/>
      <c r="AA950" s="37"/>
      <c r="AB950" s="37"/>
      <c r="AC950" s="37"/>
    </row>
    <row r="951" spans="1:29" ht="45" customHeight="1">
      <c r="A951" s="54"/>
      <c r="B951" s="55" t="str">
        <f t="shared" si="6"/>
        <v>월</v>
      </c>
      <c r="C951" s="55" t="str">
        <f t="shared" si="7"/>
        <v>00년 1월 1주차</v>
      </c>
      <c r="D951" s="55"/>
      <c r="E951" s="54"/>
      <c r="F951" s="54"/>
      <c r="G951" s="54"/>
      <c r="H951" s="33"/>
      <c r="I951" s="54"/>
      <c r="J951" s="35"/>
      <c r="K951" s="35"/>
      <c r="L951" s="34"/>
      <c r="M951" s="34"/>
      <c r="N951" s="35"/>
      <c r="O951" s="34"/>
      <c r="P951" s="59"/>
      <c r="Q951" s="33"/>
      <c r="R951" s="59"/>
      <c r="S951" s="34"/>
      <c r="T951" s="47"/>
      <c r="U951" s="48"/>
      <c r="V951" s="49"/>
      <c r="W951" s="37"/>
      <c r="X951" s="60"/>
      <c r="Y951" s="37"/>
      <c r="Z951" s="37"/>
      <c r="AA951" s="37"/>
      <c r="AB951" s="37"/>
      <c r="AC951" s="37"/>
    </row>
    <row r="952" spans="1:29" ht="45" customHeight="1">
      <c r="A952" s="54"/>
      <c r="B952" s="55" t="str">
        <f t="shared" si="6"/>
        <v>월</v>
      </c>
      <c r="C952" s="55" t="str">
        <f t="shared" si="7"/>
        <v>00년 1월 1주차</v>
      </c>
      <c r="D952" s="55"/>
      <c r="E952" s="54"/>
      <c r="F952" s="54"/>
      <c r="G952" s="54"/>
      <c r="H952" s="33"/>
      <c r="I952" s="54"/>
      <c r="J952" s="35"/>
      <c r="K952" s="35"/>
      <c r="L952" s="34"/>
      <c r="M952" s="34"/>
      <c r="N952" s="35"/>
      <c r="O952" s="34"/>
      <c r="P952" s="59"/>
      <c r="Q952" s="33"/>
      <c r="R952" s="59"/>
      <c r="S952" s="34"/>
      <c r="T952" s="47"/>
      <c r="U952" s="48"/>
      <c r="V952" s="49"/>
      <c r="W952" s="37"/>
      <c r="X952" s="60"/>
      <c r="Y952" s="37"/>
      <c r="Z952" s="37"/>
      <c r="AA952" s="37"/>
      <c r="AB952" s="37"/>
      <c r="AC952" s="37"/>
    </row>
    <row r="953" spans="1:29" ht="45" customHeight="1">
      <c r="A953" s="54"/>
      <c r="B953" s="55" t="str">
        <f t="shared" si="6"/>
        <v>월</v>
      </c>
      <c r="C953" s="55" t="str">
        <f t="shared" si="7"/>
        <v>00년 1월 1주차</v>
      </c>
      <c r="D953" s="55"/>
      <c r="E953" s="54"/>
      <c r="F953" s="54"/>
      <c r="G953" s="54"/>
      <c r="H953" s="33"/>
      <c r="I953" s="54"/>
      <c r="J953" s="35"/>
      <c r="K953" s="35"/>
      <c r="L953" s="34"/>
      <c r="M953" s="34"/>
      <c r="N953" s="35"/>
      <c r="O953" s="34"/>
      <c r="P953" s="59"/>
      <c r="Q953" s="33"/>
      <c r="R953" s="59"/>
      <c r="S953" s="34"/>
      <c r="T953" s="47"/>
      <c r="U953" s="48"/>
      <c r="V953" s="49"/>
      <c r="W953" s="37"/>
      <c r="X953" s="60"/>
      <c r="Y953" s="37"/>
      <c r="Z953" s="37"/>
      <c r="AA953" s="37"/>
      <c r="AB953" s="37"/>
      <c r="AC953" s="37"/>
    </row>
    <row r="954" spans="1:29" ht="45" customHeight="1">
      <c r="A954" s="54"/>
      <c r="B954" s="55" t="str">
        <f t="shared" si="6"/>
        <v>월</v>
      </c>
      <c r="C954" s="55" t="str">
        <f t="shared" si="7"/>
        <v>00년 1월 1주차</v>
      </c>
      <c r="D954" s="55"/>
      <c r="E954" s="54"/>
      <c r="F954" s="54"/>
      <c r="G954" s="54"/>
      <c r="H954" s="33"/>
      <c r="I954" s="54"/>
      <c r="J954" s="35"/>
      <c r="K954" s="35"/>
      <c r="L954" s="34"/>
      <c r="M954" s="34"/>
      <c r="N954" s="35"/>
      <c r="O954" s="34"/>
      <c r="P954" s="59"/>
      <c r="Q954" s="33"/>
      <c r="R954" s="59"/>
      <c r="S954" s="34"/>
      <c r="T954" s="47"/>
      <c r="U954" s="48"/>
      <c r="V954" s="49"/>
      <c r="W954" s="37"/>
      <c r="X954" s="60"/>
      <c r="Y954" s="37"/>
      <c r="Z954" s="37"/>
      <c r="AA954" s="37"/>
      <c r="AB954" s="37"/>
      <c r="AC954" s="37"/>
    </row>
    <row r="955" spans="1:29" ht="45" customHeight="1">
      <c r="A955" s="54"/>
      <c r="B955" s="55" t="str">
        <f t="shared" si="6"/>
        <v>월</v>
      </c>
      <c r="C955" s="55" t="str">
        <f t="shared" si="7"/>
        <v>00년 1월 1주차</v>
      </c>
      <c r="D955" s="55"/>
      <c r="E955" s="54"/>
      <c r="F955" s="54"/>
      <c r="G955" s="54"/>
      <c r="H955" s="33"/>
      <c r="I955" s="54"/>
      <c r="J955" s="35"/>
      <c r="K955" s="35"/>
      <c r="L955" s="34"/>
      <c r="M955" s="34"/>
      <c r="N955" s="35"/>
      <c r="O955" s="34"/>
      <c r="P955" s="59"/>
      <c r="Q955" s="33"/>
      <c r="R955" s="59"/>
      <c r="S955" s="34"/>
      <c r="T955" s="47"/>
      <c r="U955" s="48"/>
      <c r="V955" s="49"/>
      <c r="W955" s="37"/>
      <c r="X955" s="60"/>
      <c r="Y955" s="37"/>
      <c r="Z955" s="37"/>
      <c r="AA955" s="37"/>
      <c r="AB955" s="37"/>
      <c r="AC955" s="37"/>
    </row>
    <row r="956" spans="1:29" ht="45" customHeight="1">
      <c r="A956" s="54"/>
      <c r="B956" s="55" t="str">
        <f t="shared" si="6"/>
        <v>월</v>
      </c>
      <c r="C956" s="55" t="str">
        <f t="shared" si="7"/>
        <v>00년 1월 1주차</v>
      </c>
      <c r="D956" s="55"/>
      <c r="E956" s="54"/>
      <c r="F956" s="54"/>
      <c r="G956" s="54"/>
      <c r="H956" s="33"/>
      <c r="I956" s="54"/>
      <c r="J956" s="35"/>
      <c r="K956" s="35"/>
      <c r="L956" s="34"/>
      <c r="M956" s="34"/>
      <c r="N956" s="35"/>
      <c r="O956" s="34"/>
      <c r="P956" s="59"/>
      <c r="Q956" s="33"/>
      <c r="R956" s="59"/>
      <c r="S956" s="34"/>
      <c r="T956" s="47"/>
      <c r="U956" s="48"/>
      <c r="V956" s="49"/>
      <c r="W956" s="37"/>
      <c r="X956" s="60"/>
      <c r="Y956" s="37"/>
      <c r="Z956" s="37"/>
      <c r="AA956" s="37"/>
      <c r="AB956" s="37"/>
      <c r="AC956" s="37"/>
    </row>
    <row r="957" spans="1:29" ht="45" customHeight="1">
      <c r="A957" s="54"/>
      <c r="B957" s="55" t="str">
        <f t="shared" si="6"/>
        <v>월</v>
      </c>
      <c r="C957" s="55" t="str">
        <f t="shared" si="7"/>
        <v>00년 1월 1주차</v>
      </c>
      <c r="D957" s="55"/>
      <c r="E957" s="54"/>
      <c r="F957" s="54"/>
      <c r="G957" s="54"/>
      <c r="H957" s="33"/>
      <c r="I957" s="54"/>
      <c r="J957" s="35"/>
      <c r="K957" s="35"/>
      <c r="L957" s="34"/>
      <c r="M957" s="34"/>
      <c r="N957" s="35"/>
      <c r="O957" s="34"/>
      <c r="P957" s="59"/>
      <c r="Q957" s="33"/>
      <c r="R957" s="59"/>
      <c r="S957" s="34"/>
      <c r="T957" s="47"/>
      <c r="U957" s="48"/>
      <c r="V957" s="49"/>
      <c r="W957" s="37"/>
      <c r="X957" s="60"/>
      <c r="Y957" s="37"/>
      <c r="Z957" s="37"/>
      <c r="AA957" s="37"/>
      <c r="AB957" s="37"/>
      <c r="AC957" s="37"/>
    </row>
    <row r="958" spans="1:29" ht="45" customHeight="1">
      <c r="A958" s="54"/>
      <c r="B958" s="55" t="str">
        <f t="shared" si="6"/>
        <v>월</v>
      </c>
      <c r="C958" s="55" t="str">
        <f t="shared" si="7"/>
        <v>00년 1월 1주차</v>
      </c>
      <c r="D958" s="55"/>
      <c r="E958" s="54"/>
      <c r="F958" s="54"/>
      <c r="G958" s="54"/>
      <c r="H958" s="33"/>
      <c r="I958" s="54"/>
      <c r="J958" s="35"/>
      <c r="K958" s="35"/>
      <c r="L958" s="34"/>
      <c r="M958" s="34"/>
      <c r="N958" s="35"/>
      <c r="O958" s="34"/>
      <c r="P958" s="59"/>
      <c r="Q958" s="33"/>
      <c r="R958" s="59"/>
      <c r="S958" s="34"/>
      <c r="T958" s="47"/>
      <c r="U958" s="48"/>
      <c r="V958" s="49"/>
      <c r="W958" s="37"/>
      <c r="X958" s="60"/>
      <c r="Y958" s="37"/>
      <c r="Z958" s="37"/>
      <c r="AA958" s="37"/>
      <c r="AB958" s="37"/>
      <c r="AC958" s="37"/>
    </row>
    <row r="959" spans="1:29" ht="45" customHeight="1">
      <c r="A959" s="54"/>
      <c r="B959" s="55" t="str">
        <f t="shared" si="6"/>
        <v>월</v>
      </c>
      <c r="C959" s="55" t="str">
        <f t="shared" si="7"/>
        <v>00년 1월 1주차</v>
      </c>
      <c r="D959" s="55"/>
      <c r="E959" s="54"/>
      <c r="F959" s="54"/>
      <c r="G959" s="54"/>
      <c r="H959" s="33"/>
      <c r="I959" s="54"/>
      <c r="J959" s="35"/>
      <c r="K959" s="35"/>
      <c r="L959" s="34"/>
      <c r="M959" s="34"/>
      <c r="N959" s="35"/>
      <c r="O959" s="34"/>
      <c r="P959" s="59"/>
      <c r="Q959" s="33"/>
      <c r="R959" s="59"/>
      <c r="S959" s="34"/>
      <c r="T959" s="47"/>
      <c r="U959" s="48"/>
      <c r="V959" s="49"/>
      <c r="W959" s="37"/>
      <c r="X959" s="60"/>
      <c r="Y959" s="37"/>
      <c r="Z959" s="37"/>
      <c r="AA959" s="37"/>
      <c r="AB959" s="37"/>
      <c r="AC959" s="37"/>
    </row>
    <row r="960" spans="1:29" ht="45" customHeight="1">
      <c r="A960" s="54"/>
      <c r="B960" s="55" t="str">
        <f t="shared" si="6"/>
        <v>월</v>
      </c>
      <c r="C960" s="55" t="str">
        <f t="shared" si="7"/>
        <v>00년 1월 1주차</v>
      </c>
      <c r="D960" s="55"/>
      <c r="E960" s="54"/>
      <c r="F960" s="54"/>
      <c r="G960" s="54"/>
      <c r="H960" s="33"/>
      <c r="I960" s="54"/>
      <c r="J960" s="35"/>
      <c r="K960" s="35"/>
      <c r="L960" s="34"/>
      <c r="M960" s="34"/>
      <c r="N960" s="35"/>
      <c r="O960" s="34"/>
      <c r="P960" s="59"/>
      <c r="Q960" s="33"/>
      <c r="R960" s="59"/>
      <c r="S960" s="34"/>
      <c r="T960" s="47"/>
      <c r="U960" s="48"/>
      <c r="V960" s="49"/>
      <c r="W960" s="37"/>
      <c r="X960" s="60"/>
      <c r="Y960" s="37"/>
      <c r="Z960" s="37"/>
      <c r="AA960" s="37"/>
      <c r="AB960" s="37"/>
      <c r="AC960" s="37"/>
    </row>
    <row r="961" spans="1:29" ht="45" customHeight="1">
      <c r="A961" s="54"/>
      <c r="B961" s="55" t="str">
        <f t="shared" si="6"/>
        <v>월</v>
      </c>
      <c r="C961" s="55" t="str">
        <f t="shared" si="7"/>
        <v>00년 1월 1주차</v>
      </c>
      <c r="D961" s="55"/>
      <c r="E961" s="54"/>
      <c r="F961" s="54"/>
      <c r="G961" s="54"/>
      <c r="H961" s="33"/>
      <c r="I961" s="54"/>
      <c r="J961" s="35"/>
      <c r="K961" s="35"/>
      <c r="L961" s="34"/>
      <c r="M961" s="34"/>
      <c r="N961" s="35"/>
      <c r="O961" s="34"/>
      <c r="P961" s="59"/>
      <c r="Q961" s="33"/>
      <c r="R961" s="59"/>
      <c r="S961" s="34"/>
      <c r="T961" s="47"/>
      <c r="U961" s="48"/>
      <c r="V961" s="49"/>
      <c r="W961" s="37"/>
      <c r="X961" s="60"/>
      <c r="Y961" s="37"/>
      <c r="Z961" s="37"/>
      <c r="AA961" s="37"/>
      <c r="AB961" s="37"/>
      <c r="AC961" s="37"/>
    </row>
    <row r="962" spans="1:29" ht="45" customHeight="1">
      <c r="A962" s="54"/>
      <c r="B962" s="55" t="str">
        <f t="shared" si="6"/>
        <v>월</v>
      </c>
      <c r="C962" s="55" t="str">
        <f t="shared" si="7"/>
        <v>00년 1월 1주차</v>
      </c>
      <c r="D962" s="55"/>
      <c r="E962" s="54"/>
      <c r="F962" s="54"/>
      <c r="G962" s="54"/>
      <c r="H962" s="33"/>
      <c r="I962" s="54"/>
      <c r="J962" s="35"/>
      <c r="K962" s="35"/>
      <c r="L962" s="34"/>
      <c r="M962" s="34"/>
      <c r="N962" s="35"/>
      <c r="O962" s="34"/>
      <c r="P962" s="59"/>
      <c r="Q962" s="33"/>
      <c r="R962" s="59"/>
      <c r="S962" s="34"/>
      <c r="T962" s="47"/>
      <c r="U962" s="48"/>
      <c r="V962" s="49"/>
      <c r="W962" s="37"/>
      <c r="X962" s="60"/>
      <c r="Y962" s="37"/>
      <c r="Z962" s="37"/>
      <c r="AA962" s="37"/>
      <c r="AB962" s="37"/>
      <c r="AC962" s="37"/>
    </row>
    <row r="963" spans="1:29" ht="45" customHeight="1">
      <c r="A963" s="54"/>
      <c r="B963" s="55" t="str">
        <f t="shared" si="6"/>
        <v>월</v>
      </c>
      <c r="C963" s="55" t="str">
        <f t="shared" si="7"/>
        <v>00년 1월 1주차</v>
      </c>
      <c r="D963" s="55"/>
      <c r="E963" s="54"/>
      <c r="F963" s="54"/>
      <c r="G963" s="54"/>
      <c r="H963" s="33"/>
      <c r="I963" s="54"/>
      <c r="J963" s="35"/>
      <c r="K963" s="35"/>
      <c r="L963" s="34"/>
      <c r="M963" s="34"/>
      <c r="N963" s="35"/>
      <c r="O963" s="34"/>
      <c r="P963" s="59"/>
      <c r="Q963" s="33"/>
      <c r="R963" s="59"/>
      <c r="S963" s="34"/>
      <c r="T963" s="47"/>
      <c r="U963" s="48"/>
      <c r="V963" s="49"/>
      <c r="W963" s="37"/>
      <c r="X963" s="60"/>
      <c r="Y963" s="37"/>
      <c r="Z963" s="37"/>
      <c r="AA963" s="37"/>
      <c r="AB963" s="37"/>
      <c r="AC963" s="37"/>
    </row>
    <row r="964" spans="1:29" ht="45" customHeight="1">
      <c r="A964" s="54"/>
      <c r="B964" s="55" t="str">
        <f t="shared" si="6"/>
        <v>월</v>
      </c>
      <c r="C964" s="55" t="str">
        <f t="shared" si="7"/>
        <v>00년 1월 1주차</v>
      </c>
      <c r="D964" s="55"/>
      <c r="E964" s="54"/>
      <c r="F964" s="54"/>
      <c r="G964" s="54"/>
      <c r="H964" s="33"/>
      <c r="I964" s="54"/>
      <c r="J964" s="35"/>
      <c r="K964" s="35"/>
      <c r="L964" s="34"/>
      <c r="M964" s="34"/>
      <c r="N964" s="35"/>
      <c r="O964" s="34"/>
      <c r="P964" s="59"/>
      <c r="Q964" s="33"/>
      <c r="R964" s="59"/>
      <c r="S964" s="34"/>
      <c r="T964" s="47"/>
      <c r="U964" s="48"/>
      <c r="V964" s="49"/>
      <c r="W964" s="37"/>
      <c r="X964" s="60"/>
      <c r="Y964" s="37"/>
      <c r="Z964" s="37"/>
      <c r="AA964" s="37"/>
      <c r="AB964" s="37"/>
      <c r="AC964" s="37"/>
    </row>
    <row r="965" spans="1:29" ht="45" customHeight="1">
      <c r="A965" s="54"/>
      <c r="B965" s="55" t="str">
        <f t="shared" si="6"/>
        <v>월</v>
      </c>
      <c r="C965" s="55" t="str">
        <f t="shared" si="7"/>
        <v>00년 1월 1주차</v>
      </c>
      <c r="D965" s="55"/>
      <c r="E965" s="54"/>
      <c r="F965" s="54"/>
      <c r="G965" s="54"/>
      <c r="H965" s="33"/>
      <c r="I965" s="54"/>
      <c r="J965" s="35"/>
      <c r="K965" s="35"/>
      <c r="L965" s="34"/>
      <c r="M965" s="34"/>
      <c r="N965" s="35"/>
      <c r="O965" s="34"/>
      <c r="P965" s="59"/>
      <c r="Q965" s="33"/>
      <c r="R965" s="59"/>
      <c r="S965" s="34"/>
      <c r="T965" s="47"/>
      <c r="U965" s="48"/>
      <c r="V965" s="49"/>
      <c r="W965" s="37"/>
      <c r="X965" s="60"/>
      <c r="Y965" s="37"/>
      <c r="Z965" s="37"/>
      <c r="AA965" s="37"/>
      <c r="AB965" s="37"/>
      <c r="AC965" s="37"/>
    </row>
    <row r="966" spans="1:29" ht="45" customHeight="1">
      <c r="A966" s="54"/>
      <c r="B966" s="55" t="str">
        <f t="shared" si="6"/>
        <v>월</v>
      </c>
      <c r="C966" s="55" t="str">
        <f t="shared" si="7"/>
        <v>00년 1월 1주차</v>
      </c>
      <c r="D966" s="55"/>
      <c r="E966" s="54"/>
      <c r="F966" s="54"/>
      <c r="G966" s="54"/>
      <c r="H966" s="33"/>
      <c r="I966" s="54"/>
      <c r="J966" s="35"/>
      <c r="K966" s="35"/>
      <c r="L966" s="34"/>
      <c r="M966" s="34"/>
      <c r="N966" s="35"/>
      <c r="O966" s="34"/>
      <c r="P966" s="59"/>
      <c r="Q966" s="33"/>
      <c r="R966" s="59"/>
      <c r="S966" s="34"/>
      <c r="T966" s="47"/>
      <c r="U966" s="48"/>
      <c r="V966" s="49"/>
      <c r="W966" s="37"/>
      <c r="X966" s="60"/>
      <c r="Y966" s="37"/>
      <c r="Z966" s="37"/>
      <c r="AA966" s="37"/>
      <c r="AB966" s="37"/>
      <c r="AC966" s="37"/>
    </row>
    <row r="967" spans="1:29" ht="45" customHeight="1">
      <c r="A967" s="54"/>
      <c r="B967" s="55" t="str">
        <f t="shared" si="6"/>
        <v>월</v>
      </c>
      <c r="C967" s="55" t="str">
        <f t="shared" si="7"/>
        <v>00년 1월 1주차</v>
      </c>
      <c r="D967" s="55"/>
      <c r="E967" s="54"/>
      <c r="F967" s="54"/>
      <c r="G967" s="54"/>
      <c r="H967" s="33"/>
      <c r="I967" s="54"/>
      <c r="J967" s="35"/>
      <c r="K967" s="35"/>
      <c r="L967" s="34"/>
      <c r="M967" s="34"/>
      <c r="N967" s="35"/>
      <c r="O967" s="34"/>
      <c r="P967" s="59"/>
      <c r="Q967" s="33"/>
      <c r="R967" s="59"/>
      <c r="S967" s="34"/>
      <c r="T967" s="47"/>
      <c r="U967" s="48"/>
      <c r="V967" s="49"/>
      <c r="W967" s="37"/>
      <c r="X967" s="60"/>
      <c r="Y967" s="37"/>
      <c r="Z967" s="37"/>
      <c r="AA967" s="37"/>
      <c r="AB967" s="37"/>
      <c r="AC967" s="37"/>
    </row>
    <row r="968" spans="1:29" ht="45" customHeight="1">
      <c r="A968" s="54"/>
      <c r="B968" s="55" t="str">
        <f t="shared" si="6"/>
        <v>월</v>
      </c>
      <c r="C968" s="55" t="str">
        <f t="shared" si="7"/>
        <v>00년 1월 1주차</v>
      </c>
      <c r="D968" s="55"/>
      <c r="E968" s="54"/>
      <c r="F968" s="54"/>
      <c r="G968" s="54"/>
      <c r="H968" s="33"/>
      <c r="I968" s="54"/>
      <c r="J968" s="35"/>
      <c r="K968" s="35"/>
      <c r="L968" s="34"/>
      <c r="M968" s="34"/>
      <c r="N968" s="35"/>
      <c r="O968" s="34"/>
      <c r="P968" s="59"/>
      <c r="Q968" s="33"/>
      <c r="R968" s="59"/>
      <c r="S968" s="34"/>
      <c r="T968" s="47"/>
      <c r="U968" s="48"/>
      <c r="V968" s="49"/>
      <c r="W968" s="37"/>
      <c r="X968" s="60"/>
      <c r="Y968" s="37"/>
      <c r="Z968" s="37"/>
      <c r="AA968" s="37"/>
      <c r="AB968" s="37"/>
      <c r="AC968" s="37"/>
    </row>
    <row r="969" spans="1:29" ht="45" customHeight="1">
      <c r="A969" s="54"/>
      <c r="B969" s="55" t="str">
        <f t="shared" si="6"/>
        <v>월</v>
      </c>
      <c r="C969" s="55" t="str">
        <f t="shared" si="7"/>
        <v>00년 1월 1주차</v>
      </c>
      <c r="D969" s="55"/>
      <c r="E969" s="54"/>
      <c r="F969" s="54"/>
      <c r="G969" s="54"/>
      <c r="H969" s="33"/>
      <c r="I969" s="54"/>
      <c r="J969" s="35"/>
      <c r="K969" s="35"/>
      <c r="L969" s="34"/>
      <c r="M969" s="34"/>
      <c r="N969" s="35"/>
      <c r="O969" s="34"/>
      <c r="P969" s="59"/>
      <c r="Q969" s="33"/>
      <c r="R969" s="59"/>
      <c r="S969" s="34"/>
      <c r="T969" s="47"/>
      <c r="U969" s="48"/>
      <c r="V969" s="49"/>
      <c r="W969" s="37"/>
      <c r="X969" s="60"/>
      <c r="Y969" s="37"/>
      <c r="Z969" s="37"/>
      <c r="AA969" s="37"/>
      <c r="AB969" s="37"/>
      <c r="AC969" s="37"/>
    </row>
    <row r="970" spans="1:29" ht="45" customHeight="1">
      <c r="A970" s="54"/>
      <c r="B970" s="55" t="str">
        <f t="shared" si="6"/>
        <v>월</v>
      </c>
      <c r="C970" s="55" t="str">
        <f t="shared" si="7"/>
        <v>00년 1월 1주차</v>
      </c>
      <c r="D970" s="55"/>
      <c r="E970" s="54"/>
      <c r="F970" s="54"/>
      <c r="G970" s="54"/>
      <c r="H970" s="33"/>
      <c r="I970" s="54"/>
      <c r="J970" s="35"/>
      <c r="K970" s="35"/>
      <c r="L970" s="34"/>
      <c r="M970" s="34"/>
      <c r="N970" s="35"/>
      <c r="O970" s="34"/>
      <c r="P970" s="59"/>
      <c r="Q970" s="33"/>
      <c r="R970" s="59"/>
      <c r="S970" s="34"/>
      <c r="T970" s="47"/>
      <c r="U970" s="48"/>
      <c r="V970" s="49"/>
      <c r="W970" s="37"/>
      <c r="X970" s="60"/>
      <c r="Y970" s="37"/>
      <c r="Z970" s="37"/>
      <c r="AA970" s="37"/>
      <c r="AB970" s="37"/>
      <c r="AC970" s="37"/>
    </row>
    <row r="971" spans="1:29" ht="45" customHeight="1">
      <c r="A971" s="54"/>
      <c r="B971" s="55" t="str">
        <f t="shared" si="6"/>
        <v>월</v>
      </c>
      <c r="C971" s="55" t="str">
        <f t="shared" si="7"/>
        <v>00년 1월 1주차</v>
      </c>
      <c r="D971" s="55"/>
      <c r="E971" s="54"/>
      <c r="F971" s="54"/>
      <c r="G971" s="54"/>
      <c r="H971" s="33"/>
      <c r="I971" s="54"/>
      <c r="J971" s="35"/>
      <c r="K971" s="35"/>
      <c r="L971" s="34"/>
      <c r="M971" s="34"/>
      <c r="N971" s="35"/>
      <c r="O971" s="34"/>
      <c r="P971" s="59"/>
      <c r="Q971" s="33"/>
      <c r="R971" s="59"/>
      <c r="S971" s="34"/>
      <c r="T971" s="47"/>
      <c r="U971" s="48"/>
      <c r="V971" s="49"/>
      <c r="W971" s="37"/>
      <c r="X971" s="60"/>
      <c r="Y971" s="37"/>
      <c r="Z971" s="37"/>
      <c r="AA971" s="37"/>
      <c r="AB971" s="37"/>
      <c r="AC971" s="37"/>
    </row>
    <row r="972" spans="1:29" ht="45" customHeight="1">
      <c r="A972" s="54"/>
      <c r="B972" s="55" t="str">
        <f t="shared" si="6"/>
        <v>월</v>
      </c>
      <c r="C972" s="55" t="str">
        <f t="shared" si="7"/>
        <v>00년 1월 1주차</v>
      </c>
      <c r="D972" s="55"/>
      <c r="E972" s="54"/>
      <c r="F972" s="54"/>
      <c r="G972" s="54"/>
      <c r="H972" s="33"/>
      <c r="I972" s="54"/>
      <c r="J972" s="35"/>
      <c r="K972" s="35"/>
      <c r="L972" s="34"/>
      <c r="M972" s="34"/>
      <c r="N972" s="35"/>
      <c r="O972" s="34"/>
      <c r="P972" s="59"/>
      <c r="Q972" s="33"/>
      <c r="R972" s="59"/>
      <c r="S972" s="34"/>
      <c r="T972" s="47"/>
      <c r="U972" s="48"/>
      <c r="V972" s="49"/>
      <c r="W972" s="37"/>
      <c r="X972" s="60"/>
      <c r="Y972" s="37"/>
      <c r="Z972" s="37"/>
      <c r="AA972" s="37"/>
      <c r="AB972" s="37"/>
      <c r="AC972" s="37"/>
    </row>
    <row r="973" spans="1:29" ht="45" customHeight="1">
      <c r="A973" s="54"/>
      <c r="B973" s="55" t="str">
        <f t="shared" si="6"/>
        <v>월</v>
      </c>
      <c r="C973" s="55" t="str">
        <f t="shared" si="7"/>
        <v>00년 1월 1주차</v>
      </c>
      <c r="D973" s="55"/>
      <c r="E973" s="54"/>
      <c r="F973" s="54"/>
      <c r="G973" s="54"/>
      <c r="H973" s="33"/>
      <c r="I973" s="54"/>
      <c r="J973" s="35"/>
      <c r="K973" s="35"/>
      <c r="L973" s="34"/>
      <c r="M973" s="34"/>
      <c r="N973" s="35"/>
      <c r="O973" s="34"/>
      <c r="P973" s="59"/>
      <c r="Q973" s="33"/>
      <c r="R973" s="59"/>
      <c r="S973" s="34"/>
      <c r="T973" s="47"/>
      <c r="U973" s="48"/>
      <c r="V973" s="49"/>
      <c r="W973" s="37"/>
      <c r="X973" s="60"/>
      <c r="Y973" s="37"/>
      <c r="Z973" s="37"/>
      <c r="AA973" s="37"/>
      <c r="AB973" s="37"/>
      <c r="AC973" s="37"/>
    </row>
    <row r="974" spans="1:29" ht="45" customHeight="1">
      <c r="A974" s="54"/>
      <c r="B974" s="55" t="str">
        <f t="shared" si="6"/>
        <v>월</v>
      </c>
      <c r="C974" s="55" t="str">
        <f t="shared" si="7"/>
        <v>00년 1월 1주차</v>
      </c>
      <c r="D974" s="55"/>
      <c r="E974" s="54"/>
      <c r="F974" s="54"/>
      <c r="G974" s="54"/>
      <c r="H974" s="33"/>
      <c r="I974" s="54"/>
      <c r="J974" s="35"/>
      <c r="K974" s="35"/>
      <c r="L974" s="34"/>
      <c r="M974" s="34"/>
      <c r="N974" s="35"/>
      <c r="O974" s="34"/>
      <c r="P974" s="59"/>
      <c r="Q974" s="33"/>
      <c r="R974" s="59"/>
      <c r="S974" s="34"/>
      <c r="T974" s="47"/>
      <c r="U974" s="48"/>
      <c r="V974" s="49"/>
      <c r="W974" s="37"/>
      <c r="X974" s="60"/>
      <c r="Y974" s="37"/>
      <c r="Z974" s="37"/>
      <c r="AA974" s="37"/>
      <c r="AB974" s="37"/>
      <c r="AC974" s="37"/>
    </row>
    <row r="975" spans="1:29" ht="45" customHeight="1">
      <c r="A975" s="54"/>
      <c r="B975" s="55" t="str">
        <f t="shared" si="6"/>
        <v>월</v>
      </c>
      <c r="C975" s="55" t="str">
        <f t="shared" si="7"/>
        <v>00년 1월 1주차</v>
      </c>
      <c r="D975" s="55"/>
      <c r="E975" s="54"/>
      <c r="F975" s="54"/>
      <c r="G975" s="54"/>
      <c r="H975" s="33"/>
      <c r="I975" s="54"/>
      <c r="J975" s="35"/>
      <c r="K975" s="35"/>
      <c r="L975" s="34"/>
      <c r="M975" s="34"/>
      <c r="N975" s="35"/>
      <c r="O975" s="34"/>
      <c r="P975" s="59"/>
      <c r="Q975" s="33"/>
      <c r="R975" s="59"/>
      <c r="S975" s="34"/>
      <c r="T975" s="47"/>
      <c r="U975" s="48"/>
      <c r="V975" s="49"/>
      <c r="W975" s="37"/>
      <c r="X975" s="60"/>
      <c r="Y975" s="37"/>
      <c r="Z975" s="37"/>
      <c r="AA975" s="37"/>
      <c r="AB975" s="37"/>
      <c r="AC975" s="37"/>
    </row>
    <row r="976" spans="1:29" ht="45" customHeight="1">
      <c r="A976" s="54"/>
      <c r="B976" s="55" t="str">
        <f t="shared" si="6"/>
        <v>월</v>
      </c>
      <c r="C976" s="55" t="str">
        <f t="shared" si="7"/>
        <v>00년 1월 1주차</v>
      </c>
      <c r="D976" s="55"/>
      <c r="E976" s="54"/>
      <c r="F976" s="54"/>
      <c r="G976" s="54"/>
      <c r="H976" s="33"/>
      <c r="I976" s="54"/>
      <c r="J976" s="35"/>
      <c r="K976" s="35"/>
      <c r="L976" s="34"/>
      <c r="M976" s="34"/>
      <c r="N976" s="35"/>
      <c r="O976" s="34"/>
      <c r="P976" s="59"/>
      <c r="Q976" s="33"/>
      <c r="R976" s="59"/>
      <c r="S976" s="34"/>
      <c r="T976" s="47"/>
      <c r="U976" s="48"/>
      <c r="V976" s="49"/>
      <c r="W976" s="37"/>
      <c r="X976" s="60"/>
      <c r="Y976" s="37"/>
      <c r="Z976" s="37"/>
      <c r="AA976" s="37"/>
      <c r="AB976" s="37"/>
      <c r="AC976" s="37"/>
    </row>
    <row r="977" spans="1:29" ht="45" customHeight="1">
      <c r="A977" s="54"/>
      <c r="B977" s="55" t="str">
        <f t="shared" si="6"/>
        <v>월</v>
      </c>
      <c r="C977" s="55" t="str">
        <f t="shared" si="7"/>
        <v>00년 1월 1주차</v>
      </c>
      <c r="D977" s="55"/>
      <c r="E977" s="54"/>
      <c r="F977" s="54"/>
      <c r="G977" s="54"/>
      <c r="H977" s="33"/>
      <c r="I977" s="54"/>
      <c r="J977" s="35"/>
      <c r="K977" s="35"/>
      <c r="L977" s="34"/>
      <c r="M977" s="34"/>
      <c r="N977" s="35"/>
      <c r="O977" s="34"/>
      <c r="P977" s="59"/>
      <c r="Q977" s="33"/>
      <c r="R977" s="59"/>
      <c r="S977" s="34"/>
      <c r="T977" s="47"/>
      <c r="U977" s="48"/>
      <c r="V977" s="49"/>
      <c r="W977" s="37"/>
      <c r="X977" s="60"/>
      <c r="Y977" s="37"/>
      <c r="Z977" s="37"/>
      <c r="AA977" s="37"/>
      <c r="AB977" s="37"/>
      <c r="AC977" s="37"/>
    </row>
    <row r="978" spans="1:29" ht="45" customHeight="1">
      <c r="A978" s="54"/>
      <c r="B978" s="55" t="str">
        <f t="shared" si="6"/>
        <v>월</v>
      </c>
      <c r="C978" s="55" t="str">
        <f t="shared" si="7"/>
        <v>00년 1월 1주차</v>
      </c>
      <c r="D978" s="55"/>
      <c r="E978" s="54"/>
      <c r="F978" s="54"/>
      <c r="G978" s="54"/>
      <c r="H978" s="33"/>
      <c r="I978" s="54"/>
      <c r="J978" s="35"/>
      <c r="K978" s="35"/>
      <c r="L978" s="34"/>
      <c r="M978" s="34"/>
      <c r="N978" s="35"/>
      <c r="O978" s="34"/>
      <c r="P978" s="59"/>
      <c r="Q978" s="33"/>
      <c r="R978" s="59"/>
      <c r="S978" s="34"/>
      <c r="T978" s="47"/>
      <c r="U978" s="48"/>
      <c r="V978" s="49"/>
      <c r="W978" s="37"/>
      <c r="X978" s="60"/>
      <c r="Y978" s="37"/>
      <c r="Z978" s="37"/>
      <c r="AA978" s="37"/>
      <c r="AB978" s="37"/>
      <c r="AC978" s="37"/>
    </row>
    <row r="979" spans="1:29" ht="45" customHeight="1">
      <c r="A979" s="54"/>
      <c r="B979" s="55" t="str">
        <f t="shared" si="6"/>
        <v>월</v>
      </c>
      <c r="C979" s="55" t="str">
        <f t="shared" si="7"/>
        <v>00년 1월 1주차</v>
      </c>
      <c r="D979" s="55"/>
      <c r="E979" s="54"/>
      <c r="F979" s="54"/>
      <c r="G979" s="54"/>
      <c r="H979" s="33"/>
      <c r="I979" s="54"/>
      <c r="J979" s="35"/>
      <c r="K979" s="35"/>
      <c r="L979" s="34"/>
      <c r="M979" s="34"/>
      <c r="N979" s="35"/>
      <c r="O979" s="34"/>
      <c r="P979" s="59"/>
      <c r="Q979" s="33"/>
      <c r="R979" s="59"/>
      <c r="S979" s="34"/>
      <c r="T979" s="47"/>
      <c r="U979" s="48"/>
      <c r="V979" s="49"/>
      <c r="W979" s="37"/>
      <c r="X979" s="60"/>
      <c r="Y979" s="37"/>
      <c r="Z979" s="37"/>
      <c r="AA979" s="37"/>
      <c r="AB979" s="37"/>
      <c r="AC979" s="37"/>
    </row>
    <row r="980" spans="1:29" ht="45" customHeight="1">
      <c r="A980" s="54"/>
      <c r="B980" s="55" t="str">
        <f t="shared" si="6"/>
        <v>월</v>
      </c>
      <c r="C980" s="55" t="str">
        <f t="shared" si="7"/>
        <v>00년 1월 1주차</v>
      </c>
      <c r="D980" s="55"/>
      <c r="E980" s="54"/>
      <c r="F980" s="54"/>
      <c r="G980" s="54"/>
      <c r="H980" s="33"/>
      <c r="I980" s="54"/>
      <c r="J980" s="35"/>
      <c r="K980" s="35"/>
      <c r="L980" s="34"/>
      <c r="M980" s="34"/>
      <c r="N980" s="35"/>
      <c r="O980" s="34"/>
      <c r="P980" s="59"/>
      <c r="Q980" s="33"/>
      <c r="R980" s="59"/>
      <c r="S980" s="34"/>
      <c r="T980" s="47"/>
      <c r="U980" s="48"/>
      <c r="V980" s="49"/>
      <c r="W980" s="37"/>
      <c r="X980" s="60"/>
      <c r="Y980" s="37"/>
      <c r="Z980" s="37"/>
      <c r="AA980" s="37"/>
      <c r="AB980" s="37"/>
      <c r="AC980" s="37"/>
    </row>
    <row r="981" spans="1:29" ht="45" customHeight="1">
      <c r="A981" s="54"/>
      <c r="B981" s="55" t="str">
        <f t="shared" si="6"/>
        <v>월</v>
      </c>
      <c r="C981" s="55" t="str">
        <f t="shared" si="7"/>
        <v>00년 1월 1주차</v>
      </c>
      <c r="D981" s="55"/>
      <c r="E981" s="54"/>
      <c r="F981" s="54"/>
      <c r="G981" s="54"/>
      <c r="H981" s="33"/>
      <c r="I981" s="54"/>
      <c r="J981" s="35"/>
      <c r="K981" s="35"/>
      <c r="L981" s="34"/>
      <c r="M981" s="34"/>
      <c r="N981" s="35"/>
      <c r="O981" s="34"/>
      <c r="P981" s="59"/>
      <c r="Q981" s="33"/>
      <c r="R981" s="59"/>
      <c r="S981" s="34"/>
      <c r="T981" s="47"/>
      <c r="U981" s="48"/>
      <c r="V981" s="49"/>
      <c r="W981" s="37"/>
      <c r="X981" s="60"/>
      <c r="Y981" s="37"/>
      <c r="Z981" s="37"/>
      <c r="AA981" s="37"/>
      <c r="AB981" s="37"/>
      <c r="AC981" s="37"/>
    </row>
    <row r="982" spans="1:29" ht="45" customHeight="1">
      <c r="A982" s="54"/>
      <c r="B982" s="55" t="str">
        <f t="shared" si="6"/>
        <v>월</v>
      </c>
      <c r="C982" s="55" t="str">
        <f t="shared" si="7"/>
        <v>00년 1월 1주차</v>
      </c>
      <c r="D982" s="55"/>
      <c r="E982" s="54"/>
      <c r="F982" s="54"/>
      <c r="G982" s="54"/>
      <c r="H982" s="33"/>
      <c r="I982" s="54"/>
      <c r="J982" s="35"/>
      <c r="K982" s="35"/>
      <c r="L982" s="34"/>
      <c r="M982" s="34"/>
      <c r="N982" s="35"/>
      <c r="O982" s="34"/>
      <c r="P982" s="59"/>
      <c r="Q982" s="33"/>
      <c r="R982" s="59"/>
      <c r="S982" s="34"/>
      <c r="T982" s="47"/>
      <c r="U982" s="48"/>
      <c r="V982" s="49"/>
      <c r="W982" s="37"/>
      <c r="X982" s="60"/>
      <c r="Y982" s="37"/>
      <c r="Z982" s="37"/>
      <c r="AA982" s="37"/>
      <c r="AB982" s="37"/>
      <c r="AC982" s="37"/>
    </row>
    <row r="983" spans="1:29" ht="45" customHeight="1">
      <c r="A983" s="54"/>
      <c r="B983" s="55" t="str">
        <f t="shared" si="6"/>
        <v>월</v>
      </c>
      <c r="C983" s="55" t="str">
        <f t="shared" si="7"/>
        <v>00년 1월 1주차</v>
      </c>
      <c r="D983" s="55"/>
      <c r="E983" s="54"/>
      <c r="F983" s="54"/>
      <c r="G983" s="54"/>
      <c r="H983" s="33"/>
      <c r="I983" s="54"/>
      <c r="J983" s="35"/>
      <c r="K983" s="35"/>
      <c r="L983" s="34"/>
      <c r="M983" s="34"/>
      <c r="N983" s="35"/>
      <c r="O983" s="34"/>
      <c r="P983" s="59"/>
      <c r="Q983" s="33"/>
      <c r="R983" s="59"/>
      <c r="S983" s="34"/>
      <c r="T983" s="47"/>
      <c r="U983" s="48"/>
      <c r="V983" s="49"/>
      <c r="W983" s="37"/>
      <c r="X983" s="60"/>
      <c r="Y983" s="37"/>
      <c r="Z983" s="37"/>
      <c r="AA983" s="37"/>
      <c r="AB983" s="37"/>
      <c r="AC983" s="37"/>
    </row>
    <row r="984" spans="1:29" ht="45" customHeight="1">
      <c r="A984" s="54"/>
      <c r="B984" s="55" t="str">
        <f t="shared" si="6"/>
        <v>월</v>
      </c>
      <c r="C984" s="55" t="str">
        <f t="shared" si="7"/>
        <v>00년 1월 1주차</v>
      </c>
      <c r="D984" s="55"/>
      <c r="E984" s="54"/>
      <c r="F984" s="54"/>
      <c r="G984" s="54"/>
      <c r="H984" s="33"/>
      <c r="I984" s="54"/>
      <c r="J984" s="35"/>
      <c r="K984" s="35"/>
      <c r="L984" s="34"/>
      <c r="M984" s="34"/>
      <c r="N984" s="35"/>
      <c r="O984" s="34"/>
      <c r="P984" s="59"/>
      <c r="Q984" s="33"/>
      <c r="R984" s="59"/>
      <c r="S984" s="34"/>
      <c r="T984" s="47"/>
      <c r="U984" s="48"/>
      <c r="V984" s="49"/>
      <c r="W984" s="37"/>
      <c r="X984" s="60"/>
      <c r="Y984" s="37"/>
      <c r="Z984" s="37"/>
      <c r="AA984" s="37"/>
      <c r="AB984" s="37"/>
      <c r="AC984" s="37"/>
    </row>
    <row r="985" spans="1:29" ht="45" customHeight="1">
      <c r="A985" s="54"/>
      <c r="B985" s="55" t="str">
        <f t="shared" si="6"/>
        <v>월</v>
      </c>
      <c r="C985" s="55" t="str">
        <f t="shared" si="7"/>
        <v>00년 1월 1주차</v>
      </c>
      <c r="D985" s="55"/>
      <c r="E985" s="54"/>
      <c r="F985" s="54"/>
      <c r="G985" s="54"/>
      <c r="H985" s="33"/>
      <c r="I985" s="54"/>
      <c r="J985" s="35"/>
      <c r="K985" s="35"/>
      <c r="L985" s="34"/>
      <c r="M985" s="34"/>
      <c r="N985" s="35"/>
      <c r="O985" s="34"/>
      <c r="P985" s="59"/>
      <c r="Q985" s="33"/>
      <c r="R985" s="59"/>
      <c r="S985" s="34"/>
      <c r="T985" s="47"/>
      <c r="U985" s="48"/>
      <c r="V985" s="49"/>
      <c r="W985" s="37"/>
      <c r="X985" s="60"/>
      <c r="Y985" s="37"/>
      <c r="Z985" s="37"/>
      <c r="AA985" s="37"/>
      <c r="AB985" s="37"/>
      <c r="AC985" s="37"/>
    </row>
    <row r="986" spans="1:29" ht="45" customHeight="1">
      <c r="A986" s="54"/>
      <c r="B986" s="55" t="str">
        <f t="shared" si="6"/>
        <v>월</v>
      </c>
      <c r="C986" s="55" t="str">
        <f t="shared" si="7"/>
        <v>00년 1월 1주차</v>
      </c>
      <c r="D986" s="55"/>
      <c r="E986" s="54"/>
      <c r="F986" s="54"/>
      <c r="G986" s="54"/>
      <c r="H986" s="33"/>
      <c r="I986" s="54"/>
      <c r="J986" s="35"/>
      <c r="K986" s="35"/>
      <c r="L986" s="34"/>
      <c r="M986" s="34"/>
      <c r="N986" s="35"/>
      <c r="O986" s="34"/>
      <c r="P986" s="59"/>
      <c r="Q986" s="33"/>
      <c r="R986" s="59"/>
      <c r="S986" s="34"/>
      <c r="T986" s="47"/>
      <c r="U986" s="48"/>
      <c r="V986" s="49"/>
      <c r="W986" s="37"/>
      <c r="X986" s="60"/>
      <c r="Y986" s="37"/>
      <c r="Z986" s="37"/>
      <c r="AA986" s="37"/>
      <c r="AB986" s="37"/>
      <c r="AC986" s="37"/>
    </row>
    <row r="987" spans="1:29" ht="45" customHeight="1">
      <c r="A987" s="54"/>
      <c r="B987" s="55" t="str">
        <f t="shared" si="6"/>
        <v>월</v>
      </c>
      <c r="C987" s="55" t="str">
        <f t="shared" si="7"/>
        <v>00년 1월 1주차</v>
      </c>
      <c r="D987" s="55"/>
      <c r="E987" s="54"/>
      <c r="F987" s="54"/>
      <c r="G987" s="54"/>
      <c r="H987" s="33"/>
      <c r="I987" s="54"/>
      <c r="J987" s="35"/>
      <c r="K987" s="35"/>
      <c r="L987" s="34"/>
      <c r="M987" s="34"/>
      <c r="N987" s="35"/>
      <c r="O987" s="34"/>
      <c r="P987" s="59"/>
      <c r="Q987" s="33"/>
      <c r="R987" s="59"/>
      <c r="S987" s="34"/>
      <c r="T987" s="47"/>
      <c r="U987" s="48"/>
      <c r="V987" s="49"/>
      <c r="W987" s="37"/>
      <c r="X987" s="60"/>
      <c r="Y987" s="37"/>
      <c r="Z987" s="37"/>
      <c r="AA987" s="37"/>
      <c r="AB987" s="37"/>
      <c r="AC987" s="37"/>
    </row>
    <row r="988" spans="1:29" ht="45" customHeight="1">
      <c r="A988" s="54"/>
      <c r="B988" s="55" t="str">
        <f t="shared" si="6"/>
        <v>월</v>
      </c>
      <c r="C988" s="55" t="str">
        <f t="shared" si="7"/>
        <v>00년 1월 1주차</v>
      </c>
      <c r="D988" s="55"/>
      <c r="E988" s="54"/>
      <c r="F988" s="54"/>
      <c r="G988" s="54"/>
      <c r="H988" s="33"/>
      <c r="I988" s="54"/>
      <c r="J988" s="35"/>
      <c r="K988" s="35"/>
      <c r="L988" s="34"/>
      <c r="M988" s="34"/>
      <c r="N988" s="35"/>
      <c r="O988" s="34"/>
      <c r="P988" s="59"/>
      <c r="Q988" s="33"/>
      <c r="R988" s="59"/>
      <c r="S988" s="34"/>
      <c r="T988" s="47"/>
      <c r="U988" s="48"/>
      <c r="V988" s="49"/>
      <c r="W988" s="37"/>
      <c r="X988" s="60"/>
      <c r="Y988" s="37"/>
      <c r="Z988" s="37"/>
      <c r="AA988" s="37"/>
      <c r="AB988" s="37"/>
      <c r="AC988" s="37"/>
    </row>
    <row r="989" spans="1:29" ht="45" customHeight="1">
      <c r="A989" s="54"/>
      <c r="B989" s="55" t="str">
        <f t="shared" si="6"/>
        <v>월</v>
      </c>
      <c r="C989" s="55" t="str">
        <f t="shared" si="7"/>
        <v>00년 1월 1주차</v>
      </c>
      <c r="D989" s="55"/>
      <c r="E989" s="54"/>
      <c r="F989" s="54"/>
      <c r="G989" s="54"/>
      <c r="H989" s="33"/>
      <c r="I989" s="54"/>
      <c r="J989" s="35"/>
      <c r="K989" s="35"/>
      <c r="L989" s="34"/>
      <c r="M989" s="34"/>
      <c r="N989" s="35"/>
      <c r="O989" s="34"/>
      <c r="P989" s="59"/>
      <c r="Q989" s="33"/>
      <c r="R989" s="59"/>
      <c r="S989" s="34"/>
      <c r="T989" s="47"/>
      <c r="U989" s="48"/>
      <c r="V989" s="49"/>
      <c r="W989" s="37"/>
      <c r="X989" s="60"/>
      <c r="Y989" s="37"/>
      <c r="Z989" s="37"/>
      <c r="AA989" s="37"/>
      <c r="AB989" s="37"/>
      <c r="AC989" s="37"/>
    </row>
    <row r="990" spans="1:29" ht="45" customHeight="1">
      <c r="A990" s="54"/>
      <c r="B990" s="55" t="str">
        <f t="shared" si="6"/>
        <v>월</v>
      </c>
      <c r="C990" s="55" t="str">
        <f t="shared" si="7"/>
        <v>00년 1월 1주차</v>
      </c>
      <c r="D990" s="55"/>
      <c r="E990" s="54"/>
      <c r="F990" s="54"/>
      <c r="G990" s="54"/>
      <c r="H990" s="33"/>
      <c r="I990" s="54"/>
      <c r="J990" s="35"/>
      <c r="K990" s="35"/>
      <c r="L990" s="34"/>
      <c r="M990" s="34"/>
      <c r="N990" s="35"/>
      <c r="O990" s="34"/>
      <c r="P990" s="59"/>
      <c r="Q990" s="33"/>
      <c r="R990" s="59"/>
      <c r="S990" s="34"/>
      <c r="T990" s="47"/>
      <c r="U990" s="48"/>
      <c r="V990" s="49"/>
      <c r="W990" s="37"/>
      <c r="X990" s="60"/>
      <c r="Y990" s="37"/>
      <c r="Z990" s="37"/>
      <c r="AA990" s="37"/>
      <c r="AB990" s="37"/>
      <c r="AC990" s="37"/>
    </row>
    <row r="991" spans="1:29" ht="45" customHeight="1">
      <c r="A991" s="54"/>
      <c r="B991" s="55" t="str">
        <f t="shared" si="6"/>
        <v>월</v>
      </c>
      <c r="C991" s="55" t="str">
        <f t="shared" si="7"/>
        <v>00년 1월 1주차</v>
      </c>
      <c r="D991" s="55"/>
      <c r="E991" s="54"/>
      <c r="F991" s="54"/>
      <c r="G991" s="54"/>
      <c r="H991" s="33"/>
      <c r="I991" s="54"/>
      <c r="J991" s="35"/>
      <c r="K991" s="35"/>
      <c r="L991" s="34"/>
      <c r="M991" s="34"/>
      <c r="N991" s="35"/>
      <c r="O991" s="34"/>
      <c r="P991" s="59"/>
      <c r="Q991" s="33"/>
      <c r="R991" s="59"/>
      <c r="S991" s="34"/>
      <c r="T991" s="47"/>
      <c r="U991" s="48"/>
      <c r="V991" s="49"/>
      <c r="W991" s="37"/>
      <c r="X991" s="60"/>
      <c r="Y991" s="37"/>
      <c r="Z991" s="37"/>
      <c r="AA991" s="37"/>
      <c r="AB991" s="37"/>
      <c r="AC991" s="37"/>
    </row>
    <row r="992" spans="1:29" ht="45" customHeight="1">
      <c r="A992" s="54"/>
      <c r="B992" s="55" t="str">
        <f t="shared" si="6"/>
        <v>월</v>
      </c>
      <c r="C992" s="55" t="str">
        <f t="shared" si="7"/>
        <v>00년 1월 1주차</v>
      </c>
      <c r="D992" s="55"/>
      <c r="E992" s="54"/>
      <c r="F992" s="54"/>
      <c r="G992" s="54"/>
      <c r="H992" s="33"/>
      <c r="I992" s="54"/>
      <c r="J992" s="35"/>
      <c r="K992" s="35"/>
      <c r="L992" s="34"/>
      <c r="M992" s="34"/>
      <c r="N992" s="35"/>
      <c r="O992" s="34"/>
      <c r="P992" s="59"/>
      <c r="Q992" s="33"/>
      <c r="R992" s="59"/>
      <c r="S992" s="34"/>
      <c r="T992" s="47"/>
      <c r="U992" s="48"/>
      <c r="V992" s="49"/>
      <c r="W992" s="37"/>
      <c r="X992" s="60"/>
      <c r="Y992" s="37"/>
      <c r="Z992" s="37"/>
      <c r="AA992" s="37"/>
      <c r="AB992" s="37"/>
      <c r="AC992" s="37"/>
    </row>
    <row r="993" spans="1:29" ht="45" customHeight="1">
      <c r="A993" s="54"/>
      <c r="B993" s="55" t="str">
        <f t="shared" si="6"/>
        <v>월</v>
      </c>
      <c r="C993" s="55" t="str">
        <f t="shared" si="7"/>
        <v>00년 1월 1주차</v>
      </c>
      <c r="D993" s="55"/>
      <c r="E993" s="54"/>
      <c r="F993" s="54"/>
      <c r="G993" s="54"/>
      <c r="H993" s="33"/>
      <c r="I993" s="54"/>
      <c r="J993" s="35"/>
      <c r="K993" s="35"/>
      <c r="L993" s="34"/>
      <c r="M993" s="34"/>
      <c r="N993" s="35"/>
      <c r="O993" s="34"/>
      <c r="P993" s="59"/>
      <c r="Q993" s="33"/>
      <c r="R993" s="59"/>
      <c r="S993" s="34"/>
      <c r="T993" s="47"/>
      <c r="U993" s="48"/>
      <c r="V993" s="49"/>
      <c r="W993" s="37"/>
      <c r="X993" s="60"/>
      <c r="Y993" s="37"/>
      <c r="Z993" s="37"/>
      <c r="AA993" s="37"/>
      <c r="AB993" s="37"/>
      <c r="AC993" s="37"/>
    </row>
    <row r="994" spans="1:29" ht="45" customHeight="1">
      <c r="A994" s="54"/>
      <c r="B994" s="55" t="str">
        <f t="shared" si="6"/>
        <v>월</v>
      </c>
      <c r="C994" s="55" t="str">
        <f t="shared" si="7"/>
        <v>00년 1월 1주차</v>
      </c>
      <c r="D994" s="55"/>
      <c r="E994" s="54"/>
      <c r="F994" s="54"/>
      <c r="G994" s="54"/>
      <c r="H994" s="33"/>
      <c r="I994" s="54"/>
      <c r="J994" s="35"/>
      <c r="K994" s="35"/>
      <c r="L994" s="34"/>
      <c r="M994" s="34"/>
      <c r="N994" s="35"/>
      <c r="O994" s="34"/>
      <c r="P994" s="59"/>
      <c r="Q994" s="33"/>
      <c r="R994" s="59"/>
      <c r="S994" s="34"/>
      <c r="T994" s="47"/>
      <c r="U994" s="48"/>
      <c r="V994" s="49"/>
      <c r="W994" s="37"/>
      <c r="X994" s="60"/>
      <c r="Y994" s="37"/>
      <c r="Z994" s="37"/>
      <c r="AA994" s="37"/>
      <c r="AB994" s="37"/>
      <c r="AC994" s="37"/>
    </row>
    <row r="995" spans="1:29" ht="45" customHeight="1">
      <c r="A995" s="54"/>
      <c r="B995" s="55" t="str">
        <f t="shared" si="6"/>
        <v>월</v>
      </c>
      <c r="C995" s="55" t="str">
        <f t="shared" si="7"/>
        <v>00년 1월 1주차</v>
      </c>
      <c r="D995" s="55"/>
      <c r="E995" s="54"/>
      <c r="F995" s="54"/>
      <c r="G995" s="54"/>
      <c r="H995" s="33"/>
      <c r="I995" s="54"/>
      <c r="J995" s="35"/>
      <c r="K995" s="35"/>
      <c r="L995" s="34"/>
      <c r="M995" s="34"/>
      <c r="N995" s="35"/>
      <c r="O995" s="34"/>
      <c r="P995" s="59"/>
      <c r="Q995" s="33"/>
      <c r="R995" s="59"/>
      <c r="S995" s="34"/>
      <c r="T995" s="47"/>
      <c r="U995" s="48"/>
      <c r="V995" s="49"/>
      <c r="W995" s="37"/>
      <c r="X995" s="60"/>
      <c r="Y995" s="37"/>
      <c r="Z995" s="37"/>
      <c r="AA995" s="37"/>
      <c r="AB995" s="37"/>
      <c r="AC995" s="37"/>
    </row>
    <row r="996" spans="1:29" ht="45" customHeight="1">
      <c r="A996" s="54"/>
      <c r="B996" s="55" t="str">
        <f t="shared" si="6"/>
        <v>월</v>
      </c>
      <c r="C996" s="55" t="str">
        <f t="shared" si="7"/>
        <v>00년 1월 1주차</v>
      </c>
      <c r="D996" s="55"/>
      <c r="E996" s="54"/>
      <c r="F996" s="54"/>
      <c r="G996" s="54"/>
      <c r="H996" s="33"/>
      <c r="I996" s="54"/>
      <c r="J996" s="35"/>
      <c r="K996" s="35"/>
      <c r="L996" s="34"/>
      <c r="M996" s="34"/>
      <c r="N996" s="35"/>
      <c r="O996" s="34"/>
      <c r="P996" s="59"/>
      <c r="Q996" s="33"/>
      <c r="R996" s="59"/>
      <c r="S996" s="34"/>
      <c r="T996" s="47"/>
      <c r="U996" s="48"/>
      <c r="V996" s="49"/>
      <c r="W996" s="37"/>
      <c r="X996" s="60"/>
      <c r="Y996" s="37"/>
      <c r="Z996" s="37"/>
      <c r="AA996" s="37"/>
      <c r="AB996" s="37"/>
      <c r="AC996" s="37"/>
    </row>
    <row r="997" spans="1:29" ht="45" customHeight="1">
      <c r="A997" s="54"/>
      <c r="B997" s="55" t="str">
        <f t="shared" si="6"/>
        <v>월</v>
      </c>
      <c r="C997" s="55" t="str">
        <f t="shared" si="7"/>
        <v>00년 1월 1주차</v>
      </c>
      <c r="D997" s="55"/>
      <c r="E997" s="54"/>
      <c r="F997" s="54"/>
      <c r="G997" s="54"/>
      <c r="H997" s="33"/>
      <c r="I997" s="54"/>
      <c r="J997" s="35"/>
      <c r="K997" s="35"/>
      <c r="L997" s="34"/>
      <c r="M997" s="34"/>
      <c r="N997" s="35"/>
      <c r="O997" s="34"/>
      <c r="P997" s="59"/>
      <c r="Q997" s="33"/>
      <c r="R997" s="59"/>
      <c r="S997" s="34"/>
      <c r="T997" s="47"/>
      <c r="U997" s="48"/>
      <c r="V997" s="49"/>
      <c r="W997" s="37"/>
      <c r="X997" s="60"/>
      <c r="Y997" s="37"/>
      <c r="Z997" s="37"/>
      <c r="AA997" s="37"/>
      <c r="AB997" s="37"/>
      <c r="AC997" s="37"/>
    </row>
    <row r="998" spans="1:29" ht="45" customHeight="1">
      <c r="A998" s="54"/>
      <c r="B998" s="55" t="str">
        <f t="shared" si="6"/>
        <v>월</v>
      </c>
      <c r="C998" s="55" t="str">
        <f t="shared" si="7"/>
        <v>00년 1월 1주차</v>
      </c>
      <c r="D998" s="55"/>
      <c r="E998" s="54"/>
      <c r="F998" s="54"/>
      <c r="G998" s="54"/>
      <c r="H998" s="33"/>
      <c r="I998" s="54"/>
      <c r="J998" s="35"/>
      <c r="K998" s="35"/>
      <c r="L998" s="34"/>
      <c r="M998" s="34"/>
      <c r="N998" s="35"/>
      <c r="O998" s="34"/>
      <c r="P998" s="59"/>
      <c r="Q998" s="33"/>
      <c r="R998" s="59"/>
      <c r="S998" s="34"/>
      <c r="T998" s="47"/>
      <c r="U998" s="48"/>
      <c r="V998" s="49"/>
      <c r="W998" s="37"/>
      <c r="X998" s="60"/>
      <c r="Y998" s="37"/>
      <c r="Z998" s="37"/>
      <c r="AA998" s="37"/>
      <c r="AB998" s="37"/>
      <c r="AC998" s="37"/>
    </row>
    <row r="999" spans="1:29" ht="45" customHeight="1">
      <c r="A999" s="54"/>
      <c r="B999" s="55" t="str">
        <f t="shared" si="6"/>
        <v>월</v>
      </c>
      <c r="C999" s="55" t="str">
        <f t="shared" si="7"/>
        <v>00년 1월 1주차</v>
      </c>
      <c r="D999" s="55"/>
      <c r="E999" s="54"/>
      <c r="F999" s="54"/>
      <c r="G999" s="54"/>
      <c r="H999" s="33"/>
      <c r="I999" s="54"/>
      <c r="J999" s="35"/>
      <c r="K999" s="35"/>
      <c r="L999" s="34"/>
      <c r="M999" s="34"/>
      <c r="N999" s="35"/>
      <c r="O999" s="34"/>
      <c r="P999" s="59"/>
      <c r="Q999" s="33"/>
      <c r="R999" s="59"/>
      <c r="S999" s="34"/>
      <c r="T999" s="47"/>
      <c r="U999" s="48"/>
      <c r="V999" s="49"/>
      <c r="W999" s="37"/>
      <c r="X999" s="60"/>
      <c r="Y999" s="37"/>
      <c r="Z999" s="37"/>
      <c r="AA999" s="37"/>
      <c r="AB999" s="37"/>
      <c r="AC999" s="37"/>
    </row>
    <row r="1000" spans="1:29" ht="45" customHeight="1">
      <c r="A1000" s="54"/>
      <c r="B1000" s="55" t="str">
        <f t="shared" si="6"/>
        <v>월</v>
      </c>
      <c r="C1000" s="55" t="str">
        <f t="shared" si="7"/>
        <v>00년 1월 1주차</v>
      </c>
      <c r="D1000" s="55"/>
      <c r="E1000" s="54"/>
      <c r="F1000" s="54"/>
      <c r="G1000" s="54"/>
      <c r="H1000" s="33"/>
      <c r="I1000" s="54"/>
      <c r="J1000" s="35"/>
      <c r="K1000" s="35"/>
      <c r="L1000" s="34"/>
      <c r="M1000" s="34"/>
      <c r="N1000" s="35"/>
      <c r="O1000" s="34"/>
      <c r="P1000" s="59"/>
      <c r="Q1000" s="33"/>
      <c r="R1000" s="59"/>
      <c r="S1000" s="34"/>
      <c r="T1000" s="47"/>
      <c r="U1000" s="48"/>
      <c r="V1000" s="49"/>
      <c r="W1000" s="37"/>
      <c r="X1000" s="60"/>
      <c r="Y1000" s="37"/>
      <c r="Z1000" s="37"/>
      <c r="AA1000" s="37"/>
      <c r="AB1000" s="37"/>
      <c r="AC1000" s="37"/>
    </row>
    <row r="1001" spans="1:29" ht="45" customHeight="1">
      <c r="A1001" s="54"/>
      <c r="B1001" s="55" t="str">
        <f t="shared" si="6"/>
        <v>월</v>
      </c>
      <c r="C1001" s="55" t="str">
        <f t="shared" si="7"/>
        <v>00년 1월 1주차</v>
      </c>
      <c r="D1001" s="55"/>
      <c r="E1001" s="54"/>
      <c r="F1001" s="54"/>
      <c r="G1001" s="54"/>
      <c r="H1001" s="33"/>
      <c r="I1001" s="54"/>
      <c r="J1001" s="35"/>
      <c r="K1001" s="35"/>
      <c r="L1001" s="34"/>
      <c r="M1001" s="34"/>
      <c r="N1001" s="35"/>
      <c r="O1001" s="34"/>
      <c r="P1001" s="59"/>
      <c r="Q1001" s="33"/>
      <c r="R1001" s="59"/>
      <c r="S1001" s="34"/>
      <c r="T1001" s="47"/>
      <c r="U1001" s="48"/>
      <c r="V1001" s="49"/>
      <c r="W1001" s="37"/>
      <c r="X1001" s="60"/>
      <c r="Y1001" s="37"/>
      <c r="Z1001" s="37"/>
      <c r="AA1001" s="37"/>
      <c r="AB1001" s="37"/>
      <c r="AC1001" s="37"/>
    </row>
    <row r="1002" spans="1:29" ht="45" customHeight="1">
      <c r="A1002" s="54"/>
      <c r="B1002" s="55" t="str">
        <f t="shared" si="6"/>
        <v>월</v>
      </c>
      <c r="C1002" s="55" t="str">
        <f t="shared" si="7"/>
        <v>00년 1월 1주차</v>
      </c>
      <c r="D1002" s="55"/>
      <c r="E1002" s="54"/>
      <c r="F1002" s="54"/>
      <c r="G1002" s="54"/>
      <c r="H1002" s="33"/>
      <c r="I1002" s="54"/>
      <c r="J1002" s="35"/>
      <c r="K1002" s="35"/>
      <c r="L1002" s="34"/>
      <c r="M1002" s="34"/>
      <c r="N1002" s="35"/>
      <c r="O1002" s="34"/>
      <c r="P1002" s="59"/>
      <c r="Q1002" s="33"/>
      <c r="R1002" s="59"/>
      <c r="S1002" s="34"/>
      <c r="T1002" s="47"/>
      <c r="U1002" s="48"/>
      <c r="V1002" s="49"/>
      <c r="W1002" s="37"/>
      <c r="X1002" s="60"/>
      <c r="Y1002" s="37"/>
      <c r="Z1002" s="37"/>
      <c r="AA1002" s="37"/>
      <c r="AB1002" s="37"/>
      <c r="AC1002" s="37"/>
    </row>
    <row r="1003" spans="1:29" ht="45" customHeight="1">
      <c r="A1003" s="54"/>
      <c r="B1003" s="55" t="str">
        <f t="shared" si="6"/>
        <v>월</v>
      </c>
      <c r="C1003" s="55" t="str">
        <f t="shared" si="7"/>
        <v>00년 1월 1주차</v>
      </c>
      <c r="D1003" s="55"/>
      <c r="E1003" s="54"/>
      <c r="F1003" s="54"/>
      <c r="G1003" s="54"/>
      <c r="H1003" s="33"/>
      <c r="I1003" s="54"/>
      <c r="J1003" s="35"/>
      <c r="K1003" s="35"/>
      <c r="L1003" s="34"/>
      <c r="M1003" s="34"/>
      <c r="N1003" s="35"/>
      <c r="O1003" s="34"/>
      <c r="P1003" s="59"/>
      <c r="Q1003" s="33"/>
      <c r="R1003" s="59"/>
      <c r="S1003" s="34"/>
      <c r="T1003" s="47"/>
      <c r="U1003" s="48"/>
      <c r="V1003" s="49"/>
      <c r="W1003" s="37"/>
      <c r="X1003" s="60"/>
      <c r="Y1003" s="37"/>
      <c r="Z1003" s="37"/>
      <c r="AA1003" s="37"/>
      <c r="AB1003" s="37"/>
      <c r="AC1003" s="37"/>
    </row>
    <row r="1004" spans="1:29" ht="45" customHeight="1">
      <c r="A1004" s="54"/>
      <c r="B1004" s="55" t="str">
        <f t="shared" si="6"/>
        <v>월</v>
      </c>
      <c r="C1004" s="55" t="str">
        <f t="shared" si="7"/>
        <v>00년 1월 1주차</v>
      </c>
      <c r="D1004" s="55"/>
      <c r="E1004" s="54"/>
      <c r="F1004" s="54"/>
      <c r="G1004" s="54"/>
      <c r="H1004" s="33"/>
      <c r="I1004" s="54"/>
      <c r="J1004" s="35"/>
      <c r="K1004" s="35"/>
      <c r="L1004" s="34"/>
      <c r="M1004" s="34"/>
      <c r="N1004" s="35"/>
      <c r="O1004" s="34"/>
      <c r="P1004" s="59"/>
      <c r="Q1004" s="33"/>
      <c r="R1004" s="59"/>
      <c r="S1004" s="34"/>
      <c r="T1004" s="47"/>
      <c r="U1004" s="48"/>
      <c r="V1004" s="49"/>
      <c r="W1004" s="37"/>
      <c r="X1004" s="60"/>
      <c r="Y1004" s="37"/>
      <c r="Z1004" s="37"/>
      <c r="AA1004" s="37"/>
      <c r="AB1004" s="37"/>
      <c r="AC1004" s="37"/>
    </row>
    <row r="1005" spans="1:29" ht="45" customHeight="1">
      <c r="A1005" s="54"/>
      <c r="B1005" s="55" t="str">
        <f t="shared" si="6"/>
        <v>월</v>
      </c>
      <c r="C1005" s="55" t="str">
        <f t="shared" si="7"/>
        <v>00년 1월 1주차</v>
      </c>
      <c r="D1005" s="55"/>
      <c r="E1005" s="54"/>
      <c r="F1005" s="54"/>
      <c r="G1005" s="54"/>
      <c r="H1005" s="33"/>
      <c r="I1005" s="54"/>
      <c r="J1005" s="35"/>
      <c r="K1005" s="35"/>
      <c r="L1005" s="34"/>
      <c r="M1005" s="34"/>
      <c r="N1005" s="35"/>
      <c r="O1005" s="34"/>
      <c r="P1005" s="59"/>
      <c r="Q1005" s="33"/>
      <c r="R1005" s="59"/>
      <c r="S1005" s="34"/>
      <c r="T1005" s="47"/>
      <c r="U1005" s="48"/>
      <c r="V1005" s="49"/>
      <c r="W1005" s="37"/>
      <c r="X1005" s="60"/>
      <c r="Y1005" s="37"/>
      <c r="Z1005" s="37"/>
      <c r="AA1005" s="37"/>
      <c r="AB1005" s="37"/>
      <c r="AC1005" s="37"/>
    </row>
    <row r="1006" spans="1:29" ht="45" customHeight="1">
      <c r="A1006" s="54"/>
      <c r="B1006" s="55" t="str">
        <f t="shared" si="6"/>
        <v>월</v>
      </c>
      <c r="C1006" s="55" t="str">
        <f t="shared" si="7"/>
        <v>00년 1월 1주차</v>
      </c>
      <c r="D1006" s="55"/>
      <c r="E1006" s="54"/>
      <c r="F1006" s="54"/>
      <c r="G1006" s="54"/>
      <c r="H1006" s="33"/>
      <c r="I1006" s="54"/>
      <c r="J1006" s="35"/>
      <c r="K1006" s="35"/>
      <c r="L1006" s="34"/>
      <c r="M1006" s="34"/>
      <c r="N1006" s="35"/>
      <c r="O1006" s="34"/>
      <c r="P1006" s="59"/>
      <c r="Q1006" s="33"/>
      <c r="R1006" s="59"/>
      <c r="S1006" s="34"/>
      <c r="T1006" s="47"/>
      <c r="U1006" s="48"/>
      <c r="V1006" s="49"/>
      <c r="W1006" s="37"/>
      <c r="X1006" s="60"/>
      <c r="Y1006" s="37"/>
      <c r="Z1006" s="37"/>
      <c r="AA1006" s="37"/>
      <c r="AB1006" s="37"/>
      <c r="AC1006" s="37"/>
    </row>
    <row r="1007" spans="1:29" ht="45" customHeight="1">
      <c r="A1007" s="54"/>
      <c r="B1007" s="55" t="str">
        <f t="shared" si="6"/>
        <v>월</v>
      </c>
      <c r="C1007" s="55" t="str">
        <f t="shared" si="7"/>
        <v>00년 1월 1주차</v>
      </c>
      <c r="D1007" s="55"/>
      <c r="E1007" s="54"/>
      <c r="F1007" s="54"/>
      <c r="G1007" s="54"/>
      <c r="H1007" s="33"/>
      <c r="I1007" s="54"/>
      <c r="J1007" s="35"/>
      <c r="K1007" s="35"/>
      <c r="L1007" s="34"/>
      <c r="M1007" s="34"/>
      <c r="N1007" s="35"/>
      <c r="O1007" s="34"/>
      <c r="P1007" s="59"/>
      <c r="Q1007" s="33"/>
      <c r="R1007" s="59"/>
      <c r="S1007" s="34"/>
      <c r="T1007" s="47"/>
      <c r="U1007" s="48"/>
      <c r="V1007" s="49"/>
      <c r="W1007" s="37"/>
      <c r="X1007" s="60"/>
      <c r="Y1007" s="37"/>
      <c r="Z1007" s="37"/>
      <c r="AA1007" s="37"/>
      <c r="AB1007" s="37"/>
      <c r="AC1007" s="37"/>
    </row>
    <row r="1008" spans="1:29" ht="45" customHeight="1">
      <c r="A1008" s="54"/>
      <c r="B1008" s="55" t="str">
        <f t="shared" si="6"/>
        <v>월</v>
      </c>
      <c r="C1008" s="55" t="str">
        <f t="shared" si="7"/>
        <v>00년 1월 1주차</v>
      </c>
      <c r="D1008" s="55"/>
      <c r="E1008" s="54"/>
      <c r="F1008" s="54"/>
      <c r="G1008" s="54"/>
      <c r="H1008" s="33"/>
      <c r="I1008" s="54"/>
      <c r="J1008" s="35"/>
      <c r="K1008" s="35"/>
      <c r="L1008" s="34"/>
      <c r="M1008" s="34"/>
      <c r="N1008" s="35"/>
      <c r="O1008" s="34"/>
      <c r="P1008" s="59"/>
      <c r="Q1008" s="33"/>
      <c r="R1008" s="59"/>
      <c r="S1008" s="34"/>
      <c r="T1008" s="47"/>
      <c r="U1008" s="48"/>
      <c r="V1008" s="49"/>
      <c r="W1008" s="37"/>
      <c r="X1008" s="60"/>
      <c r="Y1008" s="37"/>
      <c r="Z1008" s="37"/>
      <c r="AA1008" s="37"/>
      <c r="AB1008" s="37"/>
      <c r="AC1008" s="37"/>
    </row>
    <row r="1009" spans="1:29" ht="45" customHeight="1">
      <c r="A1009" s="54"/>
      <c r="B1009" s="55" t="str">
        <f t="shared" si="6"/>
        <v>월</v>
      </c>
      <c r="C1009" s="55" t="str">
        <f t="shared" si="7"/>
        <v>00년 1월 1주차</v>
      </c>
      <c r="D1009" s="55"/>
      <c r="E1009" s="54"/>
      <c r="F1009" s="54"/>
      <c r="G1009" s="54"/>
      <c r="H1009" s="33"/>
      <c r="I1009" s="54"/>
      <c r="J1009" s="35"/>
      <c r="K1009" s="35"/>
      <c r="L1009" s="34"/>
      <c r="M1009" s="34"/>
      <c r="N1009" s="35"/>
      <c r="O1009" s="34"/>
      <c r="P1009" s="59"/>
      <c r="Q1009" s="33"/>
      <c r="R1009" s="59"/>
      <c r="S1009" s="34"/>
      <c r="T1009" s="47"/>
      <c r="U1009" s="48"/>
      <c r="V1009" s="49"/>
      <c r="W1009" s="37"/>
      <c r="X1009" s="60"/>
      <c r="Y1009" s="37"/>
      <c r="Z1009" s="37"/>
      <c r="AA1009" s="37"/>
      <c r="AB1009" s="37"/>
      <c r="AC1009" s="37"/>
    </row>
    <row r="1010" spans="1:29" ht="45" customHeight="1">
      <c r="A1010" s="54"/>
      <c r="B1010" s="55" t="str">
        <f t="shared" si="6"/>
        <v>월</v>
      </c>
      <c r="C1010" s="55" t="str">
        <f t="shared" si="7"/>
        <v>00년 1월 1주차</v>
      </c>
      <c r="D1010" s="55"/>
      <c r="E1010" s="54"/>
      <c r="F1010" s="54"/>
      <c r="G1010" s="54"/>
      <c r="H1010" s="33"/>
      <c r="I1010" s="54"/>
      <c r="J1010" s="35"/>
      <c r="K1010" s="35"/>
      <c r="L1010" s="34"/>
      <c r="M1010" s="34"/>
      <c r="N1010" s="35"/>
      <c r="O1010" s="34"/>
      <c r="P1010" s="59"/>
      <c r="Q1010" s="33"/>
      <c r="R1010" s="59"/>
      <c r="S1010" s="34"/>
      <c r="T1010" s="47"/>
      <c r="U1010" s="48"/>
      <c r="V1010" s="49"/>
      <c r="W1010" s="37"/>
      <c r="X1010" s="60"/>
      <c r="Y1010" s="37"/>
      <c r="Z1010" s="37"/>
      <c r="AA1010" s="37"/>
      <c r="AB1010" s="37"/>
      <c r="AC1010" s="37"/>
    </row>
    <row r="1011" spans="1:29" ht="45" customHeight="1">
      <c r="A1011" s="54"/>
      <c r="B1011" s="55" t="str">
        <f t="shared" si="6"/>
        <v>월</v>
      </c>
      <c r="C1011" s="55" t="str">
        <f t="shared" si="7"/>
        <v>00년 1월 1주차</v>
      </c>
      <c r="D1011" s="55"/>
      <c r="E1011" s="54"/>
      <c r="F1011" s="54"/>
      <c r="G1011" s="54"/>
      <c r="H1011" s="33"/>
      <c r="I1011" s="54"/>
      <c r="J1011" s="35"/>
      <c r="K1011" s="35"/>
      <c r="L1011" s="34"/>
      <c r="M1011" s="34"/>
      <c r="N1011" s="35"/>
      <c r="O1011" s="34"/>
      <c r="P1011" s="59"/>
      <c r="Q1011" s="33"/>
      <c r="R1011" s="59"/>
      <c r="S1011" s="34"/>
      <c r="T1011" s="47"/>
      <c r="U1011" s="48"/>
      <c r="V1011" s="49"/>
      <c r="W1011" s="37"/>
      <c r="X1011" s="60"/>
      <c r="Y1011" s="37"/>
      <c r="Z1011" s="37"/>
      <c r="AA1011" s="37"/>
      <c r="AB1011" s="37"/>
      <c r="AC1011" s="37"/>
    </row>
    <row r="1012" spans="1:29" ht="45" customHeight="1">
      <c r="A1012" s="54"/>
      <c r="B1012" s="55" t="str">
        <f t="shared" si="6"/>
        <v>월</v>
      </c>
      <c r="C1012" s="55" t="str">
        <f t="shared" si="7"/>
        <v>00년 1월 1주차</v>
      </c>
      <c r="D1012" s="55"/>
      <c r="E1012" s="54"/>
      <c r="F1012" s="54"/>
      <c r="G1012" s="54"/>
      <c r="H1012" s="33"/>
      <c r="I1012" s="54"/>
      <c r="J1012" s="35"/>
      <c r="K1012" s="35"/>
      <c r="L1012" s="34"/>
      <c r="M1012" s="34"/>
      <c r="N1012" s="35"/>
      <c r="O1012" s="34"/>
      <c r="P1012" s="59"/>
      <c r="Q1012" s="33"/>
      <c r="R1012" s="59"/>
      <c r="S1012" s="34"/>
      <c r="T1012" s="47"/>
      <c r="U1012" s="48"/>
      <c r="V1012" s="49"/>
      <c r="W1012" s="37"/>
      <c r="X1012" s="60"/>
      <c r="Y1012" s="37"/>
      <c r="Z1012" s="37"/>
      <c r="AA1012" s="37"/>
      <c r="AB1012" s="37"/>
      <c r="AC1012" s="37"/>
    </row>
    <row r="1013" spans="1:29" ht="45" customHeight="1">
      <c r="A1013" s="54"/>
      <c r="B1013" s="55" t="str">
        <f t="shared" si="6"/>
        <v>월</v>
      </c>
      <c r="C1013" s="55" t="str">
        <f t="shared" si="7"/>
        <v>00년 1월 1주차</v>
      </c>
      <c r="D1013" s="55"/>
      <c r="E1013" s="54"/>
      <c r="F1013" s="54"/>
      <c r="G1013" s="54"/>
      <c r="H1013" s="33"/>
      <c r="I1013" s="54"/>
      <c r="J1013" s="35"/>
      <c r="K1013" s="35"/>
      <c r="L1013" s="34"/>
      <c r="M1013" s="34"/>
      <c r="N1013" s="35"/>
      <c r="O1013" s="34"/>
      <c r="P1013" s="59"/>
      <c r="Q1013" s="33"/>
      <c r="R1013" s="59"/>
      <c r="S1013" s="34"/>
      <c r="T1013" s="47"/>
      <c r="U1013" s="48"/>
      <c r="V1013" s="49"/>
      <c r="W1013" s="37"/>
      <c r="X1013" s="60"/>
      <c r="Y1013" s="37"/>
      <c r="Z1013" s="37"/>
      <c r="AA1013" s="37"/>
      <c r="AB1013" s="37"/>
      <c r="AC1013" s="37"/>
    </row>
    <row r="1014" spans="1:29" ht="45" customHeight="1">
      <c r="A1014" s="54"/>
      <c r="B1014" s="55" t="str">
        <f t="shared" si="6"/>
        <v>월</v>
      </c>
      <c r="C1014" s="55" t="str">
        <f t="shared" si="7"/>
        <v>00년 1월 1주차</v>
      </c>
      <c r="D1014" s="55"/>
      <c r="E1014" s="54"/>
      <c r="F1014" s="54"/>
      <c r="G1014" s="54"/>
      <c r="H1014" s="33"/>
      <c r="I1014" s="54"/>
      <c r="J1014" s="35"/>
      <c r="K1014" s="35"/>
      <c r="L1014" s="34"/>
      <c r="M1014" s="34"/>
      <c r="N1014" s="35"/>
      <c r="O1014" s="34"/>
      <c r="P1014" s="59"/>
      <c r="Q1014" s="33"/>
      <c r="R1014" s="59"/>
      <c r="S1014" s="34"/>
      <c r="T1014" s="47"/>
      <c r="U1014" s="48"/>
      <c r="V1014" s="49"/>
      <c r="W1014" s="37"/>
      <c r="X1014" s="60"/>
      <c r="Y1014" s="37"/>
      <c r="Z1014" s="37"/>
      <c r="AA1014" s="37"/>
      <c r="AB1014" s="37"/>
      <c r="AC1014" s="37"/>
    </row>
    <row r="1015" spans="1:29" ht="45" customHeight="1">
      <c r="A1015" s="54"/>
      <c r="B1015" s="55" t="str">
        <f t="shared" si="6"/>
        <v>월</v>
      </c>
      <c r="C1015" s="55" t="str">
        <f t="shared" si="7"/>
        <v>00년 1월 1주차</v>
      </c>
      <c r="D1015" s="55"/>
      <c r="E1015" s="54"/>
      <c r="F1015" s="54"/>
      <c r="G1015" s="54"/>
      <c r="H1015" s="33"/>
      <c r="I1015" s="54"/>
      <c r="J1015" s="35"/>
      <c r="K1015" s="35"/>
      <c r="L1015" s="34"/>
      <c r="M1015" s="34"/>
      <c r="N1015" s="35"/>
      <c r="O1015" s="34"/>
      <c r="P1015" s="59"/>
      <c r="Q1015" s="33"/>
      <c r="R1015" s="59"/>
      <c r="S1015" s="34"/>
      <c r="T1015" s="47"/>
      <c r="U1015" s="48"/>
      <c r="V1015" s="49"/>
      <c r="W1015" s="37"/>
      <c r="X1015" s="60"/>
      <c r="Y1015" s="37"/>
      <c r="Z1015" s="37"/>
      <c r="AA1015" s="37"/>
      <c r="AB1015" s="37"/>
      <c r="AC1015" s="37"/>
    </row>
    <row r="1016" spans="1:29" ht="45" customHeight="1">
      <c r="A1016" s="54"/>
      <c r="B1016" s="55" t="str">
        <f t="shared" si="6"/>
        <v>월</v>
      </c>
      <c r="C1016" s="55" t="str">
        <f t="shared" si="7"/>
        <v>00년 1월 1주차</v>
      </c>
      <c r="D1016" s="55"/>
      <c r="E1016" s="54"/>
      <c r="F1016" s="54"/>
      <c r="G1016" s="54"/>
      <c r="H1016" s="33"/>
      <c r="I1016" s="54"/>
      <c r="J1016" s="35"/>
      <c r="K1016" s="35"/>
      <c r="L1016" s="34"/>
      <c r="M1016" s="34"/>
      <c r="N1016" s="35"/>
      <c r="O1016" s="34"/>
      <c r="P1016" s="59"/>
      <c r="Q1016" s="33"/>
      <c r="R1016" s="59"/>
      <c r="S1016" s="34"/>
      <c r="T1016" s="47"/>
      <c r="U1016" s="48"/>
      <c r="V1016" s="49"/>
      <c r="W1016" s="37"/>
      <c r="X1016" s="60"/>
      <c r="Y1016" s="37"/>
      <c r="Z1016" s="37"/>
      <c r="AA1016" s="37"/>
      <c r="AB1016" s="37"/>
      <c r="AC1016" s="37"/>
    </row>
    <row r="1017" spans="1:29" ht="45" customHeight="1">
      <c r="A1017" s="54"/>
      <c r="B1017" s="55" t="str">
        <f t="shared" si="6"/>
        <v>월</v>
      </c>
      <c r="C1017" s="55" t="str">
        <f t="shared" si="7"/>
        <v>00년 1월 1주차</v>
      </c>
      <c r="D1017" s="55"/>
      <c r="E1017" s="54"/>
      <c r="F1017" s="54"/>
      <c r="G1017" s="54"/>
      <c r="H1017" s="33"/>
      <c r="I1017" s="54"/>
      <c r="J1017" s="35"/>
      <c r="K1017" s="35"/>
      <c r="L1017" s="34"/>
      <c r="M1017" s="34"/>
      <c r="N1017" s="35"/>
      <c r="O1017" s="34"/>
      <c r="P1017" s="59"/>
      <c r="Q1017" s="33"/>
      <c r="R1017" s="59"/>
      <c r="S1017" s="34"/>
      <c r="T1017" s="47"/>
      <c r="U1017" s="48"/>
      <c r="V1017" s="49"/>
      <c r="W1017" s="37"/>
      <c r="X1017" s="60"/>
      <c r="Y1017" s="37"/>
      <c r="Z1017" s="37"/>
      <c r="AA1017" s="37"/>
      <c r="AB1017" s="37"/>
      <c r="AC1017" s="37"/>
    </row>
    <row r="1018" spans="1:29" ht="45" customHeight="1">
      <c r="A1018" s="54"/>
      <c r="B1018" s="55" t="str">
        <f t="shared" si="6"/>
        <v>월</v>
      </c>
      <c r="C1018" s="55" t="str">
        <f t="shared" si="7"/>
        <v>00년 1월 1주차</v>
      </c>
      <c r="D1018" s="55"/>
      <c r="E1018" s="54"/>
      <c r="F1018" s="54"/>
      <c r="G1018" s="54"/>
      <c r="H1018" s="33"/>
      <c r="I1018" s="54"/>
      <c r="J1018" s="35"/>
      <c r="K1018" s="35"/>
      <c r="L1018" s="34"/>
      <c r="M1018" s="34"/>
      <c r="N1018" s="35"/>
      <c r="O1018" s="34"/>
      <c r="P1018" s="59"/>
      <c r="Q1018" s="33"/>
      <c r="R1018" s="59"/>
      <c r="S1018" s="34"/>
      <c r="T1018" s="47"/>
      <c r="U1018" s="48"/>
      <c r="V1018" s="49"/>
      <c r="W1018" s="37"/>
      <c r="X1018" s="60"/>
      <c r="Y1018" s="37"/>
      <c r="Z1018" s="37"/>
      <c r="AA1018" s="37"/>
      <c r="AB1018" s="37"/>
      <c r="AC1018" s="37"/>
    </row>
    <row r="1019" spans="1:29" ht="45" customHeight="1">
      <c r="A1019" s="54"/>
      <c r="B1019" s="55" t="str">
        <f t="shared" si="6"/>
        <v>월</v>
      </c>
      <c r="C1019" s="55" t="str">
        <f t="shared" si="7"/>
        <v>00년 1월 1주차</v>
      </c>
      <c r="D1019" s="55"/>
      <c r="E1019" s="54"/>
      <c r="F1019" s="54"/>
      <c r="G1019" s="54"/>
      <c r="H1019" s="33"/>
      <c r="I1019" s="54"/>
      <c r="J1019" s="35"/>
      <c r="K1019" s="35"/>
      <c r="L1019" s="34"/>
      <c r="M1019" s="34"/>
      <c r="N1019" s="35"/>
      <c r="O1019" s="34"/>
      <c r="P1019" s="59"/>
      <c r="Q1019" s="33"/>
      <c r="R1019" s="59"/>
      <c r="S1019" s="34"/>
      <c r="T1019" s="47"/>
      <c r="U1019" s="48"/>
      <c r="V1019" s="49"/>
      <c r="W1019" s="37"/>
      <c r="X1019" s="60"/>
      <c r="Y1019" s="37"/>
      <c r="Z1019" s="37"/>
      <c r="AA1019" s="37"/>
      <c r="AB1019" s="37"/>
      <c r="AC1019" s="37"/>
    </row>
    <row r="1020" spans="1:29" ht="45" customHeight="1">
      <c r="A1020" s="54"/>
      <c r="B1020" s="55" t="str">
        <f t="shared" si="6"/>
        <v>월</v>
      </c>
      <c r="C1020" s="55" t="str">
        <f t="shared" si="7"/>
        <v>00년 1월 1주차</v>
      </c>
      <c r="D1020" s="55"/>
      <c r="E1020" s="54"/>
      <c r="F1020" s="54"/>
      <c r="G1020" s="54"/>
      <c r="H1020" s="33"/>
      <c r="I1020" s="54"/>
      <c r="J1020" s="35"/>
      <c r="K1020" s="35"/>
      <c r="L1020" s="34"/>
      <c r="M1020" s="34"/>
      <c r="N1020" s="35"/>
      <c r="O1020" s="34"/>
      <c r="P1020" s="59"/>
      <c r="Q1020" s="33"/>
      <c r="R1020" s="59"/>
      <c r="S1020" s="34"/>
      <c r="T1020" s="47"/>
      <c r="U1020" s="48"/>
      <c r="V1020" s="49"/>
      <c r="W1020" s="37"/>
      <c r="X1020" s="60"/>
      <c r="Y1020" s="37"/>
      <c r="Z1020" s="37"/>
      <c r="AA1020" s="37"/>
      <c r="AB1020" s="37"/>
      <c r="AC1020" s="37"/>
    </row>
    <row r="1021" spans="1:29" ht="45" customHeight="1">
      <c r="A1021" s="54"/>
      <c r="B1021" s="55" t="str">
        <f t="shared" si="6"/>
        <v>월</v>
      </c>
      <c r="C1021" s="55" t="str">
        <f t="shared" si="7"/>
        <v>00년 1월 1주차</v>
      </c>
      <c r="D1021" s="55"/>
      <c r="E1021" s="54"/>
      <c r="F1021" s="54"/>
      <c r="G1021" s="54"/>
      <c r="H1021" s="33"/>
      <c r="I1021" s="54"/>
      <c r="J1021" s="35"/>
      <c r="K1021" s="35"/>
      <c r="L1021" s="34"/>
      <c r="M1021" s="34"/>
      <c r="N1021" s="35"/>
      <c r="O1021" s="34"/>
      <c r="P1021" s="59"/>
      <c r="Q1021" s="33"/>
      <c r="R1021" s="59"/>
      <c r="S1021" s="34"/>
      <c r="T1021" s="47"/>
      <c r="U1021" s="48"/>
      <c r="V1021" s="49"/>
      <c r="W1021" s="37"/>
      <c r="X1021" s="60"/>
      <c r="Y1021" s="37"/>
      <c r="Z1021" s="37"/>
      <c r="AA1021" s="37"/>
      <c r="AB1021" s="37"/>
      <c r="AC1021" s="37"/>
    </row>
    <row r="1022" spans="1:29" ht="45" customHeight="1">
      <c r="A1022" s="54"/>
      <c r="B1022" s="55" t="str">
        <f t="shared" si="6"/>
        <v>월</v>
      </c>
      <c r="C1022" s="55" t="str">
        <f t="shared" si="7"/>
        <v>00년 1월 1주차</v>
      </c>
      <c r="D1022" s="55"/>
      <c r="E1022" s="54"/>
      <c r="F1022" s="54"/>
      <c r="G1022" s="54"/>
      <c r="H1022" s="33"/>
      <c r="I1022" s="54"/>
      <c r="J1022" s="35"/>
      <c r="K1022" s="35"/>
      <c r="L1022" s="34"/>
      <c r="M1022" s="34"/>
      <c r="N1022" s="35"/>
      <c r="O1022" s="34"/>
      <c r="P1022" s="59"/>
      <c r="Q1022" s="33"/>
      <c r="R1022" s="59"/>
      <c r="S1022" s="34"/>
      <c r="T1022" s="47"/>
      <c r="U1022" s="48"/>
      <c r="V1022" s="49"/>
      <c r="W1022" s="37"/>
      <c r="X1022" s="60"/>
      <c r="Y1022" s="37"/>
      <c r="Z1022" s="37"/>
      <c r="AA1022" s="37"/>
      <c r="AB1022" s="37"/>
      <c r="AC1022" s="37"/>
    </row>
    <row r="1023" spans="1:29" ht="45" customHeight="1">
      <c r="A1023" s="54"/>
      <c r="B1023" s="55" t="str">
        <f t="shared" ref="B1023:B1265" si="8">MID(D1023,7,2)&amp;"월"</f>
        <v>월</v>
      </c>
      <c r="C1023" s="55" t="str">
        <f t="shared" ref="C1023:C1265" si="9">TEXT(D1023, "yy년 m월 ") &amp;
IF(D1023 &lt;= DATE(YEAR(D1023), MONTH(D1023), 1) + (7 - WEEKDAY(DATE(YEAR(D1023), MONTH(D1023), 1), 2)),
   1,
   INT((D1023 - DATE(YEAR(D1023), MONTH(D1023), 1) + WEEKDAY(DATE(YEAR(D1023), MONTH(D1023), 1), 2) - 1) / 7) + 1
) &amp; "주차"</f>
        <v>00년 1월 1주차</v>
      </c>
      <c r="D1023" s="55"/>
      <c r="E1023" s="54"/>
      <c r="F1023" s="54"/>
      <c r="G1023" s="54"/>
      <c r="H1023" s="33"/>
      <c r="I1023" s="54"/>
      <c r="J1023" s="35"/>
      <c r="K1023" s="35"/>
      <c r="L1023" s="34"/>
      <c r="M1023" s="34"/>
      <c r="N1023" s="35"/>
      <c r="O1023" s="34"/>
      <c r="P1023" s="59"/>
      <c r="Q1023" s="33"/>
      <c r="R1023" s="59"/>
      <c r="S1023" s="34"/>
      <c r="T1023" s="47"/>
      <c r="U1023" s="48"/>
      <c r="V1023" s="49"/>
      <c r="W1023" s="37"/>
      <c r="X1023" s="60"/>
      <c r="Y1023" s="37"/>
      <c r="Z1023" s="37"/>
      <c r="AA1023" s="37"/>
      <c r="AB1023" s="37"/>
      <c r="AC1023" s="37"/>
    </row>
    <row r="1024" spans="1:29" ht="45" customHeight="1">
      <c r="A1024" s="54"/>
      <c r="B1024" s="55" t="str">
        <f t="shared" si="8"/>
        <v>월</v>
      </c>
      <c r="C1024" s="55" t="str">
        <f t="shared" si="9"/>
        <v>00년 1월 1주차</v>
      </c>
      <c r="D1024" s="55"/>
      <c r="E1024" s="54"/>
      <c r="F1024" s="54"/>
      <c r="G1024" s="54"/>
      <c r="H1024" s="33"/>
      <c r="I1024" s="54"/>
      <c r="J1024" s="35"/>
      <c r="K1024" s="35"/>
      <c r="L1024" s="34"/>
      <c r="M1024" s="34"/>
      <c r="N1024" s="35"/>
      <c r="O1024" s="34"/>
      <c r="P1024" s="59"/>
      <c r="Q1024" s="33"/>
      <c r="R1024" s="59"/>
      <c r="S1024" s="34"/>
      <c r="T1024" s="47"/>
      <c r="U1024" s="48"/>
      <c r="V1024" s="49"/>
      <c r="W1024" s="37"/>
      <c r="X1024" s="60"/>
      <c r="Y1024" s="37"/>
      <c r="Z1024" s="37"/>
      <c r="AA1024" s="37"/>
      <c r="AB1024" s="37"/>
      <c r="AC1024" s="37"/>
    </row>
    <row r="1025" spans="1:29" ht="45" customHeight="1">
      <c r="A1025" s="54"/>
      <c r="B1025" s="55" t="str">
        <f t="shared" si="8"/>
        <v>월</v>
      </c>
      <c r="C1025" s="55" t="str">
        <f t="shared" si="9"/>
        <v>00년 1월 1주차</v>
      </c>
      <c r="D1025" s="55"/>
      <c r="E1025" s="54"/>
      <c r="F1025" s="54"/>
      <c r="G1025" s="54"/>
      <c r="H1025" s="33"/>
      <c r="I1025" s="54"/>
      <c r="J1025" s="35"/>
      <c r="K1025" s="35"/>
      <c r="L1025" s="34"/>
      <c r="M1025" s="34"/>
      <c r="N1025" s="35"/>
      <c r="O1025" s="34"/>
      <c r="P1025" s="59"/>
      <c r="Q1025" s="33"/>
      <c r="R1025" s="59"/>
      <c r="S1025" s="34"/>
      <c r="T1025" s="47"/>
      <c r="U1025" s="48"/>
      <c r="V1025" s="49"/>
      <c r="W1025" s="37"/>
      <c r="X1025" s="60"/>
      <c r="Y1025" s="37"/>
      <c r="Z1025" s="37"/>
      <c r="AA1025" s="37"/>
      <c r="AB1025" s="37"/>
      <c r="AC1025" s="37"/>
    </row>
    <row r="1026" spans="1:29" ht="45" customHeight="1">
      <c r="A1026" s="54"/>
      <c r="B1026" s="55" t="str">
        <f t="shared" si="8"/>
        <v>월</v>
      </c>
      <c r="C1026" s="55" t="str">
        <f t="shared" si="9"/>
        <v>00년 1월 1주차</v>
      </c>
      <c r="D1026" s="55"/>
      <c r="E1026" s="54"/>
      <c r="F1026" s="54"/>
      <c r="G1026" s="54"/>
      <c r="H1026" s="33"/>
      <c r="I1026" s="54"/>
      <c r="J1026" s="35"/>
      <c r="K1026" s="35"/>
      <c r="L1026" s="34"/>
      <c r="M1026" s="34"/>
      <c r="N1026" s="35"/>
      <c r="O1026" s="34"/>
      <c r="P1026" s="59"/>
      <c r="Q1026" s="33"/>
      <c r="R1026" s="59"/>
      <c r="S1026" s="34"/>
      <c r="T1026" s="47"/>
      <c r="U1026" s="48"/>
      <c r="V1026" s="49"/>
      <c r="W1026" s="37"/>
      <c r="X1026" s="60"/>
      <c r="Y1026" s="37"/>
      <c r="Z1026" s="37"/>
      <c r="AA1026" s="37"/>
      <c r="AB1026" s="37"/>
      <c r="AC1026" s="37"/>
    </row>
    <row r="1027" spans="1:29" ht="45" customHeight="1">
      <c r="A1027" s="54"/>
      <c r="B1027" s="55" t="str">
        <f t="shared" si="8"/>
        <v>월</v>
      </c>
      <c r="C1027" s="55" t="str">
        <f t="shared" si="9"/>
        <v>00년 1월 1주차</v>
      </c>
      <c r="D1027" s="55"/>
      <c r="E1027" s="54"/>
      <c r="F1027" s="54"/>
      <c r="G1027" s="54"/>
      <c r="H1027" s="33"/>
      <c r="I1027" s="54"/>
      <c r="J1027" s="35"/>
      <c r="K1027" s="35"/>
      <c r="L1027" s="34"/>
      <c r="M1027" s="34"/>
      <c r="N1027" s="35"/>
      <c r="O1027" s="34"/>
      <c r="P1027" s="59"/>
      <c r="Q1027" s="33"/>
      <c r="R1027" s="59"/>
      <c r="S1027" s="34"/>
      <c r="T1027" s="47"/>
      <c r="U1027" s="48"/>
      <c r="V1027" s="49"/>
      <c r="W1027" s="37"/>
      <c r="X1027" s="60"/>
      <c r="Y1027" s="37"/>
      <c r="Z1027" s="37"/>
      <c r="AA1027" s="37"/>
      <c r="AB1027" s="37"/>
      <c r="AC1027" s="37"/>
    </row>
    <row r="1028" spans="1:29" ht="45" customHeight="1">
      <c r="A1028" s="54"/>
      <c r="B1028" s="55" t="str">
        <f t="shared" si="8"/>
        <v>월</v>
      </c>
      <c r="C1028" s="55" t="str">
        <f t="shared" si="9"/>
        <v>00년 1월 1주차</v>
      </c>
      <c r="D1028" s="55"/>
      <c r="E1028" s="54"/>
      <c r="F1028" s="54"/>
      <c r="G1028" s="54"/>
      <c r="H1028" s="33"/>
      <c r="I1028" s="54"/>
      <c r="J1028" s="35"/>
      <c r="K1028" s="35"/>
      <c r="L1028" s="34"/>
      <c r="M1028" s="34"/>
      <c r="N1028" s="35"/>
      <c r="O1028" s="34"/>
      <c r="P1028" s="59"/>
      <c r="Q1028" s="33"/>
      <c r="R1028" s="59"/>
      <c r="S1028" s="34"/>
      <c r="T1028" s="47"/>
      <c r="U1028" s="48"/>
      <c r="V1028" s="49"/>
      <c r="W1028" s="37"/>
      <c r="X1028" s="60"/>
      <c r="Y1028" s="37"/>
      <c r="Z1028" s="37"/>
      <c r="AA1028" s="37"/>
      <c r="AB1028" s="37"/>
      <c r="AC1028" s="37"/>
    </row>
    <row r="1029" spans="1:29" ht="45" customHeight="1">
      <c r="A1029" s="54"/>
      <c r="B1029" s="55" t="str">
        <f t="shared" si="8"/>
        <v>월</v>
      </c>
      <c r="C1029" s="55" t="str">
        <f t="shared" si="9"/>
        <v>00년 1월 1주차</v>
      </c>
      <c r="D1029" s="55"/>
      <c r="E1029" s="54"/>
      <c r="F1029" s="54"/>
      <c r="G1029" s="54"/>
      <c r="H1029" s="33"/>
      <c r="I1029" s="54"/>
      <c r="J1029" s="35"/>
      <c r="K1029" s="35"/>
      <c r="L1029" s="34"/>
      <c r="M1029" s="34"/>
      <c r="N1029" s="35"/>
      <c r="O1029" s="34"/>
      <c r="P1029" s="59"/>
      <c r="Q1029" s="33"/>
      <c r="R1029" s="59"/>
      <c r="S1029" s="34"/>
      <c r="T1029" s="47"/>
      <c r="U1029" s="48"/>
      <c r="V1029" s="49"/>
      <c r="W1029" s="37"/>
      <c r="X1029" s="60"/>
      <c r="Y1029" s="37"/>
      <c r="Z1029" s="37"/>
      <c r="AA1029" s="37"/>
      <c r="AB1029" s="37"/>
      <c r="AC1029" s="37"/>
    </row>
    <row r="1030" spans="1:29" ht="45" customHeight="1">
      <c r="A1030" s="54"/>
      <c r="B1030" s="55" t="str">
        <f t="shared" si="8"/>
        <v>월</v>
      </c>
      <c r="C1030" s="55" t="str">
        <f t="shared" si="9"/>
        <v>00년 1월 1주차</v>
      </c>
      <c r="D1030" s="55"/>
      <c r="E1030" s="54"/>
      <c r="F1030" s="54"/>
      <c r="G1030" s="54"/>
      <c r="H1030" s="33"/>
      <c r="I1030" s="54"/>
      <c r="J1030" s="35"/>
      <c r="K1030" s="35"/>
      <c r="L1030" s="34"/>
      <c r="M1030" s="34"/>
      <c r="N1030" s="35"/>
      <c r="O1030" s="34"/>
      <c r="P1030" s="59"/>
      <c r="Q1030" s="33"/>
      <c r="R1030" s="59"/>
      <c r="S1030" s="34"/>
      <c r="T1030" s="47"/>
      <c r="U1030" s="48"/>
      <c r="V1030" s="49"/>
      <c r="W1030" s="37"/>
      <c r="X1030" s="60"/>
      <c r="Y1030" s="37"/>
      <c r="Z1030" s="37"/>
      <c r="AA1030" s="37"/>
      <c r="AB1030" s="37"/>
      <c r="AC1030" s="37"/>
    </row>
    <row r="1031" spans="1:29" ht="45" customHeight="1">
      <c r="A1031" s="54"/>
      <c r="B1031" s="55" t="str">
        <f t="shared" si="8"/>
        <v>월</v>
      </c>
      <c r="C1031" s="55" t="str">
        <f t="shared" si="9"/>
        <v>00년 1월 1주차</v>
      </c>
      <c r="D1031" s="55"/>
      <c r="E1031" s="54"/>
      <c r="F1031" s="54"/>
      <c r="G1031" s="54"/>
      <c r="H1031" s="33"/>
      <c r="I1031" s="54"/>
      <c r="J1031" s="35"/>
      <c r="K1031" s="35"/>
      <c r="L1031" s="34"/>
      <c r="M1031" s="34"/>
      <c r="N1031" s="35"/>
      <c r="O1031" s="34"/>
      <c r="P1031" s="59"/>
      <c r="Q1031" s="33"/>
      <c r="R1031" s="59"/>
      <c r="S1031" s="34"/>
      <c r="T1031" s="47"/>
      <c r="U1031" s="48"/>
      <c r="V1031" s="49"/>
      <c r="W1031" s="37"/>
      <c r="X1031" s="60"/>
      <c r="Y1031" s="37"/>
      <c r="Z1031" s="37"/>
      <c r="AA1031" s="37"/>
      <c r="AB1031" s="37"/>
      <c r="AC1031" s="37"/>
    </row>
    <row r="1032" spans="1:29" ht="45" customHeight="1">
      <c r="A1032" s="54"/>
      <c r="B1032" s="55" t="str">
        <f t="shared" si="8"/>
        <v>월</v>
      </c>
      <c r="C1032" s="55" t="str">
        <f t="shared" si="9"/>
        <v>00년 1월 1주차</v>
      </c>
      <c r="D1032" s="55"/>
      <c r="E1032" s="54"/>
      <c r="F1032" s="54"/>
      <c r="G1032" s="54"/>
      <c r="H1032" s="33"/>
      <c r="I1032" s="54"/>
      <c r="J1032" s="35"/>
      <c r="K1032" s="35"/>
      <c r="L1032" s="34"/>
      <c r="M1032" s="34"/>
      <c r="N1032" s="35"/>
      <c r="O1032" s="34"/>
      <c r="P1032" s="59"/>
      <c r="Q1032" s="33"/>
      <c r="R1032" s="59"/>
      <c r="S1032" s="34"/>
      <c r="T1032" s="47"/>
      <c r="U1032" s="48"/>
      <c r="V1032" s="49"/>
      <c r="W1032" s="37"/>
      <c r="X1032" s="60"/>
      <c r="Y1032" s="37"/>
      <c r="Z1032" s="37"/>
      <c r="AA1032" s="37"/>
      <c r="AB1032" s="37"/>
      <c r="AC1032" s="37"/>
    </row>
    <row r="1033" spans="1:29" ht="45" customHeight="1">
      <c r="A1033" s="54"/>
      <c r="B1033" s="55" t="str">
        <f t="shared" si="8"/>
        <v>월</v>
      </c>
      <c r="C1033" s="55" t="str">
        <f t="shared" si="9"/>
        <v>00년 1월 1주차</v>
      </c>
      <c r="D1033" s="55"/>
      <c r="E1033" s="54"/>
      <c r="F1033" s="54"/>
      <c r="G1033" s="54"/>
      <c r="H1033" s="33"/>
      <c r="I1033" s="54"/>
      <c r="J1033" s="35"/>
      <c r="K1033" s="35"/>
      <c r="L1033" s="34"/>
      <c r="M1033" s="34"/>
      <c r="N1033" s="35"/>
      <c r="O1033" s="34"/>
      <c r="P1033" s="59"/>
      <c r="Q1033" s="33"/>
      <c r="R1033" s="59"/>
      <c r="S1033" s="34"/>
      <c r="T1033" s="47"/>
      <c r="U1033" s="48"/>
      <c r="V1033" s="49"/>
      <c r="W1033" s="37"/>
      <c r="X1033" s="60"/>
      <c r="Y1033" s="37"/>
      <c r="Z1033" s="37"/>
      <c r="AA1033" s="37"/>
      <c r="AB1033" s="37"/>
      <c r="AC1033" s="37"/>
    </row>
    <row r="1034" spans="1:29" ht="45" customHeight="1">
      <c r="A1034" s="54"/>
      <c r="B1034" s="55" t="str">
        <f t="shared" si="8"/>
        <v>월</v>
      </c>
      <c r="C1034" s="55" t="str">
        <f t="shared" si="9"/>
        <v>00년 1월 1주차</v>
      </c>
      <c r="D1034" s="55"/>
      <c r="E1034" s="54"/>
      <c r="F1034" s="54"/>
      <c r="G1034" s="54"/>
      <c r="H1034" s="33"/>
      <c r="I1034" s="54"/>
      <c r="J1034" s="35"/>
      <c r="K1034" s="35"/>
      <c r="L1034" s="34"/>
      <c r="M1034" s="34"/>
      <c r="N1034" s="35"/>
      <c r="O1034" s="34"/>
      <c r="P1034" s="59"/>
      <c r="Q1034" s="33"/>
      <c r="R1034" s="59"/>
      <c r="S1034" s="34"/>
      <c r="T1034" s="47"/>
      <c r="U1034" s="48"/>
      <c r="V1034" s="49"/>
      <c r="W1034" s="37"/>
      <c r="X1034" s="60"/>
      <c r="Y1034" s="37"/>
      <c r="Z1034" s="37"/>
      <c r="AA1034" s="37"/>
      <c r="AB1034" s="37"/>
      <c r="AC1034" s="37"/>
    </row>
    <row r="1035" spans="1:29" ht="45" customHeight="1">
      <c r="A1035" s="54"/>
      <c r="B1035" s="55" t="str">
        <f t="shared" si="8"/>
        <v>월</v>
      </c>
      <c r="C1035" s="55" t="str">
        <f t="shared" si="9"/>
        <v>00년 1월 1주차</v>
      </c>
      <c r="D1035" s="55"/>
      <c r="E1035" s="54"/>
      <c r="F1035" s="54"/>
      <c r="G1035" s="54"/>
      <c r="H1035" s="33"/>
      <c r="I1035" s="54"/>
      <c r="J1035" s="35"/>
      <c r="K1035" s="35"/>
      <c r="L1035" s="34"/>
      <c r="M1035" s="34"/>
      <c r="N1035" s="35"/>
      <c r="O1035" s="34"/>
      <c r="P1035" s="59"/>
      <c r="Q1035" s="33"/>
      <c r="R1035" s="59"/>
      <c r="S1035" s="34"/>
      <c r="T1035" s="47"/>
      <c r="U1035" s="48"/>
      <c r="V1035" s="49"/>
      <c r="W1035" s="37"/>
      <c r="X1035" s="60"/>
      <c r="Y1035" s="37"/>
      <c r="Z1035" s="37"/>
      <c r="AA1035" s="37"/>
      <c r="AB1035" s="37"/>
      <c r="AC1035" s="37"/>
    </row>
    <row r="1036" spans="1:29" ht="45" customHeight="1">
      <c r="A1036" s="54"/>
      <c r="B1036" s="55" t="str">
        <f t="shared" si="8"/>
        <v>월</v>
      </c>
      <c r="C1036" s="55" t="str">
        <f t="shared" si="9"/>
        <v>00년 1월 1주차</v>
      </c>
      <c r="D1036" s="55"/>
      <c r="E1036" s="54"/>
      <c r="F1036" s="54"/>
      <c r="G1036" s="54"/>
      <c r="H1036" s="33"/>
      <c r="I1036" s="54"/>
      <c r="J1036" s="35"/>
      <c r="K1036" s="35"/>
      <c r="L1036" s="34"/>
      <c r="M1036" s="34"/>
      <c r="N1036" s="35"/>
      <c r="O1036" s="34"/>
      <c r="P1036" s="59"/>
      <c r="Q1036" s="33"/>
      <c r="R1036" s="59"/>
      <c r="S1036" s="34"/>
      <c r="T1036" s="47"/>
      <c r="U1036" s="48"/>
      <c r="V1036" s="49"/>
      <c r="W1036" s="37"/>
      <c r="X1036" s="60"/>
      <c r="Y1036" s="37"/>
      <c r="Z1036" s="37"/>
      <c r="AA1036" s="37"/>
      <c r="AB1036" s="37"/>
      <c r="AC1036" s="37"/>
    </row>
    <row r="1037" spans="1:29" ht="45" customHeight="1">
      <c r="A1037" s="54"/>
      <c r="B1037" s="55" t="str">
        <f t="shared" si="8"/>
        <v>월</v>
      </c>
      <c r="C1037" s="55" t="str">
        <f t="shared" si="9"/>
        <v>00년 1월 1주차</v>
      </c>
      <c r="D1037" s="55"/>
      <c r="E1037" s="54"/>
      <c r="F1037" s="54"/>
      <c r="G1037" s="54"/>
      <c r="H1037" s="33"/>
      <c r="I1037" s="54"/>
      <c r="J1037" s="35"/>
      <c r="K1037" s="35"/>
      <c r="L1037" s="34"/>
      <c r="M1037" s="34"/>
      <c r="N1037" s="35"/>
      <c r="O1037" s="34"/>
      <c r="P1037" s="59"/>
      <c r="Q1037" s="33"/>
      <c r="R1037" s="59"/>
      <c r="S1037" s="34"/>
      <c r="T1037" s="47"/>
      <c r="U1037" s="48"/>
      <c r="V1037" s="49"/>
      <c r="W1037" s="37"/>
      <c r="X1037" s="60"/>
      <c r="Y1037" s="37"/>
      <c r="Z1037" s="37"/>
      <c r="AA1037" s="37"/>
      <c r="AB1037" s="37"/>
      <c r="AC1037" s="37"/>
    </row>
    <row r="1038" spans="1:29" ht="45" customHeight="1">
      <c r="A1038" s="54"/>
      <c r="B1038" s="55" t="str">
        <f t="shared" si="8"/>
        <v>월</v>
      </c>
      <c r="C1038" s="55" t="str">
        <f t="shared" si="9"/>
        <v>00년 1월 1주차</v>
      </c>
      <c r="D1038" s="55"/>
      <c r="E1038" s="54"/>
      <c r="F1038" s="54"/>
      <c r="G1038" s="54"/>
      <c r="H1038" s="33"/>
      <c r="I1038" s="54"/>
      <c r="J1038" s="35"/>
      <c r="K1038" s="35"/>
      <c r="L1038" s="34"/>
      <c r="M1038" s="34"/>
      <c r="N1038" s="35"/>
      <c r="O1038" s="34"/>
      <c r="P1038" s="59"/>
      <c r="Q1038" s="33"/>
      <c r="R1038" s="59"/>
      <c r="S1038" s="34"/>
      <c r="T1038" s="47"/>
      <c r="U1038" s="48"/>
      <c r="V1038" s="49"/>
      <c r="W1038" s="37"/>
      <c r="X1038" s="60"/>
      <c r="Y1038" s="37"/>
      <c r="Z1038" s="37"/>
      <c r="AA1038" s="37"/>
      <c r="AB1038" s="37"/>
      <c r="AC1038" s="37"/>
    </row>
    <row r="1039" spans="1:29" ht="45" customHeight="1">
      <c r="A1039" s="54"/>
      <c r="B1039" s="55" t="str">
        <f t="shared" si="8"/>
        <v>월</v>
      </c>
      <c r="C1039" s="55" t="str">
        <f t="shared" si="9"/>
        <v>00년 1월 1주차</v>
      </c>
      <c r="D1039" s="55"/>
      <c r="E1039" s="54"/>
      <c r="F1039" s="54"/>
      <c r="G1039" s="54"/>
      <c r="H1039" s="33"/>
      <c r="I1039" s="54"/>
      <c r="J1039" s="35"/>
      <c r="K1039" s="35"/>
      <c r="L1039" s="34"/>
      <c r="M1039" s="34"/>
      <c r="N1039" s="35"/>
      <c r="O1039" s="34"/>
      <c r="P1039" s="59"/>
      <c r="Q1039" s="33"/>
      <c r="R1039" s="59"/>
      <c r="S1039" s="34"/>
      <c r="T1039" s="47"/>
      <c r="U1039" s="48"/>
      <c r="V1039" s="49"/>
      <c r="W1039" s="37"/>
      <c r="X1039" s="60"/>
      <c r="Y1039" s="37"/>
      <c r="Z1039" s="37"/>
      <c r="AA1039" s="37"/>
      <c r="AB1039" s="37"/>
      <c r="AC1039" s="37"/>
    </row>
    <row r="1040" spans="1:29" ht="45" customHeight="1">
      <c r="A1040" s="54"/>
      <c r="B1040" s="55" t="str">
        <f t="shared" si="8"/>
        <v>월</v>
      </c>
      <c r="C1040" s="55" t="str">
        <f t="shared" si="9"/>
        <v>00년 1월 1주차</v>
      </c>
      <c r="D1040" s="55"/>
      <c r="E1040" s="54"/>
      <c r="F1040" s="54"/>
      <c r="G1040" s="54"/>
      <c r="H1040" s="33"/>
      <c r="I1040" s="54"/>
      <c r="J1040" s="35"/>
      <c r="K1040" s="35"/>
      <c r="L1040" s="34"/>
      <c r="M1040" s="34"/>
      <c r="N1040" s="35"/>
      <c r="O1040" s="34"/>
      <c r="P1040" s="59"/>
      <c r="Q1040" s="33"/>
      <c r="R1040" s="59"/>
      <c r="S1040" s="34"/>
      <c r="T1040" s="47"/>
      <c r="U1040" s="48"/>
      <c r="V1040" s="49"/>
      <c r="W1040" s="37"/>
      <c r="X1040" s="60"/>
      <c r="Y1040" s="37"/>
      <c r="Z1040" s="37"/>
      <c r="AA1040" s="37"/>
      <c r="AB1040" s="37"/>
      <c r="AC1040" s="37"/>
    </row>
    <row r="1041" spans="1:29" ht="45" customHeight="1">
      <c r="A1041" s="54"/>
      <c r="B1041" s="55" t="str">
        <f t="shared" si="8"/>
        <v>월</v>
      </c>
      <c r="C1041" s="55" t="str">
        <f t="shared" si="9"/>
        <v>00년 1월 1주차</v>
      </c>
      <c r="D1041" s="55"/>
      <c r="E1041" s="54"/>
      <c r="F1041" s="54"/>
      <c r="G1041" s="54"/>
      <c r="H1041" s="33"/>
      <c r="I1041" s="54"/>
      <c r="J1041" s="35"/>
      <c r="K1041" s="35"/>
      <c r="L1041" s="34"/>
      <c r="M1041" s="34"/>
      <c r="N1041" s="35"/>
      <c r="O1041" s="34"/>
      <c r="P1041" s="59"/>
      <c r="Q1041" s="33"/>
      <c r="R1041" s="59"/>
      <c r="S1041" s="34"/>
      <c r="T1041" s="47"/>
      <c r="U1041" s="48"/>
      <c r="V1041" s="49"/>
      <c r="W1041" s="37"/>
      <c r="X1041" s="60"/>
      <c r="Y1041" s="37"/>
      <c r="Z1041" s="37"/>
      <c r="AA1041" s="37"/>
      <c r="AB1041" s="37"/>
      <c r="AC1041" s="37"/>
    </row>
    <row r="1042" spans="1:29" ht="45" customHeight="1">
      <c r="A1042" s="54"/>
      <c r="B1042" s="55" t="str">
        <f t="shared" si="8"/>
        <v>월</v>
      </c>
      <c r="C1042" s="55" t="str">
        <f t="shared" si="9"/>
        <v>00년 1월 1주차</v>
      </c>
      <c r="D1042" s="55"/>
      <c r="E1042" s="54"/>
      <c r="F1042" s="54"/>
      <c r="G1042" s="54"/>
      <c r="H1042" s="33"/>
      <c r="I1042" s="54"/>
      <c r="J1042" s="35"/>
      <c r="K1042" s="35"/>
      <c r="L1042" s="34"/>
      <c r="M1042" s="34"/>
      <c r="N1042" s="35"/>
      <c r="O1042" s="34"/>
      <c r="P1042" s="59"/>
      <c r="Q1042" s="33"/>
      <c r="R1042" s="59"/>
      <c r="S1042" s="34"/>
      <c r="T1042" s="47"/>
      <c r="U1042" s="48"/>
      <c r="V1042" s="49"/>
      <c r="W1042" s="37"/>
      <c r="X1042" s="60"/>
      <c r="Y1042" s="37"/>
      <c r="Z1042" s="37"/>
      <c r="AA1042" s="37"/>
      <c r="AB1042" s="37"/>
      <c r="AC1042" s="37"/>
    </row>
    <row r="1043" spans="1:29" ht="45" customHeight="1">
      <c r="A1043" s="54"/>
      <c r="B1043" s="55" t="str">
        <f t="shared" si="8"/>
        <v>월</v>
      </c>
      <c r="C1043" s="55" t="str">
        <f t="shared" si="9"/>
        <v>00년 1월 1주차</v>
      </c>
      <c r="D1043" s="55"/>
      <c r="E1043" s="54"/>
      <c r="F1043" s="54"/>
      <c r="G1043" s="54"/>
      <c r="H1043" s="33"/>
      <c r="I1043" s="54"/>
      <c r="J1043" s="35"/>
      <c r="K1043" s="35"/>
      <c r="L1043" s="34"/>
      <c r="M1043" s="34"/>
      <c r="N1043" s="35"/>
      <c r="O1043" s="34"/>
      <c r="P1043" s="59"/>
      <c r="Q1043" s="33"/>
      <c r="R1043" s="59"/>
      <c r="S1043" s="34"/>
      <c r="T1043" s="47"/>
      <c r="U1043" s="48"/>
      <c r="V1043" s="49"/>
      <c r="W1043" s="37"/>
      <c r="X1043" s="60"/>
      <c r="Y1043" s="37"/>
      <c r="Z1043" s="37"/>
      <c r="AA1043" s="37"/>
      <c r="AB1043" s="37"/>
      <c r="AC1043" s="37"/>
    </row>
    <row r="1044" spans="1:29" ht="45" customHeight="1">
      <c r="A1044" s="54"/>
      <c r="B1044" s="55" t="str">
        <f t="shared" si="8"/>
        <v>월</v>
      </c>
      <c r="C1044" s="55" t="str">
        <f t="shared" si="9"/>
        <v>00년 1월 1주차</v>
      </c>
      <c r="D1044" s="55"/>
      <c r="E1044" s="54"/>
      <c r="F1044" s="54"/>
      <c r="G1044" s="54"/>
      <c r="H1044" s="33"/>
      <c r="I1044" s="54"/>
      <c r="J1044" s="35"/>
      <c r="K1044" s="35"/>
      <c r="L1044" s="34"/>
      <c r="M1044" s="34"/>
      <c r="N1044" s="35"/>
      <c r="O1044" s="34"/>
      <c r="P1044" s="59"/>
      <c r="Q1044" s="33"/>
      <c r="R1044" s="59"/>
      <c r="S1044" s="34"/>
      <c r="T1044" s="47"/>
      <c r="U1044" s="48"/>
      <c r="V1044" s="49"/>
      <c r="W1044" s="37"/>
      <c r="X1044" s="60"/>
      <c r="Y1044" s="37"/>
      <c r="Z1044" s="37"/>
      <c r="AA1044" s="37"/>
      <c r="AB1044" s="37"/>
      <c r="AC1044" s="37"/>
    </row>
    <row r="1045" spans="1:29" ht="45" customHeight="1">
      <c r="A1045" s="54"/>
      <c r="B1045" s="55" t="str">
        <f t="shared" si="8"/>
        <v>월</v>
      </c>
      <c r="C1045" s="55" t="str">
        <f t="shared" si="9"/>
        <v>00년 1월 1주차</v>
      </c>
      <c r="D1045" s="55"/>
      <c r="E1045" s="54"/>
      <c r="F1045" s="54"/>
      <c r="G1045" s="54"/>
      <c r="H1045" s="33"/>
      <c r="I1045" s="54"/>
      <c r="J1045" s="35"/>
      <c r="K1045" s="35"/>
      <c r="L1045" s="34"/>
      <c r="M1045" s="34"/>
      <c r="N1045" s="35"/>
      <c r="O1045" s="34"/>
      <c r="P1045" s="59"/>
      <c r="Q1045" s="33"/>
      <c r="R1045" s="59"/>
      <c r="S1045" s="34"/>
      <c r="T1045" s="47"/>
      <c r="U1045" s="48"/>
      <c r="V1045" s="49"/>
      <c r="W1045" s="37"/>
      <c r="X1045" s="60"/>
      <c r="Y1045" s="37"/>
      <c r="Z1045" s="37"/>
      <c r="AA1045" s="37"/>
      <c r="AB1045" s="37"/>
      <c r="AC1045" s="37"/>
    </row>
    <row r="1046" spans="1:29" ht="45" customHeight="1">
      <c r="A1046" s="54"/>
      <c r="B1046" s="55" t="str">
        <f t="shared" si="8"/>
        <v>월</v>
      </c>
      <c r="C1046" s="55" t="str">
        <f t="shared" si="9"/>
        <v>00년 1월 1주차</v>
      </c>
      <c r="D1046" s="55"/>
      <c r="E1046" s="54"/>
      <c r="F1046" s="54"/>
      <c r="G1046" s="54"/>
      <c r="H1046" s="33"/>
      <c r="I1046" s="54"/>
      <c r="J1046" s="35"/>
      <c r="K1046" s="35"/>
      <c r="L1046" s="34"/>
      <c r="M1046" s="34"/>
      <c r="N1046" s="35"/>
      <c r="O1046" s="34"/>
      <c r="P1046" s="59"/>
      <c r="Q1046" s="33"/>
      <c r="R1046" s="59"/>
      <c r="S1046" s="34"/>
      <c r="T1046" s="47"/>
      <c r="U1046" s="48"/>
      <c r="V1046" s="49"/>
      <c r="W1046" s="37"/>
      <c r="X1046" s="60"/>
      <c r="Y1046" s="37"/>
      <c r="Z1046" s="37"/>
      <c r="AA1046" s="37"/>
      <c r="AB1046" s="37"/>
      <c r="AC1046" s="37"/>
    </row>
    <row r="1047" spans="1:29" ht="45" customHeight="1">
      <c r="A1047" s="54"/>
      <c r="B1047" s="55" t="str">
        <f t="shared" si="8"/>
        <v>월</v>
      </c>
      <c r="C1047" s="55" t="str">
        <f t="shared" si="9"/>
        <v>00년 1월 1주차</v>
      </c>
      <c r="D1047" s="55"/>
      <c r="E1047" s="54"/>
      <c r="F1047" s="54"/>
      <c r="G1047" s="54"/>
      <c r="H1047" s="33"/>
      <c r="I1047" s="54"/>
      <c r="J1047" s="35"/>
      <c r="K1047" s="35"/>
      <c r="L1047" s="34"/>
      <c r="M1047" s="34"/>
      <c r="N1047" s="35"/>
      <c r="O1047" s="34"/>
      <c r="P1047" s="59"/>
      <c r="Q1047" s="33"/>
      <c r="R1047" s="59"/>
      <c r="S1047" s="34"/>
      <c r="T1047" s="47"/>
      <c r="U1047" s="48"/>
      <c r="V1047" s="49"/>
      <c r="W1047" s="37"/>
      <c r="X1047" s="60"/>
      <c r="Y1047" s="37"/>
      <c r="Z1047" s="37"/>
      <c r="AA1047" s="37"/>
      <c r="AB1047" s="37"/>
      <c r="AC1047" s="37"/>
    </row>
    <row r="1048" spans="1:29" ht="45" customHeight="1">
      <c r="A1048" s="54"/>
      <c r="B1048" s="55" t="str">
        <f t="shared" si="8"/>
        <v>월</v>
      </c>
      <c r="C1048" s="55" t="str">
        <f t="shared" si="9"/>
        <v>00년 1월 1주차</v>
      </c>
      <c r="D1048" s="55"/>
      <c r="E1048" s="54"/>
      <c r="F1048" s="54"/>
      <c r="G1048" s="54"/>
      <c r="H1048" s="33"/>
      <c r="I1048" s="54"/>
      <c r="J1048" s="35"/>
      <c r="K1048" s="35"/>
      <c r="L1048" s="34"/>
      <c r="M1048" s="34"/>
      <c r="N1048" s="35"/>
      <c r="O1048" s="34"/>
      <c r="P1048" s="59"/>
      <c r="Q1048" s="33"/>
      <c r="R1048" s="59"/>
      <c r="S1048" s="34"/>
      <c r="T1048" s="47"/>
      <c r="U1048" s="48"/>
      <c r="V1048" s="49"/>
      <c r="W1048" s="37"/>
      <c r="X1048" s="60"/>
      <c r="Y1048" s="37"/>
      <c r="Z1048" s="37"/>
      <c r="AA1048" s="37"/>
      <c r="AB1048" s="37"/>
      <c r="AC1048" s="37"/>
    </row>
    <row r="1049" spans="1:29" ht="45" customHeight="1">
      <c r="A1049" s="54"/>
      <c r="B1049" s="55" t="str">
        <f t="shared" si="8"/>
        <v>월</v>
      </c>
      <c r="C1049" s="55" t="str">
        <f t="shared" si="9"/>
        <v>00년 1월 1주차</v>
      </c>
      <c r="D1049" s="55"/>
      <c r="E1049" s="54"/>
      <c r="F1049" s="54"/>
      <c r="G1049" s="54"/>
      <c r="H1049" s="33"/>
      <c r="I1049" s="54"/>
      <c r="J1049" s="35"/>
      <c r="K1049" s="35"/>
      <c r="L1049" s="34"/>
      <c r="M1049" s="34"/>
      <c r="N1049" s="35"/>
      <c r="O1049" s="34"/>
      <c r="P1049" s="59"/>
      <c r="Q1049" s="33"/>
      <c r="R1049" s="59"/>
      <c r="S1049" s="34"/>
      <c r="T1049" s="47"/>
      <c r="U1049" s="48"/>
      <c r="V1049" s="49"/>
      <c r="W1049" s="37"/>
      <c r="X1049" s="60"/>
      <c r="Y1049" s="37"/>
      <c r="Z1049" s="37"/>
      <c r="AA1049" s="37"/>
      <c r="AB1049" s="37"/>
      <c r="AC1049" s="37"/>
    </row>
    <row r="1050" spans="1:29" ht="45" customHeight="1">
      <c r="A1050" s="54"/>
      <c r="B1050" s="55" t="str">
        <f t="shared" si="8"/>
        <v>월</v>
      </c>
      <c r="C1050" s="55" t="str">
        <f t="shared" si="9"/>
        <v>00년 1월 1주차</v>
      </c>
      <c r="D1050" s="55"/>
      <c r="E1050" s="54"/>
      <c r="F1050" s="54"/>
      <c r="G1050" s="54"/>
      <c r="H1050" s="33"/>
      <c r="I1050" s="54"/>
      <c r="J1050" s="35"/>
      <c r="K1050" s="35"/>
      <c r="L1050" s="34"/>
      <c r="M1050" s="34"/>
      <c r="N1050" s="35"/>
      <c r="O1050" s="34"/>
      <c r="P1050" s="59"/>
      <c r="Q1050" s="33"/>
      <c r="R1050" s="59"/>
      <c r="S1050" s="34"/>
      <c r="T1050" s="47"/>
      <c r="U1050" s="48"/>
      <c r="V1050" s="49"/>
      <c r="W1050" s="37"/>
      <c r="X1050" s="60"/>
      <c r="Y1050" s="37"/>
      <c r="Z1050" s="37"/>
      <c r="AA1050" s="37"/>
      <c r="AB1050" s="37"/>
      <c r="AC1050" s="37"/>
    </row>
    <row r="1051" spans="1:29" ht="45" customHeight="1">
      <c r="A1051" s="54"/>
      <c r="B1051" s="55" t="str">
        <f t="shared" si="8"/>
        <v>월</v>
      </c>
      <c r="C1051" s="55" t="str">
        <f t="shared" si="9"/>
        <v>00년 1월 1주차</v>
      </c>
      <c r="D1051" s="55"/>
      <c r="E1051" s="54"/>
      <c r="F1051" s="54"/>
      <c r="G1051" s="54"/>
      <c r="H1051" s="33"/>
      <c r="I1051" s="54"/>
      <c r="J1051" s="35"/>
      <c r="K1051" s="35"/>
      <c r="L1051" s="34"/>
      <c r="M1051" s="34"/>
      <c r="N1051" s="35"/>
      <c r="O1051" s="34"/>
      <c r="P1051" s="59"/>
      <c r="Q1051" s="33"/>
      <c r="R1051" s="59"/>
      <c r="S1051" s="34"/>
      <c r="T1051" s="47"/>
      <c r="U1051" s="48"/>
      <c r="V1051" s="49"/>
      <c r="W1051" s="37"/>
      <c r="X1051" s="60"/>
      <c r="Y1051" s="37"/>
      <c r="Z1051" s="37"/>
      <c r="AA1051" s="37"/>
      <c r="AB1051" s="37"/>
      <c r="AC1051" s="37"/>
    </row>
    <row r="1052" spans="1:29" ht="45" customHeight="1">
      <c r="A1052" s="54"/>
      <c r="B1052" s="55" t="str">
        <f t="shared" si="8"/>
        <v>월</v>
      </c>
      <c r="C1052" s="55" t="str">
        <f t="shared" si="9"/>
        <v>00년 1월 1주차</v>
      </c>
      <c r="D1052" s="55"/>
      <c r="E1052" s="54"/>
      <c r="F1052" s="54"/>
      <c r="G1052" s="54"/>
      <c r="H1052" s="33"/>
      <c r="I1052" s="54"/>
      <c r="J1052" s="35"/>
      <c r="K1052" s="35"/>
      <c r="L1052" s="34"/>
      <c r="M1052" s="34"/>
      <c r="N1052" s="35"/>
      <c r="O1052" s="34"/>
      <c r="P1052" s="59"/>
      <c r="Q1052" s="33"/>
      <c r="R1052" s="59"/>
      <c r="S1052" s="34"/>
      <c r="T1052" s="47"/>
      <c r="U1052" s="48"/>
      <c r="V1052" s="49"/>
      <c r="W1052" s="37"/>
      <c r="X1052" s="60"/>
      <c r="Y1052" s="37"/>
      <c r="Z1052" s="37"/>
      <c r="AA1052" s="37"/>
      <c r="AB1052" s="37"/>
      <c r="AC1052" s="37"/>
    </row>
    <row r="1053" spans="1:29" ht="45" customHeight="1">
      <c r="A1053" s="54"/>
      <c r="B1053" s="55" t="str">
        <f t="shared" si="8"/>
        <v>월</v>
      </c>
      <c r="C1053" s="55" t="str">
        <f t="shared" si="9"/>
        <v>00년 1월 1주차</v>
      </c>
      <c r="D1053" s="55"/>
      <c r="E1053" s="54"/>
      <c r="F1053" s="54"/>
      <c r="G1053" s="54"/>
      <c r="H1053" s="33"/>
      <c r="I1053" s="54"/>
      <c r="J1053" s="35"/>
      <c r="K1053" s="35"/>
      <c r="L1053" s="34"/>
      <c r="M1053" s="34"/>
      <c r="N1053" s="35"/>
      <c r="O1053" s="34"/>
      <c r="P1053" s="59"/>
      <c r="Q1053" s="33"/>
      <c r="R1053" s="59"/>
      <c r="S1053" s="34"/>
      <c r="T1053" s="47"/>
      <c r="U1053" s="48"/>
      <c r="V1053" s="49"/>
      <c r="W1053" s="37"/>
      <c r="X1053" s="60"/>
      <c r="Y1053" s="37"/>
      <c r="Z1053" s="37"/>
      <c r="AA1053" s="37"/>
      <c r="AB1053" s="37"/>
      <c r="AC1053" s="37"/>
    </row>
    <row r="1054" spans="1:29" ht="45" customHeight="1">
      <c r="A1054" s="54"/>
      <c r="B1054" s="55" t="str">
        <f t="shared" si="8"/>
        <v>월</v>
      </c>
      <c r="C1054" s="55" t="str">
        <f t="shared" si="9"/>
        <v>00년 1월 1주차</v>
      </c>
      <c r="D1054" s="55"/>
      <c r="E1054" s="54"/>
      <c r="F1054" s="54"/>
      <c r="G1054" s="54"/>
      <c r="H1054" s="33"/>
      <c r="I1054" s="54"/>
      <c r="J1054" s="35"/>
      <c r="K1054" s="35"/>
      <c r="L1054" s="34"/>
      <c r="M1054" s="34"/>
      <c r="N1054" s="35"/>
      <c r="O1054" s="34"/>
      <c r="P1054" s="59"/>
      <c r="Q1054" s="33"/>
      <c r="R1054" s="59"/>
      <c r="S1054" s="34"/>
      <c r="T1054" s="47"/>
      <c r="U1054" s="48"/>
      <c r="V1054" s="49"/>
      <c r="W1054" s="37"/>
      <c r="X1054" s="60"/>
      <c r="Y1054" s="37"/>
      <c r="Z1054" s="37"/>
      <c r="AA1054" s="37"/>
      <c r="AB1054" s="37"/>
      <c r="AC1054" s="37"/>
    </row>
    <row r="1055" spans="1:29" ht="45" customHeight="1">
      <c r="A1055" s="54"/>
      <c r="B1055" s="55" t="str">
        <f t="shared" si="8"/>
        <v>월</v>
      </c>
      <c r="C1055" s="55" t="str">
        <f t="shared" si="9"/>
        <v>00년 1월 1주차</v>
      </c>
      <c r="D1055" s="55"/>
      <c r="E1055" s="54"/>
      <c r="F1055" s="54"/>
      <c r="G1055" s="54"/>
      <c r="H1055" s="33"/>
      <c r="I1055" s="54"/>
      <c r="J1055" s="35"/>
      <c r="K1055" s="35"/>
      <c r="L1055" s="34"/>
      <c r="M1055" s="34"/>
      <c r="N1055" s="35"/>
      <c r="O1055" s="34"/>
      <c r="P1055" s="59"/>
      <c r="Q1055" s="33"/>
      <c r="R1055" s="59"/>
      <c r="S1055" s="34"/>
      <c r="T1055" s="47"/>
      <c r="U1055" s="48"/>
      <c r="V1055" s="49"/>
      <c r="W1055" s="37"/>
      <c r="X1055" s="60"/>
      <c r="Y1055" s="37"/>
      <c r="Z1055" s="37"/>
      <c r="AA1055" s="37"/>
      <c r="AB1055" s="37"/>
      <c r="AC1055" s="37"/>
    </row>
    <row r="1056" spans="1:29" ht="45" customHeight="1">
      <c r="A1056" s="54"/>
      <c r="B1056" s="55" t="str">
        <f t="shared" si="8"/>
        <v>월</v>
      </c>
      <c r="C1056" s="55" t="str">
        <f t="shared" si="9"/>
        <v>00년 1월 1주차</v>
      </c>
      <c r="D1056" s="55"/>
      <c r="E1056" s="54"/>
      <c r="F1056" s="54"/>
      <c r="G1056" s="54"/>
      <c r="H1056" s="33"/>
      <c r="I1056" s="54"/>
      <c r="J1056" s="35"/>
      <c r="K1056" s="35"/>
      <c r="L1056" s="34"/>
      <c r="M1056" s="34"/>
      <c r="N1056" s="35"/>
      <c r="O1056" s="34"/>
      <c r="P1056" s="59"/>
      <c r="Q1056" s="33"/>
      <c r="R1056" s="59"/>
      <c r="S1056" s="34"/>
      <c r="T1056" s="47"/>
      <c r="U1056" s="48"/>
      <c r="V1056" s="49"/>
      <c r="W1056" s="37"/>
      <c r="X1056" s="60"/>
      <c r="Y1056" s="37"/>
      <c r="Z1056" s="37"/>
      <c r="AA1056" s="37"/>
      <c r="AB1056" s="37"/>
      <c r="AC1056" s="37"/>
    </row>
    <row r="1057" spans="1:29" ht="45" customHeight="1">
      <c r="A1057" s="54"/>
      <c r="B1057" s="55" t="str">
        <f t="shared" si="8"/>
        <v>월</v>
      </c>
      <c r="C1057" s="55" t="str">
        <f t="shared" si="9"/>
        <v>00년 1월 1주차</v>
      </c>
      <c r="D1057" s="55"/>
      <c r="E1057" s="54"/>
      <c r="F1057" s="54"/>
      <c r="G1057" s="54"/>
      <c r="H1057" s="33"/>
      <c r="I1057" s="54"/>
      <c r="J1057" s="35"/>
      <c r="K1057" s="35"/>
      <c r="L1057" s="34"/>
      <c r="M1057" s="34"/>
      <c r="N1057" s="35"/>
      <c r="O1057" s="34"/>
      <c r="P1057" s="59"/>
      <c r="Q1057" s="33"/>
      <c r="R1057" s="59"/>
      <c r="S1057" s="34"/>
      <c r="T1057" s="47"/>
      <c r="U1057" s="48"/>
      <c r="V1057" s="49"/>
      <c r="W1057" s="37"/>
      <c r="X1057" s="60"/>
      <c r="Y1057" s="37"/>
      <c r="Z1057" s="37"/>
      <c r="AA1057" s="37"/>
      <c r="AB1057" s="37"/>
      <c r="AC1057" s="37"/>
    </row>
    <row r="1058" spans="1:29" ht="45" customHeight="1">
      <c r="A1058" s="54"/>
      <c r="B1058" s="55" t="str">
        <f t="shared" si="8"/>
        <v>월</v>
      </c>
      <c r="C1058" s="55" t="str">
        <f t="shared" si="9"/>
        <v>00년 1월 1주차</v>
      </c>
      <c r="D1058" s="55"/>
      <c r="E1058" s="54"/>
      <c r="F1058" s="54"/>
      <c r="G1058" s="54"/>
      <c r="H1058" s="33"/>
      <c r="I1058" s="54"/>
      <c r="J1058" s="35"/>
      <c r="K1058" s="35"/>
      <c r="L1058" s="34"/>
      <c r="M1058" s="34"/>
      <c r="N1058" s="35"/>
      <c r="O1058" s="34"/>
      <c r="P1058" s="59"/>
      <c r="Q1058" s="33"/>
      <c r="R1058" s="59"/>
      <c r="S1058" s="34"/>
      <c r="T1058" s="47"/>
      <c r="U1058" s="48"/>
      <c r="V1058" s="49"/>
      <c r="W1058" s="37"/>
      <c r="X1058" s="60"/>
      <c r="Y1058" s="37"/>
      <c r="Z1058" s="37"/>
      <c r="AA1058" s="37"/>
      <c r="AB1058" s="37"/>
      <c r="AC1058" s="37"/>
    </row>
    <row r="1059" spans="1:29" ht="45" customHeight="1">
      <c r="A1059" s="54"/>
      <c r="B1059" s="55" t="str">
        <f t="shared" si="8"/>
        <v>월</v>
      </c>
      <c r="C1059" s="55" t="str">
        <f t="shared" si="9"/>
        <v>00년 1월 1주차</v>
      </c>
      <c r="D1059" s="55"/>
      <c r="E1059" s="54"/>
      <c r="F1059" s="54"/>
      <c r="G1059" s="54"/>
      <c r="H1059" s="33"/>
      <c r="I1059" s="54"/>
      <c r="J1059" s="35"/>
      <c r="K1059" s="35"/>
      <c r="L1059" s="34"/>
      <c r="M1059" s="34"/>
      <c r="N1059" s="35"/>
      <c r="O1059" s="34"/>
      <c r="P1059" s="59"/>
      <c r="Q1059" s="33"/>
      <c r="R1059" s="59"/>
      <c r="S1059" s="34"/>
      <c r="T1059" s="47"/>
      <c r="U1059" s="48"/>
      <c r="V1059" s="49"/>
      <c r="W1059" s="37"/>
      <c r="X1059" s="60"/>
      <c r="Y1059" s="37"/>
      <c r="Z1059" s="37"/>
      <c r="AA1059" s="37"/>
      <c r="AB1059" s="37"/>
      <c r="AC1059" s="37"/>
    </row>
    <row r="1060" spans="1:29" ht="45" customHeight="1">
      <c r="A1060" s="54"/>
      <c r="B1060" s="55" t="str">
        <f t="shared" si="8"/>
        <v>월</v>
      </c>
      <c r="C1060" s="55" t="str">
        <f t="shared" si="9"/>
        <v>00년 1월 1주차</v>
      </c>
      <c r="D1060" s="55"/>
      <c r="E1060" s="54"/>
      <c r="F1060" s="54"/>
      <c r="G1060" s="54"/>
      <c r="H1060" s="33"/>
      <c r="I1060" s="54"/>
      <c r="J1060" s="35"/>
      <c r="K1060" s="35"/>
      <c r="L1060" s="34"/>
      <c r="M1060" s="34"/>
      <c r="N1060" s="35"/>
      <c r="O1060" s="34"/>
      <c r="P1060" s="59"/>
      <c r="Q1060" s="33"/>
      <c r="R1060" s="59"/>
      <c r="S1060" s="34"/>
      <c r="T1060" s="47"/>
      <c r="U1060" s="48"/>
      <c r="V1060" s="49"/>
      <c r="W1060" s="37"/>
      <c r="X1060" s="60"/>
      <c r="Y1060" s="37"/>
      <c r="Z1060" s="37"/>
      <c r="AA1060" s="37"/>
      <c r="AB1060" s="37"/>
      <c r="AC1060" s="37"/>
    </row>
    <row r="1061" spans="1:29" ht="45" customHeight="1">
      <c r="A1061" s="54"/>
      <c r="B1061" s="55" t="str">
        <f t="shared" si="8"/>
        <v>월</v>
      </c>
      <c r="C1061" s="55" t="str">
        <f t="shared" si="9"/>
        <v>00년 1월 1주차</v>
      </c>
      <c r="D1061" s="55"/>
      <c r="E1061" s="54"/>
      <c r="F1061" s="54"/>
      <c r="G1061" s="54"/>
      <c r="H1061" s="33"/>
      <c r="I1061" s="54"/>
      <c r="J1061" s="35"/>
      <c r="K1061" s="35"/>
      <c r="L1061" s="34"/>
      <c r="M1061" s="34"/>
      <c r="N1061" s="35"/>
      <c r="O1061" s="34"/>
      <c r="P1061" s="59"/>
      <c r="Q1061" s="33"/>
      <c r="R1061" s="59"/>
      <c r="S1061" s="34"/>
      <c r="T1061" s="47"/>
      <c r="U1061" s="48"/>
      <c r="V1061" s="49"/>
      <c r="W1061" s="37"/>
      <c r="X1061" s="60"/>
      <c r="Y1061" s="37"/>
      <c r="Z1061" s="37"/>
      <c r="AA1061" s="37"/>
      <c r="AB1061" s="37"/>
      <c r="AC1061" s="37"/>
    </row>
    <row r="1062" spans="1:29" ht="45" customHeight="1">
      <c r="A1062" s="54"/>
      <c r="B1062" s="55" t="str">
        <f t="shared" si="8"/>
        <v>월</v>
      </c>
      <c r="C1062" s="55" t="str">
        <f t="shared" si="9"/>
        <v>00년 1월 1주차</v>
      </c>
      <c r="D1062" s="55"/>
      <c r="E1062" s="54"/>
      <c r="F1062" s="54"/>
      <c r="G1062" s="54"/>
      <c r="H1062" s="33"/>
      <c r="I1062" s="54"/>
      <c r="J1062" s="35"/>
      <c r="K1062" s="35"/>
      <c r="L1062" s="34"/>
      <c r="M1062" s="34"/>
      <c r="N1062" s="35"/>
      <c r="O1062" s="34"/>
      <c r="P1062" s="59"/>
      <c r="Q1062" s="33"/>
      <c r="R1062" s="59"/>
      <c r="S1062" s="34"/>
      <c r="T1062" s="47"/>
      <c r="U1062" s="48"/>
      <c r="V1062" s="49"/>
      <c r="W1062" s="37"/>
      <c r="X1062" s="60"/>
      <c r="Y1062" s="37"/>
      <c r="Z1062" s="37"/>
      <c r="AA1062" s="37"/>
      <c r="AB1062" s="37"/>
      <c r="AC1062" s="37"/>
    </row>
    <row r="1063" spans="1:29" ht="45" customHeight="1">
      <c r="A1063" s="54"/>
      <c r="B1063" s="55" t="str">
        <f t="shared" si="8"/>
        <v>월</v>
      </c>
      <c r="C1063" s="55" t="str">
        <f t="shared" si="9"/>
        <v>00년 1월 1주차</v>
      </c>
      <c r="D1063" s="55"/>
      <c r="E1063" s="54"/>
      <c r="F1063" s="54"/>
      <c r="G1063" s="54"/>
      <c r="H1063" s="33"/>
      <c r="I1063" s="54"/>
      <c r="J1063" s="35"/>
      <c r="K1063" s="35"/>
      <c r="L1063" s="34"/>
      <c r="M1063" s="34"/>
      <c r="N1063" s="35"/>
      <c r="O1063" s="34"/>
      <c r="P1063" s="59"/>
      <c r="Q1063" s="33"/>
      <c r="R1063" s="59"/>
      <c r="S1063" s="34"/>
      <c r="T1063" s="47"/>
      <c r="U1063" s="48"/>
      <c r="V1063" s="49"/>
      <c r="W1063" s="37"/>
      <c r="X1063" s="60"/>
      <c r="Y1063" s="37"/>
      <c r="Z1063" s="37"/>
      <c r="AA1063" s="37"/>
      <c r="AB1063" s="37"/>
      <c r="AC1063" s="37"/>
    </row>
    <row r="1064" spans="1:29" ht="45" customHeight="1">
      <c r="A1064" s="54"/>
      <c r="B1064" s="55" t="str">
        <f t="shared" si="8"/>
        <v>월</v>
      </c>
      <c r="C1064" s="55" t="str">
        <f t="shared" si="9"/>
        <v>00년 1월 1주차</v>
      </c>
      <c r="D1064" s="55"/>
      <c r="E1064" s="54"/>
      <c r="F1064" s="54"/>
      <c r="G1064" s="54"/>
      <c r="H1064" s="33"/>
      <c r="I1064" s="54"/>
      <c r="J1064" s="35"/>
      <c r="K1064" s="35"/>
      <c r="L1064" s="34"/>
      <c r="M1064" s="34"/>
      <c r="N1064" s="35"/>
      <c r="O1064" s="34"/>
      <c r="P1064" s="59"/>
      <c r="Q1064" s="33"/>
      <c r="R1064" s="59"/>
      <c r="S1064" s="34"/>
      <c r="T1064" s="47"/>
      <c r="U1064" s="48"/>
      <c r="V1064" s="49"/>
      <c r="W1064" s="37"/>
      <c r="X1064" s="60"/>
      <c r="Y1064" s="37"/>
      <c r="Z1064" s="37"/>
      <c r="AA1064" s="37"/>
      <c r="AB1064" s="37"/>
      <c r="AC1064" s="37"/>
    </row>
    <row r="1065" spans="1:29" ht="45" customHeight="1">
      <c r="A1065" s="54"/>
      <c r="B1065" s="55" t="str">
        <f t="shared" si="8"/>
        <v>월</v>
      </c>
      <c r="C1065" s="55" t="str">
        <f t="shared" si="9"/>
        <v>00년 1월 1주차</v>
      </c>
      <c r="D1065" s="55"/>
      <c r="E1065" s="54"/>
      <c r="F1065" s="54"/>
      <c r="G1065" s="54"/>
      <c r="H1065" s="33"/>
      <c r="I1065" s="54"/>
      <c r="J1065" s="35"/>
      <c r="K1065" s="35"/>
      <c r="L1065" s="34"/>
      <c r="M1065" s="34"/>
      <c r="N1065" s="35"/>
      <c r="O1065" s="34"/>
      <c r="P1065" s="59"/>
      <c r="Q1065" s="33"/>
      <c r="R1065" s="59"/>
      <c r="S1065" s="34"/>
      <c r="T1065" s="47"/>
      <c r="U1065" s="48"/>
      <c r="V1065" s="49"/>
      <c r="W1065" s="37"/>
      <c r="X1065" s="60"/>
      <c r="Y1065" s="37"/>
      <c r="Z1065" s="37"/>
      <c r="AA1065" s="37"/>
      <c r="AB1065" s="37"/>
      <c r="AC1065" s="37"/>
    </row>
    <row r="1066" spans="1:29" ht="45" customHeight="1">
      <c r="A1066" s="54"/>
      <c r="B1066" s="55" t="str">
        <f t="shared" si="8"/>
        <v>월</v>
      </c>
      <c r="C1066" s="55" t="str">
        <f t="shared" si="9"/>
        <v>00년 1월 1주차</v>
      </c>
      <c r="D1066" s="55"/>
      <c r="E1066" s="54"/>
      <c r="F1066" s="54"/>
      <c r="G1066" s="54"/>
      <c r="H1066" s="33"/>
      <c r="I1066" s="54"/>
      <c r="J1066" s="35"/>
      <c r="K1066" s="35"/>
      <c r="L1066" s="34"/>
      <c r="M1066" s="34"/>
      <c r="N1066" s="35"/>
      <c r="O1066" s="34"/>
      <c r="P1066" s="59"/>
      <c r="Q1066" s="33"/>
      <c r="R1066" s="59"/>
      <c r="S1066" s="34"/>
      <c r="T1066" s="47"/>
      <c r="U1066" s="48"/>
      <c r="V1066" s="49"/>
      <c r="W1066" s="37"/>
      <c r="X1066" s="60"/>
      <c r="Y1066" s="37"/>
      <c r="Z1066" s="37"/>
      <c r="AA1066" s="37"/>
      <c r="AB1066" s="37"/>
      <c r="AC1066" s="37"/>
    </row>
    <row r="1067" spans="1:29" ht="45" customHeight="1">
      <c r="A1067" s="54"/>
      <c r="B1067" s="55" t="str">
        <f t="shared" si="8"/>
        <v>월</v>
      </c>
      <c r="C1067" s="55" t="str">
        <f t="shared" si="9"/>
        <v>00년 1월 1주차</v>
      </c>
      <c r="D1067" s="55"/>
      <c r="E1067" s="54"/>
      <c r="F1067" s="54"/>
      <c r="G1067" s="54"/>
      <c r="H1067" s="33"/>
      <c r="I1067" s="54"/>
      <c r="J1067" s="35"/>
      <c r="K1067" s="35"/>
      <c r="L1067" s="34"/>
      <c r="M1067" s="34"/>
      <c r="N1067" s="35"/>
      <c r="O1067" s="34"/>
      <c r="P1067" s="59"/>
      <c r="Q1067" s="33"/>
      <c r="R1067" s="59"/>
      <c r="S1067" s="34"/>
      <c r="T1067" s="47"/>
      <c r="U1067" s="48"/>
      <c r="V1067" s="49"/>
      <c r="W1067" s="37"/>
      <c r="X1067" s="60"/>
      <c r="Y1067" s="37"/>
      <c r="Z1067" s="37"/>
      <c r="AA1067" s="37"/>
      <c r="AB1067" s="37"/>
      <c r="AC1067" s="37"/>
    </row>
    <row r="1068" spans="1:29" ht="45" customHeight="1">
      <c r="A1068" s="54"/>
      <c r="B1068" s="55" t="str">
        <f t="shared" si="8"/>
        <v>월</v>
      </c>
      <c r="C1068" s="55" t="str">
        <f t="shared" si="9"/>
        <v>00년 1월 1주차</v>
      </c>
      <c r="D1068" s="55"/>
      <c r="E1068" s="54"/>
      <c r="F1068" s="54"/>
      <c r="G1068" s="54"/>
      <c r="H1068" s="33"/>
      <c r="I1068" s="54"/>
      <c r="J1068" s="35"/>
      <c r="K1068" s="35"/>
      <c r="L1068" s="34"/>
      <c r="M1068" s="34"/>
      <c r="N1068" s="35"/>
      <c r="O1068" s="34"/>
      <c r="P1068" s="59"/>
      <c r="Q1068" s="33"/>
      <c r="R1068" s="59"/>
      <c r="S1068" s="34"/>
      <c r="T1068" s="47"/>
      <c r="U1068" s="48"/>
      <c r="V1068" s="49"/>
      <c r="W1068" s="37"/>
      <c r="X1068" s="60"/>
      <c r="Y1068" s="37"/>
      <c r="Z1068" s="37"/>
      <c r="AA1068" s="37"/>
      <c r="AB1068" s="37"/>
      <c r="AC1068" s="37"/>
    </row>
    <row r="1069" spans="1:29" ht="45" customHeight="1">
      <c r="A1069" s="54"/>
      <c r="B1069" s="55" t="str">
        <f t="shared" si="8"/>
        <v>월</v>
      </c>
      <c r="C1069" s="55" t="str">
        <f t="shared" si="9"/>
        <v>00년 1월 1주차</v>
      </c>
      <c r="D1069" s="55"/>
      <c r="E1069" s="54"/>
      <c r="F1069" s="54"/>
      <c r="G1069" s="54"/>
      <c r="H1069" s="33"/>
      <c r="I1069" s="54"/>
      <c r="J1069" s="35"/>
      <c r="K1069" s="35"/>
      <c r="L1069" s="34"/>
      <c r="M1069" s="34"/>
      <c r="N1069" s="35"/>
      <c r="O1069" s="34"/>
      <c r="P1069" s="59"/>
      <c r="Q1069" s="33"/>
      <c r="R1069" s="59"/>
      <c r="S1069" s="34"/>
      <c r="T1069" s="47"/>
      <c r="U1069" s="48"/>
      <c r="V1069" s="49"/>
      <c r="W1069" s="37"/>
      <c r="X1069" s="60"/>
      <c r="Y1069" s="37"/>
      <c r="Z1069" s="37"/>
      <c r="AA1069" s="37"/>
      <c r="AB1069" s="37"/>
      <c r="AC1069" s="37"/>
    </row>
    <row r="1070" spans="1:29" ht="45" customHeight="1">
      <c r="A1070" s="54"/>
      <c r="B1070" s="55" t="str">
        <f t="shared" si="8"/>
        <v>월</v>
      </c>
      <c r="C1070" s="55" t="str">
        <f t="shared" si="9"/>
        <v>00년 1월 1주차</v>
      </c>
      <c r="D1070" s="55"/>
      <c r="E1070" s="54"/>
      <c r="F1070" s="54"/>
      <c r="G1070" s="54"/>
      <c r="H1070" s="33"/>
      <c r="I1070" s="54"/>
      <c r="J1070" s="35"/>
      <c r="K1070" s="35"/>
      <c r="L1070" s="34"/>
      <c r="M1070" s="34"/>
      <c r="N1070" s="35"/>
      <c r="O1070" s="34"/>
      <c r="P1070" s="59"/>
      <c r="Q1070" s="33"/>
      <c r="R1070" s="59"/>
      <c r="S1070" s="34"/>
      <c r="T1070" s="47"/>
      <c r="U1070" s="48"/>
      <c r="V1070" s="49"/>
      <c r="W1070" s="37"/>
      <c r="X1070" s="60"/>
      <c r="Y1070" s="37"/>
      <c r="Z1070" s="37"/>
      <c r="AA1070" s="37"/>
      <c r="AB1070" s="37"/>
      <c r="AC1070" s="37"/>
    </row>
    <row r="1071" spans="1:29" ht="45" customHeight="1">
      <c r="A1071" s="54"/>
      <c r="B1071" s="55" t="str">
        <f t="shared" si="8"/>
        <v>월</v>
      </c>
      <c r="C1071" s="55" t="str">
        <f t="shared" si="9"/>
        <v>00년 1월 1주차</v>
      </c>
      <c r="D1071" s="55"/>
      <c r="E1071" s="54"/>
      <c r="F1071" s="54"/>
      <c r="G1071" s="54"/>
      <c r="H1071" s="33"/>
      <c r="I1071" s="54"/>
      <c r="J1071" s="35"/>
      <c r="K1071" s="35"/>
      <c r="L1071" s="34"/>
      <c r="M1071" s="34"/>
      <c r="N1071" s="35"/>
      <c r="O1071" s="34"/>
      <c r="P1071" s="59"/>
      <c r="Q1071" s="33"/>
      <c r="R1071" s="59"/>
      <c r="S1071" s="34"/>
      <c r="T1071" s="47"/>
      <c r="U1071" s="48"/>
      <c r="V1071" s="49"/>
      <c r="W1071" s="37"/>
      <c r="X1071" s="60"/>
      <c r="Y1071" s="37"/>
      <c r="Z1071" s="37"/>
      <c r="AA1071" s="37"/>
      <c r="AB1071" s="37"/>
      <c r="AC1071" s="37"/>
    </row>
    <row r="1072" spans="1:29" ht="45" customHeight="1">
      <c r="A1072" s="54"/>
      <c r="B1072" s="55" t="str">
        <f t="shared" si="8"/>
        <v>월</v>
      </c>
      <c r="C1072" s="55" t="str">
        <f t="shared" si="9"/>
        <v>00년 1월 1주차</v>
      </c>
      <c r="D1072" s="55"/>
      <c r="E1072" s="54"/>
      <c r="F1072" s="54"/>
      <c r="G1072" s="54"/>
      <c r="H1072" s="33"/>
      <c r="I1072" s="54"/>
      <c r="J1072" s="35"/>
      <c r="K1072" s="35"/>
      <c r="L1072" s="34"/>
      <c r="M1072" s="34"/>
      <c r="N1072" s="35"/>
      <c r="O1072" s="34"/>
      <c r="P1072" s="59"/>
      <c r="Q1072" s="33"/>
      <c r="R1072" s="59"/>
      <c r="S1072" s="34"/>
      <c r="T1072" s="47"/>
      <c r="U1072" s="48"/>
      <c r="V1072" s="49"/>
      <c r="W1072" s="37"/>
      <c r="X1072" s="60"/>
      <c r="Y1072" s="37"/>
      <c r="Z1072" s="37"/>
      <c r="AA1072" s="37"/>
      <c r="AB1072" s="37"/>
      <c r="AC1072" s="37"/>
    </row>
    <row r="1073" spans="1:29" ht="45" customHeight="1">
      <c r="A1073" s="54"/>
      <c r="B1073" s="55" t="str">
        <f t="shared" si="8"/>
        <v>월</v>
      </c>
      <c r="C1073" s="55" t="str">
        <f t="shared" si="9"/>
        <v>00년 1월 1주차</v>
      </c>
      <c r="D1073" s="55"/>
      <c r="E1073" s="54"/>
      <c r="F1073" s="54"/>
      <c r="G1073" s="54"/>
      <c r="H1073" s="33"/>
      <c r="I1073" s="54"/>
      <c r="J1073" s="35"/>
      <c r="K1073" s="35"/>
      <c r="L1073" s="34"/>
      <c r="M1073" s="34"/>
      <c r="N1073" s="35"/>
      <c r="O1073" s="34"/>
      <c r="P1073" s="59"/>
      <c r="Q1073" s="33"/>
      <c r="R1073" s="59"/>
      <c r="S1073" s="34"/>
      <c r="T1073" s="47"/>
      <c r="U1073" s="48"/>
      <c r="V1073" s="49"/>
      <c r="W1073" s="37"/>
      <c r="X1073" s="60"/>
      <c r="Y1073" s="37"/>
      <c r="Z1073" s="37"/>
      <c r="AA1073" s="37"/>
      <c r="AB1073" s="37"/>
      <c r="AC1073" s="37"/>
    </row>
    <row r="1074" spans="1:29" ht="45" customHeight="1">
      <c r="A1074" s="54"/>
      <c r="B1074" s="55" t="str">
        <f t="shared" si="8"/>
        <v>월</v>
      </c>
      <c r="C1074" s="55" t="str">
        <f t="shared" si="9"/>
        <v>00년 1월 1주차</v>
      </c>
      <c r="D1074" s="55"/>
      <c r="E1074" s="54"/>
      <c r="F1074" s="54"/>
      <c r="G1074" s="54"/>
      <c r="H1074" s="33"/>
      <c r="I1074" s="54"/>
      <c r="J1074" s="35"/>
      <c r="K1074" s="35"/>
      <c r="L1074" s="34"/>
      <c r="M1074" s="34"/>
      <c r="N1074" s="35"/>
      <c r="O1074" s="34"/>
      <c r="P1074" s="59"/>
      <c r="Q1074" s="33"/>
      <c r="R1074" s="59"/>
      <c r="S1074" s="34"/>
      <c r="T1074" s="47"/>
      <c r="U1074" s="48"/>
      <c r="V1074" s="49"/>
      <c r="W1074" s="37"/>
      <c r="X1074" s="60"/>
      <c r="Y1074" s="37"/>
      <c r="Z1074" s="37"/>
      <c r="AA1074" s="37"/>
      <c r="AB1074" s="37"/>
      <c r="AC1074" s="37"/>
    </row>
    <row r="1075" spans="1:29" ht="45" customHeight="1">
      <c r="A1075" s="54"/>
      <c r="B1075" s="55" t="str">
        <f t="shared" si="8"/>
        <v>월</v>
      </c>
      <c r="C1075" s="55" t="str">
        <f t="shared" si="9"/>
        <v>00년 1월 1주차</v>
      </c>
      <c r="D1075" s="55"/>
      <c r="E1075" s="54"/>
      <c r="F1075" s="54"/>
      <c r="G1075" s="54"/>
      <c r="H1075" s="33"/>
      <c r="I1075" s="54"/>
      <c r="J1075" s="35"/>
      <c r="K1075" s="35"/>
      <c r="L1075" s="34"/>
      <c r="M1075" s="34"/>
      <c r="N1075" s="35"/>
      <c r="O1075" s="34"/>
      <c r="P1075" s="59"/>
      <c r="Q1075" s="33"/>
      <c r="R1075" s="59"/>
      <c r="S1075" s="34"/>
      <c r="T1075" s="47"/>
      <c r="U1075" s="48"/>
      <c r="V1075" s="49"/>
      <c r="W1075" s="37"/>
      <c r="X1075" s="60"/>
      <c r="Y1075" s="37"/>
      <c r="Z1075" s="37"/>
      <c r="AA1075" s="37"/>
      <c r="AB1075" s="37"/>
      <c r="AC1075" s="37"/>
    </row>
    <row r="1076" spans="1:29" ht="45" customHeight="1">
      <c r="A1076" s="54"/>
      <c r="B1076" s="55" t="str">
        <f t="shared" si="8"/>
        <v>월</v>
      </c>
      <c r="C1076" s="55" t="str">
        <f t="shared" si="9"/>
        <v>00년 1월 1주차</v>
      </c>
      <c r="D1076" s="55"/>
      <c r="E1076" s="54"/>
      <c r="F1076" s="54"/>
      <c r="G1076" s="54"/>
      <c r="H1076" s="33"/>
      <c r="I1076" s="54"/>
      <c r="J1076" s="35"/>
      <c r="K1076" s="35"/>
      <c r="L1076" s="34"/>
      <c r="M1076" s="34"/>
      <c r="N1076" s="35"/>
      <c r="O1076" s="34"/>
      <c r="P1076" s="59"/>
      <c r="Q1076" s="33"/>
      <c r="R1076" s="59"/>
      <c r="S1076" s="34"/>
      <c r="T1076" s="47"/>
      <c r="U1076" s="48"/>
      <c r="V1076" s="49"/>
      <c r="W1076" s="37"/>
      <c r="X1076" s="60"/>
      <c r="Y1076" s="37"/>
      <c r="Z1076" s="37"/>
      <c r="AA1076" s="37"/>
      <c r="AB1076" s="37"/>
      <c r="AC1076" s="37"/>
    </row>
    <row r="1077" spans="1:29" ht="45" customHeight="1">
      <c r="A1077" s="54"/>
      <c r="B1077" s="55" t="str">
        <f t="shared" si="8"/>
        <v>월</v>
      </c>
      <c r="C1077" s="55" t="str">
        <f t="shared" si="9"/>
        <v>00년 1월 1주차</v>
      </c>
      <c r="D1077" s="55"/>
      <c r="E1077" s="54"/>
      <c r="F1077" s="54"/>
      <c r="G1077" s="54"/>
      <c r="H1077" s="33"/>
      <c r="I1077" s="54"/>
      <c r="J1077" s="35"/>
      <c r="K1077" s="35"/>
      <c r="L1077" s="34"/>
      <c r="M1077" s="34"/>
      <c r="N1077" s="35"/>
      <c r="O1077" s="34"/>
      <c r="P1077" s="59"/>
      <c r="Q1077" s="33"/>
      <c r="R1077" s="59"/>
      <c r="S1077" s="34"/>
      <c r="T1077" s="47"/>
      <c r="U1077" s="48"/>
      <c r="V1077" s="49"/>
      <c r="W1077" s="37"/>
      <c r="X1077" s="60"/>
      <c r="Y1077" s="37"/>
      <c r="Z1077" s="37"/>
      <c r="AA1077" s="37"/>
      <c r="AB1077" s="37"/>
      <c r="AC1077" s="37"/>
    </row>
    <row r="1078" spans="1:29" ht="45" customHeight="1">
      <c r="A1078" s="54"/>
      <c r="B1078" s="55" t="str">
        <f t="shared" si="8"/>
        <v>월</v>
      </c>
      <c r="C1078" s="55" t="str">
        <f t="shared" si="9"/>
        <v>00년 1월 1주차</v>
      </c>
      <c r="D1078" s="55"/>
      <c r="E1078" s="54"/>
      <c r="F1078" s="54"/>
      <c r="G1078" s="54"/>
      <c r="H1078" s="33"/>
      <c r="I1078" s="54"/>
      <c r="J1078" s="35"/>
      <c r="K1078" s="35"/>
      <c r="L1078" s="34"/>
      <c r="M1078" s="34"/>
      <c r="N1078" s="35"/>
      <c r="O1078" s="34"/>
      <c r="P1078" s="59"/>
      <c r="Q1078" s="33"/>
      <c r="R1078" s="59"/>
      <c r="S1078" s="34"/>
      <c r="T1078" s="47"/>
      <c r="U1078" s="48"/>
      <c r="V1078" s="49"/>
      <c r="W1078" s="37"/>
      <c r="X1078" s="60"/>
      <c r="Y1078" s="37"/>
      <c r="Z1078" s="37"/>
      <c r="AA1078" s="37"/>
      <c r="AB1078" s="37"/>
      <c r="AC1078" s="37"/>
    </row>
    <row r="1079" spans="1:29" ht="45" customHeight="1">
      <c r="A1079" s="54"/>
      <c r="B1079" s="55" t="str">
        <f t="shared" si="8"/>
        <v>월</v>
      </c>
      <c r="C1079" s="55" t="str">
        <f t="shared" si="9"/>
        <v>00년 1월 1주차</v>
      </c>
      <c r="D1079" s="55"/>
      <c r="E1079" s="54"/>
      <c r="F1079" s="54"/>
      <c r="G1079" s="54"/>
      <c r="H1079" s="33"/>
      <c r="I1079" s="54"/>
      <c r="J1079" s="35"/>
      <c r="K1079" s="35"/>
      <c r="L1079" s="34"/>
      <c r="M1079" s="34"/>
      <c r="N1079" s="35"/>
      <c r="O1079" s="34"/>
      <c r="P1079" s="59"/>
      <c r="Q1079" s="33"/>
      <c r="R1079" s="59"/>
      <c r="S1079" s="34"/>
      <c r="T1079" s="47"/>
      <c r="U1079" s="48"/>
      <c r="V1079" s="49"/>
      <c r="W1079" s="37"/>
      <c r="X1079" s="60"/>
      <c r="Y1079" s="37"/>
      <c r="Z1079" s="37"/>
      <c r="AA1079" s="37"/>
      <c r="AB1079" s="37"/>
      <c r="AC1079" s="37"/>
    </row>
    <row r="1080" spans="1:29" ht="45" customHeight="1">
      <c r="A1080" s="54"/>
      <c r="B1080" s="55" t="str">
        <f t="shared" si="8"/>
        <v>월</v>
      </c>
      <c r="C1080" s="55" t="str">
        <f t="shared" si="9"/>
        <v>00년 1월 1주차</v>
      </c>
      <c r="D1080" s="55"/>
      <c r="E1080" s="54"/>
      <c r="F1080" s="54"/>
      <c r="G1080" s="54"/>
      <c r="H1080" s="33"/>
      <c r="I1080" s="54"/>
      <c r="J1080" s="35"/>
      <c r="K1080" s="35"/>
      <c r="L1080" s="34"/>
      <c r="M1080" s="34"/>
      <c r="N1080" s="35"/>
      <c r="O1080" s="34"/>
      <c r="P1080" s="59"/>
      <c r="Q1080" s="33"/>
      <c r="R1080" s="59"/>
      <c r="S1080" s="34"/>
      <c r="T1080" s="47"/>
      <c r="U1080" s="48"/>
      <c r="V1080" s="49"/>
      <c r="W1080" s="37"/>
      <c r="X1080" s="60"/>
      <c r="Y1080" s="37"/>
      <c r="Z1080" s="37"/>
      <c r="AA1080" s="37"/>
      <c r="AB1080" s="37"/>
      <c r="AC1080" s="37"/>
    </row>
    <row r="1081" spans="1:29" ht="45" customHeight="1">
      <c r="A1081" s="54"/>
      <c r="B1081" s="55" t="str">
        <f t="shared" si="8"/>
        <v>월</v>
      </c>
      <c r="C1081" s="55" t="str">
        <f t="shared" si="9"/>
        <v>00년 1월 1주차</v>
      </c>
      <c r="D1081" s="55"/>
      <c r="E1081" s="54"/>
      <c r="F1081" s="54"/>
      <c r="G1081" s="54"/>
      <c r="H1081" s="33"/>
      <c r="I1081" s="54"/>
      <c r="J1081" s="35"/>
      <c r="K1081" s="35"/>
      <c r="L1081" s="34"/>
      <c r="M1081" s="34"/>
      <c r="N1081" s="35"/>
      <c r="O1081" s="34"/>
      <c r="P1081" s="59"/>
      <c r="Q1081" s="33"/>
      <c r="R1081" s="59"/>
      <c r="S1081" s="34"/>
      <c r="T1081" s="47"/>
      <c r="U1081" s="48"/>
      <c r="V1081" s="49"/>
      <c r="W1081" s="37"/>
      <c r="X1081" s="60"/>
      <c r="Y1081" s="37"/>
      <c r="Z1081" s="37"/>
      <c r="AA1081" s="37"/>
      <c r="AB1081" s="37"/>
      <c r="AC1081" s="37"/>
    </row>
    <row r="1082" spans="1:29" ht="45" customHeight="1">
      <c r="A1082" s="54"/>
      <c r="B1082" s="55" t="str">
        <f t="shared" si="8"/>
        <v>월</v>
      </c>
      <c r="C1082" s="55" t="str">
        <f t="shared" si="9"/>
        <v>00년 1월 1주차</v>
      </c>
      <c r="D1082" s="55"/>
      <c r="E1082" s="54"/>
      <c r="F1082" s="54"/>
      <c r="G1082" s="54"/>
      <c r="H1082" s="33"/>
      <c r="I1082" s="54"/>
      <c r="J1082" s="35"/>
      <c r="K1082" s="35"/>
      <c r="L1082" s="34"/>
      <c r="M1082" s="34"/>
      <c r="N1082" s="35"/>
      <c r="O1082" s="34"/>
      <c r="P1082" s="59"/>
      <c r="Q1082" s="33"/>
      <c r="R1082" s="59"/>
      <c r="S1082" s="34"/>
      <c r="T1082" s="47"/>
      <c r="U1082" s="48"/>
      <c r="V1082" s="49"/>
      <c r="W1082" s="37"/>
      <c r="X1082" s="60"/>
      <c r="Y1082" s="37"/>
      <c r="Z1082" s="37"/>
      <c r="AA1082" s="37"/>
      <c r="AB1082" s="37"/>
      <c r="AC1082" s="37"/>
    </row>
    <row r="1083" spans="1:29" ht="45" customHeight="1">
      <c r="A1083" s="54"/>
      <c r="B1083" s="55" t="str">
        <f t="shared" si="8"/>
        <v>월</v>
      </c>
      <c r="C1083" s="55" t="str">
        <f t="shared" si="9"/>
        <v>00년 1월 1주차</v>
      </c>
      <c r="D1083" s="55"/>
      <c r="E1083" s="54"/>
      <c r="F1083" s="54"/>
      <c r="G1083" s="54"/>
      <c r="H1083" s="33"/>
      <c r="I1083" s="54"/>
      <c r="J1083" s="35"/>
      <c r="K1083" s="35"/>
      <c r="L1083" s="34"/>
      <c r="M1083" s="34"/>
      <c r="N1083" s="35"/>
      <c r="O1083" s="34"/>
      <c r="P1083" s="59"/>
      <c r="Q1083" s="33"/>
      <c r="R1083" s="59"/>
      <c r="S1083" s="34"/>
      <c r="T1083" s="47"/>
      <c r="U1083" s="48"/>
      <c r="V1083" s="49"/>
      <c r="W1083" s="37"/>
      <c r="X1083" s="60"/>
      <c r="Y1083" s="37"/>
      <c r="Z1083" s="37"/>
      <c r="AA1083" s="37"/>
      <c r="AB1083" s="37"/>
      <c r="AC1083" s="37"/>
    </row>
    <row r="1084" spans="1:29" ht="45" customHeight="1">
      <c r="A1084" s="54"/>
      <c r="B1084" s="55" t="str">
        <f t="shared" si="8"/>
        <v>월</v>
      </c>
      <c r="C1084" s="55" t="str">
        <f t="shared" si="9"/>
        <v>00년 1월 1주차</v>
      </c>
      <c r="D1084" s="55"/>
      <c r="E1084" s="54"/>
      <c r="F1084" s="54"/>
      <c r="G1084" s="54"/>
      <c r="H1084" s="33"/>
      <c r="I1084" s="54"/>
      <c r="J1084" s="35"/>
      <c r="K1084" s="35"/>
      <c r="L1084" s="34"/>
      <c r="M1084" s="34"/>
      <c r="N1084" s="35"/>
      <c r="O1084" s="34"/>
      <c r="P1084" s="59"/>
      <c r="Q1084" s="33"/>
      <c r="R1084" s="59"/>
      <c r="S1084" s="34"/>
      <c r="T1084" s="47"/>
      <c r="U1084" s="48"/>
      <c r="V1084" s="49"/>
      <c r="W1084" s="37"/>
      <c r="X1084" s="60"/>
      <c r="Y1084" s="37"/>
      <c r="Z1084" s="37"/>
      <c r="AA1084" s="37"/>
      <c r="AB1084" s="37"/>
      <c r="AC1084" s="37"/>
    </row>
    <row r="1085" spans="1:29" ht="45" customHeight="1">
      <c r="A1085" s="54"/>
      <c r="B1085" s="55" t="str">
        <f t="shared" si="8"/>
        <v>월</v>
      </c>
      <c r="C1085" s="55" t="str">
        <f t="shared" si="9"/>
        <v>00년 1월 1주차</v>
      </c>
      <c r="D1085" s="55"/>
      <c r="E1085" s="54"/>
      <c r="F1085" s="54"/>
      <c r="G1085" s="54"/>
      <c r="H1085" s="33"/>
      <c r="I1085" s="54"/>
      <c r="J1085" s="35"/>
      <c r="K1085" s="35"/>
      <c r="L1085" s="34"/>
      <c r="M1085" s="34"/>
      <c r="N1085" s="35"/>
      <c r="O1085" s="34"/>
      <c r="P1085" s="59"/>
      <c r="Q1085" s="33"/>
      <c r="R1085" s="59"/>
      <c r="S1085" s="34"/>
      <c r="T1085" s="47"/>
      <c r="U1085" s="48"/>
      <c r="V1085" s="49"/>
      <c r="W1085" s="37"/>
      <c r="X1085" s="60"/>
      <c r="Y1085" s="37"/>
      <c r="Z1085" s="37"/>
      <c r="AA1085" s="37"/>
      <c r="AB1085" s="37"/>
      <c r="AC1085" s="37"/>
    </row>
    <row r="1086" spans="1:29" ht="45" customHeight="1">
      <c r="A1086" s="54"/>
      <c r="B1086" s="55" t="str">
        <f t="shared" si="8"/>
        <v>월</v>
      </c>
      <c r="C1086" s="55" t="str">
        <f t="shared" si="9"/>
        <v>00년 1월 1주차</v>
      </c>
      <c r="D1086" s="55"/>
      <c r="E1086" s="54"/>
      <c r="F1086" s="54"/>
      <c r="G1086" s="54"/>
      <c r="H1086" s="33"/>
      <c r="I1086" s="54"/>
      <c r="J1086" s="35"/>
      <c r="K1086" s="35"/>
      <c r="L1086" s="34"/>
      <c r="M1086" s="34"/>
      <c r="N1086" s="35"/>
      <c r="O1086" s="34"/>
      <c r="P1086" s="59"/>
      <c r="Q1086" s="33"/>
      <c r="R1086" s="59"/>
      <c r="S1086" s="34"/>
      <c r="T1086" s="47"/>
      <c r="U1086" s="48"/>
      <c r="V1086" s="49"/>
      <c r="W1086" s="37"/>
      <c r="X1086" s="60"/>
      <c r="Y1086" s="37"/>
      <c r="Z1086" s="37"/>
      <c r="AA1086" s="37"/>
      <c r="AB1086" s="37"/>
      <c r="AC1086" s="37"/>
    </row>
    <row r="1087" spans="1:29" ht="45" customHeight="1">
      <c r="A1087" s="54"/>
      <c r="B1087" s="55" t="str">
        <f t="shared" si="8"/>
        <v>월</v>
      </c>
      <c r="C1087" s="55" t="str">
        <f t="shared" si="9"/>
        <v>00년 1월 1주차</v>
      </c>
      <c r="D1087" s="55"/>
      <c r="E1087" s="54"/>
      <c r="F1087" s="54"/>
      <c r="G1087" s="54"/>
      <c r="H1087" s="33"/>
      <c r="I1087" s="54"/>
      <c r="J1087" s="35"/>
      <c r="K1087" s="35"/>
      <c r="L1087" s="34"/>
      <c r="M1087" s="34"/>
      <c r="N1087" s="35"/>
      <c r="O1087" s="34"/>
      <c r="P1087" s="59"/>
      <c r="Q1087" s="33"/>
      <c r="R1087" s="59"/>
      <c r="S1087" s="34"/>
      <c r="T1087" s="47"/>
      <c r="U1087" s="48"/>
      <c r="V1087" s="49"/>
      <c r="W1087" s="37"/>
      <c r="X1087" s="60"/>
      <c r="Y1087" s="37"/>
      <c r="Z1087" s="37"/>
      <c r="AA1087" s="37"/>
      <c r="AB1087" s="37"/>
      <c r="AC1087" s="37"/>
    </row>
    <row r="1088" spans="1:29" ht="45" customHeight="1">
      <c r="A1088" s="54"/>
      <c r="B1088" s="55" t="str">
        <f t="shared" si="8"/>
        <v>월</v>
      </c>
      <c r="C1088" s="55" t="str">
        <f t="shared" si="9"/>
        <v>00년 1월 1주차</v>
      </c>
      <c r="D1088" s="55"/>
      <c r="E1088" s="54"/>
      <c r="F1088" s="54"/>
      <c r="G1088" s="54"/>
      <c r="H1088" s="33"/>
      <c r="I1088" s="54"/>
      <c r="J1088" s="35"/>
      <c r="K1088" s="35"/>
      <c r="L1088" s="34"/>
      <c r="M1088" s="34"/>
      <c r="N1088" s="35"/>
      <c r="O1088" s="34"/>
      <c r="P1088" s="59"/>
      <c r="Q1088" s="33"/>
      <c r="R1088" s="59"/>
      <c r="S1088" s="34"/>
      <c r="T1088" s="47"/>
      <c r="U1088" s="48"/>
      <c r="V1088" s="49"/>
      <c r="W1088" s="37"/>
      <c r="X1088" s="60"/>
      <c r="Y1088" s="37"/>
      <c r="Z1088" s="37"/>
      <c r="AA1088" s="37"/>
      <c r="AB1088" s="37"/>
      <c r="AC1088" s="37"/>
    </row>
    <row r="1089" spans="1:29" ht="45" customHeight="1">
      <c r="A1089" s="54"/>
      <c r="B1089" s="55" t="str">
        <f t="shared" si="8"/>
        <v>월</v>
      </c>
      <c r="C1089" s="55" t="str">
        <f t="shared" si="9"/>
        <v>00년 1월 1주차</v>
      </c>
      <c r="D1089" s="55"/>
      <c r="E1089" s="54"/>
      <c r="F1089" s="54"/>
      <c r="G1089" s="54"/>
      <c r="H1089" s="33"/>
      <c r="I1089" s="54"/>
      <c r="J1089" s="35"/>
      <c r="K1089" s="35"/>
      <c r="L1089" s="34"/>
      <c r="M1089" s="34"/>
      <c r="N1089" s="35"/>
      <c r="O1089" s="34"/>
      <c r="P1089" s="59"/>
      <c r="Q1089" s="33"/>
      <c r="R1089" s="59"/>
      <c r="S1089" s="34"/>
      <c r="T1089" s="47"/>
      <c r="U1089" s="48"/>
      <c r="V1089" s="49"/>
      <c r="W1089" s="37"/>
      <c r="X1089" s="60"/>
      <c r="Y1089" s="37"/>
      <c r="Z1089" s="37"/>
      <c r="AA1089" s="37"/>
      <c r="AB1089" s="37"/>
      <c r="AC1089" s="37"/>
    </row>
    <row r="1090" spans="1:29" ht="45" customHeight="1">
      <c r="A1090" s="54"/>
      <c r="B1090" s="55" t="str">
        <f t="shared" si="8"/>
        <v>월</v>
      </c>
      <c r="C1090" s="55" t="str">
        <f t="shared" si="9"/>
        <v>00년 1월 1주차</v>
      </c>
      <c r="D1090" s="55"/>
      <c r="E1090" s="54"/>
      <c r="F1090" s="54"/>
      <c r="G1090" s="54"/>
      <c r="H1090" s="33"/>
      <c r="I1090" s="54"/>
      <c r="J1090" s="35"/>
      <c r="K1090" s="35"/>
      <c r="L1090" s="34"/>
      <c r="M1090" s="34"/>
      <c r="N1090" s="35"/>
      <c r="O1090" s="34"/>
      <c r="P1090" s="59"/>
      <c r="Q1090" s="33"/>
      <c r="R1090" s="59"/>
      <c r="S1090" s="34"/>
      <c r="T1090" s="47"/>
      <c r="U1090" s="48"/>
      <c r="V1090" s="49"/>
      <c r="W1090" s="37"/>
      <c r="X1090" s="60"/>
      <c r="Y1090" s="37"/>
      <c r="Z1090" s="37"/>
      <c r="AA1090" s="37"/>
      <c r="AB1090" s="37"/>
      <c r="AC1090" s="37"/>
    </row>
    <row r="1091" spans="1:29" ht="45" customHeight="1">
      <c r="A1091" s="54"/>
      <c r="B1091" s="55" t="str">
        <f t="shared" si="8"/>
        <v>월</v>
      </c>
      <c r="C1091" s="55" t="str">
        <f t="shared" si="9"/>
        <v>00년 1월 1주차</v>
      </c>
      <c r="D1091" s="55"/>
      <c r="E1091" s="54"/>
      <c r="F1091" s="54"/>
      <c r="G1091" s="54"/>
      <c r="H1091" s="33"/>
      <c r="I1091" s="54"/>
      <c r="J1091" s="35"/>
      <c r="K1091" s="35"/>
      <c r="L1091" s="34"/>
      <c r="M1091" s="34"/>
      <c r="N1091" s="35"/>
      <c r="O1091" s="34"/>
      <c r="P1091" s="59"/>
      <c r="Q1091" s="33"/>
      <c r="R1091" s="59"/>
      <c r="S1091" s="34"/>
      <c r="T1091" s="47"/>
      <c r="U1091" s="48"/>
      <c r="V1091" s="49"/>
      <c r="W1091" s="37"/>
      <c r="X1091" s="60"/>
      <c r="Y1091" s="37"/>
      <c r="Z1091" s="37"/>
      <c r="AA1091" s="37"/>
      <c r="AB1091" s="37"/>
      <c r="AC1091" s="37"/>
    </row>
    <row r="1092" spans="1:29" ht="45" customHeight="1">
      <c r="A1092" s="54"/>
      <c r="B1092" s="55" t="str">
        <f t="shared" si="8"/>
        <v>월</v>
      </c>
      <c r="C1092" s="55" t="str">
        <f t="shared" si="9"/>
        <v>00년 1월 1주차</v>
      </c>
      <c r="D1092" s="55"/>
      <c r="E1092" s="54"/>
      <c r="F1092" s="54"/>
      <c r="G1092" s="54"/>
      <c r="H1092" s="33"/>
      <c r="I1092" s="54"/>
      <c r="J1092" s="35"/>
      <c r="K1092" s="35"/>
      <c r="L1092" s="34"/>
      <c r="M1092" s="34"/>
      <c r="N1092" s="35"/>
      <c r="O1092" s="34"/>
      <c r="P1092" s="59"/>
      <c r="Q1092" s="33"/>
      <c r="R1092" s="59"/>
      <c r="S1092" s="34"/>
      <c r="T1092" s="47"/>
      <c r="U1092" s="48"/>
      <c r="V1092" s="49"/>
      <c r="W1092" s="37"/>
      <c r="X1092" s="60"/>
      <c r="Y1092" s="37"/>
      <c r="Z1092" s="37"/>
      <c r="AA1092" s="37"/>
      <c r="AB1092" s="37"/>
      <c r="AC1092" s="37"/>
    </row>
    <row r="1093" spans="1:29" ht="45" customHeight="1">
      <c r="A1093" s="54"/>
      <c r="B1093" s="55" t="str">
        <f t="shared" si="8"/>
        <v>월</v>
      </c>
      <c r="C1093" s="55" t="str">
        <f t="shared" si="9"/>
        <v>00년 1월 1주차</v>
      </c>
      <c r="D1093" s="55"/>
      <c r="E1093" s="54"/>
      <c r="F1093" s="54"/>
      <c r="G1093" s="54"/>
      <c r="H1093" s="33"/>
      <c r="I1093" s="54"/>
      <c r="J1093" s="35"/>
      <c r="K1093" s="35"/>
      <c r="L1093" s="34"/>
      <c r="M1093" s="34"/>
      <c r="N1093" s="35"/>
      <c r="O1093" s="34"/>
      <c r="P1093" s="59"/>
      <c r="Q1093" s="33"/>
      <c r="R1093" s="59"/>
      <c r="S1093" s="34"/>
      <c r="T1093" s="47"/>
      <c r="U1093" s="48"/>
      <c r="V1093" s="49"/>
      <c r="W1093" s="37"/>
      <c r="X1093" s="60"/>
      <c r="Y1093" s="37"/>
      <c r="Z1093" s="37"/>
      <c r="AA1093" s="37"/>
      <c r="AB1093" s="37"/>
      <c r="AC1093" s="37"/>
    </row>
    <row r="1094" spans="1:29" ht="45" customHeight="1">
      <c r="A1094" s="54"/>
      <c r="B1094" s="55" t="str">
        <f t="shared" si="8"/>
        <v>월</v>
      </c>
      <c r="C1094" s="55" t="str">
        <f t="shared" si="9"/>
        <v>00년 1월 1주차</v>
      </c>
      <c r="D1094" s="55"/>
      <c r="E1094" s="54"/>
      <c r="F1094" s="54"/>
      <c r="G1094" s="54"/>
      <c r="H1094" s="33"/>
      <c r="I1094" s="54"/>
      <c r="J1094" s="35"/>
      <c r="K1094" s="35"/>
      <c r="L1094" s="34"/>
      <c r="M1094" s="34"/>
      <c r="N1094" s="35"/>
      <c r="O1094" s="34"/>
      <c r="P1094" s="59"/>
      <c r="Q1094" s="33"/>
      <c r="R1094" s="59"/>
      <c r="S1094" s="34"/>
      <c r="T1094" s="47"/>
      <c r="U1094" s="48"/>
      <c r="V1094" s="49"/>
      <c r="W1094" s="37"/>
      <c r="X1094" s="60"/>
      <c r="Y1094" s="37"/>
      <c r="Z1094" s="37"/>
      <c r="AA1094" s="37"/>
      <c r="AB1094" s="37"/>
      <c r="AC1094" s="37"/>
    </row>
    <row r="1095" spans="1:29" ht="45" customHeight="1">
      <c r="A1095" s="54"/>
      <c r="B1095" s="55" t="str">
        <f t="shared" si="8"/>
        <v>월</v>
      </c>
      <c r="C1095" s="55" t="str">
        <f t="shared" si="9"/>
        <v>00년 1월 1주차</v>
      </c>
      <c r="D1095" s="55"/>
      <c r="E1095" s="54"/>
      <c r="F1095" s="54"/>
      <c r="G1095" s="54"/>
      <c r="H1095" s="33"/>
      <c r="I1095" s="54"/>
      <c r="J1095" s="35"/>
      <c r="K1095" s="35"/>
      <c r="L1095" s="34"/>
      <c r="M1095" s="34"/>
      <c r="N1095" s="35"/>
      <c r="O1095" s="34"/>
      <c r="P1095" s="59"/>
      <c r="Q1095" s="33"/>
      <c r="R1095" s="59"/>
      <c r="S1095" s="34"/>
      <c r="T1095" s="47"/>
      <c r="U1095" s="48"/>
      <c r="V1095" s="49"/>
      <c r="W1095" s="37"/>
      <c r="X1095" s="60"/>
      <c r="Y1095" s="37"/>
      <c r="Z1095" s="37"/>
      <c r="AA1095" s="37"/>
      <c r="AB1095" s="37"/>
      <c r="AC1095" s="37"/>
    </row>
    <row r="1096" spans="1:29" ht="45" customHeight="1">
      <c r="A1096" s="54"/>
      <c r="B1096" s="55" t="str">
        <f t="shared" si="8"/>
        <v>월</v>
      </c>
      <c r="C1096" s="55" t="str">
        <f t="shared" si="9"/>
        <v>00년 1월 1주차</v>
      </c>
      <c r="D1096" s="55"/>
      <c r="E1096" s="54"/>
      <c r="F1096" s="54"/>
      <c r="G1096" s="54"/>
      <c r="H1096" s="33"/>
      <c r="I1096" s="54"/>
      <c r="J1096" s="35"/>
      <c r="K1096" s="35"/>
      <c r="L1096" s="34"/>
      <c r="M1096" s="34"/>
      <c r="N1096" s="35"/>
      <c r="O1096" s="34"/>
      <c r="P1096" s="59"/>
      <c r="Q1096" s="33"/>
      <c r="R1096" s="59"/>
      <c r="S1096" s="34"/>
      <c r="T1096" s="47"/>
      <c r="U1096" s="48"/>
      <c r="V1096" s="49"/>
      <c r="W1096" s="37"/>
      <c r="X1096" s="60"/>
      <c r="Y1096" s="37"/>
      <c r="Z1096" s="37"/>
      <c r="AA1096" s="37"/>
      <c r="AB1096" s="37"/>
      <c r="AC1096" s="37"/>
    </row>
    <row r="1097" spans="1:29" ht="45" customHeight="1">
      <c r="A1097" s="54"/>
      <c r="B1097" s="55" t="str">
        <f t="shared" si="8"/>
        <v>월</v>
      </c>
      <c r="C1097" s="55" t="str">
        <f t="shared" si="9"/>
        <v>00년 1월 1주차</v>
      </c>
      <c r="D1097" s="55"/>
      <c r="E1097" s="54"/>
      <c r="F1097" s="54"/>
      <c r="G1097" s="54"/>
      <c r="H1097" s="33"/>
      <c r="I1097" s="54"/>
      <c r="J1097" s="35"/>
      <c r="K1097" s="35"/>
      <c r="L1097" s="34"/>
      <c r="M1097" s="34"/>
      <c r="N1097" s="35"/>
      <c r="O1097" s="34"/>
      <c r="P1097" s="59"/>
      <c r="Q1097" s="33"/>
      <c r="R1097" s="59"/>
      <c r="S1097" s="34"/>
      <c r="T1097" s="47"/>
      <c r="U1097" s="48"/>
      <c r="V1097" s="49"/>
      <c r="W1097" s="37"/>
      <c r="X1097" s="60"/>
      <c r="Y1097" s="37"/>
      <c r="Z1097" s="37"/>
      <c r="AA1097" s="37"/>
      <c r="AB1097" s="37"/>
      <c r="AC1097" s="37"/>
    </row>
    <row r="1098" spans="1:29" ht="45" customHeight="1">
      <c r="A1098" s="54"/>
      <c r="B1098" s="55" t="str">
        <f t="shared" si="8"/>
        <v>월</v>
      </c>
      <c r="C1098" s="55" t="str">
        <f t="shared" si="9"/>
        <v>00년 1월 1주차</v>
      </c>
      <c r="D1098" s="55"/>
      <c r="E1098" s="54"/>
      <c r="F1098" s="54"/>
      <c r="G1098" s="54"/>
      <c r="H1098" s="33"/>
      <c r="I1098" s="54"/>
      <c r="J1098" s="35"/>
      <c r="K1098" s="35"/>
      <c r="L1098" s="34"/>
      <c r="M1098" s="34"/>
      <c r="N1098" s="35"/>
      <c r="O1098" s="34"/>
      <c r="P1098" s="59"/>
      <c r="Q1098" s="33"/>
      <c r="R1098" s="59"/>
      <c r="S1098" s="34"/>
      <c r="T1098" s="47"/>
      <c r="U1098" s="48"/>
      <c r="V1098" s="49"/>
      <c r="W1098" s="37"/>
      <c r="X1098" s="60"/>
      <c r="Y1098" s="37"/>
      <c r="Z1098" s="37"/>
      <c r="AA1098" s="37"/>
      <c r="AB1098" s="37"/>
      <c r="AC1098" s="37"/>
    </row>
    <row r="1099" spans="1:29" ht="45" customHeight="1">
      <c r="A1099" s="54"/>
      <c r="B1099" s="55" t="str">
        <f t="shared" si="8"/>
        <v>월</v>
      </c>
      <c r="C1099" s="55" t="str">
        <f t="shared" si="9"/>
        <v>00년 1월 1주차</v>
      </c>
      <c r="D1099" s="55"/>
      <c r="E1099" s="54"/>
      <c r="F1099" s="54"/>
      <c r="G1099" s="54"/>
      <c r="H1099" s="33"/>
      <c r="I1099" s="54"/>
      <c r="J1099" s="35"/>
      <c r="K1099" s="35"/>
      <c r="L1099" s="34"/>
      <c r="M1099" s="34"/>
      <c r="N1099" s="35"/>
      <c r="O1099" s="34"/>
      <c r="P1099" s="59"/>
      <c r="Q1099" s="33"/>
      <c r="R1099" s="59"/>
      <c r="S1099" s="34"/>
      <c r="T1099" s="47"/>
      <c r="U1099" s="48"/>
      <c r="V1099" s="49"/>
      <c r="W1099" s="37"/>
      <c r="X1099" s="60"/>
      <c r="Y1099" s="37"/>
      <c r="Z1099" s="37"/>
      <c r="AA1099" s="37"/>
      <c r="AB1099" s="37"/>
      <c r="AC1099" s="37"/>
    </row>
    <row r="1100" spans="1:29" ht="45" customHeight="1">
      <c r="A1100" s="54"/>
      <c r="B1100" s="55" t="str">
        <f t="shared" si="8"/>
        <v>월</v>
      </c>
      <c r="C1100" s="55" t="str">
        <f t="shared" si="9"/>
        <v>00년 1월 1주차</v>
      </c>
      <c r="D1100" s="55"/>
      <c r="E1100" s="54"/>
      <c r="F1100" s="54"/>
      <c r="G1100" s="54"/>
      <c r="H1100" s="33"/>
      <c r="I1100" s="54"/>
      <c r="J1100" s="35"/>
      <c r="K1100" s="35"/>
      <c r="L1100" s="34"/>
      <c r="M1100" s="34"/>
      <c r="N1100" s="35"/>
      <c r="O1100" s="34"/>
      <c r="P1100" s="59"/>
      <c r="Q1100" s="33"/>
      <c r="R1100" s="59"/>
      <c r="S1100" s="34"/>
      <c r="T1100" s="47"/>
      <c r="U1100" s="48"/>
      <c r="V1100" s="49"/>
      <c r="W1100" s="37"/>
      <c r="X1100" s="60"/>
      <c r="Y1100" s="37"/>
      <c r="Z1100" s="37"/>
      <c r="AA1100" s="37"/>
      <c r="AB1100" s="37"/>
      <c r="AC1100" s="37"/>
    </row>
    <row r="1101" spans="1:29" ht="45" customHeight="1">
      <c r="A1101" s="54"/>
      <c r="B1101" s="55" t="str">
        <f t="shared" si="8"/>
        <v>월</v>
      </c>
      <c r="C1101" s="55" t="str">
        <f t="shared" si="9"/>
        <v>00년 1월 1주차</v>
      </c>
      <c r="D1101" s="55"/>
      <c r="E1101" s="54"/>
      <c r="F1101" s="54"/>
      <c r="G1101" s="54"/>
      <c r="H1101" s="33"/>
      <c r="I1101" s="54"/>
      <c r="J1101" s="35"/>
      <c r="K1101" s="35"/>
      <c r="L1101" s="34"/>
      <c r="M1101" s="34"/>
      <c r="N1101" s="35"/>
      <c r="O1101" s="34"/>
      <c r="P1101" s="59"/>
      <c r="Q1101" s="33"/>
      <c r="R1101" s="59"/>
      <c r="S1101" s="34"/>
      <c r="T1101" s="47"/>
      <c r="U1101" s="48"/>
      <c r="V1101" s="49"/>
      <c r="W1101" s="37"/>
      <c r="X1101" s="60"/>
      <c r="Y1101" s="37"/>
      <c r="Z1101" s="37"/>
      <c r="AA1101" s="37"/>
      <c r="AB1101" s="37"/>
      <c r="AC1101" s="37"/>
    </row>
    <row r="1102" spans="1:29" ht="45" customHeight="1">
      <c r="A1102" s="54"/>
      <c r="B1102" s="55" t="str">
        <f t="shared" si="8"/>
        <v>월</v>
      </c>
      <c r="C1102" s="55" t="str">
        <f t="shared" si="9"/>
        <v>00년 1월 1주차</v>
      </c>
      <c r="D1102" s="55"/>
      <c r="E1102" s="54"/>
      <c r="F1102" s="54"/>
      <c r="G1102" s="54"/>
      <c r="H1102" s="33"/>
      <c r="I1102" s="54"/>
      <c r="J1102" s="35"/>
      <c r="K1102" s="35"/>
      <c r="L1102" s="34"/>
      <c r="M1102" s="34"/>
      <c r="N1102" s="35"/>
      <c r="O1102" s="34"/>
      <c r="P1102" s="59"/>
      <c r="Q1102" s="33"/>
      <c r="R1102" s="59"/>
      <c r="S1102" s="34"/>
      <c r="T1102" s="47"/>
      <c r="U1102" s="48"/>
      <c r="V1102" s="49"/>
      <c r="W1102" s="37"/>
      <c r="X1102" s="60"/>
      <c r="Y1102" s="37"/>
      <c r="Z1102" s="37"/>
      <c r="AA1102" s="37"/>
      <c r="AB1102" s="37"/>
      <c r="AC1102" s="37"/>
    </row>
    <row r="1103" spans="1:29" ht="45" customHeight="1">
      <c r="A1103" s="54"/>
      <c r="B1103" s="55" t="str">
        <f t="shared" si="8"/>
        <v>월</v>
      </c>
      <c r="C1103" s="55" t="str">
        <f t="shared" si="9"/>
        <v>00년 1월 1주차</v>
      </c>
      <c r="D1103" s="55"/>
      <c r="E1103" s="54"/>
      <c r="F1103" s="54"/>
      <c r="G1103" s="54"/>
      <c r="H1103" s="33"/>
      <c r="I1103" s="54"/>
      <c r="J1103" s="35"/>
      <c r="K1103" s="35"/>
      <c r="L1103" s="34"/>
      <c r="M1103" s="34"/>
      <c r="N1103" s="35"/>
      <c r="O1103" s="34"/>
      <c r="P1103" s="59"/>
      <c r="Q1103" s="33"/>
      <c r="R1103" s="59"/>
      <c r="S1103" s="34"/>
      <c r="T1103" s="47"/>
      <c r="U1103" s="48"/>
      <c r="V1103" s="49"/>
      <c r="W1103" s="37"/>
      <c r="X1103" s="60"/>
      <c r="Y1103" s="37"/>
      <c r="Z1103" s="37"/>
      <c r="AA1103" s="37"/>
      <c r="AB1103" s="37"/>
      <c r="AC1103" s="37"/>
    </row>
    <row r="1104" spans="1:29" ht="45" customHeight="1">
      <c r="A1104" s="54"/>
      <c r="B1104" s="55" t="str">
        <f t="shared" si="8"/>
        <v>월</v>
      </c>
      <c r="C1104" s="55" t="str">
        <f t="shared" si="9"/>
        <v>00년 1월 1주차</v>
      </c>
      <c r="D1104" s="55"/>
      <c r="E1104" s="54"/>
      <c r="F1104" s="54"/>
      <c r="G1104" s="54"/>
      <c r="H1104" s="33"/>
      <c r="I1104" s="54"/>
      <c r="J1104" s="35"/>
      <c r="K1104" s="35"/>
      <c r="L1104" s="34"/>
      <c r="M1104" s="34"/>
      <c r="N1104" s="35"/>
      <c r="O1104" s="34"/>
      <c r="P1104" s="59"/>
      <c r="Q1104" s="33"/>
      <c r="R1104" s="59"/>
      <c r="S1104" s="34"/>
      <c r="T1104" s="47"/>
      <c r="U1104" s="48"/>
      <c r="V1104" s="49"/>
      <c r="W1104" s="37"/>
      <c r="X1104" s="60"/>
      <c r="Y1104" s="37"/>
      <c r="Z1104" s="37"/>
      <c r="AA1104" s="37"/>
      <c r="AB1104" s="37"/>
      <c r="AC1104" s="37"/>
    </row>
    <row r="1105" spans="1:29" ht="45" customHeight="1">
      <c r="A1105" s="54"/>
      <c r="B1105" s="55" t="str">
        <f t="shared" si="8"/>
        <v>월</v>
      </c>
      <c r="C1105" s="55" t="str">
        <f t="shared" si="9"/>
        <v>00년 1월 1주차</v>
      </c>
      <c r="D1105" s="55"/>
      <c r="E1105" s="54"/>
      <c r="F1105" s="54"/>
      <c r="G1105" s="54"/>
      <c r="H1105" s="33"/>
      <c r="I1105" s="54"/>
      <c r="J1105" s="35"/>
      <c r="K1105" s="35"/>
      <c r="L1105" s="34"/>
      <c r="M1105" s="34"/>
      <c r="N1105" s="35"/>
      <c r="O1105" s="34"/>
      <c r="P1105" s="59"/>
      <c r="Q1105" s="33"/>
      <c r="R1105" s="59"/>
      <c r="S1105" s="34"/>
      <c r="T1105" s="47"/>
      <c r="U1105" s="48"/>
      <c r="V1105" s="49"/>
      <c r="W1105" s="37"/>
      <c r="X1105" s="60"/>
      <c r="Y1105" s="37"/>
      <c r="Z1105" s="37"/>
      <c r="AA1105" s="37"/>
      <c r="AB1105" s="37"/>
      <c r="AC1105" s="37"/>
    </row>
    <row r="1106" spans="1:29" ht="45" customHeight="1">
      <c r="A1106" s="54"/>
      <c r="B1106" s="55" t="str">
        <f t="shared" si="8"/>
        <v>월</v>
      </c>
      <c r="C1106" s="55" t="str">
        <f t="shared" si="9"/>
        <v>00년 1월 1주차</v>
      </c>
      <c r="D1106" s="55"/>
      <c r="E1106" s="54"/>
      <c r="F1106" s="54"/>
      <c r="G1106" s="54"/>
      <c r="H1106" s="33"/>
      <c r="I1106" s="54"/>
      <c r="J1106" s="35"/>
      <c r="K1106" s="35"/>
      <c r="L1106" s="34"/>
      <c r="M1106" s="34"/>
      <c r="N1106" s="35"/>
      <c r="O1106" s="34"/>
      <c r="P1106" s="59"/>
      <c r="Q1106" s="33"/>
      <c r="R1106" s="59"/>
      <c r="S1106" s="34"/>
      <c r="T1106" s="47"/>
      <c r="U1106" s="48"/>
      <c r="V1106" s="49"/>
      <c r="W1106" s="37"/>
      <c r="X1106" s="60"/>
      <c r="Y1106" s="37"/>
      <c r="Z1106" s="37"/>
      <c r="AA1106" s="37"/>
      <c r="AB1106" s="37"/>
      <c r="AC1106" s="37"/>
    </row>
    <row r="1107" spans="1:29" ht="45" customHeight="1">
      <c r="A1107" s="54"/>
      <c r="B1107" s="55" t="str">
        <f t="shared" si="8"/>
        <v>월</v>
      </c>
      <c r="C1107" s="55" t="str">
        <f t="shared" si="9"/>
        <v>00년 1월 1주차</v>
      </c>
      <c r="D1107" s="55"/>
      <c r="E1107" s="54"/>
      <c r="F1107" s="54"/>
      <c r="G1107" s="54"/>
      <c r="H1107" s="33"/>
      <c r="I1107" s="54"/>
      <c r="J1107" s="35"/>
      <c r="K1107" s="35"/>
      <c r="L1107" s="34"/>
      <c r="M1107" s="34"/>
      <c r="N1107" s="35"/>
      <c r="O1107" s="34"/>
      <c r="P1107" s="59"/>
      <c r="Q1107" s="33"/>
      <c r="R1107" s="59"/>
      <c r="S1107" s="34"/>
      <c r="T1107" s="47"/>
      <c r="U1107" s="48"/>
      <c r="V1107" s="49"/>
      <c r="W1107" s="37"/>
      <c r="X1107" s="60"/>
      <c r="Y1107" s="37"/>
      <c r="Z1107" s="37"/>
      <c r="AA1107" s="37"/>
      <c r="AB1107" s="37"/>
      <c r="AC1107" s="37"/>
    </row>
    <row r="1108" spans="1:29" ht="45" customHeight="1">
      <c r="A1108" s="54"/>
      <c r="B1108" s="55" t="str">
        <f t="shared" si="8"/>
        <v>월</v>
      </c>
      <c r="C1108" s="55" t="str">
        <f t="shared" si="9"/>
        <v>00년 1월 1주차</v>
      </c>
      <c r="D1108" s="55"/>
      <c r="E1108" s="54"/>
      <c r="F1108" s="54"/>
      <c r="G1108" s="54"/>
      <c r="H1108" s="33"/>
      <c r="I1108" s="54"/>
      <c r="J1108" s="35"/>
      <c r="K1108" s="35"/>
      <c r="L1108" s="34"/>
      <c r="M1108" s="34"/>
      <c r="N1108" s="35"/>
      <c r="O1108" s="34"/>
      <c r="P1108" s="59"/>
      <c r="Q1108" s="33"/>
      <c r="R1108" s="59"/>
      <c r="S1108" s="34"/>
      <c r="T1108" s="47"/>
      <c r="U1108" s="48"/>
      <c r="V1108" s="49"/>
      <c r="W1108" s="37"/>
      <c r="X1108" s="60"/>
      <c r="Y1108" s="37"/>
      <c r="Z1108" s="37"/>
      <c r="AA1108" s="37"/>
      <c r="AB1108" s="37"/>
      <c r="AC1108" s="37"/>
    </row>
    <row r="1109" spans="1:29" ht="45" customHeight="1">
      <c r="A1109" s="54"/>
      <c r="B1109" s="55" t="str">
        <f t="shared" si="8"/>
        <v>월</v>
      </c>
      <c r="C1109" s="55" t="str">
        <f t="shared" si="9"/>
        <v>00년 1월 1주차</v>
      </c>
      <c r="D1109" s="55"/>
      <c r="E1109" s="54"/>
      <c r="F1109" s="54"/>
      <c r="G1109" s="54"/>
      <c r="H1109" s="33"/>
      <c r="I1109" s="54"/>
      <c r="J1109" s="35"/>
      <c r="K1109" s="35"/>
      <c r="L1109" s="34"/>
      <c r="M1109" s="34"/>
      <c r="N1109" s="35"/>
      <c r="O1109" s="34"/>
      <c r="P1109" s="59"/>
      <c r="Q1109" s="33"/>
      <c r="R1109" s="59"/>
      <c r="S1109" s="34"/>
      <c r="T1109" s="47"/>
      <c r="U1109" s="48"/>
      <c r="V1109" s="49"/>
      <c r="W1109" s="37"/>
      <c r="X1109" s="60"/>
      <c r="Y1109" s="37"/>
      <c r="Z1109" s="37"/>
      <c r="AA1109" s="37"/>
      <c r="AB1109" s="37"/>
      <c r="AC1109" s="37"/>
    </row>
    <row r="1110" spans="1:29" ht="45" customHeight="1">
      <c r="A1110" s="54"/>
      <c r="B1110" s="55" t="str">
        <f t="shared" si="8"/>
        <v>월</v>
      </c>
      <c r="C1110" s="55" t="str">
        <f t="shared" si="9"/>
        <v>00년 1월 1주차</v>
      </c>
      <c r="D1110" s="55"/>
      <c r="E1110" s="54"/>
      <c r="F1110" s="54"/>
      <c r="G1110" s="54"/>
      <c r="H1110" s="33"/>
      <c r="I1110" s="54"/>
      <c r="J1110" s="35"/>
      <c r="K1110" s="35"/>
      <c r="L1110" s="34"/>
      <c r="M1110" s="34"/>
      <c r="N1110" s="35"/>
      <c r="O1110" s="34"/>
      <c r="P1110" s="59"/>
      <c r="Q1110" s="33"/>
      <c r="R1110" s="59"/>
      <c r="S1110" s="34"/>
      <c r="T1110" s="47"/>
      <c r="U1110" s="48"/>
      <c r="V1110" s="49"/>
      <c r="W1110" s="37"/>
      <c r="X1110" s="60"/>
      <c r="Y1110" s="37"/>
      <c r="Z1110" s="37"/>
      <c r="AA1110" s="37"/>
      <c r="AB1110" s="37"/>
      <c r="AC1110" s="37"/>
    </row>
    <row r="1111" spans="1:29" ht="45" customHeight="1">
      <c r="A1111" s="54"/>
      <c r="B1111" s="55" t="str">
        <f t="shared" si="8"/>
        <v>월</v>
      </c>
      <c r="C1111" s="55" t="str">
        <f t="shared" si="9"/>
        <v>00년 1월 1주차</v>
      </c>
      <c r="D1111" s="55"/>
      <c r="E1111" s="54"/>
      <c r="F1111" s="54"/>
      <c r="G1111" s="54"/>
      <c r="H1111" s="33"/>
      <c r="I1111" s="54"/>
      <c r="J1111" s="35"/>
      <c r="K1111" s="35"/>
      <c r="L1111" s="34"/>
      <c r="M1111" s="34"/>
      <c r="N1111" s="35"/>
      <c r="O1111" s="34"/>
      <c r="P1111" s="59"/>
      <c r="Q1111" s="33"/>
      <c r="R1111" s="59"/>
      <c r="S1111" s="34"/>
      <c r="T1111" s="47"/>
      <c r="U1111" s="48"/>
      <c r="V1111" s="49"/>
      <c r="W1111" s="37"/>
      <c r="X1111" s="60"/>
      <c r="Y1111" s="37"/>
      <c r="Z1111" s="37"/>
      <c r="AA1111" s="37"/>
      <c r="AB1111" s="37"/>
      <c r="AC1111" s="37"/>
    </row>
    <row r="1112" spans="1:29" ht="45" customHeight="1">
      <c r="A1112" s="54"/>
      <c r="B1112" s="55" t="str">
        <f t="shared" si="8"/>
        <v>월</v>
      </c>
      <c r="C1112" s="55" t="str">
        <f t="shared" si="9"/>
        <v>00년 1월 1주차</v>
      </c>
      <c r="D1112" s="55"/>
      <c r="E1112" s="54"/>
      <c r="F1112" s="54"/>
      <c r="G1112" s="54"/>
      <c r="H1112" s="33"/>
      <c r="I1112" s="54"/>
      <c r="J1112" s="35"/>
      <c r="K1112" s="35"/>
      <c r="L1112" s="34"/>
      <c r="M1112" s="34"/>
      <c r="N1112" s="35"/>
      <c r="O1112" s="34"/>
      <c r="P1112" s="59"/>
      <c r="Q1112" s="33"/>
      <c r="R1112" s="59"/>
      <c r="S1112" s="34"/>
      <c r="T1112" s="47"/>
      <c r="U1112" s="48"/>
      <c r="V1112" s="49"/>
      <c r="W1112" s="37"/>
      <c r="X1112" s="60"/>
      <c r="Y1112" s="37"/>
      <c r="Z1112" s="37"/>
      <c r="AA1112" s="37"/>
      <c r="AB1112" s="37"/>
      <c r="AC1112" s="37"/>
    </row>
    <row r="1113" spans="1:29" ht="45" customHeight="1">
      <c r="A1113" s="54"/>
      <c r="B1113" s="55" t="str">
        <f t="shared" si="8"/>
        <v>월</v>
      </c>
      <c r="C1113" s="55" t="str">
        <f t="shared" si="9"/>
        <v>00년 1월 1주차</v>
      </c>
      <c r="D1113" s="55"/>
      <c r="E1113" s="54"/>
      <c r="F1113" s="54"/>
      <c r="G1113" s="54"/>
      <c r="H1113" s="33"/>
      <c r="I1113" s="54"/>
      <c r="J1113" s="35"/>
      <c r="K1113" s="35"/>
      <c r="L1113" s="34"/>
      <c r="M1113" s="34"/>
      <c r="N1113" s="35"/>
      <c r="O1113" s="34"/>
      <c r="P1113" s="59"/>
      <c r="Q1113" s="33"/>
      <c r="R1113" s="59"/>
      <c r="S1113" s="34"/>
      <c r="T1113" s="47"/>
      <c r="U1113" s="48"/>
      <c r="V1113" s="49"/>
      <c r="W1113" s="37"/>
      <c r="X1113" s="60"/>
      <c r="Y1113" s="37"/>
      <c r="Z1113" s="37"/>
      <c r="AA1113" s="37"/>
      <c r="AB1113" s="37"/>
      <c r="AC1113" s="37"/>
    </row>
    <row r="1114" spans="1:29" ht="45" customHeight="1">
      <c r="A1114" s="54"/>
      <c r="B1114" s="55" t="str">
        <f t="shared" si="8"/>
        <v>월</v>
      </c>
      <c r="C1114" s="55" t="str">
        <f t="shared" si="9"/>
        <v>00년 1월 1주차</v>
      </c>
      <c r="D1114" s="55"/>
      <c r="E1114" s="54"/>
      <c r="F1114" s="54"/>
      <c r="G1114" s="54"/>
      <c r="H1114" s="33"/>
      <c r="I1114" s="54"/>
      <c r="J1114" s="35"/>
      <c r="K1114" s="35"/>
      <c r="L1114" s="34"/>
      <c r="M1114" s="34"/>
      <c r="N1114" s="35"/>
      <c r="O1114" s="34"/>
      <c r="P1114" s="59"/>
      <c r="Q1114" s="33"/>
      <c r="R1114" s="59"/>
      <c r="S1114" s="34"/>
      <c r="T1114" s="47"/>
      <c r="U1114" s="48"/>
      <c r="V1114" s="49"/>
      <c r="W1114" s="37"/>
      <c r="X1114" s="60"/>
      <c r="Y1114" s="37"/>
      <c r="Z1114" s="37"/>
      <c r="AA1114" s="37"/>
      <c r="AB1114" s="37"/>
      <c r="AC1114" s="37"/>
    </row>
    <row r="1115" spans="1:29" ht="45" customHeight="1">
      <c r="A1115" s="54"/>
      <c r="B1115" s="55" t="str">
        <f t="shared" si="8"/>
        <v>월</v>
      </c>
      <c r="C1115" s="55" t="str">
        <f t="shared" si="9"/>
        <v>00년 1월 1주차</v>
      </c>
      <c r="D1115" s="55"/>
      <c r="E1115" s="54"/>
      <c r="F1115" s="54"/>
      <c r="G1115" s="54"/>
      <c r="H1115" s="33"/>
      <c r="I1115" s="54"/>
      <c r="J1115" s="35"/>
      <c r="K1115" s="35"/>
      <c r="L1115" s="34"/>
      <c r="M1115" s="34"/>
      <c r="N1115" s="35"/>
      <c r="O1115" s="34"/>
      <c r="P1115" s="59"/>
      <c r="Q1115" s="33"/>
      <c r="R1115" s="59"/>
      <c r="S1115" s="34"/>
      <c r="T1115" s="47"/>
      <c r="U1115" s="48"/>
      <c r="V1115" s="49"/>
      <c r="W1115" s="37"/>
      <c r="X1115" s="60"/>
      <c r="Y1115" s="37"/>
      <c r="Z1115" s="37"/>
      <c r="AA1115" s="37"/>
      <c r="AB1115" s="37"/>
      <c r="AC1115" s="37"/>
    </row>
    <row r="1116" spans="1:29" ht="45" customHeight="1">
      <c r="A1116" s="54"/>
      <c r="B1116" s="55" t="str">
        <f t="shared" si="8"/>
        <v>월</v>
      </c>
      <c r="C1116" s="55" t="str">
        <f t="shared" si="9"/>
        <v>00년 1월 1주차</v>
      </c>
      <c r="D1116" s="55"/>
      <c r="E1116" s="54"/>
      <c r="F1116" s="54"/>
      <c r="G1116" s="54"/>
      <c r="H1116" s="33"/>
      <c r="I1116" s="54"/>
      <c r="J1116" s="35"/>
      <c r="K1116" s="35"/>
      <c r="L1116" s="34"/>
      <c r="M1116" s="34"/>
      <c r="N1116" s="35"/>
      <c r="O1116" s="34"/>
      <c r="P1116" s="59"/>
      <c r="Q1116" s="33"/>
      <c r="R1116" s="59"/>
      <c r="S1116" s="34"/>
      <c r="T1116" s="47"/>
      <c r="U1116" s="48"/>
      <c r="V1116" s="49"/>
      <c r="W1116" s="37"/>
      <c r="X1116" s="60"/>
      <c r="Y1116" s="37"/>
      <c r="Z1116" s="37"/>
      <c r="AA1116" s="37"/>
      <c r="AB1116" s="37"/>
      <c r="AC1116" s="37"/>
    </row>
    <row r="1117" spans="1:29" ht="45" customHeight="1">
      <c r="A1117" s="54"/>
      <c r="B1117" s="55" t="str">
        <f t="shared" si="8"/>
        <v>월</v>
      </c>
      <c r="C1117" s="55" t="str">
        <f t="shared" si="9"/>
        <v>00년 1월 1주차</v>
      </c>
      <c r="D1117" s="55"/>
      <c r="E1117" s="54"/>
      <c r="F1117" s="54"/>
      <c r="G1117" s="54"/>
      <c r="H1117" s="33"/>
      <c r="I1117" s="54"/>
      <c r="J1117" s="35"/>
      <c r="K1117" s="35"/>
      <c r="L1117" s="34"/>
      <c r="M1117" s="34"/>
      <c r="N1117" s="35"/>
      <c r="O1117" s="34"/>
      <c r="P1117" s="59"/>
      <c r="Q1117" s="33"/>
      <c r="R1117" s="59"/>
      <c r="S1117" s="34"/>
      <c r="T1117" s="47"/>
      <c r="U1117" s="48"/>
      <c r="V1117" s="49"/>
      <c r="W1117" s="37"/>
      <c r="X1117" s="60"/>
      <c r="Y1117" s="37"/>
      <c r="Z1117" s="37"/>
      <c r="AA1117" s="37"/>
      <c r="AB1117" s="37"/>
      <c r="AC1117" s="37"/>
    </row>
    <row r="1118" spans="1:29" ht="45" customHeight="1">
      <c r="A1118" s="54"/>
      <c r="B1118" s="55" t="str">
        <f t="shared" si="8"/>
        <v>월</v>
      </c>
      <c r="C1118" s="55" t="str">
        <f t="shared" si="9"/>
        <v>00년 1월 1주차</v>
      </c>
      <c r="D1118" s="55"/>
      <c r="E1118" s="54"/>
      <c r="F1118" s="54"/>
      <c r="G1118" s="54"/>
      <c r="H1118" s="33"/>
      <c r="I1118" s="54"/>
      <c r="J1118" s="35"/>
      <c r="K1118" s="35"/>
      <c r="L1118" s="34"/>
      <c r="M1118" s="34"/>
      <c r="N1118" s="35"/>
      <c r="O1118" s="34"/>
      <c r="P1118" s="59"/>
      <c r="Q1118" s="33"/>
      <c r="R1118" s="59"/>
      <c r="S1118" s="34"/>
      <c r="T1118" s="47"/>
      <c r="U1118" s="48"/>
      <c r="V1118" s="49"/>
      <c r="W1118" s="37"/>
      <c r="X1118" s="60"/>
      <c r="Y1118" s="37"/>
      <c r="Z1118" s="37"/>
      <c r="AA1118" s="37"/>
      <c r="AB1118" s="37"/>
      <c r="AC1118" s="37"/>
    </row>
    <row r="1119" spans="1:29" ht="45" customHeight="1">
      <c r="A1119" s="54"/>
      <c r="B1119" s="55" t="str">
        <f t="shared" si="8"/>
        <v>월</v>
      </c>
      <c r="C1119" s="55" t="str">
        <f t="shared" si="9"/>
        <v>00년 1월 1주차</v>
      </c>
      <c r="D1119" s="55"/>
      <c r="E1119" s="54"/>
      <c r="F1119" s="54"/>
      <c r="G1119" s="54"/>
      <c r="H1119" s="33"/>
      <c r="I1119" s="54"/>
      <c r="J1119" s="35"/>
      <c r="K1119" s="35"/>
      <c r="L1119" s="34"/>
      <c r="M1119" s="34"/>
      <c r="N1119" s="35"/>
      <c r="O1119" s="34"/>
      <c r="P1119" s="59"/>
      <c r="Q1119" s="33"/>
      <c r="R1119" s="59"/>
      <c r="S1119" s="34"/>
      <c r="T1119" s="47"/>
      <c r="U1119" s="48"/>
      <c r="V1119" s="49"/>
      <c r="W1119" s="37"/>
      <c r="X1119" s="60"/>
      <c r="Y1119" s="37"/>
      <c r="Z1119" s="37"/>
      <c r="AA1119" s="37"/>
      <c r="AB1119" s="37"/>
      <c r="AC1119" s="37"/>
    </row>
    <row r="1120" spans="1:29" ht="45" customHeight="1">
      <c r="A1120" s="54"/>
      <c r="B1120" s="55" t="str">
        <f t="shared" si="8"/>
        <v>월</v>
      </c>
      <c r="C1120" s="55" t="str">
        <f t="shared" si="9"/>
        <v>00년 1월 1주차</v>
      </c>
      <c r="D1120" s="55"/>
      <c r="E1120" s="54"/>
      <c r="F1120" s="54"/>
      <c r="G1120" s="54"/>
      <c r="H1120" s="33"/>
      <c r="I1120" s="54"/>
      <c r="J1120" s="35"/>
      <c r="K1120" s="35"/>
      <c r="L1120" s="34"/>
      <c r="M1120" s="34"/>
      <c r="N1120" s="35"/>
      <c r="O1120" s="34"/>
      <c r="P1120" s="59"/>
      <c r="Q1120" s="33"/>
      <c r="R1120" s="59"/>
      <c r="S1120" s="34"/>
      <c r="T1120" s="47"/>
      <c r="U1120" s="48"/>
      <c r="V1120" s="49"/>
      <c r="W1120" s="37"/>
      <c r="X1120" s="60"/>
      <c r="Y1120" s="37"/>
      <c r="Z1120" s="37"/>
      <c r="AA1120" s="37"/>
      <c r="AB1120" s="37"/>
      <c r="AC1120" s="37"/>
    </row>
    <row r="1121" spans="1:29" ht="45" customHeight="1">
      <c r="A1121" s="54"/>
      <c r="B1121" s="55" t="str">
        <f t="shared" si="8"/>
        <v>월</v>
      </c>
      <c r="C1121" s="55" t="str">
        <f t="shared" si="9"/>
        <v>00년 1월 1주차</v>
      </c>
      <c r="D1121" s="55"/>
      <c r="E1121" s="54"/>
      <c r="F1121" s="54"/>
      <c r="G1121" s="54"/>
      <c r="H1121" s="33"/>
      <c r="I1121" s="54"/>
      <c r="J1121" s="35"/>
      <c r="K1121" s="35"/>
      <c r="L1121" s="34"/>
      <c r="M1121" s="34"/>
      <c r="N1121" s="35"/>
      <c r="O1121" s="34"/>
      <c r="P1121" s="59"/>
      <c r="Q1121" s="33"/>
      <c r="R1121" s="59"/>
      <c r="S1121" s="34"/>
      <c r="T1121" s="47"/>
      <c r="U1121" s="48"/>
      <c r="V1121" s="49"/>
      <c r="W1121" s="37"/>
      <c r="X1121" s="60"/>
      <c r="Y1121" s="37"/>
      <c r="Z1121" s="37"/>
      <c r="AA1121" s="37"/>
      <c r="AB1121" s="37"/>
      <c r="AC1121" s="37"/>
    </row>
    <row r="1122" spans="1:29" ht="45" customHeight="1">
      <c r="A1122" s="54"/>
      <c r="B1122" s="55" t="str">
        <f t="shared" si="8"/>
        <v>월</v>
      </c>
      <c r="C1122" s="55" t="str">
        <f t="shared" si="9"/>
        <v>00년 1월 1주차</v>
      </c>
      <c r="D1122" s="55"/>
      <c r="E1122" s="54"/>
      <c r="F1122" s="54"/>
      <c r="G1122" s="54"/>
      <c r="H1122" s="33"/>
      <c r="I1122" s="54"/>
      <c r="J1122" s="35"/>
      <c r="K1122" s="35"/>
      <c r="L1122" s="34"/>
      <c r="M1122" s="34"/>
      <c r="N1122" s="35"/>
      <c r="O1122" s="34"/>
      <c r="P1122" s="59"/>
      <c r="Q1122" s="33"/>
      <c r="R1122" s="59"/>
      <c r="S1122" s="34"/>
      <c r="T1122" s="47"/>
      <c r="U1122" s="48"/>
      <c r="V1122" s="49"/>
      <c r="W1122" s="37"/>
      <c r="X1122" s="60"/>
      <c r="Y1122" s="37"/>
      <c r="Z1122" s="37"/>
      <c r="AA1122" s="37"/>
      <c r="AB1122" s="37"/>
      <c r="AC1122" s="37"/>
    </row>
    <row r="1123" spans="1:29" ht="45" customHeight="1">
      <c r="A1123" s="54"/>
      <c r="B1123" s="55" t="str">
        <f t="shared" si="8"/>
        <v>월</v>
      </c>
      <c r="C1123" s="55" t="str">
        <f t="shared" si="9"/>
        <v>00년 1월 1주차</v>
      </c>
      <c r="D1123" s="55"/>
      <c r="E1123" s="54"/>
      <c r="F1123" s="54"/>
      <c r="G1123" s="54"/>
      <c r="H1123" s="33"/>
      <c r="I1123" s="54"/>
      <c r="J1123" s="35"/>
      <c r="K1123" s="35"/>
      <c r="L1123" s="34"/>
      <c r="M1123" s="34"/>
      <c r="N1123" s="35"/>
      <c r="O1123" s="34"/>
      <c r="P1123" s="59"/>
      <c r="Q1123" s="33"/>
      <c r="R1123" s="59"/>
      <c r="S1123" s="34"/>
      <c r="T1123" s="47"/>
      <c r="U1123" s="48"/>
      <c r="V1123" s="49"/>
      <c r="W1123" s="37"/>
      <c r="X1123" s="60"/>
      <c r="Y1123" s="37"/>
      <c r="Z1123" s="37"/>
      <c r="AA1123" s="37"/>
      <c r="AB1123" s="37"/>
      <c r="AC1123" s="37"/>
    </row>
    <row r="1124" spans="1:29" ht="45" customHeight="1">
      <c r="A1124" s="54"/>
      <c r="B1124" s="55" t="str">
        <f t="shared" si="8"/>
        <v>월</v>
      </c>
      <c r="C1124" s="55" t="str">
        <f t="shared" si="9"/>
        <v>00년 1월 1주차</v>
      </c>
      <c r="D1124" s="55"/>
      <c r="E1124" s="54"/>
      <c r="F1124" s="54"/>
      <c r="G1124" s="54"/>
      <c r="H1124" s="33"/>
      <c r="I1124" s="54"/>
      <c r="J1124" s="35"/>
      <c r="K1124" s="35"/>
      <c r="L1124" s="34"/>
      <c r="M1124" s="34"/>
      <c r="N1124" s="35"/>
      <c r="O1124" s="34"/>
      <c r="P1124" s="59"/>
      <c r="Q1124" s="33"/>
      <c r="R1124" s="59"/>
      <c r="S1124" s="34"/>
      <c r="T1124" s="47"/>
      <c r="U1124" s="48"/>
      <c r="V1124" s="49"/>
      <c r="W1124" s="37"/>
      <c r="X1124" s="60"/>
      <c r="Y1124" s="37"/>
      <c r="Z1124" s="37"/>
      <c r="AA1124" s="37"/>
      <c r="AB1124" s="37"/>
      <c r="AC1124" s="37"/>
    </row>
    <row r="1125" spans="1:29" ht="45" customHeight="1">
      <c r="A1125" s="54"/>
      <c r="B1125" s="55" t="str">
        <f t="shared" si="8"/>
        <v>월</v>
      </c>
      <c r="C1125" s="55" t="str">
        <f t="shared" si="9"/>
        <v>00년 1월 1주차</v>
      </c>
      <c r="D1125" s="55"/>
      <c r="E1125" s="54"/>
      <c r="F1125" s="54"/>
      <c r="G1125" s="54"/>
      <c r="H1125" s="33"/>
      <c r="I1125" s="54"/>
      <c r="J1125" s="35"/>
      <c r="K1125" s="35"/>
      <c r="L1125" s="34"/>
      <c r="M1125" s="34"/>
      <c r="N1125" s="35"/>
      <c r="O1125" s="34"/>
      <c r="P1125" s="59"/>
      <c r="Q1125" s="33"/>
      <c r="R1125" s="59"/>
      <c r="S1125" s="34"/>
      <c r="T1125" s="47"/>
      <c r="U1125" s="48"/>
      <c r="V1125" s="49"/>
      <c r="W1125" s="37"/>
      <c r="X1125" s="60"/>
      <c r="Y1125" s="37"/>
      <c r="Z1125" s="37"/>
      <c r="AA1125" s="37"/>
      <c r="AB1125" s="37"/>
      <c r="AC1125" s="37"/>
    </row>
    <row r="1126" spans="1:29" ht="45" customHeight="1">
      <c r="A1126" s="54"/>
      <c r="B1126" s="55" t="str">
        <f t="shared" si="8"/>
        <v>월</v>
      </c>
      <c r="C1126" s="55" t="str">
        <f t="shared" si="9"/>
        <v>00년 1월 1주차</v>
      </c>
      <c r="D1126" s="55"/>
      <c r="E1126" s="54"/>
      <c r="F1126" s="54"/>
      <c r="G1126" s="54"/>
      <c r="H1126" s="33"/>
      <c r="I1126" s="54"/>
      <c r="J1126" s="35"/>
      <c r="K1126" s="35"/>
      <c r="L1126" s="34"/>
      <c r="M1126" s="34"/>
      <c r="N1126" s="35"/>
      <c r="O1126" s="34"/>
      <c r="P1126" s="59"/>
      <c r="Q1126" s="33"/>
      <c r="R1126" s="59"/>
      <c r="S1126" s="34"/>
      <c r="T1126" s="47"/>
      <c r="U1126" s="48"/>
      <c r="V1126" s="49"/>
      <c r="W1126" s="37"/>
      <c r="X1126" s="60"/>
      <c r="Y1126" s="37"/>
      <c r="Z1126" s="37"/>
      <c r="AA1126" s="37"/>
      <c r="AB1126" s="37"/>
      <c r="AC1126" s="37"/>
    </row>
    <row r="1127" spans="1:29" ht="45" customHeight="1">
      <c r="A1127" s="54"/>
      <c r="B1127" s="55" t="str">
        <f t="shared" si="8"/>
        <v>월</v>
      </c>
      <c r="C1127" s="55" t="str">
        <f t="shared" si="9"/>
        <v>00년 1월 1주차</v>
      </c>
      <c r="D1127" s="55"/>
      <c r="E1127" s="54"/>
      <c r="F1127" s="54"/>
      <c r="G1127" s="54"/>
      <c r="H1127" s="33"/>
      <c r="I1127" s="54"/>
      <c r="J1127" s="35"/>
      <c r="K1127" s="35"/>
      <c r="L1127" s="34"/>
      <c r="M1127" s="34"/>
      <c r="N1127" s="35"/>
      <c r="O1127" s="34"/>
      <c r="P1127" s="59"/>
      <c r="Q1127" s="33"/>
      <c r="R1127" s="59"/>
      <c r="S1127" s="34"/>
      <c r="T1127" s="47"/>
      <c r="U1127" s="48"/>
      <c r="V1127" s="49"/>
      <c r="W1127" s="37"/>
      <c r="X1127" s="60"/>
      <c r="Y1127" s="37"/>
      <c r="Z1127" s="37"/>
      <c r="AA1127" s="37"/>
      <c r="AB1127" s="37"/>
      <c r="AC1127" s="37"/>
    </row>
    <row r="1128" spans="1:29" ht="45" customHeight="1">
      <c r="A1128" s="54"/>
      <c r="B1128" s="55" t="str">
        <f t="shared" si="8"/>
        <v>월</v>
      </c>
      <c r="C1128" s="55" t="str">
        <f t="shared" si="9"/>
        <v>00년 1월 1주차</v>
      </c>
      <c r="D1128" s="55"/>
      <c r="E1128" s="54"/>
      <c r="F1128" s="54"/>
      <c r="G1128" s="54"/>
      <c r="H1128" s="33"/>
      <c r="I1128" s="54"/>
      <c r="J1128" s="35"/>
      <c r="K1128" s="35"/>
      <c r="L1128" s="34"/>
      <c r="M1128" s="34"/>
      <c r="N1128" s="35"/>
      <c r="O1128" s="34"/>
      <c r="P1128" s="59"/>
      <c r="Q1128" s="33"/>
      <c r="R1128" s="59"/>
      <c r="S1128" s="34"/>
      <c r="T1128" s="47"/>
      <c r="U1128" s="48"/>
      <c r="V1128" s="49"/>
      <c r="W1128" s="37"/>
      <c r="X1128" s="60"/>
      <c r="Y1128" s="37"/>
      <c r="Z1128" s="37"/>
      <c r="AA1128" s="37"/>
      <c r="AB1128" s="37"/>
      <c r="AC1128" s="37"/>
    </row>
    <row r="1129" spans="1:29" ht="45" customHeight="1">
      <c r="A1129" s="54"/>
      <c r="B1129" s="55" t="str">
        <f t="shared" si="8"/>
        <v>월</v>
      </c>
      <c r="C1129" s="55" t="str">
        <f t="shared" si="9"/>
        <v>00년 1월 1주차</v>
      </c>
      <c r="D1129" s="55"/>
      <c r="E1129" s="54"/>
      <c r="F1129" s="54"/>
      <c r="G1129" s="54"/>
      <c r="H1129" s="33"/>
      <c r="I1129" s="54"/>
      <c r="J1129" s="35"/>
      <c r="K1129" s="35"/>
      <c r="L1129" s="34"/>
      <c r="M1129" s="34"/>
      <c r="N1129" s="35"/>
      <c r="O1129" s="34"/>
      <c r="P1129" s="59"/>
      <c r="Q1129" s="33"/>
      <c r="R1129" s="59"/>
      <c r="S1129" s="34"/>
      <c r="T1129" s="47"/>
      <c r="U1129" s="48"/>
      <c r="V1129" s="49"/>
      <c r="W1129" s="37"/>
      <c r="X1129" s="60"/>
      <c r="Y1129" s="37"/>
      <c r="Z1129" s="37"/>
      <c r="AA1129" s="37"/>
      <c r="AB1129" s="37"/>
      <c r="AC1129" s="37"/>
    </row>
    <row r="1130" spans="1:29" ht="45" customHeight="1">
      <c r="A1130" s="54"/>
      <c r="B1130" s="55" t="str">
        <f t="shared" si="8"/>
        <v>월</v>
      </c>
      <c r="C1130" s="55" t="str">
        <f t="shared" si="9"/>
        <v>00년 1월 1주차</v>
      </c>
      <c r="D1130" s="55"/>
      <c r="E1130" s="54"/>
      <c r="F1130" s="54"/>
      <c r="G1130" s="54"/>
      <c r="H1130" s="33"/>
      <c r="I1130" s="54"/>
      <c r="J1130" s="35"/>
      <c r="K1130" s="35"/>
      <c r="L1130" s="34"/>
      <c r="M1130" s="34"/>
      <c r="N1130" s="35"/>
      <c r="O1130" s="34"/>
      <c r="P1130" s="59"/>
      <c r="Q1130" s="33"/>
      <c r="R1130" s="59"/>
      <c r="S1130" s="34"/>
      <c r="T1130" s="47"/>
      <c r="U1130" s="48"/>
      <c r="V1130" s="49"/>
      <c r="W1130" s="37"/>
      <c r="X1130" s="60"/>
      <c r="Y1130" s="37"/>
      <c r="Z1130" s="37"/>
      <c r="AA1130" s="37"/>
      <c r="AB1130" s="37"/>
      <c r="AC1130" s="37"/>
    </row>
    <row r="1131" spans="1:29" ht="45" customHeight="1">
      <c r="A1131" s="54"/>
      <c r="B1131" s="55" t="str">
        <f t="shared" si="8"/>
        <v>월</v>
      </c>
      <c r="C1131" s="55" t="str">
        <f t="shared" si="9"/>
        <v>00년 1월 1주차</v>
      </c>
      <c r="D1131" s="55"/>
      <c r="E1131" s="54"/>
      <c r="F1131" s="54"/>
      <c r="G1131" s="54"/>
      <c r="H1131" s="33"/>
      <c r="I1131" s="54"/>
      <c r="J1131" s="35"/>
      <c r="K1131" s="35"/>
      <c r="L1131" s="34"/>
      <c r="M1131" s="34"/>
      <c r="N1131" s="35"/>
      <c r="O1131" s="34"/>
      <c r="P1131" s="59"/>
      <c r="Q1131" s="33"/>
      <c r="R1131" s="59"/>
      <c r="S1131" s="34"/>
      <c r="T1131" s="47"/>
      <c r="U1131" s="48"/>
      <c r="V1131" s="49"/>
      <c r="W1131" s="37"/>
      <c r="X1131" s="60"/>
      <c r="Y1131" s="37"/>
      <c r="Z1131" s="37"/>
      <c r="AA1131" s="37"/>
      <c r="AB1131" s="37"/>
      <c r="AC1131" s="37"/>
    </row>
    <row r="1132" spans="1:29" ht="45" customHeight="1">
      <c r="A1132" s="54"/>
      <c r="B1132" s="55" t="str">
        <f t="shared" si="8"/>
        <v>월</v>
      </c>
      <c r="C1132" s="55" t="str">
        <f t="shared" si="9"/>
        <v>00년 1월 1주차</v>
      </c>
      <c r="D1132" s="55"/>
      <c r="E1132" s="54"/>
      <c r="F1132" s="54"/>
      <c r="G1132" s="54"/>
      <c r="H1132" s="33"/>
      <c r="I1132" s="54"/>
      <c r="J1132" s="35"/>
      <c r="K1132" s="35"/>
      <c r="L1132" s="34"/>
      <c r="M1132" s="34"/>
      <c r="N1132" s="35"/>
      <c r="O1132" s="34"/>
      <c r="P1132" s="59"/>
      <c r="Q1132" s="33"/>
      <c r="R1132" s="59"/>
      <c r="S1132" s="34"/>
      <c r="T1132" s="47"/>
      <c r="U1132" s="48"/>
      <c r="V1132" s="49"/>
      <c r="W1132" s="37"/>
      <c r="X1132" s="60"/>
      <c r="Y1132" s="37"/>
      <c r="Z1132" s="37"/>
      <c r="AA1132" s="37"/>
      <c r="AB1132" s="37"/>
      <c r="AC1132" s="37"/>
    </row>
    <row r="1133" spans="1:29" ht="45" customHeight="1">
      <c r="A1133" s="54"/>
      <c r="B1133" s="55" t="str">
        <f t="shared" si="8"/>
        <v>월</v>
      </c>
      <c r="C1133" s="55" t="str">
        <f t="shared" si="9"/>
        <v>00년 1월 1주차</v>
      </c>
      <c r="D1133" s="55"/>
      <c r="E1133" s="54"/>
      <c r="F1133" s="54"/>
      <c r="G1133" s="54"/>
      <c r="H1133" s="33"/>
      <c r="I1133" s="54"/>
      <c r="J1133" s="35"/>
      <c r="K1133" s="35"/>
      <c r="L1133" s="34"/>
      <c r="M1133" s="34"/>
      <c r="N1133" s="35"/>
      <c r="O1133" s="34"/>
      <c r="P1133" s="59"/>
      <c r="Q1133" s="33"/>
      <c r="R1133" s="59"/>
      <c r="S1133" s="34"/>
      <c r="T1133" s="47"/>
      <c r="U1133" s="48"/>
      <c r="V1133" s="49"/>
      <c r="W1133" s="37"/>
      <c r="X1133" s="60"/>
      <c r="Y1133" s="37"/>
      <c r="Z1133" s="37"/>
      <c r="AA1133" s="37"/>
      <c r="AB1133" s="37"/>
      <c r="AC1133" s="37"/>
    </row>
    <row r="1134" spans="1:29" ht="45" customHeight="1">
      <c r="A1134" s="54"/>
      <c r="B1134" s="55" t="str">
        <f t="shared" si="8"/>
        <v>월</v>
      </c>
      <c r="C1134" s="55" t="str">
        <f t="shared" si="9"/>
        <v>00년 1월 1주차</v>
      </c>
      <c r="D1134" s="55"/>
      <c r="E1134" s="54"/>
      <c r="F1134" s="54"/>
      <c r="G1134" s="54"/>
      <c r="H1134" s="33"/>
      <c r="I1134" s="54"/>
      <c r="J1134" s="35"/>
      <c r="K1134" s="35"/>
      <c r="L1134" s="34"/>
      <c r="M1134" s="34"/>
      <c r="N1134" s="35"/>
      <c r="O1134" s="34"/>
      <c r="P1134" s="59"/>
      <c r="Q1134" s="33"/>
      <c r="R1134" s="59"/>
      <c r="S1134" s="34"/>
      <c r="T1134" s="47"/>
      <c r="U1134" s="48"/>
      <c r="V1134" s="49"/>
      <c r="W1134" s="37"/>
      <c r="X1134" s="60"/>
      <c r="Y1134" s="37"/>
      <c r="Z1134" s="37"/>
      <c r="AA1134" s="37"/>
      <c r="AB1134" s="37"/>
      <c r="AC1134" s="37"/>
    </row>
    <row r="1135" spans="1:29" ht="45" customHeight="1">
      <c r="A1135" s="54"/>
      <c r="B1135" s="55" t="str">
        <f t="shared" si="8"/>
        <v>월</v>
      </c>
      <c r="C1135" s="55" t="str">
        <f t="shared" si="9"/>
        <v>00년 1월 1주차</v>
      </c>
      <c r="D1135" s="55"/>
      <c r="E1135" s="54"/>
      <c r="F1135" s="54"/>
      <c r="G1135" s="54"/>
      <c r="H1135" s="33"/>
      <c r="I1135" s="54"/>
      <c r="J1135" s="35"/>
      <c r="K1135" s="35"/>
      <c r="L1135" s="34"/>
      <c r="M1135" s="34"/>
      <c r="N1135" s="35"/>
      <c r="O1135" s="34"/>
      <c r="P1135" s="59"/>
      <c r="Q1135" s="33"/>
      <c r="R1135" s="59"/>
      <c r="S1135" s="34"/>
      <c r="T1135" s="47"/>
      <c r="U1135" s="48"/>
      <c r="V1135" s="49"/>
      <c r="W1135" s="37"/>
      <c r="X1135" s="60"/>
      <c r="Y1135" s="37"/>
      <c r="Z1135" s="37"/>
      <c r="AA1135" s="37"/>
      <c r="AB1135" s="37"/>
      <c r="AC1135" s="37"/>
    </row>
    <row r="1136" spans="1:29" ht="45" customHeight="1">
      <c r="A1136" s="54"/>
      <c r="B1136" s="55" t="str">
        <f t="shared" si="8"/>
        <v>월</v>
      </c>
      <c r="C1136" s="55" t="str">
        <f t="shared" si="9"/>
        <v>00년 1월 1주차</v>
      </c>
      <c r="D1136" s="55"/>
      <c r="E1136" s="54"/>
      <c r="F1136" s="54"/>
      <c r="G1136" s="54"/>
      <c r="H1136" s="33"/>
      <c r="I1136" s="54"/>
      <c r="J1136" s="35"/>
      <c r="K1136" s="35"/>
      <c r="L1136" s="34"/>
      <c r="M1136" s="34"/>
      <c r="N1136" s="35"/>
      <c r="O1136" s="34"/>
      <c r="P1136" s="59"/>
      <c r="Q1136" s="33"/>
      <c r="R1136" s="59"/>
      <c r="S1136" s="34"/>
      <c r="T1136" s="47"/>
      <c r="U1136" s="48"/>
      <c r="V1136" s="49"/>
      <c r="W1136" s="37"/>
      <c r="X1136" s="60"/>
      <c r="Y1136" s="37"/>
      <c r="Z1136" s="37"/>
      <c r="AA1136" s="37"/>
      <c r="AB1136" s="37"/>
      <c r="AC1136" s="37"/>
    </row>
    <row r="1137" spans="1:29" ht="45" customHeight="1">
      <c r="A1137" s="54"/>
      <c r="B1137" s="55" t="str">
        <f t="shared" si="8"/>
        <v>월</v>
      </c>
      <c r="C1137" s="55" t="str">
        <f t="shared" si="9"/>
        <v>00년 1월 1주차</v>
      </c>
      <c r="D1137" s="55"/>
      <c r="E1137" s="54"/>
      <c r="F1137" s="54"/>
      <c r="G1137" s="54"/>
      <c r="H1137" s="33"/>
      <c r="I1137" s="54"/>
      <c r="J1137" s="35"/>
      <c r="K1137" s="35"/>
      <c r="L1137" s="34"/>
      <c r="M1137" s="34"/>
      <c r="N1137" s="35"/>
      <c r="O1137" s="34"/>
      <c r="P1137" s="59"/>
      <c r="Q1137" s="33"/>
      <c r="R1137" s="59"/>
      <c r="S1137" s="34"/>
      <c r="T1137" s="47"/>
      <c r="U1137" s="48"/>
      <c r="V1137" s="49"/>
      <c r="W1137" s="37"/>
      <c r="X1137" s="60"/>
      <c r="Y1137" s="37"/>
      <c r="Z1137" s="37"/>
      <c r="AA1137" s="37"/>
      <c r="AB1137" s="37"/>
      <c r="AC1137" s="37"/>
    </row>
    <row r="1138" spans="1:29" ht="45" customHeight="1">
      <c r="A1138" s="54"/>
      <c r="B1138" s="55" t="str">
        <f t="shared" si="8"/>
        <v>월</v>
      </c>
      <c r="C1138" s="55" t="str">
        <f t="shared" si="9"/>
        <v>00년 1월 1주차</v>
      </c>
      <c r="D1138" s="55"/>
      <c r="E1138" s="54"/>
      <c r="F1138" s="54"/>
      <c r="G1138" s="54"/>
      <c r="H1138" s="33"/>
      <c r="I1138" s="54"/>
      <c r="J1138" s="35"/>
      <c r="K1138" s="35"/>
      <c r="L1138" s="34"/>
      <c r="M1138" s="34"/>
      <c r="N1138" s="35"/>
      <c r="O1138" s="34"/>
      <c r="P1138" s="59"/>
      <c r="Q1138" s="33"/>
      <c r="R1138" s="59"/>
      <c r="S1138" s="34"/>
      <c r="T1138" s="47"/>
      <c r="U1138" s="48"/>
      <c r="V1138" s="49"/>
      <c r="W1138" s="37"/>
      <c r="X1138" s="60"/>
      <c r="Y1138" s="37"/>
      <c r="Z1138" s="37"/>
      <c r="AA1138" s="37"/>
      <c r="AB1138" s="37"/>
      <c r="AC1138" s="37"/>
    </row>
    <row r="1139" spans="1:29" ht="45" customHeight="1">
      <c r="A1139" s="54"/>
      <c r="B1139" s="55" t="str">
        <f t="shared" si="8"/>
        <v>월</v>
      </c>
      <c r="C1139" s="55" t="str">
        <f t="shared" si="9"/>
        <v>00년 1월 1주차</v>
      </c>
      <c r="D1139" s="55"/>
      <c r="E1139" s="54"/>
      <c r="F1139" s="54"/>
      <c r="G1139" s="54"/>
      <c r="H1139" s="33"/>
      <c r="I1139" s="54"/>
      <c r="J1139" s="35"/>
      <c r="K1139" s="35"/>
      <c r="L1139" s="34"/>
      <c r="M1139" s="34"/>
      <c r="N1139" s="35"/>
      <c r="O1139" s="34"/>
      <c r="P1139" s="59"/>
      <c r="Q1139" s="33"/>
      <c r="R1139" s="59"/>
      <c r="S1139" s="34"/>
      <c r="T1139" s="47"/>
      <c r="U1139" s="48"/>
      <c r="V1139" s="49"/>
      <c r="W1139" s="37"/>
      <c r="X1139" s="60"/>
      <c r="Y1139" s="37"/>
      <c r="Z1139" s="37"/>
      <c r="AA1139" s="37"/>
      <c r="AB1139" s="37"/>
      <c r="AC1139" s="37"/>
    </row>
    <row r="1140" spans="1:29" ht="45" customHeight="1">
      <c r="A1140" s="54"/>
      <c r="B1140" s="55" t="str">
        <f t="shared" si="8"/>
        <v>월</v>
      </c>
      <c r="C1140" s="55" t="str">
        <f t="shared" si="9"/>
        <v>00년 1월 1주차</v>
      </c>
      <c r="D1140" s="55"/>
      <c r="E1140" s="54"/>
      <c r="F1140" s="54"/>
      <c r="G1140" s="54"/>
      <c r="H1140" s="33"/>
      <c r="I1140" s="54"/>
      <c r="J1140" s="35"/>
      <c r="K1140" s="35"/>
      <c r="L1140" s="34"/>
      <c r="M1140" s="34"/>
      <c r="N1140" s="35"/>
      <c r="O1140" s="34"/>
      <c r="P1140" s="59"/>
      <c r="Q1140" s="33"/>
      <c r="R1140" s="59"/>
      <c r="S1140" s="34"/>
      <c r="T1140" s="47"/>
      <c r="U1140" s="48"/>
      <c r="V1140" s="49"/>
      <c r="W1140" s="37"/>
      <c r="X1140" s="60"/>
      <c r="Y1140" s="37"/>
      <c r="Z1140" s="37"/>
      <c r="AA1140" s="37"/>
      <c r="AB1140" s="37"/>
      <c r="AC1140" s="37"/>
    </row>
    <row r="1141" spans="1:29" ht="45" customHeight="1">
      <c r="A1141" s="54"/>
      <c r="B1141" s="55" t="str">
        <f t="shared" si="8"/>
        <v>월</v>
      </c>
      <c r="C1141" s="55" t="str">
        <f t="shared" si="9"/>
        <v>00년 1월 1주차</v>
      </c>
      <c r="D1141" s="55"/>
      <c r="E1141" s="54"/>
      <c r="F1141" s="54"/>
      <c r="G1141" s="54"/>
      <c r="H1141" s="33"/>
      <c r="I1141" s="54"/>
      <c r="J1141" s="35"/>
      <c r="K1141" s="35"/>
      <c r="L1141" s="34"/>
      <c r="M1141" s="34"/>
      <c r="N1141" s="35"/>
      <c r="O1141" s="34"/>
      <c r="P1141" s="59"/>
      <c r="Q1141" s="33"/>
      <c r="R1141" s="59"/>
      <c r="S1141" s="34"/>
      <c r="T1141" s="47"/>
      <c r="U1141" s="48"/>
      <c r="V1141" s="49"/>
      <c r="W1141" s="37"/>
      <c r="X1141" s="60"/>
      <c r="Y1141" s="37"/>
      <c r="Z1141" s="37"/>
      <c r="AA1141" s="37"/>
      <c r="AB1141" s="37"/>
      <c r="AC1141" s="37"/>
    </row>
    <row r="1142" spans="1:29" ht="45" customHeight="1">
      <c r="A1142" s="54"/>
      <c r="B1142" s="55" t="str">
        <f t="shared" si="8"/>
        <v>월</v>
      </c>
      <c r="C1142" s="55" t="str">
        <f t="shared" si="9"/>
        <v>00년 1월 1주차</v>
      </c>
      <c r="D1142" s="55"/>
      <c r="E1142" s="54"/>
      <c r="F1142" s="54"/>
      <c r="G1142" s="54"/>
      <c r="H1142" s="33"/>
      <c r="I1142" s="54"/>
      <c r="J1142" s="35"/>
      <c r="K1142" s="35"/>
      <c r="L1142" s="34"/>
      <c r="M1142" s="34"/>
      <c r="N1142" s="35"/>
      <c r="O1142" s="34"/>
      <c r="P1142" s="59"/>
      <c r="Q1142" s="33"/>
      <c r="R1142" s="59"/>
      <c r="S1142" s="34"/>
      <c r="T1142" s="47"/>
      <c r="U1142" s="48"/>
      <c r="V1142" s="49"/>
      <c r="W1142" s="37"/>
      <c r="X1142" s="60"/>
      <c r="Y1142" s="37"/>
      <c r="Z1142" s="37"/>
      <c r="AA1142" s="37"/>
      <c r="AB1142" s="37"/>
      <c r="AC1142" s="37"/>
    </row>
    <row r="1143" spans="1:29" ht="45" customHeight="1">
      <c r="A1143" s="54"/>
      <c r="B1143" s="55" t="str">
        <f t="shared" si="8"/>
        <v>월</v>
      </c>
      <c r="C1143" s="55" t="str">
        <f t="shared" si="9"/>
        <v>00년 1월 1주차</v>
      </c>
      <c r="D1143" s="55"/>
      <c r="E1143" s="54"/>
      <c r="F1143" s="54"/>
      <c r="G1143" s="54"/>
      <c r="H1143" s="33"/>
      <c r="I1143" s="54"/>
      <c r="J1143" s="35"/>
      <c r="K1143" s="35"/>
      <c r="L1143" s="34"/>
      <c r="M1143" s="34"/>
      <c r="N1143" s="35"/>
      <c r="O1143" s="34"/>
      <c r="P1143" s="59"/>
      <c r="Q1143" s="33"/>
      <c r="R1143" s="59"/>
      <c r="S1143" s="34"/>
      <c r="T1143" s="47"/>
      <c r="U1143" s="48"/>
      <c r="V1143" s="49"/>
      <c r="W1143" s="37"/>
      <c r="X1143" s="60"/>
      <c r="Y1143" s="37"/>
      <c r="Z1143" s="37"/>
      <c r="AA1143" s="37"/>
      <c r="AB1143" s="37"/>
      <c r="AC1143" s="37"/>
    </row>
    <row r="1144" spans="1:29" ht="45" customHeight="1">
      <c r="A1144" s="54"/>
      <c r="B1144" s="55" t="str">
        <f t="shared" si="8"/>
        <v>월</v>
      </c>
      <c r="C1144" s="55" t="str">
        <f t="shared" si="9"/>
        <v>00년 1월 1주차</v>
      </c>
      <c r="D1144" s="55"/>
      <c r="E1144" s="54"/>
      <c r="F1144" s="54"/>
      <c r="G1144" s="54"/>
      <c r="H1144" s="33"/>
      <c r="I1144" s="54"/>
      <c r="J1144" s="35"/>
      <c r="K1144" s="35"/>
      <c r="L1144" s="34"/>
      <c r="M1144" s="34"/>
      <c r="N1144" s="35"/>
      <c r="O1144" s="34"/>
      <c r="P1144" s="59"/>
      <c r="Q1144" s="33"/>
      <c r="R1144" s="59"/>
      <c r="S1144" s="34"/>
      <c r="T1144" s="47"/>
      <c r="U1144" s="48"/>
      <c r="V1144" s="49"/>
      <c r="W1144" s="37"/>
      <c r="X1144" s="60"/>
      <c r="Y1144" s="37"/>
      <c r="Z1144" s="37"/>
      <c r="AA1144" s="37"/>
      <c r="AB1144" s="37"/>
      <c r="AC1144" s="37"/>
    </row>
    <row r="1145" spans="1:29" ht="45" customHeight="1">
      <c r="A1145" s="54"/>
      <c r="B1145" s="55" t="str">
        <f t="shared" si="8"/>
        <v>월</v>
      </c>
      <c r="C1145" s="55" t="str">
        <f t="shared" si="9"/>
        <v>00년 1월 1주차</v>
      </c>
      <c r="D1145" s="55"/>
      <c r="E1145" s="54"/>
      <c r="F1145" s="54"/>
      <c r="G1145" s="54"/>
      <c r="H1145" s="33"/>
      <c r="I1145" s="54"/>
      <c r="J1145" s="35"/>
      <c r="K1145" s="35"/>
      <c r="L1145" s="34"/>
      <c r="M1145" s="34"/>
      <c r="N1145" s="35"/>
      <c r="O1145" s="34"/>
      <c r="P1145" s="59"/>
      <c r="Q1145" s="33"/>
      <c r="R1145" s="59"/>
      <c r="S1145" s="34"/>
      <c r="T1145" s="47"/>
      <c r="U1145" s="48"/>
      <c r="V1145" s="49"/>
      <c r="W1145" s="37"/>
      <c r="X1145" s="60"/>
      <c r="Y1145" s="37"/>
      <c r="Z1145" s="37"/>
      <c r="AA1145" s="37"/>
      <c r="AB1145" s="37"/>
      <c r="AC1145" s="37"/>
    </row>
    <row r="1146" spans="1:29" ht="45" customHeight="1">
      <c r="A1146" s="54"/>
      <c r="B1146" s="55" t="str">
        <f t="shared" si="8"/>
        <v>월</v>
      </c>
      <c r="C1146" s="55" t="str">
        <f t="shared" si="9"/>
        <v>00년 1월 1주차</v>
      </c>
      <c r="D1146" s="55"/>
      <c r="E1146" s="54"/>
      <c r="F1146" s="54"/>
      <c r="G1146" s="54"/>
      <c r="H1146" s="33"/>
      <c r="I1146" s="54"/>
      <c r="J1146" s="35"/>
      <c r="K1146" s="35"/>
      <c r="L1146" s="34"/>
      <c r="M1146" s="34"/>
      <c r="N1146" s="35"/>
      <c r="O1146" s="34"/>
      <c r="P1146" s="59"/>
      <c r="Q1146" s="33"/>
      <c r="R1146" s="59"/>
      <c r="S1146" s="34"/>
      <c r="T1146" s="47"/>
      <c r="U1146" s="48"/>
      <c r="V1146" s="49"/>
      <c r="W1146" s="37"/>
      <c r="X1146" s="60"/>
      <c r="Y1146" s="37"/>
      <c r="Z1146" s="37"/>
      <c r="AA1146" s="37"/>
      <c r="AB1146" s="37"/>
      <c r="AC1146" s="37"/>
    </row>
    <row r="1147" spans="1:29" ht="45" customHeight="1">
      <c r="A1147" s="54"/>
      <c r="B1147" s="55" t="str">
        <f t="shared" si="8"/>
        <v>월</v>
      </c>
      <c r="C1147" s="55" t="str">
        <f t="shared" si="9"/>
        <v>00년 1월 1주차</v>
      </c>
      <c r="D1147" s="55"/>
      <c r="E1147" s="54"/>
      <c r="F1147" s="54"/>
      <c r="G1147" s="54"/>
      <c r="H1147" s="33"/>
      <c r="I1147" s="54"/>
      <c r="J1147" s="35"/>
      <c r="K1147" s="35"/>
      <c r="L1147" s="34"/>
      <c r="M1147" s="34"/>
      <c r="N1147" s="35"/>
      <c r="O1147" s="34"/>
      <c r="P1147" s="59"/>
      <c r="Q1147" s="33"/>
      <c r="R1147" s="59"/>
      <c r="S1147" s="34"/>
      <c r="T1147" s="47"/>
      <c r="U1147" s="48"/>
      <c r="V1147" s="49"/>
      <c r="W1147" s="37"/>
      <c r="X1147" s="60"/>
      <c r="Y1147" s="37"/>
      <c r="Z1147" s="37"/>
      <c r="AA1147" s="37"/>
      <c r="AB1147" s="37"/>
      <c r="AC1147" s="37"/>
    </row>
    <row r="1148" spans="1:29" ht="45" customHeight="1">
      <c r="A1148" s="54"/>
      <c r="B1148" s="55" t="str">
        <f t="shared" si="8"/>
        <v>월</v>
      </c>
      <c r="C1148" s="55" t="str">
        <f t="shared" si="9"/>
        <v>00년 1월 1주차</v>
      </c>
      <c r="D1148" s="55"/>
      <c r="E1148" s="54"/>
      <c r="F1148" s="54"/>
      <c r="G1148" s="54"/>
      <c r="H1148" s="33"/>
      <c r="I1148" s="54"/>
      <c r="J1148" s="35"/>
      <c r="K1148" s="35"/>
      <c r="L1148" s="34"/>
      <c r="M1148" s="34"/>
      <c r="N1148" s="35"/>
      <c r="O1148" s="34"/>
      <c r="P1148" s="59"/>
      <c r="Q1148" s="33"/>
      <c r="R1148" s="59"/>
      <c r="S1148" s="34"/>
      <c r="T1148" s="47"/>
      <c r="U1148" s="48"/>
      <c r="V1148" s="49"/>
      <c r="W1148" s="37"/>
      <c r="X1148" s="60"/>
      <c r="Y1148" s="37"/>
      <c r="Z1148" s="37"/>
      <c r="AA1148" s="37"/>
      <c r="AB1148" s="37"/>
      <c r="AC1148" s="37"/>
    </row>
    <row r="1149" spans="1:29" ht="45" customHeight="1">
      <c r="A1149" s="54"/>
      <c r="B1149" s="55" t="str">
        <f t="shared" si="8"/>
        <v>월</v>
      </c>
      <c r="C1149" s="55" t="str">
        <f t="shared" si="9"/>
        <v>00년 1월 1주차</v>
      </c>
      <c r="D1149" s="55"/>
      <c r="E1149" s="54"/>
      <c r="F1149" s="54"/>
      <c r="G1149" s="54"/>
      <c r="H1149" s="33"/>
      <c r="I1149" s="54"/>
      <c r="J1149" s="35"/>
      <c r="K1149" s="35"/>
      <c r="L1149" s="34"/>
      <c r="M1149" s="34"/>
      <c r="N1149" s="35"/>
      <c r="O1149" s="34"/>
      <c r="P1149" s="59"/>
      <c r="Q1149" s="33"/>
      <c r="R1149" s="59"/>
      <c r="S1149" s="34"/>
      <c r="T1149" s="47"/>
      <c r="U1149" s="48"/>
      <c r="V1149" s="49"/>
      <c r="W1149" s="37"/>
      <c r="X1149" s="60"/>
      <c r="Y1149" s="37"/>
      <c r="Z1149" s="37"/>
      <c r="AA1149" s="37"/>
      <c r="AB1149" s="37"/>
      <c r="AC1149" s="37"/>
    </row>
    <row r="1150" spans="1:29" ht="45" customHeight="1">
      <c r="A1150" s="54"/>
      <c r="B1150" s="55" t="str">
        <f t="shared" si="8"/>
        <v>월</v>
      </c>
      <c r="C1150" s="55" t="str">
        <f t="shared" si="9"/>
        <v>00년 1월 1주차</v>
      </c>
      <c r="D1150" s="55"/>
      <c r="E1150" s="54"/>
      <c r="F1150" s="54"/>
      <c r="G1150" s="54"/>
      <c r="H1150" s="33"/>
      <c r="I1150" s="54"/>
      <c r="J1150" s="35"/>
      <c r="K1150" s="35"/>
      <c r="L1150" s="34"/>
      <c r="M1150" s="34"/>
      <c r="N1150" s="35"/>
      <c r="O1150" s="34"/>
      <c r="P1150" s="59"/>
      <c r="Q1150" s="33"/>
      <c r="R1150" s="59"/>
      <c r="S1150" s="34"/>
      <c r="T1150" s="47"/>
      <c r="U1150" s="48"/>
      <c r="V1150" s="49"/>
      <c r="W1150" s="37"/>
      <c r="X1150" s="60"/>
      <c r="Y1150" s="37"/>
      <c r="Z1150" s="37"/>
      <c r="AA1150" s="37"/>
      <c r="AB1150" s="37"/>
      <c r="AC1150" s="37"/>
    </row>
    <row r="1151" spans="1:29" ht="45" customHeight="1">
      <c r="A1151" s="54"/>
      <c r="B1151" s="55" t="str">
        <f t="shared" si="8"/>
        <v>월</v>
      </c>
      <c r="C1151" s="55" t="str">
        <f t="shared" si="9"/>
        <v>00년 1월 1주차</v>
      </c>
      <c r="D1151" s="55"/>
      <c r="E1151" s="54"/>
      <c r="F1151" s="54"/>
      <c r="G1151" s="54"/>
      <c r="H1151" s="33"/>
      <c r="I1151" s="54"/>
      <c r="J1151" s="35"/>
      <c r="K1151" s="35"/>
      <c r="L1151" s="34"/>
      <c r="M1151" s="34"/>
      <c r="N1151" s="35"/>
      <c r="O1151" s="34"/>
      <c r="P1151" s="59"/>
      <c r="Q1151" s="33"/>
      <c r="R1151" s="59"/>
      <c r="S1151" s="34"/>
      <c r="T1151" s="47"/>
      <c r="U1151" s="48"/>
      <c r="V1151" s="49"/>
      <c r="W1151" s="37"/>
      <c r="X1151" s="60"/>
      <c r="Y1151" s="37"/>
      <c r="Z1151" s="37"/>
      <c r="AA1151" s="37"/>
      <c r="AB1151" s="37"/>
      <c r="AC1151" s="37"/>
    </row>
    <row r="1152" spans="1:29" ht="45" customHeight="1">
      <c r="A1152" s="54"/>
      <c r="B1152" s="55" t="str">
        <f t="shared" si="8"/>
        <v>월</v>
      </c>
      <c r="C1152" s="55" t="str">
        <f t="shared" si="9"/>
        <v>00년 1월 1주차</v>
      </c>
      <c r="D1152" s="55"/>
      <c r="E1152" s="54"/>
      <c r="F1152" s="54"/>
      <c r="G1152" s="54"/>
      <c r="H1152" s="33"/>
      <c r="I1152" s="54"/>
      <c r="J1152" s="35"/>
      <c r="K1152" s="35"/>
      <c r="L1152" s="34"/>
      <c r="M1152" s="34"/>
      <c r="N1152" s="35"/>
      <c r="O1152" s="34"/>
      <c r="P1152" s="59"/>
      <c r="Q1152" s="33"/>
      <c r="R1152" s="59"/>
      <c r="S1152" s="34"/>
      <c r="T1152" s="47"/>
      <c r="U1152" s="48"/>
      <c r="V1152" s="49"/>
      <c r="W1152" s="37"/>
      <c r="X1152" s="60"/>
      <c r="Y1152" s="37"/>
      <c r="Z1152" s="37"/>
      <c r="AA1152" s="37"/>
      <c r="AB1152" s="37"/>
      <c r="AC1152" s="37"/>
    </row>
    <row r="1153" spans="1:29" ht="45" customHeight="1">
      <c r="A1153" s="54"/>
      <c r="B1153" s="55" t="str">
        <f t="shared" si="8"/>
        <v>월</v>
      </c>
      <c r="C1153" s="55" t="str">
        <f t="shared" si="9"/>
        <v>00년 1월 1주차</v>
      </c>
      <c r="D1153" s="55"/>
      <c r="E1153" s="54"/>
      <c r="F1153" s="54"/>
      <c r="G1153" s="54"/>
      <c r="H1153" s="33"/>
      <c r="I1153" s="54"/>
      <c r="J1153" s="35"/>
      <c r="K1153" s="35"/>
      <c r="L1153" s="34"/>
      <c r="M1153" s="34"/>
      <c r="N1153" s="35"/>
      <c r="O1153" s="34"/>
      <c r="P1153" s="59"/>
      <c r="Q1153" s="33"/>
      <c r="R1153" s="59"/>
      <c r="S1153" s="34"/>
      <c r="T1153" s="47"/>
      <c r="U1153" s="48"/>
      <c r="V1153" s="49"/>
      <c r="W1153" s="37"/>
      <c r="X1153" s="60"/>
      <c r="Y1153" s="37"/>
      <c r="Z1153" s="37"/>
      <c r="AA1153" s="37"/>
      <c r="AB1153" s="37"/>
      <c r="AC1153" s="37"/>
    </row>
    <row r="1154" spans="1:29" ht="45" customHeight="1">
      <c r="A1154" s="54"/>
      <c r="B1154" s="55" t="str">
        <f t="shared" si="8"/>
        <v>월</v>
      </c>
      <c r="C1154" s="55" t="str">
        <f t="shared" si="9"/>
        <v>00년 1월 1주차</v>
      </c>
      <c r="D1154" s="55"/>
      <c r="E1154" s="54"/>
      <c r="F1154" s="54"/>
      <c r="G1154" s="54"/>
      <c r="H1154" s="33"/>
      <c r="I1154" s="54"/>
      <c r="J1154" s="35"/>
      <c r="K1154" s="35"/>
      <c r="L1154" s="34"/>
      <c r="M1154" s="34"/>
      <c r="N1154" s="35"/>
      <c r="O1154" s="34"/>
      <c r="P1154" s="59"/>
      <c r="Q1154" s="33"/>
      <c r="R1154" s="59"/>
      <c r="S1154" s="34"/>
      <c r="T1154" s="47"/>
      <c r="U1154" s="48"/>
      <c r="V1154" s="49"/>
      <c r="W1154" s="37"/>
      <c r="X1154" s="60"/>
      <c r="Y1154" s="37"/>
      <c r="Z1154" s="37"/>
      <c r="AA1154" s="37"/>
      <c r="AB1154" s="37"/>
      <c r="AC1154" s="37"/>
    </row>
    <row r="1155" spans="1:29" ht="45" customHeight="1">
      <c r="A1155" s="54"/>
      <c r="B1155" s="55" t="str">
        <f t="shared" si="8"/>
        <v>월</v>
      </c>
      <c r="C1155" s="55" t="str">
        <f t="shared" si="9"/>
        <v>00년 1월 1주차</v>
      </c>
      <c r="D1155" s="55"/>
      <c r="E1155" s="54"/>
      <c r="F1155" s="54"/>
      <c r="G1155" s="54"/>
      <c r="H1155" s="33"/>
      <c r="I1155" s="54"/>
      <c r="J1155" s="35"/>
      <c r="K1155" s="35"/>
      <c r="L1155" s="34"/>
      <c r="M1155" s="34"/>
      <c r="N1155" s="35"/>
      <c r="O1155" s="34"/>
      <c r="P1155" s="59"/>
      <c r="Q1155" s="33"/>
      <c r="R1155" s="59"/>
      <c r="S1155" s="34"/>
      <c r="T1155" s="47"/>
      <c r="U1155" s="48"/>
      <c r="V1155" s="49"/>
      <c r="W1155" s="37"/>
      <c r="X1155" s="60"/>
      <c r="Y1155" s="37"/>
      <c r="Z1155" s="37"/>
      <c r="AA1155" s="37"/>
      <c r="AB1155" s="37"/>
      <c r="AC1155" s="37"/>
    </row>
    <row r="1156" spans="1:29" ht="45" customHeight="1">
      <c r="A1156" s="54"/>
      <c r="B1156" s="55" t="str">
        <f t="shared" si="8"/>
        <v>월</v>
      </c>
      <c r="C1156" s="55" t="str">
        <f t="shared" si="9"/>
        <v>00년 1월 1주차</v>
      </c>
      <c r="D1156" s="55"/>
      <c r="E1156" s="54"/>
      <c r="F1156" s="54"/>
      <c r="G1156" s="54"/>
      <c r="H1156" s="33"/>
      <c r="I1156" s="54"/>
      <c r="J1156" s="35"/>
      <c r="K1156" s="35"/>
      <c r="L1156" s="34"/>
      <c r="M1156" s="34"/>
      <c r="N1156" s="35"/>
      <c r="O1156" s="34"/>
      <c r="P1156" s="59"/>
      <c r="Q1156" s="33"/>
      <c r="R1156" s="59"/>
      <c r="S1156" s="34"/>
      <c r="T1156" s="47"/>
      <c r="U1156" s="48"/>
      <c r="V1156" s="49"/>
      <c r="W1156" s="37"/>
      <c r="X1156" s="60"/>
      <c r="Y1156" s="37"/>
      <c r="Z1156" s="37"/>
      <c r="AA1156" s="37"/>
      <c r="AB1156" s="37"/>
      <c r="AC1156" s="37"/>
    </row>
    <row r="1157" spans="1:29" ht="45" customHeight="1">
      <c r="A1157" s="54"/>
      <c r="B1157" s="55" t="str">
        <f t="shared" si="8"/>
        <v>월</v>
      </c>
      <c r="C1157" s="55" t="str">
        <f t="shared" si="9"/>
        <v>00년 1월 1주차</v>
      </c>
      <c r="D1157" s="55"/>
      <c r="E1157" s="54"/>
      <c r="F1157" s="54"/>
      <c r="G1157" s="54"/>
      <c r="H1157" s="33"/>
      <c r="I1157" s="54"/>
      <c r="J1157" s="35"/>
      <c r="K1157" s="35"/>
      <c r="L1157" s="34"/>
      <c r="M1157" s="34"/>
      <c r="N1157" s="35"/>
      <c r="O1157" s="34"/>
      <c r="P1157" s="59"/>
      <c r="Q1157" s="33"/>
      <c r="R1157" s="59"/>
      <c r="S1157" s="34"/>
      <c r="T1157" s="47"/>
      <c r="U1157" s="48"/>
      <c r="V1157" s="49"/>
      <c r="W1157" s="37"/>
      <c r="X1157" s="60"/>
      <c r="Y1157" s="37"/>
      <c r="Z1157" s="37"/>
      <c r="AA1157" s="37"/>
      <c r="AB1157" s="37"/>
      <c r="AC1157" s="37"/>
    </row>
    <row r="1158" spans="1:29" ht="45" customHeight="1">
      <c r="A1158" s="54"/>
      <c r="B1158" s="55" t="str">
        <f t="shared" si="8"/>
        <v>월</v>
      </c>
      <c r="C1158" s="55" t="str">
        <f t="shared" si="9"/>
        <v>00년 1월 1주차</v>
      </c>
      <c r="D1158" s="55"/>
      <c r="E1158" s="54"/>
      <c r="F1158" s="54"/>
      <c r="G1158" s="54"/>
      <c r="H1158" s="33"/>
      <c r="I1158" s="54"/>
      <c r="J1158" s="35"/>
      <c r="K1158" s="35"/>
      <c r="L1158" s="34"/>
      <c r="M1158" s="34"/>
      <c r="N1158" s="35"/>
      <c r="O1158" s="34"/>
      <c r="P1158" s="59"/>
      <c r="Q1158" s="33"/>
      <c r="R1158" s="59"/>
      <c r="S1158" s="34"/>
      <c r="T1158" s="47"/>
      <c r="U1158" s="48"/>
      <c r="V1158" s="49"/>
      <c r="W1158" s="37"/>
      <c r="X1158" s="60"/>
      <c r="Y1158" s="37"/>
      <c r="Z1158" s="37"/>
      <c r="AA1158" s="37"/>
      <c r="AB1158" s="37"/>
      <c r="AC1158" s="37"/>
    </row>
    <row r="1159" spans="1:29" ht="45" customHeight="1">
      <c r="A1159" s="54"/>
      <c r="B1159" s="55" t="str">
        <f t="shared" si="8"/>
        <v>월</v>
      </c>
      <c r="C1159" s="55" t="str">
        <f t="shared" si="9"/>
        <v>00년 1월 1주차</v>
      </c>
      <c r="D1159" s="55"/>
      <c r="E1159" s="54"/>
      <c r="F1159" s="54"/>
      <c r="G1159" s="54"/>
      <c r="H1159" s="33"/>
      <c r="I1159" s="54"/>
      <c r="J1159" s="35"/>
      <c r="K1159" s="35"/>
      <c r="L1159" s="34"/>
      <c r="M1159" s="34"/>
      <c r="N1159" s="35"/>
      <c r="O1159" s="34"/>
      <c r="P1159" s="59"/>
      <c r="Q1159" s="33"/>
      <c r="R1159" s="59"/>
      <c r="S1159" s="34"/>
      <c r="T1159" s="47"/>
      <c r="U1159" s="48"/>
      <c r="V1159" s="49"/>
      <c r="W1159" s="37"/>
      <c r="X1159" s="60"/>
      <c r="Y1159" s="37"/>
      <c r="Z1159" s="37"/>
      <c r="AA1159" s="37"/>
      <c r="AB1159" s="37"/>
      <c r="AC1159" s="37"/>
    </row>
    <row r="1160" spans="1:29" ht="45" customHeight="1">
      <c r="A1160" s="54"/>
      <c r="B1160" s="55" t="str">
        <f t="shared" si="8"/>
        <v>월</v>
      </c>
      <c r="C1160" s="55" t="str">
        <f t="shared" si="9"/>
        <v>00년 1월 1주차</v>
      </c>
      <c r="D1160" s="55"/>
      <c r="E1160" s="54"/>
      <c r="F1160" s="54"/>
      <c r="G1160" s="54"/>
      <c r="H1160" s="33"/>
      <c r="I1160" s="54"/>
      <c r="J1160" s="35"/>
      <c r="K1160" s="35"/>
      <c r="L1160" s="34"/>
      <c r="M1160" s="34"/>
      <c r="N1160" s="35"/>
      <c r="O1160" s="34"/>
      <c r="P1160" s="59"/>
      <c r="Q1160" s="33"/>
      <c r="R1160" s="59"/>
      <c r="S1160" s="34"/>
      <c r="T1160" s="47"/>
      <c r="U1160" s="48"/>
      <c r="V1160" s="49"/>
      <c r="W1160" s="37"/>
      <c r="X1160" s="60"/>
      <c r="Y1160" s="37"/>
      <c r="Z1160" s="37"/>
      <c r="AA1160" s="37"/>
      <c r="AB1160" s="37"/>
      <c r="AC1160" s="37"/>
    </row>
    <row r="1161" spans="1:29" ht="45" customHeight="1">
      <c r="A1161" s="54"/>
      <c r="B1161" s="55" t="str">
        <f t="shared" si="8"/>
        <v>월</v>
      </c>
      <c r="C1161" s="55" t="str">
        <f t="shared" si="9"/>
        <v>00년 1월 1주차</v>
      </c>
      <c r="D1161" s="55"/>
      <c r="E1161" s="54"/>
      <c r="F1161" s="54"/>
      <c r="G1161" s="54"/>
      <c r="H1161" s="33"/>
      <c r="I1161" s="54"/>
      <c r="J1161" s="35"/>
      <c r="K1161" s="35"/>
      <c r="L1161" s="34"/>
      <c r="M1161" s="34"/>
      <c r="N1161" s="35"/>
      <c r="O1161" s="34"/>
      <c r="P1161" s="59"/>
      <c r="Q1161" s="33"/>
      <c r="R1161" s="59"/>
      <c r="S1161" s="34"/>
      <c r="T1161" s="47"/>
      <c r="U1161" s="48"/>
      <c r="V1161" s="49"/>
      <c r="W1161" s="37"/>
      <c r="X1161" s="60"/>
      <c r="Y1161" s="37"/>
      <c r="Z1161" s="37"/>
      <c r="AA1161" s="37"/>
      <c r="AB1161" s="37"/>
      <c r="AC1161" s="37"/>
    </row>
    <row r="1162" spans="1:29" ht="45" customHeight="1">
      <c r="A1162" s="54"/>
      <c r="B1162" s="55" t="str">
        <f t="shared" si="8"/>
        <v>월</v>
      </c>
      <c r="C1162" s="55" t="str">
        <f t="shared" si="9"/>
        <v>00년 1월 1주차</v>
      </c>
      <c r="D1162" s="55"/>
      <c r="E1162" s="54"/>
      <c r="F1162" s="54"/>
      <c r="G1162" s="54"/>
      <c r="H1162" s="33"/>
      <c r="I1162" s="54"/>
      <c r="J1162" s="35"/>
      <c r="K1162" s="35"/>
      <c r="L1162" s="34"/>
      <c r="M1162" s="34"/>
      <c r="N1162" s="35"/>
      <c r="O1162" s="34"/>
      <c r="P1162" s="59"/>
      <c r="Q1162" s="33"/>
      <c r="R1162" s="59"/>
      <c r="S1162" s="34"/>
      <c r="T1162" s="47"/>
      <c r="U1162" s="48"/>
      <c r="V1162" s="49"/>
      <c r="W1162" s="37"/>
      <c r="X1162" s="60"/>
      <c r="Y1162" s="37"/>
      <c r="Z1162" s="37"/>
      <c r="AA1162" s="37"/>
      <c r="AB1162" s="37"/>
      <c r="AC1162" s="37"/>
    </row>
    <row r="1163" spans="1:29" ht="45" customHeight="1">
      <c r="A1163" s="54"/>
      <c r="B1163" s="55" t="str">
        <f t="shared" si="8"/>
        <v>월</v>
      </c>
      <c r="C1163" s="55" t="str">
        <f t="shared" si="9"/>
        <v>00년 1월 1주차</v>
      </c>
      <c r="D1163" s="55"/>
      <c r="E1163" s="54"/>
      <c r="F1163" s="54"/>
      <c r="G1163" s="54"/>
      <c r="H1163" s="33"/>
      <c r="I1163" s="54"/>
      <c r="J1163" s="35"/>
      <c r="K1163" s="35"/>
      <c r="L1163" s="34"/>
      <c r="M1163" s="34"/>
      <c r="N1163" s="35"/>
      <c r="O1163" s="34"/>
      <c r="P1163" s="59"/>
      <c r="Q1163" s="33"/>
      <c r="R1163" s="59"/>
      <c r="S1163" s="34"/>
      <c r="T1163" s="47"/>
      <c r="U1163" s="48"/>
      <c r="V1163" s="49"/>
      <c r="W1163" s="37"/>
      <c r="X1163" s="60"/>
      <c r="Y1163" s="37"/>
      <c r="Z1163" s="37"/>
      <c r="AA1163" s="37"/>
      <c r="AB1163" s="37"/>
      <c r="AC1163" s="37"/>
    </row>
    <row r="1164" spans="1:29" ht="45" customHeight="1">
      <c r="A1164" s="54"/>
      <c r="B1164" s="55" t="str">
        <f t="shared" si="8"/>
        <v>월</v>
      </c>
      <c r="C1164" s="55" t="str">
        <f t="shared" si="9"/>
        <v>00년 1월 1주차</v>
      </c>
      <c r="D1164" s="55"/>
      <c r="E1164" s="54"/>
      <c r="F1164" s="54"/>
      <c r="G1164" s="54"/>
      <c r="H1164" s="33"/>
      <c r="I1164" s="54"/>
      <c r="J1164" s="35"/>
      <c r="K1164" s="35"/>
      <c r="L1164" s="34"/>
      <c r="M1164" s="34"/>
      <c r="N1164" s="35"/>
      <c r="O1164" s="34"/>
      <c r="P1164" s="59"/>
      <c r="Q1164" s="33"/>
      <c r="R1164" s="59"/>
      <c r="S1164" s="34"/>
      <c r="T1164" s="47"/>
      <c r="U1164" s="48"/>
      <c r="V1164" s="49"/>
      <c r="W1164" s="37"/>
      <c r="X1164" s="60"/>
      <c r="Y1164" s="37"/>
      <c r="Z1164" s="37"/>
      <c r="AA1164" s="37"/>
      <c r="AB1164" s="37"/>
      <c r="AC1164" s="37"/>
    </row>
    <row r="1165" spans="1:29" ht="45" customHeight="1">
      <c r="A1165" s="54"/>
      <c r="B1165" s="55" t="str">
        <f t="shared" si="8"/>
        <v>월</v>
      </c>
      <c r="C1165" s="55" t="str">
        <f t="shared" si="9"/>
        <v>00년 1월 1주차</v>
      </c>
      <c r="D1165" s="55"/>
      <c r="E1165" s="54"/>
      <c r="F1165" s="54"/>
      <c r="G1165" s="54"/>
      <c r="H1165" s="33"/>
      <c r="I1165" s="54"/>
      <c r="J1165" s="35"/>
      <c r="K1165" s="35"/>
      <c r="L1165" s="34"/>
      <c r="M1165" s="34"/>
      <c r="N1165" s="35"/>
      <c r="O1165" s="34"/>
      <c r="P1165" s="59"/>
      <c r="Q1165" s="33"/>
      <c r="R1165" s="59"/>
      <c r="S1165" s="34"/>
      <c r="T1165" s="47"/>
      <c r="U1165" s="48"/>
      <c r="V1165" s="49"/>
      <c r="W1165" s="37"/>
      <c r="X1165" s="60"/>
      <c r="Y1165" s="37"/>
      <c r="Z1165" s="37"/>
      <c r="AA1165" s="37"/>
      <c r="AB1165" s="37"/>
      <c r="AC1165" s="37"/>
    </row>
    <row r="1166" spans="1:29" ht="45" customHeight="1">
      <c r="A1166" s="54"/>
      <c r="B1166" s="55" t="str">
        <f t="shared" si="8"/>
        <v>월</v>
      </c>
      <c r="C1166" s="55" t="str">
        <f t="shared" si="9"/>
        <v>00년 1월 1주차</v>
      </c>
      <c r="D1166" s="55"/>
      <c r="E1166" s="54"/>
      <c r="F1166" s="54"/>
      <c r="G1166" s="54"/>
      <c r="H1166" s="33"/>
      <c r="I1166" s="54"/>
      <c r="J1166" s="35"/>
      <c r="K1166" s="35"/>
      <c r="L1166" s="34"/>
      <c r="M1166" s="34"/>
      <c r="N1166" s="35"/>
      <c r="O1166" s="34"/>
      <c r="P1166" s="59"/>
      <c r="Q1166" s="33"/>
      <c r="R1166" s="59"/>
      <c r="S1166" s="34"/>
      <c r="T1166" s="47"/>
      <c r="U1166" s="48"/>
      <c r="V1166" s="49"/>
      <c r="W1166" s="37"/>
      <c r="X1166" s="60"/>
      <c r="Y1166" s="37"/>
      <c r="Z1166" s="37"/>
      <c r="AA1166" s="37"/>
      <c r="AB1166" s="37"/>
      <c r="AC1166" s="37"/>
    </row>
    <row r="1167" spans="1:29" ht="45" customHeight="1">
      <c r="A1167" s="54"/>
      <c r="B1167" s="55" t="str">
        <f t="shared" si="8"/>
        <v>월</v>
      </c>
      <c r="C1167" s="55" t="str">
        <f t="shared" si="9"/>
        <v>00년 1월 1주차</v>
      </c>
      <c r="D1167" s="55"/>
      <c r="E1167" s="54"/>
      <c r="F1167" s="54"/>
      <c r="G1167" s="54"/>
      <c r="H1167" s="33"/>
      <c r="I1167" s="54"/>
      <c r="J1167" s="35"/>
      <c r="K1167" s="35"/>
      <c r="L1167" s="34"/>
      <c r="M1167" s="34"/>
      <c r="N1167" s="35"/>
      <c r="O1167" s="34"/>
      <c r="P1167" s="59"/>
      <c r="Q1167" s="33"/>
      <c r="R1167" s="59"/>
      <c r="S1167" s="34"/>
      <c r="T1167" s="47"/>
      <c r="U1167" s="48"/>
      <c r="V1167" s="49"/>
      <c r="W1167" s="37"/>
      <c r="X1167" s="60"/>
      <c r="Y1167" s="37"/>
      <c r="Z1167" s="37"/>
      <c r="AA1167" s="37"/>
      <c r="AB1167" s="37"/>
      <c r="AC1167" s="37"/>
    </row>
    <row r="1168" spans="1:29" ht="45" customHeight="1">
      <c r="A1168" s="54"/>
      <c r="B1168" s="55" t="str">
        <f t="shared" si="8"/>
        <v>월</v>
      </c>
      <c r="C1168" s="55" t="str">
        <f t="shared" si="9"/>
        <v>00년 1월 1주차</v>
      </c>
      <c r="D1168" s="55"/>
      <c r="E1168" s="54"/>
      <c r="F1168" s="54"/>
      <c r="G1168" s="54"/>
      <c r="H1168" s="33"/>
      <c r="I1168" s="54"/>
      <c r="J1168" s="35"/>
      <c r="K1168" s="35"/>
      <c r="L1168" s="34"/>
      <c r="M1168" s="34"/>
      <c r="N1168" s="35"/>
      <c r="O1168" s="34"/>
      <c r="P1168" s="59"/>
      <c r="Q1168" s="33"/>
      <c r="R1168" s="59"/>
      <c r="S1168" s="34"/>
      <c r="T1168" s="47"/>
      <c r="U1168" s="48"/>
      <c r="V1168" s="49"/>
      <c r="W1168" s="37"/>
      <c r="X1168" s="60"/>
      <c r="Y1168" s="37"/>
      <c r="Z1168" s="37"/>
      <c r="AA1168" s="37"/>
      <c r="AB1168" s="37"/>
      <c r="AC1168" s="37"/>
    </row>
    <row r="1169" spans="1:29" ht="45" customHeight="1">
      <c r="A1169" s="54"/>
      <c r="B1169" s="55" t="str">
        <f t="shared" si="8"/>
        <v>월</v>
      </c>
      <c r="C1169" s="55" t="str">
        <f t="shared" si="9"/>
        <v>00년 1월 1주차</v>
      </c>
      <c r="D1169" s="55"/>
      <c r="E1169" s="54"/>
      <c r="F1169" s="54"/>
      <c r="G1169" s="54"/>
      <c r="H1169" s="33"/>
      <c r="I1169" s="54"/>
      <c r="J1169" s="35"/>
      <c r="K1169" s="35"/>
      <c r="L1169" s="34"/>
      <c r="M1169" s="34"/>
      <c r="N1169" s="35"/>
      <c r="O1169" s="34"/>
      <c r="P1169" s="59"/>
      <c r="Q1169" s="33"/>
      <c r="R1169" s="59"/>
      <c r="S1169" s="34"/>
      <c r="T1169" s="47"/>
      <c r="U1169" s="48"/>
      <c r="V1169" s="49"/>
      <c r="W1169" s="37"/>
      <c r="X1169" s="60"/>
      <c r="Y1169" s="37"/>
      <c r="Z1169" s="37"/>
      <c r="AA1169" s="37"/>
      <c r="AB1169" s="37"/>
      <c r="AC1169" s="37"/>
    </row>
    <row r="1170" spans="1:29" ht="45" customHeight="1">
      <c r="A1170" s="54"/>
      <c r="B1170" s="55" t="str">
        <f t="shared" si="8"/>
        <v>월</v>
      </c>
      <c r="C1170" s="55" t="str">
        <f t="shared" si="9"/>
        <v>00년 1월 1주차</v>
      </c>
      <c r="D1170" s="55"/>
      <c r="E1170" s="54"/>
      <c r="F1170" s="54"/>
      <c r="G1170" s="54"/>
      <c r="H1170" s="33"/>
      <c r="I1170" s="54"/>
      <c r="J1170" s="35"/>
      <c r="K1170" s="35"/>
      <c r="L1170" s="34"/>
      <c r="M1170" s="34"/>
      <c r="N1170" s="35"/>
      <c r="O1170" s="34"/>
      <c r="P1170" s="59"/>
      <c r="Q1170" s="33"/>
      <c r="R1170" s="59"/>
      <c r="S1170" s="34"/>
      <c r="T1170" s="47"/>
      <c r="U1170" s="48"/>
      <c r="V1170" s="49"/>
      <c r="W1170" s="37"/>
      <c r="X1170" s="60"/>
      <c r="Y1170" s="37"/>
      <c r="Z1170" s="37"/>
      <c r="AA1170" s="37"/>
      <c r="AB1170" s="37"/>
      <c r="AC1170" s="37"/>
    </row>
    <row r="1171" spans="1:29" ht="45" customHeight="1">
      <c r="A1171" s="54"/>
      <c r="B1171" s="55" t="str">
        <f t="shared" si="8"/>
        <v>월</v>
      </c>
      <c r="C1171" s="55" t="str">
        <f t="shared" si="9"/>
        <v>00년 1월 1주차</v>
      </c>
      <c r="D1171" s="55"/>
      <c r="E1171" s="54"/>
      <c r="F1171" s="54"/>
      <c r="G1171" s="54"/>
      <c r="H1171" s="33"/>
      <c r="I1171" s="54"/>
      <c r="J1171" s="35"/>
      <c r="K1171" s="35"/>
      <c r="L1171" s="34"/>
      <c r="M1171" s="34"/>
      <c r="N1171" s="35"/>
      <c r="O1171" s="34"/>
      <c r="P1171" s="59"/>
      <c r="Q1171" s="33"/>
      <c r="R1171" s="59"/>
      <c r="S1171" s="34"/>
      <c r="T1171" s="47"/>
      <c r="U1171" s="48"/>
      <c r="V1171" s="49"/>
      <c r="W1171" s="37"/>
      <c r="X1171" s="60"/>
      <c r="Y1171" s="37"/>
      <c r="Z1171" s="37"/>
      <c r="AA1171" s="37"/>
      <c r="AB1171" s="37"/>
      <c r="AC1171" s="37"/>
    </row>
    <row r="1172" spans="1:29" ht="45" customHeight="1">
      <c r="A1172" s="54"/>
      <c r="B1172" s="55" t="str">
        <f t="shared" si="8"/>
        <v>월</v>
      </c>
      <c r="C1172" s="55" t="str">
        <f t="shared" si="9"/>
        <v>00년 1월 1주차</v>
      </c>
      <c r="D1172" s="55"/>
      <c r="E1172" s="54"/>
      <c r="F1172" s="54"/>
      <c r="G1172" s="54"/>
      <c r="H1172" s="33"/>
      <c r="I1172" s="54"/>
      <c r="J1172" s="35"/>
      <c r="K1172" s="35"/>
      <c r="L1172" s="34"/>
      <c r="M1172" s="34"/>
      <c r="N1172" s="35"/>
      <c r="O1172" s="34"/>
      <c r="P1172" s="59"/>
      <c r="Q1172" s="33"/>
      <c r="R1172" s="59"/>
      <c r="S1172" s="34"/>
      <c r="T1172" s="47"/>
      <c r="U1172" s="48"/>
      <c r="V1172" s="49"/>
      <c r="W1172" s="37"/>
      <c r="X1172" s="60"/>
      <c r="Y1172" s="37"/>
      <c r="Z1172" s="37"/>
      <c r="AA1172" s="37"/>
      <c r="AB1172" s="37"/>
      <c r="AC1172" s="37"/>
    </row>
    <row r="1173" spans="1:29" ht="45" customHeight="1">
      <c r="A1173" s="54"/>
      <c r="B1173" s="55" t="str">
        <f t="shared" si="8"/>
        <v>월</v>
      </c>
      <c r="C1173" s="55" t="str">
        <f t="shared" si="9"/>
        <v>00년 1월 1주차</v>
      </c>
      <c r="D1173" s="55"/>
      <c r="E1173" s="54"/>
      <c r="F1173" s="54"/>
      <c r="G1173" s="54"/>
      <c r="H1173" s="33"/>
      <c r="I1173" s="54"/>
      <c r="J1173" s="35"/>
      <c r="K1173" s="35"/>
      <c r="L1173" s="34"/>
      <c r="M1173" s="34"/>
      <c r="N1173" s="35"/>
      <c r="O1173" s="34"/>
      <c r="P1173" s="59"/>
      <c r="Q1173" s="33"/>
      <c r="R1173" s="59"/>
      <c r="S1173" s="34"/>
      <c r="T1173" s="47"/>
      <c r="U1173" s="48"/>
      <c r="V1173" s="49"/>
      <c r="W1173" s="37"/>
      <c r="X1173" s="60"/>
      <c r="Y1173" s="37"/>
      <c r="Z1173" s="37"/>
      <c r="AA1173" s="37"/>
      <c r="AB1173" s="37"/>
      <c r="AC1173" s="37"/>
    </row>
    <row r="1174" spans="1:29" ht="45" customHeight="1">
      <c r="A1174" s="54"/>
      <c r="B1174" s="55" t="str">
        <f t="shared" si="8"/>
        <v>월</v>
      </c>
      <c r="C1174" s="55" t="str">
        <f t="shared" si="9"/>
        <v>00년 1월 1주차</v>
      </c>
      <c r="D1174" s="55"/>
      <c r="E1174" s="54"/>
      <c r="F1174" s="54"/>
      <c r="G1174" s="54"/>
      <c r="H1174" s="33"/>
      <c r="I1174" s="54"/>
      <c r="J1174" s="35"/>
      <c r="K1174" s="35"/>
      <c r="L1174" s="34"/>
      <c r="M1174" s="34"/>
      <c r="N1174" s="35"/>
      <c r="O1174" s="34"/>
      <c r="P1174" s="59"/>
      <c r="Q1174" s="33"/>
      <c r="R1174" s="59"/>
      <c r="S1174" s="34"/>
      <c r="T1174" s="47"/>
      <c r="U1174" s="48"/>
      <c r="V1174" s="49"/>
      <c r="W1174" s="37"/>
      <c r="X1174" s="60"/>
      <c r="Y1174" s="37"/>
      <c r="Z1174" s="37"/>
      <c r="AA1174" s="37"/>
      <c r="AB1174" s="37"/>
      <c r="AC1174" s="37"/>
    </row>
    <row r="1175" spans="1:29" ht="45" customHeight="1">
      <c r="A1175" s="54"/>
      <c r="B1175" s="55" t="str">
        <f t="shared" si="8"/>
        <v>월</v>
      </c>
      <c r="C1175" s="55" t="str">
        <f t="shared" si="9"/>
        <v>00년 1월 1주차</v>
      </c>
      <c r="D1175" s="55"/>
      <c r="E1175" s="54"/>
      <c r="F1175" s="54"/>
      <c r="G1175" s="54"/>
      <c r="H1175" s="33"/>
      <c r="I1175" s="54"/>
      <c r="J1175" s="35"/>
      <c r="K1175" s="35"/>
      <c r="L1175" s="34"/>
      <c r="M1175" s="34"/>
      <c r="N1175" s="35"/>
      <c r="O1175" s="34"/>
      <c r="P1175" s="59"/>
      <c r="Q1175" s="33"/>
      <c r="R1175" s="59"/>
      <c r="S1175" s="34"/>
      <c r="T1175" s="47"/>
      <c r="U1175" s="48"/>
      <c r="V1175" s="49"/>
      <c r="W1175" s="37"/>
      <c r="X1175" s="60"/>
      <c r="Y1175" s="37"/>
      <c r="Z1175" s="37"/>
      <c r="AA1175" s="37"/>
      <c r="AB1175" s="37"/>
      <c r="AC1175" s="37"/>
    </row>
    <row r="1176" spans="1:29" ht="45" customHeight="1">
      <c r="A1176" s="54"/>
      <c r="B1176" s="55" t="str">
        <f t="shared" si="8"/>
        <v>월</v>
      </c>
      <c r="C1176" s="55" t="str">
        <f t="shared" si="9"/>
        <v>00년 1월 1주차</v>
      </c>
      <c r="D1176" s="55"/>
      <c r="E1176" s="54"/>
      <c r="F1176" s="54"/>
      <c r="G1176" s="54"/>
      <c r="H1176" s="33"/>
      <c r="I1176" s="54"/>
      <c r="J1176" s="35"/>
      <c r="K1176" s="35"/>
      <c r="L1176" s="34"/>
      <c r="M1176" s="34"/>
      <c r="N1176" s="35"/>
      <c r="O1176" s="34"/>
      <c r="P1176" s="59"/>
      <c r="Q1176" s="33"/>
      <c r="R1176" s="59"/>
      <c r="S1176" s="34"/>
      <c r="T1176" s="47"/>
      <c r="U1176" s="48"/>
      <c r="V1176" s="49"/>
      <c r="W1176" s="37"/>
      <c r="X1176" s="60"/>
      <c r="Y1176" s="37"/>
      <c r="Z1176" s="37"/>
      <c r="AA1176" s="37"/>
      <c r="AB1176" s="37"/>
      <c r="AC1176" s="37"/>
    </row>
    <row r="1177" spans="1:29" ht="45" customHeight="1">
      <c r="A1177" s="54"/>
      <c r="B1177" s="55" t="str">
        <f t="shared" si="8"/>
        <v>월</v>
      </c>
      <c r="C1177" s="55" t="str">
        <f t="shared" si="9"/>
        <v>00년 1월 1주차</v>
      </c>
      <c r="D1177" s="55"/>
      <c r="E1177" s="54"/>
      <c r="F1177" s="54"/>
      <c r="G1177" s="54"/>
      <c r="H1177" s="33"/>
      <c r="I1177" s="54"/>
      <c r="J1177" s="35"/>
      <c r="K1177" s="35"/>
      <c r="L1177" s="34"/>
      <c r="M1177" s="34"/>
      <c r="N1177" s="35"/>
      <c r="O1177" s="34"/>
      <c r="P1177" s="59"/>
      <c r="Q1177" s="33"/>
      <c r="R1177" s="59"/>
      <c r="S1177" s="34"/>
      <c r="T1177" s="47"/>
      <c r="U1177" s="48"/>
      <c r="V1177" s="49"/>
      <c r="W1177" s="37"/>
      <c r="X1177" s="60"/>
      <c r="Y1177" s="37"/>
      <c r="Z1177" s="37"/>
      <c r="AA1177" s="37"/>
      <c r="AB1177" s="37"/>
      <c r="AC1177" s="37"/>
    </row>
    <row r="1178" spans="1:29" ht="45" customHeight="1">
      <c r="A1178" s="54"/>
      <c r="B1178" s="55" t="str">
        <f t="shared" si="8"/>
        <v>월</v>
      </c>
      <c r="C1178" s="55" t="str">
        <f t="shared" si="9"/>
        <v>00년 1월 1주차</v>
      </c>
      <c r="D1178" s="55"/>
      <c r="E1178" s="54"/>
      <c r="F1178" s="54"/>
      <c r="G1178" s="54"/>
      <c r="H1178" s="33"/>
      <c r="I1178" s="54"/>
      <c r="J1178" s="35"/>
      <c r="K1178" s="35"/>
      <c r="L1178" s="34"/>
      <c r="M1178" s="34"/>
      <c r="N1178" s="35"/>
      <c r="O1178" s="34"/>
      <c r="P1178" s="59"/>
      <c r="Q1178" s="33"/>
      <c r="R1178" s="59"/>
      <c r="S1178" s="34"/>
      <c r="T1178" s="47"/>
      <c r="U1178" s="48"/>
      <c r="V1178" s="49"/>
      <c r="W1178" s="37"/>
      <c r="X1178" s="60"/>
      <c r="Y1178" s="37"/>
      <c r="Z1178" s="37"/>
      <c r="AA1178" s="37"/>
      <c r="AB1178" s="37"/>
      <c r="AC1178" s="37"/>
    </row>
    <row r="1179" spans="1:29" ht="45" customHeight="1">
      <c r="A1179" s="54"/>
      <c r="B1179" s="55" t="str">
        <f t="shared" si="8"/>
        <v>월</v>
      </c>
      <c r="C1179" s="55" t="str">
        <f t="shared" si="9"/>
        <v>00년 1월 1주차</v>
      </c>
      <c r="D1179" s="55"/>
      <c r="E1179" s="54"/>
      <c r="F1179" s="54"/>
      <c r="G1179" s="54"/>
      <c r="H1179" s="33"/>
      <c r="I1179" s="54"/>
      <c r="J1179" s="35"/>
      <c r="K1179" s="35"/>
      <c r="L1179" s="34"/>
      <c r="M1179" s="34"/>
      <c r="N1179" s="35"/>
      <c r="O1179" s="34"/>
      <c r="P1179" s="59"/>
      <c r="Q1179" s="33"/>
      <c r="R1179" s="59"/>
      <c r="S1179" s="34"/>
      <c r="T1179" s="47"/>
      <c r="U1179" s="48"/>
      <c r="V1179" s="49"/>
      <c r="W1179" s="37"/>
      <c r="X1179" s="60"/>
      <c r="Y1179" s="37"/>
      <c r="Z1179" s="37"/>
      <c r="AA1179" s="37"/>
      <c r="AB1179" s="37"/>
      <c r="AC1179" s="37"/>
    </row>
    <row r="1180" spans="1:29" ht="45" customHeight="1">
      <c r="A1180" s="54"/>
      <c r="B1180" s="55" t="str">
        <f t="shared" si="8"/>
        <v>월</v>
      </c>
      <c r="C1180" s="55" t="str">
        <f t="shared" si="9"/>
        <v>00년 1월 1주차</v>
      </c>
      <c r="D1180" s="55"/>
      <c r="E1180" s="54"/>
      <c r="F1180" s="54"/>
      <c r="G1180" s="54"/>
      <c r="H1180" s="33"/>
      <c r="I1180" s="54"/>
      <c r="J1180" s="35"/>
      <c r="K1180" s="35"/>
      <c r="L1180" s="34"/>
      <c r="M1180" s="34"/>
      <c r="N1180" s="35"/>
      <c r="O1180" s="34"/>
      <c r="P1180" s="59"/>
      <c r="Q1180" s="33"/>
      <c r="R1180" s="59"/>
      <c r="S1180" s="34"/>
      <c r="T1180" s="47"/>
      <c r="U1180" s="48"/>
      <c r="V1180" s="49"/>
      <c r="W1180" s="37"/>
      <c r="X1180" s="60"/>
      <c r="Y1180" s="37"/>
      <c r="Z1180" s="37"/>
      <c r="AA1180" s="37"/>
      <c r="AB1180" s="37"/>
      <c r="AC1180" s="37"/>
    </row>
    <row r="1181" spans="1:29" ht="45" customHeight="1">
      <c r="A1181" s="54"/>
      <c r="B1181" s="55" t="str">
        <f t="shared" si="8"/>
        <v>월</v>
      </c>
      <c r="C1181" s="55" t="str">
        <f t="shared" si="9"/>
        <v>00년 1월 1주차</v>
      </c>
      <c r="D1181" s="55"/>
      <c r="E1181" s="54"/>
      <c r="F1181" s="54"/>
      <c r="G1181" s="54"/>
      <c r="H1181" s="33"/>
      <c r="I1181" s="54"/>
      <c r="J1181" s="35"/>
      <c r="K1181" s="35"/>
      <c r="L1181" s="34"/>
      <c r="M1181" s="34"/>
      <c r="N1181" s="35"/>
      <c r="O1181" s="34"/>
      <c r="P1181" s="59"/>
      <c r="Q1181" s="33"/>
      <c r="R1181" s="59"/>
      <c r="S1181" s="34"/>
      <c r="T1181" s="47"/>
      <c r="U1181" s="48"/>
      <c r="V1181" s="49"/>
      <c r="W1181" s="37"/>
      <c r="X1181" s="60"/>
      <c r="Y1181" s="37"/>
      <c r="Z1181" s="37"/>
      <c r="AA1181" s="37"/>
      <c r="AB1181" s="37"/>
      <c r="AC1181" s="37"/>
    </row>
    <row r="1182" spans="1:29" ht="45" customHeight="1">
      <c r="A1182" s="54"/>
      <c r="B1182" s="55" t="str">
        <f t="shared" si="8"/>
        <v>월</v>
      </c>
      <c r="C1182" s="55" t="str">
        <f t="shared" si="9"/>
        <v>00년 1월 1주차</v>
      </c>
      <c r="D1182" s="55"/>
      <c r="E1182" s="54"/>
      <c r="F1182" s="54"/>
      <c r="G1182" s="54"/>
      <c r="H1182" s="33"/>
      <c r="I1182" s="54"/>
      <c r="J1182" s="35"/>
      <c r="K1182" s="35"/>
      <c r="L1182" s="34"/>
      <c r="M1182" s="34"/>
      <c r="N1182" s="35"/>
      <c r="O1182" s="34"/>
      <c r="P1182" s="59"/>
      <c r="Q1182" s="33"/>
      <c r="R1182" s="59"/>
      <c r="S1182" s="34"/>
      <c r="T1182" s="47"/>
      <c r="U1182" s="48"/>
      <c r="V1182" s="49"/>
      <c r="W1182" s="37"/>
      <c r="X1182" s="60"/>
      <c r="Y1182" s="37"/>
      <c r="Z1182" s="37"/>
      <c r="AA1182" s="37"/>
      <c r="AB1182" s="37"/>
      <c r="AC1182" s="37"/>
    </row>
    <row r="1183" spans="1:29" ht="45" customHeight="1">
      <c r="A1183" s="54"/>
      <c r="B1183" s="55" t="str">
        <f t="shared" si="8"/>
        <v>월</v>
      </c>
      <c r="C1183" s="55" t="str">
        <f t="shared" si="9"/>
        <v>00년 1월 1주차</v>
      </c>
      <c r="D1183" s="55"/>
      <c r="E1183" s="54"/>
      <c r="F1183" s="54"/>
      <c r="G1183" s="54"/>
      <c r="H1183" s="33"/>
      <c r="I1183" s="54"/>
      <c r="J1183" s="35"/>
      <c r="K1183" s="35"/>
      <c r="L1183" s="34"/>
      <c r="M1183" s="34"/>
      <c r="N1183" s="35"/>
      <c r="O1183" s="34"/>
      <c r="P1183" s="59"/>
      <c r="Q1183" s="33"/>
      <c r="R1183" s="59"/>
      <c r="S1183" s="34"/>
      <c r="T1183" s="47"/>
      <c r="U1183" s="48"/>
      <c r="V1183" s="49"/>
      <c r="W1183" s="37"/>
      <c r="X1183" s="60"/>
      <c r="Y1183" s="37"/>
      <c r="Z1183" s="37"/>
      <c r="AA1183" s="37"/>
      <c r="AB1183" s="37"/>
      <c r="AC1183" s="37"/>
    </row>
    <row r="1184" spans="1:29" ht="45" customHeight="1">
      <c r="A1184" s="54"/>
      <c r="B1184" s="55" t="str">
        <f t="shared" si="8"/>
        <v>월</v>
      </c>
      <c r="C1184" s="55" t="str">
        <f t="shared" si="9"/>
        <v>00년 1월 1주차</v>
      </c>
      <c r="D1184" s="55"/>
      <c r="E1184" s="54"/>
      <c r="F1184" s="54"/>
      <c r="G1184" s="54"/>
      <c r="H1184" s="33"/>
      <c r="I1184" s="54"/>
      <c r="J1184" s="35"/>
      <c r="K1184" s="35"/>
      <c r="L1184" s="34"/>
      <c r="M1184" s="34"/>
      <c r="N1184" s="35"/>
      <c r="O1184" s="34"/>
      <c r="P1184" s="59"/>
      <c r="Q1184" s="33"/>
      <c r="R1184" s="59"/>
      <c r="S1184" s="34"/>
      <c r="T1184" s="47"/>
      <c r="U1184" s="48"/>
      <c r="V1184" s="49"/>
      <c r="W1184" s="37"/>
      <c r="X1184" s="60"/>
      <c r="Y1184" s="37"/>
      <c r="Z1184" s="37"/>
      <c r="AA1184" s="37"/>
      <c r="AB1184" s="37"/>
      <c r="AC1184" s="37"/>
    </row>
    <row r="1185" spans="1:29" ht="45" customHeight="1">
      <c r="A1185" s="54"/>
      <c r="B1185" s="55" t="str">
        <f t="shared" si="8"/>
        <v>월</v>
      </c>
      <c r="C1185" s="55" t="str">
        <f t="shared" si="9"/>
        <v>00년 1월 1주차</v>
      </c>
      <c r="D1185" s="55"/>
      <c r="E1185" s="54"/>
      <c r="F1185" s="54"/>
      <c r="G1185" s="54"/>
      <c r="H1185" s="33"/>
      <c r="I1185" s="54"/>
      <c r="J1185" s="35"/>
      <c r="K1185" s="35"/>
      <c r="L1185" s="34"/>
      <c r="M1185" s="34"/>
      <c r="N1185" s="35"/>
      <c r="O1185" s="34"/>
      <c r="P1185" s="59"/>
      <c r="Q1185" s="33"/>
      <c r="R1185" s="59"/>
      <c r="S1185" s="34"/>
      <c r="T1185" s="47"/>
      <c r="U1185" s="48"/>
      <c r="V1185" s="49"/>
      <c r="W1185" s="37"/>
      <c r="X1185" s="60"/>
      <c r="Y1185" s="37"/>
      <c r="Z1185" s="37"/>
      <c r="AA1185" s="37"/>
      <c r="AB1185" s="37"/>
      <c r="AC1185" s="37"/>
    </row>
    <row r="1186" spans="1:29" ht="45" customHeight="1">
      <c r="A1186" s="54"/>
      <c r="B1186" s="55" t="str">
        <f t="shared" si="8"/>
        <v>월</v>
      </c>
      <c r="C1186" s="55" t="str">
        <f t="shared" si="9"/>
        <v>00년 1월 1주차</v>
      </c>
      <c r="D1186" s="55"/>
      <c r="E1186" s="54"/>
      <c r="F1186" s="54"/>
      <c r="G1186" s="54"/>
      <c r="H1186" s="33"/>
      <c r="I1186" s="54"/>
      <c r="J1186" s="35"/>
      <c r="K1186" s="35"/>
      <c r="L1186" s="34"/>
      <c r="M1186" s="34"/>
      <c r="N1186" s="35"/>
      <c r="O1186" s="34"/>
      <c r="P1186" s="59"/>
      <c r="Q1186" s="33"/>
      <c r="R1186" s="59"/>
      <c r="S1186" s="34"/>
      <c r="T1186" s="47"/>
      <c r="U1186" s="48"/>
      <c r="V1186" s="49"/>
      <c r="W1186" s="37"/>
      <c r="X1186" s="60"/>
      <c r="Y1186" s="37"/>
      <c r="Z1186" s="37"/>
      <c r="AA1186" s="37"/>
      <c r="AB1186" s="37"/>
      <c r="AC1186" s="37"/>
    </row>
    <row r="1187" spans="1:29" ht="45" customHeight="1">
      <c r="A1187" s="54"/>
      <c r="B1187" s="55" t="str">
        <f t="shared" si="8"/>
        <v>월</v>
      </c>
      <c r="C1187" s="55" t="str">
        <f t="shared" si="9"/>
        <v>00년 1월 1주차</v>
      </c>
      <c r="D1187" s="55"/>
      <c r="E1187" s="54"/>
      <c r="F1187" s="54"/>
      <c r="G1187" s="54"/>
      <c r="H1187" s="33"/>
      <c r="I1187" s="54"/>
      <c r="J1187" s="35"/>
      <c r="K1187" s="35"/>
      <c r="L1187" s="34"/>
      <c r="M1187" s="34"/>
      <c r="N1187" s="35"/>
      <c r="O1187" s="34"/>
      <c r="P1187" s="59"/>
      <c r="Q1187" s="33"/>
      <c r="R1187" s="59"/>
      <c r="S1187" s="34"/>
      <c r="T1187" s="47"/>
      <c r="U1187" s="48"/>
      <c r="V1187" s="49"/>
      <c r="W1187" s="37"/>
      <c r="X1187" s="60"/>
      <c r="Y1187" s="37"/>
      <c r="Z1187" s="37"/>
      <c r="AA1187" s="37"/>
      <c r="AB1187" s="37"/>
      <c r="AC1187" s="37"/>
    </row>
    <row r="1188" spans="1:29" ht="45" customHeight="1">
      <c r="A1188" s="54"/>
      <c r="B1188" s="55" t="str">
        <f t="shared" si="8"/>
        <v>월</v>
      </c>
      <c r="C1188" s="55" t="str">
        <f t="shared" si="9"/>
        <v>00년 1월 1주차</v>
      </c>
      <c r="D1188" s="55"/>
      <c r="E1188" s="54"/>
      <c r="F1188" s="54"/>
      <c r="G1188" s="54"/>
      <c r="H1188" s="33"/>
      <c r="I1188" s="54"/>
      <c r="J1188" s="35"/>
      <c r="K1188" s="35"/>
      <c r="L1188" s="34"/>
      <c r="M1188" s="34"/>
      <c r="N1188" s="35"/>
      <c r="O1188" s="34"/>
      <c r="P1188" s="59"/>
      <c r="Q1188" s="33"/>
      <c r="R1188" s="59"/>
      <c r="S1188" s="34"/>
      <c r="T1188" s="47"/>
      <c r="U1188" s="48"/>
      <c r="V1188" s="49"/>
      <c r="W1188" s="37"/>
      <c r="X1188" s="60"/>
      <c r="Y1188" s="37"/>
      <c r="Z1188" s="37"/>
      <c r="AA1188" s="37"/>
      <c r="AB1188" s="37"/>
      <c r="AC1188" s="37"/>
    </row>
    <row r="1189" spans="1:29" ht="45" customHeight="1">
      <c r="A1189" s="54"/>
      <c r="B1189" s="55" t="str">
        <f t="shared" si="8"/>
        <v>월</v>
      </c>
      <c r="C1189" s="55" t="str">
        <f t="shared" si="9"/>
        <v>00년 1월 1주차</v>
      </c>
      <c r="D1189" s="55"/>
      <c r="E1189" s="54"/>
      <c r="F1189" s="54"/>
      <c r="G1189" s="54"/>
      <c r="H1189" s="33"/>
      <c r="I1189" s="54"/>
      <c r="J1189" s="35"/>
      <c r="K1189" s="35"/>
      <c r="L1189" s="34"/>
      <c r="M1189" s="34"/>
      <c r="N1189" s="35"/>
      <c r="O1189" s="34"/>
      <c r="P1189" s="59"/>
      <c r="Q1189" s="33"/>
      <c r="R1189" s="59"/>
      <c r="S1189" s="34"/>
      <c r="T1189" s="47"/>
      <c r="U1189" s="48"/>
      <c r="V1189" s="49"/>
      <c r="W1189" s="37"/>
      <c r="X1189" s="60"/>
      <c r="Y1189" s="37"/>
      <c r="Z1189" s="37"/>
      <c r="AA1189" s="37"/>
      <c r="AB1189" s="37"/>
      <c r="AC1189" s="37"/>
    </row>
    <row r="1190" spans="1:29" ht="45" customHeight="1">
      <c r="A1190" s="54"/>
      <c r="B1190" s="55" t="str">
        <f t="shared" si="8"/>
        <v>월</v>
      </c>
      <c r="C1190" s="55" t="str">
        <f t="shared" si="9"/>
        <v>00년 1월 1주차</v>
      </c>
      <c r="D1190" s="55"/>
      <c r="E1190" s="54"/>
      <c r="F1190" s="54"/>
      <c r="G1190" s="54"/>
      <c r="H1190" s="33"/>
      <c r="I1190" s="54"/>
      <c r="J1190" s="35"/>
      <c r="K1190" s="35"/>
      <c r="L1190" s="34"/>
      <c r="M1190" s="34"/>
      <c r="N1190" s="35"/>
      <c r="O1190" s="34"/>
      <c r="P1190" s="59"/>
      <c r="Q1190" s="33"/>
      <c r="R1190" s="59"/>
      <c r="S1190" s="34"/>
      <c r="T1190" s="47"/>
      <c r="U1190" s="48"/>
      <c r="V1190" s="49"/>
      <c r="W1190" s="37"/>
      <c r="X1190" s="60"/>
      <c r="Y1190" s="37"/>
      <c r="Z1190" s="37"/>
      <c r="AA1190" s="37"/>
      <c r="AB1190" s="37"/>
      <c r="AC1190" s="37"/>
    </row>
    <row r="1191" spans="1:29" ht="45" customHeight="1">
      <c r="A1191" s="54"/>
      <c r="B1191" s="55" t="str">
        <f t="shared" si="8"/>
        <v>월</v>
      </c>
      <c r="C1191" s="55" t="str">
        <f t="shared" si="9"/>
        <v>00년 1월 1주차</v>
      </c>
      <c r="D1191" s="55"/>
      <c r="E1191" s="54"/>
      <c r="F1191" s="54"/>
      <c r="G1191" s="54"/>
      <c r="H1191" s="33"/>
      <c r="I1191" s="54"/>
      <c r="J1191" s="35"/>
      <c r="K1191" s="35"/>
      <c r="L1191" s="34"/>
      <c r="M1191" s="34"/>
      <c r="N1191" s="35"/>
      <c r="O1191" s="34"/>
      <c r="P1191" s="59"/>
      <c r="Q1191" s="33"/>
      <c r="R1191" s="59"/>
      <c r="S1191" s="34"/>
      <c r="T1191" s="47"/>
      <c r="U1191" s="48"/>
      <c r="V1191" s="49"/>
      <c r="W1191" s="37"/>
      <c r="X1191" s="60"/>
      <c r="Y1191" s="37"/>
      <c r="Z1191" s="37"/>
      <c r="AA1191" s="37"/>
      <c r="AB1191" s="37"/>
      <c r="AC1191" s="37"/>
    </row>
    <row r="1192" spans="1:29" ht="45" customHeight="1">
      <c r="A1192" s="54"/>
      <c r="B1192" s="55" t="str">
        <f t="shared" si="8"/>
        <v>월</v>
      </c>
      <c r="C1192" s="55" t="str">
        <f t="shared" si="9"/>
        <v>00년 1월 1주차</v>
      </c>
      <c r="D1192" s="55"/>
      <c r="E1192" s="54"/>
      <c r="F1192" s="54"/>
      <c r="G1192" s="54"/>
      <c r="H1192" s="33"/>
      <c r="I1192" s="54"/>
      <c r="J1192" s="35"/>
      <c r="K1192" s="35"/>
      <c r="L1192" s="34"/>
      <c r="M1192" s="34"/>
      <c r="N1192" s="35"/>
      <c r="O1192" s="34"/>
      <c r="P1192" s="59"/>
      <c r="Q1192" s="33"/>
      <c r="R1192" s="59"/>
      <c r="S1192" s="34"/>
      <c r="T1192" s="47"/>
      <c r="U1192" s="48"/>
      <c r="V1192" s="49"/>
      <c r="W1192" s="37"/>
      <c r="X1192" s="60"/>
      <c r="Y1192" s="37"/>
      <c r="Z1192" s="37"/>
      <c r="AA1192" s="37"/>
      <c r="AB1192" s="37"/>
      <c r="AC1192" s="37"/>
    </row>
    <row r="1193" spans="1:29" ht="45" customHeight="1">
      <c r="A1193" s="54"/>
      <c r="B1193" s="55" t="str">
        <f t="shared" si="8"/>
        <v>월</v>
      </c>
      <c r="C1193" s="55" t="str">
        <f t="shared" si="9"/>
        <v>00년 1월 1주차</v>
      </c>
      <c r="D1193" s="55"/>
      <c r="E1193" s="54"/>
      <c r="F1193" s="54"/>
      <c r="G1193" s="54"/>
      <c r="H1193" s="33"/>
      <c r="I1193" s="54"/>
      <c r="J1193" s="35"/>
      <c r="K1193" s="35"/>
      <c r="L1193" s="34"/>
      <c r="M1193" s="34"/>
      <c r="N1193" s="35"/>
      <c r="O1193" s="34"/>
      <c r="P1193" s="59"/>
      <c r="Q1193" s="33"/>
      <c r="R1193" s="59"/>
      <c r="S1193" s="34"/>
      <c r="T1193" s="47"/>
      <c r="U1193" s="48"/>
      <c r="V1193" s="49"/>
      <c r="W1193" s="37"/>
      <c r="X1193" s="60"/>
      <c r="Y1193" s="37"/>
      <c r="Z1193" s="37"/>
      <c r="AA1193" s="37"/>
      <c r="AB1193" s="37"/>
      <c r="AC1193" s="37"/>
    </row>
    <row r="1194" spans="1:29" ht="45" customHeight="1">
      <c r="A1194" s="54"/>
      <c r="B1194" s="55" t="str">
        <f t="shared" si="8"/>
        <v>월</v>
      </c>
      <c r="C1194" s="55" t="str">
        <f t="shared" si="9"/>
        <v>00년 1월 1주차</v>
      </c>
      <c r="D1194" s="55"/>
      <c r="E1194" s="54"/>
      <c r="F1194" s="54"/>
      <c r="G1194" s="54"/>
      <c r="H1194" s="33"/>
      <c r="I1194" s="54"/>
      <c r="J1194" s="35"/>
      <c r="K1194" s="35"/>
      <c r="L1194" s="34"/>
      <c r="M1194" s="34"/>
      <c r="N1194" s="35"/>
      <c r="O1194" s="34"/>
      <c r="P1194" s="59"/>
      <c r="Q1194" s="33"/>
      <c r="R1194" s="59"/>
      <c r="S1194" s="34"/>
      <c r="T1194" s="47"/>
      <c r="U1194" s="48"/>
      <c r="V1194" s="49"/>
      <c r="W1194" s="37"/>
      <c r="X1194" s="60"/>
      <c r="Y1194" s="37"/>
      <c r="Z1194" s="37"/>
      <c r="AA1194" s="37"/>
      <c r="AB1194" s="37"/>
      <c r="AC1194" s="37"/>
    </row>
    <row r="1195" spans="1:29" ht="45" customHeight="1">
      <c r="A1195" s="54"/>
      <c r="B1195" s="55" t="str">
        <f t="shared" si="8"/>
        <v>월</v>
      </c>
      <c r="C1195" s="55" t="str">
        <f t="shared" si="9"/>
        <v>00년 1월 1주차</v>
      </c>
      <c r="D1195" s="55"/>
      <c r="E1195" s="54"/>
      <c r="F1195" s="54"/>
      <c r="G1195" s="54"/>
      <c r="H1195" s="33"/>
      <c r="I1195" s="54"/>
      <c r="J1195" s="35"/>
      <c r="K1195" s="35"/>
      <c r="L1195" s="34"/>
      <c r="M1195" s="34"/>
      <c r="N1195" s="35"/>
      <c r="O1195" s="34"/>
      <c r="P1195" s="59"/>
      <c r="Q1195" s="33"/>
      <c r="R1195" s="59"/>
      <c r="S1195" s="34"/>
      <c r="T1195" s="47"/>
      <c r="U1195" s="48"/>
      <c r="V1195" s="49"/>
      <c r="W1195" s="37"/>
      <c r="X1195" s="60"/>
      <c r="Y1195" s="37"/>
      <c r="Z1195" s="37"/>
      <c r="AA1195" s="37"/>
      <c r="AB1195" s="37"/>
      <c r="AC1195" s="37"/>
    </row>
    <row r="1196" spans="1:29" ht="45" customHeight="1">
      <c r="A1196" s="54"/>
      <c r="B1196" s="55" t="str">
        <f t="shared" si="8"/>
        <v>월</v>
      </c>
      <c r="C1196" s="55" t="str">
        <f t="shared" si="9"/>
        <v>00년 1월 1주차</v>
      </c>
      <c r="D1196" s="55"/>
      <c r="E1196" s="54"/>
      <c r="F1196" s="54"/>
      <c r="G1196" s="54"/>
      <c r="H1196" s="33"/>
      <c r="I1196" s="54"/>
      <c r="J1196" s="35"/>
      <c r="K1196" s="35"/>
      <c r="L1196" s="34"/>
      <c r="M1196" s="34"/>
      <c r="N1196" s="35"/>
      <c r="O1196" s="34"/>
      <c r="P1196" s="59"/>
      <c r="Q1196" s="33"/>
      <c r="R1196" s="59"/>
      <c r="S1196" s="34"/>
      <c r="T1196" s="47"/>
      <c r="U1196" s="48"/>
      <c r="V1196" s="49"/>
      <c r="W1196" s="37"/>
      <c r="X1196" s="60"/>
      <c r="Y1196" s="37"/>
      <c r="Z1196" s="37"/>
      <c r="AA1196" s="37"/>
      <c r="AB1196" s="37"/>
      <c r="AC1196" s="37"/>
    </row>
    <row r="1197" spans="1:29" ht="45" customHeight="1">
      <c r="A1197" s="54"/>
      <c r="B1197" s="55" t="str">
        <f t="shared" si="8"/>
        <v>월</v>
      </c>
      <c r="C1197" s="55" t="str">
        <f t="shared" si="9"/>
        <v>00년 1월 1주차</v>
      </c>
      <c r="D1197" s="55"/>
      <c r="E1197" s="54"/>
      <c r="F1197" s="54"/>
      <c r="G1197" s="54"/>
      <c r="H1197" s="33"/>
      <c r="I1197" s="54"/>
      <c r="J1197" s="35"/>
      <c r="K1197" s="35"/>
      <c r="L1197" s="34"/>
      <c r="M1197" s="34"/>
      <c r="N1197" s="35"/>
      <c r="O1197" s="34"/>
      <c r="P1197" s="59"/>
      <c r="Q1197" s="33"/>
      <c r="R1197" s="59"/>
      <c r="S1197" s="34"/>
      <c r="T1197" s="47"/>
      <c r="U1197" s="48"/>
      <c r="V1197" s="49"/>
      <c r="W1197" s="37"/>
      <c r="X1197" s="60"/>
      <c r="Y1197" s="37"/>
      <c r="Z1197" s="37"/>
      <c r="AA1197" s="37"/>
      <c r="AB1197" s="37"/>
      <c r="AC1197" s="37"/>
    </row>
    <row r="1198" spans="1:29" ht="45" customHeight="1">
      <c r="A1198" s="54"/>
      <c r="B1198" s="55" t="str">
        <f t="shared" si="8"/>
        <v>월</v>
      </c>
      <c r="C1198" s="55" t="str">
        <f t="shared" si="9"/>
        <v>00년 1월 1주차</v>
      </c>
      <c r="D1198" s="55"/>
      <c r="E1198" s="54"/>
      <c r="F1198" s="54"/>
      <c r="G1198" s="54"/>
      <c r="H1198" s="33"/>
      <c r="I1198" s="54"/>
      <c r="J1198" s="35"/>
      <c r="K1198" s="35"/>
      <c r="L1198" s="34"/>
      <c r="M1198" s="34"/>
      <c r="N1198" s="35"/>
      <c r="O1198" s="34"/>
      <c r="P1198" s="59"/>
      <c r="Q1198" s="33"/>
      <c r="R1198" s="59"/>
      <c r="S1198" s="34"/>
      <c r="T1198" s="47"/>
      <c r="U1198" s="48"/>
      <c r="V1198" s="49"/>
      <c r="W1198" s="37"/>
      <c r="X1198" s="60"/>
      <c r="Y1198" s="37"/>
      <c r="Z1198" s="37"/>
      <c r="AA1198" s="37"/>
      <c r="AB1198" s="37"/>
      <c r="AC1198" s="37"/>
    </row>
    <row r="1199" spans="1:29" ht="45" customHeight="1">
      <c r="A1199" s="54"/>
      <c r="B1199" s="55" t="str">
        <f t="shared" si="8"/>
        <v>월</v>
      </c>
      <c r="C1199" s="55" t="str">
        <f t="shared" si="9"/>
        <v>00년 1월 1주차</v>
      </c>
      <c r="D1199" s="55"/>
      <c r="E1199" s="54"/>
      <c r="F1199" s="54"/>
      <c r="G1199" s="54"/>
      <c r="H1199" s="33"/>
      <c r="I1199" s="54"/>
      <c r="J1199" s="35"/>
      <c r="K1199" s="35"/>
      <c r="L1199" s="34"/>
      <c r="M1199" s="34"/>
      <c r="N1199" s="35"/>
      <c r="O1199" s="34"/>
      <c r="P1199" s="59"/>
      <c r="Q1199" s="33"/>
      <c r="R1199" s="59"/>
      <c r="S1199" s="34"/>
      <c r="T1199" s="47"/>
      <c r="U1199" s="48"/>
      <c r="V1199" s="49"/>
      <c r="W1199" s="37"/>
      <c r="X1199" s="60"/>
      <c r="Y1199" s="37"/>
      <c r="Z1199" s="37"/>
      <c r="AA1199" s="37"/>
      <c r="AB1199" s="37"/>
      <c r="AC1199" s="37"/>
    </row>
    <row r="1200" spans="1:29" ht="45" customHeight="1">
      <c r="A1200" s="54"/>
      <c r="B1200" s="55" t="str">
        <f t="shared" si="8"/>
        <v>월</v>
      </c>
      <c r="C1200" s="55" t="str">
        <f t="shared" si="9"/>
        <v>00년 1월 1주차</v>
      </c>
      <c r="D1200" s="55"/>
      <c r="E1200" s="54"/>
      <c r="F1200" s="54"/>
      <c r="G1200" s="54"/>
      <c r="H1200" s="33"/>
      <c r="I1200" s="54"/>
      <c r="J1200" s="35"/>
      <c r="K1200" s="35"/>
      <c r="L1200" s="34"/>
      <c r="M1200" s="34"/>
      <c r="N1200" s="35"/>
      <c r="O1200" s="34"/>
      <c r="P1200" s="59"/>
      <c r="Q1200" s="33"/>
      <c r="R1200" s="59"/>
      <c r="S1200" s="34"/>
      <c r="T1200" s="47"/>
      <c r="U1200" s="48"/>
      <c r="V1200" s="49"/>
      <c r="W1200" s="37"/>
      <c r="X1200" s="60"/>
      <c r="Y1200" s="37"/>
      <c r="Z1200" s="37"/>
      <c r="AA1200" s="37"/>
      <c r="AB1200" s="37"/>
      <c r="AC1200" s="37"/>
    </row>
    <row r="1201" spans="1:29" ht="45" customHeight="1">
      <c r="A1201" s="54"/>
      <c r="B1201" s="55" t="str">
        <f t="shared" si="8"/>
        <v>월</v>
      </c>
      <c r="C1201" s="55" t="str">
        <f t="shared" si="9"/>
        <v>00년 1월 1주차</v>
      </c>
      <c r="D1201" s="55"/>
      <c r="E1201" s="54"/>
      <c r="F1201" s="54"/>
      <c r="G1201" s="54"/>
      <c r="H1201" s="33"/>
      <c r="I1201" s="54"/>
      <c r="J1201" s="35"/>
      <c r="K1201" s="35"/>
      <c r="L1201" s="34"/>
      <c r="M1201" s="34"/>
      <c r="N1201" s="35"/>
      <c r="O1201" s="34"/>
      <c r="P1201" s="59"/>
      <c r="Q1201" s="33"/>
      <c r="R1201" s="59"/>
      <c r="S1201" s="34"/>
      <c r="T1201" s="47"/>
      <c r="U1201" s="48"/>
      <c r="V1201" s="49"/>
      <c r="W1201" s="37"/>
      <c r="X1201" s="60"/>
      <c r="Y1201" s="37"/>
      <c r="Z1201" s="37"/>
      <c r="AA1201" s="37"/>
      <c r="AB1201" s="37"/>
      <c r="AC1201" s="37"/>
    </row>
    <row r="1202" spans="1:29" ht="45" customHeight="1">
      <c r="A1202" s="54"/>
      <c r="B1202" s="55" t="str">
        <f t="shared" si="8"/>
        <v>월</v>
      </c>
      <c r="C1202" s="55" t="str">
        <f t="shared" si="9"/>
        <v>00년 1월 1주차</v>
      </c>
      <c r="D1202" s="55"/>
      <c r="E1202" s="54"/>
      <c r="F1202" s="54"/>
      <c r="G1202" s="54"/>
      <c r="H1202" s="33"/>
      <c r="I1202" s="54"/>
      <c r="J1202" s="35"/>
      <c r="K1202" s="35"/>
      <c r="L1202" s="34"/>
      <c r="M1202" s="34"/>
      <c r="N1202" s="35"/>
      <c r="O1202" s="34"/>
      <c r="P1202" s="59"/>
      <c r="Q1202" s="33"/>
      <c r="R1202" s="59"/>
      <c r="S1202" s="34"/>
      <c r="T1202" s="47"/>
      <c r="U1202" s="48"/>
      <c r="V1202" s="49"/>
      <c r="W1202" s="37"/>
      <c r="X1202" s="60"/>
      <c r="Y1202" s="37"/>
      <c r="Z1202" s="37"/>
      <c r="AA1202" s="37"/>
      <c r="AB1202" s="37"/>
      <c r="AC1202" s="37"/>
    </row>
    <row r="1203" spans="1:29" ht="45" customHeight="1">
      <c r="A1203" s="54"/>
      <c r="B1203" s="55" t="str">
        <f t="shared" si="8"/>
        <v>월</v>
      </c>
      <c r="C1203" s="55" t="str">
        <f t="shared" si="9"/>
        <v>00년 1월 1주차</v>
      </c>
      <c r="D1203" s="55"/>
      <c r="E1203" s="54"/>
      <c r="F1203" s="54"/>
      <c r="G1203" s="54"/>
      <c r="H1203" s="33"/>
      <c r="I1203" s="54"/>
      <c r="J1203" s="35"/>
      <c r="K1203" s="35"/>
      <c r="L1203" s="34"/>
      <c r="M1203" s="34"/>
      <c r="N1203" s="35"/>
      <c r="O1203" s="34"/>
      <c r="P1203" s="59"/>
      <c r="Q1203" s="33"/>
      <c r="R1203" s="59"/>
      <c r="S1203" s="34"/>
      <c r="T1203" s="47"/>
      <c r="U1203" s="48"/>
      <c r="V1203" s="49"/>
      <c r="W1203" s="37"/>
      <c r="X1203" s="60"/>
      <c r="Y1203" s="37"/>
      <c r="Z1203" s="37"/>
      <c r="AA1203" s="37"/>
      <c r="AB1203" s="37"/>
      <c r="AC1203" s="37"/>
    </row>
    <row r="1204" spans="1:29" ht="45" customHeight="1">
      <c r="A1204" s="54"/>
      <c r="B1204" s="55" t="str">
        <f t="shared" si="8"/>
        <v>월</v>
      </c>
      <c r="C1204" s="55" t="str">
        <f t="shared" si="9"/>
        <v>00년 1월 1주차</v>
      </c>
      <c r="D1204" s="55"/>
      <c r="E1204" s="54"/>
      <c r="F1204" s="54"/>
      <c r="G1204" s="54"/>
      <c r="H1204" s="33"/>
      <c r="I1204" s="54"/>
      <c r="J1204" s="35"/>
      <c r="K1204" s="35"/>
      <c r="L1204" s="34"/>
      <c r="M1204" s="34"/>
      <c r="N1204" s="35"/>
      <c r="O1204" s="34"/>
      <c r="P1204" s="59"/>
      <c r="Q1204" s="33"/>
      <c r="R1204" s="59"/>
      <c r="S1204" s="34"/>
      <c r="T1204" s="47"/>
      <c r="U1204" s="48"/>
      <c r="V1204" s="49"/>
      <c r="W1204" s="37"/>
      <c r="X1204" s="60"/>
      <c r="Y1204" s="37"/>
      <c r="Z1204" s="37"/>
      <c r="AA1204" s="37"/>
      <c r="AB1204" s="37"/>
      <c r="AC1204" s="37"/>
    </row>
    <row r="1205" spans="1:29" ht="45" customHeight="1">
      <c r="A1205" s="54"/>
      <c r="B1205" s="55" t="str">
        <f t="shared" si="8"/>
        <v>월</v>
      </c>
      <c r="C1205" s="55" t="str">
        <f t="shared" si="9"/>
        <v>00년 1월 1주차</v>
      </c>
      <c r="D1205" s="55"/>
      <c r="E1205" s="54"/>
      <c r="F1205" s="54"/>
      <c r="G1205" s="54"/>
      <c r="H1205" s="33"/>
      <c r="I1205" s="54"/>
      <c r="J1205" s="35"/>
      <c r="K1205" s="35"/>
      <c r="L1205" s="34"/>
      <c r="M1205" s="34"/>
      <c r="N1205" s="35"/>
      <c r="O1205" s="34"/>
      <c r="P1205" s="59"/>
      <c r="Q1205" s="33"/>
      <c r="R1205" s="59"/>
      <c r="S1205" s="34"/>
      <c r="T1205" s="47"/>
      <c r="U1205" s="48"/>
      <c r="V1205" s="49"/>
      <c r="W1205" s="37"/>
      <c r="X1205" s="60"/>
      <c r="Y1205" s="37"/>
      <c r="Z1205" s="37"/>
      <c r="AA1205" s="37"/>
      <c r="AB1205" s="37"/>
      <c r="AC1205" s="37"/>
    </row>
    <row r="1206" spans="1:29" ht="45" customHeight="1">
      <c r="A1206" s="54"/>
      <c r="B1206" s="55" t="str">
        <f t="shared" si="8"/>
        <v>월</v>
      </c>
      <c r="C1206" s="55" t="str">
        <f t="shared" si="9"/>
        <v>00년 1월 1주차</v>
      </c>
      <c r="D1206" s="55"/>
      <c r="E1206" s="54"/>
      <c r="F1206" s="54"/>
      <c r="G1206" s="54"/>
      <c r="H1206" s="33"/>
      <c r="I1206" s="54"/>
      <c r="J1206" s="35"/>
      <c r="K1206" s="35"/>
      <c r="L1206" s="34"/>
      <c r="M1206" s="34"/>
      <c r="N1206" s="35"/>
      <c r="O1206" s="34"/>
      <c r="P1206" s="59"/>
      <c r="Q1206" s="33"/>
      <c r="R1206" s="59"/>
      <c r="S1206" s="34"/>
      <c r="T1206" s="47"/>
      <c r="U1206" s="48"/>
      <c r="V1206" s="49"/>
      <c r="W1206" s="37"/>
      <c r="X1206" s="60"/>
      <c r="Y1206" s="37"/>
      <c r="Z1206" s="37"/>
      <c r="AA1206" s="37"/>
      <c r="AB1206" s="37"/>
      <c r="AC1206" s="37"/>
    </row>
    <row r="1207" spans="1:29" ht="45" customHeight="1">
      <c r="A1207" s="54"/>
      <c r="B1207" s="55" t="str">
        <f t="shared" si="8"/>
        <v>월</v>
      </c>
      <c r="C1207" s="55" t="str">
        <f t="shared" si="9"/>
        <v>00년 1월 1주차</v>
      </c>
      <c r="D1207" s="55"/>
      <c r="E1207" s="54"/>
      <c r="F1207" s="54"/>
      <c r="G1207" s="54"/>
      <c r="H1207" s="33"/>
      <c r="I1207" s="54"/>
      <c r="J1207" s="35"/>
      <c r="K1207" s="35"/>
      <c r="L1207" s="34"/>
      <c r="M1207" s="34"/>
      <c r="N1207" s="35"/>
      <c r="O1207" s="34"/>
      <c r="P1207" s="59"/>
      <c r="Q1207" s="33"/>
      <c r="R1207" s="59"/>
      <c r="S1207" s="34"/>
      <c r="T1207" s="47"/>
      <c r="U1207" s="48"/>
      <c r="V1207" s="49"/>
      <c r="W1207" s="37"/>
      <c r="X1207" s="60"/>
      <c r="Y1207" s="37"/>
      <c r="Z1207" s="37"/>
      <c r="AA1207" s="37"/>
      <c r="AB1207" s="37"/>
      <c r="AC1207" s="37"/>
    </row>
    <row r="1208" spans="1:29" ht="45" customHeight="1">
      <c r="A1208" s="54"/>
      <c r="B1208" s="55" t="str">
        <f t="shared" si="8"/>
        <v>월</v>
      </c>
      <c r="C1208" s="55" t="str">
        <f t="shared" si="9"/>
        <v>00년 1월 1주차</v>
      </c>
      <c r="D1208" s="55"/>
      <c r="E1208" s="54"/>
      <c r="F1208" s="54"/>
      <c r="G1208" s="54"/>
      <c r="H1208" s="33"/>
      <c r="I1208" s="54"/>
      <c r="J1208" s="35"/>
      <c r="K1208" s="35"/>
      <c r="L1208" s="34"/>
      <c r="M1208" s="34"/>
      <c r="N1208" s="35"/>
      <c r="O1208" s="34"/>
      <c r="P1208" s="59"/>
      <c r="Q1208" s="33"/>
      <c r="R1208" s="59"/>
      <c r="S1208" s="34"/>
      <c r="T1208" s="47"/>
      <c r="U1208" s="48"/>
      <c r="V1208" s="49"/>
      <c r="W1208" s="37"/>
      <c r="X1208" s="60"/>
      <c r="Y1208" s="37"/>
      <c r="Z1208" s="37"/>
      <c r="AA1208" s="37"/>
      <c r="AB1208" s="37"/>
      <c r="AC1208" s="37"/>
    </row>
    <row r="1209" spans="1:29" ht="45" customHeight="1">
      <c r="A1209" s="54"/>
      <c r="B1209" s="55" t="str">
        <f t="shared" si="8"/>
        <v>월</v>
      </c>
      <c r="C1209" s="55" t="str">
        <f t="shared" si="9"/>
        <v>00년 1월 1주차</v>
      </c>
      <c r="D1209" s="55"/>
      <c r="E1209" s="54"/>
      <c r="F1209" s="54"/>
      <c r="G1209" s="54"/>
      <c r="H1209" s="33"/>
      <c r="I1209" s="54"/>
      <c r="J1209" s="35"/>
      <c r="K1209" s="35"/>
      <c r="L1209" s="34"/>
      <c r="M1209" s="34"/>
      <c r="N1209" s="35"/>
      <c r="O1209" s="34"/>
      <c r="P1209" s="59"/>
      <c r="Q1209" s="33"/>
      <c r="R1209" s="59"/>
      <c r="S1209" s="34"/>
      <c r="T1209" s="47"/>
      <c r="U1209" s="48"/>
      <c r="V1209" s="49"/>
      <c r="W1209" s="37"/>
      <c r="X1209" s="60"/>
      <c r="Y1209" s="37"/>
      <c r="Z1209" s="37"/>
      <c r="AA1209" s="37"/>
      <c r="AB1209" s="37"/>
      <c r="AC1209" s="37"/>
    </row>
    <row r="1210" spans="1:29" ht="45" customHeight="1">
      <c r="A1210" s="54"/>
      <c r="B1210" s="55" t="str">
        <f t="shared" si="8"/>
        <v>월</v>
      </c>
      <c r="C1210" s="55" t="str">
        <f t="shared" si="9"/>
        <v>00년 1월 1주차</v>
      </c>
      <c r="D1210" s="55"/>
      <c r="E1210" s="54"/>
      <c r="F1210" s="54"/>
      <c r="G1210" s="54"/>
      <c r="H1210" s="33"/>
      <c r="I1210" s="54"/>
      <c r="J1210" s="35"/>
      <c r="K1210" s="35"/>
      <c r="L1210" s="34"/>
      <c r="M1210" s="34"/>
      <c r="N1210" s="35"/>
      <c r="O1210" s="34"/>
      <c r="P1210" s="59"/>
      <c r="Q1210" s="33"/>
      <c r="R1210" s="59"/>
      <c r="S1210" s="34"/>
      <c r="T1210" s="47"/>
      <c r="U1210" s="48"/>
      <c r="V1210" s="49"/>
      <c r="W1210" s="37"/>
      <c r="X1210" s="60"/>
      <c r="Y1210" s="37"/>
      <c r="Z1210" s="37"/>
      <c r="AA1210" s="37"/>
      <c r="AB1210" s="37"/>
      <c r="AC1210" s="37"/>
    </row>
    <row r="1211" spans="1:29" ht="45" customHeight="1">
      <c r="A1211" s="54"/>
      <c r="B1211" s="55" t="str">
        <f t="shared" si="8"/>
        <v>월</v>
      </c>
      <c r="C1211" s="55" t="str">
        <f t="shared" si="9"/>
        <v>00년 1월 1주차</v>
      </c>
      <c r="D1211" s="55"/>
      <c r="E1211" s="54"/>
      <c r="F1211" s="54"/>
      <c r="G1211" s="54"/>
      <c r="H1211" s="33"/>
      <c r="I1211" s="54"/>
      <c r="J1211" s="35"/>
      <c r="K1211" s="35"/>
      <c r="L1211" s="34"/>
      <c r="M1211" s="34"/>
      <c r="N1211" s="35"/>
      <c r="O1211" s="34"/>
      <c r="P1211" s="59"/>
      <c r="Q1211" s="33"/>
      <c r="R1211" s="59"/>
      <c r="S1211" s="34"/>
      <c r="T1211" s="47"/>
      <c r="U1211" s="48"/>
      <c r="V1211" s="49"/>
      <c r="W1211" s="37"/>
      <c r="X1211" s="60"/>
      <c r="Y1211" s="37"/>
      <c r="Z1211" s="37"/>
      <c r="AA1211" s="37"/>
      <c r="AB1211" s="37"/>
      <c r="AC1211" s="37"/>
    </row>
    <row r="1212" spans="1:29" ht="45" customHeight="1">
      <c r="A1212" s="54"/>
      <c r="B1212" s="55" t="str">
        <f t="shared" si="8"/>
        <v>월</v>
      </c>
      <c r="C1212" s="55" t="str">
        <f t="shared" si="9"/>
        <v>00년 1월 1주차</v>
      </c>
      <c r="D1212" s="55"/>
      <c r="E1212" s="54"/>
      <c r="F1212" s="54"/>
      <c r="G1212" s="54"/>
      <c r="H1212" s="33"/>
      <c r="I1212" s="54"/>
      <c r="J1212" s="35"/>
      <c r="K1212" s="35"/>
      <c r="L1212" s="34"/>
      <c r="M1212" s="34"/>
      <c r="N1212" s="35"/>
      <c r="O1212" s="34"/>
      <c r="P1212" s="59"/>
      <c r="Q1212" s="33"/>
      <c r="R1212" s="59"/>
      <c r="S1212" s="34"/>
      <c r="T1212" s="47"/>
      <c r="U1212" s="48"/>
      <c r="V1212" s="49"/>
      <c r="W1212" s="37"/>
      <c r="X1212" s="60"/>
      <c r="Y1212" s="37"/>
      <c r="Z1212" s="37"/>
      <c r="AA1212" s="37"/>
      <c r="AB1212" s="37"/>
      <c r="AC1212" s="37"/>
    </row>
    <row r="1213" spans="1:29" ht="45" customHeight="1">
      <c r="A1213" s="54"/>
      <c r="B1213" s="55" t="str">
        <f t="shared" si="8"/>
        <v>월</v>
      </c>
      <c r="C1213" s="55" t="str">
        <f t="shared" si="9"/>
        <v>00년 1월 1주차</v>
      </c>
      <c r="D1213" s="55"/>
      <c r="E1213" s="54"/>
      <c r="F1213" s="54"/>
      <c r="G1213" s="54"/>
      <c r="H1213" s="33"/>
      <c r="I1213" s="54"/>
      <c r="J1213" s="35"/>
      <c r="K1213" s="35"/>
      <c r="L1213" s="34"/>
      <c r="M1213" s="34"/>
      <c r="N1213" s="35"/>
      <c r="O1213" s="34"/>
      <c r="P1213" s="59"/>
      <c r="Q1213" s="33"/>
      <c r="R1213" s="59"/>
      <c r="S1213" s="34"/>
      <c r="T1213" s="47"/>
      <c r="U1213" s="48"/>
      <c r="V1213" s="49"/>
      <c r="W1213" s="37"/>
      <c r="X1213" s="60"/>
      <c r="Y1213" s="37"/>
      <c r="Z1213" s="37"/>
      <c r="AA1213" s="37"/>
      <c r="AB1213" s="37"/>
      <c r="AC1213" s="37"/>
    </row>
    <row r="1214" spans="1:29" ht="45" customHeight="1">
      <c r="A1214" s="54"/>
      <c r="B1214" s="55" t="str">
        <f t="shared" si="8"/>
        <v>월</v>
      </c>
      <c r="C1214" s="55" t="str">
        <f t="shared" si="9"/>
        <v>00년 1월 1주차</v>
      </c>
      <c r="D1214" s="55"/>
      <c r="E1214" s="54"/>
      <c r="F1214" s="54"/>
      <c r="G1214" s="54"/>
      <c r="H1214" s="33"/>
      <c r="I1214" s="54"/>
      <c r="J1214" s="35"/>
      <c r="K1214" s="35"/>
      <c r="L1214" s="34"/>
      <c r="M1214" s="34"/>
      <c r="N1214" s="35"/>
      <c r="O1214" s="34"/>
      <c r="P1214" s="59"/>
      <c r="Q1214" s="33"/>
      <c r="R1214" s="59"/>
      <c r="S1214" s="34"/>
      <c r="T1214" s="47"/>
      <c r="U1214" s="48"/>
      <c r="V1214" s="49"/>
      <c r="W1214" s="37"/>
      <c r="X1214" s="60"/>
      <c r="Y1214" s="37"/>
      <c r="Z1214" s="37"/>
      <c r="AA1214" s="37"/>
      <c r="AB1214" s="37"/>
      <c r="AC1214" s="37"/>
    </row>
    <row r="1215" spans="1:29" ht="45" customHeight="1">
      <c r="A1215" s="54"/>
      <c r="B1215" s="55" t="str">
        <f t="shared" si="8"/>
        <v>월</v>
      </c>
      <c r="C1215" s="55" t="str">
        <f t="shared" si="9"/>
        <v>00년 1월 1주차</v>
      </c>
      <c r="D1215" s="55"/>
      <c r="E1215" s="54"/>
      <c r="F1215" s="54"/>
      <c r="G1215" s="54"/>
      <c r="H1215" s="33"/>
      <c r="I1215" s="54"/>
      <c r="J1215" s="35"/>
      <c r="K1215" s="35"/>
      <c r="L1215" s="34"/>
      <c r="M1215" s="34"/>
      <c r="N1215" s="35"/>
      <c r="O1215" s="34"/>
      <c r="P1215" s="59"/>
      <c r="Q1215" s="33"/>
      <c r="R1215" s="59"/>
      <c r="S1215" s="34"/>
      <c r="T1215" s="47"/>
      <c r="U1215" s="48"/>
      <c r="V1215" s="49"/>
      <c r="W1215" s="37"/>
      <c r="X1215" s="60"/>
      <c r="Y1215" s="37"/>
      <c r="Z1215" s="37"/>
      <c r="AA1215" s="37"/>
      <c r="AB1215" s="37"/>
      <c r="AC1215" s="37"/>
    </row>
    <row r="1216" spans="1:29" ht="45" customHeight="1">
      <c r="A1216" s="54"/>
      <c r="B1216" s="55" t="str">
        <f t="shared" si="8"/>
        <v>월</v>
      </c>
      <c r="C1216" s="55" t="str">
        <f t="shared" si="9"/>
        <v>00년 1월 1주차</v>
      </c>
      <c r="D1216" s="55"/>
      <c r="E1216" s="54"/>
      <c r="F1216" s="54"/>
      <c r="G1216" s="54"/>
      <c r="H1216" s="33"/>
      <c r="I1216" s="54"/>
      <c r="J1216" s="35"/>
      <c r="K1216" s="35"/>
      <c r="L1216" s="34"/>
      <c r="M1216" s="34"/>
      <c r="N1216" s="35"/>
      <c r="O1216" s="34"/>
      <c r="P1216" s="59"/>
      <c r="Q1216" s="33"/>
      <c r="R1216" s="59"/>
      <c r="S1216" s="34"/>
      <c r="T1216" s="47"/>
      <c r="U1216" s="48"/>
      <c r="V1216" s="49"/>
      <c r="W1216" s="37"/>
      <c r="X1216" s="60"/>
      <c r="Y1216" s="37"/>
      <c r="Z1216" s="37"/>
      <c r="AA1216" s="37"/>
      <c r="AB1216" s="37"/>
      <c r="AC1216" s="37"/>
    </row>
    <row r="1217" spans="1:29" ht="45" customHeight="1">
      <c r="A1217" s="54"/>
      <c r="B1217" s="55" t="str">
        <f t="shared" si="8"/>
        <v>월</v>
      </c>
      <c r="C1217" s="55" t="str">
        <f t="shared" si="9"/>
        <v>00년 1월 1주차</v>
      </c>
      <c r="D1217" s="55"/>
      <c r="E1217" s="54"/>
      <c r="F1217" s="54"/>
      <c r="G1217" s="54"/>
      <c r="H1217" s="33"/>
      <c r="I1217" s="54"/>
      <c r="J1217" s="35"/>
      <c r="K1217" s="35"/>
      <c r="L1217" s="34"/>
      <c r="M1217" s="34"/>
      <c r="N1217" s="35"/>
      <c r="O1217" s="34"/>
      <c r="P1217" s="59"/>
      <c r="Q1217" s="33"/>
      <c r="R1217" s="59"/>
      <c r="S1217" s="34"/>
      <c r="T1217" s="47"/>
      <c r="U1217" s="48"/>
      <c r="V1217" s="49"/>
      <c r="W1217" s="37"/>
      <c r="X1217" s="60"/>
      <c r="Y1217" s="37"/>
      <c r="Z1217" s="37"/>
      <c r="AA1217" s="37"/>
      <c r="AB1217" s="37"/>
      <c r="AC1217" s="37"/>
    </row>
    <row r="1218" spans="1:29" ht="45" customHeight="1">
      <c r="A1218" s="54"/>
      <c r="B1218" s="55" t="str">
        <f t="shared" si="8"/>
        <v>월</v>
      </c>
      <c r="C1218" s="55" t="str">
        <f t="shared" si="9"/>
        <v>00년 1월 1주차</v>
      </c>
      <c r="D1218" s="55"/>
      <c r="E1218" s="54"/>
      <c r="F1218" s="54"/>
      <c r="G1218" s="54"/>
      <c r="H1218" s="33"/>
      <c r="I1218" s="54"/>
      <c r="J1218" s="35"/>
      <c r="K1218" s="35"/>
      <c r="L1218" s="34"/>
      <c r="M1218" s="34"/>
      <c r="N1218" s="35"/>
      <c r="O1218" s="34"/>
      <c r="P1218" s="59"/>
      <c r="Q1218" s="33"/>
      <c r="R1218" s="59"/>
      <c r="S1218" s="34"/>
      <c r="T1218" s="47"/>
      <c r="U1218" s="48"/>
      <c r="V1218" s="49"/>
      <c r="W1218" s="37"/>
      <c r="X1218" s="60"/>
      <c r="Y1218" s="37"/>
      <c r="Z1218" s="37"/>
      <c r="AA1218" s="37"/>
      <c r="AB1218" s="37"/>
      <c r="AC1218" s="37"/>
    </row>
    <row r="1219" spans="1:29" ht="45" customHeight="1">
      <c r="A1219" s="54"/>
      <c r="B1219" s="55" t="str">
        <f t="shared" si="8"/>
        <v>월</v>
      </c>
      <c r="C1219" s="55" t="str">
        <f t="shared" si="9"/>
        <v>00년 1월 1주차</v>
      </c>
      <c r="D1219" s="55"/>
      <c r="E1219" s="54"/>
      <c r="F1219" s="54"/>
      <c r="G1219" s="54"/>
      <c r="H1219" s="33"/>
      <c r="I1219" s="54"/>
      <c r="J1219" s="35"/>
      <c r="K1219" s="35"/>
      <c r="L1219" s="34"/>
      <c r="M1219" s="34"/>
      <c r="N1219" s="35"/>
      <c r="O1219" s="34"/>
      <c r="P1219" s="59"/>
      <c r="Q1219" s="33"/>
      <c r="R1219" s="59"/>
      <c r="S1219" s="34"/>
      <c r="T1219" s="47"/>
      <c r="U1219" s="48"/>
      <c r="V1219" s="49"/>
      <c r="W1219" s="37"/>
      <c r="X1219" s="60"/>
      <c r="Y1219" s="37"/>
      <c r="Z1219" s="37"/>
      <c r="AA1219" s="37"/>
      <c r="AB1219" s="37"/>
      <c r="AC1219" s="37"/>
    </row>
    <row r="1220" spans="1:29" ht="45" customHeight="1">
      <c r="A1220" s="54"/>
      <c r="B1220" s="55" t="str">
        <f t="shared" si="8"/>
        <v>월</v>
      </c>
      <c r="C1220" s="55" t="str">
        <f t="shared" si="9"/>
        <v>00년 1월 1주차</v>
      </c>
      <c r="D1220" s="55"/>
      <c r="E1220" s="54"/>
      <c r="F1220" s="54"/>
      <c r="G1220" s="54"/>
      <c r="H1220" s="33"/>
      <c r="I1220" s="54"/>
      <c r="J1220" s="35"/>
      <c r="K1220" s="35"/>
      <c r="L1220" s="34"/>
      <c r="M1220" s="34"/>
      <c r="N1220" s="35"/>
      <c r="O1220" s="34"/>
      <c r="P1220" s="59"/>
      <c r="Q1220" s="33"/>
      <c r="R1220" s="59"/>
      <c r="S1220" s="34"/>
      <c r="T1220" s="47"/>
      <c r="U1220" s="48"/>
      <c r="V1220" s="49"/>
      <c r="W1220" s="37"/>
      <c r="X1220" s="60"/>
      <c r="Y1220" s="37"/>
      <c r="Z1220" s="37"/>
      <c r="AA1220" s="37"/>
      <c r="AB1220" s="37"/>
      <c r="AC1220" s="37"/>
    </row>
    <row r="1221" spans="1:29" ht="45" customHeight="1">
      <c r="A1221" s="54"/>
      <c r="B1221" s="55" t="str">
        <f t="shared" si="8"/>
        <v>월</v>
      </c>
      <c r="C1221" s="55" t="str">
        <f t="shared" si="9"/>
        <v>00년 1월 1주차</v>
      </c>
      <c r="D1221" s="55"/>
      <c r="E1221" s="54"/>
      <c r="F1221" s="54"/>
      <c r="G1221" s="54"/>
      <c r="H1221" s="33"/>
      <c r="I1221" s="54"/>
      <c r="J1221" s="35"/>
      <c r="K1221" s="35"/>
      <c r="L1221" s="34"/>
      <c r="M1221" s="34"/>
      <c r="N1221" s="35"/>
      <c r="O1221" s="34"/>
      <c r="P1221" s="59"/>
      <c r="Q1221" s="33"/>
      <c r="R1221" s="59"/>
      <c r="S1221" s="34"/>
      <c r="T1221" s="47"/>
      <c r="U1221" s="48"/>
      <c r="V1221" s="49"/>
      <c r="W1221" s="37"/>
      <c r="X1221" s="60"/>
      <c r="Y1221" s="37"/>
      <c r="Z1221" s="37"/>
      <c r="AA1221" s="37"/>
      <c r="AB1221" s="37"/>
      <c r="AC1221" s="37"/>
    </row>
    <row r="1222" spans="1:29" ht="45" customHeight="1">
      <c r="A1222" s="54"/>
      <c r="B1222" s="55" t="str">
        <f t="shared" si="8"/>
        <v>월</v>
      </c>
      <c r="C1222" s="55" t="str">
        <f t="shared" si="9"/>
        <v>00년 1월 1주차</v>
      </c>
      <c r="D1222" s="55"/>
      <c r="E1222" s="54"/>
      <c r="F1222" s="54"/>
      <c r="G1222" s="54"/>
      <c r="H1222" s="33"/>
      <c r="I1222" s="54"/>
      <c r="J1222" s="35"/>
      <c r="K1222" s="35"/>
      <c r="L1222" s="34"/>
      <c r="M1222" s="34"/>
      <c r="N1222" s="35"/>
      <c r="O1222" s="34"/>
      <c r="P1222" s="59"/>
      <c r="Q1222" s="33"/>
      <c r="R1222" s="59"/>
      <c r="S1222" s="34"/>
      <c r="T1222" s="47"/>
      <c r="U1222" s="48"/>
      <c r="V1222" s="49"/>
      <c r="W1222" s="37"/>
      <c r="X1222" s="60"/>
      <c r="Y1222" s="37"/>
      <c r="Z1222" s="37"/>
      <c r="AA1222" s="37"/>
      <c r="AB1222" s="37"/>
      <c r="AC1222" s="37"/>
    </row>
    <row r="1223" spans="1:29" ht="45" customHeight="1">
      <c r="A1223" s="54"/>
      <c r="B1223" s="55" t="str">
        <f t="shared" si="8"/>
        <v>월</v>
      </c>
      <c r="C1223" s="55" t="str">
        <f t="shared" si="9"/>
        <v>00년 1월 1주차</v>
      </c>
      <c r="D1223" s="55"/>
      <c r="E1223" s="54"/>
      <c r="F1223" s="54"/>
      <c r="G1223" s="54"/>
      <c r="H1223" s="33"/>
      <c r="I1223" s="54"/>
      <c r="J1223" s="35"/>
      <c r="K1223" s="35"/>
      <c r="L1223" s="34"/>
      <c r="M1223" s="34"/>
      <c r="N1223" s="35"/>
      <c r="O1223" s="34"/>
      <c r="P1223" s="59"/>
      <c r="Q1223" s="33"/>
      <c r="R1223" s="59"/>
      <c r="S1223" s="34"/>
      <c r="T1223" s="47"/>
      <c r="U1223" s="48"/>
      <c r="V1223" s="49"/>
      <c r="W1223" s="37"/>
      <c r="X1223" s="60"/>
      <c r="Y1223" s="37"/>
      <c r="Z1223" s="37"/>
      <c r="AA1223" s="37"/>
      <c r="AB1223" s="37"/>
      <c r="AC1223" s="37"/>
    </row>
    <row r="1224" spans="1:29" ht="45" customHeight="1">
      <c r="A1224" s="54"/>
      <c r="B1224" s="55" t="str">
        <f t="shared" si="8"/>
        <v>월</v>
      </c>
      <c r="C1224" s="55" t="str">
        <f t="shared" si="9"/>
        <v>00년 1월 1주차</v>
      </c>
      <c r="D1224" s="55"/>
      <c r="E1224" s="54"/>
      <c r="F1224" s="54"/>
      <c r="G1224" s="54"/>
      <c r="H1224" s="33"/>
      <c r="I1224" s="54"/>
      <c r="J1224" s="35"/>
      <c r="K1224" s="35"/>
      <c r="L1224" s="34"/>
      <c r="M1224" s="34"/>
      <c r="N1224" s="35"/>
      <c r="O1224" s="34"/>
      <c r="P1224" s="59"/>
      <c r="Q1224" s="33"/>
      <c r="R1224" s="59"/>
      <c r="S1224" s="34"/>
      <c r="T1224" s="47"/>
      <c r="U1224" s="48"/>
      <c r="V1224" s="49"/>
      <c r="W1224" s="37"/>
      <c r="X1224" s="60"/>
      <c r="Y1224" s="37"/>
      <c r="Z1224" s="37"/>
      <c r="AA1224" s="37"/>
      <c r="AB1224" s="37"/>
      <c r="AC1224" s="37"/>
    </row>
    <row r="1225" spans="1:29" ht="45" customHeight="1">
      <c r="A1225" s="54"/>
      <c r="B1225" s="55" t="str">
        <f t="shared" si="8"/>
        <v>월</v>
      </c>
      <c r="C1225" s="55" t="str">
        <f t="shared" si="9"/>
        <v>00년 1월 1주차</v>
      </c>
      <c r="D1225" s="55"/>
      <c r="E1225" s="54"/>
      <c r="F1225" s="54"/>
      <c r="G1225" s="54"/>
      <c r="H1225" s="33"/>
      <c r="I1225" s="54"/>
      <c r="J1225" s="35"/>
      <c r="K1225" s="35"/>
      <c r="L1225" s="34"/>
      <c r="M1225" s="34"/>
      <c r="N1225" s="35"/>
      <c r="O1225" s="34"/>
      <c r="P1225" s="59"/>
      <c r="Q1225" s="33"/>
      <c r="R1225" s="59"/>
      <c r="S1225" s="34"/>
      <c r="T1225" s="47"/>
      <c r="U1225" s="48"/>
      <c r="V1225" s="49"/>
      <c r="W1225" s="37"/>
      <c r="X1225" s="60"/>
      <c r="Y1225" s="37"/>
      <c r="Z1225" s="37"/>
      <c r="AA1225" s="37"/>
      <c r="AB1225" s="37"/>
      <c r="AC1225" s="37"/>
    </row>
    <row r="1226" spans="1:29" ht="45" customHeight="1">
      <c r="A1226" s="54"/>
      <c r="B1226" s="55" t="str">
        <f t="shared" si="8"/>
        <v>월</v>
      </c>
      <c r="C1226" s="55" t="str">
        <f t="shared" si="9"/>
        <v>00년 1월 1주차</v>
      </c>
      <c r="D1226" s="55"/>
      <c r="E1226" s="54"/>
      <c r="F1226" s="54"/>
      <c r="G1226" s="54"/>
      <c r="H1226" s="33"/>
      <c r="I1226" s="54"/>
      <c r="J1226" s="35"/>
      <c r="K1226" s="35"/>
      <c r="L1226" s="34"/>
      <c r="M1226" s="34"/>
      <c r="N1226" s="35"/>
      <c r="O1226" s="34"/>
      <c r="P1226" s="59"/>
      <c r="Q1226" s="33"/>
      <c r="R1226" s="59"/>
      <c r="S1226" s="34"/>
      <c r="T1226" s="47"/>
      <c r="U1226" s="48"/>
      <c r="V1226" s="49"/>
      <c r="W1226" s="37"/>
      <c r="X1226" s="60"/>
      <c r="Y1226" s="37"/>
      <c r="Z1226" s="37"/>
      <c r="AA1226" s="37"/>
      <c r="AB1226" s="37"/>
      <c r="AC1226" s="37"/>
    </row>
    <row r="1227" spans="1:29" ht="45" customHeight="1">
      <c r="A1227" s="54"/>
      <c r="B1227" s="55" t="str">
        <f t="shared" si="8"/>
        <v>월</v>
      </c>
      <c r="C1227" s="55" t="str">
        <f t="shared" si="9"/>
        <v>00년 1월 1주차</v>
      </c>
      <c r="D1227" s="55"/>
      <c r="E1227" s="54"/>
      <c r="F1227" s="54"/>
      <c r="G1227" s="54"/>
      <c r="H1227" s="33"/>
      <c r="I1227" s="54"/>
      <c r="J1227" s="35"/>
      <c r="K1227" s="35"/>
      <c r="L1227" s="34"/>
      <c r="M1227" s="34"/>
      <c r="N1227" s="35"/>
      <c r="O1227" s="34"/>
      <c r="P1227" s="59"/>
      <c r="Q1227" s="33"/>
      <c r="R1227" s="59"/>
      <c r="S1227" s="34"/>
      <c r="T1227" s="47"/>
      <c r="U1227" s="48"/>
      <c r="V1227" s="49"/>
      <c r="W1227" s="37"/>
      <c r="X1227" s="60"/>
      <c r="Y1227" s="37"/>
      <c r="Z1227" s="37"/>
      <c r="AA1227" s="37"/>
      <c r="AB1227" s="37"/>
      <c r="AC1227" s="37"/>
    </row>
    <row r="1228" spans="1:29" ht="45" customHeight="1">
      <c r="A1228" s="54"/>
      <c r="B1228" s="55" t="str">
        <f t="shared" si="8"/>
        <v>월</v>
      </c>
      <c r="C1228" s="55" t="str">
        <f t="shared" si="9"/>
        <v>00년 1월 1주차</v>
      </c>
      <c r="D1228" s="55"/>
      <c r="E1228" s="54"/>
      <c r="F1228" s="54"/>
      <c r="G1228" s="54"/>
      <c r="H1228" s="33"/>
      <c r="I1228" s="54"/>
      <c r="J1228" s="35"/>
      <c r="K1228" s="35"/>
      <c r="L1228" s="34"/>
      <c r="M1228" s="34"/>
      <c r="N1228" s="35"/>
      <c r="O1228" s="34"/>
      <c r="P1228" s="59"/>
      <c r="Q1228" s="33"/>
      <c r="R1228" s="59"/>
      <c r="S1228" s="34"/>
      <c r="T1228" s="47"/>
      <c r="U1228" s="48"/>
      <c r="V1228" s="49"/>
      <c r="W1228" s="37"/>
      <c r="X1228" s="60"/>
      <c r="Y1228" s="37"/>
      <c r="Z1228" s="37"/>
      <c r="AA1228" s="37"/>
      <c r="AB1228" s="37"/>
      <c r="AC1228" s="37"/>
    </row>
    <row r="1229" spans="1:29" ht="45" customHeight="1">
      <c r="A1229" s="54"/>
      <c r="B1229" s="55" t="str">
        <f t="shared" si="8"/>
        <v>월</v>
      </c>
      <c r="C1229" s="55" t="str">
        <f t="shared" si="9"/>
        <v>00년 1월 1주차</v>
      </c>
      <c r="D1229" s="55"/>
      <c r="E1229" s="54"/>
      <c r="F1229" s="54"/>
      <c r="G1229" s="54"/>
      <c r="H1229" s="33"/>
      <c r="I1229" s="54"/>
      <c r="J1229" s="35"/>
      <c r="K1229" s="35"/>
      <c r="L1229" s="34"/>
      <c r="M1229" s="34"/>
      <c r="N1229" s="35"/>
      <c r="O1229" s="34"/>
      <c r="P1229" s="59"/>
      <c r="Q1229" s="33"/>
      <c r="R1229" s="59"/>
      <c r="S1229" s="34"/>
      <c r="T1229" s="47"/>
      <c r="U1229" s="48"/>
      <c r="V1229" s="49"/>
      <c r="W1229" s="37"/>
      <c r="X1229" s="60"/>
      <c r="Y1229" s="37"/>
      <c r="Z1229" s="37"/>
      <c r="AA1229" s="37"/>
      <c r="AB1229" s="37"/>
      <c r="AC1229" s="37"/>
    </row>
    <row r="1230" spans="1:29" ht="45" customHeight="1">
      <c r="A1230" s="54"/>
      <c r="B1230" s="55" t="str">
        <f t="shared" si="8"/>
        <v>월</v>
      </c>
      <c r="C1230" s="55" t="str">
        <f t="shared" si="9"/>
        <v>00년 1월 1주차</v>
      </c>
      <c r="D1230" s="55"/>
      <c r="E1230" s="54"/>
      <c r="F1230" s="54"/>
      <c r="G1230" s="54"/>
      <c r="H1230" s="33"/>
      <c r="I1230" s="54"/>
      <c r="J1230" s="35"/>
      <c r="K1230" s="35"/>
      <c r="L1230" s="34"/>
      <c r="M1230" s="34"/>
      <c r="N1230" s="35"/>
      <c r="O1230" s="34"/>
      <c r="P1230" s="59"/>
      <c r="Q1230" s="33"/>
      <c r="R1230" s="59"/>
      <c r="S1230" s="34"/>
      <c r="T1230" s="47"/>
      <c r="U1230" s="48"/>
      <c r="V1230" s="49"/>
      <c r="W1230" s="37"/>
      <c r="X1230" s="60"/>
      <c r="Y1230" s="37"/>
      <c r="Z1230" s="37"/>
      <c r="AA1230" s="37"/>
      <c r="AB1230" s="37"/>
      <c r="AC1230" s="37"/>
    </row>
    <row r="1231" spans="1:29" ht="45" customHeight="1">
      <c r="A1231" s="54"/>
      <c r="B1231" s="55" t="str">
        <f t="shared" si="8"/>
        <v>월</v>
      </c>
      <c r="C1231" s="55" t="str">
        <f t="shared" si="9"/>
        <v>00년 1월 1주차</v>
      </c>
      <c r="D1231" s="55"/>
      <c r="E1231" s="54"/>
      <c r="F1231" s="54"/>
      <c r="G1231" s="54"/>
      <c r="H1231" s="33"/>
      <c r="I1231" s="54"/>
      <c r="J1231" s="35"/>
      <c r="K1231" s="35"/>
      <c r="L1231" s="34"/>
      <c r="M1231" s="34"/>
      <c r="N1231" s="35"/>
      <c r="O1231" s="34"/>
      <c r="P1231" s="59"/>
      <c r="Q1231" s="33"/>
      <c r="R1231" s="59"/>
      <c r="S1231" s="34"/>
      <c r="T1231" s="47"/>
      <c r="U1231" s="48"/>
      <c r="V1231" s="49"/>
      <c r="W1231" s="37"/>
      <c r="X1231" s="60"/>
      <c r="Y1231" s="37"/>
      <c r="Z1231" s="37"/>
      <c r="AA1231" s="37"/>
      <c r="AB1231" s="37"/>
      <c r="AC1231" s="37"/>
    </row>
    <row r="1232" spans="1:29" ht="45" customHeight="1">
      <c r="A1232" s="54"/>
      <c r="B1232" s="55" t="str">
        <f t="shared" si="8"/>
        <v>월</v>
      </c>
      <c r="C1232" s="55" t="str">
        <f t="shared" si="9"/>
        <v>00년 1월 1주차</v>
      </c>
      <c r="D1232" s="55"/>
      <c r="E1232" s="54"/>
      <c r="F1232" s="54"/>
      <c r="G1232" s="54"/>
      <c r="H1232" s="33"/>
      <c r="I1232" s="54"/>
      <c r="J1232" s="35"/>
      <c r="K1232" s="35"/>
      <c r="L1232" s="34"/>
      <c r="M1232" s="34"/>
      <c r="N1232" s="35"/>
      <c r="O1232" s="34"/>
      <c r="P1232" s="59"/>
      <c r="Q1232" s="33"/>
      <c r="R1232" s="59"/>
      <c r="S1232" s="34"/>
      <c r="T1232" s="47"/>
      <c r="U1232" s="48"/>
      <c r="V1232" s="49"/>
      <c r="W1232" s="37"/>
      <c r="X1232" s="60"/>
      <c r="Y1232" s="37"/>
      <c r="Z1232" s="37"/>
      <c r="AA1232" s="37"/>
      <c r="AB1232" s="37"/>
      <c r="AC1232" s="37"/>
    </row>
    <row r="1233" spans="1:29" ht="45" customHeight="1">
      <c r="A1233" s="54"/>
      <c r="B1233" s="55" t="str">
        <f t="shared" si="8"/>
        <v>월</v>
      </c>
      <c r="C1233" s="55" t="str">
        <f t="shared" si="9"/>
        <v>00년 1월 1주차</v>
      </c>
      <c r="D1233" s="55"/>
      <c r="E1233" s="54"/>
      <c r="F1233" s="54"/>
      <c r="G1233" s="54"/>
      <c r="H1233" s="33"/>
      <c r="I1233" s="54"/>
      <c r="J1233" s="35"/>
      <c r="K1233" s="35"/>
      <c r="L1233" s="34"/>
      <c r="M1233" s="34"/>
      <c r="N1233" s="35"/>
      <c r="O1233" s="34"/>
      <c r="P1233" s="59"/>
      <c r="Q1233" s="33"/>
      <c r="R1233" s="59"/>
      <c r="S1233" s="34"/>
      <c r="T1233" s="47"/>
      <c r="U1233" s="48"/>
      <c r="V1233" s="49"/>
      <c r="W1233" s="37"/>
      <c r="X1233" s="60"/>
      <c r="Y1233" s="37"/>
      <c r="Z1233" s="37"/>
      <c r="AA1233" s="37"/>
      <c r="AB1233" s="37"/>
      <c r="AC1233" s="37"/>
    </row>
    <row r="1234" spans="1:29" ht="45" customHeight="1">
      <c r="A1234" s="54"/>
      <c r="B1234" s="55" t="str">
        <f t="shared" si="8"/>
        <v>월</v>
      </c>
      <c r="C1234" s="55" t="str">
        <f t="shared" si="9"/>
        <v>00년 1월 1주차</v>
      </c>
      <c r="D1234" s="55"/>
      <c r="E1234" s="54"/>
      <c r="F1234" s="54"/>
      <c r="G1234" s="54"/>
      <c r="H1234" s="33"/>
      <c r="I1234" s="54"/>
      <c r="J1234" s="35"/>
      <c r="K1234" s="35"/>
      <c r="L1234" s="34"/>
      <c r="M1234" s="34"/>
      <c r="N1234" s="35"/>
      <c r="O1234" s="34"/>
      <c r="P1234" s="59"/>
      <c r="Q1234" s="33"/>
      <c r="R1234" s="59"/>
      <c r="S1234" s="34"/>
      <c r="T1234" s="47"/>
      <c r="U1234" s="48"/>
      <c r="V1234" s="49"/>
      <c r="W1234" s="37"/>
      <c r="X1234" s="60"/>
      <c r="Y1234" s="37"/>
      <c r="Z1234" s="37"/>
      <c r="AA1234" s="37"/>
      <c r="AB1234" s="37"/>
      <c r="AC1234" s="37"/>
    </row>
    <row r="1235" spans="1:29" ht="45" customHeight="1">
      <c r="A1235" s="54"/>
      <c r="B1235" s="55" t="str">
        <f t="shared" si="8"/>
        <v>월</v>
      </c>
      <c r="C1235" s="55" t="str">
        <f t="shared" si="9"/>
        <v>00년 1월 1주차</v>
      </c>
      <c r="D1235" s="55"/>
      <c r="E1235" s="54"/>
      <c r="F1235" s="54"/>
      <c r="G1235" s="54"/>
      <c r="H1235" s="33"/>
      <c r="I1235" s="54"/>
      <c r="J1235" s="35"/>
      <c r="K1235" s="35"/>
      <c r="L1235" s="34"/>
      <c r="M1235" s="34"/>
      <c r="N1235" s="35"/>
      <c r="O1235" s="34"/>
      <c r="P1235" s="59"/>
      <c r="Q1235" s="33"/>
      <c r="R1235" s="59"/>
      <c r="S1235" s="34"/>
      <c r="T1235" s="47"/>
      <c r="U1235" s="48"/>
      <c r="V1235" s="49"/>
      <c r="W1235" s="37"/>
      <c r="X1235" s="60"/>
      <c r="Y1235" s="37"/>
      <c r="Z1235" s="37"/>
      <c r="AA1235" s="37"/>
      <c r="AB1235" s="37"/>
      <c r="AC1235" s="37"/>
    </row>
    <row r="1236" spans="1:29" ht="45" customHeight="1">
      <c r="A1236" s="54"/>
      <c r="B1236" s="55" t="str">
        <f t="shared" si="8"/>
        <v>월</v>
      </c>
      <c r="C1236" s="55" t="str">
        <f t="shared" si="9"/>
        <v>00년 1월 1주차</v>
      </c>
      <c r="D1236" s="55"/>
      <c r="E1236" s="54"/>
      <c r="F1236" s="54"/>
      <c r="G1236" s="54"/>
      <c r="H1236" s="33"/>
      <c r="I1236" s="54"/>
      <c r="J1236" s="35"/>
      <c r="K1236" s="35"/>
      <c r="L1236" s="34"/>
      <c r="M1236" s="34"/>
      <c r="N1236" s="35"/>
      <c r="O1236" s="34"/>
      <c r="P1236" s="59"/>
      <c r="Q1236" s="33"/>
      <c r="R1236" s="59"/>
      <c r="S1236" s="34"/>
      <c r="T1236" s="47"/>
      <c r="U1236" s="48"/>
      <c r="V1236" s="49"/>
      <c r="W1236" s="37"/>
      <c r="X1236" s="60"/>
      <c r="Y1236" s="37"/>
      <c r="Z1236" s="37"/>
      <c r="AA1236" s="37"/>
      <c r="AB1236" s="37"/>
      <c r="AC1236" s="37"/>
    </row>
    <row r="1237" spans="1:29" ht="45" customHeight="1">
      <c r="A1237" s="54"/>
      <c r="B1237" s="55" t="str">
        <f t="shared" si="8"/>
        <v>월</v>
      </c>
      <c r="C1237" s="55" t="str">
        <f t="shared" si="9"/>
        <v>00년 1월 1주차</v>
      </c>
      <c r="D1237" s="55"/>
      <c r="E1237" s="54"/>
      <c r="F1237" s="54"/>
      <c r="G1237" s="54"/>
      <c r="H1237" s="33"/>
      <c r="I1237" s="54"/>
      <c r="J1237" s="35"/>
      <c r="K1237" s="35"/>
      <c r="L1237" s="34"/>
      <c r="M1237" s="34"/>
      <c r="N1237" s="35"/>
      <c r="O1237" s="34"/>
      <c r="P1237" s="59"/>
      <c r="Q1237" s="33"/>
      <c r="R1237" s="59"/>
      <c r="S1237" s="34"/>
      <c r="T1237" s="47"/>
      <c r="U1237" s="48"/>
      <c r="V1237" s="49"/>
      <c r="W1237" s="37"/>
      <c r="X1237" s="60"/>
      <c r="Y1237" s="37"/>
      <c r="Z1237" s="37"/>
      <c r="AA1237" s="37"/>
      <c r="AB1237" s="37"/>
      <c r="AC1237" s="37"/>
    </row>
    <row r="1238" spans="1:29" ht="45" customHeight="1">
      <c r="A1238" s="54"/>
      <c r="B1238" s="55" t="str">
        <f t="shared" si="8"/>
        <v>월</v>
      </c>
      <c r="C1238" s="55" t="str">
        <f t="shared" si="9"/>
        <v>00년 1월 1주차</v>
      </c>
      <c r="D1238" s="55"/>
      <c r="E1238" s="54"/>
      <c r="F1238" s="54"/>
      <c r="G1238" s="54"/>
      <c r="H1238" s="33"/>
      <c r="I1238" s="54"/>
      <c r="J1238" s="35"/>
      <c r="K1238" s="35"/>
      <c r="L1238" s="34"/>
      <c r="M1238" s="34"/>
      <c r="N1238" s="35"/>
      <c r="O1238" s="34"/>
      <c r="P1238" s="59"/>
      <c r="Q1238" s="33"/>
      <c r="R1238" s="59"/>
      <c r="S1238" s="34"/>
      <c r="T1238" s="47"/>
      <c r="U1238" s="48"/>
      <c r="V1238" s="49"/>
      <c r="W1238" s="37"/>
      <c r="X1238" s="60"/>
      <c r="Y1238" s="37"/>
      <c r="Z1238" s="37"/>
      <c r="AA1238" s="37"/>
      <c r="AB1238" s="37"/>
      <c r="AC1238" s="37"/>
    </row>
    <row r="1239" spans="1:29" ht="45" customHeight="1">
      <c r="A1239" s="54"/>
      <c r="B1239" s="55" t="str">
        <f t="shared" si="8"/>
        <v>월</v>
      </c>
      <c r="C1239" s="55" t="str">
        <f t="shared" si="9"/>
        <v>00년 1월 1주차</v>
      </c>
      <c r="D1239" s="55"/>
      <c r="E1239" s="54"/>
      <c r="F1239" s="54"/>
      <c r="G1239" s="54"/>
      <c r="H1239" s="33"/>
      <c r="I1239" s="54"/>
      <c r="J1239" s="35"/>
      <c r="K1239" s="35"/>
      <c r="L1239" s="34"/>
      <c r="M1239" s="34"/>
      <c r="N1239" s="35"/>
      <c r="O1239" s="34"/>
      <c r="P1239" s="59"/>
      <c r="Q1239" s="33"/>
      <c r="R1239" s="59"/>
      <c r="S1239" s="34"/>
      <c r="T1239" s="47"/>
      <c r="U1239" s="48"/>
      <c r="V1239" s="49"/>
      <c r="W1239" s="37"/>
      <c r="X1239" s="60"/>
      <c r="Y1239" s="37"/>
      <c r="Z1239" s="37"/>
      <c r="AA1239" s="37"/>
      <c r="AB1239" s="37"/>
      <c r="AC1239" s="37"/>
    </row>
    <row r="1240" spans="1:29" ht="45" customHeight="1">
      <c r="A1240" s="54"/>
      <c r="B1240" s="55" t="str">
        <f t="shared" si="8"/>
        <v>월</v>
      </c>
      <c r="C1240" s="55" t="str">
        <f t="shared" si="9"/>
        <v>00년 1월 1주차</v>
      </c>
      <c r="D1240" s="55"/>
      <c r="E1240" s="54"/>
      <c r="F1240" s="54"/>
      <c r="G1240" s="54"/>
      <c r="H1240" s="33"/>
      <c r="I1240" s="54"/>
      <c r="J1240" s="35"/>
      <c r="K1240" s="35"/>
      <c r="L1240" s="34"/>
      <c r="M1240" s="34"/>
      <c r="N1240" s="35"/>
      <c r="O1240" s="34"/>
      <c r="P1240" s="59"/>
      <c r="Q1240" s="33"/>
      <c r="R1240" s="59"/>
      <c r="S1240" s="34"/>
      <c r="T1240" s="47"/>
      <c r="U1240" s="48"/>
      <c r="V1240" s="49"/>
      <c r="W1240" s="37"/>
      <c r="X1240" s="60"/>
      <c r="Y1240" s="37"/>
      <c r="Z1240" s="37"/>
      <c r="AA1240" s="37"/>
      <c r="AB1240" s="37"/>
      <c r="AC1240" s="37"/>
    </row>
    <row r="1241" spans="1:29" ht="45" customHeight="1">
      <c r="A1241" s="54"/>
      <c r="B1241" s="55" t="str">
        <f t="shared" si="8"/>
        <v>월</v>
      </c>
      <c r="C1241" s="55" t="str">
        <f t="shared" si="9"/>
        <v>00년 1월 1주차</v>
      </c>
      <c r="D1241" s="55"/>
      <c r="E1241" s="54"/>
      <c r="F1241" s="54"/>
      <c r="G1241" s="54"/>
      <c r="H1241" s="33"/>
      <c r="I1241" s="54"/>
      <c r="J1241" s="35"/>
      <c r="K1241" s="35"/>
      <c r="L1241" s="34"/>
      <c r="M1241" s="34"/>
      <c r="N1241" s="35"/>
      <c r="O1241" s="34"/>
      <c r="P1241" s="59"/>
      <c r="Q1241" s="33"/>
      <c r="R1241" s="59"/>
      <c r="S1241" s="34"/>
      <c r="T1241" s="47"/>
      <c r="U1241" s="48"/>
      <c r="V1241" s="49"/>
      <c r="W1241" s="37"/>
      <c r="X1241" s="60"/>
      <c r="Y1241" s="37"/>
      <c r="Z1241" s="37"/>
      <c r="AA1241" s="37"/>
      <c r="AB1241" s="37"/>
      <c r="AC1241" s="37"/>
    </row>
    <row r="1242" spans="1:29" ht="45" customHeight="1">
      <c r="A1242" s="54"/>
      <c r="B1242" s="55" t="str">
        <f t="shared" si="8"/>
        <v>월</v>
      </c>
      <c r="C1242" s="55" t="str">
        <f t="shared" si="9"/>
        <v>00년 1월 1주차</v>
      </c>
      <c r="D1242" s="55"/>
      <c r="E1242" s="54"/>
      <c r="F1242" s="54"/>
      <c r="G1242" s="54"/>
      <c r="H1242" s="33"/>
      <c r="I1242" s="54"/>
      <c r="J1242" s="35"/>
      <c r="K1242" s="35"/>
      <c r="L1242" s="34"/>
      <c r="M1242" s="34"/>
      <c r="N1242" s="35"/>
      <c r="O1242" s="34"/>
      <c r="P1242" s="59"/>
      <c r="Q1242" s="33"/>
      <c r="R1242" s="59"/>
      <c r="S1242" s="34"/>
      <c r="T1242" s="47"/>
      <c r="U1242" s="48"/>
      <c r="V1242" s="49"/>
      <c r="W1242" s="37"/>
      <c r="X1242" s="60"/>
      <c r="Y1242" s="37"/>
      <c r="Z1242" s="37"/>
      <c r="AA1242" s="37"/>
      <c r="AB1242" s="37"/>
      <c r="AC1242" s="37"/>
    </row>
    <row r="1243" spans="1:29" ht="45" customHeight="1">
      <c r="A1243" s="54"/>
      <c r="B1243" s="55" t="str">
        <f t="shared" si="8"/>
        <v>월</v>
      </c>
      <c r="C1243" s="55" t="str">
        <f t="shared" si="9"/>
        <v>00년 1월 1주차</v>
      </c>
      <c r="D1243" s="55"/>
      <c r="E1243" s="54"/>
      <c r="F1243" s="54"/>
      <c r="G1243" s="54"/>
      <c r="H1243" s="33"/>
      <c r="I1243" s="54"/>
      <c r="J1243" s="35"/>
      <c r="K1243" s="35"/>
      <c r="L1243" s="34"/>
      <c r="M1243" s="34"/>
      <c r="N1243" s="35"/>
      <c r="O1243" s="34"/>
      <c r="P1243" s="59"/>
      <c r="Q1243" s="33"/>
      <c r="R1243" s="59"/>
      <c r="S1243" s="34"/>
      <c r="T1243" s="47"/>
      <c r="U1243" s="48"/>
      <c r="V1243" s="49"/>
      <c r="W1243" s="37"/>
      <c r="X1243" s="60"/>
      <c r="Y1243" s="37"/>
      <c r="Z1243" s="37"/>
      <c r="AA1243" s="37"/>
      <c r="AB1243" s="37"/>
      <c r="AC1243" s="37"/>
    </row>
    <row r="1244" spans="1:29" ht="45" customHeight="1">
      <c r="A1244" s="54"/>
      <c r="B1244" s="55" t="str">
        <f t="shared" si="8"/>
        <v>월</v>
      </c>
      <c r="C1244" s="55" t="str">
        <f t="shared" si="9"/>
        <v>00년 1월 1주차</v>
      </c>
      <c r="D1244" s="55"/>
      <c r="E1244" s="54"/>
      <c r="F1244" s="54"/>
      <c r="G1244" s="54"/>
      <c r="H1244" s="33"/>
      <c r="I1244" s="54"/>
      <c r="J1244" s="35"/>
      <c r="K1244" s="35"/>
      <c r="L1244" s="34"/>
      <c r="M1244" s="34"/>
      <c r="N1244" s="35"/>
      <c r="O1244" s="34"/>
      <c r="P1244" s="59"/>
      <c r="Q1244" s="33"/>
      <c r="R1244" s="59"/>
      <c r="S1244" s="34"/>
      <c r="T1244" s="47"/>
      <c r="U1244" s="48"/>
      <c r="V1244" s="49"/>
      <c r="W1244" s="37"/>
      <c r="X1244" s="60"/>
      <c r="Y1244" s="37"/>
      <c r="Z1244" s="37"/>
      <c r="AA1244" s="37"/>
      <c r="AB1244" s="37"/>
      <c r="AC1244" s="37"/>
    </row>
    <row r="1245" spans="1:29" ht="45" customHeight="1">
      <c r="A1245" s="54"/>
      <c r="B1245" s="55" t="str">
        <f t="shared" si="8"/>
        <v>월</v>
      </c>
      <c r="C1245" s="55" t="str">
        <f t="shared" si="9"/>
        <v>00년 1월 1주차</v>
      </c>
      <c r="D1245" s="55"/>
      <c r="E1245" s="54"/>
      <c r="F1245" s="54"/>
      <c r="G1245" s="54"/>
      <c r="H1245" s="33"/>
      <c r="I1245" s="54"/>
      <c r="J1245" s="35"/>
      <c r="K1245" s="35"/>
      <c r="L1245" s="34"/>
      <c r="M1245" s="34"/>
      <c r="N1245" s="35"/>
      <c r="O1245" s="34"/>
      <c r="P1245" s="59"/>
      <c r="Q1245" s="33"/>
      <c r="R1245" s="59"/>
      <c r="S1245" s="34"/>
      <c r="T1245" s="47"/>
      <c r="U1245" s="48"/>
      <c r="V1245" s="49"/>
      <c r="W1245" s="37"/>
      <c r="X1245" s="60"/>
      <c r="Y1245" s="37"/>
      <c r="Z1245" s="37"/>
      <c r="AA1245" s="37"/>
      <c r="AB1245" s="37"/>
      <c r="AC1245" s="37"/>
    </row>
    <row r="1246" spans="1:29" ht="45" customHeight="1">
      <c r="A1246" s="54"/>
      <c r="B1246" s="55" t="str">
        <f t="shared" si="8"/>
        <v>월</v>
      </c>
      <c r="C1246" s="55" t="str">
        <f t="shared" si="9"/>
        <v>00년 1월 1주차</v>
      </c>
      <c r="D1246" s="55"/>
      <c r="E1246" s="54"/>
      <c r="F1246" s="54"/>
      <c r="G1246" s="54"/>
      <c r="H1246" s="33"/>
      <c r="I1246" s="54"/>
      <c r="J1246" s="35"/>
      <c r="K1246" s="35"/>
      <c r="L1246" s="34"/>
      <c r="M1246" s="34"/>
      <c r="N1246" s="35"/>
      <c r="O1246" s="34"/>
      <c r="P1246" s="59"/>
      <c r="Q1246" s="33"/>
      <c r="R1246" s="59"/>
      <c r="S1246" s="34"/>
      <c r="T1246" s="47"/>
      <c r="U1246" s="48"/>
      <c r="V1246" s="49"/>
      <c r="W1246" s="37"/>
      <c r="X1246" s="60"/>
      <c r="Y1246" s="37"/>
      <c r="Z1246" s="37"/>
      <c r="AA1246" s="37"/>
      <c r="AB1246" s="37"/>
      <c r="AC1246" s="37"/>
    </row>
    <row r="1247" spans="1:29" ht="45" customHeight="1">
      <c r="A1247" s="54"/>
      <c r="B1247" s="55" t="str">
        <f t="shared" si="8"/>
        <v>월</v>
      </c>
      <c r="C1247" s="55" t="str">
        <f t="shared" si="9"/>
        <v>00년 1월 1주차</v>
      </c>
      <c r="D1247" s="55"/>
      <c r="E1247" s="54"/>
      <c r="F1247" s="54"/>
      <c r="G1247" s="54"/>
      <c r="H1247" s="33"/>
      <c r="I1247" s="54"/>
      <c r="J1247" s="35"/>
      <c r="K1247" s="35"/>
      <c r="L1247" s="34"/>
      <c r="M1247" s="34"/>
      <c r="N1247" s="35"/>
      <c r="O1247" s="34"/>
      <c r="P1247" s="59"/>
      <c r="Q1247" s="33"/>
      <c r="R1247" s="59"/>
      <c r="S1247" s="34"/>
      <c r="T1247" s="47"/>
      <c r="U1247" s="48"/>
      <c r="V1247" s="49"/>
      <c r="W1247" s="37"/>
      <c r="X1247" s="60"/>
      <c r="Y1247" s="37"/>
      <c r="Z1247" s="37"/>
      <c r="AA1247" s="37"/>
      <c r="AB1247" s="37"/>
      <c r="AC1247" s="37"/>
    </row>
    <row r="1248" spans="1:29" ht="45" customHeight="1">
      <c r="A1248" s="54"/>
      <c r="B1248" s="55" t="str">
        <f t="shared" si="8"/>
        <v>월</v>
      </c>
      <c r="C1248" s="55" t="str">
        <f t="shared" si="9"/>
        <v>00년 1월 1주차</v>
      </c>
      <c r="D1248" s="55"/>
      <c r="E1248" s="54"/>
      <c r="F1248" s="54"/>
      <c r="G1248" s="54"/>
      <c r="H1248" s="33"/>
      <c r="I1248" s="54"/>
      <c r="J1248" s="35"/>
      <c r="K1248" s="35"/>
      <c r="L1248" s="34"/>
      <c r="M1248" s="34"/>
      <c r="N1248" s="35"/>
      <c r="O1248" s="34"/>
      <c r="P1248" s="59"/>
      <c r="Q1248" s="33"/>
      <c r="R1248" s="59"/>
      <c r="S1248" s="34"/>
      <c r="T1248" s="47"/>
      <c r="U1248" s="48"/>
      <c r="V1248" s="49"/>
      <c r="W1248" s="37"/>
      <c r="X1248" s="60"/>
      <c r="Y1248" s="37"/>
      <c r="Z1248" s="37"/>
      <c r="AA1248" s="37"/>
      <c r="AB1248" s="37"/>
      <c r="AC1248" s="37"/>
    </row>
    <row r="1249" spans="1:29" ht="45" customHeight="1">
      <c r="A1249" s="54"/>
      <c r="B1249" s="55" t="str">
        <f t="shared" si="8"/>
        <v>월</v>
      </c>
      <c r="C1249" s="55" t="str">
        <f t="shared" si="9"/>
        <v>00년 1월 1주차</v>
      </c>
      <c r="D1249" s="55"/>
      <c r="E1249" s="54"/>
      <c r="F1249" s="54"/>
      <c r="G1249" s="54"/>
      <c r="H1249" s="33"/>
      <c r="I1249" s="54"/>
      <c r="J1249" s="35"/>
      <c r="K1249" s="35"/>
      <c r="L1249" s="34"/>
      <c r="M1249" s="34"/>
      <c r="N1249" s="35"/>
      <c r="O1249" s="34"/>
      <c r="P1249" s="59"/>
      <c r="Q1249" s="33"/>
      <c r="R1249" s="59"/>
      <c r="S1249" s="34"/>
      <c r="T1249" s="47"/>
      <c r="U1249" s="48"/>
      <c r="V1249" s="49"/>
      <c r="W1249" s="37"/>
      <c r="X1249" s="60"/>
      <c r="Y1249" s="37"/>
      <c r="Z1249" s="37"/>
      <c r="AA1249" s="37"/>
      <c r="AB1249" s="37"/>
      <c r="AC1249" s="37"/>
    </row>
    <row r="1250" spans="1:29" ht="45" customHeight="1">
      <c r="A1250" s="54"/>
      <c r="B1250" s="55" t="str">
        <f t="shared" si="8"/>
        <v>월</v>
      </c>
      <c r="C1250" s="55" t="str">
        <f t="shared" si="9"/>
        <v>00년 1월 1주차</v>
      </c>
      <c r="D1250" s="55"/>
      <c r="E1250" s="54"/>
      <c r="F1250" s="54"/>
      <c r="G1250" s="54"/>
      <c r="H1250" s="33"/>
      <c r="I1250" s="54"/>
      <c r="J1250" s="35"/>
      <c r="K1250" s="35"/>
      <c r="L1250" s="34"/>
      <c r="M1250" s="34"/>
      <c r="N1250" s="35"/>
      <c r="O1250" s="34"/>
      <c r="P1250" s="59"/>
      <c r="Q1250" s="33"/>
      <c r="R1250" s="59"/>
      <c r="S1250" s="34"/>
      <c r="T1250" s="47"/>
      <c r="U1250" s="48"/>
      <c r="V1250" s="49"/>
      <c r="W1250" s="37"/>
      <c r="X1250" s="60"/>
      <c r="Y1250" s="37"/>
      <c r="Z1250" s="37"/>
      <c r="AA1250" s="37"/>
      <c r="AB1250" s="37"/>
      <c r="AC1250" s="37"/>
    </row>
    <row r="1251" spans="1:29" ht="45" customHeight="1">
      <c r="A1251" s="54"/>
      <c r="B1251" s="55" t="str">
        <f t="shared" si="8"/>
        <v>월</v>
      </c>
      <c r="C1251" s="55" t="str">
        <f t="shared" si="9"/>
        <v>00년 1월 1주차</v>
      </c>
      <c r="D1251" s="55"/>
      <c r="E1251" s="54"/>
      <c r="F1251" s="54"/>
      <c r="G1251" s="54"/>
      <c r="H1251" s="33"/>
      <c r="I1251" s="54"/>
      <c r="J1251" s="35"/>
      <c r="K1251" s="35"/>
      <c r="L1251" s="34"/>
      <c r="M1251" s="34"/>
      <c r="N1251" s="35"/>
      <c r="O1251" s="34"/>
      <c r="P1251" s="59"/>
      <c r="Q1251" s="33"/>
      <c r="R1251" s="59"/>
      <c r="S1251" s="34"/>
      <c r="T1251" s="47"/>
      <c r="U1251" s="48"/>
      <c r="V1251" s="49"/>
      <c r="W1251" s="37"/>
      <c r="X1251" s="60"/>
      <c r="Y1251" s="37"/>
      <c r="Z1251" s="37"/>
      <c r="AA1251" s="37"/>
      <c r="AB1251" s="37"/>
      <c r="AC1251" s="37"/>
    </row>
    <row r="1252" spans="1:29" ht="45" customHeight="1">
      <c r="A1252" s="54"/>
      <c r="B1252" s="55" t="str">
        <f t="shared" si="8"/>
        <v>월</v>
      </c>
      <c r="C1252" s="55" t="str">
        <f t="shared" si="9"/>
        <v>00년 1월 1주차</v>
      </c>
      <c r="D1252" s="55"/>
      <c r="E1252" s="54"/>
      <c r="F1252" s="54"/>
      <c r="G1252" s="54"/>
      <c r="H1252" s="33"/>
      <c r="I1252" s="54"/>
      <c r="J1252" s="35"/>
      <c r="K1252" s="35"/>
      <c r="L1252" s="34"/>
      <c r="M1252" s="34"/>
      <c r="N1252" s="35"/>
      <c r="O1252" s="34"/>
      <c r="P1252" s="59"/>
      <c r="Q1252" s="33"/>
      <c r="R1252" s="59"/>
      <c r="S1252" s="34"/>
      <c r="T1252" s="47"/>
      <c r="U1252" s="48"/>
      <c r="V1252" s="49"/>
      <c r="W1252" s="37"/>
      <c r="X1252" s="60"/>
      <c r="Y1252" s="37"/>
      <c r="Z1252" s="37"/>
      <c r="AA1252" s="37"/>
      <c r="AB1252" s="37"/>
      <c r="AC1252" s="37"/>
    </row>
    <row r="1253" spans="1:29" ht="45" customHeight="1">
      <c r="A1253" s="54"/>
      <c r="B1253" s="55" t="str">
        <f t="shared" si="8"/>
        <v>월</v>
      </c>
      <c r="C1253" s="55" t="str">
        <f t="shared" si="9"/>
        <v>00년 1월 1주차</v>
      </c>
      <c r="D1253" s="55"/>
      <c r="E1253" s="54"/>
      <c r="F1253" s="54"/>
      <c r="G1253" s="54"/>
      <c r="H1253" s="33"/>
      <c r="I1253" s="54"/>
      <c r="J1253" s="35"/>
      <c r="K1253" s="35"/>
      <c r="L1253" s="34"/>
      <c r="M1253" s="34"/>
      <c r="N1253" s="35"/>
      <c r="O1253" s="34"/>
      <c r="P1253" s="59"/>
      <c r="Q1253" s="33"/>
      <c r="R1253" s="59"/>
      <c r="S1253" s="34"/>
      <c r="T1253" s="47"/>
      <c r="U1253" s="48"/>
      <c r="V1253" s="49"/>
      <c r="W1253" s="37"/>
      <c r="X1253" s="60"/>
      <c r="Y1253" s="37"/>
      <c r="Z1253" s="37"/>
      <c r="AA1253" s="37"/>
      <c r="AB1253" s="37"/>
      <c r="AC1253" s="37"/>
    </row>
    <row r="1254" spans="1:29" ht="45" customHeight="1">
      <c r="A1254" s="54"/>
      <c r="B1254" s="55" t="str">
        <f t="shared" si="8"/>
        <v>월</v>
      </c>
      <c r="C1254" s="55" t="str">
        <f t="shared" si="9"/>
        <v>00년 1월 1주차</v>
      </c>
      <c r="D1254" s="55"/>
      <c r="E1254" s="54"/>
      <c r="F1254" s="54"/>
      <c r="G1254" s="54"/>
      <c r="H1254" s="33"/>
      <c r="I1254" s="54"/>
      <c r="J1254" s="35"/>
      <c r="K1254" s="35"/>
      <c r="L1254" s="34"/>
      <c r="M1254" s="34"/>
      <c r="N1254" s="35"/>
      <c r="O1254" s="34"/>
      <c r="P1254" s="59"/>
      <c r="Q1254" s="33"/>
      <c r="R1254" s="59"/>
      <c r="S1254" s="34"/>
      <c r="T1254" s="47"/>
      <c r="U1254" s="48"/>
      <c r="V1254" s="49"/>
      <c r="W1254" s="37"/>
      <c r="X1254" s="60"/>
      <c r="Y1254" s="37"/>
      <c r="Z1254" s="37"/>
      <c r="AA1254" s="37"/>
      <c r="AB1254" s="37"/>
      <c r="AC1254" s="37"/>
    </row>
    <row r="1255" spans="1:29" ht="45" customHeight="1">
      <c r="A1255" s="54"/>
      <c r="B1255" s="55" t="str">
        <f t="shared" si="8"/>
        <v>월</v>
      </c>
      <c r="C1255" s="55" t="str">
        <f t="shared" si="9"/>
        <v>00년 1월 1주차</v>
      </c>
      <c r="D1255" s="55"/>
      <c r="E1255" s="54"/>
      <c r="F1255" s="54"/>
      <c r="G1255" s="54"/>
      <c r="H1255" s="33"/>
      <c r="I1255" s="54"/>
      <c r="J1255" s="35"/>
      <c r="K1255" s="35"/>
      <c r="L1255" s="34"/>
      <c r="M1255" s="34"/>
      <c r="N1255" s="35"/>
      <c r="O1255" s="34"/>
      <c r="P1255" s="59"/>
      <c r="Q1255" s="33"/>
      <c r="R1255" s="59"/>
      <c r="S1255" s="34"/>
      <c r="T1255" s="47"/>
      <c r="U1255" s="48"/>
      <c r="V1255" s="49"/>
      <c r="W1255" s="37"/>
      <c r="X1255" s="60"/>
      <c r="Y1255" s="37"/>
      <c r="Z1255" s="37"/>
      <c r="AA1255" s="37"/>
      <c r="AB1255" s="37"/>
      <c r="AC1255" s="37"/>
    </row>
    <row r="1256" spans="1:29" ht="45" customHeight="1">
      <c r="A1256" s="54"/>
      <c r="B1256" s="55" t="str">
        <f t="shared" si="8"/>
        <v>월</v>
      </c>
      <c r="C1256" s="55" t="str">
        <f t="shared" si="9"/>
        <v>00년 1월 1주차</v>
      </c>
      <c r="D1256" s="55"/>
      <c r="E1256" s="54"/>
      <c r="F1256" s="54"/>
      <c r="G1256" s="54"/>
      <c r="H1256" s="33"/>
      <c r="I1256" s="54"/>
      <c r="J1256" s="35"/>
      <c r="K1256" s="35"/>
      <c r="L1256" s="34"/>
      <c r="M1256" s="34"/>
      <c r="N1256" s="35"/>
      <c r="O1256" s="34"/>
      <c r="P1256" s="59"/>
      <c r="Q1256" s="33"/>
      <c r="R1256" s="59"/>
      <c r="S1256" s="34"/>
      <c r="T1256" s="47"/>
      <c r="U1256" s="48"/>
      <c r="V1256" s="49"/>
      <c r="W1256" s="37"/>
      <c r="X1256" s="60"/>
      <c r="Y1256" s="37"/>
      <c r="Z1256" s="37"/>
      <c r="AA1256" s="37"/>
      <c r="AB1256" s="37"/>
      <c r="AC1256" s="37"/>
    </row>
    <row r="1257" spans="1:29" ht="45" customHeight="1">
      <c r="A1257" s="54"/>
      <c r="B1257" s="55" t="str">
        <f t="shared" si="8"/>
        <v>월</v>
      </c>
      <c r="C1257" s="55" t="str">
        <f t="shared" si="9"/>
        <v>00년 1월 1주차</v>
      </c>
      <c r="D1257" s="55"/>
      <c r="E1257" s="54"/>
      <c r="F1257" s="54"/>
      <c r="G1257" s="54"/>
      <c r="H1257" s="33"/>
      <c r="I1257" s="54"/>
      <c r="J1257" s="35"/>
      <c r="K1257" s="35"/>
      <c r="L1257" s="34"/>
      <c r="M1257" s="34"/>
      <c r="N1257" s="35"/>
      <c r="O1257" s="34"/>
      <c r="P1257" s="59"/>
      <c r="Q1257" s="33"/>
      <c r="R1257" s="59"/>
      <c r="S1257" s="34"/>
      <c r="T1257" s="47"/>
      <c r="U1257" s="48"/>
      <c r="V1257" s="49"/>
      <c r="W1257" s="37"/>
      <c r="X1257" s="60"/>
      <c r="Y1257" s="37"/>
      <c r="Z1257" s="37"/>
      <c r="AA1257" s="37"/>
      <c r="AB1257" s="37"/>
      <c r="AC1257" s="37"/>
    </row>
    <row r="1258" spans="1:29" ht="45" customHeight="1">
      <c r="A1258" s="54"/>
      <c r="B1258" s="55" t="str">
        <f t="shared" si="8"/>
        <v>월</v>
      </c>
      <c r="C1258" s="55" t="str">
        <f t="shared" si="9"/>
        <v>00년 1월 1주차</v>
      </c>
      <c r="D1258" s="55"/>
      <c r="E1258" s="54"/>
      <c r="F1258" s="54"/>
      <c r="G1258" s="54"/>
      <c r="H1258" s="33"/>
      <c r="I1258" s="54"/>
      <c r="J1258" s="35"/>
      <c r="K1258" s="35"/>
      <c r="L1258" s="34"/>
      <c r="M1258" s="34"/>
      <c r="N1258" s="35"/>
      <c r="O1258" s="34"/>
      <c r="P1258" s="59"/>
      <c r="Q1258" s="33"/>
      <c r="R1258" s="59"/>
      <c r="S1258" s="34"/>
      <c r="T1258" s="47"/>
      <c r="U1258" s="48"/>
      <c r="V1258" s="49"/>
      <c r="W1258" s="37"/>
      <c r="X1258" s="60"/>
      <c r="Y1258" s="37"/>
      <c r="Z1258" s="37"/>
      <c r="AA1258" s="37"/>
      <c r="AB1258" s="37"/>
      <c r="AC1258" s="37"/>
    </row>
    <row r="1259" spans="1:29" ht="45" customHeight="1">
      <c r="A1259" s="54"/>
      <c r="B1259" s="55" t="str">
        <f t="shared" si="8"/>
        <v>월</v>
      </c>
      <c r="C1259" s="55" t="str">
        <f t="shared" si="9"/>
        <v>00년 1월 1주차</v>
      </c>
      <c r="D1259" s="55"/>
      <c r="E1259" s="54"/>
      <c r="F1259" s="54"/>
      <c r="G1259" s="54"/>
      <c r="H1259" s="33"/>
      <c r="I1259" s="54"/>
      <c r="J1259" s="35"/>
      <c r="K1259" s="35"/>
      <c r="L1259" s="34"/>
      <c r="M1259" s="34"/>
      <c r="N1259" s="35"/>
      <c r="O1259" s="34"/>
      <c r="P1259" s="59"/>
      <c r="Q1259" s="33"/>
      <c r="R1259" s="59"/>
      <c r="S1259" s="34"/>
      <c r="T1259" s="47"/>
      <c r="U1259" s="48"/>
      <c r="V1259" s="49"/>
      <c r="W1259" s="37"/>
      <c r="X1259" s="60"/>
      <c r="Y1259" s="37"/>
      <c r="Z1259" s="37"/>
      <c r="AA1259" s="37"/>
      <c r="AB1259" s="37"/>
      <c r="AC1259" s="37"/>
    </row>
    <row r="1260" spans="1:29" ht="45" customHeight="1">
      <c r="A1260" s="54"/>
      <c r="B1260" s="55" t="str">
        <f t="shared" si="8"/>
        <v>월</v>
      </c>
      <c r="C1260" s="55" t="str">
        <f t="shared" si="9"/>
        <v>00년 1월 1주차</v>
      </c>
      <c r="D1260" s="55"/>
      <c r="E1260" s="54"/>
      <c r="F1260" s="54"/>
      <c r="G1260" s="54"/>
      <c r="H1260" s="33"/>
      <c r="I1260" s="54"/>
      <c r="J1260" s="35"/>
      <c r="K1260" s="35"/>
      <c r="L1260" s="34"/>
      <c r="M1260" s="34"/>
      <c r="N1260" s="35"/>
      <c r="O1260" s="34"/>
      <c r="P1260" s="59"/>
      <c r="Q1260" s="33"/>
      <c r="R1260" s="59"/>
      <c r="S1260" s="34"/>
      <c r="T1260" s="47"/>
      <c r="U1260" s="48"/>
      <c r="V1260" s="49"/>
      <c r="W1260" s="37"/>
      <c r="X1260" s="60"/>
      <c r="Y1260" s="37"/>
      <c r="Z1260" s="37"/>
      <c r="AA1260" s="37"/>
      <c r="AB1260" s="37"/>
      <c r="AC1260" s="37"/>
    </row>
    <row r="1261" spans="1:29" ht="45" customHeight="1">
      <c r="A1261" s="54"/>
      <c r="B1261" s="55" t="str">
        <f t="shared" si="8"/>
        <v>월</v>
      </c>
      <c r="C1261" s="55" t="str">
        <f t="shared" si="9"/>
        <v>00년 1월 1주차</v>
      </c>
      <c r="D1261" s="55"/>
      <c r="E1261" s="54"/>
      <c r="F1261" s="54"/>
      <c r="G1261" s="54"/>
      <c r="H1261" s="33"/>
      <c r="I1261" s="54"/>
      <c r="J1261" s="35"/>
      <c r="K1261" s="35"/>
      <c r="L1261" s="34"/>
      <c r="M1261" s="34"/>
      <c r="N1261" s="35"/>
      <c r="O1261" s="34"/>
      <c r="P1261" s="59"/>
      <c r="Q1261" s="33"/>
      <c r="R1261" s="59"/>
      <c r="S1261" s="34"/>
      <c r="T1261" s="47"/>
      <c r="U1261" s="48"/>
      <c r="V1261" s="49"/>
      <c r="W1261" s="37"/>
      <c r="X1261" s="60"/>
      <c r="Y1261" s="37"/>
      <c r="Z1261" s="37"/>
      <c r="AA1261" s="37"/>
      <c r="AB1261" s="37"/>
      <c r="AC1261" s="37"/>
    </row>
    <row r="1262" spans="1:29" ht="45" customHeight="1">
      <c r="A1262" s="54"/>
      <c r="B1262" s="55" t="str">
        <f t="shared" si="8"/>
        <v>월</v>
      </c>
      <c r="C1262" s="55" t="str">
        <f t="shared" si="9"/>
        <v>00년 1월 1주차</v>
      </c>
      <c r="D1262" s="55"/>
      <c r="E1262" s="54"/>
      <c r="F1262" s="54"/>
      <c r="G1262" s="54"/>
      <c r="H1262" s="33"/>
      <c r="I1262" s="54"/>
      <c r="J1262" s="35"/>
      <c r="K1262" s="35"/>
      <c r="L1262" s="34"/>
      <c r="M1262" s="34"/>
      <c r="N1262" s="35"/>
      <c r="O1262" s="34"/>
      <c r="P1262" s="59"/>
      <c r="Q1262" s="33"/>
      <c r="R1262" s="59"/>
      <c r="S1262" s="34"/>
      <c r="T1262" s="47"/>
      <c r="U1262" s="48"/>
      <c r="V1262" s="49"/>
      <c r="W1262" s="37"/>
      <c r="X1262" s="60"/>
      <c r="Y1262" s="37"/>
      <c r="Z1262" s="37"/>
      <c r="AA1262" s="37"/>
      <c r="AB1262" s="37"/>
      <c r="AC1262" s="37"/>
    </row>
    <row r="1263" spans="1:29" ht="45" customHeight="1">
      <c r="A1263" s="54"/>
      <c r="B1263" s="55" t="str">
        <f t="shared" si="8"/>
        <v>월</v>
      </c>
      <c r="C1263" s="55" t="str">
        <f t="shared" si="9"/>
        <v>00년 1월 1주차</v>
      </c>
      <c r="D1263" s="55"/>
      <c r="E1263" s="54"/>
      <c r="F1263" s="54"/>
      <c r="G1263" s="54"/>
      <c r="H1263" s="33"/>
      <c r="I1263" s="54"/>
      <c r="J1263" s="35"/>
      <c r="K1263" s="35"/>
      <c r="L1263" s="34"/>
      <c r="M1263" s="34"/>
      <c r="N1263" s="35"/>
      <c r="O1263" s="34"/>
      <c r="P1263" s="59"/>
      <c r="Q1263" s="33"/>
      <c r="R1263" s="59"/>
      <c r="S1263" s="34"/>
      <c r="T1263" s="47"/>
      <c r="U1263" s="48"/>
      <c r="V1263" s="49"/>
      <c r="W1263" s="37"/>
      <c r="X1263" s="60"/>
      <c r="Y1263" s="37"/>
      <c r="Z1263" s="37"/>
      <c r="AA1263" s="37"/>
      <c r="AB1263" s="37"/>
      <c r="AC1263" s="37"/>
    </row>
    <row r="1264" spans="1:29" ht="45" customHeight="1">
      <c r="A1264" s="54"/>
      <c r="B1264" s="55" t="str">
        <f t="shared" si="8"/>
        <v>월</v>
      </c>
      <c r="C1264" s="55" t="str">
        <f t="shared" si="9"/>
        <v>00년 1월 1주차</v>
      </c>
      <c r="D1264" s="55"/>
      <c r="E1264" s="54"/>
      <c r="F1264" s="54"/>
      <c r="G1264" s="54"/>
      <c r="H1264" s="33"/>
      <c r="I1264" s="54"/>
      <c r="J1264" s="35"/>
      <c r="K1264" s="35"/>
      <c r="L1264" s="34"/>
      <c r="M1264" s="34"/>
      <c r="N1264" s="35"/>
      <c r="O1264" s="34"/>
      <c r="P1264" s="59"/>
      <c r="Q1264" s="33"/>
      <c r="R1264" s="59"/>
      <c r="S1264" s="34"/>
      <c r="T1264" s="47"/>
      <c r="U1264" s="48"/>
      <c r="V1264" s="49"/>
      <c r="W1264" s="37"/>
      <c r="X1264" s="60"/>
      <c r="Y1264" s="37"/>
      <c r="Z1264" s="37"/>
      <c r="AA1264" s="37"/>
      <c r="AB1264" s="37"/>
      <c r="AC1264" s="37"/>
    </row>
    <row r="1265" spans="1:29" ht="45" customHeight="1">
      <c r="A1265" s="54"/>
      <c r="B1265" s="55" t="str">
        <f t="shared" si="8"/>
        <v>월</v>
      </c>
      <c r="C1265" s="55" t="str">
        <f t="shared" si="9"/>
        <v>00년 1월 1주차</v>
      </c>
      <c r="D1265" s="55"/>
      <c r="E1265" s="54"/>
      <c r="F1265" s="54"/>
      <c r="G1265" s="54"/>
      <c r="H1265" s="33"/>
      <c r="I1265" s="54"/>
      <c r="J1265" s="35"/>
      <c r="K1265" s="35"/>
      <c r="L1265" s="34"/>
      <c r="M1265" s="34"/>
      <c r="N1265" s="35"/>
      <c r="O1265" s="34"/>
      <c r="P1265" s="59"/>
      <c r="Q1265" s="33"/>
      <c r="R1265" s="59"/>
      <c r="S1265" s="34"/>
      <c r="T1265" s="47"/>
      <c r="U1265" s="48"/>
      <c r="V1265" s="49"/>
      <c r="W1265" s="37"/>
      <c r="X1265" s="60"/>
      <c r="Y1265" s="37"/>
      <c r="Z1265" s="37"/>
      <c r="AA1265" s="37"/>
      <c r="AB1265" s="37"/>
      <c r="AC1265" s="37"/>
    </row>
  </sheetData>
  <phoneticPr fontId="26" type="noConversion"/>
  <dataValidations count="3">
    <dataValidation type="list" allowBlank="1" showErrorMessage="1" sqref="I3:I1265" xr:uid="{00000000-0002-0000-0500-000000000000}">
      <formula1>"자사몰,29CM,MUSINSA"</formula1>
    </dataValidation>
    <dataValidation type="list" allowBlank="1" showErrorMessage="1" sqref="F3:F1265" xr:uid="{00000000-0002-0000-0500-000001000000}">
      <formula1>"25FW,26SS"</formula1>
    </dataValidation>
    <dataValidation type="list" allowBlank="1" showErrorMessage="1" sqref="G3:G1265" xr:uid="{00000000-0002-0000-0500-000002000000}">
      <formula1>"컬렉션,슬라이드,단일 이미지,영상"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U2965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defaultColWidth="12.6640625" defaultRowHeight="15.75" customHeight="1"/>
  <cols>
    <col min="1" max="1" width="2.33203125" customWidth="1"/>
    <col min="2" max="2" width="6.6640625" customWidth="1"/>
    <col min="3" max="3" width="12.77734375" customWidth="1"/>
    <col min="4" max="4" width="10.21875" customWidth="1"/>
    <col min="5" max="5" width="13.44140625" customWidth="1"/>
    <col min="6" max="6" width="16.77734375" customWidth="1"/>
    <col min="7" max="7" width="42.6640625" customWidth="1"/>
    <col min="8" max="8" width="18.21875" customWidth="1"/>
    <col min="9" max="9" width="15.109375" customWidth="1"/>
    <col min="10" max="10" width="22.21875" customWidth="1"/>
    <col min="12" max="12" width="16.77734375" customWidth="1"/>
  </cols>
  <sheetData>
    <row r="1" spans="1:21">
      <c r="A1" s="75"/>
      <c r="B1" s="75"/>
      <c r="C1" s="75"/>
      <c r="D1" s="75"/>
      <c r="E1" s="76"/>
      <c r="F1" s="75"/>
      <c r="G1" s="75"/>
      <c r="H1" s="76"/>
      <c r="I1" s="76"/>
      <c r="J1" s="77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>
      <c r="A2" s="75" t="s">
        <v>83</v>
      </c>
      <c r="B2" s="78" t="s">
        <v>35</v>
      </c>
      <c r="C2" s="78" t="s">
        <v>36</v>
      </c>
      <c r="D2" s="78" t="s">
        <v>27</v>
      </c>
      <c r="E2" s="78" t="s">
        <v>38</v>
      </c>
      <c r="F2" s="78" t="s">
        <v>41</v>
      </c>
      <c r="G2" s="78" t="s">
        <v>84</v>
      </c>
      <c r="H2" s="78" t="s">
        <v>85</v>
      </c>
      <c r="I2" s="78" t="s">
        <v>86</v>
      </c>
      <c r="J2" s="79" t="s">
        <v>87</v>
      </c>
      <c r="K2" s="75"/>
      <c r="L2" s="80"/>
      <c r="M2" s="80"/>
      <c r="N2" s="80"/>
      <c r="O2" s="80"/>
      <c r="P2" s="80"/>
      <c r="Q2" s="75"/>
      <c r="R2" s="75"/>
      <c r="S2" s="75"/>
      <c r="T2" s="75"/>
      <c r="U2" s="75"/>
    </row>
    <row r="3" spans="1:21">
      <c r="A3" s="75"/>
      <c r="B3" s="81" t="str">
        <f t="shared" ref="B3:B257" si="0">MID(D3,7,2)&amp;"월"</f>
        <v>월</v>
      </c>
      <c r="C3" s="81" t="str">
        <f t="shared" ref="C3:C257" si="1">TEXT(D3, "yy년 m월 ") &amp;
IF(D3 &lt;= DATE(YEAR(D3), MONTH(D3), 1) + (7 - WEEKDAY(DATE(YEAR(D3), MONTH(D3), 1), 2)),
   1,
   INT((D3 - DATE(YEAR(D3), MONTH(D3), 1) + WEEKDAY(DATE(YEAR(D3), MONTH(D3), 1), 2) - 1) / 7) + 1
) &amp; "주차"</f>
        <v>26년 3월 6주차</v>
      </c>
      <c r="D3" s="82">
        <v>46112</v>
      </c>
      <c r="E3" s="76" t="s">
        <v>58</v>
      </c>
      <c r="F3" s="83" t="s">
        <v>2</v>
      </c>
      <c r="G3" s="75" t="s">
        <v>88</v>
      </c>
      <c r="H3" s="76">
        <v>5</v>
      </c>
      <c r="I3" s="84">
        <v>0</v>
      </c>
      <c r="J3" s="85">
        <v>0</v>
      </c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21">
      <c r="A4" s="75"/>
      <c r="B4" s="81" t="str">
        <f t="shared" si="0"/>
        <v>월</v>
      </c>
      <c r="C4" s="81" t="str">
        <f t="shared" si="1"/>
        <v>26년 3월 6주차</v>
      </c>
      <c r="D4" s="82">
        <v>46112</v>
      </c>
      <c r="E4" s="76" t="s">
        <v>58</v>
      </c>
      <c r="F4" s="83" t="s">
        <v>2</v>
      </c>
      <c r="G4" s="75" t="s">
        <v>89</v>
      </c>
      <c r="H4" s="76">
        <v>5</v>
      </c>
      <c r="I4" s="84">
        <v>0</v>
      </c>
      <c r="J4" s="85">
        <v>0</v>
      </c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</row>
    <row r="5" spans="1:21">
      <c r="A5" s="75"/>
      <c r="B5" s="81" t="str">
        <f t="shared" si="0"/>
        <v>월</v>
      </c>
      <c r="C5" s="81" t="str">
        <f t="shared" si="1"/>
        <v>26년 3월 6주차</v>
      </c>
      <c r="D5" s="82">
        <v>46112</v>
      </c>
      <c r="E5" s="76" t="s">
        <v>58</v>
      </c>
      <c r="F5" s="83" t="s">
        <v>2</v>
      </c>
      <c r="G5" s="75" t="s">
        <v>90</v>
      </c>
      <c r="H5" s="76">
        <v>1</v>
      </c>
      <c r="I5" s="84">
        <v>0</v>
      </c>
      <c r="J5" s="85">
        <v>0</v>
      </c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</row>
    <row r="6" spans="1:21">
      <c r="A6" s="75"/>
      <c r="B6" s="81" t="str">
        <f t="shared" si="0"/>
        <v>월</v>
      </c>
      <c r="C6" s="81" t="str">
        <f t="shared" si="1"/>
        <v>26년 3월 6주차</v>
      </c>
      <c r="D6" s="82">
        <v>46112</v>
      </c>
      <c r="E6" s="76" t="s">
        <v>58</v>
      </c>
      <c r="F6" s="83" t="s">
        <v>2</v>
      </c>
      <c r="G6" s="75" t="s">
        <v>91</v>
      </c>
      <c r="H6" s="76">
        <v>1</v>
      </c>
      <c r="I6" s="84">
        <v>0</v>
      </c>
      <c r="J6" s="85">
        <v>0</v>
      </c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</row>
    <row r="7" spans="1:21">
      <c r="A7" s="75"/>
      <c r="B7" s="81" t="str">
        <f t="shared" si="0"/>
        <v>월</v>
      </c>
      <c r="C7" s="81" t="str">
        <f t="shared" si="1"/>
        <v>26년 3월 6주차</v>
      </c>
      <c r="D7" s="82">
        <v>46112</v>
      </c>
      <c r="E7" s="76" t="s">
        <v>58</v>
      </c>
      <c r="F7" s="83" t="s">
        <v>2</v>
      </c>
      <c r="G7" s="75" t="s">
        <v>92</v>
      </c>
      <c r="H7" s="76">
        <v>2</v>
      </c>
      <c r="I7" s="84">
        <v>0</v>
      </c>
      <c r="J7" s="85">
        <v>0</v>
      </c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</row>
    <row r="8" spans="1:21">
      <c r="A8" s="75"/>
      <c r="B8" s="81" t="str">
        <f t="shared" si="0"/>
        <v>월</v>
      </c>
      <c r="C8" s="81" t="str">
        <f t="shared" si="1"/>
        <v>26년 3월 6주차</v>
      </c>
      <c r="D8" s="82">
        <v>46112</v>
      </c>
      <c r="E8" s="76" t="s">
        <v>58</v>
      </c>
      <c r="F8" s="83" t="s">
        <v>2</v>
      </c>
      <c r="G8" s="86" t="s">
        <v>93</v>
      </c>
      <c r="H8" s="87">
        <v>10</v>
      </c>
      <c r="I8" s="88">
        <v>0</v>
      </c>
      <c r="J8" s="85">
        <v>0</v>
      </c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1">
      <c r="A9" s="75"/>
      <c r="B9" s="81" t="str">
        <f t="shared" si="0"/>
        <v>월</v>
      </c>
      <c r="C9" s="81" t="str">
        <f t="shared" si="1"/>
        <v>26년 3월 6주차</v>
      </c>
      <c r="D9" s="82">
        <v>46112</v>
      </c>
      <c r="E9" s="76" t="s">
        <v>58</v>
      </c>
      <c r="F9" s="83" t="s">
        <v>2</v>
      </c>
      <c r="G9" s="75" t="s">
        <v>94</v>
      </c>
      <c r="H9" s="76">
        <v>1</v>
      </c>
      <c r="I9" s="84">
        <v>0</v>
      </c>
      <c r="J9" s="85">
        <v>0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</row>
    <row r="10" spans="1:21">
      <c r="A10" s="75"/>
      <c r="B10" s="81" t="str">
        <f t="shared" si="0"/>
        <v>월</v>
      </c>
      <c r="C10" s="81" t="str">
        <f t="shared" si="1"/>
        <v>26년 3월 6주차</v>
      </c>
      <c r="D10" s="82">
        <v>46112</v>
      </c>
      <c r="E10" s="76" t="s">
        <v>58</v>
      </c>
      <c r="F10" s="83" t="s">
        <v>2</v>
      </c>
      <c r="G10" s="75" t="s">
        <v>95</v>
      </c>
      <c r="H10" s="76">
        <v>5</v>
      </c>
      <c r="I10" s="84">
        <v>2</v>
      </c>
      <c r="J10" s="85">
        <v>268200</v>
      </c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</row>
    <row r="11" spans="1:21">
      <c r="A11" s="75"/>
      <c r="B11" s="81" t="str">
        <f t="shared" si="0"/>
        <v>월</v>
      </c>
      <c r="C11" s="81" t="str">
        <f t="shared" si="1"/>
        <v>26년 3월 6주차</v>
      </c>
      <c r="D11" s="82">
        <v>46112</v>
      </c>
      <c r="E11" s="76" t="s">
        <v>58</v>
      </c>
      <c r="F11" s="83" t="s">
        <v>2</v>
      </c>
      <c r="G11" s="75" t="s">
        <v>96</v>
      </c>
      <c r="H11" s="76">
        <v>1</v>
      </c>
      <c r="I11" s="84">
        <v>0</v>
      </c>
      <c r="J11" s="85">
        <v>0</v>
      </c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</row>
    <row r="12" spans="1:21">
      <c r="A12" s="75"/>
      <c r="B12" s="81" t="str">
        <f t="shared" si="0"/>
        <v>월</v>
      </c>
      <c r="C12" s="81" t="str">
        <f t="shared" si="1"/>
        <v>26년 3월 6주차</v>
      </c>
      <c r="D12" s="82">
        <v>46112</v>
      </c>
      <c r="E12" s="76" t="s">
        <v>58</v>
      </c>
      <c r="F12" s="83" t="s">
        <v>2</v>
      </c>
      <c r="G12" s="75" t="s">
        <v>97</v>
      </c>
      <c r="H12" s="76">
        <v>1</v>
      </c>
      <c r="I12" s="84">
        <v>0</v>
      </c>
      <c r="J12" s="85">
        <v>0</v>
      </c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</row>
    <row r="13" spans="1:21">
      <c r="A13" s="75"/>
      <c r="B13" s="81" t="str">
        <f t="shared" si="0"/>
        <v>월</v>
      </c>
      <c r="C13" s="81" t="str">
        <f t="shared" si="1"/>
        <v>26년 3월 6주차</v>
      </c>
      <c r="D13" s="82">
        <v>46112</v>
      </c>
      <c r="E13" s="76" t="s">
        <v>58</v>
      </c>
      <c r="F13" s="83" t="s">
        <v>2</v>
      </c>
      <c r="G13" s="75" t="s">
        <v>98</v>
      </c>
      <c r="H13" s="76">
        <v>1</v>
      </c>
      <c r="I13" s="84">
        <v>0</v>
      </c>
      <c r="J13" s="85">
        <v>0</v>
      </c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</row>
    <row r="14" spans="1:21">
      <c r="A14" s="75"/>
      <c r="B14" s="81" t="str">
        <f t="shared" si="0"/>
        <v>월</v>
      </c>
      <c r="C14" s="81" t="str">
        <f t="shared" si="1"/>
        <v>26년 3월 6주차</v>
      </c>
      <c r="D14" s="82">
        <v>46112</v>
      </c>
      <c r="E14" s="76" t="s">
        <v>58</v>
      </c>
      <c r="F14" s="83" t="s">
        <v>2</v>
      </c>
      <c r="G14" s="75" t="s">
        <v>99</v>
      </c>
      <c r="H14" s="76">
        <v>0</v>
      </c>
      <c r="I14" s="84">
        <v>1</v>
      </c>
      <c r="J14" s="85">
        <v>134100</v>
      </c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1">
      <c r="A15" s="75"/>
      <c r="B15" s="81" t="str">
        <f t="shared" si="0"/>
        <v>월</v>
      </c>
      <c r="C15" s="81" t="str">
        <f t="shared" si="1"/>
        <v>26년 4월 1주차</v>
      </c>
      <c r="D15" s="82">
        <v>46113</v>
      </c>
      <c r="E15" s="76" t="s">
        <v>58</v>
      </c>
      <c r="F15" s="83" t="s">
        <v>2</v>
      </c>
      <c r="G15" s="75" t="s">
        <v>88</v>
      </c>
      <c r="H15" s="76">
        <v>0</v>
      </c>
      <c r="I15" s="84">
        <v>2</v>
      </c>
      <c r="J15" s="85">
        <v>172800</v>
      </c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</row>
    <row r="16" spans="1:21">
      <c r="A16" s="75"/>
      <c r="B16" s="81" t="str">
        <f t="shared" si="0"/>
        <v>월</v>
      </c>
      <c r="C16" s="81" t="str">
        <f t="shared" si="1"/>
        <v>26년 4월 1주차</v>
      </c>
      <c r="D16" s="82">
        <v>46113</v>
      </c>
      <c r="E16" s="76" t="s">
        <v>58</v>
      </c>
      <c r="F16" s="83" t="s">
        <v>2</v>
      </c>
      <c r="G16" s="75" t="s">
        <v>89</v>
      </c>
      <c r="H16" s="76">
        <v>0</v>
      </c>
      <c r="I16" s="84">
        <v>2</v>
      </c>
      <c r="J16" s="85">
        <v>133500</v>
      </c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</row>
    <row r="17" spans="1:21">
      <c r="A17" s="75"/>
      <c r="B17" s="81" t="str">
        <f t="shared" si="0"/>
        <v>월</v>
      </c>
      <c r="C17" s="81" t="str">
        <f t="shared" si="1"/>
        <v>26년 4월 1주차</v>
      </c>
      <c r="D17" s="82">
        <v>46113</v>
      </c>
      <c r="E17" s="76" t="s">
        <v>58</v>
      </c>
      <c r="F17" s="83" t="s">
        <v>2</v>
      </c>
      <c r="G17" s="75" t="s">
        <v>96</v>
      </c>
      <c r="H17" s="76">
        <v>0</v>
      </c>
      <c r="I17" s="84">
        <v>1</v>
      </c>
      <c r="J17" s="85">
        <v>86400</v>
      </c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</row>
    <row r="18" spans="1:21">
      <c r="A18" s="75"/>
      <c r="B18" s="81" t="str">
        <f t="shared" si="0"/>
        <v>월</v>
      </c>
      <c r="C18" s="81" t="str">
        <f t="shared" si="1"/>
        <v>26년 4월 1주차</v>
      </c>
      <c r="D18" s="82">
        <v>46113</v>
      </c>
      <c r="E18" s="76" t="s">
        <v>58</v>
      </c>
      <c r="F18" s="83" t="s">
        <v>2</v>
      </c>
      <c r="G18" s="75" t="s">
        <v>90</v>
      </c>
      <c r="H18" s="76">
        <v>2</v>
      </c>
      <c r="I18" s="84">
        <v>0</v>
      </c>
      <c r="J18" s="85">
        <v>0</v>
      </c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</row>
    <row r="19" spans="1:21">
      <c r="A19" s="75"/>
      <c r="B19" s="81" t="str">
        <f t="shared" si="0"/>
        <v>월</v>
      </c>
      <c r="C19" s="81" t="str">
        <f t="shared" si="1"/>
        <v>26년 4월 1주차</v>
      </c>
      <c r="D19" s="82">
        <v>46113</v>
      </c>
      <c r="E19" s="76" t="s">
        <v>58</v>
      </c>
      <c r="F19" s="83" t="s">
        <v>2</v>
      </c>
      <c r="G19" s="75" t="s">
        <v>100</v>
      </c>
      <c r="H19" s="76">
        <v>1</v>
      </c>
      <c r="I19" s="84">
        <v>0</v>
      </c>
      <c r="J19" s="85">
        <v>0</v>
      </c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</row>
    <row r="20" spans="1:21">
      <c r="A20" s="75"/>
      <c r="B20" s="81" t="str">
        <f t="shared" si="0"/>
        <v>월</v>
      </c>
      <c r="C20" s="81" t="str">
        <f t="shared" si="1"/>
        <v>26년 4월 1주차</v>
      </c>
      <c r="D20" s="82">
        <v>46113</v>
      </c>
      <c r="E20" s="76" t="s">
        <v>58</v>
      </c>
      <c r="F20" s="83" t="s">
        <v>2</v>
      </c>
      <c r="G20" s="75" t="s">
        <v>93</v>
      </c>
      <c r="H20" s="76">
        <v>0</v>
      </c>
      <c r="I20" s="84">
        <v>1</v>
      </c>
      <c r="J20" s="85">
        <v>125100</v>
      </c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</row>
    <row r="21" spans="1:21">
      <c r="A21" s="75"/>
      <c r="B21" s="81" t="str">
        <f t="shared" si="0"/>
        <v>월</v>
      </c>
      <c r="C21" s="81" t="str">
        <f t="shared" si="1"/>
        <v>26년 4월 1주차</v>
      </c>
      <c r="D21" s="82">
        <v>46113</v>
      </c>
      <c r="E21" s="76" t="s">
        <v>58</v>
      </c>
      <c r="F21" s="83" t="s">
        <v>2</v>
      </c>
      <c r="G21" s="75" t="s">
        <v>101</v>
      </c>
      <c r="H21" s="76">
        <v>1</v>
      </c>
      <c r="I21" s="84">
        <v>0</v>
      </c>
      <c r="J21" s="85">
        <v>0</v>
      </c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</row>
    <row r="22" spans="1:21">
      <c r="A22" s="75"/>
      <c r="B22" s="81" t="str">
        <f t="shared" si="0"/>
        <v>월</v>
      </c>
      <c r="C22" s="81" t="str">
        <f t="shared" si="1"/>
        <v>26년 4월 1주차</v>
      </c>
      <c r="D22" s="82">
        <v>46113</v>
      </c>
      <c r="E22" s="76" t="s">
        <v>58</v>
      </c>
      <c r="F22" s="83" t="s">
        <v>2</v>
      </c>
      <c r="G22" s="75" t="s">
        <v>99</v>
      </c>
      <c r="H22" s="76">
        <v>1</v>
      </c>
      <c r="I22" s="84">
        <v>0</v>
      </c>
      <c r="J22" s="85">
        <v>0</v>
      </c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</row>
    <row r="23" spans="1:21">
      <c r="A23" s="75"/>
      <c r="B23" s="81" t="str">
        <f t="shared" si="0"/>
        <v>월</v>
      </c>
      <c r="C23" s="81" t="str">
        <f t="shared" si="1"/>
        <v>26년 4월 1주차</v>
      </c>
      <c r="D23" s="82">
        <v>46113</v>
      </c>
      <c r="E23" s="76" t="s">
        <v>58</v>
      </c>
      <c r="F23" s="83" t="s">
        <v>2</v>
      </c>
      <c r="G23" s="75" t="s">
        <v>102</v>
      </c>
      <c r="H23" s="76">
        <v>1</v>
      </c>
      <c r="I23" s="84">
        <v>0</v>
      </c>
      <c r="J23" s="85">
        <v>0</v>
      </c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</row>
    <row r="24" spans="1:21">
      <c r="A24" s="75"/>
      <c r="B24" s="81" t="str">
        <f t="shared" si="0"/>
        <v>월</v>
      </c>
      <c r="C24" s="81" t="str">
        <f t="shared" si="1"/>
        <v>26년 4월 1주차</v>
      </c>
      <c r="D24" s="82">
        <v>46114</v>
      </c>
      <c r="E24" s="76" t="s">
        <v>58</v>
      </c>
      <c r="F24" s="83" t="s">
        <v>2</v>
      </c>
      <c r="G24" s="86" t="s">
        <v>103</v>
      </c>
      <c r="H24" s="87">
        <v>5</v>
      </c>
      <c r="I24" s="88">
        <v>0</v>
      </c>
      <c r="J24" s="89">
        <v>0</v>
      </c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</row>
    <row r="25" spans="1:21">
      <c r="A25" s="75"/>
      <c r="B25" s="81" t="str">
        <f t="shared" si="0"/>
        <v>월</v>
      </c>
      <c r="C25" s="81" t="str">
        <f t="shared" si="1"/>
        <v>26년 4월 1주차</v>
      </c>
      <c r="D25" s="82">
        <v>46114</v>
      </c>
      <c r="E25" s="76" t="s">
        <v>58</v>
      </c>
      <c r="F25" s="83" t="s">
        <v>2</v>
      </c>
      <c r="G25" s="75" t="s">
        <v>90</v>
      </c>
      <c r="H25" s="76">
        <v>6</v>
      </c>
      <c r="I25" s="84">
        <v>0</v>
      </c>
      <c r="J25" s="85">
        <v>0</v>
      </c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</row>
    <row r="26" spans="1:21">
      <c r="A26" s="75"/>
      <c r="B26" s="81" t="str">
        <f t="shared" si="0"/>
        <v>월</v>
      </c>
      <c r="C26" s="81" t="str">
        <f t="shared" si="1"/>
        <v>26년 4월 1주차</v>
      </c>
      <c r="D26" s="82">
        <v>46114</v>
      </c>
      <c r="E26" s="76" t="s">
        <v>58</v>
      </c>
      <c r="F26" s="83" t="s">
        <v>2</v>
      </c>
      <c r="G26" s="75" t="s">
        <v>104</v>
      </c>
      <c r="H26" s="76">
        <v>5</v>
      </c>
      <c r="I26" s="84">
        <v>0</v>
      </c>
      <c r="J26" s="85">
        <v>0</v>
      </c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</row>
    <row r="27" spans="1:21">
      <c r="A27" s="75"/>
      <c r="B27" s="81" t="str">
        <f t="shared" si="0"/>
        <v>월</v>
      </c>
      <c r="C27" s="81" t="str">
        <f t="shared" si="1"/>
        <v>26년 4월 1주차</v>
      </c>
      <c r="D27" s="82">
        <v>46114</v>
      </c>
      <c r="E27" s="76" t="s">
        <v>58</v>
      </c>
      <c r="F27" s="83" t="s">
        <v>2</v>
      </c>
      <c r="G27" s="75" t="s">
        <v>96</v>
      </c>
      <c r="H27" s="76">
        <v>1</v>
      </c>
      <c r="I27" s="84">
        <v>1</v>
      </c>
      <c r="J27" s="85">
        <v>86400</v>
      </c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</row>
    <row r="28" spans="1:21">
      <c r="A28" s="75"/>
      <c r="B28" s="81" t="str">
        <f t="shared" si="0"/>
        <v>월</v>
      </c>
      <c r="C28" s="81" t="str">
        <f t="shared" si="1"/>
        <v>26년 4월 1주차</v>
      </c>
      <c r="D28" s="82">
        <v>46114</v>
      </c>
      <c r="E28" s="76" t="s">
        <v>58</v>
      </c>
      <c r="F28" s="83" t="s">
        <v>2</v>
      </c>
      <c r="G28" s="75" t="s">
        <v>105</v>
      </c>
      <c r="H28" s="76">
        <v>5</v>
      </c>
      <c r="I28" s="84">
        <v>2</v>
      </c>
      <c r="J28" s="85">
        <v>124200</v>
      </c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</row>
    <row r="29" spans="1:21">
      <c r="A29" s="75"/>
      <c r="B29" s="81" t="str">
        <f t="shared" si="0"/>
        <v>월</v>
      </c>
      <c r="C29" s="81" t="str">
        <f t="shared" si="1"/>
        <v>26년 4월 1주차</v>
      </c>
      <c r="D29" s="82">
        <v>46114</v>
      </c>
      <c r="E29" s="76" t="s">
        <v>58</v>
      </c>
      <c r="F29" s="83" t="s">
        <v>2</v>
      </c>
      <c r="G29" s="75" t="s">
        <v>106</v>
      </c>
      <c r="H29" s="76">
        <v>0</v>
      </c>
      <c r="I29" s="84">
        <v>1</v>
      </c>
      <c r="J29" s="85">
        <v>89250</v>
      </c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</row>
    <row r="30" spans="1:21">
      <c r="A30" s="75"/>
      <c r="B30" s="81" t="str">
        <f t="shared" si="0"/>
        <v>월</v>
      </c>
      <c r="C30" s="81" t="str">
        <f t="shared" si="1"/>
        <v>26년 4월 1주차</v>
      </c>
      <c r="D30" s="82">
        <v>46114</v>
      </c>
      <c r="E30" s="76" t="s">
        <v>58</v>
      </c>
      <c r="F30" s="83" t="s">
        <v>2</v>
      </c>
      <c r="G30" s="75" t="s">
        <v>95</v>
      </c>
      <c r="H30" s="76">
        <v>1</v>
      </c>
      <c r="I30" s="84">
        <v>0</v>
      </c>
      <c r="J30" s="85">
        <v>0</v>
      </c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</row>
    <row r="31" spans="1:21">
      <c r="A31" s="75"/>
      <c r="B31" s="81" t="str">
        <f t="shared" si="0"/>
        <v>월</v>
      </c>
      <c r="C31" s="81" t="str">
        <f t="shared" si="1"/>
        <v>26년 4월 1주차</v>
      </c>
      <c r="D31" s="82">
        <v>46114</v>
      </c>
      <c r="E31" s="76" t="s">
        <v>58</v>
      </c>
      <c r="F31" s="83" t="s">
        <v>2</v>
      </c>
      <c r="G31" s="75" t="s">
        <v>92</v>
      </c>
      <c r="H31" s="76">
        <v>1</v>
      </c>
      <c r="I31" s="84">
        <v>0</v>
      </c>
      <c r="J31" s="85">
        <v>0</v>
      </c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</row>
    <row r="32" spans="1:21">
      <c r="A32" s="75"/>
      <c r="B32" s="81" t="str">
        <f t="shared" si="0"/>
        <v>월</v>
      </c>
      <c r="C32" s="81" t="str">
        <f t="shared" si="1"/>
        <v>26년 4월 1주차</v>
      </c>
      <c r="D32" s="82">
        <v>46114</v>
      </c>
      <c r="E32" s="76" t="s">
        <v>58</v>
      </c>
      <c r="F32" s="83" t="s">
        <v>2</v>
      </c>
      <c r="G32" s="75" t="s">
        <v>93</v>
      </c>
      <c r="H32" s="76">
        <v>1</v>
      </c>
      <c r="I32" s="84">
        <v>0</v>
      </c>
      <c r="J32" s="85">
        <v>0</v>
      </c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</row>
    <row r="33" spans="1:21">
      <c r="A33" s="75"/>
      <c r="B33" s="81" t="str">
        <f t="shared" si="0"/>
        <v>월</v>
      </c>
      <c r="C33" s="81" t="str">
        <f t="shared" si="1"/>
        <v>26년 4월 1주차</v>
      </c>
      <c r="D33" s="82">
        <v>46114</v>
      </c>
      <c r="E33" s="76" t="s">
        <v>58</v>
      </c>
      <c r="F33" s="83" t="s">
        <v>2</v>
      </c>
      <c r="G33" s="86" t="s">
        <v>107</v>
      </c>
      <c r="H33" s="87">
        <v>5</v>
      </c>
      <c r="I33" s="88">
        <v>0</v>
      </c>
      <c r="J33" s="85">
        <v>0</v>
      </c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</row>
    <row r="34" spans="1:21">
      <c r="A34" s="75"/>
      <c r="B34" s="81" t="str">
        <f t="shared" si="0"/>
        <v>월</v>
      </c>
      <c r="C34" s="81" t="str">
        <f t="shared" si="1"/>
        <v>26년 4월 1주차</v>
      </c>
      <c r="D34" s="82">
        <v>46115</v>
      </c>
      <c r="E34" s="76" t="s">
        <v>58</v>
      </c>
      <c r="F34" s="83" t="s">
        <v>2</v>
      </c>
      <c r="G34" s="75" t="s">
        <v>101</v>
      </c>
      <c r="H34" s="76">
        <v>1</v>
      </c>
      <c r="I34" s="84">
        <v>0</v>
      </c>
      <c r="J34" s="85">
        <v>0</v>
      </c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</row>
    <row r="35" spans="1:21">
      <c r="A35" s="75"/>
      <c r="B35" s="81" t="str">
        <f t="shared" si="0"/>
        <v>월</v>
      </c>
      <c r="C35" s="81" t="str">
        <f t="shared" si="1"/>
        <v>26년 4월 1주차</v>
      </c>
      <c r="D35" s="82">
        <v>46115</v>
      </c>
      <c r="E35" s="76" t="s">
        <v>58</v>
      </c>
      <c r="F35" s="83" t="s">
        <v>2</v>
      </c>
      <c r="G35" s="75" t="s">
        <v>108</v>
      </c>
      <c r="H35" s="76">
        <v>1</v>
      </c>
      <c r="I35" s="84">
        <v>0</v>
      </c>
      <c r="J35" s="85">
        <v>0</v>
      </c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</row>
    <row r="36" spans="1:21">
      <c r="A36" s="75"/>
      <c r="B36" s="81" t="str">
        <f t="shared" si="0"/>
        <v>월</v>
      </c>
      <c r="C36" s="81" t="str">
        <f t="shared" si="1"/>
        <v>26년 4월 1주차</v>
      </c>
      <c r="D36" s="82">
        <v>46115</v>
      </c>
      <c r="E36" s="76" t="s">
        <v>58</v>
      </c>
      <c r="F36" s="83" t="s">
        <v>2</v>
      </c>
      <c r="G36" s="75" t="s">
        <v>100</v>
      </c>
      <c r="H36" s="76">
        <v>5</v>
      </c>
      <c r="I36" s="84">
        <v>0</v>
      </c>
      <c r="J36" s="85">
        <v>0</v>
      </c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</row>
    <row r="37" spans="1:21">
      <c r="A37" s="75"/>
      <c r="B37" s="81" t="str">
        <f t="shared" si="0"/>
        <v>월</v>
      </c>
      <c r="C37" s="81" t="str">
        <f t="shared" si="1"/>
        <v>26년 4월 1주차</v>
      </c>
      <c r="D37" s="82">
        <v>46115</v>
      </c>
      <c r="E37" s="76" t="s">
        <v>58</v>
      </c>
      <c r="F37" s="83" t="s">
        <v>2</v>
      </c>
      <c r="G37" s="75" t="s">
        <v>103</v>
      </c>
      <c r="H37" s="76">
        <v>5</v>
      </c>
      <c r="I37" s="84">
        <v>0</v>
      </c>
      <c r="J37" s="85">
        <v>0</v>
      </c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</row>
    <row r="38" spans="1:21">
      <c r="A38" s="75"/>
      <c r="B38" s="81" t="str">
        <f t="shared" si="0"/>
        <v>월</v>
      </c>
      <c r="C38" s="81" t="str">
        <f t="shared" si="1"/>
        <v>26년 4월 1주차</v>
      </c>
      <c r="D38" s="82">
        <v>46115</v>
      </c>
      <c r="E38" s="76" t="s">
        <v>58</v>
      </c>
      <c r="F38" s="83" t="s">
        <v>2</v>
      </c>
      <c r="G38" s="75" t="s">
        <v>96</v>
      </c>
      <c r="H38" s="76">
        <v>5</v>
      </c>
      <c r="I38" s="84">
        <v>2</v>
      </c>
      <c r="J38" s="85">
        <v>172800</v>
      </c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</row>
    <row r="39" spans="1:21">
      <c r="A39" s="75"/>
      <c r="B39" s="81" t="str">
        <f t="shared" si="0"/>
        <v>월</v>
      </c>
      <c r="C39" s="81" t="str">
        <f t="shared" si="1"/>
        <v>26년 4월 1주차</v>
      </c>
      <c r="D39" s="82">
        <v>46115</v>
      </c>
      <c r="E39" s="76" t="s">
        <v>58</v>
      </c>
      <c r="F39" s="83" t="s">
        <v>2</v>
      </c>
      <c r="G39" s="75" t="s">
        <v>90</v>
      </c>
      <c r="H39" s="76">
        <v>5</v>
      </c>
      <c r="I39" s="84">
        <v>0</v>
      </c>
      <c r="J39" s="85">
        <v>0</v>
      </c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</row>
    <row r="40" spans="1:21">
      <c r="A40" s="75"/>
      <c r="B40" s="81" t="str">
        <f t="shared" si="0"/>
        <v>월</v>
      </c>
      <c r="C40" s="81" t="str">
        <f t="shared" si="1"/>
        <v>26년 4월 1주차</v>
      </c>
      <c r="D40" s="82">
        <v>46115</v>
      </c>
      <c r="E40" s="76" t="s">
        <v>58</v>
      </c>
      <c r="F40" s="83" t="s">
        <v>2</v>
      </c>
      <c r="G40" s="75" t="s">
        <v>91</v>
      </c>
      <c r="H40" s="76">
        <v>5</v>
      </c>
      <c r="I40" s="84">
        <v>0</v>
      </c>
      <c r="J40" s="85">
        <v>0</v>
      </c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</row>
    <row r="41" spans="1:21">
      <c r="A41" s="75"/>
      <c r="B41" s="81" t="str">
        <f t="shared" si="0"/>
        <v>월</v>
      </c>
      <c r="C41" s="81" t="str">
        <f t="shared" si="1"/>
        <v>26년 4월 1주차</v>
      </c>
      <c r="D41" s="82">
        <v>46115</v>
      </c>
      <c r="E41" s="76" t="s">
        <v>58</v>
      </c>
      <c r="F41" s="83" t="s">
        <v>2</v>
      </c>
      <c r="G41" s="75" t="s">
        <v>109</v>
      </c>
      <c r="H41" s="76">
        <v>1</v>
      </c>
      <c r="I41" s="84">
        <v>1</v>
      </c>
      <c r="J41" s="85">
        <v>116100</v>
      </c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</row>
    <row r="42" spans="1:21">
      <c r="A42" s="75"/>
      <c r="B42" s="81" t="str">
        <f t="shared" si="0"/>
        <v>월</v>
      </c>
      <c r="C42" s="81" t="str">
        <f t="shared" si="1"/>
        <v>26년 4월 1주차</v>
      </c>
      <c r="D42" s="82">
        <v>46116</v>
      </c>
      <c r="E42" s="76" t="s">
        <v>58</v>
      </c>
      <c r="F42" s="83" t="s">
        <v>2</v>
      </c>
      <c r="G42" s="75" t="s">
        <v>99</v>
      </c>
      <c r="H42" s="76">
        <v>0</v>
      </c>
      <c r="I42" s="84">
        <v>2</v>
      </c>
      <c r="J42" s="85">
        <v>268200</v>
      </c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</row>
    <row r="43" spans="1:21">
      <c r="A43" s="75"/>
      <c r="B43" s="81" t="str">
        <f t="shared" si="0"/>
        <v>월</v>
      </c>
      <c r="C43" s="81" t="str">
        <f t="shared" si="1"/>
        <v>26년 4월 1주차</v>
      </c>
      <c r="D43" s="82">
        <v>46116</v>
      </c>
      <c r="E43" s="76" t="s">
        <v>58</v>
      </c>
      <c r="F43" s="83" t="s">
        <v>2</v>
      </c>
      <c r="G43" s="75" t="s">
        <v>109</v>
      </c>
      <c r="H43" s="76">
        <v>8</v>
      </c>
      <c r="I43" s="84">
        <v>2</v>
      </c>
      <c r="J43" s="85">
        <v>232200</v>
      </c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</row>
    <row r="44" spans="1:21">
      <c r="A44" s="75"/>
      <c r="B44" s="81" t="str">
        <f t="shared" si="0"/>
        <v>월</v>
      </c>
      <c r="C44" s="81" t="str">
        <f t="shared" si="1"/>
        <v>26년 4월 1주차</v>
      </c>
      <c r="D44" s="82">
        <v>46116</v>
      </c>
      <c r="E44" s="76" t="s">
        <v>58</v>
      </c>
      <c r="F44" s="83" t="s">
        <v>2</v>
      </c>
      <c r="G44" s="86" t="s">
        <v>96</v>
      </c>
      <c r="H44" s="87">
        <v>1</v>
      </c>
      <c r="I44" s="88">
        <v>0</v>
      </c>
      <c r="J44" s="85">
        <v>0</v>
      </c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</row>
    <row r="45" spans="1:21">
      <c r="A45" s="75"/>
      <c r="B45" s="81" t="str">
        <f t="shared" si="0"/>
        <v>월</v>
      </c>
      <c r="C45" s="81" t="str">
        <f t="shared" si="1"/>
        <v>26년 4월 1주차</v>
      </c>
      <c r="D45" s="82">
        <v>46116</v>
      </c>
      <c r="E45" s="76" t="s">
        <v>58</v>
      </c>
      <c r="F45" s="83" t="s">
        <v>2</v>
      </c>
      <c r="G45" s="75" t="s">
        <v>90</v>
      </c>
      <c r="H45" s="76">
        <v>1</v>
      </c>
      <c r="I45" s="84">
        <v>0</v>
      </c>
      <c r="J45" s="85">
        <v>0</v>
      </c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</row>
    <row r="46" spans="1:21">
      <c r="A46" s="75"/>
      <c r="B46" s="81" t="str">
        <f t="shared" si="0"/>
        <v>월</v>
      </c>
      <c r="C46" s="81" t="str">
        <f t="shared" si="1"/>
        <v>26년 4월 1주차</v>
      </c>
      <c r="D46" s="82">
        <v>46116</v>
      </c>
      <c r="E46" s="76" t="s">
        <v>58</v>
      </c>
      <c r="F46" s="83" t="s">
        <v>2</v>
      </c>
      <c r="G46" s="75" t="s">
        <v>91</v>
      </c>
      <c r="H46" s="76">
        <v>1</v>
      </c>
      <c r="I46" s="84">
        <v>0</v>
      </c>
      <c r="J46" s="85">
        <v>0</v>
      </c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</row>
    <row r="47" spans="1:21">
      <c r="A47" s="75"/>
      <c r="B47" s="81" t="str">
        <f t="shared" si="0"/>
        <v>월</v>
      </c>
      <c r="C47" s="81" t="str">
        <f t="shared" si="1"/>
        <v>26년 4월 1주차</v>
      </c>
      <c r="D47" s="82">
        <v>46116</v>
      </c>
      <c r="E47" s="76" t="s">
        <v>58</v>
      </c>
      <c r="F47" s="83" t="s">
        <v>2</v>
      </c>
      <c r="G47" s="75" t="s">
        <v>100</v>
      </c>
      <c r="H47" s="76">
        <v>11</v>
      </c>
      <c r="I47" s="84">
        <v>0</v>
      </c>
      <c r="J47" s="85">
        <v>0</v>
      </c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</row>
    <row r="48" spans="1:21">
      <c r="A48" s="75"/>
      <c r="B48" s="81" t="str">
        <f t="shared" si="0"/>
        <v>월</v>
      </c>
      <c r="C48" s="81" t="str">
        <f t="shared" si="1"/>
        <v>26년 4월 1주차</v>
      </c>
      <c r="D48" s="82">
        <v>46116</v>
      </c>
      <c r="E48" s="76" t="s">
        <v>58</v>
      </c>
      <c r="F48" s="83" t="s">
        <v>2</v>
      </c>
      <c r="G48" s="75" t="s">
        <v>110</v>
      </c>
      <c r="H48" s="76">
        <v>1</v>
      </c>
      <c r="I48" s="84">
        <v>0</v>
      </c>
      <c r="J48" s="85">
        <v>0</v>
      </c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</row>
    <row r="49" spans="1:21">
      <c r="A49" s="75"/>
      <c r="B49" s="81" t="str">
        <f t="shared" si="0"/>
        <v>월</v>
      </c>
      <c r="C49" s="81" t="str">
        <f t="shared" si="1"/>
        <v>26년 4월 1주차</v>
      </c>
      <c r="D49" s="82">
        <v>46116</v>
      </c>
      <c r="E49" s="76" t="s">
        <v>58</v>
      </c>
      <c r="F49" s="83" t="s">
        <v>2</v>
      </c>
      <c r="G49" s="75" t="s">
        <v>93</v>
      </c>
      <c r="H49" s="76">
        <v>10</v>
      </c>
      <c r="I49" s="84">
        <v>1</v>
      </c>
      <c r="J49" s="85">
        <v>125100</v>
      </c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</row>
    <row r="50" spans="1:21">
      <c r="A50" s="75"/>
      <c r="B50" s="81" t="str">
        <f t="shared" si="0"/>
        <v>월</v>
      </c>
      <c r="C50" s="81" t="str">
        <f t="shared" si="1"/>
        <v>26년 4월 1주차</v>
      </c>
      <c r="D50" s="82">
        <v>46116</v>
      </c>
      <c r="E50" s="76" t="s">
        <v>58</v>
      </c>
      <c r="F50" s="83" t="s">
        <v>2</v>
      </c>
      <c r="G50" s="75" t="s">
        <v>111</v>
      </c>
      <c r="H50" s="76">
        <v>4</v>
      </c>
      <c r="I50" s="84">
        <v>0</v>
      </c>
      <c r="J50" s="85">
        <v>0</v>
      </c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</row>
    <row r="51" spans="1:21">
      <c r="A51" s="75"/>
      <c r="B51" s="81" t="str">
        <f t="shared" si="0"/>
        <v>월</v>
      </c>
      <c r="C51" s="81" t="str">
        <f t="shared" si="1"/>
        <v>26년 4월 1주차</v>
      </c>
      <c r="D51" s="82">
        <v>46116</v>
      </c>
      <c r="E51" s="76" t="s">
        <v>58</v>
      </c>
      <c r="F51" s="83" t="s">
        <v>2</v>
      </c>
      <c r="G51" s="75" t="s">
        <v>98</v>
      </c>
      <c r="H51" s="76">
        <v>1</v>
      </c>
      <c r="I51" s="84">
        <v>1</v>
      </c>
      <c r="J51" s="85">
        <v>80100</v>
      </c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</row>
    <row r="52" spans="1:21">
      <c r="A52" s="75"/>
      <c r="B52" s="81" t="str">
        <f t="shared" si="0"/>
        <v>월</v>
      </c>
      <c r="C52" s="81" t="str">
        <f t="shared" si="1"/>
        <v>26년 4월 1주차</v>
      </c>
      <c r="D52" s="82">
        <v>46116</v>
      </c>
      <c r="E52" s="76" t="s">
        <v>58</v>
      </c>
      <c r="F52" s="83" t="s">
        <v>2</v>
      </c>
      <c r="G52" s="86" t="s">
        <v>101</v>
      </c>
      <c r="H52" s="87">
        <v>1</v>
      </c>
      <c r="I52" s="88">
        <v>0</v>
      </c>
      <c r="J52" s="89">
        <v>0</v>
      </c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</row>
    <row r="53" spans="1:21">
      <c r="A53" s="75"/>
      <c r="B53" s="81" t="str">
        <f t="shared" si="0"/>
        <v>월</v>
      </c>
      <c r="C53" s="81" t="str">
        <f t="shared" si="1"/>
        <v>26년 4월 1주차</v>
      </c>
      <c r="D53" s="82">
        <v>46116</v>
      </c>
      <c r="E53" s="76" t="s">
        <v>58</v>
      </c>
      <c r="F53" s="83" t="s">
        <v>2</v>
      </c>
      <c r="G53" s="75" t="s">
        <v>97</v>
      </c>
      <c r="H53" s="76">
        <v>2</v>
      </c>
      <c r="I53" s="84">
        <v>0</v>
      </c>
      <c r="J53" s="89">
        <v>0</v>
      </c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</row>
    <row r="54" spans="1:21">
      <c r="A54" s="75"/>
      <c r="B54" s="81" t="str">
        <f t="shared" si="0"/>
        <v>월</v>
      </c>
      <c r="C54" s="81" t="str">
        <f t="shared" si="1"/>
        <v>26년 4월 1주차</v>
      </c>
      <c r="D54" s="82">
        <v>46116</v>
      </c>
      <c r="E54" s="76" t="s">
        <v>58</v>
      </c>
      <c r="F54" s="83" t="s">
        <v>2</v>
      </c>
      <c r="G54" s="75" t="s">
        <v>108</v>
      </c>
      <c r="H54" s="76">
        <v>2</v>
      </c>
      <c r="I54" s="84">
        <v>0</v>
      </c>
      <c r="J54" s="89">
        <v>0</v>
      </c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</row>
    <row r="55" spans="1:21">
      <c r="A55" s="75"/>
      <c r="B55" s="81" t="str">
        <f t="shared" si="0"/>
        <v>월</v>
      </c>
      <c r="C55" s="81" t="str">
        <f t="shared" si="1"/>
        <v>26년 4월 1주차</v>
      </c>
      <c r="D55" s="82">
        <v>46116</v>
      </c>
      <c r="E55" s="76" t="s">
        <v>58</v>
      </c>
      <c r="F55" s="83" t="s">
        <v>2</v>
      </c>
      <c r="G55" s="75" t="s">
        <v>112</v>
      </c>
      <c r="H55" s="76">
        <v>1</v>
      </c>
      <c r="I55" s="84">
        <v>0</v>
      </c>
      <c r="J55" s="85">
        <v>0</v>
      </c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</row>
    <row r="56" spans="1:21">
      <c r="A56" s="75"/>
      <c r="B56" s="81" t="str">
        <f t="shared" si="0"/>
        <v>월</v>
      </c>
      <c r="C56" s="81" t="str">
        <f t="shared" si="1"/>
        <v>26년 4월 1주차</v>
      </c>
      <c r="D56" s="82">
        <v>46117</v>
      </c>
      <c r="E56" s="76" t="s">
        <v>58</v>
      </c>
      <c r="F56" s="83" t="s">
        <v>2</v>
      </c>
      <c r="G56" s="75" t="s">
        <v>103</v>
      </c>
      <c r="H56" s="76">
        <v>1</v>
      </c>
      <c r="I56" s="84">
        <v>1</v>
      </c>
      <c r="J56" s="85">
        <v>86400</v>
      </c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</row>
    <row r="57" spans="1:21">
      <c r="A57" s="75"/>
      <c r="B57" s="81" t="str">
        <f t="shared" si="0"/>
        <v>월</v>
      </c>
      <c r="C57" s="81" t="str">
        <f t="shared" si="1"/>
        <v>26년 4월 1주차</v>
      </c>
      <c r="D57" s="82">
        <v>46117</v>
      </c>
      <c r="E57" s="76" t="s">
        <v>58</v>
      </c>
      <c r="F57" s="83" t="s">
        <v>2</v>
      </c>
      <c r="G57" s="75" t="s">
        <v>113</v>
      </c>
      <c r="H57" s="76">
        <v>0</v>
      </c>
      <c r="I57" s="84">
        <v>1</v>
      </c>
      <c r="J57" s="85">
        <v>44100</v>
      </c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</row>
    <row r="58" spans="1:21">
      <c r="A58" s="75"/>
      <c r="B58" s="81" t="str">
        <f t="shared" si="0"/>
        <v>월</v>
      </c>
      <c r="C58" s="81" t="str">
        <f t="shared" si="1"/>
        <v>26년 4월 1주차</v>
      </c>
      <c r="D58" s="82">
        <v>46117</v>
      </c>
      <c r="E58" s="76" t="s">
        <v>58</v>
      </c>
      <c r="F58" s="83" t="s">
        <v>2</v>
      </c>
      <c r="G58" s="75" t="s">
        <v>93</v>
      </c>
      <c r="H58" s="76">
        <v>2</v>
      </c>
      <c r="I58" s="84">
        <v>1</v>
      </c>
      <c r="J58" s="85">
        <v>125100</v>
      </c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</row>
    <row r="59" spans="1:21">
      <c r="A59" s="75"/>
      <c r="B59" s="81" t="str">
        <f t="shared" si="0"/>
        <v>월</v>
      </c>
      <c r="C59" s="81" t="str">
        <f t="shared" si="1"/>
        <v>26년 4월 1주차</v>
      </c>
      <c r="D59" s="82">
        <v>46117</v>
      </c>
      <c r="E59" s="76" t="s">
        <v>58</v>
      </c>
      <c r="F59" s="83" t="s">
        <v>2</v>
      </c>
      <c r="G59" s="75" t="s">
        <v>114</v>
      </c>
      <c r="H59" s="76">
        <v>1</v>
      </c>
      <c r="I59" s="84">
        <v>0</v>
      </c>
      <c r="J59" s="85">
        <v>0</v>
      </c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</row>
    <row r="60" spans="1:21">
      <c r="A60" s="75"/>
      <c r="B60" s="81" t="str">
        <f t="shared" si="0"/>
        <v>월</v>
      </c>
      <c r="C60" s="81" t="str">
        <f t="shared" si="1"/>
        <v>26년 4월 1주차</v>
      </c>
      <c r="D60" s="82">
        <v>46117</v>
      </c>
      <c r="E60" s="76" t="s">
        <v>58</v>
      </c>
      <c r="F60" s="83" t="s">
        <v>2</v>
      </c>
      <c r="G60" s="75" t="s">
        <v>115</v>
      </c>
      <c r="H60" s="76">
        <v>1</v>
      </c>
      <c r="I60" s="84">
        <v>0</v>
      </c>
      <c r="J60" s="85">
        <v>0</v>
      </c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</row>
    <row r="61" spans="1:21">
      <c r="A61" s="75"/>
      <c r="B61" s="81" t="str">
        <f t="shared" si="0"/>
        <v>월</v>
      </c>
      <c r="C61" s="81" t="str">
        <f t="shared" si="1"/>
        <v>26년 4월 1주차</v>
      </c>
      <c r="D61" s="82">
        <v>46117</v>
      </c>
      <c r="E61" s="76" t="s">
        <v>58</v>
      </c>
      <c r="F61" s="83" t="s">
        <v>2</v>
      </c>
      <c r="G61" s="75" t="s">
        <v>109</v>
      </c>
      <c r="H61" s="76">
        <v>3</v>
      </c>
      <c r="I61" s="84">
        <v>0</v>
      </c>
      <c r="J61" s="85">
        <v>0</v>
      </c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</row>
    <row r="62" spans="1:21">
      <c r="A62" s="75"/>
      <c r="B62" s="81" t="str">
        <f t="shared" si="0"/>
        <v>월</v>
      </c>
      <c r="C62" s="81" t="str">
        <f t="shared" si="1"/>
        <v>26년 4월 1주차</v>
      </c>
      <c r="D62" s="82">
        <v>46117</v>
      </c>
      <c r="E62" s="76" t="s">
        <v>58</v>
      </c>
      <c r="F62" s="83" t="s">
        <v>2</v>
      </c>
      <c r="G62" s="75" t="s">
        <v>96</v>
      </c>
      <c r="H62" s="76">
        <v>5</v>
      </c>
      <c r="I62" s="84">
        <v>0</v>
      </c>
      <c r="J62" s="85">
        <v>0</v>
      </c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</row>
    <row r="63" spans="1:21">
      <c r="A63" s="75"/>
      <c r="B63" s="81" t="str">
        <f t="shared" si="0"/>
        <v>월</v>
      </c>
      <c r="C63" s="81" t="str">
        <f t="shared" si="1"/>
        <v>26년 4월 1주차</v>
      </c>
      <c r="D63" s="82">
        <v>46117</v>
      </c>
      <c r="E63" s="76" t="s">
        <v>58</v>
      </c>
      <c r="F63" s="83" t="s">
        <v>2</v>
      </c>
      <c r="G63" s="75" t="s">
        <v>116</v>
      </c>
      <c r="H63" s="76">
        <v>1</v>
      </c>
      <c r="I63" s="84">
        <v>0</v>
      </c>
      <c r="J63" s="85">
        <v>0</v>
      </c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</row>
    <row r="64" spans="1:21">
      <c r="A64" s="75"/>
      <c r="B64" s="81" t="str">
        <f t="shared" si="0"/>
        <v>월</v>
      </c>
      <c r="C64" s="81" t="str">
        <f t="shared" si="1"/>
        <v>26년 4월 1주차</v>
      </c>
      <c r="D64" s="82">
        <v>46117</v>
      </c>
      <c r="E64" s="76" t="s">
        <v>58</v>
      </c>
      <c r="F64" s="83" t="s">
        <v>2</v>
      </c>
      <c r="G64" s="75" t="s">
        <v>101</v>
      </c>
      <c r="H64" s="76">
        <v>1</v>
      </c>
      <c r="I64" s="84">
        <v>0</v>
      </c>
      <c r="J64" s="85">
        <v>0</v>
      </c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</row>
    <row r="65" spans="1:21">
      <c r="A65" s="75"/>
      <c r="B65" s="81" t="str">
        <f t="shared" si="0"/>
        <v>월</v>
      </c>
      <c r="C65" s="81" t="str">
        <f t="shared" si="1"/>
        <v>26년 4월 1주차</v>
      </c>
      <c r="D65" s="82">
        <v>46117</v>
      </c>
      <c r="E65" s="76" t="s">
        <v>58</v>
      </c>
      <c r="F65" s="83" t="s">
        <v>2</v>
      </c>
      <c r="G65" s="75" t="s">
        <v>108</v>
      </c>
      <c r="H65" s="76">
        <v>1</v>
      </c>
      <c r="I65" s="84">
        <v>0</v>
      </c>
      <c r="J65" s="85">
        <v>0</v>
      </c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</row>
    <row r="66" spans="1:21">
      <c r="A66" s="75"/>
      <c r="B66" s="81" t="str">
        <f t="shared" si="0"/>
        <v>월</v>
      </c>
      <c r="C66" s="81" t="str">
        <f t="shared" si="1"/>
        <v>26년 4월 1주차</v>
      </c>
      <c r="D66" s="82">
        <v>46117</v>
      </c>
      <c r="E66" s="76" t="s">
        <v>58</v>
      </c>
      <c r="F66" s="83" t="s">
        <v>2</v>
      </c>
      <c r="G66" s="75" t="s">
        <v>100</v>
      </c>
      <c r="H66" s="76">
        <v>1</v>
      </c>
      <c r="I66" s="84">
        <v>0</v>
      </c>
      <c r="J66" s="85">
        <v>0</v>
      </c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</row>
    <row r="67" spans="1:21">
      <c r="A67" s="75"/>
      <c r="B67" s="81" t="str">
        <f t="shared" si="0"/>
        <v>월</v>
      </c>
      <c r="C67" s="81" t="str">
        <f t="shared" si="1"/>
        <v>26년 4월 1주차</v>
      </c>
      <c r="D67" s="82">
        <v>46117</v>
      </c>
      <c r="E67" s="76" t="s">
        <v>58</v>
      </c>
      <c r="F67" s="83" t="s">
        <v>2</v>
      </c>
      <c r="G67" s="75" t="s">
        <v>107</v>
      </c>
      <c r="H67" s="76">
        <v>5</v>
      </c>
      <c r="I67" s="84">
        <v>0</v>
      </c>
      <c r="J67" s="85">
        <v>0</v>
      </c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r="68" spans="1:21">
      <c r="A68" s="75"/>
      <c r="B68" s="81" t="str">
        <f t="shared" si="0"/>
        <v>월</v>
      </c>
      <c r="C68" s="81" t="str">
        <f t="shared" si="1"/>
        <v>26년 4월 1주차</v>
      </c>
      <c r="D68" s="82">
        <v>46117</v>
      </c>
      <c r="E68" s="76" t="s">
        <v>58</v>
      </c>
      <c r="F68" s="83" t="s">
        <v>2</v>
      </c>
      <c r="G68" s="75" t="s">
        <v>98</v>
      </c>
      <c r="H68" s="76">
        <v>1</v>
      </c>
      <c r="I68" s="84">
        <v>0</v>
      </c>
      <c r="J68" s="85">
        <v>0</v>
      </c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</row>
    <row r="69" spans="1:21">
      <c r="A69" s="75"/>
      <c r="B69" s="81" t="str">
        <f t="shared" si="0"/>
        <v>월</v>
      </c>
      <c r="C69" s="81" t="str">
        <f t="shared" si="1"/>
        <v>26년 4월 1주차</v>
      </c>
      <c r="D69" s="82">
        <v>46117</v>
      </c>
      <c r="E69" s="76" t="s">
        <v>58</v>
      </c>
      <c r="F69" s="83" t="s">
        <v>2</v>
      </c>
      <c r="G69" s="86" t="s">
        <v>90</v>
      </c>
      <c r="H69" s="87">
        <v>9</v>
      </c>
      <c r="I69" s="88">
        <v>1</v>
      </c>
      <c r="J69" s="89">
        <v>98100</v>
      </c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</row>
    <row r="70" spans="1:21">
      <c r="A70" s="75"/>
      <c r="B70" s="81" t="str">
        <f t="shared" si="0"/>
        <v>월</v>
      </c>
      <c r="C70" s="81" t="str">
        <f t="shared" si="1"/>
        <v>26년 4월 1주차</v>
      </c>
      <c r="D70" s="82">
        <v>46117</v>
      </c>
      <c r="E70" s="76" t="s">
        <v>58</v>
      </c>
      <c r="F70" s="83" t="s">
        <v>2</v>
      </c>
      <c r="G70" s="75" t="s">
        <v>88</v>
      </c>
      <c r="H70" s="76">
        <v>7</v>
      </c>
      <c r="I70" s="84">
        <v>2</v>
      </c>
      <c r="J70" s="85">
        <v>172800</v>
      </c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</row>
    <row r="71" spans="1:21">
      <c r="A71" s="75"/>
      <c r="B71" s="81" t="str">
        <f t="shared" si="0"/>
        <v>월</v>
      </c>
      <c r="C71" s="81" t="str">
        <f t="shared" si="1"/>
        <v>26년 4월 1주차</v>
      </c>
      <c r="D71" s="82">
        <v>46117</v>
      </c>
      <c r="E71" s="76" t="s">
        <v>58</v>
      </c>
      <c r="F71" s="83" t="s">
        <v>2</v>
      </c>
      <c r="G71" t="s">
        <v>91</v>
      </c>
      <c r="H71" s="90">
        <v>0</v>
      </c>
      <c r="I71" s="91">
        <v>2</v>
      </c>
      <c r="J71" s="92">
        <v>196200</v>
      </c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</row>
    <row r="72" spans="1:21">
      <c r="A72" s="75"/>
      <c r="B72" s="81" t="str">
        <f t="shared" si="0"/>
        <v>월</v>
      </c>
      <c r="C72" s="81" t="str">
        <f t="shared" si="1"/>
        <v>26년 4월 1주차</v>
      </c>
      <c r="D72" s="82">
        <v>46117</v>
      </c>
      <c r="E72" s="76" t="s">
        <v>58</v>
      </c>
      <c r="F72" s="83" t="s">
        <v>2</v>
      </c>
      <c r="G72" t="s">
        <v>117</v>
      </c>
      <c r="H72" s="90">
        <v>2</v>
      </c>
      <c r="I72" s="91">
        <v>1</v>
      </c>
      <c r="J72" s="92">
        <v>116100</v>
      </c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</row>
    <row r="73" spans="1:21">
      <c r="A73" s="75"/>
      <c r="B73" s="81" t="str">
        <f t="shared" si="0"/>
        <v>월</v>
      </c>
      <c r="C73" s="81" t="str">
        <f t="shared" si="1"/>
        <v>26년 4월 1주차</v>
      </c>
      <c r="D73" s="82">
        <v>46117</v>
      </c>
      <c r="E73" s="76" t="s">
        <v>58</v>
      </c>
      <c r="F73" s="83" t="s">
        <v>2</v>
      </c>
      <c r="G73" t="s">
        <v>118</v>
      </c>
      <c r="H73" s="90">
        <v>1</v>
      </c>
      <c r="I73" s="91">
        <v>0</v>
      </c>
      <c r="J73" s="92">
        <v>0</v>
      </c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r="74" spans="1:21">
      <c r="A74" s="75"/>
      <c r="B74" s="81" t="str">
        <f t="shared" si="0"/>
        <v>월</v>
      </c>
      <c r="C74" s="81" t="str">
        <f t="shared" si="1"/>
        <v>26년 4월 1주차</v>
      </c>
      <c r="D74" s="82">
        <v>46117</v>
      </c>
      <c r="E74" s="76" t="s">
        <v>58</v>
      </c>
      <c r="F74" s="83" t="s">
        <v>2</v>
      </c>
      <c r="G74" t="s">
        <v>119</v>
      </c>
      <c r="H74" s="90">
        <v>5</v>
      </c>
      <c r="I74" s="91">
        <v>0</v>
      </c>
      <c r="J74" s="92">
        <v>0</v>
      </c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</row>
    <row r="75" spans="1:21">
      <c r="A75" s="75"/>
      <c r="B75" s="81" t="str">
        <f t="shared" si="0"/>
        <v>월</v>
      </c>
      <c r="C75" s="81" t="str">
        <f t="shared" si="1"/>
        <v>26년 4월 1주차</v>
      </c>
      <c r="D75" s="82">
        <v>46117</v>
      </c>
      <c r="E75" s="76" t="s">
        <v>58</v>
      </c>
      <c r="F75" s="83" t="s">
        <v>2</v>
      </c>
      <c r="G75" t="s">
        <v>120</v>
      </c>
      <c r="H75" s="90">
        <v>5</v>
      </c>
      <c r="I75" s="91">
        <v>0</v>
      </c>
      <c r="J75" s="92">
        <v>0</v>
      </c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</row>
    <row r="76" spans="1:21">
      <c r="A76" s="75"/>
      <c r="B76" s="81" t="str">
        <f t="shared" si="0"/>
        <v>월</v>
      </c>
      <c r="C76" s="81" t="str">
        <f t="shared" si="1"/>
        <v>26년 4월 1주차</v>
      </c>
      <c r="D76" s="82">
        <v>46117</v>
      </c>
      <c r="E76" s="76" t="s">
        <v>58</v>
      </c>
      <c r="F76" s="83" t="s">
        <v>2</v>
      </c>
      <c r="G76" t="s">
        <v>99</v>
      </c>
      <c r="H76" s="90">
        <v>1</v>
      </c>
      <c r="I76" s="91">
        <v>0</v>
      </c>
      <c r="J76" s="92">
        <v>0</v>
      </c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</row>
    <row r="77" spans="1:21">
      <c r="A77" s="75"/>
      <c r="B77" s="81" t="str">
        <f t="shared" si="0"/>
        <v>월</v>
      </c>
      <c r="C77" s="81" t="str">
        <f t="shared" si="1"/>
        <v>26년 4월 1주차</v>
      </c>
      <c r="D77" s="82">
        <v>46117</v>
      </c>
      <c r="E77" s="76" t="s">
        <v>58</v>
      </c>
      <c r="F77" s="83" t="s">
        <v>2</v>
      </c>
      <c r="G77" t="s">
        <v>121</v>
      </c>
      <c r="H77" s="90">
        <v>5</v>
      </c>
      <c r="I77" s="91">
        <v>0</v>
      </c>
      <c r="J77" s="92">
        <v>0</v>
      </c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</row>
    <row r="78" spans="1:21">
      <c r="A78" s="75"/>
      <c r="B78" s="81" t="str">
        <f t="shared" si="0"/>
        <v>월</v>
      </c>
      <c r="C78" s="81" t="str">
        <f t="shared" si="1"/>
        <v>26년 4월 1주차</v>
      </c>
      <c r="D78" s="82">
        <v>46117</v>
      </c>
      <c r="E78" s="76" t="s">
        <v>58</v>
      </c>
      <c r="F78" s="83" t="s">
        <v>2</v>
      </c>
      <c r="G78" t="s">
        <v>122</v>
      </c>
      <c r="H78" s="90">
        <v>4</v>
      </c>
      <c r="I78" s="91">
        <v>0</v>
      </c>
      <c r="J78" s="92">
        <v>0</v>
      </c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</row>
    <row r="79" spans="1:21">
      <c r="A79" s="75"/>
      <c r="B79" s="81" t="str">
        <f t="shared" si="0"/>
        <v>월</v>
      </c>
      <c r="C79" s="81" t="str">
        <f t="shared" si="1"/>
        <v>26년 4월 2주차</v>
      </c>
      <c r="D79" s="82">
        <v>46118</v>
      </c>
      <c r="E79" s="76" t="s">
        <v>58</v>
      </c>
      <c r="F79" s="83" t="s">
        <v>2</v>
      </c>
      <c r="G79" t="s">
        <v>109</v>
      </c>
      <c r="H79" s="90">
        <v>1</v>
      </c>
      <c r="I79" s="91">
        <v>3</v>
      </c>
      <c r="J79" s="92">
        <v>348300</v>
      </c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</row>
    <row r="80" spans="1:21">
      <c r="A80" s="75"/>
      <c r="B80" s="81" t="str">
        <f t="shared" si="0"/>
        <v>월</v>
      </c>
      <c r="C80" s="81" t="str">
        <f t="shared" si="1"/>
        <v>26년 4월 2주차</v>
      </c>
      <c r="D80" s="82">
        <v>46118</v>
      </c>
      <c r="E80" s="76" t="s">
        <v>58</v>
      </c>
      <c r="F80" s="83" t="s">
        <v>2</v>
      </c>
      <c r="G80" t="s">
        <v>96</v>
      </c>
      <c r="H80" s="90">
        <v>0</v>
      </c>
      <c r="I80" s="91">
        <v>2</v>
      </c>
      <c r="J80" s="92">
        <v>172800</v>
      </c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</row>
    <row r="81" spans="1:21">
      <c r="A81" s="75"/>
      <c r="B81" s="81" t="str">
        <f t="shared" si="0"/>
        <v>월</v>
      </c>
      <c r="C81" s="81" t="str">
        <f t="shared" si="1"/>
        <v>26년 4월 2주차</v>
      </c>
      <c r="D81" s="82">
        <v>46118</v>
      </c>
      <c r="E81" s="76" t="s">
        <v>58</v>
      </c>
      <c r="F81" s="83" t="s">
        <v>2</v>
      </c>
      <c r="G81" t="s">
        <v>123</v>
      </c>
      <c r="H81" s="93">
        <v>1</v>
      </c>
      <c r="I81" s="94">
        <v>1</v>
      </c>
      <c r="J81" s="92">
        <v>125100</v>
      </c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</row>
    <row r="82" spans="1:21">
      <c r="A82" s="75"/>
      <c r="B82" s="81" t="str">
        <f t="shared" si="0"/>
        <v>월</v>
      </c>
      <c r="C82" s="81" t="str">
        <f t="shared" si="1"/>
        <v>26년 4월 2주차</v>
      </c>
      <c r="D82" s="82">
        <v>46118</v>
      </c>
      <c r="E82" s="76" t="s">
        <v>58</v>
      </c>
      <c r="F82" s="83" t="s">
        <v>2</v>
      </c>
      <c r="G82" t="s">
        <v>88</v>
      </c>
      <c r="H82" s="90">
        <v>1</v>
      </c>
      <c r="I82" s="91">
        <v>0</v>
      </c>
      <c r="J82" s="92">
        <v>0</v>
      </c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r="83" spans="1:21">
      <c r="A83" s="75"/>
      <c r="B83" s="81" t="str">
        <f t="shared" si="0"/>
        <v>월</v>
      </c>
      <c r="C83" s="81" t="str">
        <f t="shared" si="1"/>
        <v>26년 4월 2주차</v>
      </c>
      <c r="D83" s="82">
        <v>46118</v>
      </c>
      <c r="E83" s="76" t="s">
        <v>58</v>
      </c>
      <c r="F83" s="83" t="s">
        <v>2</v>
      </c>
      <c r="G83" t="s">
        <v>124</v>
      </c>
      <c r="H83" s="90">
        <v>1</v>
      </c>
      <c r="I83" s="91">
        <v>0</v>
      </c>
      <c r="J83" s="92">
        <v>0</v>
      </c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</row>
    <row r="84" spans="1:21">
      <c r="A84" s="75"/>
      <c r="B84" s="81" t="str">
        <f t="shared" si="0"/>
        <v>월</v>
      </c>
      <c r="C84" s="81" t="str">
        <f t="shared" si="1"/>
        <v>26년 4월 2주차</v>
      </c>
      <c r="D84" s="82">
        <v>46118</v>
      </c>
      <c r="E84" s="76" t="s">
        <v>58</v>
      </c>
      <c r="F84" s="83" t="s">
        <v>2</v>
      </c>
      <c r="G84" t="s">
        <v>125</v>
      </c>
      <c r="H84" s="90">
        <v>1</v>
      </c>
      <c r="I84" s="91">
        <v>0</v>
      </c>
      <c r="J84" s="92">
        <v>0</v>
      </c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</row>
    <row r="85" spans="1:21">
      <c r="A85" s="75"/>
      <c r="B85" s="81" t="str">
        <f t="shared" si="0"/>
        <v>월</v>
      </c>
      <c r="C85" s="81" t="str">
        <f t="shared" si="1"/>
        <v>26년 4월 2주차</v>
      </c>
      <c r="D85" s="82">
        <v>46118</v>
      </c>
      <c r="E85" s="76" t="s">
        <v>58</v>
      </c>
      <c r="F85" s="83" t="s">
        <v>2</v>
      </c>
      <c r="G85" s="95" t="s">
        <v>101</v>
      </c>
      <c r="H85" s="90">
        <v>10</v>
      </c>
      <c r="I85" s="91">
        <v>0</v>
      </c>
      <c r="J85" s="92">
        <v>0</v>
      </c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</row>
    <row r="86" spans="1:21">
      <c r="A86" s="75"/>
      <c r="B86" s="81" t="str">
        <f t="shared" si="0"/>
        <v>월</v>
      </c>
      <c r="C86" s="81" t="str">
        <f t="shared" si="1"/>
        <v>26년 4월 2주차</v>
      </c>
      <c r="D86" s="82">
        <v>46118</v>
      </c>
      <c r="E86" s="76" t="s">
        <v>58</v>
      </c>
      <c r="F86" s="83" t="s">
        <v>2</v>
      </c>
      <c r="G86" s="95" t="s">
        <v>120</v>
      </c>
      <c r="H86" s="90">
        <v>1</v>
      </c>
      <c r="I86" s="91">
        <v>0</v>
      </c>
      <c r="J86" s="92">
        <v>0</v>
      </c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</row>
    <row r="87" spans="1:21">
      <c r="A87" s="75"/>
      <c r="B87" s="81" t="str">
        <f t="shared" si="0"/>
        <v>월</v>
      </c>
      <c r="C87" s="81" t="str">
        <f t="shared" si="1"/>
        <v>26년 4월 2주차</v>
      </c>
      <c r="D87" s="82">
        <v>46118</v>
      </c>
      <c r="E87" s="76" t="s">
        <v>58</v>
      </c>
      <c r="F87" s="83" t="s">
        <v>2</v>
      </c>
      <c r="G87" s="95" t="s">
        <v>99</v>
      </c>
      <c r="H87" s="90">
        <v>1</v>
      </c>
      <c r="I87" s="91">
        <v>1</v>
      </c>
      <c r="J87" s="92">
        <v>134100</v>
      </c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</row>
    <row r="88" spans="1:21">
      <c r="A88" s="75"/>
      <c r="B88" s="81" t="str">
        <f t="shared" si="0"/>
        <v>월</v>
      </c>
      <c r="C88" s="81" t="str">
        <f t="shared" si="1"/>
        <v>26년 4월 2주차</v>
      </c>
      <c r="D88" s="82">
        <v>46118</v>
      </c>
      <c r="E88" s="76" t="s">
        <v>58</v>
      </c>
      <c r="F88" s="83" t="s">
        <v>2</v>
      </c>
      <c r="G88" s="75" t="s">
        <v>100</v>
      </c>
      <c r="H88" s="76">
        <v>4</v>
      </c>
      <c r="I88" s="84">
        <v>0</v>
      </c>
      <c r="J88" s="92">
        <v>0</v>
      </c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</row>
    <row r="89" spans="1:21">
      <c r="A89" s="75"/>
      <c r="B89" s="81" t="str">
        <f t="shared" si="0"/>
        <v>월</v>
      </c>
      <c r="C89" s="81" t="str">
        <f t="shared" si="1"/>
        <v>26년 4월 2주차</v>
      </c>
      <c r="D89" s="82">
        <v>46118</v>
      </c>
      <c r="E89" s="76" t="s">
        <v>58</v>
      </c>
      <c r="F89" s="83" t="s">
        <v>2</v>
      </c>
      <c r="G89" s="75" t="s">
        <v>111</v>
      </c>
      <c r="H89" s="76">
        <v>1</v>
      </c>
      <c r="I89" s="84">
        <v>0</v>
      </c>
      <c r="J89" s="92">
        <v>0</v>
      </c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</row>
    <row r="90" spans="1:21">
      <c r="A90" s="75"/>
      <c r="B90" s="81" t="str">
        <f t="shared" si="0"/>
        <v>월</v>
      </c>
      <c r="C90" s="81" t="str">
        <f t="shared" si="1"/>
        <v>26년 4월 2주차</v>
      </c>
      <c r="D90" s="82">
        <v>46118</v>
      </c>
      <c r="E90" s="76" t="s">
        <v>58</v>
      </c>
      <c r="F90" s="83" t="s">
        <v>2</v>
      </c>
      <c r="G90" s="75" t="s">
        <v>90</v>
      </c>
      <c r="H90" s="76">
        <v>6</v>
      </c>
      <c r="I90" s="84">
        <v>2</v>
      </c>
      <c r="J90" s="92">
        <v>196200</v>
      </c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</row>
    <row r="91" spans="1:21">
      <c r="A91" s="75"/>
      <c r="B91" s="81" t="str">
        <f t="shared" si="0"/>
        <v>월</v>
      </c>
      <c r="C91" s="81" t="str">
        <f t="shared" si="1"/>
        <v>26년 4월 2주차</v>
      </c>
      <c r="D91" s="82">
        <v>46118</v>
      </c>
      <c r="E91" s="76" t="s">
        <v>58</v>
      </c>
      <c r="F91" s="83" t="s">
        <v>2</v>
      </c>
      <c r="G91" s="75" t="s">
        <v>114</v>
      </c>
      <c r="H91" s="76">
        <v>0</v>
      </c>
      <c r="I91" s="84">
        <v>2</v>
      </c>
      <c r="J91" s="92">
        <v>304200</v>
      </c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</row>
    <row r="92" spans="1:21">
      <c r="A92" s="75"/>
      <c r="B92" s="81" t="str">
        <f t="shared" si="0"/>
        <v>월</v>
      </c>
      <c r="C92" s="81" t="str">
        <f t="shared" si="1"/>
        <v>26년 4월 2주차</v>
      </c>
      <c r="D92" s="82">
        <v>46118</v>
      </c>
      <c r="E92" s="76" t="s">
        <v>58</v>
      </c>
      <c r="F92" s="83" t="s">
        <v>2</v>
      </c>
      <c r="G92" s="75" t="s">
        <v>115</v>
      </c>
      <c r="H92" s="76">
        <v>0</v>
      </c>
      <c r="I92" s="84">
        <v>1</v>
      </c>
      <c r="J92" s="85">
        <v>134100</v>
      </c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</row>
    <row r="93" spans="1:21">
      <c r="A93" s="75"/>
      <c r="B93" s="81" t="str">
        <f t="shared" si="0"/>
        <v>월</v>
      </c>
      <c r="C93" s="81" t="str">
        <f t="shared" si="1"/>
        <v>26년 4월 2주차</v>
      </c>
      <c r="D93" s="82">
        <v>46118</v>
      </c>
      <c r="E93" s="76" t="s">
        <v>58</v>
      </c>
      <c r="F93" s="83" t="s">
        <v>2</v>
      </c>
      <c r="G93" s="86" t="s">
        <v>126</v>
      </c>
      <c r="H93" s="87">
        <v>0</v>
      </c>
      <c r="I93" s="88">
        <v>1</v>
      </c>
      <c r="J93" s="89">
        <v>134100</v>
      </c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</row>
    <row r="94" spans="1:21">
      <c r="A94" s="75"/>
      <c r="B94" s="81" t="str">
        <f t="shared" si="0"/>
        <v>월</v>
      </c>
      <c r="C94" s="81" t="str">
        <f t="shared" si="1"/>
        <v>26년 4월 2주차</v>
      </c>
      <c r="D94" s="82">
        <v>46118</v>
      </c>
      <c r="E94" s="76" t="s">
        <v>58</v>
      </c>
      <c r="F94" s="83" t="s">
        <v>2</v>
      </c>
      <c r="G94" s="75" t="s">
        <v>92</v>
      </c>
      <c r="H94" s="76">
        <v>0</v>
      </c>
      <c r="I94" s="84">
        <v>2</v>
      </c>
      <c r="J94" s="89">
        <v>268200</v>
      </c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</row>
    <row r="95" spans="1:21">
      <c r="A95" s="75"/>
      <c r="B95" s="81" t="str">
        <f t="shared" si="0"/>
        <v>월</v>
      </c>
      <c r="C95" s="81" t="str">
        <f t="shared" si="1"/>
        <v>26년 4월 2주차</v>
      </c>
      <c r="D95" s="82">
        <v>46118</v>
      </c>
      <c r="E95" s="76" t="s">
        <v>58</v>
      </c>
      <c r="F95" s="83" t="s">
        <v>2</v>
      </c>
      <c r="G95" s="75" t="s">
        <v>108</v>
      </c>
      <c r="H95" s="76">
        <v>1</v>
      </c>
      <c r="I95" s="84">
        <v>2</v>
      </c>
      <c r="J95" s="89">
        <v>304200</v>
      </c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</row>
    <row r="96" spans="1:21">
      <c r="A96" s="75"/>
      <c r="B96" s="81" t="str">
        <f t="shared" si="0"/>
        <v>월</v>
      </c>
      <c r="C96" s="81" t="str">
        <f t="shared" si="1"/>
        <v>26년 4월 2주차</v>
      </c>
      <c r="D96" s="82">
        <v>46118</v>
      </c>
      <c r="E96" s="76" t="s">
        <v>58</v>
      </c>
      <c r="F96" s="83" t="s">
        <v>2</v>
      </c>
      <c r="G96" s="75" t="s">
        <v>93</v>
      </c>
      <c r="H96" s="76">
        <v>0</v>
      </c>
      <c r="I96" s="84">
        <v>2</v>
      </c>
      <c r="J96" s="85">
        <v>250200</v>
      </c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</row>
    <row r="97" spans="1:21">
      <c r="A97" s="75"/>
      <c r="B97" s="81" t="str">
        <f t="shared" si="0"/>
        <v>월</v>
      </c>
      <c r="C97" s="81" t="str">
        <f t="shared" si="1"/>
        <v>26년 4월 2주차</v>
      </c>
      <c r="D97" s="82">
        <v>46118</v>
      </c>
      <c r="E97" s="76" t="s">
        <v>58</v>
      </c>
      <c r="F97" s="83" t="s">
        <v>2</v>
      </c>
      <c r="G97" s="75" t="s">
        <v>127</v>
      </c>
      <c r="H97" s="76">
        <v>1</v>
      </c>
      <c r="I97" s="84">
        <v>0</v>
      </c>
      <c r="J97" s="85">
        <v>0</v>
      </c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</row>
    <row r="98" spans="1:21">
      <c r="A98" s="75"/>
      <c r="B98" s="81" t="str">
        <f t="shared" si="0"/>
        <v>월</v>
      </c>
      <c r="C98" s="81" t="str">
        <f t="shared" si="1"/>
        <v>26년 4월 2주차</v>
      </c>
      <c r="D98" s="82">
        <v>46118</v>
      </c>
      <c r="E98" s="76" t="s">
        <v>58</v>
      </c>
      <c r="F98" s="83" t="s">
        <v>2</v>
      </c>
      <c r="G98" s="75" t="s">
        <v>116</v>
      </c>
      <c r="H98" s="76">
        <v>5</v>
      </c>
      <c r="I98" s="84">
        <v>0</v>
      </c>
      <c r="J98" s="85">
        <v>0</v>
      </c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</row>
    <row r="99" spans="1:21">
      <c r="A99" s="75"/>
      <c r="B99" s="81" t="str">
        <f t="shared" si="0"/>
        <v>월</v>
      </c>
      <c r="C99" s="81" t="str">
        <f t="shared" si="1"/>
        <v>26년 4월 2주차</v>
      </c>
      <c r="D99" s="82">
        <v>46119</v>
      </c>
      <c r="E99" s="76" t="s">
        <v>58</v>
      </c>
      <c r="F99" s="83" t="s">
        <v>2</v>
      </c>
      <c r="G99" s="75" t="s">
        <v>97</v>
      </c>
      <c r="H99" s="76">
        <v>4</v>
      </c>
      <c r="I99" s="84">
        <v>1</v>
      </c>
      <c r="J99" s="85">
        <v>125100</v>
      </c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</row>
    <row r="100" spans="1:21">
      <c r="A100" s="75"/>
      <c r="B100" s="81" t="str">
        <f t="shared" si="0"/>
        <v>월</v>
      </c>
      <c r="C100" s="81" t="str">
        <f t="shared" si="1"/>
        <v>26년 4월 2주차</v>
      </c>
      <c r="D100" s="82">
        <v>46119</v>
      </c>
      <c r="E100" s="76" t="s">
        <v>58</v>
      </c>
      <c r="F100" s="83" t="s">
        <v>2</v>
      </c>
      <c r="G100" s="75" t="s">
        <v>92</v>
      </c>
      <c r="H100" s="76">
        <v>2</v>
      </c>
      <c r="I100" s="84">
        <v>2</v>
      </c>
      <c r="J100" s="85">
        <v>268200</v>
      </c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</row>
    <row r="101" spans="1:21">
      <c r="A101" s="75"/>
      <c r="B101" s="81" t="str">
        <f t="shared" si="0"/>
        <v>월</v>
      </c>
      <c r="C101" s="81" t="str">
        <f t="shared" si="1"/>
        <v>26년 4월 2주차</v>
      </c>
      <c r="D101" s="82">
        <v>46119</v>
      </c>
      <c r="E101" s="76" t="s">
        <v>58</v>
      </c>
      <c r="F101" s="83" t="s">
        <v>2</v>
      </c>
      <c r="G101" s="75" t="s">
        <v>128</v>
      </c>
      <c r="H101" s="76">
        <v>1</v>
      </c>
      <c r="I101" s="84">
        <v>0</v>
      </c>
      <c r="J101" s="85">
        <v>0</v>
      </c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</row>
    <row r="102" spans="1:21">
      <c r="A102" s="75"/>
      <c r="B102" s="81" t="str">
        <f t="shared" si="0"/>
        <v>월</v>
      </c>
      <c r="C102" s="81" t="str">
        <f t="shared" si="1"/>
        <v>26년 4월 2주차</v>
      </c>
      <c r="D102" s="82">
        <v>46119</v>
      </c>
      <c r="E102" s="76" t="s">
        <v>58</v>
      </c>
      <c r="F102" s="83" t="s">
        <v>2</v>
      </c>
      <c r="G102" s="75" t="s">
        <v>88</v>
      </c>
      <c r="H102" s="76">
        <v>1</v>
      </c>
      <c r="I102" s="84">
        <v>0</v>
      </c>
      <c r="J102" s="85">
        <v>0</v>
      </c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</row>
    <row r="103" spans="1:21">
      <c r="A103" s="75"/>
      <c r="B103" s="81" t="str">
        <f t="shared" si="0"/>
        <v>월</v>
      </c>
      <c r="C103" s="81" t="str">
        <f t="shared" si="1"/>
        <v>26년 4월 2주차</v>
      </c>
      <c r="D103" s="82">
        <v>46119</v>
      </c>
      <c r="E103" s="76" t="s">
        <v>58</v>
      </c>
      <c r="F103" s="83" t="s">
        <v>2</v>
      </c>
      <c r="G103" s="75" t="s">
        <v>109</v>
      </c>
      <c r="H103" s="76">
        <v>5</v>
      </c>
      <c r="I103" s="84">
        <v>0</v>
      </c>
      <c r="J103" s="85">
        <v>0</v>
      </c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</row>
    <row r="104" spans="1:21">
      <c r="A104" s="75"/>
      <c r="B104" s="81" t="str">
        <f t="shared" si="0"/>
        <v>월</v>
      </c>
      <c r="C104" s="81" t="str">
        <f t="shared" si="1"/>
        <v>26년 4월 2주차</v>
      </c>
      <c r="D104" s="82">
        <v>46119</v>
      </c>
      <c r="E104" s="76" t="s">
        <v>58</v>
      </c>
      <c r="F104" s="83" t="s">
        <v>2</v>
      </c>
      <c r="G104" s="75" t="s">
        <v>103</v>
      </c>
      <c r="H104" s="76">
        <v>1</v>
      </c>
      <c r="I104" s="84">
        <v>0</v>
      </c>
      <c r="J104" s="85">
        <v>0</v>
      </c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</row>
    <row r="105" spans="1:21">
      <c r="A105" s="75"/>
      <c r="B105" s="81" t="str">
        <f t="shared" si="0"/>
        <v>월</v>
      </c>
      <c r="C105" s="81" t="str">
        <f t="shared" si="1"/>
        <v>26년 4월 2주차</v>
      </c>
      <c r="D105" s="82">
        <v>46119</v>
      </c>
      <c r="E105" s="76" t="s">
        <v>58</v>
      </c>
      <c r="F105" s="83" t="s">
        <v>2</v>
      </c>
      <c r="G105" s="75" t="s">
        <v>101</v>
      </c>
      <c r="H105" s="76">
        <v>6</v>
      </c>
      <c r="I105" s="84">
        <v>0</v>
      </c>
      <c r="J105" s="85">
        <v>0</v>
      </c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</row>
    <row r="106" spans="1:21">
      <c r="A106" s="75"/>
      <c r="B106" s="81" t="str">
        <f t="shared" si="0"/>
        <v>월</v>
      </c>
      <c r="C106" s="81" t="str">
        <f t="shared" si="1"/>
        <v>26년 4월 2주차</v>
      </c>
      <c r="D106" s="82">
        <v>46119</v>
      </c>
      <c r="E106" s="76" t="s">
        <v>58</v>
      </c>
      <c r="F106" s="83" t="s">
        <v>2</v>
      </c>
      <c r="G106" s="75" t="s">
        <v>91</v>
      </c>
      <c r="H106" s="76">
        <v>5</v>
      </c>
      <c r="I106" s="84">
        <v>0</v>
      </c>
      <c r="J106" s="85">
        <v>0</v>
      </c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</row>
    <row r="107" spans="1:21">
      <c r="A107" s="75"/>
      <c r="B107" s="81" t="str">
        <f t="shared" si="0"/>
        <v>월</v>
      </c>
      <c r="C107" s="81" t="str">
        <f t="shared" si="1"/>
        <v>26년 4월 2주차</v>
      </c>
      <c r="D107" s="82">
        <v>46119</v>
      </c>
      <c r="E107" s="76" t="s">
        <v>58</v>
      </c>
      <c r="F107" s="83" t="s">
        <v>2</v>
      </c>
      <c r="G107" s="86" t="s">
        <v>93</v>
      </c>
      <c r="H107" s="87">
        <v>3</v>
      </c>
      <c r="I107" s="88">
        <v>3</v>
      </c>
      <c r="J107" s="85">
        <v>375300</v>
      </c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r="108" spans="1:21">
      <c r="A108" s="75"/>
      <c r="B108" s="81" t="str">
        <f t="shared" si="0"/>
        <v>월</v>
      </c>
      <c r="C108" s="81" t="str">
        <f t="shared" si="1"/>
        <v>26년 4월 2주차</v>
      </c>
      <c r="D108" s="82">
        <v>46119</v>
      </c>
      <c r="E108" s="76" t="s">
        <v>58</v>
      </c>
      <c r="F108" s="83" t="s">
        <v>2</v>
      </c>
      <c r="G108" s="75" t="s">
        <v>100</v>
      </c>
      <c r="H108" s="76">
        <v>4</v>
      </c>
      <c r="I108" s="84">
        <v>0</v>
      </c>
      <c r="J108" s="85">
        <v>0</v>
      </c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</row>
    <row r="109" spans="1:21">
      <c r="A109" s="75"/>
      <c r="B109" s="81" t="str">
        <f t="shared" si="0"/>
        <v>월</v>
      </c>
      <c r="C109" s="81" t="str">
        <f t="shared" si="1"/>
        <v>26년 4월 2주차</v>
      </c>
      <c r="D109" s="82">
        <v>46119</v>
      </c>
      <c r="E109" s="76" t="s">
        <v>58</v>
      </c>
      <c r="F109" s="83" t="s">
        <v>2</v>
      </c>
      <c r="G109" s="75" t="s">
        <v>115</v>
      </c>
      <c r="H109" s="76">
        <v>0</v>
      </c>
      <c r="I109" s="84">
        <v>2</v>
      </c>
      <c r="J109" s="85">
        <v>268200</v>
      </c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</row>
    <row r="110" spans="1:21">
      <c r="A110" s="75"/>
      <c r="B110" s="81" t="str">
        <f t="shared" si="0"/>
        <v>월</v>
      </c>
      <c r="C110" s="81" t="str">
        <f t="shared" si="1"/>
        <v>26년 4월 2주차</v>
      </c>
      <c r="D110" s="82">
        <v>46119</v>
      </c>
      <c r="E110" s="76" t="s">
        <v>58</v>
      </c>
      <c r="F110" s="83" t="s">
        <v>2</v>
      </c>
      <c r="G110" s="75" t="s">
        <v>99</v>
      </c>
      <c r="H110" s="76">
        <v>1</v>
      </c>
      <c r="I110" s="84">
        <v>1</v>
      </c>
      <c r="J110" s="85">
        <v>134100</v>
      </c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</row>
    <row r="111" spans="1:21">
      <c r="A111" s="75"/>
      <c r="B111" s="81" t="str">
        <f t="shared" si="0"/>
        <v>월</v>
      </c>
      <c r="C111" s="81" t="str">
        <f t="shared" si="1"/>
        <v>26년 4월 2주차</v>
      </c>
      <c r="D111" s="82">
        <v>46119</v>
      </c>
      <c r="E111" s="76" t="s">
        <v>58</v>
      </c>
      <c r="F111" s="83" t="s">
        <v>2</v>
      </c>
      <c r="G111" s="75" t="s">
        <v>114</v>
      </c>
      <c r="H111" s="76">
        <v>2</v>
      </c>
      <c r="I111" s="84">
        <v>0</v>
      </c>
      <c r="J111" s="85">
        <v>0</v>
      </c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</row>
    <row r="112" spans="1:21">
      <c r="A112" s="75"/>
      <c r="B112" s="81" t="str">
        <f t="shared" si="0"/>
        <v>월</v>
      </c>
      <c r="C112" s="81" t="str">
        <f t="shared" si="1"/>
        <v>26년 4월 2주차</v>
      </c>
      <c r="D112" s="82">
        <v>46119</v>
      </c>
      <c r="E112" s="76" t="s">
        <v>58</v>
      </c>
      <c r="F112" s="83" t="s">
        <v>2</v>
      </c>
      <c r="G112" s="75" t="s">
        <v>129</v>
      </c>
      <c r="H112" s="76">
        <v>2</v>
      </c>
      <c r="I112" s="84">
        <v>0</v>
      </c>
      <c r="J112" s="85">
        <v>0</v>
      </c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</row>
    <row r="113" spans="1:21">
      <c r="A113" s="75"/>
      <c r="B113" s="81" t="str">
        <f t="shared" si="0"/>
        <v>월</v>
      </c>
      <c r="C113" s="81" t="str">
        <f t="shared" si="1"/>
        <v>26년 4월 2주차</v>
      </c>
      <c r="D113" s="82">
        <v>46119</v>
      </c>
      <c r="E113" s="76" t="s">
        <v>58</v>
      </c>
      <c r="F113" s="83" t="s">
        <v>2</v>
      </c>
      <c r="G113" s="75" t="s">
        <v>122</v>
      </c>
      <c r="H113" s="76">
        <v>5</v>
      </c>
      <c r="I113" s="84">
        <v>0</v>
      </c>
      <c r="J113" s="85">
        <v>0</v>
      </c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</row>
    <row r="114" spans="1:21">
      <c r="A114" s="75"/>
      <c r="B114" s="81" t="str">
        <f t="shared" si="0"/>
        <v>월</v>
      </c>
      <c r="C114" s="81" t="str">
        <f t="shared" si="1"/>
        <v>26년 4월 2주차</v>
      </c>
      <c r="D114" s="82">
        <v>46119</v>
      </c>
      <c r="E114" s="76" t="s">
        <v>58</v>
      </c>
      <c r="F114" s="83" t="s">
        <v>2</v>
      </c>
      <c r="G114" s="75" t="s">
        <v>130</v>
      </c>
      <c r="H114" s="76">
        <v>1</v>
      </c>
      <c r="I114" s="84">
        <v>0</v>
      </c>
      <c r="J114" s="85">
        <v>0</v>
      </c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</row>
    <row r="115" spans="1:21">
      <c r="A115" s="75"/>
      <c r="B115" s="81" t="str">
        <f t="shared" si="0"/>
        <v>월</v>
      </c>
      <c r="C115" s="81" t="str">
        <f t="shared" si="1"/>
        <v>26년 4월 2주차</v>
      </c>
      <c r="D115" s="82">
        <v>46119</v>
      </c>
      <c r="E115" s="76" t="s">
        <v>58</v>
      </c>
      <c r="F115" s="83" t="s">
        <v>2</v>
      </c>
      <c r="G115" s="75" t="s">
        <v>131</v>
      </c>
      <c r="H115" s="76">
        <v>1</v>
      </c>
      <c r="I115" s="84">
        <v>0</v>
      </c>
      <c r="J115" s="85">
        <v>0</v>
      </c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</row>
    <row r="116" spans="1:21">
      <c r="A116" s="75"/>
      <c r="B116" s="81" t="str">
        <f t="shared" si="0"/>
        <v>월</v>
      </c>
      <c r="C116" s="81" t="str">
        <f t="shared" si="1"/>
        <v>26년 4월 2주차</v>
      </c>
      <c r="D116" s="82">
        <v>46119</v>
      </c>
      <c r="E116" s="76" t="s">
        <v>58</v>
      </c>
      <c r="F116" s="83" t="s">
        <v>2</v>
      </c>
      <c r="G116" s="75" t="s">
        <v>90</v>
      </c>
      <c r="H116" s="76">
        <v>6</v>
      </c>
      <c r="I116" s="84">
        <v>0</v>
      </c>
      <c r="J116" s="85">
        <v>0</v>
      </c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</row>
    <row r="117" spans="1:21">
      <c r="A117" s="75"/>
      <c r="B117" s="81" t="str">
        <f t="shared" si="0"/>
        <v>월</v>
      </c>
      <c r="C117" s="81" t="str">
        <f t="shared" si="1"/>
        <v>26년 4월 2주차</v>
      </c>
      <c r="D117" s="82">
        <v>46119</v>
      </c>
      <c r="E117" s="76" t="s">
        <v>58</v>
      </c>
      <c r="F117" s="83" t="s">
        <v>2</v>
      </c>
      <c r="G117" s="75" t="s">
        <v>108</v>
      </c>
      <c r="H117" s="76">
        <v>1</v>
      </c>
      <c r="I117" s="84">
        <v>0</v>
      </c>
      <c r="J117" s="85">
        <v>0</v>
      </c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</row>
    <row r="118" spans="1:21">
      <c r="A118" s="75"/>
      <c r="B118" s="81" t="str">
        <f t="shared" si="0"/>
        <v>월</v>
      </c>
      <c r="C118" s="81" t="str">
        <f t="shared" si="1"/>
        <v>26년 4월 2주차</v>
      </c>
      <c r="D118" s="82">
        <v>46119</v>
      </c>
      <c r="E118" s="76" t="s">
        <v>58</v>
      </c>
      <c r="F118" s="83" t="s">
        <v>2</v>
      </c>
      <c r="G118" s="75" t="s">
        <v>117</v>
      </c>
      <c r="H118" s="76">
        <v>2</v>
      </c>
      <c r="I118" s="84">
        <v>0</v>
      </c>
      <c r="J118" s="85">
        <v>0</v>
      </c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</row>
    <row r="119" spans="1:21">
      <c r="A119" s="75"/>
      <c r="B119" s="81" t="str">
        <f t="shared" si="0"/>
        <v>월</v>
      </c>
      <c r="C119" s="81" t="str">
        <f t="shared" si="1"/>
        <v>26년 4월 2주차</v>
      </c>
      <c r="D119" s="82">
        <v>46119</v>
      </c>
      <c r="E119" s="76" t="s">
        <v>58</v>
      </c>
      <c r="F119" s="83" t="s">
        <v>2</v>
      </c>
      <c r="G119" s="86" t="s">
        <v>132</v>
      </c>
      <c r="H119" s="87">
        <v>1</v>
      </c>
      <c r="I119" s="88">
        <v>0</v>
      </c>
      <c r="J119" s="85">
        <v>0</v>
      </c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</row>
    <row r="120" spans="1:21">
      <c r="A120" s="75"/>
      <c r="B120" s="81" t="str">
        <f t="shared" si="0"/>
        <v>월</v>
      </c>
      <c r="C120" s="81" t="str">
        <f t="shared" si="1"/>
        <v>26년 4월 2주차</v>
      </c>
      <c r="D120" s="82">
        <v>46119</v>
      </c>
      <c r="E120" s="76" t="s">
        <v>58</v>
      </c>
      <c r="F120" s="83" t="s">
        <v>2</v>
      </c>
      <c r="G120" s="75" t="s">
        <v>107</v>
      </c>
      <c r="H120" s="76">
        <v>2</v>
      </c>
      <c r="I120" s="84">
        <v>0</v>
      </c>
      <c r="J120" s="85">
        <v>0</v>
      </c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</row>
    <row r="121" spans="1:21">
      <c r="A121" s="75"/>
      <c r="B121" s="81" t="str">
        <f t="shared" si="0"/>
        <v>월</v>
      </c>
      <c r="C121" s="81" t="str">
        <f t="shared" si="1"/>
        <v>26년 4월 2주차</v>
      </c>
      <c r="D121" s="82">
        <v>46119</v>
      </c>
      <c r="E121" s="76" t="s">
        <v>58</v>
      </c>
      <c r="F121" s="83" t="s">
        <v>2</v>
      </c>
      <c r="G121" s="75" t="s">
        <v>133</v>
      </c>
      <c r="H121" s="76">
        <v>4</v>
      </c>
      <c r="I121" s="84">
        <v>0</v>
      </c>
      <c r="J121" s="85">
        <v>0</v>
      </c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</row>
    <row r="122" spans="1:21">
      <c r="A122" s="75"/>
      <c r="B122" s="81" t="str">
        <f t="shared" si="0"/>
        <v>월</v>
      </c>
      <c r="C122" s="81" t="str">
        <f t="shared" si="1"/>
        <v>26년 4월 2주차</v>
      </c>
      <c r="D122" s="82">
        <v>46120</v>
      </c>
      <c r="E122" s="76" t="s">
        <v>58</v>
      </c>
      <c r="F122" s="83" t="s">
        <v>2</v>
      </c>
      <c r="G122" s="75" t="s">
        <v>109</v>
      </c>
      <c r="H122" s="76">
        <v>5</v>
      </c>
      <c r="I122" s="84">
        <v>0</v>
      </c>
      <c r="J122" s="85">
        <v>0</v>
      </c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</row>
    <row r="123" spans="1:21">
      <c r="A123" s="75"/>
      <c r="B123" s="81" t="str">
        <f t="shared" si="0"/>
        <v>월</v>
      </c>
      <c r="C123" s="81" t="str">
        <f t="shared" si="1"/>
        <v>26년 4월 2주차</v>
      </c>
      <c r="D123" s="82">
        <v>46120</v>
      </c>
      <c r="E123" s="76" t="s">
        <v>58</v>
      </c>
      <c r="F123" s="83" t="s">
        <v>2</v>
      </c>
      <c r="G123" s="75" t="s">
        <v>126</v>
      </c>
      <c r="H123" s="76">
        <v>2</v>
      </c>
      <c r="I123" s="84">
        <v>0</v>
      </c>
      <c r="J123" s="85">
        <v>0</v>
      </c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</row>
    <row r="124" spans="1:21">
      <c r="A124" s="75"/>
      <c r="B124" s="81" t="str">
        <f t="shared" si="0"/>
        <v>월</v>
      </c>
      <c r="C124" s="81" t="str">
        <f t="shared" si="1"/>
        <v>26년 4월 2주차</v>
      </c>
      <c r="D124" s="82">
        <v>46120</v>
      </c>
      <c r="E124" s="76" t="s">
        <v>58</v>
      </c>
      <c r="F124" s="83" t="s">
        <v>2</v>
      </c>
      <c r="G124" s="75" t="s">
        <v>90</v>
      </c>
      <c r="H124" s="76">
        <v>2</v>
      </c>
      <c r="I124" s="84">
        <v>0</v>
      </c>
      <c r="J124" s="85">
        <v>0</v>
      </c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</row>
    <row r="125" spans="1:21">
      <c r="A125" s="75"/>
      <c r="B125" s="81" t="str">
        <f t="shared" si="0"/>
        <v>월</v>
      </c>
      <c r="C125" s="81" t="str">
        <f t="shared" si="1"/>
        <v>26년 4월 2주차</v>
      </c>
      <c r="D125" s="82">
        <v>46120</v>
      </c>
      <c r="E125" s="76" t="s">
        <v>58</v>
      </c>
      <c r="F125" s="83" t="s">
        <v>2</v>
      </c>
      <c r="G125" s="75" t="s">
        <v>91</v>
      </c>
      <c r="H125" s="76">
        <v>9</v>
      </c>
      <c r="I125" s="84">
        <v>0</v>
      </c>
      <c r="J125" s="85">
        <v>0</v>
      </c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</row>
    <row r="126" spans="1:21">
      <c r="A126" s="75"/>
      <c r="B126" s="81" t="str">
        <f t="shared" si="0"/>
        <v>월</v>
      </c>
      <c r="C126" s="81" t="str">
        <f t="shared" si="1"/>
        <v>26년 4월 2주차</v>
      </c>
      <c r="D126" s="82">
        <v>46120</v>
      </c>
      <c r="E126" s="76" t="s">
        <v>58</v>
      </c>
      <c r="F126" s="83" t="s">
        <v>2</v>
      </c>
      <c r="G126" s="75" t="s">
        <v>134</v>
      </c>
      <c r="H126" s="76">
        <v>1</v>
      </c>
      <c r="I126" s="84">
        <v>0</v>
      </c>
      <c r="J126" s="85">
        <v>0</v>
      </c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</row>
    <row r="127" spans="1:21">
      <c r="A127" s="75"/>
      <c r="B127" s="81" t="str">
        <f t="shared" si="0"/>
        <v>월</v>
      </c>
      <c r="C127" s="81" t="str">
        <f t="shared" si="1"/>
        <v>26년 4월 2주차</v>
      </c>
      <c r="D127" s="82">
        <v>46120</v>
      </c>
      <c r="E127" s="76" t="s">
        <v>58</v>
      </c>
      <c r="F127" s="83" t="s">
        <v>2</v>
      </c>
      <c r="G127" s="75" t="s">
        <v>92</v>
      </c>
      <c r="H127" s="76">
        <v>1</v>
      </c>
      <c r="I127" s="84">
        <v>0</v>
      </c>
      <c r="J127" s="85">
        <v>0</v>
      </c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</row>
    <row r="128" spans="1:21">
      <c r="A128" s="75"/>
      <c r="B128" s="81" t="str">
        <f t="shared" si="0"/>
        <v>월</v>
      </c>
      <c r="C128" s="81" t="str">
        <f t="shared" si="1"/>
        <v>26년 4월 2주차</v>
      </c>
      <c r="D128" s="82">
        <v>46120</v>
      </c>
      <c r="E128" s="76" t="s">
        <v>58</v>
      </c>
      <c r="F128" s="83" t="s">
        <v>2</v>
      </c>
      <c r="G128" s="86" t="s">
        <v>100</v>
      </c>
      <c r="H128" s="87">
        <v>13</v>
      </c>
      <c r="I128" s="88">
        <v>0</v>
      </c>
      <c r="J128" s="85">
        <v>0</v>
      </c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</row>
    <row r="129" spans="1:21">
      <c r="A129" s="75"/>
      <c r="B129" s="81" t="str">
        <f t="shared" si="0"/>
        <v>월</v>
      </c>
      <c r="C129" s="81" t="str">
        <f t="shared" si="1"/>
        <v>26년 4월 2주차</v>
      </c>
      <c r="D129" s="82">
        <v>46120</v>
      </c>
      <c r="E129" s="76" t="s">
        <v>58</v>
      </c>
      <c r="F129" s="83" t="s">
        <v>2</v>
      </c>
      <c r="G129" s="75" t="s">
        <v>96</v>
      </c>
      <c r="H129" s="76">
        <v>0</v>
      </c>
      <c r="I129" s="84">
        <v>2</v>
      </c>
      <c r="J129" s="85">
        <v>172800</v>
      </c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</row>
    <row r="130" spans="1:21">
      <c r="A130" s="75"/>
      <c r="B130" s="81" t="str">
        <f t="shared" si="0"/>
        <v>월</v>
      </c>
      <c r="C130" s="81" t="str">
        <f t="shared" si="1"/>
        <v>26년 4월 2주차</v>
      </c>
      <c r="D130" s="82">
        <v>46120</v>
      </c>
      <c r="E130" s="76" t="s">
        <v>58</v>
      </c>
      <c r="F130" s="83" t="s">
        <v>2</v>
      </c>
      <c r="G130" s="75" t="s">
        <v>97</v>
      </c>
      <c r="H130" s="76">
        <v>1</v>
      </c>
      <c r="I130" s="84">
        <v>1</v>
      </c>
      <c r="J130" s="85">
        <v>125100</v>
      </c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</row>
    <row r="131" spans="1:21">
      <c r="A131" s="75"/>
      <c r="B131" s="81" t="str">
        <f t="shared" si="0"/>
        <v>월</v>
      </c>
      <c r="C131" s="81" t="str">
        <f t="shared" si="1"/>
        <v>26년 4월 2주차</v>
      </c>
      <c r="D131" s="82">
        <v>46120</v>
      </c>
      <c r="E131" s="76" t="s">
        <v>58</v>
      </c>
      <c r="F131" s="83" t="s">
        <v>2</v>
      </c>
      <c r="G131" s="75" t="s">
        <v>95</v>
      </c>
      <c r="H131" s="76">
        <v>2</v>
      </c>
      <c r="I131" s="84">
        <v>0</v>
      </c>
      <c r="J131" s="85">
        <v>0</v>
      </c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</row>
    <row r="132" spans="1:21">
      <c r="A132" s="75"/>
      <c r="B132" s="81" t="str">
        <f t="shared" si="0"/>
        <v>월</v>
      </c>
      <c r="C132" s="81" t="str">
        <f t="shared" si="1"/>
        <v>26년 4월 2주차</v>
      </c>
      <c r="D132" s="82">
        <v>46120</v>
      </c>
      <c r="E132" s="76" t="s">
        <v>58</v>
      </c>
      <c r="F132" s="83" t="s">
        <v>2</v>
      </c>
      <c r="G132" s="75" t="s">
        <v>99</v>
      </c>
      <c r="H132" s="76">
        <v>2</v>
      </c>
      <c r="I132" s="84">
        <v>0</v>
      </c>
      <c r="J132" s="85">
        <v>0</v>
      </c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</row>
    <row r="133" spans="1:21">
      <c r="A133" s="75"/>
      <c r="B133" s="81" t="str">
        <f t="shared" si="0"/>
        <v>월</v>
      </c>
      <c r="C133" s="81" t="str">
        <f t="shared" si="1"/>
        <v>26년 4월 2주차</v>
      </c>
      <c r="D133" s="82">
        <v>46120</v>
      </c>
      <c r="E133" s="76" t="s">
        <v>58</v>
      </c>
      <c r="F133" s="83" t="s">
        <v>2</v>
      </c>
      <c r="G133" s="75" t="s">
        <v>93</v>
      </c>
      <c r="H133" s="76">
        <v>0</v>
      </c>
      <c r="I133" s="84">
        <v>1</v>
      </c>
      <c r="J133" s="85">
        <v>125100</v>
      </c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</row>
    <row r="134" spans="1:21">
      <c r="A134" s="75"/>
      <c r="B134" s="81" t="str">
        <f t="shared" si="0"/>
        <v>월</v>
      </c>
      <c r="C134" s="81" t="str">
        <f t="shared" si="1"/>
        <v>26년 4월 2주차</v>
      </c>
      <c r="D134" s="82">
        <v>46121</v>
      </c>
      <c r="E134" s="76" t="s">
        <v>58</v>
      </c>
      <c r="F134" s="83" t="s">
        <v>2</v>
      </c>
      <c r="G134" s="75" t="s">
        <v>88</v>
      </c>
      <c r="H134" s="76">
        <v>5</v>
      </c>
      <c r="I134" s="84">
        <v>2</v>
      </c>
      <c r="J134" s="85">
        <v>172800</v>
      </c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</row>
    <row r="135" spans="1:21">
      <c r="A135" s="75"/>
      <c r="B135" s="81" t="str">
        <f t="shared" si="0"/>
        <v>월</v>
      </c>
      <c r="C135" s="81" t="str">
        <f t="shared" si="1"/>
        <v>26년 4월 2주차</v>
      </c>
      <c r="D135" s="82">
        <v>46121</v>
      </c>
      <c r="E135" s="76" t="s">
        <v>58</v>
      </c>
      <c r="F135" s="83" t="s">
        <v>2</v>
      </c>
      <c r="G135" s="75" t="s">
        <v>108</v>
      </c>
      <c r="H135" s="76">
        <v>1</v>
      </c>
      <c r="I135" s="84">
        <v>2</v>
      </c>
      <c r="J135" s="85">
        <v>304200</v>
      </c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</row>
    <row r="136" spans="1:21">
      <c r="A136" s="75"/>
      <c r="B136" s="81" t="str">
        <f t="shared" si="0"/>
        <v>월</v>
      </c>
      <c r="C136" s="81" t="str">
        <f t="shared" si="1"/>
        <v>26년 4월 2주차</v>
      </c>
      <c r="D136" s="82">
        <v>46121</v>
      </c>
      <c r="E136" s="76" t="s">
        <v>58</v>
      </c>
      <c r="F136" s="83" t="s">
        <v>2</v>
      </c>
      <c r="G136" s="75" t="s">
        <v>93</v>
      </c>
      <c r="H136" s="76">
        <v>0</v>
      </c>
      <c r="I136" s="84">
        <v>5</v>
      </c>
      <c r="J136" s="85">
        <v>625500</v>
      </c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</row>
    <row r="137" spans="1:21">
      <c r="A137" s="75"/>
      <c r="B137" s="81" t="str">
        <f t="shared" si="0"/>
        <v>월</v>
      </c>
      <c r="C137" s="81" t="str">
        <f t="shared" si="1"/>
        <v>26년 4월 2주차</v>
      </c>
      <c r="D137" s="82">
        <v>46121</v>
      </c>
      <c r="E137" s="76" t="s">
        <v>58</v>
      </c>
      <c r="F137" s="83" t="s">
        <v>2</v>
      </c>
      <c r="G137" s="75" t="s">
        <v>100</v>
      </c>
      <c r="H137" s="76">
        <v>5</v>
      </c>
      <c r="I137" s="84">
        <v>1</v>
      </c>
      <c r="J137" s="85">
        <v>86400</v>
      </c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</row>
    <row r="138" spans="1:21">
      <c r="A138" s="75"/>
      <c r="B138" s="81" t="str">
        <f t="shared" si="0"/>
        <v>월</v>
      </c>
      <c r="C138" s="81" t="str">
        <f t="shared" si="1"/>
        <v>26년 4월 2주차</v>
      </c>
      <c r="D138" s="82">
        <v>46121</v>
      </c>
      <c r="E138" s="76" t="s">
        <v>58</v>
      </c>
      <c r="F138" s="83" t="s">
        <v>2</v>
      </c>
      <c r="G138" s="75" t="s">
        <v>135</v>
      </c>
      <c r="H138" s="76">
        <v>5</v>
      </c>
      <c r="I138" s="84">
        <v>0</v>
      </c>
      <c r="J138" s="85">
        <v>0</v>
      </c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</row>
    <row r="139" spans="1:21">
      <c r="A139" s="75"/>
      <c r="B139" s="81" t="str">
        <f t="shared" si="0"/>
        <v>월</v>
      </c>
      <c r="C139" s="81" t="str">
        <f t="shared" si="1"/>
        <v>26년 4월 2주차</v>
      </c>
      <c r="D139" s="82">
        <v>46121</v>
      </c>
      <c r="E139" s="76" t="s">
        <v>58</v>
      </c>
      <c r="F139" s="83" t="s">
        <v>2</v>
      </c>
      <c r="G139" s="75" t="s">
        <v>90</v>
      </c>
      <c r="H139" s="76">
        <v>6</v>
      </c>
      <c r="I139" s="84">
        <v>0</v>
      </c>
      <c r="J139" s="85">
        <v>0</v>
      </c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</row>
    <row r="140" spans="1:21">
      <c r="A140" s="75"/>
      <c r="B140" s="81" t="str">
        <f t="shared" si="0"/>
        <v>월</v>
      </c>
      <c r="C140" s="81" t="str">
        <f t="shared" si="1"/>
        <v>26년 4월 2주차</v>
      </c>
      <c r="D140" s="82">
        <v>46121</v>
      </c>
      <c r="E140" s="76" t="s">
        <v>58</v>
      </c>
      <c r="F140" s="83" t="s">
        <v>2</v>
      </c>
      <c r="G140" s="86" t="s">
        <v>91</v>
      </c>
      <c r="H140" s="87">
        <v>4</v>
      </c>
      <c r="I140" s="88">
        <v>2</v>
      </c>
      <c r="J140" s="85">
        <v>196200</v>
      </c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</row>
    <row r="141" spans="1:21">
      <c r="A141" s="75"/>
      <c r="B141" s="81" t="str">
        <f t="shared" si="0"/>
        <v>월</v>
      </c>
      <c r="C141" s="81" t="str">
        <f t="shared" si="1"/>
        <v>26년 4월 2주차</v>
      </c>
      <c r="D141" s="82">
        <v>46121</v>
      </c>
      <c r="E141" s="76" t="s">
        <v>58</v>
      </c>
      <c r="F141" s="83" t="s">
        <v>2</v>
      </c>
      <c r="G141" s="75" t="s">
        <v>136</v>
      </c>
      <c r="H141" s="76">
        <v>5</v>
      </c>
      <c r="I141" s="84">
        <v>0</v>
      </c>
      <c r="J141" s="85">
        <v>0</v>
      </c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</row>
    <row r="142" spans="1:21">
      <c r="A142" s="75"/>
      <c r="B142" s="81" t="str">
        <f t="shared" si="0"/>
        <v>월</v>
      </c>
      <c r="C142" s="81" t="str">
        <f t="shared" si="1"/>
        <v>26년 4월 2주차</v>
      </c>
      <c r="D142" s="82">
        <v>46121</v>
      </c>
      <c r="E142" s="76" t="s">
        <v>58</v>
      </c>
      <c r="F142" s="83" t="s">
        <v>2</v>
      </c>
      <c r="G142" s="75" t="s">
        <v>92</v>
      </c>
      <c r="H142" s="76">
        <v>5</v>
      </c>
      <c r="I142" s="84">
        <v>2</v>
      </c>
      <c r="J142" s="85">
        <v>268200</v>
      </c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</row>
    <row r="143" spans="1:21">
      <c r="A143" s="75"/>
      <c r="B143" s="81" t="str">
        <f t="shared" si="0"/>
        <v>월</v>
      </c>
      <c r="C143" s="81" t="str">
        <f t="shared" si="1"/>
        <v>26년 4월 2주차</v>
      </c>
      <c r="D143" s="82">
        <v>46121</v>
      </c>
      <c r="E143" s="76" t="s">
        <v>58</v>
      </c>
      <c r="F143" s="83" t="s">
        <v>2</v>
      </c>
      <c r="G143" s="75" t="s">
        <v>137</v>
      </c>
      <c r="H143" s="76">
        <v>1</v>
      </c>
      <c r="I143" s="84">
        <v>0</v>
      </c>
      <c r="J143" s="85">
        <v>0</v>
      </c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</row>
    <row r="144" spans="1:21">
      <c r="A144" s="75"/>
      <c r="B144" s="81" t="str">
        <f t="shared" si="0"/>
        <v>월</v>
      </c>
      <c r="C144" s="81" t="str">
        <f t="shared" si="1"/>
        <v>26년 4월 2주차</v>
      </c>
      <c r="D144" s="82">
        <v>46121</v>
      </c>
      <c r="E144" s="76" t="s">
        <v>58</v>
      </c>
      <c r="F144" s="83" t="s">
        <v>2</v>
      </c>
      <c r="G144" s="75" t="s">
        <v>127</v>
      </c>
      <c r="H144" s="76">
        <v>5</v>
      </c>
      <c r="I144" s="84">
        <v>0</v>
      </c>
      <c r="J144" s="85">
        <v>0</v>
      </c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</row>
    <row r="145" spans="1:21">
      <c r="A145" s="75"/>
      <c r="B145" s="81" t="str">
        <f t="shared" si="0"/>
        <v>월</v>
      </c>
      <c r="C145" s="81" t="str">
        <f t="shared" si="1"/>
        <v>26년 4월 2주차</v>
      </c>
      <c r="D145" s="82">
        <v>46121</v>
      </c>
      <c r="E145" s="76" t="s">
        <v>58</v>
      </c>
      <c r="F145" s="83" t="s">
        <v>2</v>
      </c>
      <c r="G145" s="75" t="s">
        <v>126</v>
      </c>
      <c r="H145" s="76">
        <v>5</v>
      </c>
      <c r="I145" s="84">
        <v>0</v>
      </c>
      <c r="J145" s="85">
        <v>0</v>
      </c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</row>
    <row r="146" spans="1:21">
      <c r="A146" s="75"/>
      <c r="B146" s="81" t="str">
        <f t="shared" si="0"/>
        <v>월</v>
      </c>
      <c r="C146" s="81" t="str">
        <f t="shared" si="1"/>
        <v>26년 4월 2주차</v>
      </c>
      <c r="D146" s="82">
        <v>46121</v>
      </c>
      <c r="E146" s="76" t="s">
        <v>58</v>
      </c>
      <c r="F146" s="83" t="s">
        <v>2</v>
      </c>
      <c r="G146" s="75" t="s">
        <v>131</v>
      </c>
      <c r="H146" s="76">
        <v>5</v>
      </c>
      <c r="I146" s="84">
        <v>0</v>
      </c>
      <c r="J146" s="85">
        <v>0</v>
      </c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</row>
    <row r="147" spans="1:21">
      <c r="A147" s="75"/>
      <c r="B147" s="81" t="str">
        <f t="shared" si="0"/>
        <v>월</v>
      </c>
      <c r="C147" s="81" t="str">
        <f t="shared" si="1"/>
        <v>26년 4월 2주차</v>
      </c>
      <c r="D147" s="82">
        <v>46121</v>
      </c>
      <c r="E147" s="76" t="s">
        <v>58</v>
      </c>
      <c r="F147" s="83" t="s">
        <v>2</v>
      </c>
      <c r="G147" s="75" t="s">
        <v>96</v>
      </c>
      <c r="H147" s="76">
        <v>1</v>
      </c>
      <c r="I147" s="84">
        <v>0</v>
      </c>
      <c r="J147" s="85">
        <v>0</v>
      </c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</row>
    <row r="148" spans="1:21">
      <c r="A148" s="75"/>
      <c r="B148" s="81" t="str">
        <f t="shared" si="0"/>
        <v>월</v>
      </c>
      <c r="C148" s="81" t="str">
        <f t="shared" si="1"/>
        <v>26년 4월 2주차</v>
      </c>
      <c r="D148" s="82">
        <v>46121</v>
      </c>
      <c r="E148" s="76" t="s">
        <v>58</v>
      </c>
      <c r="F148" s="83" t="s">
        <v>2</v>
      </c>
      <c r="G148" s="75" t="s">
        <v>97</v>
      </c>
      <c r="H148" s="76">
        <v>1</v>
      </c>
      <c r="I148" s="84">
        <v>0</v>
      </c>
      <c r="J148" s="85">
        <v>0</v>
      </c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</row>
    <row r="149" spans="1:21">
      <c r="A149" s="75"/>
      <c r="B149" s="81" t="str">
        <f t="shared" si="0"/>
        <v>월</v>
      </c>
      <c r="C149" s="81" t="str">
        <f t="shared" si="1"/>
        <v>26년 4월 2주차</v>
      </c>
      <c r="D149" s="82">
        <v>46121</v>
      </c>
      <c r="E149" s="76" t="s">
        <v>58</v>
      </c>
      <c r="F149" s="83" t="s">
        <v>2</v>
      </c>
      <c r="G149" s="75" t="s">
        <v>99</v>
      </c>
      <c r="H149" s="76">
        <v>6</v>
      </c>
      <c r="I149" s="84">
        <v>0</v>
      </c>
      <c r="J149" s="85">
        <v>0</v>
      </c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</row>
    <row r="150" spans="1:21">
      <c r="A150" s="75"/>
      <c r="B150" s="81" t="str">
        <f t="shared" si="0"/>
        <v>월</v>
      </c>
      <c r="C150" s="81" t="str">
        <f t="shared" si="1"/>
        <v>26년 4월 2주차</v>
      </c>
      <c r="D150" s="82">
        <v>46122</v>
      </c>
      <c r="E150" s="76" t="s">
        <v>58</v>
      </c>
      <c r="F150" s="83" t="s">
        <v>2</v>
      </c>
      <c r="G150" s="75" t="s">
        <v>98</v>
      </c>
      <c r="H150" s="76">
        <v>5</v>
      </c>
      <c r="I150" s="84">
        <v>2</v>
      </c>
      <c r="J150" s="85">
        <v>160200</v>
      </c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</row>
    <row r="151" spans="1:21">
      <c r="A151" s="75"/>
      <c r="B151" s="81" t="str">
        <f t="shared" si="0"/>
        <v>월</v>
      </c>
      <c r="C151" s="81" t="str">
        <f t="shared" si="1"/>
        <v>26년 4월 2주차</v>
      </c>
      <c r="D151" s="82">
        <v>46122</v>
      </c>
      <c r="E151" s="76" t="s">
        <v>58</v>
      </c>
      <c r="F151" s="83" t="s">
        <v>2</v>
      </c>
      <c r="G151" s="75" t="s">
        <v>128</v>
      </c>
      <c r="H151" s="76">
        <v>5</v>
      </c>
      <c r="I151" s="84">
        <v>0</v>
      </c>
      <c r="J151" s="85">
        <v>0</v>
      </c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</row>
    <row r="152" spans="1:21">
      <c r="A152" s="75"/>
      <c r="B152" s="81" t="str">
        <f t="shared" si="0"/>
        <v>월</v>
      </c>
      <c r="C152" s="81" t="str">
        <f t="shared" si="1"/>
        <v>26년 4월 2주차</v>
      </c>
      <c r="D152" s="82">
        <v>46122</v>
      </c>
      <c r="E152" s="76" t="s">
        <v>58</v>
      </c>
      <c r="F152" s="83" t="s">
        <v>2</v>
      </c>
      <c r="G152" s="86" t="s">
        <v>129</v>
      </c>
      <c r="H152" s="87">
        <v>5</v>
      </c>
      <c r="I152" s="88">
        <v>0</v>
      </c>
      <c r="J152" s="89">
        <v>0</v>
      </c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</row>
    <row r="153" spans="1:21">
      <c r="A153" s="75"/>
      <c r="B153" s="81" t="str">
        <f t="shared" si="0"/>
        <v>월</v>
      </c>
      <c r="C153" s="81" t="str">
        <f t="shared" si="1"/>
        <v>26년 4월 2주차</v>
      </c>
      <c r="D153" s="82">
        <v>46122</v>
      </c>
      <c r="E153" s="76" t="s">
        <v>58</v>
      </c>
      <c r="F153" s="83" t="s">
        <v>2</v>
      </c>
      <c r="G153" s="75" t="s">
        <v>138</v>
      </c>
      <c r="H153" s="76">
        <v>2</v>
      </c>
      <c r="I153" s="84">
        <v>0</v>
      </c>
      <c r="J153" s="85">
        <v>0</v>
      </c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</row>
    <row r="154" spans="1:21">
      <c r="A154" s="75"/>
      <c r="B154" s="81" t="str">
        <f t="shared" si="0"/>
        <v>월</v>
      </c>
      <c r="C154" s="81" t="str">
        <f t="shared" si="1"/>
        <v>26년 4월 2주차</v>
      </c>
      <c r="D154" s="82">
        <v>46122</v>
      </c>
      <c r="E154" s="76" t="s">
        <v>58</v>
      </c>
      <c r="F154" s="83" t="s">
        <v>2</v>
      </c>
      <c r="G154" s="75" t="s">
        <v>139</v>
      </c>
      <c r="H154" s="76">
        <v>5</v>
      </c>
      <c r="I154" s="84">
        <v>0</v>
      </c>
      <c r="J154" s="85">
        <v>0</v>
      </c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</row>
    <row r="155" spans="1:21">
      <c r="A155" s="75"/>
      <c r="B155" s="81" t="str">
        <f t="shared" si="0"/>
        <v>월</v>
      </c>
      <c r="C155" s="81" t="str">
        <f t="shared" si="1"/>
        <v>26년 4월 2주차</v>
      </c>
      <c r="D155" s="82">
        <v>46122</v>
      </c>
      <c r="E155" s="76" t="s">
        <v>58</v>
      </c>
      <c r="F155" s="83" t="s">
        <v>2</v>
      </c>
      <c r="G155" s="75" t="s">
        <v>140</v>
      </c>
      <c r="H155" s="76">
        <v>1</v>
      </c>
      <c r="I155" s="84">
        <v>0</v>
      </c>
      <c r="J155" s="85">
        <v>0</v>
      </c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</row>
    <row r="156" spans="1:21">
      <c r="A156" s="75"/>
      <c r="B156" s="81" t="str">
        <f t="shared" si="0"/>
        <v>월</v>
      </c>
      <c r="C156" s="81" t="str">
        <f t="shared" si="1"/>
        <v>26년 4월 2주차</v>
      </c>
      <c r="D156" s="82">
        <v>46122</v>
      </c>
      <c r="E156" s="76" t="s">
        <v>58</v>
      </c>
      <c r="F156" s="83" t="s">
        <v>2</v>
      </c>
      <c r="G156" s="75" t="s">
        <v>101</v>
      </c>
      <c r="H156" s="76">
        <v>1</v>
      </c>
      <c r="I156" s="84">
        <v>0</v>
      </c>
      <c r="J156" s="85">
        <v>0</v>
      </c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</row>
    <row r="157" spans="1:21">
      <c r="A157" s="75"/>
      <c r="B157" s="81" t="str">
        <f t="shared" si="0"/>
        <v>월</v>
      </c>
      <c r="C157" s="81" t="str">
        <f t="shared" si="1"/>
        <v>26년 4월 2주차</v>
      </c>
      <c r="D157" s="82">
        <v>46122</v>
      </c>
      <c r="E157" s="76" t="s">
        <v>58</v>
      </c>
      <c r="F157" s="83" t="s">
        <v>2</v>
      </c>
      <c r="G157" s="75" t="s">
        <v>141</v>
      </c>
      <c r="H157" s="76">
        <v>5</v>
      </c>
      <c r="I157" s="84">
        <v>0</v>
      </c>
      <c r="J157" s="85">
        <v>0</v>
      </c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</row>
    <row r="158" spans="1:21">
      <c r="A158" s="75"/>
      <c r="B158" s="81" t="str">
        <f t="shared" si="0"/>
        <v>월</v>
      </c>
      <c r="C158" s="81" t="str">
        <f t="shared" si="1"/>
        <v>26년 4월 2주차</v>
      </c>
      <c r="D158" s="82">
        <v>46122</v>
      </c>
      <c r="E158" s="76" t="s">
        <v>58</v>
      </c>
      <c r="F158" s="83" t="s">
        <v>2</v>
      </c>
      <c r="G158" s="75" t="s">
        <v>142</v>
      </c>
      <c r="H158" s="76">
        <v>2</v>
      </c>
      <c r="I158" s="84">
        <v>0</v>
      </c>
      <c r="J158" s="85">
        <v>0</v>
      </c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</row>
    <row r="159" spans="1:21">
      <c r="A159" s="75"/>
      <c r="B159" s="81" t="str">
        <f t="shared" si="0"/>
        <v>월</v>
      </c>
      <c r="C159" s="81" t="str">
        <f t="shared" si="1"/>
        <v>26년 4월 2주차</v>
      </c>
      <c r="D159" s="82">
        <v>46122</v>
      </c>
      <c r="E159" s="76" t="s">
        <v>58</v>
      </c>
      <c r="F159" s="83" t="s">
        <v>2</v>
      </c>
      <c r="G159" s="75" t="s">
        <v>132</v>
      </c>
      <c r="H159" s="76">
        <v>5</v>
      </c>
      <c r="I159" s="84">
        <v>0</v>
      </c>
      <c r="J159" s="85">
        <v>0</v>
      </c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</row>
    <row r="160" spans="1:21">
      <c r="A160" s="75"/>
      <c r="B160" s="81" t="str">
        <f t="shared" si="0"/>
        <v>월</v>
      </c>
      <c r="C160" s="81" t="str">
        <f t="shared" si="1"/>
        <v>26년 4월 2주차</v>
      </c>
      <c r="D160" s="82">
        <v>46122</v>
      </c>
      <c r="E160" s="76" t="s">
        <v>58</v>
      </c>
      <c r="F160" s="83" t="s">
        <v>2</v>
      </c>
      <c r="G160" s="75" t="s">
        <v>93</v>
      </c>
      <c r="H160" s="76">
        <v>5</v>
      </c>
      <c r="I160" s="84">
        <v>2</v>
      </c>
      <c r="J160" s="85">
        <v>250200</v>
      </c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</row>
    <row r="161" spans="1:21">
      <c r="A161" s="75"/>
      <c r="B161" s="81" t="str">
        <f t="shared" si="0"/>
        <v>월</v>
      </c>
      <c r="C161" s="81" t="str">
        <f t="shared" si="1"/>
        <v>26년 4월 2주차</v>
      </c>
      <c r="D161" s="82">
        <v>46122</v>
      </c>
      <c r="E161" s="76" t="s">
        <v>58</v>
      </c>
      <c r="F161" s="83" t="s">
        <v>2</v>
      </c>
      <c r="G161" s="75" t="s">
        <v>143</v>
      </c>
      <c r="H161" s="76">
        <v>0</v>
      </c>
      <c r="I161" s="84">
        <v>2</v>
      </c>
      <c r="J161" s="85">
        <v>74100</v>
      </c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</row>
    <row r="162" spans="1:21">
      <c r="A162" s="75"/>
      <c r="B162" s="81" t="str">
        <f t="shared" si="0"/>
        <v>월</v>
      </c>
      <c r="C162" s="81" t="str">
        <f t="shared" si="1"/>
        <v>26년 4월 2주차</v>
      </c>
      <c r="D162" s="82">
        <v>46122</v>
      </c>
      <c r="E162" s="76" t="s">
        <v>58</v>
      </c>
      <c r="F162" s="83" t="s">
        <v>2</v>
      </c>
      <c r="G162" s="75" t="s">
        <v>90</v>
      </c>
      <c r="H162" s="76">
        <v>5</v>
      </c>
      <c r="I162" s="84">
        <v>0</v>
      </c>
      <c r="J162" s="85">
        <v>0</v>
      </c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</row>
    <row r="163" spans="1:21">
      <c r="A163" s="75"/>
      <c r="B163" s="81" t="str">
        <f t="shared" si="0"/>
        <v>월</v>
      </c>
      <c r="C163" s="81" t="str">
        <f t="shared" si="1"/>
        <v>26년 4월 2주차</v>
      </c>
      <c r="D163" s="82">
        <v>46122</v>
      </c>
      <c r="E163" s="76" t="s">
        <v>58</v>
      </c>
      <c r="F163" s="83" t="s">
        <v>2</v>
      </c>
      <c r="G163" s="75" t="s">
        <v>117</v>
      </c>
      <c r="H163" s="76">
        <v>1</v>
      </c>
      <c r="I163" s="84">
        <v>0</v>
      </c>
      <c r="J163" s="85">
        <v>0</v>
      </c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</row>
    <row r="164" spans="1:21">
      <c r="A164" s="75"/>
      <c r="B164" s="81" t="str">
        <f t="shared" si="0"/>
        <v>월</v>
      </c>
      <c r="C164" s="81" t="str">
        <f t="shared" si="1"/>
        <v>26년 4월 2주차</v>
      </c>
      <c r="D164" s="82">
        <v>46122</v>
      </c>
      <c r="E164" s="76" t="s">
        <v>58</v>
      </c>
      <c r="F164" s="83" t="s">
        <v>2</v>
      </c>
      <c r="G164" s="86" t="s">
        <v>100</v>
      </c>
      <c r="H164" s="87">
        <v>5</v>
      </c>
      <c r="I164" s="88">
        <v>0</v>
      </c>
      <c r="J164" s="89">
        <v>0</v>
      </c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</row>
    <row r="165" spans="1:21">
      <c r="A165" s="75"/>
      <c r="B165" s="81" t="str">
        <f t="shared" si="0"/>
        <v>월</v>
      </c>
      <c r="C165" s="81" t="str">
        <f t="shared" si="1"/>
        <v>26년 4월 2주차</v>
      </c>
      <c r="D165" s="82">
        <v>46122</v>
      </c>
      <c r="E165" s="76" t="s">
        <v>58</v>
      </c>
      <c r="F165" s="83" t="s">
        <v>2</v>
      </c>
      <c r="G165" s="75" t="s">
        <v>144</v>
      </c>
      <c r="H165" s="76">
        <v>5</v>
      </c>
      <c r="I165" s="84">
        <v>0</v>
      </c>
      <c r="J165" s="85">
        <v>0</v>
      </c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</row>
    <row r="166" spans="1:21">
      <c r="A166" s="75"/>
      <c r="B166" s="81" t="str">
        <f t="shared" si="0"/>
        <v>월</v>
      </c>
      <c r="C166" s="81" t="str">
        <f t="shared" si="1"/>
        <v>26년 4월 2주차</v>
      </c>
      <c r="D166" s="82">
        <v>46122</v>
      </c>
      <c r="E166" s="76" t="s">
        <v>58</v>
      </c>
      <c r="F166" s="83" t="s">
        <v>2</v>
      </c>
      <c r="G166" s="75" t="s">
        <v>96</v>
      </c>
      <c r="H166" s="76">
        <v>4</v>
      </c>
      <c r="I166" s="84">
        <v>0</v>
      </c>
      <c r="J166" s="85">
        <v>0</v>
      </c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</row>
    <row r="167" spans="1:21">
      <c r="A167" s="75"/>
      <c r="B167" s="81" t="str">
        <f t="shared" si="0"/>
        <v>월</v>
      </c>
      <c r="C167" s="81" t="str">
        <f t="shared" si="1"/>
        <v>26년 4월 2주차</v>
      </c>
      <c r="D167" s="82">
        <v>46122</v>
      </c>
      <c r="E167" s="76" t="s">
        <v>58</v>
      </c>
      <c r="F167" s="83" t="s">
        <v>2</v>
      </c>
      <c r="G167" s="75" t="s">
        <v>92</v>
      </c>
      <c r="H167" s="76">
        <v>4</v>
      </c>
      <c r="I167" s="84">
        <v>0</v>
      </c>
      <c r="J167" s="85">
        <v>0</v>
      </c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</row>
    <row r="168" spans="1:21">
      <c r="A168" s="75"/>
      <c r="B168" s="81" t="str">
        <f t="shared" si="0"/>
        <v>월</v>
      </c>
      <c r="C168" s="81" t="str">
        <f t="shared" si="1"/>
        <v>26년 4월 2주차</v>
      </c>
      <c r="D168" s="82">
        <v>46123</v>
      </c>
      <c r="E168" s="76" t="s">
        <v>58</v>
      </c>
      <c r="F168" s="83" t="s">
        <v>2</v>
      </c>
      <c r="G168" s="75" t="s">
        <v>90</v>
      </c>
      <c r="H168" s="76">
        <v>10</v>
      </c>
      <c r="I168" s="84">
        <v>2</v>
      </c>
      <c r="J168" s="85">
        <v>196200</v>
      </c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</row>
    <row r="169" spans="1:21">
      <c r="A169" s="75"/>
      <c r="B169" s="81" t="str">
        <f t="shared" si="0"/>
        <v>월</v>
      </c>
      <c r="C169" s="81" t="str">
        <f t="shared" si="1"/>
        <v>26년 4월 2주차</v>
      </c>
      <c r="D169" s="82">
        <v>46123</v>
      </c>
      <c r="E169" s="76" t="s">
        <v>58</v>
      </c>
      <c r="F169" s="83" t="s">
        <v>2</v>
      </c>
      <c r="G169" s="75" t="s">
        <v>93</v>
      </c>
      <c r="H169" s="76">
        <v>12</v>
      </c>
      <c r="I169" s="84">
        <v>2</v>
      </c>
      <c r="J169" s="85">
        <v>250200</v>
      </c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</row>
    <row r="170" spans="1:21">
      <c r="A170" s="75"/>
      <c r="B170" s="81" t="str">
        <f t="shared" si="0"/>
        <v>월</v>
      </c>
      <c r="C170" s="81" t="str">
        <f t="shared" si="1"/>
        <v>26년 4월 2주차</v>
      </c>
      <c r="D170" s="82">
        <v>46123</v>
      </c>
      <c r="E170" s="76" t="s">
        <v>58</v>
      </c>
      <c r="F170" s="83" t="s">
        <v>2</v>
      </c>
      <c r="G170" s="75" t="s">
        <v>109</v>
      </c>
      <c r="H170" s="76">
        <v>6</v>
      </c>
      <c r="I170" s="84">
        <v>1</v>
      </c>
      <c r="J170" s="85">
        <v>116100</v>
      </c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</row>
    <row r="171" spans="1:21">
      <c r="A171" s="75"/>
      <c r="B171" s="81" t="str">
        <f t="shared" si="0"/>
        <v>월</v>
      </c>
      <c r="C171" s="81" t="str">
        <f t="shared" si="1"/>
        <v>26년 4월 2주차</v>
      </c>
      <c r="D171" s="82">
        <v>46123</v>
      </c>
      <c r="E171" s="76" t="s">
        <v>58</v>
      </c>
      <c r="F171" s="83" t="s">
        <v>2</v>
      </c>
      <c r="G171" s="75" t="s">
        <v>95</v>
      </c>
      <c r="H171" s="76">
        <v>6</v>
      </c>
      <c r="I171" s="84">
        <v>0</v>
      </c>
      <c r="J171" s="85">
        <v>0</v>
      </c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</row>
    <row r="172" spans="1:21">
      <c r="A172" s="75"/>
      <c r="B172" s="81" t="str">
        <f t="shared" si="0"/>
        <v>월</v>
      </c>
      <c r="C172" s="81" t="str">
        <f t="shared" si="1"/>
        <v>26년 4월 2주차</v>
      </c>
      <c r="D172" s="82">
        <v>46123</v>
      </c>
      <c r="E172" s="76" t="s">
        <v>58</v>
      </c>
      <c r="F172" s="83" t="s">
        <v>2</v>
      </c>
      <c r="G172" s="75" t="s">
        <v>127</v>
      </c>
      <c r="H172" s="76">
        <v>2</v>
      </c>
      <c r="I172" s="84">
        <v>0</v>
      </c>
      <c r="J172" s="85">
        <v>0</v>
      </c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</row>
    <row r="173" spans="1:21">
      <c r="A173" s="75"/>
      <c r="B173" s="81" t="str">
        <f t="shared" si="0"/>
        <v>월</v>
      </c>
      <c r="C173" s="81" t="str">
        <f t="shared" si="1"/>
        <v>26년 4월 2주차</v>
      </c>
      <c r="D173" s="82">
        <v>46123</v>
      </c>
      <c r="E173" s="76" t="s">
        <v>58</v>
      </c>
      <c r="F173" s="83" t="s">
        <v>2</v>
      </c>
      <c r="G173" s="75" t="s">
        <v>126</v>
      </c>
      <c r="H173" s="76">
        <v>5</v>
      </c>
      <c r="I173" s="84">
        <v>0</v>
      </c>
      <c r="J173" s="85">
        <v>0</v>
      </c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</row>
    <row r="174" spans="1:21">
      <c r="A174" s="75"/>
      <c r="B174" s="81" t="str">
        <f t="shared" si="0"/>
        <v>월</v>
      </c>
      <c r="C174" s="81" t="str">
        <f t="shared" si="1"/>
        <v>26년 4월 2주차</v>
      </c>
      <c r="D174" s="82">
        <v>46123</v>
      </c>
      <c r="E174" s="76" t="s">
        <v>58</v>
      </c>
      <c r="F174" s="83" t="s">
        <v>2</v>
      </c>
      <c r="G174" s="75" t="s">
        <v>100</v>
      </c>
      <c r="H174" s="76">
        <v>1</v>
      </c>
      <c r="I174" s="84">
        <v>0</v>
      </c>
      <c r="J174" s="85">
        <v>0</v>
      </c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</row>
    <row r="175" spans="1:21">
      <c r="A175" s="75"/>
      <c r="B175" s="81" t="str">
        <f t="shared" si="0"/>
        <v>월</v>
      </c>
      <c r="C175" s="81" t="str">
        <f t="shared" si="1"/>
        <v>26년 4월 2주차</v>
      </c>
      <c r="D175" s="82">
        <v>46123</v>
      </c>
      <c r="E175" s="76" t="s">
        <v>58</v>
      </c>
      <c r="F175" s="83" t="s">
        <v>2</v>
      </c>
      <c r="G175" s="75" t="s">
        <v>136</v>
      </c>
      <c r="H175" s="76">
        <v>5</v>
      </c>
      <c r="I175" s="84">
        <v>0</v>
      </c>
      <c r="J175" s="85">
        <v>0</v>
      </c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</row>
    <row r="176" spans="1:21">
      <c r="A176" s="75"/>
      <c r="B176" s="81" t="str">
        <f t="shared" si="0"/>
        <v>월</v>
      </c>
      <c r="C176" s="81" t="str">
        <f t="shared" si="1"/>
        <v>26년 4월 2주차</v>
      </c>
      <c r="D176" s="82">
        <v>46123</v>
      </c>
      <c r="E176" s="76" t="s">
        <v>58</v>
      </c>
      <c r="F176" s="83" t="s">
        <v>2</v>
      </c>
      <c r="G176" s="75" t="s">
        <v>145</v>
      </c>
      <c r="H176" s="76">
        <v>5</v>
      </c>
      <c r="I176" s="84">
        <v>0</v>
      </c>
      <c r="J176" s="85">
        <v>0</v>
      </c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</row>
    <row r="177" spans="1:21">
      <c r="A177" s="75"/>
      <c r="B177" s="81" t="str">
        <f t="shared" si="0"/>
        <v>월</v>
      </c>
      <c r="C177" s="81" t="str">
        <f t="shared" si="1"/>
        <v>26년 4월 2주차</v>
      </c>
      <c r="D177" s="82">
        <v>46123</v>
      </c>
      <c r="E177" s="76" t="s">
        <v>58</v>
      </c>
      <c r="F177" s="83" t="s">
        <v>2</v>
      </c>
      <c r="G177" s="75" t="s">
        <v>146</v>
      </c>
      <c r="H177" s="76">
        <v>0</v>
      </c>
      <c r="I177" s="84">
        <v>1</v>
      </c>
      <c r="J177" s="85">
        <v>62100</v>
      </c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</row>
    <row r="178" spans="1:21">
      <c r="A178" s="75"/>
      <c r="B178" s="81" t="str">
        <f t="shared" si="0"/>
        <v>월</v>
      </c>
      <c r="C178" s="81" t="str">
        <f t="shared" si="1"/>
        <v>26년 4월 2주차</v>
      </c>
      <c r="D178" s="82">
        <v>46123</v>
      </c>
      <c r="E178" s="76" t="s">
        <v>58</v>
      </c>
      <c r="F178" s="83" t="s">
        <v>2</v>
      </c>
      <c r="G178" s="75" t="s">
        <v>96</v>
      </c>
      <c r="H178" s="76">
        <v>0</v>
      </c>
      <c r="I178" s="84">
        <v>1</v>
      </c>
      <c r="J178" s="85">
        <v>86400</v>
      </c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</row>
    <row r="179" spans="1:21">
      <c r="A179" s="75"/>
      <c r="B179" s="81" t="str">
        <f t="shared" si="0"/>
        <v>월</v>
      </c>
      <c r="C179" s="81" t="str">
        <f t="shared" si="1"/>
        <v>26년 4월 2주차</v>
      </c>
      <c r="D179" s="82">
        <v>46123</v>
      </c>
      <c r="E179" s="76" t="s">
        <v>58</v>
      </c>
      <c r="F179" s="83" t="s">
        <v>2</v>
      </c>
      <c r="G179" s="75" t="s">
        <v>97</v>
      </c>
      <c r="H179" s="76">
        <v>5</v>
      </c>
      <c r="I179" s="84">
        <v>1</v>
      </c>
      <c r="J179" s="85">
        <v>125100</v>
      </c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</row>
    <row r="180" spans="1:21">
      <c r="A180" s="75"/>
      <c r="B180" s="81" t="str">
        <f t="shared" si="0"/>
        <v>월</v>
      </c>
      <c r="C180" s="81" t="str">
        <f t="shared" si="1"/>
        <v>26년 4월 2주차</v>
      </c>
      <c r="D180" s="82">
        <v>46123</v>
      </c>
      <c r="E180" s="76" t="s">
        <v>58</v>
      </c>
      <c r="F180" s="83" t="s">
        <v>2</v>
      </c>
      <c r="G180" s="86" t="s">
        <v>99</v>
      </c>
      <c r="H180" s="87">
        <v>5</v>
      </c>
      <c r="I180" s="88">
        <v>2</v>
      </c>
      <c r="J180" s="85">
        <v>268200</v>
      </c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</row>
    <row r="181" spans="1:21">
      <c r="A181" s="75"/>
      <c r="B181" s="81" t="str">
        <f t="shared" si="0"/>
        <v>월</v>
      </c>
      <c r="C181" s="81" t="str">
        <f t="shared" si="1"/>
        <v>26년 4월 2주차</v>
      </c>
      <c r="D181" s="82">
        <v>46123</v>
      </c>
      <c r="E181" s="76" t="s">
        <v>58</v>
      </c>
      <c r="F181" s="83" t="s">
        <v>2</v>
      </c>
      <c r="G181" s="75" t="s">
        <v>119</v>
      </c>
      <c r="H181" s="76">
        <v>5</v>
      </c>
      <c r="I181" s="84">
        <v>0</v>
      </c>
      <c r="J181" s="85">
        <v>0</v>
      </c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</row>
    <row r="182" spans="1:21">
      <c r="A182" s="75"/>
      <c r="B182" s="81" t="str">
        <f t="shared" si="0"/>
        <v>월</v>
      </c>
      <c r="C182" s="81" t="str">
        <f t="shared" si="1"/>
        <v>26년 4월 2주차</v>
      </c>
      <c r="D182" s="82">
        <v>46123</v>
      </c>
      <c r="E182" s="76" t="s">
        <v>58</v>
      </c>
      <c r="F182" s="83" t="s">
        <v>2</v>
      </c>
      <c r="G182" s="75" t="s">
        <v>92</v>
      </c>
      <c r="H182" s="76">
        <v>5</v>
      </c>
      <c r="I182" s="84">
        <v>0</v>
      </c>
      <c r="J182" s="85">
        <v>0</v>
      </c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</row>
    <row r="183" spans="1:21">
      <c r="A183" s="75"/>
      <c r="B183" s="81" t="str">
        <f t="shared" si="0"/>
        <v>월</v>
      </c>
      <c r="C183" s="81" t="str">
        <f t="shared" si="1"/>
        <v>26년 4월 2주차</v>
      </c>
      <c r="D183" s="82">
        <v>46123</v>
      </c>
      <c r="E183" s="76" t="s">
        <v>58</v>
      </c>
      <c r="F183" s="83" t="s">
        <v>2</v>
      </c>
      <c r="G183" s="75" t="s">
        <v>132</v>
      </c>
      <c r="H183" s="76">
        <v>5</v>
      </c>
      <c r="I183" s="84">
        <v>0</v>
      </c>
      <c r="J183" s="85">
        <v>0</v>
      </c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</row>
    <row r="184" spans="1:21">
      <c r="A184" s="75"/>
      <c r="B184" s="81" t="str">
        <f t="shared" si="0"/>
        <v>월</v>
      </c>
      <c r="C184" s="81" t="str">
        <f t="shared" si="1"/>
        <v>26년 4월 2주차</v>
      </c>
      <c r="D184" s="82">
        <v>46123</v>
      </c>
      <c r="E184" s="76" t="s">
        <v>58</v>
      </c>
      <c r="F184" s="83" t="s">
        <v>2</v>
      </c>
      <c r="G184" s="75" t="s">
        <v>144</v>
      </c>
      <c r="H184" s="76">
        <v>0</v>
      </c>
      <c r="I184" s="84">
        <v>1</v>
      </c>
      <c r="J184" s="85">
        <v>125100</v>
      </c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</row>
    <row r="185" spans="1:21">
      <c r="A185" s="75"/>
      <c r="B185" s="81" t="str">
        <f t="shared" si="0"/>
        <v>월</v>
      </c>
      <c r="C185" s="81" t="str">
        <f t="shared" si="1"/>
        <v>26년 4월 2주차</v>
      </c>
      <c r="D185" s="82">
        <v>46123</v>
      </c>
      <c r="E185" s="76" t="s">
        <v>58</v>
      </c>
      <c r="F185" s="83" t="s">
        <v>2</v>
      </c>
      <c r="G185" s="75" t="s">
        <v>91</v>
      </c>
      <c r="H185" s="76">
        <v>4</v>
      </c>
      <c r="I185" s="84">
        <v>0</v>
      </c>
      <c r="J185" s="85">
        <v>0</v>
      </c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</row>
    <row r="186" spans="1:21">
      <c r="A186" s="75"/>
      <c r="B186" s="81" t="str">
        <f t="shared" si="0"/>
        <v>월</v>
      </c>
      <c r="C186" s="81" t="str">
        <f t="shared" si="1"/>
        <v>26년 4월 2주차</v>
      </c>
      <c r="D186" s="82">
        <v>46124</v>
      </c>
      <c r="E186" s="76" t="s">
        <v>58</v>
      </c>
      <c r="F186" s="83" t="s">
        <v>2</v>
      </c>
      <c r="G186" s="75" t="s">
        <v>114</v>
      </c>
      <c r="H186" s="76">
        <v>1</v>
      </c>
      <c r="I186" s="84">
        <v>3</v>
      </c>
      <c r="J186" s="85">
        <v>456300</v>
      </c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</row>
    <row r="187" spans="1:21">
      <c r="A187" s="75"/>
      <c r="B187" s="81" t="str">
        <f t="shared" si="0"/>
        <v>월</v>
      </c>
      <c r="C187" s="81" t="str">
        <f t="shared" si="1"/>
        <v>26년 4월 2주차</v>
      </c>
      <c r="D187" s="82">
        <v>46124</v>
      </c>
      <c r="E187" s="76" t="s">
        <v>58</v>
      </c>
      <c r="F187" s="83" t="s">
        <v>2</v>
      </c>
      <c r="G187" s="75" t="s">
        <v>109</v>
      </c>
      <c r="H187" s="76">
        <v>7</v>
      </c>
      <c r="I187" s="84">
        <v>2</v>
      </c>
      <c r="J187" s="85">
        <v>232200</v>
      </c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</row>
    <row r="188" spans="1:21">
      <c r="A188" s="75"/>
      <c r="B188" s="81" t="str">
        <f t="shared" si="0"/>
        <v>월</v>
      </c>
      <c r="C188" s="81" t="str">
        <f t="shared" si="1"/>
        <v>26년 4월 2주차</v>
      </c>
      <c r="D188" s="82">
        <v>46124</v>
      </c>
      <c r="E188" s="76" t="s">
        <v>58</v>
      </c>
      <c r="F188" s="83" t="s">
        <v>2</v>
      </c>
      <c r="G188" s="75" t="s">
        <v>90</v>
      </c>
      <c r="H188" s="76">
        <v>5</v>
      </c>
      <c r="I188" s="84">
        <v>2</v>
      </c>
      <c r="J188" s="85">
        <v>196200</v>
      </c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</row>
    <row r="189" spans="1:21">
      <c r="A189" s="75"/>
      <c r="B189" s="81" t="str">
        <f t="shared" si="0"/>
        <v>월</v>
      </c>
      <c r="C189" s="81" t="str">
        <f t="shared" si="1"/>
        <v>26년 4월 2주차</v>
      </c>
      <c r="D189" s="82">
        <v>46124</v>
      </c>
      <c r="E189" s="76" t="s">
        <v>58</v>
      </c>
      <c r="F189" s="83" t="s">
        <v>2</v>
      </c>
      <c r="G189" s="75" t="s">
        <v>101</v>
      </c>
      <c r="H189" s="76">
        <v>6</v>
      </c>
      <c r="I189" s="84">
        <v>3</v>
      </c>
      <c r="J189" s="85">
        <v>348300</v>
      </c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</row>
    <row r="190" spans="1:21">
      <c r="A190" s="75"/>
      <c r="B190" s="81" t="str">
        <f t="shared" si="0"/>
        <v>월</v>
      </c>
      <c r="C190" s="81" t="str">
        <f t="shared" si="1"/>
        <v>26년 4월 2주차</v>
      </c>
      <c r="D190" s="82">
        <v>46124</v>
      </c>
      <c r="E190" s="76" t="s">
        <v>58</v>
      </c>
      <c r="F190" s="83" t="s">
        <v>2</v>
      </c>
      <c r="G190" s="75" t="s">
        <v>103</v>
      </c>
      <c r="H190" s="76">
        <v>6</v>
      </c>
      <c r="I190" s="84">
        <v>0</v>
      </c>
      <c r="J190" s="85">
        <v>0</v>
      </c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</row>
    <row r="191" spans="1:21">
      <c r="A191" s="75"/>
      <c r="B191" s="81" t="str">
        <f t="shared" si="0"/>
        <v>월</v>
      </c>
      <c r="C191" s="81" t="str">
        <f t="shared" si="1"/>
        <v>26년 4월 2주차</v>
      </c>
      <c r="D191" s="82">
        <v>46124</v>
      </c>
      <c r="E191" s="76" t="s">
        <v>58</v>
      </c>
      <c r="F191" s="83" t="s">
        <v>2</v>
      </c>
      <c r="G191" s="75" t="s">
        <v>118</v>
      </c>
      <c r="H191" s="76">
        <v>6</v>
      </c>
      <c r="I191" s="84">
        <v>0</v>
      </c>
      <c r="J191" s="85">
        <v>0</v>
      </c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</row>
    <row r="192" spans="1:21">
      <c r="A192" s="75"/>
      <c r="B192" s="81" t="str">
        <f t="shared" si="0"/>
        <v>월</v>
      </c>
      <c r="C192" s="81" t="str">
        <f t="shared" si="1"/>
        <v>26년 4월 2주차</v>
      </c>
      <c r="D192" s="82">
        <v>46124</v>
      </c>
      <c r="E192" s="76" t="s">
        <v>58</v>
      </c>
      <c r="F192" s="83" t="s">
        <v>2</v>
      </c>
      <c r="G192" s="75" t="s">
        <v>93</v>
      </c>
      <c r="H192" s="76">
        <v>16</v>
      </c>
      <c r="I192" s="84">
        <v>2</v>
      </c>
      <c r="J192" s="85">
        <v>250200</v>
      </c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</row>
    <row r="193" spans="1:21">
      <c r="A193" s="75"/>
      <c r="B193" s="81" t="str">
        <f t="shared" si="0"/>
        <v>월</v>
      </c>
      <c r="C193" s="81" t="str">
        <f t="shared" si="1"/>
        <v>26년 4월 2주차</v>
      </c>
      <c r="D193" s="82">
        <v>46124</v>
      </c>
      <c r="E193" s="76" t="s">
        <v>58</v>
      </c>
      <c r="F193" s="83" t="s">
        <v>2</v>
      </c>
      <c r="G193" s="75" t="s">
        <v>100</v>
      </c>
      <c r="H193" s="76">
        <v>7</v>
      </c>
      <c r="I193" s="84">
        <v>0</v>
      </c>
      <c r="J193" s="85">
        <v>0</v>
      </c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</row>
    <row r="194" spans="1:21">
      <c r="A194" s="75"/>
      <c r="B194" s="81" t="str">
        <f t="shared" si="0"/>
        <v>월</v>
      </c>
      <c r="C194" s="81" t="str">
        <f t="shared" si="1"/>
        <v>26년 4월 2주차</v>
      </c>
      <c r="D194" s="82">
        <v>46124</v>
      </c>
      <c r="E194" s="76" t="s">
        <v>58</v>
      </c>
      <c r="F194" s="83" t="s">
        <v>2</v>
      </c>
      <c r="G194" s="75" t="s">
        <v>96</v>
      </c>
      <c r="H194" s="76">
        <v>5</v>
      </c>
      <c r="I194" s="84">
        <v>2</v>
      </c>
      <c r="J194" s="85">
        <v>172800</v>
      </c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</row>
    <row r="195" spans="1:21">
      <c r="A195" s="75"/>
      <c r="B195" s="81" t="str">
        <f t="shared" si="0"/>
        <v>월</v>
      </c>
      <c r="C195" s="81" t="str">
        <f t="shared" si="1"/>
        <v>26년 4월 2주차</v>
      </c>
      <c r="D195" s="82">
        <v>46124</v>
      </c>
      <c r="E195" s="76" t="s">
        <v>58</v>
      </c>
      <c r="F195" s="83" t="s">
        <v>2</v>
      </c>
      <c r="G195" s="75" t="s">
        <v>108</v>
      </c>
      <c r="H195" s="76">
        <v>2</v>
      </c>
      <c r="I195" s="84">
        <v>2</v>
      </c>
      <c r="J195" s="85">
        <v>304200</v>
      </c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</row>
    <row r="196" spans="1:21">
      <c r="A196" s="75"/>
      <c r="B196" s="81" t="str">
        <f t="shared" si="0"/>
        <v>월</v>
      </c>
      <c r="C196" s="81" t="str">
        <f t="shared" si="1"/>
        <v>26년 4월 2주차</v>
      </c>
      <c r="D196" s="82">
        <v>46124</v>
      </c>
      <c r="E196" s="76" t="s">
        <v>58</v>
      </c>
      <c r="F196" s="83" t="s">
        <v>2</v>
      </c>
      <c r="G196" s="75" t="s">
        <v>111</v>
      </c>
      <c r="H196" s="76">
        <v>0</v>
      </c>
      <c r="I196" s="84">
        <v>2</v>
      </c>
      <c r="J196" s="85">
        <v>74100</v>
      </c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</row>
    <row r="197" spans="1:21">
      <c r="A197" s="75"/>
      <c r="B197" s="81" t="str">
        <f t="shared" si="0"/>
        <v>월</v>
      </c>
      <c r="C197" s="81" t="str">
        <f t="shared" si="1"/>
        <v>26년 4월 2주차</v>
      </c>
      <c r="D197" s="82">
        <v>46124</v>
      </c>
      <c r="E197" s="76" t="s">
        <v>58</v>
      </c>
      <c r="F197" s="83" t="s">
        <v>2</v>
      </c>
      <c r="G197" s="75" t="s">
        <v>88</v>
      </c>
      <c r="H197" s="76">
        <v>1</v>
      </c>
      <c r="I197" s="84">
        <v>0</v>
      </c>
      <c r="J197" s="85">
        <v>0</v>
      </c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</row>
    <row r="198" spans="1:21">
      <c r="A198" s="75"/>
      <c r="B198" s="81" t="str">
        <f t="shared" si="0"/>
        <v>월</v>
      </c>
      <c r="C198" s="81" t="str">
        <f t="shared" si="1"/>
        <v>26년 4월 2주차</v>
      </c>
      <c r="D198" s="82">
        <v>46124</v>
      </c>
      <c r="E198" s="76" t="s">
        <v>58</v>
      </c>
      <c r="F198" s="83" t="s">
        <v>2</v>
      </c>
      <c r="G198" s="75" t="s">
        <v>146</v>
      </c>
      <c r="H198" s="76">
        <v>1</v>
      </c>
      <c r="I198" s="84">
        <v>0</v>
      </c>
      <c r="J198" s="85">
        <v>0</v>
      </c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</row>
    <row r="199" spans="1:21">
      <c r="A199" s="75"/>
      <c r="B199" s="81" t="str">
        <f t="shared" si="0"/>
        <v>월</v>
      </c>
      <c r="C199" s="81" t="str">
        <f t="shared" si="1"/>
        <v>26년 4월 2주차</v>
      </c>
      <c r="D199" s="82">
        <v>46124</v>
      </c>
      <c r="E199" s="76" t="s">
        <v>58</v>
      </c>
      <c r="F199" s="83" t="s">
        <v>2</v>
      </c>
      <c r="G199" s="75" t="s">
        <v>97</v>
      </c>
      <c r="H199" s="76">
        <v>1</v>
      </c>
      <c r="I199" s="84">
        <v>0</v>
      </c>
      <c r="J199" s="85">
        <v>0</v>
      </c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</row>
    <row r="200" spans="1:21">
      <c r="A200" s="75"/>
      <c r="B200" s="81" t="str">
        <f t="shared" si="0"/>
        <v>월</v>
      </c>
      <c r="C200" s="81" t="str">
        <f t="shared" si="1"/>
        <v>26년 4월 2주차</v>
      </c>
      <c r="D200" s="82">
        <v>46124</v>
      </c>
      <c r="E200" s="76" t="s">
        <v>58</v>
      </c>
      <c r="F200" s="83" t="s">
        <v>2</v>
      </c>
      <c r="G200" s="75" t="s">
        <v>147</v>
      </c>
      <c r="H200" s="76">
        <v>6</v>
      </c>
      <c r="I200" s="84">
        <v>0</v>
      </c>
      <c r="J200" s="85">
        <v>0</v>
      </c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</row>
    <row r="201" spans="1:21">
      <c r="A201" s="75"/>
      <c r="B201" s="81" t="str">
        <f t="shared" si="0"/>
        <v>월</v>
      </c>
      <c r="C201" s="81" t="str">
        <f t="shared" si="1"/>
        <v>26년 4월 2주차</v>
      </c>
      <c r="D201" s="82">
        <v>46124</v>
      </c>
      <c r="E201" s="76" t="s">
        <v>58</v>
      </c>
      <c r="F201" s="83" t="s">
        <v>2</v>
      </c>
      <c r="G201" s="75" t="s">
        <v>91</v>
      </c>
      <c r="H201" s="76">
        <v>4</v>
      </c>
      <c r="I201" s="84">
        <v>0</v>
      </c>
      <c r="J201" s="85">
        <v>0</v>
      </c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</row>
    <row r="202" spans="1:21">
      <c r="A202" s="75"/>
      <c r="B202" s="81" t="str">
        <f t="shared" si="0"/>
        <v>월</v>
      </c>
      <c r="C202" s="81" t="str">
        <f t="shared" si="1"/>
        <v>26년 4월 3주차</v>
      </c>
      <c r="D202" s="82">
        <v>46125</v>
      </c>
      <c r="E202" s="76" t="s">
        <v>58</v>
      </c>
      <c r="F202" s="83" t="s">
        <v>2</v>
      </c>
      <c r="G202" s="75" t="s">
        <v>99</v>
      </c>
      <c r="H202" s="76">
        <v>0</v>
      </c>
      <c r="I202" s="84">
        <v>2</v>
      </c>
      <c r="J202" s="85">
        <v>268200</v>
      </c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</row>
    <row r="203" spans="1:21">
      <c r="A203" s="75"/>
      <c r="B203" s="81" t="str">
        <f t="shared" si="0"/>
        <v>월</v>
      </c>
      <c r="C203" s="81" t="str">
        <f t="shared" si="1"/>
        <v>26년 4월 3주차</v>
      </c>
      <c r="D203" s="82">
        <v>46125</v>
      </c>
      <c r="E203" s="76" t="s">
        <v>58</v>
      </c>
      <c r="F203" s="83" t="s">
        <v>2</v>
      </c>
      <c r="G203" s="75" t="s">
        <v>88</v>
      </c>
      <c r="H203" s="76">
        <v>1</v>
      </c>
      <c r="I203" s="84">
        <v>0</v>
      </c>
      <c r="J203" s="85">
        <v>0</v>
      </c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</row>
    <row r="204" spans="1:21">
      <c r="A204" s="75"/>
      <c r="B204" s="81" t="str">
        <f t="shared" si="0"/>
        <v>월</v>
      </c>
      <c r="C204" s="81" t="str">
        <f t="shared" si="1"/>
        <v>26년 4월 3주차</v>
      </c>
      <c r="D204" s="82">
        <v>46125</v>
      </c>
      <c r="E204" s="76" t="s">
        <v>58</v>
      </c>
      <c r="F204" s="83" t="s">
        <v>2</v>
      </c>
      <c r="G204" s="75" t="s">
        <v>148</v>
      </c>
      <c r="H204" s="76">
        <v>1</v>
      </c>
      <c r="I204" s="84">
        <v>0</v>
      </c>
      <c r="J204" s="85">
        <v>0</v>
      </c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</row>
    <row r="205" spans="1:21">
      <c r="A205" s="75"/>
      <c r="B205" s="81" t="str">
        <f t="shared" si="0"/>
        <v>월</v>
      </c>
      <c r="C205" s="81" t="str">
        <f t="shared" si="1"/>
        <v>26년 4월 3주차</v>
      </c>
      <c r="D205" s="82">
        <v>46125</v>
      </c>
      <c r="E205" s="76" t="s">
        <v>58</v>
      </c>
      <c r="F205" s="83" t="s">
        <v>2</v>
      </c>
      <c r="G205" s="75" t="s">
        <v>133</v>
      </c>
      <c r="H205" s="76">
        <v>5</v>
      </c>
      <c r="I205" s="84">
        <v>0</v>
      </c>
      <c r="J205" s="85">
        <v>0</v>
      </c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</row>
    <row r="206" spans="1:21">
      <c r="A206" s="75"/>
      <c r="B206" s="81" t="str">
        <f t="shared" si="0"/>
        <v>월</v>
      </c>
      <c r="C206" s="81" t="str">
        <f t="shared" si="1"/>
        <v>26년 4월 3주차</v>
      </c>
      <c r="D206" s="82">
        <v>46125</v>
      </c>
      <c r="E206" s="76" t="s">
        <v>58</v>
      </c>
      <c r="F206" s="83" t="s">
        <v>2</v>
      </c>
      <c r="G206" s="75" t="s">
        <v>101</v>
      </c>
      <c r="H206" s="76">
        <v>1</v>
      </c>
      <c r="I206" s="84">
        <v>1</v>
      </c>
      <c r="J206" s="85">
        <v>116100</v>
      </c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</row>
    <row r="207" spans="1:21">
      <c r="A207" s="75"/>
      <c r="B207" s="81" t="str">
        <f t="shared" si="0"/>
        <v>월</v>
      </c>
      <c r="C207" s="81" t="str">
        <f t="shared" si="1"/>
        <v>26년 4월 3주차</v>
      </c>
      <c r="D207" s="82">
        <v>46125</v>
      </c>
      <c r="E207" s="76" t="s">
        <v>58</v>
      </c>
      <c r="F207" s="83" t="s">
        <v>2</v>
      </c>
      <c r="G207" s="75" t="s">
        <v>93</v>
      </c>
      <c r="H207" s="76">
        <v>7</v>
      </c>
      <c r="I207" s="84">
        <v>1</v>
      </c>
      <c r="J207" s="85">
        <v>125100</v>
      </c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</row>
    <row r="208" spans="1:21">
      <c r="A208" s="75"/>
      <c r="B208" s="81" t="str">
        <f t="shared" si="0"/>
        <v>월</v>
      </c>
      <c r="C208" s="81" t="str">
        <f t="shared" si="1"/>
        <v>26년 4월 3주차</v>
      </c>
      <c r="D208" s="82">
        <v>46125</v>
      </c>
      <c r="E208" s="76" t="s">
        <v>58</v>
      </c>
      <c r="F208" s="83" t="s">
        <v>2</v>
      </c>
      <c r="G208" s="75" t="s">
        <v>100</v>
      </c>
      <c r="H208" s="76">
        <v>13</v>
      </c>
      <c r="I208" s="84">
        <v>0</v>
      </c>
      <c r="J208" s="85">
        <v>0</v>
      </c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</row>
    <row r="209" spans="1:21">
      <c r="A209" s="75"/>
      <c r="B209" s="81" t="str">
        <f t="shared" si="0"/>
        <v>월</v>
      </c>
      <c r="C209" s="81" t="str">
        <f t="shared" si="1"/>
        <v>26년 4월 3주차</v>
      </c>
      <c r="D209" s="82">
        <v>46125</v>
      </c>
      <c r="E209" s="76" t="s">
        <v>58</v>
      </c>
      <c r="F209" s="83" t="s">
        <v>2</v>
      </c>
      <c r="G209" s="75" t="s">
        <v>144</v>
      </c>
      <c r="H209" s="76">
        <v>5</v>
      </c>
      <c r="I209" s="84">
        <v>0</v>
      </c>
      <c r="J209" s="85">
        <v>0</v>
      </c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</row>
    <row r="210" spans="1:21">
      <c r="A210" s="75"/>
      <c r="B210" s="81" t="str">
        <f t="shared" si="0"/>
        <v>월</v>
      </c>
      <c r="C210" s="81" t="str">
        <f t="shared" si="1"/>
        <v>26년 4월 3주차</v>
      </c>
      <c r="D210" s="82">
        <v>46125</v>
      </c>
      <c r="E210" s="76" t="s">
        <v>58</v>
      </c>
      <c r="F210" s="83" t="s">
        <v>2</v>
      </c>
      <c r="G210" s="75" t="s">
        <v>142</v>
      </c>
      <c r="H210" s="76">
        <v>5</v>
      </c>
      <c r="I210" s="84">
        <v>0</v>
      </c>
      <c r="J210" s="85">
        <v>0</v>
      </c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</row>
    <row r="211" spans="1:21">
      <c r="A211" s="75"/>
      <c r="B211" s="81" t="str">
        <f t="shared" si="0"/>
        <v>월</v>
      </c>
      <c r="C211" s="81" t="str">
        <f t="shared" si="1"/>
        <v>26년 4월 3주차</v>
      </c>
      <c r="D211" s="82">
        <v>46125</v>
      </c>
      <c r="E211" s="76" t="s">
        <v>58</v>
      </c>
      <c r="F211" s="83" t="s">
        <v>2</v>
      </c>
      <c r="G211" s="75" t="s">
        <v>149</v>
      </c>
      <c r="H211" s="76">
        <v>5</v>
      </c>
      <c r="I211" s="84">
        <v>0</v>
      </c>
      <c r="J211" s="85">
        <v>0</v>
      </c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</row>
    <row r="212" spans="1:21">
      <c r="A212" s="75"/>
      <c r="B212" s="81" t="str">
        <f t="shared" si="0"/>
        <v>월</v>
      </c>
      <c r="C212" s="81" t="str">
        <f t="shared" si="1"/>
        <v>26년 4월 3주차</v>
      </c>
      <c r="D212" s="82">
        <v>46125</v>
      </c>
      <c r="E212" s="76" t="s">
        <v>58</v>
      </c>
      <c r="F212" s="83" t="s">
        <v>2</v>
      </c>
      <c r="G212" s="75" t="s">
        <v>150</v>
      </c>
      <c r="H212" s="76">
        <v>2</v>
      </c>
      <c r="I212" s="84">
        <v>0</v>
      </c>
      <c r="J212" s="85">
        <v>0</v>
      </c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</row>
    <row r="213" spans="1:21">
      <c r="A213" s="75"/>
      <c r="B213" s="81" t="str">
        <f t="shared" si="0"/>
        <v>월</v>
      </c>
      <c r="C213" s="81" t="str">
        <f t="shared" si="1"/>
        <v>26년 4월 3주차</v>
      </c>
      <c r="D213" s="82">
        <v>46125</v>
      </c>
      <c r="E213" s="76" t="s">
        <v>58</v>
      </c>
      <c r="F213" s="83" t="s">
        <v>2</v>
      </c>
      <c r="G213" s="75" t="s">
        <v>109</v>
      </c>
      <c r="H213" s="76">
        <v>1</v>
      </c>
      <c r="I213" s="84">
        <v>0</v>
      </c>
      <c r="J213" s="85">
        <v>0</v>
      </c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</row>
    <row r="214" spans="1:21">
      <c r="A214" s="75"/>
      <c r="B214" s="81" t="str">
        <f t="shared" si="0"/>
        <v>월</v>
      </c>
      <c r="C214" s="81" t="str">
        <f t="shared" si="1"/>
        <v>26년 4월 3주차</v>
      </c>
      <c r="D214" s="82">
        <v>46125</v>
      </c>
      <c r="E214" s="76" t="s">
        <v>58</v>
      </c>
      <c r="F214" s="83" t="s">
        <v>2</v>
      </c>
      <c r="G214" s="75" t="s">
        <v>90</v>
      </c>
      <c r="H214" s="76">
        <v>5</v>
      </c>
      <c r="I214" s="84">
        <v>0</v>
      </c>
      <c r="J214" s="85">
        <v>0</v>
      </c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</row>
    <row r="215" spans="1:21">
      <c r="A215" s="75"/>
      <c r="B215" s="81" t="str">
        <f t="shared" si="0"/>
        <v>월</v>
      </c>
      <c r="C215" s="81" t="str">
        <f t="shared" si="1"/>
        <v>26년 4월 3주차</v>
      </c>
      <c r="D215" s="82">
        <v>46125</v>
      </c>
      <c r="E215" s="76" t="s">
        <v>58</v>
      </c>
      <c r="F215" s="83" t="s">
        <v>2</v>
      </c>
      <c r="G215" s="75" t="s">
        <v>97</v>
      </c>
      <c r="H215" s="76">
        <v>1</v>
      </c>
      <c r="I215" s="84">
        <v>0</v>
      </c>
      <c r="J215" s="85">
        <v>0</v>
      </c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</row>
    <row r="216" spans="1:21">
      <c r="A216" s="75"/>
      <c r="B216" s="81" t="str">
        <f t="shared" si="0"/>
        <v>월</v>
      </c>
      <c r="C216" s="81" t="str">
        <f t="shared" si="1"/>
        <v>26년 4월 3주차</v>
      </c>
      <c r="D216" s="82">
        <v>46125</v>
      </c>
      <c r="E216" s="76" t="s">
        <v>58</v>
      </c>
      <c r="F216" s="83" t="s">
        <v>2</v>
      </c>
      <c r="G216" s="75" t="s">
        <v>108</v>
      </c>
      <c r="H216" s="76">
        <v>1</v>
      </c>
      <c r="I216" s="84">
        <v>0</v>
      </c>
      <c r="J216" s="85">
        <v>0</v>
      </c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</row>
    <row r="217" spans="1:21">
      <c r="A217" s="75"/>
      <c r="B217" s="81" t="str">
        <f t="shared" si="0"/>
        <v>월</v>
      </c>
      <c r="C217" s="81" t="str">
        <f t="shared" si="1"/>
        <v>26년 4월 3주차</v>
      </c>
      <c r="D217" s="82">
        <v>46125</v>
      </c>
      <c r="E217" s="76" t="s">
        <v>58</v>
      </c>
      <c r="F217" s="83" t="s">
        <v>2</v>
      </c>
      <c r="G217" s="75" t="s">
        <v>92</v>
      </c>
      <c r="H217" s="76">
        <v>6</v>
      </c>
      <c r="I217" s="84">
        <v>1</v>
      </c>
      <c r="J217" s="85">
        <v>134100</v>
      </c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</row>
    <row r="218" spans="1:21">
      <c r="A218" s="75"/>
      <c r="B218" s="81" t="str">
        <f t="shared" si="0"/>
        <v>월</v>
      </c>
      <c r="C218" s="81" t="str">
        <f t="shared" si="1"/>
        <v>26년 4월 3주차</v>
      </c>
      <c r="D218" s="82">
        <v>46126</v>
      </c>
      <c r="E218" s="76" t="s">
        <v>58</v>
      </c>
      <c r="F218" s="83" t="s">
        <v>2</v>
      </c>
      <c r="G218" s="75" t="s">
        <v>88</v>
      </c>
      <c r="H218" s="76">
        <v>0</v>
      </c>
      <c r="I218" s="84">
        <v>1</v>
      </c>
      <c r="J218" s="85">
        <v>86400</v>
      </c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</row>
    <row r="219" spans="1:21">
      <c r="A219" s="75"/>
      <c r="B219" s="81" t="str">
        <f t="shared" si="0"/>
        <v>월</v>
      </c>
      <c r="C219" s="81" t="str">
        <f t="shared" si="1"/>
        <v>26년 4월 3주차</v>
      </c>
      <c r="D219" s="82">
        <v>46126</v>
      </c>
      <c r="E219" s="76" t="s">
        <v>58</v>
      </c>
      <c r="F219" s="83" t="s">
        <v>2</v>
      </c>
      <c r="G219" s="75" t="s">
        <v>118</v>
      </c>
      <c r="H219" s="76">
        <v>2</v>
      </c>
      <c r="I219" s="84">
        <v>0</v>
      </c>
      <c r="J219" s="85">
        <v>0</v>
      </c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</row>
    <row r="220" spans="1:21">
      <c r="A220" s="75"/>
      <c r="B220" s="81" t="str">
        <f t="shared" si="0"/>
        <v>월</v>
      </c>
      <c r="C220" s="81" t="str">
        <f t="shared" si="1"/>
        <v>26년 4월 3주차</v>
      </c>
      <c r="D220" s="82">
        <v>46126</v>
      </c>
      <c r="E220" s="76" t="s">
        <v>58</v>
      </c>
      <c r="F220" s="83" t="s">
        <v>2</v>
      </c>
      <c r="G220" s="75" t="s">
        <v>122</v>
      </c>
      <c r="H220" s="76">
        <v>1</v>
      </c>
      <c r="I220" s="84">
        <v>0</v>
      </c>
      <c r="J220" s="85">
        <v>0</v>
      </c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</row>
    <row r="221" spans="1:21">
      <c r="A221" s="75"/>
      <c r="B221" s="81" t="str">
        <f t="shared" si="0"/>
        <v>월</v>
      </c>
      <c r="C221" s="81" t="str">
        <f t="shared" si="1"/>
        <v>26년 4월 3주차</v>
      </c>
      <c r="D221" s="82">
        <v>46126</v>
      </c>
      <c r="E221" s="76" t="s">
        <v>58</v>
      </c>
      <c r="F221" s="83" t="s">
        <v>2</v>
      </c>
      <c r="G221" s="75" t="s">
        <v>92</v>
      </c>
      <c r="H221" s="76">
        <v>5</v>
      </c>
      <c r="I221" s="84">
        <v>0</v>
      </c>
      <c r="J221" s="85">
        <v>0</v>
      </c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</row>
    <row r="222" spans="1:21">
      <c r="A222" s="75"/>
      <c r="B222" s="81" t="str">
        <f t="shared" si="0"/>
        <v>월</v>
      </c>
      <c r="C222" s="81" t="str">
        <f t="shared" si="1"/>
        <v>26년 4월 3주차</v>
      </c>
      <c r="D222" s="82">
        <v>46126</v>
      </c>
      <c r="E222" s="76" t="s">
        <v>58</v>
      </c>
      <c r="F222" s="83" t="s">
        <v>2</v>
      </c>
      <c r="G222" s="75" t="s">
        <v>93</v>
      </c>
      <c r="H222" s="76">
        <v>6</v>
      </c>
      <c r="I222" s="84">
        <v>2</v>
      </c>
      <c r="J222" s="85">
        <v>250200</v>
      </c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</row>
    <row r="223" spans="1:21">
      <c r="A223" s="75"/>
      <c r="B223" s="81" t="str">
        <f t="shared" si="0"/>
        <v>월</v>
      </c>
      <c r="C223" s="81" t="str">
        <f t="shared" si="1"/>
        <v>26년 4월 3주차</v>
      </c>
      <c r="D223" s="82">
        <v>46126</v>
      </c>
      <c r="E223" s="76" t="s">
        <v>58</v>
      </c>
      <c r="F223" s="83" t="s">
        <v>2</v>
      </c>
      <c r="G223" s="75" t="s">
        <v>151</v>
      </c>
      <c r="H223" s="76">
        <v>2</v>
      </c>
      <c r="I223" s="84">
        <v>0</v>
      </c>
      <c r="J223" s="85">
        <v>0</v>
      </c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</row>
    <row r="224" spans="1:21">
      <c r="A224" s="75"/>
      <c r="B224" s="81" t="str">
        <f t="shared" si="0"/>
        <v>월</v>
      </c>
      <c r="C224" s="81" t="str">
        <f t="shared" si="1"/>
        <v>26년 4월 3주차</v>
      </c>
      <c r="D224" s="82">
        <v>46126</v>
      </c>
      <c r="E224" s="76" t="s">
        <v>58</v>
      </c>
      <c r="F224" s="83" t="s">
        <v>2</v>
      </c>
      <c r="G224" s="75" t="s">
        <v>100</v>
      </c>
      <c r="H224" s="76">
        <v>6</v>
      </c>
      <c r="I224" s="84">
        <v>0</v>
      </c>
      <c r="J224" s="85">
        <v>0</v>
      </c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</row>
    <row r="225" spans="1:21">
      <c r="A225" s="75"/>
      <c r="B225" s="81" t="str">
        <f t="shared" si="0"/>
        <v>월</v>
      </c>
      <c r="C225" s="81" t="str">
        <f t="shared" si="1"/>
        <v>26년 4월 3주차</v>
      </c>
      <c r="D225" s="82">
        <v>46126</v>
      </c>
      <c r="E225" s="76" t="s">
        <v>58</v>
      </c>
      <c r="F225" s="83" t="s">
        <v>2</v>
      </c>
      <c r="G225" s="75" t="s">
        <v>132</v>
      </c>
      <c r="H225" s="76">
        <v>9</v>
      </c>
      <c r="I225" s="84">
        <v>0</v>
      </c>
      <c r="J225" s="85">
        <v>0</v>
      </c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</row>
    <row r="226" spans="1:21">
      <c r="A226" s="75"/>
      <c r="B226" s="81" t="str">
        <f t="shared" si="0"/>
        <v>월</v>
      </c>
      <c r="C226" s="81" t="str">
        <f t="shared" si="1"/>
        <v>26년 4월 3주차</v>
      </c>
      <c r="D226" s="82">
        <v>46126</v>
      </c>
      <c r="E226" s="76" t="s">
        <v>58</v>
      </c>
      <c r="F226" s="83" t="s">
        <v>2</v>
      </c>
      <c r="G226" s="75" t="s">
        <v>136</v>
      </c>
      <c r="H226" s="76">
        <v>5</v>
      </c>
      <c r="I226" s="84">
        <v>0</v>
      </c>
      <c r="J226" s="85">
        <v>0</v>
      </c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</row>
    <row r="227" spans="1:21">
      <c r="A227" s="75"/>
      <c r="B227" s="81" t="str">
        <f t="shared" si="0"/>
        <v>월</v>
      </c>
      <c r="C227" s="81" t="str">
        <f t="shared" si="1"/>
        <v>26년 4월 3주차</v>
      </c>
      <c r="D227" s="82">
        <v>46126</v>
      </c>
      <c r="E227" s="76" t="s">
        <v>58</v>
      </c>
      <c r="F227" s="83" t="s">
        <v>2</v>
      </c>
      <c r="G227" s="75" t="s">
        <v>148</v>
      </c>
      <c r="H227" s="76">
        <v>4</v>
      </c>
      <c r="I227" s="84">
        <v>0</v>
      </c>
      <c r="J227" s="85">
        <v>0</v>
      </c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</row>
    <row r="228" spans="1:21">
      <c r="A228" s="75"/>
      <c r="B228" s="81" t="str">
        <f t="shared" si="0"/>
        <v>월</v>
      </c>
      <c r="C228" s="81" t="str">
        <f t="shared" si="1"/>
        <v>26년 4월 3주차</v>
      </c>
      <c r="D228" s="82">
        <v>46126</v>
      </c>
      <c r="E228" s="76" t="s">
        <v>58</v>
      </c>
      <c r="F228" s="83" t="s">
        <v>2</v>
      </c>
      <c r="G228" s="75" t="s">
        <v>90</v>
      </c>
      <c r="H228" s="76">
        <v>5</v>
      </c>
      <c r="I228" s="84">
        <v>0</v>
      </c>
      <c r="J228" s="85">
        <v>0</v>
      </c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</row>
    <row r="229" spans="1:21">
      <c r="A229" s="75"/>
      <c r="B229" s="81" t="str">
        <f t="shared" si="0"/>
        <v>월</v>
      </c>
      <c r="C229" s="81" t="str">
        <f t="shared" si="1"/>
        <v>26년 4월 3주차</v>
      </c>
      <c r="D229" s="82">
        <v>46126</v>
      </c>
      <c r="E229" s="76" t="s">
        <v>58</v>
      </c>
      <c r="F229" s="83" t="s">
        <v>2</v>
      </c>
      <c r="G229" s="75" t="s">
        <v>134</v>
      </c>
      <c r="H229" s="76">
        <v>6</v>
      </c>
      <c r="I229" s="84">
        <v>0</v>
      </c>
      <c r="J229" s="85">
        <v>0</v>
      </c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</row>
    <row r="230" spans="1:21">
      <c r="A230" s="75"/>
      <c r="B230" s="81" t="str">
        <f t="shared" si="0"/>
        <v>월</v>
      </c>
      <c r="C230" s="81" t="str">
        <f t="shared" si="1"/>
        <v>26년 4월 3주차</v>
      </c>
      <c r="D230" s="82">
        <v>46126</v>
      </c>
      <c r="E230" s="76" t="s">
        <v>58</v>
      </c>
      <c r="F230" s="83" t="s">
        <v>2</v>
      </c>
      <c r="G230" s="75" t="s">
        <v>101</v>
      </c>
      <c r="H230" s="76">
        <v>10</v>
      </c>
      <c r="I230" s="84">
        <v>2</v>
      </c>
      <c r="J230" s="85">
        <v>232200</v>
      </c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</row>
    <row r="231" spans="1:21">
      <c r="A231" s="75"/>
      <c r="B231" s="81" t="str">
        <f t="shared" si="0"/>
        <v>월</v>
      </c>
      <c r="C231" s="81" t="str">
        <f t="shared" si="1"/>
        <v>26년 4월 3주차</v>
      </c>
      <c r="D231" s="82">
        <v>46126</v>
      </c>
      <c r="E231" s="76" t="s">
        <v>58</v>
      </c>
      <c r="F231" s="83" t="s">
        <v>2</v>
      </c>
      <c r="G231" s="75" t="s">
        <v>123</v>
      </c>
      <c r="H231" s="76">
        <v>1</v>
      </c>
      <c r="I231" s="84">
        <v>1</v>
      </c>
      <c r="J231" s="85">
        <v>125100</v>
      </c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</row>
    <row r="232" spans="1:21">
      <c r="A232" s="75"/>
      <c r="B232" s="81" t="str">
        <f t="shared" si="0"/>
        <v>월</v>
      </c>
      <c r="C232" s="81" t="str">
        <f t="shared" si="1"/>
        <v>26년 4월 3주차</v>
      </c>
      <c r="D232" s="82">
        <v>46126</v>
      </c>
      <c r="E232" s="76" t="s">
        <v>58</v>
      </c>
      <c r="F232" s="83" t="s">
        <v>2</v>
      </c>
      <c r="G232" s="75" t="s">
        <v>142</v>
      </c>
      <c r="H232" s="76">
        <v>2</v>
      </c>
      <c r="I232" s="84">
        <v>1</v>
      </c>
      <c r="J232" s="85">
        <v>37050</v>
      </c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</row>
    <row r="233" spans="1:21">
      <c r="A233" s="75"/>
      <c r="B233" s="81" t="str">
        <f t="shared" si="0"/>
        <v>월</v>
      </c>
      <c r="C233" s="81" t="str">
        <f t="shared" si="1"/>
        <v>26년 4월 3주차</v>
      </c>
      <c r="D233" s="82">
        <v>46126</v>
      </c>
      <c r="E233" s="76" t="s">
        <v>58</v>
      </c>
      <c r="F233" s="83" t="s">
        <v>2</v>
      </c>
      <c r="G233" s="75" t="s">
        <v>152</v>
      </c>
      <c r="H233" s="76">
        <v>1</v>
      </c>
      <c r="I233" s="84">
        <v>1</v>
      </c>
      <c r="J233" s="85">
        <v>80100</v>
      </c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</row>
    <row r="234" spans="1:21">
      <c r="A234" s="75"/>
      <c r="B234" s="81" t="str">
        <f t="shared" si="0"/>
        <v>월</v>
      </c>
      <c r="C234" s="81" t="str">
        <f t="shared" si="1"/>
        <v>26년 4월 3주차</v>
      </c>
      <c r="D234" s="82">
        <v>46126</v>
      </c>
      <c r="E234" s="76" t="s">
        <v>58</v>
      </c>
      <c r="F234" s="83" t="s">
        <v>2</v>
      </c>
      <c r="G234" s="75" t="s">
        <v>150</v>
      </c>
      <c r="H234" s="76">
        <v>5</v>
      </c>
      <c r="I234" s="84">
        <v>0</v>
      </c>
      <c r="J234" s="85">
        <v>0</v>
      </c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</row>
    <row r="235" spans="1:21">
      <c r="A235" s="75"/>
      <c r="B235" s="81" t="str">
        <f t="shared" si="0"/>
        <v>월</v>
      </c>
      <c r="C235" s="81" t="str">
        <f t="shared" si="1"/>
        <v>26년 4월 3주차</v>
      </c>
      <c r="D235" s="82">
        <v>46126</v>
      </c>
      <c r="E235" s="76" t="s">
        <v>58</v>
      </c>
      <c r="F235" s="83" t="s">
        <v>2</v>
      </c>
      <c r="G235" s="75" t="s">
        <v>109</v>
      </c>
      <c r="H235" s="76">
        <v>2</v>
      </c>
      <c r="I235" s="84">
        <v>0</v>
      </c>
      <c r="J235" s="85">
        <v>0</v>
      </c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</row>
    <row r="236" spans="1:21">
      <c r="A236" s="75"/>
      <c r="B236" s="81" t="str">
        <f t="shared" si="0"/>
        <v>월</v>
      </c>
      <c r="C236" s="81" t="str">
        <f t="shared" si="1"/>
        <v>26년 4월 3주차</v>
      </c>
      <c r="D236" s="82">
        <v>46126</v>
      </c>
      <c r="E236" s="76" t="s">
        <v>58</v>
      </c>
      <c r="F236" s="83" t="s">
        <v>2</v>
      </c>
      <c r="G236" s="75" t="s">
        <v>91</v>
      </c>
      <c r="H236" s="76">
        <v>1</v>
      </c>
      <c r="I236" s="84">
        <v>0</v>
      </c>
      <c r="J236" s="85">
        <v>0</v>
      </c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</row>
    <row r="237" spans="1:21">
      <c r="A237" s="75"/>
      <c r="B237" s="81" t="str">
        <f t="shared" si="0"/>
        <v>월</v>
      </c>
      <c r="C237" s="81" t="str">
        <f t="shared" si="1"/>
        <v>26년 4월 3주차</v>
      </c>
      <c r="D237" s="82">
        <v>46126</v>
      </c>
      <c r="E237" s="76" t="s">
        <v>58</v>
      </c>
      <c r="F237" s="83" t="s">
        <v>2</v>
      </c>
      <c r="G237" s="75" t="s">
        <v>97</v>
      </c>
      <c r="H237" s="76">
        <v>5</v>
      </c>
      <c r="I237" s="84">
        <v>0</v>
      </c>
      <c r="J237" s="85">
        <v>0</v>
      </c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</row>
    <row r="238" spans="1:21">
      <c r="A238" s="75"/>
      <c r="B238" s="81" t="str">
        <f t="shared" si="0"/>
        <v>월</v>
      </c>
      <c r="C238" s="81" t="str">
        <f t="shared" si="1"/>
        <v>26년 4월 3주차</v>
      </c>
      <c r="D238" s="82">
        <v>46126</v>
      </c>
      <c r="E238" s="76" t="s">
        <v>58</v>
      </c>
      <c r="F238" s="83" t="s">
        <v>2</v>
      </c>
      <c r="G238" s="75" t="s">
        <v>99</v>
      </c>
      <c r="H238" s="76">
        <v>1</v>
      </c>
      <c r="I238" s="84">
        <v>0</v>
      </c>
      <c r="J238" s="85">
        <v>0</v>
      </c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</row>
    <row r="239" spans="1:21">
      <c r="A239" s="75"/>
      <c r="B239" s="81" t="str">
        <f t="shared" si="0"/>
        <v>월</v>
      </c>
      <c r="C239" s="81" t="str">
        <f t="shared" si="1"/>
        <v>26년 4월 3주차</v>
      </c>
      <c r="D239" s="82">
        <v>46126</v>
      </c>
      <c r="E239" s="76" t="s">
        <v>58</v>
      </c>
      <c r="F239" s="83" t="s">
        <v>2</v>
      </c>
      <c r="G239" s="75" t="s">
        <v>143</v>
      </c>
      <c r="H239" s="76">
        <v>5</v>
      </c>
      <c r="I239" s="84">
        <v>0</v>
      </c>
      <c r="J239" s="85">
        <v>0</v>
      </c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</row>
    <row r="240" spans="1:21">
      <c r="A240" s="75"/>
      <c r="B240" s="81" t="str">
        <f t="shared" si="0"/>
        <v>월</v>
      </c>
      <c r="C240" s="81" t="str">
        <f t="shared" si="1"/>
        <v>26년 4월 3주차</v>
      </c>
      <c r="D240" s="82">
        <v>46126</v>
      </c>
      <c r="E240" s="76" t="s">
        <v>58</v>
      </c>
      <c r="F240" s="83" t="s">
        <v>2</v>
      </c>
      <c r="G240" s="75" t="s">
        <v>149</v>
      </c>
      <c r="H240" s="76">
        <v>5</v>
      </c>
      <c r="I240" s="84">
        <v>0</v>
      </c>
      <c r="J240" s="85">
        <v>0</v>
      </c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</row>
    <row r="241" spans="1:21">
      <c r="A241" s="75"/>
      <c r="B241" s="81" t="str">
        <f t="shared" si="0"/>
        <v>월</v>
      </c>
      <c r="C241" s="81" t="str">
        <f t="shared" si="1"/>
        <v>26년 4월 3주차</v>
      </c>
      <c r="D241" s="82">
        <v>46126</v>
      </c>
      <c r="E241" s="76" t="s">
        <v>58</v>
      </c>
      <c r="F241" s="83" t="s">
        <v>2</v>
      </c>
      <c r="G241" s="75" t="s">
        <v>144</v>
      </c>
      <c r="H241" s="76">
        <v>4</v>
      </c>
      <c r="I241" s="84">
        <v>0</v>
      </c>
      <c r="J241" s="85">
        <v>0</v>
      </c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</row>
    <row r="242" spans="1:21">
      <c r="A242" s="75"/>
      <c r="B242" s="81" t="str">
        <f t="shared" si="0"/>
        <v>월</v>
      </c>
      <c r="C242" s="81" t="str">
        <f t="shared" si="1"/>
        <v>26년 4월 3주차</v>
      </c>
      <c r="D242" s="82">
        <v>46127</v>
      </c>
      <c r="E242" s="76" t="s">
        <v>58</v>
      </c>
      <c r="F242" s="83" t="s">
        <v>2</v>
      </c>
      <c r="G242" s="75" t="s">
        <v>133</v>
      </c>
      <c r="H242" s="76">
        <v>0</v>
      </c>
      <c r="I242" s="84">
        <v>2</v>
      </c>
      <c r="J242" s="85">
        <v>88200</v>
      </c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</row>
    <row r="243" spans="1:21">
      <c r="A243" s="75"/>
      <c r="B243" s="81" t="str">
        <f t="shared" si="0"/>
        <v>월</v>
      </c>
      <c r="C243" s="81" t="str">
        <f t="shared" si="1"/>
        <v>26년 4월 3주차</v>
      </c>
      <c r="D243" s="82">
        <v>46127</v>
      </c>
      <c r="E243" s="76" t="s">
        <v>58</v>
      </c>
      <c r="F243" s="83" t="s">
        <v>2</v>
      </c>
      <c r="G243" s="75" t="s">
        <v>93</v>
      </c>
      <c r="H243" s="76">
        <v>7</v>
      </c>
      <c r="I243" s="84">
        <v>3</v>
      </c>
      <c r="J243" s="85">
        <v>375300</v>
      </c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</row>
    <row r="244" spans="1:21">
      <c r="A244" s="75"/>
      <c r="B244" s="81" t="str">
        <f t="shared" si="0"/>
        <v>월</v>
      </c>
      <c r="C244" s="81" t="str">
        <f t="shared" si="1"/>
        <v>26년 4월 3주차</v>
      </c>
      <c r="D244" s="82">
        <v>46127</v>
      </c>
      <c r="E244" s="76" t="s">
        <v>58</v>
      </c>
      <c r="F244" s="83" t="s">
        <v>2</v>
      </c>
      <c r="G244" s="75" t="s">
        <v>100</v>
      </c>
      <c r="H244" s="76">
        <v>1</v>
      </c>
      <c r="I244" s="84">
        <v>2</v>
      </c>
      <c r="J244" s="85">
        <v>172800</v>
      </c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</row>
    <row r="245" spans="1:21">
      <c r="A245" s="75"/>
      <c r="B245" s="81" t="str">
        <f t="shared" si="0"/>
        <v>월</v>
      </c>
      <c r="C245" s="81" t="str">
        <f t="shared" si="1"/>
        <v>26년 4월 3주차</v>
      </c>
      <c r="D245" s="82">
        <v>46127</v>
      </c>
      <c r="E245" s="76" t="s">
        <v>58</v>
      </c>
      <c r="F245" s="83" t="s">
        <v>2</v>
      </c>
      <c r="G245" s="75" t="s">
        <v>115</v>
      </c>
      <c r="H245" s="76">
        <v>5</v>
      </c>
      <c r="I245" s="84">
        <v>0</v>
      </c>
      <c r="J245" s="85">
        <v>0</v>
      </c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</row>
    <row r="246" spans="1:21">
      <c r="A246" s="75"/>
      <c r="B246" s="81" t="str">
        <f t="shared" si="0"/>
        <v>월</v>
      </c>
      <c r="C246" s="81" t="str">
        <f t="shared" si="1"/>
        <v>26년 4월 3주차</v>
      </c>
      <c r="D246" s="82">
        <v>46127</v>
      </c>
      <c r="E246" s="76" t="s">
        <v>58</v>
      </c>
      <c r="F246" s="83" t="s">
        <v>2</v>
      </c>
      <c r="G246" s="75" t="s">
        <v>109</v>
      </c>
      <c r="H246" s="76">
        <v>11</v>
      </c>
      <c r="I246" s="84">
        <v>1</v>
      </c>
      <c r="J246" s="85">
        <v>116100</v>
      </c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</row>
    <row r="247" spans="1:21">
      <c r="A247" s="75"/>
      <c r="B247" s="81" t="str">
        <f t="shared" si="0"/>
        <v>월</v>
      </c>
      <c r="C247" s="81" t="str">
        <f t="shared" si="1"/>
        <v>26년 4월 3주차</v>
      </c>
      <c r="D247" s="82">
        <v>46127</v>
      </c>
      <c r="E247" s="76" t="s">
        <v>58</v>
      </c>
      <c r="F247" s="83" t="s">
        <v>2</v>
      </c>
      <c r="G247" s="75" t="s">
        <v>118</v>
      </c>
      <c r="H247" s="76">
        <v>15</v>
      </c>
      <c r="I247" s="84">
        <v>0</v>
      </c>
      <c r="J247" s="85">
        <v>0</v>
      </c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</row>
    <row r="248" spans="1:21">
      <c r="A248" s="75"/>
      <c r="B248" s="81" t="str">
        <f t="shared" si="0"/>
        <v>월</v>
      </c>
      <c r="C248" s="81" t="str">
        <f t="shared" si="1"/>
        <v>26년 4월 3주차</v>
      </c>
      <c r="D248" s="82">
        <v>46127</v>
      </c>
      <c r="E248" s="76" t="s">
        <v>58</v>
      </c>
      <c r="F248" s="83" t="s">
        <v>2</v>
      </c>
      <c r="G248" s="75" t="s">
        <v>89</v>
      </c>
      <c r="H248" s="76">
        <v>5</v>
      </c>
      <c r="I248" s="84">
        <v>0</v>
      </c>
      <c r="J248" s="85">
        <v>0</v>
      </c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</row>
    <row r="249" spans="1:21">
      <c r="A249" s="75"/>
      <c r="B249" s="81" t="str">
        <f t="shared" si="0"/>
        <v>월</v>
      </c>
      <c r="C249" s="81" t="str">
        <f t="shared" si="1"/>
        <v>26년 4월 3주차</v>
      </c>
      <c r="D249" s="82">
        <v>46127</v>
      </c>
      <c r="E249" s="76" t="s">
        <v>58</v>
      </c>
      <c r="F249" s="83" t="s">
        <v>2</v>
      </c>
      <c r="G249" s="75" t="s">
        <v>90</v>
      </c>
      <c r="H249" s="76">
        <v>12</v>
      </c>
      <c r="I249" s="84">
        <v>3</v>
      </c>
      <c r="J249" s="85">
        <v>294300</v>
      </c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</row>
    <row r="250" spans="1:21">
      <c r="A250" s="75"/>
      <c r="B250" s="81" t="str">
        <f t="shared" si="0"/>
        <v>월</v>
      </c>
      <c r="C250" s="81" t="str">
        <f t="shared" si="1"/>
        <v>26년 4월 3주차</v>
      </c>
      <c r="D250" s="82">
        <v>46127</v>
      </c>
      <c r="E250" s="76" t="s">
        <v>58</v>
      </c>
      <c r="F250" s="83" t="s">
        <v>2</v>
      </c>
      <c r="G250" s="75" t="s">
        <v>116</v>
      </c>
      <c r="H250" s="76">
        <v>5</v>
      </c>
      <c r="I250" s="84">
        <v>0</v>
      </c>
      <c r="J250" s="85">
        <v>0</v>
      </c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</row>
    <row r="251" spans="1:21">
      <c r="A251" s="75"/>
      <c r="B251" s="81" t="str">
        <f t="shared" si="0"/>
        <v>월</v>
      </c>
      <c r="C251" s="81" t="str">
        <f t="shared" si="1"/>
        <v>26년 4월 3주차</v>
      </c>
      <c r="D251" s="82">
        <v>46127</v>
      </c>
      <c r="E251" s="76" t="s">
        <v>58</v>
      </c>
      <c r="F251" s="83" t="s">
        <v>2</v>
      </c>
      <c r="G251" s="75" t="s">
        <v>97</v>
      </c>
      <c r="H251" s="76">
        <v>2</v>
      </c>
      <c r="I251" s="84">
        <v>0</v>
      </c>
      <c r="J251" s="85">
        <v>0</v>
      </c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</row>
    <row r="252" spans="1:21">
      <c r="A252" s="75"/>
      <c r="B252" s="81" t="str">
        <f t="shared" si="0"/>
        <v>월</v>
      </c>
      <c r="C252" s="81" t="str">
        <f t="shared" si="1"/>
        <v>26년 4월 3주차</v>
      </c>
      <c r="D252" s="82">
        <v>46127</v>
      </c>
      <c r="E252" s="76" t="s">
        <v>58</v>
      </c>
      <c r="F252" s="83" t="s">
        <v>2</v>
      </c>
      <c r="G252" s="75" t="s">
        <v>108</v>
      </c>
      <c r="H252" s="76">
        <v>2</v>
      </c>
      <c r="I252" s="84">
        <v>0</v>
      </c>
      <c r="J252" s="85">
        <v>0</v>
      </c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</row>
    <row r="253" spans="1:21">
      <c r="A253" s="75"/>
      <c r="B253" s="81" t="str">
        <f t="shared" si="0"/>
        <v>월</v>
      </c>
      <c r="C253" s="81" t="str">
        <f t="shared" si="1"/>
        <v>26년 4월 3주차</v>
      </c>
      <c r="D253" s="82">
        <v>46127</v>
      </c>
      <c r="E253" s="76" t="s">
        <v>58</v>
      </c>
      <c r="F253" s="83" t="s">
        <v>2</v>
      </c>
      <c r="G253" s="75" t="s">
        <v>99</v>
      </c>
      <c r="H253" s="76">
        <v>3</v>
      </c>
      <c r="I253" s="84">
        <v>0</v>
      </c>
      <c r="J253" s="85">
        <v>0</v>
      </c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</row>
    <row r="254" spans="1:21">
      <c r="A254" s="75"/>
      <c r="B254" s="81" t="str">
        <f t="shared" si="0"/>
        <v>월</v>
      </c>
      <c r="C254" s="81" t="str">
        <f t="shared" si="1"/>
        <v>26년 4월 3주차</v>
      </c>
      <c r="D254" s="82">
        <v>46127</v>
      </c>
      <c r="E254" s="76" t="s">
        <v>58</v>
      </c>
      <c r="F254" s="83" t="s">
        <v>2</v>
      </c>
      <c r="G254" s="75" t="s">
        <v>143</v>
      </c>
      <c r="H254" s="76">
        <v>14</v>
      </c>
      <c r="I254" s="84">
        <v>0</v>
      </c>
      <c r="J254" s="85">
        <v>0</v>
      </c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</row>
    <row r="255" spans="1:21">
      <c r="A255" s="75"/>
      <c r="B255" s="81" t="str">
        <f t="shared" si="0"/>
        <v>월</v>
      </c>
      <c r="C255" s="81" t="str">
        <f t="shared" si="1"/>
        <v>26년 4월 3주차</v>
      </c>
      <c r="D255" s="82">
        <v>46127</v>
      </c>
      <c r="E255" s="76" t="s">
        <v>58</v>
      </c>
      <c r="F255" s="83" t="s">
        <v>2</v>
      </c>
      <c r="G255" s="75" t="s">
        <v>98</v>
      </c>
      <c r="H255" s="76">
        <v>12</v>
      </c>
      <c r="I255" s="84">
        <v>0</v>
      </c>
      <c r="J255" s="85">
        <v>0</v>
      </c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</row>
    <row r="256" spans="1:21">
      <c r="A256" s="75"/>
      <c r="B256" s="81" t="str">
        <f t="shared" si="0"/>
        <v>월</v>
      </c>
      <c r="C256" s="81" t="str">
        <f t="shared" si="1"/>
        <v>26년 4월 3주차</v>
      </c>
      <c r="D256" s="82">
        <v>46127</v>
      </c>
      <c r="E256" s="76" t="s">
        <v>58</v>
      </c>
      <c r="F256" s="83" t="s">
        <v>2</v>
      </c>
      <c r="G256" s="75" t="s">
        <v>102</v>
      </c>
      <c r="H256" s="76">
        <v>1</v>
      </c>
      <c r="I256" s="84">
        <v>0</v>
      </c>
      <c r="J256" s="85">
        <v>0</v>
      </c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</row>
    <row r="257" spans="1:21">
      <c r="A257" s="75"/>
      <c r="B257" s="81" t="str">
        <f t="shared" si="0"/>
        <v>월</v>
      </c>
      <c r="C257" s="81" t="str">
        <f t="shared" si="1"/>
        <v>26년 4월 3주차</v>
      </c>
      <c r="D257" s="82">
        <v>46127</v>
      </c>
      <c r="E257" s="76" t="s">
        <v>58</v>
      </c>
      <c r="F257" s="83" t="s">
        <v>2</v>
      </c>
      <c r="G257" s="75" t="s">
        <v>134</v>
      </c>
      <c r="H257" s="76">
        <v>0</v>
      </c>
      <c r="I257" s="84">
        <v>2</v>
      </c>
      <c r="J257" s="85">
        <v>232200</v>
      </c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</row>
    <row r="258" spans="1:21">
      <c r="A258" s="75"/>
      <c r="B258" s="81" t="str">
        <f t="shared" ref="B258:B512" si="2">MID(D258,7,2)&amp;"월"</f>
        <v>월</v>
      </c>
      <c r="C258" s="81" t="str">
        <f t="shared" ref="C258:C512" si="3">TEXT(D258, "yy년 m월 ") &amp;
IF(D258 &lt;= DATE(YEAR(D258), MONTH(D258), 1) + (7 - WEEKDAY(DATE(YEAR(D258), MONTH(D258), 1), 2)),
   1,
   INT((D258 - DATE(YEAR(D258), MONTH(D258), 1) + WEEKDAY(DATE(YEAR(D258), MONTH(D258), 1), 2) - 1) / 7) + 1
) &amp; "주차"</f>
        <v>26년 4월 3주차</v>
      </c>
      <c r="D258" s="82">
        <v>46127</v>
      </c>
      <c r="E258" s="76" t="s">
        <v>58</v>
      </c>
      <c r="F258" s="83" t="s">
        <v>2</v>
      </c>
      <c r="G258" s="75" t="s">
        <v>92</v>
      </c>
      <c r="H258" s="76">
        <v>6</v>
      </c>
      <c r="I258" s="84">
        <v>2</v>
      </c>
      <c r="J258" s="85">
        <v>268200</v>
      </c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</row>
    <row r="259" spans="1:21">
      <c r="A259" s="75"/>
      <c r="B259" s="81" t="str">
        <f t="shared" si="2"/>
        <v>월</v>
      </c>
      <c r="C259" s="81" t="str">
        <f t="shared" si="3"/>
        <v>26년 4월 3주차</v>
      </c>
      <c r="D259" s="82">
        <v>46127</v>
      </c>
      <c r="E259" s="76" t="s">
        <v>58</v>
      </c>
      <c r="F259" s="83" t="s">
        <v>2</v>
      </c>
      <c r="G259" s="75" t="s">
        <v>91</v>
      </c>
      <c r="H259" s="76">
        <v>5</v>
      </c>
      <c r="I259" s="84">
        <v>2</v>
      </c>
      <c r="J259" s="85">
        <v>196200</v>
      </c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</row>
    <row r="260" spans="1:21">
      <c r="A260" s="75"/>
      <c r="B260" s="81" t="str">
        <f t="shared" si="2"/>
        <v>월</v>
      </c>
      <c r="C260" s="81" t="str">
        <f t="shared" si="3"/>
        <v>26년 4월 3주차</v>
      </c>
      <c r="D260" s="82">
        <v>46127</v>
      </c>
      <c r="E260" s="76" t="s">
        <v>58</v>
      </c>
      <c r="F260" s="83" t="s">
        <v>2</v>
      </c>
      <c r="G260" s="75" t="s">
        <v>88</v>
      </c>
      <c r="H260" s="76">
        <v>7</v>
      </c>
      <c r="I260" s="84">
        <v>0</v>
      </c>
      <c r="J260" s="85">
        <v>0</v>
      </c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</row>
    <row r="261" spans="1:21">
      <c r="A261" s="75"/>
      <c r="B261" s="81" t="str">
        <f t="shared" si="2"/>
        <v>월</v>
      </c>
      <c r="C261" s="81" t="str">
        <f t="shared" si="3"/>
        <v>26년 4월 3주차</v>
      </c>
      <c r="D261" s="82">
        <v>46127</v>
      </c>
      <c r="E261" s="76" t="s">
        <v>58</v>
      </c>
      <c r="F261" s="83" t="s">
        <v>2</v>
      </c>
      <c r="G261" s="75" t="s">
        <v>95</v>
      </c>
      <c r="H261" s="76">
        <v>1</v>
      </c>
      <c r="I261" s="84">
        <v>0</v>
      </c>
      <c r="J261" s="85">
        <v>0</v>
      </c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</row>
    <row r="262" spans="1:21">
      <c r="A262" s="75"/>
      <c r="B262" s="81" t="str">
        <f t="shared" si="2"/>
        <v>월</v>
      </c>
      <c r="C262" s="81" t="str">
        <f t="shared" si="3"/>
        <v>26년 4월 3주차</v>
      </c>
      <c r="D262" s="82">
        <v>46127</v>
      </c>
      <c r="E262" s="76" t="s">
        <v>58</v>
      </c>
      <c r="F262" s="83" t="s">
        <v>2</v>
      </c>
      <c r="G262" s="75" t="s">
        <v>153</v>
      </c>
      <c r="H262" s="76">
        <v>5</v>
      </c>
      <c r="I262" s="84">
        <v>0</v>
      </c>
      <c r="J262" s="85">
        <v>0</v>
      </c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</row>
    <row r="263" spans="1:21">
      <c r="A263" s="75"/>
      <c r="B263" s="81" t="str">
        <f t="shared" si="2"/>
        <v>월</v>
      </c>
      <c r="C263" s="81" t="str">
        <f t="shared" si="3"/>
        <v>26년 4월 3주차</v>
      </c>
      <c r="D263" s="82">
        <v>46127</v>
      </c>
      <c r="E263" s="76" t="s">
        <v>58</v>
      </c>
      <c r="F263" s="83" t="s">
        <v>2</v>
      </c>
      <c r="G263" s="75" t="s">
        <v>122</v>
      </c>
      <c r="H263" s="76">
        <v>5</v>
      </c>
      <c r="I263" s="84">
        <v>0</v>
      </c>
      <c r="J263" s="85">
        <v>0</v>
      </c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</row>
    <row r="264" spans="1:21">
      <c r="A264" s="75"/>
      <c r="B264" s="81" t="str">
        <f t="shared" si="2"/>
        <v>월</v>
      </c>
      <c r="C264" s="81" t="str">
        <f t="shared" si="3"/>
        <v>26년 4월 3주차</v>
      </c>
      <c r="D264" s="82">
        <v>46127</v>
      </c>
      <c r="E264" s="76" t="s">
        <v>58</v>
      </c>
      <c r="F264" s="83" t="s">
        <v>2</v>
      </c>
      <c r="G264" s="75" t="s">
        <v>154</v>
      </c>
      <c r="H264" s="76">
        <v>5</v>
      </c>
      <c r="I264" s="84">
        <v>0</v>
      </c>
      <c r="J264" s="85">
        <v>0</v>
      </c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</row>
    <row r="265" spans="1:21">
      <c r="A265" s="75"/>
      <c r="B265" s="81" t="str">
        <f t="shared" si="2"/>
        <v>월</v>
      </c>
      <c r="C265" s="81" t="str">
        <f t="shared" si="3"/>
        <v>26년 4월 3주차</v>
      </c>
      <c r="D265" s="82">
        <v>46127</v>
      </c>
      <c r="E265" s="76" t="s">
        <v>58</v>
      </c>
      <c r="F265" s="83" t="s">
        <v>2</v>
      </c>
      <c r="G265" s="75" t="s">
        <v>101</v>
      </c>
      <c r="H265" s="76">
        <v>7</v>
      </c>
      <c r="I265" s="84">
        <v>0</v>
      </c>
      <c r="J265" s="85">
        <v>0</v>
      </c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</row>
    <row r="266" spans="1:21">
      <c r="A266" s="75"/>
      <c r="B266" s="81" t="str">
        <f t="shared" si="2"/>
        <v>월</v>
      </c>
      <c r="C266" s="81" t="str">
        <f t="shared" si="3"/>
        <v>26년 4월 3주차</v>
      </c>
      <c r="D266" s="82">
        <v>46127</v>
      </c>
      <c r="E266" s="76" t="s">
        <v>58</v>
      </c>
      <c r="F266" s="83" t="s">
        <v>2</v>
      </c>
      <c r="G266" s="75" t="s">
        <v>117</v>
      </c>
      <c r="H266" s="76">
        <v>1</v>
      </c>
      <c r="I266" s="84">
        <v>0</v>
      </c>
      <c r="J266" s="85">
        <v>0</v>
      </c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</row>
    <row r="267" spans="1:21">
      <c r="A267" s="75"/>
      <c r="B267" s="81" t="str">
        <f t="shared" si="2"/>
        <v>월</v>
      </c>
      <c r="C267" s="81" t="str">
        <f t="shared" si="3"/>
        <v>26년 4월 3주차</v>
      </c>
      <c r="D267" s="82">
        <v>46127</v>
      </c>
      <c r="E267" s="76" t="s">
        <v>58</v>
      </c>
      <c r="F267" s="83" t="s">
        <v>2</v>
      </c>
      <c r="G267" s="75" t="s">
        <v>144</v>
      </c>
      <c r="H267" s="76">
        <v>5</v>
      </c>
      <c r="I267" s="84">
        <v>0</v>
      </c>
      <c r="J267" s="85">
        <v>0</v>
      </c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</row>
    <row r="268" spans="1:21">
      <c r="A268" s="75"/>
      <c r="B268" s="81" t="str">
        <f t="shared" si="2"/>
        <v>월</v>
      </c>
      <c r="C268" s="81" t="str">
        <f t="shared" si="3"/>
        <v>26년 4월 3주차</v>
      </c>
      <c r="D268" s="82">
        <v>46127</v>
      </c>
      <c r="E268" s="76" t="s">
        <v>58</v>
      </c>
      <c r="F268" s="83" t="s">
        <v>2</v>
      </c>
      <c r="G268" s="75" t="s">
        <v>155</v>
      </c>
      <c r="H268" s="76">
        <v>5</v>
      </c>
      <c r="I268" s="84">
        <v>0</v>
      </c>
      <c r="J268" s="85">
        <v>0</v>
      </c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</row>
    <row r="269" spans="1:21">
      <c r="A269" s="75"/>
      <c r="B269" s="81" t="str">
        <f t="shared" si="2"/>
        <v>월</v>
      </c>
      <c r="C269" s="81" t="str">
        <f t="shared" si="3"/>
        <v>26년 4월 3주차</v>
      </c>
      <c r="D269" s="82">
        <v>46127</v>
      </c>
      <c r="E269" s="76" t="s">
        <v>58</v>
      </c>
      <c r="F269" s="83" t="s">
        <v>2</v>
      </c>
      <c r="G269" s="75" t="s">
        <v>107</v>
      </c>
      <c r="H269" s="76">
        <v>1</v>
      </c>
      <c r="I269" s="84">
        <v>0</v>
      </c>
      <c r="J269" s="85">
        <v>0</v>
      </c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</row>
    <row r="270" spans="1:21">
      <c r="A270" s="75"/>
      <c r="B270" s="81" t="str">
        <f t="shared" si="2"/>
        <v>월</v>
      </c>
      <c r="C270" s="81" t="str">
        <f t="shared" si="3"/>
        <v>26년 4월 3주차</v>
      </c>
      <c r="D270" s="82">
        <v>46128</v>
      </c>
      <c r="E270" s="76" t="s">
        <v>58</v>
      </c>
      <c r="F270" s="83" t="s">
        <v>2</v>
      </c>
      <c r="G270" s="75" t="s">
        <v>96</v>
      </c>
      <c r="H270" s="76">
        <v>5</v>
      </c>
      <c r="I270" s="84">
        <v>2</v>
      </c>
      <c r="J270" s="85">
        <v>172800</v>
      </c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</row>
    <row r="271" spans="1:21">
      <c r="A271" s="75"/>
      <c r="B271" s="81" t="str">
        <f t="shared" si="2"/>
        <v>월</v>
      </c>
      <c r="C271" s="81" t="str">
        <f t="shared" si="3"/>
        <v>26년 4월 3주차</v>
      </c>
      <c r="D271" s="82">
        <v>46128</v>
      </c>
      <c r="E271" s="76" t="s">
        <v>58</v>
      </c>
      <c r="F271" s="83" t="s">
        <v>2</v>
      </c>
      <c r="G271" s="75" t="s">
        <v>108</v>
      </c>
      <c r="H271" s="76">
        <v>10</v>
      </c>
      <c r="I271" s="84">
        <v>2</v>
      </c>
      <c r="J271" s="85">
        <v>304200</v>
      </c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</row>
    <row r="272" spans="1:21">
      <c r="A272" s="75"/>
      <c r="B272" s="81" t="str">
        <f t="shared" si="2"/>
        <v>월</v>
      </c>
      <c r="C272" s="81" t="str">
        <f t="shared" si="3"/>
        <v>26년 4월 3주차</v>
      </c>
      <c r="D272" s="82">
        <v>46128</v>
      </c>
      <c r="E272" s="76" t="s">
        <v>58</v>
      </c>
      <c r="F272" s="83" t="s">
        <v>2</v>
      </c>
      <c r="G272" s="75" t="s">
        <v>156</v>
      </c>
      <c r="H272" s="76">
        <v>15</v>
      </c>
      <c r="I272" s="84">
        <v>4</v>
      </c>
      <c r="J272" s="85">
        <v>428400</v>
      </c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</row>
    <row r="273" spans="1:21">
      <c r="A273" s="75"/>
      <c r="B273" s="81" t="str">
        <f t="shared" si="2"/>
        <v>월</v>
      </c>
      <c r="C273" s="81" t="str">
        <f t="shared" si="3"/>
        <v>26년 4월 3주차</v>
      </c>
      <c r="D273" s="82">
        <v>46128</v>
      </c>
      <c r="E273" s="76" t="s">
        <v>58</v>
      </c>
      <c r="F273" s="83" t="s">
        <v>2</v>
      </c>
      <c r="G273" s="75" t="s">
        <v>115</v>
      </c>
      <c r="H273" s="76">
        <v>3</v>
      </c>
      <c r="I273" s="84">
        <v>1</v>
      </c>
      <c r="J273" s="85">
        <v>134100</v>
      </c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</row>
    <row r="274" spans="1:21">
      <c r="A274" s="75"/>
      <c r="B274" s="81" t="str">
        <f t="shared" si="2"/>
        <v>월</v>
      </c>
      <c r="C274" s="81" t="str">
        <f t="shared" si="3"/>
        <v>26년 4월 3주차</v>
      </c>
      <c r="D274" s="82">
        <v>46128</v>
      </c>
      <c r="E274" s="76" t="s">
        <v>58</v>
      </c>
      <c r="F274" s="83" t="s">
        <v>2</v>
      </c>
      <c r="G274" s="75" t="s">
        <v>118</v>
      </c>
      <c r="H274" s="76">
        <v>20</v>
      </c>
      <c r="I274" s="84">
        <v>0</v>
      </c>
      <c r="J274" s="85">
        <v>0</v>
      </c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</row>
    <row r="275" spans="1:21">
      <c r="A275" s="75"/>
      <c r="B275" s="81" t="str">
        <f t="shared" si="2"/>
        <v>월</v>
      </c>
      <c r="C275" s="81" t="str">
        <f t="shared" si="3"/>
        <v>26년 4월 3주차</v>
      </c>
      <c r="D275" s="82">
        <v>46128</v>
      </c>
      <c r="E275" s="76" t="s">
        <v>58</v>
      </c>
      <c r="F275" s="83" t="s">
        <v>2</v>
      </c>
      <c r="G275" s="75" t="s">
        <v>95</v>
      </c>
      <c r="H275" s="76">
        <v>2</v>
      </c>
      <c r="I275" s="84">
        <v>0</v>
      </c>
      <c r="J275" s="85">
        <v>0</v>
      </c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</row>
    <row r="276" spans="1:21">
      <c r="A276" s="75"/>
      <c r="B276" s="81" t="str">
        <f t="shared" si="2"/>
        <v>월</v>
      </c>
      <c r="C276" s="81" t="str">
        <f t="shared" si="3"/>
        <v>26년 4월 3주차</v>
      </c>
      <c r="D276" s="82">
        <v>46128</v>
      </c>
      <c r="E276" s="76" t="s">
        <v>58</v>
      </c>
      <c r="F276" s="83" t="s">
        <v>2</v>
      </c>
      <c r="G276" s="75" t="s">
        <v>140</v>
      </c>
      <c r="H276" s="76">
        <v>18</v>
      </c>
      <c r="I276" s="84">
        <v>0</v>
      </c>
      <c r="J276" s="85">
        <v>0</v>
      </c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</row>
    <row r="277" spans="1:21">
      <c r="A277" s="75"/>
      <c r="B277" s="81" t="str">
        <f t="shared" si="2"/>
        <v>월</v>
      </c>
      <c r="C277" s="81" t="str">
        <f t="shared" si="3"/>
        <v>26년 4월 3주차</v>
      </c>
      <c r="D277" s="82">
        <v>46128</v>
      </c>
      <c r="E277" s="76" t="s">
        <v>58</v>
      </c>
      <c r="F277" s="83" t="s">
        <v>2</v>
      </c>
      <c r="G277" s="75" t="s">
        <v>92</v>
      </c>
      <c r="H277" s="76">
        <v>2</v>
      </c>
      <c r="I277" s="84">
        <v>0</v>
      </c>
      <c r="J277" s="85">
        <v>0</v>
      </c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</row>
    <row r="278" spans="1:21">
      <c r="A278" s="75"/>
      <c r="B278" s="81" t="str">
        <f t="shared" si="2"/>
        <v>월</v>
      </c>
      <c r="C278" s="81" t="str">
        <f t="shared" si="3"/>
        <v>26년 4월 3주차</v>
      </c>
      <c r="D278" s="82">
        <v>46128</v>
      </c>
      <c r="E278" s="76" t="s">
        <v>58</v>
      </c>
      <c r="F278" s="83" t="s">
        <v>2</v>
      </c>
      <c r="G278" s="75" t="s">
        <v>93</v>
      </c>
      <c r="H278" s="76">
        <v>10</v>
      </c>
      <c r="I278" s="84">
        <v>2</v>
      </c>
      <c r="J278" s="85">
        <v>250200</v>
      </c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</row>
    <row r="279" spans="1:21">
      <c r="A279" s="75"/>
      <c r="B279" s="81" t="str">
        <f t="shared" si="2"/>
        <v>월</v>
      </c>
      <c r="C279" s="81" t="str">
        <f t="shared" si="3"/>
        <v>26년 4월 3주차</v>
      </c>
      <c r="D279" s="82">
        <v>46128</v>
      </c>
      <c r="E279" s="76" t="s">
        <v>58</v>
      </c>
      <c r="F279" s="83" t="s">
        <v>2</v>
      </c>
      <c r="G279" s="75" t="s">
        <v>157</v>
      </c>
      <c r="H279" s="76">
        <v>5</v>
      </c>
      <c r="I279" s="84">
        <v>0</v>
      </c>
      <c r="J279" s="85">
        <v>0</v>
      </c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</row>
    <row r="280" spans="1:21">
      <c r="A280" s="75"/>
      <c r="B280" s="81" t="str">
        <f t="shared" si="2"/>
        <v>월</v>
      </c>
      <c r="C280" s="81" t="str">
        <f t="shared" si="3"/>
        <v>26년 4월 3주차</v>
      </c>
      <c r="D280" s="82">
        <v>46128</v>
      </c>
      <c r="E280" s="76" t="s">
        <v>58</v>
      </c>
      <c r="F280" s="83" t="s">
        <v>2</v>
      </c>
      <c r="G280" s="75" t="s">
        <v>158</v>
      </c>
      <c r="H280" s="76">
        <v>1</v>
      </c>
      <c r="I280" s="84">
        <v>0</v>
      </c>
      <c r="J280" s="85">
        <v>0</v>
      </c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</row>
    <row r="281" spans="1:21">
      <c r="A281" s="75"/>
      <c r="B281" s="81" t="str">
        <f t="shared" si="2"/>
        <v>월</v>
      </c>
      <c r="C281" s="81" t="str">
        <f t="shared" si="3"/>
        <v>26년 4월 3주차</v>
      </c>
      <c r="D281" s="82">
        <v>46128</v>
      </c>
      <c r="E281" s="76" t="s">
        <v>58</v>
      </c>
      <c r="F281" s="83" t="s">
        <v>2</v>
      </c>
      <c r="G281" s="75" t="s">
        <v>129</v>
      </c>
      <c r="H281" s="76">
        <v>2</v>
      </c>
      <c r="I281" s="84">
        <v>0</v>
      </c>
      <c r="J281" s="85">
        <v>0</v>
      </c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</row>
    <row r="282" spans="1:21">
      <c r="A282" s="75"/>
      <c r="B282" s="81" t="str">
        <f t="shared" si="2"/>
        <v>월</v>
      </c>
      <c r="C282" s="81" t="str">
        <f t="shared" si="3"/>
        <v>26년 4월 3주차</v>
      </c>
      <c r="D282" s="82">
        <v>46128</v>
      </c>
      <c r="E282" s="76" t="s">
        <v>58</v>
      </c>
      <c r="F282" s="83" t="s">
        <v>2</v>
      </c>
      <c r="G282" s="75" t="s">
        <v>126</v>
      </c>
      <c r="H282" s="76">
        <v>2</v>
      </c>
      <c r="I282" s="84">
        <v>0</v>
      </c>
      <c r="J282" s="85">
        <v>0</v>
      </c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</row>
    <row r="283" spans="1:21">
      <c r="A283" s="75"/>
      <c r="B283" s="81" t="str">
        <f t="shared" si="2"/>
        <v>월</v>
      </c>
      <c r="C283" s="81" t="str">
        <f t="shared" si="3"/>
        <v>26년 4월 3주차</v>
      </c>
      <c r="D283" s="82">
        <v>46128</v>
      </c>
      <c r="E283" s="76" t="s">
        <v>58</v>
      </c>
      <c r="F283" s="83" t="s">
        <v>2</v>
      </c>
      <c r="G283" s="75" t="s">
        <v>159</v>
      </c>
      <c r="H283" s="76">
        <v>1</v>
      </c>
      <c r="I283" s="84">
        <v>0</v>
      </c>
      <c r="J283" s="85">
        <v>0</v>
      </c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</row>
    <row r="284" spans="1:21">
      <c r="A284" s="75"/>
      <c r="B284" s="81" t="str">
        <f t="shared" si="2"/>
        <v>월</v>
      </c>
      <c r="C284" s="81" t="str">
        <f t="shared" si="3"/>
        <v>26년 4월 3주차</v>
      </c>
      <c r="D284" s="82">
        <v>46128</v>
      </c>
      <c r="E284" s="76" t="s">
        <v>58</v>
      </c>
      <c r="F284" s="83" t="s">
        <v>2</v>
      </c>
      <c r="G284" s="75" t="s">
        <v>91</v>
      </c>
      <c r="H284" s="76">
        <v>5</v>
      </c>
      <c r="I284" s="84">
        <v>0</v>
      </c>
      <c r="J284" s="85">
        <v>0</v>
      </c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</row>
    <row r="285" spans="1:21">
      <c r="A285" s="75"/>
      <c r="B285" s="81" t="str">
        <f t="shared" si="2"/>
        <v>월</v>
      </c>
      <c r="C285" s="81" t="str">
        <f t="shared" si="3"/>
        <v>26년 4월 3주차</v>
      </c>
      <c r="D285" s="82">
        <v>46128</v>
      </c>
      <c r="E285" s="76" t="s">
        <v>58</v>
      </c>
      <c r="F285" s="83" t="s">
        <v>2</v>
      </c>
      <c r="G285" s="75" t="s">
        <v>112</v>
      </c>
      <c r="H285" s="76">
        <v>8</v>
      </c>
      <c r="I285" s="84">
        <v>0</v>
      </c>
      <c r="J285" s="85">
        <v>0</v>
      </c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</row>
    <row r="286" spans="1:21">
      <c r="A286" s="75"/>
      <c r="B286" s="81" t="str">
        <f t="shared" si="2"/>
        <v>월</v>
      </c>
      <c r="C286" s="81" t="str">
        <f t="shared" si="3"/>
        <v>26년 4월 3주차</v>
      </c>
      <c r="D286" s="82">
        <v>46128</v>
      </c>
      <c r="E286" s="76" t="s">
        <v>58</v>
      </c>
      <c r="F286" s="83" t="s">
        <v>2</v>
      </c>
      <c r="G286" s="75" t="s">
        <v>143</v>
      </c>
      <c r="H286" s="76">
        <v>10</v>
      </c>
      <c r="I286" s="84">
        <v>0</v>
      </c>
      <c r="J286" s="85">
        <v>0</v>
      </c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</row>
    <row r="287" spans="1:21">
      <c r="A287" s="75"/>
      <c r="B287" s="81" t="str">
        <f t="shared" si="2"/>
        <v>월</v>
      </c>
      <c r="C287" s="81" t="str">
        <f t="shared" si="3"/>
        <v>26년 4월 3주차</v>
      </c>
      <c r="D287" s="82">
        <v>46128</v>
      </c>
      <c r="E287" s="76" t="s">
        <v>58</v>
      </c>
      <c r="F287" s="83" t="s">
        <v>2</v>
      </c>
      <c r="G287" s="75" t="s">
        <v>98</v>
      </c>
      <c r="H287" s="76">
        <v>1</v>
      </c>
      <c r="I287" s="84">
        <v>1</v>
      </c>
      <c r="J287" s="85">
        <v>80100</v>
      </c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</row>
    <row r="288" spans="1:21">
      <c r="A288" s="75"/>
      <c r="B288" s="81" t="str">
        <f t="shared" si="2"/>
        <v>월</v>
      </c>
      <c r="C288" s="81" t="str">
        <f t="shared" si="3"/>
        <v>26년 4월 3주차</v>
      </c>
      <c r="D288" s="82">
        <v>46128</v>
      </c>
      <c r="E288" s="76" t="s">
        <v>58</v>
      </c>
      <c r="F288" s="83" t="s">
        <v>2</v>
      </c>
      <c r="G288" s="75" t="s">
        <v>109</v>
      </c>
      <c r="H288" s="76">
        <v>4</v>
      </c>
      <c r="I288" s="84">
        <v>3</v>
      </c>
      <c r="J288" s="85">
        <v>348300</v>
      </c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</row>
    <row r="289" spans="1:21">
      <c r="A289" s="75"/>
      <c r="B289" s="81" t="str">
        <f t="shared" si="2"/>
        <v>월</v>
      </c>
      <c r="C289" s="81" t="str">
        <f t="shared" si="3"/>
        <v>26년 4월 3주차</v>
      </c>
      <c r="D289" s="82">
        <v>46128</v>
      </c>
      <c r="E289" s="76" t="s">
        <v>58</v>
      </c>
      <c r="F289" s="83" t="s">
        <v>2</v>
      </c>
      <c r="G289" s="75" t="s">
        <v>151</v>
      </c>
      <c r="H289" s="76">
        <v>1</v>
      </c>
      <c r="I289" s="84">
        <v>1</v>
      </c>
      <c r="J289" s="85">
        <v>101150</v>
      </c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</row>
    <row r="290" spans="1:21">
      <c r="A290" s="75"/>
      <c r="B290" s="81" t="str">
        <f t="shared" si="2"/>
        <v>월</v>
      </c>
      <c r="C290" s="81" t="str">
        <f t="shared" si="3"/>
        <v>26년 4월 3주차</v>
      </c>
      <c r="D290" s="82">
        <v>46128</v>
      </c>
      <c r="E290" s="76" t="s">
        <v>58</v>
      </c>
      <c r="F290" s="83" t="s">
        <v>2</v>
      </c>
      <c r="G290" s="75" t="s">
        <v>88</v>
      </c>
      <c r="H290" s="76">
        <v>1</v>
      </c>
      <c r="I290" s="84">
        <v>0</v>
      </c>
      <c r="J290" s="85">
        <v>0</v>
      </c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</row>
    <row r="291" spans="1:21">
      <c r="A291" s="75"/>
      <c r="B291" s="81" t="str">
        <f t="shared" si="2"/>
        <v>월</v>
      </c>
      <c r="C291" s="81" t="str">
        <f t="shared" si="3"/>
        <v>26년 4월 3주차</v>
      </c>
      <c r="D291" s="82">
        <v>46128</v>
      </c>
      <c r="E291" s="76" t="s">
        <v>58</v>
      </c>
      <c r="F291" s="83" t="s">
        <v>2</v>
      </c>
      <c r="G291" s="75" t="s">
        <v>103</v>
      </c>
      <c r="H291" s="76">
        <v>5</v>
      </c>
      <c r="I291" s="84">
        <v>0</v>
      </c>
      <c r="J291" s="85">
        <v>0</v>
      </c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</row>
    <row r="292" spans="1:21">
      <c r="A292" s="75"/>
      <c r="B292" s="81" t="str">
        <f t="shared" si="2"/>
        <v>월</v>
      </c>
      <c r="C292" s="81" t="str">
        <f t="shared" si="3"/>
        <v>26년 4월 3주차</v>
      </c>
      <c r="D292" s="82">
        <v>46128</v>
      </c>
      <c r="E292" s="76" t="s">
        <v>58</v>
      </c>
      <c r="F292" s="83" t="s">
        <v>2</v>
      </c>
      <c r="G292" s="75" t="s">
        <v>97</v>
      </c>
      <c r="H292" s="76">
        <v>1</v>
      </c>
      <c r="I292" s="84">
        <v>0</v>
      </c>
      <c r="J292" s="85">
        <v>0</v>
      </c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</row>
    <row r="293" spans="1:21">
      <c r="A293" s="75"/>
      <c r="B293" s="81" t="str">
        <f t="shared" si="2"/>
        <v>월</v>
      </c>
      <c r="C293" s="81" t="str">
        <f t="shared" si="3"/>
        <v>26년 4월 3주차</v>
      </c>
      <c r="D293" s="82">
        <v>46128</v>
      </c>
      <c r="E293" s="76" t="s">
        <v>58</v>
      </c>
      <c r="F293" s="83" t="s">
        <v>2</v>
      </c>
      <c r="G293" s="75" t="s">
        <v>132</v>
      </c>
      <c r="H293" s="76">
        <v>5</v>
      </c>
      <c r="I293" s="84">
        <v>0</v>
      </c>
      <c r="J293" s="85">
        <v>0</v>
      </c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</row>
    <row r="294" spans="1:21">
      <c r="A294" s="75"/>
      <c r="B294" s="81" t="str">
        <f t="shared" si="2"/>
        <v>월</v>
      </c>
      <c r="C294" s="81" t="str">
        <f t="shared" si="3"/>
        <v>26년 4월 3주차</v>
      </c>
      <c r="D294" s="82">
        <v>46128</v>
      </c>
      <c r="E294" s="76" t="s">
        <v>58</v>
      </c>
      <c r="F294" s="83" t="s">
        <v>2</v>
      </c>
      <c r="G294" s="75" t="s">
        <v>160</v>
      </c>
      <c r="H294" s="76">
        <v>1</v>
      </c>
      <c r="I294" s="84">
        <v>0</v>
      </c>
      <c r="J294" s="85">
        <v>0</v>
      </c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</row>
    <row r="295" spans="1:21">
      <c r="A295" s="75"/>
      <c r="B295" s="81" t="str">
        <f t="shared" si="2"/>
        <v>월</v>
      </c>
      <c r="C295" s="81" t="str">
        <f t="shared" si="3"/>
        <v>26년 4월 3주차</v>
      </c>
      <c r="D295" s="82">
        <v>46128</v>
      </c>
      <c r="E295" s="76" t="s">
        <v>58</v>
      </c>
      <c r="F295" s="83" t="s">
        <v>2</v>
      </c>
      <c r="G295" s="75" t="s">
        <v>101</v>
      </c>
      <c r="H295" s="76">
        <v>4</v>
      </c>
      <c r="I295" s="84">
        <v>0</v>
      </c>
      <c r="J295" s="85">
        <v>0</v>
      </c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</row>
    <row r="296" spans="1:21">
      <c r="A296" s="75"/>
      <c r="B296" s="81" t="str">
        <f t="shared" si="2"/>
        <v>월</v>
      </c>
      <c r="C296" s="81" t="str">
        <f t="shared" si="3"/>
        <v>26년 4월 3주차</v>
      </c>
      <c r="D296" s="82">
        <v>46129</v>
      </c>
      <c r="E296" s="76" t="s">
        <v>58</v>
      </c>
      <c r="F296" s="83" t="s">
        <v>2</v>
      </c>
      <c r="G296" s="75" t="s">
        <v>161</v>
      </c>
      <c r="H296" s="76">
        <v>1</v>
      </c>
      <c r="I296" s="84">
        <v>1</v>
      </c>
      <c r="J296" s="85">
        <v>50150</v>
      </c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</row>
    <row r="297" spans="1:21">
      <c r="A297" s="75"/>
      <c r="B297" s="81" t="str">
        <f t="shared" si="2"/>
        <v>월</v>
      </c>
      <c r="C297" s="81" t="str">
        <f t="shared" si="3"/>
        <v>26년 4월 3주차</v>
      </c>
      <c r="D297" s="82">
        <v>46129</v>
      </c>
      <c r="E297" s="76" t="s">
        <v>58</v>
      </c>
      <c r="F297" s="83" t="s">
        <v>2</v>
      </c>
      <c r="G297" s="75" t="s">
        <v>139</v>
      </c>
      <c r="H297" s="76">
        <v>1</v>
      </c>
      <c r="I297" s="84">
        <v>0</v>
      </c>
      <c r="J297" s="85">
        <v>0</v>
      </c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</row>
    <row r="298" spans="1:21">
      <c r="A298" s="75"/>
      <c r="B298" s="81" t="str">
        <f t="shared" si="2"/>
        <v>월</v>
      </c>
      <c r="C298" s="81" t="str">
        <f t="shared" si="3"/>
        <v>26년 4월 3주차</v>
      </c>
      <c r="D298" s="82">
        <v>46129</v>
      </c>
      <c r="E298" s="76" t="s">
        <v>58</v>
      </c>
      <c r="F298" s="83" t="s">
        <v>2</v>
      </c>
      <c r="G298" s="75" t="s">
        <v>162</v>
      </c>
      <c r="H298" s="76">
        <v>2</v>
      </c>
      <c r="I298" s="84">
        <v>0</v>
      </c>
      <c r="J298" s="85">
        <v>0</v>
      </c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</row>
    <row r="299" spans="1:21">
      <c r="A299" s="75"/>
      <c r="B299" s="81" t="str">
        <f t="shared" si="2"/>
        <v>월</v>
      </c>
      <c r="C299" s="81" t="str">
        <f t="shared" si="3"/>
        <v>26년 4월 3주차</v>
      </c>
      <c r="D299" s="82">
        <v>46129</v>
      </c>
      <c r="E299" s="76" t="s">
        <v>58</v>
      </c>
      <c r="F299" s="83" t="s">
        <v>2</v>
      </c>
      <c r="G299" s="75" t="s">
        <v>131</v>
      </c>
      <c r="H299" s="76">
        <v>9</v>
      </c>
      <c r="I299" s="84">
        <v>0</v>
      </c>
      <c r="J299" s="85">
        <v>0</v>
      </c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</row>
    <row r="300" spans="1:21">
      <c r="A300" s="75"/>
      <c r="B300" s="81" t="str">
        <f t="shared" si="2"/>
        <v>월</v>
      </c>
      <c r="C300" s="81" t="str">
        <f t="shared" si="3"/>
        <v>26년 4월 3주차</v>
      </c>
      <c r="D300" s="82">
        <v>46129</v>
      </c>
      <c r="E300" s="76" t="s">
        <v>58</v>
      </c>
      <c r="F300" s="83" t="s">
        <v>2</v>
      </c>
      <c r="G300" s="75" t="s">
        <v>101</v>
      </c>
      <c r="H300" s="76">
        <v>10</v>
      </c>
      <c r="I300" s="84">
        <v>0</v>
      </c>
      <c r="J300" s="85">
        <v>0</v>
      </c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</row>
    <row r="301" spans="1:21">
      <c r="A301" s="75"/>
      <c r="B301" s="81" t="str">
        <f t="shared" si="2"/>
        <v>월</v>
      </c>
      <c r="C301" s="81" t="str">
        <f t="shared" si="3"/>
        <v>26년 4월 3주차</v>
      </c>
      <c r="D301" s="82">
        <v>46129</v>
      </c>
      <c r="E301" s="76" t="s">
        <v>58</v>
      </c>
      <c r="F301" s="83" t="s">
        <v>2</v>
      </c>
      <c r="G301" s="75" t="s">
        <v>143</v>
      </c>
      <c r="H301" s="76">
        <v>2</v>
      </c>
      <c r="I301" s="84">
        <v>0</v>
      </c>
      <c r="J301" s="85">
        <v>0</v>
      </c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</row>
    <row r="302" spans="1:21">
      <c r="A302" s="75"/>
      <c r="B302" s="81" t="str">
        <f t="shared" si="2"/>
        <v>월</v>
      </c>
      <c r="C302" s="81" t="str">
        <f t="shared" si="3"/>
        <v>26년 4월 3주차</v>
      </c>
      <c r="D302" s="82">
        <v>46129</v>
      </c>
      <c r="E302" s="76" t="s">
        <v>58</v>
      </c>
      <c r="F302" s="83" t="s">
        <v>2</v>
      </c>
      <c r="G302" s="75" t="s">
        <v>114</v>
      </c>
      <c r="H302" s="76">
        <v>2</v>
      </c>
      <c r="I302" s="84">
        <v>0</v>
      </c>
      <c r="J302" s="85">
        <v>0</v>
      </c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</row>
    <row r="303" spans="1:21">
      <c r="A303" s="75"/>
      <c r="B303" s="81" t="str">
        <f t="shared" si="2"/>
        <v>월</v>
      </c>
      <c r="C303" s="81" t="str">
        <f t="shared" si="3"/>
        <v>26년 4월 3주차</v>
      </c>
      <c r="D303" s="82">
        <v>46129</v>
      </c>
      <c r="E303" s="76" t="s">
        <v>58</v>
      </c>
      <c r="F303" s="83" t="s">
        <v>2</v>
      </c>
      <c r="G303" s="75" t="s">
        <v>115</v>
      </c>
      <c r="H303" s="76">
        <v>2</v>
      </c>
      <c r="I303" s="84">
        <v>0</v>
      </c>
      <c r="J303" s="85">
        <v>0</v>
      </c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</row>
    <row r="304" spans="1:21">
      <c r="A304" s="75"/>
      <c r="B304" s="81" t="str">
        <f t="shared" si="2"/>
        <v>월</v>
      </c>
      <c r="C304" s="81" t="str">
        <f t="shared" si="3"/>
        <v>26년 4월 3주차</v>
      </c>
      <c r="D304" s="82">
        <v>46129</v>
      </c>
      <c r="E304" s="76" t="s">
        <v>58</v>
      </c>
      <c r="F304" s="83" t="s">
        <v>2</v>
      </c>
      <c r="G304" s="75" t="s">
        <v>109</v>
      </c>
      <c r="H304" s="76">
        <v>13</v>
      </c>
      <c r="I304" s="84">
        <v>1</v>
      </c>
      <c r="J304" s="85">
        <v>116100</v>
      </c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</row>
    <row r="305" spans="1:21">
      <c r="A305" s="75"/>
      <c r="B305" s="81" t="str">
        <f t="shared" si="2"/>
        <v>월</v>
      </c>
      <c r="C305" s="81" t="str">
        <f t="shared" si="3"/>
        <v>26년 4월 3주차</v>
      </c>
      <c r="D305" s="82">
        <v>46129</v>
      </c>
      <c r="E305" s="76" t="s">
        <v>58</v>
      </c>
      <c r="F305" s="83" t="s">
        <v>2</v>
      </c>
      <c r="G305" s="75" t="s">
        <v>118</v>
      </c>
      <c r="H305" s="76">
        <v>1</v>
      </c>
      <c r="I305" s="84">
        <v>0</v>
      </c>
      <c r="J305" s="85">
        <v>0</v>
      </c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</row>
    <row r="306" spans="1:21">
      <c r="A306" s="75"/>
      <c r="B306" s="81" t="str">
        <f t="shared" si="2"/>
        <v>월</v>
      </c>
      <c r="C306" s="81" t="str">
        <f t="shared" si="3"/>
        <v>26년 4월 3주차</v>
      </c>
      <c r="D306" s="82">
        <v>46129</v>
      </c>
      <c r="E306" s="76" t="s">
        <v>58</v>
      </c>
      <c r="F306" s="83" t="s">
        <v>2</v>
      </c>
      <c r="G306" s="75" t="s">
        <v>119</v>
      </c>
      <c r="H306" s="76">
        <v>12</v>
      </c>
      <c r="I306" s="84">
        <v>0</v>
      </c>
      <c r="J306" s="85">
        <v>0</v>
      </c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</row>
    <row r="307" spans="1:21">
      <c r="A307" s="75"/>
      <c r="B307" s="81" t="str">
        <f t="shared" si="2"/>
        <v>월</v>
      </c>
      <c r="C307" s="81" t="str">
        <f t="shared" si="3"/>
        <v>26년 4월 3주차</v>
      </c>
      <c r="D307" s="82">
        <v>46129</v>
      </c>
      <c r="E307" s="76" t="s">
        <v>58</v>
      </c>
      <c r="F307" s="83" t="s">
        <v>2</v>
      </c>
      <c r="G307" s="75" t="s">
        <v>135</v>
      </c>
      <c r="H307" s="76">
        <v>1</v>
      </c>
      <c r="I307" s="84">
        <v>0</v>
      </c>
      <c r="J307" s="85">
        <v>0</v>
      </c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</row>
    <row r="308" spans="1:21">
      <c r="A308" s="75"/>
      <c r="B308" s="81" t="str">
        <f t="shared" si="2"/>
        <v>월</v>
      </c>
      <c r="C308" s="81" t="str">
        <f t="shared" si="3"/>
        <v>26년 4월 3주차</v>
      </c>
      <c r="D308" s="82">
        <v>46129</v>
      </c>
      <c r="E308" s="76" t="s">
        <v>58</v>
      </c>
      <c r="F308" s="83" t="s">
        <v>2</v>
      </c>
      <c r="G308" s="75" t="s">
        <v>116</v>
      </c>
      <c r="H308" s="76">
        <v>8</v>
      </c>
      <c r="I308" s="84">
        <v>0</v>
      </c>
      <c r="J308" s="85">
        <v>0</v>
      </c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</row>
    <row r="309" spans="1:21">
      <c r="A309" s="75"/>
      <c r="B309" s="81" t="str">
        <f t="shared" si="2"/>
        <v>월</v>
      </c>
      <c r="C309" s="81" t="str">
        <f t="shared" si="3"/>
        <v>26년 4월 3주차</v>
      </c>
      <c r="D309" s="82">
        <v>46129</v>
      </c>
      <c r="E309" s="76" t="s">
        <v>58</v>
      </c>
      <c r="F309" s="83" t="s">
        <v>2</v>
      </c>
      <c r="G309" s="75" t="s">
        <v>97</v>
      </c>
      <c r="H309" s="76">
        <v>10</v>
      </c>
      <c r="I309" s="84">
        <v>0</v>
      </c>
      <c r="J309" s="85">
        <v>0</v>
      </c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</row>
    <row r="310" spans="1:21">
      <c r="A310" s="75"/>
      <c r="B310" s="81" t="str">
        <f t="shared" si="2"/>
        <v>월</v>
      </c>
      <c r="C310" s="81" t="str">
        <f t="shared" si="3"/>
        <v>26년 4월 3주차</v>
      </c>
      <c r="D310" s="82">
        <v>46129</v>
      </c>
      <c r="E310" s="76" t="s">
        <v>58</v>
      </c>
      <c r="F310" s="83" t="s">
        <v>2</v>
      </c>
      <c r="G310" s="75" t="s">
        <v>108</v>
      </c>
      <c r="H310" s="76">
        <v>6</v>
      </c>
      <c r="I310" s="84">
        <v>2</v>
      </c>
      <c r="J310" s="85">
        <v>304200</v>
      </c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</row>
    <row r="311" spans="1:21">
      <c r="A311" s="75"/>
      <c r="B311" s="81" t="str">
        <f t="shared" si="2"/>
        <v>월</v>
      </c>
      <c r="C311" s="81" t="str">
        <f t="shared" si="3"/>
        <v>26년 4월 3주차</v>
      </c>
      <c r="D311" s="82">
        <v>46129</v>
      </c>
      <c r="E311" s="76" t="s">
        <v>58</v>
      </c>
      <c r="F311" s="83" t="s">
        <v>2</v>
      </c>
      <c r="G311" s="75" t="s">
        <v>93</v>
      </c>
      <c r="H311" s="76">
        <v>5</v>
      </c>
      <c r="I311" s="84">
        <v>0</v>
      </c>
      <c r="J311" s="85">
        <v>0</v>
      </c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</row>
    <row r="312" spans="1:21">
      <c r="A312" s="75"/>
      <c r="B312" s="81" t="str">
        <f t="shared" si="2"/>
        <v>월</v>
      </c>
      <c r="C312" s="81" t="str">
        <f t="shared" si="3"/>
        <v>26년 4월 3주차</v>
      </c>
      <c r="D312" s="82">
        <v>46129</v>
      </c>
      <c r="E312" s="76" t="s">
        <v>58</v>
      </c>
      <c r="F312" s="83" t="s">
        <v>2</v>
      </c>
      <c r="G312" s="75" t="s">
        <v>132</v>
      </c>
      <c r="H312" s="76">
        <v>9</v>
      </c>
      <c r="I312" s="84">
        <v>1</v>
      </c>
      <c r="J312" s="85">
        <v>116100</v>
      </c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</row>
    <row r="313" spans="1:21">
      <c r="A313" s="75"/>
      <c r="B313" s="81" t="str">
        <f t="shared" si="2"/>
        <v>월</v>
      </c>
      <c r="C313" s="81" t="str">
        <f t="shared" si="3"/>
        <v>26년 4월 3주차</v>
      </c>
      <c r="D313" s="82">
        <v>46129</v>
      </c>
      <c r="E313" s="76" t="s">
        <v>58</v>
      </c>
      <c r="F313" s="83" t="s">
        <v>2</v>
      </c>
      <c r="G313" s="75" t="s">
        <v>99</v>
      </c>
      <c r="H313" s="76">
        <v>11</v>
      </c>
      <c r="I313" s="84">
        <v>0</v>
      </c>
      <c r="J313" s="85">
        <v>0</v>
      </c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</row>
    <row r="314" spans="1:21">
      <c r="A314" s="75"/>
      <c r="B314" s="81" t="str">
        <f t="shared" si="2"/>
        <v>월</v>
      </c>
      <c r="C314" s="81" t="str">
        <f t="shared" si="3"/>
        <v>26년 4월 3주차</v>
      </c>
      <c r="D314" s="82">
        <v>46129</v>
      </c>
      <c r="E314" s="76" t="s">
        <v>58</v>
      </c>
      <c r="F314" s="83" t="s">
        <v>2</v>
      </c>
      <c r="G314" s="75" t="s">
        <v>92</v>
      </c>
      <c r="H314" s="76">
        <v>4</v>
      </c>
      <c r="I314" s="84">
        <v>1</v>
      </c>
      <c r="J314" s="85">
        <v>134100</v>
      </c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</row>
    <row r="315" spans="1:21">
      <c r="A315" s="75"/>
      <c r="B315" s="81" t="str">
        <f t="shared" si="2"/>
        <v>월</v>
      </c>
      <c r="C315" s="81" t="str">
        <f t="shared" si="3"/>
        <v>26년 4월 3주차</v>
      </c>
      <c r="D315" s="82">
        <v>46129</v>
      </c>
      <c r="E315" s="76" t="s">
        <v>58</v>
      </c>
      <c r="F315" s="83" t="s">
        <v>2</v>
      </c>
      <c r="G315" s="75" t="s">
        <v>163</v>
      </c>
      <c r="H315" s="76">
        <v>5</v>
      </c>
      <c r="I315" s="84">
        <v>2</v>
      </c>
      <c r="J315" s="85">
        <v>147600</v>
      </c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</row>
    <row r="316" spans="1:21">
      <c r="A316" s="75"/>
      <c r="B316" s="81" t="str">
        <f t="shared" si="2"/>
        <v>월</v>
      </c>
      <c r="C316" s="81" t="str">
        <f t="shared" si="3"/>
        <v>26년 4월 3주차</v>
      </c>
      <c r="D316" s="82">
        <v>46129</v>
      </c>
      <c r="E316" s="76" t="s">
        <v>58</v>
      </c>
      <c r="F316" s="83" t="s">
        <v>2</v>
      </c>
      <c r="G316" s="75" t="s">
        <v>96</v>
      </c>
      <c r="H316" s="76">
        <v>10</v>
      </c>
      <c r="I316" s="84">
        <v>2</v>
      </c>
      <c r="J316" s="85">
        <v>172800</v>
      </c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</row>
    <row r="317" spans="1:21">
      <c r="A317" s="75"/>
      <c r="B317" s="81" t="str">
        <f t="shared" si="2"/>
        <v>월</v>
      </c>
      <c r="C317" s="81" t="str">
        <f t="shared" si="3"/>
        <v>26년 4월 3주차</v>
      </c>
      <c r="D317" s="82">
        <v>46129</v>
      </c>
      <c r="E317" s="76" t="s">
        <v>58</v>
      </c>
      <c r="F317" s="83" t="s">
        <v>2</v>
      </c>
      <c r="G317" s="75" t="s">
        <v>164</v>
      </c>
      <c r="H317" s="76">
        <v>0</v>
      </c>
      <c r="I317" s="84">
        <v>2</v>
      </c>
      <c r="J317" s="85">
        <v>100300</v>
      </c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</row>
    <row r="318" spans="1:21">
      <c r="A318" s="75"/>
      <c r="B318" s="81" t="str">
        <f t="shared" si="2"/>
        <v>월</v>
      </c>
      <c r="C318" s="81" t="str">
        <f t="shared" si="3"/>
        <v>26년 4월 3주차</v>
      </c>
      <c r="D318" s="82">
        <v>46129</v>
      </c>
      <c r="E318" s="76" t="s">
        <v>58</v>
      </c>
      <c r="F318" s="83" t="s">
        <v>2</v>
      </c>
      <c r="G318" s="75" t="s">
        <v>165</v>
      </c>
      <c r="H318" s="76">
        <v>5</v>
      </c>
      <c r="I318" s="84">
        <v>0</v>
      </c>
      <c r="J318" s="85">
        <v>0</v>
      </c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</row>
    <row r="319" spans="1:21">
      <c r="A319" s="75"/>
      <c r="B319" s="81" t="str">
        <f t="shared" si="2"/>
        <v>월</v>
      </c>
      <c r="C319" s="81" t="str">
        <f t="shared" si="3"/>
        <v>26년 4월 3주차</v>
      </c>
      <c r="D319" s="82">
        <v>46129</v>
      </c>
      <c r="E319" s="76" t="s">
        <v>58</v>
      </c>
      <c r="F319" s="83" t="s">
        <v>2</v>
      </c>
      <c r="G319" s="75" t="s">
        <v>160</v>
      </c>
      <c r="H319" s="76">
        <v>1</v>
      </c>
      <c r="I319" s="84">
        <v>0</v>
      </c>
      <c r="J319" s="85">
        <v>0</v>
      </c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</row>
    <row r="320" spans="1:21">
      <c r="A320" s="75"/>
      <c r="B320" s="81" t="str">
        <f t="shared" si="2"/>
        <v>월</v>
      </c>
      <c r="C320" s="81" t="str">
        <f t="shared" si="3"/>
        <v>26년 4월 3주차</v>
      </c>
      <c r="D320" s="82">
        <v>46129</v>
      </c>
      <c r="E320" s="76" t="s">
        <v>58</v>
      </c>
      <c r="F320" s="83" t="s">
        <v>2</v>
      </c>
      <c r="G320" s="75" t="s">
        <v>146</v>
      </c>
      <c r="H320" s="76">
        <v>5</v>
      </c>
      <c r="I320" s="84">
        <v>0</v>
      </c>
      <c r="J320" s="85">
        <v>0</v>
      </c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</row>
    <row r="321" spans="1:21">
      <c r="A321" s="75"/>
      <c r="B321" s="81" t="str">
        <f t="shared" si="2"/>
        <v>월</v>
      </c>
      <c r="C321" s="81" t="str">
        <f t="shared" si="3"/>
        <v>26년 4월 3주차</v>
      </c>
      <c r="D321" s="82">
        <v>46129</v>
      </c>
      <c r="E321" s="76" t="s">
        <v>58</v>
      </c>
      <c r="F321" s="83" t="s">
        <v>2</v>
      </c>
      <c r="G321" s="75" t="s">
        <v>106</v>
      </c>
      <c r="H321" s="76">
        <v>5</v>
      </c>
      <c r="I321" s="84">
        <v>0</v>
      </c>
      <c r="J321" s="85">
        <v>0</v>
      </c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</row>
    <row r="322" spans="1:21">
      <c r="A322" s="75"/>
      <c r="B322" s="81" t="str">
        <f t="shared" si="2"/>
        <v>월</v>
      </c>
      <c r="C322" s="81" t="str">
        <f t="shared" si="3"/>
        <v>26년 4월 3주차</v>
      </c>
      <c r="D322" s="82">
        <v>46129</v>
      </c>
      <c r="E322" s="76" t="s">
        <v>58</v>
      </c>
      <c r="F322" s="83" t="s">
        <v>2</v>
      </c>
      <c r="G322" s="75" t="s">
        <v>98</v>
      </c>
      <c r="H322" s="76">
        <v>5</v>
      </c>
      <c r="I322" s="84">
        <v>0</v>
      </c>
      <c r="J322" s="85">
        <v>0</v>
      </c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</row>
    <row r="323" spans="1:21">
      <c r="A323" s="75"/>
      <c r="B323" s="81" t="str">
        <f t="shared" si="2"/>
        <v>월</v>
      </c>
      <c r="C323" s="81" t="str">
        <f t="shared" si="3"/>
        <v>26년 4월 3주차</v>
      </c>
      <c r="D323" s="82">
        <v>46130</v>
      </c>
      <c r="E323" s="76" t="s">
        <v>58</v>
      </c>
      <c r="F323" s="83" t="s">
        <v>2</v>
      </c>
      <c r="G323" s="75" t="s">
        <v>166</v>
      </c>
      <c r="H323" s="76">
        <v>5</v>
      </c>
      <c r="I323" s="84">
        <v>2</v>
      </c>
      <c r="J323" s="85">
        <v>100300</v>
      </c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</row>
    <row r="324" spans="1:21">
      <c r="A324" s="75"/>
      <c r="B324" s="81" t="str">
        <f t="shared" si="2"/>
        <v>월</v>
      </c>
      <c r="C324" s="81" t="str">
        <f t="shared" si="3"/>
        <v>26년 4월 3주차</v>
      </c>
      <c r="D324" s="82">
        <v>46130</v>
      </c>
      <c r="E324" s="76" t="s">
        <v>58</v>
      </c>
      <c r="F324" s="83" t="s">
        <v>2</v>
      </c>
      <c r="G324" s="75" t="s">
        <v>167</v>
      </c>
      <c r="H324" s="76">
        <v>5</v>
      </c>
      <c r="I324" s="84">
        <v>0</v>
      </c>
      <c r="J324" s="85">
        <v>0</v>
      </c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</row>
    <row r="325" spans="1:21">
      <c r="A325" s="75"/>
      <c r="B325" s="81" t="str">
        <f t="shared" si="2"/>
        <v>월</v>
      </c>
      <c r="C325" s="81" t="str">
        <f t="shared" si="3"/>
        <v>26년 4월 3주차</v>
      </c>
      <c r="D325" s="82">
        <v>46130</v>
      </c>
      <c r="E325" s="76" t="s">
        <v>58</v>
      </c>
      <c r="F325" s="83" t="s">
        <v>2</v>
      </c>
      <c r="G325" s="75" t="s">
        <v>118</v>
      </c>
      <c r="H325" s="76">
        <v>4</v>
      </c>
      <c r="I325" s="84">
        <v>0</v>
      </c>
      <c r="J325" s="85">
        <v>0</v>
      </c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</row>
    <row r="326" spans="1:21">
      <c r="A326" s="75"/>
      <c r="B326" s="81" t="str">
        <f t="shared" si="2"/>
        <v>월</v>
      </c>
      <c r="C326" s="81" t="str">
        <f t="shared" si="3"/>
        <v>26년 4월 3주차</v>
      </c>
      <c r="D326" s="82">
        <v>46130</v>
      </c>
      <c r="E326" s="76" t="s">
        <v>58</v>
      </c>
      <c r="F326" s="83" t="s">
        <v>2</v>
      </c>
      <c r="G326" s="75" t="s">
        <v>168</v>
      </c>
      <c r="H326" s="76">
        <v>5</v>
      </c>
      <c r="I326" s="84">
        <v>0</v>
      </c>
      <c r="J326" s="85">
        <v>0</v>
      </c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</row>
    <row r="327" spans="1:21">
      <c r="A327" s="75"/>
      <c r="B327" s="81" t="str">
        <f t="shared" si="2"/>
        <v>월</v>
      </c>
      <c r="C327" s="81" t="str">
        <f t="shared" si="3"/>
        <v>26년 4월 3주차</v>
      </c>
      <c r="D327" s="82">
        <v>46130</v>
      </c>
      <c r="E327" s="76" t="s">
        <v>58</v>
      </c>
      <c r="F327" s="83" t="s">
        <v>2</v>
      </c>
      <c r="G327" s="75" t="s">
        <v>169</v>
      </c>
      <c r="H327" s="76">
        <v>1</v>
      </c>
      <c r="I327" s="84">
        <v>0</v>
      </c>
      <c r="J327" s="85">
        <v>0</v>
      </c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</row>
    <row r="328" spans="1:21">
      <c r="A328" s="75"/>
      <c r="B328" s="81" t="str">
        <f t="shared" si="2"/>
        <v>월</v>
      </c>
      <c r="C328" s="81" t="str">
        <f t="shared" si="3"/>
        <v>26년 4월 3주차</v>
      </c>
      <c r="D328" s="82">
        <v>46130</v>
      </c>
      <c r="E328" s="76" t="s">
        <v>58</v>
      </c>
      <c r="F328" s="83" t="s">
        <v>2</v>
      </c>
      <c r="G328" s="75" t="s">
        <v>140</v>
      </c>
      <c r="H328" s="76">
        <v>3</v>
      </c>
      <c r="I328" s="84">
        <v>0</v>
      </c>
      <c r="J328" s="85">
        <v>0</v>
      </c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</row>
    <row r="329" spans="1:21">
      <c r="A329" s="75"/>
      <c r="B329" s="81" t="str">
        <f t="shared" si="2"/>
        <v>월</v>
      </c>
      <c r="C329" s="81" t="str">
        <f t="shared" si="3"/>
        <v>26년 4월 3주차</v>
      </c>
      <c r="D329" s="82">
        <v>46130</v>
      </c>
      <c r="E329" s="76" t="s">
        <v>58</v>
      </c>
      <c r="F329" s="83" t="s">
        <v>2</v>
      </c>
      <c r="G329" s="75" t="s">
        <v>119</v>
      </c>
      <c r="H329" s="76">
        <v>6</v>
      </c>
      <c r="I329" s="84">
        <v>0</v>
      </c>
      <c r="J329" s="85">
        <v>0</v>
      </c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</row>
    <row r="330" spans="1:21">
      <c r="A330" s="75"/>
      <c r="B330" s="81" t="str">
        <f t="shared" si="2"/>
        <v>월</v>
      </c>
      <c r="C330" s="81" t="str">
        <f t="shared" si="3"/>
        <v>26년 4월 3주차</v>
      </c>
      <c r="D330" s="82">
        <v>46130</v>
      </c>
      <c r="E330" s="76" t="s">
        <v>58</v>
      </c>
      <c r="F330" s="83" t="s">
        <v>2</v>
      </c>
      <c r="G330" s="75" t="s">
        <v>120</v>
      </c>
      <c r="H330" s="76">
        <v>1</v>
      </c>
      <c r="I330" s="84">
        <v>0</v>
      </c>
      <c r="J330" s="85">
        <v>0</v>
      </c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</row>
    <row r="331" spans="1:21">
      <c r="A331" s="75"/>
      <c r="B331" s="81" t="str">
        <f t="shared" si="2"/>
        <v>월</v>
      </c>
      <c r="C331" s="81" t="str">
        <f t="shared" si="3"/>
        <v>26년 4월 3주차</v>
      </c>
      <c r="D331" s="82">
        <v>46130</v>
      </c>
      <c r="E331" s="76" t="s">
        <v>58</v>
      </c>
      <c r="F331" s="83" t="s">
        <v>2</v>
      </c>
      <c r="G331" s="75" t="s">
        <v>105</v>
      </c>
      <c r="H331" s="76">
        <v>5</v>
      </c>
      <c r="I331" s="84">
        <v>0</v>
      </c>
      <c r="J331" s="85">
        <v>0</v>
      </c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</row>
    <row r="332" spans="1:21">
      <c r="A332" s="75"/>
      <c r="B332" s="81" t="str">
        <f t="shared" si="2"/>
        <v>월</v>
      </c>
      <c r="C332" s="81" t="str">
        <f t="shared" si="3"/>
        <v>26년 4월 3주차</v>
      </c>
      <c r="D332" s="82">
        <v>46130</v>
      </c>
      <c r="E332" s="76" t="s">
        <v>58</v>
      </c>
      <c r="F332" s="83" t="s">
        <v>2</v>
      </c>
      <c r="G332" s="75" t="s">
        <v>92</v>
      </c>
      <c r="H332" s="76">
        <v>8</v>
      </c>
      <c r="I332" s="84">
        <v>0</v>
      </c>
      <c r="J332" s="85">
        <v>0</v>
      </c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</row>
    <row r="333" spans="1:21">
      <c r="A333" s="75"/>
      <c r="B333" s="81" t="str">
        <f t="shared" si="2"/>
        <v>월</v>
      </c>
      <c r="C333" s="81" t="str">
        <f t="shared" si="3"/>
        <v>26년 4월 3주차</v>
      </c>
      <c r="D333" s="82">
        <v>46130</v>
      </c>
      <c r="E333" s="76" t="s">
        <v>58</v>
      </c>
      <c r="F333" s="83" t="s">
        <v>2</v>
      </c>
      <c r="G333" s="75" t="s">
        <v>93</v>
      </c>
      <c r="H333" s="76">
        <v>16</v>
      </c>
      <c r="I333" s="84">
        <v>0</v>
      </c>
      <c r="J333" s="85">
        <v>0</v>
      </c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</row>
    <row r="334" spans="1:21">
      <c r="A334" s="75"/>
      <c r="B334" s="81" t="str">
        <f t="shared" si="2"/>
        <v>월</v>
      </c>
      <c r="C334" s="81" t="str">
        <f t="shared" si="3"/>
        <v>26년 4월 3주차</v>
      </c>
      <c r="D334" s="82">
        <v>46130</v>
      </c>
      <c r="E334" s="76" t="s">
        <v>58</v>
      </c>
      <c r="F334" s="83" t="s">
        <v>2</v>
      </c>
      <c r="G334" s="75" t="s">
        <v>170</v>
      </c>
      <c r="H334" s="76">
        <v>10</v>
      </c>
      <c r="I334" s="84">
        <v>0</v>
      </c>
      <c r="J334" s="85">
        <v>0</v>
      </c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</row>
    <row r="335" spans="1:21">
      <c r="A335" s="75"/>
      <c r="B335" s="81" t="str">
        <f t="shared" si="2"/>
        <v>월</v>
      </c>
      <c r="C335" s="81" t="str">
        <f t="shared" si="3"/>
        <v>26년 4월 3주차</v>
      </c>
      <c r="D335" s="82">
        <v>46130</v>
      </c>
      <c r="E335" s="76" t="s">
        <v>58</v>
      </c>
      <c r="F335" s="83" t="s">
        <v>2</v>
      </c>
      <c r="G335" s="75" t="s">
        <v>99</v>
      </c>
      <c r="H335" s="76">
        <v>6</v>
      </c>
      <c r="I335" s="84">
        <v>0</v>
      </c>
      <c r="J335" s="85">
        <v>0</v>
      </c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</row>
    <row r="336" spans="1:21">
      <c r="A336" s="75"/>
      <c r="B336" s="81" t="str">
        <f t="shared" si="2"/>
        <v>월</v>
      </c>
      <c r="C336" s="81" t="str">
        <f t="shared" si="3"/>
        <v>26년 4월 3주차</v>
      </c>
      <c r="D336" s="82">
        <v>46130</v>
      </c>
      <c r="E336" s="76" t="s">
        <v>58</v>
      </c>
      <c r="F336" s="83" t="s">
        <v>2</v>
      </c>
      <c r="G336" s="75" t="s">
        <v>144</v>
      </c>
      <c r="H336" s="76">
        <v>6</v>
      </c>
      <c r="I336" s="84">
        <v>0</v>
      </c>
      <c r="J336" s="85">
        <v>0</v>
      </c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</row>
    <row r="337" spans="1:21">
      <c r="A337" s="75"/>
      <c r="B337" s="81" t="str">
        <f t="shared" si="2"/>
        <v>월</v>
      </c>
      <c r="C337" s="81" t="str">
        <f t="shared" si="3"/>
        <v>26년 4월 3주차</v>
      </c>
      <c r="D337" s="82">
        <v>46130</v>
      </c>
      <c r="E337" s="76" t="s">
        <v>58</v>
      </c>
      <c r="F337" s="83" t="s">
        <v>2</v>
      </c>
      <c r="G337" s="75" t="s">
        <v>143</v>
      </c>
      <c r="H337" s="76">
        <v>2</v>
      </c>
      <c r="I337" s="84">
        <v>0</v>
      </c>
      <c r="J337" s="85">
        <v>0</v>
      </c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</row>
    <row r="338" spans="1:21">
      <c r="A338" s="75"/>
      <c r="B338" s="81" t="str">
        <f t="shared" si="2"/>
        <v>월</v>
      </c>
      <c r="C338" s="81" t="str">
        <f t="shared" si="3"/>
        <v>26년 4월 3주차</v>
      </c>
      <c r="D338" s="82">
        <v>46130</v>
      </c>
      <c r="E338" s="76" t="s">
        <v>58</v>
      </c>
      <c r="F338" s="83" t="s">
        <v>2</v>
      </c>
      <c r="G338" s="75" t="s">
        <v>132</v>
      </c>
      <c r="H338" s="76">
        <v>5</v>
      </c>
      <c r="I338" s="84">
        <v>0</v>
      </c>
      <c r="J338" s="85">
        <v>0</v>
      </c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</row>
    <row r="339" spans="1:21">
      <c r="A339" s="75"/>
      <c r="B339" s="81" t="str">
        <f t="shared" si="2"/>
        <v>월</v>
      </c>
      <c r="C339" s="81" t="str">
        <f t="shared" si="3"/>
        <v>26년 4월 3주차</v>
      </c>
      <c r="D339" s="82">
        <v>46130</v>
      </c>
      <c r="E339" s="76" t="s">
        <v>58</v>
      </c>
      <c r="F339" s="83" t="s">
        <v>2</v>
      </c>
      <c r="G339" s="75" t="s">
        <v>149</v>
      </c>
      <c r="H339" s="76">
        <v>5</v>
      </c>
      <c r="I339" s="84">
        <v>0</v>
      </c>
      <c r="J339" s="85">
        <v>0</v>
      </c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</row>
    <row r="340" spans="1:21">
      <c r="A340" s="75"/>
      <c r="B340" s="81" t="str">
        <f t="shared" si="2"/>
        <v>월</v>
      </c>
      <c r="C340" s="81" t="str">
        <f t="shared" si="3"/>
        <v>26년 4월 3주차</v>
      </c>
      <c r="D340" s="82">
        <v>46130</v>
      </c>
      <c r="E340" s="76" t="s">
        <v>58</v>
      </c>
      <c r="F340" s="83" t="s">
        <v>2</v>
      </c>
      <c r="G340" s="75" t="s">
        <v>95</v>
      </c>
      <c r="H340" s="76">
        <v>2</v>
      </c>
      <c r="I340" s="84">
        <v>0</v>
      </c>
      <c r="J340" s="85">
        <v>0</v>
      </c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</row>
    <row r="341" spans="1:21">
      <c r="A341" s="75"/>
      <c r="B341" s="81" t="str">
        <f t="shared" si="2"/>
        <v>월</v>
      </c>
      <c r="C341" s="81" t="str">
        <f t="shared" si="3"/>
        <v>26년 4월 3주차</v>
      </c>
      <c r="D341" s="82">
        <v>46130</v>
      </c>
      <c r="E341" s="76" t="s">
        <v>58</v>
      </c>
      <c r="F341" s="83" t="s">
        <v>2</v>
      </c>
      <c r="G341" s="75" t="s">
        <v>131</v>
      </c>
      <c r="H341" s="76">
        <v>10</v>
      </c>
      <c r="I341" s="84">
        <v>0</v>
      </c>
      <c r="J341" s="85">
        <v>0</v>
      </c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</row>
    <row r="342" spans="1:21">
      <c r="A342" s="75"/>
      <c r="B342" s="81" t="str">
        <f t="shared" si="2"/>
        <v>월</v>
      </c>
      <c r="C342" s="81" t="str">
        <f t="shared" si="3"/>
        <v>26년 4월 3주차</v>
      </c>
      <c r="D342" s="82">
        <v>46130</v>
      </c>
      <c r="E342" s="76" t="s">
        <v>58</v>
      </c>
      <c r="F342" s="83" t="s">
        <v>2</v>
      </c>
      <c r="G342" s="75" t="s">
        <v>101</v>
      </c>
      <c r="H342" s="76">
        <v>12</v>
      </c>
      <c r="I342" s="84">
        <v>0</v>
      </c>
      <c r="J342" s="85">
        <v>0</v>
      </c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</row>
    <row r="343" spans="1:21">
      <c r="A343" s="75"/>
      <c r="B343" s="81" t="str">
        <f t="shared" si="2"/>
        <v>월</v>
      </c>
      <c r="C343" s="81" t="str">
        <f t="shared" si="3"/>
        <v>26년 4월 3주차</v>
      </c>
      <c r="D343" s="82">
        <v>46130</v>
      </c>
      <c r="E343" s="76" t="s">
        <v>58</v>
      </c>
      <c r="F343" s="83" t="s">
        <v>2</v>
      </c>
      <c r="G343" s="75" t="s">
        <v>171</v>
      </c>
      <c r="H343" s="76">
        <v>9</v>
      </c>
      <c r="I343" s="84">
        <v>0</v>
      </c>
      <c r="J343" s="85">
        <v>0</v>
      </c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</row>
    <row r="344" spans="1:21">
      <c r="A344" s="75"/>
      <c r="B344" s="81" t="str">
        <f t="shared" si="2"/>
        <v>월</v>
      </c>
      <c r="C344" s="81" t="str">
        <f t="shared" si="3"/>
        <v>26년 4월 3주차</v>
      </c>
      <c r="D344" s="82">
        <v>46130</v>
      </c>
      <c r="E344" s="76" t="s">
        <v>58</v>
      </c>
      <c r="F344" s="83" t="s">
        <v>2</v>
      </c>
      <c r="G344" s="75" t="s">
        <v>103</v>
      </c>
      <c r="H344" s="76">
        <v>1</v>
      </c>
      <c r="I344" s="84">
        <v>0</v>
      </c>
      <c r="J344" s="85">
        <v>0</v>
      </c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</row>
    <row r="345" spans="1:21">
      <c r="A345" s="75"/>
      <c r="B345" s="81" t="str">
        <f t="shared" si="2"/>
        <v>월</v>
      </c>
      <c r="C345" s="81" t="str">
        <f t="shared" si="3"/>
        <v>26년 4월 3주차</v>
      </c>
      <c r="D345" s="82">
        <v>46130</v>
      </c>
      <c r="E345" s="76" t="s">
        <v>58</v>
      </c>
      <c r="F345" s="83" t="s">
        <v>2</v>
      </c>
      <c r="G345" s="75" t="s">
        <v>139</v>
      </c>
      <c r="H345" s="76">
        <v>1</v>
      </c>
      <c r="I345" s="84">
        <v>0</v>
      </c>
      <c r="J345" s="85">
        <v>0</v>
      </c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</row>
    <row r="346" spans="1:21">
      <c r="A346" s="75"/>
      <c r="B346" s="81" t="str">
        <f t="shared" si="2"/>
        <v>월</v>
      </c>
      <c r="C346" s="81" t="str">
        <f t="shared" si="3"/>
        <v>26년 4월 3주차</v>
      </c>
      <c r="D346" s="82">
        <v>46130</v>
      </c>
      <c r="E346" s="76" t="s">
        <v>58</v>
      </c>
      <c r="F346" s="83" t="s">
        <v>2</v>
      </c>
      <c r="G346" s="75" t="s">
        <v>98</v>
      </c>
      <c r="H346" s="76">
        <v>0</v>
      </c>
      <c r="I346" s="84">
        <v>2</v>
      </c>
      <c r="J346" s="85">
        <v>160200</v>
      </c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</row>
    <row r="347" spans="1:21">
      <c r="A347" s="75"/>
      <c r="B347" s="81" t="str">
        <f t="shared" si="2"/>
        <v>월</v>
      </c>
      <c r="C347" s="81" t="str">
        <f t="shared" si="3"/>
        <v>26년 4월 3주차</v>
      </c>
      <c r="D347" s="82">
        <v>46130</v>
      </c>
      <c r="E347" s="76" t="s">
        <v>58</v>
      </c>
      <c r="F347" s="83" t="s">
        <v>2</v>
      </c>
      <c r="G347" s="75" t="s">
        <v>172</v>
      </c>
      <c r="H347" s="76">
        <v>0</v>
      </c>
      <c r="I347" s="84">
        <v>1</v>
      </c>
      <c r="J347" s="85">
        <v>98100</v>
      </c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</row>
    <row r="348" spans="1:21">
      <c r="A348" s="75"/>
      <c r="B348" s="81" t="str">
        <f t="shared" si="2"/>
        <v>월</v>
      </c>
      <c r="C348" s="81" t="str">
        <f t="shared" si="3"/>
        <v>26년 4월 3주차</v>
      </c>
      <c r="D348" s="82">
        <v>46130</v>
      </c>
      <c r="E348" s="76" t="s">
        <v>58</v>
      </c>
      <c r="F348" s="83" t="s">
        <v>2</v>
      </c>
      <c r="G348" s="75" t="s">
        <v>100</v>
      </c>
      <c r="H348" s="76">
        <v>2</v>
      </c>
      <c r="I348" s="84">
        <v>1</v>
      </c>
      <c r="J348" s="85">
        <v>86400</v>
      </c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</row>
    <row r="349" spans="1:21">
      <c r="A349" s="75"/>
      <c r="B349" s="81" t="str">
        <f t="shared" si="2"/>
        <v>월</v>
      </c>
      <c r="C349" s="81" t="str">
        <f t="shared" si="3"/>
        <v>26년 4월 3주차</v>
      </c>
      <c r="D349" s="82">
        <v>46130</v>
      </c>
      <c r="E349" s="76" t="s">
        <v>58</v>
      </c>
      <c r="F349" s="83" t="s">
        <v>2</v>
      </c>
      <c r="G349" s="75" t="s">
        <v>173</v>
      </c>
      <c r="H349" s="76">
        <v>5</v>
      </c>
      <c r="I349" s="84">
        <v>0</v>
      </c>
      <c r="J349" s="85">
        <v>0</v>
      </c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</row>
    <row r="350" spans="1:21">
      <c r="A350" s="75"/>
      <c r="B350" s="81" t="str">
        <f t="shared" si="2"/>
        <v>월</v>
      </c>
      <c r="C350" s="81" t="str">
        <f t="shared" si="3"/>
        <v>26년 4월 3주차</v>
      </c>
      <c r="D350" s="82">
        <v>46130</v>
      </c>
      <c r="E350" s="76" t="s">
        <v>58</v>
      </c>
      <c r="F350" s="83" t="s">
        <v>2</v>
      </c>
      <c r="G350" s="75" t="s">
        <v>115</v>
      </c>
      <c r="H350" s="76">
        <v>1</v>
      </c>
      <c r="I350" s="84">
        <v>0</v>
      </c>
      <c r="J350" s="85">
        <v>0</v>
      </c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</row>
    <row r="351" spans="1:21">
      <c r="A351" s="75"/>
      <c r="B351" s="81" t="str">
        <f t="shared" si="2"/>
        <v>월</v>
      </c>
      <c r="C351" s="81" t="str">
        <f t="shared" si="3"/>
        <v>26년 4월 3주차</v>
      </c>
      <c r="D351" s="82">
        <v>46130</v>
      </c>
      <c r="E351" s="76" t="s">
        <v>58</v>
      </c>
      <c r="F351" s="83" t="s">
        <v>2</v>
      </c>
      <c r="G351" s="75" t="s">
        <v>109</v>
      </c>
      <c r="H351" s="76">
        <v>6</v>
      </c>
      <c r="I351" s="84">
        <v>0</v>
      </c>
      <c r="J351" s="85">
        <v>0</v>
      </c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</row>
    <row r="352" spans="1:21">
      <c r="A352" s="75"/>
      <c r="B352" s="81" t="str">
        <f t="shared" si="2"/>
        <v>월</v>
      </c>
      <c r="C352" s="81" t="str">
        <f t="shared" si="3"/>
        <v>26년 4월 3주차</v>
      </c>
      <c r="D352" s="82">
        <v>46130</v>
      </c>
      <c r="E352" s="76" t="s">
        <v>58</v>
      </c>
      <c r="F352" s="83" t="s">
        <v>2</v>
      </c>
      <c r="G352" s="75" t="s">
        <v>174</v>
      </c>
      <c r="H352" s="76">
        <v>5</v>
      </c>
      <c r="I352" s="84">
        <v>0</v>
      </c>
      <c r="J352" s="85">
        <v>0</v>
      </c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</row>
    <row r="353" spans="1:21">
      <c r="A353" s="75"/>
      <c r="B353" s="81" t="str">
        <f t="shared" si="2"/>
        <v>월</v>
      </c>
      <c r="C353" s="81" t="str">
        <f t="shared" si="3"/>
        <v>26년 4월 3주차</v>
      </c>
      <c r="D353" s="82">
        <v>46130</v>
      </c>
      <c r="E353" s="76" t="s">
        <v>58</v>
      </c>
      <c r="F353" s="83" t="s">
        <v>2</v>
      </c>
      <c r="G353" s="75" t="s">
        <v>96</v>
      </c>
      <c r="H353" s="76">
        <v>7</v>
      </c>
      <c r="I353" s="84">
        <v>0</v>
      </c>
      <c r="J353" s="85">
        <v>0</v>
      </c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</row>
    <row r="354" spans="1:21">
      <c r="A354" s="75"/>
      <c r="B354" s="81" t="str">
        <f t="shared" si="2"/>
        <v>월</v>
      </c>
      <c r="C354" s="81" t="str">
        <f t="shared" si="3"/>
        <v>26년 4월 3주차</v>
      </c>
      <c r="D354" s="82">
        <v>46130</v>
      </c>
      <c r="E354" s="76" t="s">
        <v>58</v>
      </c>
      <c r="F354" s="83" t="s">
        <v>2</v>
      </c>
      <c r="G354" s="75" t="s">
        <v>91</v>
      </c>
      <c r="H354" s="76">
        <v>5</v>
      </c>
      <c r="I354" s="84">
        <v>0</v>
      </c>
      <c r="J354" s="85">
        <v>0</v>
      </c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</row>
    <row r="355" spans="1:21">
      <c r="A355" s="75"/>
      <c r="B355" s="81" t="str">
        <f t="shared" si="2"/>
        <v>월</v>
      </c>
      <c r="C355" s="81" t="str">
        <f t="shared" si="3"/>
        <v>26년 4월 3주차</v>
      </c>
      <c r="D355" s="82">
        <v>46130</v>
      </c>
      <c r="E355" s="76" t="s">
        <v>58</v>
      </c>
      <c r="F355" s="83" t="s">
        <v>2</v>
      </c>
      <c r="G355" s="75" t="s">
        <v>175</v>
      </c>
      <c r="H355" s="76">
        <v>5</v>
      </c>
      <c r="I355" s="84">
        <v>0</v>
      </c>
      <c r="J355" s="85">
        <v>0</v>
      </c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</row>
    <row r="356" spans="1:21">
      <c r="A356" s="75"/>
      <c r="B356" s="81" t="str">
        <f t="shared" si="2"/>
        <v>월</v>
      </c>
      <c r="C356" s="81" t="str">
        <f t="shared" si="3"/>
        <v>26년 4월 3주차</v>
      </c>
      <c r="D356" s="82">
        <v>46130</v>
      </c>
      <c r="E356" s="76" t="s">
        <v>58</v>
      </c>
      <c r="F356" s="83" t="s">
        <v>2</v>
      </c>
      <c r="G356" s="75" t="s">
        <v>108</v>
      </c>
      <c r="H356" s="76">
        <v>9</v>
      </c>
      <c r="I356" s="84">
        <v>0</v>
      </c>
      <c r="J356" s="85">
        <v>0</v>
      </c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</row>
    <row r="357" spans="1:21">
      <c r="A357" s="75"/>
      <c r="B357" s="81" t="str">
        <f t="shared" si="2"/>
        <v>월</v>
      </c>
      <c r="C357" s="81" t="str">
        <f t="shared" si="3"/>
        <v>26년 4월 3주차</v>
      </c>
      <c r="D357" s="82">
        <v>46131</v>
      </c>
      <c r="E357" s="76" t="s">
        <v>58</v>
      </c>
      <c r="F357" s="83" t="s">
        <v>2</v>
      </c>
      <c r="G357" s="75" t="s">
        <v>109</v>
      </c>
      <c r="H357" s="76">
        <v>15</v>
      </c>
      <c r="I357" s="84">
        <v>3</v>
      </c>
      <c r="J357" s="85">
        <v>348300</v>
      </c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</row>
    <row r="358" spans="1:21">
      <c r="A358" s="75"/>
      <c r="B358" s="81" t="str">
        <f t="shared" si="2"/>
        <v>월</v>
      </c>
      <c r="C358" s="81" t="str">
        <f t="shared" si="3"/>
        <v>26년 4월 3주차</v>
      </c>
      <c r="D358" s="82">
        <v>46131</v>
      </c>
      <c r="E358" s="76" t="s">
        <v>58</v>
      </c>
      <c r="F358" s="83" t="s">
        <v>2</v>
      </c>
      <c r="G358" s="75" t="s">
        <v>91</v>
      </c>
      <c r="H358" s="76">
        <v>1</v>
      </c>
      <c r="I358" s="84">
        <v>1</v>
      </c>
      <c r="J358" s="85">
        <v>98100</v>
      </c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</row>
    <row r="359" spans="1:21">
      <c r="A359" s="75"/>
      <c r="B359" s="81" t="str">
        <f t="shared" si="2"/>
        <v>월</v>
      </c>
      <c r="C359" s="81" t="str">
        <f t="shared" si="3"/>
        <v>26년 4월 3주차</v>
      </c>
      <c r="D359" s="82">
        <v>46131</v>
      </c>
      <c r="E359" s="76" t="s">
        <v>58</v>
      </c>
      <c r="F359" s="83" t="s">
        <v>2</v>
      </c>
      <c r="G359" s="75" t="s">
        <v>92</v>
      </c>
      <c r="H359" s="76">
        <v>12</v>
      </c>
      <c r="I359" s="84">
        <v>4</v>
      </c>
      <c r="J359" s="85">
        <v>536400</v>
      </c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</row>
    <row r="360" spans="1:21">
      <c r="A360" s="75"/>
      <c r="B360" s="81" t="str">
        <f t="shared" si="2"/>
        <v>월</v>
      </c>
      <c r="C360" s="81" t="str">
        <f t="shared" si="3"/>
        <v>26년 4월 3주차</v>
      </c>
      <c r="D360" s="82">
        <v>46131</v>
      </c>
      <c r="E360" s="76" t="s">
        <v>58</v>
      </c>
      <c r="F360" s="83" t="s">
        <v>2</v>
      </c>
      <c r="G360" s="75" t="s">
        <v>93</v>
      </c>
      <c r="H360" s="76">
        <v>5</v>
      </c>
      <c r="I360" s="84">
        <v>5</v>
      </c>
      <c r="J360" s="85">
        <v>625500</v>
      </c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</row>
    <row r="361" spans="1:21">
      <c r="A361" s="75"/>
      <c r="B361" s="81" t="str">
        <f t="shared" si="2"/>
        <v>월</v>
      </c>
      <c r="C361" s="81" t="str">
        <f t="shared" si="3"/>
        <v>26년 4월 3주차</v>
      </c>
      <c r="D361" s="82">
        <v>46131</v>
      </c>
      <c r="E361" s="76" t="s">
        <v>58</v>
      </c>
      <c r="F361" s="83" t="s">
        <v>2</v>
      </c>
      <c r="G361" s="75" t="s">
        <v>101</v>
      </c>
      <c r="H361" s="76">
        <v>10</v>
      </c>
      <c r="I361" s="84">
        <v>2</v>
      </c>
      <c r="J361" s="85">
        <v>232200</v>
      </c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</row>
    <row r="362" spans="1:21">
      <c r="A362" s="75"/>
      <c r="B362" s="81" t="str">
        <f t="shared" si="2"/>
        <v>월</v>
      </c>
      <c r="C362" s="81" t="str">
        <f t="shared" si="3"/>
        <v>26년 4월 3주차</v>
      </c>
      <c r="D362" s="82">
        <v>46131</v>
      </c>
      <c r="E362" s="76" t="s">
        <v>58</v>
      </c>
      <c r="F362" s="83" t="s">
        <v>2</v>
      </c>
      <c r="G362" s="75" t="s">
        <v>89</v>
      </c>
      <c r="H362" s="76">
        <v>1</v>
      </c>
      <c r="I362" s="84">
        <v>0</v>
      </c>
      <c r="J362" s="85">
        <v>0</v>
      </c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</row>
    <row r="363" spans="1:21">
      <c r="A363" s="75"/>
      <c r="B363" s="81" t="str">
        <f t="shared" si="2"/>
        <v>월</v>
      </c>
      <c r="C363" s="81" t="str">
        <f t="shared" si="3"/>
        <v>26년 4월 3주차</v>
      </c>
      <c r="D363" s="82">
        <v>46131</v>
      </c>
      <c r="E363" s="76" t="s">
        <v>58</v>
      </c>
      <c r="F363" s="83" t="s">
        <v>2</v>
      </c>
      <c r="G363" s="75" t="s">
        <v>176</v>
      </c>
      <c r="H363" s="76">
        <v>6</v>
      </c>
      <c r="I363" s="84">
        <v>0</v>
      </c>
      <c r="J363" s="85">
        <v>0</v>
      </c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</row>
    <row r="364" spans="1:21">
      <c r="A364" s="75"/>
      <c r="B364" s="81" t="str">
        <f t="shared" si="2"/>
        <v>월</v>
      </c>
      <c r="C364" s="81" t="str">
        <f t="shared" si="3"/>
        <v>26년 4월 3주차</v>
      </c>
      <c r="D364" s="82">
        <v>46131</v>
      </c>
      <c r="E364" s="76" t="s">
        <v>58</v>
      </c>
      <c r="F364" s="83" t="s">
        <v>2</v>
      </c>
      <c r="G364" s="75" t="s">
        <v>153</v>
      </c>
      <c r="H364" s="76">
        <v>1</v>
      </c>
      <c r="I364" s="84">
        <v>0</v>
      </c>
      <c r="J364" s="85">
        <v>0</v>
      </c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</row>
    <row r="365" spans="1:21">
      <c r="A365" s="75"/>
      <c r="B365" s="81" t="str">
        <f t="shared" si="2"/>
        <v>월</v>
      </c>
      <c r="C365" s="81" t="str">
        <f t="shared" si="3"/>
        <v>26년 4월 3주차</v>
      </c>
      <c r="D365" s="82">
        <v>46131</v>
      </c>
      <c r="E365" s="76" t="s">
        <v>58</v>
      </c>
      <c r="F365" s="83" t="s">
        <v>2</v>
      </c>
      <c r="G365" s="75" t="s">
        <v>126</v>
      </c>
      <c r="H365" s="76">
        <v>1</v>
      </c>
      <c r="I365" s="84">
        <v>0</v>
      </c>
      <c r="J365" s="85">
        <v>0</v>
      </c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</row>
    <row r="366" spans="1:21">
      <c r="A366" s="75"/>
      <c r="B366" s="81" t="str">
        <f t="shared" si="2"/>
        <v>월</v>
      </c>
      <c r="C366" s="81" t="str">
        <f t="shared" si="3"/>
        <v>26년 4월 3주차</v>
      </c>
      <c r="D366" s="82">
        <v>46131</v>
      </c>
      <c r="E366" s="76" t="s">
        <v>58</v>
      </c>
      <c r="F366" s="83" t="s">
        <v>2</v>
      </c>
      <c r="G366" s="75" t="s">
        <v>119</v>
      </c>
      <c r="H366" s="76">
        <v>6</v>
      </c>
      <c r="I366" s="84">
        <v>0</v>
      </c>
      <c r="J366" s="85">
        <v>0</v>
      </c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</row>
    <row r="367" spans="1:21">
      <c r="A367" s="75"/>
      <c r="B367" s="81" t="str">
        <f t="shared" si="2"/>
        <v>월</v>
      </c>
      <c r="C367" s="81" t="str">
        <f t="shared" si="3"/>
        <v>26년 4월 3주차</v>
      </c>
      <c r="D367" s="82">
        <v>46131</v>
      </c>
      <c r="E367" s="76" t="s">
        <v>58</v>
      </c>
      <c r="F367" s="83" t="s">
        <v>2</v>
      </c>
      <c r="G367" s="75" t="s">
        <v>96</v>
      </c>
      <c r="H367" s="76">
        <v>9</v>
      </c>
      <c r="I367" s="84">
        <v>0</v>
      </c>
      <c r="J367" s="85">
        <v>0</v>
      </c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</row>
    <row r="368" spans="1:21">
      <c r="A368" s="75"/>
      <c r="B368" s="81" t="str">
        <f t="shared" si="2"/>
        <v>월</v>
      </c>
      <c r="C368" s="81" t="str">
        <f t="shared" si="3"/>
        <v>26년 4월 3주차</v>
      </c>
      <c r="D368" s="82">
        <v>46131</v>
      </c>
      <c r="E368" s="76" t="s">
        <v>58</v>
      </c>
      <c r="F368" s="83" t="s">
        <v>2</v>
      </c>
      <c r="G368" s="75" t="s">
        <v>177</v>
      </c>
      <c r="H368" s="76">
        <v>6</v>
      </c>
      <c r="I368" s="84">
        <v>0</v>
      </c>
      <c r="J368" s="85">
        <v>0</v>
      </c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</row>
    <row r="369" spans="1:21">
      <c r="A369" s="75"/>
      <c r="B369" s="81" t="str">
        <f t="shared" si="2"/>
        <v>월</v>
      </c>
      <c r="C369" s="81" t="str">
        <f t="shared" si="3"/>
        <v>26년 4월 3주차</v>
      </c>
      <c r="D369" s="82">
        <v>46131</v>
      </c>
      <c r="E369" s="76" t="s">
        <v>58</v>
      </c>
      <c r="F369" s="83" t="s">
        <v>2</v>
      </c>
      <c r="G369" s="75" t="s">
        <v>97</v>
      </c>
      <c r="H369" s="76">
        <v>3</v>
      </c>
      <c r="I369" s="84">
        <v>0</v>
      </c>
      <c r="J369" s="85">
        <v>0</v>
      </c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</row>
    <row r="370" spans="1:21">
      <c r="A370" s="75"/>
      <c r="B370" s="81" t="str">
        <f t="shared" si="2"/>
        <v>월</v>
      </c>
      <c r="C370" s="81" t="str">
        <f t="shared" si="3"/>
        <v>26년 4월 3주차</v>
      </c>
      <c r="D370" s="82">
        <v>46131</v>
      </c>
      <c r="E370" s="76" t="s">
        <v>58</v>
      </c>
      <c r="F370" s="83" t="s">
        <v>2</v>
      </c>
      <c r="G370" s="75" t="s">
        <v>178</v>
      </c>
      <c r="H370" s="76">
        <v>1</v>
      </c>
      <c r="I370" s="84">
        <v>0</v>
      </c>
      <c r="J370" s="85">
        <v>0</v>
      </c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</row>
    <row r="371" spans="1:21">
      <c r="A371" s="75"/>
      <c r="B371" s="81" t="str">
        <f t="shared" si="2"/>
        <v>월</v>
      </c>
      <c r="C371" s="81" t="str">
        <f t="shared" si="3"/>
        <v>26년 4월 3주차</v>
      </c>
      <c r="D371" s="82">
        <v>46131</v>
      </c>
      <c r="E371" s="76" t="s">
        <v>58</v>
      </c>
      <c r="F371" s="83" t="s">
        <v>2</v>
      </c>
      <c r="G371" s="75" t="s">
        <v>108</v>
      </c>
      <c r="H371" s="76">
        <v>1</v>
      </c>
      <c r="I371" s="84">
        <v>1</v>
      </c>
      <c r="J371" s="85">
        <v>152100</v>
      </c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</row>
    <row r="372" spans="1:21">
      <c r="A372" s="75"/>
      <c r="B372" s="81" t="str">
        <f t="shared" si="2"/>
        <v>월</v>
      </c>
      <c r="C372" s="81" t="str">
        <f t="shared" si="3"/>
        <v>26년 4월 3주차</v>
      </c>
      <c r="D372" s="82">
        <v>46131</v>
      </c>
      <c r="E372" s="76" t="s">
        <v>58</v>
      </c>
      <c r="F372" s="83" t="s">
        <v>2</v>
      </c>
      <c r="G372" s="75" t="s">
        <v>123</v>
      </c>
      <c r="H372" s="76">
        <v>1</v>
      </c>
      <c r="I372" s="84">
        <v>0</v>
      </c>
      <c r="J372" s="85">
        <v>0</v>
      </c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</row>
    <row r="373" spans="1:21">
      <c r="A373" s="75"/>
      <c r="B373" s="81" t="str">
        <f t="shared" si="2"/>
        <v>월</v>
      </c>
      <c r="C373" s="81" t="str">
        <f t="shared" si="3"/>
        <v>26년 4월 3주차</v>
      </c>
      <c r="D373" s="82">
        <v>46131</v>
      </c>
      <c r="E373" s="76" t="s">
        <v>58</v>
      </c>
      <c r="F373" s="83" t="s">
        <v>2</v>
      </c>
      <c r="G373" s="75" t="s">
        <v>99</v>
      </c>
      <c r="H373" s="76">
        <v>6</v>
      </c>
      <c r="I373" s="84">
        <v>2</v>
      </c>
      <c r="J373" s="85">
        <v>268200</v>
      </c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</row>
    <row r="374" spans="1:21">
      <c r="A374" s="75"/>
      <c r="B374" s="81" t="str">
        <f t="shared" si="2"/>
        <v>월</v>
      </c>
      <c r="C374" s="81" t="str">
        <f t="shared" si="3"/>
        <v>26년 4월 3주차</v>
      </c>
      <c r="D374" s="82">
        <v>46131</v>
      </c>
      <c r="E374" s="76" t="s">
        <v>58</v>
      </c>
      <c r="F374" s="83" t="s">
        <v>2</v>
      </c>
      <c r="G374" s="75" t="s">
        <v>100</v>
      </c>
      <c r="H374" s="76">
        <v>11</v>
      </c>
      <c r="I374" s="84">
        <v>0</v>
      </c>
      <c r="J374" s="85">
        <v>0</v>
      </c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</row>
    <row r="375" spans="1:21">
      <c r="A375" s="75"/>
      <c r="B375" s="81" t="str">
        <f t="shared" si="2"/>
        <v>월</v>
      </c>
      <c r="C375" s="81" t="str">
        <f t="shared" si="3"/>
        <v>26년 4월 3주차</v>
      </c>
      <c r="D375" s="82">
        <v>46131</v>
      </c>
      <c r="E375" s="76" t="s">
        <v>58</v>
      </c>
      <c r="F375" s="83" t="s">
        <v>2</v>
      </c>
      <c r="G375" s="75" t="s">
        <v>142</v>
      </c>
      <c r="H375" s="76">
        <v>5</v>
      </c>
      <c r="I375" s="84">
        <v>0</v>
      </c>
      <c r="J375" s="85">
        <v>0</v>
      </c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</row>
    <row r="376" spans="1:21">
      <c r="A376" s="75"/>
      <c r="B376" s="81" t="str">
        <f t="shared" si="2"/>
        <v>월</v>
      </c>
      <c r="C376" s="81" t="str">
        <f t="shared" si="3"/>
        <v>26년 4월 3주차</v>
      </c>
      <c r="D376" s="82">
        <v>46131</v>
      </c>
      <c r="E376" s="76" t="s">
        <v>58</v>
      </c>
      <c r="F376" s="83" t="s">
        <v>2</v>
      </c>
      <c r="G376" s="75" t="s">
        <v>143</v>
      </c>
      <c r="H376" s="76">
        <v>11</v>
      </c>
      <c r="I376" s="84">
        <v>0</v>
      </c>
      <c r="J376" s="85">
        <v>0</v>
      </c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</row>
    <row r="377" spans="1:21">
      <c r="A377" s="75"/>
      <c r="B377" s="81" t="str">
        <f t="shared" si="2"/>
        <v>월</v>
      </c>
      <c r="C377" s="81" t="str">
        <f t="shared" si="3"/>
        <v>26년 4월 3주차</v>
      </c>
      <c r="D377" s="82">
        <v>46131</v>
      </c>
      <c r="E377" s="76" t="s">
        <v>58</v>
      </c>
      <c r="F377" s="83" t="s">
        <v>2</v>
      </c>
      <c r="G377" s="75" t="s">
        <v>155</v>
      </c>
      <c r="H377" s="76">
        <v>1</v>
      </c>
      <c r="I377" s="84">
        <v>0</v>
      </c>
      <c r="J377" s="85">
        <v>0</v>
      </c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</row>
    <row r="378" spans="1:21">
      <c r="A378" s="75"/>
      <c r="B378" s="81" t="str">
        <f t="shared" si="2"/>
        <v>월</v>
      </c>
      <c r="C378" s="81" t="str">
        <f t="shared" si="3"/>
        <v>26년 4월 3주차</v>
      </c>
      <c r="D378" s="82">
        <v>46131</v>
      </c>
      <c r="E378" s="76" t="s">
        <v>58</v>
      </c>
      <c r="F378" s="83" t="s">
        <v>2</v>
      </c>
      <c r="G378" s="75" t="s">
        <v>147</v>
      </c>
      <c r="H378" s="76">
        <v>5</v>
      </c>
      <c r="I378" s="84">
        <v>0</v>
      </c>
      <c r="J378" s="85">
        <v>0</v>
      </c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</row>
    <row r="379" spans="1:21">
      <c r="A379" s="75"/>
      <c r="B379" s="81" t="str">
        <f t="shared" si="2"/>
        <v>월</v>
      </c>
      <c r="C379" s="81" t="str">
        <f t="shared" si="3"/>
        <v>26년 4월 3주차</v>
      </c>
      <c r="D379" s="82">
        <v>46131</v>
      </c>
      <c r="E379" s="76" t="s">
        <v>58</v>
      </c>
      <c r="F379" s="83" t="s">
        <v>2</v>
      </c>
      <c r="G379" s="75" t="s">
        <v>102</v>
      </c>
      <c r="H379" s="76">
        <v>1</v>
      </c>
      <c r="I379" s="84">
        <v>0</v>
      </c>
      <c r="J379" s="85">
        <v>0</v>
      </c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</row>
    <row r="380" spans="1:21">
      <c r="A380" s="75"/>
      <c r="B380" s="81" t="str">
        <f t="shared" si="2"/>
        <v>월</v>
      </c>
      <c r="C380" s="81" t="str">
        <f t="shared" si="3"/>
        <v>26년 4월 3주차</v>
      </c>
      <c r="D380" s="82">
        <v>46131</v>
      </c>
      <c r="E380" s="76" t="s">
        <v>58</v>
      </c>
      <c r="F380" s="83" t="s">
        <v>2</v>
      </c>
      <c r="G380" s="75" t="s">
        <v>167</v>
      </c>
      <c r="H380" s="76">
        <v>9</v>
      </c>
      <c r="I380" s="84">
        <v>0</v>
      </c>
      <c r="J380" s="85">
        <v>0</v>
      </c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</row>
    <row r="381" spans="1:21">
      <c r="A381" s="75"/>
      <c r="B381" s="81" t="str">
        <f t="shared" si="2"/>
        <v>월</v>
      </c>
      <c r="C381" s="81" t="str">
        <f t="shared" si="3"/>
        <v>26년 4월 3주차</v>
      </c>
      <c r="D381" s="82">
        <v>46131</v>
      </c>
      <c r="E381" s="76" t="s">
        <v>58</v>
      </c>
      <c r="F381" s="83" t="s">
        <v>2</v>
      </c>
      <c r="G381" s="75" t="s">
        <v>88</v>
      </c>
      <c r="H381" s="76">
        <v>9</v>
      </c>
      <c r="I381" s="84">
        <v>0</v>
      </c>
      <c r="J381" s="85">
        <v>0</v>
      </c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</row>
    <row r="382" spans="1:21">
      <c r="A382" s="75"/>
      <c r="B382" s="81" t="str">
        <f t="shared" si="2"/>
        <v>월</v>
      </c>
      <c r="C382" s="81" t="str">
        <f t="shared" si="3"/>
        <v>26년 4월 3주차</v>
      </c>
      <c r="D382" s="82">
        <v>46131</v>
      </c>
      <c r="E382" s="76" t="s">
        <v>58</v>
      </c>
      <c r="F382" s="83" t="s">
        <v>2</v>
      </c>
      <c r="G382" s="75" t="s">
        <v>118</v>
      </c>
      <c r="H382" s="76">
        <v>9</v>
      </c>
      <c r="I382" s="84">
        <v>0</v>
      </c>
      <c r="J382" s="85">
        <v>0</v>
      </c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</row>
    <row r="383" spans="1:21">
      <c r="A383" s="75"/>
      <c r="B383" s="81" t="str">
        <f t="shared" si="2"/>
        <v>월</v>
      </c>
      <c r="C383" s="81" t="str">
        <f t="shared" si="3"/>
        <v>26년 4월 3주차</v>
      </c>
      <c r="D383" s="82">
        <v>46131</v>
      </c>
      <c r="E383" s="76" t="s">
        <v>58</v>
      </c>
      <c r="F383" s="83" t="s">
        <v>2</v>
      </c>
      <c r="G383" s="75" t="s">
        <v>169</v>
      </c>
      <c r="H383" s="76">
        <v>5</v>
      </c>
      <c r="I383" s="84">
        <v>0</v>
      </c>
      <c r="J383" s="85">
        <v>0</v>
      </c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</row>
    <row r="384" spans="1:21">
      <c r="A384" s="75"/>
      <c r="B384" s="81" t="str">
        <f t="shared" si="2"/>
        <v>월</v>
      </c>
      <c r="C384" s="81" t="str">
        <f t="shared" si="3"/>
        <v>26년 4월 3주차</v>
      </c>
      <c r="D384" s="82">
        <v>46131</v>
      </c>
      <c r="E384" s="76" t="s">
        <v>58</v>
      </c>
      <c r="F384" s="83" t="s">
        <v>2</v>
      </c>
      <c r="G384" s="75" t="s">
        <v>140</v>
      </c>
      <c r="H384" s="76">
        <v>20</v>
      </c>
      <c r="I384" s="84">
        <v>1</v>
      </c>
      <c r="J384" s="85">
        <v>58650</v>
      </c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</row>
    <row r="385" spans="1:21">
      <c r="A385" s="75"/>
      <c r="B385" s="81" t="str">
        <f t="shared" si="2"/>
        <v>월</v>
      </c>
      <c r="C385" s="81" t="str">
        <f t="shared" si="3"/>
        <v>26년 4월 3주차</v>
      </c>
      <c r="D385" s="82">
        <v>46131</v>
      </c>
      <c r="E385" s="76" t="s">
        <v>58</v>
      </c>
      <c r="F385" s="83" t="s">
        <v>2</v>
      </c>
      <c r="G385" s="75" t="s">
        <v>179</v>
      </c>
      <c r="H385" s="76">
        <v>9</v>
      </c>
      <c r="I385" s="84">
        <v>0</v>
      </c>
      <c r="J385" s="85">
        <v>0</v>
      </c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</row>
    <row r="386" spans="1:21">
      <c r="A386" s="75"/>
      <c r="B386" s="81" t="str">
        <f t="shared" si="2"/>
        <v>월</v>
      </c>
      <c r="C386" s="81" t="str">
        <f t="shared" si="3"/>
        <v>26년 4월 3주차</v>
      </c>
      <c r="D386" s="82">
        <v>46131</v>
      </c>
      <c r="E386" s="76" t="s">
        <v>58</v>
      </c>
      <c r="F386" s="83" t="s">
        <v>2</v>
      </c>
      <c r="G386" s="75" t="s">
        <v>170</v>
      </c>
      <c r="H386" s="76">
        <v>9</v>
      </c>
      <c r="I386" s="84">
        <v>0</v>
      </c>
      <c r="J386" s="85">
        <v>0</v>
      </c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</row>
    <row r="387" spans="1:21">
      <c r="A387" s="75"/>
      <c r="B387" s="81" t="str">
        <f t="shared" si="2"/>
        <v>월</v>
      </c>
      <c r="C387" s="81" t="str">
        <f t="shared" si="3"/>
        <v>26년 4월 3주차</v>
      </c>
      <c r="D387" s="82">
        <v>46131</v>
      </c>
      <c r="E387" s="76" t="s">
        <v>58</v>
      </c>
      <c r="F387" s="83" t="s">
        <v>2</v>
      </c>
      <c r="G387" s="75" t="s">
        <v>106</v>
      </c>
      <c r="H387" s="76">
        <v>1</v>
      </c>
      <c r="I387" s="84">
        <v>0</v>
      </c>
      <c r="J387" s="85">
        <v>0</v>
      </c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</row>
    <row r="388" spans="1:21">
      <c r="A388" s="75"/>
      <c r="B388" s="81" t="str">
        <f t="shared" si="2"/>
        <v>월</v>
      </c>
      <c r="C388" s="81" t="str">
        <f t="shared" si="3"/>
        <v>26년 4월 3주차</v>
      </c>
      <c r="D388" s="82">
        <v>46131</v>
      </c>
      <c r="E388" s="76" t="s">
        <v>58</v>
      </c>
      <c r="F388" s="83" t="s">
        <v>2</v>
      </c>
      <c r="G388" s="75" t="s">
        <v>132</v>
      </c>
      <c r="H388" s="76">
        <v>1</v>
      </c>
      <c r="I388" s="84">
        <v>0</v>
      </c>
      <c r="J388" s="85">
        <v>0</v>
      </c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</row>
    <row r="389" spans="1:21">
      <c r="A389" s="75"/>
      <c r="B389" s="81" t="str">
        <f t="shared" si="2"/>
        <v>월</v>
      </c>
      <c r="C389" s="81" t="str">
        <f t="shared" si="3"/>
        <v>26년 4월 3주차</v>
      </c>
      <c r="D389" s="82">
        <v>46131</v>
      </c>
      <c r="E389" s="76" t="s">
        <v>58</v>
      </c>
      <c r="F389" s="83" t="s">
        <v>2</v>
      </c>
      <c r="G389" s="75" t="s">
        <v>156</v>
      </c>
      <c r="H389" s="76">
        <v>1</v>
      </c>
      <c r="I389" s="84">
        <v>0</v>
      </c>
      <c r="J389" s="85">
        <v>0</v>
      </c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</row>
    <row r="390" spans="1:21">
      <c r="A390" s="75"/>
      <c r="B390" s="81" t="str">
        <f t="shared" si="2"/>
        <v>월</v>
      </c>
      <c r="C390" s="81" t="str">
        <f t="shared" si="3"/>
        <v>26년 4월 3주차</v>
      </c>
      <c r="D390" s="82">
        <v>46131</v>
      </c>
      <c r="E390" s="76" t="s">
        <v>58</v>
      </c>
      <c r="F390" s="83" t="s">
        <v>2</v>
      </c>
      <c r="G390" s="75" t="s">
        <v>139</v>
      </c>
      <c r="H390" s="76">
        <v>8</v>
      </c>
      <c r="I390" s="84">
        <v>0</v>
      </c>
      <c r="J390" s="85">
        <v>0</v>
      </c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</row>
    <row r="391" spans="1:21">
      <c r="A391" s="75"/>
      <c r="B391" s="81" t="str">
        <f t="shared" si="2"/>
        <v>월</v>
      </c>
      <c r="C391" s="81" t="str">
        <f t="shared" si="3"/>
        <v>26년 4월 3주차</v>
      </c>
      <c r="D391" s="82">
        <v>46131</v>
      </c>
      <c r="E391" s="76" t="s">
        <v>58</v>
      </c>
      <c r="F391" s="83" t="s">
        <v>2</v>
      </c>
      <c r="G391" s="75" t="s">
        <v>120</v>
      </c>
      <c r="H391" s="76">
        <v>8</v>
      </c>
      <c r="I391" s="84">
        <v>0</v>
      </c>
      <c r="J391" s="85">
        <v>0</v>
      </c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</row>
    <row r="392" spans="1:21">
      <c r="A392" s="75"/>
      <c r="B392" s="81" t="str">
        <f t="shared" si="2"/>
        <v>월</v>
      </c>
      <c r="C392" s="81" t="str">
        <f t="shared" si="3"/>
        <v>26년 4월 3주차</v>
      </c>
      <c r="D392" s="82">
        <v>46131</v>
      </c>
      <c r="E392" s="76" t="s">
        <v>58</v>
      </c>
      <c r="F392" s="83" t="s">
        <v>2</v>
      </c>
      <c r="G392" s="75" t="s">
        <v>180</v>
      </c>
      <c r="H392" s="76">
        <v>8</v>
      </c>
      <c r="I392" s="84">
        <v>0</v>
      </c>
      <c r="J392" s="85">
        <v>0</v>
      </c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</row>
    <row r="393" spans="1:21">
      <c r="A393" s="75"/>
      <c r="B393" s="81" t="str">
        <f t="shared" si="2"/>
        <v>월</v>
      </c>
      <c r="C393" s="81" t="str">
        <f t="shared" si="3"/>
        <v>26년 4월 3주차</v>
      </c>
      <c r="D393" s="82">
        <v>46131</v>
      </c>
      <c r="E393" s="76" t="s">
        <v>58</v>
      </c>
      <c r="F393" s="83" t="s">
        <v>2</v>
      </c>
      <c r="G393" s="75" t="s">
        <v>122</v>
      </c>
      <c r="H393" s="76">
        <v>1</v>
      </c>
      <c r="I393" s="84">
        <v>1</v>
      </c>
      <c r="J393" s="85">
        <v>58650</v>
      </c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</row>
    <row r="394" spans="1:21">
      <c r="A394" s="75"/>
      <c r="B394" s="81" t="str">
        <f t="shared" si="2"/>
        <v>월</v>
      </c>
      <c r="C394" s="81" t="str">
        <f t="shared" si="3"/>
        <v>26년 4월 3주차</v>
      </c>
      <c r="D394" s="82">
        <v>46131</v>
      </c>
      <c r="E394" s="76" t="s">
        <v>58</v>
      </c>
      <c r="F394" s="83" t="s">
        <v>2</v>
      </c>
      <c r="G394" s="75" t="s">
        <v>146</v>
      </c>
      <c r="H394" s="76">
        <v>0</v>
      </c>
      <c r="I394" s="84">
        <v>1</v>
      </c>
      <c r="J394" s="85">
        <v>58650</v>
      </c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</row>
    <row r="395" spans="1:21">
      <c r="A395" s="75"/>
      <c r="B395" s="81" t="str">
        <f t="shared" si="2"/>
        <v>월</v>
      </c>
      <c r="C395" s="81" t="str">
        <f t="shared" si="3"/>
        <v>26년 4월 3주차</v>
      </c>
      <c r="D395" s="82">
        <v>46131</v>
      </c>
      <c r="E395" s="76" t="s">
        <v>58</v>
      </c>
      <c r="F395" s="83" t="s">
        <v>2</v>
      </c>
      <c r="G395" s="75" t="s">
        <v>115</v>
      </c>
      <c r="H395" s="76">
        <v>4</v>
      </c>
      <c r="I395" s="84">
        <v>0</v>
      </c>
      <c r="J395" s="85">
        <v>0</v>
      </c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</row>
    <row r="396" spans="1:21">
      <c r="A396" s="75"/>
      <c r="B396" s="81" t="str">
        <f t="shared" si="2"/>
        <v>월</v>
      </c>
      <c r="C396" s="81" t="str">
        <f t="shared" si="3"/>
        <v>26년 4월 4주차</v>
      </c>
      <c r="D396" s="82">
        <v>46132</v>
      </c>
      <c r="E396" s="76" t="s">
        <v>58</v>
      </c>
      <c r="F396" s="83" t="s">
        <v>2</v>
      </c>
      <c r="G396" s="75" t="s">
        <v>109</v>
      </c>
      <c r="H396" s="76">
        <v>7</v>
      </c>
      <c r="I396" s="84">
        <v>3</v>
      </c>
      <c r="J396" s="85">
        <v>348300</v>
      </c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</row>
    <row r="397" spans="1:21">
      <c r="A397" s="75"/>
      <c r="B397" s="81" t="str">
        <f t="shared" si="2"/>
        <v>월</v>
      </c>
      <c r="C397" s="81" t="str">
        <f t="shared" si="3"/>
        <v>26년 4월 4주차</v>
      </c>
      <c r="D397" s="82">
        <v>46132</v>
      </c>
      <c r="E397" s="76" t="s">
        <v>58</v>
      </c>
      <c r="F397" s="83" t="s">
        <v>2</v>
      </c>
      <c r="G397" s="75" t="s">
        <v>181</v>
      </c>
      <c r="H397" s="76">
        <v>2</v>
      </c>
      <c r="I397" s="84">
        <v>0</v>
      </c>
      <c r="J397" s="85">
        <v>0</v>
      </c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</row>
    <row r="398" spans="1:21">
      <c r="A398" s="75"/>
      <c r="B398" s="81" t="str">
        <f t="shared" si="2"/>
        <v>월</v>
      </c>
      <c r="C398" s="81" t="str">
        <f t="shared" si="3"/>
        <v>26년 4월 4주차</v>
      </c>
      <c r="D398" s="82">
        <v>46132</v>
      </c>
      <c r="E398" s="76" t="s">
        <v>58</v>
      </c>
      <c r="F398" s="83" t="s">
        <v>2</v>
      </c>
      <c r="G398" s="75" t="s">
        <v>96</v>
      </c>
      <c r="H398" s="76">
        <v>3</v>
      </c>
      <c r="I398" s="84">
        <v>1</v>
      </c>
      <c r="J398" s="85">
        <v>86400</v>
      </c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</row>
    <row r="399" spans="1:21">
      <c r="A399" s="75"/>
      <c r="B399" s="81" t="str">
        <f t="shared" si="2"/>
        <v>월</v>
      </c>
      <c r="C399" s="81" t="str">
        <f t="shared" si="3"/>
        <v>26년 4월 4주차</v>
      </c>
      <c r="D399" s="82">
        <v>46132</v>
      </c>
      <c r="E399" s="76" t="s">
        <v>58</v>
      </c>
      <c r="F399" s="83" t="s">
        <v>2</v>
      </c>
      <c r="G399" s="75" t="s">
        <v>101</v>
      </c>
      <c r="H399" s="76">
        <v>17</v>
      </c>
      <c r="I399" s="84">
        <v>4</v>
      </c>
      <c r="J399" s="85">
        <v>464400</v>
      </c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</row>
    <row r="400" spans="1:21">
      <c r="A400" s="75"/>
      <c r="B400" s="81" t="str">
        <f t="shared" si="2"/>
        <v>월</v>
      </c>
      <c r="C400" s="81" t="str">
        <f t="shared" si="3"/>
        <v>26년 4월 4주차</v>
      </c>
      <c r="D400" s="82">
        <v>46132</v>
      </c>
      <c r="E400" s="76" t="s">
        <v>58</v>
      </c>
      <c r="F400" s="83" t="s">
        <v>2</v>
      </c>
      <c r="G400" s="75" t="s">
        <v>93</v>
      </c>
      <c r="H400" s="76">
        <v>14</v>
      </c>
      <c r="I400" s="84">
        <v>2</v>
      </c>
      <c r="J400" s="85">
        <v>250200</v>
      </c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</row>
    <row r="401" spans="1:21">
      <c r="A401" s="75"/>
      <c r="B401" s="81" t="str">
        <f t="shared" si="2"/>
        <v>월</v>
      </c>
      <c r="C401" s="81" t="str">
        <f t="shared" si="3"/>
        <v>26년 4월 4주차</v>
      </c>
      <c r="D401" s="82">
        <v>46132</v>
      </c>
      <c r="E401" s="76" t="s">
        <v>58</v>
      </c>
      <c r="F401" s="83" t="s">
        <v>2</v>
      </c>
      <c r="G401" s="75" t="s">
        <v>100</v>
      </c>
      <c r="H401" s="76">
        <v>8</v>
      </c>
      <c r="I401" s="84">
        <v>0</v>
      </c>
      <c r="J401" s="85">
        <v>0</v>
      </c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</row>
    <row r="402" spans="1:21">
      <c r="A402" s="75"/>
      <c r="B402" s="81" t="str">
        <f t="shared" si="2"/>
        <v>월</v>
      </c>
      <c r="C402" s="81" t="str">
        <f t="shared" si="3"/>
        <v>26년 4월 4주차</v>
      </c>
      <c r="D402" s="82">
        <v>46132</v>
      </c>
      <c r="E402" s="76" t="s">
        <v>58</v>
      </c>
      <c r="F402" s="83" t="s">
        <v>2</v>
      </c>
      <c r="G402" s="75" t="s">
        <v>182</v>
      </c>
      <c r="H402" s="76">
        <v>2</v>
      </c>
      <c r="I402" s="84">
        <v>0</v>
      </c>
      <c r="J402" s="85">
        <v>0</v>
      </c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</row>
    <row r="403" spans="1:21">
      <c r="A403" s="75"/>
      <c r="B403" s="81" t="str">
        <f t="shared" si="2"/>
        <v>월</v>
      </c>
      <c r="C403" s="81" t="str">
        <f t="shared" si="3"/>
        <v>26년 4월 4주차</v>
      </c>
      <c r="D403" s="82">
        <v>46132</v>
      </c>
      <c r="E403" s="76" t="s">
        <v>58</v>
      </c>
      <c r="F403" s="83" t="s">
        <v>2</v>
      </c>
      <c r="G403" s="75" t="s">
        <v>156</v>
      </c>
      <c r="H403" s="76">
        <v>5</v>
      </c>
      <c r="I403" s="84">
        <v>0</v>
      </c>
      <c r="J403" s="85">
        <v>0</v>
      </c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</row>
    <row r="404" spans="1:21">
      <c r="A404" s="75"/>
      <c r="B404" s="81" t="str">
        <f t="shared" si="2"/>
        <v>월</v>
      </c>
      <c r="C404" s="81" t="str">
        <f t="shared" si="3"/>
        <v>26년 4월 4주차</v>
      </c>
      <c r="D404" s="82">
        <v>46132</v>
      </c>
      <c r="E404" s="76" t="s">
        <v>58</v>
      </c>
      <c r="F404" s="83" t="s">
        <v>2</v>
      </c>
      <c r="G404" s="75" t="s">
        <v>118</v>
      </c>
      <c r="H404" s="76">
        <v>10</v>
      </c>
      <c r="I404" s="84">
        <v>0</v>
      </c>
      <c r="J404" s="85">
        <v>0</v>
      </c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</row>
    <row r="405" spans="1:21">
      <c r="A405" s="75"/>
      <c r="B405" s="81" t="str">
        <f t="shared" si="2"/>
        <v>월</v>
      </c>
      <c r="C405" s="81" t="str">
        <f t="shared" si="3"/>
        <v>26년 4월 4주차</v>
      </c>
      <c r="D405" s="82">
        <v>46132</v>
      </c>
      <c r="E405" s="76" t="s">
        <v>58</v>
      </c>
      <c r="F405" s="83" t="s">
        <v>2</v>
      </c>
      <c r="G405" s="75" t="s">
        <v>183</v>
      </c>
      <c r="H405" s="76">
        <v>1</v>
      </c>
      <c r="I405" s="84">
        <v>0</v>
      </c>
      <c r="J405" s="85">
        <v>0</v>
      </c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</row>
    <row r="406" spans="1:21">
      <c r="A406" s="75"/>
      <c r="B406" s="81" t="str">
        <f t="shared" si="2"/>
        <v>월</v>
      </c>
      <c r="C406" s="81" t="str">
        <f t="shared" si="3"/>
        <v>26년 4월 4주차</v>
      </c>
      <c r="D406" s="82">
        <v>46132</v>
      </c>
      <c r="E406" s="76" t="s">
        <v>58</v>
      </c>
      <c r="F406" s="83" t="s">
        <v>2</v>
      </c>
      <c r="G406" s="75" t="s">
        <v>161</v>
      </c>
      <c r="H406" s="76">
        <v>9</v>
      </c>
      <c r="I406" s="84">
        <v>0</v>
      </c>
      <c r="J406" s="85">
        <v>0</v>
      </c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</row>
    <row r="407" spans="1:21">
      <c r="A407" s="75"/>
      <c r="B407" s="81" t="str">
        <f t="shared" si="2"/>
        <v>월</v>
      </c>
      <c r="C407" s="81" t="str">
        <f t="shared" si="3"/>
        <v>26년 4월 4주차</v>
      </c>
      <c r="D407" s="82">
        <v>46132</v>
      </c>
      <c r="E407" s="76" t="s">
        <v>58</v>
      </c>
      <c r="F407" s="83" t="s">
        <v>2</v>
      </c>
      <c r="G407" s="75" t="s">
        <v>180</v>
      </c>
      <c r="H407" s="76">
        <v>1</v>
      </c>
      <c r="I407" s="84">
        <v>0</v>
      </c>
      <c r="J407" s="85">
        <v>0</v>
      </c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</row>
    <row r="408" spans="1:21">
      <c r="A408" s="75"/>
      <c r="B408" s="81" t="str">
        <f t="shared" si="2"/>
        <v>월</v>
      </c>
      <c r="C408" s="81" t="str">
        <f t="shared" si="3"/>
        <v>26년 4월 4주차</v>
      </c>
      <c r="D408" s="82">
        <v>46132</v>
      </c>
      <c r="E408" s="76" t="s">
        <v>58</v>
      </c>
      <c r="F408" s="83" t="s">
        <v>2</v>
      </c>
      <c r="G408" s="75" t="s">
        <v>91</v>
      </c>
      <c r="H408" s="76">
        <v>1</v>
      </c>
      <c r="I408" s="84">
        <v>0</v>
      </c>
      <c r="J408" s="85">
        <v>0</v>
      </c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</row>
    <row r="409" spans="1:21">
      <c r="A409" s="75"/>
      <c r="B409" s="81" t="str">
        <f t="shared" si="2"/>
        <v>월</v>
      </c>
      <c r="C409" s="81" t="str">
        <f t="shared" si="3"/>
        <v>26년 4월 4주차</v>
      </c>
      <c r="D409" s="82">
        <v>46132</v>
      </c>
      <c r="E409" s="76" t="s">
        <v>58</v>
      </c>
      <c r="F409" s="83" t="s">
        <v>2</v>
      </c>
      <c r="G409" s="75" t="s">
        <v>97</v>
      </c>
      <c r="H409" s="76">
        <v>1</v>
      </c>
      <c r="I409" s="84">
        <v>0</v>
      </c>
      <c r="J409" s="85">
        <v>0</v>
      </c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</row>
    <row r="410" spans="1:21">
      <c r="A410" s="75"/>
      <c r="B410" s="81" t="str">
        <f t="shared" si="2"/>
        <v>월</v>
      </c>
      <c r="C410" s="81" t="str">
        <f t="shared" si="3"/>
        <v>26년 4월 4주차</v>
      </c>
      <c r="D410" s="82">
        <v>46132</v>
      </c>
      <c r="E410" s="76" t="s">
        <v>58</v>
      </c>
      <c r="F410" s="83" t="s">
        <v>2</v>
      </c>
      <c r="G410" s="75" t="s">
        <v>99</v>
      </c>
      <c r="H410" s="76">
        <v>1</v>
      </c>
      <c r="I410" s="84">
        <v>0</v>
      </c>
      <c r="J410" s="85">
        <v>0</v>
      </c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</row>
    <row r="411" spans="1:21">
      <c r="A411" s="75"/>
      <c r="B411" s="81" t="str">
        <f t="shared" si="2"/>
        <v>월</v>
      </c>
      <c r="C411" s="81" t="str">
        <f t="shared" si="3"/>
        <v>26년 4월 4주차</v>
      </c>
      <c r="D411" s="82">
        <v>46132</v>
      </c>
      <c r="E411" s="76" t="s">
        <v>58</v>
      </c>
      <c r="F411" s="83" t="s">
        <v>2</v>
      </c>
      <c r="G411" s="75" t="s">
        <v>143</v>
      </c>
      <c r="H411" s="76">
        <v>2</v>
      </c>
      <c r="I411" s="84">
        <v>1</v>
      </c>
      <c r="J411" s="85">
        <v>37050</v>
      </c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</row>
    <row r="412" spans="1:21">
      <c r="A412" s="75"/>
      <c r="B412" s="81" t="str">
        <f t="shared" si="2"/>
        <v>월</v>
      </c>
      <c r="C412" s="81" t="str">
        <f t="shared" si="3"/>
        <v>26년 4월 4주차</v>
      </c>
      <c r="D412" s="82">
        <v>46132</v>
      </c>
      <c r="E412" s="76" t="s">
        <v>58</v>
      </c>
      <c r="F412" s="83" t="s">
        <v>2</v>
      </c>
      <c r="G412" s="75" t="s">
        <v>88</v>
      </c>
      <c r="H412" s="76">
        <v>4</v>
      </c>
      <c r="I412" s="84">
        <v>0</v>
      </c>
      <c r="J412" s="85">
        <v>0</v>
      </c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</row>
    <row r="413" spans="1:21">
      <c r="A413" s="75"/>
      <c r="B413" s="81" t="str">
        <f t="shared" si="2"/>
        <v>월</v>
      </c>
      <c r="C413" s="81" t="str">
        <f t="shared" si="3"/>
        <v>26년 4월 4주차</v>
      </c>
      <c r="D413" s="82">
        <v>46132</v>
      </c>
      <c r="E413" s="76" t="s">
        <v>58</v>
      </c>
      <c r="F413" s="83" t="s">
        <v>2</v>
      </c>
      <c r="G413" s="75" t="s">
        <v>144</v>
      </c>
      <c r="H413" s="76">
        <v>4</v>
      </c>
      <c r="I413" s="84">
        <v>0</v>
      </c>
      <c r="J413" s="85">
        <v>0</v>
      </c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</row>
    <row r="414" spans="1:21">
      <c r="A414" s="75"/>
      <c r="B414" s="81" t="str">
        <f t="shared" si="2"/>
        <v>월</v>
      </c>
      <c r="C414" s="81" t="str">
        <f t="shared" si="3"/>
        <v>26년 4월 4주차</v>
      </c>
      <c r="D414" s="82">
        <v>46133</v>
      </c>
      <c r="E414" s="76" t="s">
        <v>58</v>
      </c>
      <c r="F414" s="83" t="s">
        <v>2</v>
      </c>
      <c r="G414" s="75" t="s">
        <v>156</v>
      </c>
      <c r="H414" s="76">
        <v>0</v>
      </c>
      <c r="I414" s="84">
        <v>2</v>
      </c>
      <c r="J414" s="85">
        <v>214200</v>
      </c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</row>
    <row r="415" spans="1:21">
      <c r="A415" s="75"/>
      <c r="B415" s="81" t="str">
        <f t="shared" si="2"/>
        <v>월</v>
      </c>
      <c r="C415" s="81" t="str">
        <f t="shared" si="3"/>
        <v>26년 4월 4주차</v>
      </c>
      <c r="D415" s="82">
        <v>46133</v>
      </c>
      <c r="E415" s="76" t="s">
        <v>58</v>
      </c>
      <c r="F415" s="83" t="s">
        <v>2</v>
      </c>
      <c r="G415" s="75" t="s">
        <v>91</v>
      </c>
      <c r="H415" s="76">
        <v>6</v>
      </c>
      <c r="I415" s="84">
        <v>1</v>
      </c>
      <c r="J415" s="85">
        <v>98100</v>
      </c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</row>
    <row r="416" spans="1:21">
      <c r="A416" s="75"/>
      <c r="B416" s="81" t="str">
        <f t="shared" si="2"/>
        <v>월</v>
      </c>
      <c r="C416" s="81" t="str">
        <f t="shared" si="3"/>
        <v>26년 4월 4주차</v>
      </c>
      <c r="D416" s="82">
        <v>46133</v>
      </c>
      <c r="E416" s="76" t="s">
        <v>58</v>
      </c>
      <c r="F416" s="83" t="s">
        <v>2</v>
      </c>
      <c r="G416" s="75" t="s">
        <v>92</v>
      </c>
      <c r="H416" s="76">
        <v>6</v>
      </c>
      <c r="I416" s="84">
        <v>2</v>
      </c>
      <c r="J416" s="85">
        <v>268200</v>
      </c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</row>
    <row r="417" spans="1:21">
      <c r="A417" s="75"/>
      <c r="B417" s="81" t="str">
        <f t="shared" si="2"/>
        <v>월</v>
      </c>
      <c r="C417" s="81" t="str">
        <f t="shared" si="3"/>
        <v>26년 4월 4주차</v>
      </c>
      <c r="D417" s="82">
        <v>46133</v>
      </c>
      <c r="E417" s="76" t="s">
        <v>58</v>
      </c>
      <c r="F417" s="83" t="s">
        <v>2</v>
      </c>
      <c r="G417" s="75" t="s">
        <v>132</v>
      </c>
      <c r="H417" s="76">
        <v>6</v>
      </c>
      <c r="I417" s="84">
        <v>1</v>
      </c>
      <c r="J417" s="85">
        <v>116100</v>
      </c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</row>
    <row r="418" spans="1:21">
      <c r="A418" s="75"/>
      <c r="B418" s="81" t="str">
        <f t="shared" si="2"/>
        <v>월</v>
      </c>
      <c r="C418" s="81" t="str">
        <f t="shared" si="3"/>
        <v>26년 4월 4주차</v>
      </c>
      <c r="D418" s="82">
        <v>46133</v>
      </c>
      <c r="E418" s="76" t="s">
        <v>58</v>
      </c>
      <c r="F418" s="83" t="s">
        <v>2</v>
      </c>
      <c r="G418" s="75" t="s">
        <v>173</v>
      </c>
      <c r="H418" s="76">
        <v>3</v>
      </c>
      <c r="I418" s="84">
        <v>0</v>
      </c>
      <c r="J418" s="85">
        <v>0</v>
      </c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</row>
    <row r="419" spans="1:21">
      <c r="A419" s="75"/>
      <c r="B419" s="81" t="str">
        <f t="shared" si="2"/>
        <v>월</v>
      </c>
      <c r="C419" s="81" t="str">
        <f t="shared" si="3"/>
        <v>26년 4월 4주차</v>
      </c>
      <c r="D419" s="82">
        <v>46133</v>
      </c>
      <c r="E419" s="76" t="s">
        <v>58</v>
      </c>
      <c r="F419" s="83" t="s">
        <v>2</v>
      </c>
      <c r="G419" s="75" t="s">
        <v>165</v>
      </c>
      <c r="H419" s="76">
        <v>1</v>
      </c>
      <c r="I419" s="84">
        <v>0</v>
      </c>
      <c r="J419" s="85">
        <v>0</v>
      </c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</row>
    <row r="420" spans="1:21">
      <c r="A420" s="75"/>
      <c r="B420" s="81" t="str">
        <f t="shared" si="2"/>
        <v>월</v>
      </c>
      <c r="C420" s="81" t="str">
        <f t="shared" si="3"/>
        <v>26년 4월 4주차</v>
      </c>
      <c r="D420" s="82">
        <v>46133</v>
      </c>
      <c r="E420" s="76" t="s">
        <v>58</v>
      </c>
      <c r="F420" s="83" t="s">
        <v>2</v>
      </c>
      <c r="G420" s="75" t="s">
        <v>169</v>
      </c>
      <c r="H420" s="76">
        <v>9</v>
      </c>
      <c r="I420" s="84">
        <v>0</v>
      </c>
      <c r="J420" s="85">
        <v>0</v>
      </c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</row>
    <row r="421" spans="1:21">
      <c r="A421" s="75"/>
      <c r="B421" s="81" t="str">
        <f t="shared" si="2"/>
        <v>월</v>
      </c>
      <c r="C421" s="81" t="str">
        <f t="shared" si="3"/>
        <v>26년 4월 4주차</v>
      </c>
      <c r="D421" s="82">
        <v>46133</v>
      </c>
      <c r="E421" s="76" t="s">
        <v>58</v>
      </c>
      <c r="F421" s="83" t="s">
        <v>2</v>
      </c>
      <c r="G421" s="75" t="s">
        <v>177</v>
      </c>
      <c r="H421" s="76">
        <v>1</v>
      </c>
      <c r="I421" s="84">
        <v>0</v>
      </c>
      <c r="J421" s="85">
        <v>0</v>
      </c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</row>
    <row r="422" spans="1:21">
      <c r="A422" s="75"/>
      <c r="B422" s="81" t="str">
        <f t="shared" si="2"/>
        <v>월</v>
      </c>
      <c r="C422" s="81" t="str">
        <f t="shared" si="3"/>
        <v>26년 4월 4주차</v>
      </c>
      <c r="D422" s="82">
        <v>46133</v>
      </c>
      <c r="E422" s="76" t="s">
        <v>58</v>
      </c>
      <c r="F422" s="83" t="s">
        <v>2</v>
      </c>
      <c r="G422" s="75" t="s">
        <v>161</v>
      </c>
      <c r="H422" s="76">
        <v>9</v>
      </c>
      <c r="I422" s="84">
        <v>0</v>
      </c>
      <c r="J422" s="85">
        <v>0</v>
      </c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</row>
    <row r="423" spans="1:21">
      <c r="A423" s="75"/>
      <c r="B423" s="81" t="str">
        <f t="shared" si="2"/>
        <v>월</v>
      </c>
      <c r="C423" s="81" t="str">
        <f t="shared" si="3"/>
        <v>26년 4월 4주차</v>
      </c>
      <c r="D423" s="82">
        <v>46133</v>
      </c>
      <c r="E423" s="76" t="s">
        <v>58</v>
      </c>
      <c r="F423" s="83" t="s">
        <v>2</v>
      </c>
      <c r="G423" s="75" t="s">
        <v>97</v>
      </c>
      <c r="H423" s="76">
        <v>1</v>
      </c>
      <c r="I423" s="84">
        <v>0</v>
      </c>
      <c r="J423" s="85">
        <v>0</v>
      </c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</row>
    <row r="424" spans="1:21">
      <c r="A424" s="75"/>
      <c r="B424" s="81" t="str">
        <f t="shared" si="2"/>
        <v>월</v>
      </c>
      <c r="C424" s="81" t="str">
        <f t="shared" si="3"/>
        <v>26년 4월 4주차</v>
      </c>
      <c r="D424" s="82">
        <v>46133</v>
      </c>
      <c r="E424" s="76" t="s">
        <v>58</v>
      </c>
      <c r="F424" s="83" t="s">
        <v>2</v>
      </c>
      <c r="G424" s="75" t="s">
        <v>108</v>
      </c>
      <c r="H424" s="76">
        <v>6</v>
      </c>
      <c r="I424" s="84">
        <v>0</v>
      </c>
      <c r="J424" s="85">
        <v>0</v>
      </c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</row>
    <row r="425" spans="1:21">
      <c r="A425" s="75"/>
      <c r="B425" s="81" t="str">
        <f t="shared" si="2"/>
        <v>월</v>
      </c>
      <c r="C425" s="81" t="str">
        <f t="shared" si="3"/>
        <v>26년 4월 4주차</v>
      </c>
      <c r="D425" s="82">
        <v>46133</v>
      </c>
      <c r="E425" s="76" t="s">
        <v>58</v>
      </c>
      <c r="F425" s="83" t="s">
        <v>2</v>
      </c>
      <c r="G425" s="75" t="s">
        <v>93</v>
      </c>
      <c r="H425" s="76">
        <v>21</v>
      </c>
      <c r="I425" s="84">
        <v>0</v>
      </c>
      <c r="J425" s="85">
        <v>0</v>
      </c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</row>
    <row r="426" spans="1:21">
      <c r="A426" s="75"/>
      <c r="B426" s="81" t="str">
        <f t="shared" si="2"/>
        <v>월</v>
      </c>
      <c r="C426" s="81" t="str">
        <f t="shared" si="3"/>
        <v>26년 4월 4주차</v>
      </c>
      <c r="D426" s="82">
        <v>46133</v>
      </c>
      <c r="E426" s="76" t="s">
        <v>58</v>
      </c>
      <c r="F426" s="83" t="s">
        <v>2</v>
      </c>
      <c r="G426" s="75" t="s">
        <v>124</v>
      </c>
      <c r="H426" s="76">
        <v>4</v>
      </c>
      <c r="I426" s="84">
        <v>0</v>
      </c>
      <c r="J426" s="85">
        <v>0</v>
      </c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</row>
    <row r="427" spans="1:21">
      <c r="A427" s="75"/>
      <c r="B427" s="81" t="str">
        <f t="shared" si="2"/>
        <v>월</v>
      </c>
      <c r="C427" s="81" t="str">
        <f t="shared" si="3"/>
        <v>26년 4월 4주차</v>
      </c>
      <c r="D427" s="82">
        <v>46133</v>
      </c>
      <c r="E427" s="76" t="s">
        <v>58</v>
      </c>
      <c r="F427" s="83" t="s">
        <v>2</v>
      </c>
      <c r="G427" s="75" t="s">
        <v>103</v>
      </c>
      <c r="H427" s="76">
        <v>4</v>
      </c>
      <c r="I427" s="84">
        <v>0</v>
      </c>
      <c r="J427" s="85">
        <v>0</v>
      </c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</row>
    <row r="428" spans="1:21">
      <c r="A428" s="75"/>
      <c r="B428" s="81" t="str">
        <f t="shared" si="2"/>
        <v>월</v>
      </c>
      <c r="C428" s="81" t="str">
        <f t="shared" si="3"/>
        <v>26년 4월 4주차</v>
      </c>
      <c r="D428" s="82">
        <v>46133</v>
      </c>
      <c r="E428" s="76" t="s">
        <v>58</v>
      </c>
      <c r="F428" s="83" t="s">
        <v>2</v>
      </c>
      <c r="G428" s="75" t="s">
        <v>100</v>
      </c>
      <c r="H428" s="76">
        <v>10</v>
      </c>
      <c r="I428" s="84">
        <v>1</v>
      </c>
      <c r="J428" s="85">
        <v>86400</v>
      </c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</row>
    <row r="429" spans="1:21">
      <c r="A429" s="75"/>
      <c r="B429" s="81" t="str">
        <f t="shared" si="2"/>
        <v>월</v>
      </c>
      <c r="C429" s="81" t="str">
        <f t="shared" si="3"/>
        <v>26년 4월 4주차</v>
      </c>
      <c r="D429" s="82">
        <v>46133</v>
      </c>
      <c r="E429" s="76" t="s">
        <v>58</v>
      </c>
      <c r="F429" s="83" t="s">
        <v>2</v>
      </c>
      <c r="G429" s="75" t="s">
        <v>144</v>
      </c>
      <c r="H429" s="76">
        <v>4</v>
      </c>
      <c r="I429" s="84">
        <v>0</v>
      </c>
      <c r="J429" s="85">
        <v>0</v>
      </c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</row>
    <row r="430" spans="1:21">
      <c r="A430" s="75"/>
      <c r="B430" s="81" t="str">
        <f t="shared" si="2"/>
        <v>월</v>
      </c>
      <c r="C430" s="81" t="str">
        <f t="shared" si="3"/>
        <v>26년 4월 4주차</v>
      </c>
      <c r="D430" s="82">
        <v>46133</v>
      </c>
      <c r="E430" s="76" t="s">
        <v>58</v>
      </c>
      <c r="F430" s="83" t="s">
        <v>2</v>
      </c>
      <c r="G430" s="75" t="s">
        <v>164</v>
      </c>
      <c r="H430" s="76">
        <v>1</v>
      </c>
      <c r="I430" s="84">
        <v>0</v>
      </c>
      <c r="J430" s="85">
        <v>0</v>
      </c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</row>
    <row r="431" spans="1:21">
      <c r="A431" s="75"/>
      <c r="B431" s="81" t="str">
        <f t="shared" si="2"/>
        <v>월</v>
      </c>
      <c r="C431" s="81" t="str">
        <f t="shared" si="3"/>
        <v>26년 4월 4주차</v>
      </c>
      <c r="D431" s="82">
        <v>46133</v>
      </c>
      <c r="E431" s="76" t="s">
        <v>58</v>
      </c>
      <c r="F431" s="83" t="s">
        <v>2</v>
      </c>
      <c r="G431" s="75" t="s">
        <v>88</v>
      </c>
      <c r="H431" s="76">
        <v>0</v>
      </c>
      <c r="I431" s="84">
        <v>2</v>
      </c>
      <c r="J431" s="85">
        <v>172800</v>
      </c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</row>
    <row r="432" spans="1:21">
      <c r="A432" s="75"/>
      <c r="B432" s="81" t="str">
        <f t="shared" si="2"/>
        <v>월</v>
      </c>
      <c r="C432" s="81" t="str">
        <f t="shared" si="3"/>
        <v>26년 4월 4주차</v>
      </c>
      <c r="D432" s="82">
        <v>46133</v>
      </c>
      <c r="E432" s="76" t="s">
        <v>58</v>
      </c>
      <c r="F432" s="83" t="s">
        <v>2</v>
      </c>
      <c r="G432" s="75" t="s">
        <v>101</v>
      </c>
      <c r="H432" s="76">
        <v>5</v>
      </c>
      <c r="I432" s="84">
        <v>0</v>
      </c>
      <c r="J432" s="85">
        <v>0</v>
      </c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</row>
    <row r="433" spans="1:21">
      <c r="A433" s="75"/>
      <c r="B433" s="81" t="str">
        <f t="shared" si="2"/>
        <v>월</v>
      </c>
      <c r="C433" s="81" t="str">
        <f t="shared" si="3"/>
        <v>26년 4월 4주차</v>
      </c>
      <c r="D433" s="82">
        <v>46133</v>
      </c>
      <c r="E433" s="76" t="s">
        <v>58</v>
      </c>
      <c r="F433" s="83" t="s">
        <v>2</v>
      </c>
      <c r="G433" s="75" t="s">
        <v>109</v>
      </c>
      <c r="H433" s="76">
        <v>1</v>
      </c>
      <c r="I433" s="84">
        <v>0</v>
      </c>
      <c r="J433" s="85">
        <v>0</v>
      </c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</row>
    <row r="434" spans="1:21">
      <c r="A434" s="75"/>
      <c r="B434" s="81" t="str">
        <f t="shared" si="2"/>
        <v>월</v>
      </c>
      <c r="C434" s="81" t="str">
        <f t="shared" si="3"/>
        <v>26년 4월 4주차</v>
      </c>
      <c r="D434" s="82">
        <v>46133</v>
      </c>
      <c r="E434" s="76" t="s">
        <v>58</v>
      </c>
      <c r="F434" s="83" t="s">
        <v>2</v>
      </c>
      <c r="G434" s="75" t="s">
        <v>184</v>
      </c>
      <c r="H434" s="76">
        <v>5</v>
      </c>
      <c r="I434" s="84">
        <v>0</v>
      </c>
      <c r="J434" s="85">
        <v>0</v>
      </c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</row>
    <row r="435" spans="1:21">
      <c r="A435" s="75"/>
      <c r="B435" s="81" t="str">
        <f t="shared" si="2"/>
        <v>월</v>
      </c>
      <c r="C435" s="81" t="str">
        <f t="shared" si="3"/>
        <v>26년 4월 4주차</v>
      </c>
      <c r="D435" s="82">
        <v>46133</v>
      </c>
      <c r="E435" s="76" t="s">
        <v>58</v>
      </c>
      <c r="F435" s="83" t="s">
        <v>2</v>
      </c>
      <c r="G435" s="75" t="s">
        <v>122</v>
      </c>
      <c r="H435" s="76">
        <v>2</v>
      </c>
      <c r="I435" s="84">
        <v>0</v>
      </c>
      <c r="J435" s="85">
        <v>0</v>
      </c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</row>
    <row r="436" spans="1:21">
      <c r="A436" s="75"/>
      <c r="B436" s="81" t="str">
        <f t="shared" si="2"/>
        <v>월</v>
      </c>
      <c r="C436" s="81" t="str">
        <f t="shared" si="3"/>
        <v>26년 4월 4주차</v>
      </c>
      <c r="D436" s="82">
        <v>46133</v>
      </c>
      <c r="E436" s="76" t="s">
        <v>58</v>
      </c>
      <c r="F436" s="83" t="s">
        <v>2</v>
      </c>
      <c r="G436" s="75" t="s">
        <v>96</v>
      </c>
      <c r="H436" s="76">
        <v>9</v>
      </c>
      <c r="I436" s="84">
        <v>1</v>
      </c>
      <c r="J436" s="85">
        <v>86400</v>
      </c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</row>
    <row r="437" spans="1:21">
      <c r="A437" s="75"/>
      <c r="B437" s="81" t="str">
        <f t="shared" si="2"/>
        <v>월</v>
      </c>
      <c r="C437" s="81" t="str">
        <f t="shared" si="3"/>
        <v>26년 4월 4주차</v>
      </c>
      <c r="D437" s="82">
        <v>46133</v>
      </c>
      <c r="E437" s="76" t="s">
        <v>58</v>
      </c>
      <c r="F437" s="83" t="s">
        <v>2</v>
      </c>
      <c r="G437" s="75" t="s">
        <v>105</v>
      </c>
      <c r="H437" s="76">
        <v>1</v>
      </c>
      <c r="I437" s="84">
        <v>0</v>
      </c>
      <c r="J437" s="85">
        <v>0</v>
      </c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</row>
    <row r="438" spans="1:21">
      <c r="A438" s="75"/>
      <c r="B438" s="81" t="str">
        <f t="shared" si="2"/>
        <v>월</v>
      </c>
      <c r="C438" s="81" t="str">
        <f t="shared" si="3"/>
        <v>26년 4월 4주차</v>
      </c>
      <c r="D438" s="82">
        <v>46133</v>
      </c>
      <c r="E438" s="76" t="s">
        <v>58</v>
      </c>
      <c r="F438" s="83" t="s">
        <v>2</v>
      </c>
      <c r="G438" s="75" t="s">
        <v>185</v>
      </c>
      <c r="H438" s="76">
        <v>5</v>
      </c>
      <c r="I438" s="84">
        <v>0</v>
      </c>
      <c r="J438" s="85">
        <v>0</v>
      </c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</row>
    <row r="439" spans="1:21">
      <c r="A439" s="75"/>
      <c r="B439" s="81" t="str">
        <f t="shared" si="2"/>
        <v>월</v>
      </c>
      <c r="C439" s="81" t="str">
        <f t="shared" si="3"/>
        <v>26년 4월 4주차</v>
      </c>
      <c r="D439" s="82">
        <v>46133</v>
      </c>
      <c r="E439" s="76" t="s">
        <v>58</v>
      </c>
      <c r="F439" s="83" t="s">
        <v>2</v>
      </c>
      <c r="G439" s="75" t="s">
        <v>147</v>
      </c>
      <c r="H439" s="76">
        <v>5</v>
      </c>
      <c r="I439" s="84">
        <v>0</v>
      </c>
      <c r="J439" s="85">
        <v>0</v>
      </c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</row>
    <row r="440" spans="1:21">
      <c r="A440" s="75"/>
      <c r="B440" s="81" t="str">
        <f t="shared" si="2"/>
        <v>월</v>
      </c>
      <c r="C440" s="81" t="str">
        <f t="shared" si="3"/>
        <v>26년 4월 4주차</v>
      </c>
      <c r="D440" s="82">
        <v>46133</v>
      </c>
      <c r="E440" s="76" t="s">
        <v>58</v>
      </c>
      <c r="F440" s="83" t="s">
        <v>2</v>
      </c>
      <c r="G440" s="75" t="s">
        <v>95</v>
      </c>
      <c r="H440" s="76">
        <v>4</v>
      </c>
      <c r="I440" s="84">
        <v>0</v>
      </c>
      <c r="J440" s="85">
        <v>0</v>
      </c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</row>
    <row r="441" spans="1:21">
      <c r="A441" s="75"/>
      <c r="B441" s="81" t="str">
        <f t="shared" si="2"/>
        <v>월</v>
      </c>
      <c r="C441" s="81" t="str">
        <f t="shared" si="3"/>
        <v>26년 4월 4주차</v>
      </c>
      <c r="D441" s="82">
        <v>46134</v>
      </c>
      <c r="E441" s="76" t="s">
        <v>58</v>
      </c>
      <c r="F441" s="83" t="s">
        <v>2</v>
      </c>
      <c r="G441" s="75" t="s">
        <v>114</v>
      </c>
      <c r="H441" s="76">
        <v>0</v>
      </c>
      <c r="I441" s="84">
        <v>2</v>
      </c>
      <c r="J441" s="85">
        <v>304200</v>
      </c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</row>
    <row r="442" spans="1:21">
      <c r="A442" s="75"/>
      <c r="B442" s="81" t="str">
        <f t="shared" si="2"/>
        <v>월</v>
      </c>
      <c r="C442" s="81" t="str">
        <f t="shared" si="3"/>
        <v>26년 4월 4주차</v>
      </c>
      <c r="D442" s="82">
        <v>46134</v>
      </c>
      <c r="E442" s="76" t="s">
        <v>58</v>
      </c>
      <c r="F442" s="83" t="s">
        <v>2</v>
      </c>
      <c r="G442" s="75" t="s">
        <v>97</v>
      </c>
      <c r="H442" s="76">
        <v>5</v>
      </c>
      <c r="I442" s="84">
        <v>2</v>
      </c>
      <c r="J442" s="85">
        <v>250200</v>
      </c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</row>
    <row r="443" spans="1:21">
      <c r="A443" s="75"/>
      <c r="B443" s="81" t="str">
        <f t="shared" si="2"/>
        <v>월</v>
      </c>
      <c r="C443" s="81" t="str">
        <f t="shared" si="3"/>
        <v>26년 4월 4주차</v>
      </c>
      <c r="D443" s="82">
        <v>46134</v>
      </c>
      <c r="E443" s="76" t="s">
        <v>58</v>
      </c>
      <c r="F443" s="83" t="s">
        <v>2</v>
      </c>
      <c r="G443" s="75" t="s">
        <v>186</v>
      </c>
      <c r="H443" s="76">
        <v>5</v>
      </c>
      <c r="I443" s="84">
        <v>2</v>
      </c>
      <c r="J443" s="85">
        <v>88200</v>
      </c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</row>
    <row r="444" spans="1:21">
      <c r="A444" s="75"/>
      <c r="B444" s="81" t="str">
        <f t="shared" si="2"/>
        <v>월</v>
      </c>
      <c r="C444" s="81" t="str">
        <f t="shared" si="3"/>
        <v>26년 4월 4주차</v>
      </c>
      <c r="D444" s="82">
        <v>46134</v>
      </c>
      <c r="E444" s="76" t="s">
        <v>58</v>
      </c>
      <c r="F444" s="83" t="s">
        <v>2</v>
      </c>
      <c r="G444" s="75" t="s">
        <v>93</v>
      </c>
      <c r="H444" s="76">
        <v>1</v>
      </c>
      <c r="I444" s="84">
        <v>1</v>
      </c>
      <c r="J444" s="85">
        <v>125100</v>
      </c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</row>
    <row r="445" spans="1:21">
      <c r="A445" s="75"/>
      <c r="B445" s="81" t="str">
        <f t="shared" si="2"/>
        <v>월</v>
      </c>
      <c r="C445" s="81" t="str">
        <f t="shared" si="3"/>
        <v>26년 4월 4주차</v>
      </c>
      <c r="D445" s="82">
        <v>46134</v>
      </c>
      <c r="E445" s="76" t="s">
        <v>58</v>
      </c>
      <c r="F445" s="83" t="s">
        <v>2</v>
      </c>
      <c r="G445" s="75" t="s">
        <v>173</v>
      </c>
      <c r="H445" s="76">
        <v>34</v>
      </c>
      <c r="I445" s="84">
        <v>0</v>
      </c>
      <c r="J445" s="85">
        <v>0</v>
      </c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</row>
    <row r="446" spans="1:21">
      <c r="A446" s="75"/>
      <c r="B446" s="81" t="str">
        <f t="shared" si="2"/>
        <v>월</v>
      </c>
      <c r="C446" s="81" t="str">
        <f t="shared" si="3"/>
        <v>26년 4월 4주차</v>
      </c>
      <c r="D446" s="82">
        <v>46134</v>
      </c>
      <c r="E446" s="76" t="s">
        <v>58</v>
      </c>
      <c r="F446" s="83" t="s">
        <v>2</v>
      </c>
      <c r="G446" s="75" t="s">
        <v>115</v>
      </c>
      <c r="H446" s="76">
        <v>1</v>
      </c>
      <c r="I446" s="84">
        <v>0</v>
      </c>
      <c r="J446" s="85">
        <v>0</v>
      </c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</row>
    <row r="447" spans="1:21">
      <c r="A447" s="75"/>
      <c r="B447" s="81" t="str">
        <f t="shared" si="2"/>
        <v>월</v>
      </c>
      <c r="C447" s="81" t="str">
        <f t="shared" si="3"/>
        <v>26년 4월 4주차</v>
      </c>
      <c r="D447" s="82">
        <v>46134</v>
      </c>
      <c r="E447" s="76" t="s">
        <v>58</v>
      </c>
      <c r="F447" s="83" t="s">
        <v>2</v>
      </c>
      <c r="G447" s="75" t="s">
        <v>109</v>
      </c>
      <c r="H447" s="76">
        <v>2</v>
      </c>
      <c r="I447" s="84">
        <v>0</v>
      </c>
      <c r="J447" s="85">
        <v>0</v>
      </c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</row>
    <row r="448" spans="1:21">
      <c r="A448" s="75"/>
      <c r="B448" s="81" t="str">
        <f t="shared" si="2"/>
        <v>월</v>
      </c>
      <c r="C448" s="81" t="str">
        <f t="shared" si="3"/>
        <v>26년 4월 4주차</v>
      </c>
      <c r="D448" s="82">
        <v>46134</v>
      </c>
      <c r="E448" s="76" t="s">
        <v>58</v>
      </c>
      <c r="F448" s="83" t="s">
        <v>2</v>
      </c>
      <c r="G448" s="75" t="s">
        <v>122</v>
      </c>
      <c r="H448" s="76">
        <v>5</v>
      </c>
      <c r="I448" s="84">
        <v>0</v>
      </c>
      <c r="J448" s="85">
        <v>0</v>
      </c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</row>
    <row r="449" spans="1:21">
      <c r="A449" s="75"/>
      <c r="B449" s="81" t="str">
        <f t="shared" si="2"/>
        <v>월</v>
      </c>
      <c r="C449" s="81" t="str">
        <f t="shared" si="3"/>
        <v>26년 4월 4주차</v>
      </c>
      <c r="D449" s="82">
        <v>46134</v>
      </c>
      <c r="E449" s="76" t="s">
        <v>58</v>
      </c>
      <c r="F449" s="83" t="s">
        <v>2</v>
      </c>
      <c r="G449" s="75" t="s">
        <v>126</v>
      </c>
      <c r="H449" s="76">
        <v>16</v>
      </c>
      <c r="I449" s="84">
        <v>0</v>
      </c>
      <c r="J449" s="85">
        <v>0</v>
      </c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</row>
    <row r="450" spans="1:21">
      <c r="A450" s="75"/>
      <c r="B450" s="81" t="str">
        <f t="shared" si="2"/>
        <v>월</v>
      </c>
      <c r="C450" s="81" t="str">
        <f t="shared" si="3"/>
        <v>26년 4월 4주차</v>
      </c>
      <c r="D450" s="82">
        <v>46134</v>
      </c>
      <c r="E450" s="76" t="s">
        <v>58</v>
      </c>
      <c r="F450" s="83" t="s">
        <v>2</v>
      </c>
      <c r="G450" s="75" t="s">
        <v>154</v>
      </c>
      <c r="H450" s="76">
        <v>5</v>
      </c>
      <c r="I450" s="84">
        <v>0</v>
      </c>
      <c r="J450" s="85">
        <v>0</v>
      </c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</row>
    <row r="451" spans="1:21">
      <c r="A451" s="75"/>
      <c r="B451" s="81" t="str">
        <f t="shared" si="2"/>
        <v>월</v>
      </c>
      <c r="C451" s="81" t="str">
        <f t="shared" si="3"/>
        <v>26년 4월 4주차</v>
      </c>
      <c r="D451" s="82">
        <v>46134</v>
      </c>
      <c r="E451" s="76" t="s">
        <v>58</v>
      </c>
      <c r="F451" s="83" t="s">
        <v>2</v>
      </c>
      <c r="G451" s="75" t="s">
        <v>140</v>
      </c>
      <c r="H451" s="76">
        <v>5</v>
      </c>
      <c r="I451" s="84">
        <v>0</v>
      </c>
      <c r="J451" s="85">
        <v>0</v>
      </c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</row>
    <row r="452" spans="1:21">
      <c r="A452" s="75"/>
      <c r="B452" s="81" t="str">
        <f t="shared" si="2"/>
        <v>월</v>
      </c>
      <c r="C452" s="81" t="str">
        <f t="shared" si="3"/>
        <v>26년 4월 4주차</v>
      </c>
      <c r="D452" s="82">
        <v>46134</v>
      </c>
      <c r="E452" s="76" t="s">
        <v>58</v>
      </c>
      <c r="F452" s="83" t="s">
        <v>2</v>
      </c>
      <c r="G452" s="75" t="s">
        <v>119</v>
      </c>
      <c r="H452" s="76">
        <v>5</v>
      </c>
      <c r="I452" s="84">
        <v>0</v>
      </c>
      <c r="J452" s="85">
        <v>0</v>
      </c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</row>
    <row r="453" spans="1:21">
      <c r="A453" s="75"/>
      <c r="B453" s="81" t="str">
        <f t="shared" si="2"/>
        <v>월</v>
      </c>
      <c r="C453" s="81" t="str">
        <f t="shared" si="3"/>
        <v>26년 4월 4주차</v>
      </c>
      <c r="D453" s="82">
        <v>46134</v>
      </c>
      <c r="E453" s="76" t="s">
        <v>58</v>
      </c>
      <c r="F453" s="83" t="s">
        <v>2</v>
      </c>
      <c r="G453" s="75" t="s">
        <v>177</v>
      </c>
      <c r="H453" s="76">
        <v>6</v>
      </c>
      <c r="I453" s="84">
        <v>0</v>
      </c>
      <c r="J453" s="85">
        <v>0</v>
      </c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</row>
    <row r="454" spans="1:21">
      <c r="A454" s="75"/>
      <c r="B454" s="81" t="str">
        <f t="shared" si="2"/>
        <v>월</v>
      </c>
      <c r="C454" s="81" t="str">
        <f t="shared" si="3"/>
        <v>26년 4월 4주차</v>
      </c>
      <c r="D454" s="82">
        <v>46134</v>
      </c>
      <c r="E454" s="76" t="s">
        <v>58</v>
      </c>
      <c r="F454" s="83" t="s">
        <v>2</v>
      </c>
      <c r="G454" s="75" t="s">
        <v>100</v>
      </c>
      <c r="H454" s="76">
        <v>14</v>
      </c>
      <c r="I454" s="84">
        <v>0</v>
      </c>
      <c r="J454" s="85">
        <v>0</v>
      </c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</row>
    <row r="455" spans="1:21">
      <c r="A455" s="75"/>
      <c r="B455" s="81" t="str">
        <f t="shared" si="2"/>
        <v>월</v>
      </c>
      <c r="C455" s="81" t="str">
        <f t="shared" si="3"/>
        <v>26년 4월 4주차</v>
      </c>
      <c r="D455" s="82">
        <v>46134</v>
      </c>
      <c r="E455" s="76" t="s">
        <v>58</v>
      </c>
      <c r="F455" s="83" t="s">
        <v>2</v>
      </c>
      <c r="G455" s="75" t="s">
        <v>118</v>
      </c>
      <c r="H455" s="76">
        <v>20</v>
      </c>
      <c r="I455" s="84">
        <v>0</v>
      </c>
      <c r="J455" s="85">
        <v>0</v>
      </c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</row>
    <row r="456" spans="1:21">
      <c r="A456" s="75"/>
      <c r="B456" s="81" t="str">
        <f t="shared" si="2"/>
        <v>월</v>
      </c>
      <c r="C456" s="81" t="str">
        <f t="shared" si="3"/>
        <v>26년 4월 4주차</v>
      </c>
      <c r="D456" s="82">
        <v>46134</v>
      </c>
      <c r="E456" s="76" t="s">
        <v>58</v>
      </c>
      <c r="F456" s="83" t="s">
        <v>2</v>
      </c>
      <c r="G456" s="75" t="s">
        <v>117</v>
      </c>
      <c r="H456" s="76">
        <v>9</v>
      </c>
      <c r="I456" s="84">
        <v>0</v>
      </c>
      <c r="J456" s="85">
        <v>0</v>
      </c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</row>
    <row r="457" spans="1:21">
      <c r="A457" s="75"/>
      <c r="B457" s="81" t="str">
        <f t="shared" si="2"/>
        <v>월</v>
      </c>
      <c r="C457" s="81" t="str">
        <f t="shared" si="3"/>
        <v>26년 4월 4주차</v>
      </c>
      <c r="D457" s="82">
        <v>46134</v>
      </c>
      <c r="E457" s="76" t="s">
        <v>58</v>
      </c>
      <c r="F457" s="83" t="s">
        <v>2</v>
      </c>
      <c r="G457" s="75" t="s">
        <v>187</v>
      </c>
      <c r="H457" s="76">
        <v>12</v>
      </c>
      <c r="I457" s="84">
        <v>0</v>
      </c>
      <c r="J457" s="85">
        <v>0</v>
      </c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</row>
    <row r="458" spans="1:21">
      <c r="A458" s="75"/>
      <c r="B458" s="81" t="str">
        <f t="shared" si="2"/>
        <v>월</v>
      </c>
      <c r="C458" s="81" t="str">
        <f t="shared" si="3"/>
        <v>26년 4월 4주차</v>
      </c>
      <c r="D458" s="82">
        <v>46134</v>
      </c>
      <c r="E458" s="76" t="s">
        <v>58</v>
      </c>
      <c r="F458" s="83" t="s">
        <v>2</v>
      </c>
      <c r="G458" s="75" t="s">
        <v>131</v>
      </c>
      <c r="H458" s="76">
        <v>1</v>
      </c>
      <c r="I458" s="84">
        <v>1</v>
      </c>
      <c r="J458" s="85">
        <v>134100</v>
      </c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</row>
    <row r="459" spans="1:21">
      <c r="A459" s="75"/>
      <c r="B459" s="81" t="str">
        <f t="shared" si="2"/>
        <v>월</v>
      </c>
      <c r="C459" s="81" t="str">
        <f t="shared" si="3"/>
        <v>26년 4월 4주차</v>
      </c>
      <c r="D459" s="82">
        <v>46134</v>
      </c>
      <c r="E459" s="76" t="s">
        <v>58</v>
      </c>
      <c r="F459" s="83" t="s">
        <v>2</v>
      </c>
      <c r="G459" s="75" t="s">
        <v>91</v>
      </c>
      <c r="H459" s="76">
        <v>0</v>
      </c>
      <c r="I459" s="84">
        <v>2</v>
      </c>
      <c r="J459" s="85">
        <v>196200</v>
      </c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</row>
    <row r="460" spans="1:21">
      <c r="A460" s="75"/>
      <c r="B460" s="81" t="str">
        <f t="shared" si="2"/>
        <v>월</v>
      </c>
      <c r="C460" s="81" t="str">
        <f t="shared" si="3"/>
        <v>26년 4월 4주차</v>
      </c>
      <c r="D460" s="82">
        <v>46134</v>
      </c>
      <c r="E460" s="76" t="s">
        <v>58</v>
      </c>
      <c r="F460" s="83" t="s">
        <v>2</v>
      </c>
      <c r="G460" s="75" t="s">
        <v>188</v>
      </c>
      <c r="H460" s="76">
        <v>5</v>
      </c>
      <c r="I460" s="84">
        <v>2</v>
      </c>
      <c r="J460" s="85">
        <v>100300</v>
      </c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</row>
    <row r="461" spans="1:21">
      <c r="A461" s="75"/>
      <c r="B461" s="81" t="str">
        <f t="shared" si="2"/>
        <v>월</v>
      </c>
      <c r="C461" s="81" t="str">
        <f t="shared" si="3"/>
        <v>26년 4월 4주차</v>
      </c>
      <c r="D461" s="82">
        <v>46134</v>
      </c>
      <c r="E461" s="76" t="s">
        <v>58</v>
      </c>
      <c r="F461" s="83" t="s">
        <v>2</v>
      </c>
      <c r="G461" s="75" t="s">
        <v>108</v>
      </c>
      <c r="H461" s="76">
        <v>1</v>
      </c>
      <c r="I461" s="84">
        <v>1</v>
      </c>
      <c r="J461" s="85">
        <v>152100</v>
      </c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</row>
    <row r="462" spans="1:21">
      <c r="A462" s="75"/>
      <c r="B462" s="81" t="str">
        <f t="shared" si="2"/>
        <v>월</v>
      </c>
      <c r="C462" s="81" t="str">
        <f t="shared" si="3"/>
        <v>26년 4월 4주차</v>
      </c>
      <c r="D462" s="82">
        <v>46134</v>
      </c>
      <c r="E462" s="76" t="s">
        <v>58</v>
      </c>
      <c r="F462" s="83" t="s">
        <v>2</v>
      </c>
      <c r="G462" s="75" t="s">
        <v>189</v>
      </c>
      <c r="H462" s="76">
        <v>1</v>
      </c>
      <c r="I462" s="84">
        <v>0</v>
      </c>
      <c r="J462" s="85">
        <v>0</v>
      </c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</row>
    <row r="463" spans="1:21">
      <c r="A463" s="75"/>
      <c r="B463" s="81" t="str">
        <f t="shared" si="2"/>
        <v>월</v>
      </c>
      <c r="C463" s="81" t="str">
        <f t="shared" si="3"/>
        <v>26년 4월 4주차</v>
      </c>
      <c r="D463" s="82">
        <v>46134</v>
      </c>
      <c r="E463" s="76" t="s">
        <v>58</v>
      </c>
      <c r="F463" s="83" t="s">
        <v>2</v>
      </c>
      <c r="G463" s="75" t="s">
        <v>120</v>
      </c>
      <c r="H463" s="76">
        <v>5</v>
      </c>
      <c r="I463" s="84">
        <v>0</v>
      </c>
      <c r="J463" s="85">
        <v>0</v>
      </c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</row>
    <row r="464" spans="1:21">
      <c r="A464" s="75"/>
      <c r="B464" s="81" t="str">
        <f t="shared" si="2"/>
        <v>월</v>
      </c>
      <c r="C464" s="81" t="str">
        <f t="shared" si="3"/>
        <v>26년 4월 4주차</v>
      </c>
      <c r="D464" s="82">
        <v>46134</v>
      </c>
      <c r="E464" s="76" t="s">
        <v>58</v>
      </c>
      <c r="F464" s="83" t="s">
        <v>2</v>
      </c>
      <c r="G464" s="75" t="s">
        <v>175</v>
      </c>
      <c r="H464" s="76">
        <v>5</v>
      </c>
      <c r="I464" s="84">
        <v>0</v>
      </c>
      <c r="J464" s="85">
        <v>0</v>
      </c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</row>
    <row r="465" spans="1:21">
      <c r="A465" s="75"/>
      <c r="B465" s="81" t="str">
        <f t="shared" si="2"/>
        <v>월</v>
      </c>
      <c r="C465" s="81" t="str">
        <f t="shared" si="3"/>
        <v>26년 4월 4주차</v>
      </c>
      <c r="D465" s="82">
        <v>46134</v>
      </c>
      <c r="E465" s="76" t="s">
        <v>58</v>
      </c>
      <c r="F465" s="83" t="s">
        <v>2</v>
      </c>
      <c r="G465" s="75" t="s">
        <v>142</v>
      </c>
      <c r="H465" s="76">
        <v>4</v>
      </c>
      <c r="I465" s="84">
        <v>0</v>
      </c>
      <c r="J465" s="85">
        <v>0</v>
      </c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</row>
    <row r="466" spans="1:21">
      <c r="A466" s="75"/>
      <c r="B466" s="81" t="str">
        <f t="shared" si="2"/>
        <v>월</v>
      </c>
      <c r="C466" s="81" t="str">
        <f t="shared" si="3"/>
        <v>26년 4월 4주차</v>
      </c>
      <c r="D466" s="82">
        <v>46135</v>
      </c>
      <c r="E466" s="76" t="s">
        <v>58</v>
      </c>
      <c r="F466" s="83" t="s">
        <v>2</v>
      </c>
      <c r="G466" s="75" t="s">
        <v>173</v>
      </c>
      <c r="H466" s="76">
        <v>10</v>
      </c>
      <c r="I466" s="84">
        <v>3</v>
      </c>
      <c r="J466" s="85">
        <v>294300</v>
      </c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</row>
    <row r="467" spans="1:21">
      <c r="A467" s="75"/>
      <c r="B467" s="81" t="str">
        <f t="shared" si="2"/>
        <v>월</v>
      </c>
      <c r="C467" s="81" t="str">
        <f t="shared" si="3"/>
        <v>26년 4월 4주차</v>
      </c>
      <c r="D467" s="82">
        <v>46135</v>
      </c>
      <c r="E467" s="76" t="s">
        <v>58</v>
      </c>
      <c r="F467" s="83" t="s">
        <v>2</v>
      </c>
      <c r="G467" s="75" t="s">
        <v>118</v>
      </c>
      <c r="H467" s="76">
        <v>7</v>
      </c>
      <c r="I467" s="84">
        <v>2</v>
      </c>
      <c r="J467" s="85">
        <v>117300</v>
      </c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</row>
    <row r="468" spans="1:21">
      <c r="A468" s="75"/>
      <c r="B468" s="81" t="str">
        <f t="shared" si="2"/>
        <v>월</v>
      </c>
      <c r="C468" s="81" t="str">
        <f t="shared" si="3"/>
        <v>26년 4월 4주차</v>
      </c>
      <c r="D468" s="82">
        <v>46135</v>
      </c>
      <c r="E468" s="76" t="s">
        <v>58</v>
      </c>
      <c r="F468" s="83" t="s">
        <v>2</v>
      </c>
      <c r="G468" s="75" t="s">
        <v>177</v>
      </c>
      <c r="H468" s="76">
        <v>1</v>
      </c>
      <c r="I468" s="84">
        <v>0</v>
      </c>
      <c r="J468" s="85">
        <v>0</v>
      </c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</row>
    <row r="469" spans="1:21">
      <c r="A469" s="75"/>
      <c r="B469" s="81" t="str">
        <f t="shared" si="2"/>
        <v>월</v>
      </c>
      <c r="C469" s="81" t="str">
        <f t="shared" si="3"/>
        <v>26년 4월 4주차</v>
      </c>
      <c r="D469" s="82">
        <v>46135</v>
      </c>
      <c r="E469" s="76" t="s">
        <v>58</v>
      </c>
      <c r="F469" s="83" t="s">
        <v>2</v>
      </c>
      <c r="G469" s="75" t="s">
        <v>133</v>
      </c>
      <c r="H469" s="76">
        <v>1</v>
      </c>
      <c r="I469" s="84">
        <v>0</v>
      </c>
      <c r="J469" s="85">
        <v>0</v>
      </c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</row>
    <row r="470" spans="1:21">
      <c r="A470" s="75"/>
      <c r="B470" s="81" t="str">
        <f t="shared" si="2"/>
        <v>월</v>
      </c>
      <c r="C470" s="81" t="str">
        <f t="shared" si="3"/>
        <v>26년 4월 4주차</v>
      </c>
      <c r="D470" s="82">
        <v>46135</v>
      </c>
      <c r="E470" s="76" t="s">
        <v>58</v>
      </c>
      <c r="F470" s="83" t="s">
        <v>2</v>
      </c>
      <c r="G470" s="75" t="s">
        <v>172</v>
      </c>
      <c r="H470" s="76">
        <v>5</v>
      </c>
      <c r="I470" s="84">
        <v>0</v>
      </c>
      <c r="J470" s="85">
        <v>0</v>
      </c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</row>
    <row r="471" spans="1:21">
      <c r="A471" s="75"/>
      <c r="B471" s="81" t="str">
        <f t="shared" si="2"/>
        <v>월</v>
      </c>
      <c r="C471" s="81" t="str">
        <f t="shared" si="3"/>
        <v>26년 4월 4주차</v>
      </c>
      <c r="D471" s="82">
        <v>46135</v>
      </c>
      <c r="E471" s="76" t="s">
        <v>58</v>
      </c>
      <c r="F471" s="83" t="s">
        <v>2</v>
      </c>
      <c r="G471" s="75" t="s">
        <v>169</v>
      </c>
      <c r="H471" s="76">
        <v>7</v>
      </c>
      <c r="I471" s="84">
        <v>0</v>
      </c>
      <c r="J471" s="85">
        <v>0</v>
      </c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</row>
    <row r="472" spans="1:21">
      <c r="A472" s="75"/>
      <c r="B472" s="81" t="str">
        <f t="shared" si="2"/>
        <v>월</v>
      </c>
      <c r="C472" s="81" t="str">
        <f t="shared" si="3"/>
        <v>26년 4월 4주차</v>
      </c>
      <c r="D472" s="82">
        <v>46135</v>
      </c>
      <c r="E472" s="76" t="s">
        <v>58</v>
      </c>
      <c r="F472" s="83" t="s">
        <v>2</v>
      </c>
      <c r="G472" s="75" t="s">
        <v>154</v>
      </c>
      <c r="H472" s="76">
        <v>5</v>
      </c>
      <c r="I472" s="84">
        <v>0</v>
      </c>
      <c r="J472" s="85">
        <v>0</v>
      </c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</row>
    <row r="473" spans="1:21">
      <c r="A473" s="75"/>
      <c r="B473" s="81" t="str">
        <f t="shared" si="2"/>
        <v>월</v>
      </c>
      <c r="C473" s="81" t="str">
        <f t="shared" si="3"/>
        <v>26년 4월 4주차</v>
      </c>
      <c r="D473" s="82">
        <v>46135</v>
      </c>
      <c r="E473" s="76" t="s">
        <v>58</v>
      </c>
      <c r="F473" s="83" t="s">
        <v>2</v>
      </c>
      <c r="G473" s="75" t="s">
        <v>93</v>
      </c>
      <c r="H473" s="76">
        <v>0</v>
      </c>
      <c r="I473" s="84">
        <v>1</v>
      </c>
      <c r="J473" s="85">
        <v>125100</v>
      </c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</row>
    <row r="474" spans="1:21">
      <c r="A474" s="75"/>
      <c r="B474" s="81" t="str">
        <f t="shared" si="2"/>
        <v>월</v>
      </c>
      <c r="C474" s="81" t="str">
        <f t="shared" si="3"/>
        <v>26년 4월 4주차</v>
      </c>
      <c r="D474" s="82">
        <v>46135</v>
      </c>
      <c r="E474" s="76" t="s">
        <v>58</v>
      </c>
      <c r="F474" s="83" t="s">
        <v>2</v>
      </c>
      <c r="G474" s="75" t="s">
        <v>109</v>
      </c>
      <c r="H474" s="76">
        <v>1</v>
      </c>
      <c r="I474" s="84">
        <v>0</v>
      </c>
      <c r="J474" s="85">
        <v>0</v>
      </c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</row>
    <row r="475" spans="1:21">
      <c r="A475" s="75"/>
      <c r="B475" s="81" t="str">
        <f t="shared" si="2"/>
        <v>월</v>
      </c>
      <c r="C475" s="81" t="str">
        <f t="shared" si="3"/>
        <v>26년 4월 4주차</v>
      </c>
      <c r="D475" s="82">
        <v>46135</v>
      </c>
      <c r="E475" s="76" t="s">
        <v>58</v>
      </c>
      <c r="F475" s="83" t="s">
        <v>2</v>
      </c>
      <c r="G475" s="75" t="s">
        <v>140</v>
      </c>
      <c r="H475" s="76">
        <v>1</v>
      </c>
      <c r="I475" s="84">
        <v>0</v>
      </c>
      <c r="J475" s="85">
        <v>0</v>
      </c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</row>
    <row r="476" spans="1:21">
      <c r="A476" s="75"/>
      <c r="B476" s="81" t="str">
        <f t="shared" si="2"/>
        <v>월</v>
      </c>
      <c r="C476" s="81" t="str">
        <f t="shared" si="3"/>
        <v>26년 4월 4주차</v>
      </c>
      <c r="D476" s="82">
        <v>46135</v>
      </c>
      <c r="E476" s="76" t="s">
        <v>58</v>
      </c>
      <c r="F476" s="83" t="s">
        <v>2</v>
      </c>
      <c r="G476" s="75" t="s">
        <v>190</v>
      </c>
      <c r="H476" s="76">
        <v>1</v>
      </c>
      <c r="I476" s="84">
        <v>0</v>
      </c>
      <c r="J476" s="85">
        <v>0</v>
      </c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</row>
    <row r="477" spans="1:21">
      <c r="A477" s="75"/>
      <c r="B477" s="81" t="str">
        <f t="shared" si="2"/>
        <v>월</v>
      </c>
      <c r="C477" s="81" t="str">
        <f t="shared" si="3"/>
        <v>26년 4월 4주차</v>
      </c>
      <c r="D477" s="82">
        <v>46135</v>
      </c>
      <c r="E477" s="76" t="s">
        <v>58</v>
      </c>
      <c r="F477" s="83" t="s">
        <v>2</v>
      </c>
      <c r="G477" s="75" t="s">
        <v>97</v>
      </c>
      <c r="H477" s="76">
        <v>1</v>
      </c>
      <c r="I477" s="84">
        <v>0</v>
      </c>
      <c r="J477" s="85">
        <v>0</v>
      </c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</row>
    <row r="478" spans="1:21">
      <c r="A478" s="75"/>
      <c r="B478" s="81" t="str">
        <f t="shared" si="2"/>
        <v>월</v>
      </c>
      <c r="C478" s="81" t="str">
        <f t="shared" si="3"/>
        <v>26년 4월 4주차</v>
      </c>
      <c r="D478" s="82">
        <v>46135</v>
      </c>
      <c r="E478" s="76" t="s">
        <v>58</v>
      </c>
      <c r="F478" s="83" t="s">
        <v>2</v>
      </c>
      <c r="G478" s="75" t="s">
        <v>144</v>
      </c>
      <c r="H478" s="76">
        <v>1</v>
      </c>
      <c r="I478" s="84">
        <v>0</v>
      </c>
      <c r="J478" s="85">
        <v>0</v>
      </c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</row>
    <row r="479" spans="1:21">
      <c r="A479" s="75"/>
      <c r="B479" s="81" t="str">
        <f t="shared" si="2"/>
        <v>월</v>
      </c>
      <c r="C479" s="81" t="str">
        <f t="shared" si="3"/>
        <v>26년 4월 4주차</v>
      </c>
      <c r="D479" s="82">
        <v>46135</v>
      </c>
      <c r="E479" s="76" t="s">
        <v>58</v>
      </c>
      <c r="F479" s="83" t="s">
        <v>2</v>
      </c>
      <c r="G479" s="75" t="s">
        <v>106</v>
      </c>
      <c r="H479" s="76">
        <v>1</v>
      </c>
      <c r="I479" s="84">
        <v>0</v>
      </c>
      <c r="J479" s="85">
        <v>0</v>
      </c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</row>
    <row r="480" spans="1:21">
      <c r="A480" s="75"/>
      <c r="B480" s="81" t="str">
        <f t="shared" si="2"/>
        <v>월</v>
      </c>
      <c r="C480" s="81" t="str">
        <f t="shared" si="3"/>
        <v>26년 4월 4주차</v>
      </c>
      <c r="D480" s="82">
        <v>46136</v>
      </c>
      <c r="E480" s="76" t="s">
        <v>58</v>
      </c>
      <c r="F480" s="83" t="s">
        <v>2</v>
      </c>
      <c r="G480" s="75" t="s">
        <v>111</v>
      </c>
      <c r="H480" s="76">
        <v>5</v>
      </c>
      <c r="I480" s="84">
        <v>1</v>
      </c>
      <c r="J480" s="85">
        <v>37050</v>
      </c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</row>
    <row r="481" spans="1:21">
      <c r="A481" s="75"/>
      <c r="B481" s="81" t="str">
        <f t="shared" si="2"/>
        <v>월</v>
      </c>
      <c r="C481" s="81" t="str">
        <f t="shared" si="3"/>
        <v>26년 4월 4주차</v>
      </c>
      <c r="D481" s="82">
        <v>46136</v>
      </c>
      <c r="E481" s="76" t="s">
        <v>58</v>
      </c>
      <c r="F481" s="83" t="s">
        <v>2</v>
      </c>
      <c r="G481" s="75" t="s">
        <v>173</v>
      </c>
      <c r="H481" s="76">
        <v>14</v>
      </c>
      <c r="I481" s="84">
        <v>0</v>
      </c>
      <c r="J481" s="85">
        <v>0</v>
      </c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</row>
    <row r="482" spans="1:21">
      <c r="A482" s="75"/>
      <c r="B482" s="81" t="str">
        <f t="shared" si="2"/>
        <v>월</v>
      </c>
      <c r="C482" s="81" t="str">
        <f t="shared" si="3"/>
        <v>26년 4월 4주차</v>
      </c>
      <c r="D482" s="82">
        <v>46136</v>
      </c>
      <c r="E482" s="76" t="s">
        <v>58</v>
      </c>
      <c r="F482" s="83" t="s">
        <v>2</v>
      </c>
      <c r="G482" s="75" t="s">
        <v>118</v>
      </c>
      <c r="H482" s="76">
        <v>13</v>
      </c>
      <c r="I482" s="84">
        <v>0</v>
      </c>
      <c r="J482" s="85">
        <v>0</v>
      </c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</row>
    <row r="483" spans="1:21">
      <c r="A483" s="75"/>
      <c r="B483" s="81" t="str">
        <f t="shared" si="2"/>
        <v>월</v>
      </c>
      <c r="C483" s="81" t="str">
        <f t="shared" si="3"/>
        <v>26년 4월 4주차</v>
      </c>
      <c r="D483" s="82">
        <v>46136</v>
      </c>
      <c r="E483" s="76" t="s">
        <v>58</v>
      </c>
      <c r="F483" s="83" t="s">
        <v>2</v>
      </c>
      <c r="G483" s="75" t="s">
        <v>153</v>
      </c>
      <c r="H483" s="76">
        <v>1</v>
      </c>
      <c r="I483" s="84">
        <v>0</v>
      </c>
      <c r="J483" s="85">
        <v>0</v>
      </c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</row>
    <row r="484" spans="1:21">
      <c r="A484" s="75"/>
      <c r="B484" s="81" t="str">
        <f t="shared" si="2"/>
        <v>월</v>
      </c>
      <c r="C484" s="81" t="str">
        <f t="shared" si="3"/>
        <v>26년 4월 4주차</v>
      </c>
      <c r="D484" s="82">
        <v>46136</v>
      </c>
      <c r="E484" s="76" t="s">
        <v>58</v>
      </c>
      <c r="F484" s="83" t="s">
        <v>2</v>
      </c>
      <c r="G484" s="75" t="s">
        <v>122</v>
      </c>
      <c r="H484" s="76">
        <v>7</v>
      </c>
      <c r="I484" s="84">
        <v>0</v>
      </c>
      <c r="J484" s="85">
        <v>0</v>
      </c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</row>
    <row r="485" spans="1:21">
      <c r="A485" s="75"/>
      <c r="B485" s="81" t="str">
        <f t="shared" si="2"/>
        <v>월</v>
      </c>
      <c r="C485" s="81" t="str">
        <f t="shared" si="3"/>
        <v>26년 4월 4주차</v>
      </c>
      <c r="D485" s="82">
        <v>46136</v>
      </c>
      <c r="E485" s="76" t="s">
        <v>58</v>
      </c>
      <c r="F485" s="83" t="s">
        <v>2</v>
      </c>
      <c r="G485" s="75" t="s">
        <v>127</v>
      </c>
      <c r="H485" s="76">
        <v>2</v>
      </c>
      <c r="I485" s="84">
        <v>0</v>
      </c>
      <c r="J485" s="85">
        <v>0</v>
      </c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</row>
    <row r="486" spans="1:21">
      <c r="A486" s="75"/>
      <c r="B486" s="81" t="str">
        <f t="shared" si="2"/>
        <v>월</v>
      </c>
      <c r="C486" s="81" t="str">
        <f t="shared" si="3"/>
        <v>26년 4월 4주차</v>
      </c>
      <c r="D486" s="82">
        <v>46136</v>
      </c>
      <c r="E486" s="76" t="s">
        <v>58</v>
      </c>
      <c r="F486" s="83" t="s">
        <v>2</v>
      </c>
      <c r="G486" s="75" t="s">
        <v>140</v>
      </c>
      <c r="H486" s="76">
        <v>1</v>
      </c>
      <c r="I486" s="84">
        <v>0</v>
      </c>
      <c r="J486" s="85">
        <v>0</v>
      </c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</row>
    <row r="487" spans="1:21">
      <c r="A487" s="75"/>
      <c r="B487" s="81" t="str">
        <f t="shared" si="2"/>
        <v>월</v>
      </c>
      <c r="C487" s="81" t="str">
        <f t="shared" si="3"/>
        <v>26년 4월 4주차</v>
      </c>
      <c r="D487" s="82">
        <v>46136</v>
      </c>
      <c r="E487" s="76" t="s">
        <v>58</v>
      </c>
      <c r="F487" s="83" t="s">
        <v>2</v>
      </c>
      <c r="G487" s="75" t="s">
        <v>119</v>
      </c>
      <c r="H487" s="76">
        <v>1</v>
      </c>
      <c r="I487" s="84">
        <v>0</v>
      </c>
      <c r="J487" s="85">
        <v>0</v>
      </c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</row>
    <row r="488" spans="1:21">
      <c r="A488" s="75"/>
      <c r="B488" s="81" t="str">
        <f t="shared" si="2"/>
        <v>월</v>
      </c>
      <c r="C488" s="81" t="str">
        <f t="shared" si="3"/>
        <v>26년 4월 4주차</v>
      </c>
      <c r="D488" s="82">
        <v>46136</v>
      </c>
      <c r="E488" s="76" t="s">
        <v>58</v>
      </c>
      <c r="F488" s="83" t="s">
        <v>2</v>
      </c>
      <c r="G488" s="75" t="s">
        <v>90</v>
      </c>
      <c r="H488" s="76">
        <v>3</v>
      </c>
      <c r="I488" s="84">
        <v>0</v>
      </c>
      <c r="J488" s="85">
        <v>0</v>
      </c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</row>
    <row r="489" spans="1:21">
      <c r="A489" s="75"/>
      <c r="B489" s="81" t="str">
        <f t="shared" si="2"/>
        <v>월</v>
      </c>
      <c r="C489" s="81" t="str">
        <f t="shared" si="3"/>
        <v>26년 4월 4주차</v>
      </c>
      <c r="D489" s="82">
        <v>46136</v>
      </c>
      <c r="E489" s="76" t="s">
        <v>58</v>
      </c>
      <c r="F489" s="83" t="s">
        <v>2</v>
      </c>
      <c r="G489" s="75" t="s">
        <v>177</v>
      </c>
      <c r="H489" s="76">
        <v>2</v>
      </c>
      <c r="I489" s="84">
        <v>0</v>
      </c>
      <c r="J489" s="85">
        <v>0</v>
      </c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</row>
    <row r="490" spans="1:21">
      <c r="A490" s="75"/>
      <c r="B490" s="81" t="str">
        <f t="shared" si="2"/>
        <v>월</v>
      </c>
      <c r="C490" s="81" t="str">
        <f t="shared" si="3"/>
        <v>26년 4월 4주차</v>
      </c>
      <c r="D490" s="82">
        <v>46136</v>
      </c>
      <c r="E490" s="76" t="s">
        <v>58</v>
      </c>
      <c r="F490" s="83" t="s">
        <v>2</v>
      </c>
      <c r="G490" s="75" t="s">
        <v>120</v>
      </c>
      <c r="H490" s="76">
        <v>5</v>
      </c>
      <c r="I490" s="84">
        <v>0</v>
      </c>
      <c r="J490" s="85">
        <v>0</v>
      </c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</row>
    <row r="491" spans="1:21">
      <c r="A491" s="75"/>
      <c r="B491" s="81" t="str">
        <f t="shared" si="2"/>
        <v>월</v>
      </c>
      <c r="C491" s="81" t="str">
        <f t="shared" si="3"/>
        <v>26년 4월 4주차</v>
      </c>
      <c r="D491" s="82">
        <v>46136</v>
      </c>
      <c r="E491" s="76" t="s">
        <v>58</v>
      </c>
      <c r="F491" s="83" t="s">
        <v>2</v>
      </c>
      <c r="G491" s="75" t="s">
        <v>106</v>
      </c>
      <c r="H491" s="76">
        <v>4</v>
      </c>
      <c r="I491" s="84">
        <v>0</v>
      </c>
      <c r="J491" s="85">
        <v>0</v>
      </c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</row>
    <row r="492" spans="1:21">
      <c r="A492" s="75"/>
      <c r="B492" s="81" t="str">
        <f t="shared" si="2"/>
        <v>월</v>
      </c>
      <c r="C492" s="81" t="str">
        <f t="shared" si="3"/>
        <v>26년 4월 4주차</v>
      </c>
      <c r="D492" s="82">
        <v>46136</v>
      </c>
      <c r="E492" s="76" t="s">
        <v>58</v>
      </c>
      <c r="F492" s="83" t="s">
        <v>2</v>
      </c>
      <c r="G492" s="75" t="s">
        <v>161</v>
      </c>
      <c r="H492" s="76">
        <v>7</v>
      </c>
      <c r="I492" s="84">
        <v>0</v>
      </c>
      <c r="J492" s="85">
        <v>0</v>
      </c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</row>
    <row r="493" spans="1:21">
      <c r="A493" s="75"/>
      <c r="B493" s="81" t="str">
        <f t="shared" si="2"/>
        <v>월</v>
      </c>
      <c r="C493" s="81" t="str">
        <f t="shared" si="3"/>
        <v>26년 4월 4주차</v>
      </c>
      <c r="D493" s="82">
        <v>46136</v>
      </c>
      <c r="E493" s="76" t="s">
        <v>58</v>
      </c>
      <c r="F493" s="83" t="s">
        <v>2</v>
      </c>
      <c r="G493" s="75" t="s">
        <v>102</v>
      </c>
      <c r="H493" s="76">
        <v>5</v>
      </c>
      <c r="I493" s="84">
        <v>0</v>
      </c>
      <c r="J493" s="85">
        <v>0</v>
      </c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</row>
    <row r="494" spans="1:21">
      <c r="A494" s="75"/>
      <c r="B494" s="81" t="str">
        <f t="shared" si="2"/>
        <v>월</v>
      </c>
      <c r="C494" s="81" t="str">
        <f t="shared" si="3"/>
        <v>26년 4월 4주차</v>
      </c>
      <c r="D494" s="82">
        <v>46136</v>
      </c>
      <c r="E494" s="76" t="s">
        <v>58</v>
      </c>
      <c r="F494" s="83" t="s">
        <v>2</v>
      </c>
      <c r="G494" s="75" t="s">
        <v>156</v>
      </c>
      <c r="H494" s="76">
        <v>5</v>
      </c>
      <c r="I494" s="84">
        <v>0</v>
      </c>
      <c r="J494" s="85">
        <v>0</v>
      </c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</row>
    <row r="495" spans="1:21">
      <c r="A495" s="75"/>
      <c r="B495" s="81" t="str">
        <f t="shared" si="2"/>
        <v>월</v>
      </c>
      <c r="C495" s="81" t="str">
        <f t="shared" si="3"/>
        <v>26년 4월 4주차</v>
      </c>
      <c r="D495" s="82">
        <v>46136</v>
      </c>
      <c r="E495" s="76" t="s">
        <v>58</v>
      </c>
      <c r="F495" s="83" t="s">
        <v>2</v>
      </c>
      <c r="G495" s="75" t="s">
        <v>150</v>
      </c>
      <c r="H495" s="76">
        <v>2</v>
      </c>
      <c r="I495" s="84">
        <v>0</v>
      </c>
      <c r="J495" s="85">
        <v>0</v>
      </c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</row>
    <row r="496" spans="1:21">
      <c r="A496" s="75"/>
      <c r="B496" s="81" t="str">
        <f t="shared" si="2"/>
        <v>월</v>
      </c>
      <c r="C496" s="81" t="str">
        <f t="shared" si="3"/>
        <v>26년 4월 4주차</v>
      </c>
      <c r="D496" s="82">
        <v>46136</v>
      </c>
      <c r="E496" s="76" t="s">
        <v>58</v>
      </c>
      <c r="F496" s="83" t="s">
        <v>2</v>
      </c>
      <c r="G496" s="75" t="s">
        <v>191</v>
      </c>
      <c r="H496" s="76">
        <v>1</v>
      </c>
      <c r="I496" s="84">
        <v>0</v>
      </c>
      <c r="J496" s="85">
        <v>0</v>
      </c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</row>
    <row r="497" spans="1:21">
      <c r="A497" s="75"/>
      <c r="B497" s="81" t="str">
        <f t="shared" si="2"/>
        <v>월</v>
      </c>
      <c r="C497" s="81" t="str">
        <f t="shared" si="3"/>
        <v>26년 4월 4주차</v>
      </c>
      <c r="D497" s="82">
        <v>46136</v>
      </c>
      <c r="E497" s="76" t="s">
        <v>58</v>
      </c>
      <c r="F497" s="83" t="s">
        <v>2</v>
      </c>
      <c r="G497" s="75" t="s">
        <v>103</v>
      </c>
      <c r="H497" s="76">
        <v>2</v>
      </c>
      <c r="I497" s="84">
        <v>0</v>
      </c>
      <c r="J497" s="85">
        <v>0</v>
      </c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</row>
    <row r="498" spans="1:21">
      <c r="A498" s="75"/>
      <c r="B498" s="81" t="str">
        <f t="shared" si="2"/>
        <v>월</v>
      </c>
      <c r="C498" s="81" t="str">
        <f t="shared" si="3"/>
        <v>26년 4월 4주차</v>
      </c>
      <c r="D498" s="82">
        <v>46136</v>
      </c>
      <c r="E498" s="76" t="s">
        <v>58</v>
      </c>
      <c r="F498" s="83" t="s">
        <v>2</v>
      </c>
      <c r="G498" s="75" t="s">
        <v>192</v>
      </c>
      <c r="H498" s="76">
        <v>1</v>
      </c>
      <c r="I498" s="84">
        <v>0</v>
      </c>
      <c r="J498" s="85">
        <v>0</v>
      </c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</row>
    <row r="499" spans="1:21">
      <c r="A499" s="75"/>
      <c r="B499" s="81" t="str">
        <f t="shared" si="2"/>
        <v>월</v>
      </c>
      <c r="C499" s="81" t="str">
        <f t="shared" si="3"/>
        <v>26년 4월 4주차</v>
      </c>
      <c r="D499" s="82">
        <v>46136</v>
      </c>
      <c r="E499" s="76" t="s">
        <v>58</v>
      </c>
      <c r="F499" s="83" t="s">
        <v>2</v>
      </c>
      <c r="G499" s="75" t="s">
        <v>154</v>
      </c>
      <c r="H499" s="76">
        <v>1</v>
      </c>
      <c r="I499" s="84">
        <v>0</v>
      </c>
      <c r="J499" s="85">
        <v>0</v>
      </c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</row>
    <row r="500" spans="1:21">
      <c r="A500" s="75"/>
      <c r="B500" s="81" t="str">
        <f t="shared" si="2"/>
        <v>월</v>
      </c>
      <c r="C500" s="81" t="str">
        <f t="shared" si="3"/>
        <v>26년 4월 4주차</v>
      </c>
      <c r="D500" s="82">
        <v>46136</v>
      </c>
      <c r="E500" s="76" t="s">
        <v>58</v>
      </c>
      <c r="F500" s="83" t="s">
        <v>2</v>
      </c>
      <c r="G500" s="75" t="s">
        <v>193</v>
      </c>
      <c r="H500" s="76">
        <v>1</v>
      </c>
      <c r="I500" s="84">
        <v>0</v>
      </c>
      <c r="J500" s="85">
        <v>0</v>
      </c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</row>
    <row r="501" spans="1:21">
      <c r="A501" s="75"/>
      <c r="B501" s="81" t="str">
        <f t="shared" si="2"/>
        <v>월</v>
      </c>
      <c r="C501" s="81" t="str">
        <f t="shared" si="3"/>
        <v>26년 4월 4주차</v>
      </c>
      <c r="D501" s="82">
        <v>46136</v>
      </c>
      <c r="E501" s="76" t="s">
        <v>58</v>
      </c>
      <c r="F501" s="83" t="s">
        <v>2</v>
      </c>
      <c r="G501" s="75" t="s">
        <v>143</v>
      </c>
      <c r="H501" s="76">
        <v>2</v>
      </c>
      <c r="I501" s="84">
        <v>0</v>
      </c>
      <c r="J501" s="85">
        <v>0</v>
      </c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</row>
    <row r="502" spans="1:21">
      <c r="A502" s="75"/>
      <c r="B502" s="81" t="str">
        <f t="shared" si="2"/>
        <v>월</v>
      </c>
      <c r="C502" s="81" t="str">
        <f t="shared" si="3"/>
        <v>26년 4월 4주차</v>
      </c>
      <c r="D502" s="82">
        <v>46136</v>
      </c>
      <c r="E502" s="76" t="s">
        <v>58</v>
      </c>
      <c r="F502" s="83" t="s">
        <v>2</v>
      </c>
      <c r="G502" s="75" t="s">
        <v>91</v>
      </c>
      <c r="H502" s="76">
        <v>1</v>
      </c>
      <c r="I502" s="84">
        <v>0</v>
      </c>
      <c r="J502" s="85">
        <v>0</v>
      </c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</row>
    <row r="503" spans="1:21">
      <c r="A503" s="75"/>
      <c r="B503" s="81" t="str">
        <f t="shared" si="2"/>
        <v>월</v>
      </c>
      <c r="C503" s="81" t="str">
        <f t="shared" si="3"/>
        <v>26년 4월 4주차</v>
      </c>
      <c r="D503" s="82">
        <v>46136</v>
      </c>
      <c r="E503" s="76" t="s">
        <v>58</v>
      </c>
      <c r="F503" s="83" t="s">
        <v>2</v>
      </c>
      <c r="G503" s="75" t="s">
        <v>109</v>
      </c>
      <c r="H503" s="76">
        <v>1</v>
      </c>
      <c r="I503" s="84">
        <v>1</v>
      </c>
      <c r="J503" s="85">
        <v>116100</v>
      </c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</row>
    <row r="504" spans="1:21">
      <c r="A504" s="75"/>
      <c r="B504" s="81" t="str">
        <f t="shared" si="2"/>
        <v>월</v>
      </c>
      <c r="C504" s="81" t="str">
        <f t="shared" si="3"/>
        <v>26년 4월 4주차</v>
      </c>
      <c r="D504" s="82">
        <v>46136</v>
      </c>
      <c r="E504" s="76" t="s">
        <v>58</v>
      </c>
      <c r="F504" s="83" t="s">
        <v>2</v>
      </c>
      <c r="G504" s="75" t="s">
        <v>132</v>
      </c>
      <c r="H504" s="76">
        <v>11</v>
      </c>
      <c r="I504" s="84">
        <v>2</v>
      </c>
      <c r="J504" s="85">
        <v>232200</v>
      </c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</row>
    <row r="505" spans="1:21">
      <c r="A505" s="75"/>
      <c r="B505" s="81" t="str">
        <f t="shared" si="2"/>
        <v>월</v>
      </c>
      <c r="C505" s="81" t="str">
        <f t="shared" si="3"/>
        <v>26년 4월 4주차</v>
      </c>
      <c r="D505" s="82">
        <v>46136</v>
      </c>
      <c r="E505" s="76" t="s">
        <v>58</v>
      </c>
      <c r="F505" s="83" t="s">
        <v>2</v>
      </c>
      <c r="G505" s="75" t="s">
        <v>99</v>
      </c>
      <c r="H505" s="76">
        <v>0</v>
      </c>
      <c r="I505" s="84">
        <v>1</v>
      </c>
      <c r="J505" s="85">
        <v>134100</v>
      </c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</row>
    <row r="506" spans="1:21">
      <c r="A506" s="75"/>
      <c r="B506" s="81" t="str">
        <f t="shared" si="2"/>
        <v>월</v>
      </c>
      <c r="C506" s="81" t="str">
        <f t="shared" si="3"/>
        <v>26년 4월 4주차</v>
      </c>
      <c r="D506" s="82">
        <v>46136</v>
      </c>
      <c r="E506" s="76" t="s">
        <v>58</v>
      </c>
      <c r="F506" s="83" t="s">
        <v>2</v>
      </c>
      <c r="G506" s="75" t="s">
        <v>144</v>
      </c>
      <c r="H506" s="76">
        <v>10</v>
      </c>
      <c r="I506" s="84">
        <v>3</v>
      </c>
      <c r="J506" s="85">
        <v>375300</v>
      </c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</row>
    <row r="507" spans="1:21">
      <c r="A507" s="75"/>
      <c r="B507" s="81" t="str">
        <f t="shared" si="2"/>
        <v>월</v>
      </c>
      <c r="C507" s="81" t="str">
        <f t="shared" si="3"/>
        <v>26년 4월 4주차</v>
      </c>
      <c r="D507" s="82">
        <v>46136</v>
      </c>
      <c r="E507" s="76" t="s">
        <v>58</v>
      </c>
      <c r="F507" s="83" t="s">
        <v>2</v>
      </c>
      <c r="G507" s="75" t="s">
        <v>194</v>
      </c>
      <c r="H507" s="76">
        <v>2</v>
      </c>
      <c r="I507" s="84">
        <v>0</v>
      </c>
      <c r="J507" s="85">
        <v>0</v>
      </c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</row>
    <row r="508" spans="1:21">
      <c r="A508" s="75"/>
      <c r="B508" s="81" t="str">
        <f t="shared" si="2"/>
        <v>월</v>
      </c>
      <c r="C508" s="81" t="str">
        <f t="shared" si="3"/>
        <v>26년 4월 4주차</v>
      </c>
      <c r="D508" s="82">
        <v>46136</v>
      </c>
      <c r="E508" s="76" t="s">
        <v>58</v>
      </c>
      <c r="F508" s="83" t="s">
        <v>2</v>
      </c>
      <c r="G508" s="75" t="s">
        <v>101</v>
      </c>
      <c r="H508" s="76">
        <v>1</v>
      </c>
      <c r="I508" s="84">
        <v>0</v>
      </c>
      <c r="J508" s="85">
        <v>0</v>
      </c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</row>
    <row r="509" spans="1:21">
      <c r="A509" s="75"/>
      <c r="B509" s="81" t="str">
        <f t="shared" si="2"/>
        <v>월</v>
      </c>
      <c r="C509" s="81" t="str">
        <f t="shared" si="3"/>
        <v>26년 4월 4주차</v>
      </c>
      <c r="D509" s="82">
        <v>46136</v>
      </c>
      <c r="E509" s="76" t="s">
        <v>58</v>
      </c>
      <c r="F509" s="83" t="s">
        <v>2</v>
      </c>
      <c r="G509" s="75" t="s">
        <v>195</v>
      </c>
      <c r="H509" s="76">
        <v>5</v>
      </c>
      <c r="I509" s="84">
        <v>0</v>
      </c>
      <c r="J509" s="85">
        <v>0</v>
      </c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</row>
    <row r="510" spans="1:21">
      <c r="A510" s="75"/>
      <c r="B510" s="81" t="str">
        <f t="shared" si="2"/>
        <v>월</v>
      </c>
      <c r="C510" s="81" t="str">
        <f t="shared" si="3"/>
        <v>26년 4월 4주차</v>
      </c>
      <c r="D510" s="82">
        <v>46136</v>
      </c>
      <c r="E510" s="76" t="s">
        <v>58</v>
      </c>
      <c r="F510" s="83" t="s">
        <v>2</v>
      </c>
      <c r="G510" s="75" t="s">
        <v>131</v>
      </c>
      <c r="H510" s="76">
        <v>1</v>
      </c>
      <c r="I510" s="84">
        <v>0</v>
      </c>
      <c r="J510" s="85">
        <v>0</v>
      </c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</row>
    <row r="511" spans="1:21">
      <c r="A511" s="75"/>
      <c r="B511" s="81" t="str">
        <f t="shared" si="2"/>
        <v>월</v>
      </c>
      <c r="C511" s="81" t="str">
        <f t="shared" si="3"/>
        <v>26년 4월 4주차</v>
      </c>
      <c r="D511" s="82">
        <v>46136</v>
      </c>
      <c r="E511" s="76" t="s">
        <v>58</v>
      </c>
      <c r="F511" s="83" t="s">
        <v>2</v>
      </c>
      <c r="G511" s="75" t="s">
        <v>97</v>
      </c>
      <c r="H511" s="76">
        <v>1</v>
      </c>
      <c r="I511" s="84">
        <v>0</v>
      </c>
      <c r="J511" s="85">
        <v>0</v>
      </c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</row>
    <row r="512" spans="1:21">
      <c r="A512" s="75"/>
      <c r="B512" s="81" t="str">
        <f t="shared" si="2"/>
        <v>월</v>
      </c>
      <c r="C512" s="81" t="str">
        <f t="shared" si="3"/>
        <v>26년 4월 4주차</v>
      </c>
      <c r="D512" s="82">
        <v>46136</v>
      </c>
      <c r="E512" s="76" t="s">
        <v>58</v>
      </c>
      <c r="F512" s="83" t="s">
        <v>2</v>
      </c>
      <c r="G512" s="75" t="s">
        <v>93</v>
      </c>
      <c r="H512" s="76">
        <v>1</v>
      </c>
      <c r="I512" s="84">
        <v>0</v>
      </c>
      <c r="J512" s="85">
        <v>0</v>
      </c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</row>
    <row r="513" spans="1:21">
      <c r="A513" s="75"/>
      <c r="B513" s="81" t="str">
        <f t="shared" ref="B513:B767" si="4">MID(D513,7,2)&amp;"월"</f>
        <v>월</v>
      </c>
      <c r="C513" s="81" t="str">
        <f t="shared" ref="C513:C767" si="5">TEXT(D513, "yy년 m월 ") &amp;
IF(D513 &lt;= DATE(YEAR(D513), MONTH(D513), 1) + (7 - WEEKDAY(DATE(YEAR(D513), MONTH(D513), 1), 2)),
   1,
   INT((D513 - DATE(YEAR(D513), MONTH(D513), 1) + WEEKDAY(DATE(YEAR(D513), MONTH(D513), 1), 2) - 1) / 7) + 1
) &amp; "주차"</f>
        <v>26년 4월 4주차</v>
      </c>
      <c r="D513" s="82">
        <v>46137</v>
      </c>
      <c r="E513" s="76" t="s">
        <v>58</v>
      </c>
      <c r="F513" s="83" t="s">
        <v>2</v>
      </c>
      <c r="G513" s="75" t="s">
        <v>122</v>
      </c>
      <c r="H513" s="76">
        <v>3</v>
      </c>
      <c r="I513" s="84">
        <v>2</v>
      </c>
      <c r="J513" s="85">
        <v>117300</v>
      </c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</row>
    <row r="514" spans="1:21">
      <c r="A514" s="75"/>
      <c r="B514" s="81" t="str">
        <f t="shared" si="4"/>
        <v>월</v>
      </c>
      <c r="C514" s="81" t="str">
        <f t="shared" si="5"/>
        <v>26년 4월 4주차</v>
      </c>
      <c r="D514" s="82">
        <v>46137</v>
      </c>
      <c r="E514" s="76" t="s">
        <v>58</v>
      </c>
      <c r="F514" s="83" t="s">
        <v>2</v>
      </c>
      <c r="G514" s="75" t="s">
        <v>140</v>
      </c>
      <c r="H514" s="76">
        <v>3</v>
      </c>
      <c r="I514" s="84">
        <v>1</v>
      </c>
      <c r="J514" s="85">
        <v>58650</v>
      </c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</row>
    <row r="515" spans="1:21">
      <c r="A515" s="75"/>
      <c r="B515" s="81" t="str">
        <f t="shared" si="4"/>
        <v>월</v>
      </c>
      <c r="C515" s="81" t="str">
        <f t="shared" si="5"/>
        <v>26년 4월 4주차</v>
      </c>
      <c r="D515" s="82">
        <v>46137</v>
      </c>
      <c r="E515" s="76" t="s">
        <v>58</v>
      </c>
      <c r="F515" s="83" t="s">
        <v>2</v>
      </c>
      <c r="G515" s="75" t="s">
        <v>119</v>
      </c>
      <c r="H515" s="76">
        <v>2</v>
      </c>
      <c r="I515" s="84">
        <v>1</v>
      </c>
      <c r="J515" s="85">
        <v>58650</v>
      </c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</row>
    <row r="516" spans="1:21">
      <c r="A516" s="75"/>
      <c r="B516" s="81" t="str">
        <f t="shared" si="4"/>
        <v>월</v>
      </c>
      <c r="C516" s="81" t="str">
        <f t="shared" si="5"/>
        <v>26년 4월 4주차</v>
      </c>
      <c r="D516" s="82">
        <v>46137</v>
      </c>
      <c r="E516" s="76" t="s">
        <v>58</v>
      </c>
      <c r="F516" s="83" t="s">
        <v>2</v>
      </c>
      <c r="G516" s="75" t="s">
        <v>173</v>
      </c>
      <c r="H516" s="76">
        <v>20</v>
      </c>
      <c r="I516" s="84">
        <v>0</v>
      </c>
      <c r="J516" s="85">
        <v>0</v>
      </c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</row>
    <row r="517" spans="1:21">
      <c r="A517" s="75"/>
      <c r="B517" s="81" t="str">
        <f t="shared" si="4"/>
        <v>월</v>
      </c>
      <c r="C517" s="81" t="str">
        <f t="shared" si="5"/>
        <v>26년 4월 4주차</v>
      </c>
      <c r="D517" s="82">
        <v>46137</v>
      </c>
      <c r="E517" s="76" t="s">
        <v>58</v>
      </c>
      <c r="F517" s="83" t="s">
        <v>2</v>
      </c>
      <c r="G517" s="75" t="s">
        <v>124</v>
      </c>
      <c r="H517" s="76">
        <v>1</v>
      </c>
      <c r="I517" s="84">
        <v>0</v>
      </c>
      <c r="J517" s="85">
        <v>0</v>
      </c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</row>
    <row r="518" spans="1:21">
      <c r="A518" s="75"/>
      <c r="B518" s="81" t="str">
        <f t="shared" si="4"/>
        <v>월</v>
      </c>
      <c r="C518" s="81" t="str">
        <f t="shared" si="5"/>
        <v>26년 4월 4주차</v>
      </c>
      <c r="D518" s="82">
        <v>46137</v>
      </c>
      <c r="E518" s="76" t="s">
        <v>58</v>
      </c>
      <c r="F518" s="83" t="s">
        <v>2</v>
      </c>
      <c r="G518" s="75" t="s">
        <v>109</v>
      </c>
      <c r="H518" s="76">
        <v>1</v>
      </c>
      <c r="I518" s="84">
        <v>0</v>
      </c>
      <c r="J518" s="85">
        <v>0</v>
      </c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</row>
    <row r="519" spans="1:21">
      <c r="A519" s="75"/>
      <c r="B519" s="81" t="str">
        <f t="shared" si="4"/>
        <v>월</v>
      </c>
      <c r="C519" s="81" t="str">
        <f t="shared" si="5"/>
        <v>26년 4월 4주차</v>
      </c>
      <c r="D519" s="82">
        <v>46137</v>
      </c>
      <c r="E519" s="76" t="s">
        <v>58</v>
      </c>
      <c r="F519" s="83" t="s">
        <v>2</v>
      </c>
      <c r="G519" s="75" t="s">
        <v>118</v>
      </c>
      <c r="H519" s="76">
        <v>8</v>
      </c>
      <c r="I519" s="84">
        <v>0</v>
      </c>
      <c r="J519" s="85">
        <v>0</v>
      </c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</row>
    <row r="520" spans="1:21">
      <c r="A520" s="75"/>
      <c r="B520" s="81" t="str">
        <f t="shared" si="4"/>
        <v>월</v>
      </c>
      <c r="C520" s="81" t="str">
        <f t="shared" si="5"/>
        <v>26년 4월 4주차</v>
      </c>
      <c r="D520" s="82">
        <v>46137</v>
      </c>
      <c r="E520" s="76" t="s">
        <v>58</v>
      </c>
      <c r="F520" s="83" t="s">
        <v>2</v>
      </c>
      <c r="G520" s="75" t="s">
        <v>169</v>
      </c>
      <c r="H520" s="76">
        <v>5</v>
      </c>
      <c r="I520" s="84">
        <v>0</v>
      </c>
      <c r="J520" s="85">
        <v>0</v>
      </c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</row>
    <row r="521" spans="1:21">
      <c r="A521" s="75"/>
      <c r="B521" s="81" t="str">
        <f t="shared" si="4"/>
        <v>월</v>
      </c>
      <c r="C521" s="81" t="str">
        <f t="shared" si="5"/>
        <v>26년 4월 4주차</v>
      </c>
      <c r="D521" s="82">
        <v>46137</v>
      </c>
      <c r="E521" s="76" t="s">
        <v>58</v>
      </c>
      <c r="F521" s="83" t="s">
        <v>2</v>
      </c>
      <c r="G521" s="75" t="s">
        <v>177</v>
      </c>
      <c r="H521" s="76">
        <v>2</v>
      </c>
      <c r="I521" s="84">
        <v>0</v>
      </c>
      <c r="J521" s="85">
        <v>0</v>
      </c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</row>
    <row r="522" spans="1:21">
      <c r="A522" s="75"/>
      <c r="B522" s="81" t="str">
        <f t="shared" si="4"/>
        <v>월</v>
      </c>
      <c r="C522" s="81" t="str">
        <f t="shared" si="5"/>
        <v>26년 4월 4주차</v>
      </c>
      <c r="D522" s="82">
        <v>46137</v>
      </c>
      <c r="E522" s="76" t="s">
        <v>58</v>
      </c>
      <c r="F522" s="83" t="s">
        <v>2</v>
      </c>
      <c r="G522" s="75" t="s">
        <v>101</v>
      </c>
      <c r="H522" s="76">
        <v>17</v>
      </c>
      <c r="I522" s="84">
        <v>0</v>
      </c>
      <c r="J522" s="85">
        <v>0</v>
      </c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</row>
    <row r="523" spans="1:21">
      <c r="A523" s="75"/>
      <c r="B523" s="81" t="str">
        <f t="shared" si="4"/>
        <v>월</v>
      </c>
      <c r="C523" s="81" t="str">
        <f t="shared" si="5"/>
        <v>26년 4월 4주차</v>
      </c>
      <c r="D523" s="82">
        <v>46137</v>
      </c>
      <c r="E523" s="76" t="s">
        <v>58</v>
      </c>
      <c r="F523" s="83" t="s">
        <v>2</v>
      </c>
      <c r="G523" s="75" t="s">
        <v>188</v>
      </c>
      <c r="H523" s="76">
        <v>2</v>
      </c>
      <c r="I523" s="84">
        <v>0</v>
      </c>
      <c r="J523" s="85">
        <v>0</v>
      </c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</row>
    <row r="524" spans="1:21">
      <c r="A524" s="75"/>
      <c r="B524" s="81" t="str">
        <f t="shared" si="4"/>
        <v>월</v>
      </c>
      <c r="C524" s="81" t="str">
        <f t="shared" si="5"/>
        <v>26년 4월 4주차</v>
      </c>
      <c r="D524" s="82">
        <v>46137</v>
      </c>
      <c r="E524" s="76" t="s">
        <v>58</v>
      </c>
      <c r="F524" s="83" t="s">
        <v>2</v>
      </c>
      <c r="G524" s="75" t="s">
        <v>178</v>
      </c>
      <c r="H524" s="76">
        <v>2</v>
      </c>
      <c r="I524" s="84">
        <v>0</v>
      </c>
      <c r="J524" s="85">
        <v>0</v>
      </c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</row>
    <row r="525" spans="1:21">
      <c r="A525" s="75"/>
      <c r="B525" s="81" t="str">
        <f t="shared" si="4"/>
        <v>월</v>
      </c>
      <c r="C525" s="81" t="str">
        <f t="shared" si="5"/>
        <v>26년 4월 4주차</v>
      </c>
      <c r="D525" s="82">
        <v>46137</v>
      </c>
      <c r="E525" s="76" t="s">
        <v>58</v>
      </c>
      <c r="F525" s="83" t="s">
        <v>2</v>
      </c>
      <c r="G525" s="75" t="s">
        <v>99</v>
      </c>
      <c r="H525" s="76">
        <v>6</v>
      </c>
      <c r="I525" s="84">
        <v>0</v>
      </c>
      <c r="J525" s="85">
        <v>0</v>
      </c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</row>
    <row r="526" spans="1:21">
      <c r="A526" s="75"/>
      <c r="B526" s="81" t="str">
        <f t="shared" si="4"/>
        <v>월</v>
      </c>
      <c r="C526" s="81" t="str">
        <f t="shared" si="5"/>
        <v>26년 4월 4주차</v>
      </c>
      <c r="D526" s="82">
        <v>46137</v>
      </c>
      <c r="E526" s="76" t="s">
        <v>58</v>
      </c>
      <c r="F526" s="83" t="s">
        <v>2</v>
      </c>
      <c r="G526" s="75" t="s">
        <v>149</v>
      </c>
      <c r="H526" s="76">
        <v>5</v>
      </c>
      <c r="I526" s="84">
        <v>0</v>
      </c>
      <c r="J526" s="85">
        <v>0</v>
      </c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</row>
    <row r="527" spans="1:21">
      <c r="A527" s="75"/>
      <c r="B527" s="81" t="str">
        <f t="shared" si="4"/>
        <v>월</v>
      </c>
      <c r="C527" s="81" t="str">
        <f t="shared" si="5"/>
        <v>26년 4월 4주차</v>
      </c>
      <c r="D527" s="82">
        <v>46137</v>
      </c>
      <c r="E527" s="76" t="s">
        <v>58</v>
      </c>
      <c r="F527" s="83" t="s">
        <v>2</v>
      </c>
      <c r="G527" s="75" t="s">
        <v>184</v>
      </c>
      <c r="H527" s="76">
        <v>1</v>
      </c>
      <c r="I527" s="84">
        <v>0</v>
      </c>
      <c r="J527" s="85">
        <v>0</v>
      </c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</row>
    <row r="528" spans="1:21">
      <c r="A528" s="75"/>
      <c r="B528" s="81" t="str">
        <f t="shared" si="4"/>
        <v>월</v>
      </c>
      <c r="C528" s="81" t="str">
        <f t="shared" si="5"/>
        <v>26년 4월 4주차</v>
      </c>
      <c r="D528" s="82">
        <v>46137</v>
      </c>
      <c r="E528" s="76" t="s">
        <v>58</v>
      </c>
      <c r="F528" s="83" t="s">
        <v>2</v>
      </c>
      <c r="G528" s="75" t="s">
        <v>154</v>
      </c>
      <c r="H528" s="76">
        <v>7</v>
      </c>
      <c r="I528" s="84">
        <v>0</v>
      </c>
      <c r="J528" s="85">
        <v>0</v>
      </c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</row>
    <row r="529" spans="1:21">
      <c r="A529" s="75"/>
      <c r="B529" s="81" t="str">
        <f t="shared" si="4"/>
        <v>월</v>
      </c>
      <c r="C529" s="81" t="str">
        <f t="shared" si="5"/>
        <v>26년 4월 4주차</v>
      </c>
      <c r="D529" s="82">
        <v>46137</v>
      </c>
      <c r="E529" s="76" t="s">
        <v>58</v>
      </c>
      <c r="F529" s="83" t="s">
        <v>2</v>
      </c>
      <c r="G529" s="75" t="s">
        <v>135</v>
      </c>
      <c r="H529" s="76">
        <v>1</v>
      </c>
      <c r="I529" s="84">
        <v>0</v>
      </c>
      <c r="J529" s="85">
        <v>0</v>
      </c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</row>
    <row r="530" spans="1:21">
      <c r="A530" s="75"/>
      <c r="B530" s="81" t="str">
        <f t="shared" si="4"/>
        <v>월</v>
      </c>
      <c r="C530" s="81" t="str">
        <f t="shared" si="5"/>
        <v>26년 4월 4주차</v>
      </c>
      <c r="D530" s="82">
        <v>46137</v>
      </c>
      <c r="E530" s="76" t="s">
        <v>58</v>
      </c>
      <c r="F530" s="83" t="s">
        <v>2</v>
      </c>
      <c r="G530" s="75" t="s">
        <v>120</v>
      </c>
      <c r="H530" s="76">
        <v>1</v>
      </c>
      <c r="I530" s="84">
        <v>0</v>
      </c>
      <c r="J530" s="85">
        <v>0</v>
      </c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</row>
    <row r="531" spans="1:21">
      <c r="A531" s="75"/>
      <c r="B531" s="81" t="str">
        <f t="shared" si="4"/>
        <v>월</v>
      </c>
      <c r="C531" s="81" t="str">
        <f t="shared" si="5"/>
        <v>26년 4월 4주차</v>
      </c>
      <c r="D531" s="82">
        <v>46137</v>
      </c>
      <c r="E531" s="76" t="s">
        <v>58</v>
      </c>
      <c r="F531" s="83" t="s">
        <v>2</v>
      </c>
      <c r="G531" s="75" t="s">
        <v>190</v>
      </c>
      <c r="H531" s="76">
        <v>1</v>
      </c>
      <c r="I531" s="84">
        <v>0</v>
      </c>
      <c r="J531" s="85">
        <v>0</v>
      </c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</row>
    <row r="532" spans="1:21">
      <c r="A532" s="75"/>
      <c r="B532" s="81" t="str">
        <f t="shared" si="4"/>
        <v>월</v>
      </c>
      <c r="C532" s="81" t="str">
        <f t="shared" si="5"/>
        <v>26년 4월 4주차</v>
      </c>
      <c r="D532" s="82">
        <v>46137</v>
      </c>
      <c r="E532" s="76" t="s">
        <v>58</v>
      </c>
      <c r="F532" s="83" t="s">
        <v>2</v>
      </c>
      <c r="G532" s="75" t="s">
        <v>143</v>
      </c>
      <c r="H532" s="76">
        <v>2</v>
      </c>
      <c r="I532" s="84">
        <v>0</v>
      </c>
      <c r="J532" s="85">
        <v>0</v>
      </c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</row>
    <row r="533" spans="1:21">
      <c r="A533" s="75"/>
      <c r="B533" s="81" t="str">
        <f t="shared" si="4"/>
        <v>월</v>
      </c>
      <c r="C533" s="81" t="str">
        <f t="shared" si="5"/>
        <v>26년 4월 4주차</v>
      </c>
      <c r="D533" s="82">
        <v>46137</v>
      </c>
      <c r="E533" s="76" t="s">
        <v>58</v>
      </c>
      <c r="F533" s="83" t="s">
        <v>2</v>
      </c>
      <c r="G533" s="75" t="s">
        <v>193</v>
      </c>
      <c r="H533" s="76">
        <v>1</v>
      </c>
      <c r="I533" s="84">
        <v>0</v>
      </c>
      <c r="J533" s="85">
        <v>0</v>
      </c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</row>
    <row r="534" spans="1:21">
      <c r="A534" s="75"/>
      <c r="B534" s="81" t="str">
        <f t="shared" si="4"/>
        <v>월</v>
      </c>
      <c r="C534" s="81" t="str">
        <f t="shared" si="5"/>
        <v>26년 4월 4주차</v>
      </c>
      <c r="D534" s="82">
        <v>46137</v>
      </c>
      <c r="E534" s="76" t="s">
        <v>58</v>
      </c>
      <c r="F534" s="83" t="s">
        <v>2</v>
      </c>
      <c r="G534" s="75" t="s">
        <v>95</v>
      </c>
      <c r="H534" s="76">
        <v>0</v>
      </c>
      <c r="I534" s="84">
        <v>2</v>
      </c>
      <c r="J534" s="85">
        <v>268200</v>
      </c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</row>
    <row r="535" spans="1:21">
      <c r="A535" s="75"/>
      <c r="B535" s="81" t="str">
        <f t="shared" si="4"/>
        <v>월</v>
      </c>
      <c r="C535" s="81" t="str">
        <f t="shared" si="5"/>
        <v>26년 4월 4주차</v>
      </c>
      <c r="D535" s="82">
        <v>46137</v>
      </c>
      <c r="E535" s="76" t="s">
        <v>58</v>
      </c>
      <c r="F535" s="83" t="s">
        <v>2</v>
      </c>
      <c r="G535" s="75" t="s">
        <v>90</v>
      </c>
      <c r="H535" s="76">
        <v>1</v>
      </c>
      <c r="I535" s="84">
        <v>1</v>
      </c>
      <c r="J535" s="85">
        <v>98100</v>
      </c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</row>
    <row r="536" spans="1:21">
      <c r="A536" s="75"/>
      <c r="B536" s="81" t="str">
        <f t="shared" si="4"/>
        <v>월</v>
      </c>
      <c r="C536" s="81" t="str">
        <f t="shared" si="5"/>
        <v>26년 4월 4주차</v>
      </c>
      <c r="D536" s="82">
        <v>46137</v>
      </c>
      <c r="E536" s="76" t="s">
        <v>58</v>
      </c>
      <c r="F536" s="83" t="s">
        <v>2</v>
      </c>
      <c r="G536" s="75" t="s">
        <v>147</v>
      </c>
      <c r="H536" s="76">
        <v>5</v>
      </c>
      <c r="I536" s="84">
        <v>0</v>
      </c>
      <c r="J536" s="85">
        <v>0</v>
      </c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</row>
    <row r="537" spans="1:21">
      <c r="A537" s="75"/>
      <c r="B537" s="81" t="str">
        <f t="shared" si="4"/>
        <v>월</v>
      </c>
      <c r="C537" s="81" t="str">
        <f t="shared" si="5"/>
        <v>26년 4월 4주차</v>
      </c>
      <c r="D537" s="82">
        <v>46137</v>
      </c>
      <c r="E537" s="76" t="s">
        <v>58</v>
      </c>
      <c r="F537" s="83" t="s">
        <v>2</v>
      </c>
      <c r="G537" s="75" t="s">
        <v>98</v>
      </c>
      <c r="H537" s="76">
        <v>1</v>
      </c>
      <c r="I537" s="84">
        <v>0</v>
      </c>
      <c r="J537" s="85">
        <v>0</v>
      </c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</row>
    <row r="538" spans="1:21">
      <c r="A538" s="75"/>
      <c r="B538" s="81" t="str">
        <f t="shared" si="4"/>
        <v>월</v>
      </c>
      <c r="C538" s="81" t="str">
        <f t="shared" si="5"/>
        <v>26년 4월 4주차</v>
      </c>
      <c r="D538" s="82">
        <v>46137</v>
      </c>
      <c r="E538" s="76" t="s">
        <v>58</v>
      </c>
      <c r="F538" s="83" t="s">
        <v>2</v>
      </c>
      <c r="G538" s="75" t="s">
        <v>96</v>
      </c>
      <c r="H538" s="76">
        <v>1</v>
      </c>
      <c r="I538" s="84">
        <v>0</v>
      </c>
      <c r="J538" s="85">
        <v>0</v>
      </c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</row>
    <row r="539" spans="1:21">
      <c r="A539" s="75"/>
      <c r="B539" s="81" t="str">
        <f t="shared" si="4"/>
        <v>월</v>
      </c>
      <c r="C539" s="81" t="str">
        <f t="shared" si="5"/>
        <v>26년 4월 4주차</v>
      </c>
      <c r="D539" s="82">
        <v>46137</v>
      </c>
      <c r="E539" s="76" t="s">
        <v>58</v>
      </c>
      <c r="F539" s="83" t="s">
        <v>2</v>
      </c>
      <c r="G539" s="75" t="s">
        <v>102</v>
      </c>
      <c r="H539" s="76">
        <v>1</v>
      </c>
      <c r="I539" s="84">
        <v>0</v>
      </c>
      <c r="J539" s="85">
        <v>0</v>
      </c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</row>
    <row r="540" spans="1:21">
      <c r="A540" s="75"/>
      <c r="B540" s="81" t="str">
        <f t="shared" si="4"/>
        <v>월</v>
      </c>
      <c r="C540" s="81" t="str">
        <f t="shared" si="5"/>
        <v>26년 4월 4주차</v>
      </c>
      <c r="D540" s="82">
        <v>46137</v>
      </c>
      <c r="E540" s="76" t="s">
        <v>58</v>
      </c>
      <c r="F540" s="83" t="s">
        <v>2</v>
      </c>
      <c r="G540" s="75" t="s">
        <v>170</v>
      </c>
      <c r="H540" s="76">
        <v>4</v>
      </c>
      <c r="I540" s="84">
        <v>0</v>
      </c>
      <c r="J540" s="85">
        <v>0</v>
      </c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</row>
    <row r="541" spans="1:21">
      <c r="A541" s="75"/>
      <c r="B541" s="81" t="str">
        <f t="shared" si="4"/>
        <v>월</v>
      </c>
      <c r="C541" s="81" t="str">
        <f t="shared" si="5"/>
        <v>26년 4월 4주차</v>
      </c>
      <c r="D541" s="82">
        <v>46138</v>
      </c>
      <c r="E541" s="76" t="s">
        <v>58</v>
      </c>
      <c r="F541" s="83" t="s">
        <v>2</v>
      </c>
      <c r="G541" s="75" t="s">
        <v>102</v>
      </c>
      <c r="H541" s="76">
        <v>0</v>
      </c>
      <c r="I541" s="84">
        <v>1</v>
      </c>
      <c r="J541" s="85">
        <v>47200</v>
      </c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</row>
    <row r="542" spans="1:21">
      <c r="A542" s="75"/>
      <c r="B542" s="81" t="str">
        <f t="shared" si="4"/>
        <v>월</v>
      </c>
      <c r="C542" s="81" t="str">
        <f t="shared" si="5"/>
        <v>26년 4월 4주차</v>
      </c>
      <c r="D542" s="82">
        <v>46138</v>
      </c>
      <c r="E542" s="76" t="s">
        <v>58</v>
      </c>
      <c r="F542" s="83" t="s">
        <v>2</v>
      </c>
      <c r="G542" s="75" t="s">
        <v>88</v>
      </c>
      <c r="H542" s="76">
        <v>11</v>
      </c>
      <c r="I542" s="84">
        <v>0</v>
      </c>
      <c r="J542" s="85">
        <v>0</v>
      </c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</row>
    <row r="543" spans="1:21">
      <c r="A543" s="75"/>
      <c r="B543" s="81" t="str">
        <f t="shared" si="4"/>
        <v>월</v>
      </c>
      <c r="C543" s="81" t="str">
        <f t="shared" si="5"/>
        <v>26년 4월 4주차</v>
      </c>
      <c r="D543" s="82">
        <v>46138</v>
      </c>
      <c r="E543" s="76" t="s">
        <v>58</v>
      </c>
      <c r="F543" s="83" t="s">
        <v>2</v>
      </c>
      <c r="G543" s="75" t="s">
        <v>118</v>
      </c>
      <c r="H543" s="76">
        <v>13</v>
      </c>
      <c r="I543" s="84">
        <v>0</v>
      </c>
      <c r="J543" s="85">
        <v>0</v>
      </c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</row>
    <row r="544" spans="1:21">
      <c r="A544" s="75"/>
      <c r="B544" s="81" t="str">
        <f t="shared" si="4"/>
        <v>월</v>
      </c>
      <c r="C544" s="81" t="str">
        <f t="shared" si="5"/>
        <v>26년 4월 4주차</v>
      </c>
      <c r="D544" s="82">
        <v>46138</v>
      </c>
      <c r="E544" s="76" t="s">
        <v>58</v>
      </c>
      <c r="F544" s="83" t="s">
        <v>2</v>
      </c>
      <c r="G544" s="75" t="s">
        <v>137</v>
      </c>
      <c r="H544" s="76">
        <v>2</v>
      </c>
      <c r="I544" s="84">
        <v>0</v>
      </c>
      <c r="J544" s="85">
        <v>0</v>
      </c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</row>
    <row r="545" spans="1:21">
      <c r="A545" s="75"/>
      <c r="B545" s="81" t="str">
        <f t="shared" si="4"/>
        <v>월</v>
      </c>
      <c r="C545" s="81" t="str">
        <f t="shared" si="5"/>
        <v>26년 4월 4주차</v>
      </c>
      <c r="D545" s="82">
        <v>46138</v>
      </c>
      <c r="E545" s="76" t="s">
        <v>58</v>
      </c>
      <c r="F545" s="83" t="s">
        <v>2</v>
      </c>
      <c r="G545" s="75" t="s">
        <v>122</v>
      </c>
      <c r="H545" s="76">
        <v>13</v>
      </c>
      <c r="I545" s="84">
        <v>0</v>
      </c>
      <c r="J545" s="85">
        <v>0</v>
      </c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</row>
    <row r="546" spans="1:21">
      <c r="A546" s="75"/>
      <c r="B546" s="81" t="str">
        <f t="shared" si="4"/>
        <v>월</v>
      </c>
      <c r="C546" s="81" t="str">
        <f t="shared" si="5"/>
        <v>26년 4월 4주차</v>
      </c>
      <c r="D546" s="82">
        <v>46138</v>
      </c>
      <c r="E546" s="76" t="s">
        <v>58</v>
      </c>
      <c r="F546" s="83" t="s">
        <v>2</v>
      </c>
      <c r="G546" s="75" t="s">
        <v>169</v>
      </c>
      <c r="H546" s="76">
        <v>4</v>
      </c>
      <c r="I546" s="84">
        <v>0</v>
      </c>
      <c r="J546" s="85">
        <v>0</v>
      </c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</row>
    <row r="547" spans="1:21">
      <c r="A547" s="75"/>
      <c r="B547" s="81" t="str">
        <f t="shared" si="4"/>
        <v>월</v>
      </c>
      <c r="C547" s="81" t="str">
        <f t="shared" si="5"/>
        <v>26년 4월 4주차</v>
      </c>
      <c r="D547" s="82">
        <v>46138</v>
      </c>
      <c r="E547" s="76" t="s">
        <v>58</v>
      </c>
      <c r="F547" s="83" t="s">
        <v>2</v>
      </c>
      <c r="G547" s="75" t="s">
        <v>119</v>
      </c>
      <c r="H547" s="76">
        <v>2</v>
      </c>
      <c r="I547" s="84">
        <v>0</v>
      </c>
      <c r="J547" s="85">
        <v>0</v>
      </c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</row>
    <row r="548" spans="1:21">
      <c r="A548" s="75"/>
      <c r="B548" s="81" t="str">
        <f t="shared" si="4"/>
        <v>월</v>
      </c>
      <c r="C548" s="81" t="str">
        <f t="shared" si="5"/>
        <v>26년 4월 4주차</v>
      </c>
      <c r="D548" s="82">
        <v>46138</v>
      </c>
      <c r="E548" s="76" t="s">
        <v>58</v>
      </c>
      <c r="F548" s="83" t="s">
        <v>2</v>
      </c>
      <c r="G548" s="75" t="s">
        <v>145</v>
      </c>
      <c r="H548" s="76">
        <v>2</v>
      </c>
      <c r="I548" s="84">
        <v>0</v>
      </c>
      <c r="J548" s="85">
        <v>0</v>
      </c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</row>
    <row r="549" spans="1:21">
      <c r="A549" s="75"/>
      <c r="B549" s="81" t="str">
        <f t="shared" si="4"/>
        <v>월</v>
      </c>
      <c r="C549" s="81" t="str">
        <f t="shared" si="5"/>
        <v>26년 4월 4주차</v>
      </c>
      <c r="D549" s="82">
        <v>46138</v>
      </c>
      <c r="E549" s="76" t="s">
        <v>58</v>
      </c>
      <c r="F549" s="83" t="s">
        <v>2</v>
      </c>
      <c r="G549" s="75" t="s">
        <v>93</v>
      </c>
      <c r="H549" s="76">
        <v>18</v>
      </c>
      <c r="I549" s="84">
        <v>2</v>
      </c>
      <c r="J549" s="85">
        <v>250200</v>
      </c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</row>
    <row r="550" spans="1:21">
      <c r="A550" s="75"/>
      <c r="B550" s="81" t="str">
        <f t="shared" si="4"/>
        <v>월</v>
      </c>
      <c r="C550" s="81" t="str">
        <f t="shared" si="5"/>
        <v>26년 4월 4주차</v>
      </c>
      <c r="D550" s="82">
        <v>46138</v>
      </c>
      <c r="E550" s="76" t="s">
        <v>58</v>
      </c>
      <c r="F550" s="83" t="s">
        <v>2</v>
      </c>
      <c r="G550" s="75" t="s">
        <v>143</v>
      </c>
      <c r="H550" s="76">
        <v>13</v>
      </c>
      <c r="I550" s="84">
        <v>0</v>
      </c>
      <c r="J550" s="85">
        <v>0</v>
      </c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</row>
    <row r="551" spans="1:21">
      <c r="A551" s="75"/>
      <c r="B551" s="81" t="str">
        <f t="shared" si="4"/>
        <v>월</v>
      </c>
      <c r="C551" s="81" t="str">
        <f t="shared" si="5"/>
        <v>26년 4월 4주차</v>
      </c>
      <c r="D551" s="82">
        <v>46138</v>
      </c>
      <c r="E551" s="76" t="s">
        <v>58</v>
      </c>
      <c r="F551" s="83" t="s">
        <v>2</v>
      </c>
      <c r="G551" s="75" t="s">
        <v>161</v>
      </c>
      <c r="H551" s="76">
        <v>1</v>
      </c>
      <c r="I551" s="84">
        <v>0</v>
      </c>
      <c r="J551" s="85">
        <v>0</v>
      </c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</row>
    <row r="552" spans="1:21">
      <c r="A552" s="75"/>
      <c r="B552" s="81" t="str">
        <f t="shared" si="4"/>
        <v>월</v>
      </c>
      <c r="C552" s="81" t="str">
        <f t="shared" si="5"/>
        <v>26년 4월 4주차</v>
      </c>
      <c r="D552" s="82">
        <v>46138</v>
      </c>
      <c r="E552" s="76" t="s">
        <v>58</v>
      </c>
      <c r="F552" s="83" t="s">
        <v>2</v>
      </c>
      <c r="G552" s="75" t="s">
        <v>98</v>
      </c>
      <c r="H552" s="76">
        <v>5</v>
      </c>
      <c r="I552" s="84">
        <v>0</v>
      </c>
      <c r="J552" s="85">
        <v>0</v>
      </c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</row>
    <row r="553" spans="1:21">
      <c r="A553" s="75"/>
      <c r="B553" s="81" t="str">
        <f t="shared" si="4"/>
        <v>월</v>
      </c>
      <c r="C553" s="81" t="str">
        <f t="shared" si="5"/>
        <v>26년 4월 4주차</v>
      </c>
      <c r="D553" s="82">
        <v>46138</v>
      </c>
      <c r="E553" s="76" t="s">
        <v>58</v>
      </c>
      <c r="F553" s="83" t="s">
        <v>2</v>
      </c>
      <c r="G553" s="75" t="s">
        <v>149</v>
      </c>
      <c r="H553" s="76">
        <v>6</v>
      </c>
      <c r="I553" s="84">
        <v>0</v>
      </c>
      <c r="J553" s="85">
        <v>0</v>
      </c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</row>
    <row r="554" spans="1:21">
      <c r="A554" s="75"/>
      <c r="B554" s="81" t="str">
        <f t="shared" si="4"/>
        <v>월</v>
      </c>
      <c r="C554" s="81" t="str">
        <f t="shared" si="5"/>
        <v>26년 4월 4주차</v>
      </c>
      <c r="D554" s="82">
        <v>46138</v>
      </c>
      <c r="E554" s="76" t="s">
        <v>58</v>
      </c>
      <c r="F554" s="83" t="s">
        <v>2</v>
      </c>
      <c r="G554" s="75" t="s">
        <v>173</v>
      </c>
      <c r="H554" s="76">
        <v>1</v>
      </c>
      <c r="I554" s="84">
        <v>0</v>
      </c>
      <c r="J554" s="85">
        <v>0</v>
      </c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</row>
    <row r="555" spans="1:21">
      <c r="A555" s="75"/>
      <c r="B555" s="81" t="str">
        <f t="shared" si="4"/>
        <v>월</v>
      </c>
      <c r="C555" s="81" t="str">
        <f t="shared" si="5"/>
        <v>26년 4월 4주차</v>
      </c>
      <c r="D555" s="82">
        <v>46138</v>
      </c>
      <c r="E555" s="76" t="s">
        <v>58</v>
      </c>
      <c r="F555" s="83" t="s">
        <v>2</v>
      </c>
      <c r="G555" s="75" t="s">
        <v>194</v>
      </c>
      <c r="H555" s="76">
        <v>1</v>
      </c>
      <c r="I555" s="84">
        <v>0</v>
      </c>
      <c r="J555" s="85">
        <v>0</v>
      </c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</row>
    <row r="556" spans="1:21">
      <c r="A556" s="75"/>
      <c r="B556" s="81" t="str">
        <f t="shared" si="4"/>
        <v>월</v>
      </c>
      <c r="C556" s="81" t="str">
        <f t="shared" si="5"/>
        <v>26년 4월 4주차</v>
      </c>
      <c r="D556" s="82">
        <v>46138</v>
      </c>
      <c r="E556" s="76" t="s">
        <v>58</v>
      </c>
      <c r="F556" s="83" t="s">
        <v>2</v>
      </c>
      <c r="G556" s="75" t="s">
        <v>89</v>
      </c>
      <c r="H556" s="76">
        <v>1</v>
      </c>
      <c r="I556" s="84">
        <v>0</v>
      </c>
      <c r="J556" s="85">
        <v>0</v>
      </c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</row>
    <row r="557" spans="1:21">
      <c r="A557" s="75"/>
      <c r="B557" s="81" t="str">
        <f t="shared" si="4"/>
        <v>월</v>
      </c>
      <c r="C557" s="81" t="str">
        <f t="shared" si="5"/>
        <v>26년 4월 4주차</v>
      </c>
      <c r="D557" s="82">
        <v>46138</v>
      </c>
      <c r="E557" s="76" t="s">
        <v>58</v>
      </c>
      <c r="F557" s="83" t="s">
        <v>2</v>
      </c>
      <c r="G557" s="75" t="s">
        <v>184</v>
      </c>
      <c r="H557" s="76">
        <v>5</v>
      </c>
      <c r="I557" s="84">
        <v>0</v>
      </c>
      <c r="J557" s="85">
        <v>0</v>
      </c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</row>
    <row r="558" spans="1:21">
      <c r="A558" s="75"/>
      <c r="B558" s="81" t="str">
        <f t="shared" si="4"/>
        <v>월</v>
      </c>
      <c r="C558" s="81" t="str">
        <f t="shared" si="5"/>
        <v>26년 4월 4주차</v>
      </c>
      <c r="D558" s="82">
        <v>46138</v>
      </c>
      <c r="E558" s="76" t="s">
        <v>58</v>
      </c>
      <c r="F558" s="83" t="s">
        <v>2</v>
      </c>
      <c r="G558" s="75" t="s">
        <v>154</v>
      </c>
      <c r="H558" s="76">
        <v>2</v>
      </c>
      <c r="I558" s="84">
        <v>0</v>
      </c>
      <c r="J558" s="85">
        <v>0</v>
      </c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</row>
    <row r="559" spans="1:21">
      <c r="A559" s="75"/>
      <c r="B559" s="81" t="str">
        <f t="shared" si="4"/>
        <v>월</v>
      </c>
      <c r="C559" s="81" t="str">
        <f t="shared" si="5"/>
        <v>26년 4월 4주차</v>
      </c>
      <c r="D559" s="82">
        <v>46138</v>
      </c>
      <c r="E559" s="76" t="s">
        <v>58</v>
      </c>
      <c r="F559" s="83" t="s">
        <v>2</v>
      </c>
      <c r="G559" s="75" t="s">
        <v>140</v>
      </c>
      <c r="H559" s="76">
        <v>1</v>
      </c>
      <c r="I559" s="84">
        <v>0</v>
      </c>
      <c r="J559" s="85">
        <v>0</v>
      </c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</row>
    <row r="560" spans="1:21">
      <c r="A560" s="75"/>
      <c r="B560" s="81" t="str">
        <f t="shared" si="4"/>
        <v>월</v>
      </c>
      <c r="C560" s="81" t="str">
        <f t="shared" si="5"/>
        <v>26년 4월 4주차</v>
      </c>
      <c r="D560" s="82">
        <v>46138</v>
      </c>
      <c r="E560" s="76" t="s">
        <v>58</v>
      </c>
      <c r="F560" s="83" t="s">
        <v>2</v>
      </c>
      <c r="G560" s="75" t="s">
        <v>131</v>
      </c>
      <c r="H560" s="76">
        <v>5</v>
      </c>
      <c r="I560" s="84">
        <v>0</v>
      </c>
      <c r="J560" s="85">
        <v>0</v>
      </c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</row>
    <row r="561" spans="1:21">
      <c r="A561" s="75"/>
      <c r="B561" s="81" t="str">
        <f t="shared" si="4"/>
        <v>월</v>
      </c>
      <c r="C561" s="81" t="str">
        <f t="shared" si="5"/>
        <v>26년 4월 4주차</v>
      </c>
      <c r="D561" s="82">
        <v>46138</v>
      </c>
      <c r="E561" s="76" t="s">
        <v>58</v>
      </c>
      <c r="F561" s="83" t="s">
        <v>2</v>
      </c>
      <c r="G561" s="75" t="s">
        <v>177</v>
      </c>
      <c r="H561" s="76">
        <v>3</v>
      </c>
      <c r="I561" s="84">
        <v>0</v>
      </c>
      <c r="J561" s="85">
        <v>0</v>
      </c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</row>
    <row r="562" spans="1:21">
      <c r="A562" s="75"/>
      <c r="B562" s="81" t="str">
        <f t="shared" si="4"/>
        <v>월</v>
      </c>
      <c r="C562" s="81" t="str">
        <f t="shared" si="5"/>
        <v>26년 4월 4주차</v>
      </c>
      <c r="D562" s="82">
        <v>46138</v>
      </c>
      <c r="E562" s="76" t="s">
        <v>58</v>
      </c>
      <c r="F562" s="83" t="s">
        <v>2</v>
      </c>
      <c r="G562" s="75" t="s">
        <v>101</v>
      </c>
      <c r="H562" s="76">
        <v>1</v>
      </c>
      <c r="I562" s="84">
        <v>0</v>
      </c>
      <c r="J562" s="85">
        <v>0</v>
      </c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</row>
    <row r="563" spans="1:21">
      <c r="A563" s="75"/>
      <c r="B563" s="81" t="str">
        <f t="shared" si="4"/>
        <v>월</v>
      </c>
      <c r="C563" s="81" t="str">
        <f t="shared" si="5"/>
        <v>26년 4월 4주차</v>
      </c>
      <c r="D563" s="82">
        <v>46138</v>
      </c>
      <c r="E563" s="76" t="s">
        <v>58</v>
      </c>
      <c r="F563" s="83" t="s">
        <v>2</v>
      </c>
      <c r="G563" s="75" t="s">
        <v>108</v>
      </c>
      <c r="H563" s="76">
        <v>1</v>
      </c>
      <c r="I563" s="84">
        <v>0</v>
      </c>
      <c r="J563" s="85">
        <v>0</v>
      </c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</row>
    <row r="564" spans="1:21">
      <c r="A564" s="75"/>
      <c r="B564" s="81" t="str">
        <f t="shared" si="4"/>
        <v>월</v>
      </c>
      <c r="C564" s="81" t="str">
        <f t="shared" si="5"/>
        <v>26년 4월 4주차</v>
      </c>
      <c r="D564" s="82">
        <v>46138</v>
      </c>
      <c r="E564" s="76" t="s">
        <v>58</v>
      </c>
      <c r="F564" s="83" t="s">
        <v>2</v>
      </c>
      <c r="G564" s="75" t="s">
        <v>170</v>
      </c>
      <c r="H564" s="76">
        <v>6</v>
      </c>
      <c r="I564" s="84">
        <v>0</v>
      </c>
      <c r="J564" s="85">
        <v>0</v>
      </c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</row>
    <row r="565" spans="1:21">
      <c r="A565" s="75"/>
      <c r="B565" s="81" t="str">
        <f t="shared" si="4"/>
        <v>월</v>
      </c>
      <c r="C565" s="81" t="str">
        <f t="shared" si="5"/>
        <v>26년 4월 4주차</v>
      </c>
      <c r="D565" s="82">
        <v>46138</v>
      </c>
      <c r="E565" s="76" t="s">
        <v>58</v>
      </c>
      <c r="F565" s="83" t="s">
        <v>2</v>
      </c>
      <c r="G565" s="75" t="s">
        <v>99</v>
      </c>
      <c r="H565" s="76">
        <v>1</v>
      </c>
      <c r="I565" s="84">
        <v>0</v>
      </c>
      <c r="J565" s="85">
        <v>0</v>
      </c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</row>
    <row r="566" spans="1:21">
      <c r="A566" s="75"/>
      <c r="B566" s="81" t="str">
        <f t="shared" si="4"/>
        <v>월</v>
      </c>
      <c r="C566" s="81" t="str">
        <f t="shared" si="5"/>
        <v>26년 4월 4주차</v>
      </c>
      <c r="D566" s="82">
        <v>46138</v>
      </c>
      <c r="E566" s="76" t="s">
        <v>58</v>
      </c>
      <c r="F566" s="83" t="s">
        <v>2</v>
      </c>
      <c r="G566" s="75" t="s">
        <v>196</v>
      </c>
      <c r="H566" s="76">
        <v>5</v>
      </c>
      <c r="I566" s="84">
        <v>0</v>
      </c>
      <c r="J566" s="85">
        <v>0</v>
      </c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</row>
    <row r="567" spans="1:21">
      <c r="A567" s="75"/>
      <c r="B567" s="81" t="str">
        <f t="shared" si="4"/>
        <v>월</v>
      </c>
      <c r="C567" s="81" t="str">
        <f t="shared" si="5"/>
        <v>26년 4월 4주차</v>
      </c>
      <c r="D567" s="82">
        <v>46138</v>
      </c>
      <c r="E567" s="76" t="s">
        <v>58</v>
      </c>
      <c r="F567" s="83" t="s">
        <v>2</v>
      </c>
      <c r="G567" s="75" t="s">
        <v>100</v>
      </c>
      <c r="H567" s="76">
        <v>5</v>
      </c>
      <c r="I567" s="84">
        <v>0</v>
      </c>
      <c r="J567" s="85">
        <v>0</v>
      </c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</row>
    <row r="568" spans="1:21">
      <c r="A568" s="75"/>
      <c r="B568" s="81" t="str">
        <f t="shared" si="4"/>
        <v>월</v>
      </c>
      <c r="C568" s="81" t="str">
        <f t="shared" si="5"/>
        <v>26년 4월 4주차</v>
      </c>
      <c r="D568" s="82">
        <v>46138</v>
      </c>
      <c r="E568" s="76" t="s">
        <v>58</v>
      </c>
      <c r="F568" s="83" t="s">
        <v>2</v>
      </c>
      <c r="G568" s="75" t="s">
        <v>185</v>
      </c>
      <c r="H568" s="76">
        <v>5</v>
      </c>
      <c r="I568" s="84">
        <v>0</v>
      </c>
      <c r="J568" s="85">
        <v>0</v>
      </c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</row>
    <row r="569" spans="1:21">
      <c r="A569" s="75"/>
      <c r="B569" s="81" t="str">
        <f t="shared" si="4"/>
        <v>월</v>
      </c>
      <c r="C569" s="81" t="str">
        <f t="shared" si="5"/>
        <v>26년 4월 4주차</v>
      </c>
      <c r="D569" s="82">
        <v>46138</v>
      </c>
      <c r="E569" s="76" t="s">
        <v>58</v>
      </c>
      <c r="F569" s="83" t="s">
        <v>2</v>
      </c>
      <c r="G569" s="75" t="s">
        <v>147</v>
      </c>
      <c r="H569" s="76">
        <v>6</v>
      </c>
      <c r="I569" s="84">
        <v>0</v>
      </c>
      <c r="J569" s="85">
        <v>0</v>
      </c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</row>
    <row r="570" spans="1:21">
      <c r="A570" s="75"/>
      <c r="B570" s="81" t="str">
        <f t="shared" si="4"/>
        <v>월</v>
      </c>
      <c r="C570" s="81" t="str">
        <f t="shared" si="5"/>
        <v>26년 4월 4주차</v>
      </c>
      <c r="D570" s="82">
        <v>46138</v>
      </c>
      <c r="E570" s="76" t="s">
        <v>58</v>
      </c>
      <c r="F570" s="83" t="s">
        <v>2</v>
      </c>
      <c r="G570" s="75" t="s">
        <v>156</v>
      </c>
      <c r="H570" s="76">
        <v>7</v>
      </c>
      <c r="I570" s="84">
        <v>1</v>
      </c>
      <c r="J570" s="85">
        <v>107100</v>
      </c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</row>
    <row r="571" spans="1:21">
      <c r="A571" s="75"/>
      <c r="B571" s="81" t="str">
        <f t="shared" si="4"/>
        <v>월</v>
      </c>
      <c r="C571" s="81" t="str">
        <f t="shared" si="5"/>
        <v>26년 4월 4주차</v>
      </c>
      <c r="D571" s="82">
        <v>46138</v>
      </c>
      <c r="E571" s="76" t="s">
        <v>58</v>
      </c>
      <c r="F571" s="83" t="s">
        <v>2</v>
      </c>
      <c r="G571" s="75" t="s">
        <v>167</v>
      </c>
      <c r="H571" s="76">
        <v>0</v>
      </c>
      <c r="I571" s="84">
        <v>2</v>
      </c>
      <c r="J571" s="85">
        <v>100300</v>
      </c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</row>
    <row r="572" spans="1:21">
      <c r="A572" s="75"/>
      <c r="B572" s="81" t="str">
        <f t="shared" si="4"/>
        <v>월</v>
      </c>
      <c r="C572" s="81" t="str">
        <f t="shared" si="5"/>
        <v>26년 4월 4주차</v>
      </c>
      <c r="D572" s="82">
        <v>46138</v>
      </c>
      <c r="E572" s="76" t="s">
        <v>58</v>
      </c>
      <c r="F572" s="83" t="s">
        <v>2</v>
      </c>
      <c r="G572" s="75" t="s">
        <v>91</v>
      </c>
      <c r="H572" s="76">
        <v>0</v>
      </c>
      <c r="I572" s="84">
        <v>1</v>
      </c>
      <c r="J572" s="85">
        <v>98100</v>
      </c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</row>
    <row r="573" spans="1:21">
      <c r="A573" s="75"/>
      <c r="B573" s="81" t="str">
        <f t="shared" si="4"/>
        <v>월</v>
      </c>
      <c r="C573" s="81" t="str">
        <f t="shared" si="5"/>
        <v>26년 4월 4주차</v>
      </c>
      <c r="D573" s="82">
        <v>46138</v>
      </c>
      <c r="E573" s="76" t="s">
        <v>58</v>
      </c>
      <c r="F573" s="83" t="s">
        <v>2</v>
      </c>
      <c r="G573" s="75" t="s">
        <v>193</v>
      </c>
      <c r="H573" s="76">
        <v>0</v>
      </c>
      <c r="I573" s="84">
        <v>1</v>
      </c>
      <c r="J573" s="85">
        <v>83300</v>
      </c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</row>
    <row r="574" spans="1:21">
      <c r="A574" s="75"/>
      <c r="B574" s="81" t="str">
        <f t="shared" si="4"/>
        <v>월</v>
      </c>
      <c r="C574" s="81" t="str">
        <f t="shared" si="5"/>
        <v>26년 4월 4주차</v>
      </c>
      <c r="D574" s="82">
        <v>46138</v>
      </c>
      <c r="E574" s="76" t="s">
        <v>58</v>
      </c>
      <c r="F574" s="83" t="s">
        <v>2</v>
      </c>
      <c r="G574" s="75" t="s">
        <v>197</v>
      </c>
      <c r="H574" s="76">
        <v>1</v>
      </c>
      <c r="I574" s="84">
        <v>0</v>
      </c>
      <c r="J574" s="85">
        <v>0</v>
      </c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</row>
    <row r="575" spans="1:21">
      <c r="A575" s="75"/>
      <c r="B575" s="81" t="str">
        <f t="shared" si="4"/>
        <v>월</v>
      </c>
      <c r="C575" s="81" t="str">
        <f t="shared" si="5"/>
        <v>26년 4월 4주차</v>
      </c>
      <c r="D575" s="82">
        <v>46138</v>
      </c>
      <c r="E575" s="76" t="s">
        <v>58</v>
      </c>
      <c r="F575" s="83" t="s">
        <v>2</v>
      </c>
      <c r="G575" s="75" t="s">
        <v>109</v>
      </c>
      <c r="H575" s="76">
        <v>5</v>
      </c>
      <c r="I575" s="84">
        <v>1</v>
      </c>
      <c r="J575" s="85">
        <v>116100</v>
      </c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</row>
    <row r="576" spans="1:21">
      <c r="A576" s="75"/>
      <c r="B576" s="81" t="str">
        <f t="shared" si="4"/>
        <v>월</v>
      </c>
      <c r="C576" s="81" t="str">
        <f t="shared" si="5"/>
        <v>26년 4월 4주차</v>
      </c>
      <c r="D576" s="82">
        <v>46138</v>
      </c>
      <c r="E576" s="76" t="s">
        <v>58</v>
      </c>
      <c r="F576" s="83" t="s">
        <v>2</v>
      </c>
      <c r="G576" s="75" t="s">
        <v>92</v>
      </c>
      <c r="H576" s="76">
        <v>4</v>
      </c>
      <c r="I576" s="84">
        <v>0</v>
      </c>
      <c r="J576" s="85">
        <v>0</v>
      </c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</row>
    <row r="577" spans="1:21">
      <c r="A577" s="75"/>
      <c r="B577" s="81" t="str">
        <f t="shared" si="4"/>
        <v>월</v>
      </c>
      <c r="C577" s="81" t="str">
        <f t="shared" si="5"/>
        <v>26년 4월 4주차</v>
      </c>
      <c r="D577" s="82">
        <v>46138</v>
      </c>
      <c r="E577" s="76" t="s">
        <v>58</v>
      </c>
      <c r="F577" s="83" t="s">
        <v>2</v>
      </c>
      <c r="G577" s="75" t="s">
        <v>178</v>
      </c>
      <c r="H577" s="76">
        <v>5</v>
      </c>
      <c r="I577" s="84">
        <v>0</v>
      </c>
      <c r="J577" s="85">
        <v>0</v>
      </c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</row>
    <row r="578" spans="1:21">
      <c r="A578" s="75"/>
      <c r="B578" s="81" t="str">
        <f t="shared" si="4"/>
        <v>월</v>
      </c>
      <c r="C578" s="81" t="str">
        <f t="shared" si="5"/>
        <v>26년 4월 5주차</v>
      </c>
      <c r="D578" s="82">
        <v>46139</v>
      </c>
      <c r="E578" s="76" t="s">
        <v>58</v>
      </c>
      <c r="F578" s="83" t="s">
        <v>2</v>
      </c>
      <c r="G578" s="75" t="s">
        <v>173</v>
      </c>
      <c r="H578" s="76">
        <v>3</v>
      </c>
      <c r="I578" s="84">
        <v>5</v>
      </c>
      <c r="J578" s="85">
        <v>490500</v>
      </c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</row>
    <row r="579" spans="1:21">
      <c r="A579" s="75"/>
      <c r="B579" s="81" t="str">
        <f t="shared" si="4"/>
        <v>월</v>
      </c>
      <c r="C579" s="81" t="str">
        <f t="shared" si="5"/>
        <v>26년 4월 5주차</v>
      </c>
      <c r="D579" s="82">
        <v>46139</v>
      </c>
      <c r="E579" s="76" t="s">
        <v>58</v>
      </c>
      <c r="F579" s="83" t="s">
        <v>2</v>
      </c>
      <c r="G579" s="75" t="s">
        <v>198</v>
      </c>
      <c r="H579" s="76">
        <v>1</v>
      </c>
      <c r="I579" s="84">
        <v>2</v>
      </c>
      <c r="J579" s="85">
        <v>160200</v>
      </c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</row>
    <row r="580" spans="1:21">
      <c r="A580" s="75"/>
      <c r="B580" s="81" t="str">
        <f t="shared" si="4"/>
        <v>월</v>
      </c>
      <c r="C580" s="81" t="str">
        <f t="shared" si="5"/>
        <v>26년 4월 5주차</v>
      </c>
      <c r="D580" s="82">
        <v>46139</v>
      </c>
      <c r="E580" s="76" t="s">
        <v>58</v>
      </c>
      <c r="F580" s="83" t="s">
        <v>2</v>
      </c>
      <c r="G580" s="75" t="s">
        <v>147</v>
      </c>
      <c r="H580" s="76">
        <v>6</v>
      </c>
      <c r="I580" s="84">
        <v>1</v>
      </c>
      <c r="J580" s="85">
        <v>47200</v>
      </c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</row>
    <row r="581" spans="1:21">
      <c r="A581" s="75"/>
      <c r="B581" s="81" t="str">
        <f t="shared" si="4"/>
        <v>월</v>
      </c>
      <c r="C581" s="81" t="str">
        <f t="shared" si="5"/>
        <v>26년 4월 5주차</v>
      </c>
      <c r="D581" s="82">
        <v>46139</v>
      </c>
      <c r="E581" s="76" t="s">
        <v>58</v>
      </c>
      <c r="F581" s="83" t="s">
        <v>2</v>
      </c>
      <c r="G581" s="75" t="s">
        <v>118</v>
      </c>
      <c r="H581" s="76">
        <v>12</v>
      </c>
      <c r="I581" s="84">
        <v>0</v>
      </c>
      <c r="J581" s="85">
        <v>0</v>
      </c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</row>
    <row r="582" spans="1:21">
      <c r="A582" s="75"/>
      <c r="B582" s="81" t="str">
        <f t="shared" si="4"/>
        <v>월</v>
      </c>
      <c r="C582" s="81" t="str">
        <f t="shared" si="5"/>
        <v>26년 4월 5주차</v>
      </c>
      <c r="D582" s="82">
        <v>46139</v>
      </c>
      <c r="E582" s="76" t="s">
        <v>58</v>
      </c>
      <c r="F582" s="83" t="s">
        <v>2</v>
      </c>
      <c r="G582" s="75" t="s">
        <v>122</v>
      </c>
      <c r="H582" s="76">
        <v>1</v>
      </c>
      <c r="I582" s="84">
        <v>0</v>
      </c>
      <c r="J582" s="85">
        <v>0</v>
      </c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</row>
    <row r="583" spans="1:21">
      <c r="A583" s="75"/>
      <c r="B583" s="81" t="str">
        <f t="shared" si="4"/>
        <v>월</v>
      </c>
      <c r="C583" s="81" t="str">
        <f t="shared" si="5"/>
        <v>26년 4월 5주차</v>
      </c>
      <c r="D583" s="82">
        <v>46139</v>
      </c>
      <c r="E583" s="76" t="s">
        <v>58</v>
      </c>
      <c r="F583" s="83" t="s">
        <v>2</v>
      </c>
      <c r="G583" s="75" t="s">
        <v>169</v>
      </c>
      <c r="H583" s="76">
        <v>1</v>
      </c>
      <c r="I583" s="84">
        <v>0</v>
      </c>
      <c r="J583" s="85">
        <v>0</v>
      </c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</row>
    <row r="584" spans="1:21">
      <c r="A584" s="75"/>
      <c r="B584" s="81" t="str">
        <f t="shared" si="4"/>
        <v>월</v>
      </c>
      <c r="C584" s="81" t="str">
        <f t="shared" si="5"/>
        <v>26년 4월 5주차</v>
      </c>
      <c r="D584" s="82">
        <v>46139</v>
      </c>
      <c r="E584" s="76" t="s">
        <v>58</v>
      </c>
      <c r="F584" s="83" t="s">
        <v>2</v>
      </c>
      <c r="G584" s="75" t="s">
        <v>154</v>
      </c>
      <c r="H584" s="76">
        <v>10</v>
      </c>
      <c r="I584" s="84">
        <v>0</v>
      </c>
      <c r="J584" s="85">
        <v>0</v>
      </c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</row>
    <row r="585" spans="1:21">
      <c r="A585" s="75"/>
      <c r="B585" s="81" t="str">
        <f t="shared" si="4"/>
        <v>월</v>
      </c>
      <c r="C585" s="81" t="str">
        <f t="shared" si="5"/>
        <v>26년 4월 5주차</v>
      </c>
      <c r="D585" s="82">
        <v>46139</v>
      </c>
      <c r="E585" s="76" t="s">
        <v>58</v>
      </c>
      <c r="F585" s="83" t="s">
        <v>2</v>
      </c>
      <c r="G585" s="75" t="s">
        <v>91</v>
      </c>
      <c r="H585" s="76">
        <v>2</v>
      </c>
      <c r="I585" s="84">
        <v>0</v>
      </c>
      <c r="J585" s="85">
        <v>0</v>
      </c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</row>
    <row r="586" spans="1:21">
      <c r="A586" s="75"/>
      <c r="B586" s="81" t="str">
        <f t="shared" si="4"/>
        <v>월</v>
      </c>
      <c r="C586" s="81" t="str">
        <f t="shared" si="5"/>
        <v>26년 4월 5주차</v>
      </c>
      <c r="D586" s="82">
        <v>46139</v>
      </c>
      <c r="E586" s="76" t="s">
        <v>58</v>
      </c>
      <c r="F586" s="83" t="s">
        <v>2</v>
      </c>
      <c r="G586" s="75" t="s">
        <v>144</v>
      </c>
      <c r="H586" s="76">
        <v>1</v>
      </c>
      <c r="I586" s="84">
        <v>0</v>
      </c>
      <c r="J586" s="85">
        <v>0</v>
      </c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</row>
    <row r="587" spans="1:21">
      <c r="A587" s="75"/>
      <c r="B587" s="81" t="str">
        <f t="shared" si="4"/>
        <v>월</v>
      </c>
      <c r="C587" s="81" t="str">
        <f t="shared" si="5"/>
        <v>26년 4월 5주차</v>
      </c>
      <c r="D587" s="82">
        <v>46139</v>
      </c>
      <c r="E587" s="76" t="s">
        <v>58</v>
      </c>
      <c r="F587" s="83" t="s">
        <v>2</v>
      </c>
      <c r="G587" s="75" t="s">
        <v>143</v>
      </c>
      <c r="H587" s="76">
        <v>2</v>
      </c>
      <c r="I587" s="84">
        <v>1</v>
      </c>
      <c r="J587" s="85">
        <v>37050</v>
      </c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</row>
    <row r="588" spans="1:21">
      <c r="A588" s="75"/>
      <c r="B588" s="81" t="str">
        <f t="shared" si="4"/>
        <v>월</v>
      </c>
      <c r="C588" s="81" t="str">
        <f t="shared" si="5"/>
        <v>26년 4월 5주차</v>
      </c>
      <c r="D588" s="82">
        <v>46139</v>
      </c>
      <c r="E588" s="76" t="s">
        <v>58</v>
      </c>
      <c r="F588" s="83" t="s">
        <v>2</v>
      </c>
      <c r="G588" s="75" t="s">
        <v>111</v>
      </c>
      <c r="H588" s="76">
        <v>6</v>
      </c>
      <c r="I588" s="84">
        <v>0</v>
      </c>
      <c r="J588" s="85">
        <v>0</v>
      </c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</row>
    <row r="589" spans="1:21">
      <c r="A589" s="75"/>
      <c r="B589" s="81" t="str">
        <f t="shared" si="4"/>
        <v>월</v>
      </c>
      <c r="C589" s="81" t="str">
        <f t="shared" si="5"/>
        <v>26년 4월 5주차</v>
      </c>
      <c r="D589" s="82">
        <v>46139</v>
      </c>
      <c r="E589" s="76" t="s">
        <v>58</v>
      </c>
      <c r="F589" s="83" t="s">
        <v>2</v>
      </c>
      <c r="G589" s="75" t="s">
        <v>115</v>
      </c>
      <c r="H589" s="76">
        <v>1</v>
      </c>
      <c r="I589" s="84">
        <v>0</v>
      </c>
      <c r="J589" s="85">
        <v>0</v>
      </c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</row>
    <row r="590" spans="1:21">
      <c r="A590" s="75"/>
      <c r="B590" s="81" t="str">
        <f t="shared" si="4"/>
        <v>월</v>
      </c>
      <c r="C590" s="81" t="str">
        <f t="shared" si="5"/>
        <v>26년 4월 5주차</v>
      </c>
      <c r="D590" s="82">
        <v>46139</v>
      </c>
      <c r="E590" s="76" t="s">
        <v>58</v>
      </c>
      <c r="F590" s="83" t="s">
        <v>2</v>
      </c>
      <c r="G590" s="75" t="s">
        <v>95</v>
      </c>
      <c r="H590" s="76">
        <v>2</v>
      </c>
      <c r="I590" s="84">
        <v>0</v>
      </c>
      <c r="J590" s="85">
        <v>0</v>
      </c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</row>
    <row r="591" spans="1:21">
      <c r="A591" s="75"/>
      <c r="B591" s="81" t="str">
        <f t="shared" si="4"/>
        <v>월</v>
      </c>
      <c r="C591" s="81" t="str">
        <f t="shared" si="5"/>
        <v>26년 4월 5주차</v>
      </c>
      <c r="D591" s="82">
        <v>46139</v>
      </c>
      <c r="E591" s="76" t="s">
        <v>58</v>
      </c>
      <c r="F591" s="83" t="s">
        <v>2</v>
      </c>
      <c r="G591" s="75" t="s">
        <v>101</v>
      </c>
      <c r="H591" s="76">
        <v>7</v>
      </c>
      <c r="I591" s="84">
        <v>0</v>
      </c>
      <c r="J591" s="85">
        <v>0</v>
      </c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</row>
    <row r="592" spans="1:21">
      <c r="A592" s="75"/>
      <c r="B592" s="81" t="str">
        <f t="shared" si="4"/>
        <v>월</v>
      </c>
      <c r="C592" s="81" t="str">
        <f t="shared" si="5"/>
        <v>26년 4월 5주차</v>
      </c>
      <c r="D592" s="82">
        <v>46139</v>
      </c>
      <c r="E592" s="76" t="s">
        <v>58</v>
      </c>
      <c r="F592" s="83" t="s">
        <v>2</v>
      </c>
      <c r="G592" s="75" t="s">
        <v>92</v>
      </c>
      <c r="H592" s="76">
        <v>6</v>
      </c>
      <c r="I592" s="84">
        <v>3</v>
      </c>
      <c r="J592" s="85">
        <v>402300</v>
      </c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</row>
    <row r="593" spans="1:21">
      <c r="A593" s="75"/>
      <c r="B593" s="81" t="str">
        <f t="shared" si="4"/>
        <v>월</v>
      </c>
      <c r="C593" s="81" t="str">
        <f t="shared" si="5"/>
        <v>26년 4월 5주차</v>
      </c>
      <c r="D593" s="82">
        <v>46139</v>
      </c>
      <c r="E593" s="76" t="s">
        <v>58</v>
      </c>
      <c r="F593" s="83" t="s">
        <v>2</v>
      </c>
      <c r="G593" s="75" t="s">
        <v>149</v>
      </c>
      <c r="H593" s="76">
        <v>2</v>
      </c>
      <c r="I593" s="84">
        <v>0</v>
      </c>
      <c r="J593" s="85">
        <v>0</v>
      </c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</row>
    <row r="594" spans="1:21">
      <c r="A594" s="75"/>
      <c r="B594" s="81" t="str">
        <f t="shared" si="4"/>
        <v>월</v>
      </c>
      <c r="C594" s="81" t="str">
        <f t="shared" si="5"/>
        <v>26년 4월 5주차</v>
      </c>
      <c r="D594" s="82">
        <v>46139</v>
      </c>
      <c r="E594" s="76" t="s">
        <v>58</v>
      </c>
      <c r="F594" s="83" t="s">
        <v>2</v>
      </c>
      <c r="G594" s="75" t="s">
        <v>93</v>
      </c>
      <c r="H594" s="76">
        <v>6</v>
      </c>
      <c r="I594" s="84">
        <v>1</v>
      </c>
      <c r="J594" s="85">
        <v>125100</v>
      </c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</row>
    <row r="595" spans="1:21">
      <c r="A595" s="75"/>
      <c r="B595" s="81" t="str">
        <f t="shared" si="4"/>
        <v>월</v>
      </c>
      <c r="C595" s="81" t="str">
        <f t="shared" si="5"/>
        <v>26년 4월 5주차</v>
      </c>
      <c r="D595" s="82">
        <v>46139</v>
      </c>
      <c r="E595" s="76" t="s">
        <v>58</v>
      </c>
      <c r="F595" s="83" t="s">
        <v>2</v>
      </c>
      <c r="G595" s="75" t="s">
        <v>108</v>
      </c>
      <c r="H595" s="76">
        <v>9</v>
      </c>
      <c r="I595" s="84">
        <v>0</v>
      </c>
      <c r="J595" s="85">
        <v>0</v>
      </c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</row>
    <row r="596" spans="1:21">
      <c r="A596" s="75"/>
      <c r="B596" s="81" t="str">
        <f t="shared" si="4"/>
        <v>월</v>
      </c>
      <c r="C596" s="81" t="str">
        <f t="shared" si="5"/>
        <v>26년 4월 5주차</v>
      </c>
      <c r="D596" s="82">
        <v>46139</v>
      </c>
      <c r="E596" s="76" t="s">
        <v>58</v>
      </c>
      <c r="F596" s="83" t="s">
        <v>2</v>
      </c>
      <c r="G596" s="75" t="s">
        <v>161</v>
      </c>
      <c r="H596" s="76">
        <v>4</v>
      </c>
      <c r="I596" s="84">
        <v>0</v>
      </c>
      <c r="J596" s="85">
        <v>0</v>
      </c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</row>
    <row r="597" spans="1:21">
      <c r="A597" s="75"/>
      <c r="B597" s="81" t="str">
        <f t="shared" si="4"/>
        <v>월</v>
      </c>
      <c r="C597" s="81" t="str">
        <f t="shared" si="5"/>
        <v>26년 4월 5주차</v>
      </c>
      <c r="D597" s="82">
        <v>46139</v>
      </c>
      <c r="E597" s="76" t="s">
        <v>58</v>
      </c>
      <c r="F597" s="83" t="s">
        <v>2</v>
      </c>
      <c r="G597" s="75" t="s">
        <v>109</v>
      </c>
      <c r="H597" s="76">
        <v>11</v>
      </c>
      <c r="I597" s="84">
        <v>3</v>
      </c>
      <c r="J597" s="85">
        <v>348300</v>
      </c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</row>
    <row r="598" spans="1:21">
      <c r="A598" s="75"/>
      <c r="B598" s="81" t="str">
        <f t="shared" si="4"/>
        <v>월</v>
      </c>
      <c r="C598" s="81" t="str">
        <f t="shared" si="5"/>
        <v>26년 4월 5주차</v>
      </c>
      <c r="D598" s="82">
        <v>46139</v>
      </c>
      <c r="E598" s="76" t="s">
        <v>58</v>
      </c>
      <c r="F598" s="83" t="s">
        <v>2</v>
      </c>
      <c r="G598" s="75" t="s">
        <v>140</v>
      </c>
      <c r="H598" s="76">
        <v>2</v>
      </c>
      <c r="I598" s="84">
        <v>1</v>
      </c>
      <c r="J598" s="85">
        <v>58650</v>
      </c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</row>
    <row r="599" spans="1:21">
      <c r="A599" s="75"/>
      <c r="B599" s="81" t="str">
        <f t="shared" si="4"/>
        <v>월</v>
      </c>
      <c r="C599" s="81" t="str">
        <f t="shared" si="5"/>
        <v>26년 4월 5주차</v>
      </c>
      <c r="D599" s="82">
        <v>46139</v>
      </c>
      <c r="E599" s="76" t="s">
        <v>58</v>
      </c>
      <c r="F599" s="83" t="s">
        <v>2</v>
      </c>
      <c r="G599" s="75" t="s">
        <v>192</v>
      </c>
      <c r="H599" s="76">
        <v>1</v>
      </c>
      <c r="I599" s="84">
        <v>0</v>
      </c>
      <c r="J599" s="85">
        <v>0</v>
      </c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</row>
    <row r="600" spans="1:21">
      <c r="A600" s="75"/>
      <c r="B600" s="81" t="str">
        <f t="shared" si="4"/>
        <v>월</v>
      </c>
      <c r="C600" s="81" t="str">
        <f t="shared" si="5"/>
        <v>26년 4월 5주차</v>
      </c>
      <c r="D600" s="82">
        <v>46139</v>
      </c>
      <c r="E600" s="76" t="s">
        <v>58</v>
      </c>
      <c r="F600" s="83" t="s">
        <v>2</v>
      </c>
      <c r="G600" s="75" t="s">
        <v>199</v>
      </c>
      <c r="H600" s="76">
        <v>1</v>
      </c>
      <c r="I600" s="84">
        <v>0</v>
      </c>
      <c r="J600" s="85">
        <v>0</v>
      </c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</row>
    <row r="601" spans="1:21">
      <c r="A601" s="75"/>
      <c r="B601" s="81" t="str">
        <f t="shared" si="4"/>
        <v>월</v>
      </c>
      <c r="C601" s="81" t="str">
        <f t="shared" si="5"/>
        <v>26년 4월 5주차</v>
      </c>
      <c r="D601" s="82">
        <v>46139</v>
      </c>
      <c r="E601" s="76" t="s">
        <v>58</v>
      </c>
      <c r="F601" s="83" t="s">
        <v>2</v>
      </c>
      <c r="G601" s="75" t="s">
        <v>90</v>
      </c>
      <c r="H601" s="76">
        <v>5</v>
      </c>
      <c r="I601" s="84">
        <v>1</v>
      </c>
      <c r="J601" s="85">
        <v>98100</v>
      </c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</row>
    <row r="602" spans="1:21">
      <c r="A602" s="75"/>
      <c r="B602" s="81" t="str">
        <f t="shared" si="4"/>
        <v>월</v>
      </c>
      <c r="C602" s="81" t="str">
        <f t="shared" si="5"/>
        <v>26년 4월 5주차</v>
      </c>
      <c r="D602" s="82">
        <v>46139</v>
      </c>
      <c r="E602" s="76" t="s">
        <v>58</v>
      </c>
      <c r="F602" s="83" t="s">
        <v>2</v>
      </c>
      <c r="G602" s="75" t="s">
        <v>177</v>
      </c>
      <c r="H602" s="76">
        <v>5</v>
      </c>
      <c r="I602" s="84">
        <v>0</v>
      </c>
      <c r="J602" s="85">
        <v>0</v>
      </c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</row>
    <row r="603" spans="1:21">
      <c r="A603" s="75"/>
      <c r="B603" s="81" t="str">
        <f t="shared" si="4"/>
        <v>월</v>
      </c>
      <c r="C603" s="81" t="str">
        <f t="shared" si="5"/>
        <v>26년 4월 5주차</v>
      </c>
      <c r="D603" s="82">
        <v>46139</v>
      </c>
      <c r="E603" s="76" t="s">
        <v>58</v>
      </c>
      <c r="F603" s="83" t="s">
        <v>2</v>
      </c>
      <c r="G603" s="75" t="s">
        <v>99</v>
      </c>
      <c r="H603" s="76">
        <v>2</v>
      </c>
      <c r="I603" s="84">
        <v>0</v>
      </c>
      <c r="J603" s="85">
        <v>0</v>
      </c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</row>
    <row r="604" spans="1:21">
      <c r="A604" s="75"/>
      <c r="B604" s="81" t="str">
        <f t="shared" si="4"/>
        <v>월</v>
      </c>
      <c r="C604" s="81" t="str">
        <f t="shared" si="5"/>
        <v>26년 4월 5주차</v>
      </c>
      <c r="D604" s="82">
        <v>46139</v>
      </c>
      <c r="E604" s="76" t="s">
        <v>58</v>
      </c>
      <c r="F604" s="83" t="s">
        <v>2</v>
      </c>
      <c r="G604" s="75" t="s">
        <v>156</v>
      </c>
      <c r="H604" s="76">
        <v>6</v>
      </c>
      <c r="I604" s="84">
        <v>0</v>
      </c>
      <c r="J604" s="85">
        <v>0</v>
      </c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</row>
    <row r="605" spans="1:21">
      <c r="A605" s="75"/>
      <c r="B605" s="81" t="str">
        <f t="shared" si="4"/>
        <v>월</v>
      </c>
      <c r="C605" s="81" t="str">
        <f t="shared" si="5"/>
        <v>26년 4월 5주차</v>
      </c>
      <c r="D605" s="82">
        <v>46139</v>
      </c>
      <c r="E605" s="76" t="s">
        <v>58</v>
      </c>
      <c r="F605" s="83" t="s">
        <v>2</v>
      </c>
      <c r="G605" s="75" t="s">
        <v>146</v>
      </c>
      <c r="H605" s="76">
        <v>0</v>
      </c>
      <c r="I605" s="84">
        <v>1</v>
      </c>
      <c r="J605" s="85">
        <v>58650</v>
      </c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</row>
    <row r="606" spans="1:21">
      <c r="A606" s="75"/>
      <c r="B606" s="81" t="str">
        <f t="shared" si="4"/>
        <v>월</v>
      </c>
      <c r="C606" s="81" t="str">
        <f t="shared" si="5"/>
        <v>26년 4월 5주차</v>
      </c>
      <c r="D606" s="82">
        <v>46139</v>
      </c>
      <c r="E606" s="76" t="s">
        <v>58</v>
      </c>
      <c r="F606" s="83" t="s">
        <v>2</v>
      </c>
      <c r="G606" s="75" t="s">
        <v>167</v>
      </c>
      <c r="H606" s="76">
        <v>4</v>
      </c>
      <c r="I606" s="84">
        <v>0</v>
      </c>
      <c r="J606" s="85">
        <v>0</v>
      </c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</row>
    <row r="607" spans="1:21">
      <c r="A607" s="75"/>
      <c r="B607" s="81" t="str">
        <f t="shared" si="4"/>
        <v>월</v>
      </c>
      <c r="C607" s="81" t="str">
        <f t="shared" si="5"/>
        <v>26년 4월 5주차</v>
      </c>
      <c r="D607" s="82">
        <v>46139</v>
      </c>
      <c r="E607" s="76" t="s">
        <v>58</v>
      </c>
      <c r="F607" s="83" t="s">
        <v>2</v>
      </c>
      <c r="G607" s="75" t="s">
        <v>98</v>
      </c>
      <c r="H607" s="76">
        <v>4</v>
      </c>
      <c r="I607" s="84">
        <v>0</v>
      </c>
      <c r="J607" s="85">
        <v>0</v>
      </c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</row>
    <row r="608" spans="1:21">
      <c r="A608" s="75"/>
      <c r="B608" s="81" t="str">
        <f t="shared" si="4"/>
        <v>월</v>
      </c>
      <c r="C608" s="81" t="str">
        <f t="shared" si="5"/>
        <v>26년 4월 5주차</v>
      </c>
      <c r="D608" s="82">
        <v>46140</v>
      </c>
      <c r="E608" s="76" t="s">
        <v>58</v>
      </c>
      <c r="F608" s="83" t="s">
        <v>2</v>
      </c>
      <c r="G608" s="75" t="s">
        <v>98</v>
      </c>
      <c r="H608" s="76">
        <v>0</v>
      </c>
      <c r="I608" s="84">
        <v>1</v>
      </c>
      <c r="J608" s="85">
        <v>80100</v>
      </c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</row>
    <row r="609" spans="1:21">
      <c r="A609" s="75"/>
      <c r="B609" s="81" t="str">
        <f t="shared" si="4"/>
        <v>월</v>
      </c>
      <c r="C609" s="81" t="str">
        <f t="shared" si="5"/>
        <v>26년 4월 5주차</v>
      </c>
      <c r="D609" s="82">
        <v>46140</v>
      </c>
      <c r="E609" s="76" t="s">
        <v>58</v>
      </c>
      <c r="F609" s="83" t="s">
        <v>2</v>
      </c>
      <c r="G609" s="75" t="s">
        <v>95</v>
      </c>
      <c r="H609" s="76">
        <v>0</v>
      </c>
      <c r="I609" s="84">
        <v>2</v>
      </c>
      <c r="J609" s="85">
        <v>268200</v>
      </c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</row>
    <row r="610" spans="1:21">
      <c r="A610" s="75"/>
      <c r="B610" s="81" t="str">
        <f t="shared" si="4"/>
        <v>월</v>
      </c>
      <c r="C610" s="81" t="str">
        <f t="shared" si="5"/>
        <v>26년 4월 5주차</v>
      </c>
      <c r="D610" s="82">
        <v>46140</v>
      </c>
      <c r="E610" s="76" t="s">
        <v>58</v>
      </c>
      <c r="F610" s="83" t="s">
        <v>2</v>
      </c>
      <c r="G610" s="75" t="s">
        <v>93</v>
      </c>
      <c r="H610" s="76">
        <v>12</v>
      </c>
      <c r="I610" s="84">
        <v>6</v>
      </c>
      <c r="J610" s="85">
        <v>750600</v>
      </c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</row>
    <row r="611" spans="1:21">
      <c r="A611" s="75"/>
      <c r="B611" s="81" t="str">
        <f t="shared" si="4"/>
        <v>월</v>
      </c>
      <c r="C611" s="81" t="str">
        <f t="shared" si="5"/>
        <v>26년 4월 5주차</v>
      </c>
      <c r="D611" s="82">
        <v>46140</v>
      </c>
      <c r="E611" s="76" t="s">
        <v>58</v>
      </c>
      <c r="F611" s="83" t="s">
        <v>2</v>
      </c>
      <c r="G611" s="75" t="s">
        <v>173</v>
      </c>
      <c r="H611" s="76">
        <v>5</v>
      </c>
      <c r="I611" s="84">
        <v>0</v>
      </c>
      <c r="J611" s="85">
        <v>0</v>
      </c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</row>
    <row r="612" spans="1:21">
      <c r="A612" s="75"/>
      <c r="B612" s="81" t="str">
        <f t="shared" si="4"/>
        <v>월</v>
      </c>
      <c r="C612" s="81" t="str">
        <f t="shared" si="5"/>
        <v>26년 4월 5주차</v>
      </c>
      <c r="D612" s="82">
        <v>46140</v>
      </c>
      <c r="E612" s="76" t="s">
        <v>58</v>
      </c>
      <c r="F612" s="83" t="s">
        <v>2</v>
      </c>
      <c r="G612" s="75" t="s">
        <v>115</v>
      </c>
      <c r="H612" s="76">
        <v>1</v>
      </c>
      <c r="I612" s="84">
        <v>0</v>
      </c>
      <c r="J612" s="85">
        <v>0</v>
      </c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</row>
    <row r="613" spans="1:21">
      <c r="A613" s="75"/>
      <c r="B613" s="81" t="str">
        <f t="shared" si="4"/>
        <v>월</v>
      </c>
      <c r="C613" s="81" t="str">
        <f t="shared" si="5"/>
        <v>26년 4월 5주차</v>
      </c>
      <c r="D613" s="82">
        <v>46140</v>
      </c>
      <c r="E613" s="76" t="s">
        <v>58</v>
      </c>
      <c r="F613" s="83" t="s">
        <v>2</v>
      </c>
      <c r="G613" s="75" t="s">
        <v>131</v>
      </c>
      <c r="H613" s="76">
        <v>1</v>
      </c>
      <c r="I613" s="84">
        <v>0</v>
      </c>
      <c r="J613" s="85">
        <v>0</v>
      </c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</row>
    <row r="614" spans="1:21">
      <c r="A614" s="75"/>
      <c r="B614" s="81" t="str">
        <f t="shared" si="4"/>
        <v>월</v>
      </c>
      <c r="C614" s="81" t="str">
        <f t="shared" si="5"/>
        <v>26년 4월 5주차</v>
      </c>
      <c r="D614" s="82">
        <v>46140</v>
      </c>
      <c r="E614" s="76" t="s">
        <v>58</v>
      </c>
      <c r="F614" s="83" t="s">
        <v>2</v>
      </c>
      <c r="G614" s="75" t="s">
        <v>96</v>
      </c>
      <c r="H614" s="76">
        <v>7</v>
      </c>
      <c r="I614" s="84">
        <v>0</v>
      </c>
      <c r="J614" s="85">
        <v>0</v>
      </c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</row>
    <row r="615" spans="1:21">
      <c r="A615" s="75"/>
      <c r="B615" s="81" t="str">
        <f t="shared" si="4"/>
        <v>월</v>
      </c>
      <c r="C615" s="81" t="str">
        <f t="shared" si="5"/>
        <v>26년 4월 5주차</v>
      </c>
      <c r="D615" s="82">
        <v>46140</v>
      </c>
      <c r="E615" s="76" t="s">
        <v>58</v>
      </c>
      <c r="F615" s="83" t="s">
        <v>2</v>
      </c>
      <c r="G615" s="75" t="s">
        <v>161</v>
      </c>
      <c r="H615" s="76">
        <v>1</v>
      </c>
      <c r="I615" s="84">
        <v>0</v>
      </c>
      <c r="J615" s="85">
        <v>0</v>
      </c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</row>
    <row r="616" spans="1:21">
      <c r="A616" s="75"/>
      <c r="B616" s="81" t="str">
        <f t="shared" si="4"/>
        <v>월</v>
      </c>
      <c r="C616" s="81" t="str">
        <f t="shared" si="5"/>
        <v>26년 4월 5주차</v>
      </c>
      <c r="D616" s="82">
        <v>46140</v>
      </c>
      <c r="E616" s="76" t="s">
        <v>58</v>
      </c>
      <c r="F616" s="83" t="s">
        <v>2</v>
      </c>
      <c r="G616" s="75" t="s">
        <v>118</v>
      </c>
      <c r="H616" s="76">
        <v>4</v>
      </c>
      <c r="I616" s="84">
        <v>0</v>
      </c>
      <c r="J616" s="85">
        <v>0</v>
      </c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</row>
    <row r="617" spans="1:21">
      <c r="A617" s="75"/>
      <c r="B617" s="81" t="str">
        <f t="shared" si="4"/>
        <v>월</v>
      </c>
      <c r="C617" s="81" t="str">
        <f t="shared" si="5"/>
        <v>26년 4월 5주차</v>
      </c>
      <c r="D617" s="82">
        <v>46140</v>
      </c>
      <c r="E617" s="76" t="s">
        <v>58</v>
      </c>
      <c r="F617" s="83" t="s">
        <v>2</v>
      </c>
      <c r="G617" s="75" t="s">
        <v>153</v>
      </c>
      <c r="H617" s="76">
        <v>1</v>
      </c>
      <c r="I617" s="84">
        <v>0</v>
      </c>
      <c r="J617" s="85">
        <v>0</v>
      </c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</row>
    <row r="618" spans="1:21">
      <c r="A618" s="75"/>
      <c r="B618" s="81" t="str">
        <f t="shared" si="4"/>
        <v>월</v>
      </c>
      <c r="C618" s="81" t="str">
        <f t="shared" si="5"/>
        <v>26년 4월 5주차</v>
      </c>
      <c r="D618" s="82">
        <v>46140</v>
      </c>
      <c r="E618" s="76" t="s">
        <v>58</v>
      </c>
      <c r="F618" s="83" t="s">
        <v>2</v>
      </c>
      <c r="G618" s="75" t="s">
        <v>198</v>
      </c>
      <c r="H618" s="76">
        <v>1</v>
      </c>
      <c r="I618" s="84">
        <v>0</v>
      </c>
      <c r="J618" s="85">
        <v>0</v>
      </c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</row>
    <row r="619" spans="1:21">
      <c r="A619" s="75"/>
      <c r="B619" s="81" t="str">
        <f t="shared" si="4"/>
        <v>월</v>
      </c>
      <c r="C619" s="81" t="str">
        <f t="shared" si="5"/>
        <v>26년 4월 5주차</v>
      </c>
      <c r="D619" s="82">
        <v>46140</v>
      </c>
      <c r="E619" s="76" t="s">
        <v>58</v>
      </c>
      <c r="F619" s="83" t="s">
        <v>2</v>
      </c>
      <c r="G619" s="75" t="s">
        <v>154</v>
      </c>
      <c r="H619" s="76">
        <v>1</v>
      </c>
      <c r="I619" s="84">
        <v>0</v>
      </c>
      <c r="J619" s="85">
        <v>0</v>
      </c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</row>
    <row r="620" spans="1:21">
      <c r="A620" s="75"/>
      <c r="B620" s="81" t="str">
        <f t="shared" si="4"/>
        <v>월</v>
      </c>
      <c r="C620" s="81" t="str">
        <f t="shared" si="5"/>
        <v>26년 4월 5주차</v>
      </c>
      <c r="D620" s="82">
        <v>46140</v>
      </c>
      <c r="E620" s="76" t="s">
        <v>58</v>
      </c>
      <c r="F620" s="83" t="s">
        <v>2</v>
      </c>
      <c r="G620" s="75" t="s">
        <v>97</v>
      </c>
      <c r="H620" s="76">
        <v>6</v>
      </c>
      <c r="I620" s="84">
        <v>0</v>
      </c>
      <c r="J620" s="85">
        <v>0</v>
      </c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</row>
    <row r="621" spans="1:21">
      <c r="A621" s="75"/>
      <c r="B621" s="81" t="str">
        <f t="shared" si="4"/>
        <v>월</v>
      </c>
      <c r="C621" s="81" t="str">
        <f t="shared" si="5"/>
        <v>26년 4월 5주차</v>
      </c>
      <c r="D621" s="82">
        <v>46140</v>
      </c>
      <c r="E621" s="76" t="s">
        <v>58</v>
      </c>
      <c r="F621" s="83" t="s">
        <v>2</v>
      </c>
      <c r="G621" s="75" t="s">
        <v>188</v>
      </c>
      <c r="H621" s="76">
        <v>1</v>
      </c>
      <c r="I621" s="84">
        <v>0</v>
      </c>
      <c r="J621" s="85">
        <v>0</v>
      </c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</row>
    <row r="622" spans="1:21">
      <c r="A622" s="75"/>
      <c r="B622" s="81" t="str">
        <f t="shared" si="4"/>
        <v>월</v>
      </c>
      <c r="C622" s="81" t="str">
        <f t="shared" si="5"/>
        <v>26년 4월 5주차</v>
      </c>
      <c r="D622" s="82">
        <v>46140</v>
      </c>
      <c r="E622" s="76" t="s">
        <v>58</v>
      </c>
      <c r="F622" s="83" t="s">
        <v>2</v>
      </c>
      <c r="G622" s="75" t="s">
        <v>151</v>
      </c>
      <c r="H622" s="76">
        <v>2</v>
      </c>
      <c r="I622" s="84">
        <v>0</v>
      </c>
      <c r="J622" s="85">
        <v>0</v>
      </c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</row>
    <row r="623" spans="1:21">
      <c r="A623" s="75"/>
      <c r="B623" s="81" t="str">
        <f t="shared" si="4"/>
        <v>월</v>
      </c>
      <c r="C623" s="81" t="str">
        <f t="shared" si="5"/>
        <v>26년 4월 5주차</v>
      </c>
      <c r="D623" s="82">
        <v>46140</v>
      </c>
      <c r="E623" s="76" t="s">
        <v>58</v>
      </c>
      <c r="F623" s="83" t="s">
        <v>2</v>
      </c>
      <c r="G623" s="75" t="s">
        <v>144</v>
      </c>
      <c r="H623" s="76">
        <v>1</v>
      </c>
      <c r="I623" s="84">
        <v>0</v>
      </c>
      <c r="J623" s="85">
        <v>0</v>
      </c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</row>
    <row r="624" spans="1:21">
      <c r="A624" s="75"/>
      <c r="B624" s="81" t="str">
        <f t="shared" si="4"/>
        <v>월</v>
      </c>
      <c r="C624" s="81" t="str">
        <f t="shared" si="5"/>
        <v>26년 4월 5주차</v>
      </c>
      <c r="D624" s="82">
        <v>46140</v>
      </c>
      <c r="E624" s="76" t="s">
        <v>58</v>
      </c>
      <c r="F624" s="83" t="s">
        <v>2</v>
      </c>
      <c r="G624" s="75" t="s">
        <v>143</v>
      </c>
      <c r="H624" s="76">
        <v>5</v>
      </c>
      <c r="I624" s="84">
        <v>0</v>
      </c>
      <c r="J624" s="85">
        <v>0</v>
      </c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</row>
    <row r="625" spans="1:21">
      <c r="A625" s="75"/>
      <c r="B625" s="81" t="str">
        <f t="shared" si="4"/>
        <v>월</v>
      </c>
      <c r="C625" s="81" t="str">
        <f t="shared" si="5"/>
        <v>26년 4월 5주차</v>
      </c>
      <c r="D625" s="82">
        <v>46140</v>
      </c>
      <c r="E625" s="76" t="s">
        <v>58</v>
      </c>
      <c r="F625" s="83" t="s">
        <v>2</v>
      </c>
      <c r="G625" s="75" t="s">
        <v>111</v>
      </c>
      <c r="H625" s="76">
        <v>3</v>
      </c>
      <c r="I625" s="84">
        <v>0</v>
      </c>
      <c r="J625" s="85">
        <v>0</v>
      </c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</row>
    <row r="626" spans="1:21">
      <c r="A626" s="75"/>
      <c r="B626" s="81" t="str">
        <f t="shared" si="4"/>
        <v>월</v>
      </c>
      <c r="C626" s="81" t="str">
        <f t="shared" si="5"/>
        <v>26년 4월 5주차</v>
      </c>
      <c r="D626" s="82">
        <v>46140</v>
      </c>
      <c r="E626" s="76" t="s">
        <v>58</v>
      </c>
      <c r="F626" s="83" t="s">
        <v>2</v>
      </c>
      <c r="G626" s="75" t="s">
        <v>92</v>
      </c>
      <c r="H626" s="76">
        <v>4</v>
      </c>
      <c r="I626" s="84">
        <v>2</v>
      </c>
      <c r="J626" s="85">
        <v>268200</v>
      </c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</row>
    <row r="627" spans="1:21">
      <c r="A627" s="75"/>
      <c r="B627" s="81" t="str">
        <f t="shared" si="4"/>
        <v>월</v>
      </c>
      <c r="C627" s="81" t="str">
        <f t="shared" si="5"/>
        <v>26년 4월 5주차</v>
      </c>
      <c r="D627" s="82">
        <v>46140</v>
      </c>
      <c r="E627" s="76" t="s">
        <v>58</v>
      </c>
      <c r="F627" s="83" t="s">
        <v>2</v>
      </c>
      <c r="G627" s="75" t="s">
        <v>100</v>
      </c>
      <c r="H627" s="76">
        <v>3</v>
      </c>
      <c r="I627" s="84">
        <v>0</v>
      </c>
      <c r="J627" s="85">
        <v>0</v>
      </c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</row>
    <row r="628" spans="1:21">
      <c r="A628" s="75"/>
      <c r="B628" s="81" t="str">
        <f t="shared" si="4"/>
        <v>월</v>
      </c>
      <c r="C628" s="81" t="str">
        <f t="shared" si="5"/>
        <v>26년 4월 5주차</v>
      </c>
      <c r="D628" s="82">
        <v>46140</v>
      </c>
      <c r="E628" s="76" t="s">
        <v>58</v>
      </c>
      <c r="F628" s="83" t="s">
        <v>2</v>
      </c>
      <c r="G628" s="75" t="s">
        <v>132</v>
      </c>
      <c r="H628" s="76">
        <v>0</v>
      </c>
      <c r="I628" s="84">
        <v>3</v>
      </c>
      <c r="J628" s="85">
        <v>348300</v>
      </c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</row>
    <row r="629" spans="1:21">
      <c r="A629" s="75"/>
      <c r="B629" s="81" t="str">
        <f t="shared" si="4"/>
        <v>월</v>
      </c>
      <c r="C629" s="81" t="str">
        <f t="shared" si="5"/>
        <v>26년 4월 5주차</v>
      </c>
      <c r="D629" s="82">
        <v>46140</v>
      </c>
      <c r="E629" s="76" t="s">
        <v>58</v>
      </c>
      <c r="F629" s="83" t="s">
        <v>2</v>
      </c>
      <c r="G629" s="75" t="s">
        <v>109</v>
      </c>
      <c r="H629" s="76">
        <v>1</v>
      </c>
      <c r="I629" s="84">
        <v>2</v>
      </c>
      <c r="J629" s="85">
        <v>232200</v>
      </c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</row>
    <row r="630" spans="1:21">
      <c r="A630" s="75"/>
      <c r="B630" s="81" t="str">
        <f t="shared" si="4"/>
        <v>월</v>
      </c>
      <c r="C630" s="81" t="str">
        <f t="shared" si="5"/>
        <v>26년 4월 5주차</v>
      </c>
      <c r="D630" s="82">
        <v>46140</v>
      </c>
      <c r="E630" s="76" t="s">
        <v>58</v>
      </c>
      <c r="F630" s="83" t="s">
        <v>2</v>
      </c>
      <c r="G630" s="75" t="s">
        <v>99</v>
      </c>
      <c r="H630" s="76">
        <v>0</v>
      </c>
      <c r="I630" s="84">
        <v>1</v>
      </c>
      <c r="J630" s="85">
        <v>134100</v>
      </c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</row>
    <row r="631" spans="1:21">
      <c r="A631" s="75"/>
      <c r="B631" s="81" t="str">
        <f t="shared" si="4"/>
        <v>월</v>
      </c>
      <c r="C631" s="81" t="str">
        <f t="shared" si="5"/>
        <v>26년 4월 5주차</v>
      </c>
      <c r="D631" s="82">
        <v>46140</v>
      </c>
      <c r="E631" s="76" t="s">
        <v>58</v>
      </c>
      <c r="F631" s="83" t="s">
        <v>2</v>
      </c>
      <c r="G631" s="75" t="s">
        <v>177</v>
      </c>
      <c r="H631" s="76">
        <v>1</v>
      </c>
      <c r="I631" s="84">
        <v>0</v>
      </c>
      <c r="J631" s="85">
        <v>0</v>
      </c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</row>
    <row r="632" spans="1:21">
      <c r="A632" s="75"/>
      <c r="B632" s="81" t="str">
        <f t="shared" si="4"/>
        <v>월</v>
      </c>
      <c r="C632" s="81" t="str">
        <f t="shared" si="5"/>
        <v>26년 4월 5주차</v>
      </c>
      <c r="D632" s="82">
        <v>46140</v>
      </c>
      <c r="E632" s="76" t="s">
        <v>58</v>
      </c>
      <c r="F632" s="83" t="s">
        <v>2</v>
      </c>
      <c r="G632" s="75" t="s">
        <v>88</v>
      </c>
      <c r="H632" s="76">
        <v>5</v>
      </c>
      <c r="I632" s="84">
        <v>0</v>
      </c>
      <c r="J632" s="85">
        <v>0</v>
      </c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</row>
    <row r="633" spans="1:21">
      <c r="A633" s="75"/>
      <c r="B633" s="81" t="str">
        <f t="shared" si="4"/>
        <v>월</v>
      </c>
      <c r="C633" s="81" t="str">
        <f t="shared" si="5"/>
        <v>26년 4월 5주차</v>
      </c>
      <c r="D633" s="82">
        <v>46140</v>
      </c>
      <c r="E633" s="76" t="s">
        <v>58</v>
      </c>
      <c r="F633" s="83" t="s">
        <v>2</v>
      </c>
      <c r="G633" s="75" t="s">
        <v>139</v>
      </c>
      <c r="H633" s="76">
        <v>1</v>
      </c>
      <c r="I633" s="84">
        <v>0</v>
      </c>
      <c r="J633" s="85">
        <v>0</v>
      </c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</row>
    <row r="634" spans="1:21">
      <c r="A634" s="75"/>
      <c r="B634" s="81" t="str">
        <f t="shared" si="4"/>
        <v>월</v>
      </c>
      <c r="C634" s="81" t="str">
        <f t="shared" si="5"/>
        <v>26년 4월 5주차</v>
      </c>
      <c r="D634" s="82">
        <v>46140</v>
      </c>
      <c r="E634" s="76" t="s">
        <v>58</v>
      </c>
      <c r="F634" s="83" t="s">
        <v>2</v>
      </c>
      <c r="G634" s="75" t="s">
        <v>140</v>
      </c>
      <c r="H634" s="76">
        <v>1</v>
      </c>
      <c r="I634" s="84">
        <v>0</v>
      </c>
      <c r="J634" s="85">
        <v>0</v>
      </c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</row>
    <row r="635" spans="1:21">
      <c r="A635" s="75"/>
      <c r="B635" s="81" t="str">
        <f t="shared" si="4"/>
        <v>월</v>
      </c>
      <c r="C635" s="81" t="str">
        <f t="shared" si="5"/>
        <v>26년 4월 5주차</v>
      </c>
      <c r="D635" s="82">
        <v>46140</v>
      </c>
      <c r="E635" s="76" t="s">
        <v>58</v>
      </c>
      <c r="F635" s="83" t="s">
        <v>2</v>
      </c>
      <c r="G635" s="75" t="s">
        <v>90</v>
      </c>
      <c r="H635" s="76">
        <v>2</v>
      </c>
      <c r="I635" s="84">
        <v>0</v>
      </c>
      <c r="J635" s="85">
        <v>0</v>
      </c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</row>
    <row r="636" spans="1:21">
      <c r="A636" s="75"/>
      <c r="B636" s="81" t="str">
        <f t="shared" si="4"/>
        <v>월</v>
      </c>
      <c r="C636" s="81" t="str">
        <f t="shared" si="5"/>
        <v>26년 4월 5주차</v>
      </c>
      <c r="D636" s="82">
        <v>46141</v>
      </c>
      <c r="E636" s="76" t="s">
        <v>58</v>
      </c>
      <c r="F636" s="83" t="s">
        <v>2</v>
      </c>
      <c r="G636" s="75" t="s">
        <v>108</v>
      </c>
      <c r="H636" s="76">
        <v>1</v>
      </c>
      <c r="I636" s="84">
        <v>2</v>
      </c>
      <c r="J636" s="85">
        <v>304200</v>
      </c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</row>
    <row r="637" spans="1:21">
      <c r="A637" s="75"/>
      <c r="B637" s="81" t="str">
        <f t="shared" si="4"/>
        <v>월</v>
      </c>
      <c r="C637" s="81" t="str">
        <f t="shared" si="5"/>
        <v>26년 4월 5주차</v>
      </c>
      <c r="D637" s="82">
        <v>46141</v>
      </c>
      <c r="E637" s="76" t="s">
        <v>58</v>
      </c>
      <c r="F637" s="83" t="s">
        <v>2</v>
      </c>
      <c r="G637" s="75" t="s">
        <v>93</v>
      </c>
      <c r="H637" s="76">
        <v>13</v>
      </c>
      <c r="I637" s="84">
        <v>5</v>
      </c>
      <c r="J637" s="85">
        <v>625500</v>
      </c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</row>
    <row r="638" spans="1:21">
      <c r="A638" s="75"/>
      <c r="B638" s="81" t="str">
        <f t="shared" si="4"/>
        <v>월</v>
      </c>
      <c r="C638" s="81" t="str">
        <f t="shared" si="5"/>
        <v>26년 4월 5주차</v>
      </c>
      <c r="D638" s="82">
        <v>46141</v>
      </c>
      <c r="E638" s="76" t="s">
        <v>58</v>
      </c>
      <c r="F638" s="83" t="s">
        <v>2</v>
      </c>
      <c r="G638" s="75" t="s">
        <v>173</v>
      </c>
      <c r="H638" s="76">
        <v>1</v>
      </c>
      <c r="I638" s="84">
        <v>0</v>
      </c>
      <c r="J638" s="85">
        <v>0</v>
      </c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</row>
    <row r="639" spans="1:21">
      <c r="A639" s="75"/>
      <c r="B639" s="81" t="str">
        <f t="shared" si="4"/>
        <v>월</v>
      </c>
      <c r="C639" s="81" t="str">
        <f t="shared" si="5"/>
        <v>26년 4월 5주차</v>
      </c>
      <c r="D639" s="82">
        <v>46141</v>
      </c>
      <c r="E639" s="76" t="s">
        <v>58</v>
      </c>
      <c r="F639" s="83" t="s">
        <v>2</v>
      </c>
      <c r="G639" s="75" t="s">
        <v>115</v>
      </c>
      <c r="H639" s="76">
        <v>1</v>
      </c>
      <c r="I639" s="84">
        <v>0</v>
      </c>
      <c r="J639" s="85">
        <v>0</v>
      </c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</row>
    <row r="640" spans="1:21">
      <c r="A640" s="75"/>
      <c r="B640" s="81" t="str">
        <f t="shared" si="4"/>
        <v>월</v>
      </c>
      <c r="C640" s="81" t="str">
        <f t="shared" si="5"/>
        <v>26년 4월 5주차</v>
      </c>
      <c r="D640" s="82">
        <v>46141</v>
      </c>
      <c r="E640" s="76" t="s">
        <v>58</v>
      </c>
      <c r="F640" s="83" t="s">
        <v>2</v>
      </c>
      <c r="G640" s="75" t="s">
        <v>122</v>
      </c>
      <c r="H640" s="76">
        <v>2</v>
      </c>
      <c r="I640" s="84">
        <v>0</v>
      </c>
      <c r="J640" s="85">
        <v>0</v>
      </c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</row>
    <row r="641" spans="1:21">
      <c r="A641" s="75"/>
      <c r="B641" s="81" t="str">
        <f t="shared" si="4"/>
        <v>월</v>
      </c>
      <c r="C641" s="81" t="str">
        <f t="shared" si="5"/>
        <v>26년 4월 5주차</v>
      </c>
      <c r="D641" s="82">
        <v>46141</v>
      </c>
      <c r="E641" s="76" t="s">
        <v>58</v>
      </c>
      <c r="F641" s="83" t="s">
        <v>2</v>
      </c>
      <c r="G641" s="75" t="s">
        <v>169</v>
      </c>
      <c r="H641" s="76">
        <v>3</v>
      </c>
      <c r="I641" s="84">
        <v>0</v>
      </c>
      <c r="J641" s="85">
        <v>0</v>
      </c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</row>
    <row r="642" spans="1:21">
      <c r="A642" s="75"/>
      <c r="B642" s="81" t="str">
        <f t="shared" si="4"/>
        <v>월</v>
      </c>
      <c r="C642" s="81" t="str">
        <f t="shared" si="5"/>
        <v>26년 4월 5주차</v>
      </c>
      <c r="D642" s="82">
        <v>46141</v>
      </c>
      <c r="E642" s="76" t="s">
        <v>58</v>
      </c>
      <c r="F642" s="83" t="s">
        <v>2</v>
      </c>
      <c r="G642" s="75" t="s">
        <v>140</v>
      </c>
      <c r="H642" s="76">
        <v>7</v>
      </c>
      <c r="I642" s="84">
        <v>0</v>
      </c>
      <c r="J642" s="85">
        <v>0</v>
      </c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</row>
    <row r="643" spans="1:21">
      <c r="A643" s="75"/>
      <c r="B643" s="81" t="str">
        <f t="shared" si="4"/>
        <v>월</v>
      </c>
      <c r="C643" s="81" t="str">
        <f t="shared" si="5"/>
        <v>26년 4월 5주차</v>
      </c>
      <c r="D643" s="82">
        <v>46141</v>
      </c>
      <c r="E643" s="76" t="s">
        <v>58</v>
      </c>
      <c r="F643" s="83" t="s">
        <v>2</v>
      </c>
      <c r="G643" s="75" t="s">
        <v>177</v>
      </c>
      <c r="H643" s="76">
        <v>1</v>
      </c>
      <c r="I643" s="84">
        <v>1</v>
      </c>
      <c r="J643" s="85">
        <v>118150</v>
      </c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</row>
    <row r="644" spans="1:21">
      <c r="A644" s="75"/>
      <c r="B644" s="81" t="str">
        <f t="shared" si="4"/>
        <v>월</v>
      </c>
      <c r="C644" s="81" t="str">
        <f t="shared" si="5"/>
        <v>26년 4월 5주차</v>
      </c>
      <c r="D644" s="82">
        <v>46141</v>
      </c>
      <c r="E644" s="76" t="s">
        <v>58</v>
      </c>
      <c r="F644" s="83" t="s">
        <v>2</v>
      </c>
      <c r="G644" s="75" t="s">
        <v>142</v>
      </c>
      <c r="H644" s="76">
        <v>1</v>
      </c>
      <c r="I644" s="84">
        <v>0</v>
      </c>
      <c r="J644" s="85">
        <v>0</v>
      </c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</row>
    <row r="645" spans="1:21">
      <c r="A645" s="75"/>
      <c r="B645" s="81" t="str">
        <f t="shared" si="4"/>
        <v>월</v>
      </c>
      <c r="C645" s="81" t="str">
        <f t="shared" si="5"/>
        <v>26년 4월 5주차</v>
      </c>
      <c r="D645" s="82">
        <v>46141</v>
      </c>
      <c r="E645" s="76" t="s">
        <v>58</v>
      </c>
      <c r="F645" s="83" t="s">
        <v>2</v>
      </c>
      <c r="G645" s="75" t="s">
        <v>111</v>
      </c>
      <c r="H645" s="76">
        <v>4</v>
      </c>
      <c r="I645" s="84">
        <v>0</v>
      </c>
      <c r="J645" s="85">
        <v>0</v>
      </c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</row>
    <row r="646" spans="1:21">
      <c r="A646" s="75"/>
      <c r="B646" s="81" t="str">
        <f t="shared" si="4"/>
        <v>월</v>
      </c>
      <c r="C646" s="81" t="str">
        <f t="shared" si="5"/>
        <v>26년 4월 5주차</v>
      </c>
      <c r="D646" s="82">
        <v>46141</v>
      </c>
      <c r="E646" s="76" t="s">
        <v>58</v>
      </c>
      <c r="F646" s="83" t="s">
        <v>2</v>
      </c>
      <c r="G646" s="75" t="s">
        <v>98</v>
      </c>
      <c r="H646" s="76">
        <v>12</v>
      </c>
      <c r="I646" s="84">
        <v>0</v>
      </c>
      <c r="J646" s="85">
        <v>0</v>
      </c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</row>
    <row r="647" spans="1:21">
      <c r="A647" s="75"/>
      <c r="B647" s="81" t="str">
        <f t="shared" si="4"/>
        <v>월</v>
      </c>
      <c r="C647" s="81" t="str">
        <f t="shared" si="5"/>
        <v>26년 4월 5주차</v>
      </c>
      <c r="D647" s="82">
        <v>46141</v>
      </c>
      <c r="E647" s="76" t="s">
        <v>58</v>
      </c>
      <c r="F647" s="83" t="s">
        <v>2</v>
      </c>
      <c r="G647" s="75" t="s">
        <v>118</v>
      </c>
      <c r="H647" s="76">
        <v>8</v>
      </c>
      <c r="I647" s="84">
        <v>3</v>
      </c>
      <c r="J647" s="85">
        <v>186300</v>
      </c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</row>
    <row r="648" spans="1:21">
      <c r="A648" s="75"/>
      <c r="B648" s="81" t="str">
        <f t="shared" si="4"/>
        <v>월</v>
      </c>
      <c r="C648" s="81" t="str">
        <f t="shared" si="5"/>
        <v>26년 4월 5주차</v>
      </c>
      <c r="D648" s="82">
        <v>46141</v>
      </c>
      <c r="E648" s="76" t="s">
        <v>58</v>
      </c>
      <c r="F648" s="83" t="s">
        <v>2</v>
      </c>
      <c r="G648" s="75" t="s">
        <v>154</v>
      </c>
      <c r="H648" s="76">
        <v>5</v>
      </c>
      <c r="I648" s="84">
        <v>0</v>
      </c>
      <c r="J648" s="85">
        <v>0</v>
      </c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</row>
    <row r="649" spans="1:21">
      <c r="A649" s="75"/>
      <c r="B649" s="81" t="str">
        <f t="shared" si="4"/>
        <v>월</v>
      </c>
      <c r="C649" s="81" t="str">
        <f t="shared" si="5"/>
        <v>26년 4월 5주차</v>
      </c>
      <c r="D649" s="82">
        <v>46141</v>
      </c>
      <c r="E649" s="76" t="s">
        <v>58</v>
      </c>
      <c r="F649" s="83" t="s">
        <v>2</v>
      </c>
      <c r="G649" s="75" t="s">
        <v>145</v>
      </c>
      <c r="H649" s="76">
        <v>1</v>
      </c>
      <c r="I649" s="84">
        <v>0</v>
      </c>
      <c r="J649" s="85">
        <v>0</v>
      </c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</row>
    <row r="650" spans="1:21">
      <c r="A650" s="75"/>
      <c r="B650" s="81" t="str">
        <f t="shared" si="4"/>
        <v>월</v>
      </c>
      <c r="C650" s="81" t="str">
        <f t="shared" si="5"/>
        <v>26년 4월 5주차</v>
      </c>
      <c r="D650" s="82">
        <v>46141</v>
      </c>
      <c r="E650" s="76" t="s">
        <v>58</v>
      </c>
      <c r="F650" s="83" t="s">
        <v>2</v>
      </c>
      <c r="G650" s="75" t="s">
        <v>92</v>
      </c>
      <c r="H650" s="76">
        <v>10</v>
      </c>
      <c r="I650" s="84">
        <v>0</v>
      </c>
      <c r="J650" s="85">
        <v>0</v>
      </c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</row>
    <row r="651" spans="1:21">
      <c r="A651" s="75"/>
      <c r="B651" s="81" t="str">
        <f t="shared" si="4"/>
        <v>월</v>
      </c>
      <c r="C651" s="81" t="str">
        <f t="shared" si="5"/>
        <v>26년 4월 5주차</v>
      </c>
      <c r="D651" s="82">
        <v>46141</v>
      </c>
      <c r="E651" s="76" t="s">
        <v>58</v>
      </c>
      <c r="F651" s="83" t="s">
        <v>2</v>
      </c>
      <c r="G651" s="75" t="s">
        <v>200</v>
      </c>
      <c r="H651" s="76">
        <v>9</v>
      </c>
      <c r="I651" s="84">
        <v>2</v>
      </c>
      <c r="J651" s="85">
        <v>214200</v>
      </c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</row>
    <row r="652" spans="1:21">
      <c r="A652" s="75"/>
      <c r="B652" s="81" t="str">
        <f t="shared" si="4"/>
        <v>월</v>
      </c>
      <c r="C652" s="81" t="str">
        <f t="shared" si="5"/>
        <v>26년 4월 5주차</v>
      </c>
      <c r="D652" s="82">
        <v>46141</v>
      </c>
      <c r="E652" s="76" t="s">
        <v>58</v>
      </c>
      <c r="F652" s="83" t="s">
        <v>2</v>
      </c>
      <c r="G652" s="75" t="s">
        <v>151</v>
      </c>
      <c r="H652" s="76">
        <v>1</v>
      </c>
      <c r="I652" s="84">
        <v>0</v>
      </c>
      <c r="J652" s="85">
        <v>0</v>
      </c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</row>
    <row r="653" spans="1:21">
      <c r="A653" s="75"/>
      <c r="B653" s="81" t="str">
        <f t="shared" si="4"/>
        <v>월</v>
      </c>
      <c r="C653" s="81" t="str">
        <f t="shared" si="5"/>
        <v>26년 4월 5주차</v>
      </c>
      <c r="D653" s="82">
        <v>46141</v>
      </c>
      <c r="E653" s="76" t="s">
        <v>58</v>
      </c>
      <c r="F653" s="83" t="s">
        <v>2</v>
      </c>
      <c r="G653" s="75" t="s">
        <v>143</v>
      </c>
      <c r="H653" s="76">
        <v>7</v>
      </c>
      <c r="I653" s="84">
        <v>0</v>
      </c>
      <c r="J653" s="85">
        <v>0</v>
      </c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</row>
    <row r="654" spans="1:21">
      <c r="A654" s="75"/>
      <c r="B654" s="81" t="str">
        <f t="shared" si="4"/>
        <v>월</v>
      </c>
      <c r="C654" s="81" t="str">
        <f t="shared" si="5"/>
        <v>26년 4월 5주차</v>
      </c>
      <c r="D654" s="82">
        <v>46141</v>
      </c>
      <c r="E654" s="76" t="s">
        <v>58</v>
      </c>
      <c r="F654" s="83" t="s">
        <v>2</v>
      </c>
      <c r="G654" s="75" t="s">
        <v>186</v>
      </c>
      <c r="H654" s="76">
        <v>5</v>
      </c>
      <c r="I654" s="84">
        <v>0</v>
      </c>
      <c r="J654" s="85">
        <v>0</v>
      </c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</row>
    <row r="655" spans="1:21">
      <c r="A655" s="75"/>
      <c r="B655" s="81" t="str">
        <f t="shared" si="4"/>
        <v>월</v>
      </c>
      <c r="C655" s="81" t="str">
        <f t="shared" si="5"/>
        <v>26년 4월 5주차</v>
      </c>
      <c r="D655" s="82">
        <v>46141</v>
      </c>
      <c r="E655" s="76" t="s">
        <v>58</v>
      </c>
      <c r="F655" s="83" t="s">
        <v>2</v>
      </c>
      <c r="G655" s="75" t="s">
        <v>99</v>
      </c>
      <c r="H655" s="76">
        <v>2</v>
      </c>
      <c r="I655" s="84">
        <v>1</v>
      </c>
      <c r="J655" s="85">
        <v>134100</v>
      </c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</row>
    <row r="656" spans="1:21">
      <c r="A656" s="75"/>
      <c r="B656" s="81" t="str">
        <f t="shared" si="4"/>
        <v>월</v>
      </c>
      <c r="C656" s="81" t="str">
        <f t="shared" si="5"/>
        <v>26년 4월 5주차</v>
      </c>
      <c r="D656" s="82">
        <v>46141</v>
      </c>
      <c r="E656" s="76" t="s">
        <v>58</v>
      </c>
      <c r="F656" s="83" t="s">
        <v>2</v>
      </c>
      <c r="G656" s="75" t="s">
        <v>114</v>
      </c>
      <c r="H656" s="76">
        <v>2</v>
      </c>
      <c r="I656" s="84">
        <v>0</v>
      </c>
      <c r="J656" s="85">
        <v>0</v>
      </c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</row>
    <row r="657" spans="1:21">
      <c r="A657" s="75"/>
      <c r="B657" s="81" t="str">
        <f t="shared" si="4"/>
        <v>월</v>
      </c>
      <c r="C657" s="81" t="str">
        <f t="shared" si="5"/>
        <v>26년 4월 5주차</v>
      </c>
      <c r="D657" s="82">
        <v>46141</v>
      </c>
      <c r="E657" s="76" t="s">
        <v>58</v>
      </c>
      <c r="F657" s="83" t="s">
        <v>2</v>
      </c>
      <c r="G657" s="75" t="s">
        <v>109</v>
      </c>
      <c r="H657" s="76">
        <v>1</v>
      </c>
      <c r="I657" s="84">
        <v>0</v>
      </c>
      <c r="J657" s="85">
        <v>0</v>
      </c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</row>
    <row r="658" spans="1:21">
      <c r="A658" s="75"/>
      <c r="B658" s="81" t="str">
        <f t="shared" si="4"/>
        <v>월</v>
      </c>
      <c r="C658" s="81" t="str">
        <f t="shared" si="5"/>
        <v>26년 4월 5주차</v>
      </c>
      <c r="D658" s="82">
        <v>46141</v>
      </c>
      <c r="E658" s="76" t="s">
        <v>58</v>
      </c>
      <c r="F658" s="83" t="s">
        <v>2</v>
      </c>
      <c r="G658" s="75" t="s">
        <v>172</v>
      </c>
      <c r="H658" s="76">
        <v>2</v>
      </c>
      <c r="I658" s="84">
        <v>0</v>
      </c>
      <c r="J658" s="85">
        <v>0</v>
      </c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</row>
    <row r="659" spans="1:21">
      <c r="A659" s="75"/>
      <c r="B659" s="81" t="str">
        <f t="shared" si="4"/>
        <v>월</v>
      </c>
      <c r="C659" s="81" t="str">
        <f t="shared" si="5"/>
        <v>26년 4월 5주차</v>
      </c>
      <c r="D659" s="82">
        <v>46141</v>
      </c>
      <c r="E659" s="76" t="s">
        <v>58</v>
      </c>
      <c r="F659" s="83" t="s">
        <v>2</v>
      </c>
      <c r="G659" s="75" t="s">
        <v>90</v>
      </c>
      <c r="H659" s="76">
        <v>5</v>
      </c>
      <c r="I659" s="84">
        <v>0</v>
      </c>
      <c r="J659" s="85">
        <v>0</v>
      </c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</row>
    <row r="660" spans="1:21">
      <c r="A660" s="75"/>
      <c r="B660" s="81" t="str">
        <f t="shared" si="4"/>
        <v>월</v>
      </c>
      <c r="C660" s="81" t="str">
        <f t="shared" si="5"/>
        <v>26년 4월 5주차</v>
      </c>
      <c r="D660" s="82">
        <v>46141</v>
      </c>
      <c r="E660" s="76" t="s">
        <v>58</v>
      </c>
      <c r="F660" s="83" t="s">
        <v>2</v>
      </c>
      <c r="G660" s="75" t="s">
        <v>97</v>
      </c>
      <c r="H660" s="76">
        <v>2</v>
      </c>
      <c r="I660" s="84">
        <v>0</v>
      </c>
      <c r="J660" s="85">
        <v>0</v>
      </c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</row>
    <row r="661" spans="1:21">
      <c r="A661" s="75"/>
      <c r="B661" s="81" t="str">
        <f t="shared" si="4"/>
        <v>월</v>
      </c>
      <c r="C661" s="81" t="str">
        <f t="shared" si="5"/>
        <v>26년 4월 5주차</v>
      </c>
      <c r="D661" s="82">
        <v>46141</v>
      </c>
      <c r="E661" s="76" t="s">
        <v>58</v>
      </c>
      <c r="F661" s="83" t="s">
        <v>2</v>
      </c>
      <c r="G661" s="75" t="s">
        <v>132</v>
      </c>
      <c r="H661" s="76">
        <v>8</v>
      </c>
      <c r="I661" s="84">
        <v>1</v>
      </c>
      <c r="J661" s="85">
        <v>116100</v>
      </c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</row>
    <row r="662" spans="1:21">
      <c r="A662" s="75"/>
      <c r="B662" s="81" t="str">
        <f t="shared" si="4"/>
        <v>월</v>
      </c>
      <c r="C662" s="81" t="str">
        <f t="shared" si="5"/>
        <v>26년 4월 5주차</v>
      </c>
      <c r="D662" s="82">
        <v>46141</v>
      </c>
      <c r="E662" s="76" t="s">
        <v>58</v>
      </c>
      <c r="F662" s="83" t="s">
        <v>2</v>
      </c>
      <c r="G662" s="75" t="s">
        <v>101</v>
      </c>
      <c r="H662" s="76">
        <v>4</v>
      </c>
      <c r="I662" s="84">
        <v>0</v>
      </c>
      <c r="J662" s="85">
        <v>0</v>
      </c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</row>
    <row r="663" spans="1:21">
      <c r="A663" s="75"/>
      <c r="B663" s="81" t="str">
        <f t="shared" si="4"/>
        <v>월</v>
      </c>
      <c r="C663" s="81" t="str">
        <f t="shared" si="5"/>
        <v>26년 4월 5주차</v>
      </c>
      <c r="D663" s="82">
        <v>46141</v>
      </c>
      <c r="E663" s="76" t="s">
        <v>58</v>
      </c>
      <c r="F663" s="83" t="s">
        <v>2</v>
      </c>
      <c r="G663" s="75" t="s">
        <v>201</v>
      </c>
      <c r="H663" s="76">
        <v>4</v>
      </c>
      <c r="I663" s="84">
        <v>0</v>
      </c>
      <c r="J663" s="85">
        <v>0</v>
      </c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</row>
    <row r="664" spans="1:21">
      <c r="A664" s="75"/>
      <c r="B664" s="81" t="str">
        <f t="shared" si="4"/>
        <v>월</v>
      </c>
      <c r="C664" s="81" t="str">
        <f t="shared" si="5"/>
        <v>26년 4월 5주차</v>
      </c>
      <c r="D664" s="82">
        <v>46141</v>
      </c>
      <c r="E664" s="76" t="s">
        <v>58</v>
      </c>
      <c r="F664" s="83" t="s">
        <v>2</v>
      </c>
      <c r="G664" s="75" t="s">
        <v>117</v>
      </c>
      <c r="H664" s="76">
        <v>4</v>
      </c>
      <c r="I664" s="84">
        <v>0</v>
      </c>
      <c r="J664" s="85">
        <v>0</v>
      </c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</row>
    <row r="665" spans="1:21">
      <c r="A665" s="75"/>
      <c r="B665" s="81" t="str">
        <f t="shared" si="4"/>
        <v>월</v>
      </c>
      <c r="C665" s="81" t="str">
        <f t="shared" si="5"/>
        <v>26년 4월 5주차</v>
      </c>
      <c r="D665" s="82">
        <v>46142</v>
      </c>
      <c r="E665" s="76" t="s">
        <v>58</v>
      </c>
      <c r="F665" s="83" t="s">
        <v>2</v>
      </c>
      <c r="G665" s="75" t="s">
        <v>124</v>
      </c>
      <c r="H665" s="76">
        <v>0</v>
      </c>
      <c r="I665" s="84">
        <v>2</v>
      </c>
      <c r="J665" s="85">
        <v>147600</v>
      </c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</row>
    <row r="666" spans="1:21">
      <c r="A666" s="75"/>
      <c r="B666" s="81" t="str">
        <f t="shared" si="4"/>
        <v>월</v>
      </c>
      <c r="C666" s="81" t="str">
        <f t="shared" si="5"/>
        <v>26년 4월 5주차</v>
      </c>
      <c r="D666" s="82">
        <v>46142</v>
      </c>
      <c r="E666" s="76" t="s">
        <v>58</v>
      </c>
      <c r="F666" s="83" t="s">
        <v>2</v>
      </c>
      <c r="G666" s="75" t="s">
        <v>90</v>
      </c>
      <c r="H666" s="76">
        <v>5</v>
      </c>
      <c r="I666" s="84">
        <v>2</v>
      </c>
      <c r="J666" s="85">
        <v>196200</v>
      </c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</row>
    <row r="667" spans="1:21">
      <c r="A667" s="75"/>
      <c r="B667" s="81" t="str">
        <f t="shared" si="4"/>
        <v>월</v>
      </c>
      <c r="C667" s="81" t="str">
        <f t="shared" si="5"/>
        <v>26년 4월 5주차</v>
      </c>
      <c r="D667" s="82">
        <v>46142</v>
      </c>
      <c r="E667" s="76" t="s">
        <v>58</v>
      </c>
      <c r="F667" s="83" t="s">
        <v>2</v>
      </c>
      <c r="G667" s="75" t="s">
        <v>101</v>
      </c>
      <c r="H667" s="76">
        <v>0</v>
      </c>
      <c r="I667" s="84">
        <v>2</v>
      </c>
      <c r="J667" s="85">
        <v>232200</v>
      </c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</row>
    <row r="668" spans="1:21">
      <c r="A668" s="75"/>
      <c r="B668" s="81" t="str">
        <f t="shared" si="4"/>
        <v>월</v>
      </c>
      <c r="C668" s="81" t="str">
        <f t="shared" si="5"/>
        <v>26년 4월 5주차</v>
      </c>
      <c r="D668" s="82">
        <v>46142</v>
      </c>
      <c r="E668" s="76" t="s">
        <v>58</v>
      </c>
      <c r="F668" s="83" t="s">
        <v>2</v>
      </c>
      <c r="G668" s="75" t="s">
        <v>92</v>
      </c>
      <c r="H668" s="76">
        <v>10</v>
      </c>
      <c r="I668" s="84">
        <v>3</v>
      </c>
      <c r="J668" s="85">
        <v>402300</v>
      </c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</row>
    <row r="669" spans="1:21">
      <c r="A669" s="75"/>
      <c r="B669" s="81" t="str">
        <f t="shared" si="4"/>
        <v>월</v>
      </c>
      <c r="C669" s="81" t="str">
        <f t="shared" si="5"/>
        <v>26년 4월 5주차</v>
      </c>
      <c r="D669" s="82">
        <v>46142</v>
      </c>
      <c r="E669" s="76" t="s">
        <v>58</v>
      </c>
      <c r="F669" s="83" t="s">
        <v>2</v>
      </c>
      <c r="G669" s="75" t="s">
        <v>93</v>
      </c>
      <c r="H669" s="76">
        <v>2</v>
      </c>
      <c r="I669" s="84">
        <v>8</v>
      </c>
      <c r="J669" s="85">
        <v>1000800</v>
      </c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</row>
    <row r="670" spans="1:21">
      <c r="A670" s="75"/>
      <c r="B670" s="81" t="str">
        <f t="shared" si="4"/>
        <v>월</v>
      </c>
      <c r="C670" s="81" t="str">
        <f t="shared" si="5"/>
        <v>26년 4월 5주차</v>
      </c>
      <c r="D670" s="82">
        <v>46142</v>
      </c>
      <c r="E670" s="76" t="s">
        <v>58</v>
      </c>
      <c r="F670" s="83" t="s">
        <v>2</v>
      </c>
      <c r="G670" s="75" t="s">
        <v>151</v>
      </c>
      <c r="H670" s="76">
        <v>2</v>
      </c>
      <c r="I670" s="84">
        <v>1</v>
      </c>
      <c r="J670" s="85">
        <v>101150</v>
      </c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</row>
    <row r="671" spans="1:21">
      <c r="A671" s="75"/>
      <c r="B671" s="81" t="str">
        <f t="shared" si="4"/>
        <v>월</v>
      </c>
      <c r="C671" s="81" t="str">
        <f t="shared" si="5"/>
        <v>26년 4월 5주차</v>
      </c>
      <c r="D671" s="82">
        <v>46142</v>
      </c>
      <c r="E671" s="76" t="s">
        <v>58</v>
      </c>
      <c r="F671" s="83" t="s">
        <v>2</v>
      </c>
      <c r="G671" s="75" t="s">
        <v>173</v>
      </c>
      <c r="H671" s="76">
        <v>7</v>
      </c>
      <c r="I671" s="84">
        <v>0</v>
      </c>
      <c r="J671" s="85">
        <v>0</v>
      </c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</row>
    <row r="672" spans="1:21">
      <c r="A672" s="75"/>
      <c r="B672" s="81" t="str">
        <f t="shared" si="4"/>
        <v>월</v>
      </c>
      <c r="C672" s="81" t="str">
        <f t="shared" si="5"/>
        <v>26년 4월 5주차</v>
      </c>
      <c r="D672" s="82">
        <v>46142</v>
      </c>
      <c r="E672" s="76" t="s">
        <v>58</v>
      </c>
      <c r="F672" s="83" t="s">
        <v>2</v>
      </c>
      <c r="G672" s="75" t="s">
        <v>118</v>
      </c>
      <c r="H672" s="76">
        <v>29</v>
      </c>
      <c r="I672" s="84">
        <v>1</v>
      </c>
      <c r="J672" s="85">
        <v>62100</v>
      </c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</row>
    <row r="673" spans="1:21">
      <c r="A673" s="75"/>
      <c r="B673" s="81" t="str">
        <f t="shared" si="4"/>
        <v>월</v>
      </c>
      <c r="C673" s="81" t="str">
        <f t="shared" si="5"/>
        <v>26년 4월 5주차</v>
      </c>
      <c r="D673" s="82">
        <v>46142</v>
      </c>
      <c r="E673" s="76" t="s">
        <v>58</v>
      </c>
      <c r="F673" s="83" t="s">
        <v>2</v>
      </c>
      <c r="G673" s="75" t="s">
        <v>202</v>
      </c>
      <c r="H673" s="76">
        <v>2</v>
      </c>
      <c r="I673" s="84">
        <v>0</v>
      </c>
      <c r="J673" s="85">
        <v>0</v>
      </c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</row>
    <row r="674" spans="1:21">
      <c r="A674" s="75"/>
      <c r="B674" s="81" t="str">
        <f t="shared" si="4"/>
        <v>월</v>
      </c>
      <c r="C674" s="81" t="str">
        <f t="shared" si="5"/>
        <v>26년 4월 5주차</v>
      </c>
      <c r="D674" s="82">
        <v>46142</v>
      </c>
      <c r="E674" s="76" t="s">
        <v>58</v>
      </c>
      <c r="F674" s="83" t="s">
        <v>2</v>
      </c>
      <c r="G674" s="75" t="s">
        <v>203</v>
      </c>
      <c r="H674" s="76">
        <v>5</v>
      </c>
      <c r="I674" s="84">
        <v>0</v>
      </c>
      <c r="J674" s="85">
        <v>0</v>
      </c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</row>
    <row r="675" spans="1:21">
      <c r="A675" s="75"/>
      <c r="B675" s="81" t="str">
        <f t="shared" si="4"/>
        <v>월</v>
      </c>
      <c r="C675" s="81" t="str">
        <f t="shared" si="5"/>
        <v>26년 4월 5주차</v>
      </c>
      <c r="D675" s="82">
        <v>46142</v>
      </c>
      <c r="E675" s="76" t="s">
        <v>58</v>
      </c>
      <c r="F675" s="83" t="s">
        <v>2</v>
      </c>
      <c r="G675" s="75" t="s">
        <v>169</v>
      </c>
      <c r="H675" s="76">
        <v>12</v>
      </c>
      <c r="I675" s="84">
        <v>0</v>
      </c>
      <c r="J675" s="85">
        <v>0</v>
      </c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</row>
    <row r="676" spans="1:21">
      <c r="A676" s="75"/>
      <c r="B676" s="81" t="str">
        <f t="shared" si="4"/>
        <v>월</v>
      </c>
      <c r="C676" s="81" t="str">
        <f t="shared" si="5"/>
        <v>26년 4월 5주차</v>
      </c>
      <c r="D676" s="82">
        <v>46142</v>
      </c>
      <c r="E676" s="76" t="s">
        <v>58</v>
      </c>
      <c r="F676" s="83" t="s">
        <v>2</v>
      </c>
      <c r="G676" s="75" t="s">
        <v>127</v>
      </c>
      <c r="H676" s="76">
        <v>10</v>
      </c>
      <c r="I676" s="84">
        <v>0</v>
      </c>
      <c r="J676" s="85">
        <v>0</v>
      </c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</row>
    <row r="677" spans="1:21">
      <c r="A677" s="75"/>
      <c r="B677" s="81" t="str">
        <f t="shared" si="4"/>
        <v>월</v>
      </c>
      <c r="C677" s="81" t="str">
        <f t="shared" si="5"/>
        <v>26년 4월 5주차</v>
      </c>
      <c r="D677" s="82">
        <v>46142</v>
      </c>
      <c r="E677" s="76" t="s">
        <v>58</v>
      </c>
      <c r="F677" s="83" t="s">
        <v>2</v>
      </c>
      <c r="G677" s="75" t="s">
        <v>119</v>
      </c>
      <c r="H677" s="76">
        <v>6</v>
      </c>
      <c r="I677" s="84">
        <v>0</v>
      </c>
      <c r="J677" s="85">
        <v>0</v>
      </c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</row>
    <row r="678" spans="1:21">
      <c r="A678" s="75"/>
      <c r="B678" s="81" t="str">
        <f t="shared" si="4"/>
        <v>월</v>
      </c>
      <c r="C678" s="81" t="str">
        <f t="shared" si="5"/>
        <v>26년 4월 5주차</v>
      </c>
      <c r="D678" s="82">
        <v>46142</v>
      </c>
      <c r="E678" s="76" t="s">
        <v>58</v>
      </c>
      <c r="F678" s="83" t="s">
        <v>2</v>
      </c>
      <c r="G678" s="75" t="s">
        <v>190</v>
      </c>
      <c r="H678" s="76">
        <v>1</v>
      </c>
      <c r="I678" s="84">
        <v>0</v>
      </c>
      <c r="J678" s="85">
        <v>0</v>
      </c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</row>
    <row r="679" spans="1:21">
      <c r="A679" s="75"/>
      <c r="B679" s="81" t="str">
        <f t="shared" si="4"/>
        <v>월</v>
      </c>
      <c r="C679" s="81" t="str">
        <f t="shared" si="5"/>
        <v>26년 4월 5주차</v>
      </c>
      <c r="D679" s="82">
        <v>46142</v>
      </c>
      <c r="E679" s="76" t="s">
        <v>58</v>
      </c>
      <c r="F679" s="83" t="s">
        <v>2</v>
      </c>
      <c r="G679" s="75" t="s">
        <v>97</v>
      </c>
      <c r="H679" s="76">
        <v>1</v>
      </c>
      <c r="I679" s="84">
        <v>0</v>
      </c>
      <c r="J679" s="85">
        <v>0</v>
      </c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</row>
    <row r="680" spans="1:21">
      <c r="A680" s="75"/>
      <c r="B680" s="81" t="str">
        <f t="shared" si="4"/>
        <v>월</v>
      </c>
      <c r="C680" s="81" t="str">
        <f t="shared" si="5"/>
        <v>26년 4월 5주차</v>
      </c>
      <c r="D680" s="82">
        <v>46142</v>
      </c>
      <c r="E680" s="76" t="s">
        <v>58</v>
      </c>
      <c r="F680" s="83" t="s">
        <v>2</v>
      </c>
      <c r="G680" s="75" t="s">
        <v>143</v>
      </c>
      <c r="H680" s="76">
        <v>3</v>
      </c>
      <c r="I680" s="84">
        <v>0</v>
      </c>
      <c r="J680" s="85">
        <v>0</v>
      </c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</row>
    <row r="681" spans="1:21">
      <c r="A681" s="75"/>
      <c r="B681" s="81" t="str">
        <f t="shared" si="4"/>
        <v>월</v>
      </c>
      <c r="C681" s="81" t="str">
        <f t="shared" si="5"/>
        <v>26년 4월 5주차</v>
      </c>
      <c r="D681" s="82">
        <v>46142</v>
      </c>
      <c r="E681" s="76" t="s">
        <v>58</v>
      </c>
      <c r="F681" s="83" t="s">
        <v>2</v>
      </c>
      <c r="G681" s="75" t="s">
        <v>102</v>
      </c>
      <c r="H681" s="76">
        <v>6</v>
      </c>
      <c r="I681" s="84">
        <v>0</v>
      </c>
      <c r="J681" s="85">
        <v>0</v>
      </c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</row>
    <row r="682" spans="1:21">
      <c r="A682" s="75"/>
      <c r="B682" s="81" t="str">
        <f t="shared" si="4"/>
        <v>월</v>
      </c>
      <c r="C682" s="81" t="str">
        <f t="shared" si="5"/>
        <v>26년 4월 5주차</v>
      </c>
      <c r="D682" s="82">
        <v>46142</v>
      </c>
      <c r="E682" s="76" t="s">
        <v>58</v>
      </c>
      <c r="F682" s="83" t="s">
        <v>2</v>
      </c>
      <c r="G682" s="75" t="s">
        <v>204</v>
      </c>
      <c r="H682" s="76">
        <v>2</v>
      </c>
      <c r="I682" s="84">
        <v>0</v>
      </c>
      <c r="J682" s="85">
        <v>0</v>
      </c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</row>
    <row r="683" spans="1:21">
      <c r="A683" s="75"/>
      <c r="B683" s="81" t="str">
        <f t="shared" si="4"/>
        <v>월</v>
      </c>
      <c r="C683" s="81" t="str">
        <f t="shared" si="5"/>
        <v>26년 4월 5주차</v>
      </c>
      <c r="D683" s="82">
        <v>46142</v>
      </c>
      <c r="E683" s="76" t="s">
        <v>58</v>
      </c>
      <c r="F683" s="83" t="s">
        <v>2</v>
      </c>
      <c r="G683" s="75" t="s">
        <v>184</v>
      </c>
      <c r="H683" s="76">
        <v>1</v>
      </c>
      <c r="I683" s="84">
        <v>0</v>
      </c>
      <c r="J683" s="85">
        <v>0</v>
      </c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</row>
    <row r="684" spans="1:21">
      <c r="A684" s="75"/>
      <c r="B684" s="81" t="str">
        <f t="shared" si="4"/>
        <v>월</v>
      </c>
      <c r="C684" s="81" t="str">
        <f t="shared" si="5"/>
        <v>26년 4월 5주차</v>
      </c>
      <c r="D684" s="82">
        <v>46142</v>
      </c>
      <c r="E684" s="76" t="s">
        <v>58</v>
      </c>
      <c r="F684" s="83" t="s">
        <v>2</v>
      </c>
      <c r="G684" s="75" t="s">
        <v>198</v>
      </c>
      <c r="H684" s="76">
        <v>1</v>
      </c>
      <c r="I684" s="84">
        <v>0</v>
      </c>
      <c r="J684" s="85">
        <v>0</v>
      </c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</row>
    <row r="685" spans="1:21">
      <c r="A685" s="75"/>
      <c r="B685" s="81" t="str">
        <f t="shared" si="4"/>
        <v>월</v>
      </c>
      <c r="C685" s="81" t="str">
        <f t="shared" si="5"/>
        <v>26년 4월 5주차</v>
      </c>
      <c r="D685" s="82">
        <v>46142</v>
      </c>
      <c r="E685" s="76" t="s">
        <v>58</v>
      </c>
      <c r="F685" s="83" t="s">
        <v>2</v>
      </c>
      <c r="G685" s="75" t="s">
        <v>122</v>
      </c>
      <c r="H685" s="76">
        <v>1</v>
      </c>
      <c r="I685" s="84">
        <v>0</v>
      </c>
      <c r="J685" s="85">
        <v>0</v>
      </c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</row>
    <row r="686" spans="1:21">
      <c r="A686" s="75"/>
      <c r="B686" s="81" t="str">
        <f t="shared" si="4"/>
        <v>월</v>
      </c>
      <c r="C686" s="81" t="str">
        <f t="shared" si="5"/>
        <v>26년 4월 5주차</v>
      </c>
      <c r="D686" s="82">
        <v>46142</v>
      </c>
      <c r="E686" s="76" t="s">
        <v>58</v>
      </c>
      <c r="F686" s="83" t="s">
        <v>2</v>
      </c>
      <c r="G686" s="75" t="s">
        <v>140</v>
      </c>
      <c r="H686" s="76">
        <v>1</v>
      </c>
      <c r="I686" s="84">
        <v>0</v>
      </c>
      <c r="J686" s="85">
        <v>0</v>
      </c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</row>
    <row r="687" spans="1:21">
      <c r="A687" s="75"/>
      <c r="B687" s="81" t="str">
        <f t="shared" si="4"/>
        <v>월</v>
      </c>
      <c r="C687" s="81" t="str">
        <f t="shared" si="5"/>
        <v>26년 4월 5주차</v>
      </c>
      <c r="D687" s="82">
        <v>46142</v>
      </c>
      <c r="E687" s="76" t="s">
        <v>58</v>
      </c>
      <c r="F687" s="83" t="s">
        <v>2</v>
      </c>
      <c r="G687" s="75" t="s">
        <v>145</v>
      </c>
      <c r="H687" s="76">
        <v>6</v>
      </c>
      <c r="I687" s="84">
        <v>0</v>
      </c>
      <c r="J687" s="85">
        <v>0</v>
      </c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</row>
    <row r="688" spans="1:21">
      <c r="A688" s="75"/>
      <c r="B688" s="81" t="str">
        <f t="shared" si="4"/>
        <v>월</v>
      </c>
      <c r="C688" s="81" t="str">
        <f t="shared" si="5"/>
        <v>26년 4월 5주차</v>
      </c>
      <c r="D688" s="82">
        <v>46142</v>
      </c>
      <c r="E688" s="76" t="s">
        <v>58</v>
      </c>
      <c r="F688" s="83" t="s">
        <v>2</v>
      </c>
      <c r="G688" s="75" t="s">
        <v>177</v>
      </c>
      <c r="H688" s="76">
        <v>1</v>
      </c>
      <c r="I688" s="84">
        <v>0</v>
      </c>
      <c r="J688" s="85">
        <v>0</v>
      </c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</row>
    <row r="689" spans="1:21">
      <c r="A689" s="75"/>
      <c r="B689" s="81" t="str">
        <f t="shared" si="4"/>
        <v>월</v>
      </c>
      <c r="C689" s="81" t="str">
        <f t="shared" si="5"/>
        <v>26년 4월 5주차</v>
      </c>
      <c r="D689" s="82">
        <v>46142</v>
      </c>
      <c r="E689" s="76" t="s">
        <v>58</v>
      </c>
      <c r="F689" s="83" t="s">
        <v>2</v>
      </c>
      <c r="G689" s="75" t="s">
        <v>100</v>
      </c>
      <c r="H689" s="76">
        <v>5</v>
      </c>
      <c r="I689" s="84">
        <v>0</v>
      </c>
      <c r="J689" s="85">
        <v>0</v>
      </c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</row>
    <row r="690" spans="1:21">
      <c r="A690" s="75"/>
      <c r="B690" s="81" t="str">
        <f t="shared" si="4"/>
        <v>월</v>
      </c>
      <c r="C690" s="81" t="str">
        <f t="shared" si="5"/>
        <v>26년 4월 5주차</v>
      </c>
      <c r="D690" s="82">
        <v>46142</v>
      </c>
      <c r="E690" s="76" t="s">
        <v>58</v>
      </c>
      <c r="F690" s="83" t="s">
        <v>2</v>
      </c>
      <c r="G690" s="75" t="s">
        <v>111</v>
      </c>
      <c r="H690" s="76">
        <v>4</v>
      </c>
      <c r="I690" s="84">
        <v>0</v>
      </c>
      <c r="J690" s="85">
        <v>0</v>
      </c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</row>
    <row r="691" spans="1:21">
      <c r="A691" s="75"/>
      <c r="B691" s="81" t="str">
        <f t="shared" si="4"/>
        <v>월</v>
      </c>
      <c r="C691" s="81" t="str">
        <f t="shared" si="5"/>
        <v>26년 4월 5주차</v>
      </c>
      <c r="D691" s="82">
        <v>46142</v>
      </c>
      <c r="E691" s="76" t="s">
        <v>58</v>
      </c>
      <c r="F691" s="83" t="s">
        <v>2</v>
      </c>
      <c r="G691" s="75" t="s">
        <v>109</v>
      </c>
      <c r="H691" s="76">
        <v>6</v>
      </c>
      <c r="I691" s="84">
        <v>1</v>
      </c>
      <c r="J691" s="85">
        <v>116100</v>
      </c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</row>
    <row r="692" spans="1:21">
      <c r="A692" s="75"/>
      <c r="B692" s="81" t="str">
        <f t="shared" si="4"/>
        <v>월</v>
      </c>
      <c r="C692" s="81" t="str">
        <f t="shared" si="5"/>
        <v>26년 4월 5주차</v>
      </c>
      <c r="D692" s="82">
        <v>46142</v>
      </c>
      <c r="E692" s="76" t="s">
        <v>58</v>
      </c>
      <c r="F692" s="83" t="s">
        <v>2</v>
      </c>
      <c r="G692" s="75" t="s">
        <v>205</v>
      </c>
      <c r="H692" s="76">
        <v>1</v>
      </c>
      <c r="I692" s="84">
        <v>0</v>
      </c>
      <c r="J692" s="85">
        <v>0</v>
      </c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</row>
    <row r="693" spans="1:21">
      <c r="A693" s="75"/>
      <c r="B693" s="81" t="str">
        <f t="shared" si="4"/>
        <v>월</v>
      </c>
      <c r="C693" s="81" t="str">
        <f t="shared" si="5"/>
        <v>26년 4월 5주차</v>
      </c>
      <c r="D693" s="82">
        <v>46142</v>
      </c>
      <c r="E693" s="76" t="s">
        <v>58</v>
      </c>
      <c r="F693" s="83" t="s">
        <v>2</v>
      </c>
      <c r="G693" s="75" t="s">
        <v>199</v>
      </c>
      <c r="H693" s="76">
        <v>0</v>
      </c>
      <c r="I693" s="84">
        <v>2</v>
      </c>
      <c r="J693" s="85">
        <v>118000</v>
      </c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</row>
    <row r="694" spans="1:21">
      <c r="A694" s="75"/>
      <c r="B694" s="81" t="str">
        <f t="shared" si="4"/>
        <v>월</v>
      </c>
      <c r="C694" s="81" t="str">
        <f t="shared" si="5"/>
        <v>26년 4월 5주차</v>
      </c>
      <c r="D694" s="82">
        <v>46142</v>
      </c>
      <c r="E694" s="76" t="s">
        <v>58</v>
      </c>
      <c r="F694" s="83" t="s">
        <v>2</v>
      </c>
      <c r="G694" s="75" t="s">
        <v>144</v>
      </c>
      <c r="H694" s="76">
        <v>0</v>
      </c>
      <c r="I694" s="84">
        <v>2</v>
      </c>
      <c r="J694" s="85">
        <v>250200</v>
      </c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</row>
    <row r="695" spans="1:21">
      <c r="A695" s="75"/>
      <c r="B695" s="81" t="str">
        <f t="shared" si="4"/>
        <v>월</v>
      </c>
      <c r="C695" s="81" t="str">
        <f t="shared" si="5"/>
        <v>26년 4월 5주차</v>
      </c>
      <c r="D695" s="82">
        <v>46142</v>
      </c>
      <c r="E695" s="76" t="s">
        <v>58</v>
      </c>
      <c r="F695" s="83" t="s">
        <v>2</v>
      </c>
      <c r="G695" s="75" t="s">
        <v>95</v>
      </c>
      <c r="H695" s="76">
        <v>5</v>
      </c>
      <c r="I695" s="84">
        <v>0</v>
      </c>
      <c r="J695" s="85">
        <v>0</v>
      </c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</row>
    <row r="696" spans="1:21">
      <c r="A696" s="75"/>
      <c r="B696" s="81" t="str">
        <f t="shared" si="4"/>
        <v>월</v>
      </c>
      <c r="C696" s="81" t="str">
        <f t="shared" si="5"/>
        <v>26년 4월 5주차</v>
      </c>
      <c r="D696" s="82">
        <v>46142</v>
      </c>
      <c r="E696" s="76" t="s">
        <v>58</v>
      </c>
      <c r="F696" s="83" t="s">
        <v>2</v>
      </c>
      <c r="G696" s="75" t="s">
        <v>172</v>
      </c>
      <c r="H696" s="76">
        <v>2</v>
      </c>
      <c r="I696" s="84">
        <v>0</v>
      </c>
      <c r="J696" s="85">
        <v>0</v>
      </c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</row>
    <row r="697" spans="1:21">
      <c r="A697" s="75"/>
      <c r="B697" s="81" t="str">
        <f t="shared" si="4"/>
        <v>월</v>
      </c>
      <c r="C697" s="81" t="str">
        <f t="shared" si="5"/>
        <v>26년 4월 5주차</v>
      </c>
      <c r="D697" s="82">
        <v>46142</v>
      </c>
      <c r="E697" s="76" t="s">
        <v>58</v>
      </c>
      <c r="F697" s="83" t="s">
        <v>2</v>
      </c>
      <c r="G697" s="75" t="s">
        <v>108</v>
      </c>
      <c r="H697" s="76">
        <v>3</v>
      </c>
      <c r="I697" s="84">
        <v>0</v>
      </c>
      <c r="J697" s="85">
        <v>0</v>
      </c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</row>
    <row r="698" spans="1:21">
      <c r="A698" s="75"/>
      <c r="B698" s="81" t="str">
        <f t="shared" si="4"/>
        <v>월</v>
      </c>
      <c r="C698" s="81" t="str">
        <f t="shared" si="5"/>
        <v>26년 4월 5주차</v>
      </c>
      <c r="D698" s="82">
        <v>46142</v>
      </c>
      <c r="E698" s="76" t="s">
        <v>58</v>
      </c>
      <c r="F698" s="83" t="s">
        <v>2</v>
      </c>
      <c r="G698" s="75" t="s">
        <v>99</v>
      </c>
      <c r="H698" s="76">
        <v>2</v>
      </c>
      <c r="I698" s="84">
        <v>0</v>
      </c>
      <c r="J698" s="85">
        <v>0</v>
      </c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</row>
    <row r="699" spans="1:21">
      <c r="A699" s="75"/>
      <c r="B699" s="81" t="str">
        <f t="shared" si="4"/>
        <v>월</v>
      </c>
      <c r="C699" s="81" t="str">
        <f t="shared" si="5"/>
        <v>26년 4월 5주차</v>
      </c>
      <c r="D699" s="82">
        <v>46142</v>
      </c>
      <c r="E699" s="76" t="s">
        <v>58</v>
      </c>
      <c r="F699" s="83" t="s">
        <v>2</v>
      </c>
      <c r="G699" s="75" t="s">
        <v>117</v>
      </c>
      <c r="H699" s="76">
        <v>2</v>
      </c>
      <c r="I699" s="84">
        <v>0</v>
      </c>
      <c r="J699" s="85">
        <v>0</v>
      </c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</row>
    <row r="700" spans="1:21">
      <c r="A700" s="75"/>
      <c r="B700" s="81" t="str">
        <f t="shared" si="4"/>
        <v>월</v>
      </c>
      <c r="C700" s="81" t="str">
        <f t="shared" si="5"/>
        <v>26년 4월 5주차</v>
      </c>
      <c r="D700" s="82">
        <v>46142</v>
      </c>
      <c r="E700" s="76" t="s">
        <v>58</v>
      </c>
      <c r="F700" s="83" t="s">
        <v>2</v>
      </c>
      <c r="G700" s="75" t="s">
        <v>132</v>
      </c>
      <c r="H700" s="76">
        <v>3</v>
      </c>
      <c r="I700" s="84">
        <v>0</v>
      </c>
      <c r="J700" s="85">
        <v>0</v>
      </c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</row>
    <row r="701" spans="1:21">
      <c r="A701" s="75"/>
      <c r="B701" s="81" t="str">
        <f t="shared" si="4"/>
        <v>월</v>
      </c>
      <c r="C701" s="81" t="str">
        <f t="shared" si="5"/>
        <v>26년 4월 5주차</v>
      </c>
      <c r="D701" s="82">
        <v>46142</v>
      </c>
      <c r="E701" s="76" t="s">
        <v>58</v>
      </c>
      <c r="F701" s="83" t="s">
        <v>2</v>
      </c>
      <c r="G701" s="75" t="s">
        <v>150</v>
      </c>
      <c r="H701" s="76">
        <v>4</v>
      </c>
      <c r="I701" s="84">
        <v>0</v>
      </c>
      <c r="J701" s="85">
        <v>0</v>
      </c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</row>
    <row r="702" spans="1:21">
      <c r="A702" s="75"/>
      <c r="B702" s="81" t="str">
        <f t="shared" si="4"/>
        <v>월</v>
      </c>
      <c r="C702" s="81" t="str">
        <f t="shared" si="5"/>
        <v>26년 4월 5주차</v>
      </c>
      <c r="D702" s="82">
        <v>46142</v>
      </c>
      <c r="E702" s="76" t="s">
        <v>58</v>
      </c>
      <c r="F702" s="83" t="s">
        <v>2</v>
      </c>
      <c r="G702" s="75" t="s">
        <v>131</v>
      </c>
      <c r="H702" s="76">
        <v>4</v>
      </c>
      <c r="I702" s="84">
        <v>0</v>
      </c>
      <c r="J702" s="85">
        <v>0</v>
      </c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</row>
    <row r="703" spans="1:21">
      <c r="A703" s="75"/>
      <c r="B703" s="81" t="str">
        <f t="shared" si="4"/>
        <v>월</v>
      </c>
      <c r="C703" s="81" t="str">
        <f t="shared" si="5"/>
        <v>26년 5월 1주차</v>
      </c>
      <c r="D703" s="82">
        <v>46143</v>
      </c>
      <c r="E703" s="76" t="s">
        <v>58</v>
      </c>
      <c r="F703" s="83" t="s">
        <v>2</v>
      </c>
      <c r="G703" s="75" t="s">
        <v>206</v>
      </c>
      <c r="H703" s="76">
        <v>1</v>
      </c>
      <c r="I703" s="84">
        <v>1</v>
      </c>
      <c r="J703" s="85">
        <v>44100</v>
      </c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</row>
    <row r="704" spans="1:21">
      <c r="A704" s="75"/>
      <c r="B704" s="81" t="str">
        <f t="shared" si="4"/>
        <v>월</v>
      </c>
      <c r="C704" s="81" t="str">
        <f t="shared" si="5"/>
        <v>26년 5월 1주차</v>
      </c>
      <c r="D704" s="82">
        <v>46143</v>
      </c>
      <c r="E704" s="76" t="s">
        <v>58</v>
      </c>
      <c r="F704" s="83" t="s">
        <v>2</v>
      </c>
      <c r="G704" s="75" t="s">
        <v>173</v>
      </c>
      <c r="H704" s="76">
        <v>7</v>
      </c>
      <c r="I704" s="84">
        <v>0</v>
      </c>
      <c r="J704" s="85">
        <v>0</v>
      </c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</row>
    <row r="705" spans="1:21">
      <c r="A705" s="75"/>
      <c r="B705" s="81" t="str">
        <f t="shared" si="4"/>
        <v>월</v>
      </c>
      <c r="C705" s="81" t="str">
        <f t="shared" si="5"/>
        <v>26년 5월 1주차</v>
      </c>
      <c r="D705" s="82">
        <v>46143</v>
      </c>
      <c r="E705" s="76" t="s">
        <v>58</v>
      </c>
      <c r="F705" s="83" t="s">
        <v>2</v>
      </c>
      <c r="G705" s="75" t="s">
        <v>118</v>
      </c>
      <c r="H705" s="76">
        <v>8</v>
      </c>
      <c r="I705" s="84">
        <v>0</v>
      </c>
      <c r="J705" s="85">
        <v>0</v>
      </c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</row>
    <row r="706" spans="1:21">
      <c r="A706" s="75"/>
      <c r="B706" s="81" t="str">
        <f t="shared" si="4"/>
        <v>월</v>
      </c>
      <c r="C706" s="81" t="str">
        <f t="shared" si="5"/>
        <v>26년 5월 1주차</v>
      </c>
      <c r="D706" s="82">
        <v>46143</v>
      </c>
      <c r="E706" s="76" t="s">
        <v>58</v>
      </c>
      <c r="F706" s="83" t="s">
        <v>2</v>
      </c>
      <c r="G706" s="75" t="s">
        <v>176</v>
      </c>
      <c r="H706" s="76">
        <v>2</v>
      </c>
      <c r="I706" s="84">
        <v>0</v>
      </c>
      <c r="J706" s="85">
        <v>0</v>
      </c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</row>
    <row r="707" spans="1:21">
      <c r="A707" s="75"/>
      <c r="B707" s="81" t="str">
        <f t="shared" si="4"/>
        <v>월</v>
      </c>
      <c r="C707" s="81" t="str">
        <f t="shared" si="5"/>
        <v>26년 5월 1주차</v>
      </c>
      <c r="D707" s="82">
        <v>46143</v>
      </c>
      <c r="E707" s="76" t="s">
        <v>58</v>
      </c>
      <c r="F707" s="83" t="s">
        <v>2</v>
      </c>
      <c r="G707" s="75" t="s">
        <v>122</v>
      </c>
      <c r="H707" s="76">
        <v>2</v>
      </c>
      <c r="I707" s="84">
        <v>0</v>
      </c>
      <c r="J707" s="85">
        <v>0</v>
      </c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</row>
    <row r="708" spans="1:21">
      <c r="A708" s="75"/>
      <c r="B708" s="81" t="str">
        <f t="shared" si="4"/>
        <v>월</v>
      </c>
      <c r="C708" s="81" t="str">
        <f t="shared" si="5"/>
        <v>26년 5월 1주차</v>
      </c>
      <c r="D708" s="82">
        <v>46143</v>
      </c>
      <c r="E708" s="76" t="s">
        <v>58</v>
      </c>
      <c r="F708" s="83" t="s">
        <v>2</v>
      </c>
      <c r="G708" s="75" t="s">
        <v>119</v>
      </c>
      <c r="H708" s="76">
        <v>6</v>
      </c>
      <c r="I708" s="84">
        <v>0</v>
      </c>
      <c r="J708" s="85">
        <v>0</v>
      </c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</row>
    <row r="709" spans="1:21">
      <c r="A709" s="75"/>
      <c r="B709" s="81" t="str">
        <f t="shared" si="4"/>
        <v>월</v>
      </c>
      <c r="C709" s="81" t="str">
        <f t="shared" si="5"/>
        <v>26년 5월 1주차</v>
      </c>
      <c r="D709" s="82">
        <v>46143</v>
      </c>
      <c r="E709" s="76" t="s">
        <v>58</v>
      </c>
      <c r="F709" s="83" t="s">
        <v>2</v>
      </c>
      <c r="G709" s="75" t="s">
        <v>178</v>
      </c>
      <c r="H709" s="76">
        <v>1</v>
      </c>
      <c r="I709" s="84">
        <v>0</v>
      </c>
      <c r="J709" s="85">
        <v>0</v>
      </c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</row>
    <row r="710" spans="1:21">
      <c r="A710" s="75"/>
      <c r="B710" s="81" t="str">
        <f t="shared" si="4"/>
        <v>월</v>
      </c>
      <c r="C710" s="81" t="str">
        <f t="shared" si="5"/>
        <v>26년 5월 1주차</v>
      </c>
      <c r="D710" s="82">
        <v>46143</v>
      </c>
      <c r="E710" s="76" t="s">
        <v>58</v>
      </c>
      <c r="F710" s="83" t="s">
        <v>2</v>
      </c>
      <c r="G710" s="75" t="s">
        <v>108</v>
      </c>
      <c r="H710" s="76">
        <v>4</v>
      </c>
      <c r="I710" s="84">
        <v>0</v>
      </c>
      <c r="J710" s="85">
        <v>0</v>
      </c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</row>
    <row r="711" spans="1:21">
      <c r="A711" s="75"/>
      <c r="B711" s="81" t="str">
        <f t="shared" si="4"/>
        <v>월</v>
      </c>
      <c r="C711" s="81" t="str">
        <f t="shared" si="5"/>
        <v>26년 5월 1주차</v>
      </c>
      <c r="D711" s="82">
        <v>46143</v>
      </c>
      <c r="E711" s="76" t="s">
        <v>58</v>
      </c>
      <c r="F711" s="83" t="s">
        <v>2</v>
      </c>
      <c r="G711" s="75" t="s">
        <v>93</v>
      </c>
      <c r="H711" s="76">
        <v>2</v>
      </c>
      <c r="I711" s="84">
        <v>0</v>
      </c>
      <c r="J711" s="85">
        <v>0</v>
      </c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</row>
    <row r="712" spans="1:21">
      <c r="A712" s="75"/>
      <c r="B712" s="81" t="str">
        <f t="shared" si="4"/>
        <v>월</v>
      </c>
      <c r="C712" s="81" t="str">
        <f t="shared" si="5"/>
        <v>26년 5월 1주차</v>
      </c>
      <c r="D712" s="82">
        <v>46143</v>
      </c>
      <c r="E712" s="76" t="s">
        <v>58</v>
      </c>
      <c r="F712" s="83" t="s">
        <v>2</v>
      </c>
      <c r="G712" s="75" t="s">
        <v>99</v>
      </c>
      <c r="H712" s="76">
        <v>5</v>
      </c>
      <c r="I712" s="84">
        <v>3</v>
      </c>
      <c r="J712" s="85">
        <v>402300</v>
      </c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</row>
    <row r="713" spans="1:21">
      <c r="A713" s="75"/>
      <c r="B713" s="81" t="str">
        <f t="shared" si="4"/>
        <v>월</v>
      </c>
      <c r="C713" s="81" t="str">
        <f t="shared" si="5"/>
        <v>26년 5월 1주차</v>
      </c>
      <c r="D713" s="82">
        <v>46143</v>
      </c>
      <c r="E713" s="76" t="s">
        <v>58</v>
      </c>
      <c r="F713" s="83" t="s">
        <v>2</v>
      </c>
      <c r="G713" s="75" t="s">
        <v>121</v>
      </c>
      <c r="H713" s="76">
        <v>1</v>
      </c>
      <c r="I713" s="84">
        <v>0</v>
      </c>
      <c r="J713" s="85">
        <v>0</v>
      </c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</row>
    <row r="714" spans="1:21">
      <c r="A714" s="75"/>
      <c r="B714" s="81" t="str">
        <f t="shared" si="4"/>
        <v>월</v>
      </c>
      <c r="C714" s="81" t="str">
        <f t="shared" si="5"/>
        <v>26년 5월 1주차</v>
      </c>
      <c r="D714" s="82">
        <v>46143</v>
      </c>
      <c r="E714" s="76" t="s">
        <v>58</v>
      </c>
      <c r="F714" s="83" t="s">
        <v>2</v>
      </c>
      <c r="G714" s="75" t="s">
        <v>111</v>
      </c>
      <c r="H714" s="76">
        <v>1</v>
      </c>
      <c r="I714" s="84">
        <v>0</v>
      </c>
      <c r="J714" s="85">
        <v>0</v>
      </c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</row>
    <row r="715" spans="1:21">
      <c r="A715" s="75"/>
      <c r="B715" s="81" t="str">
        <f t="shared" si="4"/>
        <v>월</v>
      </c>
      <c r="C715" s="81" t="str">
        <f t="shared" si="5"/>
        <v>26년 5월 1주차</v>
      </c>
      <c r="D715" s="82">
        <v>46143</v>
      </c>
      <c r="E715" s="76" t="s">
        <v>58</v>
      </c>
      <c r="F715" s="83" t="s">
        <v>2</v>
      </c>
      <c r="G715" s="75" t="s">
        <v>128</v>
      </c>
      <c r="H715" s="76">
        <v>1</v>
      </c>
      <c r="I715" s="84">
        <v>0</v>
      </c>
      <c r="J715" s="85">
        <v>0</v>
      </c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</row>
    <row r="716" spans="1:21">
      <c r="A716" s="75"/>
      <c r="B716" s="81" t="str">
        <f t="shared" si="4"/>
        <v>월</v>
      </c>
      <c r="C716" s="81" t="str">
        <f t="shared" si="5"/>
        <v>26년 5월 1주차</v>
      </c>
      <c r="D716" s="82">
        <v>46143</v>
      </c>
      <c r="E716" s="76" t="s">
        <v>58</v>
      </c>
      <c r="F716" s="83" t="s">
        <v>2</v>
      </c>
      <c r="G716" s="75" t="s">
        <v>207</v>
      </c>
      <c r="H716" s="76">
        <v>1</v>
      </c>
      <c r="I716" s="84">
        <v>0</v>
      </c>
      <c r="J716" s="85">
        <v>0</v>
      </c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</row>
    <row r="717" spans="1:21">
      <c r="A717" s="75"/>
      <c r="B717" s="81" t="str">
        <f t="shared" si="4"/>
        <v>월</v>
      </c>
      <c r="C717" s="81" t="str">
        <f t="shared" si="5"/>
        <v>26년 5월 1주차</v>
      </c>
      <c r="D717" s="82">
        <v>46143</v>
      </c>
      <c r="E717" s="76" t="s">
        <v>58</v>
      </c>
      <c r="F717" s="83" t="s">
        <v>2</v>
      </c>
      <c r="G717" s="75" t="s">
        <v>198</v>
      </c>
      <c r="H717" s="76">
        <v>1</v>
      </c>
      <c r="I717" s="84">
        <v>0</v>
      </c>
      <c r="J717" s="85">
        <v>0</v>
      </c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</row>
    <row r="718" spans="1:21">
      <c r="A718" s="75"/>
      <c r="B718" s="81" t="str">
        <f t="shared" si="4"/>
        <v>월</v>
      </c>
      <c r="C718" s="81" t="str">
        <f t="shared" si="5"/>
        <v>26년 5월 1주차</v>
      </c>
      <c r="D718" s="82">
        <v>46143</v>
      </c>
      <c r="E718" s="76" t="s">
        <v>58</v>
      </c>
      <c r="F718" s="83" t="s">
        <v>2</v>
      </c>
      <c r="G718" s="75" t="s">
        <v>154</v>
      </c>
      <c r="H718" s="76">
        <v>5</v>
      </c>
      <c r="I718" s="84">
        <v>0</v>
      </c>
      <c r="J718" s="85">
        <v>0</v>
      </c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</row>
    <row r="719" spans="1:21">
      <c r="A719" s="75"/>
      <c r="B719" s="81" t="str">
        <f t="shared" si="4"/>
        <v>월</v>
      </c>
      <c r="C719" s="81" t="str">
        <f t="shared" si="5"/>
        <v>26년 5월 1주차</v>
      </c>
      <c r="D719" s="82">
        <v>46143</v>
      </c>
      <c r="E719" s="76" t="s">
        <v>58</v>
      </c>
      <c r="F719" s="83" t="s">
        <v>2</v>
      </c>
      <c r="G719" s="75" t="s">
        <v>135</v>
      </c>
      <c r="H719" s="76">
        <v>1</v>
      </c>
      <c r="I719" s="84">
        <v>0</v>
      </c>
      <c r="J719" s="85">
        <v>0</v>
      </c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</row>
    <row r="720" spans="1:21">
      <c r="A720" s="75"/>
      <c r="B720" s="81" t="str">
        <f t="shared" si="4"/>
        <v>월</v>
      </c>
      <c r="C720" s="81" t="str">
        <f t="shared" si="5"/>
        <v>26년 5월 1주차</v>
      </c>
      <c r="D720" s="82">
        <v>46143</v>
      </c>
      <c r="E720" s="76" t="s">
        <v>58</v>
      </c>
      <c r="F720" s="83" t="s">
        <v>2</v>
      </c>
      <c r="G720" s="75" t="s">
        <v>177</v>
      </c>
      <c r="H720" s="76">
        <v>2</v>
      </c>
      <c r="I720" s="84">
        <v>0</v>
      </c>
      <c r="J720" s="85">
        <v>0</v>
      </c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</row>
    <row r="721" spans="1:21">
      <c r="A721" s="75"/>
      <c r="B721" s="81" t="str">
        <f t="shared" si="4"/>
        <v>월</v>
      </c>
      <c r="C721" s="81" t="str">
        <f t="shared" si="5"/>
        <v>26년 5월 1주차</v>
      </c>
      <c r="D721" s="82">
        <v>46143</v>
      </c>
      <c r="E721" s="76" t="s">
        <v>58</v>
      </c>
      <c r="F721" s="83" t="s">
        <v>2</v>
      </c>
      <c r="G721" s="75" t="s">
        <v>144</v>
      </c>
      <c r="H721" s="76">
        <v>1</v>
      </c>
      <c r="I721" s="84">
        <v>0</v>
      </c>
      <c r="J721" s="85">
        <v>0</v>
      </c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</row>
    <row r="722" spans="1:21">
      <c r="A722" s="75"/>
      <c r="B722" s="81" t="str">
        <f t="shared" si="4"/>
        <v>월</v>
      </c>
      <c r="C722" s="81" t="str">
        <f t="shared" si="5"/>
        <v>26년 5월 1주차</v>
      </c>
      <c r="D722" s="82">
        <v>46143</v>
      </c>
      <c r="E722" s="76" t="s">
        <v>58</v>
      </c>
      <c r="F722" s="83" t="s">
        <v>2</v>
      </c>
      <c r="G722" s="75" t="s">
        <v>136</v>
      </c>
      <c r="H722" s="76">
        <v>1</v>
      </c>
      <c r="I722" s="84">
        <v>0</v>
      </c>
      <c r="J722" s="85">
        <v>0</v>
      </c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</row>
    <row r="723" spans="1:21">
      <c r="A723" s="75"/>
      <c r="B723" s="81" t="str">
        <f t="shared" si="4"/>
        <v>월</v>
      </c>
      <c r="C723" s="81" t="str">
        <f t="shared" si="5"/>
        <v>26년 5월 1주차</v>
      </c>
      <c r="D723" s="82">
        <v>46143</v>
      </c>
      <c r="E723" s="76" t="s">
        <v>58</v>
      </c>
      <c r="F723" s="83" t="s">
        <v>2</v>
      </c>
      <c r="G723" s="75" t="s">
        <v>161</v>
      </c>
      <c r="H723" s="76">
        <v>1</v>
      </c>
      <c r="I723" s="84">
        <v>0</v>
      </c>
      <c r="J723" s="85">
        <v>0</v>
      </c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</row>
    <row r="724" spans="1:21">
      <c r="A724" s="75"/>
      <c r="B724" s="81" t="str">
        <f t="shared" si="4"/>
        <v>월</v>
      </c>
      <c r="C724" s="81" t="str">
        <f t="shared" si="5"/>
        <v>26년 5월 1주차</v>
      </c>
      <c r="D724" s="82">
        <v>46143</v>
      </c>
      <c r="E724" s="76" t="s">
        <v>58</v>
      </c>
      <c r="F724" s="83" t="s">
        <v>2</v>
      </c>
      <c r="G724" s="75" t="s">
        <v>92</v>
      </c>
      <c r="H724" s="76">
        <v>0</v>
      </c>
      <c r="I724" s="84">
        <v>1</v>
      </c>
      <c r="J724" s="85">
        <v>134100</v>
      </c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</row>
    <row r="725" spans="1:21">
      <c r="A725" s="75"/>
      <c r="B725" s="81" t="str">
        <f t="shared" si="4"/>
        <v>월</v>
      </c>
      <c r="C725" s="81" t="str">
        <f t="shared" si="5"/>
        <v>26년 5월 1주차</v>
      </c>
      <c r="D725" s="82">
        <v>46143</v>
      </c>
      <c r="E725" s="76" t="s">
        <v>58</v>
      </c>
      <c r="F725" s="83" t="s">
        <v>2</v>
      </c>
      <c r="G725" s="75" t="s">
        <v>208</v>
      </c>
      <c r="H725" s="76">
        <v>1</v>
      </c>
      <c r="I725" s="84">
        <v>1</v>
      </c>
      <c r="J725" s="85">
        <v>37800</v>
      </c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</row>
    <row r="726" spans="1:21">
      <c r="A726" s="75"/>
      <c r="B726" s="81" t="str">
        <f t="shared" si="4"/>
        <v>월</v>
      </c>
      <c r="C726" s="81" t="str">
        <f t="shared" si="5"/>
        <v>26년 5월 1주차</v>
      </c>
      <c r="D726" s="82">
        <v>46143</v>
      </c>
      <c r="E726" s="76" t="s">
        <v>58</v>
      </c>
      <c r="F726" s="83" t="s">
        <v>2</v>
      </c>
      <c r="G726" s="75" t="s">
        <v>209</v>
      </c>
      <c r="H726" s="76">
        <v>1</v>
      </c>
      <c r="I726" s="84">
        <v>0</v>
      </c>
      <c r="J726" s="85">
        <v>0</v>
      </c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</row>
    <row r="727" spans="1:21">
      <c r="A727" s="75"/>
      <c r="B727" s="81" t="str">
        <f t="shared" si="4"/>
        <v>월</v>
      </c>
      <c r="C727" s="81" t="str">
        <f t="shared" si="5"/>
        <v>26년 5월 1주차</v>
      </c>
      <c r="D727" s="82">
        <v>46143</v>
      </c>
      <c r="E727" s="76" t="s">
        <v>58</v>
      </c>
      <c r="F727" s="83" t="s">
        <v>2</v>
      </c>
      <c r="G727" s="75" t="s">
        <v>90</v>
      </c>
      <c r="H727" s="76">
        <v>1</v>
      </c>
      <c r="I727" s="84">
        <v>1</v>
      </c>
      <c r="J727" s="85">
        <v>98100</v>
      </c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</row>
    <row r="728" spans="1:21">
      <c r="A728" s="75"/>
      <c r="B728" s="81" t="str">
        <f t="shared" si="4"/>
        <v>월</v>
      </c>
      <c r="C728" s="81" t="str">
        <f t="shared" si="5"/>
        <v>26년 5월 1주차</v>
      </c>
      <c r="D728" s="82">
        <v>46143</v>
      </c>
      <c r="E728" s="76" t="s">
        <v>58</v>
      </c>
      <c r="F728" s="83" t="s">
        <v>2</v>
      </c>
      <c r="G728" s="75" t="s">
        <v>97</v>
      </c>
      <c r="H728" s="76">
        <v>0</v>
      </c>
      <c r="I728" s="84">
        <v>1</v>
      </c>
      <c r="J728" s="85">
        <v>125100</v>
      </c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</row>
    <row r="729" spans="1:21">
      <c r="A729" s="75"/>
      <c r="B729" s="81" t="str">
        <f t="shared" si="4"/>
        <v>월</v>
      </c>
      <c r="C729" s="81" t="str">
        <f t="shared" si="5"/>
        <v>26년 5월 1주차</v>
      </c>
      <c r="D729" s="82">
        <v>46143</v>
      </c>
      <c r="E729" s="76" t="s">
        <v>58</v>
      </c>
      <c r="F729" s="83" t="s">
        <v>2</v>
      </c>
      <c r="G729" s="75" t="s">
        <v>100</v>
      </c>
      <c r="H729" s="76">
        <v>4</v>
      </c>
      <c r="I729" s="84">
        <v>0</v>
      </c>
      <c r="J729" s="85">
        <v>0</v>
      </c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</row>
    <row r="730" spans="1:21">
      <c r="A730" s="75"/>
      <c r="B730" s="81" t="str">
        <f t="shared" si="4"/>
        <v>월</v>
      </c>
      <c r="C730" s="81" t="str">
        <f t="shared" si="5"/>
        <v>26년 5월 1주차</v>
      </c>
      <c r="D730" s="82">
        <v>46144</v>
      </c>
      <c r="E730" s="76" t="s">
        <v>58</v>
      </c>
      <c r="F730" s="83" t="s">
        <v>2</v>
      </c>
      <c r="G730" s="75" t="s">
        <v>210</v>
      </c>
      <c r="H730" s="76">
        <v>1</v>
      </c>
      <c r="I730" s="84">
        <v>1</v>
      </c>
      <c r="J730" s="85">
        <v>82800</v>
      </c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</row>
    <row r="731" spans="1:21">
      <c r="A731" s="75"/>
      <c r="B731" s="81" t="str">
        <f t="shared" si="4"/>
        <v>월</v>
      </c>
      <c r="C731" s="81" t="str">
        <f t="shared" si="5"/>
        <v>26년 5월 1주차</v>
      </c>
      <c r="D731" s="82">
        <v>46144</v>
      </c>
      <c r="E731" s="76" t="s">
        <v>58</v>
      </c>
      <c r="F731" s="83" t="s">
        <v>2</v>
      </c>
      <c r="G731" s="75" t="s">
        <v>211</v>
      </c>
      <c r="H731" s="76">
        <v>1</v>
      </c>
      <c r="I731" s="84">
        <v>0</v>
      </c>
      <c r="J731" s="85">
        <v>0</v>
      </c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</row>
    <row r="732" spans="1:21">
      <c r="A732" s="75"/>
      <c r="B732" s="81" t="str">
        <f t="shared" si="4"/>
        <v>월</v>
      </c>
      <c r="C732" s="81" t="str">
        <f t="shared" si="5"/>
        <v>26년 5월 1주차</v>
      </c>
      <c r="D732" s="82">
        <v>46144</v>
      </c>
      <c r="E732" s="76" t="s">
        <v>58</v>
      </c>
      <c r="F732" s="83" t="s">
        <v>2</v>
      </c>
      <c r="G732" s="75" t="s">
        <v>199</v>
      </c>
      <c r="H732" s="76">
        <v>1</v>
      </c>
      <c r="I732" s="84">
        <v>0</v>
      </c>
      <c r="J732" s="85">
        <v>0</v>
      </c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</row>
    <row r="733" spans="1:21">
      <c r="A733" s="75"/>
      <c r="B733" s="81" t="str">
        <f t="shared" si="4"/>
        <v>월</v>
      </c>
      <c r="C733" s="81" t="str">
        <f t="shared" si="5"/>
        <v>26년 5월 1주차</v>
      </c>
      <c r="D733" s="82">
        <v>46144</v>
      </c>
      <c r="E733" s="76" t="s">
        <v>58</v>
      </c>
      <c r="F733" s="83" t="s">
        <v>2</v>
      </c>
      <c r="G733" s="75" t="s">
        <v>118</v>
      </c>
      <c r="H733" s="76">
        <v>4</v>
      </c>
      <c r="I733" s="84">
        <v>0</v>
      </c>
      <c r="J733" s="85">
        <v>0</v>
      </c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</row>
    <row r="734" spans="1:21">
      <c r="A734" s="75"/>
      <c r="B734" s="81" t="str">
        <f t="shared" si="4"/>
        <v>월</v>
      </c>
      <c r="C734" s="81" t="str">
        <f t="shared" si="5"/>
        <v>26년 5월 1주차</v>
      </c>
      <c r="D734" s="82">
        <v>46144</v>
      </c>
      <c r="E734" s="76" t="s">
        <v>58</v>
      </c>
      <c r="F734" s="83" t="s">
        <v>2</v>
      </c>
      <c r="G734" s="75" t="s">
        <v>212</v>
      </c>
      <c r="H734" s="76">
        <v>5</v>
      </c>
      <c r="I734" s="84">
        <v>0</v>
      </c>
      <c r="J734" s="85">
        <v>0</v>
      </c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</row>
    <row r="735" spans="1:21">
      <c r="A735" s="75"/>
      <c r="B735" s="81" t="str">
        <f t="shared" si="4"/>
        <v>월</v>
      </c>
      <c r="C735" s="81" t="str">
        <f t="shared" si="5"/>
        <v>26년 5월 1주차</v>
      </c>
      <c r="D735" s="82">
        <v>46144</v>
      </c>
      <c r="E735" s="76" t="s">
        <v>58</v>
      </c>
      <c r="F735" s="83" t="s">
        <v>2</v>
      </c>
      <c r="G735" s="75" t="s">
        <v>140</v>
      </c>
      <c r="H735" s="76">
        <v>2</v>
      </c>
      <c r="I735" s="84">
        <v>0</v>
      </c>
      <c r="J735" s="85">
        <v>0</v>
      </c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</row>
    <row r="736" spans="1:21">
      <c r="A736" s="75"/>
      <c r="B736" s="81" t="str">
        <f t="shared" si="4"/>
        <v>월</v>
      </c>
      <c r="C736" s="81" t="str">
        <f t="shared" si="5"/>
        <v>26년 5월 1주차</v>
      </c>
      <c r="D736" s="82">
        <v>46144</v>
      </c>
      <c r="E736" s="76" t="s">
        <v>58</v>
      </c>
      <c r="F736" s="83" t="s">
        <v>2</v>
      </c>
      <c r="G736" s="75" t="s">
        <v>119</v>
      </c>
      <c r="H736" s="76">
        <v>1</v>
      </c>
      <c r="I736" s="84">
        <v>0</v>
      </c>
      <c r="J736" s="85">
        <v>0</v>
      </c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</row>
    <row r="737" spans="1:21">
      <c r="A737" s="75"/>
      <c r="B737" s="81" t="str">
        <f t="shared" si="4"/>
        <v>월</v>
      </c>
      <c r="C737" s="81" t="str">
        <f t="shared" si="5"/>
        <v>26년 5월 1주차</v>
      </c>
      <c r="D737" s="82">
        <v>46144</v>
      </c>
      <c r="E737" s="76" t="s">
        <v>58</v>
      </c>
      <c r="F737" s="83" t="s">
        <v>2</v>
      </c>
      <c r="G737" s="75" t="s">
        <v>145</v>
      </c>
      <c r="H737" s="76">
        <v>2</v>
      </c>
      <c r="I737" s="84">
        <v>0</v>
      </c>
      <c r="J737" s="85">
        <v>0</v>
      </c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</row>
    <row r="738" spans="1:21">
      <c r="A738" s="75"/>
      <c r="B738" s="81" t="str">
        <f t="shared" si="4"/>
        <v>월</v>
      </c>
      <c r="C738" s="81" t="str">
        <f t="shared" si="5"/>
        <v>26년 5월 1주차</v>
      </c>
      <c r="D738" s="82">
        <v>46144</v>
      </c>
      <c r="E738" s="76" t="s">
        <v>58</v>
      </c>
      <c r="F738" s="83" t="s">
        <v>2</v>
      </c>
      <c r="G738" s="75" t="s">
        <v>177</v>
      </c>
      <c r="H738" s="76">
        <v>1</v>
      </c>
      <c r="I738" s="84">
        <v>0</v>
      </c>
      <c r="J738" s="85">
        <v>0</v>
      </c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</row>
    <row r="739" spans="1:21">
      <c r="A739" s="75"/>
      <c r="B739" s="81" t="str">
        <f t="shared" si="4"/>
        <v>월</v>
      </c>
      <c r="C739" s="81" t="str">
        <f t="shared" si="5"/>
        <v>26년 5월 1주차</v>
      </c>
      <c r="D739" s="82">
        <v>46144</v>
      </c>
      <c r="E739" s="76" t="s">
        <v>58</v>
      </c>
      <c r="F739" s="83" t="s">
        <v>2</v>
      </c>
      <c r="G739" s="75" t="s">
        <v>101</v>
      </c>
      <c r="H739" s="76">
        <v>10</v>
      </c>
      <c r="I739" s="84">
        <v>0</v>
      </c>
      <c r="J739" s="85">
        <v>0</v>
      </c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</row>
    <row r="740" spans="1:21">
      <c r="A740" s="75"/>
      <c r="B740" s="81" t="str">
        <f t="shared" si="4"/>
        <v>월</v>
      </c>
      <c r="C740" s="81" t="str">
        <f t="shared" si="5"/>
        <v>26년 5월 1주차</v>
      </c>
      <c r="D740" s="82">
        <v>46144</v>
      </c>
      <c r="E740" s="76" t="s">
        <v>58</v>
      </c>
      <c r="F740" s="83" t="s">
        <v>2</v>
      </c>
      <c r="G740" s="75" t="s">
        <v>108</v>
      </c>
      <c r="H740" s="76">
        <v>1</v>
      </c>
      <c r="I740" s="84">
        <v>0</v>
      </c>
      <c r="J740" s="85">
        <v>0</v>
      </c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</row>
    <row r="741" spans="1:21">
      <c r="A741" s="75"/>
      <c r="B741" s="81" t="str">
        <f t="shared" si="4"/>
        <v>월</v>
      </c>
      <c r="C741" s="81" t="str">
        <f t="shared" si="5"/>
        <v>26년 5월 1주차</v>
      </c>
      <c r="D741" s="82">
        <v>46144</v>
      </c>
      <c r="E741" s="76" t="s">
        <v>58</v>
      </c>
      <c r="F741" s="83" t="s">
        <v>2</v>
      </c>
      <c r="G741" s="75" t="s">
        <v>93</v>
      </c>
      <c r="H741" s="76">
        <v>6</v>
      </c>
      <c r="I741" s="84">
        <v>2</v>
      </c>
      <c r="J741" s="85">
        <v>250200</v>
      </c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</row>
    <row r="742" spans="1:21">
      <c r="A742" s="75"/>
      <c r="B742" s="81" t="str">
        <f t="shared" si="4"/>
        <v>월</v>
      </c>
      <c r="C742" s="81" t="str">
        <f t="shared" si="5"/>
        <v>26년 5월 1주차</v>
      </c>
      <c r="D742" s="82">
        <v>46144</v>
      </c>
      <c r="E742" s="76" t="s">
        <v>58</v>
      </c>
      <c r="F742" s="83" t="s">
        <v>2</v>
      </c>
      <c r="G742" s="75" t="s">
        <v>142</v>
      </c>
      <c r="H742" s="76">
        <v>1</v>
      </c>
      <c r="I742" s="84">
        <v>0</v>
      </c>
      <c r="J742" s="85">
        <v>0</v>
      </c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</row>
    <row r="743" spans="1:21">
      <c r="A743" s="75"/>
      <c r="B743" s="81" t="str">
        <f t="shared" si="4"/>
        <v>월</v>
      </c>
      <c r="C743" s="81" t="str">
        <f t="shared" si="5"/>
        <v>26년 5월 1주차</v>
      </c>
      <c r="D743" s="82">
        <v>46144</v>
      </c>
      <c r="E743" s="76" t="s">
        <v>58</v>
      </c>
      <c r="F743" s="83" t="s">
        <v>2</v>
      </c>
      <c r="G743" s="75" t="s">
        <v>143</v>
      </c>
      <c r="H743" s="76">
        <v>2</v>
      </c>
      <c r="I743" s="84">
        <v>0</v>
      </c>
      <c r="J743" s="85">
        <v>0</v>
      </c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</row>
    <row r="744" spans="1:21">
      <c r="A744" s="75"/>
      <c r="B744" s="81" t="str">
        <f t="shared" si="4"/>
        <v>월</v>
      </c>
      <c r="C744" s="81" t="str">
        <f t="shared" si="5"/>
        <v>26년 5월 1주차</v>
      </c>
      <c r="D744" s="82">
        <v>46144</v>
      </c>
      <c r="E744" s="76" t="s">
        <v>58</v>
      </c>
      <c r="F744" s="83" t="s">
        <v>2</v>
      </c>
      <c r="G744" s="75" t="s">
        <v>109</v>
      </c>
      <c r="H744" s="76">
        <v>4</v>
      </c>
      <c r="I744" s="84">
        <v>0</v>
      </c>
      <c r="J744" s="85">
        <v>0</v>
      </c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</row>
    <row r="745" spans="1:21">
      <c r="A745" s="75"/>
      <c r="B745" s="81" t="str">
        <f t="shared" si="4"/>
        <v>월</v>
      </c>
      <c r="C745" s="81" t="str">
        <f t="shared" si="5"/>
        <v>26년 5월 1주차</v>
      </c>
      <c r="D745" s="82">
        <v>46144</v>
      </c>
      <c r="E745" s="76" t="s">
        <v>58</v>
      </c>
      <c r="F745" s="83" t="s">
        <v>2</v>
      </c>
      <c r="G745" s="75" t="s">
        <v>156</v>
      </c>
      <c r="H745" s="76">
        <v>4</v>
      </c>
      <c r="I745" s="84">
        <v>0</v>
      </c>
      <c r="J745" s="85">
        <v>0</v>
      </c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</row>
    <row r="746" spans="1:21">
      <c r="A746" s="75"/>
      <c r="B746" s="81" t="str">
        <f t="shared" si="4"/>
        <v>월</v>
      </c>
      <c r="C746" s="81" t="str">
        <f t="shared" si="5"/>
        <v>26년 5월 1주차</v>
      </c>
      <c r="D746" s="82">
        <v>46144</v>
      </c>
      <c r="E746" s="76" t="s">
        <v>58</v>
      </c>
      <c r="F746" s="83" t="s">
        <v>2</v>
      </c>
      <c r="G746" s="75" t="s">
        <v>99</v>
      </c>
      <c r="H746" s="76">
        <v>0</v>
      </c>
      <c r="I746" s="84">
        <v>2</v>
      </c>
      <c r="J746" s="85">
        <v>268200</v>
      </c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</row>
    <row r="747" spans="1:21">
      <c r="A747" s="75"/>
      <c r="B747" s="81" t="str">
        <f t="shared" si="4"/>
        <v>월</v>
      </c>
      <c r="C747" s="81" t="str">
        <f t="shared" si="5"/>
        <v>26년 5월 1주차</v>
      </c>
      <c r="D747" s="82">
        <v>46144</v>
      </c>
      <c r="E747" s="76" t="s">
        <v>58</v>
      </c>
      <c r="F747" s="83" t="s">
        <v>2</v>
      </c>
      <c r="G747" s="75" t="s">
        <v>147</v>
      </c>
      <c r="H747" s="76">
        <v>5</v>
      </c>
      <c r="I747" s="84">
        <v>0</v>
      </c>
      <c r="J747" s="85">
        <v>0</v>
      </c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</row>
    <row r="748" spans="1:21">
      <c r="A748" s="75"/>
      <c r="B748" s="81" t="str">
        <f t="shared" si="4"/>
        <v>월</v>
      </c>
      <c r="C748" s="81" t="str">
        <f t="shared" si="5"/>
        <v>26년 5월 1주차</v>
      </c>
      <c r="D748" s="82">
        <v>46144</v>
      </c>
      <c r="E748" s="76" t="s">
        <v>58</v>
      </c>
      <c r="F748" s="83" t="s">
        <v>2</v>
      </c>
      <c r="G748" s="75" t="s">
        <v>88</v>
      </c>
      <c r="H748" s="76">
        <v>1</v>
      </c>
      <c r="I748" s="84">
        <v>0</v>
      </c>
      <c r="J748" s="85">
        <v>0</v>
      </c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</row>
    <row r="749" spans="1:21">
      <c r="A749" s="75"/>
      <c r="B749" s="81" t="str">
        <f t="shared" si="4"/>
        <v>월</v>
      </c>
      <c r="C749" s="81" t="str">
        <f t="shared" si="5"/>
        <v>26년 5월 1주차</v>
      </c>
      <c r="D749" s="82">
        <v>46144</v>
      </c>
      <c r="E749" s="76" t="s">
        <v>58</v>
      </c>
      <c r="F749" s="83" t="s">
        <v>2</v>
      </c>
      <c r="G749" s="75" t="s">
        <v>122</v>
      </c>
      <c r="H749" s="76">
        <v>2</v>
      </c>
      <c r="I749" s="84">
        <v>0</v>
      </c>
      <c r="J749" s="85">
        <v>0</v>
      </c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</row>
    <row r="750" spans="1:21">
      <c r="A750" s="75"/>
      <c r="B750" s="81" t="str">
        <f t="shared" si="4"/>
        <v>월</v>
      </c>
      <c r="C750" s="81" t="str">
        <f t="shared" si="5"/>
        <v>26년 5월 1주차</v>
      </c>
      <c r="D750" s="82">
        <v>46144</v>
      </c>
      <c r="E750" s="76" t="s">
        <v>58</v>
      </c>
      <c r="F750" s="83" t="s">
        <v>2</v>
      </c>
      <c r="G750" s="75" t="s">
        <v>169</v>
      </c>
      <c r="H750" s="76">
        <v>1</v>
      </c>
      <c r="I750" s="84">
        <v>0</v>
      </c>
      <c r="J750" s="85">
        <v>0</v>
      </c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</row>
    <row r="751" spans="1:21">
      <c r="A751" s="75"/>
      <c r="B751" s="81" t="str">
        <f t="shared" si="4"/>
        <v>월</v>
      </c>
      <c r="C751" s="81" t="str">
        <f t="shared" si="5"/>
        <v>26년 5월 1주차</v>
      </c>
      <c r="D751" s="82">
        <v>46144</v>
      </c>
      <c r="E751" s="76" t="s">
        <v>58</v>
      </c>
      <c r="F751" s="83" t="s">
        <v>2</v>
      </c>
      <c r="G751" s="75" t="s">
        <v>92</v>
      </c>
      <c r="H751" s="76">
        <v>5</v>
      </c>
      <c r="I751" s="84">
        <v>0</v>
      </c>
      <c r="J751" s="85">
        <v>0</v>
      </c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</row>
    <row r="752" spans="1:21">
      <c r="A752" s="75"/>
      <c r="B752" s="81" t="str">
        <f t="shared" si="4"/>
        <v>월</v>
      </c>
      <c r="C752" s="81" t="str">
        <f t="shared" si="5"/>
        <v>26년 5월 1주차</v>
      </c>
      <c r="D752" s="82">
        <v>46145</v>
      </c>
      <c r="E752" s="76" t="s">
        <v>58</v>
      </c>
      <c r="F752" s="83" t="s">
        <v>2</v>
      </c>
      <c r="G752" s="75" t="s">
        <v>96</v>
      </c>
      <c r="H752" s="76">
        <v>1</v>
      </c>
      <c r="I752" s="84">
        <v>1</v>
      </c>
      <c r="J752" s="85">
        <v>86400</v>
      </c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</row>
    <row r="753" spans="1:21">
      <c r="A753" s="75"/>
      <c r="B753" s="81" t="str">
        <f t="shared" si="4"/>
        <v>월</v>
      </c>
      <c r="C753" s="81" t="str">
        <f t="shared" si="5"/>
        <v>26년 5월 1주차</v>
      </c>
      <c r="D753" s="82">
        <v>46145</v>
      </c>
      <c r="E753" s="76" t="s">
        <v>58</v>
      </c>
      <c r="F753" s="83" t="s">
        <v>2</v>
      </c>
      <c r="G753" s="75" t="s">
        <v>108</v>
      </c>
      <c r="H753" s="76">
        <v>2</v>
      </c>
      <c r="I753" s="84">
        <v>2</v>
      </c>
      <c r="J753" s="85">
        <v>304200</v>
      </c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</row>
    <row r="754" spans="1:21">
      <c r="A754" s="75"/>
      <c r="B754" s="81" t="str">
        <f t="shared" si="4"/>
        <v>월</v>
      </c>
      <c r="C754" s="81" t="str">
        <f t="shared" si="5"/>
        <v>26년 5월 1주차</v>
      </c>
      <c r="D754" s="82">
        <v>46145</v>
      </c>
      <c r="E754" s="76" t="s">
        <v>58</v>
      </c>
      <c r="F754" s="83" t="s">
        <v>2</v>
      </c>
      <c r="G754" s="75" t="s">
        <v>89</v>
      </c>
      <c r="H754" s="76">
        <v>1</v>
      </c>
      <c r="I754" s="84">
        <v>0</v>
      </c>
      <c r="J754" s="85">
        <v>0</v>
      </c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</row>
    <row r="755" spans="1:21">
      <c r="A755" s="75"/>
      <c r="B755" s="81" t="str">
        <f t="shared" si="4"/>
        <v>월</v>
      </c>
      <c r="C755" s="81" t="str">
        <f t="shared" si="5"/>
        <v>26년 5월 1주차</v>
      </c>
      <c r="D755" s="82">
        <v>46145</v>
      </c>
      <c r="E755" s="76" t="s">
        <v>58</v>
      </c>
      <c r="F755" s="83" t="s">
        <v>2</v>
      </c>
      <c r="G755" s="75" t="s">
        <v>213</v>
      </c>
      <c r="H755" s="76">
        <v>1</v>
      </c>
      <c r="I755" s="84">
        <v>0</v>
      </c>
      <c r="J755" s="85">
        <v>0</v>
      </c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</row>
    <row r="756" spans="1:21">
      <c r="A756" s="75"/>
      <c r="B756" s="81" t="str">
        <f t="shared" si="4"/>
        <v>월</v>
      </c>
      <c r="C756" s="81" t="str">
        <f t="shared" si="5"/>
        <v>26년 5월 1주차</v>
      </c>
      <c r="D756" s="82">
        <v>46145</v>
      </c>
      <c r="E756" s="76" t="s">
        <v>58</v>
      </c>
      <c r="F756" s="83" t="s">
        <v>2</v>
      </c>
      <c r="G756" s="75" t="s">
        <v>122</v>
      </c>
      <c r="H756" s="76">
        <v>5</v>
      </c>
      <c r="I756" s="84">
        <v>0</v>
      </c>
      <c r="J756" s="85">
        <v>0</v>
      </c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</row>
    <row r="757" spans="1:21">
      <c r="A757" s="75"/>
      <c r="B757" s="81" t="str">
        <f t="shared" si="4"/>
        <v>월</v>
      </c>
      <c r="C757" s="81" t="str">
        <f t="shared" si="5"/>
        <v>26년 5월 1주차</v>
      </c>
      <c r="D757" s="82">
        <v>46145</v>
      </c>
      <c r="E757" s="76" t="s">
        <v>58</v>
      </c>
      <c r="F757" s="83" t="s">
        <v>2</v>
      </c>
      <c r="G757" s="75" t="s">
        <v>169</v>
      </c>
      <c r="H757" s="76">
        <v>1</v>
      </c>
      <c r="I757" s="84">
        <v>0</v>
      </c>
      <c r="J757" s="85">
        <v>0</v>
      </c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</row>
    <row r="758" spans="1:21">
      <c r="A758" s="75"/>
      <c r="B758" s="81" t="str">
        <f t="shared" si="4"/>
        <v>월</v>
      </c>
      <c r="C758" s="81" t="str">
        <f t="shared" si="5"/>
        <v>26년 5월 1주차</v>
      </c>
      <c r="D758" s="82">
        <v>46145</v>
      </c>
      <c r="E758" s="76" t="s">
        <v>58</v>
      </c>
      <c r="F758" s="83" t="s">
        <v>2</v>
      </c>
      <c r="G758" s="75" t="s">
        <v>154</v>
      </c>
      <c r="H758" s="76">
        <v>5</v>
      </c>
      <c r="I758" s="84">
        <v>0</v>
      </c>
      <c r="J758" s="85">
        <v>0</v>
      </c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</row>
    <row r="759" spans="1:21">
      <c r="A759" s="75"/>
      <c r="B759" s="81" t="str">
        <f t="shared" si="4"/>
        <v>월</v>
      </c>
      <c r="C759" s="81" t="str">
        <f t="shared" si="5"/>
        <v>26년 5월 1주차</v>
      </c>
      <c r="D759" s="82">
        <v>46145</v>
      </c>
      <c r="E759" s="76" t="s">
        <v>58</v>
      </c>
      <c r="F759" s="83" t="s">
        <v>2</v>
      </c>
      <c r="G759" s="75" t="s">
        <v>140</v>
      </c>
      <c r="H759" s="76">
        <v>5</v>
      </c>
      <c r="I759" s="84">
        <v>0</v>
      </c>
      <c r="J759" s="85">
        <v>0</v>
      </c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</row>
    <row r="760" spans="1:21">
      <c r="A760" s="75"/>
      <c r="B760" s="81" t="str">
        <f t="shared" si="4"/>
        <v>월</v>
      </c>
      <c r="C760" s="81" t="str">
        <f t="shared" si="5"/>
        <v>26년 5월 1주차</v>
      </c>
      <c r="D760" s="82">
        <v>46145</v>
      </c>
      <c r="E760" s="76" t="s">
        <v>58</v>
      </c>
      <c r="F760" s="83" t="s">
        <v>2</v>
      </c>
      <c r="G760" s="75" t="s">
        <v>146</v>
      </c>
      <c r="H760" s="76">
        <v>1</v>
      </c>
      <c r="I760" s="84">
        <v>0</v>
      </c>
      <c r="J760" s="85">
        <v>0</v>
      </c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</row>
    <row r="761" spans="1:21">
      <c r="A761" s="75"/>
      <c r="B761" s="81" t="str">
        <f t="shared" si="4"/>
        <v>월</v>
      </c>
      <c r="C761" s="81" t="str">
        <f t="shared" si="5"/>
        <v>26년 5월 1주차</v>
      </c>
      <c r="D761" s="82">
        <v>46145</v>
      </c>
      <c r="E761" s="76" t="s">
        <v>58</v>
      </c>
      <c r="F761" s="83" t="s">
        <v>2</v>
      </c>
      <c r="G761" s="75" t="s">
        <v>188</v>
      </c>
      <c r="H761" s="76">
        <v>1</v>
      </c>
      <c r="I761" s="84">
        <v>0</v>
      </c>
      <c r="J761" s="85">
        <v>0</v>
      </c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</row>
    <row r="762" spans="1:21">
      <c r="A762" s="75"/>
      <c r="B762" s="81" t="str">
        <f t="shared" si="4"/>
        <v>월</v>
      </c>
      <c r="C762" s="81" t="str">
        <f t="shared" si="5"/>
        <v>26년 5월 1주차</v>
      </c>
      <c r="D762" s="82">
        <v>46145</v>
      </c>
      <c r="E762" s="76" t="s">
        <v>58</v>
      </c>
      <c r="F762" s="83" t="s">
        <v>2</v>
      </c>
      <c r="G762" s="75" t="s">
        <v>179</v>
      </c>
      <c r="H762" s="76">
        <v>1</v>
      </c>
      <c r="I762" s="84">
        <v>0</v>
      </c>
      <c r="J762" s="85">
        <v>0</v>
      </c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</row>
    <row r="763" spans="1:21">
      <c r="A763" s="75"/>
      <c r="B763" s="81" t="str">
        <f t="shared" si="4"/>
        <v>월</v>
      </c>
      <c r="C763" s="81" t="str">
        <f t="shared" si="5"/>
        <v>26년 5월 1주차</v>
      </c>
      <c r="D763" s="82">
        <v>46145</v>
      </c>
      <c r="E763" s="76" t="s">
        <v>58</v>
      </c>
      <c r="F763" s="83" t="s">
        <v>2</v>
      </c>
      <c r="G763" s="75" t="s">
        <v>175</v>
      </c>
      <c r="H763" s="76">
        <v>9</v>
      </c>
      <c r="I763" s="84">
        <v>0</v>
      </c>
      <c r="J763" s="85">
        <v>0</v>
      </c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</row>
    <row r="764" spans="1:21">
      <c r="A764" s="75"/>
      <c r="B764" s="81" t="str">
        <f t="shared" si="4"/>
        <v>월</v>
      </c>
      <c r="C764" s="81" t="str">
        <f t="shared" si="5"/>
        <v>26년 5월 1주차</v>
      </c>
      <c r="D764" s="82">
        <v>46145</v>
      </c>
      <c r="E764" s="76" t="s">
        <v>58</v>
      </c>
      <c r="F764" s="83" t="s">
        <v>2</v>
      </c>
      <c r="G764" s="75" t="s">
        <v>143</v>
      </c>
      <c r="H764" s="76">
        <v>3</v>
      </c>
      <c r="I764" s="84">
        <v>0</v>
      </c>
      <c r="J764" s="85">
        <v>0</v>
      </c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</row>
    <row r="765" spans="1:21">
      <c r="A765" s="75"/>
      <c r="B765" s="81" t="str">
        <f t="shared" si="4"/>
        <v>월</v>
      </c>
      <c r="C765" s="81" t="str">
        <f t="shared" si="5"/>
        <v>26년 5월 1주차</v>
      </c>
      <c r="D765" s="82">
        <v>46145</v>
      </c>
      <c r="E765" s="76" t="s">
        <v>58</v>
      </c>
      <c r="F765" s="83" t="s">
        <v>2</v>
      </c>
      <c r="G765" s="75" t="s">
        <v>136</v>
      </c>
      <c r="H765" s="76">
        <v>1</v>
      </c>
      <c r="I765" s="84">
        <v>0</v>
      </c>
      <c r="J765" s="85">
        <v>0</v>
      </c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</row>
    <row r="766" spans="1:21">
      <c r="A766" s="75"/>
      <c r="B766" s="81" t="str">
        <f t="shared" si="4"/>
        <v>월</v>
      </c>
      <c r="C766" s="81" t="str">
        <f t="shared" si="5"/>
        <v>26년 5월 1주차</v>
      </c>
      <c r="D766" s="82">
        <v>46145</v>
      </c>
      <c r="E766" s="76" t="s">
        <v>58</v>
      </c>
      <c r="F766" s="83" t="s">
        <v>2</v>
      </c>
      <c r="G766" s="75" t="s">
        <v>93</v>
      </c>
      <c r="H766" s="76">
        <v>2</v>
      </c>
      <c r="I766" s="84">
        <v>0</v>
      </c>
      <c r="J766" s="85">
        <v>0</v>
      </c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</row>
    <row r="767" spans="1:21">
      <c r="A767" s="75"/>
      <c r="B767" s="81" t="str">
        <f t="shared" si="4"/>
        <v>월</v>
      </c>
      <c r="C767" s="81" t="str">
        <f t="shared" si="5"/>
        <v>26년 5월 1주차</v>
      </c>
      <c r="D767" s="82">
        <v>46145</v>
      </c>
      <c r="E767" s="76" t="s">
        <v>58</v>
      </c>
      <c r="F767" s="83" t="s">
        <v>2</v>
      </c>
      <c r="G767" s="75" t="s">
        <v>99</v>
      </c>
      <c r="H767" s="76">
        <v>2</v>
      </c>
      <c r="I767" s="84">
        <v>0</v>
      </c>
      <c r="J767" s="85">
        <v>0</v>
      </c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</row>
    <row r="768" spans="1:21">
      <c r="A768" s="75"/>
      <c r="B768" s="81" t="str">
        <f t="shared" ref="B768:B1022" si="6">MID(D768,7,2)&amp;"월"</f>
        <v>월</v>
      </c>
      <c r="C768" s="81" t="str">
        <f t="shared" ref="C768:C1022" si="7">TEXT(D768, "yy년 m월 ") &amp;
IF(D768 &lt;= DATE(YEAR(D768), MONTH(D768), 1) + (7 - WEEKDAY(DATE(YEAR(D768), MONTH(D768), 1), 2)),
   1,
   INT((D768 - DATE(YEAR(D768), MONTH(D768), 1) + WEEKDAY(DATE(YEAR(D768), MONTH(D768), 1), 2) - 1) / 7) + 1
) &amp; "주차"</f>
        <v>26년 5월 1주차</v>
      </c>
      <c r="D768" s="82">
        <v>46145</v>
      </c>
      <c r="E768" s="76" t="s">
        <v>58</v>
      </c>
      <c r="F768" s="83" t="s">
        <v>2</v>
      </c>
      <c r="G768" s="75" t="s">
        <v>132</v>
      </c>
      <c r="H768" s="76">
        <v>2</v>
      </c>
      <c r="I768" s="84">
        <v>0</v>
      </c>
      <c r="J768" s="85">
        <v>0</v>
      </c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</row>
    <row r="769" spans="1:21">
      <c r="A769" s="75"/>
      <c r="B769" s="81" t="str">
        <f t="shared" si="6"/>
        <v>월</v>
      </c>
      <c r="C769" s="81" t="str">
        <f t="shared" si="7"/>
        <v>26년 5월 1주차</v>
      </c>
      <c r="D769" s="82">
        <v>46145</v>
      </c>
      <c r="E769" s="76" t="s">
        <v>58</v>
      </c>
      <c r="F769" s="83" t="s">
        <v>2</v>
      </c>
      <c r="G769" s="75" t="s">
        <v>116</v>
      </c>
      <c r="H769" s="76">
        <v>1</v>
      </c>
      <c r="I769" s="84">
        <v>0</v>
      </c>
      <c r="J769" s="85">
        <v>0</v>
      </c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</row>
    <row r="770" spans="1:21">
      <c r="A770" s="75"/>
      <c r="B770" s="81" t="str">
        <f t="shared" si="6"/>
        <v>월</v>
      </c>
      <c r="C770" s="81" t="str">
        <f t="shared" si="7"/>
        <v>26년 5월 1주차</v>
      </c>
      <c r="D770" s="82">
        <v>46145</v>
      </c>
      <c r="E770" s="76" t="s">
        <v>58</v>
      </c>
      <c r="F770" s="83" t="s">
        <v>2</v>
      </c>
      <c r="G770" s="75" t="s">
        <v>144</v>
      </c>
      <c r="H770" s="76">
        <v>1</v>
      </c>
      <c r="I770" s="84">
        <v>0</v>
      </c>
      <c r="J770" s="85">
        <v>0</v>
      </c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</row>
    <row r="771" spans="1:21">
      <c r="A771" s="75"/>
      <c r="B771" s="81" t="str">
        <f t="shared" si="6"/>
        <v>월</v>
      </c>
      <c r="C771" s="81" t="str">
        <f t="shared" si="7"/>
        <v>26년 5월 1주차</v>
      </c>
      <c r="D771" s="82">
        <v>46145</v>
      </c>
      <c r="E771" s="76" t="s">
        <v>58</v>
      </c>
      <c r="F771" s="83" t="s">
        <v>2</v>
      </c>
      <c r="G771" s="75" t="s">
        <v>156</v>
      </c>
      <c r="H771" s="76">
        <v>1</v>
      </c>
      <c r="I771" s="84">
        <v>0</v>
      </c>
      <c r="J771" s="85">
        <v>0</v>
      </c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</row>
    <row r="772" spans="1:21">
      <c r="A772" s="75"/>
      <c r="B772" s="81" t="str">
        <f t="shared" si="6"/>
        <v>월</v>
      </c>
      <c r="C772" s="81" t="str">
        <f t="shared" si="7"/>
        <v>26년 5월 1주차</v>
      </c>
      <c r="D772" s="82">
        <v>46145</v>
      </c>
      <c r="E772" s="76" t="s">
        <v>58</v>
      </c>
      <c r="F772" s="83" t="s">
        <v>2</v>
      </c>
      <c r="G772" s="75" t="s">
        <v>190</v>
      </c>
      <c r="H772" s="76">
        <v>1</v>
      </c>
      <c r="I772" s="84">
        <v>0</v>
      </c>
      <c r="J772" s="85">
        <v>0</v>
      </c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</row>
    <row r="773" spans="1:21">
      <c r="A773" s="75"/>
      <c r="B773" s="81" t="str">
        <f t="shared" si="6"/>
        <v>월</v>
      </c>
      <c r="C773" s="81" t="str">
        <f t="shared" si="7"/>
        <v>26년 5월 1주차</v>
      </c>
      <c r="D773" s="82">
        <v>46145</v>
      </c>
      <c r="E773" s="76" t="s">
        <v>58</v>
      </c>
      <c r="F773" s="83" t="s">
        <v>2</v>
      </c>
      <c r="G773" s="75" t="s">
        <v>97</v>
      </c>
      <c r="H773" s="76">
        <v>1</v>
      </c>
      <c r="I773" s="84">
        <v>0</v>
      </c>
      <c r="J773" s="85">
        <v>0</v>
      </c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</row>
    <row r="774" spans="1:21">
      <c r="A774" s="75"/>
      <c r="B774" s="81" t="str">
        <f t="shared" si="6"/>
        <v>월</v>
      </c>
      <c r="C774" s="81" t="str">
        <f t="shared" si="7"/>
        <v>26년 5월 1주차</v>
      </c>
      <c r="D774" s="82">
        <v>46145</v>
      </c>
      <c r="E774" s="76" t="s">
        <v>58</v>
      </c>
      <c r="F774" s="83" t="s">
        <v>2</v>
      </c>
      <c r="G774" s="75" t="s">
        <v>170</v>
      </c>
      <c r="H774" s="76">
        <v>1</v>
      </c>
      <c r="I774" s="84">
        <v>0</v>
      </c>
      <c r="J774" s="85">
        <v>0</v>
      </c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</row>
    <row r="775" spans="1:21">
      <c r="A775" s="75"/>
      <c r="B775" s="81" t="str">
        <f t="shared" si="6"/>
        <v>월</v>
      </c>
      <c r="C775" s="81" t="str">
        <f t="shared" si="7"/>
        <v>26년 5월 2주차</v>
      </c>
      <c r="D775" s="82">
        <v>46146</v>
      </c>
      <c r="E775" s="76" t="s">
        <v>58</v>
      </c>
      <c r="F775" s="83" t="s">
        <v>2</v>
      </c>
      <c r="G775" s="75" t="s">
        <v>122</v>
      </c>
      <c r="H775" s="76">
        <v>4</v>
      </c>
      <c r="I775" s="84">
        <v>2</v>
      </c>
      <c r="J775" s="85">
        <v>124200</v>
      </c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</row>
    <row r="776" spans="1:21">
      <c r="A776" s="75"/>
      <c r="B776" s="81" t="str">
        <f t="shared" si="6"/>
        <v>월</v>
      </c>
      <c r="C776" s="81" t="str">
        <f t="shared" si="7"/>
        <v>26년 5월 2주차</v>
      </c>
      <c r="D776" s="82">
        <v>46146</v>
      </c>
      <c r="E776" s="76" t="s">
        <v>58</v>
      </c>
      <c r="F776" s="83" t="s">
        <v>2</v>
      </c>
      <c r="G776" s="75" t="s">
        <v>173</v>
      </c>
      <c r="H776" s="76">
        <v>1</v>
      </c>
      <c r="I776" s="84">
        <v>0</v>
      </c>
      <c r="J776" s="85">
        <v>0</v>
      </c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</row>
    <row r="777" spans="1:21">
      <c r="A777" s="75"/>
      <c r="B777" s="81" t="str">
        <f t="shared" si="6"/>
        <v>월</v>
      </c>
      <c r="C777" s="81" t="str">
        <f t="shared" si="7"/>
        <v>26년 5월 2주차</v>
      </c>
      <c r="D777" s="82">
        <v>46146</v>
      </c>
      <c r="E777" s="76" t="s">
        <v>58</v>
      </c>
      <c r="F777" s="83" t="s">
        <v>2</v>
      </c>
      <c r="G777" s="75" t="s">
        <v>118</v>
      </c>
      <c r="H777" s="76">
        <v>8</v>
      </c>
      <c r="I777" s="84">
        <v>0</v>
      </c>
      <c r="J777" s="85">
        <v>0</v>
      </c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</row>
    <row r="778" spans="1:21">
      <c r="A778" s="75"/>
      <c r="B778" s="81" t="str">
        <f t="shared" si="6"/>
        <v>월</v>
      </c>
      <c r="C778" s="81" t="str">
        <f t="shared" si="7"/>
        <v>26년 5월 2주차</v>
      </c>
      <c r="D778" s="82">
        <v>46146</v>
      </c>
      <c r="E778" s="76" t="s">
        <v>58</v>
      </c>
      <c r="F778" s="83" t="s">
        <v>2</v>
      </c>
      <c r="G778" s="75" t="s">
        <v>139</v>
      </c>
      <c r="H778" s="76">
        <v>2</v>
      </c>
      <c r="I778" s="84">
        <v>0</v>
      </c>
      <c r="J778" s="85">
        <v>0</v>
      </c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</row>
    <row r="779" spans="1:21">
      <c r="A779" s="75"/>
      <c r="B779" s="81" t="str">
        <f t="shared" si="6"/>
        <v>월</v>
      </c>
      <c r="C779" s="81" t="str">
        <f t="shared" si="7"/>
        <v>26년 5월 2주차</v>
      </c>
      <c r="D779" s="82">
        <v>46146</v>
      </c>
      <c r="E779" s="76" t="s">
        <v>58</v>
      </c>
      <c r="F779" s="83" t="s">
        <v>2</v>
      </c>
      <c r="G779" s="75" t="s">
        <v>140</v>
      </c>
      <c r="H779" s="76">
        <v>6</v>
      </c>
      <c r="I779" s="84">
        <v>0</v>
      </c>
      <c r="J779" s="85">
        <v>0</v>
      </c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</row>
    <row r="780" spans="1:21">
      <c r="A780" s="75"/>
      <c r="B780" s="81" t="str">
        <f t="shared" si="6"/>
        <v>월</v>
      </c>
      <c r="C780" s="81" t="str">
        <f t="shared" si="7"/>
        <v>26년 5월 2주차</v>
      </c>
      <c r="D780" s="82">
        <v>46146</v>
      </c>
      <c r="E780" s="76" t="s">
        <v>58</v>
      </c>
      <c r="F780" s="83" t="s">
        <v>2</v>
      </c>
      <c r="G780" s="75" t="s">
        <v>177</v>
      </c>
      <c r="H780" s="76">
        <v>13</v>
      </c>
      <c r="I780" s="84">
        <v>0</v>
      </c>
      <c r="J780" s="85">
        <v>0</v>
      </c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</row>
    <row r="781" spans="1:21">
      <c r="A781" s="75"/>
      <c r="B781" s="81" t="str">
        <f t="shared" si="6"/>
        <v>월</v>
      </c>
      <c r="C781" s="81" t="str">
        <f t="shared" si="7"/>
        <v>26년 5월 2주차</v>
      </c>
      <c r="D781" s="82">
        <v>46146</v>
      </c>
      <c r="E781" s="76" t="s">
        <v>58</v>
      </c>
      <c r="F781" s="83" t="s">
        <v>2</v>
      </c>
      <c r="G781" s="75" t="s">
        <v>101</v>
      </c>
      <c r="H781" s="76">
        <v>12</v>
      </c>
      <c r="I781" s="84">
        <v>0</v>
      </c>
      <c r="J781" s="85">
        <v>0</v>
      </c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</row>
    <row r="782" spans="1:21">
      <c r="A782" s="75"/>
      <c r="B782" s="81" t="str">
        <f t="shared" si="6"/>
        <v>월</v>
      </c>
      <c r="C782" s="81" t="str">
        <f t="shared" si="7"/>
        <v>26년 5월 2주차</v>
      </c>
      <c r="D782" s="82">
        <v>46146</v>
      </c>
      <c r="E782" s="76" t="s">
        <v>58</v>
      </c>
      <c r="F782" s="83" t="s">
        <v>2</v>
      </c>
      <c r="G782" s="75" t="s">
        <v>200</v>
      </c>
      <c r="H782" s="76">
        <v>1</v>
      </c>
      <c r="I782" s="84">
        <v>0</v>
      </c>
      <c r="J782" s="85">
        <v>0</v>
      </c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</row>
    <row r="783" spans="1:21">
      <c r="A783" s="75"/>
      <c r="B783" s="81" t="str">
        <f t="shared" si="6"/>
        <v>월</v>
      </c>
      <c r="C783" s="81" t="str">
        <f t="shared" si="7"/>
        <v>26년 5월 2주차</v>
      </c>
      <c r="D783" s="82">
        <v>46146</v>
      </c>
      <c r="E783" s="76" t="s">
        <v>58</v>
      </c>
      <c r="F783" s="83" t="s">
        <v>2</v>
      </c>
      <c r="G783" s="75" t="s">
        <v>121</v>
      </c>
      <c r="H783" s="76">
        <v>1</v>
      </c>
      <c r="I783" s="84">
        <v>0</v>
      </c>
      <c r="J783" s="85">
        <v>0</v>
      </c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</row>
    <row r="784" spans="1:21">
      <c r="A784" s="75"/>
      <c r="B784" s="81" t="str">
        <f t="shared" si="6"/>
        <v>월</v>
      </c>
      <c r="C784" s="81" t="str">
        <f t="shared" si="7"/>
        <v>26년 5월 2주차</v>
      </c>
      <c r="D784" s="82">
        <v>46146</v>
      </c>
      <c r="E784" s="76" t="s">
        <v>58</v>
      </c>
      <c r="F784" s="83" t="s">
        <v>2</v>
      </c>
      <c r="G784" s="75" t="s">
        <v>161</v>
      </c>
      <c r="H784" s="76">
        <v>6</v>
      </c>
      <c r="I784" s="84">
        <v>0</v>
      </c>
      <c r="J784" s="85">
        <v>0</v>
      </c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</row>
    <row r="785" spans="1:21">
      <c r="A785" s="75"/>
      <c r="B785" s="81" t="str">
        <f t="shared" si="6"/>
        <v>월</v>
      </c>
      <c r="C785" s="81" t="str">
        <f t="shared" si="7"/>
        <v>26년 5월 2주차</v>
      </c>
      <c r="D785" s="82">
        <v>46146</v>
      </c>
      <c r="E785" s="76" t="s">
        <v>58</v>
      </c>
      <c r="F785" s="83" t="s">
        <v>2</v>
      </c>
      <c r="G785" s="75" t="s">
        <v>98</v>
      </c>
      <c r="H785" s="76">
        <v>1</v>
      </c>
      <c r="I785" s="84">
        <v>0</v>
      </c>
      <c r="J785" s="85">
        <v>0</v>
      </c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</row>
    <row r="786" spans="1:21">
      <c r="A786" s="75"/>
      <c r="B786" s="81" t="str">
        <f t="shared" si="6"/>
        <v>월</v>
      </c>
      <c r="C786" s="81" t="str">
        <f t="shared" si="7"/>
        <v>26년 5월 2주차</v>
      </c>
      <c r="D786" s="82">
        <v>46146</v>
      </c>
      <c r="E786" s="76" t="s">
        <v>58</v>
      </c>
      <c r="F786" s="83" t="s">
        <v>2</v>
      </c>
      <c r="G786" s="75" t="s">
        <v>150</v>
      </c>
      <c r="H786" s="76">
        <v>5</v>
      </c>
      <c r="I786" s="84">
        <v>0</v>
      </c>
      <c r="J786" s="85">
        <v>0</v>
      </c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</row>
    <row r="787" spans="1:21">
      <c r="A787" s="75"/>
      <c r="B787" s="81" t="str">
        <f t="shared" si="6"/>
        <v>월</v>
      </c>
      <c r="C787" s="81" t="str">
        <f t="shared" si="7"/>
        <v>26년 5월 2주차</v>
      </c>
      <c r="D787" s="82">
        <v>46146</v>
      </c>
      <c r="E787" s="76" t="s">
        <v>58</v>
      </c>
      <c r="F787" s="83" t="s">
        <v>2</v>
      </c>
      <c r="G787" s="75" t="s">
        <v>204</v>
      </c>
      <c r="H787" s="76">
        <v>1</v>
      </c>
      <c r="I787" s="84">
        <v>0</v>
      </c>
      <c r="J787" s="85">
        <v>0</v>
      </c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</row>
    <row r="788" spans="1:21">
      <c r="A788" s="75"/>
      <c r="B788" s="81" t="str">
        <f t="shared" si="6"/>
        <v>월</v>
      </c>
      <c r="C788" s="81" t="str">
        <f t="shared" si="7"/>
        <v>26년 5월 2주차</v>
      </c>
      <c r="D788" s="82">
        <v>46146</v>
      </c>
      <c r="E788" s="76" t="s">
        <v>58</v>
      </c>
      <c r="F788" s="83" t="s">
        <v>2</v>
      </c>
      <c r="G788" s="75" t="s">
        <v>114</v>
      </c>
      <c r="H788" s="76">
        <v>5</v>
      </c>
      <c r="I788" s="84">
        <v>0</v>
      </c>
      <c r="J788" s="85">
        <v>0</v>
      </c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</row>
    <row r="789" spans="1:21">
      <c r="A789" s="75"/>
      <c r="B789" s="81" t="str">
        <f t="shared" si="6"/>
        <v>월</v>
      </c>
      <c r="C789" s="81" t="str">
        <f t="shared" si="7"/>
        <v>26년 5월 2주차</v>
      </c>
      <c r="D789" s="82">
        <v>46146</v>
      </c>
      <c r="E789" s="76" t="s">
        <v>58</v>
      </c>
      <c r="F789" s="83" t="s">
        <v>2</v>
      </c>
      <c r="G789" s="75" t="s">
        <v>109</v>
      </c>
      <c r="H789" s="76">
        <v>9</v>
      </c>
      <c r="I789" s="84">
        <v>4</v>
      </c>
      <c r="J789" s="85">
        <v>464400</v>
      </c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</row>
    <row r="790" spans="1:21">
      <c r="A790" s="75"/>
      <c r="B790" s="81" t="str">
        <f t="shared" si="6"/>
        <v>월</v>
      </c>
      <c r="C790" s="81" t="str">
        <f t="shared" si="7"/>
        <v>26년 5월 2주차</v>
      </c>
      <c r="D790" s="82">
        <v>46146</v>
      </c>
      <c r="E790" s="76" t="s">
        <v>58</v>
      </c>
      <c r="F790" s="83" t="s">
        <v>2</v>
      </c>
      <c r="G790" s="75" t="s">
        <v>214</v>
      </c>
      <c r="H790" s="76">
        <v>2</v>
      </c>
      <c r="I790" s="84">
        <v>0</v>
      </c>
      <c r="J790" s="85">
        <v>0</v>
      </c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</row>
    <row r="791" spans="1:21">
      <c r="A791" s="75"/>
      <c r="B791" s="81" t="str">
        <f t="shared" si="6"/>
        <v>월</v>
      </c>
      <c r="C791" s="81" t="str">
        <f t="shared" si="7"/>
        <v>26년 5월 2주차</v>
      </c>
      <c r="D791" s="82">
        <v>46146</v>
      </c>
      <c r="E791" s="76" t="s">
        <v>58</v>
      </c>
      <c r="F791" s="83" t="s">
        <v>2</v>
      </c>
      <c r="G791" s="75" t="s">
        <v>119</v>
      </c>
      <c r="H791" s="76">
        <v>1</v>
      </c>
      <c r="I791" s="84">
        <v>0</v>
      </c>
      <c r="J791" s="85">
        <v>0</v>
      </c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</row>
    <row r="792" spans="1:21">
      <c r="A792" s="75"/>
      <c r="B792" s="81" t="str">
        <f t="shared" si="6"/>
        <v>월</v>
      </c>
      <c r="C792" s="81" t="str">
        <f t="shared" si="7"/>
        <v>26년 5월 2주차</v>
      </c>
      <c r="D792" s="82">
        <v>46146</v>
      </c>
      <c r="E792" s="76" t="s">
        <v>58</v>
      </c>
      <c r="F792" s="83" t="s">
        <v>2</v>
      </c>
      <c r="G792" s="75" t="s">
        <v>93</v>
      </c>
      <c r="H792" s="76">
        <v>11</v>
      </c>
      <c r="I792" s="84">
        <v>0</v>
      </c>
      <c r="J792" s="85">
        <v>0</v>
      </c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</row>
    <row r="793" spans="1:21">
      <c r="A793" s="75"/>
      <c r="B793" s="81" t="str">
        <f t="shared" si="6"/>
        <v>월</v>
      </c>
      <c r="C793" s="81" t="str">
        <f t="shared" si="7"/>
        <v>26년 5월 2주차</v>
      </c>
      <c r="D793" s="82">
        <v>46146</v>
      </c>
      <c r="E793" s="76" t="s">
        <v>58</v>
      </c>
      <c r="F793" s="83" t="s">
        <v>2</v>
      </c>
      <c r="G793" s="75" t="s">
        <v>100</v>
      </c>
      <c r="H793" s="76">
        <v>1</v>
      </c>
      <c r="I793" s="84">
        <v>0</v>
      </c>
      <c r="J793" s="85">
        <v>0</v>
      </c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</row>
    <row r="794" spans="1:21">
      <c r="A794" s="75"/>
      <c r="B794" s="81" t="str">
        <f t="shared" si="6"/>
        <v>월</v>
      </c>
      <c r="C794" s="81" t="str">
        <f t="shared" si="7"/>
        <v>26년 5월 2주차</v>
      </c>
      <c r="D794" s="82">
        <v>46146</v>
      </c>
      <c r="E794" s="76" t="s">
        <v>58</v>
      </c>
      <c r="F794" s="83" t="s">
        <v>2</v>
      </c>
      <c r="G794" s="75" t="s">
        <v>143</v>
      </c>
      <c r="H794" s="76">
        <v>6</v>
      </c>
      <c r="I794" s="84">
        <v>0</v>
      </c>
      <c r="J794" s="85">
        <v>0</v>
      </c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</row>
    <row r="795" spans="1:21">
      <c r="A795" s="75"/>
      <c r="B795" s="81" t="str">
        <f t="shared" si="6"/>
        <v>월</v>
      </c>
      <c r="C795" s="81" t="str">
        <f t="shared" si="7"/>
        <v>26년 5월 2주차</v>
      </c>
      <c r="D795" s="82">
        <v>46146</v>
      </c>
      <c r="E795" s="76" t="s">
        <v>58</v>
      </c>
      <c r="F795" s="83" t="s">
        <v>2</v>
      </c>
      <c r="G795" s="75" t="s">
        <v>90</v>
      </c>
      <c r="H795" s="76">
        <v>1</v>
      </c>
      <c r="I795" s="84">
        <v>0</v>
      </c>
      <c r="J795" s="85">
        <v>0</v>
      </c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</row>
    <row r="796" spans="1:21">
      <c r="A796" s="75"/>
      <c r="B796" s="81" t="str">
        <f t="shared" si="6"/>
        <v>월</v>
      </c>
      <c r="C796" s="81" t="str">
        <f t="shared" si="7"/>
        <v>26년 5월 2주차</v>
      </c>
      <c r="D796" s="82">
        <v>46146</v>
      </c>
      <c r="E796" s="76" t="s">
        <v>58</v>
      </c>
      <c r="F796" s="83" t="s">
        <v>2</v>
      </c>
      <c r="G796" s="75" t="s">
        <v>116</v>
      </c>
      <c r="H796" s="76">
        <v>0</v>
      </c>
      <c r="I796" s="84">
        <v>1</v>
      </c>
      <c r="J796" s="85">
        <v>62100</v>
      </c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</row>
    <row r="797" spans="1:21">
      <c r="A797" s="75"/>
      <c r="B797" s="81" t="str">
        <f t="shared" si="6"/>
        <v>월</v>
      </c>
      <c r="C797" s="81" t="str">
        <f t="shared" si="7"/>
        <v>26년 5월 2주차</v>
      </c>
      <c r="D797" s="82">
        <v>46146</v>
      </c>
      <c r="E797" s="76" t="s">
        <v>58</v>
      </c>
      <c r="F797" s="83" t="s">
        <v>2</v>
      </c>
      <c r="G797" s="75" t="s">
        <v>106</v>
      </c>
      <c r="H797" s="76">
        <v>0</v>
      </c>
      <c r="I797" s="84">
        <v>2</v>
      </c>
      <c r="J797" s="85">
        <v>238000</v>
      </c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</row>
    <row r="798" spans="1:21">
      <c r="A798" s="75"/>
      <c r="B798" s="81" t="str">
        <f t="shared" si="6"/>
        <v>월</v>
      </c>
      <c r="C798" s="81" t="str">
        <f t="shared" si="7"/>
        <v>26년 5월 2주차</v>
      </c>
      <c r="D798" s="82">
        <v>46146</v>
      </c>
      <c r="E798" s="76" t="s">
        <v>58</v>
      </c>
      <c r="F798" s="83" t="s">
        <v>2</v>
      </c>
      <c r="G798" s="75" t="s">
        <v>169</v>
      </c>
      <c r="H798" s="76">
        <v>5</v>
      </c>
      <c r="I798" s="84">
        <v>0</v>
      </c>
      <c r="J798" s="85">
        <v>0</v>
      </c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</row>
    <row r="799" spans="1:21">
      <c r="A799" s="75"/>
      <c r="B799" s="81" t="str">
        <f t="shared" si="6"/>
        <v>월</v>
      </c>
      <c r="C799" s="81" t="str">
        <f t="shared" si="7"/>
        <v>26년 5월 2주차</v>
      </c>
      <c r="D799" s="82">
        <v>46146</v>
      </c>
      <c r="E799" s="76" t="s">
        <v>58</v>
      </c>
      <c r="F799" s="83" t="s">
        <v>2</v>
      </c>
      <c r="G799" s="75" t="s">
        <v>215</v>
      </c>
      <c r="H799" s="76">
        <v>5</v>
      </c>
      <c r="I799" s="84">
        <v>0</v>
      </c>
      <c r="J799" s="85">
        <v>0</v>
      </c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</row>
    <row r="800" spans="1:21">
      <c r="A800" s="75"/>
      <c r="B800" s="81" t="str">
        <f t="shared" si="6"/>
        <v>월</v>
      </c>
      <c r="C800" s="81" t="str">
        <f t="shared" si="7"/>
        <v>26년 5월 2주차</v>
      </c>
      <c r="D800" s="82">
        <v>46146</v>
      </c>
      <c r="E800" s="76" t="s">
        <v>58</v>
      </c>
      <c r="F800" s="83" t="s">
        <v>2</v>
      </c>
      <c r="G800" s="75" t="s">
        <v>144</v>
      </c>
      <c r="H800" s="76">
        <v>1</v>
      </c>
      <c r="I800" s="84">
        <v>0</v>
      </c>
      <c r="J800" s="85">
        <v>0</v>
      </c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</row>
    <row r="801" spans="1:21">
      <c r="A801" s="75"/>
      <c r="B801" s="81" t="str">
        <f t="shared" si="6"/>
        <v>월</v>
      </c>
      <c r="C801" s="81" t="str">
        <f t="shared" si="7"/>
        <v>26년 5월 2주차</v>
      </c>
      <c r="D801" s="82">
        <v>46146</v>
      </c>
      <c r="E801" s="76" t="s">
        <v>58</v>
      </c>
      <c r="F801" s="83" t="s">
        <v>2</v>
      </c>
      <c r="G801" s="75" t="s">
        <v>198</v>
      </c>
      <c r="H801" s="76">
        <v>1</v>
      </c>
      <c r="I801" s="84">
        <v>0</v>
      </c>
      <c r="J801" s="85">
        <v>0</v>
      </c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</row>
    <row r="802" spans="1:21">
      <c r="A802" s="75"/>
      <c r="B802" s="81" t="str">
        <f t="shared" si="6"/>
        <v>월</v>
      </c>
      <c r="C802" s="81" t="str">
        <f t="shared" si="7"/>
        <v>26년 5월 2주차</v>
      </c>
      <c r="D802" s="82">
        <v>46146</v>
      </c>
      <c r="E802" s="76" t="s">
        <v>58</v>
      </c>
      <c r="F802" s="83" t="s">
        <v>2</v>
      </c>
      <c r="G802" s="75" t="s">
        <v>170</v>
      </c>
      <c r="H802" s="76">
        <v>1</v>
      </c>
      <c r="I802" s="84">
        <v>0</v>
      </c>
      <c r="J802" s="85">
        <v>0</v>
      </c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</row>
    <row r="803" spans="1:21">
      <c r="A803" s="75"/>
      <c r="B803" s="81" t="str">
        <f t="shared" si="6"/>
        <v>월</v>
      </c>
      <c r="C803" s="81" t="str">
        <f t="shared" si="7"/>
        <v>26년 5월 2주차</v>
      </c>
      <c r="D803" s="82">
        <v>46146</v>
      </c>
      <c r="E803" s="76" t="s">
        <v>58</v>
      </c>
      <c r="F803" s="83" t="s">
        <v>2</v>
      </c>
      <c r="G803" s="75" t="s">
        <v>92</v>
      </c>
      <c r="H803" s="76">
        <v>3</v>
      </c>
      <c r="I803" s="84">
        <v>1</v>
      </c>
      <c r="J803" s="85">
        <v>149000</v>
      </c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</row>
    <row r="804" spans="1:21">
      <c r="A804" s="75"/>
      <c r="B804" s="81" t="str">
        <f t="shared" si="6"/>
        <v>월</v>
      </c>
      <c r="C804" s="81" t="str">
        <f t="shared" si="7"/>
        <v>26년 5월 2주차</v>
      </c>
      <c r="D804" s="82">
        <v>46147</v>
      </c>
      <c r="E804" s="76" t="s">
        <v>58</v>
      </c>
      <c r="F804" s="83" t="s">
        <v>2</v>
      </c>
      <c r="G804" s="75" t="s">
        <v>109</v>
      </c>
      <c r="H804" s="76">
        <v>10</v>
      </c>
      <c r="I804" s="84">
        <v>2</v>
      </c>
      <c r="J804" s="85">
        <v>232200</v>
      </c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</row>
    <row r="805" spans="1:21">
      <c r="A805" s="75"/>
      <c r="B805" s="81" t="str">
        <f t="shared" si="6"/>
        <v>월</v>
      </c>
      <c r="C805" s="81" t="str">
        <f t="shared" si="7"/>
        <v>26년 5월 2주차</v>
      </c>
      <c r="D805" s="82">
        <v>46147</v>
      </c>
      <c r="E805" s="76" t="s">
        <v>58</v>
      </c>
      <c r="F805" s="83" t="s">
        <v>2</v>
      </c>
      <c r="G805" s="75" t="s">
        <v>216</v>
      </c>
      <c r="H805" s="76">
        <v>8</v>
      </c>
      <c r="I805" s="84">
        <v>1</v>
      </c>
      <c r="J805" s="85">
        <v>96000</v>
      </c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</row>
    <row r="806" spans="1:21">
      <c r="A806" s="75"/>
      <c r="B806" s="81" t="str">
        <f t="shared" si="6"/>
        <v>월</v>
      </c>
      <c r="C806" s="81" t="str">
        <f t="shared" si="7"/>
        <v>26년 5월 2주차</v>
      </c>
      <c r="D806" s="82">
        <v>46147</v>
      </c>
      <c r="E806" s="76" t="s">
        <v>58</v>
      </c>
      <c r="F806" s="83" t="s">
        <v>2</v>
      </c>
      <c r="G806" s="75" t="s">
        <v>93</v>
      </c>
      <c r="H806" s="76">
        <v>9</v>
      </c>
      <c r="I806" s="84">
        <v>1</v>
      </c>
      <c r="J806" s="85">
        <v>139000</v>
      </c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</row>
    <row r="807" spans="1:21">
      <c r="A807" s="75"/>
      <c r="B807" s="81" t="str">
        <f t="shared" si="6"/>
        <v>월</v>
      </c>
      <c r="C807" s="81" t="str">
        <f t="shared" si="7"/>
        <v>26년 5월 2주차</v>
      </c>
      <c r="D807" s="82">
        <v>46147</v>
      </c>
      <c r="E807" s="76" t="s">
        <v>58</v>
      </c>
      <c r="F807" s="83" t="s">
        <v>2</v>
      </c>
      <c r="G807" s="75" t="s">
        <v>211</v>
      </c>
      <c r="H807" s="76">
        <v>1</v>
      </c>
      <c r="I807" s="84">
        <v>0</v>
      </c>
      <c r="J807" s="85">
        <v>0</v>
      </c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</row>
    <row r="808" spans="1:21">
      <c r="A808" s="75"/>
      <c r="B808" s="81" t="str">
        <f t="shared" si="6"/>
        <v>월</v>
      </c>
      <c r="C808" s="81" t="str">
        <f t="shared" si="7"/>
        <v>26년 5월 2주차</v>
      </c>
      <c r="D808" s="82">
        <v>46147</v>
      </c>
      <c r="E808" s="76" t="s">
        <v>58</v>
      </c>
      <c r="F808" s="83" t="s">
        <v>2</v>
      </c>
      <c r="G808" s="75" t="s">
        <v>217</v>
      </c>
      <c r="H808" s="76">
        <v>1</v>
      </c>
      <c r="I808" s="84">
        <v>0</v>
      </c>
      <c r="J808" s="85">
        <v>0</v>
      </c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</row>
    <row r="809" spans="1:21">
      <c r="A809" s="75"/>
      <c r="B809" s="81" t="str">
        <f t="shared" si="6"/>
        <v>월</v>
      </c>
      <c r="C809" s="81" t="str">
        <f t="shared" si="7"/>
        <v>26년 5월 2주차</v>
      </c>
      <c r="D809" s="82">
        <v>46147</v>
      </c>
      <c r="E809" s="76" t="s">
        <v>58</v>
      </c>
      <c r="F809" s="83" t="s">
        <v>2</v>
      </c>
      <c r="G809" s="75" t="s">
        <v>218</v>
      </c>
      <c r="H809" s="76">
        <v>1</v>
      </c>
      <c r="I809" s="84">
        <v>0</v>
      </c>
      <c r="J809" s="85">
        <v>0</v>
      </c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</row>
    <row r="810" spans="1:21">
      <c r="A810" s="75"/>
      <c r="B810" s="81" t="str">
        <f t="shared" si="6"/>
        <v>월</v>
      </c>
      <c r="C810" s="81" t="str">
        <f t="shared" si="7"/>
        <v>26년 5월 2주차</v>
      </c>
      <c r="D810" s="82">
        <v>46147</v>
      </c>
      <c r="E810" s="76" t="s">
        <v>58</v>
      </c>
      <c r="F810" s="83" t="s">
        <v>2</v>
      </c>
      <c r="G810" s="75" t="s">
        <v>202</v>
      </c>
      <c r="H810" s="76">
        <v>4</v>
      </c>
      <c r="I810" s="84">
        <v>0</v>
      </c>
      <c r="J810" s="85">
        <v>0</v>
      </c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</row>
    <row r="811" spans="1:21">
      <c r="A811" s="75"/>
      <c r="B811" s="81" t="str">
        <f t="shared" si="6"/>
        <v>월</v>
      </c>
      <c r="C811" s="81" t="str">
        <f t="shared" si="7"/>
        <v>26년 5월 2주차</v>
      </c>
      <c r="D811" s="82">
        <v>46147</v>
      </c>
      <c r="E811" s="76" t="s">
        <v>58</v>
      </c>
      <c r="F811" s="83" t="s">
        <v>2</v>
      </c>
      <c r="G811" s="75" t="s">
        <v>137</v>
      </c>
      <c r="H811" s="76">
        <v>1</v>
      </c>
      <c r="I811" s="84">
        <v>0</v>
      </c>
      <c r="J811" s="85">
        <v>0</v>
      </c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</row>
    <row r="812" spans="1:21">
      <c r="A812" s="75"/>
      <c r="B812" s="81" t="str">
        <f t="shared" si="6"/>
        <v>월</v>
      </c>
      <c r="C812" s="81" t="str">
        <f t="shared" si="7"/>
        <v>26년 5월 2주차</v>
      </c>
      <c r="D812" s="82">
        <v>46147</v>
      </c>
      <c r="E812" s="76" t="s">
        <v>58</v>
      </c>
      <c r="F812" s="83" t="s">
        <v>2</v>
      </c>
      <c r="G812" s="75" t="s">
        <v>219</v>
      </c>
      <c r="H812" s="76">
        <v>1</v>
      </c>
      <c r="I812" s="84">
        <v>0</v>
      </c>
      <c r="J812" s="85">
        <v>0</v>
      </c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</row>
    <row r="813" spans="1:21">
      <c r="A813" s="75"/>
      <c r="B813" s="81" t="str">
        <f t="shared" si="6"/>
        <v>월</v>
      </c>
      <c r="C813" s="81" t="str">
        <f t="shared" si="7"/>
        <v>26년 5월 2주차</v>
      </c>
      <c r="D813" s="82">
        <v>46147</v>
      </c>
      <c r="E813" s="76" t="s">
        <v>58</v>
      </c>
      <c r="F813" s="83" t="s">
        <v>2</v>
      </c>
      <c r="G813" s="75" t="s">
        <v>220</v>
      </c>
      <c r="H813" s="76">
        <v>1</v>
      </c>
      <c r="I813" s="84">
        <v>0</v>
      </c>
      <c r="J813" s="85">
        <v>0</v>
      </c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</row>
    <row r="814" spans="1:21">
      <c r="A814" s="75"/>
      <c r="B814" s="81" t="str">
        <f t="shared" si="6"/>
        <v>월</v>
      </c>
      <c r="C814" s="81" t="str">
        <f t="shared" si="7"/>
        <v>26년 5월 2주차</v>
      </c>
      <c r="D814" s="82">
        <v>46147</v>
      </c>
      <c r="E814" s="76" t="s">
        <v>58</v>
      </c>
      <c r="F814" s="83" t="s">
        <v>2</v>
      </c>
      <c r="G814" s="75" t="s">
        <v>184</v>
      </c>
      <c r="H814" s="76">
        <v>1</v>
      </c>
      <c r="I814" s="84">
        <v>0</v>
      </c>
      <c r="J814" s="85">
        <v>0</v>
      </c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</row>
    <row r="815" spans="1:21">
      <c r="A815" s="75"/>
      <c r="B815" s="81" t="str">
        <f t="shared" si="6"/>
        <v>월</v>
      </c>
      <c r="C815" s="81" t="str">
        <f t="shared" si="7"/>
        <v>26년 5월 2주차</v>
      </c>
      <c r="D815" s="82">
        <v>46147</v>
      </c>
      <c r="E815" s="76" t="s">
        <v>58</v>
      </c>
      <c r="F815" s="83" t="s">
        <v>2</v>
      </c>
      <c r="G815" s="75" t="s">
        <v>212</v>
      </c>
      <c r="H815" s="76">
        <v>18</v>
      </c>
      <c r="I815" s="84">
        <v>0</v>
      </c>
      <c r="J815" s="85">
        <v>0</v>
      </c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</row>
    <row r="816" spans="1:21">
      <c r="A816" s="75"/>
      <c r="B816" s="81" t="str">
        <f t="shared" si="6"/>
        <v>월</v>
      </c>
      <c r="C816" s="81" t="str">
        <f t="shared" si="7"/>
        <v>26년 5월 2주차</v>
      </c>
      <c r="D816" s="82">
        <v>46147</v>
      </c>
      <c r="E816" s="76" t="s">
        <v>58</v>
      </c>
      <c r="F816" s="83" t="s">
        <v>2</v>
      </c>
      <c r="G816" s="75" t="s">
        <v>221</v>
      </c>
      <c r="H816" s="76">
        <v>1</v>
      </c>
      <c r="I816" s="84">
        <v>0</v>
      </c>
      <c r="J816" s="85">
        <v>0</v>
      </c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</row>
    <row r="817" spans="1:21">
      <c r="A817" s="75"/>
      <c r="B817" s="81" t="str">
        <f t="shared" si="6"/>
        <v>월</v>
      </c>
      <c r="C817" s="81" t="str">
        <f t="shared" si="7"/>
        <v>26년 5월 2주차</v>
      </c>
      <c r="D817" s="82">
        <v>46147</v>
      </c>
      <c r="E817" s="76" t="s">
        <v>58</v>
      </c>
      <c r="F817" s="83" t="s">
        <v>2</v>
      </c>
      <c r="G817" s="75" t="s">
        <v>198</v>
      </c>
      <c r="H817" s="76">
        <v>11</v>
      </c>
      <c r="I817" s="84">
        <v>0</v>
      </c>
      <c r="J817" s="85">
        <v>0</v>
      </c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</row>
    <row r="818" spans="1:21">
      <c r="A818" s="75"/>
      <c r="B818" s="81" t="str">
        <f t="shared" si="6"/>
        <v>월</v>
      </c>
      <c r="C818" s="81" t="str">
        <f t="shared" si="7"/>
        <v>26년 5월 2주차</v>
      </c>
      <c r="D818" s="82">
        <v>46147</v>
      </c>
      <c r="E818" s="76" t="s">
        <v>58</v>
      </c>
      <c r="F818" s="83" t="s">
        <v>2</v>
      </c>
      <c r="G818" s="75" t="s">
        <v>122</v>
      </c>
      <c r="H818" s="76">
        <v>14</v>
      </c>
      <c r="I818" s="84">
        <v>0</v>
      </c>
      <c r="J818" s="85">
        <v>0</v>
      </c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</row>
    <row r="819" spans="1:21">
      <c r="A819" s="75"/>
      <c r="B819" s="81" t="str">
        <f t="shared" si="6"/>
        <v>월</v>
      </c>
      <c r="C819" s="81" t="str">
        <f t="shared" si="7"/>
        <v>26년 5월 2주차</v>
      </c>
      <c r="D819" s="82">
        <v>46147</v>
      </c>
      <c r="E819" s="76" t="s">
        <v>58</v>
      </c>
      <c r="F819" s="83" t="s">
        <v>2</v>
      </c>
      <c r="G819" s="75" t="s">
        <v>169</v>
      </c>
      <c r="H819" s="76">
        <v>1</v>
      </c>
      <c r="I819" s="84">
        <v>0</v>
      </c>
      <c r="J819" s="85">
        <v>0</v>
      </c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</row>
    <row r="820" spans="1:21">
      <c r="A820" s="75"/>
      <c r="B820" s="81" t="str">
        <f t="shared" si="6"/>
        <v>월</v>
      </c>
      <c r="C820" s="81" t="str">
        <f t="shared" si="7"/>
        <v>26년 5월 2주차</v>
      </c>
      <c r="D820" s="82">
        <v>46147</v>
      </c>
      <c r="E820" s="76" t="s">
        <v>58</v>
      </c>
      <c r="F820" s="83" t="s">
        <v>2</v>
      </c>
      <c r="G820" s="75" t="s">
        <v>145</v>
      </c>
      <c r="H820" s="76">
        <v>1</v>
      </c>
      <c r="I820" s="84">
        <v>0</v>
      </c>
      <c r="J820" s="85">
        <v>0</v>
      </c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</row>
    <row r="821" spans="1:21">
      <c r="A821" s="75"/>
      <c r="B821" s="81" t="str">
        <f t="shared" si="6"/>
        <v>월</v>
      </c>
      <c r="C821" s="81" t="str">
        <f t="shared" si="7"/>
        <v>26년 5월 2주차</v>
      </c>
      <c r="D821" s="82">
        <v>46147</v>
      </c>
      <c r="E821" s="76" t="s">
        <v>58</v>
      </c>
      <c r="F821" s="83" t="s">
        <v>2</v>
      </c>
      <c r="G821" s="75" t="s">
        <v>177</v>
      </c>
      <c r="H821" s="76">
        <v>1</v>
      </c>
      <c r="I821" s="84">
        <v>0</v>
      </c>
      <c r="J821" s="85">
        <v>0</v>
      </c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</row>
    <row r="822" spans="1:21">
      <c r="A822" s="75"/>
      <c r="B822" s="81" t="str">
        <f t="shared" si="6"/>
        <v>월</v>
      </c>
      <c r="C822" s="81" t="str">
        <f t="shared" si="7"/>
        <v>26년 5월 2주차</v>
      </c>
      <c r="D822" s="82">
        <v>46147</v>
      </c>
      <c r="E822" s="76" t="s">
        <v>58</v>
      </c>
      <c r="F822" s="83" t="s">
        <v>2</v>
      </c>
      <c r="G822" s="75" t="s">
        <v>190</v>
      </c>
      <c r="H822" s="76">
        <v>1</v>
      </c>
      <c r="I822" s="84">
        <v>0</v>
      </c>
      <c r="J822" s="85">
        <v>0</v>
      </c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</row>
    <row r="823" spans="1:21">
      <c r="A823" s="75"/>
      <c r="B823" s="81" t="str">
        <f t="shared" si="6"/>
        <v>월</v>
      </c>
      <c r="C823" s="81" t="str">
        <f t="shared" si="7"/>
        <v>26년 5월 2주차</v>
      </c>
      <c r="D823" s="82">
        <v>46147</v>
      </c>
      <c r="E823" s="76" t="s">
        <v>58</v>
      </c>
      <c r="F823" s="83" t="s">
        <v>2</v>
      </c>
      <c r="G823" s="75" t="s">
        <v>108</v>
      </c>
      <c r="H823" s="76">
        <v>7</v>
      </c>
      <c r="I823" s="84">
        <v>1</v>
      </c>
      <c r="J823" s="85">
        <v>152100</v>
      </c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</row>
    <row r="824" spans="1:21">
      <c r="A824" s="75"/>
      <c r="B824" s="81" t="str">
        <f t="shared" si="6"/>
        <v>월</v>
      </c>
      <c r="C824" s="81" t="str">
        <f t="shared" si="7"/>
        <v>26년 5월 2주차</v>
      </c>
      <c r="D824" s="82">
        <v>46147</v>
      </c>
      <c r="E824" s="76" t="s">
        <v>58</v>
      </c>
      <c r="F824" s="83" t="s">
        <v>2</v>
      </c>
      <c r="G824" s="75" t="s">
        <v>144</v>
      </c>
      <c r="H824" s="76">
        <v>6</v>
      </c>
      <c r="I824" s="84">
        <v>1</v>
      </c>
      <c r="J824" s="85">
        <v>125100</v>
      </c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</row>
    <row r="825" spans="1:21">
      <c r="A825" s="75"/>
      <c r="B825" s="81" t="str">
        <f t="shared" si="6"/>
        <v>월</v>
      </c>
      <c r="C825" s="81" t="str">
        <f t="shared" si="7"/>
        <v>26년 5월 2주차</v>
      </c>
      <c r="D825" s="82">
        <v>46147</v>
      </c>
      <c r="E825" s="76" t="s">
        <v>58</v>
      </c>
      <c r="F825" s="83" t="s">
        <v>2</v>
      </c>
      <c r="G825" s="75" t="s">
        <v>142</v>
      </c>
      <c r="H825" s="76">
        <v>4</v>
      </c>
      <c r="I825" s="84">
        <v>0</v>
      </c>
      <c r="J825" s="85">
        <v>0</v>
      </c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</row>
    <row r="826" spans="1:21">
      <c r="A826" s="75"/>
      <c r="B826" s="81" t="str">
        <f t="shared" si="6"/>
        <v>월</v>
      </c>
      <c r="C826" s="81" t="str">
        <f t="shared" si="7"/>
        <v>26년 5월 2주차</v>
      </c>
      <c r="D826" s="82">
        <v>46147</v>
      </c>
      <c r="E826" s="76" t="s">
        <v>58</v>
      </c>
      <c r="F826" s="83" t="s">
        <v>2</v>
      </c>
      <c r="G826" s="75" t="s">
        <v>143</v>
      </c>
      <c r="H826" s="76">
        <v>13</v>
      </c>
      <c r="I826" s="84">
        <v>0</v>
      </c>
      <c r="J826" s="85">
        <v>0</v>
      </c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</row>
    <row r="827" spans="1:21">
      <c r="A827" s="75"/>
      <c r="B827" s="81" t="str">
        <f t="shared" si="6"/>
        <v>월</v>
      </c>
      <c r="C827" s="81" t="str">
        <f t="shared" si="7"/>
        <v>26년 5월 2주차</v>
      </c>
      <c r="D827" s="82">
        <v>46147</v>
      </c>
      <c r="E827" s="76" t="s">
        <v>58</v>
      </c>
      <c r="F827" s="83" t="s">
        <v>2</v>
      </c>
      <c r="G827" s="75" t="s">
        <v>111</v>
      </c>
      <c r="H827" s="76">
        <v>4</v>
      </c>
      <c r="I827" s="84">
        <v>0</v>
      </c>
      <c r="J827" s="85">
        <v>0</v>
      </c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</row>
    <row r="828" spans="1:21">
      <c r="A828" s="75"/>
      <c r="B828" s="81" t="str">
        <f t="shared" si="6"/>
        <v>월</v>
      </c>
      <c r="C828" s="81" t="str">
        <f t="shared" si="7"/>
        <v>26년 5월 2주차</v>
      </c>
      <c r="D828" s="82">
        <v>46147</v>
      </c>
      <c r="E828" s="76" t="s">
        <v>58</v>
      </c>
      <c r="F828" s="83" t="s">
        <v>2</v>
      </c>
      <c r="G828" s="75" t="s">
        <v>209</v>
      </c>
      <c r="H828" s="76">
        <v>10</v>
      </c>
      <c r="I828" s="84">
        <v>0</v>
      </c>
      <c r="J828" s="85">
        <v>0</v>
      </c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</row>
    <row r="829" spans="1:21">
      <c r="A829" s="75"/>
      <c r="B829" s="81" t="str">
        <f t="shared" si="6"/>
        <v>월</v>
      </c>
      <c r="C829" s="81" t="str">
        <f t="shared" si="7"/>
        <v>26년 5월 2주차</v>
      </c>
      <c r="D829" s="82">
        <v>46147</v>
      </c>
      <c r="E829" s="76" t="s">
        <v>58</v>
      </c>
      <c r="F829" s="83" t="s">
        <v>2</v>
      </c>
      <c r="G829" s="75" t="s">
        <v>173</v>
      </c>
      <c r="H829" s="76">
        <v>5</v>
      </c>
      <c r="I829" s="84">
        <v>0</v>
      </c>
      <c r="J829" s="85">
        <v>0</v>
      </c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</row>
    <row r="830" spans="1:21">
      <c r="A830" s="75"/>
      <c r="B830" s="81" t="str">
        <f t="shared" si="6"/>
        <v>월</v>
      </c>
      <c r="C830" s="81" t="str">
        <f t="shared" si="7"/>
        <v>26년 5월 2주차</v>
      </c>
      <c r="D830" s="82">
        <v>46147</v>
      </c>
      <c r="E830" s="76" t="s">
        <v>58</v>
      </c>
      <c r="F830" s="83" t="s">
        <v>2</v>
      </c>
      <c r="G830" s="75" t="s">
        <v>118</v>
      </c>
      <c r="H830" s="76">
        <v>5</v>
      </c>
      <c r="I830" s="84">
        <v>0</v>
      </c>
      <c r="J830" s="85">
        <v>0</v>
      </c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</row>
    <row r="831" spans="1:21">
      <c r="A831" s="75"/>
      <c r="B831" s="81" t="str">
        <f t="shared" si="6"/>
        <v>월</v>
      </c>
      <c r="C831" s="81" t="str">
        <f t="shared" si="7"/>
        <v>26년 5월 2주차</v>
      </c>
      <c r="D831" s="82">
        <v>46147</v>
      </c>
      <c r="E831" s="76" t="s">
        <v>58</v>
      </c>
      <c r="F831" s="83" t="s">
        <v>2</v>
      </c>
      <c r="G831" s="75" t="s">
        <v>203</v>
      </c>
      <c r="H831" s="76">
        <v>10</v>
      </c>
      <c r="I831" s="84">
        <v>0</v>
      </c>
      <c r="J831" s="85">
        <v>0</v>
      </c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</row>
    <row r="832" spans="1:21">
      <c r="A832" s="75"/>
      <c r="B832" s="81" t="str">
        <f t="shared" si="6"/>
        <v>월</v>
      </c>
      <c r="C832" s="81" t="str">
        <f t="shared" si="7"/>
        <v>26년 5월 2주차</v>
      </c>
      <c r="D832" s="82">
        <v>46147</v>
      </c>
      <c r="E832" s="76" t="s">
        <v>58</v>
      </c>
      <c r="F832" s="83" t="s">
        <v>2</v>
      </c>
      <c r="G832" s="75" t="s">
        <v>222</v>
      </c>
      <c r="H832" s="76">
        <v>12</v>
      </c>
      <c r="I832" s="84">
        <v>0</v>
      </c>
      <c r="J832" s="85">
        <v>0</v>
      </c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</row>
    <row r="833" spans="1:21">
      <c r="A833" s="75"/>
      <c r="B833" s="81" t="str">
        <f t="shared" si="6"/>
        <v>월</v>
      </c>
      <c r="C833" s="81" t="str">
        <f t="shared" si="7"/>
        <v>26년 5월 2주차</v>
      </c>
      <c r="D833" s="82">
        <v>46147</v>
      </c>
      <c r="E833" s="76" t="s">
        <v>58</v>
      </c>
      <c r="F833" s="83" t="s">
        <v>2</v>
      </c>
      <c r="G833" s="75" t="s">
        <v>214</v>
      </c>
      <c r="H833" s="76">
        <v>1</v>
      </c>
      <c r="I833" s="84">
        <v>0</v>
      </c>
      <c r="J833" s="85">
        <v>0</v>
      </c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</row>
    <row r="834" spans="1:21">
      <c r="A834" s="75"/>
      <c r="B834" s="81" t="str">
        <f t="shared" si="6"/>
        <v>월</v>
      </c>
      <c r="C834" s="81" t="str">
        <f t="shared" si="7"/>
        <v>26년 5월 2주차</v>
      </c>
      <c r="D834" s="82">
        <v>46147</v>
      </c>
      <c r="E834" s="76" t="s">
        <v>58</v>
      </c>
      <c r="F834" s="83" t="s">
        <v>2</v>
      </c>
      <c r="G834" s="75" t="s">
        <v>127</v>
      </c>
      <c r="H834" s="76">
        <v>5</v>
      </c>
      <c r="I834" s="84">
        <v>0</v>
      </c>
      <c r="J834" s="85">
        <v>0</v>
      </c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</row>
    <row r="835" spans="1:21">
      <c r="A835" s="75"/>
      <c r="B835" s="81" t="str">
        <f t="shared" si="6"/>
        <v>월</v>
      </c>
      <c r="C835" s="81" t="str">
        <f t="shared" si="7"/>
        <v>26년 5월 2주차</v>
      </c>
      <c r="D835" s="82">
        <v>46147</v>
      </c>
      <c r="E835" s="76" t="s">
        <v>58</v>
      </c>
      <c r="F835" s="83" t="s">
        <v>2</v>
      </c>
      <c r="G835" s="75" t="s">
        <v>154</v>
      </c>
      <c r="H835" s="76">
        <v>5</v>
      </c>
      <c r="I835" s="84">
        <v>0</v>
      </c>
      <c r="J835" s="85">
        <v>0</v>
      </c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</row>
    <row r="836" spans="1:21">
      <c r="A836" s="75"/>
      <c r="B836" s="81" t="str">
        <f t="shared" si="6"/>
        <v>월</v>
      </c>
      <c r="C836" s="81" t="str">
        <f t="shared" si="7"/>
        <v>26년 5월 2주차</v>
      </c>
      <c r="D836" s="82">
        <v>46147</v>
      </c>
      <c r="E836" s="76" t="s">
        <v>58</v>
      </c>
      <c r="F836" s="83" t="s">
        <v>2</v>
      </c>
      <c r="G836" s="75" t="s">
        <v>140</v>
      </c>
      <c r="H836" s="76">
        <v>1</v>
      </c>
      <c r="I836" s="84">
        <v>0</v>
      </c>
      <c r="J836" s="85">
        <v>0</v>
      </c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</row>
    <row r="837" spans="1:21">
      <c r="A837" s="75"/>
      <c r="B837" s="81" t="str">
        <f t="shared" si="6"/>
        <v>월</v>
      </c>
      <c r="C837" s="81" t="str">
        <f t="shared" si="7"/>
        <v>26년 5월 2주차</v>
      </c>
      <c r="D837" s="82">
        <v>46147</v>
      </c>
      <c r="E837" s="76" t="s">
        <v>58</v>
      </c>
      <c r="F837" s="83" t="s">
        <v>2</v>
      </c>
      <c r="G837" s="75" t="s">
        <v>90</v>
      </c>
      <c r="H837" s="76">
        <v>1</v>
      </c>
      <c r="I837" s="84">
        <v>0</v>
      </c>
      <c r="J837" s="85">
        <v>0</v>
      </c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</row>
    <row r="838" spans="1:21">
      <c r="A838" s="75"/>
      <c r="B838" s="81" t="str">
        <f t="shared" si="6"/>
        <v>월</v>
      </c>
      <c r="C838" s="81" t="str">
        <f t="shared" si="7"/>
        <v>26년 5월 2주차</v>
      </c>
      <c r="D838" s="82">
        <v>46147</v>
      </c>
      <c r="E838" s="76" t="s">
        <v>58</v>
      </c>
      <c r="F838" s="83" t="s">
        <v>2</v>
      </c>
      <c r="G838" s="75" t="s">
        <v>186</v>
      </c>
      <c r="H838" s="76">
        <v>1</v>
      </c>
      <c r="I838" s="84">
        <v>0</v>
      </c>
      <c r="J838" s="85">
        <v>0</v>
      </c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</row>
    <row r="839" spans="1:21">
      <c r="A839" s="75"/>
      <c r="B839" s="81" t="str">
        <f t="shared" si="6"/>
        <v>월</v>
      </c>
      <c r="C839" s="81" t="str">
        <f t="shared" si="7"/>
        <v>26년 5월 2주차</v>
      </c>
      <c r="D839" s="82">
        <v>46147</v>
      </c>
      <c r="E839" s="76" t="s">
        <v>58</v>
      </c>
      <c r="F839" s="83" t="s">
        <v>2</v>
      </c>
      <c r="G839" s="75" t="s">
        <v>164</v>
      </c>
      <c r="H839" s="76">
        <v>5</v>
      </c>
      <c r="I839" s="84">
        <v>0</v>
      </c>
      <c r="J839" s="85">
        <v>0</v>
      </c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</row>
    <row r="840" spans="1:21">
      <c r="A840" s="75"/>
      <c r="B840" s="81" t="str">
        <f t="shared" si="6"/>
        <v>월</v>
      </c>
      <c r="C840" s="81" t="str">
        <f t="shared" si="7"/>
        <v>26년 5월 2주차</v>
      </c>
      <c r="D840" s="82">
        <v>46147</v>
      </c>
      <c r="E840" s="76" t="s">
        <v>58</v>
      </c>
      <c r="F840" s="83" t="s">
        <v>2</v>
      </c>
      <c r="G840" s="75" t="s">
        <v>156</v>
      </c>
      <c r="H840" s="76">
        <v>10</v>
      </c>
      <c r="I840" s="84">
        <v>0</v>
      </c>
      <c r="J840" s="85">
        <v>0</v>
      </c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</row>
    <row r="841" spans="1:21">
      <c r="A841" s="75"/>
      <c r="B841" s="81" t="str">
        <f t="shared" si="6"/>
        <v>월</v>
      </c>
      <c r="C841" s="81" t="str">
        <f t="shared" si="7"/>
        <v>26년 5월 2주차</v>
      </c>
      <c r="D841" s="82">
        <v>46147</v>
      </c>
      <c r="E841" s="76" t="s">
        <v>58</v>
      </c>
      <c r="F841" s="83" t="s">
        <v>2</v>
      </c>
      <c r="G841" s="75" t="s">
        <v>92</v>
      </c>
      <c r="H841" s="76">
        <v>5</v>
      </c>
      <c r="I841" s="84">
        <v>1</v>
      </c>
      <c r="J841" s="85">
        <v>149000</v>
      </c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</row>
    <row r="842" spans="1:21">
      <c r="A842" s="75"/>
      <c r="B842" s="81" t="str">
        <f t="shared" si="6"/>
        <v>월</v>
      </c>
      <c r="C842" s="81" t="str">
        <f t="shared" si="7"/>
        <v>26년 5월 2주차</v>
      </c>
      <c r="D842" s="82">
        <v>46147</v>
      </c>
      <c r="E842" s="76" t="s">
        <v>58</v>
      </c>
      <c r="F842" s="83" t="s">
        <v>2</v>
      </c>
      <c r="G842" s="75" t="s">
        <v>123</v>
      </c>
      <c r="H842" s="76">
        <v>5</v>
      </c>
      <c r="I842" s="84">
        <v>2</v>
      </c>
      <c r="J842" s="85">
        <v>278000</v>
      </c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</row>
    <row r="843" spans="1:21">
      <c r="A843" s="75"/>
      <c r="B843" s="81" t="str">
        <f t="shared" si="6"/>
        <v>월</v>
      </c>
      <c r="C843" s="81" t="str">
        <f t="shared" si="7"/>
        <v>26년 5월 2주차</v>
      </c>
      <c r="D843" s="82">
        <v>46147</v>
      </c>
      <c r="E843" s="76" t="s">
        <v>58</v>
      </c>
      <c r="F843" s="83" t="s">
        <v>2</v>
      </c>
      <c r="G843" s="75" t="s">
        <v>166</v>
      </c>
      <c r="H843" s="76">
        <v>5</v>
      </c>
      <c r="I843" s="84">
        <v>0</v>
      </c>
      <c r="J843" s="85">
        <v>0</v>
      </c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</row>
    <row r="844" spans="1:21">
      <c r="A844" s="75"/>
      <c r="B844" s="81" t="str">
        <f t="shared" si="6"/>
        <v>월</v>
      </c>
      <c r="C844" s="81" t="str">
        <f t="shared" si="7"/>
        <v>26년 5월 2주차</v>
      </c>
      <c r="D844" s="82">
        <v>46147</v>
      </c>
      <c r="E844" s="76" t="s">
        <v>58</v>
      </c>
      <c r="F844" s="83" t="s">
        <v>2</v>
      </c>
      <c r="G844" s="75" t="s">
        <v>199</v>
      </c>
      <c r="H844" s="76">
        <v>1</v>
      </c>
      <c r="I844" s="84">
        <v>0</v>
      </c>
      <c r="J844" s="85">
        <v>0</v>
      </c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</row>
    <row r="845" spans="1:21">
      <c r="A845" s="75"/>
      <c r="B845" s="81" t="str">
        <f t="shared" si="6"/>
        <v>월</v>
      </c>
      <c r="C845" s="81" t="str">
        <f t="shared" si="7"/>
        <v>26년 5월 2주차</v>
      </c>
      <c r="D845" s="82">
        <v>46147</v>
      </c>
      <c r="E845" s="76" t="s">
        <v>58</v>
      </c>
      <c r="F845" s="83" t="s">
        <v>2</v>
      </c>
      <c r="G845" s="75" t="s">
        <v>162</v>
      </c>
      <c r="H845" s="76">
        <v>5</v>
      </c>
      <c r="I845" s="84">
        <v>0</v>
      </c>
      <c r="J845" s="85">
        <v>0</v>
      </c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</row>
    <row r="846" spans="1:21">
      <c r="A846" s="75"/>
      <c r="B846" s="81" t="str">
        <f t="shared" si="6"/>
        <v>월</v>
      </c>
      <c r="C846" s="81" t="str">
        <f t="shared" si="7"/>
        <v>26년 5월 2주차</v>
      </c>
      <c r="D846" s="82">
        <v>46147</v>
      </c>
      <c r="E846" s="76" t="s">
        <v>58</v>
      </c>
      <c r="F846" s="83" t="s">
        <v>2</v>
      </c>
      <c r="G846" s="75" t="s">
        <v>223</v>
      </c>
      <c r="H846" s="76">
        <v>5</v>
      </c>
      <c r="I846" s="84">
        <v>0</v>
      </c>
      <c r="J846" s="85">
        <v>0</v>
      </c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</row>
    <row r="847" spans="1:21">
      <c r="A847" s="75"/>
      <c r="B847" s="81" t="str">
        <f t="shared" si="6"/>
        <v>월</v>
      </c>
      <c r="C847" s="81" t="str">
        <f t="shared" si="7"/>
        <v>26년 5월 2주차</v>
      </c>
      <c r="D847" s="82">
        <v>46147</v>
      </c>
      <c r="E847" s="76" t="s">
        <v>58</v>
      </c>
      <c r="F847" s="83" t="s">
        <v>2</v>
      </c>
      <c r="G847" s="75" t="s">
        <v>96</v>
      </c>
      <c r="H847" s="76">
        <v>1</v>
      </c>
      <c r="I847" s="84">
        <v>0</v>
      </c>
      <c r="J847" s="85">
        <v>0</v>
      </c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</row>
    <row r="848" spans="1:21">
      <c r="A848" s="75"/>
      <c r="B848" s="81" t="str">
        <f t="shared" si="6"/>
        <v>월</v>
      </c>
      <c r="C848" s="81" t="str">
        <f t="shared" si="7"/>
        <v>26년 5월 2주차</v>
      </c>
      <c r="D848" s="82">
        <v>46147</v>
      </c>
      <c r="E848" s="76" t="s">
        <v>58</v>
      </c>
      <c r="F848" s="83" t="s">
        <v>2</v>
      </c>
      <c r="G848" s="75" t="s">
        <v>101</v>
      </c>
      <c r="H848" s="76">
        <v>14</v>
      </c>
      <c r="I848" s="84">
        <v>0</v>
      </c>
      <c r="J848" s="85">
        <v>0</v>
      </c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</row>
    <row r="849" spans="1:21">
      <c r="A849" s="75"/>
      <c r="B849" s="81" t="str">
        <f t="shared" si="6"/>
        <v>월</v>
      </c>
      <c r="C849" s="81" t="str">
        <f t="shared" si="7"/>
        <v>26년 5월 2주차</v>
      </c>
      <c r="D849" s="82">
        <v>46147</v>
      </c>
      <c r="E849" s="76" t="s">
        <v>58</v>
      </c>
      <c r="F849" s="83" t="s">
        <v>2</v>
      </c>
      <c r="G849" s="75" t="s">
        <v>99</v>
      </c>
      <c r="H849" s="76">
        <v>6</v>
      </c>
      <c r="I849" s="84">
        <v>0</v>
      </c>
      <c r="J849" s="85">
        <v>0</v>
      </c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</row>
    <row r="850" spans="1:21">
      <c r="A850" s="75"/>
      <c r="B850" s="81" t="str">
        <f t="shared" si="6"/>
        <v>월</v>
      </c>
      <c r="C850" s="81" t="str">
        <f t="shared" si="7"/>
        <v>26년 5월 2주차</v>
      </c>
      <c r="D850" s="82">
        <v>46147</v>
      </c>
      <c r="E850" s="76" t="s">
        <v>58</v>
      </c>
      <c r="F850" s="83" t="s">
        <v>2</v>
      </c>
      <c r="G850" s="75" t="s">
        <v>149</v>
      </c>
      <c r="H850" s="76">
        <v>0</v>
      </c>
      <c r="I850" s="84">
        <v>1</v>
      </c>
      <c r="J850" s="85">
        <v>59000</v>
      </c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</row>
    <row r="851" spans="1:21">
      <c r="A851" s="75"/>
      <c r="B851" s="81" t="str">
        <f t="shared" si="6"/>
        <v>월</v>
      </c>
      <c r="C851" s="81" t="str">
        <f t="shared" si="7"/>
        <v>26년 5월 2주차</v>
      </c>
      <c r="D851" s="82">
        <v>46147</v>
      </c>
      <c r="E851" s="76" t="s">
        <v>58</v>
      </c>
      <c r="F851" s="83" t="s">
        <v>2</v>
      </c>
      <c r="G851" s="75" t="s">
        <v>132</v>
      </c>
      <c r="H851" s="76">
        <v>0</v>
      </c>
      <c r="I851" s="84">
        <v>1</v>
      </c>
      <c r="J851" s="85">
        <v>129000</v>
      </c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</row>
    <row r="852" spans="1:21">
      <c r="A852" s="75"/>
      <c r="B852" s="81" t="str">
        <f t="shared" si="6"/>
        <v>월</v>
      </c>
      <c r="C852" s="81" t="str">
        <f t="shared" si="7"/>
        <v>26년 5월 2주차</v>
      </c>
      <c r="D852" s="82">
        <v>46148</v>
      </c>
      <c r="E852" s="76" t="s">
        <v>58</v>
      </c>
      <c r="F852" s="83" t="s">
        <v>2</v>
      </c>
      <c r="G852" s="75" t="s">
        <v>100</v>
      </c>
      <c r="H852" s="76">
        <v>6</v>
      </c>
      <c r="I852" s="84">
        <v>2</v>
      </c>
      <c r="J852" s="85">
        <v>172800</v>
      </c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</row>
    <row r="853" spans="1:21">
      <c r="A853" s="75"/>
      <c r="B853" s="81" t="str">
        <f t="shared" si="6"/>
        <v>월</v>
      </c>
      <c r="C853" s="81" t="str">
        <f t="shared" si="7"/>
        <v>26년 5월 2주차</v>
      </c>
      <c r="D853" s="82">
        <v>46148</v>
      </c>
      <c r="E853" s="76" t="s">
        <v>58</v>
      </c>
      <c r="F853" s="83" t="s">
        <v>2</v>
      </c>
      <c r="G853" s="75" t="s">
        <v>118</v>
      </c>
      <c r="H853" s="76">
        <v>3</v>
      </c>
      <c r="I853" s="84">
        <v>0</v>
      </c>
      <c r="J853" s="85">
        <v>0</v>
      </c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</row>
    <row r="854" spans="1:21">
      <c r="A854" s="75"/>
      <c r="B854" s="81" t="str">
        <f t="shared" si="6"/>
        <v>월</v>
      </c>
      <c r="C854" s="81" t="str">
        <f t="shared" si="7"/>
        <v>26년 5월 2주차</v>
      </c>
      <c r="D854" s="82">
        <v>46148</v>
      </c>
      <c r="E854" s="76" t="s">
        <v>58</v>
      </c>
      <c r="F854" s="83" t="s">
        <v>2</v>
      </c>
      <c r="G854" s="75" t="s">
        <v>224</v>
      </c>
      <c r="H854" s="76">
        <v>2</v>
      </c>
      <c r="I854" s="84">
        <v>0</v>
      </c>
      <c r="J854" s="85">
        <v>0</v>
      </c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</row>
    <row r="855" spans="1:21">
      <c r="A855" s="75"/>
      <c r="B855" s="81" t="str">
        <f t="shared" si="6"/>
        <v>월</v>
      </c>
      <c r="C855" s="81" t="str">
        <f t="shared" si="7"/>
        <v>26년 5월 2주차</v>
      </c>
      <c r="D855" s="82">
        <v>46148</v>
      </c>
      <c r="E855" s="76" t="s">
        <v>58</v>
      </c>
      <c r="F855" s="83" t="s">
        <v>2</v>
      </c>
      <c r="G855" s="75" t="s">
        <v>219</v>
      </c>
      <c r="H855" s="76">
        <v>5</v>
      </c>
      <c r="I855" s="84">
        <v>0</v>
      </c>
      <c r="J855" s="85">
        <v>0</v>
      </c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</row>
    <row r="856" spans="1:21">
      <c r="A856" s="75"/>
      <c r="B856" s="81" t="str">
        <f t="shared" si="6"/>
        <v>월</v>
      </c>
      <c r="C856" s="81" t="str">
        <f t="shared" si="7"/>
        <v>26년 5월 2주차</v>
      </c>
      <c r="D856" s="82">
        <v>46148</v>
      </c>
      <c r="E856" s="76" t="s">
        <v>58</v>
      </c>
      <c r="F856" s="83" t="s">
        <v>2</v>
      </c>
      <c r="G856" s="75" t="s">
        <v>222</v>
      </c>
      <c r="H856" s="76">
        <v>1</v>
      </c>
      <c r="I856" s="84">
        <v>0</v>
      </c>
      <c r="J856" s="85">
        <v>0</v>
      </c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</row>
    <row r="857" spans="1:21">
      <c r="A857" s="75"/>
      <c r="B857" s="81" t="str">
        <f t="shared" si="6"/>
        <v>월</v>
      </c>
      <c r="C857" s="81" t="str">
        <f t="shared" si="7"/>
        <v>26년 5월 2주차</v>
      </c>
      <c r="D857" s="82">
        <v>46148</v>
      </c>
      <c r="E857" s="76" t="s">
        <v>58</v>
      </c>
      <c r="F857" s="83" t="s">
        <v>2</v>
      </c>
      <c r="G857" s="75" t="s">
        <v>212</v>
      </c>
      <c r="H857" s="76">
        <v>19</v>
      </c>
      <c r="I857" s="84">
        <v>0</v>
      </c>
      <c r="J857" s="85">
        <v>0</v>
      </c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</row>
    <row r="858" spans="1:21">
      <c r="A858" s="75"/>
      <c r="B858" s="81" t="str">
        <f t="shared" si="6"/>
        <v>월</v>
      </c>
      <c r="C858" s="81" t="str">
        <f t="shared" si="7"/>
        <v>26년 5월 2주차</v>
      </c>
      <c r="D858" s="82">
        <v>46148</v>
      </c>
      <c r="E858" s="76" t="s">
        <v>58</v>
      </c>
      <c r="F858" s="83" t="s">
        <v>2</v>
      </c>
      <c r="G858" s="75" t="s">
        <v>213</v>
      </c>
      <c r="H858" s="76">
        <v>1</v>
      </c>
      <c r="I858" s="84">
        <v>0</v>
      </c>
      <c r="J858" s="85">
        <v>0</v>
      </c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</row>
    <row r="859" spans="1:21">
      <c r="A859" s="75"/>
      <c r="B859" s="81" t="str">
        <f t="shared" si="6"/>
        <v>월</v>
      </c>
      <c r="C859" s="81" t="str">
        <f t="shared" si="7"/>
        <v>26년 5월 2주차</v>
      </c>
      <c r="D859" s="82">
        <v>46148</v>
      </c>
      <c r="E859" s="76" t="s">
        <v>58</v>
      </c>
      <c r="F859" s="83" t="s">
        <v>2</v>
      </c>
      <c r="G859" s="75" t="s">
        <v>122</v>
      </c>
      <c r="H859" s="76">
        <v>2</v>
      </c>
      <c r="I859" s="84">
        <v>0</v>
      </c>
      <c r="J859" s="85">
        <v>0</v>
      </c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</row>
    <row r="860" spans="1:21">
      <c r="A860" s="75"/>
      <c r="B860" s="81" t="str">
        <f t="shared" si="6"/>
        <v>월</v>
      </c>
      <c r="C860" s="81" t="str">
        <f t="shared" si="7"/>
        <v>26년 5월 2주차</v>
      </c>
      <c r="D860" s="82">
        <v>46148</v>
      </c>
      <c r="E860" s="76" t="s">
        <v>58</v>
      </c>
      <c r="F860" s="83" t="s">
        <v>2</v>
      </c>
      <c r="G860" s="75" t="s">
        <v>90</v>
      </c>
      <c r="H860" s="76">
        <v>1</v>
      </c>
      <c r="I860" s="84">
        <v>2</v>
      </c>
      <c r="J860" s="85">
        <v>196200</v>
      </c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</row>
    <row r="861" spans="1:21">
      <c r="A861" s="75"/>
      <c r="B861" s="81" t="str">
        <f t="shared" si="6"/>
        <v>월</v>
      </c>
      <c r="C861" s="81" t="str">
        <f t="shared" si="7"/>
        <v>26년 5월 2주차</v>
      </c>
      <c r="D861" s="82">
        <v>46148</v>
      </c>
      <c r="E861" s="76" t="s">
        <v>58</v>
      </c>
      <c r="F861" s="83" t="s">
        <v>2</v>
      </c>
      <c r="G861" s="75" t="s">
        <v>177</v>
      </c>
      <c r="H861" s="76">
        <v>2</v>
      </c>
      <c r="I861" s="84">
        <v>0</v>
      </c>
      <c r="J861" s="85">
        <v>0</v>
      </c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</row>
    <row r="862" spans="1:21">
      <c r="A862" s="75"/>
      <c r="B862" s="81" t="str">
        <f t="shared" si="6"/>
        <v>월</v>
      </c>
      <c r="C862" s="81" t="str">
        <f t="shared" si="7"/>
        <v>26년 5월 2주차</v>
      </c>
      <c r="D862" s="82">
        <v>46148</v>
      </c>
      <c r="E862" s="76" t="s">
        <v>58</v>
      </c>
      <c r="F862" s="83" t="s">
        <v>2</v>
      </c>
      <c r="G862" s="75" t="s">
        <v>101</v>
      </c>
      <c r="H862" s="76">
        <v>14</v>
      </c>
      <c r="I862" s="84">
        <v>3</v>
      </c>
      <c r="J862" s="85">
        <v>348300</v>
      </c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</row>
    <row r="863" spans="1:21">
      <c r="A863" s="75"/>
      <c r="B863" s="81" t="str">
        <f t="shared" si="6"/>
        <v>월</v>
      </c>
      <c r="C863" s="81" t="str">
        <f t="shared" si="7"/>
        <v>26년 5월 2주차</v>
      </c>
      <c r="D863" s="82">
        <v>46148</v>
      </c>
      <c r="E863" s="76" t="s">
        <v>58</v>
      </c>
      <c r="F863" s="83" t="s">
        <v>2</v>
      </c>
      <c r="G863" s="75" t="s">
        <v>92</v>
      </c>
      <c r="H863" s="76">
        <v>2</v>
      </c>
      <c r="I863" s="84">
        <v>0</v>
      </c>
      <c r="J863" s="85">
        <v>0</v>
      </c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</row>
    <row r="864" spans="1:21">
      <c r="A864" s="75"/>
      <c r="B864" s="81" t="str">
        <f t="shared" si="6"/>
        <v>월</v>
      </c>
      <c r="C864" s="81" t="str">
        <f t="shared" si="7"/>
        <v>26년 5월 2주차</v>
      </c>
      <c r="D864" s="82">
        <v>46148</v>
      </c>
      <c r="E864" s="76" t="s">
        <v>58</v>
      </c>
      <c r="F864" s="83" t="s">
        <v>2</v>
      </c>
      <c r="G864" s="75" t="s">
        <v>93</v>
      </c>
      <c r="H864" s="76">
        <v>10</v>
      </c>
      <c r="I864" s="84">
        <v>1</v>
      </c>
      <c r="J864" s="85">
        <v>139000</v>
      </c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</row>
    <row r="865" spans="1:21">
      <c r="A865" s="75"/>
      <c r="B865" s="81" t="str">
        <f t="shared" si="6"/>
        <v>월</v>
      </c>
      <c r="C865" s="81" t="str">
        <f t="shared" si="7"/>
        <v>26년 5월 2주차</v>
      </c>
      <c r="D865" s="82">
        <v>46148</v>
      </c>
      <c r="E865" s="76" t="s">
        <v>58</v>
      </c>
      <c r="F865" s="83" t="s">
        <v>2</v>
      </c>
      <c r="G865" s="75" t="s">
        <v>142</v>
      </c>
      <c r="H865" s="76">
        <v>3</v>
      </c>
      <c r="I865" s="84">
        <v>0</v>
      </c>
      <c r="J865" s="85">
        <v>0</v>
      </c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</row>
    <row r="866" spans="1:21">
      <c r="A866" s="75"/>
      <c r="B866" s="81" t="str">
        <f t="shared" si="6"/>
        <v>월</v>
      </c>
      <c r="C866" s="81" t="str">
        <f t="shared" si="7"/>
        <v>26년 5월 2주차</v>
      </c>
      <c r="D866" s="82">
        <v>46148</v>
      </c>
      <c r="E866" s="76" t="s">
        <v>58</v>
      </c>
      <c r="F866" s="83" t="s">
        <v>2</v>
      </c>
      <c r="G866" s="75" t="s">
        <v>143</v>
      </c>
      <c r="H866" s="76">
        <v>7</v>
      </c>
      <c r="I866" s="84">
        <v>0</v>
      </c>
      <c r="J866" s="85">
        <v>0</v>
      </c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</row>
    <row r="867" spans="1:21">
      <c r="A867" s="75"/>
      <c r="B867" s="81" t="str">
        <f t="shared" si="6"/>
        <v>월</v>
      </c>
      <c r="C867" s="81" t="str">
        <f t="shared" si="7"/>
        <v>26년 5월 2주차</v>
      </c>
      <c r="D867" s="82">
        <v>46148</v>
      </c>
      <c r="E867" s="76" t="s">
        <v>58</v>
      </c>
      <c r="F867" s="83" t="s">
        <v>2</v>
      </c>
      <c r="G867" s="75" t="s">
        <v>180</v>
      </c>
      <c r="H867" s="76">
        <v>1</v>
      </c>
      <c r="I867" s="84">
        <v>0</v>
      </c>
      <c r="J867" s="85">
        <v>0</v>
      </c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</row>
    <row r="868" spans="1:21">
      <c r="A868" s="75"/>
      <c r="B868" s="81" t="str">
        <f t="shared" si="6"/>
        <v>월</v>
      </c>
      <c r="C868" s="81" t="str">
        <f t="shared" si="7"/>
        <v>26년 5월 2주차</v>
      </c>
      <c r="D868" s="82">
        <v>46148</v>
      </c>
      <c r="E868" s="76" t="s">
        <v>58</v>
      </c>
      <c r="F868" s="83" t="s">
        <v>2</v>
      </c>
      <c r="G868" s="75" t="s">
        <v>156</v>
      </c>
      <c r="H868" s="76">
        <v>5</v>
      </c>
      <c r="I868" s="84">
        <v>0</v>
      </c>
      <c r="J868" s="85">
        <v>0</v>
      </c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</row>
    <row r="869" spans="1:21">
      <c r="A869" s="75"/>
      <c r="B869" s="81" t="str">
        <f t="shared" si="6"/>
        <v>월</v>
      </c>
      <c r="C869" s="81" t="str">
        <f t="shared" si="7"/>
        <v>26년 5월 2주차</v>
      </c>
      <c r="D869" s="82">
        <v>46148</v>
      </c>
      <c r="E869" s="76" t="s">
        <v>58</v>
      </c>
      <c r="F869" s="83" t="s">
        <v>2</v>
      </c>
      <c r="G869" s="75" t="s">
        <v>209</v>
      </c>
      <c r="H869" s="76">
        <v>5</v>
      </c>
      <c r="I869" s="84">
        <v>0</v>
      </c>
      <c r="J869" s="85">
        <v>0</v>
      </c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</row>
    <row r="870" spans="1:21">
      <c r="A870" s="75"/>
      <c r="B870" s="81" t="str">
        <f t="shared" si="6"/>
        <v>월</v>
      </c>
      <c r="C870" s="81" t="str">
        <f t="shared" si="7"/>
        <v>26년 5월 2주차</v>
      </c>
      <c r="D870" s="82">
        <v>46148</v>
      </c>
      <c r="E870" s="76" t="s">
        <v>58</v>
      </c>
      <c r="F870" s="83" t="s">
        <v>2</v>
      </c>
      <c r="G870" s="75" t="s">
        <v>109</v>
      </c>
      <c r="H870" s="76">
        <v>4</v>
      </c>
      <c r="I870" s="84">
        <v>0</v>
      </c>
      <c r="J870" s="85">
        <v>0</v>
      </c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</row>
    <row r="871" spans="1:21">
      <c r="A871" s="75"/>
      <c r="B871" s="81" t="str">
        <f t="shared" si="6"/>
        <v>월</v>
      </c>
      <c r="C871" s="81" t="str">
        <f t="shared" si="7"/>
        <v>26년 5월 2주차</v>
      </c>
      <c r="D871" s="82">
        <v>46148</v>
      </c>
      <c r="E871" s="76" t="s">
        <v>58</v>
      </c>
      <c r="F871" s="83" t="s">
        <v>2</v>
      </c>
      <c r="G871" s="75" t="s">
        <v>216</v>
      </c>
      <c r="H871" s="76">
        <v>6</v>
      </c>
      <c r="I871" s="84">
        <v>0</v>
      </c>
      <c r="J871" s="85">
        <v>0</v>
      </c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</row>
    <row r="872" spans="1:21">
      <c r="A872" s="75"/>
      <c r="B872" s="81" t="str">
        <f t="shared" si="6"/>
        <v>월</v>
      </c>
      <c r="C872" s="81" t="str">
        <f t="shared" si="7"/>
        <v>26년 5월 2주차</v>
      </c>
      <c r="D872" s="82">
        <v>46148</v>
      </c>
      <c r="E872" s="76" t="s">
        <v>58</v>
      </c>
      <c r="F872" s="83" t="s">
        <v>2</v>
      </c>
      <c r="G872" s="75" t="s">
        <v>202</v>
      </c>
      <c r="H872" s="76">
        <v>6</v>
      </c>
      <c r="I872" s="84">
        <v>0</v>
      </c>
      <c r="J872" s="85">
        <v>0</v>
      </c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</row>
    <row r="873" spans="1:21">
      <c r="A873" s="75"/>
      <c r="B873" s="81" t="str">
        <f t="shared" si="6"/>
        <v>월</v>
      </c>
      <c r="C873" s="81" t="str">
        <f t="shared" si="7"/>
        <v>26년 5월 2주차</v>
      </c>
      <c r="D873" s="82">
        <v>46148</v>
      </c>
      <c r="E873" s="76" t="s">
        <v>58</v>
      </c>
      <c r="F873" s="83" t="s">
        <v>2</v>
      </c>
      <c r="G873" s="75" t="s">
        <v>145</v>
      </c>
      <c r="H873" s="76">
        <v>2</v>
      </c>
      <c r="I873" s="84">
        <v>0</v>
      </c>
      <c r="J873" s="85">
        <v>0</v>
      </c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</row>
    <row r="874" spans="1:21">
      <c r="A874" s="75"/>
      <c r="B874" s="81" t="str">
        <f t="shared" si="6"/>
        <v>월</v>
      </c>
      <c r="C874" s="81" t="str">
        <f t="shared" si="7"/>
        <v>26년 5월 2주차</v>
      </c>
      <c r="D874" s="82">
        <v>46148</v>
      </c>
      <c r="E874" s="76" t="s">
        <v>58</v>
      </c>
      <c r="F874" s="83" t="s">
        <v>2</v>
      </c>
      <c r="G874" s="75" t="s">
        <v>91</v>
      </c>
      <c r="H874" s="76">
        <v>5</v>
      </c>
      <c r="I874" s="84">
        <v>0</v>
      </c>
      <c r="J874" s="85">
        <v>0</v>
      </c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</row>
    <row r="875" spans="1:21">
      <c r="A875" s="75"/>
      <c r="B875" s="81" t="str">
        <f t="shared" si="6"/>
        <v>월</v>
      </c>
      <c r="C875" s="81" t="str">
        <f t="shared" si="7"/>
        <v>26년 5월 2주차</v>
      </c>
      <c r="D875" s="82">
        <v>46148</v>
      </c>
      <c r="E875" s="76" t="s">
        <v>58</v>
      </c>
      <c r="F875" s="83" t="s">
        <v>2</v>
      </c>
      <c r="G875" s="75" t="s">
        <v>97</v>
      </c>
      <c r="H875" s="76">
        <v>10</v>
      </c>
      <c r="I875" s="84">
        <v>0</v>
      </c>
      <c r="J875" s="85">
        <v>0</v>
      </c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</row>
    <row r="876" spans="1:21">
      <c r="A876" s="75"/>
      <c r="B876" s="81" t="str">
        <f t="shared" si="6"/>
        <v>월</v>
      </c>
      <c r="C876" s="81" t="str">
        <f t="shared" si="7"/>
        <v>26년 5월 2주차</v>
      </c>
      <c r="D876" s="82">
        <v>46148</v>
      </c>
      <c r="E876" s="76" t="s">
        <v>58</v>
      </c>
      <c r="F876" s="83" t="s">
        <v>2</v>
      </c>
      <c r="G876" s="75" t="s">
        <v>144</v>
      </c>
      <c r="H876" s="76">
        <v>5</v>
      </c>
      <c r="I876" s="84">
        <v>0</v>
      </c>
      <c r="J876" s="85">
        <v>0</v>
      </c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</row>
    <row r="877" spans="1:21">
      <c r="A877" s="75"/>
      <c r="B877" s="81" t="str">
        <f t="shared" si="6"/>
        <v>월</v>
      </c>
      <c r="C877" s="81" t="str">
        <f t="shared" si="7"/>
        <v>26년 5월 2주차</v>
      </c>
      <c r="D877" s="82">
        <v>46148</v>
      </c>
      <c r="E877" s="76" t="s">
        <v>58</v>
      </c>
      <c r="F877" s="83" t="s">
        <v>2</v>
      </c>
      <c r="G877" s="75" t="s">
        <v>111</v>
      </c>
      <c r="H877" s="76">
        <v>7</v>
      </c>
      <c r="I877" s="84">
        <v>0</v>
      </c>
      <c r="J877" s="85">
        <v>0</v>
      </c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</row>
    <row r="878" spans="1:21">
      <c r="A878" s="75"/>
      <c r="B878" s="81" t="str">
        <f t="shared" si="6"/>
        <v>월</v>
      </c>
      <c r="C878" s="81" t="str">
        <f t="shared" si="7"/>
        <v>26년 5월 2주차</v>
      </c>
      <c r="D878" s="82">
        <v>46148</v>
      </c>
      <c r="E878" s="76" t="s">
        <v>58</v>
      </c>
      <c r="F878" s="83" t="s">
        <v>2</v>
      </c>
      <c r="G878" s="75" t="s">
        <v>154</v>
      </c>
      <c r="H878" s="76">
        <v>0</v>
      </c>
      <c r="I878" s="84">
        <v>1</v>
      </c>
      <c r="J878" s="85">
        <v>89000</v>
      </c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</row>
    <row r="879" spans="1:21">
      <c r="A879" s="75"/>
      <c r="B879" s="81" t="str">
        <f t="shared" si="6"/>
        <v>월</v>
      </c>
      <c r="C879" s="81" t="str">
        <f t="shared" si="7"/>
        <v>26년 5월 2주차</v>
      </c>
      <c r="D879" s="82">
        <v>46148</v>
      </c>
      <c r="E879" s="76" t="s">
        <v>58</v>
      </c>
      <c r="F879" s="83" t="s">
        <v>2</v>
      </c>
      <c r="G879" s="75" t="s">
        <v>167</v>
      </c>
      <c r="H879" s="76">
        <v>1</v>
      </c>
      <c r="I879" s="84">
        <v>0</v>
      </c>
      <c r="J879" s="85">
        <v>0</v>
      </c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</row>
    <row r="880" spans="1:21">
      <c r="A880" s="75"/>
      <c r="B880" s="81" t="str">
        <f t="shared" si="6"/>
        <v>월</v>
      </c>
      <c r="C880" s="81" t="str">
        <f t="shared" si="7"/>
        <v>26년 5월 2주차</v>
      </c>
      <c r="D880" s="82">
        <v>46148</v>
      </c>
      <c r="E880" s="76" t="s">
        <v>58</v>
      </c>
      <c r="F880" s="83" t="s">
        <v>2</v>
      </c>
      <c r="G880" s="75" t="s">
        <v>89</v>
      </c>
      <c r="H880" s="76">
        <v>1</v>
      </c>
      <c r="I880" s="84">
        <v>0</v>
      </c>
      <c r="J880" s="85">
        <v>0</v>
      </c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</row>
    <row r="881" spans="1:21">
      <c r="A881" s="75"/>
      <c r="B881" s="81" t="str">
        <f t="shared" si="6"/>
        <v>월</v>
      </c>
      <c r="C881" s="81" t="str">
        <f t="shared" si="7"/>
        <v>26년 5월 2주차</v>
      </c>
      <c r="D881" s="82">
        <v>46148</v>
      </c>
      <c r="E881" s="76" t="s">
        <v>58</v>
      </c>
      <c r="F881" s="83" t="s">
        <v>2</v>
      </c>
      <c r="G881" s="75" t="s">
        <v>214</v>
      </c>
      <c r="H881" s="76">
        <v>2</v>
      </c>
      <c r="I881" s="84">
        <v>0</v>
      </c>
      <c r="J881" s="85">
        <v>0</v>
      </c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</row>
    <row r="882" spans="1:21">
      <c r="A882" s="75"/>
      <c r="B882" s="81" t="str">
        <f t="shared" si="6"/>
        <v>월</v>
      </c>
      <c r="C882" s="81" t="str">
        <f t="shared" si="7"/>
        <v>26년 5월 2주차</v>
      </c>
      <c r="D882" s="82">
        <v>46148</v>
      </c>
      <c r="E882" s="76" t="s">
        <v>58</v>
      </c>
      <c r="F882" s="83" t="s">
        <v>2</v>
      </c>
      <c r="G882" s="75" t="s">
        <v>126</v>
      </c>
      <c r="H882" s="76">
        <v>1</v>
      </c>
      <c r="I882" s="84">
        <v>0</v>
      </c>
      <c r="J882" s="85">
        <v>0</v>
      </c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</row>
    <row r="883" spans="1:21">
      <c r="A883" s="75"/>
      <c r="B883" s="81" t="str">
        <f t="shared" si="6"/>
        <v>월</v>
      </c>
      <c r="C883" s="81" t="str">
        <f t="shared" si="7"/>
        <v>26년 5월 2주차</v>
      </c>
      <c r="D883" s="82">
        <v>46148</v>
      </c>
      <c r="E883" s="76" t="s">
        <v>58</v>
      </c>
      <c r="F883" s="83" t="s">
        <v>2</v>
      </c>
      <c r="G883" s="75" t="s">
        <v>108</v>
      </c>
      <c r="H883" s="76">
        <v>1</v>
      </c>
      <c r="I883" s="84">
        <v>0</v>
      </c>
      <c r="J883" s="85">
        <v>0</v>
      </c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</row>
    <row r="884" spans="1:21">
      <c r="A884" s="75"/>
      <c r="B884" s="81" t="str">
        <f t="shared" si="6"/>
        <v>월</v>
      </c>
      <c r="C884" s="81" t="str">
        <f t="shared" si="7"/>
        <v>26년 5월 2주차</v>
      </c>
      <c r="D884" s="82">
        <v>46148</v>
      </c>
      <c r="E884" s="76" t="s">
        <v>58</v>
      </c>
      <c r="F884" s="83" t="s">
        <v>2</v>
      </c>
      <c r="G884" s="75" t="s">
        <v>204</v>
      </c>
      <c r="H884" s="76">
        <v>1</v>
      </c>
      <c r="I884" s="84">
        <v>0</v>
      </c>
      <c r="J884" s="85">
        <v>0</v>
      </c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</row>
    <row r="885" spans="1:21">
      <c r="A885" s="75"/>
      <c r="B885" s="81" t="str">
        <f t="shared" si="6"/>
        <v>월</v>
      </c>
      <c r="C885" s="81" t="str">
        <f t="shared" si="7"/>
        <v>26년 5월 2주차</v>
      </c>
      <c r="D885" s="82">
        <v>46148</v>
      </c>
      <c r="E885" s="76" t="s">
        <v>58</v>
      </c>
      <c r="F885" s="83" t="s">
        <v>2</v>
      </c>
      <c r="G885" s="75" t="s">
        <v>225</v>
      </c>
      <c r="H885" s="76">
        <v>1</v>
      </c>
      <c r="I885" s="84">
        <v>0</v>
      </c>
      <c r="J885" s="85">
        <v>0</v>
      </c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</row>
    <row r="886" spans="1:21">
      <c r="A886" s="75"/>
      <c r="B886" s="81" t="str">
        <f t="shared" si="6"/>
        <v>월</v>
      </c>
      <c r="C886" s="81" t="str">
        <f t="shared" si="7"/>
        <v>26년 5월 2주차</v>
      </c>
      <c r="D886" s="82">
        <v>46148</v>
      </c>
      <c r="E886" s="76" t="s">
        <v>58</v>
      </c>
      <c r="F886" s="83" t="s">
        <v>2</v>
      </c>
      <c r="G886" s="75" t="s">
        <v>165</v>
      </c>
      <c r="H886" s="76">
        <v>1</v>
      </c>
      <c r="I886" s="84">
        <v>0</v>
      </c>
      <c r="J886" s="85">
        <v>0</v>
      </c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</row>
    <row r="887" spans="1:21">
      <c r="A887" s="75"/>
      <c r="B887" s="81" t="str">
        <f t="shared" si="6"/>
        <v>월</v>
      </c>
      <c r="C887" s="81" t="str">
        <f t="shared" si="7"/>
        <v>26년 5월 2주차</v>
      </c>
      <c r="D887" s="82">
        <v>46149</v>
      </c>
      <c r="E887" s="76" t="s">
        <v>58</v>
      </c>
      <c r="F887" s="83" t="s">
        <v>2</v>
      </c>
      <c r="G887" s="75" t="s">
        <v>88</v>
      </c>
      <c r="H887" s="76">
        <v>5</v>
      </c>
      <c r="I887" s="84">
        <v>2</v>
      </c>
      <c r="J887" s="85">
        <v>172800</v>
      </c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</row>
    <row r="888" spans="1:21">
      <c r="A888" s="75"/>
      <c r="B888" s="81" t="str">
        <f t="shared" si="6"/>
        <v>월</v>
      </c>
      <c r="C888" s="81" t="str">
        <f t="shared" si="7"/>
        <v>26년 5월 2주차</v>
      </c>
      <c r="D888" s="82">
        <v>46149</v>
      </c>
      <c r="E888" s="76" t="s">
        <v>58</v>
      </c>
      <c r="F888" s="83" t="s">
        <v>2</v>
      </c>
      <c r="G888" s="75" t="s">
        <v>167</v>
      </c>
      <c r="H888" s="76">
        <v>5</v>
      </c>
      <c r="I888" s="84">
        <v>0</v>
      </c>
      <c r="J888" s="85">
        <v>0</v>
      </c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</row>
    <row r="889" spans="1:21">
      <c r="A889" s="75"/>
      <c r="B889" s="81" t="str">
        <f t="shared" si="6"/>
        <v>월</v>
      </c>
      <c r="C889" s="81" t="str">
        <f t="shared" si="7"/>
        <v>26년 5월 2주차</v>
      </c>
      <c r="D889" s="82">
        <v>46149</v>
      </c>
      <c r="E889" s="76" t="s">
        <v>58</v>
      </c>
      <c r="F889" s="83" t="s">
        <v>2</v>
      </c>
      <c r="G889" s="75" t="s">
        <v>224</v>
      </c>
      <c r="H889" s="76">
        <v>3</v>
      </c>
      <c r="I889" s="84">
        <v>0</v>
      </c>
      <c r="J889" s="85">
        <v>0</v>
      </c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</row>
    <row r="890" spans="1:21">
      <c r="A890" s="75"/>
      <c r="B890" s="81" t="str">
        <f t="shared" si="6"/>
        <v>월</v>
      </c>
      <c r="C890" s="81" t="str">
        <f t="shared" si="7"/>
        <v>26년 5월 2주차</v>
      </c>
      <c r="D890" s="82">
        <v>46149</v>
      </c>
      <c r="E890" s="76" t="s">
        <v>58</v>
      </c>
      <c r="F890" s="83" t="s">
        <v>2</v>
      </c>
      <c r="G890" s="75" t="s">
        <v>219</v>
      </c>
      <c r="H890" s="76">
        <v>2</v>
      </c>
      <c r="I890" s="84">
        <v>0</v>
      </c>
      <c r="J890" s="85">
        <v>0</v>
      </c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</row>
    <row r="891" spans="1:21">
      <c r="A891" s="75"/>
      <c r="B891" s="81" t="str">
        <f t="shared" si="6"/>
        <v>월</v>
      </c>
      <c r="C891" s="81" t="str">
        <f t="shared" si="7"/>
        <v>26년 5월 2주차</v>
      </c>
      <c r="D891" s="82">
        <v>46149</v>
      </c>
      <c r="E891" s="76" t="s">
        <v>58</v>
      </c>
      <c r="F891" s="83" t="s">
        <v>2</v>
      </c>
      <c r="G891" s="75" t="s">
        <v>212</v>
      </c>
      <c r="H891" s="76">
        <v>6</v>
      </c>
      <c r="I891" s="84">
        <v>0</v>
      </c>
      <c r="J891" s="85">
        <v>0</v>
      </c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</row>
    <row r="892" spans="1:21">
      <c r="A892" s="75"/>
      <c r="B892" s="81" t="str">
        <f t="shared" si="6"/>
        <v>월</v>
      </c>
      <c r="C892" s="81" t="str">
        <f t="shared" si="7"/>
        <v>26년 5월 2주차</v>
      </c>
      <c r="D892" s="82">
        <v>46149</v>
      </c>
      <c r="E892" s="76" t="s">
        <v>58</v>
      </c>
      <c r="F892" s="83" t="s">
        <v>2</v>
      </c>
      <c r="G892" s="75" t="s">
        <v>221</v>
      </c>
      <c r="H892" s="76">
        <v>7</v>
      </c>
      <c r="I892" s="84">
        <v>0</v>
      </c>
      <c r="J892" s="85">
        <v>0</v>
      </c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</row>
    <row r="893" spans="1:21">
      <c r="A893" s="75"/>
      <c r="B893" s="81" t="str">
        <f t="shared" si="6"/>
        <v>월</v>
      </c>
      <c r="C893" s="81" t="str">
        <f t="shared" si="7"/>
        <v>26년 5월 2주차</v>
      </c>
      <c r="D893" s="82">
        <v>46149</v>
      </c>
      <c r="E893" s="76" t="s">
        <v>58</v>
      </c>
      <c r="F893" s="83" t="s">
        <v>2</v>
      </c>
      <c r="G893" s="75" t="s">
        <v>198</v>
      </c>
      <c r="H893" s="76">
        <v>1</v>
      </c>
      <c r="I893" s="84">
        <v>0</v>
      </c>
      <c r="J893" s="85">
        <v>0</v>
      </c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</row>
    <row r="894" spans="1:21">
      <c r="A894" s="75"/>
      <c r="B894" s="81" t="str">
        <f t="shared" si="6"/>
        <v>월</v>
      </c>
      <c r="C894" s="81" t="str">
        <f t="shared" si="7"/>
        <v>26년 5월 2주차</v>
      </c>
      <c r="D894" s="82">
        <v>46149</v>
      </c>
      <c r="E894" s="76" t="s">
        <v>58</v>
      </c>
      <c r="F894" s="83" t="s">
        <v>2</v>
      </c>
      <c r="G894" s="75" t="s">
        <v>93</v>
      </c>
      <c r="H894" s="76">
        <v>8</v>
      </c>
      <c r="I894" s="84">
        <v>1</v>
      </c>
      <c r="J894" s="85">
        <v>139000</v>
      </c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</row>
    <row r="895" spans="1:21">
      <c r="A895" s="75"/>
      <c r="B895" s="81" t="str">
        <f t="shared" si="6"/>
        <v>월</v>
      </c>
      <c r="C895" s="81" t="str">
        <f t="shared" si="7"/>
        <v>26년 5월 2주차</v>
      </c>
      <c r="D895" s="82">
        <v>46149</v>
      </c>
      <c r="E895" s="76" t="s">
        <v>58</v>
      </c>
      <c r="F895" s="83" t="s">
        <v>2</v>
      </c>
      <c r="G895" s="75" t="s">
        <v>204</v>
      </c>
      <c r="H895" s="76">
        <v>1</v>
      </c>
      <c r="I895" s="84">
        <v>0</v>
      </c>
      <c r="J895" s="85">
        <v>0</v>
      </c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</row>
    <row r="896" spans="1:21">
      <c r="A896" s="75"/>
      <c r="B896" s="81" t="str">
        <f t="shared" si="6"/>
        <v>월</v>
      </c>
      <c r="C896" s="81" t="str">
        <f t="shared" si="7"/>
        <v>26년 5월 2주차</v>
      </c>
      <c r="D896" s="82">
        <v>46149</v>
      </c>
      <c r="E896" s="76" t="s">
        <v>58</v>
      </c>
      <c r="F896" s="83" t="s">
        <v>2</v>
      </c>
      <c r="G896" s="75" t="s">
        <v>118</v>
      </c>
      <c r="H896" s="76">
        <v>1</v>
      </c>
      <c r="I896" s="84">
        <v>0</v>
      </c>
      <c r="J896" s="85">
        <v>0</v>
      </c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</row>
    <row r="897" spans="1:21">
      <c r="A897" s="75"/>
      <c r="B897" s="81" t="str">
        <f t="shared" si="6"/>
        <v>월</v>
      </c>
      <c r="C897" s="81" t="str">
        <f t="shared" si="7"/>
        <v>26년 5월 2주차</v>
      </c>
      <c r="D897" s="82">
        <v>46149</v>
      </c>
      <c r="E897" s="76" t="s">
        <v>58</v>
      </c>
      <c r="F897" s="83" t="s">
        <v>2</v>
      </c>
      <c r="G897" s="75" t="s">
        <v>122</v>
      </c>
      <c r="H897" s="76">
        <v>4</v>
      </c>
      <c r="I897" s="84">
        <v>0</v>
      </c>
      <c r="J897" s="85">
        <v>0</v>
      </c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</row>
    <row r="898" spans="1:21">
      <c r="A898" s="75"/>
      <c r="B898" s="81" t="str">
        <f t="shared" si="6"/>
        <v>월</v>
      </c>
      <c r="C898" s="81" t="str">
        <f t="shared" si="7"/>
        <v>26년 5월 2주차</v>
      </c>
      <c r="D898" s="82">
        <v>46149</v>
      </c>
      <c r="E898" s="76" t="s">
        <v>58</v>
      </c>
      <c r="F898" s="83" t="s">
        <v>2</v>
      </c>
      <c r="G898" s="75" t="s">
        <v>154</v>
      </c>
      <c r="H898" s="76">
        <v>1</v>
      </c>
      <c r="I898" s="84">
        <v>0</v>
      </c>
      <c r="J898" s="85">
        <v>0</v>
      </c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</row>
    <row r="899" spans="1:21">
      <c r="A899" s="75"/>
      <c r="B899" s="81" t="str">
        <f t="shared" si="6"/>
        <v>월</v>
      </c>
      <c r="C899" s="81" t="str">
        <f t="shared" si="7"/>
        <v>26년 5월 2주차</v>
      </c>
      <c r="D899" s="82">
        <v>46149</v>
      </c>
      <c r="E899" s="76" t="s">
        <v>58</v>
      </c>
      <c r="F899" s="83" t="s">
        <v>2</v>
      </c>
      <c r="G899" s="75" t="s">
        <v>97</v>
      </c>
      <c r="H899" s="76">
        <v>2</v>
      </c>
      <c r="I899" s="84">
        <v>0</v>
      </c>
      <c r="J899" s="85">
        <v>0</v>
      </c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</row>
    <row r="900" spans="1:21">
      <c r="A900" s="75"/>
      <c r="B900" s="81" t="str">
        <f t="shared" si="6"/>
        <v>월</v>
      </c>
      <c r="C900" s="81" t="str">
        <f t="shared" si="7"/>
        <v>26년 5월 2주차</v>
      </c>
      <c r="D900" s="82">
        <v>46149</v>
      </c>
      <c r="E900" s="76" t="s">
        <v>58</v>
      </c>
      <c r="F900" s="83" t="s">
        <v>2</v>
      </c>
      <c r="G900" s="75" t="s">
        <v>187</v>
      </c>
      <c r="H900" s="76">
        <v>1</v>
      </c>
      <c r="I900" s="84">
        <v>0</v>
      </c>
      <c r="J900" s="85">
        <v>0</v>
      </c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</row>
    <row r="901" spans="1:21">
      <c r="A901" s="75"/>
      <c r="B901" s="81" t="str">
        <f t="shared" si="6"/>
        <v>월</v>
      </c>
      <c r="C901" s="81" t="str">
        <f t="shared" si="7"/>
        <v>26년 5월 2주차</v>
      </c>
      <c r="D901" s="82">
        <v>46149</v>
      </c>
      <c r="E901" s="76" t="s">
        <v>58</v>
      </c>
      <c r="F901" s="83" t="s">
        <v>2</v>
      </c>
      <c r="G901" s="75" t="s">
        <v>144</v>
      </c>
      <c r="H901" s="76">
        <v>6</v>
      </c>
      <c r="I901" s="84">
        <v>0</v>
      </c>
      <c r="J901" s="85">
        <v>0</v>
      </c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</row>
    <row r="902" spans="1:21">
      <c r="A902" s="75"/>
      <c r="B902" s="81" t="str">
        <f t="shared" si="6"/>
        <v>월</v>
      </c>
      <c r="C902" s="81" t="str">
        <f t="shared" si="7"/>
        <v>26년 5월 2주차</v>
      </c>
      <c r="D902" s="82">
        <v>46149</v>
      </c>
      <c r="E902" s="76" t="s">
        <v>58</v>
      </c>
      <c r="F902" s="83" t="s">
        <v>2</v>
      </c>
      <c r="G902" s="75" t="s">
        <v>143</v>
      </c>
      <c r="H902" s="76">
        <v>2</v>
      </c>
      <c r="I902" s="84">
        <v>0</v>
      </c>
      <c r="J902" s="85">
        <v>0</v>
      </c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</row>
    <row r="903" spans="1:21">
      <c r="A903" s="75"/>
      <c r="B903" s="81" t="str">
        <f t="shared" si="6"/>
        <v>월</v>
      </c>
      <c r="C903" s="81" t="str">
        <f t="shared" si="7"/>
        <v>26년 5월 2주차</v>
      </c>
      <c r="D903" s="82">
        <v>46149</v>
      </c>
      <c r="E903" s="76" t="s">
        <v>58</v>
      </c>
      <c r="F903" s="83" t="s">
        <v>2</v>
      </c>
      <c r="G903" s="75" t="s">
        <v>102</v>
      </c>
      <c r="H903" s="76">
        <v>1</v>
      </c>
      <c r="I903" s="84">
        <v>0</v>
      </c>
      <c r="J903" s="85">
        <v>0</v>
      </c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</row>
    <row r="904" spans="1:21">
      <c r="A904" s="75"/>
      <c r="B904" s="81" t="str">
        <f t="shared" si="6"/>
        <v>월</v>
      </c>
      <c r="C904" s="81" t="str">
        <f t="shared" si="7"/>
        <v>26년 5월 2주차</v>
      </c>
      <c r="D904" s="82">
        <v>46149</v>
      </c>
      <c r="E904" s="76" t="s">
        <v>58</v>
      </c>
      <c r="F904" s="83" t="s">
        <v>2</v>
      </c>
      <c r="G904" s="75" t="s">
        <v>127</v>
      </c>
      <c r="H904" s="76">
        <v>5</v>
      </c>
      <c r="I904" s="84">
        <v>0</v>
      </c>
      <c r="J904" s="85">
        <v>0</v>
      </c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</row>
    <row r="905" spans="1:21">
      <c r="A905" s="75"/>
      <c r="B905" s="81" t="str">
        <f t="shared" si="6"/>
        <v>월</v>
      </c>
      <c r="C905" s="81" t="str">
        <f t="shared" si="7"/>
        <v>26년 5월 2주차</v>
      </c>
      <c r="D905" s="82">
        <v>46149</v>
      </c>
      <c r="E905" s="76" t="s">
        <v>58</v>
      </c>
      <c r="F905" s="83" t="s">
        <v>2</v>
      </c>
      <c r="G905" s="75" t="s">
        <v>173</v>
      </c>
      <c r="H905" s="76">
        <v>0</v>
      </c>
      <c r="I905" s="84">
        <v>1</v>
      </c>
      <c r="J905" s="85">
        <v>109000</v>
      </c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</row>
    <row r="906" spans="1:21">
      <c r="A906" s="75"/>
      <c r="B906" s="81" t="str">
        <f t="shared" si="6"/>
        <v>월</v>
      </c>
      <c r="C906" s="81" t="str">
        <f t="shared" si="7"/>
        <v>26년 5월 2주차</v>
      </c>
      <c r="D906" s="82">
        <v>46149</v>
      </c>
      <c r="E906" s="76" t="s">
        <v>58</v>
      </c>
      <c r="F906" s="83" t="s">
        <v>2</v>
      </c>
      <c r="G906" s="75" t="s">
        <v>99</v>
      </c>
      <c r="H906" s="76">
        <v>0</v>
      </c>
      <c r="I906" s="84">
        <v>1</v>
      </c>
      <c r="J906" s="85">
        <v>149000</v>
      </c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</row>
    <row r="907" spans="1:21">
      <c r="A907" s="75"/>
      <c r="B907" s="81" t="str">
        <f t="shared" si="6"/>
        <v>월</v>
      </c>
      <c r="C907" s="81" t="str">
        <f t="shared" si="7"/>
        <v>26년 5월 2주차</v>
      </c>
      <c r="D907" s="82">
        <v>46149</v>
      </c>
      <c r="E907" s="76" t="s">
        <v>58</v>
      </c>
      <c r="F907" s="83" t="s">
        <v>2</v>
      </c>
      <c r="G907" s="75" t="s">
        <v>197</v>
      </c>
      <c r="H907" s="76">
        <v>1</v>
      </c>
      <c r="I907" s="84">
        <v>0</v>
      </c>
      <c r="J907" s="85">
        <v>0</v>
      </c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</row>
    <row r="908" spans="1:21">
      <c r="A908" s="75"/>
      <c r="B908" s="81" t="str">
        <f t="shared" si="6"/>
        <v>월</v>
      </c>
      <c r="C908" s="81" t="str">
        <f t="shared" si="7"/>
        <v>26년 5월 2주차</v>
      </c>
      <c r="D908" s="82">
        <v>46149</v>
      </c>
      <c r="E908" s="76" t="s">
        <v>58</v>
      </c>
      <c r="F908" s="83" t="s">
        <v>2</v>
      </c>
      <c r="G908" s="75" t="s">
        <v>103</v>
      </c>
      <c r="H908" s="76">
        <v>2</v>
      </c>
      <c r="I908" s="84">
        <v>0</v>
      </c>
      <c r="J908" s="85">
        <v>0</v>
      </c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</row>
    <row r="909" spans="1:21">
      <c r="A909" s="75"/>
      <c r="B909" s="81" t="str">
        <f t="shared" si="6"/>
        <v>월</v>
      </c>
      <c r="C909" s="81" t="str">
        <f t="shared" si="7"/>
        <v>26년 5월 2주차</v>
      </c>
      <c r="D909" s="82">
        <v>46149</v>
      </c>
      <c r="E909" s="76" t="s">
        <v>58</v>
      </c>
      <c r="F909" s="83" t="s">
        <v>2</v>
      </c>
      <c r="G909" s="75" t="s">
        <v>140</v>
      </c>
      <c r="H909" s="76">
        <v>1</v>
      </c>
      <c r="I909" s="84">
        <v>0</v>
      </c>
      <c r="J909" s="85">
        <v>0</v>
      </c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</row>
    <row r="910" spans="1:21">
      <c r="A910" s="75"/>
      <c r="B910" s="81" t="str">
        <f t="shared" si="6"/>
        <v>월</v>
      </c>
      <c r="C910" s="81" t="str">
        <f t="shared" si="7"/>
        <v>26년 5월 2주차</v>
      </c>
      <c r="D910" s="82">
        <v>46149</v>
      </c>
      <c r="E910" s="76" t="s">
        <v>58</v>
      </c>
      <c r="F910" s="83" t="s">
        <v>2</v>
      </c>
      <c r="G910" s="75" t="s">
        <v>90</v>
      </c>
      <c r="H910" s="76">
        <v>1</v>
      </c>
      <c r="I910" s="84">
        <v>0</v>
      </c>
      <c r="J910" s="85">
        <v>0</v>
      </c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</row>
    <row r="911" spans="1:21">
      <c r="A911" s="75"/>
      <c r="B911" s="81" t="str">
        <f t="shared" si="6"/>
        <v>월</v>
      </c>
      <c r="C911" s="81" t="str">
        <f t="shared" si="7"/>
        <v>26년 5월 2주차</v>
      </c>
      <c r="D911" s="82">
        <v>46149</v>
      </c>
      <c r="E911" s="76" t="s">
        <v>58</v>
      </c>
      <c r="F911" s="83" t="s">
        <v>2</v>
      </c>
      <c r="G911" s="75" t="s">
        <v>108</v>
      </c>
      <c r="H911" s="76">
        <v>1</v>
      </c>
      <c r="I911" s="84">
        <v>0</v>
      </c>
      <c r="J911" s="85">
        <v>0</v>
      </c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</row>
    <row r="912" spans="1:21">
      <c r="A912" s="75"/>
      <c r="B912" s="81" t="str">
        <f t="shared" si="6"/>
        <v>월</v>
      </c>
      <c r="C912" s="81" t="str">
        <f t="shared" si="7"/>
        <v>26년 5월 2주차</v>
      </c>
      <c r="D912" s="82">
        <v>46149</v>
      </c>
      <c r="E912" s="76" t="s">
        <v>58</v>
      </c>
      <c r="F912" s="83" t="s">
        <v>2</v>
      </c>
      <c r="G912" s="75" t="s">
        <v>147</v>
      </c>
      <c r="H912" s="76">
        <v>1</v>
      </c>
      <c r="I912" s="84">
        <v>0</v>
      </c>
      <c r="J912" s="85">
        <v>0</v>
      </c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</row>
    <row r="913" spans="1:21">
      <c r="A913" s="75"/>
      <c r="B913" s="81" t="str">
        <f t="shared" si="6"/>
        <v>월</v>
      </c>
      <c r="C913" s="81" t="str">
        <f t="shared" si="7"/>
        <v>26년 5월 2주차</v>
      </c>
      <c r="D913" s="82">
        <v>46149</v>
      </c>
      <c r="E913" s="76" t="s">
        <v>58</v>
      </c>
      <c r="F913" s="83" t="s">
        <v>2</v>
      </c>
      <c r="G913" s="75" t="s">
        <v>171</v>
      </c>
      <c r="H913" s="76">
        <v>1</v>
      </c>
      <c r="I913" s="84">
        <v>0</v>
      </c>
      <c r="J913" s="85">
        <v>0</v>
      </c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</row>
    <row r="914" spans="1:21">
      <c r="A914" s="75"/>
      <c r="B914" s="81" t="str">
        <f t="shared" si="6"/>
        <v>월</v>
      </c>
      <c r="C914" s="81" t="str">
        <f t="shared" si="7"/>
        <v>26년 5월 2주차</v>
      </c>
      <c r="D914" s="82">
        <v>46149</v>
      </c>
      <c r="E914" s="76" t="s">
        <v>58</v>
      </c>
      <c r="F914" s="83" t="s">
        <v>2</v>
      </c>
      <c r="G914" s="75" t="s">
        <v>109</v>
      </c>
      <c r="H914" s="76">
        <v>4</v>
      </c>
      <c r="I914" s="84">
        <v>1</v>
      </c>
      <c r="J914" s="85">
        <v>116100</v>
      </c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</row>
    <row r="915" spans="1:21">
      <c r="A915" s="75"/>
      <c r="B915" s="81" t="str">
        <f t="shared" si="6"/>
        <v>월</v>
      </c>
      <c r="C915" s="81" t="str">
        <f t="shared" si="7"/>
        <v>26년 5월 2주차</v>
      </c>
      <c r="D915" s="82">
        <v>46150</v>
      </c>
      <c r="E915" s="76" t="s">
        <v>58</v>
      </c>
      <c r="F915" s="83" t="s">
        <v>2</v>
      </c>
      <c r="G915" s="75" t="s">
        <v>111</v>
      </c>
      <c r="H915" s="76">
        <v>2</v>
      </c>
      <c r="I915" s="84">
        <v>2</v>
      </c>
      <c r="J915" s="85">
        <v>78000</v>
      </c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</row>
    <row r="916" spans="1:21">
      <c r="A916" s="75"/>
      <c r="B916" s="81" t="str">
        <f t="shared" si="6"/>
        <v>월</v>
      </c>
      <c r="C916" s="81" t="str">
        <f t="shared" si="7"/>
        <v>26년 5월 2주차</v>
      </c>
      <c r="D916" s="82">
        <v>46150</v>
      </c>
      <c r="E916" s="76" t="s">
        <v>58</v>
      </c>
      <c r="F916" s="83" t="s">
        <v>2</v>
      </c>
      <c r="G916" s="75" t="s">
        <v>204</v>
      </c>
      <c r="H916" s="76">
        <v>3</v>
      </c>
      <c r="I916" s="84">
        <v>0</v>
      </c>
      <c r="J916" s="85">
        <v>0</v>
      </c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</row>
    <row r="917" spans="1:21">
      <c r="A917" s="75"/>
      <c r="B917" s="81" t="str">
        <f t="shared" si="6"/>
        <v>월</v>
      </c>
      <c r="C917" s="81" t="str">
        <f t="shared" si="7"/>
        <v>26년 5월 2주차</v>
      </c>
      <c r="D917" s="82">
        <v>46150</v>
      </c>
      <c r="E917" s="76" t="s">
        <v>58</v>
      </c>
      <c r="F917" s="83" t="s">
        <v>2</v>
      </c>
      <c r="G917" s="75" t="s">
        <v>109</v>
      </c>
      <c r="H917" s="76">
        <v>17</v>
      </c>
      <c r="I917" s="84">
        <v>0</v>
      </c>
      <c r="J917" s="85">
        <v>0</v>
      </c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</row>
    <row r="918" spans="1:21">
      <c r="A918" s="75"/>
      <c r="B918" s="81" t="str">
        <f t="shared" si="6"/>
        <v>월</v>
      </c>
      <c r="C918" s="81" t="str">
        <f t="shared" si="7"/>
        <v>26년 5월 2주차</v>
      </c>
      <c r="D918" s="82">
        <v>46150</v>
      </c>
      <c r="E918" s="76" t="s">
        <v>58</v>
      </c>
      <c r="F918" s="83" t="s">
        <v>2</v>
      </c>
      <c r="G918" s="75" t="s">
        <v>226</v>
      </c>
      <c r="H918" s="76">
        <v>1</v>
      </c>
      <c r="I918" s="84">
        <v>0</v>
      </c>
      <c r="J918" s="85">
        <v>0</v>
      </c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</row>
    <row r="919" spans="1:21">
      <c r="A919" s="75"/>
      <c r="B919" s="81" t="str">
        <f t="shared" si="6"/>
        <v>월</v>
      </c>
      <c r="C919" s="81" t="str">
        <f t="shared" si="7"/>
        <v>26년 5월 2주차</v>
      </c>
      <c r="D919" s="82">
        <v>46150</v>
      </c>
      <c r="E919" s="76" t="s">
        <v>58</v>
      </c>
      <c r="F919" s="83" t="s">
        <v>2</v>
      </c>
      <c r="G919" s="75" t="s">
        <v>219</v>
      </c>
      <c r="H919" s="76">
        <v>6</v>
      </c>
      <c r="I919" s="84">
        <v>0</v>
      </c>
      <c r="J919" s="85">
        <v>0</v>
      </c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</row>
    <row r="920" spans="1:21">
      <c r="A920" s="75"/>
      <c r="B920" s="81" t="str">
        <f t="shared" si="6"/>
        <v>월</v>
      </c>
      <c r="C920" s="81" t="str">
        <f t="shared" si="7"/>
        <v>26년 5월 2주차</v>
      </c>
      <c r="D920" s="82">
        <v>46150</v>
      </c>
      <c r="E920" s="76" t="s">
        <v>58</v>
      </c>
      <c r="F920" s="83" t="s">
        <v>2</v>
      </c>
      <c r="G920" s="75" t="s">
        <v>212</v>
      </c>
      <c r="H920" s="76">
        <v>15</v>
      </c>
      <c r="I920" s="84">
        <v>0</v>
      </c>
      <c r="J920" s="85">
        <v>0</v>
      </c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</row>
    <row r="921" spans="1:21">
      <c r="A921" s="75"/>
      <c r="B921" s="81" t="str">
        <f t="shared" si="6"/>
        <v>월</v>
      </c>
      <c r="C921" s="81" t="str">
        <f t="shared" si="7"/>
        <v>26년 5월 2주차</v>
      </c>
      <c r="D921" s="82">
        <v>46150</v>
      </c>
      <c r="E921" s="76" t="s">
        <v>58</v>
      </c>
      <c r="F921" s="83" t="s">
        <v>2</v>
      </c>
      <c r="G921" s="75" t="s">
        <v>93</v>
      </c>
      <c r="H921" s="76">
        <v>6</v>
      </c>
      <c r="I921" s="84">
        <v>1</v>
      </c>
      <c r="J921" s="85">
        <v>139000</v>
      </c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</row>
    <row r="922" spans="1:21">
      <c r="A922" s="75"/>
      <c r="B922" s="81" t="str">
        <f t="shared" si="6"/>
        <v>월</v>
      </c>
      <c r="C922" s="81" t="str">
        <f t="shared" si="7"/>
        <v>26년 5월 2주차</v>
      </c>
      <c r="D922" s="82">
        <v>46150</v>
      </c>
      <c r="E922" s="76" t="s">
        <v>58</v>
      </c>
      <c r="F922" s="83" t="s">
        <v>2</v>
      </c>
      <c r="G922" s="75" t="s">
        <v>143</v>
      </c>
      <c r="H922" s="76">
        <v>4</v>
      </c>
      <c r="I922" s="84">
        <v>0</v>
      </c>
      <c r="J922" s="85">
        <v>0</v>
      </c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</row>
    <row r="923" spans="1:21">
      <c r="A923" s="75"/>
      <c r="B923" s="81" t="str">
        <f t="shared" si="6"/>
        <v>월</v>
      </c>
      <c r="C923" s="81" t="str">
        <f t="shared" si="7"/>
        <v>26년 5월 2주차</v>
      </c>
      <c r="D923" s="82">
        <v>46150</v>
      </c>
      <c r="E923" s="76" t="s">
        <v>58</v>
      </c>
      <c r="F923" s="83" t="s">
        <v>2</v>
      </c>
      <c r="G923" s="75" t="s">
        <v>173</v>
      </c>
      <c r="H923" s="76">
        <v>7</v>
      </c>
      <c r="I923" s="84">
        <v>0</v>
      </c>
      <c r="J923" s="85">
        <v>0</v>
      </c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</row>
    <row r="924" spans="1:21">
      <c r="A924" s="75"/>
      <c r="B924" s="81" t="str">
        <f t="shared" si="6"/>
        <v>월</v>
      </c>
      <c r="C924" s="81" t="str">
        <f t="shared" si="7"/>
        <v>26년 5월 2주차</v>
      </c>
      <c r="D924" s="82">
        <v>46150</v>
      </c>
      <c r="E924" s="76" t="s">
        <v>58</v>
      </c>
      <c r="F924" s="83" t="s">
        <v>2</v>
      </c>
      <c r="G924" s="75" t="s">
        <v>103</v>
      </c>
      <c r="H924" s="76">
        <v>5</v>
      </c>
      <c r="I924" s="84">
        <v>0</v>
      </c>
      <c r="J924" s="85">
        <v>0</v>
      </c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</row>
    <row r="925" spans="1:21">
      <c r="A925" s="75"/>
      <c r="B925" s="81" t="str">
        <f t="shared" si="6"/>
        <v>월</v>
      </c>
      <c r="C925" s="81" t="str">
        <f t="shared" si="7"/>
        <v>26년 5월 2주차</v>
      </c>
      <c r="D925" s="82">
        <v>46150</v>
      </c>
      <c r="E925" s="76" t="s">
        <v>58</v>
      </c>
      <c r="F925" s="83" t="s">
        <v>2</v>
      </c>
      <c r="G925" s="75" t="s">
        <v>199</v>
      </c>
      <c r="H925" s="76">
        <v>1</v>
      </c>
      <c r="I925" s="84">
        <v>0</v>
      </c>
      <c r="J925" s="85">
        <v>0</v>
      </c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</row>
    <row r="926" spans="1:21">
      <c r="A926" s="75"/>
      <c r="B926" s="81" t="str">
        <f t="shared" si="6"/>
        <v>월</v>
      </c>
      <c r="C926" s="81" t="str">
        <f t="shared" si="7"/>
        <v>26년 5월 2주차</v>
      </c>
      <c r="D926" s="82">
        <v>46150</v>
      </c>
      <c r="E926" s="76" t="s">
        <v>58</v>
      </c>
      <c r="F926" s="83" t="s">
        <v>2</v>
      </c>
      <c r="G926" s="75" t="s">
        <v>184</v>
      </c>
      <c r="H926" s="76">
        <v>2</v>
      </c>
      <c r="I926" s="84">
        <v>0</v>
      </c>
      <c r="J926" s="85">
        <v>0</v>
      </c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</row>
    <row r="927" spans="1:21">
      <c r="A927" s="75"/>
      <c r="B927" s="81" t="str">
        <f t="shared" si="6"/>
        <v>월</v>
      </c>
      <c r="C927" s="81" t="str">
        <f t="shared" si="7"/>
        <v>26년 5월 2주차</v>
      </c>
      <c r="D927" s="82">
        <v>46150</v>
      </c>
      <c r="E927" s="76" t="s">
        <v>58</v>
      </c>
      <c r="F927" s="83" t="s">
        <v>2</v>
      </c>
      <c r="G927" s="75" t="s">
        <v>122</v>
      </c>
      <c r="H927" s="76">
        <v>6</v>
      </c>
      <c r="I927" s="84">
        <v>0</v>
      </c>
      <c r="J927" s="85">
        <v>0</v>
      </c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</row>
    <row r="928" spans="1:21">
      <c r="A928" s="75"/>
      <c r="B928" s="81" t="str">
        <f t="shared" si="6"/>
        <v>월</v>
      </c>
      <c r="C928" s="81" t="str">
        <f t="shared" si="7"/>
        <v>26년 5월 2주차</v>
      </c>
      <c r="D928" s="82">
        <v>46150</v>
      </c>
      <c r="E928" s="76" t="s">
        <v>58</v>
      </c>
      <c r="F928" s="83" t="s">
        <v>2</v>
      </c>
      <c r="G928" s="75" t="s">
        <v>145</v>
      </c>
      <c r="H928" s="76">
        <v>1</v>
      </c>
      <c r="I928" s="84">
        <v>0</v>
      </c>
      <c r="J928" s="85">
        <v>0</v>
      </c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</row>
    <row r="929" spans="1:21">
      <c r="A929" s="75"/>
      <c r="B929" s="81" t="str">
        <f t="shared" si="6"/>
        <v>월</v>
      </c>
      <c r="C929" s="81" t="str">
        <f t="shared" si="7"/>
        <v>26년 5월 2주차</v>
      </c>
      <c r="D929" s="82">
        <v>46150</v>
      </c>
      <c r="E929" s="76" t="s">
        <v>58</v>
      </c>
      <c r="F929" s="83" t="s">
        <v>2</v>
      </c>
      <c r="G929" s="75" t="s">
        <v>90</v>
      </c>
      <c r="H929" s="76">
        <v>1</v>
      </c>
      <c r="I929" s="84">
        <v>0</v>
      </c>
      <c r="J929" s="85">
        <v>0</v>
      </c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</row>
    <row r="930" spans="1:21">
      <c r="A930" s="75"/>
      <c r="B930" s="81" t="str">
        <f t="shared" si="6"/>
        <v>월</v>
      </c>
      <c r="C930" s="81" t="str">
        <f t="shared" si="7"/>
        <v>26년 5월 2주차</v>
      </c>
      <c r="D930" s="82">
        <v>46150</v>
      </c>
      <c r="E930" s="76" t="s">
        <v>58</v>
      </c>
      <c r="F930" s="83" t="s">
        <v>2</v>
      </c>
      <c r="G930" s="75" t="s">
        <v>98</v>
      </c>
      <c r="H930" s="76">
        <v>5</v>
      </c>
      <c r="I930" s="84">
        <v>0</v>
      </c>
      <c r="J930" s="85">
        <v>0</v>
      </c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</row>
    <row r="931" spans="1:21">
      <c r="A931" s="75"/>
      <c r="B931" s="81" t="str">
        <f t="shared" si="6"/>
        <v>월</v>
      </c>
      <c r="C931" s="81" t="str">
        <f t="shared" si="7"/>
        <v>26년 5월 2주차</v>
      </c>
      <c r="D931" s="82">
        <v>46150</v>
      </c>
      <c r="E931" s="76" t="s">
        <v>58</v>
      </c>
      <c r="F931" s="83" t="s">
        <v>2</v>
      </c>
      <c r="G931" s="75" t="s">
        <v>225</v>
      </c>
      <c r="H931" s="76">
        <v>0</v>
      </c>
      <c r="I931" s="84">
        <v>1</v>
      </c>
      <c r="J931" s="85">
        <v>62100</v>
      </c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</row>
    <row r="932" spans="1:21">
      <c r="A932" s="75"/>
      <c r="B932" s="81" t="str">
        <f t="shared" si="6"/>
        <v>월</v>
      </c>
      <c r="C932" s="81" t="str">
        <f t="shared" si="7"/>
        <v>26년 5월 2주차</v>
      </c>
      <c r="D932" s="82">
        <v>46150</v>
      </c>
      <c r="E932" s="76" t="s">
        <v>58</v>
      </c>
      <c r="F932" s="83" t="s">
        <v>2</v>
      </c>
      <c r="G932" s="75" t="s">
        <v>101</v>
      </c>
      <c r="H932" s="76">
        <v>0</v>
      </c>
      <c r="I932" s="84">
        <v>1</v>
      </c>
      <c r="J932" s="85">
        <v>116100</v>
      </c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</row>
    <row r="933" spans="1:21">
      <c r="A933" s="75"/>
      <c r="B933" s="81" t="str">
        <f t="shared" si="6"/>
        <v>월</v>
      </c>
      <c r="C933" s="81" t="str">
        <f t="shared" si="7"/>
        <v>26년 5월 2주차</v>
      </c>
      <c r="D933" s="82">
        <v>46150</v>
      </c>
      <c r="E933" s="76" t="s">
        <v>58</v>
      </c>
      <c r="F933" s="83" t="s">
        <v>2</v>
      </c>
      <c r="G933" s="75" t="s">
        <v>221</v>
      </c>
      <c r="H933" s="76">
        <v>1</v>
      </c>
      <c r="I933" s="84">
        <v>0</v>
      </c>
      <c r="J933" s="85">
        <v>0</v>
      </c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</row>
    <row r="934" spans="1:21">
      <c r="A934" s="75"/>
      <c r="B934" s="81" t="str">
        <f t="shared" si="6"/>
        <v>월</v>
      </c>
      <c r="C934" s="81" t="str">
        <f t="shared" si="7"/>
        <v>26년 5월 2주차</v>
      </c>
      <c r="D934" s="82">
        <v>46150</v>
      </c>
      <c r="E934" s="76" t="s">
        <v>58</v>
      </c>
      <c r="F934" s="83" t="s">
        <v>2</v>
      </c>
      <c r="G934" s="75" t="s">
        <v>209</v>
      </c>
      <c r="H934" s="76">
        <v>5</v>
      </c>
      <c r="I934" s="84">
        <v>0</v>
      </c>
      <c r="J934" s="85">
        <v>0</v>
      </c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</row>
    <row r="935" spans="1:21">
      <c r="A935" s="75"/>
      <c r="B935" s="81" t="str">
        <f t="shared" si="6"/>
        <v>월</v>
      </c>
      <c r="C935" s="81" t="str">
        <f t="shared" si="7"/>
        <v>26년 5월 2주차</v>
      </c>
      <c r="D935" s="82">
        <v>46150</v>
      </c>
      <c r="E935" s="76" t="s">
        <v>58</v>
      </c>
      <c r="F935" s="83" t="s">
        <v>2</v>
      </c>
      <c r="G935" s="75" t="s">
        <v>118</v>
      </c>
      <c r="H935" s="76">
        <v>1</v>
      </c>
      <c r="I935" s="84">
        <v>0</v>
      </c>
      <c r="J935" s="85">
        <v>0</v>
      </c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</row>
    <row r="936" spans="1:21">
      <c r="A936" s="75"/>
      <c r="B936" s="81" t="str">
        <f t="shared" si="6"/>
        <v>월</v>
      </c>
      <c r="C936" s="81" t="str">
        <f t="shared" si="7"/>
        <v>26년 5월 2주차</v>
      </c>
      <c r="D936" s="82">
        <v>46150</v>
      </c>
      <c r="E936" s="76" t="s">
        <v>58</v>
      </c>
      <c r="F936" s="83" t="s">
        <v>2</v>
      </c>
      <c r="G936" s="75" t="s">
        <v>216</v>
      </c>
      <c r="H936" s="76">
        <v>5</v>
      </c>
      <c r="I936" s="84">
        <v>0</v>
      </c>
      <c r="J936" s="85">
        <v>0</v>
      </c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</row>
    <row r="937" spans="1:21">
      <c r="A937" s="75"/>
      <c r="B937" s="81" t="str">
        <f t="shared" si="6"/>
        <v>월</v>
      </c>
      <c r="C937" s="81" t="str">
        <f t="shared" si="7"/>
        <v>26년 5월 2주차</v>
      </c>
      <c r="D937" s="82">
        <v>46150</v>
      </c>
      <c r="E937" s="76" t="s">
        <v>58</v>
      </c>
      <c r="F937" s="83" t="s">
        <v>2</v>
      </c>
      <c r="G937" s="75" t="s">
        <v>202</v>
      </c>
      <c r="H937" s="76">
        <v>5</v>
      </c>
      <c r="I937" s="84">
        <v>0</v>
      </c>
      <c r="J937" s="85">
        <v>0</v>
      </c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</row>
    <row r="938" spans="1:21">
      <c r="A938" s="75"/>
      <c r="B938" s="81" t="str">
        <f t="shared" si="6"/>
        <v>월</v>
      </c>
      <c r="C938" s="81" t="str">
        <f t="shared" si="7"/>
        <v>26년 5월 2주차</v>
      </c>
      <c r="D938" s="82">
        <v>46151</v>
      </c>
      <c r="E938" s="76" t="s">
        <v>58</v>
      </c>
      <c r="F938" s="83" t="s">
        <v>2</v>
      </c>
      <c r="G938" s="75" t="s">
        <v>173</v>
      </c>
      <c r="H938" s="76">
        <v>15</v>
      </c>
      <c r="I938" s="84">
        <v>2</v>
      </c>
      <c r="J938" s="85">
        <v>218000</v>
      </c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</row>
    <row r="939" spans="1:21">
      <c r="A939" s="75"/>
      <c r="B939" s="81" t="str">
        <f t="shared" si="6"/>
        <v>월</v>
      </c>
      <c r="C939" s="81" t="str">
        <f t="shared" si="7"/>
        <v>26년 5월 2주차</v>
      </c>
      <c r="D939" s="82">
        <v>46151</v>
      </c>
      <c r="E939" s="76" t="s">
        <v>58</v>
      </c>
      <c r="F939" s="83" t="s">
        <v>2</v>
      </c>
      <c r="G939" s="75" t="s">
        <v>101</v>
      </c>
      <c r="H939" s="76">
        <v>3</v>
      </c>
      <c r="I939" s="84">
        <v>2</v>
      </c>
      <c r="J939" s="85">
        <v>232200</v>
      </c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</row>
    <row r="940" spans="1:21">
      <c r="A940" s="75"/>
      <c r="B940" s="81" t="str">
        <f t="shared" si="6"/>
        <v>월</v>
      </c>
      <c r="C940" s="81" t="str">
        <f t="shared" si="7"/>
        <v>26년 5월 2주차</v>
      </c>
      <c r="D940" s="82">
        <v>46151</v>
      </c>
      <c r="E940" s="76" t="s">
        <v>58</v>
      </c>
      <c r="F940" s="83" t="s">
        <v>2</v>
      </c>
      <c r="G940" s="75" t="s">
        <v>93</v>
      </c>
      <c r="H940" s="76">
        <v>1</v>
      </c>
      <c r="I940" s="84">
        <v>3</v>
      </c>
      <c r="J940" s="85">
        <v>417000</v>
      </c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</row>
    <row r="941" spans="1:21">
      <c r="A941" s="75"/>
      <c r="B941" s="81" t="str">
        <f t="shared" si="6"/>
        <v>월</v>
      </c>
      <c r="C941" s="81" t="str">
        <f t="shared" si="7"/>
        <v>26년 5월 2주차</v>
      </c>
      <c r="D941" s="82">
        <v>46151</v>
      </c>
      <c r="E941" s="76" t="s">
        <v>58</v>
      </c>
      <c r="F941" s="83" t="s">
        <v>2</v>
      </c>
      <c r="G941" s="75" t="s">
        <v>118</v>
      </c>
      <c r="H941" s="76">
        <v>1</v>
      </c>
      <c r="I941" s="84">
        <v>0</v>
      </c>
      <c r="J941" s="85">
        <v>0</v>
      </c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</row>
    <row r="942" spans="1:21">
      <c r="A942" s="75"/>
      <c r="B942" s="81" t="str">
        <f t="shared" si="6"/>
        <v>월</v>
      </c>
      <c r="C942" s="81" t="str">
        <f t="shared" si="7"/>
        <v>26년 5월 2주차</v>
      </c>
      <c r="D942" s="82">
        <v>46151</v>
      </c>
      <c r="E942" s="76" t="s">
        <v>58</v>
      </c>
      <c r="F942" s="83" t="s">
        <v>2</v>
      </c>
      <c r="G942" s="75" t="s">
        <v>89</v>
      </c>
      <c r="H942" s="76">
        <v>5</v>
      </c>
      <c r="I942" s="84">
        <v>0</v>
      </c>
      <c r="J942" s="85">
        <v>0</v>
      </c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</row>
    <row r="943" spans="1:21">
      <c r="A943" s="75"/>
      <c r="B943" s="81" t="str">
        <f t="shared" si="6"/>
        <v>월</v>
      </c>
      <c r="C943" s="81" t="str">
        <f t="shared" si="7"/>
        <v>26년 5월 2주차</v>
      </c>
      <c r="D943" s="82">
        <v>46151</v>
      </c>
      <c r="E943" s="76" t="s">
        <v>58</v>
      </c>
      <c r="F943" s="83" t="s">
        <v>2</v>
      </c>
      <c r="G943" s="75" t="s">
        <v>122</v>
      </c>
      <c r="H943" s="76">
        <v>1</v>
      </c>
      <c r="I943" s="84">
        <v>0</v>
      </c>
      <c r="J943" s="85">
        <v>0</v>
      </c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</row>
    <row r="944" spans="1:21">
      <c r="A944" s="75"/>
      <c r="B944" s="81" t="str">
        <f t="shared" si="6"/>
        <v>월</v>
      </c>
      <c r="C944" s="81" t="str">
        <f t="shared" si="7"/>
        <v>26년 5월 2주차</v>
      </c>
      <c r="D944" s="82">
        <v>46151</v>
      </c>
      <c r="E944" s="76" t="s">
        <v>58</v>
      </c>
      <c r="F944" s="83" t="s">
        <v>2</v>
      </c>
      <c r="G944" s="75" t="s">
        <v>140</v>
      </c>
      <c r="H944" s="76">
        <v>1</v>
      </c>
      <c r="I944" s="84">
        <v>1</v>
      </c>
      <c r="J944" s="85">
        <v>62100</v>
      </c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</row>
    <row r="945" spans="1:21">
      <c r="A945" s="75"/>
      <c r="B945" s="81" t="str">
        <f t="shared" si="6"/>
        <v>월</v>
      </c>
      <c r="C945" s="81" t="str">
        <f t="shared" si="7"/>
        <v>26년 5월 2주차</v>
      </c>
      <c r="D945" s="82">
        <v>46151</v>
      </c>
      <c r="E945" s="76" t="s">
        <v>58</v>
      </c>
      <c r="F945" s="83" t="s">
        <v>2</v>
      </c>
      <c r="G945" s="75" t="s">
        <v>120</v>
      </c>
      <c r="H945" s="76">
        <v>1</v>
      </c>
      <c r="I945" s="84">
        <v>0</v>
      </c>
      <c r="J945" s="85">
        <v>0</v>
      </c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</row>
    <row r="946" spans="1:21">
      <c r="A946" s="75"/>
      <c r="B946" s="81" t="str">
        <f t="shared" si="6"/>
        <v>월</v>
      </c>
      <c r="C946" s="81" t="str">
        <f t="shared" si="7"/>
        <v>26년 5월 2주차</v>
      </c>
      <c r="D946" s="82">
        <v>46151</v>
      </c>
      <c r="E946" s="76" t="s">
        <v>58</v>
      </c>
      <c r="F946" s="83" t="s">
        <v>2</v>
      </c>
      <c r="G946" s="75" t="s">
        <v>167</v>
      </c>
      <c r="H946" s="76">
        <v>1</v>
      </c>
      <c r="I946" s="84">
        <v>0</v>
      </c>
      <c r="J946" s="85">
        <v>0</v>
      </c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</row>
    <row r="947" spans="1:21">
      <c r="A947" s="75"/>
      <c r="B947" s="81" t="str">
        <f t="shared" si="6"/>
        <v>월</v>
      </c>
      <c r="C947" s="81" t="str">
        <f t="shared" si="7"/>
        <v>26년 5월 2주차</v>
      </c>
      <c r="D947" s="82">
        <v>46151</v>
      </c>
      <c r="E947" s="76" t="s">
        <v>58</v>
      </c>
      <c r="F947" s="83" t="s">
        <v>2</v>
      </c>
      <c r="G947" s="75" t="s">
        <v>139</v>
      </c>
      <c r="H947" s="76">
        <v>5</v>
      </c>
      <c r="I947" s="84">
        <v>0</v>
      </c>
      <c r="J947" s="85">
        <v>0</v>
      </c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</row>
    <row r="948" spans="1:21">
      <c r="A948" s="75"/>
      <c r="B948" s="81" t="str">
        <f t="shared" si="6"/>
        <v>월</v>
      </c>
      <c r="C948" s="81" t="str">
        <f t="shared" si="7"/>
        <v>26년 5월 2주차</v>
      </c>
      <c r="D948" s="82">
        <v>46151</v>
      </c>
      <c r="E948" s="76" t="s">
        <v>58</v>
      </c>
      <c r="F948" s="83" t="s">
        <v>2</v>
      </c>
      <c r="G948" s="75" t="s">
        <v>194</v>
      </c>
      <c r="H948" s="76">
        <v>1</v>
      </c>
      <c r="I948" s="84">
        <v>0</v>
      </c>
      <c r="J948" s="85">
        <v>0</v>
      </c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</row>
    <row r="949" spans="1:21">
      <c r="A949" s="75"/>
      <c r="B949" s="81" t="str">
        <f t="shared" si="6"/>
        <v>월</v>
      </c>
      <c r="C949" s="81" t="str">
        <f t="shared" si="7"/>
        <v>26년 5월 2주차</v>
      </c>
      <c r="D949" s="82">
        <v>46151</v>
      </c>
      <c r="E949" s="76" t="s">
        <v>58</v>
      </c>
      <c r="F949" s="83" t="s">
        <v>2</v>
      </c>
      <c r="G949" s="75" t="s">
        <v>192</v>
      </c>
      <c r="H949" s="76">
        <v>5</v>
      </c>
      <c r="I949" s="84">
        <v>0</v>
      </c>
      <c r="J949" s="85">
        <v>0</v>
      </c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</row>
    <row r="950" spans="1:21">
      <c r="A950" s="75"/>
      <c r="B950" s="81" t="str">
        <f t="shared" si="6"/>
        <v>월</v>
      </c>
      <c r="C950" s="81" t="str">
        <f t="shared" si="7"/>
        <v>26년 5월 2주차</v>
      </c>
      <c r="D950" s="82">
        <v>46151</v>
      </c>
      <c r="E950" s="76" t="s">
        <v>58</v>
      </c>
      <c r="F950" s="83" t="s">
        <v>2</v>
      </c>
      <c r="G950" s="75" t="s">
        <v>214</v>
      </c>
      <c r="H950" s="76">
        <v>9</v>
      </c>
      <c r="I950" s="84">
        <v>0</v>
      </c>
      <c r="J950" s="85">
        <v>0</v>
      </c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</row>
    <row r="951" spans="1:21">
      <c r="A951" s="75"/>
      <c r="B951" s="81" t="str">
        <f t="shared" si="6"/>
        <v>월</v>
      </c>
      <c r="C951" s="81" t="str">
        <f t="shared" si="7"/>
        <v>26년 5월 2주차</v>
      </c>
      <c r="D951" s="82">
        <v>46151</v>
      </c>
      <c r="E951" s="76" t="s">
        <v>58</v>
      </c>
      <c r="F951" s="83" t="s">
        <v>2</v>
      </c>
      <c r="G951" s="75" t="s">
        <v>223</v>
      </c>
      <c r="H951" s="76">
        <v>2</v>
      </c>
      <c r="I951" s="84">
        <v>0</v>
      </c>
      <c r="J951" s="85">
        <v>0</v>
      </c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</row>
    <row r="952" spans="1:21">
      <c r="A952" s="75"/>
      <c r="B952" s="81" t="str">
        <f t="shared" si="6"/>
        <v>월</v>
      </c>
      <c r="C952" s="81" t="str">
        <f t="shared" si="7"/>
        <v>26년 5월 2주차</v>
      </c>
      <c r="D952" s="82">
        <v>46151</v>
      </c>
      <c r="E952" s="76" t="s">
        <v>58</v>
      </c>
      <c r="F952" s="83" t="s">
        <v>2</v>
      </c>
      <c r="G952" s="75" t="s">
        <v>119</v>
      </c>
      <c r="H952" s="76">
        <v>5</v>
      </c>
      <c r="I952" s="84">
        <v>0</v>
      </c>
      <c r="J952" s="85">
        <v>0</v>
      </c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</row>
    <row r="953" spans="1:21">
      <c r="A953" s="75"/>
      <c r="B953" s="81" t="str">
        <f t="shared" si="6"/>
        <v>월</v>
      </c>
      <c r="C953" s="81" t="str">
        <f t="shared" si="7"/>
        <v>26년 5월 2주차</v>
      </c>
      <c r="D953" s="82">
        <v>46151</v>
      </c>
      <c r="E953" s="76" t="s">
        <v>58</v>
      </c>
      <c r="F953" s="83" t="s">
        <v>2</v>
      </c>
      <c r="G953" s="75" t="s">
        <v>90</v>
      </c>
      <c r="H953" s="76">
        <v>6</v>
      </c>
      <c r="I953" s="84">
        <v>0</v>
      </c>
      <c r="J953" s="85">
        <v>0</v>
      </c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</row>
    <row r="954" spans="1:21">
      <c r="A954" s="75"/>
      <c r="B954" s="81" t="str">
        <f t="shared" si="6"/>
        <v>월</v>
      </c>
      <c r="C954" s="81" t="str">
        <f t="shared" si="7"/>
        <v>26년 5월 2주차</v>
      </c>
      <c r="D954" s="82">
        <v>46151</v>
      </c>
      <c r="E954" s="76" t="s">
        <v>58</v>
      </c>
      <c r="F954" s="83" t="s">
        <v>2</v>
      </c>
      <c r="G954" s="75" t="s">
        <v>92</v>
      </c>
      <c r="H954" s="76">
        <v>15</v>
      </c>
      <c r="I954" s="84">
        <v>0</v>
      </c>
      <c r="J954" s="85">
        <v>0</v>
      </c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</row>
    <row r="955" spans="1:21">
      <c r="A955" s="75"/>
      <c r="B955" s="81" t="str">
        <f t="shared" si="6"/>
        <v>월</v>
      </c>
      <c r="C955" s="81" t="str">
        <f t="shared" si="7"/>
        <v>26년 5월 2주차</v>
      </c>
      <c r="D955" s="82">
        <v>46151</v>
      </c>
      <c r="E955" s="76" t="s">
        <v>58</v>
      </c>
      <c r="F955" s="83" t="s">
        <v>2</v>
      </c>
      <c r="G955" s="75" t="s">
        <v>143</v>
      </c>
      <c r="H955" s="76">
        <v>5</v>
      </c>
      <c r="I955" s="84">
        <v>0</v>
      </c>
      <c r="J955" s="85">
        <v>0</v>
      </c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</row>
    <row r="956" spans="1:21">
      <c r="A956" s="75"/>
      <c r="B956" s="81" t="str">
        <f t="shared" si="6"/>
        <v>월</v>
      </c>
      <c r="C956" s="81" t="str">
        <f t="shared" si="7"/>
        <v>26년 5월 2주차</v>
      </c>
      <c r="D956" s="82">
        <v>46151</v>
      </c>
      <c r="E956" s="76" t="s">
        <v>58</v>
      </c>
      <c r="F956" s="83" t="s">
        <v>2</v>
      </c>
      <c r="G956" s="75" t="s">
        <v>211</v>
      </c>
      <c r="H956" s="76">
        <v>5</v>
      </c>
      <c r="I956" s="84">
        <v>0</v>
      </c>
      <c r="J956" s="85">
        <v>0</v>
      </c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</row>
    <row r="957" spans="1:21">
      <c r="A957" s="75"/>
      <c r="B957" s="81" t="str">
        <f t="shared" si="6"/>
        <v>월</v>
      </c>
      <c r="C957" s="81" t="str">
        <f t="shared" si="7"/>
        <v>26년 5월 2주차</v>
      </c>
      <c r="D957" s="82">
        <v>46151</v>
      </c>
      <c r="E957" s="76" t="s">
        <v>58</v>
      </c>
      <c r="F957" s="83" t="s">
        <v>2</v>
      </c>
      <c r="G957" s="75" t="s">
        <v>108</v>
      </c>
      <c r="H957" s="76">
        <v>5</v>
      </c>
      <c r="I957" s="84">
        <v>0</v>
      </c>
      <c r="J957" s="85">
        <v>0</v>
      </c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</row>
    <row r="958" spans="1:21">
      <c r="A958" s="75"/>
      <c r="B958" s="81" t="str">
        <f t="shared" si="6"/>
        <v>월</v>
      </c>
      <c r="C958" s="81" t="str">
        <f t="shared" si="7"/>
        <v>26년 5월 2주차</v>
      </c>
      <c r="D958" s="82">
        <v>46151</v>
      </c>
      <c r="E958" s="76" t="s">
        <v>58</v>
      </c>
      <c r="F958" s="83" t="s">
        <v>2</v>
      </c>
      <c r="G958" s="75" t="s">
        <v>218</v>
      </c>
      <c r="H958" s="76">
        <v>4</v>
      </c>
      <c r="I958" s="84">
        <v>2</v>
      </c>
      <c r="J958" s="85">
        <v>278000</v>
      </c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</row>
    <row r="959" spans="1:21">
      <c r="A959" s="75"/>
      <c r="B959" s="81" t="str">
        <f t="shared" si="6"/>
        <v>월</v>
      </c>
      <c r="C959" s="81" t="str">
        <f t="shared" si="7"/>
        <v>26년 5월 2주차</v>
      </c>
      <c r="D959" s="82">
        <v>46151</v>
      </c>
      <c r="E959" s="76" t="s">
        <v>58</v>
      </c>
      <c r="F959" s="83" t="s">
        <v>2</v>
      </c>
      <c r="G959" s="75" t="s">
        <v>144</v>
      </c>
      <c r="H959" s="76">
        <v>5</v>
      </c>
      <c r="I959" s="84">
        <v>2</v>
      </c>
      <c r="J959" s="85">
        <v>250200</v>
      </c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</row>
    <row r="960" spans="1:21">
      <c r="A960" s="75"/>
      <c r="B960" s="81" t="str">
        <f t="shared" si="6"/>
        <v>월</v>
      </c>
      <c r="C960" s="81" t="str">
        <f t="shared" si="7"/>
        <v>26년 5월 2주차</v>
      </c>
      <c r="D960" s="82">
        <v>46151</v>
      </c>
      <c r="E960" s="76" t="s">
        <v>58</v>
      </c>
      <c r="F960" s="83" t="s">
        <v>2</v>
      </c>
      <c r="G960" s="75" t="s">
        <v>109</v>
      </c>
      <c r="H960" s="76">
        <v>1</v>
      </c>
      <c r="I960" s="84">
        <v>0</v>
      </c>
      <c r="J960" s="85">
        <v>0</v>
      </c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</row>
    <row r="961" spans="1:21">
      <c r="A961" s="75"/>
      <c r="B961" s="81" t="str">
        <f t="shared" si="6"/>
        <v>월</v>
      </c>
      <c r="C961" s="81" t="str">
        <f t="shared" si="7"/>
        <v>26년 5월 2주차</v>
      </c>
      <c r="D961" s="82">
        <v>46151</v>
      </c>
      <c r="E961" s="76" t="s">
        <v>58</v>
      </c>
      <c r="F961" s="83" t="s">
        <v>2</v>
      </c>
      <c r="G961" s="75" t="s">
        <v>162</v>
      </c>
      <c r="H961" s="76">
        <v>1</v>
      </c>
      <c r="I961" s="84">
        <v>0</v>
      </c>
      <c r="J961" s="85">
        <v>0</v>
      </c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</row>
    <row r="962" spans="1:21">
      <c r="A962" s="75"/>
      <c r="B962" s="81" t="str">
        <f t="shared" si="6"/>
        <v>월</v>
      </c>
      <c r="C962" s="81" t="str">
        <f t="shared" si="7"/>
        <v>26년 5월 2주차</v>
      </c>
      <c r="D962" s="82">
        <v>46151</v>
      </c>
      <c r="E962" s="76" t="s">
        <v>58</v>
      </c>
      <c r="F962" s="83" t="s">
        <v>2</v>
      </c>
      <c r="G962" s="75" t="s">
        <v>212</v>
      </c>
      <c r="H962" s="76">
        <v>1</v>
      </c>
      <c r="I962" s="84">
        <v>0</v>
      </c>
      <c r="J962" s="85">
        <v>0</v>
      </c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</row>
    <row r="963" spans="1:21">
      <c r="A963" s="75"/>
      <c r="B963" s="81" t="str">
        <f t="shared" si="6"/>
        <v>월</v>
      </c>
      <c r="C963" s="81" t="str">
        <f t="shared" si="7"/>
        <v>26년 5월 2주차</v>
      </c>
      <c r="D963" s="82">
        <v>46151</v>
      </c>
      <c r="E963" s="76" t="s">
        <v>58</v>
      </c>
      <c r="F963" s="83" t="s">
        <v>2</v>
      </c>
      <c r="G963" s="75" t="s">
        <v>227</v>
      </c>
      <c r="H963" s="76">
        <v>5</v>
      </c>
      <c r="I963" s="84">
        <v>0</v>
      </c>
      <c r="J963" s="85">
        <v>0</v>
      </c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</row>
    <row r="964" spans="1:21">
      <c r="A964" s="75"/>
      <c r="B964" s="81" t="str">
        <f t="shared" si="6"/>
        <v>월</v>
      </c>
      <c r="C964" s="81" t="str">
        <f t="shared" si="7"/>
        <v>26년 5월 2주차</v>
      </c>
      <c r="D964" s="82">
        <v>46151</v>
      </c>
      <c r="E964" s="76" t="s">
        <v>58</v>
      </c>
      <c r="F964" s="83" t="s">
        <v>2</v>
      </c>
      <c r="G964" s="75" t="s">
        <v>177</v>
      </c>
      <c r="H964" s="76">
        <v>5</v>
      </c>
      <c r="I964" s="84">
        <v>0</v>
      </c>
      <c r="J964" s="85">
        <v>0</v>
      </c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</row>
    <row r="965" spans="1:21">
      <c r="A965" s="75"/>
      <c r="B965" s="81" t="str">
        <f t="shared" si="6"/>
        <v>월</v>
      </c>
      <c r="C965" s="81" t="str">
        <f t="shared" si="7"/>
        <v>26년 5월 2주차</v>
      </c>
      <c r="D965" s="82">
        <v>46151</v>
      </c>
      <c r="E965" s="76" t="s">
        <v>58</v>
      </c>
      <c r="F965" s="83" t="s">
        <v>2</v>
      </c>
      <c r="G965" s="75" t="s">
        <v>100</v>
      </c>
      <c r="H965" s="76">
        <v>1</v>
      </c>
      <c r="I965" s="84">
        <v>0</v>
      </c>
      <c r="J965" s="85">
        <v>0</v>
      </c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</row>
    <row r="966" spans="1:21">
      <c r="A966" s="75"/>
      <c r="B966" s="81" t="str">
        <f t="shared" si="6"/>
        <v>월</v>
      </c>
      <c r="C966" s="81" t="str">
        <f t="shared" si="7"/>
        <v>26년 5월 2주차</v>
      </c>
      <c r="D966" s="82">
        <v>46151</v>
      </c>
      <c r="E966" s="76" t="s">
        <v>58</v>
      </c>
      <c r="F966" s="83" t="s">
        <v>2</v>
      </c>
      <c r="G966" s="75" t="s">
        <v>132</v>
      </c>
      <c r="H966" s="76">
        <v>5</v>
      </c>
      <c r="I966" s="84">
        <v>0</v>
      </c>
      <c r="J966" s="85">
        <v>0</v>
      </c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</row>
    <row r="967" spans="1:21">
      <c r="A967" s="75"/>
      <c r="B967" s="81" t="str">
        <f t="shared" si="6"/>
        <v>월</v>
      </c>
      <c r="C967" s="81" t="str">
        <f t="shared" si="7"/>
        <v>26년 5월 2주차</v>
      </c>
      <c r="D967" s="82">
        <v>46151</v>
      </c>
      <c r="E967" s="76" t="s">
        <v>58</v>
      </c>
      <c r="F967" s="83" t="s">
        <v>2</v>
      </c>
      <c r="G967" s="75" t="s">
        <v>219</v>
      </c>
      <c r="H967" s="76">
        <v>4</v>
      </c>
      <c r="I967" s="84">
        <v>0</v>
      </c>
      <c r="J967" s="85">
        <v>0</v>
      </c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</row>
    <row r="968" spans="1:21">
      <c r="A968" s="75"/>
      <c r="B968" s="81" t="str">
        <f t="shared" si="6"/>
        <v>월</v>
      </c>
      <c r="C968" s="81" t="str">
        <f t="shared" si="7"/>
        <v>26년 5월 2주차</v>
      </c>
      <c r="D968" s="82">
        <v>46151</v>
      </c>
      <c r="E968" s="76" t="s">
        <v>58</v>
      </c>
      <c r="F968" s="83" t="s">
        <v>2</v>
      </c>
      <c r="G968" s="75" t="s">
        <v>213</v>
      </c>
      <c r="H968" s="76">
        <v>4</v>
      </c>
      <c r="I968" s="84">
        <v>0</v>
      </c>
      <c r="J968" s="85">
        <v>0</v>
      </c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</row>
    <row r="969" spans="1:21">
      <c r="A969" s="75"/>
      <c r="B969" s="81" t="str">
        <f t="shared" si="6"/>
        <v>월</v>
      </c>
      <c r="C969" s="81" t="str">
        <f t="shared" si="7"/>
        <v>26년 5월 2주차</v>
      </c>
      <c r="D969" s="82">
        <v>46152</v>
      </c>
      <c r="E969" s="76" t="s">
        <v>58</v>
      </c>
      <c r="F969" s="83" t="s">
        <v>2</v>
      </c>
      <c r="G969" s="75" t="s">
        <v>118</v>
      </c>
      <c r="H969" s="76">
        <v>15</v>
      </c>
      <c r="I969" s="84">
        <v>1</v>
      </c>
      <c r="J969" s="85">
        <v>62100</v>
      </c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</row>
    <row r="970" spans="1:21">
      <c r="A970" s="75"/>
      <c r="B970" s="81" t="str">
        <f t="shared" si="6"/>
        <v>월</v>
      </c>
      <c r="C970" s="81" t="str">
        <f t="shared" si="7"/>
        <v>26년 5월 2주차</v>
      </c>
      <c r="D970" s="82">
        <v>46152</v>
      </c>
      <c r="E970" s="76" t="s">
        <v>58</v>
      </c>
      <c r="F970" s="83" t="s">
        <v>2</v>
      </c>
      <c r="G970" s="75" t="s">
        <v>173</v>
      </c>
      <c r="H970" s="76">
        <v>2</v>
      </c>
      <c r="I970" s="84">
        <v>0</v>
      </c>
      <c r="J970" s="85">
        <v>0</v>
      </c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</row>
    <row r="971" spans="1:21">
      <c r="A971" s="75"/>
      <c r="B971" s="81" t="str">
        <f t="shared" si="6"/>
        <v>월</v>
      </c>
      <c r="C971" s="81" t="str">
        <f t="shared" si="7"/>
        <v>26년 5월 2주차</v>
      </c>
      <c r="D971" s="82">
        <v>46152</v>
      </c>
      <c r="E971" s="76" t="s">
        <v>58</v>
      </c>
      <c r="F971" s="83" t="s">
        <v>2</v>
      </c>
      <c r="G971" s="75" t="s">
        <v>228</v>
      </c>
      <c r="H971" s="76">
        <v>2</v>
      </c>
      <c r="I971" s="84">
        <v>0</v>
      </c>
      <c r="J971" s="85">
        <v>0</v>
      </c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</row>
    <row r="972" spans="1:21">
      <c r="A972" s="75"/>
      <c r="B972" s="81" t="str">
        <f t="shared" si="6"/>
        <v>월</v>
      </c>
      <c r="C972" s="81" t="str">
        <f t="shared" si="7"/>
        <v>26년 5월 2주차</v>
      </c>
      <c r="D972" s="82">
        <v>46152</v>
      </c>
      <c r="E972" s="76" t="s">
        <v>58</v>
      </c>
      <c r="F972" s="83" t="s">
        <v>2</v>
      </c>
      <c r="G972" s="75" t="s">
        <v>139</v>
      </c>
      <c r="H972" s="76">
        <v>5</v>
      </c>
      <c r="I972" s="84">
        <v>0</v>
      </c>
      <c r="J972" s="85">
        <v>0</v>
      </c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</row>
    <row r="973" spans="1:21">
      <c r="A973" s="75"/>
      <c r="B973" s="81" t="str">
        <f t="shared" si="6"/>
        <v>월</v>
      </c>
      <c r="C973" s="81" t="str">
        <f t="shared" si="7"/>
        <v>26년 5월 2주차</v>
      </c>
      <c r="D973" s="82">
        <v>46152</v>
      </c>
      <c r="E973" s="76" t="s">
        <v>58</v>
      </c>
      <c r="F973" s="83" t="s">
        <v>2</v>
      </c>
      <c r="G973" s="75" t="s">
        <v>220</v>
      </c>
      <c r="H973" s="76">
        <v>5</v>
      </c>
      <c r="I973" s="84">
        <v>0</v>
      </c>
      <c r="J973" s="85">
        <v>0</v>
      </c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</row>
    <row r="974" spans="1:21">
      <c r="A974" s="75"/>
      <c r="B974" s="81" t="str">
        <f t="shared" si="6"/>
        <v>월</v>
      </c>
      <c r="C974" s="81" t="str">
        <f t="shared" si="7"/>
        <v>26년 5월 2주차</v>
      </c>
      <c r="D974" s="82">
        <v>46152</v>
      </c>
      <c r="E974" s="76" t="s">
        <v>58</v>
      </c>
      <c r="F974" s="83" t="s">
        <v>2</v>
      </c>
      <c r="G974" s="75" t="s">
        <v>222</v>
      </c>
      <c r="H974" s="76">
        <v>6</v>
      </c>
      <c r="I974" s="84">
        <v>0</v>
      </c>
      <c r="J974" s="85">
        <v>0</v>
      </c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</row>
    <row r="975" spans="1:21">
      <c r="A975" s="75"/>
      <c r="B975" s="81" t="str">
        <f t="shared" si="6"/>
        <v>월</v>
      </c>
      <c r="C975" s="81" t="str">
        <f t="shared" si="7"/>
        <v>26년 5월 2주차</v>
      </c>
      <c r="D975" s="82">
        <v>46152</v>
      </c>
      <c r="E975" s="76" t="s">
        <v>58</v>
      </c>
      <c r="F975" s="83" t="s">
        <v>2</v>
      </c>
      <c r="G975" s="75" t="s">
        <v>214</v>
      </c>
      <c r="H975" s="76">
        <v>2</v>
      </c>
      <c r="I975" s="84">
        <v>0</v>
      </c>
      <c r="J975" s="85">
        <v>0</v>
      </c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</row>
    <row r="976" spans="1:21">
      <c r="A976" s="75"/>
      <c r="B976" s="81" t="str">
        <f t="shared" si="6"/>
        <v>월</v>
      </c>
      <c r="C976" s="81" t="str">
        <f t="shared" si="7"/>
        <v>26년 5월 2주차</v>
      </c>
      <c r="D976" s="82">
        <v>46152</v>
      </c>
      <c r="E976" s="76" t="s">
        <v>58</v>
      </c>
      <c r="F976" s="83" t="s">
        <v>2</v>
      </c>
      <c r="G976" s="75" t="s">
        <v>212</v>
      </c>
      <c r="H976" s="76">
        <v>3</v>
      </c>
      <c r="I976" s="84">
        <v>1</v>
      </c>
      <c r="J976" s="85">
        <v>96000</v>
      </c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</row>
    <row r="977" spans="1:21">
      <c r="A977" s="75"/>
      <c r="B977" s="81" t="str">
        <f t="shared" si="6"/>
        <v>월</v>
      </c>
      <c r="C977" s="81" t="str">
        <f t="shared" si="7"/>
        <v>26년 5월 2주차</v>
      </c>
      <c r="D977" s="82">
        <v>46152</v>
      </c>
      <c r="E977" s="76" t="s">
        <v>58</v>
      </c>
      <c r="F977" s="83" t="s">
        <v>2</v>
      </c>
      <c r="G977" s="75" t="s">
        <v>122</v>
      </c>
      <c r="H977" s="76">
        <v>7</v>
      </c>
      <c r="I977" s="84">
        <v>1</v>
      </c>
      <c r="J977" s="85">
        <v>62100</v>
      </c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</row>
    <row r="978" spans="1:21">
      <c r="A978" s="75"/>
      <c r="B978" s="81" t="str">
        <f t="shared" si="6"/>
        <v>월</v>
      </c>
      <c r="C978" s="81" t="str">
        <f t="shared" si="7"/>
        <v>26년 5월 2주차</v>
      </c>
      <c r="D978" s="82">
        <v>46152</v>
      </c>
      <c r="E978" s="76" t="s">
        <v>58</v>
      </c>
      <c r="F978" s="83" t="s">
        <v>2</v>
      </c>
      <c r="G978" s="75" t="s">
        <v>96</v>
      </c>
      <c r="H978" s="76">
        <v>5</v>
      </c>
      <c r="I978" s="84">
        <v>0</v>
      </c>
      <c r="J978" s="85">
        <v>0</v>
      </c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</row>
    <row r="979" spans="1:21">
      <c r="A979" s="75"/>
      <c r="B979" s="81" t="str">
        <f t="shared" si="6"/>
        <v>월</v>
      </c>
      <c r="C979" s="81" t="str">
        <f t="shared" si="7"/>
        <v>26년 5월 2주차</v>
      </c>
      <c r="D979" s="82">
        <v>46152</v>
      </c>
      <c r="E979" s="76" t="s">
        <v>58</v>
      </c>
      <c r="F979" s="83" t="s">
        <v>2</v>
      </c>
      <c r="G979" s="75" t="s">
        <v>177</v>
      </c>
      <c r="H979" s="76">
        <v>10</v>
      </c>
      <c r="I979" s="84">
        <v>0</v>
      </c>
      <c r="J979" s="85">
        <v>0</v>
      </c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</row>
    <row r="980" spans="1:21">
      <c r="A980" s="75"/>
      <c r="B980" s="81" t="str">
        <f t="shared" si="6"/>
        <v>월</v>
      </c>
      <c r="C980" s="81" t="str">
        <f t="shared" si="7"/>
        <v>26년 5월 2주차</v>
      </c>
      <c r="D980" s="82">
        <v>46152</v>
      </c>
      <c r="E980" s="76" t="s">
        <v>58</v>
      </c>
      <c r="F980" s="83" t="s">
        <v>2</v>
      </c>
      <c r="G980" s="75" t="s">
        <v>101</v>
      </c>
      <c r="H980" s="76">
        <v>6</v>
      </c>
      <c r="I980" s="84">
        <v>0</v>
      </c>
      <c r="J980" s="85">
        <v>0</v>
      </c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</row>
    <row r="981" spans="1:21">
      <c r="A981" s="75"/>
      <c r="B981" s="81" t="str">
        <f t="shared" si="6"/>
        <v>월</v>
      </c>
      <c r="C981" s="81" t="str">
        <f t="shared" si="7"/>
        <v>26년 5월 2주차</v>
      </c>
      <c r="D981" s="82">
        <v>46152</v>
      </c>
      <c r="E981" s="76" t="s">
        <v>58</v>
      </c>
      <c r="F981" s="83" t="s">
        <v>2</v>
      </c>
      <c r="G981" s="75" t="s">
        <v>200</v>
      </c>
      <c r="H981" s="76">
        <v>2</v>
      </c>
      <c r="I981" s="84">
        <v>0</v>
      </c>
      <c r="J981" s="85">
        <v>0</v>
      </c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</row>
    <row r="982" spans="1:21">
      <c r="A982" s="75"/>
      <c r="B982" s="81" t="str">
        <f t="shared" si="6"/>
        <v>월</v>
      </c>
      <c r="C982" s="81" t="str">
        <f t="shared" si="7"/>
        <v>26년 5월 2주차</v>
      </c>
      <c r="D982" s="82">
        <v>46152</v>
      </c>
      <c r="E982" s="76" t="s">
        <v>58</v>
      </c>
      <c r="F982" s="83" t="s">
        <v>2</v>
      </c>
      <c r="G982" s="75" t="s">
        <v>142</v>
      </c>
      <c r="H982" s="76">
        <v>7</v>
      </c>
      <c r="I982" s="84">
        <v>2</v>
      </c>
      <c r="J982" s="85">
        <v>78000</v>
      </c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</row>
    <row r="983" spans="1:21">
      <c r="A983" s="75"/>
      <c r="B983" s="81" t="str">
        <f t="shared" si="6"/>
        <v>월</v>
      </c>
      <c r="C983" s="81" t="str">
        <f t="shared" si="7"/>
        <v>26년 5월 2주차</v>
      </c>
      <c r="D983" s="82">
        <v>46152</v>
      </c>
      <c r="E983" s="76" t="s">
        <v>58</v>
      </c>
      <c r="F983" s="83" t="s">
        <v>2</v>
      </c>
      <c r="G983" s="75" t="s">
        <v>206</v>
      </c>
      <c r="H983" s="76">
        <v>3</v>
      </c>
      <c r="I983" s="84">
        <v>0</v>
      </c>
      <c r="J983" s="85">
        <v>0</v>
      </c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</row>
    <row r="984" spans="1:21">
      <c r="A984" s="75"/>
      <c r="B984" s="81" t="str">
        <f t="shared" si="6"/>
        <v>월</v>
      </c>
      <c r="C984" s="81" t="str">
        <f t="shared" si="7"/>
        <v>26년 5월 2주차</v>
      </c>
      <c r="D984" s="82">
        <v>46152</v>
      </c>
      <c r="E984" s="76" t="s">
        <v>58</v>
      </c>
      <c r="F984" s="83" t="s">
        <v>2</v>
      </c>
      <c r="G984" s="75" t="s">
        <v>229</v>
      </c>
      <c r="H984" s="76">
        <v>2</v>
      </c>
      <c r="I984" s="84">
        <v>0</v>
      </c>
      <c r="J984" s="85">
        <v>0</v>
      </c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</row>
    <row r="985" spans="1:21">
      <c r="A985" s="75"/>
      <c r="B985" s="81" t="str">
        <f t="shared" si="6"/>
        <v>월</v>
      </c>
      <c r="C985" s="81" t="str">
        <f t="shared" si="7"/>
        <v>26년 5월 2주차</v>
      </c>
      <c r="D985" s="82">
        <v>46152</v>
      </c>
      <c r="E985" s="76" t="s">
        <v>58</v>
      </c>
      <c r="F985" s="83" t="s">
        <v>2</v>
      </c>
      <c r="G985" s="75" t="s">
        <v>137</v>
      </c>
      <c r="H985" s="76">
        <v>1</v>
      </c>
      <c r="I985" s="84">
        <v>0</v>
      </c>
      <c r="J985" s="85">
        <v>0</v>
      </c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</row>
    <row r="986" spans="1:21">
      <c r="A986" s="75"/>
      <c r="B986" s="81" t="str">
        <f t="shared" si="6"/>
        <v>월</v>
      </c>
      <c r="C986" s="81" t="str">
        <f t="shared" si="7"/>
        <v>26년 5월 2주차</v>
      </c>
      <c r="D986" s="82">
        <v>46152</v>
      </c>
      <c r="E986" s="76" t="s">
        <v>58</v>
      </c>
      <c r="F986" s="83" t="s">
        <v>2</v>
      </c>
      <c r="G986" s="75" t="s">
        <v>154</v>
      </c>
      <c r="H986" s="76">
        <v>1</v>
      </c>
      <c r="I986" s="84">
        <v>0</v>
      </c>
      <c r="J986" s="85">
        <v>0</v>
      </c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</row>
    <row r="987" spans="1:21">
      <c r="A987" s="75"/>
      <c r="B987" s="81" t="str">
        <f t="shared" si="6"/>
        <v>월</v>
      </c>
      <c r="C987" s="81" t="str">
        <f t="shared" si="7"/>
        <v>26년 5월 2주차</v>
      </c>
      <c r="D987" s="82">
        <v>46152</v>
      </c>
      <c r="E987" s="76" t="s">
        <v>58</v>
      </c>
      <c r="F987" s="83" t="s">
        <v>2</v>
      </c>
      <c r="G987" s="75" t="s">
        <v>140</v>
      </c>
      <c r="H987" s="76">
        <v>1</v>
      </c>
      <c r="I987" s="84">
        <v>0</v>
      </c>
      <c r="J987" s="85">
        <v>0</v>
      </c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</row>
    <row r="988" spans="1:21">
      <c r="A988" s="75"/>
      <c r="B988" s="81" t="str">
        <f t="shared" si="6"/>
        <v>월</v>
      </c>
      <c r="C988" s="81" t="str">
        <f t="shared" si="7"/>
        <v>26년 5월 2주차</v>
      </c>
      <c r="D988" s="82">
        <v>46152</v>
      </c>
      <c r="E988" s="76" t="s">
        <v>58</v>
      </c>
      <c r="F988" s="83" t="s">
        <v>2</v>
      </c>
      <c r="G988" s="75" t="s">
        <v>143</v>
      </c>
      <c r="H988" s="76">
        <v>1</v>
      </c>
      <c r="I988" s="84">
        <v>0</v>
      </c>
      <c r="J988" s="85">
        <v>0</v>
      </c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</row>
    <row r="989" spans="1:21">
      <c r="A989" s="75"/>
      <c r="B989" s="81" t="str">
        <f t="shared" si="6"/>
        <v>월</v>
      </c>
      <c r="C989" s="81" t="str">
        <f t="shared" si="7"/>
        <v>26년 5월 2주차</v>
      </c>
      <c r="D989" s="82">
        <v>46152</v>
      </c>
      <c r="E989" s="76" t="s">
        <v>58</v>
      </c>
      <c r="F989" s="83" t="s">
        <v>2</v>
      </c>
      <c r="G989" s="75" t="s">
        <v>223</v>
      </c>
      <c r="H989" s="76">
        <v>5</v>
      </c>
      <c r="I989" s="84">
        <v>2</v>
      </c>
      <c r="J989" s="85">
        <v>78000</v>
      </c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</row>
    <row r="990" spans="1:21">
      <c r="A990" s="75"/>
      <c r="B990" s="81" t="str">
        <f t="shared" si="6"/>
        <v>월</v>
      </c>
      <c r="C990" s="81" t="str">
        <f t="shared" si="7"/>
        <v>26년 5월 2주차</v>
      </c>
      <c r="D990" s="82">
        <v>46152</v>
      </c>
      <c r="E990" s="76" t="s">
        <v>58</v>
      </c>
      <c r="F990" s="83" t="s">
        <v>2</v>
      </c>
      <c r="G990" s="75" t="s">
        <v>131</v>
      </c>
      <c r="H990" s="76">
        <v>5</v>
      </c>
      <c r="I990" s="84">
        <v>2</v>
      </c>
      <c r="J990" s="85">
        <v>268200</v>
      </c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</row>
    <row r="991" spans="1:21">
      <c r="A991" s="75"/>
      <c r="B991" s="81" t="str">
        <f t="shared" si="6"/>
        <v>월</v>
      </c>
      <c r="C991" s="81" t="str">
        <f t="shared" si="7"/>
        <v>26년 5월 2주차</v>
      </c>
      <c r="D991" s="82">
        <v>46152</v>
      </c>
      <c r="E991" s="76" t="s">
        <v>58</v>
      </c>
      <c r="F991" s="83" t="s">
        <v>2</v>
      </c>
      <c r="G991" s="75" t="s">
        <v>230</v>
      </c>
      <c r="H991" s="76">
        <v>5</v>
      </c>
      <c r="I991" s="84">
        <v>0</v>
      </c>
      <c r="J991" s="85">
        <v>0</v>
      </c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</row>
    <row r="992" spans="1:21">
      <c r="A992" s="75"/>
      <c r="B992" s="81" t="str">
        <f t="shared" si="6"/>
        <v>월</v>
      </c>
      <c r="C992" s="81" t="str">
        <f t="shared" si="7"/>
        <v>26년 5월 2주차</v>
      </c>
      <c r="D992" s="82">
        <v>46152</v>
      </c>
      <c r="E992" s="76" t="s">
        <v>58</v>
      </c>
      <c r="F992" s="83" t="s">
        <v>2</v>
      </c>
      <c r="G992" s="75" t="s">
        <v>156</v>
      </c>
      <c r="H992" s="76">
        <v>5</v>
      </c>
      <c r="I992" s="84">
        <v>1</v>
      </c>
      <c r="J992" s="85">
        <v>119000</v>
      </c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</row>
    <row r="993" spans="1:21">
      <c r="A993" s="75"/>
      <c r="B993" s="81" t="str">
        <f t="shared" si="6"/>
        <v>월</v>
      </c>
      <c r="C993" s="81" t="str">
        <f t="shared" si="7"/>
        <v>26년 5월 2주차</v>
      </c>
      <c r="D993" s="82">
        <v>46152</v>
      </c>
      <c r="E993" s="76" t="s">
        <v>58</v>
      </c>
      <c r="F993" s="83" t="s">
        <v>2</v>
      </c>
      <c r="G993" s="75" t="s">
        <v>188</v>
      </c>
      <c r="H993" s="76">
        <v>1</v>
      </c>
      <c r="I993" s="84">
        <v>0</v>
      </c>
      <c r="J993" s="85">
        <v>0</v>
      </c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</row>
    <row r="994" spans="1:21">
      <c r="A994" s="75"/>
      <c r="B994" s="81" t="str">
        <f t="shared" si="6"/>
        <v>월</v>
      </c>
      <c r="C994" s="81" t="str">
        <f t="shared" si="7"/>
        <v>26년 5월 2주차</v>
      </c>
      <c r="D994" s="82">
        <v>46152</v>
      </c>
      <c r="E994" s="76" t="s">
        <v>58</v>
      </c>
      <c r="F994" s="83" t="s">
        <v>2</v>
      </c>
      <c r="G994" s="75" t="s">
        <v>216</v>
      </c>
      <c r="H994" s="76">
        <v>1</v>
      </c>
      <c r="I994" s="84">
        <v>2</v>
      </c>
      <c r="J994" s="85">
        <v>192000</v>
      </c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</row>
    <row r="995" spans="1:21">
      <c r="A995" s="75"/>
      <c r="B995" s="81" t="str">
        <f t="shared" si="6"/>
        <v>월</v>
      </c>
      <c r="C995" s="81" t="str">
        <f t="shared" si="7"/>
        <v>26년 5월 2주차</v>
      </c>
      <c r="D995" s="82">
        <v>46152</v>
      </c>
      <c r="E995" s="76" t="s">
        <v>58</v>
      </c>
      <c r="F995" s="83" t="s">
        <v>2</v>
      </c>
      <c r="G995" s="75" t="s">
        <v>93</v>
      </c>
      <c r="H995" s="76">
        <v>2</v>
      </c>
      <c r="I995" s="84">
        <v>3</v>
      </c>
      <c r="J995" s="85">
        <v>417000</v>
      </c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</row>
    <row r="996" spans="1:21">
      <c r="A996" s="75"/>
      <c r="B996" s="81" t="str">
        <f t="shared" si="6"/>
        <v>월</v>
      </c>
      <c r="C996" s="81" t="str">
        <f t="shared" si="7"/>
        <v>26년 5월 2주차</v>
      </c>
      <c r="D996" s="82">
        <v>46152</v>
      </c>
      <c r="E996" s="76" t="s">
        <v>58</v>
      </c>
      <c r="F996" s="83" t="s">
        <v>2</v>
      </c>
      <c r="G996" s="75" t="s">
        <v>132</v>
      </c>
      <c r="H996" s="76">
        <v>0</v>
      </c>
      <c r="I996" s="84">
        <v>2</v>
      </c>
      <c r="J996" s="85">
        <v>258000</v>
      </c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</row>
    <row r="997" spans="1:21">
      <c r="A997" s="75"/>
      <c r="B997" s="81" t="str">
        <f t="shared" si="6"/>
        <v>월</v>
      </c>
      <c r="C997" s="81" t="str">
        <f t="shared" si="7"/>
        <v>26년 5월 2주차</v>
      </c>
      <c r="D997" s="82">
        <v>46152</v>
      </c>
      <c r="E997" s="76" t="s">
        <v>58</v>
      </c>
      <c r="F997" s="83" t="s">
        <v>2</v>
      </c>
      <c r="G997" s="75" t="s">
        <v>109</v>
      </c>
      <c r="H997" s="76">
        <v>6</v>
      </c>
      <c r="I997" s="84">
        <v>0</v>
      </c>
      <c r="J997" s="85">
        <v>0</v>
      </c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</row>
    <row r="998" spans="1:21">
      <c r="A998" s="75"/>
      <c r="B998" s="81" t="str">
        <f t="shared" si="6"/>
        <v>월</v>
      </c>
      <c r="C998" s="81" t="str">
        <f t="shared" si="7"/>
        <v>26년 5월 2주차</v>
      </c>
      <c r="D998" s="82">
        <v>46152</v>
      </c>
      <c r="E998" s="76" t="s">
        <v>58</v>
      </c>
      <c r="F998" s="83" t="s">
        <v>2</v>
      </c>
      <c r="G998" s="75" t="s">
        <v>126</v>
      </c>
      <c r="H998" s="76">
        <v>1</v>
      </c>
      <c r="I998" s="84">
        <v>0</v>
      </c>
      <c r="J998" s="85">
        <v>0</v>
      </c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</row>
    <row r="999" spans="1:21">
      <c r="A999" s="75"/>
      <c r="B999" s="81" t="str">
        <f t="shared" si="6"/>
        <v>월</v>
      </c>
      <c r="C999" s="81" t="str">
        <f t="shared" si="7"/>
        <v>26년 5월 2주차</v>
      </c>
      <c r="D999" s="82">
        <v>46152</v>
      </c>
      <c r="E999" s="76" t="s">
        <v>58</v>
      </c>
      <c r="F999" s="83" t="s">
        <v>2</v>
      </c>
      <c r="G999" s="75" t="s">
        <v>90</v>
      </c>
      <c r="H999" s="76">
        <v>1</v>
      </c>
      <c r="I999" s="84">
        <v>0</v>
      </c>
      <c r="J999" s="85">
        <v>0</v>
      </c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</row>
    <row r="1000" spans="1:21">
      <c r="A1000" s="75"/>
      <c r="B1000" s="81" t="str">
        <f t="shared" si="6"/>
        <v>월</v>
      </c>
      <c r="C1000" s="81" t="str">
        <f t="shared" si="7"/>
        <v>26년 5월 2주차</v>
      </c>
      <c r="D1000" s="82">
        <v>46152</v>
      </c>
      <c r="E1000" s="76" t="s">
        <v>58</v>
      </c>
      <c r="F1000" s="83" t="s">
        <v>2</v>
      </c>
      <c r="G1000" s="75" t="s">
        <v>97</v>
      </c>
      <c r="H1000" s="76">
        <v>2</v>
      </c>
      <c r="I1000" s="84">
        <v>0</v>
      </c>
      <c r="J1000" s="85">
        <v>0</v>
      </c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</row>
    <row r="1001" spans="1:21">
      <c r="A1001" s="75"/>
      <c r="B1001" s="81" t="str">
        <f t="shared" si="6"/>
        <v>월</v>
      </c>
      <c r="C1001" s="81" t="str">
        <f t="shared" si="7"/>
        <v>26년 5월 2주차</v>
      </c>
      <c r="D1001" s="82">
        <v>46152</v>
      </c>
      <c r="E1001" s="76" t="s">
        <v>58</v>
      </c>
      <c r="F1001" s="83" t="s">
        <v>2</v>
      </c>
      <c r="G1001" s="75" t="s">
        <v>108</v>
      </c>
      <c r="H1001" s="76">
        <v>1</v>
      </c>
      <c r="I1001" s="84">
        <v>0</v>
      </c>
      <c r="J1001" s="85">
        <v>0</v>
      </c>
      <c r="K1001" s="75"/>
      <c r="L1001" s="75"/>
      <c r="M1001" s="75"/>
      <c r="N1001" s="75"/>
      <c r="O1001" s="75"/>
      <c r="P1001" s="75"/>
      <c r="Q1001" s="75"/>
      <c r="R1001" s="75"/>
      <c r="S1001" s="75"/>
      <c r="T1001" s="75"/>
      <c r="U1001" s="75"/>
    </row>
    <row r="1002" spans="1:21">
      <c r="A1002" s="75"/>
      <c r="B1002" s="81" t="str">
        <f t="shared" si="6"/>
        <v>월</v>
      </c>
      <c r="C1002" s="81" t="str">
        <f t="shared" si="7"/>
        <v>26년 5월 2주차</v>
      </c>
      <c r="D1002" s="82">
        <v>46152</v>
      </c>
      <c r="E1002" s="76" t="s">
        <v>58</v>
      </c>
      <c r="F1002" s="83" t="s">
        <v>2</v>
      </c>
      <c r="G1002" s="75" t="s">
        <v>144</v>
      </c>
      <c r="H1002" s="76">
        <v>1</v>
      </c>
      <c r="I1002" s="84">
        <v>0</v>
      </c>
      <c r="J1002" s="85">
        <v>0</v>
      </c>
      <c r="K1002" s="75"/>
      <c r="L1002" s="75"/>
      <c r="M1002" s="75"/>
      <c r="N1002" s="75"/>
      <c r="O1002" s="75"/>
      <c r="P1002" s="75"/>
      <c r="Q1002" s="75"/>
      <c r="R1002" s="75"/>
      <c r="S1002" s="75"/>
      <c r="T1002" s="75"/>
      <c r="U1002" s="75"/>
    </row>
    <row r="1003" spans="1:21">
      <c r="A1003" s="75"/>
      <c r="B1003" s="81" t="str">
        <f t="shared" si="6"/>
        <v>월</v>
      </c>
      <c r="C1003" s="81" t="str">
        <f t="shared" si="7"/>
        <v>26년 5월 2주차</v>
      </c>
      <c r="D1003" s="82">
        <v>46152</v>
      </c>
      <c r="E1003" s="76" t="s">
        <v>58</v>
      </c>
      <c r="F1003" s="83" t="s">
        <v>2</v>
      </c>
      <c r="G1003" s="75" t="s">
        <v>161</v>
      </c>
      <c r="H1003" s="76">
        <v>5</v>
      </c>
      <c r="I1003" s="84">
        <v>0</v>
      </c>
      <c r="J1003" s="85">
        <v>0</v>
      </c>
      <c r="K1003" s="75"/>
      <c r="L1003" s="75"/>
      <c r="M1003" s="75"/>
      <c r="N1003" s="75"/>
      <c r="O1003" s="75"/>
      <c r="P1003" s="75"/>
      <c r="Q1003" s="75"/>
      <c r="R1003" s="75"/>
      <c r="S1003" s="75"/>
      <c r="T1003" s="75"/>
      <c r="U1003" s="75"/>
    </row>
    <row r="1004" spans="1:21">
      <c r="A1004" s="75"/>
      <c r="B1004" s="81" t="str">
        <f t="shared" si="6"/>
        <v>월</v>
      </c>
      <c r="C1004" s="81" t="str">
        <f t="shared" si="7"/>
        <v>26년 5월 3주차</v>
      </c>
      <c r="D1004" s="82">
        <v>46153</v>
      </c>
      <c r="E1004" s="76" t="s">
        <v>58</v>
      </c>
      <c r="F1004" s="83" t="s">
        <v>2</v>
      </c>
      <c r="G1004" s="75" t="s">
        <v>219</v>
      </c>
      <c r="H1004" s="76">
        <v>1</v>
      </c>
      <c r="I1004" s="84">
        <v>2</v>
      </c>
      <c r="J1004" s="85">
        <v>78000</v>
      </c>
      <c r="K1004" s="75"/>
      <c r="L1004" s="75"/>
      <c r="M1004" s="75"/>
      <c r="N1004" s="75"/>
      <c r="O1004" s="75"/>
      <c r="P1004" s="75"/>
      <c r="Q1004" s="75"/>
      <c r="R1004" s="75"/>
      <c r="S1004" s="75"/>
      <c r="T1004" s="75"/>
      <c r="U1004" s="75"/>
    </row>
    <row r="1005" spans="1:21">
      <c r="A1005" s="75"/>
      <c r="B1005" s="81" t="str">
        <f t="shared" si="6"/>
        <v>월</v>
      </c>
      <c r="C1005" s="81" t="str">
        <f t="shared" si="7"/>
        <v>26년 5월 3주차</v>
      </c>
      <c r="D1005" s="82">
        <v>46153</v>
      </c>
      <c r="E1005" s="76" t="s">
        <v>58</v>
      </c>
      <c r="F1005" s="83" t="s">
        <v>2</v>
      </c>
      <c r="G1005" s="75" t="s">
        <v>161</v>
      </c>
      <c r="H1005" s="76">
        <v>0</v>
      </c>
      <c r="I1005" s="84">
        <v>4</v>
      </c>
      <c r="J1005" s="85">
        <v>236000</v>
      </c>
      <c r="K1005" s="75"/>
      <c r="L1005" s="75"/>
      <c r="M1005" s="75"/>
      <c r="N1005" s="75"/>
      <c r="O1005" s="75"/>
      <c r="P1005" s="75"/>
      <c r="Q1005" s="75"/>
      <c r="R1005" s="75"/>
      <c r="S1005" s="75"/>
      <c r="T1005" s="75"/>
      <c r="U1005" s="75"/>
    </row>
    <row r="1006" spans="1:21">
      <c r="A1006" s="75"/>
      <c r="B1006" s="81" t="str">
        <f t="shared" si="6"/>
        <v>월</v>
      </c>
      <c r="C1006" s="81" t="str">
        <f t="shared" si="7"/>
        <v>26년 5월 3주차</v>
      </c>
      <c r="D1006" s="82">
        <v>46153</v>
      </c>
      <c r="E1006" s="76" t="s">
        <v>58</v>
      </c>
      <c r="F1006" s="83" t="s">
        <v>2</v>
      </c>
      <c r="G1006" s="75" t="s">
        <v>149</v>
      </c>
      <c r="H1006" s="76">
        <v>0</v>
      </c>
      <c r="I1006" s="84">
        <v>2</v>
      </c>
      <c r="J1006" s="85">
        <v>118000</v>
      </c>
      <c r="K1006" s="75"/>
      <c r="L1006" s="75"/>
      <c r="M1006" s="75"/>
      <c r="N1006" s="75"/>
      <c r="O1006" s="75"/>
      <c r="P1006" s="75"/>
      <c r="Q1006" s="75"/>
      <c r="R1006" s="75"/>
      <c r="S1006" s="75"/>
      <c r="T1006" s="75"/>
      <c r="U1006" s="75"/>
    </row>
    <row r="1007" spans="1:21">
      <c r="A1007" s="75"/>
      <c r="B1007" s="81" t="str">
        <f t="shared" si="6"/>
        <v>월</v>
      </c>
      <c r="C1007" s="81" t="str">
        <f t="shared" si="7"/>
        <v>26년 5월 3주차</v>
      </c>
      <c r="D1007" s="82">
        <v>46153</v>
      </c>
      <c r="E1007" s="76" t="s">
        <v>58</v>
      </c>
      <c r="F1007" s="83" t="s">
        <v>2</v>
      </c>
      <c r="G1007" s="75" t="s">
        <v>90</v>
      </c>
      <c r="H1007" s="76">
        <v>3</v>
      </c>
      <c r="I1007" s="84">
        <v>1</v>
      </c>
      <c r="J1007" s="85">
        <v>98100</v>
      </c>
      <c r="K1007" s="75"/>
      <c r="L1007" s="75"/>
      <c r="M1007" s="75"/>
      <c r="N1007" s="75"/>
      <c r="O1007" s="75"/>
      <c r="P1007" s="75"/>
      <c r="Q1007" s="75"/>
      <c r="R1007" s="75"/>
      <c r="S1007" s="75"/>
      <c r="T1007" s="75"/>
      <c r="U1007" s="75"/>
    </row>
    <row r="1008" spans="1:21">
      <c r="A1008" s="75"/>
      <c r="B1008" s="81" t="str">
        <f t="shared" si="6"/>
        <v>월</v>
      </c>
      <c r="C1008" s="81" t="str">
        <f t="shared" si="7"/>
        <v>26년 5월 3주차</v>
      </c>
      <c r="D1008" s="82">
        <v>46153</v>
      </c>
      <c r="E1008" s="76" t="s">
        <v>58</v>
      </c>
      <c r="F1008" s="83" t="s">
        <v>2</v>
      </c>
      <c r="G1008" s="75" t="s">
        <v>118</v>
      </c>
      <c r="H1008" s="76">
        <v>4</v>
      </c>
      <c r="I1008" s="84">
        <v>0</v>
      </c>
      <c r="J1008" s="85">
        <v>0</v>
      </c>
      <c r="K1008" s="75"/>
      <c r="L1008" s="75"/>
      <c r="M1008" s="75"/>
      <c r="N1008" s="75"/>
      <c r="O1008" s="75"/>
      <c r="P1008" s="75"/>
      <c r="Q1008" s="75"/>
      <c r="R1008" s="75"/>
      <c r="S1008" s="75"/>
      <c r="T1008" s="75"/>
      <c r="U1008" s="75"/>
    </row>
    <row r="1009" spans="1:21">
      <c r="A1009" s="75"/>
      <c r="B1009" s="81" t="str">
        <f t="shared" si="6"/>
        <v>월</v>
      </c>
      <c r="C1009" s="81" t="str">
        <f t="shared" si="7"/>
        <v>26년 5월 3주차</v>
      </c>
      <c r="D1009" s="82">
        <v>46153</v>
      </c>
      <c r="E1009" s="76" t="s">
        <v>58</v>
      </c>
      <c r="F1009" s="83" t="s">
        <v>2</v>
      </c>
      <c r="G1009" s="75" t="s">
        <v>216</v>
      </c>
      <c r="H1009" s="76">
        <v>6</v>
      </c>
      <c r="I1009" s="84">
        <v>0</v>
      </c>
      <c r="J1009" s="85">
        <v>0</v>
      </c>
      <c r="K1009" s="75"/>
      <c r="L1009" s="75"/>
      <c r="M1009" s="75"/>
      <c r="N1009" s="75"/>
      <c r="O1009" s="75"/>
      <c r="P1009" s="75"/>
      <c r="Q1009" s="75"/>
      <c r="R1009" s="75"/>
      <c r="S1009" s="75"/>
      <c r="T1009" s="75"/>
      <c r="U1009" s="75"/>
    </row>
    <row r="1010" spans="1:21">
      <c r="A1010" s="75"/>
      <c r="B1010" s="81" t="str">
        <f t="shared" si="6"/>
        <v>월</v>
      </c>
      <c r="C1010" s="81" t="str">
        <f t="shared" si="7"/>
        <v>26년 5월 3주차</v>
      </c>
      <c r="D1010" s="82">
        <v>46153</v>
      </c>
      <c r="E1010" s="76" t="s">
        <v>58</v>
      </c>
      <c r="F1010" s="83" t="s">
        <v>2</v>
      </c>
      <c r="G1010" s="75" t="s">
        <v>212</v>
      </c>
      <c r="H1010" s="76">
        <v>3</v>
      </c>
      <c r="I1010" s="84">
        <v>1</v>
      </c>
      <c r="J1010" s="85">
        <v>96000</v>
      </c>
      <c r="K1010" s="75"/>
      <c r="L1010" s="75"/>
      <c r="M1010" s="75"/>
      <c r="N1010" s="75"/>
      <c r="O1010" s="75"/>
      <c r="P1010" s="75"/>
      <c r="Q1010" s="75"/>
      <c r="R1010" s="75"/>
      <c r="S1010" s="75"/>
      <c r="T1010" s="75"/>
      <c r="U1010" s="75"/>
    </row>
    <row r="1011" spans="1:21">
      <c r="A1011" s="75"/>
      <c r="B1011" s="81" t="str">
        <f t="shared" si="6"/>
        <v>월</v>
      </c>
      <c r="C1011" s="81" t="str">
        <f t="shared" si="7"/>
        <v>26년 5월 3주차</v>
      </c>
      <c r="D1011" s="82">
        <v>46153</v>
      </c>
      <c r="E1011" s="76" t="s">
        <v>58</v>
      </c>
      <c r="F1011" s="83" t="s">
        <v>2</v>
      </c>
      <c r="G1011" s="75" t="s">
        <v>127</v>
      </c>
      <c r="H1011" s="76">
        <v>1</v>
      </c>
      <c r="I1011" s="84">
        <v>0</v>
      </c>
      <c r="J1011" s="85">
        <v>0</v>
      </c>
      <c r="K1011" s="75"/>
      <c r="L1011" s="75"/>
      <c r="M1011" s="75"/>
      <c r="N1011" s="75"/>
      <c r="O1011" s="75"/>
      <c r="P1011" s="75"/>
      <c r="Q1011" s="75"/>
      <c r="R1011" s="75"/>
      <c r="S1011" s="75"/>
      <c r="T1011" s="75"/>
      <c r="U1011" s="75"/>
    </row>
    <row r="1012" spans="1:21">
      <c r="A1012" s="75"/>
      <c r="B1012" s="81" t="str">
        <f t="shared" si="6"/>
        <v>월</v>
      </c>
      <c r="C1012" s="81" t="str">
        <f t="shared" si="7"/>
        <v>26년 5월 3주차</v>
      </c>
      <c r="D1012" s="82">
        <v>46153</v>
      </c>
      <c r="E1012" s="76" t="s">
        <v>58</v>
      </c>
      <c r="F1012" s="83" t="s">
        <v>2</v>
      </c>
      <c r="G1012" s="75" t="s">
        <v>101</v>
      </c>
      <c r="H1012" s="76">
        <v>5</v>
      </c>
      <c r="I1012" s="84">
        <v>1</v>
      </c>
      <c r="J1012" s="85">
        <v>116100</v>
      </c>
      <c r="K1012" s="75"/>
      <c r="L1012" s="75"/>
      <c r="M1012" s="75"/>
      <c r="N1012" s="75"/>
      <c r="O1012" s="75"/>
      <c r="P1012" s="75"/>
      <c r="Q1012" s="75"/>
      <c r="R1012" s="75"/>
      <c r="S1012" s="75"/>
      <c r="T1012" s="75"/>
      <c r="U1012" s="75"/>
    </row>
    <row r="1013" spans="1:21">
      <c r="A1013" s="75"/>
      <c r="B1013" s="81" t="str">
        <f t="shared" si="6"/>
        <v>월</v>
      </c>
      <c r="C1013" s="81" t="str">
        <f t="shared" si="7"/>
        <v>26년 5월 3주차</v>
      </c>
      <c r="D1013" s="82">
        <v>46153</v>
      </c>
      <c r="E1013" s="76" t="s">
        <v>58</v>
      </c>
      <c r="F1013" s="83" t="s">
        <v>2</v>
      </c>
      <c r="G1013" s="75" t="s">
        <v>108</v>
      </c>
      <c r="H1013" s="76">
        <v>1</v>
      </c>
      <c r="I1013" s="84">
        <v>0</v>
      </c>
      <c r="J1013" s="85">
        <v>0</v>
      </c>
      <c r="K1013" s="75"/>
      <c r="L1013" s="75"/>
      <c r="M1013" s="75"/>
      <c r="N1013" s="75"/>
      <c r="O1013" s="75"/>
      <c r="P1013" s="75"/>
      <c r="Q1013" s="75"/>
      <c r="R1013" s="75"/>
      <c r="S1013" s="75"/>
      <c r="T1013" s="75"/>
      <c r="U1013" s="75"/>
    </row>
    <row r="1014" spans="1:21">
      <c r="A1014" s="75"/>
      <c r="B1014" s="81" t="str">
        <f t="shared" si="6"/>
        <v>월</v>
      </c>
      <c r="C1014" s="81" t="str">
        <f t="shared" si="7"/>
        <v>26년 5월 3주차</v>
      </c>
      <c r="D1014" s="82">
        <v>46153</v>
      </c>
      <c r="E1014" s="76" t="s">
        <v>58</v>
      </c>
      <c r="F1014" s="83" t="s">
        <v>2</v>
      </c>
      <c r="G1014" s="75" t="s">
        <v>93</v>
      </c>
      <c r="H1014" s="76">
        <v>23</v>
      </c>
      <c r="I1014" s="84">
        <v>1</v>
      </c>
      <c r="J1014" s="85">
        <v>139000</v>
      </c>
      <c r="K1014" s="75"/>
      <c r="L1014" s="75"/>
      <c r="M1014" s="75"/>
      <c r="N1014" s="75"/>
      <c r="O1014" s="75"/>
      <c r="P1014" s="75"/>
      <c r="Q1014" s="75"/>
      <c r="R1014" s="75"/>
      <c r="S1014" s="75"/>
      <c r="T1014" s="75"/>
      <c r="U1014" s="75"/>
    </row>
    <row r="1015" spans="1:21">
      <c r="A1015" s="75"/>
      <c r="B1015" s="81" t="str">
        <f t="shared" si="6"/>
        <v>월</v>
      </c>
      <c r="C1015" s="81" t="str">
        <f t="shared" si="7"/>
        <v>26년 5월 3주차</v>
      </c>
      <c r="D1015" s="82">
        <v>46153</v>
      </c>
      <c r="E1015" s="76" t="s">
        <v>58</v>
      </c>
      <c r="F1015" s="83" t="s">
        <v>2</v>
      </c>
      <c r="G1015" s="75" t="s">
        <v>173</v>
      </c>
      <c r="H1015" s="76">
        <v>1</v>
      </c>
      <c r="I1015" s="84">
        <v>0</v>
      </c>
      <c r="J1015" s="85">
        <v>0</v>
      </c>
      <c r="K1015" s="75"/>
      <c r="L1015" s="75"/>
      <c r="M1015" s="75"/>
      <c r="N1015" s="75"/>
      <c r="O1015" s="75"/>
      <c r="P1015" s="75"/>
      <c r="Q1015" s="75"/>
      <c r="R1015" s="75"/>
      <c r="S1015" s="75"/>
      <c r="T1015" s="75"/>
      <c r="U1015" s="75"/>
    </row>
    <row r="1016" spans="1:21">
      <c r="A1016" s="75"/>
      <c r="B1016" s="81" t="str">
        <f t="shared" si="6"/>
        <v>월</v>
      </c>
      <c r="C1016" s="81" t="str">
        <f t="shared" si="7"/>
        <v>26년 5월 3주차</v>
      </c>
      <c r="D1016" s="82">
        <v>46153</v>
      </c>
      <c r="E1016" s="76" t="s">
        <v>58</v>
      </c>
      <c r="F1016" s="83" t="s">
        <v>2</v>
      </c>
      <c r="G1016" s="75" t="s">
        <v>89</v>
      </c>
      <c r="H1016" s="76">
        <v>1</v>
      </c>
      <c r="I1016" s="84">
        <v>0</v>
      </c>
      <c r="J1016" s="85">
        <v>0</v>
      </c>
      <c r="K1016" s="75"/>
      <c r="L1016" s="75"/>
      <c r="M1016" s="75"/>
      <c r="N1016" s="75"/>
      <c r="O1016" s="75"/>
      <c r="P1016" s="75"/>
      <c r="Q1016" s="75"/>
      <c r="R1016" s="75"/>
      <c r="S1016" s="75"/>
      <c r="T1016" s="75"/>
      <c r="U1016" s="75"/>
    </row>
    <row r="1017" spans="1:21">
      <c r="A1017" s="75"/>
      <c r="B1017" s="81" t="str">
        <f t="shared" si="6"/>
        <v>월</v>
      </c>
      <c r="C1017" s="81" t="str">
        <f t="shared" si="7"/>
        <v>26년 5월 3주차</v>
      </c>
      <c r="D1017" s="82">
        <v>46153</v>
      </c>
      <c r="E1017" s="76" t="s">
        <v>58</v>
      </c>
      <c r="F1017" s="83" t="s">
        <v>2</v>
      </c>
      <c r="G1017" s="75" t="s">
        <v>199</v>
      </c>
      <c r="H1017" s="76">
        <v>2</v>
      </c>
      <c r="I1017" s="84">
        <v>0</v>
      </c>
      <c r="J1017" s="85">
        <v>0</v>
      </c>
      <c r="K1017" s="75"/>
      <c r="L1017" s="75"/>
      <c r="M1017" s="75"/>
      <c r="N1017" s="75"/>
      <c r="O1017" s="75"/>
      <c r="P1017" s="75"/>
      <c r="Q1017" s="75"/>
      <c r="R1017" s="75"/>
      <c r="S1017" s="75"/>
      <c r="T1017" s="75"/>
      <c r="U1017" s="75"/>
    </row>
    <row r="1018" spans="1:21">
      <c r="A1018" s="75"/>
      <c r="B1018" s="81" t="str">
        <f t="shared" si="6"/>
        <v>월</v>
      </c>
      <c r="C1018" s="81" t="str">
        <f t="shared" si="7"/>
        <v>26년 5월 3주차</v>
      </c>
      <c r="D1018" s="82">
        <v>46153</v>
      </c>
      <c r="E1018" s="76" t="s">
        <v>58</v>
      </c>
      <c r="F1018" s="83" t="s">
        <v>2</v>
      </c>
      <c r="G1018" s="75" t="s">
        <v>222</v>
      </c>
      <c r="H1018" s="76">
        <v>3</v>
      </c>
      <c r="I1018" s="84">
        <v>0</v>
      </c>
      <c r="J1018" s="85">
        <v>0</v>
      </c>
      <c r="K1018" s="75"/>
      <c r="L1018" s="75"/>
      <c r="M1018" s="75"/>
      <c r="N1018" s="75"/>
      <c r="O1018" s="75"/>
      <c r="P1018" s="75"/>
      <c r="Q1018" s="75"/>
      <c r="R1018" s="75"/>
      <c r="S1018" s="75"/>
      <c r="T1018" s="75"/>
      <c r="U1018" s="75"/>
    </row>
    <row r="1019" spans="1:21">
      <c r="A1019" s="75"/>
      <c r="B1019" s="81" t="str">
        <f t="shared" si="6"/>
        <v>월</v>
      </c>
      <c r="C1019" s="81" t="str">
        <f t="shared" si="7"/>
        <v>26년 5월 3주차</v>
      </c>
      <c r="D1019" s="82">
        <v>46153</v>
      </c>
      <c r="E1019" s="76" t="s">
        <v>58</v>
      </c>
      <c r="F1019" s="83" t="s">
        <v>2</v>
      </c>
      <c r="G1019" s="75" t="s">
        <v>168</v>
      </c>
      <c r="H1019" s="76">
        <v>1</v>
      </c>
      <c r="I1019" s="84">
        <v>0</v>
      </c>
      <c r="J1019" s="85">
        <v>0</v>
      </c>
      <c r="K1019" s="75"/>
      <c r="L1019" s="75"/>
      <c r="M1019" s="75"/>
      <c r="N1019" s="75"/>
      <c r="O1019" s="75"/>
      <c r="P1019" s="75"/>
      <c r="Q1019" s="75"/>
      <c r="R1019" s="75"/>
      <c r="S1019" s="75"/>
      <c r="T1019" s="75"/>
      <c r="U1019" s="75"/>
    </row>
    <row r="1020" spans="1:21">
      <c r="A1020" s="75"/>
      <c r="B1020" s="81" t="str">
        <f t="shared" si="6"/>
        <v>월</v>
      </c>
      <c r="C1020" s="81" t="str">
        <f t="shared" si="7"/>
        <v>26년 5월 3주차</v>
      </c>
      <c r="D1020" s="82">
        <v>46153</v>
      </c>
      <c r="E1020" s="76" t="s">
        <v>58</v>
      </c>
      <c r="F1020" s="83" t="s">
        <v>2</v>
      </c>
      <c r="G1020" s="75" t="s">
        <v>122</v>
      </c>
      <c r="H1020" s="76">
        <v>1</v>
      </c>
      <c r="I1020" s="84">
        <v>0</v>
      </c>
      <c r="J1020" s="85">
        <v>0</v>
      </c>
      <c r="K1020" s="75"/>
      <c r="L1020" s="75"/>
      <c r="M1020" s="75"/>
      <c r="N1020" s="75"/>
      <c r="O1020" s="75"/>
      <c r="P1020" s="75"/>
      <c r="Q1020" s="75"/>
      <c r="R1020" s="75"/>
      <c r="S1020" s="75"/>
      <c r="T1020" s="75"/>
      <c r="U1020" s="75"/>
    </row>
    <row r="1021" spans="1:21">
      <c r="A1021" s="75"/>
      <c r="B1021" s="81" t="str">
        <f t="shared" si="6"/>
        <v>월</v>
      </c>
      <c r="C1021" s="81" t="str">
        <f t="shared" si="7"/>
        <v>26년 5월 3주차</v>
      </c>
      <c r="D1021" s="82">
        <v>46153</v>
      </c>
      <c r="E1021" s="76" t="s">
        <v>58</v>
      </c>
      <c r="F1021" s="83" t="s">
        <v>2</v>
      </c>
      <c r="G1021" s="75" t="s">
        <v>143</v>
      </c>
      <c r="H1021" s="76">
        <v>3</v>
      </c>
      <c r="I1021" s="84">
        <v>0</v>
      </c>
      <c r="J1021" s="85">
        <v>0</v>
      </c>
      <c r="K1021" s="75"/>
      <c r="L1021" s="75"/>
      <c r="M1021" s="75"/>
      <c r="N1021" s="75"/>
      <c r="O1021" s="75"/>
      <c r="P1021" s="75"/>
      <c r="Q1021" s="75"/>
      <c r="R1021" s="75"/>
      <c r="S1021" s="75"/>
      <c r="T1021" s="75"/>
      <c r="U1021" s="75"/>
    </row>
    <row r="1022" spans="1:21">
      <c r="A1022" s="75"/>
      <c r="B1022" s="81" t="str">
        <f t="shared" si="6"/>
        <v>월</v>
      </c>
      <c r="C1022" s="81" t="str">
        <f t="shared" si="7"/>
        <v>26년 5월 3주차</v>
      </c>
      <c r="D1022" s="82">
        <v>46153</v>
      </c>
      <c r="E1022" s="76" t="s">
        <v>58</v>
      </c>
      <c r="F1022" s="83" t="s">
        <v>2</v>
      </c>
      <c r="G1022" s="75" t="s">
        <v>131</v>
      </c>
      <c r="H1022" s="76">
        <v>0</v>
      </c>
      <c r="I1022" s="84">
        <v>2</v>
      </c>
      <c r="J1022" s="85">
        <v>268200</v>
      </c>
      <c r="K1022" s="75"/>
      <c r="L1022" s="75"/>
      <c r="M1022" s="75"/>
      <c r="N1022" s="75"/>
      <c r="O1022" s="75"/>
      <c r="P1022" s="75"/>
      <c r="Q1022" s="75"/>
      <c r="R1022" s="75"/>
      <c r="S1022" s="75"/>
      <c r="T1022" s="75"/>
      <c r="U1022" s="75"/>
    </row>
    <row r="1023" spans="1:21">
      <c r="A1023" s="75"/>
      <c r="B1023" s="81" t="str">
        <f t="shared" ref="B1023:B1277" si="8">MID(D1023,7,2)&amp;"월"</f>
        <v>월</v>
      </c>
      <c r="C1023" s="81" t="str">
        <f t="shared" ref="C1023:C1277" si="9">TEXT(D1023, "yy년 m월 ") &amp;
IF(D1023 &lt;= DATE(YEAR(D1023), MONTH(D1023), 1) + (7 - WEEKDAY(DATE(YEAR(D1023), MONTH(D1023), 1), 2)),
   1,
   INT((D1023 - DATE(YEAR(D1023), MONTH(D1023), 1) + WEEKDAY(DATE(YEAR(D1023), MONTH(D1023), 1), 2) - 1) / 7) + 1
) &amp; "주차"</f>
        <v>26년 5월 3주차</v>
      </c>
      <c r="D1023" s="82">
        <v>46153</v>
      </c>
      <c r="E1023" s="76" t="s">
        <v>58</v>
      </c>
      <c r="F1023" s="83" t="s">
        <v>2</v>
      </c>
      <c r="G1023" s="75" t="s">
        <v>215</v>
      </c>
      <c r="H1023" s="76">
        <v>5</v>
      </c>
      <c r="I1023" s="84">
        <v>2</v>
      </c>
      <c r="J1023" s="85">
        <v>118000</v>
      </c>
      <c r="K1023" s="75"/>
      <c r="L1023" s="75"/>
      <c r="M1023" s="75"/>
      <c r="N1023" s="75"/>
      <c r="O1023" s="75"/>
      <c r="P1023" s="75"/>
      <c r="Q1023" s="75"/>
      <c r="R1023" s="75"/>
      <c r="S1023" s="75"/>
      <c r="T1023" s="75"/>
      <c r="U1023" s="75"/>
    </row>
    <row r="1024" spans="1:21">
      <c r="A1024" s="75"/>
      <c r="B1024" s="81" t="str">
        <f t="shared" si="8"/>
        <v>월</v>
      </c>
      <c r="C1024" s="81" t="str">
        <f t="shared" si="9"/>
        <v>26년 5월 3주차</v>
      </c>
      <c r="D1024" s="82">
        <v>46153</v>
      </c>
      <c r="E1024" s="76" t="s">
        <v>58</v>
      </c>
      <c r="F1024" s="83" t="s">
        <v>2</v>
      </c>
      <c r="G1024" s="75" t="s">
        <v>92</v>
      </c>
      <c r="H1024" s="76">
        <v>5</v>
      </c>
      <c r="I1024" s="84">
        <v>3</v>
      </c>
      <c r="J1024" s="85">
        <v>447000</v>
      </c>
      <c r="K1024" s="75"/>
      <c r="L1024" s="75"/>
      <c r="M1024" s="75"/>
      <c r="N1024" s="75"/>
      <c r="O1024" s="75"/>
      <c r="P1024" s="75"/>
      <c r="Q1024" s="75"/>
      <c r="R1024" s="75"/>
      <c r="S1024" s="75"/>
      <c r="T1024" s="75"/>
      <c r="U1024" s="75"/>
    </row>
    <row r="1025" spans="1:21">
      <c r="A1025" s="75"/>
      <c r="B1025" s="81" t="str">
        <f t="shared" si="8"/>
        <v>월</v>
      </c>
      <c r="C1025" s="81" t="str">
        <f t="shared" si="9"/>
        <v>26년 5월 3주차</v>
      </c>
      <c r="D1025" s="82">
        <v>46153</v>
      </c>
      <c r="E1025" s="76" t="s">
        <v>58</v>
      </c>
      <c r="F1025" s="83" t="s">
        <v>2</v>
      </c>
      <c r="G1025" s="75" t="s">
        <v>231</v>
      </c>
      <c r="H1025" s="76">
        <v>1</v>
      </c>
      <c r="I1025" s="84">
        <v>1</v>
      </c>
      <c r="J1025" s="85">
        <v>59000</v>
      </c>
      <c r="K1025" s="75"/>
      <c r="L1025" s="75"/>
      <c r="M1025" s="75"/>
      <c r="N1025" s="75"/>
      <c r="O1025" s="75"/>
      <c r="P1025" s="75"/>
      <c r="Q1025" s="75"/>
      <c r="R1025" s="75"/>
      <c r="S1025" s="75"/>
      <c r="T1025" s="75"/>
      <c r="U1025" s="75"/>
    </row>
    <row r="1026" spans="1:21">
      <c r="A1026" s="75"/>
      <c r="B1026" s="81" t="str">
        <f t="shared" si="8"/>
        <v>월</v>
      </c>
      <c r="C1026" s="81" t="str">
        <f t="shared" si="9"/>
        <v>26년 5월 3주차</v>
      </c>
      <c r="D1026" s="82">
        <v>46153</v>
      </c>
      <c r="E1026" s="76" t="s">
        <v>58</v>
      </c>
      <c r="F1026" s="83" t="s">
        <v>2</v>
      </c>
      <c r="G1026" s="75" t="s">
        <v>88</v>
      </c>
      <c r="H1026" s="76">
        <v>1</v>
      </c>
      <c r="I1026" s="84">
        <v>0</v>
      </c>
      <c r="J1026" s="85">
        <v>0</v>
      </c>
      <c r="K1026" s="75"/>
      <c r="L1026" s="75"/>
      <c r="M1026" s="75"/>
      <c r="N1026" s="75"/>
      <c r="O1026" s="75"/>
      <c r="P1026" s="75"/>
      <c r="Q1026" s="75"/>
      <c r="R1026" s="75"/>
      <c r="S1026" s="75"/>
      <c r="T1026" s="75"/>
      <c r="U1026" s="75"/>
    </row>
    <row r="1027" spans="1:21">
      <c r="A1027" s="75"/>
      <c r="B1027" s="81" t="str">
        <f t="shared" si="8"/>
        <v>월</v>
      </c>
      <c r="C1027" s="81" t="str">
        <f t="shared" si="9"/>
        <v>26년 5월 3주차</v>
      </c>
      <c r="D1027" s="82">
        <v>46153</v>
      </c>
      <c r="E1027" s="76" t="s">
        <v>58</v>
      </c>
      <c r="F1027" s="83" t="s">
        <v>2</v>
      </c>
      <c r="G1027" s="75" t="s">
        <v>109</v>
      </c>
      <c r="H1027" s="76">
        <v>2</v>
      </c>
      <c r="I1027" s="84">
        <v>0</v>
      </c>
      <c r="J1027" s="85">
        <v>0</v>
      </c>
      <c r="K1027" s="75"/>
      <c r="L1027" s="75"/>
      <c r="M1027" s="75"/>
      <c r="N1027" s="75"/>
      <c r="O1027" s="75"/>
      <c r="P1027" s="75"/>
      <c r="Q1027" s="75"/>
      <c r="R1027" s="75"/>
      <c r="S1027" s="75"/>
      <c r="T1027" s="75"/>
      <c r="U1027" s="75"/>
    </row>
    <row r="1028" spans="1:21">
      <c r="A1028" s="75"/>
      <c r="B1028" s="81" t="str">
        <f t="shared" si="8"/>
        <v>월</v>
      </c>
      <c r="C1028" s="81" t="str">
        <f t="shared" si="9"/>
        <v>26년 5월 3주차</v>
      </c>
      <c r="D1028" s="82">
        <v>46153</v>
      </c>
      <c r="E1028" s="76" t="s">
        <v>58</v>
      </c>
      <c r="F1028" s="83" t="s">
        <v>2</v>
      </c>
      <c r="G1028" s="75" t="s">
        <v>97</v>
      </c>
      <c r="H1028" s="76">
        <v>2</v>
      </c>
      <c r="I1028" s="84">
        <v>0</v>
      </c>
      <c r="J1028" s="85">
        <v>0</v>
      </c>
      <c r="K1028" s="75"/>
      <c r="L1028" s="75"/>
      <c r="M1028" s="75"/>
      <c r="N1028" s="75"/>
      <c r="O1028" s="75"/>
      <c r="P1028" s="75"/>
      <c r="Q1028" s="75"/>
      <c r="R1028" s="75"/>
      <c r="S1028" s="75"/>
      <c r="T1028" s="75"/>
      <c r="U1028" s="75"/>
    </row>
    <row r="1029" spans="1:21">
      <c r="A1029" s="75"/>
      <c r="B1029" s="81" t="str">
        <f t="shared" si="8"/>
        <v>월</v>
      </c>
      <c r="C1029" s="81" t="str">
        <f t="shared" si="9"/>
        <v>26년 5월 3주차</v>
      </c>
      <c r="D1029" s="82">
        <v>46153</v>
      </c>
      <c r="E1029" s="76" t="s">
        <v>58</v>
      </c>
      <c r="F1029" s="83" t="s">
        <v>2</v>
      </c>
      <c r="G1029" s="75" t="s">
        <v>144</v>
      </c>
      <c r="H1029" s="76">
        <v>5</v>
      </c>
      <c r="I1029" s="84">
        <v>0</v>
      </c>
      <c r="J1029" s="85">
        <v>0</v>
      </c>
      <c r="K1029" s="75"/>
      <c r="L1029" s="75"/>
      <c r="M1029" s="75"/>
      <c r="N1029" s="75"/>
      <c r="O1029" s="75"/>
      <c r="P1029" s="75"/>
      <c r="Q1029" s="75"/>
      <c r="R1029" s="75"/>
      <c r="S1029" s="75"/>
      <c r="T1029" s="75"/>
      <c r="U1029" s="75"/>
    </row>
    <row r="1030" spans="1:21">
      <c r="A1030" s="75"/>
      <c r="B1030" s="81" t="str">
        <f t="shared" si="8"/>
        <v>월</v>
      </c>
      <c r="C1030" s="81" t="str">
        <f t="shared" si="9"/>
        <v>26년 5월 3주차</v>
      </c>
      <c r="D1030" s="82">
        <v>46153</v>
      </c>
      <c r="E1030" s="76" t="s">
        <v>58</v>
      </c>
      <c r="F1030" s="83" t="s">
        <v>2</v>
      </c>
      <c r="G1030" s="75" t="s">
        <v>156</v>
      </c>
      <c r="H1030" s="76">
        <v>5</v>
      </c>
      <c r="I1030" s="84">
        <v>0</v>
      </c>
      <c r="J1030" s="85">
        <v>0</v>
      </c>
      <c r="K1030" s="75"/>
      <c r="L1030" s="75"/>
      <c r="M1030" s="75"/>
      <c r="N1030" s="75"/>
      <c r="O1030" s="75"/>
      <c r="P1030" s="75"/>
      <c r="Q1030" s="75"/>
      <c r="R1030" s="75"/>
      <c r="S1030" s="75"/>
      <c r="T1030" s="75"/>
      <c r="U1030" s="75"/>
    </row>
    <row r="1031" spans="1:21">
      <c r="A1031" s="75"/>
      <c r="B1031" s="81" t="str">
        <f t="shared" si="8"/>
        <v>월</v>
      </c>
      <c r="C1031" s="81" t="str">
        <f t="shared" si="9"/>
        <v>26년 5월 3주차</v>
      </c>
      <c r="D1031" s="82">
        <v>46153</v>
      </c>
      <c r="E1031" s="76" t="s">
        <v>58</v>
      </c>
      <c r="F1031" s="83" t="s">
        <v>2</v>
      </c>
      <c r="G1031" s="75" t="s">
        <v>211</v>
      </c>
      <c r="H1031" s="76">
        <v>1</v>
      </c>
      <c r="I1031" s="84">
        <v>0</v>
      </c>
      <c r="J1031" s="85">
        <v>0</v>
      </c>
      <c r="K1031" s="75"/>
      <c r="L1031" s="75"/>
      <c r="M1031" s="75"/>
      <c r="N1031" s="75"/>
      <c r="O1031" s="75"/>
      <c r="P1031" s="75"/>
      <c r="Q1031" s="75"/>
      <c r="R1031" s="75"/>
      <c r="S1031" s="75"/>
      <c r="T1031" s="75"/>
      <c r="U1031" s="75"/>
    </row>
    <row r="1032" spans="1:21">
      <c r="A1032" s="75"/>
      <c r="B1032" s="81" t="str">
        <f t="shared" si="8"/>
        <v>월</v>
      </c>
      <c r="C1032" s="81" t="str">
        <f t="shared" si="9"/>
        <v>26년 5월 3주차</v>
      </c>
      <c r="D1032" s="82">
        <v>46153</v>
      </c>
      <c r="E1032" s="76" t="s">
        <v>58</v>
      </c>
      <c r="F1032" s="83" t="s">
        <v>2</v>
      </c>
      <c r="G1032" s="75" t="s">
        <v>214</v>
      </c>
      <c r="H1032" s="76">
        <v>1</v>
      </c>
      <c r="I1032" s="84">
        <v>0</v>
      </c>
      <c r="J1032" s="85">
        <v>0</v>
      </c>
      <c r="K1032" s="75"/>
      <c r="L1032" s="75"/>
      <c r="M1032" s="75"/>
      <c r="N1032" s="75"/>
      <c r="O1032" s="75"/>
      <c r="P1032" s="75"/>
      <c r="Q1032" s="75"/>
      <c r="R1032" s="75"/>
      <c r="S1032" s="75"/>
      <c r="T1032" s="75"/>
      <c r="U1032" s="75"/>
    </row>
    <row r="1033" spans="1:21">
      <c r="A1033" s="75"/>
      <c r="B1033" s="81" t="str">
        <f t="shared" si="8"/>
        <v>월</v>
      </c>
      <c r="C1033" s="81" t="str">
        <f t="shared" si="9"/>
        <v>26년 5월 3주차</v>
      </c>
      <c r="D1033" s="82">
        <v>46154</v>
      </c>
      <c r="E1033" s="76" t="s">
        <v>58</v>
      </c>
      <c r="F1033" s="83" t="s">
        <v>2</v>
      </c>
      <c r="G1033" s="75" t="s">
        <v>212</v>
      </c>
      <c r="H1033" s="76">
        <v>1</v>
      </c>
      <c r="I1033" s="84">
        <v>1</v>
      </c>
      <c r="J1033" s="85">
        <v>96000</v>
      </c>
      <c r="K1033" s="75"/>
      <c r="L1033" s="75"/>
      <c r="M1033" s="75"/>
      <c r="N1033" s="75"/>
      <c r="O1033" s="75"/>
      <c r="P1033" s="75"/>
      <c r="Q1033" s="75"/>
      <c r="R1033" s="75"/>
      <c r="S1033" s="75"/>
      <c r="T1033" s="75"/>
      <c r="U1033" s="75"/>
    </row>
    <row r="1034" spans="1:21">
      <c r="A1034" s="75"/>
      <c r="B1034" s="81" t="str">
        <f t="shared" si="8"/>
        <v>월</v>
      </c>
      <c r="C1034" s="81" t="str">
        <f t="shared" si="9"/>
        <v>26년 5월 3주차</v>
      </c>
      <c r="D1034" s="82">
        <v>46154</v>
      </c>
      <c r="E1034" s="76" t="s">
        <v>58</v>
      </c>
      <c r="F1034" s="83" t="s">
        <v>2</v>
      </c>
      <c r="G1034" s="75" t="s">
        <v>90</v>
      </c>
      <c r="H1034" s="76">
        <v>0</v>
      </c>
      <c r="I1034" s="84">
        <v>1</v>
      </c>
      <c r="J1034" s="85">
        <v>98100</v>
      </c>
      <c r="K1034" s="75"/>
      <c r="L1034" s="75"/>
      <c r="M1034" s="75"/>
      <c r="N1034" s="75"/>
      <c r="O1034" s="75"/>
      <c r="P1034" s="75"/>
      <c r="Q1034" s="75"/>
      <c r="R1034" s="75"/>
      <c r="S1034" s="75"/>
      <c r="T1034" s="75"/>
      <c r="U1034" s="75"/>
    </row>
    <row r="1035" spans="1:21">
      <c r="A1035" s="75"/>
      <c r="B1035" s="81" t="str">
        <f t="shared" si="8"/>
        <v>월</v>
      </c>
      <c r="C1035" s="81" t="str">
        <f t="shared" si="9"/>
        <v>26년 5월 3주차</v>
      </c>
      <c r="D1035" s="82">
        <v>46154</v>
      </c>
      <c r="E1035" s="76" t="s">
        <v>58</v>
      </c>
      <c r="F1035" s="83" t="s">
        <v>2</v>
      </c>
      <c r="G1035" s="75" t="s">
        <v>108</v>
      </c>
      <c r="H1035" s="76">
        <v>0</v>
      </c>
      <c r="I1035" s="84">
        <v>1</v>
      </c>
      <c r="J1035" s="85">
        <v>152100</v>
      </c>
      <c r="K1035" s="75"/>
      <c r="L1035" s="75"/>
      <c r="M1035" s="75"/>
      <c r="N1035" s="75"/>
      <c r="O1035" s="75"/>
      <c r="P1035" s="75"/>
      <c r="Q1035" s="75"/>
      <c r="R1035" s="75"/>
      <c r="S1035" s="75"/>
      <c r="T1035" s="75"/>
      <c r="U1035" s="75"/>
    </row>
    <row r="1036" spans="1:21">
      <c r="A1036" s="75"/>
      <c r="B1036" s="81" t="str">
        <f t="shared" si="8"/>
        <v>월</v>
      </c>
      <c r="C1036" s="81" t="str">
        <f t="shared" si="9"/>
        <v>26년 5월 3주차</v>
      </c>
      <c r="D1036" s="82">
        <v>46154</v>
      </c>
      <c r="E1036" s="76" t="s">
        <v>58</v>
      </c>
      <c r="F1036" s="83" t="s">
        <v>2</v>
      </c>
      <c r="G1036" s="75" t="s">
        <v>118</v>
      </c>
      <c r="H1036" s="76">
        <v>2</v>
      </c>
      <c r="I1036" s="84">
        <v>0</v>
      </c>
      <c r="J1036" s="85">
        <v>0</v>
      </c>
      <c r="K1036" s="75"/>
      <c r="L1036" s="75"/>
      <c r="M1036" s="75"/>
      <c r="N1036" s="75"/>
      <c r="O1036" s="75"/>
      <c r="P1036" s="75"/>
      <c r="Q1036" s="75"/>
      <c r="R1036" s="75"/>
      <c r="S1036" s="75"/>
      <c r="T1036" s="75"/>
      <c r="U1036" s="75"/>
    </row>
    <row r="1037" spans="1:21">
      <c r="A1037" s="75"/>
      <c r="B1037" s="81" t="str">
        <f t="shared" si="8"/>
        <v>월</v>
      </c>
      <c r="C1037" s="81" t="str">
        <f t="shared" si="9"/>
        <v>26년 5월 3주차</v>
      </c>
      <c r="D1037" s="82">
        <v>46154</v>
      </c>
      <c r="E1037" s="76" t="s">
        <v>58</v>
      </c>
      <c r="F1037" s="83" t="s">
        <v>2</v>
      </c>
      <c r="G1037" s="75" t="s">
        <v>203</v>
      </c>
      <c r="H1037" s="76">
        <v>5</v>
      </c>
      <c r="I1037" s="84">
        <v>0</v>
      </c>
      <c r="J1037" s="85">
        <v>0</v>
      </c>
      <c r="K1037" s="75"/>
      <c r="L1037" s="75"/>
      <c r="M1037" s="75"/>
      <c r="N1037" s="75"/>
      <c r="O1037" s="75"/>
      <c r="P1037" s="75"/>
      <c r="Q1037" s="75"/>
      <c r="R1037" s="75"/>
      <c r="S1037" s="75"/>
      <c r="T1037" s="75"/>
      <c r="U1037" s="75"/>
    </row>
    <row r="1038" spans="1:21">
      <c r="A1038" s="75"/>
      <c r="B1038" s="81" t="str">
        <f t="shared" si="8"/>
        <v>월</v>
      </c>
      <c r="C1038" s="81" t="str">
        <f t="shared" si="9"/>
        <v>26년 5월 3주차</v>
      </c>
      <c r="D1038" s="82">
        <v>46154</v>
      </c>
      <c r="E1038" s="76" t="s">
        <v>58</v>
      </c>
      <c r="F1038" s="83" t="s">
        <v>2</v>
      </c>
      <c r="G1038" s="75" t="s">
        <v>232</v>
      </c>
      <c r="H1038" s="76">
        <v>1</v>
      </c>
      <c r="I1038" s="84">
        <v>0</v>
      </c>
      <c r="J1038" s="85">
        <v>0</v>
      </c>
      <c r="K1038" s="75"/>
      <c r="L1038" s="75"/>
      <c r="M1038" s="75"/>
      <c r="N1038" s="75"/>
      <c r="O1038" s="75"/>
      <c r="P1038" s="75"/>
      <c r="Q1038" s="75"/>
      <c r="R1038" s="75"/>
      <c r="S1038" s="75"/>
      <c r="T1038" s="75"/>
      <c r="U1038" s="75"/>
    </row>
    <row r="1039" spans="1:21">
      <c r="A1039" s="75"/>
      <c r="B1039" s="81" t="str">
        <f t="shared" si="8"/>
        <v>월</v>
      </c>
      <c r="C1039" s="81" t="str">
        <f t="shared" si="9"/>
        <v>26년 5월 3주차</v>
      </c>
      <c r="D1039" s="82">
        <v>46154</v>
      </c>
      <c r="E1039" s="76" t="s">
        <v>58</v>
      </c>
      <c r="F1039" s="83" t="s">
        <v>2</v>
      </c>
      <c r="G1039" s="75" t="s">
        <v>93</v>
      </c>
      <c r="H1039" s="76">
        <v>1</v>
      </c>
      <c r="I1039" s="84">
        <v>0</v>
      </c>
      <c r="J1039" s="85">
        <v>0</v>
      </c>
      <c r="K1039" s="75"/>
      <c r="L1039" s="75"/>
      <c r="M1039" s="75"/>
      <c r="N1039" s="75"/>
      <c r="O1039" s="75"/>
      <c r="P1039" s="75"/>
      <c r="Q1039" s="75"/>
      <c r="R1039" s="75"/>
      <c r="S1039" s="75"/>
      <c r="T1039" s="75"/>
      <c r="U1039" s="75"/>
    </row>
    <row r="1040" spans="1:21">
      <c r="A1040" s="75"/>
      <c r="B1040" s="81" t="str">
        <f t="shared" si="8"/>
        <v>월</v>
      </c>
      <c r="C1040" s="81" t="str">
        <f t="shared" si="9"/>
        <v>26년 5월 3주차</v>
      </c>
      <c r="D1040" s="82">
        <v>46154</v>
      </c>
      <c r="E1040" s="76" t="s">
        <v>58</v>
      </c>
      <c r="F1040" s="83" t="s">
        <v>2</v>
      </c>
      <c r="G1040" s="75" t="s">
        <v>161</v>
      </c>
      <c r="H1040" s="76">
        <v>2</v>
      </c>
      <c r="I1040" s="84">
        <v>0</v>
      </c>
      <c r="J1040" s="85">
        <v>0</v>
      </c>
      <c r="K1040" s="75"/>
      <c r="L1040" s="75"/>
      <c r="M1040" s="75"/>
      <c r="N1040" s="75"/>
      <c r="O1040" s="75"/>
      <c r="P1040" s="75"/>
      <c r="Q1040" s="75"/>
      <c r="R1040" s="75"/>
      <c r="S1040" s="75"/>
      <c r="T1040" s="75"/>
      <c r="U1040" s="75"/>
    </row>
    <row r="1041" spans="1:21">
      <c r="A1041" s="75"/>
      <c r="B1041" s="81" t="str">
        <f t="shared" si="8"/>
        <v>월</v>
      </c>
      <c r="C1041" s="81" t="str">
        <f t="shared" si="9"/>
        <v>26년 5월 3주차</v>
      </c>
      <c r="D1041" s="82">
        <v>46154</v>
      </c>
      <c r="E1041" s="76" t="s">
        <v>58</v>
      </c>
      <c r="F1041" s="83" t="s">
        <v>2</v>
      </c>
      <c r="G1041" s="75" t="s">
        <v>173</v>
      </c>
      <c r="H1041" s="76">
        <v>10</v>
      </c>
      <c r="I1041" s="84">
        <v>0</v>
      </c>
      <c r="J1041" s="85">
        <v>0</v>
      </c>
      <c r="K1041" s="75"/>
      <c r="L1041" s="75"/>
      <c r="M1041" s="75"/>
      <c r="N1041" s="75"/>
      <c r="O1041" s="75"/>
      <c r="P1041" s="75"/>
      <c r="Q1041" s="75"/>
      <c r="R1041" s="75"/>
      <c r="S1041" s="75"/>
      <c r="T1041" s="75"/>
      <c r="U1041" s="75"/>
    </row>
    <row r="1042" spans="1:21">
      <c r="A1042" s="75"/>
      <c r="B1042" s="81" t="str">
        <f t="shared" si="8"/>
        <v>월</v>
      </c>
      <c r="C1042" s="81" t="str">
        <f t="shared" si="9"/>
        <v>26년 5월 3주차</v>
      </c>
      <c r="D1042" s="82">
        <v>46154</v>
      </c>
      <c r="E1042" s="76" t="s">
        <v>58</v>
      </c>
      <c r="F1042" s="83" t="s">
        <v>2</v>
      </c>
      <c r="G1042" s="75" t="s">
        <v>120</v>
      </c>
      <c r="H1042" s="76">
        <v>1</v>
      </c>
      <c r="I1042" s="84">
        <v>0</v>
      </c>
      <c r="J1042" s="85">
        <v>0</v>
      </c>
      <c r="K1042" s="75"/>
      <c r="L1042" s="75"/>
      <c r="M1042" s="75"/>
      <c r="N1042" s="75"/>
      <c r="O1042" s="75"/>
      <c r="P1042" s="75"/>
      <c r="Q1042" s="75"/>
      <c r="R1042" s="75"/>
      <c r="S1042" s="75"/>
      <c r="T1042" s="75"/>
      <c r="U1042" s="75"/>
    </row>
    <row r="1043" spans="1:21">
      <c r="A1043" s="75"/>
      <c r="B1043" s="81" t="str">
        <f t="shared" si="8"/>
        <v>월</v>
      </c>
      <c r="C1043" s="81" t="str">
        <f t="shared" si="9"/>
        <v>26년 5월 3주차</v>
      </c>
      <c r="D1043" s="82">
        <v>46154</v>
      </c>
      <c r="E1043" s="76" t="s">
        <v>58</v>
      </c>
      <c r="F1043" s="83" t="s">
        <v>2</v>
      </c>
      <c r="G1043" s="75" t="s">
        <v>111</v>
      </c>
      <c r="H1043" s="76">
        <v>3</v>
      </c>
      <c r="I1043" s="84">
        <v>0</v>
      </c>
      <c r="J1043" s="85">
        <v>0</v>
      </c>
      <c r="K1043" s="75"/>
      <c r="L1043" s="75"/>
      <c r="M1043" s="75"/>
      <c r="N1043" s="75"/>
      <c r="O1043" s="75"/>
      <c r="P1043" s="75"/>
      <c r="Q1043" s="75"/>
      <c r="R1043" s="75"/>
      <c r="S1043" s="75"/>
      <c r="T1043" s="75"/>
      <c r="U1043" s="75"/>
    </row>
    <row r="1044" spans="1:21">
      <c r="A1044" s="75"/>
      <c r="B1044" s="81" t="str">
        <f t="shared" si="8"/>
        <v>월</v>
      </c>
      <c r="C1044" s="81" t="str">
        <f t="shared" si="9"/>
        <v>26년 5월 3주차</v>
      </c>
      <c r="D1044" s="82">
        <v>46154</v>
      </c>
      <c r="E1044" s="76" t="s">
        <v>58</v>
      </c>
      <c r="F1044" s="83" t="s">
        <v>2</v>
      </c>
      <c r="G1044" s="75" t="s">
        <v>92</v>
      </c>
      <c r="H1044" s="76">
        <v>2</v>
      </c>
      <c r="I1044" s="84">
        <v>0</v>
      </c>
      <c r="J1044" s="85">
        <v>0</v>
      </c>
      <c r="K1044" s="75"/>
      <c r="L1044" s="75"/>
      <c r="M1044" s="75"/>
      <c r="N1044" s="75"/>
      <c r="O1044" s="75"/>
      <c r="P1044" s="75"/>
      <c r="Q1044" s="75"/>
      <c r="R1044" s="75"/>
      <c r="S1044" s="75"/>
      <c r="T1044" s="75"/>
      <c r="U1044" s="75"/>
    </row>
    <row r="1045" spans="1:21">
      <c r="A1045" s="75"/>
      <c r="B1045" s="81" t="str">
        <f t="shared" si="8"/>
        <v>월</v>
      </c>
      <c r="C1045" s="81" t="str">
        <f t="shared" si="9"/>
        <v>26년 5월 3주차</v>
      </c>
      <c r="D1045" s="82">
        <v>46154</v>
      </c>
      <c r="E1045" s="76" t="s">
        <v>58</v>
      </c>
      <c r="F1045" s="83" t="s">
        <v>2</v>
      </c>
      <c r="G1045" s="75" t="s">
        <v>142</v>
      </c>
      <c r="H1045" s="76">
        <v>2</v>
      </c>
      <c r="I1045" s="84">
        <v>0</v>
      </c>
      <c r="J1045" s="85">
        <v>0</v>
      </c>
      <c r="K1045" s="75"/>
      <c r="L1045" s="75"/>
      <c r="M1045" s="75"/>
      <c r="N1045" s="75"/>
      <c r="O1045" s="75"/>
      <c r="P1045" s="75"/>
      <c r="Q1045" s="75"/>
      <c r="R1045" s="75"/>
      <c r="S1045" s="75"/>
      <c r="T1045" s="75"/>
      <c r="U1045" s="75"/>
    </row>
    <row r="1046" spans="1:21">
      <c r="A1046" s="75"/>
      <c r="B1046" s="81" t="str">
        <f t="shared" si="8"/>
        <v>월</v>
      </c>
      <c r="C1046" s="81" t="str">
        <f t="shared" si="9"/>
        <v>26년 5월 3주차</v>
      </c>
      <c r="D1046" s="82">
        <v>46154</v>
      </c>
      <c r="E1046" s="76" t="s">
        <v>58</v>
      </c>
      <c r="F1046" s="83" t="s">
        <v>2</v>
      </c>
      <c r="G1046" s="75" t="s">
        <v>143</v>
      </c>
      <c r="H1046" s="76">
        <v>2</v>
      </c>
      <c r="I1046" s="84">
        <v>0</v>
      </c>
      <c r="J1046" s="85">
        <v>0</v>
      </c>
      <c r="K1046" s="75"/>
      <c r="L1046" s="75"/>
      <c r="M1046" s="75"/>
      <c r="N1046" s="75"/>
      <c r="O1046" s="75"/>
      <c r="P1046" s="75"/>
      <c r="Q1046" s="75"/>
      <c r="R1046" s="75"/>
      <c r="S1046" s="75"/>
      <c r="T1046" s="75"/>
      <c r="U1046" s="75"/>
    </row>
    <row r="1047" spans="1:21">
      <c r="A1047" s="75"/>
      <c r="B1047" s="81" t="str">
        <f t="shared" si="8"/>
        <v>월</v>
      </c>
      <c r="C1047" s="81" t="str">
        <f t="shared" si="9"/>
        <v>26년 5월 3주차</v>
      </c>
      <c r="D1047" s="82">
        <v>46154</v>
      </c>
      <c r="E1047" s="76" t="s">
        <v>58</v>
      </c>
      <c r="F1047" s="83" t="s">
        <v>2</v>
      </c>
      <c r="G1047" s="75" t="s">
        <v>170</v>
      </c>
      <c r="H1047" s="76">
        <v>4</v>
      </c>
      <c r="I1047" s="84">
        <v>0</v>
      </c>
      <c r="J1047" s="85">
        <v>0</v>
      </c>
      <c r="K1047" s="75"/>
      <c r="L1047" s="75"/>
      <c r="M1047" s="75"/>
      <c r="N1047" s="75"/>
      <c r="O1047" s="75"/>
      <c r="P1047" s="75"/>
      <c r="Q1047" s="75"/>
      <c r="R1047" s="75"/>
      <c r="S1047" s="75"/>
      <c r="T1047" s="75"/>
      <c r="U1047" s="75"/>
    </row>
    <row r="1048" spans="1:21">
      <c r="A1048" s="75"/>
      <c r="B1048" s="81" t="str">
        <f t="shared" si="8"/>
        <v>월</v>
      </c>
      <c r="C1048" s="81" t="str">
        <f t="shared" si="9"/>
        <v>26년 5월 3주차</v>
      </c>
      <c r="D1048" s="82">
        <v>46155</v>
      </c>
      <c r="E1048" s="76" t="s">
        <v>58</v>
      </c>
      <c r="F1048" s="83" t="s">
        <v>2</v>
      </c>
      <c r="G1048" s="75" t="s">
        <v>93</v>
      </c>
      <c r="H1048" s="76">
        <v>0</v>
      </c>
      <c r="I1048" s="84">
        <v>2</v>
      </c>
      <c r="J1048" s="85">
        <v>278000</v>
      </c>
      <c r="K1048" s="75"/>
      <c r="L1048" s="75"/>
      <c r="M1048" s="75"/>
      <c r="N1048" s="75"/>
      <c r="O1048" s="75"/>
      <c r="P1048" s="75"/>
      <c r="Q1048" s="75"/>
      <c r="R1048" s="75"/>
      <c r="S1048" s="75"/>
      <c r="T1048" s="75"/>
      <c r="U1048" s="75"/>
    </row>
    <row r="1049" spans="1:21">
      <c r="A1049" s="75"/>
      <c r="B1049" s="81" t="str">
        <f t="shared" si="8"/>
        <v>월</v>
      </c>
      <c r="C1049" s="81" t="str">
        <f t="shared" si="9"/>
        <v>26년 5월 3주차</v>
      </c>
      <c r="D1049" s="82">
        <v>46155</v>
      </c>
      <c r="E1049" s="76" t="s">
        <v>58</v>
      </c>
      <c r="F1049" s="83" t="s">
        <v>2</v>
      </c>
      <c r="G1049" s="75" t="s">
        <v>209</v>
      </c>
      <c r="H1049" s="76">
        <v>1</v>
      </c>
      <c r="I1049" s="84">
        <v>0</v>
      </c>
      <c r="J1049" s="85">
        <v>0</v>
      </c>
      <c r="K1049" s="75"/>
      <c r="L1049" s="75"/>
      <c r="M1049" s="75"/>
      <c r="N1049" s="75"/>
      <c r="O1049" s="75"/>
      <c r="P1049" s="75"/>
      <c r="Q1049" s="75"/>
      <c r="R1049" s="75"/>
      <c r="S1049" s="75"/>
      <c r="T1049" s="75"/>
      <c r="U1049" s="75"/>
    </row>
    <row r="1050" spans="1:21">
      <c r="A1050" s="75"/>
      <c r="B1050" s="81" t="str">
        <f t="shared" si="8"/>
        <v>월</v>
      </c>
      <c r="C1050" s="81" t="str">
        <f t="shared" si="9"/>
        <v>26년 5월 3주차</v>
      </c>
      <c r="D1050" s="82">
        <v>46155</v>
      </c>
      <c r="E1050" s="76" t="s">
        <v>58</v>
      </c>
      <c r="F1050" s="83" t="s">
        <v>2</v>
      </c>
      <c r="G1050" s="75" t="s">
        <v>109</v>
      </c>
      <c r="H1050" s="76">
        <v>3</v>
      </c>
      <c r="I1050" s="84">
        <v>0</v>
      </c>
      <c r="J1050" s="85">
        <v>0</v>
      </c>
      <c r="K1050" s="75"/>
      <c r="L1050" s="75"/>
      <c r="M1050" s="75"/>
      <c r="N1050" s="75"/>
      <c r="O1050" s="75"/>
      <c r="P1050" s="75"/>
      <c r="Q1050" s="75"/>
      <c r="R1050" s="75"/>
      <c r="S1050" s="75"/>
      <c r="T1050" s="75"/>
      <c r="U1050" s="75"/>
    </row>
    <row r="1051" spans="1:21">
      <c r="A1051" s="75"/>
      <c r="B1051" s="81" t="str">
        <f t="shared" si="8"/>
        <v>월</v>
      </c>
      <c r="C1051" s="81" t="str">
        <f t="shared" si="9"/>
        <v>26년 5월 3주차</v>
      </c>
      <c r="D1051" s="82">
        <v>46155</v>
      </c>
      <c r="E1051" s="76" t="s">
        <v>58</v>
      </c>
      <c r="F1051" s="83" t="s">
        <v>2</v>
      </c>
      <c r="G1051" s="75" t="s">
        <v>89</v>
      </c>
      <c r="H1051" s="76">
        <v>1</v>
      </c>
      <c r="I1051" s="84">
        <v>0</v>
      </c>
      <c r="J1051" s="85">
        <v>0</v>
      </c>
      <c r="K1051" s="75"/>
      <c r="L1051" s="75"/>
      <c r="M1051" s="75"/>
      <c r="N1051" s="75"/>
      <c r="O1051" s="75"/>
      <c r="P1051" s="75"/>
      <c r="Q1051" s="75"/>
      <c r="R1051" s="75"/>
      <c r="S1051" s="75"/>
      <c r="T1051" s="75"/>
      <c r="U1051" s="75"/>
    </row>
    <row r="1052" spans="1:21">
      <c r="A1052" s="75"/>
      <c r="B1052" s="81" t="str">
        <f t="shared" si="8"/>
        <v>월</v>
      </c>
      <c r="C1052" s="81" t="str">
        <f t="shared" si="9"/>
        <v>26년 5월 3주차</v>
      </c>
      <c r="D1052" s="82">
        <v>46155</v>
      </c>
      <c r="E1052" s="76" t="s">
        <v>58</v>
      </c>
      <c r="F1052" s="83" t="s">
        <v>2</v>
      </c>
      <c r="G1052" s="75" t="s">
        <v>222</v>
      </c>
      <c r="H1052" s="76">
        <v>6</v>
      </c>
      <c r="I1052" s="84">
        <v>0</v>
      </c>
      <c r="J1052" s="85">
        <v>0</v>
      </c>
      <c r="K1052" s="75"/>
      <c r="L1052" s="75"/>
      <c r="M1052" s="75"/>
      <c r="N1052" s="75"/>
      <c r="O1052" s="75"/>
      <c r="P1052" s="75"/>
      <c r="Q1052" s="75"/>
      <c r="R1052" s="75"/>
      <c r="S1052" s="75"/>
      <c r="T1052" s="75"/>
      <c r="U1052" s="75"/>
    </row>
    <row r="1053" spans="1:21">
      <c r="A1053" s="75"/>
      <c r="B1053" s="81" t="str">
        <f t="shared" si="8"/>
        <v>월</v>
      </c>
      <c r="C1053" s="81" t="str">
        <f t="shared" si="9"/>
        <v>26년 5월 3주차</v>
      </c>
      <c r="D1053" s="82">
        <v>46155</v>
      </c>
      <c r="E1053" s="76" t="s">
        <v>58</v>
      </c>
      <c r="F1053" s="83" t="s">
        <v>2</v>
      </c>
      <c r="G1053" s="75" t="s">
        <v>214</v>
      </c>
      <c r="H1053" s="76">
        <v>3</v>
      </c>
      <c r="I1053" s="84">
        <v>0</v>
      </c>
      <c r="J1053" s="85">
        <v>0</v>
      </c>
      <c r="K1053" s="75"/>
      <c r="L1053" s="75"/>
      <c r="M1053" s="75"/>
      <c r="N1053" s="75"/>
      <c r="O1053" s="75"/>
      <c r="P1053" s="75"/>
      <c r="Q1053" s="75"/>
      <c r="R1053" s="75"/>
      <c r="S1053" s="75"/>
      <c r="T1053" s="75"/>
      <c r="U1053" s="75"/>
    </row>
    <row r="1054" spans="1:21">
      <c r="A1054" s="75"/>
      <c r="B1054" s="81" t="str">
        <f t="shared" si="8"/>
        <v>월</v>
      </c>
      <c r="C1054" s="81" t="str">
        <f t="shared" si="9"/>
        <v>26년 5월 3주차</v>
      </c>
      <c r="D1054" s="82">
        <v>46155</v>
      </c>
      <c r="E1054" s="76" t="s">
        <v>58</v>
      </c>
      <c r="F1054" s="83" t="s">
        <v>2</v>
      </c>
      <c r="G1054" s="75" t="s">
        <v>169</v>
      </c>
      <c r="H1054" s="76">
        <v>1</v>
      </c>
      <c r="I1054" s="84">
        <v>0</v>
      </c>
      <c r="J1054" s="85">
        <v>0</v>
      </c>
      <c r="K1054" s="75"/>
      <c r="L1054" s="75"/>
      <c r="M1054" s="75"/>
      <c r="N1054" s="75"/>
      <c r="O1054" s="75"/>
      <c r="P1054" s="75"/>
      <c r="Q1054" s="75"/>
      <c r="R1054" s="75"/>
      <c r="S1054" s="75"/>
      <c r="T1054" s="75"/>
      <c r="U1054" s="75"/>
    </row>
    <row r="1055" spans="1:21">
      <c r="A1055" s="75"/>
      <c r="B1055" s="81" t="str">
        <f t="shared" si="8"/>
        <v>월</v>
      </c>
      <c r="C1055" s="81" t="str">
        <f t="shared" si="9"/>
        <v>26년 5월 3주차</v>
      </c>
      <c r="D1055" s="82">
        <v>46155</v>
      </c>
      <c r="E1055" s="76" t="s">
        <v>58</v>
      </c>
      <c r="F1055" s="83" t="s">
        <v>2</v>
      </c>
      <c r="G1055" s="75" t="s">
        <v>177</v>
      </c>
      <c r="H1055" s="76">
        <v>2</v>
      </c>
      <c r="I1055" s="84">
        <v>0</v>
      </c>
      <c r="J1055" s="85">
        <v>0</v>
      </c>
      <c r="K1055" s="75"/>
      <c r="L1055" s="75"/>
      <c r="M1055" s="75"/>
      <c r="N1055" s="75"/>
      <c r="O1055" s="75"/>
      <c r="P1055" s="75"/>
      <c r="Q1055" s="75"/>
      <c r="R1055" s="75"/>
      <c r="S1055" s="75"/>
      <c r="T1055" s="75"/>
      <c r="U1055" s="75"/>
    </row>
    <row r="1056" spans="1:21">
      <c r="A1056" s="75"/>
      <c r="B1056" s="81" t="str">
        <f t="shared" si="8"/>
        <v>월</v>
      </c>
      <c r="C1056" s="81" t="str">
        <f t="shared" si="9"/>
        <v>26년 5월 3주차</v>
      </c>
      <c r="D1056" s="82">
        <v>46155</v>
      </c>
      <c r="E1056" s="76" t="s">
        <v>58</v>
      </c>
      <c r="F1056" s="83" t="s">
        <v>2</v>
      </c>
      <c r="G1056" s="75" t="s">
        <v>101</v>
      </c>
      <c r="H1056" s="76">
        <v>2</v>
      </c>
      <c r="I1056" s="84">
        <v>0</v>
      </c>
      <c r="J1056" s="85">
        <v>0</v>
      </c>
      <c r="K1056" s="75"/>
      <c r="L1056" s="75"/>
      <c r="M1056" s="75"/>
      <c r="N1056" s="75"/>
      <c r="O1056" s="75"/>
      <c r="P1056" s="75"/>
      <c r="Q1056" s="75"/>
      <c r="R1056" s="75"/>
      <c r="S1056" s="75"/>
      <c r="T1056" s="75"/>
      <c r="U1056" s="75"/>
    </row>
    <row r="1057" spans="1:21">
      <c r="A1057" s="75"/>
      <c r="B1057" s="81" t="str">
        <f t="shared" si="8"/>
        <v>월</v>
      </c>
      <c r="C1057" s="81" t="str">
        <f t="shared" si="9"/>
        <v>26년 5월 3주차</v>
      </c>
      <c r="D1057" s="82">
        <v>46155</v>
      </c>
      <c r="E1057" s="76" t="s">
        <v>58</v>
      </c>
      <c r="F1057" s="83" t="s">
        <v>2</v>
      </c>
      <c r="G1057" s="75" t="s">
        <v>98</v>
      </c>
      <c r="H1057" s="76">
        <v>1</v>
      </c>
      <c r="I1057" s="84">
        <v>0</v>
      </c>
      <c r="J1057" s="85">
        <v>0</v>
      </c>
      <c r="K1057" s="75"/>
      <c r="L1057" s="75"/>
      <c r="M1057" s="75"/>
      <c r="N1057" s="75"/>
      <c r="O1057" s="75"/>
      <c r="P1057" s="75"/>
      <c r="Q1057" s="75"/>
      <c r="R1057" s="75"/>
      <c r="S1057" s="75"/>
      <c r="T1057" s="75"/>
      <c r="U1057" s="75"/>
    </row>
    <row r="1058" spans="1:21">
      <c r="A1058" s="75"/>
      <c r="B1058" s="81" t="str">
        <f t="shared" si="8"/>
        <v>월</v>
      </c>
      <c r="C1058" s="81" t="str">
        <f t="shared" si="9"/>
        <v>26년 5월 3주차</v>
      </c>
      <c r="D1058" s="82">
        <v>46155</v>
      </c>
      <c r="E1058" s="76" t="s">
        <v>58</v>
      </c>
      <c r="F1058" s="83" t="s">
        <v>2</v>
      </c>
      <c r="G1058" s="75" t="s">
        <v>118</v>
      </c>
      <c r="H1058" s="76">
        <v>2</v>
      </c>
      <c r="I1058" s="84">
        <v>0</v>
      </c>
      <c r="J1058" s="85">
        <v>0</v>
      </c>
      <c r="K1058" s="75"/>
      <c r="L1058" s="75"/>
      <c r="M1058" s="75"/>
      <c r="N1058" s="75"/>
      <c r="O1058" s="75"/>
      <c r="P1058" s="75"/>
      <c r="Q1058" s="75"/>
      <c r="R1058" s="75"/>
      <c r="S1058" s="75"/>
      <c r="T1058" s="75"/>
      <c r="U1058" s="75"/>
    </row>
    <row r="1059" spans="1:21">
      <c r="A1059" s="75"/>
      <c r="B1059" s="81" t="str">
        <f t="shared" si="8"/>
        <v>월</v>
      </c>
      <c r="C1059" s="81" t="str">
        <f t="shared" si="9"/>
        <v>26년 5월 3주차</v>
      </c>
      <c r="D1059" s="82">
        <v>46155</v>
      </c>
      <c r="E1059" s="76" t="s">
        <v>58</v>
      </c>
      <c r="F1059" s="83" t="s">
        <v>2</v>
      </c>
      <c r="G1059" s="75" t="s">
        <v>97</v>
      </c>
      <c r="H1059" s="76">
        <v>1</v>
      </c>
      <c r="I1059" s="84">
        <v>0</v>
      </c>
      <c r="J1059" s="85">
        <v>0</v>
      </c>
      <c r="K1059" s="75"/>
      <c r="L1059" s="75"/>
      <c r="M1059" s="75"/>
      <c r="N1059" s="75"/>
      <c r="O1059" s="75"/>
      <c r="P1059" s="75"/>
      <c r="Q1059" s="75"/>
      <c r="R1059" s="75"/>
      <c r="S1059" s="75"/>
      <c r="T1059" s="75"/>
      <c r="U1059" s="75"/>
    </row>
    <row r="1060" spans="1:21">
      <c r="A1060" s="75"/>
      <c r="B1060" s="81" t="str">
        <f t="shared" si="8"/>
        <v>월</v>
      </c>
      <c r="C1060" s="81" t="str">
        <f t="shared" si="9"/>
        <v>26년 5월 3주차</v>
      </c>
      <c r="D1060" s="82">
        <v>46155</v>
      </c>
      <c r="E1060" s="76" t="s">
        <v>58</v>
      </c>
      <c r="F1060" s="83" t="s">
        <v>2</v>
      </c>
      <c r="G1060" s="75" t="s">
        <v>103</v>
      </c>
      <c r="H1060" s="76">
        <v>0</v>
      </c>
      <c r="I1060" s="84">
        <v>1</v>
      </c>
      <c r="J1060" s="85">
        <v>86400</v>
      </c>
      <c r="K1060" s="75"/>
      <c r="L1060" s="75"/>
      <c r="M1060" s="75"/>
      <c r="N1060" s="75"/>
      <c r="O1060" s="75"/>
      <c r="P1060" s="75"/>
      <c r="Q1060" s="75"/>
      <c r="R1060" s="75"/>
      <c r="S1060" s="75"/>
      <c r="T1060" s="75"/>
      <c r="U1060" s="75"/>
    </row>
    <row r="1061" spans="1:21">
      <c r="A1061" s="75"/>
      <c r="B1061" s="81" t="str">
        <f t="shared" si="8"/>
        <v>월</v>
      </c>
      <c r="C1061" s="81" t="str">
        <f t="shared" si="9"/>
        <v>26년 5월 3주차</v>
      </c>
      <c r="D1061" s="82">
        <v>46155</v>
      </c>
      <c r="E1061" s="76" t="s">
        <v>58</v>
      </c>
      <c r="F1061" s="83" t="s">
        <v>2</v>
      </c>
      <c r="G1061" s="75" t="s">
        <v>111</v>
      </c>
      <c r="H1061" s="76">
        <v>0</v>
      </c>
      <c r="I1061" s="84">
        <v>2</v>
      </c>
      <c r="J1061" s="85">
        <v>78000</v>
      </c>
      <c r="K1061" s="75"/>
      <c r="L1061" s="75"/>
      <c r="M1061" s="75"/>
      <c r="N1061" s="75"/>
      <c r="O1061" s="75"/>
      <c r="P1061" s="75"/>
      <c r="Q1061" s="75"/>
      <c r="R1061" s="75"/>
      <c r="S1061" s="75"/>
      <c r="T1061" s="75"/>
      <c r="U1061" s="75"/>
    </row>
    <row r="1062" spans="1:21">
      <c r="A1062" s="75"/>
      <c r="B1062" s="81" t="str">
        <f t="shared" si="8"/>
        <v>월</v>
      </c>
      <c r="C1062" s="81" t="str">
        <f t="shared" si="9"/>
        <v>26년 5월 3주차</v>
      </c>
      <c r="D1062" s="82">
        <v>46155</v>
      </c>
      <c r="E1062" s="76" t="s">
        <v>58</v>
      </c>
      <c r="F1062" s="83" t="s">
        <v>2</v>
      </c>
      <c r="G1062" s="75" t="s">
        <v>92</v>
      </c>
      <c r="H1062" s="76">
        <v>1</v>
      </c>
      <c r="I1062" s="84">
        <v>0</v>
      </c>
      <c r="J1062" s="85">
        <v>0</v>
      </c>
      <c r="K1062" s="75"/>
      <c r="L1062" s="75"/>
      <c r="M1062" s="75"/>
      <c r="N1062" s="75"/>
      <c r="O1062" s="75"/>
      <c r="P1062" s="75"/>
      <c r="Q1062" s="75"/>
      <c r="R1062" s="75"/>
      <c r="S1062" s="75"/>
      <c r="T1062" s="75"/>
      <c r="U1062" s="75"/>
    </row>
    <row r="1063" spans="1:21">
      <c r="A1063" s="75"/>
      <c r="B1063" s="81" t="str">
        <f t="shared" si="8"/>
        <v>월</v>
      </c>
      <c r="C1063" s="81" t="str">
        <f t="shared" si="9"/>
        <v>26년 5월 3주차</v>
      </c>
      <c r="D1063" s="82">
        <v>46155</v>
      </c>
      <c r="E1063" s="76" t="s">
        <v>58</v>
      </c>
      <c r="F1063" s="83" t="s">
        <v>2</v>
      </c>
      <c r="G1063" s="75" t="s">
        <v>108</v>
      </c>
      <c r="H1063" s="76">
        <v>2</v>
      </c>
      <c r="I1063" s="84">
        <v>0</v>
      </c>
      <c r="J1063" s="85">
        <v>0</v>
      </c>
      <c r="K1063" s="75"/>
      <c r="L1063" s="75"/>
      <c r="M1063" s="75"/>
      <c r="N1063" s="75"/>
      <c r="O1063" s="75"/>
      <c r="P1063" s="75"/>
      <c r="Q1063" s="75"/>
      <c r="R1063" s="75"/>
      <c r="S1063" s="75"/>
      <c r="T1063" s="75"/>
      <c r="U1063" s="75"/>
    </row>
    <row r="1064" spans="1:21">
      <c r="A1064" s="75"/>
      <c r="B1064" s="81" t="str">
        <f t="shared" si="8"/>
        <v>월</v>
      </c>
      <c r="C1064" s="81" t="str">
        <f t="shared" si="9"/>
        <v>26년 5월 3주차</v>
      </c>
      <c r="D1064" s="82">
        <v>46155</v>
      </c>
      <c r="E1064" s="76" t="s">
        <v>58</v>
      </c>
      <c r="F1064" s="83" t="s">
        <v>2</v>
      </c>
      <c r="G1064" s="75" t="s">
        <v>132</v>
      </c>
      <c r="H1064" s="76">
        <v>0</v>
      </c>
      <c r="I1064" s="84">
        <v>1</v>
      </c>
      <c r="J1064" s="85">
        <v>129000</v>
      </c>
      <c r="K1064" s="75"/>
      <c r="L1064" s="75"/>
      <c r="M1064" s="75"/>
      <c r="N1064" s="75"/>
      <c r="O1064" s="75"/>
      <c r="P1064" s="75"/>
      <c r="Q1064" s="75"/>
      <c r="R1064" s="75"/>
      <c r="S1064" s="75"/>
      <c r="T1064" s="75"/>
      <c r="U1064" s="75"/>
    </row>
    <row r="1065" spans="1:21">
      <c r="A1065" s="75"/>
      <c r="B1065" s="81" t="str">
        <f t="shared" si="8"/>
        <v>월</v>
      </c>
      <c r="C1065" s="81" t="str">
        <f t="shared" si="9"/>
        <v>26년 5월 3주차</v>
      </c>
      <c r="D1065" s="82">
        <v>46156</v>
      </c>
      <c r="E1065" s="76" t="s">
        <v>58</v>
      </c>
      <c r="F1065" s="83" t="s">
        <v>2</v>
      </c>
      <c r="G1065" s="75" t="s">
        <v>212</v>
      </c>
      <c r="H1065" s="76">
        <v>1</v>
      </c>
      <c r="I1065" s="84">
        <v>1</v>
      </c>
      <c r="J1065" s="85">
        <v>96000</v>
      </c>
      <c r="K1065" s="75"/>
      <c r="L1065" s="75"/>
      <c r="M1065" s="75"/>
      <c r="N1065" s="75"/>
      <c r="O1065" s="75"/>
      <c r="P1065" s="75"/>
      <c r="Q1065" s="75"/>
      <c r="R1065" s="75"/>
      <c r="S1065" s="75"/>
      <c r="T1065" s="75"/>
      <c r="U1065" s="75"/>
    </row>
    <row r="1066" spans="1:21">
      <c r="A1066" s="75"/>
      <c r="B1066" s="81" t="str">
        <f t="shared" si="8"/>
        <v>월</v>
      </c>
      <c r="C1066" s="81" t="str">
        <f t="shared" si="9"/>
        <v>26년 5월 3주차</v>
      </c>
      <c r="D1066" s="82">
        <v>46156</v>
      </c>
      <c r="E1066" s="76" t="s">
        <v>58</v>
      </c>
      <c r="F1066" s="83" t="s">
        <v>2</v>
      </c>
      <c r="G1066" s="75" t="s">
        <v>211</v>
      </c>
      <c r="H1066" s="76">
        <v>1</v>
      </c>
      <c r="I1066" s="84">
        <v>0</v>
      </c>
      <c r="J1066" s="85">
        <v>0</v>
      </c>
      <c r="K1066" s="75"/>
      <c r="L1066" s="75"/>
      <c r="M1066" s="75"/>
      <c r="N1066" s="75"/>
      <c r="O1066" s="75"/>
      <c r="P1066" s="75"/>
      <c r="Q1066" s="75"/>
      <c r="R1066" s="75"/>
      <c r="S1066" s="75"/>
      <c r="T1066" s="75"/>
      <c r="U1066" s="75"/>
    </row>
    <row r="1067" spans="1:21">
      <c r="A1067" s="75"/>
      <c r="B1067" s="81" t="str">
        <f t="shared" si="8"/>
        <v>월</v>
      </c>
      <c r="C1067" s="81" t="str">
        <f t="shared" si="9"/>
        <v>26년 5월 3주차</v>
      </c>
      <c r="D1067" s="82">
        <v>46156</v>
      </c>
      <c r="E1067" s="76" t="s">
        <v>58</v>
      </c>
      <c r="F1067" s="83" t="s">
        <v>2</v>
      </c>
      <c r="G1067" s="75" t="s">
        <v>167</v>
      </c>
      <c r="H1067" s="76">
        <v>1</v>
      </c>
      <c r="I1067" s="84">
        <v>0</v>
      </c>
      <c r="J1067" s="85">
        <v>0</v>
      </c>
      <c r="K1067" s="75"/>
      <c r="L1067" s="75"/>
      <c r="M1067" s="75"/>
      <c r="N1067" s="75"/>
      <c r="O1067" s="75"/>
      <c r="P1067" s="75"/>
      <c r="Q1067" s="75"/>
      <c r="R1067" s="75"/>
      <c r="S1067" s="75"/>
      <c r="T1067" s="75"/>
      <c r="U1067" s="75"/>
    </row>
    <row r="1068" spans="1:21">
      <c r="A1068" s="75"/>
      <c r="B1068" s="81" t="str">
        <f t="shared" si="8"/>
        <v>월</v>
      </c>
      <c r="C1068" s="81" t="str">
        <f t="shared" si="9"/>
        <v>26년 5월 3주차</v>
      </c>
      <c r="D1068" s="82">
        <v>46156</v>
      </c>
      <c r="E1068" s="76" t="s">
        <v>58</v>
      </c>
      <c r="F1068" s="83" t="s">
        <v>2</v>
      </c>
      <c r="G1068" s="75" t="s">
        <v>204</v>
      </c>
      <c r="H1068" s="76">
        <v>1</v>
      </c>
      <c r="I1068" s="84">
        <v>0</v>
      </c>
      <c r="J1068" s="85">
        <v>0</v>
      </c>
      <c r="K1068" s="75"/>
      <c r="L1068" s="75"/>
      <c r="M1068" s="75"/>
      <c r="N1068" s="75"/>
      <c r="O1068" s="75"/>
      <c r="P1068" s="75"/>
      <c r="Q1068" s="75"/>
      <c r="R1068" s="75"/>
      <c r="S1068" s="75"/>
      <c r="T1068" s="75"/>
      <c r="U1068" s="75"/>
    </row>
    <row r="1069" spans="1:21">
      <c r="A1069" s="75"/>
      <c r="B1069" s="81" t="str">
        <f t="shared" si="8"/>
        <v>월</v>
      </c>
      <c r="C1069" s="81" t="str">
        <f t="shared" si="9"/>
        <v>26년 5월 3주차</v>
      </c>
      <c r="D1069" s="82">
        <v>46156</v>
      </c>
      <c r="E1069" s="76" t="s">
        <v>58</v>
      </c>
      <c r="F1069" s="83" t="s">
        <v>2</v>
      </c>
      <c r="G1069" s="75" t="s">
        <v>173</v>
      </c>
      <c r="H1069" s="76">
        <v>6</v>
      </c>
      <c r="I1069" s="84">
        <v>0</v>
      </c>
      <c r="J1069" s="85">
        <v>0</v>
      </c>
      <c r="K1069" s="75"/>
      <c r="L1069" s="75"/>
      <c r="M1069" s="75"/>
      <c r="N1069" s="75"/>
      <c r="O1069" s="75"/>
      <c r="P1069" s="75"/>
      <c r="Q1069" s="75"/>
      <c r="R1069" s="75"/>
      <c r="S1069" s="75"/>
      <c r="T1069" s="75"/>
      <c r="U1069" s="75"/>
    </row>
    <row r="1070" spans="1:21">
      <c r="A1070" s="75"/>
      <c r="B1070" s="81" t="str">
        <f t="shared" si="8"/>
        <v>월</v>
      </c>
      <c r="C1070" s="81" t="str">
        <f t="shared" si="9"/>
        <v>26년 5월 3주차</v>
      </c>
      <c r="D1070" s="82">
        <v>46156</v>
      </c>
      <c r="E1070" s="76" t="s">
        <v>58</v>
      </c>
      <c r="F1070" s="83" t="s">
        <v>2</v>
      </c>
      <c r="G1070" s="75" t="s">
        <v>118</v>
      </c>
      <c r="H1070" s="76">
        <v>2</v>
      </c>
      <c r="I1070" s="84">
        <v>0</v>
      </c>
      <c r="J1070" s="85">
        <v>0</v>
      </c>
      <c r="K1070" s="75"/>
      <c r="L1070" s="75"/>
      <c r="M1070" s="75"/>
      <c r="N1070" s="75"/>
      <c r="O1070" s="75"/>
      <c r="P1070" s="75"/>
      <c r="Q1070" s="75"/>
      <c r="R1070" s="75"/>
      <c r="S1070" s="75"/>
      <c r="T1070" s="75"/>
      <c r="U1070" s="75"/>
    </row>
    <row r="1071" spans="1:21">
      <c r="A1071" s="75"/>
      <c r="B1071" s="81" t="str">
        <f t="shared" si="8"/>
        <v>월</v>
      </c>
      <c r="C1071" s="81" t="str">
        <f t="shared" si="9"/>
        <v>26년 5월 3주차</v>
      </c>
      <c r="D1071" s="82">
        <v>46156</v>
      </c>
      <c r="E1071" s="76" t="s">
        <v>58</v>
      </c>
      <c r="F1071" s="83" t="s">
        <v>2</v>
      </c>
      <c r="G1071" s="75" t="s">
        <v>219</v>
      </c>
      <c r="H1071" s="76">
        <v>1</v>
      </c>
      <c r="I1071" s="84">
        <v>0</v>
      </c>
      <c r="J1071" s="85">
        <v>0</v>
      </c>
      <c r="K1071" s="75"/>
      <c r="L1071" s="75"/>
      <c r="M1071" s="75"/>
      <c r="N1071" s="75"/>
      <c r="O1071" s="75"/>
      <c r="P1071" s="75"/>
      <c r="Q1071" s="75"/>
      <c r="R1071" s="75"/>
      <c r="S1071" s="75"/>
      <c r="T1071" s="75"/>
      <c r="U1071" s="75"/>
    </row>
    <row r="1072" spans="1:21">
      <c r="A1072" s="75"/>
      <c r="B1072" s="81" t="str">
        <f t="shared" si="8"/>
        <v>월</v>
      </c>
      <c r="C1072" s="81" t="str">
        <f t="shared" si="9"/>
        <v>26년 5월 3주차</v>
      </c>
      <c r="D1072" s="82">
        <v>46156</v>
      </c>
      <c r="E1072" s="76" t="s">
        <v>58</v>
      </c>
      <c r="F1072" s="83" t="s">
        <v>2</v>
      </c>
      <c r="G1072" s="75" t="s">
        <v>199</v>
      </c>
      <c r="H1072" s="76">
        <v>3</v>
      </c>
      <c r="I1072" s="84">
        <v>0</v>
      </c>
      <c r="J1072" s="85">
        <v>0</v>
      </c>
      <c r="K1072" s="75"/>
      <c r="L1072" s="75"/>
      <c r="M1072" s="75"/>
      <c r="N1072" s="75"/>
      <c r="O1072" s="75"/>
      <c r="P1072" s="75"/>
      <c r="Q1072" s="75"/>
      <c r="R1072" s="75"/>
      <c r="S1072" s="75"/>
      <c r="T1072" s="75"/>
      <c r="U1072" s="75"/>
    </row>
    <row r="1073" spans="1:21">
      <c r="A1073" s="75"/>
      <c r="B1073" s="81" t="str">
        <f t="shared" si="8"/>
        <v>월</v>
      </c>
      <c r="C1073" s="81" t="str">
        <f t="shared" si="9"/>
        <v>26년 5월 3주차</v>
      </c>
      <c r="D1073" s="82">
        <v>46156</v>
      </c>
      <c r="E1073" s="76" t="s">
        <v>58</v>
      </c>
      <c r="F1073" s="83" t="s">
        <v>2</v>
      </c>
      <c r="G1073" s="75" t="s">
        <v>214</v>
      </c>
      <c r="H1073" s="76">
        <v>5</v>
      </c>
      <c r="I1073" s="84">
        <v>1</v>
      </c>
      <c r="J1073" s="85">
        <v>39000</v>
      </c>
      <c r="K1073" s="75"/>
      <c r="L1073" s="75"/>
      <c r="M1073" s="75"/>
      <c r="N1073" s="75"/>
      <c r="O1073" s="75"/>
      <c r="P1073" s="75"/>
      <c r="Q1073" s="75"/>
      <c r="R1073" s="75"/>
      <c r="S1073" s="75"/>
      <c r="T1073" s="75"/>
      <c r="U1073" s="75"/>
    </row>
    <row r="1074" spans="1:21">
      <c r="A1074" s="75"/>
      <c r="B1074" s="81" t="str">
        <f t="shared" si="8"/>
        <v>월</v>
      </c>
      <c r="C1074" s="81" t="str">
        <f t="shared" si="9"/>
        <v>26년 5월 3주차</v>
      </c>
      <c r="D1074" s="82">
        <v>46156</v>
      </c>
      <c r="E1074" s="76" t="s">
        <v>58</v>
      </c>
      <c r="F1074" s="83" t="s">
        <v>2</v>
      </c>
      <c r="G1074" s="75" t="s">
        <v>198</v>
      </c>
      <c r="H1074" s="76">
        <v>1</v>
      </c>
      <c r="I1074" s="84">
        <v>0</v>
      </c>
      <c r="J1074" s="85">
        <v>0</v>
      </c>
      <c r="K1074" s="75"/>
      <c r="L1074" s="75"/>
      <c r="M1074" s="75"/>
      <c r="N1074" s="75"/>
      <c r="O1074" s="75"/>
      <c r="P1074" s="75"/>
      <c r="Q1074" s="75"/>
      <c r="R1074" s="75"/>
      <c r="S1074" s="75"/>
      <c r="T1074" s="75"/>
      <c r="U1074" s="75"/>
    </row>
    <row r="1075" spans="1:21">
      <c r="A1075" s="75"/>
      <c r="B1075" s="81" t="str">
        <f t="shared" si="8"/>
        <v>월</v>
      </c>
      <c r="C1075" s="81" t="str">
        <f t="shared" si="9"/>
        <v>26년 5월 3주차</v>
      </c>
      <c r="D1075" s="82">
        <v>46156</v>
      </c>
      <c r="E1075" s="76" t="s">
        <v>58</v>
      </c>
      <c r="F1075" s="83" t="s">
        <v>2</v>
      </c>
      <c r="G1075" s="75" t="s">
        <v>134</v>
      </c>
      <c r="H1075" s="76">
        <v>1</v>
      </c>
      <c r="I1075" s="84">
        <v>0</v>
      </c>
      <c r="J1075" s="85">
        <v>0</v>
      </c>
      <c r="K1075" s="75"/>
      <c r="L1075" s="75"/>
      <c r="M1075" s="75"/>
      <c r="N1075" s="75"/>
      <c r="O1075" s="75"/>
      <c r="P1075" s="75"/>
      <c r="Q1075" s="75"/>
      <c r="R1075" s="75"/>
      <c r="S1075" s="75"/>
      <c r="T1075" s="75"/>
      <c r="U1075" s="75"/>
    </row>
    <row r="1076" spans="1:21">
      <c r="A1076" s="75"/>
      <c r="B1076" s="81" t="str">
        <f t="shared" si="8"/>
        <v>월</v>
      </c>
      <c r="C1076" s="81" t="str">
        <f t="shared" si="9"/>
        <v>26년 5월 3주차</v>
      </c>
      <c r="D1076" s="82">
        <v>46156</v>
      </c>
      <c r="E1076" s="76" t="s">
        <v>58</v>
      </c>
      <c r="F1076" s="83" t="s">
        <v>2</v>
      </c>
      <c r="G1076" s="75" t="s">
        <v>92</v>
      </c>
      <c r="H1076" s="76">
        <v>2</v>
      </c>
      <c r="I1076" s="84">
        <v>0</v>
      </c>
      <c r="J1076" s="85">
        <v>0</v>
      </c>
      <c r="K1076" s="75"/>
      <c r="L1076" s="75"/>
      <c r="M1076" s="75"/>
      <c r="N1076" s="75"/>
      <c r="O1076" s="75"/>
      <c r="P1076" s="75"/>
      <c r="Q1076" s="75"/>
      <c r="R1076" s="75"/>
      <c r="S1076" s="75"/>
      <c r="T1076" s="75"/>
      <c r="U1076" s="75"/>
    </row>
    <row r="1077" spans="1:21">
      <c r="A1077" s="75"/>
      <c r="B1077" s="81" t="str">
        <f t="shared" si="8"/>
        <v>월</v>
      </c>
      <c r="C1077" s="81" t="str">
        <f t="shared" si="9"/>
        <v>26년 5월 3주차</v>
      </c>
      <c r="D1077" s="82">
        <v>46156</v>
      </c>
      <c r="E1077" s="76" t="s">
        <v>58</v>
      </c>
      <c r="F1077" s="83" t="s">
        <v>2</v>
      </c>
      <c r="G1077" s="75" t="s">
        <v>143</v>
      </c>
      <c r="H1077" s="76">
        <v>6</v>
      </c>
      <c r="I1077" s="84">
        <v>0</v>
      </c>
      <c r="J1077" s="85">
        <v>0</v>
      </c>
      <c r="K1077" s="75"/>
      <c r="L1077" s="75"/>
      <c r="M1077" s="75"/>
      <c r="N1077" s="75"/>
      <c r="O1077" s="75"/>
      <c r="P1077" s="75"/>
      <c r="Q1077" s="75"/>
      <c r="R1077" s="75"/>
      <c r="S1077" s="75"/>
      <c r="T1077" s="75"/>
      <c r="U1077" s="75"/>
    </row>
    <row r="1078" spans="1:21">
      <c r="A1078" s="75"/>
      <c r="B1078" s="81" t="str">
        <f t="shared" si="8"/>
        <v>월</v>
      </c>
      <c r="C1078" s="81" t="str">
        <f t="shared" si="9"/>
        <v>26년 5월 3주차</v>
      </c>
      <c r="D1078" s="82">
        <v>46156</v>
      </c>
      <c r="E1078" s="76" t="s">
        <v>58</v>
      </c>
      <c r="F1078" s="83" t="s">
        <v>2</v>
      </c>
      <c r="G1078" s="75" t="s">
        <v>233</v>
      </c>
      <c r="H1078" s="76">
        <v>2</v>
      </c>
      <c r="I1078" s="84">
        <v>0</v>
      </c>
      <c r="J1078" s="85">
        <v>0</v>
      </c>
      <c r="K1078" s="75"/>
      <c r="L1078" s="75"/>
      <c r="M1078" s="75"/>
      <c r="N1078" s="75"/>
      <c r="O1078" s="75"/>
      <c r="P1078" s="75"/>
      <c r="Q1078" s="75"/>
      <c r="R1078" s="75"/>
      <c r="S1078" s="75"/>
      <c r="T1078" s="75"/>
      <c r="U1078" s="75"/>
    </row>
    <row r="1079" spans="1:21">
      <c r="A1079" s="75"/>
      <c r="B1079" s="81" t="str">
        <f t="shared" si="8"/>
        <v>월</v>
      </c>
      <c r="C1079" s="81" t="str">
        <f t="shared" si="9"/>
        <v>26년 5월 3주차</v>
      </c>
      <c r="D1079" s="82">
        <v>46156</v>
      </c>
      <c r="E1079" s="76" t="s">
        <v>58</v>
      </c>
      <c r="F1079" s="83" t="s">
        <v>2</v>
      </c>
      <c r="G1079" s="75" t="s">
        <v>88</v>
      </c>
      <c r="H1079" s="76">
        <v>1</v>
      </c>
      <c r="I1079" s="84">
        <v>0</v>
      </c>
      <c r="J1079" s="85">
        <v>0</v>
      </c>
      <c r="K1079" s="75"/>
      <c r="L1079" s="75"/>
      <c r="M1079" s="75"/>
      <c r="N1079" s="75"/>
      <c r="O1079" s="75"/>
      <c r="P1079" s="75"/>
      <c r="Q1079" s="75"/>
      <c r="R1079" s="75"/>
      <c r="S1079" s="75"/>
      <c r="T1079" s="75"/>
      <c r="U1079" s="75"/>
    </row>
    <row r="1080" spans="1:21">
      <c r="A1080" s="75"/>
      <c r="B1080" s="81" t="str">
        <f t="shared" si="8"/>
        <v>월</v>
      </c>
      <c r="C1080" s="81" t="str">
        <f t="shared" si="9"/>
        <v>26년 5월 3주차</v>
      </c>
      <c r="D1080" s="82">
        <v>46156</v>
      </c>
      <c r="E1080" s="76" t="s">
        <v>58</v>
      </c>
      <c r="F1080" s="83" t="s">
        <v>2</v>
      </c>
      <c r="G1080" s="75" t="s">
        <v>109</v>
      </c>
      <c r="H1080" s="76">
        <v>1</v>
      </c>
      <c r="I1080" s="84">
        <v>0</v>
      </c>
      <c r="J1080" s="85">
        <v>0</v>
      </c>
      <c r="K1080" s="75"/>
      <c r="L1080" s="75"/>
      <c r="M1080" s="75"/>
      <c r="N1080" s="75"/>
      <c r="O1080" s="75"/>
      <c r="P1080" s="75"/>
      <c r="Q1080" s="75"/>
      <c r="R1080" s="75"/>
      <c r="S1080" s="75"/>
      <c r="T1080" s="75"/>
      <c r="U1080" s="75"/>
    </row>
    <row r="1081" spans="1:21">
      <c r="A1081" s="75"/>
      <c r="B1081" s="81" t="str">
        <f t="shared" si="8"/>
        <v>월</v>
      </c>
      <c r="C1081" s="81" t="str">
        <f t="shared" si="9"/>
        <v>26년 5월 3주차</v>
      </c>
      <c r="D1081" s="82">
        <v>46156</v>
      </c>
      <c r="E1081" s="76" t="s">
        <v>58</v>
      </c>
      <c r="F1081" s="83" t="s">
        <v>2</v>
      </c>
      <c r="G1081" s="75" t="s">
        <v>101</v>
      </c>
      <c r="H1081" s="76">
        <v>4</v>
      </c>
      <c r="I1081" s="84">
        <v>0</v>
      </c>
      <c r="J1081" s="85">
        <v>0</v>
      </c>
      <c r="K1081" s="75"/>
      <c r="L1081" s="75"/>
      <c r="M1081" s="75"/>
      <c r="N1081" s="75"/>
      <c r="O1081" s="75"/>
      <c r="P1081" s="75"/>
      <c r="Q1081" s="75"/>
      <c r="R1081" s="75"/>
      <c r="S1081" s="75"/>
      <c r="T1081" s="75"/>
      <c r="U1081" s="75"/>
    </row>
    <row r="1082" spans="1:21">
      <c r="A1082" s="75"/>
      <c r="B1082" s="81" t="str">
        <f t="shared" si="8"/>
        <v>월</v>
      </c>
      <c r="C1082" s="81" t="str">
        <f t="shared" si="9"/>
        <v>26년 5월 3주차</v>
      </c>
      <c r="D1082" s="82">
        <v>46157</v>
      </c>
      <c r="E1082" s="76" t="s">
        <v>58</v>
      </c>
      <c r="F1082" s="83" t="s">
        <v>2</v>
      </c>
      <c r="G1082" s="75" t="s">
        <v>173</v>
      </c>
      <c r="H1082" s="76">
        <v>3</v>
      </c>
      <c r="I1082" s="84">
        <v>2</v>
      </c>
      <c r="J1082" s="85">
        <v>218000</v>
      </c>
      <c r="K1082" s="75"/>
      <c r="L1082" s="75"/>
      <c r="M1082" s="75"/>
      <c r="N1082" s="75"/>
      <c r="O1082" s="75"/>
      <c r="P1082" s="75"/>
      <c r="Q1082" s="75"/>
      <c r="R1082" s="75"/>
      <c r="S1082" s="75"/>
      <c r="T1082" s="75"/>
      <c r="U1082" s="75"/>
    </row>
    <row r="1083" spans="1:21">
      <c r="A1083" s="75"/>
      <c r="B1083" s="81" t="str">
        <f t="shared" si="8"/>
        <v>월</v>
      </c>
      <c r="C1083" s="81" t="str">
        <f t="shared" si="9"/>
        <v>26년 5월 3주차</v>
      </c>
      <c r="D1083" s="82">
        <v>46157</v>
      </c>
      <c r="E1083" s="76" t="s">
        <v>58</v>
      </c>
      <c r="F1083" s="83" t="s">
        <v>2</v>
      </c>
      <c r="G1083" s="75" t="s">
        <v>211</v>
      </c>
      <c r="H1083" s="76">
        <v>1</v>
      </c>
      <c r="I1083" s="84">
        <v>0</v>
      </c>
      <c r="J1083" s="85">
        <v>0</v>
      </c>
      <c r="K1083" s="75"/>
      <c r="L1083" s="75"/>
      <c r="M1083" s="75"/>
      <c r="N1083" s="75"/>
      <c r="O1083" s="75"/>
      <c r="P1083" s="75"/>
      <c r="Q1083" s="75"/>
      <c r="R1083" s="75"/>
      <c r="S1083" s="75"/>
      <c r="T1083" s="75"/>
      <c r="U1083" s="75"/>
    </row>
    <row r="1084" spans="1:21">
      <c r="A1084" s="75"/>
      <c r="B1084" s="81" t="str">
        <f t="shared" si="8"/>
        <v>월</v>
      </c>
      <c r="C1084" s="81" t="str">
        <f t="shared" si="9"/>
        <v>26년 5월 3주차</v>
      </c>
      <c r="D1084" s="82">
        <v>46157</v>
      </c>
      <c r="E1084" s="76" t="s">
        <v>58</v>
      </c>
      <c r="F1084" s="83" t="s">
        <v>2</v>
      </c>
      <c r="G1084" s="75" t="s">
        <v>118</v>
      </c>
      <c r="H1084" s="76">
        <v>1</v>
      </c>
      <c r="I1084" s="84">
        <v>0</v>
      </c>
      <c r="J1084" s="85">
        <v>0</v>
      </c>
      <c r="K1084" s="75"/>
      <c r="L1084" s="75"/>
      <c r="M1084" s="75"/>
      <c r="N1084" s="75"/>
      <c r="O1084" s="75"/>
      <c r="P1084" s="75"/>
      <c r="Q1084" s="75"/>
      <c r="R1084" s="75"/>
      <c r="S1084" s="75"/>
      <c r="T1084" s="75"/>
      <c r="U1084" s="75"/>
    </row>
    <row r="1085" spans="1:21">
      <c r="A1085" s="75"/>
      <c r="B1085" s="81" t="str">
        <f t="shared" si="8"/>
        <v>월</v>
      </c>
      <c r="C1085" s="81" t="str">
        <f t="shared" si="9"/>
        <v>26년 5월 3주차</v>
      </c>
      <c r="D1085" s="82">
        <v>46157</v>
      </c>
      <c r="E1085" s="76" t="s">
        <v>58</v>
      </c>
      <c r="F1085" s="83" t="s">
        <v>2</v>
      </c>
      <c r="G1085" s="75" t="s">
        <v>214</v>
      </c>
      <c r="H1085" s="76">
        <v>3</v>
      </c>
      <c r="I1085" s="84">
        <v>0</v>
      </c>
      <c r="J1085" s="85">
        <v>0</v>
      </c>
      <c r="K1085" s="75"/>
      <c r="L1085" s="75"/>
      <c r="M1085" s="75"/>
      <c r="N1085" s="75"/>
      <c r="O1085" s="75"/>
      <c r="P1085" s="75"/>
      <c r="Q1085" s="75"/>
      <c r="R1085" s="75"/>
      <c r="S1085" s="75"/>
      <c r="T1085" s="75"/>
      <c r="U1085" s="75"/>
    </row>
    <row r="1086" spans="1:21">
      <c r="A1086" s="75"/>
      <c r="B1086" s="81" t="str">
        <f t="shared" si="8"/>
        <v>월</v>
      </c>
      <c r="C1086" s="81" t="str">
        <f t="shared" si="9"/>
        <v>26년 5월 3주차</v>
      </c>
      <c r="D1086" s="82">
        <v>46157</v>
      </c>
      <c r="E1086" s="76" t="s">
        <v>58</v>
      </c>
      <c r="F1086" s="83" t="s">
        <v>2</v>
      </c>
      <c r="G1086" s="75" t="s">
        <v>212</v>
      </c>
      <c r="H1086" s="76">
        <v>1</v>
      </c>
      <c r="I1086" s="84">
        <v>0</v>
      </c>
      <c r="J1086" s="85">
        <v>0</v>
      </c>
      <c r="K1086" s="75"/>
      <c r="L1086" s="75"/>
      <c r="M1086" s="75"/>
      <c r="N1086" s="75"/>
      <c r="O1086" s="75"/>
      <c r="P1086" s="75"/>
      <c r="Q1086" s="75"/>
      <c r="R1086" s="75"/>
      <c r="S1086" s="75"/>
      <c r="T1086" s="75"/>
      <c r="U1086" s="75"/>
    </row>
    <row r="1087" spans="1:21">
      <c r="A1087" s="75"/>
      <c r="B1087" s="81" t="str">
        <f t="shared" si="8"/>
        <v>월</v>
      </c>
      <c r="C1087" s="81" t="str">
        <f t="shared" si="9"/>
        <v>26년 5월 3주차</v>
      </c>
      <c r="D1087" s="82">
        <v>46157</v>
      </c>
      <c r="E1087" s="76" t="s">
        <v>58</v>
      </c>
      <c r="F1087" s="83" t="s">
        <v>2</v>
      </c>
      <c r="G1087" s="75" t="s">
        <v>90</v>
      </c>
      <c r="H1087" s="76">
        <v>1</v>
      </c>
      <c r="I1087" s="84">
        <v>0</v>
      </c>
      <c r="J1087" s="85">
        <v>0</v>
      </c>
      <c r="K1087" s="75"/>
      <c r="L1087" s="75"/>
      <c r="M1087" s="75"/>
      <c r="N1087" s="75"/>
      <c r="O1087" s="75"/>
      <c r="P1087" s="75"/>
      <c r="Q1087" s="75"/>
      <c r="R1087" s="75"/>
      <c r="S1087" s="75"/>
      <c r="T1087" s="75"/>
      <c r="U1087" s="75"/>
    </row>
    <row r="1088" spans="1:21">
      <c r="A1088" s="75"/>
      <c r="B1088" s="81" t="str">
        <f t="shared" si="8"/>
        <v>월</v>
      </c>
      <c r="C1088" s="81" t="str">
        <f t="shared" si="9"/>
        <v>26년 5월 3주차</v>
      </c>
      <c r="D1088" s="82">
        <v>46157</v>
      </c>
      <c r="E1088" s="76" t="s">
        <v>58</v>
      </c>
      <c r="F1088" s="83" t="s">
        <v>2</v>
      </c>
      <c r="G1088" s="75" t="s">
        <v>93</v>
      </c>
      <c r="H1088" s="76">
        <v>2</v>
      </c>
      <c r="I1088" s="84">
        <v>0</v>
      </c>
      <c r="J1088" s="85">
        <v>0</v>
      </c>
      <c r="K1088" s="75"/>
      <c r="L1088" s="75"/>
      <c r="M1088" s="75"/>
      <c r="N1088" s="75"/>
      <c r="O1088" s="75"/>
      <c r="P1088" s="75"/>
      <c r="Q1088" s="75"/>
      <c r="R1088" s="75"/>
      <c r="S1088" s="75"/>
      <c r="T1088" s="75"/>
      <c r="U1088" s="75"/>
    </row>
    <row r="1089" spans="1:21">
      <c r="A1089" s="75"/>
      <c r="B1089" s="81" t="str">
        <f t="shared" si="8"/>
        <v>월</v>
      </c>
      <c r="C1089" s="81" t="str">
        <f t="shared" si="9"/>
        <v>26년 5월 3주차</v>
      </c>
      <c r="D1089" s="82">
        <v>46157</v>
      </c>
      <c r="E1089" s="76" t="s">
        <v>58</v>
      </c>
      <c r="F1089" s="83" t="s">
        <v>2</v>
      </c>
      <c r="G1089" s="75" t="s">
        <v>111</v>
      </c>
      <c r="H1089" s="76">
        <v>1</v>
      </c>
      <c r="I1089" s="84">
        <v>0</v>
      </c>
      <c r="J1089" s="85">
        <v>0</v>
      </c>
      <c r="K1089" s="75"/>
      <c r="L1089" s="75"/>
      <c r="M1089" s="75"/>
      <c r="N1089" s="75"/>
      <c r="O1089" s="75"/>
      <c r="P1089" s="75"/>
      <c r="Q1089" s="75"/>
      <c r="R1089" s="75"/>
      <c r="S1089" s="75"/>
      <c r="T1089" s="75"/>
      <c r="U1089" s="75"/>
    </row>
    <row r="1090" spans="1:21">
      <c r="A1090" s="75"/>
      <c r="B1090" s="81" t="str">
        <f t="shared" si="8"/>
        <v>월</v>
      </c>
      <c r="C1090" s="81" t="str">
        <f t="shared" si="9"/>
        <v>26년 5월 3주차</v>
      </c>
      <c r="D1090" s="82">
        <v>46157</v>
      </c>
      <c r="E1090" s="76" t="s">
        <v>58</v>
      </c>
      <c r="F1090" s="83" t="s">
        <v>2</v>
      </c>
      <c r="G1090" s="75" t="s">
        <v>101</v>
      </c>
      <c r="H1090" s="76">
        <v>1</v>
      </c>
      <c r="I1090" s="84">
        <v>1</v>
      </c>
      <c r="J1090" s="85">
        <v>116100</v>
      </c>
      <c r="K1090" s="75"/>
      <c r="L1090" s="75"/>
      <c r="M1090" s="75"/>
      <c r="N1090" s="75"/>
      <c r="O1090" s="75"/>
      <c r="P1090" s="75"/>
      <c r="Q1090" s="75"/>
      <c r="R1090" s="75"/>
      <c r="S1090" s="75"/>
      <c r="T1090" s="75"/>
      <c r="U1090" s="75"/>
    </row>
    <row r="1091" spans="1:21">
      <c r="A1091" s="75"/>
      <c r="B1091" s="81" t="str">
        <f t="shared" si="8"/>
        <v>월</v>
      </c>
      <c r="C1091" s="81" t="str">
        <f t="shared" si="9"/>
        <v>26년 5월 3주차</v>
      </c>
      <c r="D1091" s="82">
        <v>46157</v>
      </c>
      <c r="E1091" s="76" t="s">
        <v>58</v>
      </c>
      <c r="F1091" s="83" t="s">
        <v>2</v>
      </c>
      <c r="G1091" s="75" t="s">
        <v>167</v>
      </c>
      <c r="H1091" s="76">
        <v>1</v>
      </c>
      <c r="I1091" s="84">
        <v>0</v>
      </c>
      <c r="J1091" s="85">
        <v>0</v>
      </c>
      <c r="K1091" s="75"/>
      <c r="L1091" s="75"/>
      <c r="M1091" s="75"/>
      <c r="N1091" s="75"/>
      <c r="O1091" s="75"/>
      <c r="P1091" s="75"/>
      <c r="Q1091" s="75"/>
      <c r="R1091" s="75"/>
      <c r="S1091" s="75"/>
      <c r="T1091" s="75"/>
      <c r="U1091" s="75"/>
    </row>
    <row r="1092" spans="1:21">
      <c r="A1092" s="75"/>
      <c r="B1092" s="81" t="str">
        <f t="shared" si="8"/>
        <v>월</v>
      </c>
      <c r="C1092" s="81" t="str">
        <f t="shared" si="9"/>
        <v>26년 5월 3주차</v>
      </c>
      <c r="D1092" s="82">
        <v>46157</v>
      </c>
      <c r="E1092" s="76" t="s">
        <v>58</v>
      </c>
      <c r="F1092" s="83" t="s">
        <v>2</v>
      </c>
      <c r="G1092" s="75" t="s">
        <v>103</v>
      </c>
      <c r="H1092" s="76">
        <v>1</v>
      </c>
      <c r="I1092" s="84">
        <v>0</v>
      </c>
      <c r="J1092" s="85">
        <v>0</v>
      </c>
      <c r="K1092" s="75"/>
      <c r="L1092" s="75"/>
      <c r="M1092" s="75"/>
      <c r="N1092" s="75"/>
      <c r="O1092" s="75"/>
      <c r="P1092" s="75"/>
      <c r="Q1092" s="75"/>
      <c r="R1092" s="75"/>
      <c r="S1092" s="75"/>
      <c r="T1092" s="75"/>
      <c r="U1092" s="75"/>
    </row>
    <row r="1093" spans="1:21">
      <c r="A1093" s="75"/>
      <c r="B1093" s="81" t="str">
        <f t="shared" si="8"/>
        <v>월</v>
      </c>
      <c r="C1093" s="81" t="str">
        <f t="shared" si="9"/>
        <v>26년 5월 3주차</v>
      </c>
      <c r="D1093" s="82">
        <v>46157</v>
      </c>
      <c r="E1093" s="76" t="s">
        <v>58</v>
      </c>
      <c r="F1093" s="83" t="s">
        <v>2</v>
      </c>
      <c r="G1093" s="75" t="s">
        <v>192</v>
      </c>
      <c r="H1093" s="76">
        <v>1</v>
      </c>
      <c r="I1093" s="84">
        <v>0</v>
      </c>
      <c r="J1093" s="85">
        <v>0</v>
      </c>
      <c r="K1093" s="75"/>
      <c r="L1093" s="75"/>
      <c r="M1093" s="75"/>
      <c r="N1093" s="75"/>
      <c r="O1093" s="75"/>
      <c r="P1093" s="75"/>
      <c r="Q1093" s="75"/>
      <c r="R1093" s="75"/>
      <c r="S1093" s="75"/>
      <c r="T1093" s="75"/>
      <c r="U1093" s="75"/>
    </row>
    <row r="1094" spans="1:21">
      <c r="A1094" s="75"/>
      <c r="B1094" s="81" t="str">
        <f t="shared" si="8"/>
        <v>월</v>
      </c>
      <c r="C1094" s="81" t="str">
        <f t="shared" si="9"/>
        <v>26년 5월 3주차</v>
      </c>
      <c r="D1094" s="82">
        <v>46157</v>
      </c>
      <c r="E1094" s="76" t="s">
        <v>58</v>
      </c>
      <c r="F1094" s="83" t="s">
        <v>2</v>
      </c>
      <c r="G1094" s="75" t="s">
        <v>234</v>
      </c>
      <c r="H1094" s="76">
        <v>1</v>
      </c>
      <c r="I1094" s="84">
        <v>0</v>
      </c>
      <c r="J1094" s="85">
        <v>0</v>
      </c>
      <c r="K1094" s="75"/>
      <c r="L1094" s="75"/>
      <c r="M1094" s="75"/>
      <c r="N1094" s="75"/>
      <c r="O1094" s="75"/>
      <c r="P1094" s="75"/>
      <c r="Q1094" s="75"/>
      <c r="R1094" s="75"/>
      <c r="S1094" s="75"/>
      <c r="T1094" s="75"/>
      <c r="U1094" s="75"/>
    </row>
    <row r="1095" spans="1:21">
      <c r="A1095" s="75"/>
      <c r="B1095" s="81" t="str">
        <f t="shared" si="8"/>
        <v>월</v>
      </c>
      <c r="C1095" s="81" t="str">
        <f t="shared" si="9"/>
        <v>26년 5월 3주차</v>
      </c>
      <c r="D1095" s="82">
        <v>46157</v>
      </c>
      <c r="E1095" s="76" t="s">
        <v>58</v>
      </c>
      <c r="F1095" s="83" t="s">
        <v>2</v>
      </c>
      <c r="G1095" s="75" t="s">
        <v>140</v>
      </c>
      <c r="H1095" s="76">
        <v>1</v>
      </c>
      <c r="I1095" s="84">
        <v>0</v>
      </c>
      <c r="J1095" s="85">
        <v>0</v>
      </c>
      <c r="K1095" s="75"/>
      <c r="L1095" s="75"/>
      <c r="M1095" s="75"/>
      <c r="N1095" s="75"/>
      <c r="O1095" s="75"/>
      <c r="P1095" s="75"/>
      <c r="Q1095" s="75"/>
      <c r="R1095" s="75"/>
      <c r="S1095" s="75"/>
      <c r="T1095" s="75"/>
      <c r="U1095" s="75"/>
    </row>
    <row r="1096" spans="1:21">
      <c r="A1096" s="75"/>
      <c r="B1096" s="81" t="str">
        <f t="shared" si="8"/>
        <v>월</v>
      </c>
      <c r="C1096" s="81" t="str">
        <f t="shared" si="9"/>
        <v>26년 5월 3주차</v>
      </c>
      <c r="D1096" s="82">
        <v>46157</v>
      </c>
      <c r="E1096" s="76" t="s">
        <v>58</v>
      </c>
      <c r="F1096" s="83" t="s">
        <v>2</v>
      </c>
      <c r="G1096" s="75" t="s">
        <v>92</v>
      </c>
      <c r="H1096" s="76">
        <v>1</v>
      </c>
      <c r="I1096" s="84">
        <v>0</v>
      </c>
      <c r="J1096" s="85">
        <v>0</v>
      </c>
      <c r="K1096" s="75"/>
      <c r="L1096" s="75"/>
      <c r="M1096" s="75"/>
      <c r="N1096" s="75"/>
      <c r="O1096" s="75"/>
      <c r="P1096" s="75"/>
      <c r="Q1096" s="75"/>
      <c r="R1096" s="75"/>
      <c r="S1096" s="75"/>
      <c r="T1096" s="75"/>
      <c r="U1096" s="75"/>
    </row>
    <row r="1097" spans="1:21">
      <c r="A1097" s="75"/>
      <c r="B1097" s="81" t="str">
        <f t="shared" si="8"/>
        <v>월</v>
      </c>
      <c r="C1097" s="81" t="str">
        <f t="shared" si="9"/>
        <v>26년 5월 3주차</v>
      </c>
      <c r="D1097" s="82">
        <v>46157</v>
      </c>
      <c r="E1097" s="76" t="s">
        <v>58</v>
      </c>
      <c r="F1097" s="83" t="s">
        <v>2</v>
      </c>
      <c r="G1097" s="75" t="s">
        <v>91</v>
      </c>
      <c r="H1097" s="76">
        <v>0</v>
      </c>
      <c r="I1097" s="84">
        <v>1</v>
      </c>
      <c r="J1097" s="85">
        <v>98100</v>
      </c>
      <c r="K1097" s="75"/>
      <c r="L1097" s="75"/>
      <c r="M1097" s="75"/>
      <c r="N1097" s="75"/>
      <c r="O1097" s="75"/>
      <c r="P1097" s="75"/>
      <c r="Q1097" s="75"/>
      <c r="R1097" s="75"/>
      <c r="S1097" s="75"/>
      <c r="T1097" s="75"/>
      <c r="U1097" s="75"/>
    </row>
    <row r="1098" spans="1:21">
      <c r="A1098" s="75"/>
      <c r="B1098" s="81" t="str">
        <f t="shared" si="8"/>
        <v>월</v>
      </c>
      <c r="C1098" s="81" t="str">
        <f t="shared" si="9"/>
        <v>26년 5월 3주차</v>
      </c>
      <c r="D1098" s="82">
        <v>46158</v>
      </c>
      <c r="E1098" s="76" t="s">
        <v>58</v>
      </c>
      <c r="F1098" s="83" t="s">
        <v>2</v>
      </c>
      <c r="G1098" s="75" t="s">
        <v>214</v>
      </c>
      <c r="H1098" s="76">
        <v>9</v>
      </c>
      <c r="I1098" s="84">
        <v>2</v>
      </c>
      <c r="J1098" s="85">
        <v>78000</v>
      </c>
      <c r="K1098" s="75"/>
      <c r="L1098" s="75"/>
      <c r="M1098" s="75"/>
      <c r="N1098" s="75"/>
      <c r="O1098" s="75"/>
      <c r="P1098" s="75"/>
      <c r="Q1098" s="75"/>
      <c r="R1098" s="75"/>
      <c r="S1098" s="75"/>
      <c r="T1098" s="75"/>
      <c r="U1098" s="75"/>
    </row>
    <row r="1099" spans="1:21">
      <c r="A1099" s="75"/>
      <c r="B1099" s="81" t="str">
        <f t="shared" si="8"/>
        <v>월</v>
      </c>
      <c r="C1099" s="81" t="str">
        <f t="shared" si="9"/>
        <v>26년 5월 3주차</v>
      </c>
      <c r="D1099" s="82">
        <v>46158</v>
      </c>
      <c r="E1099" s="76" t="s">
        <v>58</v>
      </c>
      <c r="F1099" s="83" t="s">
        <v>2</v>
      </c>
      <c r="G1099" s="75" t="s">
        <v>154</v>
      </c>
      <c r="H1099" s="76">
        <v>6</v>
      </c>
      <c r="I1099" s="84">
        <v>2</v>
      </c>
      <c r="J1099" s="85">
        <v>178000</v>
      </c>
      <c r="K1099" s="75"/>
      <c r="L1099" s="75"/>
      <c r="M1099" s="75"/>
      <c r="N1099" s="75"/>
      <c r="O1099" s="75"/>
      <c r="P1099" s="75"/>
      <c r="Q1099" s="75"/>
      <c r="R1099" s="75"/>
      <c r="S1099" s="75"/>
      <c r="T1099" s="75"/>
      <c r="U1099" s="75"/>
    </row>
    <row r="1100" spans="1:21">
      <c r="A1100" s="75"/>
      <c r="B1100" s="81" t="str">
        <f t="shared" si="8"/>
        <v>월</v>
      </c>
      <c r="C1100" s="81" t="str">
        <f t="shared" si="9"/>
        <v>26년 5월 3주차</v>
      </c>
      <c r="D1100" s="82">
        <v>46158</v>
      </c>
      <c r="E1100" s="76" t="s">
        <v>58</v>
      </c>
      <c r="F1100" s="83" t="s">
        <v>2</v>
      </c>
      <c r="G1100" s="75" t="s">
        <v>211</v>
      </c>
      <c r="H1100" s="76">
        <v>2</v>
      </c>
      <c r="I1100" s="84">
        <v>0</v>
      </c>
      <c r="J1100" s="85">
        <v>0</v>
      </c>
      <c r="K1100" s="75"/>
      <c r="L1100" s="75"/>
      <c r="M1100" s="75"/>
      <c r="N1100" s="75"/>
      <c r="O1100" s="75"/>
      <c r="P1100" s="75"/>
      <c r="Q1100" s="75"/>
      <c r="R1100" s="75"/>
      <c r="S1100" s="75"/>
      <c r="T1100" s="75"/>
      <c r="U1100" s="75"/>
    </row>
    <row r="1101" spans="1:21">
      <c r="A1101" s="75"/>
      <c r="B1101" s="81" t="str">
        <f t="shared" si="8"/>
        <v>월</v>
      </c>
      <c r="C1101" s="81" t="str">
        <f t="shared" si="9"/>
        <v>26년 5월 3주차</v>
      </c>
      <c r="D1101" s="82">
        <v>46158</v>
      </c>
      <c r="E1101" s="76" t="s">
        <v>58</v>
      </c>
      <c r="F1101" s="83" t="s">
        <v>2</v>
      </c>
      <c r="G1101" s="75" t="s">
        <v>204</v>
      </c>
      <c r="H1101" s="76">
        <v>1</v>
      </c>
      <c r="I1101" s="84">
        <v>0</v>
      </c>
      <c r="J1101" s="85">
        <v>0</v>
      </c>
      <c r="K1101" s="75"/>
      <c r="L1101" s="75"/>
      <c r="M1101" s="75"/>
      <c r="N1101" s="75"/>
      <c r="O1101" s="75"/>
      <c r="P1101" s="75"/>
      <c r="Q1101" s="75"/>
      <c r="R1101" s="75"/>
      <c r="S1101" s="75"/>
      <c r="T1101" s="75"/>
      <c r="U1101" s="75"/>
    </row>
    <row r="1102" spans="1:21">
      <c r="A1102" s="75"/>
      <c r="B1102" s="81" t="str">
        <f t="shared" si="8"/>
        <v>월</v>
      </c>
      <c r="C1102" s="81" t="str">
        <f t="shared" si="9"/>
        <v>26년 5월 3주차</v>
      </c>
      <c r="D1102" s="82">
        <v>46158</v>
      </c>
      <c r="E1102" s="76" t="s">
        <v>58</v>
      </c>
      <c r="F1102" s="83" t="s">
        <v>2</v>
      </c>
      <c r="G1102" s="75" t="s">
        <v>176</v>
      </c>
      <c r="H1102" s="76">
        <v>1</v>
      </c>
      <c r="I1102" s="84">
        <v>0</v>
      </c>
      <c r="J1102" s="85">
        <v>0</v>
      </c>
      <c r="K1102" s="75"/>
      <c r="L1102" s="75"/>
      <c r="M1102" s="75"/>
      <c r="N1102" s="75"/>
      <c r="O1102" s="75"/>
      <c r="P1102" s="75"/>
      <c r="Q1102" s="75"/>
      <c r="R1102" s="75"/>
      <c r="S1102" s="75"/>
      <c r="T1102" s="75"/>
      <c r="U1102" s="75"/>
    </row>
    <row r="1103" spans="1:21">
      <c r="A1103" s="75"/>
      <c r="B1103" s="81" t="str">
        <f t="shared" si="8"/>
        <v>월</v>
      </c>
      <c r="C1103" s="81" t="str">
        <f t="shared" si="9"/>
        <v>26년 5월 3주차</v>
      </c>
      <c r="D1103" s="82">
        <v>46158</v>
      </c>
      <c r="E1103" s="76" t="s">
        <v>58</v>
      </c>
      <c r="F1103" s="83" t="s">
        <v>2</v>
      </c>
      <c r="G1103" s="75" t="s">
        <v>162</v>
      </c>
      <c r="H1103" s="76">
        <v>1</v>
      </c>
      <c r="I1103" s="84">
        <v>0</v>
      </c>
      <c r="J1103" s="85">
        <v>0</v>
      </c>
      <c r="K1103" s="75"/>
      <c r="L1103" s="75"/>
      <c r="M1103" s="75"/>
      <c r="N1103" s="75"/>
      <c r="O1103" s="75"/>
      <c r="P1103" s="75"/>
      <c r="Q1103" s="75"/>
      <c r="R1103" s="75"/>
      <c r="S1103" s="75"/>
      <c r="T1103" s="75"/>
      <c r="U1103" s="75"/>
    </row>
    <row r="1104" spans="1:21">
      <c r="A1104" s="75"/>
      <c r="B1104" s="81" t="str">
        <f t="shared" si="8"/>
        <v>월</v>
      </c>
      <c r="C1104" s="81" t="str">
        <f t="shared" si="9"/>
        <v>26년 5월 3주차</v>
      </c>
      <c r="D1104" s="82">
        <v>46158</v>
      </c>
      <c r="E1104" s="76" t="s">
        <v>58</v>
      </c>
      <c r="F1104" s="83" t="s">
        <v>2</v>
      </c>
      <c r="G1104" s="75" t="s">
        <v>99</v>
      </c>
      <c r="H1104" s="76">
        <v>1</v>
      </c>
      <c r="I1104" s="84">
        <v>0</v>
      </c>
      <c r="J1104" s="85">
        <v>0</v>
      </c>
      <c r="K1104" s="75"/>
      <c r="L1104" s="75"/>
      <c r="M1104" s="75"/>
      <c r="N1104" s="75"/>
      <c r="O1104" s="75"/>
      <c r="P1104" s="75"/>
      <c r="Q1104" s="75"/>
      <c r="R1104" s="75"/>
      <c r="S1104" s="75"/>
      <c r="T1104" s="75"/>
      <c r="U1104" s="75"/>
    </row>
    <row r="1105" spans="1:21">
      <c r="A1105" s="75"/>
      <c r="B1105" s="81" t="str">
        <f t="shared" si="8"/>
        <v>월</v>
      </c>
      <c r="C1105" s="81" t="str">
        <f t="shared" si="9"/>
        <v>26년 5월 3주차</v>
      </c>
      <c r="D1105" s="82">
        <v>46158</v>
      </c>
      <c r="E1105" s="76" t="s">
        <v>58</v>
      </c>
      <c r="F1105" s="83" t="s">
        <v>2</v>
      </c>
      <c r="G1105" s="75" t="s">
        <v>98</v>
      </c>
      <c r="H1105" s="76">
        <v>1</v>
      </c>
      <c r="I1105" s="84">
        <v>0</v>
      </c>
      <c r="J1105" s="85">
        <v>0</v>
      </c>
      <c r="K1105" s="75"/>
      <c r="L1105" s="75"/>
      <c r="M1105" s="75"/>
      <c r="N1105" s="75"/>
      <c r="O1105" s="75"/>
      <c r="P1105" s="75"/>
      <c r="Q1105" s="75"/>
      <c r="R1105" s="75"/>
      <c r="S1105" s="75"/>
      <c r="T1105" s="75"/>
      <c r="U1105" s="75"/>
    </row>
    <row r="1106" spans="1:21">
      <c r="A1106" s="75"/>
      <c r="B1106" s="81" t="str">
        <f t="shared" si="8"/>
        <v>월</v>
      </c>
      <c r="C1106" s="81" t="str">
        <f t="shared" si="9"/>
        <v>26년 5월 3주차</v>
      </c>
      <c r="D1106" s="82">
        <v>46158</v>
      </c>
      <c r="E1106" s="76" t="s">
        <v>58</v>
      </c>
      <c r="F1106" s="83" t="s">
        <v>2</v>
      </c>
      <c r="G1106" s="75" t="s">
        <v>186</v>
      </c>
      <c r="H1106" s="76">
        <v>1</v>
      </c>
      <c r="I1106" s="84">
        <v>0</v>
      </c>
      <c r="J1106" s="85">
        <v>0</v>
      </c>
      <c r="K1106" s="75"/>
      <c r="L1106" s="75"/>
      <c r="M1106" s="75"/>
      <c r="N1106" s="75"/>
      <c r="O1106" s="75"/>
      <c r="P1106" s="75"/>
      <c r="Q1106" s="75"/>
      <c r="R1106" s="75"/>
      <c r="S1106" s="75"/>
      <c r="T1106" s="75"/>
      <c r="U1106" s="75"/>
    </row>
    <row r="1107" spans="1:21">
      <c r="A1107" s="75"/>
      <c r="B1107" s="81" t="str">
        <f t="shared" si="8"/>
        <v>월</v>
      </c>
      <c r="C1107" s="81" t="str">
        <f t="shared" si="9"/>
        <v>26년 5월 3주차</v>
      </c>
      <c r="D1107" s="82">
        <v>46158</v>
      </c>
      <c r="E1107" s="76" t="s">
        <v>58</v>
      </c>
      <c r="F1107" s="83" t="s">
        <v>2</v>
      </c>
      <c r="G1107" s="75" t="s">
        <v>156</v>
      </c>
      <c r="H1107" s="76">
        <v>1</v>
      </c>
      <c r="I1107" s="84">
        <v>0</v>
      </c>
      <c r="J1107" s="85">
        <v>0</v>
      </c>
      <c r="K1107" s="75"/>
      <c r="L1107" s="75"/>
      <c r="M1107" s="75"/>
      <c r="N1107" s="75"/>
      <c r="O1107" s="75"/>
      <c r="P1107" s="75"/>
      <c r="Q1107" s="75"/>
      <c r="R1107" s="75"/>
      <c r="S1107" s="75"/>
      <c r="T1107" s="75"/>
      <c r="U1107" s="75"/>
    </row>
    <row r="1108" spans="1:21">
      <c r="A1108" s="75"/>
      <c r="B1108" s="81" t="str">
        <f t="shared" si="8"/>
        <v>월</v>
      </c>
      <c r="C1108" s="81" t="str">
        <f t="shared" si="9"/>
        <v>26년 5월 3주차</v>
      </c>
      <c r="D1108" s="82">
        <v>46158</v>
      </c>
      <c r="E1108" s="76" t="s">
        <v>58</v>
      </c>
      <c r="F1108" s="83" t="s">
        <v>2</v>
      </c>
      <c r="G1108" s="75" t="s">
        <v>219</v>
      </c>
      <c r="H1108" s="76">
        <v>1</v>
      </c>
      <c r="I1108" s="84">
        <v>0</v>
      </c>
      <c r="J1108" s="85">
        <v>0</v>
      </c>
      <c r="K1108" s="75"/>
      <c r="L1108" s="75"/>
      <c r="M1108" s="75"/>
      <c r="N1108" s="75"/>
      <c r="O1108" s="75"/>
      <c r="P1108" s="75"/>
      <c r="Q1108" s="75"/>
      <c r="R1108" s="75"/>
      <c r="S1108" s="75"/>
      <c r="T1108" s="75"/>
      <c r="U1108" s="75"/>
    </row>
    <row r="1109" spans="1:21">
      <c r="A1109" s="75"/>
      <c r="B1109" s="81" t="str">
        <f t="shared" si="8"/>
        <v>월</v>
      </c>
      <c r="C1109" s="81" t="str">
        <f t="shared" si="9"/>
        <v>26년 5월 3주차</v>
      </c>
      <c r="D1109" s="82">
        <v>46158</v>
      </c>
      <c r="E1109" s="76" t="s">
        <v>58</v>
      </c>
      <c r="F1109" s="83" t="s">
        <v>2</v>
      </c>
      <c r="G1109" s="75" t="s">
        <v>143</v>
      </c>
      <c r="H1109" s="76">
        <v>3</v>
      </c>
      <c r="I1109" s="84">
        <v>2</v>
      </c>
      <c r="J1109" s="85">
        <v>78000</v>
      </c>
      <c r="K1109" s="75"/>
      <c r="L1109" s="75"/>
      <c r="M1109" s="75"/>
      <c r="N1109" s="75"/>
      <c r="O1109" s="75"/>
      <c r="P1109" s="75"/>
      <c r="Q1109" s="75"/>
      <c r="R1109" s="75"/>
      <c r="S1109" s="75"/>
      <c r="T1109" s="75"/>
      <c r="U1109" s="75"/>
    </row>
    <row r="1110" spans="1:21">
      <c r="A1110" s="75"/>
      <c r="B1110" s="81" t="str">
        <f t="shared" si="8"/>
        <v>월</v>
      </c>
      <c r="C1110" s="81" t="str">
        <f t="shared" si="9"/>
        <v>26년 5월 3주차</v>
      </c>
      <c r="D1110" s="82">
        <v>46158</v>
      </c>
      <c r="E1110" s="76" t="s">
        <v>58</v>
      </c>
      <c r="F1110" s="83" t="s">
        <v>2</v>
      </c>
      <c r="G1110" s="75" t="s">
        <v>111</v>
      </c>
      <c r="H1110" s="76">
        <v>4</v>
      </c>
      <c r="I1110" s="84">
        <v>0</v>
      </c>
      <c r="J1110" s="85">
        <v>0</v>
      </c>
      <c r="K1110" s="75"/>
      <c r="L1110" s="75"/>
      <c r="M1110" s="75"/>
      <c r="N1110" s="75"/>
      <c r="O1110" s="75"/>
      <c r="P1110" s="75"/>
      <c r="Q1110" s="75"/>
      <c r="R1110" s="75"/>
      <c r="S1110" s="75"/>
      <c r="T1110" s="75"/>
      <c r="U1110" s="75"/>
    </row>
    <row r="1111" spans="1:21">
      <c r="A1111" s="75"/>
      <c r="B1111" s="81" t="str">
        <f t="shared" si="8"/>
        <v>월</v>
      </c>
      <c r="C1111" s="81" t="str">
        <f t="shared" si="9"/>
        <v>26년 5월 3주차</v>
      </c>
      <c r="D1111" s="82">
        <v>46158</v>
      </c>
      <c r="E1111" s="76" t="s">
        <v>58</v>
      </c>
      <c r="F1111" s="83" t="s">
        <v>2</v>
      </c>
      <c r="G1111" s="75" t="s">
        <v>169</v>
      </c>
      <c r="H1111" s="76">
        <v>1</v>
      </c>
      <c r="I1111" s="84">
        <v>0</v>
      </c>
      <c r="J1111" s="85">
        <v>0</v>
      </c>
      <c r="K1111" s="75"/>
      <c r="L1111" s="75"/>
      <c r="M1111" s="75"/>
      <c r="N1111" s="75"/>
      <c r="O1111" s="75"/>
      <c r="P1111" s="75"/>
      <c r="Q1111" s="75"/>
      <c r="R1111" s="75"/>
      <c r="S1111" s="75"/>
      <c r="T1111" s="75"/>
      <c r="U1111" s="75"/>
    </row>
    <row r="1112" spans="1:21">
      <c r="A1112" s="75"/>
      <c r="B1112" s="81" t="str">
        <f t="shared" si="8"/>
        <v>월</v>
      </c>
      <c r="C1112" s="81" t="str">
        <f t="shared" si="9"/>
        <v>26년 5월 3주차</v>
      </c>
      <c r="D1112" s="82">
        <v>46158</v>
      </c>
      <c r="E1112" s="76" t="s">
        <v>58</v>
      </c>
      <c r="F1112" s="83" t="s">
        <v>2</v>
      </c>
      <c r="G1112" s="75" t="s">
        <v>119</v>
      </c>
      <c r="H1112" s="76">
        <v>5</v>
      </c>
      <c r="I1112" s="84">
        <v>0</v>
      </c>
      <c r="J1112" s="85">
        <v>0</v>
      </c>
      <c r="K1112" s="75"/>
      <c r="L1112" s="75"/>
      <c r="M1112" s="75"/>
      <c r="N1112" s="75"/>
      <c r="O1112" s="75"/>
      <c r="P1112" s="75"/>
      <c r="Q1112" s="75"/>
      <c r="R1112" s="75"/>
      <c r="S1112" s="75"/>
      <c r="T1112" s="75"/>
      <c r="U1112" s="75"/>
    </row>
    <row r="1113" spans="1:21">
      <c r="A1113" s="75"/>
      <c r="B1113" s="81" t="str">
        <f t="shared" si="8"/>
        <v>월</v>
      </c>
      <c r="C1113" s="81" t="str">
        <f t="shared" si="9"/>
        <v>26년 5월 3주차</v>
      </c>
      <c r="D1113" s="82">
        <v>46158</v>
      </c>
      <c r="E1113" s="76" t="s">
        <v>58</v>
      </c>
      <c r="F1113" s="83" t="s">
        <v>2</v>
      </c>
      <c r="G1113" s="75" t="s">
        <v>101</v>
      </c>
      <c r="H1113" s="76">
        <v>5</v>
      </c>
      <c r="I1113" s="84">
        <v>0</v>
      </c>
      <c r="J1113" s="85">
        <v>0</v>
      </c>
      <c r="K1113" s="75"/>
      <c r="L1113" s="75"/>
      <c r="M1113" s="75"/>
      <c r="N1113" s="75"/>
      <c r="O1113" s="75"/>
      <c r="P1113" s="75"/>
      <c r="Q1113" s="75"/>
      <c r="R1113" s="75"/>
      <c r="S1113" s="75"/>
      <c r="T1113" s="75"/>
      <c r="U1113" s="75"/>
    </row>
    <row r="1114" spans="1:21">
      <c r="A1114" s="75"/>
      <c r="B1114" s="81" t="str">
        <f t="shared" si="8"/>
        <v>월</v>
      </c>
      <c r="C1114" s="81" t="str">
        <f t="shared" si="9"/>
        <v>26년 5월 3주차</v>
      </c>
      <c r="D1114" s="82">
        <v>46158</v>
      </c>
      <c r="E1114" s="76" t="s">
        <v>58</v>
      </c>
      <c r="F1114" s="83" t="s">
        <v>2</v>
      </c>
      <c r="G1114" s="75" t="s">
        <v>108</v>
      </c>
      <c r="H1114" s="76">
        <v>6</v>
      </c>
      <c r="I1114" s="84">
        <v>0</v>
      </c>
      <c r="J1114" s="85">
        <v>0</v>
      </c>
      <c r="K1114" s="75"/>
      <c r="L1114" s="75"/>
      <c r="M1114" s="75"/>
      <c r="N1114" s="75"/>
      <c r="O1114" s="75"/>
      <c r="P1114" s="75"/>
      <c r="Q1114" s="75"/>
      <c r="R1114" s="75"/>
      <c r="S1114" s="75"/>
      <c r="T1114" s="75"/>
      <c r="U1114" s="75"/>
    </row>
    <row r="1115" spans="1:21">
      <c r="A1115" s="75"/>
      <c r="B1115" s="81" t="str">
        <f t="shared" si="8"/>
        <v>월</v>
      </c>
      <c r="C1115" s="81" t="str">
        <f t="shared" si="9"/>
        <v>26년 5월 3주차</v>
      </c>
      <c r="D1115" s="82">
        <v>46158</v>
      </c>
      <c r="E1115" s="76" t="s">
        <v>58</v>
      </c>
      <c r="F1115" s="83" t="s">
        <v>2</v>
      </c>
      <c r="G1115" s="75" t="s">
        <v>142</v>
      </c>
      <c r="H1115" s="76">
        <v>5</v>
      </c>
      <c r="I1115" s="84">
        <v>0</v>
      </c>
      <c r="J1115" s="85">
        <v>0</v>
      </c>
      <c r="K1115" s="75"/>
      <c r="L1115" s="75"/>
      <c r="M1115" s="75"/>
      <c r="N1115" s="75"/>
      <c r="O1115" s="75"/>
      <c r="P1115" s="75"/>
      <c r="Q1115" s="75"/>
      <c r="R1115" s="75"/>
      <c r="S1115" s="75"/>
      <c r="T1115" s="75"/>
      <c r="U1115" s="75"/>
    </row>
    <row r="1116" spans="1:21">
      <c r="A1116" s="75"/>
      <c r="B1116" s="81" t="str">
        <f t="shared" si="8"/>
        <v>월</v>
      </c>
      <c r="C1116" s="81" t="str">
        <f t="shared" si="9"/>
        <v>26년 5월 3주차</v>
      </c>
      <c r="D1116" s="82">
        <v>46158</v>
      </c>
      <c r="E1116" s="76" t="s">
        <v>58</v>
      </c>
      <c r="F1116" s="83" t="s">
        <v>2</v>
      </c>
      <c r="G1116" s="75" t="s">
        <v>132</v>
      </c>
      <c r="H1116" s="76">
        <v>6</v>
      </c>
      <c r="I1116" s="84">
        <v>0</v>
      </c>
      <c r="J1116" s="85">
        <v>0</v>
      </c>
      <c r="K1116" s="75"/>
      <c r="L1116" s="75"/>
      <c r="M1116" s="75"/>
      <c r="N1116" s="75"/>
      <c r="O1116" s="75"/>
      <c r="P1116" s="75"/>
      <c r="Q1116" s="75"/>
      <c r="R1116" s="75"/>
      <c r="S1116" s="75"/>
      <c r="T1116" s="75"/>
      <c r="U1116" s="75"/>
    </row>
    <row r="1117" spans="1:21">
      <c r="A1117" s="75"/>
      <c r="B1117" s="81" t="str">
        <f t="shared" si="8"/>
        <v>월</v>
      </c>
      <c r="C1117" s="81" t="str">
        <f t="shared" si="9"/>
        <v>26년 5월 3주차</v>
      </c>
      <c r="D1117" s="82">
        <v>46158</v>
      </c>
      <c r="E1117" s="76" t="s">
        <v>58</v>
      </c>
      <c r="F1117" s="83" t="s">
        <v>2</v>
      </c>
      <c r="G1117" s="75" t="s">
        <v>172</v>
      </c>
      <c r="H1117" s="76">
        <v>2</v>
      </c>
      <c r="I1117" s="84">
        <v>0</v>
      </c>
      <c r="J1117" s="85">
        <v>0</v>
      </c>
      <c r="K1117" s="75"/>
      <c r="L1117" s="75"/>
      <c r="M1117" s="75"/>
      <c r="N1117" s="75"/>
      <c r="O1117" s="75"/>
      <c r="P1117" s="75"/>
      <c r="Q1117" s="75"/>
      <c r="R1117" s="75"/>
      <c r="S1117" s="75"/>
      <c r="T1117" s="75"/>
      <c r="U1117" s="75"/>
    </row>
    <row r="1118" spans="1:21">
      <c r="A1118" s="75"/>
      <c r="B1118" s="81" t="str">
        <f t="shared" si="8"/>
        <v>월</v>
      </c>
      <c r="C1118" s="81" t="str">
        <f t="shared" si="9"/>
        <v>26년 5월 3주차</v>
      </c>
      <c r="D1118" s="82">
        <v>46159</v>
      </c>
      <c r="E1118" s="76" t="s">
        <v>58</v>
      </c>
      <c r="F1118" s="83" t="s">
        <v>2</v>
      </c>
      <c r="G1118" s="75" t="s">
        <v>131</v>
      </c>
      <c r="H1118" s="76">
        <v>1</v>
      </c>
      <c r="I1118" s="84">
        <v>3</v>
      </c>
      <c r="J1118" s="85">
        <v>402300</v>
      </c>
      <c r="K1118" s="75"/>
      <c r="L1118" s="75"/>
      <c r="M1118" s="75"/>
      <c r="N1118" s="75"/>
      <c r="O1118" s="75"/>
      <c r="P1118" s="75"/>
      <c r="Q1118" s="75"/>
      <c r="R1118" s="75"/>
      <c r="S1118" s="75"/>
      <c r="T1118" s="75"/>
      <c r="U1118" s="75"/>
    </row>
    <row r="1119" spans="1:21">
      <c r="A1119" s="75"/>
      <c r="B1119" s="81" t="str">
        <f t="shared" si="8"/>
        <v>월</v>
      </c>
      <c r="C1119" s="81" t="str">
        <f t="shared" si="9"/>
        <v>26년 5월 3주차</v>
      </c>
      <c r="D1119" s="82">
        <v>46159</v>
      </c>
      <c r="E1119" s="76" t="s">
        <v>58</v>
      </c>
      <c r="F1119" s="83" t="s">
        <v>2</v>
      </c>
      <c r="G1119" s="75" t="s">
        <v>204</v>
      </c>
      <c r="H1119" s="76">
        <v>1</v>
      </c>
      <c r="I1119" s="84">
        <v>0</v>
      </c>
      <c r="J1119" s="85">
        <v>0</v>
      </c>
      <c r="K1119" s="75"/>
      <c r="L1119" s="75"/>
      <c r="M1119" s="75"/>
      <c r="N1119" s="75"/>
      <c r="O1119" s="75"/>
      <c r="P1119" s="75"/>
      <c r="Q1119" s="75"/>
      <c r="R1119" s="75"/>
      <c r="S1119" s="75"/>
      <c r="T1119" s="75"/>
      <c r="U1119" s="75"/>
    </row>
    <row r="1120" spans="1:21">
      <c r="A1120" s="75"/>
      <c r="B1120" s="81" t="str">
        <f t="shared" si="8"/>
        <v>월</v>
      </c>
      <c r="C1120" s="81" t="str">
        <f t="shared" si="9"/>
        <v>26년 5월 3주차</v>
      </c>
      <c r="D1120" s="82">
        <v>46159</v>
      </c>
      <c r="E1120" s="76" t="s">
        <v>58</v>
      </c>
      <c r="F1120" s="83" t="s">
        <v>2</v>
      </c>
      <c r="G1120" s="75" t="s">
        <v>173</v>
      </c>
      <c r="H1120" s="76">
        <v>1</v>
      </c>
      <c r="I1120" s="84">
        <v>0</v>
      </c>
      <c r="J1120" s="85">
        <v>0</v>
      </c>
      <c r="K1120" s="75"/>
      <c r="L1120" s="75"/>
      <c r="M1120" s="75"/>
      <c r="N1120" s="75"/>
      <c r="O1120" s="75"/>
      <c r="P1120" s="75"/>
      <c r="Q1120" s="75"/>
      <c r="R1120" s="75"/>
      <c r="S1120" s="75"/>
      <c r="T1120" s="75"/>
      <c r="U1120" s="75"/>
    </row>
    <row r="1121" spans="1:21">
      <c r="A1121" s="75"/>
      <c r="B1121" s="81" t="str">
        <f t="shared" si="8"/>
        <v>월</v>
      </c>
      <c r="C1121" s="81" t="str">
        <f t="shared" si="9"/>
        <v>26년 5월 3주차</v>
      </c>
      <c r="D1121" s="82">
        <v>46159</v>
      </c>
      <c r="E1121" s="76" t="s">
        <v>58</v>
      </c>
      <c r="F1121" s="83" t="s">
        <v>2</v>
      </c>
      <c r="G1121" s="75" t="s">
        <v>162</v>
      </c>
      <c r="H1121" s="76">
        <v>1</v>
      </c>
      <c r="I1121" s="84">
        <v>0</v>
      </c>
      <c r="J1121" s="85">
        <v>0</v>
      </c>
      <c r="K1121" s="75"/>
      <c r="L1121" s="75"/>
      <c r="M1121" s="75"/>
      <c r="N1121" s="75"/>
      <c r="O1121" s="75"/>
      <c r="P1121" s="75"/>
      <c r="Q1121" s="75"/>
      <c r="R1121" s="75"/>
      <c r="S1121" s="75"/>
      <c r="T1121" s="75"/>
      <c r="U1121" s="75"/>
    </row>
    <row r="1122" spans="1:21">
      <c r="A1122" s="75"/>
      <c r="B1122" s="81" t="str">
        <f t="shared" si="8"/>
        <v>월</v>
      </c>
      <c r="C1122" s="81" t="str">
        <f t="shared" si="9"/>
        <v>26년 5월 3주차</v>
      </c>
      <c r="D1122" s="82">
        <v>46159</v>
      </c>
      <c r="E1122" s="76" t="s">
        <v>58</v>
      </c>
      <c r="F1122" s="83" t="s">
        <v>2</v>
      </c>
      <c r="G1122" s="75" t="s">
        <v>214</v>
      </c>
      <c r="H1122" s="76">
        <v>37</v>
      </c>
      <c r="I1122" s="84">
        <v>0</v>
      </c>
      <c r="J1122" s="85">
        <v>0</v>
      </c>
      <c r="K1122" s="75"/>
      <c r="L1122" s="75"/>
      <c r="M1122" s="75"/>
      <c r="N1122" s="75"/>
      <c r="O1122" s="75"/>
      <c r="P1122" s="75"/>
      <c r="Q1122" s="75"/>
      <c r="R1122" s="75"/>
      <c r="S1122" s="75"/>
      <c r="T1122" s="75"/>
      <c r="U1122" s="75"/>
    </row>
    <row r="1123" spans="1:21">
      <c r="A1123" s="75"/>
      <c r="B1123" s="81" t="str">
        <f t="shared" si="8"/>
        <v>월</v>
      </c>
      <c r="C1123" s="81" t="str">
        <f t="shared" si="9"/>
        <v>26년 5월 3주차</v>
      </c>
      <c r="D1123" s="82">
        <v>46159</v>
      </c>
      <c r="E1123" s="76" t="s">
        <v>58</v>
      </c>
      <c r="F1123" s="83" t="s">
        <v>2</v>
      </c>
      <c r="G1123" s="75" t="s">
        <v>184</v>
      </c>
      <c r="H1123" s="76">
        <v>2</v>
      </c>
      <c r="I1123" s="84">
        <v>0</v>
      </c>
      <c r="J1123" s="85">
        <v>0</v>
      </c>
      <c r="K1123" s="75"/>
      <c r="L1123" s="75"/>
      <c r="M1123" s="75"/>
      <c r="N1123" s="75"/>
      <c r="O1123" s="75"/>
      <c r="P1123" s="75"/>
      <c r="Q1123" s="75"/>
      <c r="R1123" s="75"/>
      <c r="S1123" s="75"/>
      <c r="T1123" s="75"/>
      <c r="U1123" s="75"/>
    </row>
    <row r="1124" spans="1:21">
      <c r="A1124" s="75"/>
      <c r="B1124" s="81" t="str">
        <f t="shared" si="8"/>
        <v>월</v>
      </c>
      <c r="C1124" s="81" t="str">
        <f t="shared" si="9"/>
        <v>26년 5월 3주차</v>
      </c>
      <c r="D1124" s="82">
        <v>46159</v>
      </c>
      <c r="E1124" s="76" t="s">
        <v>58</v>
      </c>
      <c r="F1124" s="83" t="s">
        <v>2</v>
      </c>
      <c r="G1124" s="75" t="s">
        <v>212</v>
      </c>
      <c r="H1124" s="76">
        <v>2</v>
      </c>
      <c r="I1124" s="84">
        <v>0</v>
      </c>
      <c r="J1124" s="85">
        <v>0</v>
      </c>
      <c r="K1124" s="75"/>
      <c r="L1124" s="75"/>
      <c r="M1124" s="75"/>
      <c r="N1124" s="75"/>
      <c r="O1124" s="75"/>
      <c r="P1124" s="75"/>
      <c r="Q1124" s="75"/>
      <c r="R1124" s="75"/>
      <c r="S1124" s="75"/>
      <c r="T1124" s="75"/>
      <c r="U1124" s="75"/>
    </row>
    <row r="1125" spans="1:21">
      <c r="A1125" s="75"/>
      <c r="B1125" s="81" t="str">
        <f t="shared" si="8"/>
        <v>월</v>
      </c>
      <c r="C1125" s="81" t="str">
        <f t="shared" si="9"/>
        <v>26년 5월 3주차</v>
      </c>
      <c r="D1125" s="82">
        <v>46159</v>
      </c>
      <c r="E1125" s="76" t="s">
        <v>58</v>
      </c>
      <c r="F1125" s="83" t="s">
        <v>2</v>
      </c>
      <c r="G1125" s="75" t="s">
        <v>169</v>
      </c>
      <c r="H1125" s="76">
        <v>1</v>
      </c>
      <c r="I1125" s="84">
        <v>0</v>
      </c>
      <c r="J1125" s="85">
        <v>0</v>
      </c>
      <c r="K1125" s="75"/>
      <c r="L1125" s="75"/>
      <c r="M1125" s="75"/>
      <c r="N1125" s="75"/>
      <c r="O1125" s="75"/>
      <c r="P1125" s="75"/>
      <c r="Q1125" s="75"/>
      <c r="R1125" s="75"/>
      <c r="S1125" s="75"/>
      <c r="T1125" s="75"/>
      <c r="U1125" s="75"/>
    </row>
    <row r="1126" spans="1:21">
      <c r="A1126" s="75"/>
      <c r="B1126" s="81" t="str">
        <f t="shared" si="8"/>
        <v>월</v>
      </c>
      <c r="C1126" s="81" t="str">
        <f t="shared" si="9"/>
        <v>26년 5월 3주차</v>
      </c>
      <c r="D1126" s="82">
        <v>46159</v>
      </c>
      <c r="E1126" s="76" t="s">
        <v>58</v>
      </c>
      <c r="F1126" s="83" t="s">
        <v>2</v>
      </c>
      <c r="G1126" s="75" t="s">
        <v>140</v>
      </c>
      <c r="H1126" s="76">
        <v>12</v>
      </c>
      <c r="I1126" s="84">
        <v>0</v>
      </c>
      <c r="J1126" s="85">
        <v>0</v>
      </c>
      <c r="K1126" s="75"/>
      <c r="L1126" s="75"/>
      <c r="M1126" s="75"/>
      <c r="N1126" s="75"/>
      <c r="O1126" s="75"/>
      <c r="P1126" s="75"/>
      <c r="Q1126" s="75"/>
      <c r="R1126" s="75"/>
      <c r="S1126" s="75"/>
      <c r="T1126" s="75"/>
      <c r="U1126" s="75"/>
    </row>
    <row r="1127" spans="1:21">
      <c r="A1127" s="75"/>
      <c r="B1127" s="81" t="str">
        <f t="shared" si="8"/>
        <v>월</v>
      </c>
      <c r="C1127" s="81" t="str">
        <f t="shared" si="9"/>
        <v>26년 5월 3주차</v>
      </c>
      <c r="D1127" s="82">
        <v>46159</v>
      </c>
      <c r="E1127" s="76" t="s">
        <v>58</v>
      </c>
      <c r="F1127" s="83" t="s">
        <v>2</v>
      </c>
      <c r="G1127" s="75" t="s">
        <v>211</v>
      </c>
      <c r="H1127" s="76">
        <v>1</v>
      </c>
      <c r="I1127" s="84">
        <v>0</v>
      </c>
      <c r="J1127" s="85">
        <v>0</v>
      </c>
      <c r="K1127" s="75"/>
      <c r="L1127" s="75"/>
      <c r="M1127" s="75"/>
      <c r="N1127" s="75"/>
      <c r="O1127" s="75"/>
      <c r="P1127" s="75"/>
      <c r="Q1127" s="75"/>
      <c r="R1127" s="75"/>
      <c r="S1127" s="75"/>
      <c r="T1127" s="75"/>
      <c r="U1127" s="75"/>
    </row>
    <row r="1128" spans="1:21">
      <c r="A1128" s="75"/>
      <c r="B1128" s="81" t="str">
        <f t="shared" si="8"/>
        <v>월</v>
      </c>
      <c r="C1128" s="81" t="str">
        <f t="shared" si="9"/>
        <v>26년 5월 3주차</v>
      </c>
      <c r="D1128" s="82">
        <v>46159</v>
      </c>
      <c r="E1128" s="76" t="s">
        <v>58</v>
      </c>
      <c r="F1128" s="83" t="s">
        <v>2</v>
      </c>
      <c r="G1128" s="75" t="s">
        <v>194</v>
      </c>
      <c r="H1128" s="76">
        <v>1</v>
      </c>
      <c r="I1128" s="84">
        <v>0</v>
      </c>
      <c r="J1128" s="85">
        <v>0</v>
      </c>
      <c r="K1128" s="75"/>
      <c r="L1128" s="75"/>
      <c r="M1128" s="75"/>
      <c r="N1128" s="75"/>
      <c r="O1128" s="75"/>
      <c r="P1128" s="75"/>
      <c r="Q1128" s="75"/>
      <c r="R1128" s="75"/>
      <c r="S1128" s="75"/>
      <c r="T1128" s="75"/>
      <c r="U1128" s="75"/>
    </row>
    <row r="1129" spans="1:21">
      <c r="A1129" s="75"/>
      <c r="B1129" s="81" t="str">
        <f t="shared" si="8"/>
        <v>월</v>
      </c>
      <c r="C1129" s="81" t="str">
        <f t="shared" si="9"/>
        <v>26년 5월 3주차</v>
      </c>
      <c r="D1129" s="82">
        <v>46159</v>
      </c>
      <c r="E1129" s="76" t="s">
        <v>58</v>
      </c>
      <c r="F1129" s="83" t="s">
        <v>2</v>
      </c>
      <c r="G1129" s="75" t="s">
        <v>235</v>
      </c>
      <c r="H1129" s="76">
        <v>1</v>
      </c>
      <c r="I1129" s="84">
        <v>0</v>
      </c>
      <c r="J1129" s="85">
        <v>0</v>
      </c>
      <c r="K1129" s="75"/>
      <c r="L1129" s="75"/>
      <c r="M1129" s="75"/>
      <c r="N1129" s="75"/>
      <c r="O1129" s="75"/>
      <c r="P1129" s="75"/>
      <c r="Q1129" s="75"/>
      <c r="R1129" s="75"/>
      <c r="S1129" s="75"/>
      <c r="T1129" s="75"/>
      <c r="U1129" s="75"/>
    </row>
    <row r="1130" spans="1:21">
      <c r="A1130" s="75"/>
      <c r="B1130" s="81" t="str">
        <f t="shared" si="8"/>
        <v>월</v>
      </c>
      <c r="C1130" s="81" t="str">
        <f t="shared" si="9"/>
        <v>26년 5월 3주차</v>
      </c>
      <c r="D1130" s="82">
        <v>46159</v>
      </c>
      <c r="E1130" s="76" t="s">
        <v>58</v>
      </c>
      <c r="F1130" s="83" t="s">
        <v>2</v>
      </c>
      <c r="G1130" s="75" t="s">
        <v>154</v>
      </c>
      <c r="H1130" s="76">
        <v>7</v>
      </c>
      <c r="I1130" s="84">
        <v>1</v>
      </c>
      <c r="J1130" s="85">
        <v>89000</v>
      </c>
      <c r="K1130" s="75"/>
      <c r="L1130" s="75"/>
      <c r="M1130" s="75"/>
      <c r="N1130" s="75"/>
      <c r="O1130" s="75"/>
      <c r="P1130" s="75"/>
      <c r="Q1130" s="75"/>
      <c r="R1130" s="75"/>
      <c r="S1130" s="75"/>
      <c r="T1130" s="75"/>
      <c r="U1130" s="75"/>
    </row>
    <row r="1131" spans="1:21">
      <c r="A1131" s="75"/>
      <c r="B1131" s="81" t="str">
        <f t="shared" si="8"/>
        <v>월</v>
      </c>
      <c r="C1131" s="81" t="str">
        <f t="shared" si="9"/>
        <v>26년 5월 3주차</v>
      </c>
      <c r="D1131" s="82">
        <v>46159</v>
      </c>
      <c r="E1131" s="76" t="s">
        <v>58</v>
      </c>
      <c r="F1131" s="83" t="s">
        <v>2</v>
      </c>
      <c r="G1131" s="75" t="s">
        <v>119</v>
      </c>
      <c r="H1131" s="76">
        <v>1</v>
      </c>
      <c r="I1131" s="84">
        <v>0</v>
      </c>
      <c r="J1131" s="85">
        <v>0</v>
      </c>
      <c r="K1131" s="75"/>
      <c r="L1131" s="75"/>
      <c r="M1131" s="75"/>
      <c r="N1131" s="75"/>
      <c r="O1131" s="75"/>
      <c r="P1131" s="75"/>
      <c r="Q1131" s="75"/>
      <c r="R1131" s="75"/>
      <c r="S1131" s="75"/>
      <c r="T1131" s="75"/>
      <c r="U1131" s="75"/>
    </row>
    <row r="1132" spans="1:21">
      <c r="A1132" s="75"/>
      <c r="B1132" s="81" t="str">
        <f t="shared" si="8"/>
        <v>월</v>
      </c>
      <c r="C1132" s="81" t="str">
        <f t="shared" si="9"/>
        <v>26년 5월 3주차</v>
      </c>
      <c r="D1132" s="82">
        <v>46159</v>
      </c>
      <c r="E1132" s="76" t="s">
        <v>58</v>
      </c>
      <c r="F1132" s="83" t="s">
        <v>2</v>
      </c>
      <c r="G1132" s="75" t="s">
        <v>120</v>
      </c>
      <c r="H1132" s="76">
        <v>2</v>
      </c>
      <c r="I1132" s="84">
        <v>0</v>
      </c>
      <c r="J1132" s="85">
        <v>0</v>
      </c>
      <c r="K1132" s="75"/>
      <c r="L1132" s="75"/>
      <c r="M1132" s="75"/>
      <c r="N1132" s="75"/>
      <c r="O1132" s="75"/>
      <c r="P1132" s="75"/>
      <c r="Q1132" s="75"/>
      <c r="R1132" s="75"/>
      <c r="S1132" s="75"/>
      <c r="T1132" s="75"/>
      <c r="U1132" s="75"/>
    </row>
    <row r="1133" spans="1:21">
      <c r="A1133" s="75"/>
      <c r="B1133" s="81" t="str">
        <f t="shared" si="8"/>
        <v>월</v>
      </c>
      <c r="C1133" s="81" t="str">
        <f t="shared" si="9"/>
        <v>26년 5월 3주차</v>
      </c>
      <c r="D1133" s="82">
        <v>46159</v>
      </c>
      <c r="E1133" s="76" t="s">
        <v>58</v>
      </c>
      <c r="F1133" s="83" t="s">
        <v>2</v>
      </c>
      <c r="G1133" s="75" t="s">
        <v>101</v>
      </c>
      <c r="H1133" s="76">
        <v>2</v>
      </c>
      <c r="I1133" s="84">
        <v>0</v>
      </c>
      <c r="J1133" s="85">
        <v>0</v>
      </c>
      <c r="K1133" s="75"/>
      <c r="L1133" s="75"/>
      <c r="M1133" s="75"/>
      <c r="N1133" s="75"/>
      <c r="O1133" s="75"/>
      <c r="P1133" s="75"/>
      <c r="Q1133" s="75"/>
      <c r="R1133" s="75"/>
      <c r="S1133" s="75"/>
      <c r="T1133" s="75"/>
      <c r="U1133" s="75"/>
    </row>
    <row r="1134" spans="1:21">
      <c r="A1134" s="75"/>
      <c r="B1134" s="81" t="str">
        <f t="shared" si="8"/>
        <v>월</v>
      </c>
      <c r="C1134" s="81" t="str">
        <f t="shared" si="9"/>
        <v>26년 5월 3주차</v>
      </c>
      <c r="D1134" s="82">
        <v>46159</v>
      </c>
      <c r="E1134" s="76" t="s">
        <v>58</v>
      </c>
      <c r="F1134" s="83" t="s">
        <v>2</v>
      </c>
      <c r="G1134" s="75" t="s">
        <v>109</v>
      </c>
      <c r="H1134" s="76">
        <v>6</v>
      </c>
      <c r="I1134" s="84">
        <v>2</v>
      </c>
      <c r="J1134" s="85">
        <v>232200</v>
      </c>
      <c r="K1134" s="75"/>
      <c r="L1134" s="75"/>
      <c r="M1134" s="75"/>
      <c r="N1134" s="75"/>
      <c r="O1134" s="75"/>
      <c r="P1134" s="75"/>
      <c r="Q1134" s="75"/>
      <c r="R1134" s="75"/>
      <c r="S1134" s="75"/>
      <c r="T1134" s="75"/>
      <c r="U1134" s="75"/>
    </row>
    <row r="1135" spans="1:21">
      <c r="A1135" s="75"/>
      <c r="B1135" s="81" t="str">
        <f t="shared" si="8"/>
        <v>월</v>
      </c>
      <c r="C1135" s="81" t="str">
        <f t="shared" si="9"/>
        <v>26년 5월 3주차</v>
      </c>
      <c r="D1135" s="82">
        <v>46159</v>
      </c>
      <c r="E1135" s="76" t="s">
        <v>58</v>
      </c>
      <c r="F1135" s="83" t="s">
        <v>2</v>
      </c>
      <c r="G1135" s="75" t="s">
        <v>116</v>
      </c>
      <c r="H1135" s="76">
        <v>0</v>
      </c>
      <c r="I1135" s="84">
        <v>1</v>
      </c>
      <c r="J1135" s="85">
        <v>62100</v>
      </c>
      <c r="K1135" s="75"/>
      <c r="L1135" s="75"/>
      <c r="M1135" s="75"/>
      <c r="N1135" s="75"/>
      <c r="O1135" s="75"/>
      <c r="P1135" s="75"/>
      <c r="Q1135" s="75"/>
      <c r="R1135" s="75"/>
      <c r="S1135" s="75"/>
      <c r="T1135" s="75"/>
      <c r="U1135" s="75"/>
    </row>
    <row r="1136" spans="1:21">
      <c r="A1136" s="75"/>
      <c r="B1136" s="81" t="str">
        <f t="shared" si="8"/>
        <v>월</v>
      </c>
      <c r="C1136" s="81" t="str">
        <f t="shared" si="9"/>
        <v>26년 5월 3주차</v>
      </c>
      <c r="D1136" s="82">
        <v>46159</v>
      </c>
      <c r="E1136" s="76" t="s">
        <v>58</v>
      </c>
      <c r="F1136" s="83" t="s">
        <v>2</v>
      </c>
      <c r="G1136" s="75" t="s">
        <v>156</v>
      </c>
      <c r="H1136" s="76">
        <v>0</v>
      </c>
      <c r="I1136" s="84">
        <v>2</v>
      </c>
      <c r="J1136" s="85">
        <v>238000</v>
      </c>
      <c r="K1136" s="75"/>
      <c r="L1136" s="75"/>
      <c r="M1136" s="75"/>
      <c r="N1136" s="75"/>
      <c r="O1136" s="75"/>
      <c r="P1136" s="75"/>
      <c r="Q1136" s="75"/>
      <c r="R1136" s="75"/>
      <c r="S1136" s="75"/>
      <c r="T1136" s="75"/>
      <c r="U1136" s="75"/>
    </row>
    <row r="1137" spans="1:21">
      <c r="A1137" s="75"/>
      <c r="B1137" s="81" t="str">
        <f t="shared" si="8"/>
        <v>월</v>
      </c>
      <c r="C1137" s="81" t="str">
        <f t="shared" si="9"/>
        <v>26년 5월 3주차</v>
      </c>
      <c r="D1137" s="82">
        <v>46159</v>
      </c>
      <c r="E1137" s="76" t="s">
        <v>58</v>
      </c>
      <c r="F1137" s="83" t="s">
        <v>2</v>
      </c>
      <c r="G1137" s="75" t="s">
        <v>97</v>
      </c>
      <c r="H1137" s="76">
        <v>0</v>
      </c>
      <c r="I1137" s="84">
        <v>1</v>
      </c>
      <c r="J1137" s="85">
        <v>125100</v>
      </c>
      <c r="K1137" s="75"/>
      <c r="L1137" s="75"/>
      <c r="M1137" s="75"/>
      <c r="N1137" s="75"/>
      <c r="O1137" s="75"/>
      <c r="P1137" s="75"/>
      <c r="Q1137" s="75"/>
      <c r="R1137" s="75"/>
      <c r="S1137" s="75"/>
      <c r="T1137" s="75"/>
      <c r="U1137" s="75"/>
    </row>
    <row r="1138" spans="1:21">
      <c r="A1138" s="75"/>
      <c r="B1138" s="81" t="str">
        <f t="shared" si="8"/>
        <v>월</v>
      </c>
      <c r="C1138" s="81" t="str">
        <f t="shared" si="9"/>
        <v>26년 5월 3주차</v>
      </c>
      <c r="D1138" s="82">
        <v>46159</v>
      </c>
      <c r="E1138" s="76" t="s">
        <v>58</v>
      </c>
      <c r="F1138" s="83" t="s">
        <v>2</v>
      </c>
      <c r="G1138" s="75" t="s">
        <v>115</v>
      </c>
      <c r="H1138" s="76">
        <v>1</v>
      </c>
      <c r="I1138" s="84">
        <v>0</v>
      </c>
      <c r="J1138" s="85">
        <v>0</v>
      </c>
      <c r="K1138" s="75"/>
      <c r="L1138" s="75"/>
      <c r="M1138" s="75"/>
      <c r="N1138" s="75"/>
      <c r="O1138" s="75"/>
      <c r="P1138" s="75"/>
      <c r="Q1138" s="75"/>
      <c r="R1138" s="75"/>
      <c r="S1138" s="75"/>
      <c r="T1138" s="75"/>
      <c r="U1138" s="75"/>
    </row>
    <row r="1139" spans="1:21">
      <c r="A1139" s="75"/>
      <c r="B1139" s="81" t="str">
        <f t="shared" si="8"/>
        <v>월</v>
      </c>
      <c r="C1139" s="81" t="str">
        <f t="shared" si="9"/>
        <v>26년 5월 3주차</v>
      </c>
      <c r="D1139" s="82">
        <v>46159</v>
      </c>
      <c r="E1139" s="76" t="s">
        <v>58</v>
      </c>
      <c r="F1139" s="83" t="s">
        <v>2</v>
      </c>
      <c r="G1139" s="75" t="s">
        <v>143</v>
      </c>
      <c r="H1139" s="76">
        <v>1</v>
      </c>
      <c r="I1139" s="84">
        <v>0</v>
      </c>
      <c r="J1139" s="85">
        <v>0</v>
      </c>
      <c r="K1139" s="75"/>
      <c r="L1139" s="75"/>
      <c r="M1139" s="75"/>
      <c r="N1139" s="75"/>
      <c r="O1139" s="75"/>
      <c r="P1139" s="75"/>
      <c r="Q1139" s="75"/>
      <c r="R1139" s="75"/>
      <c r="S1139" s="75"/>
      <c r="T1139" s="75"/>
      <c r="U1139" s="75"/>
    </row>
    <row r="1140" spans="1:21">
      <c r="A1140" s="75"/>
      <c r="B1140" s="81" t="str">
        <f t="shared" si="8"/>
        <v>월</v>
      </c>
      <c r="C1140" s="81" t="str">
        <f t="shared" si="9"/>
        <v>26년 5월 3주차</v>
      </c>
      <c r="D1140" s="82">
        <v>46159</v>
      </c>
      <c r="E1140" s="76" t="s">
        <v>58</v>
      </c>
      <c r="F1140" s="83" t="s">
        <v>2</v>
      </c>
      <c r="G1140" s="75" t="s">
        <v>182</v>
      </c>
      <c r="H1140" s="76">
        <v>1</v>
      </c>
      <c r="I1140" s="84">
        <v>0</v>
      </c>
      <c r="J1140" s="85">
        <v>0</v>
      </c>
      <c r="K1140" s="75"/>
      <c r="L1140" s="75"/>
      <c r="M1140" s="75"/>
      <c r="N1140" s="75"/>
      <c r="O1140" s="75"/>
      <c r="P1140" s="75"/>
      <c r="Q1140" s="75"/>
      <c r="R1140" s="75"/>
      <c r="S1140" s="75"/>
      <c r="T1140" s="75"/>
      <c r="U1140" s="75"/>
    </row>
    <row r="1141" spans="1:21">
      <c r="A1141" s="75"/>
      <c r="B1141" s="81" t="str">
        <f t="shared" si="8"/>
        <v>월</v>
      </c>
      <c r="C1141" s="81" t="str">
        <f t="shared" si="9"/>
        <v>26년 5월 3주차</v>
      </c>
      <c r="D1141" s="82">
        <v>46159</v>
      </c>
      <c r="E1141" s="76" t="s">
        <v>58</v>
      </c>
      <c r="F1141" s="83" t="s">
        <v>2</v>
      </c>
      <c r="G1141" s="75" t="s">
        <v>103</v>
      </c>
      <c r="H1141" s="76">
        <v>4</v>
      </c>
      <c r="I1141" s="84">
        <v>0</v>
      </c>
      <c r="J1141" s="85">
        <v>0</v>
      </c>
      <c r="K1141" s="75"/>
      <c r="L1141" s="75"/>
      <c r="M1141" s="75"/>
      <c r="N1141" s="75"/>
      <c r="O1141" s="75"/>
      <c r="P1141" s="75"/>
      <c r="Q1141" s="75"/>
      <c r="R1141" s="75"/>
      <c r="S1141" s="75"/>
      <c r="T1141" s="75"/>
      <c r="U1141" s="75"/>
    </row>
    <row r="1142" spans="1:21">
      <c r="A1142" s="75"/>
      <c r="B1142" s="81" t="str">
        <f t="shared" si="8"/>
        <v>월</v>
      </c>
      <c r="C1142" s="81" t="str">
        <f t="shared" si="9"/>
        <v>26년 5월 3주차</v>
      </c>
      <c r="D1142" s="82">
        <v>46159</v>
      </c>
      <c r="E1142" s="76" t="s">
        <v>58</v>
      </c>
      <c r="F1142" s="83" t="s">
        <v>2</v>
      </c>
      <c r="G1142" s="75" t="s">
        <v>177</v>
      </c>
      <c r="H1142" s="76">
        <v>3</v>
      </c>
      <c r="I1142" s="84">
        <v>0</v>
      </c>
      <c r="J1142" s="85">
        <v>0</v>
      </c>
      <c r="K1142" s="75"/>
      <c r="L1142" s="75"/>
      <c r="M1142" s="75"/>
      <c r="N1142" s="75"/>
      <c r="O1142" s="75"/>
      <c r="P1142" s="75"/>
      <c r="Q1142" s="75"/>
      <c r="R1142" s="75"/>
      <c r="S1142" s="75"/>
      <c r="T1142" s="75"/>
      <c r="U1142" s="75"/>
    </row>
    <row r="1143" spans="1:21">
      <c r="A1143" s="75"/>
      <c r="B1143" s="81" t="str">
        <f t="shared" si="8"/>
        <v>월</v>
      </c>
      <c r="C1143" s="81" t="str">
        <f t="shared" si="9"/>
        <v>26년 5월 4주차</v>
      </c>
      <c r="D1143" s="82">
        <v>46160</v>
      </c>
      <c r="E1143" s="76" t="s">
        <v>58</v>
      </c>
      <c r="F1143" s="83" t="s">
        <v>2</v>
      </c>
      <c r="G1143" s="75" t="s">
        <v>222</v>
      </c>
      <c r="H1143" s="76">
        <v>5</v>
      </c>
      <c r="I1143" s="84">
        <v>2</v>
      </c>
      <c r="J1143" s="85">
        <v>192000</v>
      </c>
      <c r="K1143" s="75"/>
      <c r="L1143" s="75"/>
      <c r="M1143" s="75"/>
      <c r="N1143" s="75"/>
      <c r="O1143" s="75"/>
      <c r="P1143" s="75"/>
      <c r="Q1143" s="75"/>
      <c r="R1143" s="75"/>
      <c r="S1143" s="75"/>
      <c r="T1143" s="75"/>
      <c r="U1143" s="75"/>
    </row>
    <row r="1144" spans="1:21">
      <c r="A1144" s="75"/>
      <c r="B1144" s="81" t="str">
        <f t="shared" si="8"/>
        <v>월</v>
      </c>
      <c r="C1144" s="81" t="str">
        <f t="shared" si="9"/>
        <v>26년 5월 4주차</v>
      </c>
      <c r="D1144" s="82">
        <v>46160</v>
      </c>
      <c r="E1144" s="76" t="s">
        <v>58</v>
      </c>
      <c r="F1144" s="83" t="s">
        <v>2</v>
      </c>
      <c r="G1144" s="75" t="s">
        <v>214</v>
      </c>
      <c r="H1144" s="76">
        <v>27</v>
      </c>
      <c r="I1144" s="84">
        <v>2</v>
      </c>
      <c r="J1144" s="85">
        <v>78000</v>
      </c>
      <c r="K1144" s="75"/>
      <c r="L1144" s="75"/>
      <c r="M1144" s="75"/>
      <c r="N1144" s="75"/>
      <c r="O1144" s="75"/>
      <c r="P1144" s="75"/>
      <c r="Q1144" s="75"/>
      <c r="R1144" s="75"/>
      <c r="S1144" s="75"/>
      <c r="T1144" s="75"/>
      <c r="U1144" s="75"/>
    </row>
    <row r="1145" spans="1:21">
      <c r="A1145" s="75"/>
      <c r="B1145" s="81" t="str">
        <f t="shared" si="8"/>
        <v>월</v>
      </c>
      <c r="C1145" s="81" t="str">
        <f t="shared" si="9"/>
        <v>26년 5월 4주차</v>
      </c>
      <c r="D1145" s="82">
        <v>46160</v>
      </c>
      <c r="E1145" s="76" t="s">
        <v>58</v>
      </c>
      <c r="F1145" s="83" t="s">
        <v>2</v>
      </c>
      <c r="G1145" s="75" t="s">
        <v>151</v>
      </c>
      <c r="H1145" s="76">
        <v>5</v>
      </c>
      <c r="I1145" s="84">
        <v>2</v>
      </c>
      <c r="J1145" s="85">
        <v>202300</v>
      </c>
      <c r="K1145" s="75"/>
      <c r="L1145" s="75"/>
      <c r="M1145" s="75"/>
      <c r="N1145" s="75"/>
      <c r="O1145" s="75"/>
      <c r="P1145" s="75"/>
      <c r="Q1145" s="75"/>
      <c r="R1145" s="75"/>
      <c r="S1145" s="75"/>
      <c r="T1145" s="75"/>
      <c r="U1145" s="75"/>
    </row>
    <row r="1146" spans="1:21">
      <c r="A1146" s="75"/>
      <c r="B1146" s="81" t="str">
        <f t="shared" si="8"/>
        <v>월</v>
      </c>
      <c r="C1146" s="81" t="str">
        <f t="shared" si="9"/>
        <v>26년 5월 4주차</v>
      </c>
      <c r="D1146" s="82">
        <v>46160</v>
      </c>
      <c r="E1146" s="76" t="s">
        <v>58</v>
      </c>
      <c r="F1146" s="83" t="s">
        <v>2</v>
      </c>
      <c r="G1146" s="75" t="s">
        <v>173</v>
      </c>
      <c r="H1146" s="76">
        <v>1</v>
      </c>
      <c r="I1146" s="84">
        <v>0</v>
      </c>
      <c r="J1146" s="85">
        <v>0</v>
      </c>
      <c r="K1146" s="75"/>
      <c r="L1146" s="75"/>
      <c r="M1146" s="75"/>
      <c r="N1146" s="75"/>
      <c r="O1146" s="75"/>
      <c r="P1146" s="75"/>
      <c r="Q1146" s="75"/>
      <c r="R1146" s="75"/>
      <c r="S1146" s="75"/>
      <c r="T1146" s="75"/>
      <c r="U1146" s="75"/>
    </row>
    <row r="1147" spans="1:21">
      <c r="A1147" s="75"/>
      <c r="B1147" s="81" t="str">
        <f t="shared" si="8"/>
        <v>월</v>
      </c>
      <c r="C1147" s="81" t="str">
        <f t="shared" si="9"/>
        <v>26년 5월 4주차</v>
      </c>
      <c r="D1147" s="82">
        <v>46160</v>
      </c>
      <c r="E1147" s="76" t="s">
        <v>58</v>
      </c>
      <c r="F1147" s="83" t="s">
        <v>2</v>
      </c>
      <c r="G1147" s="75" t="s">
        <v>236</v>
      </c>
      <c r="H1147" s="76">
        <v>3</v>
      </c>
      <c r="I1147" s="84">
        <v>0</v>
      </c>
      <c r="J1147" s="85">
        <v>0</v>
      </c>
      <c r="K1147" s="75"/>
      <c r="L1147" s="75"/>
      <c r="M1147" s="75"/>
      <c r="N1147" s="75"/>
      <c r="O1147" s="75"/>
      <c r="P1147" s="75"/>
      <c r="Q1147" s="75"/>
      <c r="R1147" s="75"/>
      <c r="S1147" s="75"/>
      <c r="T1147" s="75"/>
      <c r="U1147" s="75"/>
    </row>
    <row r="1148" spans="1:21">
      <c r="A1148" s="75"/>
      <c r="B1148" s="81" t="str">
        <f t="shared" si="8"/>
        <v>월</v>
      </c>
      <c r="C1148" s="81" t="str">
        <f t="shared" si="9"/>
        <v>26년 5월 4주차</v>
      </c>
      <c r="D1148" s="82">
        <v>46160</v>
      </c>
      <c r="E1148" s="76" t="s">
        <v>58</v>
      </c>
      <c r="F1148" s="83" t="s">
        <v>2</v>
      </c>
      <c r="G1148" s="75" t="s">
        <v>90</v>
      </c>
      <c r="H1148" s="76">
        <v>1</v>
      </c>
      <c r="I1148" s="84">
        <v>0</v>
      </c>
      <c r="J1148" s="85">
        <v>0</v>
      </c>
      <c r="K1148" s="75"/>
      <c r="L1148" s="75"/>
      <c r="M1148" s="75"/>
      <c r="N1148" s="75"/>
      <c r="O1148" s="75"/>
      <c r="P1148" s="75"/>
      <c r="Q1148" s="75"/>
      <c r="R1148" s="75"/>
      <c r="S1148" s="75"/>
      <c r="T1148" s="75"/>
      <c r="U1148" s="75"/>
    </row>
    <row r="1149" spans="1:21">
      <c r="A1149" s="75"/>
      <c r="B1149" s="81" t="str">
        <f t="shared" si="8"/>
        <v>월</v>
      </c>
      <c r="C1149" s="81" t="str">
        <f t="shared" si="9"/>
        <v>26년 5월 4주차</v>
      </c>
      <c r="D1149" s="82">
        <v>46160</v>
      </c>
      <c r="E1149" s="76" t="s">
        <v>58</v>
      </c>
      <c r="F1149" s="83" t="s">
        <v>2</v>
      </c>
      <c r="G1149" s="75" t="s">
        <v>170</v>
      </c>
      <c r="H1149" s="76">
        <v>1</v>
      </c>
      <c r="I1149" s="84">
        <v>0</v>
      </c>
      <c r="J1149" s="85">
        <v>0</v>
      </c>
      <c r="K1149" s="75"/>
      <c r="L1149" s="75"/>
      <c r="M1149" s="75"/>
      <c r="N1149" s="75"/>
      <c r="O1149" s="75"/>
      <c r="P1149" s="75"/>
      <c r="Q1149" s="75"/>
      <c r="R1149" s="75"/>
      <c r="S1149" s="75"/>
      <c r="T1149" s="75"/>
      <c r="U1149" s="75"/>
    </row>
    <row r="1150" spans="1:21">
      <c r="A1150" s="75"/>
      <c r="B1150" s="81" t="str">
        <f t="shared" si="8"/>
        <v>월</v>
      </c>
      <c r="C1150" s="81" t="str">
        <f t="shared" si="9"/>
        <v>26년 5월 4주차</v>
      </c>
      <c r="D1150" s="82">
        <v>46160</v>
      </c>
      <c r="E1150" s="76" t="s">
        <v>58</v>
      </c>
      <c r="F1150" s="83" t="s">
        <v>2</v>
      </c>
      <c r="G1150" s="75" t="s">
        <v>143</v>
      </c>
      <c r="H1150" s="76">
        <v>3</v>
      </c>
      <c r="I1150" s="84">
        <v>0</v>
      </c>
      <c r="J1150" s="85">
        <v>0</v>
      </c>
      <c r="K1150" s="75"/>
      <c r="L1150" s="75"/>
      <c r="M1150" s="75"/>
      <c r="N1150" s="75"/>
      <c r="O1150" s="75"/>
      <c r="P1150" s="75"/>
      <c r="Q1150" s="75"/>
      <c r="R1150" s="75"/>
      <c r="S1150" s="75"/>
      <c r="T1150" s="75"/>
      <c r="U1150" s="75"/>
    </row>
    <row r="1151" spans="1:21">
      <c r="A1151" s="75"/>
      <c r="B1151" s="81" t="str">
        <f t="shared" si="8"/>
        <v>월</v>
      </c>
      <c r="C1151" s="81" t="str">
        <f t="shared" si="9"/>
        <v>26년 5월 4주차</v>
      </c>
      <c r="D1151" s="82">
        <v>46160</v>
      </c>
      <c r="E1151" s="76" t="s">
        <v>58</v>
      </c>
      <c r="F1151" s="83" t="s">
        <v>2</v>
      </c>
      <c r="G1151" s="75" t="s">
        <v>211</v>
      </c>
      <c r="H1151" s="76">
        <v>6</v>
      </c>
      <c r="I1151" s="84">
        <v>0</v>
      </c>
      <c r="J1151" s="85">
        <v>0</v>
      </c>
      <c r="K1151" s="75"/>
      <c r="L1151" s="75"/>
      <c r="M1151" s="75"/>
      <c r="N1151" s="75"/>
      <c r="O1151" s="75"/>
      <c r="P1151" s="75"/>
      <c r="Q1151" s="75"/>
      <c r="R1151" s="75"/>
      <c r="S1151" s="75"/>
      <c r="T1151" s="75"/>
      <c r="U1151" s="75"/>
    </row>
    <row r="1152" spans="1:21">
      <c r="A1152" s="75"/>
      <c r="B1152" s="81" t="str">
        <f t="shared" si="8"/>
        <v>월</v>
      </c>
      <c r="C1152" s="81" t="str">
        <f t="shared" si="9"/>
        <v>26년 5월 4주차</v>
      </c>
      <c r="D1152" s="82">
        <v>46160</v>
      </c>
      <c r="E1152" s="76" t="s">
        <v>58</v>
      </c>
      <c r="F1152" s="83" t="s">
        <v>2</v>
      </c>
      <c r="G1152" s="75" t="s">
        <v>237</v>
      </c>
      <c r="H1152" s="76">
        <v>5</v>
      </c>
      <c r="I1152" s="84">
        <v>0</v>
      </c>
      <c r="J1152" s="85">
        <v>0</v>
      </c>
      <c r="K1152" s="75"/>
      <c r="L1152" s="75"/>
      <c r="M1152" s="75"/>
      <c r="N1152" s="75"/>
      <c r="O1152" s="75"/>
      <c r="P1152" s="75"/>
      <c r="Q1152" s="75"/>
      <c r="R1152" s="75"/>
      <c r="S1152" s="75"/>
      <c r="T1152" s="75"/>
      <c r="U1152" s="75"/>
    </row>
    <row r="1153" spans="1:21">
      <c r="A1153" s="75"/>
      <c r="B1153" s="81" t="str">
        <f t="shared" si="8"/>
        <v>월</v>
      </c>
      <c r="C1153" s="81" t="str">
        <f t="shared" si="9"/>
        <v>26년 5월 4주차</v>
      </c>
      <c r="D1153" s="82">
        <v>46160</v>
      </c>
      <c r="E1153" s="76" t="s">
        <v>58</v>
      </c>
      <c r="F1153" s="83" t="s">
        <v>2</v>
      </c>
      <c r="G1153" s="75" t="s">
        <v>119</v>
      </c>
      <c r="H1153" s="76">
        <v>5</v>
      </c>
      <c r="I1153" s="84">
        <v>1</v>
      </c>
      <c r="J1153" s="85">
        <v>62100</v>
      </c>
      <c r="K1153" s="75"/>
      <c r="L1153" s="75"/>
      <c r="M1153" s="75"/>
      <c r="N1153" s="75"/>
      <c r="O1153" s="75"/>
      <c r="P1153" s="75"/>
      <c r="Q1153" s="75"/>
      <c r="R1153" s="75"/>
      <c r="S1153" s="75"/>
      <c r="T1153" s="75"/>
      <c r="U1153" s="75"/>
    </row>
    <row r="1154" spans="1:21">
      <c r="A1154" s="75"/>
      <c r="B1154" s="81" t="str">
        <f t="shared" si="8"/>
        <v>월</v>
      </c>
      <c r="C1154" s="81" t="str">
        <f t="shared" si="9"/>
        <v>26년 5월 4주차</v>
      </c>
      <c r="D1154" s="82">
        <v>46160</v>
      </c>
      <c r="E1154" s="76" t="s">
        <v>58</v>
      </c>
      <c r="F1154" s="83" t="s">
        <v>2</v>
      </c>
      <c r="G1154" s="75" t="s">
        <v>101</v>
      </c>
      <c r="H1154" s="76">
        <v>8</v>
      </c>
      <c r="I1154" s="84">
        <v>1</v>
      </c>
      <c r="J1154" s="85">
        <v>116100</v>
      </c>
      <c r="K1154" s="75"/>
      <c r="L1154" s="75"/>
      <c r="M1154" s="75"/>
      <c r="N1154" s="75"/>
      <c r="O1154" s="75"/>
      <c r="P1154" s="75"/>
      <c r="Q1154" s="75"/>
      <c r="R1154" s="75"/>
      <c r="S1154" s="75"/>
      <c r="T1154" s="75"/>
      <c r="U1154" s="75"/>
    </row>
    <row r="1155" spans="1:21">
      <c r="A1155" s="75"/>
      <c r="B1155" s="81" t="str">
        <f t="shared" si="8"/>
        <v>월</v>
      </c>
      <c r="C1155" s="81" t="str">
        <f t="shared" si="9"/>
        <v>26년 5월 4주차</v>
      </c>
      <c r="D1155" s="82">
        <v>46160</v>
      </c>
      <c r="E1155" s="76" t="s">
        <v>58</v>
      </c>
      <c r="F1155" s="83" t="s">
        <v>2</v>
      </c>
      <c r="G1155" s="75" t="s">
        <v>93</v>
      </c>
      <c r="H1155" s="76">
        <v>19</v>
      </c>
      <c r="I1155" s="84">
        <v>0</v>
      </c>
      <c r="J1155" s="85">
        <v>0</v>
      </c>
      <c r="K1155" s="75"/>
      <c r="L1155" s="75"/>
      <c r="M1155" s="75"/>
      <c r="N1155" s="75"/>
      <c r="O1155" s="75"/>
      <c r="P1155" s="75"/>
      <c r="Q1155" s="75"/>
      <c r="R1155" s="75"/>
      <c r="S1155" s="75"/>
      <c r="T1155" s="75"/>
      <c r="U1155" s="75"/>
    </row>
    <row r="1156" spans="1:21">
      <c r="A1156" s="75"/>
      <c r="B1156" s="81" t="str">
        <f t="shared" si="8"/>
        <v>월</v>
      </c>
      <c r="C1156" s="81" t="str">
        <f t="shared" si="9"/>
        <v>26년 5월 4주차</v>
      </c>
      <c r="D1156" s="82">
        <v>46160</v>
      </c>
      <c r="E1156" s="76" t="s">
        <v>58</v>
      </c>
      <c r="F1156" s="83" t="s">
        <v>2</v>
      </c>
      <c r="G1156" s="75" t="s">
        <v>142</v>
      </c>
      <c r="H1156" s="76">
        <v>2</v>
      </c>
      <c r="I1156" s="84">
        <v>0</v>
      </c>
      <c r="J1156" s="85">
        <v>0</v>
      </c>
      <c r="K1156" s="75"/>
      <c r="L1156" s="75"/>
      <c r="M1156" s="75"/>
      <c r="N1156" s="75"/>
      <c r="O1156" s="75"/>
      <c r="P1156" s="75"/>
      <c r="Q1156" s="75"/>
      <c r="R1156" s="75"/>
      <c r="S1156" s="75"/>
      <c r="T1156" s="75"/>
      <c r="U1156" s="75"/>
    </row>
    <row r="1157" spans="1:21">
      <c r="A1157" s="75"/>
      <c r="B1157" s="81" t="str">
        <f t="shared" si="8"/>
        <v>월</v>
      </c>
      <c r="C1157" s="81" t="str">
        <f t="shared" si="9"/>
        <v>26년 5월 4주차</v>
      </c>
      <c r="D1157" s="82">
        <v>46160</v>
      </c>
      <c r="E1157" s="76" t="s">
        <v>58</v>
      </c>
      <c r="F1157" s="83" t="s">
        <v>2</v>
      </c>
      <c r="G1157" s="75" t="s">
        <v>161</v>
      </c>
      <c r="H1157" s="76">
        <v>5</v>
      </c>
      <c r="I1157" s="84">
        <v>0</v>
      </c>
      <c r="J1157" s="85">
        <v>0</v>
      </c>
      <c r="K1157" s="75"/>
      <c r="L1157" s="75"/>
      <c r="M1157" s="75"/>
      <c r="N1157" s="75"/>
      <c r="O1157" s="75"/>
      <c r="P1157" s="75"/>
      <c r="Q1157" s="75"/>
      <c r="R1157" s="75"/>
      <c r="S1157" s="75"/>
      <c r="T1157" s="75"/>
      <c r="U1157" s="75"/>
    </row>
    <row r="1158" spans="1:21">
      <c r="A1158" s="75"/>
      <c r="B1158" s="81" t="str">
        <f t="shared" si="8"/>
        <v>월</v>
      </c>
      <c r="C1158" s="81" t="str">
        <f t="shared" si="9"/>
        <v>26년 5월 4주차</v>
      </c>
      <c r="D1158" s="82">
        <v>46160</v>
      </c>
      <c r="E1158" s="76" t="s">
        <v>58</v>
      </c>
      <c r="F1158" s="83" t="s">
        <v>2</v>
      </c>
      <c r="G1158" s="75" t="s">
        <v>156</v>
      </c>
      <c r="H1158" s="76">
        <v>0</v>
      </c>
      <c r="I1158" s="84">
        <v>1</v>
      </c>
      <c r="J1158" s="85">
        <v>119000</v>
      </c>
      <c r="K1158" s="75"/>
      <c r="L1158" s="75"/>
      <c r="M1158" s="75"/>
      <c r="N1158" s="75"/>
      <c r="O1158" s="75"/>
      <c r="P1158" s="75"/>
      <c r="Q1158" s="75"/>
      <c r="R1158" s="75"/>
      <c r="S1158" s="75"/>
      <c r="T1158" s="75"/>
      <c r="U1158" s="75"/>
    </row>
    <row r="1159" spans="1:21">
      <c r="A1159" s="75"/>
      <c r="B1159" s="81" t="str">
        <f t="shared" si="8"/>
        <v>월</v>
      </c>
      <c r="C1159" s="81" t="str">
        <f t="shared" si="9"/>
        <v>26년 5월 4주차</v>
      </c>
      <c r="D1159" s="82">
        <v>46160</v>
      </c>
      <c r="E1159" s="76" t="s">
        <v>58</v>
      </c>
      <c r="F1159" s="83" t="s">
        <v>2</v>
      </c>
      <c r="G1159" s="75" t="s">
        <v>192</v>
      </c>
      <c r="H1159" s="76">
        <v>0</v>
      </c>
      <c r="I1159" s="84">
        <v>1</v>
      </c>
      <c r="J1159" s="85">
        <v>59000</v>
      </c>
      <c r="K1159" s="75"/>
      <c r="L1159" s="75"/>
      <c r="M1159" s="75"/>
      <c r="N1159" s="75"/>
      <c r="O1159" s="75"/>
      <c r="P1159" s="75"/>
      <c r="Q1159" s="75"/>
      <c r="R1159" s="75"/>
      <c r="S1159" s="75"/>
      <c r="T1159" s="75"/>
      <c r="U1159" s="75"/>
    </row>
    <row r="1160" spans="1:21">
      <c r="A1160" s="75"/>
      <c r="B1160" s="81" t="str">
        <f t="shared" si="8"/>
        <v>월</v>
      </c>
      <c r="C1160" s="81" t="str">
        <f t="shared" si="9"/>
        <v>26년 5월 4주차</v>
      </c>
      <c r="D1160" s="82">
        <v>46160</v>
      </c>
      <c r="E1160" s="76" t="s">
        <v>58</v>
      </c>
      <c r="F1160" s="83" t="s">
        <v>2</v>
      </c>
      <c r="G1160" s="75" t="s">
        <v>108</v>
      </c>
      <c r="H1160" s="76">
        <v>1</v>
      </c>
      <c r="I1160" s="84">
        <v>1</v>
      </c>
      <c r="J1160" s="85">
        <v>152100</v>
      </c>
      <c r="K1160" s="75"/>
      <c r="L1160" s="75"/>
      <c r="M1160" s="75"/>
      <c r="N1160" s="75"/>
      <c r="O1160" s="75"/>
      <c r="P1160" s="75"/>
      <c r="Q1160" s="75"/>
      <c r="R1160" s="75"/>
      <c r="S1160" s="75"/>
      <c r="T1160" s="75"/>
      <c r="U1160" s="75"/>
    </row>
    <row r="1161" spans="1:21">
      <c r="A1161" s="75"/>
      <c r="B1161" s="81" t="str">
        <f t="shared" si="8"/>
        <v>월</v>
      </c>
      <c r="C1161" s="81" t="str">
        <f t="shared" si="9"/>
        <v>26년 5월 4주차</v>
      </c>
      <c r="D1161" s="82">
        <v>46160</v>
      </c>
      <c r="E1161" s="76" t="s">
        <v>58</v>
      </c>
      <c r="F1161" s="83" t="s">
        <v>2</v>
      </c>
      <c r="G1161" s="75" t="s">
        <v>212</v>
      </c>
      <c r="H1161" s="76">
        <v>7</v>
      </c>
      <c r="I1161" s="84">
        <v>0</v>
      </c>
      <c r="J1161" s="85">
        <v>0</v>
      </c>
      <c r="K1161" s="75"/>
      <c r="L1161" s="75"/>
      <c r="M1161" s="75"/>
      <c r="N1161" s="75"/>
      <c r="O1161" s="75"/>
      <c r="P1161" s="75"/>
      <c r="Q1161" s="75"/>
      <c r="R1161" s="75"/>
      <c r="S1161" s="75"/>
      <c r="T1161" s="75"/>
      <c r="U1161" s="75"/>
    </row>
    <row r="1162" spans="1:21">
      <c r="A1162" s="75"/>
      <c r="B1162" s="81" t="str">
        <f t="shared" si="8"/>
        <v>월</v>
      </c>
      <c r="C1162" s="81" t="str">
        <f t="shared" si="9"/>
        <v>26년 5월 4주차</v>
      </c>
      <c r="D1162" s="82">
        <v>46160</v>
      </c>
      <c r="E1162" s="76" t="s">
        <v>58</v>
      </c>
      <c r="F1162" s="83" t="s">
        <v>2</v>
      </c>
      <c r="G1162" s="75" t="s">
        <v>96</v>
      </c>
      <c r="H1162" s="76">
        <v>1</v>
      </c>
      <c r="I1162" s="84">
        <v>0</v>
      </c>
      <c r="J1162" s="85">
        <v>0</v>
      </c>
      <c r="K1162" s="75"/>
      <c r="L1162" s="75"/>
      <c r="M1162" s="75"/>
      <c r="N1162" s="75"/>
      <c r="O1162" s="75"/>
      <c r="P1162" s="75"/>
      <c r="Q1162" s="75"/>
      <c r="R1162" s="75"/>
      <c r="S1162" s="75"/>
      <c r="T1162" s="75"/>
      <c r="U1162" s="75"/>
    </row>
    <row r="1163" spans="1:21">
      <c r="A1163" s="75"/>
      <c r="B1163" s="81" t="str">
        <f t="shared" si="8"/>
        <v>월</v>
      </c>
      <c r="C1163" s="81" t="str">
        <f t="shared" si="9"/>
        <v>26년 5월 4주차</v>
      </c>
      <c r="D1163" s="82">
        <v>46160</v>
      </c>
      <c r="E1163" s="76" t="s">
        <v>58</v>
      </c>
      <c r="F1163" s="83" t="s">
        <v>2</v>
      </c>
      <c r="G1163" s="75" t="s">
        <v>118</v>
      </c>
      <c r="H1163" s="76">
        <v>5</v>
      </c>
      <c r="I1163" s="84">
        <v>0</v>
      </c>
      <c r="J1163" s="85">
        <v>0</v>
      </c>
      <c r="K1163" s="75"/>
      <c r="L1163" s="75"/>
      <c r="M1163" s="75"/>
      <c r="N1163" s="75"/>
      <c r="O1163" s="75"/>
      <c r="P1163" s="75"/>
      <c r="Q1163" s="75"/>
      <c r="R1163" s="75"/>
      <c r="S1163" s="75"/>
      <c r="T1163" s="75"/>
      <c r="U1163" s="75"/>
    </row>
    <row r="1164" spans="1:21">
      <c r="A1164" s="75"/>
      <c r="B1164" s="81" t="str">
        <f t="shared" si="8"/>
        <v>월</v>
      </c>
      <c r="C1164" s="81" t="str">
        <f t="shared" si="9"/>
        <v>26년 5월 4주차</v>
      </c>
      <c r="D1164" s="82">
        <v>46160</v>
      </c>
      <c r="E1164" s="76" t="s">
        <v>58</v>
      </c>
      <c r="F1164" s="83" t="s">
        <v>2</v>
      </c>
      <c r="G1164" s="75" t="s">
        <v>223</v>
      </c>
      <c r="H1164" s="76">
        <v>2</v>
      </c>
      <c r="I1164" s="84">
        <v>0</v>
      </c>
      <c r="J1164" s="85">
        <v>0</v>
      </c>
      <c r="K1164" s="75"/>
      <c r="L1164" s="75"/>
      <c r="M1164" s="75"/>
      <c r="N1164" s="75"/>
      <c r="O1164" s="75"/>
      <c r="P1164" s="75"/>
      <c r="Q1164" s="75"/>
      <c r="R1164" s="75"/>
      <c r="S1164" s="75"/>
      <c r="T1164" s="75"/>
      <c r="U1164" s="75"/>
    </row>
    <row r="1165" spans="1:21">
      <c r="A1165" s="75"/>
      <c r="B1165" s="81" t="str">
        <f t="shared" si="8"/>
        <v>월</v>
      </c>
      <c r="C1165" s="81" t="str">
        <f t="shared" si="9"/>
        <v>26년 5월 4주차</v>
      </c>
      <c r="D1165" s="82">
        <v>46160</v>
      </c>
      <c r="E1165" s="76" t="s">
        <v>58</v>
      </c>
      <c r="F1165" s="83" t="s">
        <v>2</v>
      </c>
      <c r="G1165" s="75" t="s">
        <v>140</v>
      </c>
      <c r="H1165" s="76">
        <v>5</v>
      </c>
      <c r="I1165" s="84">
        <v>0</v>
      </c>
      <c r="J1165" s="85">
        <v>0</v>
      </c>
      <c r="K1165" s="75"/>
      <c r="L1165" s="75"/>
      <c r="M1165" s="75"/>
      <c r="N1165" s="75"/>
      <c r="O1165" s="75"/>
      <c r="P1165" s="75"/>
      <c r="Q1165" s="75"/>
      <c r="R1165" s="75"/>
      <c r="S1165" s="75"/>
      <c r="T1165" s="75"/>
      <c r="U1165" s="75"/>
    </row>
    <row r="1166" spans="1:21">
      <c r="A1166" s="75"/>
      <c r="B1166" s="81" t="str">
        <f t="shared" si="8"/>
        <v>월</v>
      </c>
      <c r="C1166" s="81" t="str">
        <f t="shared" si="9"/>
        <v>26년 5월 4주차</v>
      </c>
      <c r="D1166" s="82">
        <v>46161</v>
      </c>
      <c r="E1166" s="76" t="s">
        <v>58</v>
      </c>
      <c r="F1166" s="83" t="s">
        <v>2</v>
      </c>
      <c r="G1166" s="75" t="s">
        <v>211</v>
      </c>
      <c r="H1166" s="76">
        <v>9</v>
      </c>
      <c r="I1166" s="84">
        <v>0</v>
      </c>
      <c r="J1166" s="85">
        <v>0</v>
      </c>
      <c r="K1166" s="75"/>
      <c r="L1166" s="75"/>
      <c r="M1166" s="75"/>
      <c r="N1166" s="75"/>
      <c r="O1166" s="75"/>
      <c r="P1166" s="75"/>
      <c r="Q1166" s="75"/>
      <c r="R1166" s="75"/>
      <c r="S1166" s="75"/>
      <c r="T1166" s="75"/>
      <c r="U1166" s="75"/>
    </row>
    <row r="1167" spans="1:21">
      <c r="A1167" s="75"/>
      <c r="B1167" s="81" t="str">
        <f t="shared" si="8"/>
        <v>월</v>
      </c>
      <c r="C1167" s="81" t="str">
        <f t="shared" si="9"/>
        <v>26년 5월 4주차</v>
      </c>
      <c r="D1167" s="82">
        <v>46161</v>
      </c>
      <c r="E1167" s="76" t="s">
        <v>58</v>
      </c>
      <c r="F1167" s="83" t="s">
        <v>2</v>
      </c>
      <c r="G1167" s="75" t="s">
        <v>209</v>
      </c>
      <c r="H1167" s="76">
        <v>11</v>
      </c>
      <c r="I1167" s="84">
        <v>0</v>
      </c>
      <c r="J1167" s="85">
        <v>0</v>
      </c>
      <c r="K1167" s="75"/>
      <c r="L1167" s="75"/>
      <c r="M1167" s="75"/>
      <c r="N1167" s="75"/>
      <c r="O1167" s="75"/>
      <c r="P1167" s="75"/>
      <c r="Q1167" s="75"/>
      <c r="R1167" s="75"/>
      <c r="S1167" s="75"/>
      <c r="T1167" s="75"/>
      <c r="U1167" s="75"/>
    </row>
    <row r="1168" spans="1:21">
      <c r="A1168" s="75"/>
      <c r="B1168" s="81" t="str">
        <f t="shared" si="8"/>
        <v>월</v>
      </c>
      <c r="C1168" s="81" t="str">
        <f t="shared" si="9"/>
        <v>26년 5월 4주차</v>
      </c>
      <c r="D1168" s="82">
        <v>46161</v>
      </c>
      <c r="E1168" s="76" t="s">
        <v>58</v>
      </c>
      <c r="F1168" s="83" t="s">
        <v>2</v>
      </c>
      <c r="G1168" s="75" t="s">
        <v>167</v>
      </c>
      <c r="H1168" s="76">
        <v>10</v>
      </c>
      <c r="I1168" s="84">
        <v>0</v>
      </c>
      <c r="J1168" s="85">
        <v>0</v>
      </c>
      <c r="K1168" s="75"/>
      <c r="L1168" s="75"/>
      <c r="M1168" s="75"/>
      <c r="N1168" s="75"/>
      <c r="O1168" s="75"/>
      <c r="P1168" s="75"/>
      <c r="Q1168" s="75"/>
      <c r="R1168" s="75"/>
      <c r="S1168" s="75"/>
      <c r="T1168" s="75"/>
      <c r="U1168" s="75"/>
    </row>
    <row r="1169" spans="1:21">
      <c r="A1169" s="75"/>
      <c r="B1169" s="81" t="str">
        <f t="shared" si="8"/>
        <v>월</v>
      </c>
      <c r="C1169" s="81" t="str">
        <f t="shared" si="9"/>
        <v>26년 5월 4주차</v>
      </c>
      <c r="D1169" s="82">
        <v>46161</v>
      </c>
      <c r="E1169" s="76" t="s">
        <v>58</v>
      </c>
      <c r="F1169" s="83" t="s">
        <v>2</v>
      </c>
      <c r="G1169" s="75" t="s">
        <v>118</v>
      </c>
      <c r="H1169" s="76">
        <v>1</v>
      </c>
      <c r="I1169" s="84">
        <v>0</v>
      </c>
      <c r="J1169" s="85">
        <v>0</v>
      </c>
      <c r="K1169" s="75"/>
      <c r="L1169" s="75"/>
      <c r="M1169" s="75"/>
      <c r="N1169" s="75"/>
      <c r="O1169" s="75"/>
      <c r="P1169" s="75"/>
      <c r="Q1169" s="75"/>
      <c r="R1169" s="75"/>
      <c r="S1169" s="75"/>
      <c r="T1169" s="75"/>
      <c r="U1169" s="75"/>
    </row>
    <row r="1170" spans="1:21">
      <c r="A1170" s="75"/>
      <c r="B1170" s="81" t="str">
        <f t="shared" si="8"/>
        <v>월</v>
      </c>
      <c r="C1170" s="81" t="str">
        <f t="shared" si="9"/>
        <v>26년 5월 4주차</v>
      </c>
      <c r="D1170" s="82">
        <v>46161</v>
      </c>
      <c r="E1170" s="76" t="s">
        <v>58</v>
      </c>
      <c r="F1170" s="83" t="s">
        <v>2</v>
      </c>
      <c r="G1170" s="75" t="s">
        <v>238</v>
      </c>
      <c r="H1170" s="76">
        <v>23</v>
      </c>
      <c r="I1170" s="84">
        <v>0</v>
      </c>
      <c r="J1170" s="85">
        <v>0</v>
      </c>
      <c r="K1170" s="75"/>
      <c r="L1170" s="75"/>
      <c r="M1170" s="75"/>
      <c r="N1170" s="75"/>
      <c r="O1170" s="75"/>
      <c r="P1170" s="75"/>
      <c r="Q1170" s="75"/>
      <c r="R1170" s="75"/>
      <c r="S1170" s="75"/>
      <c r="T1170" s="75"/>
      <c r="U1170" s="75"/>
    </row>
    <row r="1171" spans="1:21">
      <c r="A1171" s="75"/>
      <c r="B1171" s="81" t="str">
        <f t="shared" si="8"/>
        <v>월</v>
      </c>
      <c r="C1171" s="81" t="str">
        <f t="shared" si="9"/>
        <v>26년 5월 4주차</v>
      </c>
      <c r="D1171" s="82">
        <v>46161</v>
      </c>
      <c r="E1171" s="76" t="s">
        <v>58</v>
      </c>
      <c r="F1171" s="83" t="s">
        <v>2</v>
      </c>
      <c r="G1171" s="75" t="s">
        <v>239</v>
      </c>
      <c r="H1171" s="76">
        <v>6</v>
      </c>
      <c r="I1171" s="84">
        <v>0</v>
      </c>
      <c r="J1171" s="85">
        <v>0</v>
      </c>
      <c r="K1171" s="75"/>
      <c r="L1171" s="75"/>
      <c r="M1171" s="75"/>
      <c r="N1171" s="75"/>
      <c r="O1171" s="75"/>
      <c r="P1171" s="75"/>
      <c r="Q1171" s="75"/>
      <c r="R1171" s="75"/>
      <c r="S1171" s="75"/>
      <c r="T1171" s="75"/>
      <c r="U1171" s="75"/>
    </row>
    <row r="1172" spans="1:21">
      <c r="A1172" s="75"/>
      <c r="B1172" s="81" t="str">
        <f t="shared" si="8"/>
        <v>월</v>
      </c>
      <c r="C1172" s="81" t="str">
        <f t="shared" si="9"/>
        <v>26년 5월 4주차</v>
      </c>
      <c r="D1172" s="82">
        <v>46161</v>
      </c>
      <c r="E1172" s="76" t="s">
        <v>58</v>
      </c>
      <c r="F1172" s="83" t="s">
        <v>2</v>
      </c>
      <c r="G1172" s="75" t="s">
        <v>222</v>
      </c>
      <c r="H1172" s="76">
        <v>3</v>
      </c>
      <c r="I1172" s="84">
        <v>0</v>
      </c>
      <c r="J1172" s="85">
        <v>0</v>
      </c>
      <c r="K1172" s="75"/>
      <c r="L1172" s="75"/>
      <c r="M1172" s="75"/>
      <c r="N1172" s="75"/>
      <c r="O1172" s="75"/>
      <c r="P1172" s="75"/>
      <c r="Q1172" s="75"/>
      <c r="R1172" s="75"/>
      <c r="S1172" s="75"/>
      <c r="T1172" s="75"/>
      <c r="U1172" s="75"/>
    </row>
    <row r="1173" spans="1:21">
      <c r="A1173" s="75"/>
      <c r="B1173" s="81" t="str">
        <f t="shared" si="8"/>
        <v>월</v>
      </c>
      <c r="C1173" s="81" t="str">
        <f t="shared" si="9"/>
        <v>26년 5월 4주차</v>
      </c>
      <c r="D1173" s="82">
        <v>46161</v>
      </c>
      <c r="E1173" s="76" t="s">
        <v>58</v>
      </c>
      <c r="F1173" s="83" t="s">
        <v>2</v>
      </c>
      <c r="G1173" s="75" t="s">
        <v>214</v>
      </c>
      <c r="H1173" s="76">
        <v>23</v>
      </c>
      <c r="I1173" s="84">
        <v>0</v>
      </c>
      <c r="J1173" s="85">
        <v>0</v>
      </c>
      <c r="K1173" s="75"/>
      <c r="L1173" s="75"/>
      <c r="M1173" s="75"/>
      <c r="N1173" s="75"/>
      <c r="O1173" s="75"/>
      <c r="P1173" s="75"/>
      <c r="Q1173" s="75"/>
      <c r="R1173" s="75"/>
      <c r="S1173" s="75"/>
      <c r="T1173" s="75"/>
      <c r="U1173" s="75"/>
    </row>
    <row r="1174" spans="1:21">
      <c r="A1174" s="75"/>
      <c r="B1174" s="81" t="str">
        <f t="shared" si="8"/>
        <v>월</v>
      </c>
      <c r="C1174" s="81" t="str">
        <f t="shared" si="9"/>
        <v>26년 5월 4주차</v>
      </c>
      <c r="D1174" s="82">
        <v>46161</v>
      </c>
      <c r="E1174" s="76" t="s">
        <v>58</v>
      </c>
      <c r="F1174" s="83" t="s">
        <v>2</v>
      </c>
      <c r="G1174" s="75" t="s">
        <v>198</v>
      </c>
      <c r="H1174" s="76">
        <v>11</v>
      </c>
      <c r="I1174" s="84">
        <v>1</v>
      </c>
      <c r="J1174" s="85">
        <v>89000</v>
      </c>
      <c r="K1174" s="75"/>
      <c r="L1174" s="75"/>
      <c r="M1174" s="75"/>
      <c r="N1174" s="75"/>
      <c r="O1174" s="75"/>
      <c r="P1174" s="75"/>
      <c r="Q1174" s="75"/>
      <c r="R1174" s="75"/>
      <c r="S1174" s="75"/>
      <c r="T1174" s="75"/>
      <c r="U1174" s="75"/>
    </row>
    <row r="1175" spans="1:21">
      <c r="A1175" s="75"/>
      <c r="B1175" s="81" t="str">
        <f t="shared" si="8"/>
        <v>월</v>
      </c>
      <c r="C1175" s="81" t="str">
        <f t="shared" si="9"/>
        <v>26년 5월 4주차</v>
      </c>
      <c r="D1175" s="82">
        <v>46161</v>
      </c>
      <c r="E1175" s="76" t="s">
        <v>58</v>
      </c>
      <c r="F1175" s="83" t="s">
        <v>2</v>
      </c>
      <c r="G1175" s="75" t="s">
        <v>154</v>
      </c>
      <c r="H1175" s="76">
        <v>13</v>
      </c>
      <c r="I1175" s="84">
        <v>0</v>
      </c>
      <c r="J1175" s="85">
        <v>0</v>
      </c>
      <c r="K1175" s="75"/>
      <c r="L1175" s="75"/>
      <c r="M1175" s="75"/>
      <c r="N1175" s="75"/>
      <c r="O1175" s="75"/>
      <c r="P1175" s="75"/>
      <c r="Q1175" s="75"/>
      <c r="R1175" s="75"/>
      <c r="S1175" s="75"/>
      <c r="T1175" s="75"/>
      <c r="U1175" s="75"/>
    </row>
    <row r="1176" spans="1:21">
      <c r="A1176" s="75"/>
      <c r="B1176" s="81" t="str">
        <f t="shared" si="8"/>
        <v>월</v>
      </c>
      <c r="C1176" s="81" t="str">
        <f t="shared" si="9"/>
        <v>26년 5월 4주차</v>
      </c>
      <c r="D1176" s="82">
        <v>46161</v>
      </c>
      <c r="E1176" s="76" t="s">
        <v>58</v>
      </c>
      <c r="F1176" s="83" t="s">
        <v>2</v>
      </c>
      <c r="G1176" s="75" t="s">
        <v>177</v>
      </c>
      <c r="H1176" s="76">
        <v>5</v>
      </c>
      <c r="I1176" s="84">
        <v>0</v>
      </c>
      <c r="J1176" s="85">
        <v>0</v>
      </c>
      <c r="K1176" s="75"/>
      <c r="L1176" s="75"/>
      <c r="M1176" s="75"/>
      <c r="N1176" s="75"/>
      <c r="O1176" s="75"/>
      <c r="P1176" s="75"/>
      <c r="Q1176" s="75"/>
      <c r="R1176" s="75"/>
      <c r="S1176" s="75"/>
      <c r="T1176" s="75"/>
      <c r="U1176" s="75"/>
    </row>
    <row r="1177" spans="1:21">
      <c r="A1177" s="75"/>
      <c r="B1177" s="81" t="str">
        <f t="shared" si="8"/>
        <v>월</v>
      </c>
      <c r="C1177" s="81" t="str">
        <f t="shared" si="9"/>
        <v>26년 5월 4주차</v>
      </c>
      <c r="D1177" s="82">
        <v>46161</v>
      </c>
      <c r="E1177" s="76" t="s">
        <v>58</v>
      </c>
      <c r="F1177" s="83" t="s">
        <v>2</v>
      </c>
      <c r="G1177" s="75" t="s">
        <v>97</v>
      </c>
      <c r="H1177" s="76">
        <v>6</v>
      </c>
      <c r="I1177" s="84">
        <v>0</v>
      </c>
      <c r="J1177" s="85">
        <v>0</v>
      </c>
      <c r="K1177" s="75"/>
      <c r="L1177" s="75"/>
      <c r="M1177" s="75"/>
      <c r="N1177" s="75"/>
      <c r="O1177" s="75"/>
      <c r="P1177" s="75"/>
      <c r="Q1177" s="75"/>
      <c r="R1177" s="75"/>
      <c r="S1177" s="75"/>
      <c r="T1177" s="75"/>
      <c r="U1177" s="75"/>
    </row>
    <row r="1178" spans="1:21">
      <c r="A1178" s="75"/>
      <c r="B1178" s="81" t="str">
        <f t="shared" si="8"/>
        <v>월</v>
      </c>
      <c r="C1178" s="81" t="str">
        <f t="shared" si="9"/>
        <v>26년 5월 4주차</v>
      </c>
      <c r="D1178" s="82">
        <v>46161</v>
      </c>
      <c r="E1178" s="76" t="s">
        <v>58</v>
      </c>
      <c r="F1178" s="83" t="s">
        <v>2</v>
      </c>
      <c r="G1178" s="75" t="s">
        <v>144</v>
      </c>
      <c r="H1178" s="76">
        <v>5</v>
      </c>
      <c r="I1178" s="84">
        <v>0</v>
      </c>
      <c r="J1178" s="85">
        <v>0</v>
      </c>
      <c r="K1178" s="75"/>
      <c r="L1178" s="75"/>
      <c r="M1178" s="75"/>
      <c r="N1178" s="75"/>
      <c r="O1178" s="75"/>
      <c r="P1178" s="75"/>
      <c r="Q1178" s="75"/>
      <c r="R1178" s="75"/>
      <c r="S1178" s="75"/>
      <c r="T1178" s="75"/>
      <c r="U1178" s="75"/>
    </row>
    <row r="1179" spans="1:21">
      <c r="A1179" s="75"/>
      <c r="B1179" s="81" t="str">
        <f t="shared" si="8"/>
        <v>월</v>
      </c>
      <c r="C1179" s="81" t="str">
        <f t="shared" si="9"/>
        <v>26년 5월 4주차</v>
      </c>
      <c r="D1179" s="82">
        <v>46161</v>
      </c>
      <c r="E1179" s="76" t="s">
        <v>58</v>
      </c>
      <c r="F1179" s="83" t="s">
        <v>2</v>
      </c>
      <c r="G1179" s="75" t="s">
        <v>173</v>
      </c>
      <c r="H1179" s="76">
        <v>1</v>
      </c>
      <c r="I1179" s="84">
        <v>0</v>
      </c>
      <c r="J1179" s="85">
        <v>0</v>
      </c>
      <c r="K1179" s="75"/>
      <c r="L1179" s="75"/>
      <c r="M1179" s="75"/>
      <c r="N1179" s="75"/>
      <c r="O1179" s="75"/>
      <c r="P1179" s="75"/>
      <c r="Q1179" s="75"/>
      <c r="R1179" s="75"/>
      <c r="S1179" s="75"/>
      <c r="T1179" s="75"/>
      <c r="U1179" s="75"/>
    </row>
    <row r="1180" spans="1:21">
      <c r="A1180" s="75"/>
      <c r="B1180" s="81" t="str">
        <f t="shared" si="8"/>
        <v>월</v>
      </c>
      <c r="C1180" s="81" t="str">
        <f t="shared" si="9"/>
        <v>26년 5월 4주차</v>
      </c>
      <c r="D1180" s="82">
        <v>46161</v>
      </c>
      <c r="E1180" s="76" t="s">
        <v>58</v>
      </c>
      <c r="F1180" s="83" t="s">
        <v>2</v>
      </c>
      <c r="G1180" s="75" t="s">
        <v>240</v>
      </c>
      <c r="H1180" s="76">
        <v>2</v>
      </c>
      <c r="I1180" s="84">
        <v>0</v>
      </c>
      <c r="J1180" s="85">
        <v>0</v>
      </c>
      <c r="K1180" s="75"/>
      <c r="L1180" s="75"/>
      <c r="M1180" s="75"/>
      <c r="N1180" s="75"/>
      <c r="O1180" s="75"/>
      <c r="P1180" s="75"/>
      <c r="Q1180" s="75"/>
      <c r="R1180" s="75"/>
      <c r="S1180" s="75"/>
      <c r="T1180" s="75"/>
      <c r="U1180" s="75"/>
    </row>
    <row r="1181" spans="1:21">
      <c r="A1181" s="75"/>
      <c r="B1181" s="81" t="str">
        <f t="shared" si="8"/>
        <v>월</v>
      </c>
      <c r="C1181" s="81" t="str">
        <f t="shared" si="9"/>
        <v>26년 5월 4주차</v>
      </c>
      <c r="D1181" s="82">
        <v>46161</v>
      </c>
      <c r="E1181" s="76" t="s">
        <v>58</v>
      </c>
      <c r="F1181" s="83" t="s">
        <v>2</v>
      </c>
      <c r="G1181" s="75" t="s">
        <v>241</v>
      </c>
      <c r="H1181" s="76">
        <v>1</v>
      </c>
      <c r="I1181" s="84">
        <v>0</v>
      </c>
      <c r="J1181" s="85">
        <v>0</v>
      </c>
      <c r="K1181" s="75"/>
      <c r="L1181" s="75"/>
      <c r="M1181" s="75"/>
      <c r="N1181" s="75"/>
      <c r="O1181" s="75"/>
      <c r="P1181" s="75"/>
      <c r="Q1181" s="75"/>
      <c r="R1181" s="75"/>
      <c r="S1181" s="75"/>
      <c r="T1181" s="75"/>
      <c r="U1181" s="75"/>
    </row>
    <row r="1182" spans="1:21">
      <c r="A1182" s="75"/>
      <c r="B1182" s="81" t="str">
        <f t="shared" si="8"/>
        <v>월</v>
      </c>
      <c r="C1182" s="81" t="str">
        <f t="shared" si="9"/>
        <v>26년 5월 4주차</v>
      </c>
      <c r="D1182" s="82">
        <v>46161</v>
      </c>
      <c r="E1182" s="76" t="s">
        <v>58</v>
      </c>
      <c r="F1182" s="83" t="s">
        <v>2</v>
      </c>
      <c r="G1182" s="75" t="s">
        <v>230</v>
      </c>
      <c r="H1182" s="76">
        <v>2</v>
      </c>
      <c r="I1182" s="84">
        <v>0</v>
      </c>
      <c r="J1182" s="85">
        <v>0</v>
      </c>
      <c r="K1182" s="75"/>
      <c r="L1182" s="75"/>
      <c r="M1182" s="75"/>
      <c r="N1182" s="75"/>
      <c r="O1182" s="75"/>
      <c r="P1182" s="75"/>
      <c r="Q1182" s="75"/>
      <c r="R1182" s="75"/>
      <c r="S1182" s="75"/>
      <c r="T1182" s="75"/>
      <c r="U1182" s="75"/>
    </row>
    <row r="1183" spans="1:21">
      <c r="A1183" s="75"/>
      <c r="B1183" s="81" t="str">
        <f t="shared" si="8"/>
        <v>월</v>
      </c>
      <c r="C1183" s="81" t="str">
        <f t="shared" si="9"/>
        <v>26년 5월 4주차</v>
      </c>
      <c r="D1183" s="82">
        <v>46161</v>
      </c>
      <c r="E1183" s="76" t="s">
        <v>58</v>
      </c>
      <c r="F1183" s="83" t="s">
        <v>2</v>
      </c>
      <c r="G1183" s="75" t="s">
        <v>168</v>
      </c>
      <c r="H1183" s="76">
        <v>2</v>
      </c>
      <c r="I1183" s="84">
        <v>0</v>
      </c>
      <c r="J1183" s="85">
        <v>0</v>
      </c>
      <c r="K1183" s="75"/>
      <c r="L1183" s="75"/>
      <c r="M1183" s="75"/>
      <c r="N1183" s="75"/>
      <c r="O1183" s="75"/>
      <c r="P1183" s="75"/>
      <c r="Q1183" s="75"/>
      <c r="R1183" s="75"/>
      <c r="S1183" s="75"/>
      <c r="T1183" s="75"/>
      <c r="U1183" s="75"/>
    </row>
    <row r="1184" spans="1:21">
      <c r="A1184" s="75"/>
      <c r="B1184" s="81" t="str">
        <f t="shared" si="8"/>
        <v>월</v>
      </c>
      <c r="C1184" s="81" t="str">
        <f t="shared" si="9"/>
        <v>26년 5월 4주차</v>
      </c>
      <c r="D1184" s="82">
        <v>46161</v>
      </c>
      <c r="E1184" s="76" t="s">
        <v>58</v>
      </c>
      <c r="F1184" s="83" t="s">
        <v>2</v>
      </c>
      <c r="G1184" s="75" t="s">
        <v>96</v>
      </c>
      <c r="H1184" s="76">
        <v>2</v>
      </c>
      <c r="I1184" s="84">
        <v>1</v>
      </c>
      <c r="J1184" s="85">
        <v>86400</v>
      </c>
      <c r="K1184" s="75"/>
      <c r="L1184" s="75"/>
      <c r="M1184" s="75"/>
      <c r="N1184" s="75"/>
      <c r="O1184" s="75"/>
      <c r="P1184" s="75"/>
      <c r="Q1184" s="75"/>
      <c r="R1184" s="75"/>
      <c r="S1184" s="75"/>
      <c r="T1184" s="75"/>
      <c r="U1184" s="75"/>
    </row>
    <row r="1185" spans="1:21">
      <c r="A1185" s="75"/>
      <c r="B1185" s="81" t="str">
        <f t="shared" si="8"/>
        <v>월</v>
      </c>
      <c r="C1185" s="81" t="str">
        <f t="shared" si="9"/>
        <v>26년 5월 4주차</v>
      </c>
      <c r="D1185" s="82">
        <v>46161</v>
      </c>
      <c r="E1185" s="76" t="s">
        <v>58</v>
      </c>
      <c r="F1185" s="83" t="s">
        <v>2</v>
      </c>
      <c r="G1185" s="75" t="s">
        <v>93</v>
      </c>
      <c r="H1185" s="76">
        <v>3</v>
      </c>
      <c r="I1185" s="84">
        <v>1</v>
      </c>
      <c r="J1185" s="85">
        <v>139000</v>
      </c>
      <c r="K1185" s="75"/>
      <c r="L1185" s="75"/>
      <c r="M1185" s="75"/>
      <c r="N1185" s="75"/>
      <c r="O1185" s="75"/>
      <c r="P1185" s="75"/>
      <c r="Q1185" s="75"/>
      <c r="R1185" s="75"/>
      <c r="S1185" s="75"/>
      <c r="T1185" s="75"/>
      <c r="U1185" s="75"/>
    </row>
    <row r="1186" spans="1:21">
      <c r="A1186" s="75"/>
      <c r="B1186" s="81" t="str">
        <f t="shared" si="8"/>
        <v>월</v>
      </c>
      <c r="C1186" s="81" t="str">
        <f t="shared" si="9"/>
        <v>26년 5월 4주차</v>
      </c>
      <c r="D1186" s="82">
        <v>46161</v>
      </c>
      <c r="E1186" s="76" t="s">
        <v>58</v>
      </c>
      <c r="F1186" s="83" t="s">
        <v>2</v>
      </c>
      <c r="G1186" s="75" t="s">
        <v>142</v>
      </c>
      <c r="H1186" s="76">
        <v>15</v>
      </c>
      <c r="I1186" s="84">
        <v>2</v>
      </c>
      <c r="J1186" s="85">
        <v>78000</v>
      </c>
      <c r="K1186" s="75"/>
      <c r="L1186" s="75"/>
      <c r="M1186" s="75"/>
      <c r="N1186" s="75"/>
      <c r="O1186" s="75"/>
      <c r="P1186" s="75"/>
      <c r="Q1186" s="75"/>
      <c r="R1186" s="75"/>
      <c r="S1186" s="75"/>
      <c r="T1186" s="75"/>
      <c r="U1186" s="75"/>
    </row>
    <row r="1187" spans="1:21">
      <c r="A1187" s="75"/>
      <c r="B1187" s="81" t="str">
        <f t="shared" si="8"/>
        <v>월</v>
      </c>
      <c r="C1187" s="81" t="str">
        <f t="shared" si="9"/>
        <v>26년 5월 4주차</v>
      </c>
      <c r="D1187" s="82">
        <v>46161</v>
      </c>
      <c r="E1187" s="76" t="s">
        <v>58</v>
      </c>
      <c r="F1187" s="83" t="s">
        <v>2</v>
      </c>
      <c r="G1187" s="75" t="s">
        <v>111</v>
      </c>
      <c r="H1187" s="76">
        <v>1</v>
      </c>
      <c r="I1187" s="84">
        <v>0</v>
      </c>
      <c r="J1187" s="85">
        <v>0</v>
      </c>
      <c r="K1187" s="75"/>
      <c r="L1187" s="75"/>
      <c r="M1187" s="75"/>
      <c r="N1187" s="75"/>
      <c r="O1187" s="75"/>
      <c r="P1187" s="75"/>
      <c r="Q1187" s="75"/>
      <c r="R1187" s="75"/>
      <c r="S1187" s="75"/>
      <c r="T1187" s="75"/>
      <c r="U1187" s="75"/>
    </row>
    <row r="1188" spans="1:21">
      <c r="A1188" s="75"/>
      <c r="B1188" s="81" t="str">
        <f t="shared" si="8"/>
        <v>월</v>
      </c>
      <c r="C1188" s="81" t="str">
        <f t="shared" si="9"/>
        <v>26년 5월 4주차</v>
      </c>
      <c r="D1188" s="82">
        <v>46161</v>
      </c>
      <c r="E1188" s="76" t="s">
        <v>58</v>
      </c>
      <c r="F1188" s="83" t="s">
        <v>2</v>
      </c>
      <c r="G1188" s="75" t="s">
        <v>98</v>
      </c>
      <c r="H1188" s="76">
        <v>1</v>
      </c>
      <c r="I1188" s="84">
        <v>0</v>
      </c>
      <c r="J1188" s="85">
        <v>0</v>
      </c>
      <c r="K1188" s="75"/>
      <c r="L1188" s="75"/>
      <c r="M1188" s="75"/>
      <c r="N1188" s="75"/>
      <c r="O1188" s="75"/>
      <c r="P1188" s="75"/>
      <c r="Q1188" s="75"/>
      <c r="R1188" s="75"/>
      <c r="S1188" s="75"/>
      <c r="T1188" s="75"/>
      <c r="U1188" s="75"/>
    </row>
    <row r="1189" spans="1:21">
      <c r="A1189" s="75"/>
      <c r="B1189" s="81" t="str">
        <f t="shared" si="8"/>
        <v>월</v>
      </c>
      <c r="C1189" s="81" t="str">
        <f t="shared" si="9"/>
        <v>26년 5월 4주차</v>
      </c>
      <c r="D1189" s="82">
        <v>46161</v>
      </c>
      <c r="E1189" s="76" t="s">
        <v>58</v>
      </c>
      <c r="F1189" s="83" t="s">
        <v>2</v>
      </c>
      <c r="G1189" s="75" t="s">
        <v>105</v>
      </c>
      <c r="H1189" s="76">
        <v>0</v>
      </c>
      <c r="I1189" s="84">
        <v>1</v>
      </c>
      <c r="J1189" s="85">
        <v>62100</v>
      </c>
      <c r="K1189" s="75"/>
      <c r="L1189" s="75"/>
      <c r="M1189" s="75"/>
      <c r="N1189" s="75"/>
      <c r="O1189" s="75"/>
      <c r="P1189" s="75"/>
      <c r="Q1189" s="75"/>
      <c r="R1189" s="75"/>
      <c r="S1189" s="75"/>
      <c r="T1189" s="75"/>
      <c r="U1189" s="75"/>
    </row>
    <row r="1190" spans="1:21">
      <c r="A1190" s="75"/>
      <c r="B1190" s="81" t="str">
        <f t="shared" si="8"/>
        <v>월</v>
      </c>
      <c r="C1190" s="81" t="str">
        <f t="shared" si="9"/>
        <v>26년 5월 4주차</v>
      </c>
      <c r="D1190" s="82">
        <v>46161</v>
      </c>
      <c r="E1190" s="76" t="s">
        <v>58</v>
      </c>
      <c r="F1190" s="83" t="s">
        <v>2</v>
      </c>
      <c r="G1190" s="75" t="s">
        <v>178</v>
      </c>
      <c r="H1190" s="76">
        <v>1</v>
      </c>
      <c r="I1190" s="84">
        <v>1</v>
      </c>
      <c r="J1190" s="85">
        <v>27550</v>
      </c>
      <c r="K1190" s="75"/>
      <c r="L1190" s="75"/>
      <c r="M1190" s="75"/>
      <c r="N1190" s="75"/>
      <c r="O1190" s="75"/>
      <c r="P1190" s="75"/>
      <c r="Q1190" s="75"/>
      <c r="R1190" s="75"/>
      <c r="S1190" s="75"/>
      <c r="T1190" s="75"/>
      <c r="U1190" s="75"/>
    </row>
    <row r="1191" spans="1:21">
      <c r="A1191" s="75"/>
      <c r="B1191" s="81" t="str">
        <f t="shared" si="8"/>
        <v>월</v>
      </c>
      <c r="C1191" s="81" t="str">
        <f t="shared" si="9"/>
        <v>26년 5월 4주차</v>
      </c>
      <c r="D1191" s="82">
        <v>46161</v>
      </c>
      <c r="E1191" s="76" t="s">
        <v>58</v>
      </c>
      <c r="F1191" s="83" t="s">
        <v>2</v>
      </c>
      <c r="G1191" s="75" t="s">
        <v>109</v>
      </c>
      <c r="H1191" s="76">
        <v>5</v>
      </c>
      <c r="I1191" s="84">
        <v>0</v>
      </c>
      <c r="J1191" s="85">
        <v>0</v>
      </c>
      <c r="K1191" s="75"/>
      <c r="L1191" s="75"/>
      <c r="M1191" s="75"/>
      <c r="N1191" s="75"/>
      <c r="O1191" s="75"/>
      <c r="P1191" s="75"/>
      <c r="Q1191" s="75"/>
      <c r="R1191" s="75"/>
      <c r="S1191" s="75"/>
      <c r="T1191" s="75"/>
      <c r="U1191" s="75"/>
    </row>
    <row r="1192" spans="1:21">
      <c r="A1192" s="75"/>
      <c r="B1192" s="81" t="str">
        <f t="shared" si="8"/>
        <v>월</v>
      </c>
      <c r="C1192" s="81" t="str">
        <f t="shared" si="9"/>
        <v>26년 5월 4주차</v>
      </c>
      <c r="D1192" s="82">
        <v>46161</v>
      </c>
      <c r="E1192" s="76" t="s">
        <v>58</v>
      </c>
      <c r="F1192" s="83" t="s">
        <v>2</v>
      </c>
      <c r="G1192" s="75" t="s">
        <v>242</v>
      </c>
      <c r="H1192" s="76">
        <v>1</v>
      </c>
      <c r="I1192" s="84">
        <v>0</v>
      </c>
      <c r="J1192" s="85">
        <v>0</v>
      </c>
      <c r="K1192" s="75"/>
      <c r="L1192" s="75"/>
      <c r="M1192" s="75"/>
      <c r="N1192" s="75"/>
      <c r="O1192" s="75"/>
      <c r="P1192" s="75"/>
      <c r="Q1192" s="75"/>
      <c r="R1192" s="75"/>
      <c r="S1192" s="75"/>
      <c r="T1192" s="75"/>
      <c r="U1192" s="75"/>
    </row>
    <row r="1193" spans="1:21">
      <c r="A1193" s="75"/>
      <c r="B1193" s="81" t="str">
        <f t="shared" si="8"/>
        <v>월</v>
      </c>
      <c r="C1193" s="81" t="str">
        <f t="shared" si="9"/>
        <v>26년 5월 4주차</v>
      </c>
      <c r="D1193" s="82">
        <v>46161</v>
      </c>
      <c r="E1193" s="76" t="s">
        <v>58</v>
      </c>
      <c r="F1193" s="83" t="s">
        <v>2</v>
      </c>
      <c r="G1193" s="75" t="s">
        <v>101</v>
      </c>
      <c r="H1193" s="76">
        <v>2</v>
      </c>
      <c r="I1193" s="84">
        <v>0</v>
      </c>
      <c r="J1193" s="85">
        <v>0</v>
      </c>
      <c r="K1193" s="75"/>
      <c r="L1193" s="75"/>
      <c r="M1193" s="75"/>
      <c r="N1193" s="75"/>
      <c r="O1193" s="75"/>
      <c r="P1193" s="75"/>
      <c r="Q1193" s="75"/>
      <c r="R1193" s="75"/>
      <c r="S1193" s="75"/>
      <c r="T1193" s="75"/>
      <c r="U1193" s="75"/>
    </row>
    <row r="1194" spans="1:21">
      <c r="A1194" s="75"/>
      <c r="B1194" s="81" t="str">
        <f t="shared" si="8"/>
        <v>월</v>
      </c>
      <c r="C1194" s="81" t="str">
        <f t="shared" si="9"/>
        <v>26년 5월 4주차</v>
      </c>
      <c r="D1194" s="82">
        <v>46161</v>
      </c>
      <c r="E1194" s="76" t="s">
        <v>58</v>
      </c>
      <c r="F1194" s="83" t="s">
        <v>2</v>
      </c>
      <c r="G1194" s="75" t="s">
        <v>92</v>
      </c>
      <c r="H1194" s="76">
        <v>2</v>
      </c>
      <c r="I1194" s="84">
        <v>0</v>
      </c>
      <c r="J1194" s="85">
        <v>0</v>
      </c>
      <c r="K1194" s="75"/>
      <c r="L1194" s="75"/>
      <c r="M1194" s="75"/>
      <c r="N1194" s="75"/>
      <c r="O1194" s="75"/>
      <c r="P1194" s="75"/>
      <c r="Q1194" s="75"/>
      <c r="R1194" s="75"/>
      <c r="S1194" s="75"/>
      <c r="T1194" s="75"/>
      <c r="U1194" s="75"/>
    </row>
    <row r="1195" spans="1:21">
      <c r="A1195" s="75"/>
      <c r="B1195" s="81" t="str">
        <f t="shared" si="8"/>
        <v>월</v>
      </c>
      <c r="C1195" s="81" t="str">
        <f t="shared" si="9"/>
        <v>26년 5월 4주차</v>
      </c>
      <c r="D1195" s="82">
        <v>46161</v>
      </c>
      <c r="E1195" s="76" t="s">
        <v>58</v>
      </c>
      <c r="F1195" s="83" t="s">
        <v>2</v>
      </c>
      <c r="G1195" s="75" t="s">
        <v>108</v>
      </c>
      <c r="H1195" s="76">
        <v>5</v>
      </c>
      <c r="I1195" s="84">
        <v>0</v>
      </c>
      <c r="J1195" s="85">
        <v>0</v>
      </c>
      <c r="K1195" s="75"/>
      <c r="L1195" s="75"/>
      <c r="M1195" s="75"/>
      <c r="N1195" s="75"/>
      <c r="O1195" s="75"/>
      <c r="P1195" s="75"/>
      <c r="Q1195" s="75"/>
      <c r="R1195" s="75"/>
      <c r="S1195" s="75"/>
      <c r="T1195" s="75"/>
      <c r="U1195" s="75"/>
    </row>
    <row r="1196" spans="1:21">
      <c r="A1196" s="75"/>
      <c r="B1196" s="81" t="str">
        <f t="shared" si="8"/>
        <v>월</v>
      </c>
      <c r="C1196" s="81" t="str">
        <f t="shared" si="9"/>
        <v>26년 5월 4주차</v>
      </c>
      <c r="D1196" s="82">
        <v>46161</v>
      </c>
      <c r="E1196" s="76" t="s">
        <v>58</v>
      </c>
      <c r="F1196" s="83" t="s">
        <v>2</v>
      </c>
      <c r="G1196" s="75" t="s">
        <v>99</v>
      </c>
      <c r="H1196" s="76">
        <v>3</v>
      </c>
      <c r="I1196" s="84">
        <v>0</v>
      </c>
      <c r="J1196" s="85">
        <v>0</v>
      </c>
      <c r="K1196" s="75"/>
      <c r="L1196" s="75"/>
      <c r="M1196" s="75"/>
      <c r="N1196" s="75"/>
      <c r="O1196" s="75"/>
      <c r="P1196" s="75"/>
      <c r="Q1196" s="75"/>
      <c r="R1196" s="75"/>
      <c r="S1196" s="75"/>
      <c r="T1196" s="75"/>
      <c r="U1196" s="75"/>
    </row>
    <row r="1197" spans="1:21">
      <c r="A1197" s="75"/>
      <c r="B1197" s="81" t="str">
        <f t="shared" si="8"/>
        <v>월</v>
      </c>
      <c r="C1197" s="81" t="str">
        <f t="shared" si="9"/>
        <v>26년 5월 4주차</v>
      </c>
      <c r="D1197" s="82">
        <v>46161</v>
      </c>
      <c r="E1197" s="76" t="s">
        <v>58</v>
      </c>
      <c r="F1197" s="83" t="s">
        <v>2</v>
      </c>
      <c r="G1197" s="75" t="s">
        <v>216</v>
      </c>
      <c r="H1197" s="76">
        <v>1</v>
      </c>
      <c r="I1197" s="84">
        <v>0</v>
      </c>
      <c r="J1197" s="85">
        <v>0</v>
      </c>
      <c r="K1197" s="75"/>
      <c r="L1197" s="75"/>
      <c r="M1197" s="75"/>
      <c r="N1197" s="75"/>
      <c r="O1197" s="75"/>
      <c r="P1197" s="75"/>
      <c r="Q1197" s="75"/>
      <c r="R1197" s="75"/>
      <c r="S1197" s="75"/>
      <c r="T1197" s="75"/>
      <c r="U1197" s="75"/>
    </row>
    <row r="1198" spans="1:21">
      <c r="A1198" s="75"/>
      <c r="B1198" s="81" t="str">
        <f t="shared" si="8"/>
        <v>월</v>
      </c>
      <c r="C1198" s="81" t="str">
        <f t="shared" si="9"/>
        <v>26년 5월 4주차</v>
      </c>
      <c r="D1198" s="82">
        <v>46162</v>
      </c>
      <c r="E1198" s="76" t="s">
        <v>58</v>
      </c>
      <c r="F1198" s="83" t="s">
        <v>2</v>
      </c>
      <c r="G1198" s="75" t="s">
        <v>222</v>
      </c>
      <c r="H1198" s="76">
        <v>1</v>
      </c>
      <c r="I1198" s="84">
        <v>1</v>
      </c>
      <c r="J1198" s="85">
        <v>96000</v>
      </c>
      <c r="K1198" s="75"/>
      <c r="L1198" s="75"/>
      <c r="M1198" s="75"/>
      <c r="N1198" s="75"/>
      <c r="O1198" s="75"/>
      <c r="P1198" s="75"/>
      <c r="Q1198" s="75"/>
      <c r="R1198" s="75"/>
      <c r="S1198" s="75"/>
      <c r="T1198" s="75"/>
      <c r="U1198" s="75"/>
    </row>
    <row r="1199" spans="1:21">
      <c r="A1199" s="75"/>
      <c r="B1199" s="81" t="str">
        <f t="shared" si="8"/>
        <v>월</v>
      </c>
      <c r="C1199" s="81" t="str">
        <f t="shared" si="9"/>
        <v>26년 5월 4주차</v>
      </c>
      <c r="D1199" s="82">
        <v>46162</v>
      </c>
      <c r="E1199" s="76" t="s">
        <v>58</v>
      </c>
      <c r="F1199" s="83" t="s">
        <v>2</v>
      </c>
      <c r="G1199" s="75" t="s">
        <v>211</v>
      </c>
      <c r="H1199" s="76">
        <v>8</v>
      </c>
      <c r="I1199" s="84">
        <v>1</v>
      </c>
      <c r="J1199" s="85">
        <v>39000</v>
      </c>
      <c r="K1199" s="75"/>
      <c r="L1199" s="75"/>
      <c r="M1199" s="75"/>
      <c r="N1199" s="75"/>
      <c r="O1199" s="75"/>
      <c r="P1199" s="75"/>
      <c r="Q1199" s="75"/>
      <c r="R1199" s="75"/>
      <c r="S1199" s="75"/>
      <c r="T1199" s="75"/>
      <c r="U1199" s="75"/>
    </row>
    <row r="1200" spans="1:21">
      <c r="A1200" s="75"/>
      <c r="B1200" s="81" t="str">
        <f t="shared" si="8"/>
        <v>월</v>
      </c>
      <c r="C1200" s="81" t="str">
        <f t="shared" si="9"/>
        <v>26년 5월 4주차</v>
      </c>
      <c r="D1200" s="82">
        <v>46162</v>
      </c>
      <c r="E1200" s="76" t="s">
        <v>58</v>
      </c>
      <c r="F1200" s="83" t="s">
        <v>2</v>
      </c>
      <c r="G1200" s="75" t="s">
        <v>173</v>
      </c>
      <c r="H1200" s="76">
        <v>7</v>
      </c>
      <c r="I1200" s="84">
        <v>0</v>
      </c>
      <c r="J1200" s="85">
        <v>0</v>
      </c>
      <c r="K1200" s="75"/>
      <c r="L1200" s="75"/>
      <c r="M1200" s="75"/>
      <c r="N1200" s="75"/>
      <c r="O1200" s="75"/>
      <c r="P1200" s="75"/>
      <c r="Q1200" s="75"/>
      <c r="R1200" s="75"/>
      <c r="S1200" s="75"/>
      <c r="T1200" s="75"/>
      <c r="U1200" s="75"/>
    </row>
    <row r="1201" spans="1:21">
      <c r="A1201" s="75"/>
      <c r="B1201" s="81" t="str">
        <f t="shared" si="8"/>
        <v>월</v>
      </c>
      <c r="C1201" s="81" t="str">
        <f t="shared" si="9"/>
        <v>26년 5월 4주차</v>
      </c>
      <c r="D1201" s="82">
        <v>46162</v>
      </c>
      <c r="E1201" s="76" t="s">
        <v>58</v>
      </c>
      <c r="F1201" s="83" t="s">
        <v>2</v>
      </c>
      <c r="G1201" s="75" t="s">
        <v>216</v>
      </c>
      <c r="H1201" s="76">
        <v>6</v>
      </c>
      <c r="I1201" s="84">
        <v>0</v>
      </c>
      <c r="J1201" s="85">
        <v>0</v>
      </c>
      <c r="K1201" s="75"/>
      <c r="L1201" s="75"/>
      <c r="M1201" s="75"/>
      <c r="N1201" s="75"/>
      <c r="O1201" s="75"/>
      <c r="P1201" s="75"/>
      <c r="Q1201" s="75"/>
      <c r="R1201" s="75"/>
      <c r="S1201" s="75"/>
      <c r="T1201" s="75"/>
      <c r="U1201" s="75"/>
    </row>
    <row r="1202" spans="1:21">
      <c r="A1202" s="75"/>
      <c r="B1202" s="81" t="str">
        <f t="shared" si="8"/>
        <v>월</v>
      </c>
      <c r="C1202" s="81" t="str">
        <f t="shared" si="9"/>
        <v>26년 5월 4주차</v>
      </c>
      <c r="D1202" s="82">
        <v>46162</v>
      </c>
      <c r="E1202" s="76" t="s">
        <v>58</v>
      </c>
      <c r="F1202" s="83" t="s">
        <v>2</v>
      </c>
      <c r="G1202" s="75" t="s">
        <v>219</v>
      </c>
      <c r="H1202" s="76">
        <v>2</v>
      </c>
      <c r="I1202" s="84">
        <v>0</v>
      </c>
      <c r="J1202" s="85">
        <v>0</v>
      </c>
      <c r="K1202" s="75"/>
      <c r="L1202" s="75"/>
      <c r="M1202" s="75"/>
      <c r="N1202" s="75"/>
      <c r="O1202" s="75"/>
      <c r="P1202" s="75"/>
      <c r="Q1202" s="75"/>
      <c r="R1202" s="75"/>
      <c r="S1202" s="75"/>
      <c r="T1202" s="75"/>
      <c r="U1202" s="75"/>
    </row>
    <row r="1203" spans="1:21">
      <c r="A1203" s="75"/>
      <c r="B1203" s="81" t="str">
        <f t="shared" si="8"/>
        <v>월</v>
      </c>
      <c r="C1203" s="81" t="str">
        <f t="shared" si="9"/>
        <v>26년 5월 4주차</v>
      </c>
      <c r="D1203" s="82">
        <v>46162</v>
      </c>
      <c r="E1203" s="76" t="s">
        <v>58</v>
      </c>
      <c r="F1203" s="83" t="s">
        <v>2</v>
      </c>
      <c r="G1203" s="75" t="s">
        <v>162</v>
      </c>
      <c r="H1203" s="76">
        <v>15</v>
      </c>
      <c r="I1203" s="84">
        <v>0</v>
      </c>
      <c r="J1203" s="85">
        <v>0</v>
      </c>
      <c r="K1203" s="75"/>
      <c r="L1203" s="75"/>
      <c r="M1203" s="75"/>
      <c r="N1203" s="75"/>
      <c r="O1203" s="75"/>
      <c r="P1203" s="75"/>
      <c r="Q1203" s="75"/>
      <c r="R1203" s="75"/>
      <c r="S1203" s="75"/>
      <c r="T1203" s="75"/>
      <c r="U1203" s="75"/>
    </row>
    <row r="1204" spans="1:21">
      <c r="A1204" s="75"/>
      <c r="B1204" s="81" t="str">
        <f t="shared" si="8"/>
        <v>월</v>
      </c>
      <c r="C1204" s="81" t="str">
        <f t="shared" si="9"/>
        <v>26년 5월 4주차</v>
      </c>
      <c r="D1204" s="82">
        <v>46162</v>
      </c>
      <c r="E1204" s="76" t="s">
        <v>58</v>
      </c>
      <c r="F1204" s="83" t="s">
        <v>2</v>
      </c>
      <c r="G1204" s="75" t="s">
        <v>214</v>
      </c>
      <c r="H1204" s="76">
        <v>28</v>
      </c>
      <c r="I1204" s="84">
        <v>0</v>
      </c>
      <c r="J1204" s="85">
        <v>0</v>
      </c>
      <c r="K1204" s="75"/>
      <c r="L1204" s="75"/>
      <c r="M1204" s="75"/>
      <c r="N1204" s="75"/>
      <c r="O1204" s="75"/>
      <c r="P1204" s="75"/>
      <c r="Q1204" s="75"/>
      <c r="R1204" s="75"/>
      <c r="S1204" s="75"/>
      <c r="T1204" s="75"/>
      <c r="U1204" s="75"/>
    </row>
    <row r="1205" spans="1:21">
      <c r="A1205" s="75"/>
      <c r="B1205" s="81" t="str">
        <f t="shared" si="8"/>
        <v>월</v>
      </c>
      <c r="C1205" s="81" t="str">
        <f t="shared" si="9"/>
        <v>26년 5월 4주차</v>
      </c>
      <c r="D1205" s="82">
        <v>46162</v>
      </c>
      <c r="E1205" s="76" t="s">
        <v>58</v>
      </c>
      <c r="F1205" s="83" t="s">
        <v>2</v>
      </c>
      <c r="G1205" s="75" t="s">
        <v>212</v>
      </c>
      <c r="H1205" s="76">
        <v>17</v>
      </c>
      <c r="I1205" s="84">
        <v>0</v>
      </c>
      <c r="J1205" s="85">
        <v>0</v>
      </c>
      <c r="K1205" s="75"/>
      <c r="L1205" s="75"/>
      <c r="M1205" s="75"/>
      <c r="N1205" s="75"/>
      <c r="O1205" s="75"/>
      <c r="P1205" s="75"/>
      <c r="Q1205" s="75"/>
      <c r="R1205" s="75"/>
      <c r="S1205" s="75"/>
      <c r="T1205" s="75"/>
      <c r="U1205" s="75"/>
    </row>
    <row r="1206" spans="1:21">
      <c r="A1206" s="75"/>
      <c r="B1206" s="81" t="str">
        <f t="shared" si="8"/>
        <v>월</v>
      </c>
      <c r="C1206" s="81" t="str">
        <f t="shared" si="9"/>
        <v>26년 5월 4주차</v>
      </c>
      <c r="D1206" s="82">
        <v>46162</v>
      </c>
      <c r="E1206" s="76" t="s">
        <v>58</v>
      </c>
      <c r="F1206" s="83" t="s">
        <v>2</v>
      </c>
      <c r="G1206" s="75" t="s">
        <v>108</v>
      </c>
      <c r="H1206" s="76">
        <v>7</v>
      </c>
      <c r="I1206" s="84">
        <v>1</v>
      </c>
      <c r="J1206" s="85">
        <v>152100</v>
      </c>
      <c r="K1206" s="75"/>
      <c r="L1206" s="75"/>
      <c r="M1206" s="75"/>
      <c r="N1206" s="75"/>
      <c r="O1206" s="75"/>
      <c r="P1206" s="75"/>
      <c r="Q1206" s="75"/>
      <c r="R1206" s="75"/>
      <c r="S1206" s="75"/>
      <c r="T1206" s="75"/>
      <c r="U1206" s="75"/>
    </row>
    <row r="1207" spans="1:21">
      <c r="A1207" s="75"/>
      <c r="B1207" s="81" t="str">
        <f t="shared" si="8"/>
        <v>월</v>
      </c>
      <c r="C1207" s="81" t="str">
        <f t="shared" si="9"/>
        <v>26년 5월 4주차</v>
      </c>
      <c r="D1207" s="82">
        <v>46162</v>
      </c>
      <c r="E1207" s="76" t="s">
        <v>58</v>
      </c>
      <c r="F1207" s="83" t="s">
        <v>2</v>
      </c>
      <c r="G1207" s="75" t="s">
        <v>143</v>
      </c>
      <c r="H1207" s="76">
        <v>5</v>
      </c>
      <c r="I1207" s="84">
        <v>0</v>
      </c>
      <c r="J1207" s="85">
        <v>0</v>
      </c>
      <c r="K1207" s="75"/>
      <c r="L1207" s="75"/>
      <c r="M1207" s="75"/>
      <c r="N1207" s="75"/>
      <c r="O1207" s="75"/>
      <c r="P1207" s="75"/>
      <c r="Q1207" s="75"/>
      <c r="R1207" s="75"/>
      <c r="S1207" s="75"/>
      <c r="T1207" s="75"/>
      <c r="U1207" s="75"/>
    </row>
    <row r="1208" spans="1:21">
      <c r="A1208" s="75"/>
      <c r="B1208" s="81" t="str">
        <f t="shared" si="8"/>
        <v>월</v>
      </c>
      <c r="C1208" s="81" t="str">
        <f t="shared" si="9"/>
        <v>26년 5월 4주차</v>
      </c>
      <c r="D1208" s="82">
        <v>46162</v>
      </c>
      <c r="E1208" s="76" t="s">
        <v>58</v>
      </c>
      <c r="F1208" s="83" t="s">
        <v>2</v>
      </c>
      <c r="G1208" s="75" t="s">
        <v>111</v>
      </c>
      <c r="H1208" s="76">
        <v>2</v>
      </c>
      <c r="I1208" s="84">
        <v>0</v>
      </c>
      <c r="J1208" s="85">
        <v>0</v>
      </c>
      <c r="K1208" s="75"/>
      <c r="L1208" s="75"/>
      <c r="M1208" s="75"/>
      <c r="N1208" s="75"/>
      <c r="O1208" s="75"/>
      <c r="P1208" s="75"/>
      <c r="Q1208" s="75"/>
      <c r="R1208" s="75"/>
      <c r="S1208" s="75"/>
      <c r="T1208" s="75"/>
      <c r="U1208" s="75"/>
    </row>
    <row r="1209" spans="1:21">
      <c r="A1209" s="75"/>
      <c r="B1209" s="81" t="str">
        <f t="shared" si="8"/>
        <v>월</v>
      </c>
      <c r="C1209" s="81" t="str">
        <f t="shared" si="9"/>
        <v>26년 5월 4주차</v>
      </c>
      <c r="D1209" s="82">
        <v>46162</v>
      </c>
      <c r="E1209" s="76" t="s">
        <v>58</v>
      </c>
      <c r="F1209" s="83" t="s">
        <v>2</v>
      </c>
      <c r="G1209" s="75" t="s">
        <v>109</v>
      </c>
      <c r="H1209" s="76">
        <v>1</v>
      </c>
      <c r="I1209" s="84">
        <v>1</v>
      </c>
      <c r="J1209" s="85">
        <v>116100</v>
      </c>
      <c r="K1209" s="75"/>
      <c r="L1209" s="75"/>
      <c r="M1209" s="75"/>
      <c r="N1209" s="75"/>
      <c r="O1209" s="75"/>
      <c r="P1209" s="75"/>
      <c r="Q1209" s="75"/>
      <c r="R1209" s="75"/>
      <c r="S1209" s="75"/>
      <c r="T1209" s="75"/>
      <c r="U1209" s="75"/>
    </row>
    <row r="1210" spans="1:21">
      <c r="A1210" s="75"/>
      <c r="B1210" s="81" t="str">
        <f t="shared" si="8"/>
        <v>월</v>
      </c>
      <c r="C1210" s="81" t="str">
        <f t="shared" si="9"/>
        <v>26년 5월 4주차</v>
      </c>
      <c r="D1210" s="82">
        <v>46162</v>
      </c>
      <c r="E1210" s="76" t="s">
        <v>58</v>
      </c>
      <c r="F1210" s="83" t="s">
        <v>2</v>
      </c>
      <c r="G1210" s="75" t="s">
        <v>118</v>
      </c>
      <c r="H1210" s="76">
        <v>2</v>
      </c>
      <c r="I1210" s="84">
        <v>1</v>
      </c>
      <c r="J1210" s="85">
        <v>62100</v>
      </c>
      <c r="K1210" s="75"/>
      <c r="L1210" s="75"/>
      <c r="M1210" s="75"/>
      <c r="N1210" s="75"/>
      <c r="O1210" s="75"/>
      <c r="P1210" s="75"/>
      <c r="Q1210" s="75"/>
      <c r="R1210" s="75"/>
      <c r="S1210" s="75"/>
      <c r="T1210" s="75"/>
      <c r="U1210" s="75"/>
    </row>
    <row r="1211" spans="1:21">
      <c r="A1211" s="75"/>
      <c r="B1211" s="81" t="str">
        <f t="shared" si="8"/>
        <v>월</v>
      </c>
      <c r="C1211" s="81" t="str">
        <f t="shared" si="9"/>
        <v>26년 5월 4주차</v>
      </c>
      <c r="D1211" s="82">
        <v>46162</v>
      </c>
      <c r="E1211" s="76" t="s">
        <v>58</v>
      </c>
      <c r="F1211" s="83" t="s">
        <v>2</v>
      </c>
      <c r="G1211" s="75" t="s">
        <v>89</v>
      </c>
      <c r="H1211" s="76">
        <v>5</v>
      </c>
      <c r="I1211" s="84">
        <v>0</v>
      </c>
      <c r="J1211" s="85">
        <v>0</v>
      </c>
      <c r="K1211" s="75"/>
      <c r="L1211" s="75"/>
      <c r="M1211" s="75"/>
      <c r="N1211" s="75"/>
      <c r="O1211" s="75"/>
      <c r="P1211" s="75"/>
      <c r="Q1211" s="75"/>
      <c r="R1211" s="75"/>
      <c r="S1211" s="75"/>
      <c r="T1211" s="75"/>
      <c r="U1211" s="75"/>
    </row>
    <row r="1212" spans="1:21">
      <c r="A1212" s="75"/>
      <c r="B1212" s="81" t="str">
        <f t="shared" si="8"/>
        <v>월</v>
      </c>
      <c r="C1212" s="81" t="str">
        <f t="shared" si="9"/>
        <v>26년 5월 4주차</v>
      </c>
      <c r="D1212" s="82">
        <v>46162</v>
      </c>
      <c r="E1212" s="76" t="s">
        <v>58</v>
      </c>
      <c r="F1212" s="83" t="s">
        <v>2</v>
      </c>
      <c r="G1212" s="75" t="s">
        <v>243</v>
      </c>
      <c r="H1212" s="76">
        <v>5</v>
      </c>
      <c r="I1212" s="84">
        <v>0</v>
      </c>
      <c r="J1212" s="85">
        <v>0</v>
      </c>
      <c r="K1212" s="75"/>
      <c r="L1212" s="75"/>
      <c r="M1212" s="75"/>
      <c r="N1212" s="75"/>
      <c r="O1212" s="75"/>
      <c r="P1212" s="75"/>
      <c r="Q1212" s="75"/>
      <c r="R1212" s="75"/>
      <c r="S1212" s="75"/>
      <c r="T1212" s="75"/>
      <c r="U1212" s="75"/>
    </row>
    <row r="1213" spans="1:21">
      <c r="A1213" s="75"/>
      <c r="B1213" s="81" t="str">
        <f t="shared" si="8"/>
        <v>월</v>
      </c>
      <c r="C1213" s="81" t="str">
        <f t="shared" si="9"/>
        <v>26년 5월 4주차</v>
      </c>
      <c r="D1213" s="82">
        <v>46162</v>
      </c>
      <c r="E1213" s="76" t="s">
        <v>58</v>
      </c>
      <c r="F1213" s="83" t="s">
        <v>2</v>
      </c>
      <c r="G1213" s="75" t="s">
        <v>163</v>
      </c>
      <c r="H1213" s="76">
        <v>1</v>
      </c>
      <c r="I1213" s="84">
        <v>0</v>
      </c>
      <c r="J1213" s="85">
        <v>0</v>
      </c>
      <c r="K1213" s="75"/>
      <c r="L1213" s="75"/>
      <c r="M1213" s="75"/>
      <c r="N1213" s="75"/>
      <c r="O1213" s="75"/>
      <c r="P1213" s="75"/>
      <c r="Q1213" s="75"/>
      <c r="R1213" s="75"/>
      <c r="S1213" s="75"/>
      <c r="T1213" s="75"/>
      <c r="U1213" s="75"/>
    </row>
    <row r="1214" spans="1:21">
      <c r="A1214" s="75"/>
      <c r="B1214" s="81" t="str">
        <f t="shared" si="8"/>
        <v>월</v>
      </c>
      <c r="C1214" s="81" t="str">
        <f t="shared" si="9"/>
        <v>26년 5월 4주차</v>
      </c>
      <c r="D1214" s="82">
        <v>46162</v>
      </c>
      <c r="E1214" s="76" t="s">
        <v>58</v>
      </c>
      <c r="F1214" s="83" t="s">
        <v>2</v>
      </c>
      <c r="G1214" s="75" t="s">
        <v>154</v>
      </c>
      <c r="H1214" s="76">
        <v>1</v>
      </c>
      <c r="I1214" s="84">
        <v>0</v>
      </c>
      <c r="J1214" s="85">
        <v>0</v>
      </c>
      <c r="K1214" s="75"/>
      <c r="L1214" s="75"/>
      <c r="M1214" s="75"/>
      <c r="N1214" s="75"/>
      <c r="O1214" s="75"/>
      <c r="P1214" s="75"/>
      <c r="Q1214" s="75"/>
      <c r="R1214" s="75"/>
      <c r="S1214" s="75"/>
      <c r="T1214" s="75"/>
      <c r="U1214" s="75"/>
    </row>
    <row r="1215" spans="1:21">
      <c r="A1215" s="75"/>
      <c r="B1215" s="81" t="str">
        <f t="shared" si="8"/>
        <v>월</v>
      </c>
      <c r="C1215" s="81" t="str">
        <f t="shared" si="9"/>
        <v>26년 5월 4주차</v>
      </c>
      <c r="D1215" s="82">
        <v>46162</v>
      </c>
      <c r="E1215" s="76" t="s">
        <v>58</v>
      </c>
      <c r="F1215" s="83" t="s">
        <v>2</v>
      </c>
      <c r="G1215" s="75" t="s">
        <v>90</v>
      </c>
      <c r="H1215" s="76">
        <v>1</v>
      </c>
      <c r="I1215" s="84">
        <v>1</v>
      </c>
      <c r="J1215" s="85">
        <v>98100</v>
      </c>
      <c r="K1215" s="75"/>
      <c r="L1215" s="75"/>
      <c r="M1215" s="75"/>
      <c r="N1215" s="75"/>
      <c r="O1215" s="75"/>
      <c r="P1215" s="75"/>
      <c r="Q1215" s="75"/>
      <c r="R1215" s="75"/>
      <c r="S1215" s="75"/>
      <c r="T1215" s="75"/>
      <c r="U1215" s="75"/>
    </row>
    <row r="1216" spans="1:21">
      <c r="A1216" s="75"/>
      <c r="B1216" s="81" t="str">
        <f t="shared" si="8"/>
        <v>월</v>
      </c>
      <c r="C1216" s="81" t="str">
        <f t="shared" si="9"/>
        <v>26년 5월 4주차</v>
      </c>
      <c r="D1216" s="82">
        <v>46162</v>
      </c>
      <c r="E1216" s="76" t="s">
        <v>58</v>
      </c>
      <c r="F1216" s="83" t="s">
        <v>2</v>
      </c>
      <c r="G1216" s="75" t="s">
        <v>142</v>
      </c>
      <c r="H1216" s="76">
        <v>1</v>
      </c>
      <c r="I1216" s="84">
        <v>0</v>
      </c>
      <c r="J1216" s="85">
        <v>0</v>
      </c>
      <c r="K1216" s="75"/>
      <c r="L1216" s="75"/>
      <c r="M1216" s="75"/>
      <c r="N1216" s="75"/>
      <c r="O1216" s="75"/>
      <c r="P1216" s="75"/>
      <c r="Q1216" s="75"/>
      <c r="R1216" s="75"/>
      <c r="S1216" s="75"/>
      <c r="T1216" s="75"/>
      <c r="U1216" s="75"/>
    </row>
    <row r="1217" spans="1:21">
      <c r="A1217" s="75"/>
      <c r="B1217" s="81" t="str">
        <f t="shared" si="8"/>
        <v>월</v>
      </c>
      <c r="C1217" s="81" t="str">
        <f t="shared" si="9"/>
        <v>26년 5월 4주차</v>
      </c>
      <c r="D1217" s="82">
        <v>46162</v>
      </c>
      <c r="E1217" s="76" t="s">
        <v>58</v>
      </c>
      <c r="F1217" s="83" t="s">
        <v>2</v>
      </c>
      <c r="G1217" s="75" t="s">
        <v>161</v>
      </c>
      <c r="H1217" s="76">
        <v>1</v>
      </c>
      <c r="I1217" s="84">
        <v>0</v>
      </c>
      <c r="J1217" s="85">
        <v>0</v>
      </c>
      <c r="K1217" s="75"/>
      <c r="L1217" s="75"/>
      <c r="M1217" s="75"/>
      <c r="N1217" s="75"/>
      <c r="O1217" s="75"/>
      <c r="P1217" s="75"/>
      <c r="Q1217" s="75"/>
      <c r="R1217" s="75"/>
      <c r="S1217" s="75"/>
      <c r="T1217" s="75"/>
      <c r="U1217" s="75"/>
    </row>
    <row r="1218" spans="1:21">
      <c r="A1218" s="75"/>
      <c r="B1218" s="81" t="str">
        <f t="shared" si="8"/>
        <v>월</v>
      </c>
      <c r="C1218" s="81" t="str">
        <f t="shared" si="9"/>
        <v>26년 5월 4주차</v>
      </c>
      <c r="D1218" s="82">
        <v>46162</v>
      </c>
      <c r="E1218" s="76" t="s">
        <v>58</v>
      </c>
      <c r="F1218" s="83" t="s">
        <v>2</v>
      </c>
      <c r="G1218" s="75" t="s">
        <v>98</v>
      </c>
      <c r="H1218" s="76">
        <v>2</v>
      </c>
      <c r="I1218" s="84">
        <v>0</v>
      </c>
      <c r="J1218" s="85">
        <v>0</v>
      </c>
      <c r="K1218" s="75"/>
      <c r="L1218" s="75"/>
      <c r="M1218" s="75"/>
      <c r="N1218" s="75"/>
      <c r="O1218" s="75"/>
      <c r="P1218" s="75"/>
      <c r="Q1218" s="75"/>
      <c r="R1218" s="75"/>
      <c r="S1218" s="75"/>
      <c r="T1218" s="75"/>
      <c r="U1218" s="75"/>
    </row>
    <row r="1219" spans="1:21">
      <c r="A1219" s="75"/>
      <c r="B1219" s="81" t="str">
        <f t="shared" si="8"/>
        <v>월</v>
      </c>
      <c r="C1219" s="81" t="str">
        <f t="shared" si="9"/>
        <v>26년 5월 4주차</v>
      </c>
      <c r="D1219" s="82">
        <v>46162</v>
      </c>
      <c r="E1219" s="76" t="s">
        <v>58</v>
      </c>
      <c r="F1219" s="83" t="s">
        <v>2</v>
      </c>
      <c r="G1219" s="75" t="s">
        <v>186</v>
      </c>
      <c r="H1219" s="76">
        <v>1</v>
      </c>
      <c r="I1219" s="84">
        <v>0</v>
      </c>
      <c r="J1219" s="85">
        <v>0</v>
      </c>
      <c r="K1219" s="75"/>
      <c r="L1219" s="75"/>
      <c r="M1219" s="75"/>
      <c r="N1219" s="75"/>
      <c r="O1219" s="75"/>
      <c r="P1219" s="75"/>
      <c r="Q1219" s="75"/>
      <c r="R1219" s="75"/>
      <c r="S1219" s="75"/>
      <c r="T1219" s="75"/>
      <c r="U1219" s="75"/>
    </row>
    <row r="1220" spans="1:21">
      <c r="A1220" s="75"/>
      <c r="B1220" s="81" t="str">
        <f t="shared" si="8"/>
        <v>월</v>
      </c>
      <c r="C1220" s="81" t="str">
        <f t="shared" si="9"/>
        <v>26년 5월 4주차</v>
      </c>
      <c r="D1220" s="82">
        <v>46162</v>
      </c>
      <c r="E1220" s="76" t="s">
        <v>58</v>
      </c>
      <c r="F1220" s="83" t="s">
        <v>2</v>
      </c>
      <c r="G1220" s="75" t="s">
        <v>95</v>
      </c>
      <c r="H1220" s="76">
        <v>1</v>
      </c>
      <c r="I1220" s="84">
        <v>0</v>
      </c>
      <c r="J1220" s="85">
        <v>0</v>
      </c>
      <c r="K1220" s="75"/>
      <c r="L1220" s="75"/>
      <c r="M1220" s="75"/>
      <c r="N1220" s="75"/>
      <c r="O1220" s="75"/>
      <c r="P1220" s="75"/>
      <c r="Q1220" s="75"/>
      <c r="R1220" s="75"/>
      <c r="S1220" s="75"/>
      <c r="T1220" s="75"/>
      <c r="U1220" s="75"/>
    </row>
    <row r="1221" spans="1:21">
      <c r="A1221" s="75"/>
      <c r="B1221" s="81" t="str">
        <f t="shared" si="8"/>
        <v>월</v>
      </c>
      <c r="C1221" s="81" t="str">
        <f t="shared" si="9"/>
        <v>26년 5월 4주차</v>
      </c>
      <c r="D1221" s="82">
        <v>46162</v>
      </c>
      <c r="E1221" s="76" t="s">
        <v>58</v>
      </c>
      <c r="F1221" s="83" t="s">
        <v>2</v>
      </c>
      <c r="G1221" s="75" t="s">
        <v>244</v>
      </c>
      <c r="H1221" s="76">
        <v>5</v>
      </c>
      <c r="I1221" s="84">
        <v>0</v>
      </c>
      <c r="J1221" s="85">
        <v>0</v>
      </c>
      <c r="K1221" s="75"/>
      <c r="L1221" s="75"/>
      <c r="M1221" s="75"/>
      <c r="N1221" s="75"/>
      <c r="O1221" s="75"/>
      <c r="P1221" s="75"/>
      <c r="Q1221" s="75"/>
      <c r="R1221" s="75"/>
      <c r="S1221" s="75"/>
      <c r="T1221" s="75"/>
      <c r="U1221" s="75"/>
    </row>
    <row r="1222" spans="1:21">
      <c r="A1222" s="75"/>
      <c r="B1222" s="81" t="str">
        <f t="shared" si="8"/>
        <v>월</v>
      </c>
      <c r="C1222" s="81" t="str">
        <f t="shared" si="9"/>
        <v>26년 5월 4주차</v>
      </c>
      <c r="D1222" s="82">
        <v>46162</v>
      </c>
      <c r="E1222" s="76" t="s">
        <v>58</v>
      </c>
      <c r="F1222" s="83" t="s">
        <v>2</v>
      </c>
      <c r="G1222" s="75" t="s">
        <v>221</v>
      </c>
      <c r="H1222" s="76">
        <v>1</v>
      </c>
      <c r="I1222" s="84">
        <v>0</v>
      </c>
      <c r="J1222" s="85">
        <v>0</v>
      </c>
      <c r="K1222" s="75"/>
      <c r="L1222" s="75"/>
      <c r="M1222" s="75"/>
      <c r="N1222" s="75"/>
      <c r="O1222" s="75"/>
      <c r="P1222" s="75"/>
      <c r="Q1222" s="75"/>
      <c r="R1222" s="75"/>
      <c r="S1222" s="75"/>
      <c r="T1222" s="75"/>
      <c r="U1222" s="75"/>
    </row>
    <row r="1223" spans="1:21">
      <c r="A1223" s="75"/>
      <c r="B1223" s="81" t="str">
        <f t="shared" si="8"/>
        <v>월</v>
      </c>
      <c r="C1223" s="81" t="str">
        <f t="shared" si="9"/>
        <v>26년 5월 4주차</v>
      </c>
      <c r="D1223" s="82">
        <v>46162</v>
      </c>
      <c r="E1223" s="76" t="s">
        <v>58</v>
      </c>
      <c r="F1223" s="83" t="s">
        <v>2</v>
      </c>
      <c r="G1223" s="75" t="s">
        <v>126</v>
      </c>
      <c r="H1223" s="76">
        <v>5</v>
      </c>
      <c r="I1223" s="84">
        <v>0</v>
      </c>
      <c r="J1223" s="85">
        <v>0</v>
      </c>
      <c r="K1223" s="75"/>
      <c r="L1223" s="75"/>
      <c r="M1223" s="75"/>
      <c r="N1223" s="75"/>
      <c r="O1223" s="75"/>
      <c r="P1223" s="75"/>
      <c r="Q1223" s="75"/>
      <c r="R1223" s="75"/>
      <c r="S1223" s="75"/>
      <c r="T1223" s="75"/>
      <c r="U1223" s="75"/>
    </row>
    <row r="1224" spans="1:21">
      <c r="A1224" s="75"/>
      <c r="B1224" s="81" t="str">
        <f t="shared" si="8"/>
        <v>월</v>
      </c>
      <c r="C1224" s="81" t="str">
        <f t="shared" si="9"/>
        <v>26년 5월 4주차</v>
      </c>
      <c r="D1224" s="82">
        <v>46162</v>
      </c>
      <c r="E1224" s="76" t="s">
        <v>58</v>
      </c>
      <c r="F1224" s="83" t="s">
        <v>2</v>
      </c>
      <c r="G1224" s="75" t="s">
        <v>97</v>
      </c>
      <c r="H1224" s="76">
        <v>1</v>
      </c>
      <c r="I1224" s="84">
        <v>0</v>
      </c>
      <c r="J1224" s="85">
        <v>0</v>
      </c>
      <c r="K1224" s="75"/>
      <c r="L1224" s="75"/>
      <c r="M1224" s="75"/>
      <c r="N1224" s="75"/>
      <c r="O1224" s="75"/>
      <c r="P1224" s="75"/>
      <c r="Q1224" s="75"/>
      <c r="R1224" s="75"/>
      <c r="S1224" s="75"/>
      <c r="T1224" s="75"/>
      <c r="U1224" s="75"/>
    </row>
    <row r="1225" spans="1:21">
      <c r="A1225" s="75"/>
      <c r="B1225" s="81" t="str">
        <f t="shared" si="8"/>
        <v>월</v>
      </c>
      <c r="C1225" s="81" t="str">
        <f t="shared" si="9"/>
        <v>26년 5월 4주차</v>
      </c>
      <c r="D1225" s="82">
        <v>46162</v>
      </c>
      <c r="E1225" s="76" t="s">
        <v>58</v>
      </c>
      <c r="F1225" s="83" t="s">
        <v>2</v>
      </c>
      <c r="G1225" s="75" t="s">
        <v>92</v>
      </c>
      <c r="H1225" s="76">
        <v>1</v>
      </c>
      <c r="I1225" s="84">
        <v>0</v>
      </c>
      <c r="J1225" s="85">
        <v>0</v>
      </c>
      <c r="K1225" s="75"/>
      <c r="L1225" s="75"/>
      <c r="M1225" s="75"/>
      <c r="N1225" s="75"/>
      <c r="O1225" s="75"/>
      <c r="P1225" s="75"/>
      <c r="Q1225" s="75"/>
      <c r="R1225" s="75"/>
      <c r="S1225" s="75"/>
      <c r="T1225" s="75"/>
      <c r="U1225" s="75"/>
    </row>
    <row r="1226" spans="1:21">
      <c r="A1226" s="75"/>
      <c r="B1226" s="81" t="str">
        <f t="shared" si="8"/>
        <v>월</v>
      </c>
      <c r="C1226" s="81" t="str">
        <f t="shared" si="9"/>
        <v>26년 5월 4주차</v>
      </c>
      <c r="D1226" s="82">
        <v>46162</v>
      </c>
      <c r="E1226" s="76" t="s">
        <v>58</v>
      </c>
      <c r="F1226" s="83" t="s">
        <v>2</v>
      </c>
      <c r="G1226" s="75" t="s">
        <v>112</v>
      </c>
      <c r="H1226" s="76">
        <v>5</v>
      </c>
      <c r="I1226" s="84">
        <v>0</v>
      </c>
      <c r="J1226" s="85">
        <v>0</v>
      </c>
      <c r="K1226" s="75"/>
      <c r="L1226" s="75"/>
      <c r="M1226" s="75"/>
      <c r="N1226" s="75"/>
      <c r="O1226" s="75"/>
      <c r="P1226" s="75"/>
      <c r="Q1226" s="75"/>
      <c r="R1226" s="75"/>
      <c r="S1226" s="75"/>
      <c r="T1226" s="75"/>
      <c r="U1226" s="75"/>
    </row>
    <row r="1227" spans="1:21">
      <c r="A1227" s="75"/>
      <c r="B1227" s="81" t="str">
        <f t="shared" si="8"/>
        <v>월</v>
      </c>
      <c r="C1227" s="81" t="str">
        <f t="shared" si="9"/>
        <v>26년 5월 4주차</v>
      </c>
      <c r="D1227" s="82">
        <v>46162</v>
      </c>
      <c r="E1227" s="76" t="s">
        <v>58</v>
      </c>
      <c r="F1227" s="83" t="s">
        <v>2</v>
      </c>
      <c r="G1227" s="75" t="s">
        <v>132</v>
      </c>
      <c r="H1227" s="76">
        <v>1</v>
      </c>
      <c r="I1227" s="84">
        <v>0</v>
      </c>
      <c r="J1227" s="85">
        <v>0</v>
      </c>
      <c r="K1227" s="75"/>
      <c r="L1227" s="75"/>
      <c r="M1227" s="75"/>
      <c r="N1227" s="75"/>
      <c r="O1227" s="75"/>
      <c r="P1227" s="75"/>
      <c r="Q1227" s="75"/>
      <c r="R1227" s="75"/>
      <c r="S1227" s="75"/>
      <c r="T1227" s="75"/>
      <c r="U1227" s="75"/>
    </row>
    <row r="1228" spans="1:21">
      <c r="A1228" s="75"/>
      <c r="B1228" s="81" t="str">
        <f t="shared" si="8"/>
        <v>월</v>
      </c>
      <c r="C1228" s="81" t="str">
        <f t="shared" si="9"/>
        <v>26년 5월 4주차</v>
      </c>
      <c r="D1228" s="82">
        <v>46162</v>
      </c>
      <c r="E1228" s="76" t="s">
        <v>58</v>
      </c>
      <c r="F1228" s="83" t="s">
        <v>2</v>
      </c>
      <c r="G1228" s="75" t="s">
        <v>245</v>
      </c>
      <c r="H1228" s="76">
        <v>1</v>
      </c>
      <c r="I1228" s="84">
        <v>0</v>
      </c>
      <c r="J1228" s="85">
        <v>0</v>
      </c>
      <c r="K1228" s="75"/>
      <c r="L1228" s="75"/>
      <c r="M1228" s="75"/>
      <c r="N1228" s="75"/>
      <c r="O1228" s="75"/>
      <c r="P1228" s="75"/>
      <c r="Q1228" s="75"/>
      <c r="R1228" s="75"/>
      <c r="S1228" s="75"/>
      <c r="T1228" s="75"/>
      <c r="U1228" s="75"/>
    </row>
    <row r="1229" spans="1:21">
      <c r="A1229" s="75"/>
      <c r="B1229" s="81" t="str">
        <f t="shared" si="8"/>
        <v>월</v>
      </c>
      <c r="C1229" s="81" t="str">
        <f t="shared" si="9"/>
        <v>26년 5월 4주차</v>
      </c>
      <c r="D1229" s="82">
        <v>46162</v>
      </c>
      <c r="E1229" s="76" t="s">
        <v>58</v>
      </c>
      <c r="F1229" s="83" t="s">
        <v>2</v>
      </c>
      <c r="G1229" s="75" t="s">
        <v>246</v>
      </c>
      <c r="H1229" s="76">
        <v>1</v>
      </c>
      <c r="I1229" s="84">
        <v>0</v>
      </c>
      <c r="J1229" s="85">
        <v>0</v>
      </c>
      <c r="K1229" s="75"/>
      <c r="L1229" s="75"/>
      <c r="M1229" s="75"/>
      <c r="N1229" s="75"/>
      <c r="O1229" s="75"/>
      <c r="P1229" s="75"/>
      <c r="Q1229" s="75"/>
      <c r="R1229" s="75"/>
      <c r="S1229" s="75"/>
      <c r="T1229" s="75"/>
      <c r="U1229" s="75"/>
    </row>
    <row r="1230" spans="1:21">
      <c r="A1230" s="75"/>
      <c r="B1230" s="81" t="str">
        <f t="shared" si="8"/>
        <v>월</v>
      </c>
      <c r="C1230" s="81" t="str">
        <f t="shared" si="9"/>
        <v>26년 5월 4주차</v>
      </c>
      <c r="D1230" s="82">
        <v>46162</v>
      </c>
      <c r="E1230" s="76" t="s">
        <v>58</v>
      </c>
      <c r="F1230" s="83" t="s">
        <v>2</v>
      </c>
      <c r="G1230" s="75" t="s">
        <v>209</v>
      </c>
      <c r="H1230" s="76">
        <v>1</v>
      </c>
      <c r="I1230" s="84">
        <v>0</v>
      </c>
      <c r="J1230" s="85">
        <v>0</v>
      </c>
      <c r="K1230" s="75"/>
      <c r="L1230" s="75"/>
      <c r="M1230" s="75"/>
      <c r="N1230" s="75"/>
      <c r="O1230" s="75"/>
      <c r="P1230" s="75"/>
      <c r="Q1230" s="75"/>
      <c r="R1230" s="75"/>
      <c r="S1230" s="75"/>
      <c r="T1230" s="75"/>
      <c r="U1230" s="75"/>
    </row>
    <row r="1231" spans="1:21">
      <c r="A1231" s="75"/>
      <c r="B1231" s="81" t="str">
        <f t="shared" si="8"/>
        <v>월</v>
      </c>
      <c r="C1231" s="81" t="str">
        <f t="shared" si="9"/>
        <v>26년 5월 4주차</v>
      </c>
      <c r="D1231" s="82">
        <v>46162</v>
      </c>
      <c r="E1231" s="76" t="s">
        <v>58</v>
      </c>
      <c r="F1231" s="83" t="s">
        <v>2</v>
      </c>
      <c r="G1231" s="75" t="s">
        <v>124</v>
      </c>
      <c r="H1231" s="76">
        <v>1</v>
      </c>
      <c r="I1231" s="84">
        <v>0</v>
      </c>
      <c r="J1231" s="85">
        <v>0</v>
      </c>
      <c r="K1231" s="75"/>
      <c r="L1231" s="75"/>
      <c r="M1231" s="75"/>
      <c r="N1231" s="75"/>
      <c r="O1231" s="75"/>
      <c r="P1231" s="75"/>
      <c r="Q1231" s="75"/>
      <c r="R1231" s="75"/>
      <c r="S1231" s="75"/>
      <c r="T1231" s="75"/>
      <c r="U1231" s="75"/>
    </row>
    <row r="1232" spans="1:21">
      <c r="A1232" s="75"/>
      <c r="B1232" s="81" t="str">
        <f t="shared" si="8"/>
        <v>월</v>
      </c>
      <c r="C1232" s="81" t="str">
        <f t="shared" si="9"/>
        <v>26년 5월 4주차</v>
      </c>
      <c r="D1232" s="82">
        <v>46162</v>
      </c>
      <c r="E1232" s="76" t="s">
        <v>58</v>
      </c>
      <c r="F1232" s="83" t="s">
        <v>2</v>
      </c>
      <c r="G1232" s="75" t="s">
        <v>190</v>
      </c>
      <c r="H1232" s="76">
        <v>1</v>
      </c>
      <c r="I1232" s="84">
        <v>0</v>
      </c>
      <c r="J1232" s="85">
        <v>0</v>
      </c>
      <c r="K1232" s="75"/>
      <c r="L1232" s="75"/>
      <c r="M1232" s="75"/>
      <c r="N1232" s="75"/>
      <c r="O1232" s="75"/>
      <c r="P1232" s="75"/>
      <c r="Q1232" s="75"/>
      <c r="R1232" s="75"/>
      <c r="S1232" s="75"/>
      <c r="T1232" s="75"/>
      <c r="U1232" s="75"/>
    </row>
    <row r="1233" spans="1:21">
      <c r="A1233" s="75"/>
      <c r="B1233" s="81" t="str">
        <f t="shared" si="8"/>
        <v>월</v>
      </c>
      <c r="C1233" s="81" t="str">
        <f t="shared" si="9"/>
        <v>26년 5월 4주차</v>
      </c>
      <c r="D1233" s="82">
        <v>46162</v>
      </c>
      <c r="E1233" s="76" t="s">
        <v>58</v>
      </c>
      <c r="F1233" s="83" t="s">
        <v>2</v>
      </c>
      <c r="G1233" s="75" t="s">
        <v>96</v>
      </c>
      <c r="H1233" s="76">
        <v>4</v>
      </c>
      <c r="I1233" s="84">
        <v>0</v>
      </c>
      <c r="J1233" s="85">
        <v>0</v>
      </c>
      <c r="K1233" s="75"/>
      <c r="L1233" s="75"/>
      <c r="M1233" s="75"/>
      <c r="N1233" s="75"/>
      <c r="O1233" s="75"/>
      <c r="P1233" s="75"/>
      <c r="Q1233" s="75"/>
      <c r="R1233" s="75"/>
      <c r="S1233" s="75"/>
      <c r="T1233" s="75"/>
      <c r="U1233" s="75"/>
    </row>
    <row r="1234" spans="1:21">
      <c r="A1234" s="75"/>
      <c r="B1234" s="81" t="str">
        <f t="shared" si="8"/>
        <v>월</v>
      </c>
      <c r="C1234" s="81" t="str">
        <f t="shared" si="9"/>
        <v>26년 5월 4주차</v>
      </c>
      <c r="D1234" s="82">
        <v>46163</v>
      </c>
      <c r="E1234" s="76" t="s">
        <v>58</v>
      </c>
      <c r="F1234" s="83" t="s">
        <v>2</v>
      </c>
      <c r="G1234" s="75" t="s">
        <v>173</v>
      </c>
      <c r="H1234" s="76">
        <v>6</v>
      </c>
      <c r="I1234" s="84">
        <v>2</v>
      </c>
      <c r="J1234" s="85">
        <v>218000</v>
      </c>
      <c r="K1234" s="75"/>
      <c r="L1234" s="75"/>
      <c r="M1234" s="75"/>
      <c r="N1234" s="75"/>
      <c r="O1234" s="75"/>
      <c r="P1234" s="75"/>
      <c r="Q1234" s="75"/>
      <c r="R1234" s="75"/>
      <c r="S1234" s="75"/>
      <c r="T1234" s="75"/>
      <c r="U1234" s="75"/>
    </row>
    <row r="1235" spans="1:21">
      <c r="A1235" s="75"/>
      <c r="B1235" s="81" t="str">
        <f t="shared" si="8"/>
        <v>월</v>
      </c>
      <c r="C1235" s="81" t="str">
        <f t="shared" si="9"/>
        <v>26년 5월 4주차</v>
      </c>
      <c r="D1235" s="82">
        <v>46163</v>
      </c>
      <c r="E1235" s="76" t="s">
        <v>58</v>
      </c>
      <c r="F1235" s="83" t="s">
        <v>2</v>
      </c>
      <c r="G1235" s="75" t="s">
        <v>194</v>
      </c>
      <c r="H1235" s="76">
        <v>1</v>
      </c>
      <c r="I1235" s="84">
        <v>0</v>
      </c>
      <c r="J1235" s="85">
        <v>0</v>
      </c>
      <c r="K1235" s="75"/>
      <c r="L1235" s="75"/>
      <c r="M1235" s="75"/>
      <c r="N1235" s="75"/>
      <c r="O1235" s="75"/>
      <c r="P1235" s="75"/>
      <c r="Q1235" s="75"/>
      <c r="R1235" s="75"/>
      <c r="S1235" s="75"/>
      <c r="T1235" s="75"/>
      <c r="U1235" s="75"/>
    </row>
    <row r="1236" spans="1:21">
      <c r="A1236" s="75"/>
      <c r="B1236" s="81" t="str">
        <f t="shared" si="8"/>
        <v>월</v>
      </c>
      <c r="C1236" s="81" t="str">
        <f t="shared" si="9"/>
        <v>26년 5월 4주차</v>
      </c>
      <c r="D1236" s="82">
        <v>46163</v>
      </c>
      <c r="E1236" s="76" t="s">
        <v>58</v>
      </c>
      <c r="F1236" s="83" t="s">
        <v>2</v>
      </c>
      <c r="G1236" s="75" t="s">
        <v>236</v>
      </c>
      <c r="H1236" s="76">
        <v>1</v>
      </c>
      <c r="I1236" s="84">
        <v>0</v>
      </c>
      <c r="J1236" s="85">
        <v>0</v>
      </c>
      <c r="K1236" s="75"/>
      <c r="L1236" s="75"/>
      <c r="M1236" s="75"/>
      <c r="N1236" s="75"/>
      <c r="O1236" s="75"/>
      <c r="P1236" s="75"/>
      <c r="Q1236" s="75"/>
      <c r="R1236" s="75"/>
      <c r="S1236" s="75"/>
      <c r="T1236" s="75"/>
      <c r="U1236" s="75"/>
    </row>
    <row r="1237" spans="1:21">
      <c r="A1237" s="75"/>
      <c r="B1237" s="81" t="str">
        <f t="shared" si="8"/>
        <v>월</v>
      </c>
      <c r="C1237" s="81" t="str">
        <f t="shared" si="9"/>
        <v>26년 5월 4주차</v>
      </c>
      <c r="D1237" s="82">
        <v>46163</v>
      </c>
      <c r="E1237" s="76" t="s">
        <v>58</v>
      </c>
      <c r="F1237" s="83" t="s">
        <v>2</v>
      </c>
      <c r="G1237" s="75" t="s">
        <v>202</v>
      </c>
      <c r="H1237" s="76">
        <v>5</v>
      </c>
      <c r="I1237" s="84">
        <v>0</v>
      </c>
      <c r="J1237" s="85">
        <v>0</v>
      </c>
      <c r="K1237" s="75"/>
      <c r="L1237" s="75"/>
      <c r="M1237" s="75"/>
      <c r="N1237" s="75"/>
      <c r="O1237" s="75"/>
      <c r="P1237" s="75"/>
      <c r="Q1237" s="75"/>
      <c r="R1237" s="75"/>
      <c r="S1237" s="75"/>
      <c r="T1237" s="75"/>
      <c r="U1237" s="75"/>
    </row>
    <row r="1238" spans="1:21">
      <c r="A1238" s="75"/>
      <c r="B1238" s="81" t="str">
        <f t="shared" si="8"/>
        <v>월</v>
      </c>
      <c r="C1238" s="81" t="str">
        <f t="shared" si="9"/>
        <v>26년 5월 4주차</v>
      </c>
      <c r="D1238" s="82">
        <v>46163</v>
      </c>
      <c r="E1238" s="76" t="s">
        <v>58</v>
      </c>
      <c r="F1238" s="83" t="s">
        <v>2</v>
      </c>
      <c r="G1238" s="75" t="s">
        <v>219</v>
      </c>
      <c r="H1238" s="76">
        <v>5</v>
      </c>
      <c r="I1238" s="84">
        <v>0</v>
      </c>
      <c r="J1238" s="85">
        <v>0</v>
      </c>
      <c r="K1238" s="75"/>
      <c r="L1238" s="75"/>
      <c r="M1238" s="75"/>
      <c r="N1238" s="75"/>
      <c r="O1238" s="75"/>
      <c r="P1238" s="75"/>
      <c r="Q1238" s="75"/>
      <c r="R1238" s="75"/>
      <c r="S1238" s="75"/>
      <c r="T1238" s="75"/>
      <c r="U1238" s="75"/>
    </row>
    <row r="1239" spans="1:21">
      <c r="A1239" s="75"/>
      <c r="B1239" s="81" t="str">
        <f t="shared" si="8"/>
        <v>월</v>
      </c>
      <c r="C1239" s="81" t="str">
        <f t="shared" si="9"/>
        <v>26년 5월 4주차</v>
      </c>
      <c r="D1239" s="82">
        <v>46163</v>
      </c>
      <c r="E1239" s="76" t="s">
        <v>58</v>
      </c>
      <c r="F1239" s="83" t="s">
        <v>2</v>
      </c>
      <c r="G1239" s="75" t="s">
        <v>247</v>
      </c>
      <c r="H1239" s="76">
        <v>5</v>
      </c>
      <c r="I1239" s="84">
        <v>0</v>
      </c>
      <c r="J1239" s="85">
        <v>0</v>
      </c>
      <c r="K1239" s="75"/>
      <c r="L1239" s="75"/>
      <c r="M1239" s="75"/>
      <c r="N1239" s="75"/>
      <c r="O1239" s="75"/>
      <c r="P1239" s="75"/>
      <c r="Q1239" s="75"/>
      <c r="R1239" s="75"/>
      <c r="S1239" s="75"/>
      <c r="T1239" s="75"/>
      <c r="U1239" s="75"/>
    </row>
    <row r="1240" spans="1:21">
      <c r="A1240" s="75"/>
      <c r="B1240" s="81" t="str">
        <f t="shared" si="8"/>
        <v>월</v>
      </c>
      <c r="C1240" s="81" t="str">
        <f t="shared" si="9"/>
        <v>26년 5월 4주차</v>
      </c>
      <c r="D1240" s="82">
        <v>46163</v>
      </c>
      <c r="E1240" s="76" t="s">
        <v>58</v>
      </c>
      <c r="F1240" s="83" t="s">
        <v>2</v>
      </c>
      <c r="G1240" s="75" t="s">
        <v>248</v>
      </c>
      <c r="H1240" s="76">
        <v>1</v>
      </c>
      <c r="I1240" s="84">
        <v>0</v>
      </c>
      <c r="J1240" s="85">
        <v>0</v>
      </c>
      <c r="K1240" s="75"/>
      <c r="L1240" s="75"/>
      <c r="M1240" s="75"/>
      <c r="N1240" s="75"/>
      <c r="O1240" s="75"/>
      <c r="P1240" s="75"/>
      <c r="Q1240" s="75"/>
      <c r="R1240" s="75"/>
      <c r="S1240" s="75"/>
      <c r="T1240" s="75"/>
      <c r="U1240" s="75"/>
    </row>
    <row r="1241" spans="1:21">
      <c r="A1241" s="75"/>
      <c r="B1241" s="81" t="str">
        <f t="shared" si="8"/>
        <v>월</v>
      </c>
      <c r="C1241" s="81" t="str">
        <f t="shared" si="9"/>
        <v>26년 5월 4주차</v>
      </c>
      <c r="D1241" s="82">
        <v>46163</v>
      </c>
      <c r="E1241" s="76" t="s">
        <v>58</v>
      </c>
      <c r="F1241" s="83" t="s">
        <v>2</v>
      </c>
      <c r="G1241" s="75" t="s">
        <v>162</v>
      </c>
      <c r="H1241" s="76">
        <v>2</v>
      </c>
      <c r="I1241" s="84">
        <v>0</v>
      </c>
      <c r="J1241" s="85">
        <v>0</v>
      </c>
      <c r="K1241" s="75"/>
      <c r="L1241" s="75"/>
      <c r="M1241" s="75"/>
      <c r="N1241" s="75"/>
      <c r="O1241" s="75"/>
      <c r="P1241" s="75"/>
      <c r="Q1241" s="75"/>
      <c r="R1241" s="75"/>
      <c r="S1241" s="75"/>
      <c r="T1241" s="75"/>
      <c r="U1241" s="75"/>
    </row>
    <row r="1242" spans="1:21">
      <c r="A1242" s="75"/>
      <c r="B1242" s="81" t="str">
        <f t="shared" si="8"/>
        <v>월</v>
      </c>
      <c r="C1242" s="81" t="str">
        <f t="shared" si="9"/>
        <v>26년 5월 4주차</v>
      </c>
      <c r="D1242" s="82">
        <v>46163</v>
      </c>
      <c r="E1242" s="76" t="s">
        <v>58</v>
      </c>
      <c r="F1242" s="83" t="s">
        <v>2</v>
      </c>
      <c r="G1242" s="75" t="s">
        <v>214</v>
      </c>
      <c r="H1242" s="76">
        <v>19</v>
      </c>
      <c r="I1242" s="84">
        <v>0</v>
      </c>
      <c r="J1242" s="85">
        <v>0</v>
      </c>
      <c r="K1242" s="75"/>
      <c r="L1242" s="75"/>
      <c r="M1242" s="75"/>
      <c r="N1242" s="75"/>
      <c r="O1242" s="75"/>
      <c r="P1242" s="75"/>
      <c r="Q1242" s="75"/>
      <c r="R1242" s="75"/>
      <c r="S1242" s="75"/>
      <c r="T1242" s="75"/>
      <c r="U1242" s="75"/>
    </row>
    <row r="1243" spans="1:21">
      <c r="A1243" s="75"/>
      <c r="B1243" s="81" t="str">
        <f t="shared" si="8"/>
        <v>월</v>
      </c>
      <c r="C1243" s="81" t="str">
        <f t="shared" si="9"/>
        <v>26년 5월 4주차</v>
      </c>
      <c r="D1243" s="82">
        <v>46163</v>
      </c>
      <c r="E1243" s="76" t="s">
        <v>58</v>
      </c>
      <c r="F1243" s="83" t="s">
        <v>2</v>
      </c>
      <c r="G1243" s="75" t="s">
        <v>212</v>
      </c>
      <c r="H1243" s="76">
        <v>8</v>
      </c>
      <c r="I1243" s="84">
        <v>0</v>
      </c>
      <c r="J1243" s="85">
        <v>0</v>
      </c>
      <c r="K1243" s="75"/>
      <c r="L1243" s="75"/>
      <c r="M1243" s="75"/>
      <c r="N1243" s="75"/>
      <c r="O1243" s="75"/>
      <c r="P1243" s="75"/>
      <c r="Q1243" s="75"/>
      <c r="R1243" s="75"/>
      <c r="S1243" s="75"/>
      <c r="T1243" s="75"/>
      <c r="U1243" s="75"/>
    </row>
    <row r="1244" spans="1:21">
      <c r="A1244" s="75"/>
      <c r="B1244" s="81" t="str">
        <f t="shared" si="8"/>
        <v>월</v>
      </c>
      <c r="C1244" s="81" t="str">
        <f t="shared" si="9"/>
        <v>26년 5월 4주차</v>
      </c>
      <c r="D1244" s="82">
        <v>46163</v>
      </c>
      <c r="E1244" s="76" t="s">
        <v>58</v>
      </c>
      <c r="F1244" s="83" t="s">
        <v>2</v>
      </c>
      <c r="G1244" s="75" t="s">
        <v>198</v>
      </c>
      <c r="H1244" s="76">
        <v>1</v>
      </c>
      <c r="I1244" s="84">
        <v>0</v>
      </c>
      <c r="J1244" s="85">
        <v>0</v>
      </c>
      <c r="K1244" s="75"/>
      <c r="L1244" s="75"/>
      <c r="M1244" s="75"/>
      <c r="N1244" s="75"/>
      <c r="O1244" s="75"/>
      <c r="P1244" s="75"/>
      <c r="Q1244" s="75"/>
      <c r="R1244" s="75"/>
      <c r="S1244" s="75"/>
      <c r="T1244" s="75"/>
      <c r="U1244" s="75"/>
    </row>
    <row r="1245" spans="1:21">
      <c r="A1245" s="75"/>
      <c r="B1245" s="81" t="str">
        <f t="shared" si="8"/>
        <v>월</v>
      </c>
      <c r="C1245" s="81" t="str">
        <f t="shared" si="9"/>
        <v>26년 5월 4주차</v>
      </c>
      <c r="D1245" s="82">
        <v>46163</v>
      </c>
      <c r="E1245" s="76" t="s">
        <v>58</v>
      </c>
      <c r="F1245" s="83" t="s">
        <v>2</v>
      </c>
      <c r="G1245" s="75" t="s">
        <v>249</v>
      </c>
      <c r="H1245" s="76">
        <v>1</v>
      </c>
      <c r="I1245" s="84">
        <v>0</v>
      </c>
      <c r="J1245" s="85">
        <v>0</v>
      </c>
      <c r="K1245" s="75"/>
      <c r="L1245" s="75"/>
      <c r="M1245" s="75"/>
      <c r="N1245" s="75"/>
      <c r="O1245" s="75"/>
      <c r="P1245" s="75"/>
      <c r="Q1245" s="75"/>
      <c r="R1245" s="75"/>
      <c r="S1245" s="75"/>
      <c r="T1245" s="75"/>
      <c r="U1245" s="75"/>
    </row>
    <row r="1246" spans="1:21">
      <c r="A1246" s="75"/>
      <c r="B1246" s="81" t="str">
        <f t="shared" si="8"/>
        <v>월</v>
      </c>
      <c r="C1246" s="81" t="str">
        <f t="shared" si="9"/>
        <v>26년 5월 4주차</v>
      </c>
      <c r="D1246" s="82">
        <v>46163</v>
      </c>
      <c r="E1246" s="76" t="s">
        <v>58</v>
      </c>
      <c r="F1246" s="83" t="s">
        <v>2</v>
      </c>
      <c r="G1246" s="75" t="s">
        <v>227</v>
      </c>
      <c r="H1246" s="76">
        <v>5</v>
      </c>
      <c r="I1246" s="84">
        <v>0</v>
      </c>
      <c r="J1246" s="85">
        <v>0</v>
      </c>
      <c r="K1246" s="75"/>
      <c r="L1246" s="75"/>
      <c r="M1246" s="75"/>
      <c r="N1246" s="75"/>
      <c r="O1246" s="75"/>
      <c r="P1246" s="75"/>
      <c r="Q1246" s="75"/>
      <c r="R1246" s="75"/>
      <c r="S1246" s="75"/>
      <c r="T1246" s="75"/>
      <c r="U1246" s="75"/>
    </row>
    <row r="1247" spans="1:21">
      <c r="A1247" s="75"/>
      <c r="B1247" s="81" t="str">
        <f t="shared" si="8"/>
        <v>월</v>
      </c>
      <c r="C1247" s="81" t="str">
        <f t="shared" si="9"/>
        <v>26년 5월 4주차</v>
      </c>
      <c r="D1247" s="82">
        <v>46163</v>
      </c>
      <c r="E1247" s="76" t="s">
        <v>58</v>
      </c>
      <c r="F1247" s="83" t="s">
        <v>2</v>
      </c>
      <c r="G1247" s="75" t="s">
        <v>108</v>
      </c>
      <c r="H1247" s="76">
        <v>5</v>
      </c>
      <c r="I1247" s="84">
        <v>0</v>
      </c>
      <c r="J1247" s="85">
        <v>0</v>
      </c>
      <c r="K1247" s="75"/>
      <c r="L1247" s="75"/>
      <c r="M1247" s="75"/>
      <c r="N1247" s="75"/>
      <c r="O1247" s="75"/>
      <c r="P1247" s="75"/>
      <c r="Q1247" s="75"/>
      <c r="R1247" s="75"/>
      <c r="S1247" s="75"/>
      <c r="T1247" s="75"/>
      <c r="U1247" s="75"/>
    </row>
    <row r="1248" spans="1:21">
      <c r="A1248" s="75"/>
      <c r="B1248" s="81" t="str">
        <f t="shared" si="8"/>
        <v>월</v>
      </c>
      <c r="C1248" s="81" t="str">
        <f t="shared" si="9"/>
        <v>26년 5월 4주차</v>
      </c>
      <c r="D1248" s="82">
        <v>46163</v>
      </c>
      <c r="E1248" s="76" t="s">
        <v>58</v>
      </c>
      <c r="F1248" s="83" t="s">
        <v>2</v>
      </c>
      <c r="G1248" s="75" t="s">
        <v>170</v>
      </c>
      <c r="H1248" s="76">
        <v>1</v>
      </c>
      <c r="I1248" s="84">
        <v>0</v>
      </c>
      <c r="J1248" s="85">
        <v>0</v>
      </c>
      <c r="K1248" s="75"/>
      <c r="L1248" s="75"/>
      <c r="M1248" s="75"/>
      <c r="N1248" s="75"/>
      <c r="O1248" s="75"/>
      <c r="P1248" s="75"/>
      <c r="Q1248" s="75"/>
      <c r="R1248" s="75"/>
      <c r="S1248" s="75"/>
      <c r="T1248" s="75"/>
      <c r="U1248" s="75"/>
    </row>
    <row r="1249" spans="1:21">
      <c r="A1249" s="75"/>
      <c r="B1249" s="81" t="str">
        <f t="shared" si="8"/>
        <v>월</v>
      </c>
      <c r="C1249" s="81" t="str">
        <f t="shared" si="9"/>
        <v>26년 5월 4주차</v>
      </c>
      <c r="D1249" s="82">
        <v>46163</v>
      </c>
      <c r="E1249" s="76" t="s">
        <v>58</v>
      </c>
      <c r="F1249" s="83" t="s">
        <v>2</v>
      </c>
      <c r="G1249" s="75" t="s">
        <v>100</v>
      </c>
      <c r="H1249" s="76">
        <v>1</v>
      </c>
      <c r="I1249" s="84">
        <v>0</v>
      </c>
      <c r="J1249" s="85">
        <v>0</v>
      </c>
      <c r="K1249" s="75"/>
      <c r="L1249" s="75"/>
      <c r="M1249" s="75"/>
      <c r="N1249" s="75"/>
      <c r="O1249" s="75"/>
      <c r="P1249" s="75"/>
      <c r="Q1249" s="75"/>
      <c r="R1249" s="75"/>
      <c r="S1249" s="75"/>
      <c r="T1249" s="75"/>
      <c r="U1249" s="75"/>
    </row>
    <row r="1250" spans="1:21">
      <c r="A1250" s="75"/>
      <c r="B1250" s="81" t="str">
        <f t="shared" si="8"/>
        <v>월</v>
      </c>
      <c r="C1250" s="81" t="str">
        <f t="shared" si="9"/>
        <v>26년 5월 4주차</v>
      </c>
      <c r="D1250" s="82">
        <v>46163</v>
      </c>
      <c r="E1250" s="76" t="s">
        <v>58</v>
      </c>
      <c r="F1250" s="83" t="s">
        <v>2</v>
      </c>
      <c r="G1250" s="75" t="s">
        <v>142</v>
      </c>
      <c r="H1250" s="76">
        <v>6</v>
      </c>
      <c r="I1250" s="84">
        <v>0</v>
      </c>
      <c r="J1250" s="85">
        <v>0</v>
      </c>
      <c r="K1250" s="75"/>
      <c r="L1250" s="75"/>
      <c r="M1250" s="75"/>
      <c r="N1250" s="75"/>
      <c r="O1250" s="75"/>
      <c r="P1250" s="75"/>
      <c r="Q1250" s="75"/>
      <c r="R1250" s="75"/>
      <c r="S1250" s="75"/>
      <c r="T1250" s="75"/>
      <c r="U1250" s="75"/>
    </row>
    <row r="1251" spans="1:21">
      <c r="A1251" s="75"/>
      <c r="B1251" s="81" t="str">
        <f t="shared" si="8"/>
        <v>월</v>
      </c>
      <c r="C1251" s="81" t="str">
        <f t="shared" si="9"/>
        <v>26년 5월 4주차</v>
      </c>
      <c r="D1251" s="82">
        <v>46163</v>
      </c>
      <c r="E1251" s="76" t="s">
        <v>58</v>
      </c>
      <c r="F1251" s="83" t="s">
        <v>2</v>
      </c>
      <c r="G1251" s="75" t="s">
        <v>143</v>
      </c>
      <c r="H1251" s="76">
        <v>6</v>
      </c>
      <c r="I1251" s="84">
        <v>0</v>
      </c>
      <c r="J1251" s="85">
        <v>0</v>
      </c>
      <c r="K1251" s="75"/>
      <c r="L1251" s="75"/>
      <c r="M1251" s="75"/>
      <c r="N1251" s="75"/>
      <c r="O1251" s="75"/>
      <c r="P1251" s="75"/>
      <c r="Q1251" s="75"/>
      <c r="R1251" s="75"/>
      <c r="S1251" s="75"/>
      <c r="T1251" s="75"/>
      <c r="U1251" s="75"/>
    </row>
    <row r="1252" spans="1:21">
      <c r="A1252" s="75"/>
      <c r="B1252" s="81" t="str">
        <f t="shared" si="8"/>
        <v>월</v>
      </c>
      <c r="C1252" s="81" t="str">
        <f t="shared" si="9"/>
        <v>26년 5월 4주차</v>
      </c>
      <c r="D1252" s="82">
        <v>46163</v>
      </c>
      <c r="E1252" s="76" t="s">
        <v>58</v>
      </c>
      <c r="F1252" s="83" t="s">
        <v>2</v>
      </c>
      <c r="G1252" s="75" t="s">
        <v>211</v>
      </c>
      <c r="H1252" s="76">
        <v>17</v>
      </c>
      <c r="I1252" s="84">
        <v>1</v>
      </c>
      <c r="J1252" s="85">
        <v>39000</v>
      </c>
      <c r="K1252" s="75"/>
      <c r="L1252" s="75"/>
      <c r="M1252" s="75"/>
      <c r="N1252" s="75"/>
      <c r="O1252" s="75"/>
      <c r="P1252" s="75"/>
      <c r="Q1252" s="75"/>
      <c r="R1252" s="75"/>
      <c r="S1252" s="75"/>
      <c r="T1252" s="75"/>
      <c r="U1252" s="75"/>
    </row>
    <row r="1253" spans="1:21">
      <c r="A1253" s="75"/>
      <c r="B1253" s="81" t="str">
        <f t="shared" si="8"/>
        <v>월</v>
      </c>
      <c r="C1253" s="81" t="str">
        <f t="shared" si="9"/>
        <v>26년 5월 4주차</v>
      </c>
      <c r="D1253" s="82">
        <v>46163</v>
      </c>
      <c r="E1253" s="76" t="s">
        <v>58</v>
      </c>
      <c r="F1253" s="83" t="s">
        <v>2</v>
      </c>
      <c r="G1253" s="75" t="s">
        <v>167</v>
      </c>
      <c r="H1253" s="76">
        <v>1</v>
      </c>
      <c r="I1253" s="84">
        <v>0</v>
      </c>
      <c r="J1253" s="85">
        <v>0</v>
      </c>
      <c r="K1253" s="75"/>
      <c r="L1253" s="75"/>
      <c r="M1253" s="75"/>
      <c r="N1253" s="75"/>
      <c r="O1253" s="75"/>
      <c r="P1253" s="75"/>
      <c r="Q1253" s="75"/>
      <c r="R1253" s="75"/>
      <c r="S1253" s="75"/>
      <c r="T1253" s="75"/>
      <c r="U1253" s="75"/>
    </row>
    <row r="1254" spans="1:21">
      <c r="A1254" s="75"/>
      <c r="B1254" s="81" t="str">
        <f t="shared" si="8"/>
        <v>월</v>
      </c>
      <c r="C1254" s="81" t="str">
        <f t="shared" si="9"/>
        <v>26년 5월 4주차</v>
      </c>
      <c r="D1254" s="82">
        <v>46163</v>
      </c>
      <c r="E1254" s="76" t="s">
        <v>58</v>
      </c>
      <c r="F1254" s="83" t="s">
        <v>2</v>
      </c>
      <c r="G1254" s="75" t="s">
        <v>109</v>
      </c>
      <c r="H1254" s="76">
        <v>10</v>
      </c>
      <c r="I1254" s="84">
        <v>0</v>
      </c>
      <c r="J1254" s="85">
        <v>0</v>
      </c>
      <c r="K1254" s="75"/>
      <c r="L1254" s="75"/>
      <c r="M1254" s="75"/>
      <c r="N1254" s="75"/>
      <c r="O1254" s="75"/>
      <c r="P1254" s="75"/>
      <c r="Q1254" s="75"/>
      <c r="R1254" s="75"/>
      <c r="S1254" s="75"/>
      <c r="T1254" s="75"/>
      <c r="U1254" s="75"/>
    </row>
    <row r="1255" spans="1:21">
      <c r="A1255" s="75"/>
      <c r="B1255" s="81" t="str">
        <f t="shared" si="8"/>
        <v>월</v>
      </c>
      <c r="C1255" s="81" t="str">
        <f t="shared" si="9"/>
        <v>26년 5월 4주차</v>
      </c>
      <c r="D1255" s="82">
        <v>46163</v>
      </c>
      <c r="E1255" s="76" t="s">
        <v>58</v>
      </c>
      <c r="F1255" s="83" t="s">
        <v>2</v>
      </c>
      <c r="G1255" s="75" t="s">
        <v>216</v>
      </c>
      <c r="H1255" s="76">
        <v>2</v>
      </c>
      <c r="I1255" s="84">
        <v>0</v>
      </c>
      <c r="J1255" s="85">
        <v>0</v>
      </c>
      <c r="K1255" s="75"/>
      <c r="L1255" s="75"/>
      <c r="M1255" s="75"/>
      <c r="N1255" s="75"/>
      <c r="O1255" s="75"/>
      <c r="P1255" s="75"/>
      <c r="Q1255" s="75"/>
      <c r="R1255" s="75"/>
      <c r="S1255" s="75"/>
      <c r="T1255" s="75"/>
      <c r="U1255" s="75"/>
    </row>
    <row r="1256" spans="1:21">
      <c r="A1256" s="75"/>
      <c r="B1256" s="81" t="str">
        <f t="shared" si="8"/>
        <v>월</v>
      </c>
      <c r="C1256" s="81" t="str">
        <f t="shared" si="9"/>
        <v>26년 5월 4주차</v>
      </c>
      <c r="D1256" s="82">
        <v>46163</v>
      </c>
      <c r="E1256" s="76" t="s">
        <v>58</v>
      </c>
      <c r="F1256" s="83" t="s">
        <v>2</v>
      </c>
      <c r="G1256" s="75" t="s">
        <v>250</v>
      </c>
      <c r="H1256" s="76">
        <v>9</v>
      </c>
      <c r="I1256" s="84">
        <v>0</v>
      </c>
      <c r="J1256" s="85">
        <v>0</v>
      </c>
      <c r="K1256" s="75"/>
      <c r="L1256" s="75"/>
      <c r="M1256" s="75"/>
      <c r="N1256" s="75"/>
      <c r="O1256" s="75"/>
      <c r="P1256" s="75"/>
      <c r="Q1256" s="75"/>
      <c r="R1256" s="75"/>
      <c r="S1256" s="75"/>
      <c r="T1256" s="75"/>
      <c r="U1256" s="75"/>
    </row>
    <row r="1257" spans="1:21">
      <c r="A1257" s="75"/>
      <c r="B1257" s="81" t="str">
        <f t="shared" si="8"/>
        <v>월</v>
      </c>
      <c r="C1257" s="81" t="str">
        <f t="shared" si="9"/>
        <v>26년 5월 4주차</v>
      </c>
      <c r="D1257" s="82">
        <v>46163</v>
      </c>
      <c r="E1257" s="76" t="s">
        <v>58</v>
      </c>
      <c r="F1257" s="83" t="s">
        <v>2</v>
      </c>
      <c r="G1257" s="75" t="s">
        <v>221</v>
      </c>
      <c r="H1257" s="76">
        <v>1</v>
      </c>
      <c r="I1257" s="84">
        <v>0</v>
      </c>
      <c r="J1257" s="85">
        <v>0</v>
      </c>
      <c r="K1257" s="75"/>
      <c r="L1257" s="75"/>
      <c r="M1257" s="75"/>
      <c r="N1257" s="75"/>
      <c r="O1257" s="75"/>
      <c r="P1257" s="75"/>
      <c r="Q1257" s="75"/>
      <c r="R1257" s="75"/>
      <c r="S1257" s="75"/>
      <c r="T1257" s="75"/>
      <c r="U1257" s="75"/>
    </row>
    <row r="1258" spans="1:21">
      <c r="A1258" s="75"/>
      <c r="B1258" s="81" t="str">
        <f t="shared" si="8"/>
        <v>월</v>
      </c>
      <c r="C1258" s="81" t="str">
        <f t="shared" si="9"/>
        <v>26년 5월 4주차</v>
      </c>
      <c r="D1258" s="82">
        <v>46163</v>
      </c>
      <c r="E1258" s="76" t="s">
        <v>58</v>
      </c>
      <c r="F1258" s="83" t="s">
        <v>2</v>
      </c>
      <c r="G1258" s="75" t="s">
        <v>190</v>
      </c>
      <c r="H1258" s="76">
        <v>5</v>
      </c>
      <c r="I1258" s="84">
        <v>0</v>
      </c>
      <c r="J1258" s="85">
        <v>0</v>
      </c>
      <c r="K1258" s="75"/>
      <c r="L1258" s="75"/>
      <c r="M1258" s="75"/>
      <c r="N1258" s="75"/>
      <c r="O1258" s="75"/>
      <c r="P1258" s="75"/>
      <c r="Q1258" s="75"/>
      <c r="R1258" s="75"/>
      <c r="S1258" s="75"/>
      <c r="T1258" s="75"/>
      <c r="U1258" s="75"/>
    </row>
    <row r="1259" spans="1:21">
      <c r="A1259" s="75"/>
      <c r="B1259" s="81" t="str">
        <f t="shared" si="8"/>
        <v>월</v>
      </c>
      <c r="C1259" s="81" t="str">
        <f t="shared" si="9"/>
        <v>26년 5월 4주차</v>
      </c>
      <c r="D1259" s="82">
        <v>46163</v>
      </c>
      <c r="E1259" s="76" t="s">
        <v>58</v>
      </c>
      <c r="F1259" s="83" t="s">
        <v>2</v>
      </c>
      <c r="G1259" s="75" t="s">
        <v>134</v>
      </c>
      <c r="H1259" s="76">
        <v>5</v>
      </c>
      <c r="I1259" s="84">
        <v>0</v>
      </c>
      <c r="J1259" s="85">
        <v>0</v>
      </c>
      <c r="K1259" s="75"/>
      <c r="L1259" s="75"/>
      <c r="M1259" s="75"/>
      <c r="N1259" s="75"/>
      <c r="O1259" s="75"/>
      <c r="P1259" s="75"/>
      <c r="Q1259" s="75"/>
      <c r="R1259" s="75"/>
      <c r="S1259" s="75"/>
      <c r="T1259" s="75"/>
      <c r="U1259" s="75"/>
    </row>
    <row r="1260" spans="1:21">
      <c r="A1260" s="75"/>
      <c r="B1260" s="81" t="str">
        <f t="shared" si="8"/>
        <v>월</v>
      </c>
      <c r="C1260" s="81" t="str">
        <f t="shared" si="9"/>
        <v>26년 5월 4주차</v>
      </c>
      <c r="D1260" s="82">
        <v>46163</v>
      </c>
      <c r="E1260" s="76" t="s">
        <v>58</v>
      </c>
      <c r="F1260" s="83" t="s">
        <v>2</v>
      </c>
      <c r="G1260" s="75" t="s">
        <v>132</v>
      </c>
      <c r="H1260" s="76">
        <v>12</v>
      </c>
      <c r="I1260" s="84">
        <v>3</v>
      </c>
      <c r="J1260" s="85">
        <v>387000</v>
      </c>
      <c r="K1260" s="75"/>
      <c r="L1260" s="75"/>
      <c r="M1260" s="75"/>
      <c r="N1260" s="75"/>
      <c r="O1260" s="75"/>
      <c r="P1260" s="75"/>
      <c r="Q1260" s="75"/>
      <c r="R1260" s="75"/>
      <c r="S1260" s="75"/>
      <c r="T1260" s="75"/>
      <c r="U1260" s="75"/>
    </row>
    <row r="1261" spans="1:21">
      <c r="A1261" s="75"/>
      <c r="B1261" s="81" t="str">
        <f t="shared" si="8"/>
        <v>월</v>
      </c>
      <c r="C1261" s="81" t="str">
        <f t="shared" si="9"/>
        <v>26년 5월 4주차</v>
      </c>
      <c r="D1261" s="82">
        <v>46163</v>
      </c>
      <c r="E1261" s="76" t="s">
        <v>58</v>
      </c>
      <c r="F1261" s="83" t="s">
        <v>2</v>
      </c>
      <c r="G1261" s="75" t="s">
        <v>204</v>
      </c>
      <c r="H1261" s="76">
        <v>5</v>
      </c>
      <c r="I1261" s="84">
        <v>0</v>
      </c>
      <c r="J1261" s="85">
        <v>0</v>
      </c>
      <c r="K1261" s="75"/>
      <c r="L1261" s="75"/>
      <c r="M1261" s="75"/>
      <c r="N1261" s="75"/>
      <c r="O1261" s="75"/>
      <c r="P1261" s="75"/>
      <c r="Q1261" s="75"/>
      <c r="R1261" s="75"/>
      <c r="S1261" s="75"/>
      <c r="T1261" s="75"/>
      <c r="U1261" s="75"/>
    </row>
    <row r="1262" spans="1:21">
      <c r="A1262" s="75"/>
      <c r="B1262" s="81" t="str">
        <f t="shared" si="8"/>
        <v>월</v>
      </c>
      <c r="C1262" s="81" t="str">
        <f t="shared" si="9"/>
        <v>26년 5월 4주차</v>
      </c>
      <c r="D1262" s="82">
        <v>46163</v>
      </c>
      <c r="E1262" s="76" t="s">
        <v>58</v>
      </c>
      <c r="F1262" s="83" t="s">
        <v>2</v>
      </c>
      <c r="G1262" s="75" t="s">
        <v>140</v>
      </c>
      <c r="H1262" s="76">
        <v>4</v>
      </c>
      <c r="I1262" s="84">
        <v>0</v>
      </c>
      <c r="J1262" s="85">
        <v>0</v>
      </c>
      <c r="K1262" s="75"/>
      <c r="L1262" s="75"/>
      <c r="M1262" s="75"/>
      <c r="N1262" s="75"/>
      <c r="O1262" s="75"/>
      <c r="P1262" s="75"/>
      <c r="Q1262" s="75"/>
      <c r="R1262" s="75"/>
      <c r="S1262" s="75"/>
      <c r="T1262" s="75"/>
      <c r="U1262" s="75"/>
    </row>
    <row r="1263" spans="1:21">
      <c r="A1263" s="75"/>
      <c r="B1263" s="81" t="str">
        <f t="shared" si="8"/>
        <v>월</v>
      </c>
      <c r="C1263" s="81" t="str">
        <f t="shared" si="9"/>
        <v>26년 5월 4주차</v>
      </c>
      <c r="D1263" s="82">
        <v>46163</v>
      </c>
      <c r="E1263" s="76" t="s">
        <v>58</v>
      </c>
      <c r="F1263" s="83" t="s">
        <v>2</v>
      </c>
      <c r="G1263" s="75" t="s">
        <v>251</v>
      </c>
      <c r="H1263" s="76">
        <v>1</v>
      </c>
      <c r="I1263" s="84">
        <v>1</v>
      </c>
      <c r="J1263" s="85">
        <v>59000</v>
      </c>
      <c r="K1263" s="75"/>
      <c r="L1263" s="75"/>
      <c r="M1263" s="75"/>
      <c r="N1263" s="75"/>
      <c r="O1263" s="75"/>
      <c r="P1263" s="75"/>
      <c r="Q1263" s="75"/>
      <c r="R1263" s="75"/>
      <c r="S1263" s="75"/>
      <c r="T1263" s="75"/>
      <c r="U1263" s="75"/>
    </row>
    <row r="1264" spans="1:21">
      <c r="A1264" s="75"/>
      <c r="B1264" s="81" t="str">
        <f t="shared" si="8"/>
        <v>월</v>
      </c>
      <c r="C1264" s="81" t="str">
        <f t="shared" si="9"/>
        <v>26년 5월 4주차</v>
      </c>
      <c r="D1264" s="82">
        <v>46163</v>
      </c>
      <c r="E1264" s="76" t="s">
        <v>58</v>
      </c>
      <c r="F1264" s="83" t="s">
        <v>2</v>
      </c>
      <c r="G1264" s="75" t="s">
        <v>209</v>
      </c>
      <c r="H1264" s="76">
        <v>0</v>
      </c>
      <c r="I1264" s="84">
        <v>2</v>
      </c>
      <c r="J1264" s="85">
        <v>178000</v>
      </c>
      <c r="K1264" s="75"/>
      <c r="L1264" s="75"/>
      <c r="M1264" s="75"/>
      <c r="N1264" s="75"/>
      <c r="O1264" s="75"/>
      <c r="P1264" s="75"/>
      <c r="Q1264" s="75"/>
      <c r="R1264" s="75"/>
      <c r="S1264" s="75"/>
      <c r="T1264" s="75"/>
      <c r="U1264" s="75"/>
    </row>
    <row r="1265" spans="1:21">
      <c r="A1265" s="75"/>
      <c r="B1265" s="81" t="str">
        <f t="shared" si="8"/>
        <v>월</v>
      </c>
      <c r="C1265" s="81" t="str">
        <f t="shared" si="9"/>
        <v>26년 5월 4주차</v>
      </c>
      <c r="D1265" s="82">
        <v>46163</v>
      </c>
      <c r="E1265" s="76" t="s">
        <v>58</v>
      </c>
      <c r="F1265" s="83" t="s">
        <v>2</v>
      </c>
      <c r="G1265" s="75" t="s">
        <v>114</v>
      </c>
      <c r="H1265" s="76">
        <v>0</v>
      </c>
      <c r="I1265" s="84">
        <v>1</v>
      </c>
      <c r="J1265" s="85">
        <v>152100</v>
      </c>
      <c r="K1265" s="75"/>
      <c r="L1265" s="75"/>
      <c r="M1265" s="75"/>
      <c r="N1265" s="75"/>
      <c r="O1265" s="75"/>
      <c r="P1265" s="75"/>
      <c r="Q1265" s="75"/>
      <c r="R1265" s="75"/>
      <c r="S1265" s="75"/>
      <c r="T1265" s="75"/>
      <c r="U1265" s="75"/>
    </row>
    <row r="1266" spans="1:21">
      <c r="A1266" s="75"/>
      <c r="B1266" s="81" t="str">
        <f t="shared" si="8"/>
        <v>월</v>
      </c>
      <c r="C1266" s="81" t="str">
        <f t="shared" si="9"/>
        <v>26년 5월 4주차</v>
      </c>
      <c r="D1266" s="82">
        <v>46163</v>
      </c>
      <c r="E1266" s="76" t="s">
        <v>58</v>
      </c>
      <c r="F1266" s="83" t="s">
        <v>2</v>
      </c>
      <c r="G1266" s="75" t="s">
        <v>252</v>
      </c>
      <c r="H1266" s="76">
        <v>0</v>
      </c>
      <c r="I1266" s="84">
        <v>1</v>
      </c>
      <c r="J1266" s="85">
        <v>149000</v>
      </c>
      <c r="K1266" s="75"/>
      <c r="L1266" s="75"/>
      <c r="M1266" s="75"/>
      <c r="N1266" s="75"/>
      <c r="O1266" s="75"/>
      <c r="P1266" s="75"/>
      <c r="Q1266" s="75"/>
      <c r="R1266" s="75"/>
      <c r="S1266" s="75"/>
      <c r="T1266" s="75"/>
      <c r="U1266" s="75"/>
    </row>
    <row r="1267" spans="1:21">
      <c r="A1267" s="75"/>
      <c r="B1267" s="81" t="str">
        <f t="shared" si="8"/>
        <v>월</v>
      </c>
      <c r="C1267" s="81" t="str">
        <f t="shared" si="9"/>
        <v>26년 5월 4주차</v>
      </c>
      <c r="D1267" s="82">
        <v>46163</v>
      </c>
      <c r="E1267" s="76" t="s">
        <v>58</v>
      </c>
      <c r="F1267" s="83" t="s">
        <v>2</v>
      </c>
      <c r="G1267" s="75" t="s">
        <v>107</v>
      </c>
      <c r="H1267" s="76">
        <v>5</v>
      </c>
      <c r="I1267" s="84">
        <v>1</v>
      </c>
      <c r="J1267" s="85">
        <v>132050</v>
      </c>
      <c r="K1267" s="75"/>
      <c r="L1267" s="75"/>
      <c r="M1267" s="75"/>
      <c r="N1267" s="75"/>
      <c r="O1267" s="75"/>
      <c r="P1267" s="75"/>
      <c r="Q1267" s="75"/>
      <c r="R1267" s="75"/>
      <c r="S1267" s="75"/>
      <c r="T1267" s="75"/>
      <c r="U1267" s="75"/>
    </row>
    <row r="1268" spans="1:21">
      <c r="A1268" s="75"/>
      <c r="B1268" s="81" t="str">
        <f t="shared" si="8"/>
        <v>월</v>
      </c>
      <c r="C1268" s="81" t="str">
        <f t="shared" si="9"/>
        <v>26년 5월 4주차</v>
      </c>
      <c r="D1268" s="82">
        <v>46163</v>
      </c>
      <c r="E1268" s="76" t="s">
        <v>58</v>
      </c>
      <c r="F1268" s="83" t="s">
        <v>2</v>
      </c>
      <c r="G1268" s="75" t="s">
        <v>177</v>
      </c>
      <c r="H1268" s="76">
        <v>1</v>
      </c>
      <c r="I1268" s="84">
        <v>0</v>
      </c>
      <c r="J1268" s="85">
        <v>0</v>
      </c>
      <c r="K1268" s="75"/>
      <c r="L1268" s="75"/>
      <c r="M1268" s="75"/>
      <c r="N1268" s="75"/>
      <c r="O1268" s="75"/>
      <c r="P1268" s="75"/>
      <c r="Q1268" s="75"/>
      <c r="R1268" s="75"/>
      <c r="S1268" s="75"/>
      <c r="T1268" s="75"/>
      <c r="U1268" s="75"/>
    </row>
    <row r="1269" spans="1:21">
      <c r="A1269" s="75"/>
      <c r="B1269" s="81" t="str">
        <f t="shared" si="8"/>
        <v>월</v>
      </c>
      <c r="C1269" s="81" t="str">
        <f t="shared" si="9"/>
        <v>26년 5월 4주차</v>
      </c>
      <c r="D1269" s="82">
        <v>46163</v>
      </c>
      <c r="E1269" s="76" t="s">
        <v>58</v>
      </c>
      <c r="F1269" s="83" t="s">
        <v>2</v>
      </c>
      <c r="G1269" s="75" t="s">
        <v>192</v>
      </c>
      <c r="H1269" s="76">
        <v>1</v>
      </c>
      <c r="I1269" s="84">
        <v>0</v>
      </c>
      <c r="J1269" s="85">
        <v>0</v>
      </c>
      <c r="K1269" s="75"/>
      <c r="L1269" s="75"/>
      <c r="M1269" s="75"/>
      <c r="N1269" s="75"/>
      <c r="O1269" s="75"/>
      <c r="P1269" s="75"/>
      <c r="Q1269" s="75"/>
      <c r="R1269" s="75"/>
      <c r="S1269" s="75"/>
      <c r="T1269" s="75"/>
      <c r="U1269" s="75"/>
    </row>
    <row r="1270" spans="1:21">
      <c r="A1270" s="75"/>
      <c r="B1270" s="81" t="str">
        <f t="shared" si="8"/>
        <v>월</v>
      </c>
      <c r="C1270" s="81" t="str">
        <f t="shared" si="9"/>
        <v>26년 5월 4주차</v>
      </c>
      <c r="D1270" s="82">
        <v>46163</v>
      </c>
      <c r="E1270" s="76" t="s">
        <v>58</v>
      </c>
      <c r="F1270" s="83" t="s">
        <v>2</v>
      </c>
      <c r="G1270" s="75" t="s">
        <v>96</v>
      </c>
      <c r="H1270" s="76">
        <v>5</v>
      </c>
      <c r="I1270" s="84">
        <v>0</v>
      </c>
      <c r="J1270" s="85">
        <v>0</v>
      </c>
      <c r="K1270" s="75"/>
      <c r="L1270" s="75"/>
      <c r="M1270" s="75"/>
      <c r="N1270" s="75"/>
      <c r="O1270" s="75"/>
      <c r="P1270" s="75"/>
      <c r="Q1270" s="75"/>
      <c r="R1270" s="75"/>
      <c r="S1270" s="75"/>
      <c r="T1270" s="75"/>
      <c r="U1270" s="75"/>
    </row>
    <row r="1271" spans="1:21">
      <c r="A1271" s="75"/>
      <c r="B1271" s="81" t="str">
        <f t="shared" si="8"/>
        <v>월</v>
      </c>
      <c r="C1271" s="81" t="str">
        <f t="shared" si="9"/>
        <v>26년 5월 4주차</v>
      </c>
      <c r="D1271" s="82">
        <v>46163</v>
      </c>
      <c r="E1271" s="76" t="s">
        <v>58</v>
      </c>
      <c r="F1271" s="83" t="s">
        <v>2</v>
      </c>
      <c r="G1271" s="75" t="s">
        <v>101</v>
      </c>
      <c r="H1271" s="76">
        <v>5</v>
      </c>
      <c r="I1271" s="84">
        <v>0</v>
      </c>
      <c r="J1271" s="85">
        <v>0</v>
      </c>
      <c r="K1271" s="75"/>
      <c r="L1271" s="75"/>
      <c r="M1271" s="75"/>
      <c r="N1271" s="75"/>
      <c r="O1271" s="75"/>
      <c r="P1271" s="75"/>
      <c r="Q1271" s="75"/>
      <c r="R1271" s="75"/>
      <c r="S1271" s="75"/>
      <c r="T1271" s="75"/>
      <c r="U1271" s="75"/>
    </row>
    <row r="1272" spans="1:21">
      <c r="A1272" s="75"/>
      <c r="B1272" s="81" t="str">
        <f t="shared" si="8"/>
        <v>월</v>
      </c>
      <c r="C1272" s="81" t="str">
        <f t="shared" si="9"/>
        <v>26년 5월 4주차</v>
      </c>
      <c r="D1272" s="82">
        <v>46163</v>
      </c>
      <c r="E1272" s="76" t="s">
        <v>58</v>
      </c>
      <c r="F1272" s="83" t="s">
        <v>2</v>
      </c>
      <c r="G1272" s="75" t="s">
        <v>93</v>
      </c>
      <c r="H1272" s="76">
        <v>1</v>
      </c>
      <c r="I1272" s="84">
        <v>0</v>
      </c>
      <c r="J1272" s="85">
        <v>0</v>
      </c>
      <c r="K1272" s="75"/>
      <c r="L1272" s="75"/>
      <c r="M1272" s="75"/>
      <c r="N1272" s="75"/>
      <c r="O1272" s="75"/>
      <c r="P1272" s="75"/>
      <c r="Q1272" s="75"/>
      <c r="R1272" s="75"/>
      <c r="S1272" s="75"/>
      <c r="T1272" s="75"/>
      <c r="U1272" s="75"/>
    </row>
    <row r="1273" spans="1:21">
      <c r="A1273" s="75"/>
      <c r="B1273" s="81" t="str">
        <f t="shared" si="8"/>
        <v>월</v>
      </c>
      <c r="C1273" s="81" t="str">
        <f t="shared" si="9"/>
        <v>26년 5월 4주차</v>
      </c>
      <c r="D1273" s="82">
        <v>46164</v>
      </c>
      <c r="E1273" s="76" t="s">
        <v>58</v>
      </c>
      <c r="F1273" s="83" t="s">
        <v>2</v>
      </c>
      <c r="G1273" s="75" t="s">
        <v>109</v>
      </c>
      <c r="H1273" s="76">
        <v>0</v>
      </c>
      <c r="I1273" s="84">
        <v>2</v>
      </c>
      <c r="J1273" s="85">
        <v>232200</v>
      </c>
      <c r="K1273" s="75"/>
      <c r="L1273" s="75"/>
      <c r="M1273" s="75"/>
      <c r="N1273" s="75"/>
      <c r="O1273" s="75"/>
      <c r="P1273" s="75"/>
      <c r="Q1273" s="75"/>
      <c r="R1273" s="75"/>
      <c r="S1273" s="75"/>
      <c r="T1273" s="75"/>
      <c r="U1273" s="75"/>
    </row>
    <row r="1274" spans="1:21">
      <c r="A1274" s="75"/>
      <c r="B1274" s="81" t="str">
        <f t="shared" si="8"/>
        <v>월</v>
      </c>
      <c r="C1274" s="81" t="str">
        <f t="shared" si="9"/>
        <v>26년 5월 4주차</v>
      </c>
      <c r="D1274" s="82">
        <v>46164</v>
      </c>
      <c r="E1274" s="76" t="s">
        <v>58</v>
      </c>
      <c r="F1274" s="83" t="s">
        <v>2</v>
      </c>
      <c r="G1274" s="75" t="s">
        <v>156</v>
      </c>
      <c r="H1274" s="76">
        <v>1</v>
      </c>
      <c r="I1274" s="84">
        <v>1</v>
      </c>
      <c r="J1274" s="85">
        <v>113050</v>
      </c>
      <c r="K1274" s="75"/>
      <c r="L1274" s="75"/>
      <c r="M1274" s="75"/>
      <c r="N1274" s="75"/>
      <c r="O1274" s="75"/>
      <c r="P1274" s="75"/>
      <c r="Q1274" s="75"/>
      <c r="R1274" s="75"/>
      <c r="S1274" s="75"/>
      <c r="T1274" s="75"/>
      <c r="U1274" s="75"/>
    </row>
    <row r="1275" spans="1:21">
      <c r="A1275" s="75"/>
      <c r="B1275" s="81" t="str">
        <f t="shared" si="8"/>
        <v>월</v>
      </c>
      <c r="C1275" s="81" t="str">
        <f t="shared" si="9"/>
        <v>26년 5월 4주차</v>
      </c>
      <c r="D1275" s="82">
        <v>46164</v>
      </c>
      <c r="E1275" s="76" t="s">
        <v>58</v>
      </c>
      <c r="F1275" s="83" t="s">
        <v>2</v>
      </c>
      <c r="G1275" s="75" t="s">
        <v>211</v>
      </c>
      <c r="H1275" s="76">
        <v>21</v>
      </c>
      <c r="I1275" s="84">
        <v>0</v>
      </c>
      <c r="J1275" s="85">
        <v>0</v>
      </c>
      <c r="K1275" s="75"/>
      <c r="L1275" s="75"/>
      <c r="M1275" s="75"/>
      <c r="N1275" s="75"/>
      <c r="O1275" s="75"/>
      <c r="P1275" s="75"/>
      <c r="Q1275" s="75"/>
      <c r="R1275" s="75"/>
      <c r="S1275" s="75"/>
      <c r="T1275" s="75"/>
      <c r="U1275" s="75"/>
    </row>
    <row r="1276" spans="1:21">
      <c r="A1276" s="75"/>
      <c r="B1276" s="81" t="str">
        <f t="shared" si="8"/>
        <v>월</v>
      </c>
      <c r="C1276" s="81" t="str">
        <f t="shared" si="9"/>
        <v>26년 5월 4주차</v>
      </c>
      <c r="D1276" s="82">
        <v>46164</v>
      </c>
      <c r="E1276" s="76" t="s">
        <v>58</v>
      </c>
      <c r="F1276" s="83" t="s">
        <v>2</v>
      </c>
      <c r="G1276" s="75" t="s">
        <v>139</v>
      </c>
      <c r="H1276" s="76">
        <v>1</v>
      </c>
      <c r="I1276" s="84">
        <v>0</v>
      </c>
      <c r="J1276" s="85">
        <v>0</v>
      </c>
      <c r="K1276" s="75"/>
      <c r="L1276" s="75"/>
      <c r="M1276" s="75"/>
      <c r="N1276" s="75"/>
      <c r="O1276" s="75"/>
      <c r="P1276" s="75"/>
      <c r="Q1276" s="75"/>
      <c r="R1276" s="75"/>
      <c r="S1276" s="75"/>
      <c r="T1276" s="75"/>
      <c r="U1276" s="75"/>
    </row>
    <row r="1277" spans="1:21">
      <c r="A1277" s="75"/>
      <c r="B1277" s="81" t="str">
        <f t="shared" si="8"/>
        <v>월</v>
      </c>
      <c r="C1277" s="81" t="str">
        <f t="shared" si="9"/>
        <v>26년 5월 4주차</v>
      </c>
      <c r="D1277" s="82">
        <v>46164</v>
      </c>
      <c r="E1277" s="76" t="s">
        <v>58</v>
      </c>
      <c r="F1277" s="83" t="s">
        <v>2</v>
      </c>
      <c r="G1277" s="75" t="s">
        <v>253</v>
      </c>
      <c r="H1277" s="76">
        <v>3</v>
      </c>
      <c r="I1277" s="84">
        <v>0</v>
      </c>
      <c r="J1277" s="85">
        <v>0</v>
      </c>
      <c r="K1277" s="75"/>
      <c r="L1277" s="75"/>
      <c r="M1277" s="75"/>
      <c r="N1277" s="75"/>
      <c r="O1277" s="75"/>
      <c r="P1277" s="75"/>
      <c r="Q1277" s="75"/>
      <c r="R1277" s="75"/>
      <c r="S1277" s="75"/>
      <c r="T1277" s="75"/>
      <c r="U1277" s="75"/>
    </row>
    <row r="1278" spans="1:21">
      <c r="A1278" s="75"/>
      <c r="B1278" s="81" t="str">
        <f t="shared" ref="B1278:B1532" si="10">MID(D1278,7,2)&amp;"월"</f>
        <v>월</v>
      </c>
      <c r="C1278" s="81" t="str">
        <f t="shared" ref="C1278:C1532" si="11">TEXT(D1278, "yy년 m월 ") &amp;
IF(D1278 &lt;= DATE(YEAR(D1278), MONTH(D1278), 1) + (7 - WEEKDAY(DATE(YEAR(D1278), MONTH(D1278), 1), 2)),
   1,
   INT((D1278 - DATE(YEAR(D1278), MONTH(D1278), 1) + WEEKDAY(DATE(YEAR(D1278), MONTH(D1278), 1), 2) - 1) / 7) + 1
) &amp; "주차"</f>
        <v>26년 5월 4주차</v>
      </c>
      <c r="D1278" s="82">
        <v>46164</v>
      </c>
      <c r="E1278" s="76" t="s">
        <v>58</v>
      </c>
      <c r="F1278" s="83" t="s">
        <v>2</v>
      </c>
      <c r="G1278" s="75" t="s">
        <v>216</v>
      </c>
      <c r="H1278" s="76">
        <v>1</v>
      </c>
      <c r="I1278" s="84">
        <v>0</v>
      </c>
      <c r="J1278" s="85">
        <v>0</v>
      </c>
      <c r="K1278" s="75"/>
      <c r="L1278" s="75"/>
      <c r="M1278" s="75"/>
      <c r="N1278" s="75"/>
      <c r="O1278" s="75"/>
      <c r="P1278" s="75"/>
      <c r="Q1278" s="75"/>
      <c r="R1278" s="75"/>
      <c r="S1278" s="75"/>
      <c r="T1278" s="75"/>
      <c r="U1278" s="75"/>
    </row>
    <row r="1279" spans="1:21">
      <c r="A1279" s="75"/>
      <c r="B1279" s="81" t="str">
        <f t="shared" si="10"/>
        <v>월</v>
      </c>
      <c r="C1279" s="81" t="str">
        <f t="shared" si="11"/>
        <v>26년 5월 4주차</v>
      </c>
      <c r="D1279" s="82">
        <v>46164</v>
      </c>
      <c r="E1279" s="76" t="s">
        <v>58</v>
      </c>
      <c r="F1279" s="83" t="s">
        <v>2</v>
      </c>
      <c r="G1279" s="75" t="s">
        <v>162</v>
      </c>
      <c r="H1279" s="76">
        <v>5</v>
      </c>
      <c r="I1279" s="84">
        <v>0</v>
      </c>
      <c r="J1279" s="85">
        <v>0</v>
      </c>
      <c r="K1279" s="75"/>
      <c r="L1279" s="75"/>
      <c r="M1279" s="75"/>
      <c r="N1279" s="75"/>
      <c r="O1279" s="75"/>
      <c r="P1279" s="75"/>
      <c r="Q1279" s="75"/>
      <c r="R1279" s="75"/>
      <c r="S1279" s="75"/>
      <c r="T1279" s="75"/>
      <c r="U1279" s="75"/>
    </row>
    <row r="1280" spans="1:21">
      <c r="A1280" s="75"/>
      <c r="B1280" s="81" t="str">
        <f t="shared" si="10"/>
        <v>월</v>
      </c>
      <c r="C1280" s="81" t="str">
        <f t="shared" si="11"/>
        <v>26년 5월 4주차</v>
      </c>
      <c r="D1280" s="82">
        <v>46164</v>
      </c>
      <c r="E1280" s="76" t="s">
        <v>58</v>
      </c>
      <c r="F1280" s="83" t="s">
        <v>2</v>
      </c>
      <c r="G1280" s="75" t="s">
        <v>214</v>
      </c>
      <c r="H1280" s="76">
        <v>18</v>
      </c>
      <c r="I1280" s="84">
        <v>0</v>
      </c>
      <c r="J1280" s="85">
        <v>0</v>
      </c>
      <c r="K1280" s="75"/>
      <c r="L1280" s="75"/>
      <c r="M1280" s="75"/>
      <c r="N1280" s="75"/>
      <c r="O1280" s="75"/>
      <c r="P1280" s="75"/>
      <c r="Q1280" s="75"/>
      <c r="R1280" s="75"/>
      <c r="S1280" s="75"/>
      <c r="T1280" s="75"/>
      <c r="U1280" s="75"/>
    </row>
    <row r="1281" spans="1:21">
      <c r="A1281" s="75"/>
      <c r="B1281" s="81" t="str">
        <f t="shared" si="10"/>
        <v>월</v>
      </c>
      <c r="C1281" s="81" t="str">
        <f t="shared" si="11"/>
        <v>26년 5월 4주차</v>
      </c>
      <c r="D1281" s="82">
        <v>46164</v>
      </c>
      <c r="E1281" s="76" t="s">
        <v>58</v>
      </c>
      <c r="F1281" s="83" t="s">
        <v>2</v>
      </c>
      <c r="G1281" s="75" t="s">
        <v>96</v>
      </c>
      <c r="H1281" s="76">
        <v>5</v>
      </c>
      <c r="I1281" s="84">
        <v>0</v>
      </c>
      <c r="J1281" s="85">
        <v>0</v>
      </c>
      <c r="K1281" s="75"/>
      <c r="L1281" s="75"/>
      <c r="M1281" s="75"/>
      <c r="N1281" s="75"/>
      <c r="O1281" s="75"/>
      <c r="P1281" s="75"/>
      <c r="Q1281" s="75"/>
      <c r="R1281" s="75"/>
      <c r="S1281" s="75"/>
      <c r="T1281" s="75"/>
      <c r="U1281" s="75"/>
    </row>
    <row r="1282" spans="1:21">
      <c r="A1282" s="75"/>
      <c r="B1282" s="81" t="str">
        <f t="shared" si="10"/>
        <v>월</v>
      </c>
      <c r="C1282" s="81" t="str">
        <f t="shared" si="11"/>
        <v>26년 5월 4주차</v>
      </c>
      <c r="D1282" s="82">
        <v>46164</v>
      </c>
      <c r="E1282" s="76" t="s">
        <v>58</v>
      </c>
      <c r="F1282" s="83" t="s">
        <v>2</v>
      </c>
      <c r="G1282" s="75" t="s">
        <v>101</v>
      </c>
      <c r="H1282" s="76">
        <v>6</v>
      </c>
      <c r="I1282" s="84">
        <v>0</v>
      </c>
      <c r="J1282" s="85">
        <v>0</v>
      </c>
      <c r="K1282" s="75"/>
      <c r="L1282" s="75"/>
      <c r="M1282" s="75"/>
      <c r="N1282" s="75"/>
      <c r="O1282" s="75"/>
      <c r="P1282" s="75"/>
      <c r="Q1282" s="75"/>
      <c r="R1282" s="75"/>
      <c r="S1282" s="75"/>
      <c r="T1282" s="75"/>
      <c r="U1282" s="75"/>
    </row>
    <row r="1283" spans="1:21">
      <c r="A1283" s="75"/>
      <c r="B1283" s="81" t="str">
        <f t="shared" si="10"/>
        <v>월</v>
      </c>
      <c r="C1283" s="81" t="str">
        <f t="shared" si="11"/>
        <v>26년 5월 4주차</v>
      </c>
      <c r="D1283" s="82">
        <v>46164</v>
      </c>
      <c r="E1283" s="76" t="s">
        <v>58</v>
      </c>
      <c r="F1283" s="83" t="s">
        <v>2</v>
      </c>
      <c r="G1283" s="75" t="s">
        <v>142</v>
      </c>
      <c r="H1283" s="76">
        <v>4</v>
      </c>
      <c r="I1283" s="84">
        <v>0</v>
      </c>
      <c r="J1283" s="85">
        <v>0</v>
      </c>
      <c r="K1283" s="75"/>
      <c r="L1283" s="75"/>
      <c r="M1283" s="75"/>
      <c r="N1283" s="75"/>
      <c r="O1283" s="75"/>
      <c r="P1283" s="75"/>
      <c r="Q1283" s="75"/>
      <c r="R1283" s="75"/>
      <c r="S1283" s="75"/>
      <c r="T1283" s="75"/>
      <c r="U1283" s="75"/>
    </row>
    <row r="1284" spans="1:21">
      <c r="A1284" s="75"/>
      <c r="B1284" s="81" t="str">
        <f t="shared" si="10"/>
        <v>월</v>
      </c>
      <c r="C1284" s="81" t="str">
        <f t="shared" si="11"/>
        <v>26년 5월 4주차</v>
      </c>
      <c r="D1284" s="82">
        <v>46164</v>
      </c>
      <c r="E1284" s="76" t="s">
        <v>58</v>
      </c>
      <c r="F1284" s="83" t="s">
        <v>2</v>
      </c>
      <c r="G1284" s="75" t="s">
        <v>143</v>
      </c>
      <c r="H1284" s="76">
        <v>5</v>
      </c>
      <c r="I1284" s="84">
        <v>0</v>
      </c>
      <c r="J1284" s="85">
        <v>0</v>
      </c>
      <c r="K1284" s="75"/>
      <c r="L1284" s="75"/>
      <c r="M1284" s="75"/>
      <c r="N1284" s="75"/>
      <c r="O1284" s="75"/>
      <c r="P1284" s="75"/>
      <c r="Q1284" s="75"/>
      <c r="R1284" s="75"/>
      <c r="S1284" s="75"/>
      <c r="T1284" s="75"/>
      <c r="U1284" s="75"/>
    </row>
    <row r="1285" spans="1:21">
      <c r="A1285" s="75"/>
      <c r="B1285" s="81" t="str">
        <f t="shared" si="10"/>
        <v>월</v>
      </c>
      <c r="C1285" s="81" t="str">
        <f t="shared" si="11"/>
        <v>26년 5월 4주차</v>
      </c>
      <c r="D1285" s="82">
        <v>46164</v>
      </c>
      <c r="E1285" s="76" t="s">
        <v>58</v>
      </c>
      <c r="F1285" s="83" t="s">
        <v>2</v>
      </c>
      <c r="G1285" s="75" t="s">
        <v>204</v>
      </c>
      <c r="H1285" s="76">
        <v>1</v>
      </c>
      <c r="I1285" s="84">
        <v>0</v>
      </c>
      <c r="J1285" s="85">
        <v>0</v>
      </c>
      <c r="K1285" s="75"/>
      <c r="L1285" s="75"/>
      <c r="M1285" s="75"/>
      <c r="N1285" s="75"/>
      <c r="O1285" s="75"/>
      <c r="P1285" s="75"/>
      <c r="Q1285" s="75"/>
      <c r="R1285" s="75"/>
      <c r="S1285" s="75"/>
      <c r="T1285" s="75"/>
      <c r="U1285" s="75"/>
    </row>
    <row r="1286" spans="1:21">
      <c r="A1286" s="75"/>
      <c r="B1286" s="81" t="str">
        <f t="shared" si="10"/>
        <v>월</v>
      </c>
      <c r="C1286" s="81" t="str">
        <f t="shared" si="11"/>
        <v>26년 5월 4주차</v>
      </c>
      <c r="D1286" s="82">
        <v>46164</v>
      </c>
      <c r="E1286" s="76" t="s">
        <v>58</v>
      </c>
      <c r="F1286" s="83" t="s">
        <v>2</v>
      </c>
      <c r="G1286" s="75" t="s">
        <v>118</v>
      </c>
      <c r="H1286" s="76">
        <v>6</v>
      </c>
      <c r="I1286" s="84">
        <v>0</v>
      </c>
      <c r="J1286" s="85">
        <v>0</v>
      </c>
      <c r="K1286" s="75"/>
      <c r="L1286" s="75"/>
      <c r="M1286" s="75"/>
      <c r="N1286" s="75"/>
      <c r="O1286" s="75"/>
      <c r="P1286" s="75"/>
      <c r="Q1286" s="75"/>
      <c r="R1286" s="75"/>
      <c r="S1286" s="75"/>
      <c r="T1286" s="75"/>
      <c r="U1286" s="75"/>
    </row>
    <row r="1287" spans="1:21">
      <c r="A1287" s="75"/>
      <c r="B1287" s="81" t="str">
        <f t="shared" si="10"/>
        <v>월</v>
      </c>
      <c r="C1287" s="81" t="str">
        <f t="shared" si="11"/>
        <v>26년 5월 4주차</v>
      </c>
      <c r="D1287" s="82">
        <v>46164</v>
      </c>
      <c r="E1287" s="76" t="s">
        <v>58</v>
      </c>
      <c r="F1287" s="83" t="s">
        <v>2</v>
      </c>
      <c r="G1287" s="75" t="s">
        <v>192</v>
      </c>
      <c r="H1287" s="76">
        <v>5</v>
      </c>
      <c r="I1287" s="84">
        <v>0</v>
      </c>
      <c r="J1287" s="85">
        <v>0</v>
      </c>
      <c r="K1287" s="75"/>
      <c r="L1287" s="75"/>
      <c r="M1287" s="75"/>
      <c r="N1287" s="75"/>
      <c r="O1287" s="75"/>
      <c r="P1287" s="75"/>
      <c r="Q1287" s="75"/>
      <c r="R1287" s="75"/>
      <c r="S1287" s="75"/>
      <c r="T1287" s="75"/>
      <c r="U1287" s="75"/>
    </row>
    <row r="1288" spans="1:21">
      <c r="A1288" s="75"/>
      <c r="B1288" s="81" t="str">
        <f t="shared" si="10"/>
        <v>월</v>
      </c>
      <c r="C1288" s="81" t="str">
        <f t="shared" si="11"/>
        <v>26년 5월 4주차</v>
      </c>
      <c r="D1288" s="82">
        <v>46164</v>
      </c>
      <c r="E1288" s="76" t="s">
        <v>58</v>
      </c>
      <c r="F1288" s="83" t="s">
        <v>2</v>
      </c>
      <c r="G1288" s="75" t="s">
        <v>198</v>
      </c>
      <c r="H1288" s="76">
        <v>1</v>
      </c>
      <c r="I1288" s="84">
        <v>0</v>
      </c>
      <c r="J1288" s="85">
        <v>0</v>
      </c>
      <c r="K1288" s="75"/>
      <c r="L1288" s="75"/>
      <c r="M1288" s="75"/>
      <c r="N1288" s="75"/>
      <c r="O1288" s="75"/>
      <c r="P1288" s="75"/>
      <c r="Q1288" s="75"/>
      <c r="R1288" s="75"/>
      <c r="S1288" s="75"/>
      <c r="T1288" s="75"/>
      <c r="U1288" s="75"/>
    </row>
    <row r="1289" spans="1:21">
      <c r="A1289" s="75"/>
      <c r="B1289" s="81" t="str">
        <f t="shared" si="10"/>
        <v>월</v>
      </c>
      <c r="C1289" s="81" t="str">
        <f t="shared" si="11"/>
        <v>26년 5월 4주차</v>
      </c>
      <c r="D1289" s="82">
        <v>46164</v>
      </c>
      <c r="E1289" s="76" t="s">
        <v>58</v>
      </c>
      <c r="F1289" s="83" t="s">
        <v>2</v>
      </c>
      <c r="G1289" s="75" t="s">
        <v>140</v>
      </c>
      <c r="H1289" s="76">
        <v>1</v>
      </c>
      <c r="I1289" s="84">
        <v>0</v>
      </c>
      <c r="J1289" s="85">
        <v>0</v>
      </c>
      <c r="K1289" s="75"/>
      <c r="L1289" s="75"/>
      <c r="M1289" s="75"/>
      <c r="N1289" s="75"/>
      <c r="O1289" s="75"/>
      <c r="P1289" s="75"/>
      <c r="Q1289" s="75"/>
      <c r="R1289" s="75"/>
      <c r="S1289" s="75"/>
      <c r="T1289" s="75"/>
      <c r="U1289" s="75"/>
    </row>
    <row r="1290" spans="1:21">
      <c r="A1290" s="75"/>
      <c r="B1290" s="81" t="str">
        <f t="shared" si="10"/>
        <v>월</v>
      </c>
      <c r="C1290" s="81" t="str">
        <f t="shared" si="11"/>
        <v>26년 5월 4주차</v>
      </c>
      <c r="D1290" s="82">
        <v>46164</v>
      </c>
      <c r="E1290" s="76" t="s">
        <v>58</v>
      </c>
      <c r="F1290" s="83" t="s">
        <v>2</v>
      </c>
      <c r="G1290" s="75" t="s">
        <v>119</v>
      </c>
      <c r="H1290" s="76">
        <v>1</v>
      </c>
      <c r="I1290" s="84">
        <v>0</v>
      </c>
      <c r="J1290" s="85">
        <v>0</v>
      </c>
      <c r="K1290" s="75"/>
      <c r="L1290" s="75"/>
      <c r="M1290" s="75"/>
      <c r="N1290" s="75"/>
      <c r="O1290" s="75"/>
      <c r="P1290" s="75"/>
      <c r="Q1290" s="75"/>
      <c r="R1290" s="75"/>
      <c r="S1290" s="75"/>
      <c r="T1290" s="75"/>
      <c r="U1290" s="75"/>
    </row>
    <row r="1291" spans="1:21">
      <c r="A1291" s="75"/>
      <c r="B1291" s="81" t="str">
        <f t="shared" si="10"/>
        <v>월</v>
      </c>
      <c r="C1291" s="81" t="str">
        <f t="shared" si="11"/>
        <v>26년 5월 4주차</v>
      </c>
      <c r="D1291" s="82">
        <v>46164</v>
      </c>
      <c r="E1291" s="76" t="s">
        <v>58</v>
      </c>
      <c r="F1291" s="83" t="s">
        <v>2</v>
      </c>
      <c r="G1291" s="75" t="s">
        <v>90</v>
      </c>
      <c r="H1291" s="76">
        <v>1</v>
      </c>
      <c r="I1291" s="84">
        <v>0</v>
      </c>
      <c r="J1291" s="85">
        <v>0</v>
      </c>
      <c r="K1291" s="75"/>
      <c r="L1291" s="75"/>
      <c r="M1291" s="75"/>
      <c r="N1291" s="75"/>
      <c r="O1291" s="75"/>
      <c r="P1291" s="75"/>
      <c r="Q1291" s="75"/>
      <c r="R1291" s="75"/>
      <c r="S1291" s="75"/>
      <c r="T1291" s="75"/>
      <c r="U1291" s="75"/>
    </row>
    <row r="1292" spans="1:21">
      <c r="A1292" s="75"/>
      <c r="B1292" s="81" t="str">
        <f t="shared" si="10"/>
        <v>월</v>
      </c>
      <c r="C1292" s="81" t="str">
        <f t="shared" si="11"/>
        <v>26년 5월 4주차</v>
      </c>
      <c r="D1292" s="82">
        <v>46164</v>
      </c>
      <c r="E1292" s="76" t="s">
        <v>58</v>
      </c>
      <c r="F1292" s="83" t="s">
        <v>2</v>
      </c>
      <c r="G1292" s="75" t="s">
        <v>254</v>
      </c>
      <c r="H1292" s="76">
        <v>2</v>
      </c>
      <c r="I1292" s="84">
        <v>0</v>
      </c>
      <c r="J1292" s="85">
        <v>0</v>
      </c>
      <c r="K1292" s="75"/>
      <c r="L1292" s="75"/>
      <c r="M1292" s="75"/>
      <c r="N1292" s="75"/>
      <c r="O1292" s="75"/>
      <c r="P1292" s="75"/>
      <c r="Q1292" s="75"/>
      <c r="R1292" s="75"/>
      <c r="S1292" s="75"/>
      <c r="T1292" s="75"/>
      <c r="U1292" s="75"/>
    </row>
    <row r="1293" spans="1:21">
      <c r="A1293" s="75"/>
      <c r="B1293" s="81" t="str">
        <f t="shared" si="10"/>
        <v>월</v>
      </c>
      <c r="C1293" s="81" t="str">
        <f t="shared" si="11"/>
        <v>26년 5월 4주차</v>
      </c>
      <c r="D1293" s="82">
        <v>46164</v>
      </c>
      <c r="E1293" s="76" t="s">
        <v>58</v>
      </c>
      <c r="F1293" s="83" t="s">
        <v>2</v>
      </c>
      <c r="G1293" s="75" t="s">
        <v>132</v>
      </c>
      <c r="H1293" s="76">
        <v>2</v>
      </c>
      <c r="I1293" s="84">
        <v>1</v>
      </c>
      <c r="J1293" s="85">
        <v>129000</v>
      </c>
      <c r="K1293" s="75"/>
      <c r="L1293" s="75"/>
      <c r="M1293" s="75"/>
      <c r="N1293" s="75"/>
      <c r="O1293" s="75"/>
      <c r="P1293" s="75"/>
      <c r="Q1293" s="75"/>
      <c r="R1293" s="75"/>
      <c r="S1293" s="75"/>
      <c r="T1293" s="75"/>
      <c r="U1293" s="75"/>
    </row>
    <row r="1294" spans="1:21">
      <c r="A1294" s="75"/>
      <c r="B1294" s="81" t="str">
        <f t="shared" si="10"/>
        <v>월</v>
      </c>
      <c r="C1294" s="81" t="str">
        <f t="shared" si="11"/>
        <v>26년 5월 4주차</v>
      </c>
      <c r="D1294" s="82">
        <v>46164</v>
      </c>
      <c r="E1294" s="76" t="s">
        <v>58</v>
      </c>
      <c r="F1294" s="83" t="s">
        <v>2</v>
      </c>
      <c r="G1294" s="75" t="s">
        <v>173</v>
      </c>
      <c r="H1294" s="76">
        <v>2</v>
      </c>
      <c r="I1294" s="84">
        <v>0</v>
      </c>
      <c r="J1294" s="85">
        <v>0</v>
      </c>
      <c r="K1294" s="75"/>
      <c r="L1294" s="75"/>
      <c r="M1294" s="75"/>
      <c r="N1294" s="75"/>
      <c r="O1294" s="75"/>
      <c r="P1294" s="75"/>
      <c r="Q1294" s="75"/>
      <c r="R1294" s="75"/>
      <c r="S1294" s="75"/>
      <c r="T1294" s="75"/>
      <c r="U1294" s="75"/>
    </row>
    <row r="1295" spans="1:21">
      <c r="A1295" s="75"/>
      <c r="B1295" s="81" t="str">
        <f t="shared" si="10"/>
        <v>월</v>
      </c>
      <c r="C1295" s="81" t="str">
        <f t="shared" si="11"/>
        <v>26년 5월 4주차</v>
      </c>
      <c r="D1295" s="82">
        <v>46164</v>
      </c>
      <c r="E1295" s="76" t="s">
        <v>58</v>
      </c>
      <c r="F1295" s="83" t="s">
        <v>2</v>
      </c>
      <c r="G1295" s="75" t="s">
        <v>255</v>
      </c>
      <c r="H1295" s="76">
        <v>5</v>
      </c>
      <c r="I1295" s="84">
        <v>0</v>
      </c>
      <c r="J1295" s="85">
        <v>0</v>
      </c>
      <c r="K1295" s="75"/>
      <c r="L1295" s="75"/>
      <c r="M1295" s="75"/>
      <c r="N1295" s="75"/>
      <c r="O1295" s="75"/>
      <c r="P1295" s="75"/>
      <c r="Q1295" s="75"/>
      <c r="R1295" s="75"/>
      <c r="S1295" s="75"/>
      <c r="T1295" s="75"/>
      <c r="U1295" s="75"/>
    </row>
    <row r="1296" spans="1:21">
      <c r="A1296" s="75"/>
      <c r="B1296" s="81" t="str">
        <f t="shared" si="10"/>
        <v>월</v>
      </c>
      <c r="C1296" s="81" t="str">
        <f t="shared" si="11"/>
        <v>26년 5월 4주차</v>
      </c>
      <c r="D1296" s="82">
        <v>46164</v>
      </c>
      <c r="E1296" s="76" t="s">
        <v>58</v>
      </c>
      <c r="F1296" s="83" t="s">
        <v>2</v>
      </c>
      <c r="G1296" s="75" t="s">
        <v>249</v>
      </c>
      <c r="H1296" s="76">
        <v>1</v>
      </c>
      <c r="I1296" s="84">
        <v>0</v>
      </c>
      <c r="J1296" s="85">
        <v>0</v>
      </c>
      <c r="K1296" s="75"/>
      <c r="L1296" s="75"/>
      <c r="M1296" s="75"/>
      <c r="N1296" s="75"/>
      <c r="O1296" s="75"/>
      <c r="P1296" s="75"/>
      <c r="Q1296" s="75"/>
      <c r="R1296" s="75"/>
      <c r="S1296" s="75"/>
      <c r="T1296" s="75"/>
      <c r="U1296" s="75"/>
    </row>
    <row r="1297" spans="1:21">
      <c r="A1297" s="75"/>
      <c r="B1297" s="81" t="str">
        <f t="shared" si="10"/>
        <v>월</v>
      </c>
      <c r="C1297" s="81" t="str">
        <f t="shared" si="11"/>
        <v>26년 5월 4주차</v>
      </c>
      <c r="D1297" s="82">
        <v>46164</v>
      </c>
      <c r="E1297" s="76" t="s">
        <v>58</v>
      </c>
      <c r="F1297" s="83" t="s">
        <v>2</v>
      </c>
      <c r="G1297" s="75" t="s">
        <v>256</v>
      </c>
      <c r="H1297" s="76">
        <v>1</v>
      </c>
      <c r="I1297" s="84">
        <v>0</v>
      </c>
      <c r="J1297" s="85">
        <v>0</v>
      </c>
      <c r="K1297" s="75"/>
      <c r="L1297" s="75"/>
      <c r="M1297" s="75"/>
      <c r="N1297" s="75"/>
      <c r="O1297" s="75"/>
      <c r="P1297" s="75"/>
      <c r="Q1297" s="75"/>
      <c r="R1297" s="75"/>
      <c r="S1297" s="75"/>
      <c r="T1297" s="75"/>
      <c r="U1297" s="75"/>
    </row>
    <row r="1298" spans="1:21">
      <c r="A1298" s="75"/>
      <c r="B1298" s="81" t="str">
        <f t="shared" si="10"/>
        <v>월</v>
      </c>
      <c r="C1298" s="81" t="str">
        <f t="shared" si="11"/>
        <v>26년 5월 4주차</v>
      </c>
      <c r="D1298" s="82">
        <v>46164</v>
      </c>
      <c r="E1298" s="76" t="s">
        <v>58</v>
      </c>
      <c r="F1298" s="83" t="s">
        <v>2</v>
      </c>
      <c r="G1298" s="75" t="s">
        <v>179</v>
      </c>
      <c r="H1298" s="76">
        <v>1</v>
      </c>
      <c r="I1298" s="84">
        <v>0</v>
      </c>
      <c r="J1298" s="85">
        <v>0</v>
      </c>
      <c r="K1298" s="75"/>
      <c r="L1298" s="75"/>
      <c r="M1298" s="75"/>
      <c r="N1298" s="75"/>
      <c r="O1298" s="75"/>
      <c r="P1298" s="75"/>
      <c r="Q1298" s="75"/>
      <c r="R1298" s="75"/>
      <c r="S1298" s="75"/>
      <c r="T1298" s="75"/>
      <c r="U1298" s="75"/>
    </row>
    <row r="1299" spans="1:21">
      <c r="A1299" s="75"/>
      <c r="B1299" s="81" t="str">
        <f t="shared" si="10"/>
        <v>월</v>
      </c>
      <c r="C1299" s="81" t="str">
        <f t="shared" si="11"/>
        <v>26년 5월 4주차</v>
      </c>
      <c r="D1299" s="82">
        <v>46164</v>
      </c>
      <c r="E1299" s="76" t="s">
        <v>58</v>
      </c>
      <c r="F1299" s="83" t="s">
        <v>2</v>
      </c>
      <c r="G1299" s="75" t="s">
        <v>231</v>
      </c>
      <c r="H1299" s="76">
        <v>5</v>
      </c>
      <c r="I1299" s="84">
        <v>0</v>
      </c>
      <c r="J1299" s="85">
        <v>0</v>
      </c>
      <c r="K1299" s="75"/>
      <c r="L1299" s="75"/>
      <c r="M1299" s="75"/>
      <c r="N1299" s="75"/>
      <c r="O1299" s="75"/>
      <c r="P1299" s="75"/>
      <c r="Q1299" s="75"/>
      <c r="R1299" s="75"/>
      <c r="S1299" s="75"/>
      <c r="T1299" s="75"/>
      <c r="U1299" s="75"/>
    </row>
    <row r="1300" spans="1:21">
      <c r="A1300" s="75"/>
      <c r="B1300" s="81" t="str">
        <f t="shared" si="10"/>
        <v>월</v>
      </c>
      <c r="C1300" s="81" t="str">
        <f t="shared" si="11"/>
        <v>26년 5월 4주차</v>
      </c>
      <c r="D1300" s="82">
        <v>46164</v>
      </c>
      <c r="E1300" s="76" t="s">
        <v>58</v>
      </c>
      <c r="F1300" s="83" t="s">
        <v>2</v>
      </c>
      <c r="G1300" s="75" t="s">
        <v>111</v>
      </c>
      <c r="H1300" s="76">
        <v>6</v>
      </c>
      <c r="I1300" s="84">
        <v>0</v>
      </c>
      <c r="J1300" s="85">
        <v>0</v>
      </c>
      <c r="K1300" s="75"/>
      <c r="L1300" s="75"/>
      <c r="M1300" s="75"/>
      <c r="N1300" s="75"/>
      <c r="O1300" s="75"/>
      <c r="P1300" s="75"/>
      <c r="Q1300" s="75"/>
      <c r="R1300" s="75"/>
      <c r="S1300" s="75"/>
      <c r="T1300" s="75"/>
      <c r="U1300" s="75"/>
    </row>
    <row r="1301" spans="1:21">
      <c r="A1301" s="75"/>
      <c r="B1301" s="81" t="str">
        <f t="shared" si="10"/>
        <v>월</v>
      </c>
      <c r="C1301" s="81" t="str">
        <f t="shared" si="11"/>
        <v>26년 5월 4주차</v>
      </c>
      <c r="D1301" s="82">
        <v>46164</v>
      </c>
      <c r="E1301" s="76" t="s">
        <v>58</v>
      </c>
      <c r="F1301" s="83" t="s">
        <v>2</v>
      </c>
      <c r="G1301" s="75" t="s">
        <v>161</v>
      </c>
      <c r="H1301" s="76">
        <v>5</v>
      </c>
      <c r="I1301" s="84">
        <v>0</v>
      </c>
      <c r="J1301" s="85">
        <v>0</v>
      </c>
      <c r="K1301" s="75"/>
      <c r="L1301" s="75"/>
      <c r="M1301" s="75"/>
      <c r="N1301" s="75"/>
      <c r="O1301" s="75"/>
      <c r="P1301" s="75"/>
      <c r="Q1301" s="75"/>
      <c r="R1301" s="75"/>
      <c r="S1301" s="75"/>
      <c r="T1301" s="75"/>
      <c r="U1301" s="75"/>
    </row>
    <row r="1302" spans="1:21">
      <c r="A1302" s="75"/>
      <c r="B1302" s="81" t="str">
        <f t="shared" si="10"/>
        <v>월</v>
      </c>
      <c r="C1302" s="81" t="str">
        <f t="shared" si="11"/>
        <v>26년 5월 4주차</v>
      </c>
      <c r="D1302" s="82">
        <v>46165</v>
      </c>
      <c r="E1302" s="76" t="s">
        <v>58</v>
      </c>
      <c r="F1302" s="83" t="s">
        <v>2</v>
      </c>
      <c r="G1302" s="75" t="s">
        <v>214</v>
      </c>
      <c r="H1302" s="76">
        <v>18</v>
      </c>
      <c r="I1302" s="84">
        <v>2</v>
      </c>
      <c r="J1302" s="85">
        <v>78000</v>
      </c>
      <c r="K1302" s="75"/>
      <c r="L1302" s="75"/>
      <c r="M1302" s="75"/>
      <c r="N1302" s="75"/>
      <c r="O1302" s="75"/>
      <c r="P1302" s="75"/>
      <c r="Q1302" s="75"/>
      <c r="R1302" s="75"/>
      <c r="S1302" s="75"/>
      <c r="T1302" s="75"/>
      <c r="U1302" s="75"/>
    </row>
    <row r="1303" spans="1:21">
      <c r="A1303" s="75"/>
      <c r="B1303" s="81" t="str">
        <f t="shared" si="10"/>
        <v>월</v>
      </c>
      <c r="C1303" s="81" t="str">
        <f t="shared" si="11"/>
        <v>26년 5월 4주차</v>
      </c>
      <c r="D1303" s="82">
        <v>46165</v>
      </c>
      <c r="E1303" s="76" t="s">
        <v>58</v>
      </c>
      <c r="F1303" s="83" t="s">
        <v>2</v>
      </c>
      <c r="G1303" s="75" t="s">
        <v>255</v>
      </c>
      <c r="H1303" s="76">
        <v>5</v>
      </c>
      <c r="I1303" s="84">
        <v>2</v>
      </c>
      <c r="J1303" s="85">
        <v>78000</v>
      </c>
      <c r="K1303" s="75"/>
      <c r="L1303" s="75"/>
      <c r="M1303" s="75"/>
      <c r="N1303" s="75"/>
      <c r="O1303" s="75"/>
      <c r="P1303" s="75"/>
      <c r="Q1303" s="75"/>
      <c r="R1303" s="75"/>
      <c r="S1303" s="75"/>
      <c r="T1303" s="75"/>
      <c r="U1303" s="75"/>
    </row>
    <row r="1304" spans="1:21">
      <c r="A1304" s="75"/>
      <c r="B1304" s="81" t="str">
        <f t="shared" si="10"/>
        <v>월</v>
      </c>
      <c r="C1304" s="81" t="str">
        <f t="shared" si="11"/>
        <v>26년 5월 4주차</v>
      </c>
      <c r="D1304" s="82">
        <v>46165</v>
      </c>
      <c r="E1304" s="76" t="s">
        <v>58</v>
      </c>
      <c r="F1304" s="83" t="s">
        <v>2</v>
      </c>
      <c r="G1304" s="75" t="s">
        <v>219</v>
      </c>
      <c r="H1304" s="76">
        <v>9</v>
      </c>
      <c r="I1304" s="84">
        <v>2</v>
      </c>
      <c r="J1304" s="85">
        <v>78000</v>
      </c>
      <c r="K1304" s="75"/>
      <c r="L1304" s="75"/>
      <c r="M1304" s="75"/>
      <c r="N1304" s="75"/>
      <c r="O1304" s="75"/>
      <c r="P1304" s="75"/>
      <c r="Q1304" s="75"/>
      <c r="R1304" s="75"/>
      <c r="S1304" s="75"/>
      <c r="T1304" s="75"/>
      <c r="U1304" s="75"/>
    </row>
    <row r="1305" spans="1:21">
      <c r="A1305" s="75"/>
      <c r="B1305" s="81" t="str">
        <f t="shared" si="10"/>
        <v>월</v>
      </c>
      <c r="C1305" s="81" t="str">
        <f t="shared" si="11"/>
        <v>26년 5월 4주차</v>
      </c>
      <c r="D1305" s="82">
        <v>46165</v>
      </c>
      <c r="E1305" s="76" t="s">
        <v>58</v>
      </c>
      <c r="F1305" s="83" t="s">
        <v>2</v>
      </c>
      <c r="G1305" s="75" t="s">
        <v>211</v>
      </c>
      <c r="H1305" s="76">
        <v>7</v>
      </c>
      <c r="I1305" s="84">
        <v>0</v>
      </c>
      <c r="J1305" s="85">
        <v>0</v>
      </c>
      <c r="K1305" s="75"/>
      <c r="L1305" s="75"/>
      <c r="M1305" s="75"/>
      <c r="N1305" s="75"/>
      <c r="O1305" s="75"/>
      <c r="P1305" s="75"/>
      <c r="Q1305" s="75"/>
      <c r="R1305" s="75"/>
      <c r="S1305" s="75"/>
      <c r="T1305" s="75"/>
      <c r="U1305" s="75"/>
    </row>
    <row r="1306" spans="1:21">
      <c r="A1306" s="75"/>
      <c r="B1306" s="81" t="str">
        <f t="shared" si="10"/>
        <v>월</v>
      </c>
      <c r="C1306" s="81" t="str">
        <f t="shared" si="11"/>
        <v>26년 5월 4주차</v>
      </c>
      <c r="D1306" s="82">
        <v>46165</v>
      </c>
      <c r="E1306" s="76" t="s">
        <v>58</v>
      </c>
      <c r="F1306" s="83" t="s">
        <v>2</v>
      </c>
      <c r="G1306" s="75" t="s">
        <v>145</v>
      </c>
      <c r="H1306" s="76">
        <v>1</v>
      </c>
      <c r="I1306" s="84">
        <v>0</v>
      </c>
      <c r="J1306" s="85">
        <v>0</v>
      </c>
      <c r="K1306" s="75"/>
      <c r="L1306" s="75"/>
      <c r="M1306" s="75"/>
      <c r="N1306" s="75"/>
      <c r="O1306" s="75"/>
      <c r="P1306" s="75"/>
      <c r="Q1306" s="75"/>
      <c r="R1306" s="75"/>
      <c r="S1306" s="75"/>
      <c r="T1306" s="75"/>
      <c r="U1306" s="75"/>
    </row>
    <row r="1307" spans="1:21">
      <c r="A1307" s="75"/>
      <c r="B1307" s="81" t="str">
        <f t="shared" si="10"/>
        <v>월</v>
      </c>
      <c r="C1307" s="81" t="str">
        <f t="shared" si="11"/>
        <v>26년 5월 4주차</v>
      </c>
      <c r="D1307" s="82">
        <v>46165</v>
      </c>
      <c r="E1307" s="76" t="s">
        <v>58</v>
      </c>
      <c r="F1307" s="83" t="s">
        <v>2</v>
      </c>
      <c r="G1307" s="75" t="s">
        <v>177</v>
      </c>
      <c r="H1307" s="76">
        <v>7</v>
      </c>
      <c r="I1307" s="84">
        <v>0</v>
      </c>
      <c r="J1307" s="85">
        <v>0</v>
      </c>
      <c r="K1307" s="75"/>
      <c r="L1307" s="75"/>
      <c r="M1307" s="75"/>
      <c r="N1307" s="75"/>
      <c r="O1307" s="75"/>
      <c r="P1307" s="75"/>
      <c r="Q1307" s="75"/>
      <c r="R1307" s="75"/>
      <c r="S1307" s="75"/>
      <c r="T1307" s="75"/>
      <c r="U1307" s="75"/>
    </row>
    <row r="1308" spans="1:21">
      <c r="A1308" s="75"/>
      <c r="B1308" s="81" t="str">
        <f t="shared" si="10"/>
        <v>월</v>
      </c>
      <c r="C1308" s="81" t="str">
        <f t="shared" si="11"/>
        <v>26년 5월 4주차</v>
      </c>
      <c r="D1308" s="82">
        <v>46165</v>
      </c>
      <c r="E1308" s="76" t="s">
        <v>58</v>
      </c>
      <c r="F1308" s="83" t="s">
        <v>2</v>
      </c>
      <c r="G1308" s="75" t="s">
        <v>190</v>
      </c>
      <c r="H1308" s="76">
        <v>1</v>
      </c>
      <c r="I1308" s="84">
        <v>0</v>
      </c>
      <c r="J1308" s="85">
        <v>0</v>
      </c>
      <c r="K1308" s="75"/>
      <c r="L1308" s="75"/>
      <c r="M1308" s="75"/>
      <c r="N1308" s="75"/>
      <c r="O1308" s="75"/>
      <c r="P1308" s="75"/>
      <c r="Q1308" s="75"/>
      <c r="R1308" s="75"/>
      <c r="S1308" s="75"/>
      <c r="T1308" s="75"/>
      <c r="U1308" s="75"/>
    </row>
    <row r="1309" spans="1:21">
      <c r="A1309" s="75"/>
      <c r="B1309" s="81" t="str">
        <f t="shared" si="10"/>
        <v>월</v>
      </c>
      <c r="C1309" s="81" t="str">
        <f t="shared" si="11"/>
        <v>26년 5월 4주차</v>
      </c>
      <c r="D1309" s="82">
        <v>46165</v>
      </c>
      <c r="E1309" s="76" t="s">
        <v>58</v>
      </c>
      <c r="F1309" s="83" t="s">
        <v>2</v>
      </c>
      <c r="G1309" s="75" t="s">
        <v>107</v>
      </c>
      <c r="H1309" s="76">
        <v>1</v>
      </c>
      <c r="I1309" s="84">
        <v>0</v>
      </c>
      <c r="J1309" s="85">
        <v>0</v>
      </c>
      <c r="K1309" s="75"/>
      <c r="L1309" s="75"/>
      <c r="M1309" s="75"/>
      <c r="N1309" s="75"/>
      <c r="O1309" s="75"/>
      <c r="P1309" s="75"/>
      <c r="Q1309" s="75"/>
      <c r="R1309" s="75"/>
      <c r="S1309" s="75"/>
      <c r="T1309" s="75"/>
      <c r="U1309" s="75"/>
    </row>
    <row r="1310" spans="1:21">
      <c r="A1310" s="75"/>
      <c r="B1310" s="81" t="str">
        <f t="shared" si="10"/>
        <v>월</v>
      </c>
      <c r="C1310" s="81" t="str">
        <f t="shared" si="11"/>
        <v>26년 5월 4주차</v>
      </c>
      <c r="D1310" s="82">
        <v>46165</v>
      </c>
      <c r="E1310" s="76" t="s">
        <v>58</v>
      </c>
      <c r="F1310" s="83" t="s">
        <v>2</v>
      </c>
      <c r="G1310" s="75" t="s">
        <v>95</v>
      </c>
      <c r="H1310" s="76">
        <v>5</v>
      </c>
      <c r="I1310" s="84">
        <v>0</v>
      </c>
      <c r="J1310" s="85">
        <v>0</v>
      </c>
      <c r="K1310" s="75"/>
      <c r="L1310" s="75"/>
      <c r="M1310" s="75"/>
      <c r="N1310" s="75"/>
      <c r="O1310" s="75"/>
      <c r="P1310" s="75"/>
      <c r="Q1310" s="75"/>
      <c r="R1310" s="75"/>
      <c r="S1310" s="75"/>
      <c r="T1310" s="75"/>
      <c r="U1310" s="75"/>
    </row>
    <row r="1311" spans="1:21">
      <c r="A1311" s="75"/>
      <c r="B1311" s="81" t="str">
        <f t="shared" si="10"/>
        <v>월</v>
      </c>
      <c r="C1311" s="81" t="str">
        <f t="shared" si="11"/>
        <v>26년 5월 4주차</v>
      </c>
      <c r="D1311" s="82">
        <v>46165</v>
      </c>
      <c r="E1311" s="76" t="s">
        <v>58</v>
      </c>
      <c r="F1311" s="83" t="s">
        <v>2</v>
      </c>
      <c r="G1311" s="75" t="s">
        <v>139</v>
      </c>
      <c r="H1311" s="76">
        <v>1</v>
      </c>
      <c r="I1311" s="84">
        <v>0</v>
      </c>
      <c r="J1311" s="85">
        <v>0</v>
      </c>
      <c r="K1311" s="75"/>
      <c r="L1311" s="75"/>
      <c r="M1311" s="75"/>
      <c r="N1311" s="75"/>
      <c r="O1311" s="75"/>
      <c r="P1311" s="75"/>
      <c r="Q1311" s="75"/>
      <c r="R1311" s="75"/>
      <c r="S1311" s="75"/>
      <c r="T1311" s="75"/>
      <c r="U1311" s="75"/>
    </row>
    <row r="1312" spans="1:21">
      <c r="A1312" s="75"/>
      <c r="B1312" s="81" t="str">
        <f t="shared" si="10"/>
        <v>월</v>
      </c>
      <c r="C1312" s="81" t="str">
        <f t="shared" si="11"/>
        <v>26년 5월 4주차</v>
      </c>
      <c r="D1312" s="82">
        <v>46165</v>
      </c>
      <c r="E1312" s="76" t="s">
        <v>58</v>
      </c>
      <c r="F1312" s="83" t="s">
        <v>2</v>
      </c>
      <c r="G1312" s="75" t="s">
        <v>192</v>
      </c>
      <c r="H1312" s="76">
        <v>5</v>
      </c>
      <c r="I1312" s="84">
        <v>0</v>
      </c>
      <c r="J1312" s="85">
        <v>0</v>
      </c>
      <c r="K1312" s="75"/>
      <c r="L1312" s="75"/>
      <c r="M1312" s="75"/>
      <c r="N1312" s="75"/>
      <c r="O1312" s="75"/>
      <c r="P1312" s="75"/>
      <c r="Q1312" s="75"/>
      <c r="R1312" s="75"/>
      <c r="S1312" s="75"/>
      <c r="T1312" s="75"/>
      <c r="U1312" s="75"/>
    </row>
    <row r="1313" spans="1:21">
      <c r="A1313" s="75"/>
      <c r="B1313" s="81" t="str">
        <f t="shared" si="10"/>
        <v>월</v>
      </c>
      <c r="C1313" s="81" t="str">
        <f t="shared" si="11"/>
        <v>26년 5월 4주차</v>
      </c>
      <c r="D1313" s="82">
        <v>46165</v>
      </c>
      <c r="E1313" s="76" t="s">
        <v>58</v>
      </c>
      <c r="F1313" s="83" t="s">
        <v>2</v>
      </c>
      <c r="G1313" s="75" t="s">
        <v>162</v>
      </c>
      <c r="H1313" s="76">
        <v>5</v>
      </c>
      <c r="I1313" s="84">
        <v>0</v>
      </c>
      <c r="J1313" s="85">
        <v>0</v>
      </c>
      <c r="K1313" s="75"/>
      <c r="L1313" s="75"/>
      <c r="M1313" s="75"/>
      <c r="N1313" s="75"/>
      <c r="O1313" s="75"/>
      <c r="P1313" s="75"/>
      <c r="Q1313" s="75"/>
      <c r="R1313" s="75"/>
      <c r="S1313" s="75"/>
      <c r="T1313" s="75"/>
      <c r="U1313" s="75"/>
    </row>
    <row r="1314" spans="1:21">
      <c r="A1314" s="75"/>
      <c r="B1314" s="81" t="str">
        <f t="shared" si="10"/>
        <v>월</v>
      </c>
      <c r="C1314" s="81" t="str">
        <f t="shared" si="11"/>
        <v>26년 5월 4주차</v>
      </c>
      <c r="D1314" s="82">
        <v>46165</v>
      </c>
      <c r="E1314" s="76" t="s">
        <v>58</v>
      </c>
      <c r="F1314" s="83" t="s">
        <v>2</v>
      </c>
      <c r="G1314" s="75" t="s">
        <v>154</v>
      </c>
      <c r="H1314" s="76">
        <v>5</v>
      </c>
      <c r="I1314" s="84">
        <v>0</v>
      </c>
      <c r="J1314" s="85">
        <v>0</v>
      </c>
      <c r="K1314" s="75"/>
      <c r="L1314" s="75"/>
      <c r="M1314" s="75"/>
      <c r="N1314" s="75"/>
      <c r="O1314" s="75"/>
      <c r="P1314" s="75"/>
      <c r="Q1314" s="75"/>
      <c r="R1314" s="75"/>
      <c r="S1314" s="75"/>
      <c r="T1314" s="75"/>
      <c r="U1314" s="75"/>
    </row>
    <row r="1315" spans="1:21">
      <c r="A1315" s="75"/>
      <c r="B1315" s="81" t="str">
        <f t="shared" si="10"/>
        <v>월</v>
      </c>
      <c r="C1315" s="81" t="str">
        <f t="shared" si="11"/>
        <v>26년 5월 4주차</v>
      </c>
      <c r="D1315" s="82">
        <v>46165</v>
      </c>
      <c r="E1315" s="76" t="s">
        <v>58</v>
      </c>
      <c r="F1315" s="83" t="s">
        <v>2</v>
      </c>
      <c r="G1315" s="75" t="s">
        <v>101</v>
      </c>
      <c r="H1315" s="76">
        <v>5</v>
      </c>
      <c r="I1315" s="84">
        <v>2</v>
      </c>
      <c r="J1315" s="85">
        <v>232200</v>
      </c>
      <c r="K1315" s="75"/>
      <c r="L1315" s="75"/>
      <c r="M1315" s="75"/>
      <c r="N1315" s="75"/>
      <c r="O1315" s="75"/>
      <c r="P1315" s="75"/>
      <c r="Q1315" s="75"/>
      <c r="R1315" s="75"/>
      <c r="S1315" s="75"/>
      <c r="T1315" s="75"/>
      <c r="U1315" s="75"/>
    </row>
    <row r="1316" spans="1:21">
      <c r="A1316" s="75"/>
      <c r="B1316" s="81" t="str">
        <f t="shared" si="10"/>
        <v>월</v>
      </c>
      <c r="C1316" s="81" t="str">
        <f t="shared" si="11"/>
        <v>26년 5월 4주차</v>
      </c>
      <c r="D1316" s="82">
        <v>46165</v>
      </c>
      <c r="E1316" s="76" t="s">
        <v>58</v>
      </c>
      <c r="F1316" s="83" t="s">
        <v>2</v>
      </c>
      <c r="G1316" s="75" t="s">
        <v>143</v>
      </c>
      <c r="H1316" s="76">
        <v>2</v>
      </c>
      <c r="I1316" s="84">
        <v>0</v>
      </c>
      <c r="J1316" s="85">
        <v>0</v>
      </c>
      <c r="K1316" s="75"/>
      <c r="L1316" s="75"/>
      <c r="M1316" s="75"/>
      <c r="N1316" s="75"/>
      <c r="O1316" s="75"/>
      <c r="P1316" s="75"/>
      <c r="Q1316" s="75"/>
      <c r="R1316" s="75"/>
      <c r="S1316" s="75"/>
      <c r="T1316" s="75"/>
      <c r="U1316" s="75"/>
    </row>
    <row r="1317" spans="1:21">
      <c r="A1317" s="75"/>
      <c r="B1317" s="81" t="str">
        <f t="shared" si="10"/>
        <v>월</v>
      </c>
      <c r="C1317" s="81" t="str">
        <f t="shared" si="11"/>
        <v>26년 5월 4주차</v>
      </c>
      <c r="D1317" s="82">
        <v>46165</v>
      </c>
      <c r="E1317" s="76" t="s">
        <v>58</v>
      </c>
      <c r="F1317" s="83" t="s">
        <v>2</v>
      </c>
      <c r="G1317" s="75" t="s">
        <v>185</v>
      </c>
      <c r="H1317" s="76">
        <v>5</v>
      </c>
      <c r="I1317" s="84">
        <v>0</v>
      </c>
      <c r="J1317" s="85">
        <v>0</v>
      </c>
      <c r="K1317" s="75"/>
      <c r="L1317" s="75"/>
      <c r="M1317" s="75"/>
      <c r="N1317" s="75"/>
      <c r="O1317" s="75"/>
      <c r="P1317" s="75"/>
      <c r="Q1317" s="75"/>
      <c r="R1317" s="75"/>
      <c r="S1317" s="75"/>
      <c r="T1317" s="75"/>
      <c r="U1317" s="75"/>
    </row>
    <row r="1318" spans="1:21">
      <c r="A1318" s="75"/>
      <c r="B1318" s="81" t="str">
        <f t="shared" si="10"/>
        <v>월</v>
      </c>
      <c r="C1318" s="81" t="str">
        <f t="shared" si="11"/>
        <v>26년 5월 4주차</v>
      </c>
      <c r="D1318" s="82">
        <v>46165</v>
      </c>
      <c r="E1318" s="76" t="s">
        <v>58</v>
      </c>
      <c r="F1318" s="83" t="s">
        <v>2</v>
      </c>
      <c r="G1318" s="75" t="s">
        <v>111</v>
      </c>
      <c r="H1318" s="76">
        <v>1</v>
      </c>
      <c r="I1318" s="84">
        <v>0</v>
      </c>
      <c r="J1318" s="85">
        <v>0</v>
      </c>
      <c r="K1318" s="75"/>
      <c r="L1318" s="75"/>
      <c r="M1318" s="75"/>
      <c r="N1318" s="75"/>
      <c r="O1318" s="75"/>
      <c r="P1318" s="75"/>
      <c r="Q1318" s="75"/>
      <c r="R1318" s="75"/>
      <c r="S1318" s="75"/>
      <c r="T1318" s="75"/>
      <c r="U1318" s="75"/>
    </row>
    <row r="1319" spans="1:21">
      <c r="A1319" s="75"/>
      <c r="B1319" s="81" t="str">
        <f t="shared" si="10"/>
        <v>월</v>
      </c>
      <c r="C1319" s="81" t="str">
        <f t="shared" si="11"/>
        <v>26년 5월 4주차</v>
      </c>
      <c r="D1319" s="82">
        <v>46165</v>
      </c>
      <c r="E1319" s="76" t="s">
        <v>58</v>
      </c>
      <c r="F1319" s="83" t="s">
        <v>2</v>
      </c>
      <c r="G1319" s="75" t="s">
        <v>98</v>
      </c>
      <c r="H1319" s="76">
        <v>5</v>
      </c>
      <c r="I1319" s="84">
        <v>0</v>
      </c>
      <c r="J1319" s="85">
        <v>0</v>
      </c>
      <c r="K1319" s="75"/>
      <c r="L1319" s="75"/>
      <c r="M1319" s="75"/>
      <c r="N1319" s="75"/>
      <c r="O1319" s="75"/>
      <c r="P1319" s="75"/>
      <c r="Q1319" s="75"/>
      <c r="R1319" s="75"/>
      <c r="S1319" s="75"/>
      <c r="T1319" s="75"/>
      <c r="U1319" s="75"/>
    </row>
    <row r="1320" spans="1:21">
      <c r="A1320" s="75"/>
      <c r="B1320" s="81" t="str">
        <f t="shared" si="10"/>
        <v>월</v>
      </c>
      <c r="C1320" s="81" t="str">
        <f t="shared" si="11"/>
        <v>26년 5월 4주차</v>
      </c>
      <c r="D1320" s="82">
        <v>46165</v>
      </c>
      <c r="E1320" s="76" t="s">
        <v>58</v>
      </c>
      <c r="F1320" s="83" t="s">
        <v>2</v>
      </c>
      <c r="G1320" s="75" t="s">
        <v>97</v>
      </c>
      <c r="H1320" s="76">
        <v>6</v>
      </c>
      <c r="I1320" s="84">
        <v>0</v>
      </c>
      <c r="J1320" s="85">
        <v>0</v>
      </c>
      <c r="K1320" s="75"/>
      <c r="L1320" s="75"/>
      <c r="M1320" s="75"/>
      <c r="N1320" s="75"/>
      <c r="O1320" s="75"/>
      <c r="P1320" s="75"/>
      <c r="Q1320" s="75"/>
      <c r="R1320" s="75"/>
      <c r="S1320" s="75"/>
      <c r="T1320" s="75"/>
      <c r="U1320" s="75"/>
    </row>
    <row r="1321" spans="1:21">
      <c r="A1321" s="75"/>
      <c r="B1321" s="81" t="str">
        <f t="shared" si="10"/>
        <v>월</v>
      </c>
      <c r="C1321" s="81" t="str">
        <f t="shared" si="11"/>
        <v>26년 5월 4주차</v>
      </c>
      <c r="D1321" s="82">
        <v>46165</v>
      </c>
      <c r="E1321" s="76" t="s">
        <v>58</v>
      </c>
      <c r="F1321" s="83" t="s">
        <v>2</v>
      </c>
      <c r="G1321" s="75" t="s">
        <v>191</v>
      </c>
      <c r="H1321" s="76">
        <v>1</v>
      </c>
      <c r="I1321" s="84">
        <v>0</v>
      </c>
      <c r="J1321" s="85">
        <v>0</v>
      </c>
      <c r="K1321" s="75"/>
      <c r="L1321" s="75"/>
      <c r="M1321" s="75"/>
      <c r="N1321" s="75"/>
      <c r="O1321" s="75"/>
      <c r="P1321" s="75"/>
      <c r="Q1321" s="75"/>
      <c r="R1321" s="75"/>
      <c r="S1321" s="75"/>
      <c r="T1321" s="75"/>
      <c r="U1321" s="75"/>
    </row>
    <row r="1322" spans="1:21">
      <c r="A1322" s="75"/>
      <c r="B1322" s="81" t="str">
        <f t="shared" si="10"/>
        <v>월</v>
      </c>
      <c r="C1322" s="81" t="str">
        <f t="shared" si="11"/>
        <v>26년 5월 4주차</v>
      </c>
      <c r="D1322" s="82">
        <v>46165</v>
      </c>
      <c r="E1322" s="76" t="s">
        <v>58</v>
      </c>
      <c r="F1322" s="83" t="s">
        <v>2</v>
      </c>
      <c r="G1322" s="75" t="s">
        <v>173</v>
      </c>
      <c r="H1322" s="76">
        <v>1</v>
      </c>
      <c r="I1322" s="84">
        <v>0</v>
      </c>
      <c r="J1322" s="85">
        <v>0</v>
      </c>
      <c r="K1322" s="75"/>
      <c r="L1322" s="75"/>
      <c r="M1322" s="75"/>
      <c r="N1322" s="75"/>
      <c r="O1322" s="75"/>
      <c r="P1322" s="75"/>
      <c r="Q1322" s="75"/>
      <c r="R1322" s="75"/>
      <c r="S1322" s="75"/>
      <c r="T1322" s="75"/>
      <c r="U1322" s="75"/>
    </row>
    <row r="1323" spans="1:21">
      <c r="A1323" s="75"/>
      <c r="B1323" s="81" t="str">
        <f t="shared" si="10"/>
        <v>월</v>
      </c>
      <c r="C1323" s="81" t="str">
        <f t="shared" si="11"/>
        <v>26년 5월 4주차</v>
      </c>
      <c r="D1323" s="82">
        <v>46165</v>
      </c>
      <c r="E1323" s="76" t="s">
        <v>58</v>
      </c>
      <c r="F1323" s="83" t="s">
        <v>2</v>
      </c>
      <c r="G1323" s="75" t="s">
        <v>103</v>
      </c>
      <c r="H1323" s="76">
        <v>1</v>
      </c>
      <c r="I1323" s="84">
        <v>0</v>
      </c>
      <c r="J1323" s="85">
        <v>0</v>
      </c>
      <c r="K1323" s="75"/>
      <c r="L1323" s="75"/>
      <c r="M1323" s="75"/>
      <c r="N1323" s="75"/>
      <c r="O1323" s="75"/>
      <c r="P1323" s="75"/>
      <c r="Q1323" s="75"/>
      <c r="R1323" s="75"/>
      <c r="S1323" s="75"/>
      <c r="T1323" s="75"/>
      <c r="U1323" s="75"/>
    </row>
    <row r="1324" spans="1:21">
      <c r="A1324" s="75"/>
      <c r="B1324" s="81" t="str">
        <f t="shared" si="10"/>
        <v>월</v>
      </c>
      <c r="C1324" s="81" t="str">
        <f t="shared" si="11"/>
        <v>26년 5월 4주차</v>
      </c>
      <c r="D1324" s="82">
        <v>46165</v>
      </c>
      <c r="E1324" s="76" t="s">
        <v>58</v>
      </c>
      <c r="F1324" s="83" t="s">
        <v>2</v>
      </c>
      <c r="G1324" s="75" t="s">
        <v>96</v>
      </c>
      <c r="H1324" s="76">
        <v>2</v>
      </c>
      <c r="I1324" s="84">
        <v>0</v>
      </c>
      <c r="J1324" s="85">
        <v>0</v>
      </c>
      <c r="K1324" s="75"/>
      <c r="L1324" s="75"/>
      <c r="M1324" s="75"/>
      <c r="N1324" s="75"/>
      <c r="O1324" s="75"/>
      <c r="P1324" s="75"/>
      <c r="Q1324" s="75"/>
      <c r="R1324" s="75"/>
      <c r="S1324" s="75"/>
      <c r="T1324" s="75"/>
      <c r="U1324" s="75"/>
    </row>
    <row r="1325" spans="1:21">
      <c r="A1325" s="75"/>
      <c r="B1325" s="81" t="str">
        <f t="shared" si="10"/>
        <v>월</v>
      </c>
      <c r="C1325" s="81" t="str">
        <f t="shared" si="11"/>
        <v>26년 5월 4주차</v>
      </c>
      <c r="D1325" s="82">
        <v>46165</v>
      </c>
      <c r="E1325" s="76" t="s">
        <v>58</v>
      </c>
      <c r="F1325" s="83" t="s">
        <v>2</v>
      </c>
      <c r="G1325" s="75" t="s">
        <v>201</v>
      </c>
      <c r="H1325" s="76">
        <v>1</v>
      </c>
      <c r="I1325" s="84">
        <v>0</v>
      </c>
      <c r="J1325" s="85">
        <v>0</v>
      </c>
      <c r="K1325" s="75"/>
      <c r="L1325" s="75"/>
      <c r="M1325" s="75"/>
      <c r="N1325" s="75"/>
      <c r="O1325" s="75"/>
      <c r="P1325" s="75"/>
      <c r="Q1325" s="75"/>
      <c r="R1325" s="75"/>
      <c r="S1325" s="75"/>
      <c r="T1325" s="75"/>
      <c r="U1325" s="75"/>
    </row>
    <row r="1326" spans="1:21">
      <c r="A1326" s="75"/>
      <c r="B1326" s="81" t="str">
        <f t="shared" si="10"/>
        <v>월</v>
      </c>
      <c r="C1326" s="81" t="str">
        <f t="shared" si="11"/>
        <v>26년 5월 4주차</v>
      </c>
      <c r="D1326" s="82">
        <v>46166</v>
      </c>
      <c r="E1326" s="76" t="s">
        <v>58</v>
      </c>
      <c r="F1326" s="83" t="s">
        <v>2</v>
      </c>
      <c r="G1326" s="75" t="s">
        <v>111</v>
      </c>
      <c r="H1326" s="76">
        <v>2</v>
      </c>
      <c r="I1326" s="84">
        <v>2</v>
      </c>
      <c r="J1326" s="85">
        <v>78000</v>
      </c>
      <c r="K1326" s="75"/>
      <c r="L1326" s="75"/>
      <c r="M1326" s="75"/>
      <c r="N1326" s="75"/>
      <c r="O1326" s="75"/>
      <c r="P1326" s="75"/>
      <c r="Q1326" s="75"/>
      <c r="R1326" s="75"/>
      <c r="S1326" s="75"/>
      <c r="T1326" s="75"/>
      <c r="U1326" s="75"/>
    </row>
    <row r="1327" spans="1:21">
      <c r="A1327" s="75"/>
      <c r="B1327" s="81" t="str">
        <f t="shared" si="10"/>
        <v>월</v>
      </c>
      <c r="C1327" s="81" t="str">
        <f t="shared" si="11"/>
        <v>26년 5월 4주차</v>
      </c>
      <c r="D1327" s="82">
        <v>46166</v>
      </c>
      <c r="E1327" s="76" t="s">
        <v>58</v>
      </c>
      <c r="F1327" s="83" t="s">
        <v>2</v>
      </c>
      <c r="G1327" s="75" t="s">
        <v>211</v>
      </c>
      <c r="H1327" s="76">
        <v>12</v>
      </c>
      <c r="I1327" s="84">
        <v>0</v>
      </c>
      <c r="J1327" s="85">
        <v>0</v>
      </c>
      <c r="K1327" s="75"/>
      <c r="L1327" s="75"/>
      <c r="M1327" s="75"/>
      <c r="N1327" s="75"/>
      <c r="O1327" s="75"/>
      <c r="P1327" s="75"/>
      <c r="Q1327" s="75"/>
      <c r="R1327" s="75"/>
      <c r="S1327" s="75"/>
      <c r="T1327" s="75"/>
      <c r="U1327" s="75"/>
    </row>
    <row r="1328" spans="1:21">
      <c r="A1328" s="75"/>
      <c r="B1328" s="81" t="str">
        <f t="shared" si="10"/>
        <v>월</v>
      </c>
      <c r="C1328" s="81" t="str">
        <f t="shared" si="11"/>
        <v>26년 5월 4주차</v>
      </c>
      <c r="D1328" s="82">
        <v>46166</v>
      </c>
      <c r="E1328" s="76" t="s">
        <v>58</v>
      </c>
      <c r="F1328" s="83" t="s">
        <v>2</v>
      </c>
      <c r="G1328" s="75" t="s">
        <v>173</v>
      </c>
      <c r="H1328" s="76">
        <v>5</v>
      </c>
      <c r="I1328" s="84">
        <v>1</v>
      </c>
      <c r="J1328" s="85">
        <v>109000</v>
      </c>
      <c r="K1328" s="75"/>
      <c r="L1328" s="75"/>
      <c r="M1328" s="75"/>
      <c r="N1328" s="75"/>
      <c r="O1328" s="75"/>
      <c r="P1328" s="75"/>
      <c r="Q1328" s="75"/>
      <c r="R1328" s="75"/>
      <c r="S1328" s="75"/>
      <c r="T1328" s="75"/>
      <c r="U1328" s="75"/>
    </row>
    <row r="1329" spans="1:21">
      <c r="A1329" s="75"/>
      <c r="B1329" s="81" t="str">
        <f t="shared" si="10"/>
        <v>월</v>
      </c>
      <c r="C1329" s="81" t="str">
        <f t="shared" si="11"/>
        <v>26년 5월 4주차</v>
      </c>
      <c r="D1329" s="82">
        <v>46166</v>
      </c>
      <c r="E1329" s="76" t="s">
        <v>58</v>
      </c>
      <c r="F1329" s="83" t="s">
        <v>2</v>
      </c>
      <c r="G1329" s="75" t="s">
        <v>109</v>
      </c>
      <c r="H1329" s="76">
        <v>3</v>
      </c>
      <c r="I1329" s="84">
        <v>0</v>
      </c>
      <c r="J1329" s="85">
        <v>0</v>
      </c>
      <c r="K1329" s="75"/>
      <c r="L1329" s="75"/>
      <c r="M1329" s="75"/>
      <c r="N1329" s="75"/>
      <c r="O1329" s="75"/>
      <c r="P1329" s="75"/>
      <c r="Q1329" s="75"/>
      <c r="R1329" s="75"/>
      <c r="S1329" s="75"/>
      <c r="T1329" s="75"/>
      <c r="U1329" s="75"/>
    </row>
    <row r="1330" spans="1:21">
      <c r="A1330" s="75"/>
      <c r="B1330" s="81" t="str">
        <f t="shared" si="10"/>
        <v>월</v>
      </c>
      <c r="C1330" s="81" t="str">
        <f t="shared" si="11"/>
        <v>26년 5월 4주차</v>
      </c>
      <c r="D1330" s="82">
        <v>46166</v>
      </c>
      <c r="E1330" s="76" t="s">
        <v>58</v>
      </c>
      <c r="F1330" s="83" t="s">
        <v>2</v>
      </c>
      <c r="G1330" s="75" t="s">
        <v>103</v>
      </c>
      <c r="H1330" s="76">
        <v>5</v>
      </c>
      <c r="I1330" s="84">
        <v>0</v>
      </c>
      <c r="J1330" s="85">
        <v>0</v>
      </c>
      <c r="K1330" s="75"/>
      <c r="L1330" s="75"/>
      <c r="M1330" s="75"/>
      <c r="N1330" s="75"/>
      <c r="O1330" s="75"/>
      <c r="P1330" s="75"/>
      <c r="Q1330" s="75"/>
      <c r="R1330" s="75"/>
      <c r="S1330" s="75"/>
      <c r="T1330" s="75"/>
      <c r="U1330" s="75"/>
    </row>
    <row r="1331" spans="1:21">
      <c r="A1331" s="75"/>
      <c r="B1331" s="81" t="str">
        <f t="shared" si="10"/>
        <v>월</v>
      </c>
      <c r="C1331" s="81" t="str">
        <f t="shared" si="11"/>
        <v>26년 5월 4주차</v>
      </c>
      <c r="D1331" s="82">
        <v>46166</v>
      </c>
      <c r="E1331" s="76" t="s">
        <v>58</v>
      </c>
      <c r="F1331" s="83" t="s">
        <v>2</v>
      </c>
      <c r="G1331" s="75" t="s">
        <v>118</v>
      </c>
      <c r="H1331" s="76">
        <v>8</v>
      </c>
      <c r="I1331" s="84">
        <v>0</v>
      </c>
      <c r="J1331" s="85">
        <v>0</v>
      </c>
      <c r="K1331" s="75"/>
      <c r="L1331" s="75"/>
      <c r="M1331" s="75"/>
      <c r="N1331" s="75"/>
      <c r="O1331" s="75"/>
      <c r="P1331" s="75"/>
      <c r="Q1331" s="75"/>
      <c r="R1331" s="75"/>
      <c r="S1331" s="75"/>
      <c r="T1331" s="75"/>
      <c r="U1331" s="75"/>
    </row>
    <row r="1332" spans="1:21">
      <c r="A1332" s="75"/>
      <c r="B1332" s="81" t="str">
        <f t="shared" si="10"/>
        <v>월</v>
      </c>
      <c r="C1332" s="81" t="str">
        <f t="shared" si="11"/>
        <v>26년 5월 4주차</v>
      </c>
      <c r="D1332" s="82">
        <v>46166</v>
      </c>
      <c r="E1332" s="76" t="s">
        <v>58</v>
      </c>
      <c r="F1332" s="83" t="s">
        <v>2</v>
      </c>
      <c r="G1332" s="75" t="s">
        <v>241</v>
      </c>
      <c r="H1332" s="76">
        <v>5</v>
      </c>
      <c r="I1332" s="84">
        <v>1</v>
      </c>
      <c r="J1332" s="85">
        <v>39000</v>
      </c>
      <c r="K1332" s="75"/>
      <c r="L1332" s="75"/>
      <c r="M1332" s="75"/>
      <c r="N1332" s="75"/>
      <c r="O1332" s="75"/>
      <c r="P1332" s="75"/>
      <c r="Q1332" s="75"/>
      <c r="R1332" s="75"/>
      <c r="S1332" s="75"/>
      <c r="T1332" s="75"/>
      <c r="U1332" s="75"/>
    </row>
    <row r="1333" spans="1:21">
      <c r="A1333" s="75"/>
      <c r="B1333" s="81" t="str">
        <f t="shared" si="10"/>
        <v>월</v>
      </c>
      <c r="C1333" s="81" t="str">
        <f t="shared" si="11"/>
        <v>26년 5월 4주차</v>
      </c>
      <c r="D1333" s="82">
        <v>46166</v>
      </c>
      <c r="E1333" s="76" t="s">
        <v>58</v>
      </c>
      <c r="F1333" s="83" t="s">
        <v>2</v>
      </c>
      <c r="G1333" s="75" t="s">
        <v>218</v>
      </c>
      <c r="H1333" s="76">
        <v>2</v>
      </c>
      <c r="I1333" s="84">
        <v>0</v>
      </c>
      <c r="J1333" s="85">
        <v>0</v>
      </c>
      <c r="K1333" s="75"/>
      <c r="L1333" s="75"/>
      <c r="M1333" s="75"/>
      <c r="N1333" s="75"/>
      <c r="O1333" s="75"/>
      <c r="P1333" s="75"/>
      <c r="Q1333" s="75"/>
      <c r="R1333" s="75"/>
      <c r="S1333" s="75"/>
      <c r="T1333" s="75"/>
      <c r="U1333" s="75"/>
    </row>
    <row r="1334" spans="1:21">
      <c r="A1334" s="75"/>
      <c r="B1334" s="81" t="str">
        <f t="shared" si="10"/>
        <v>월</v>
      </c>
      <c r="C1334" s="81" t="str">
        <f t="shared" si="11"/>
        <v>26년 5월 4주차</v>
      </c>
      <c r="D1334" s="82">
        <v>46166</v>
      </c>
      <c r="E1334" s="76" t="s">
        <v>58</v>
      </c>
      <c r="F1334" s="83" t="s">
        <v>2</v>
      </c>
      <c r="G1334" s="75" t="s">
        <v>219</v>
      </c>
      <c r="H1334" s="76">
        <v>7</v>
      </c>
      <c r="I1334" s="84">
        <v>0</v>
      </c>
      <c r="J1334" s="85">
        <v>0</v>
      </c>
      <c r="K1334" s="75"/>
      <c r="L1334" s="75"/>
      <c r="M1334" s="75"/>
      <c r="N1334" s="75"/>
      <c r="O1334" s="75"/>
      <c r="P1334" s="75"/>
      <c r="Q1334" s="75"/>
      <c r="R1334" s="75"/>
      <c r="S1334" s="75"/>
      <c r="T1334" s="75"/>
      <c r="U1334" s="75"/>
    </row>
    <row r="1335" spans="1:21">
      <c r="A1335" s="75"/>
      <c r="B1335" s="81" t="str">
        <f t="shared" si="10"/>
        <v>월</v>
      </c>
      <c r="C1335" s="81" t="str">
        <f t="shared" si="11"/>
        <v>26년 5월 4주차</v>
      </c>
      <c r="D1335" s="82">
        <v>46166</v>
      </c>
      <c r="E1335" s="76" t="s">
        <v>58</v>
      </c>
      <c r="F1335" s="83" t="s">
        <v>2</v>
      </c>
      <c r="G1335" s="75" t="s">
        <v>162</v>
      </c>
      <c r="H1335" s="76">
        <v>8</v>
      </c>
      <c r="I1335" s="84">
        <v>0</v>
      </c>
      <c r="J1335" s="85">
        <v>0</v>
      </c>
      <c r="K1335" s="75"/>
      <c r="L1335" s="75"/>
      <c r="M1335" s="75"/>
      <c r="N1335" s="75"/>
      <c r="O1335" s="75"/>
      <c r="P1335" s="75"/>
      <c r="Q1335" s="75"/>
      <c r="R1335" s="75"/>
      <c r="S1335" s="75"/>
      <c r="T1335" s="75"/>
      <c r="U1335" s="75"/>
    </row>
    <row r="1336" spans="1:21">
      <c r="A1336" s="75"/>
      <c r="B1336" s="81" t="str">
        <f t="shared" si="10"/>
        <v>월</v>
      </c>
      <c r="C1336" s="81" t="str">
        <f t="shared" si="11"/>
        <v>26년 5월 4주차</v>
      </c>
      <c r="D1336" s="82">
        <v>46166</v>
      </c>
      <c r="E1336" s="76" t="s">
        <v>58</v>
      </c>
      <c r="F1336" s="83" t="s">
        <v>2</v>
      </c>
      <c r="G1336" s="75" t="s">
        <v>214</v>
      </c>
      <c r="H1336" s="76">
        <v>18</v>
      </c>
      <c r="I1336" s="84">
        <v>0</v>
      </c>
      <c r="J1336" s="85">
        <v>0</v>
      </c>
      <c r="K1336" s="75"/>
      <c r="L1336" s="75"/>
      <c r="M1336" s="75"/>
      <c r="N1336" s="75"/>
      <c r="O1336" s="75"/>
      <c r="P1336" s="75"/>
      <c r="Q1336" s="75"/>
      <c r="R1336" s="75"/>
      <c r="S1336" s="75"/>
      <c r="T1336" s="75"/>
      <c r="U1336" s="75"/>
    </row>
    <row r="1337" spans="1:21">
      <c r="A1337" s="75"/>
      <c r="B1337" s="81" t="str">
        <f t="shared" si="10"/>
        <v>월</v>
      </c>
      <c r="C1337" s="81" t="str">
        <f t="shared" si="11"/>
        <v>26년 5월 4주차</v>
      </c>
      <c r="D1337" s="82">
        <v>46166</v>
      </c>
      <c r="E1337" s="76" t="s">
        <v>58</v>
      </c>
      <c r="F1337" s="83" t="s">
        <v>2</v>
      </c>
      <c r="G1337" s="75" t="s">
        <v>131</v>
      </c>
      <c r="H1337" s="76">
        <v>5</v>
      </c>
      <c r="I1337" s="84">
        <v>0</v>
      </c>
      <c r="J1337" s="85">
        <v>0</v>
      </c>
      <c r="K1337" s="75"/>
      <c r="L1337" s="75"/>
      <c r="M1337" s="75"/>
      <c r="N1337" s="75"/>
      <c r="O1337" s="75"/>
      <c r="P1337" s="75"/>
      <c r="Q1337" s="75"/>
      <c r="R1337" s="75"/>
      <c r="S1337" s="75"/>
      <c r="T1337" s="75"/>
      <c r="U1337" s="75"/>
    </row>
    <row r="1338" spans="1:21">
      <c r="A1338" s="75"/>
      <c r="B1338" s="81" t="str">
        <f t="shared" si="10"/>
        <v>월</v>
      </c>
      <c r="C1338" s="81" t="str">
        <f t="shared" si="11"/>
        <v>26년 5월 4주차</v>
      </c>
      <c r="D1338" s="82">
        <v>46166</v>
      </c>
      <c r="E1338" s="76" t="s">
        <v>58</v>
      </c>
      <c r="F1338" s="83" t="s">
        <v>2</v>
      </c>
      <c r="G1338" s="75" t="s">
        <v>101</v>
      </c>
      <c r="H1338" s="76">
        <v>5</v>
      </c>
      <c r="I1338" s="84">
        <v>0</v>
      </c>
      <c r="J1338" s="85">
        <v>0</v>
      </c>
      <c r="K1338" s="75"/>
      <c r="L1338" s="75"/>
      <c r="M1338" s="75"/>
      <c r="N1338" s="75"/>
      <c r="O1338" s="75"/>
      <c r="P1338" s="75"/>
      <c r="Q1338" s="75"/>
      <c r="R1338" s="75"/>
      <c r="S1338" s="75"/>
      <c r="T1338" s="75"/>
      <c r="U1338" s="75"/>
    </row>
    <row r="1339" spans="1:21">
      <c r="A1339" s="75"/>
      <c r="B1339" s="81" t="str">
        <f t="shared" si="10"/>
        <v>월</v>
      </c>
      <c r="C1339" s="81" t="str">
        <f t="shared" si="11"/>
        <v>26년 5월 4주차</v>
      </c>
      <c r="D1339" s="82">
        <v>46166</v>
      </c>
      <c r="E1339" s="76" t="s">
        <v>58</v>
      </c>
      <c r="F1339" s="83" t="s">
        <v>2</v>
      </c>
      <c r="G1339" s="75" t="s">
        <v>91</v>
      </c>
      <c r="H1339" s="76">
        <v>3</v>
      </c>
      <c r="I1339" s="84">
        <v>0</v>
      </c>
      <c r="J1339" s="85">
        <v>0</v>
      </c>
      <c r="K1339" s="75"/>
      <c r="L1339" s="75"/>
      <c r="M1339" s="75"/>
      <c r="N1339" s="75"/>
      <c r="O1339" s="75"/>
      <c r="P1339" s="75"/>
      <c r="Q1339" s="75"/>
      <c r="R1339" s="75"/>
      <c r="S1339" s="75"/>
      <c r="T1339" s="75"/>
      <c r="U1339" s="75"/>
    </row>
    <row r="1340" spans="1:21">
      <c r="A1340" s="75"/>
      <c r="B1340" s="81" t="str">
        <f t="shared" si="10"/>
        <v>월</v>
      </c>
      <c r="C1340" s="81" t="str">
        <f t="shared" si="11"/>
        <v>26년 5월 4주차</v>
      </c>
      <c r="D1340" s="82">
        <v>46166</v>
      </c>
      <c r="E1340" s="76" t="s">
        <v>58</v>
      </c>
      <c r="F1340" s="83" t="s">
        <v>2</v>
      </c>
      <c r="G1340" s="75" t="s">
        <v>104</v>
      </c>
      <c r="H1340" s="76">
        <v>5</v>
      </c>
      <c r="I1340" s="84">
        <v>0</v>
      </c>
      <c r="J1340" s="85">
        <v>0</v>
      </c>
      <c r="K1340" s="75"/>
      <c r="L1340" s="75"/>
      <c r="M1340" s="75"/>
      <c r="N1340" s="75"/>
      <c r="O1340" s="75"/>
      <c r="P1340" s="75"/>
      <c r="Q1340" s="75"/>
      <c r="R1340" s="75"/>
      <c r="S1340" s="75"/>
      <c r="T1340" s="75"/>
      <c r="U1340" s="75"/>
    </row>
    <row r="1341" spans="1:21">
      <c r="A1341" s="75"/>
      <c r="B1341" s="81" t="str">
        <f t="shared" si="10"/>
        <v>월</v>
      </c>
      <c r="C1341" s="81" t="str">
        <f t="shared" si="11"/>
        <v>26년 5월 4주차</v>
      </c>
      <c r="D1341" s="82">
        <v>46166</v>
      </c>
      <c r="E1341" s="76" t="s">
        <v>58</v>
      </c>
      <c r="F1341" s="83" t="s">
        <v>2</v>
      </c>
      <c r="G1341" s="75" t="s">
        <v>108</v>
      </c>
      <c r="H1341" s="76">
        <v>5</v>
      </c>
      <c r="I1341" s="84">
        <v>0</v>
      </c>
      <c r="J1341" s="85">
        <v>0</v>
      </c>
      <c r="K1341" s="75"/>
      <c r="L1341" s="75"/>
      <c r="M1341" s="75"/>
      <c r="N1341" s="75"/>
      <c r="O1341" s="75"/>
      <c r="P1341" s="75"/>
      <c r="Q1341" s="75"/>
      <c r="R1341" s="75"/>
      <c r="S1341" s="75"/>
      <c r="T1341" s="75"/>
      <c r="U1341" s="75"/>
    </row>
    <row r="1342" spans="1:21">
      <c r="A1342" s="75"/>
      <c r="B1342" s="81" t="str">
        <f t="shared" si="10"/>
        <v>월</v>
      </c>
      <c r="C1342" s="81" t="str">
        <f t="shared" si="11"/>
        <v>26년 5월 4주차</v>
      </c>
      <c r="D1342" s="82">
        <v>46166</v>
      </c>
      <c r="E1342" s="76" t="s">
        <v>58</v>
      </c>
      <c r="F1342" s="83" t="s">
        <v>2</v>
      </c>
      <c r="G1342" s="75" t="s">
        <v>257</v>
      </c>
      <c r="H1342" s="76">
        <v>15</v>
      </c>
      <c r="I1342" s="84">
        <v>0</v>
      </c>
      <c r="J1342" s="85">
        <v>0</v>
      </c>
      <c r="K1342" s="75"/>
      <c r="L1342" s="75"/>
      <c r="M1342" s="75"/>
      <c r="N1342" s="75"/>
      <c r="O1342" s="75"/>
      <c r="P1342" s="75"/>
      <c r="Q1342" s="75"/>
      <c r="R1342" s="75"/>
      <c r="S1342" s="75"/>
      <c r="T1342" s="75"/>
      <c r="U1342" s="75"/>
    </row>
    <row r="1343" spans="1:21">
      <c r="A1343" s="75"/>
      <c r="B1343" s="81" t="str">
        <f t="shared" si="10"/>
        <v>월</v>
      </c>
      <c r="C1343" s="81" t="str">
        <f t="shared" si="11"/>
        <v>26년 5월 4주차</v>
      </c>
      <c r="D1343" s="82">
        <v>46166</v>
      </c>
      <c r="E1343" s="76" t="s">
        <v>58</v>
      </c>
      <c r="F1343" s="83" t="s">
        <v>2</v>
      </c>
      <c r="G1343" s="75" t="s">
        <v>142</v>
      </c>
      <c r="H1343" s="76">
        <v>11</v>
      </c>
      <c r="I1343" s="84">
        <v>0</v>
      </c>
      <c r="J1343" s="85">
        <v>0</v>
      </c>
      <c r="K1343" s="75"/>
      <c r="L1343" s="75"/>
      <c r="M1343" s="75"/>
      <c r="N1343" s="75"/>
      <c r="O1343" s="75"/>
      <c r="P1343" s="75"/>
      <c r="Q1343" s="75"/>
      <c r="R1343" s="75"/>
      <c r="S1343" s="75"/>
      <c r="T1343" s="75"/>
      <c r="U1343" s="75"/>
    </row>
    <row r="1344" spans="1:21">
      <c r="A1344" s="75"/>
      <c r="B1344" s="81" t="str">
        <f t="shared" si="10"/>
        <v>월</v>
      </c>
      <c r="C1344" s="81" t="str">
        <f t="shared" si="11"/>
        <v>26년 5월 4주차</v>
      </c>
      <c r="D1344" s="82">
        <v>46166</v>
      </c>
      <c r="E1344" s="76" t="s">
        <v>58</v>
      </c>
      <c r="F1344" s="83" t="s">
        <v>2</v>
      </c>
      <c r="G1344" s="75" t="s">
        <v>143</v>
      </c>
      <c r="H1344" s="76">
        <v>6</v>
      </c>
      <c r="I1344" s="84">
        <v>0</v>
      </c>
      <c r="J1344" s="85">
        <v>0</v>
      </c>
      <c r="K1344" s="75"/>
      <c r="L1344" s="75"/>
      <c r="M1344" s="75"/>
      <c r="N1344" s="75"/>
      <c r="O1344" s="75"/>
      <c r="P1344" s="75"/>
      <c r="Q1344" s="75"/>
      <c r="R1344" s="75"/>
      <c r="S1344" s="75"/>
      <c r="T1344" s="75"/>
      <c r="U1344" s="75"/>
    </row>
    <row r="1345" spans="1:21">
      <c r="A1345" s="75"/>
      <c r="B1345" s="81" t="str">
        <f t="shared" si="10"/>
        <v>월</v>
      </c>
      <c r="C1345" s="81" t="str">
        <f t="shared" si="11"/>
        <v>26년 5월 4주차</v>
      </c>
      <c r="D1345" s="82">
        <v>46166</v>
      </c>
      <c r="E1345" s="76" t="s">
        <v>58</v>
      </c>
      <c r="F1345" s="83" t="s">
        <v>2</v>
      </c>
      <c r="G1345" s="75" t="s">
        <v>98</v>
      </c>
      <c r="H1345" s="76">
        <v>1</v>
      </c>
      <c r="I1345" s="84">
        <v>0</v>
      </c>
      <c r="J1345" s="85">
        <v>0</v>
      </c>
      <c r="K1345" s="75"/>
      <c r="L1345" s="75"/>
      <c r="M1345" s="75"/>
      <c r="N1345" s="75"/>
      <c r="O1345" s="75"/>
      <c r="P1345" s="75"/>
      <c r="Q1345" s="75"/>
      <c r="R1345" s="75"/>
      <c r="S1345" s="75"/>
      <c r="T1345" s="75"/>
      <c r="U1345" s="75"/>
    </row>
    <row r="1346" spans="1:21">
      <c r="A1346" s="75"/>
      <c r="B1346" s="81" t="str">
        <f t="shared" si="10"/>
        <v>월</v>
      </c>
      <c r="C1346" s="81" t="str">
        <f t="shared" si="11"/>
        <v>26년 5월 4주차</v>
      </c>
      <c r="D1346" s="82">
        <v>46166</v>
      </c>
      <c r="E1346" s="76" t="s">
        <v>58</v>
      </c>
      <c r="F1346" s="83" t="s">
        <v>2</v>
      </c>
      <c r="G1346" s="75" t="s">
        <v>253</v>
      </c>
      <c r="H1346" s="76">
        <v>2</v>
      </c>
      <c r="I1346" s="84">
        <v>0</v>
      </c>
      <c r="J1346" s="85">
        <v>0</v>
      </c>
      <c r="K1346" s="75"/>
      <c r="L1346" s="75"/>
      <c r="M1346" s="75"/>
      <c r="N1346" s="75"/>
      <c r="O1346" s="75"/>
      <c r="P1346" s="75"/>
      <c r="Q1346" s="75"/>
      <c r="R1346" s="75"/>
      <c r="S1346" s="75"/>
      <c r="T1346" s="75"/>
      <c r="U1346" s="75"/>
    </row>
    <row r="1347" spans="1:21">
      <c r="A1347" s="75"/>
      <c r="B1347" s="81" t="str">
        <f t="shared" si="10"/>
        <v>월</v>
      </c>
      <c r="C1347" s="81" t="str">
        <f t="shared" si="11"/>
        <v>26년 5월 4주차</v>
      </c>
      <c r="D1347" s="82">
        <v>46166</v>
      </c>
      <c r="E1347" s="76" t="s">
        <v>58</v>
      </c>
      <c r="F1347" s="83" t="s">
        <v>2</v>
      </c>
      <c r="G1347" s="75" t="s">
        <v>223</v>
      </c>
      <c r="H1347" s="76">
        <v>1</v>
      </c>
      <c r="I1347" s="84">
        <v>0</v>
      </c>
      <c r="J1347" s="85">
        <v>0</v>
      </c>
      <c r="K1347" s="75"/>
      <c r="L1347" s="75"/>
      <c r="M1347" s="75"/>
      <c r="N1347" s="75"/>
      <c r="O1347" s="75"/>
      <c r="P1347" s="75"/>
      <c r="Q1347" s="75"/>
      <c r="R1347" s="75"/>
      <c r="S1347" s="75"/>
      <c r="T1347" s="75"/>
      <c r="U1347" s="75"/>
    </row>
    <row r="1348" spans="1:21">
      <c r="A1348" s="75"/>
      <c r="B1348" s="81" t="str">
        <f t="shared" si="10"/>
        <v>월</v>
      </c>
      <c r="C1348" s="81" t="str">
        <f t="shared" si="11"/>
        <v>26년 5월 4주차</v>
      </c>
      <c r="D1348" s="82">
        <v>46166</v>
      </c>
      <c r="E1348" s="76" t="s">
        <v>58</v>
      </c>
      <c r="F1348" s="83" t="s">
        <v>2</v>
      </c>
      <c r="G1348" s="75" t="s">
        <v>140</v>
      </c>
      <c r="H1348" s="76">
        <v>5</v>
      </c>
      <c r="I1348" s="84">
        <v>0</v>
      </c>
      <c r="J1348" s="85">
        <v>0</v>
      </c>
      <c r="K1348" s="75"/>
      <c r="L1348" s="75"/>
      <c r="M1348" s="75"/>
      <c r="N1348" s="75"/>
      <c r="O1348" s="75"/>
      <c r="P1348" s="75"/>
      <c r="Q1348" s="75"/>
      <c r="R1348" s="75"/>
      <c r="S1348" s="75"/>
      <c r="T1348" s="75"/>
      <c r="U1348" s="75"/>
    </row>
    <row r="1349" spans="1:21">
      <c r="A1349" s="75"/>
      <c r="B1349" s="81" t="str">
        <f t="shared" si="10"/>
        <v>월</v>
      </c>
      <c r="C1349" s="81" t="str">
        <f t="shared" si="11"/>
        <v>26년 5월 4주차</v>
      </c>
      <c r="D1349" s="82">
        <v>46166</v>
      </c>
      <c r="E1349" s="76" t="s">
        <v>58</v>
      </c>
      <c r="F1349" s="83" t="s">
        <v>2</v>
      </c>
      <c r="G1349" s="75" t="s">
        <v>177</v>
      </c>
      <c r="H1349" s="76">
        <v>6</v>
      </c>
      <c r="I1349" s="84">
        <v>0</v>
      </c>
      <c r="J1349" s="85">
        <v>0</v>
      </c>
      <c r="K1349" s="75"/>
      <c r="L1349" s="75"/>
      <c r="M1349" s="75"/>
      <c r="N1349" s="75"/>
      <c r="O1349" s="75"/>
      <c r="P1349" s="75"/>
      <c r="Q1349" s="75"/>
      <c r="R1349" s="75"/>
      <c r="S1349" s="75"/>
      <c r="T1349" s="75"/>
      <c r="U1349" s="75"/>
    </row>
    <row r="1350" spans="1:21">
      <c r="A1350" s="75"/>
      <c r="B1350" s="81" t="str">
        <f t="shared" si="10"/>
        <v>월</v>
      </c>
      <c r="C1350" s="81" t="str">
        <f t="shared" si="11"/>
        <v>26년 5월 4주차</v>
      </c>
      <c r="D1350" s="82">
        <v>46166</v>
      </c>
      <c r="E1350" s="76" t="s">
        <v>58</v>
      </c>
      <c r="F1350" s="83" t="s">
        <v>2</v>
      </c>
      <c r="G1350" s="75" t="s">
        <v>182</v>
      </c>
      <c r="H1350" s="76">
        <v>1</v>
      </c>
      <c r="I1350" s="84">
        <v>0</v>
      </c>
      <c r="J1350" s="85">
        <v>0</v>
      </c>
      <c r="K1350" s="75"/>
      <c r="L1350" s="75"/>
      <c r="M1350" s="75"/>
      <c r="N1350" s="75"/>
      <c r="O1350" s="75"/>
      <c r="P1350" s="75"/>
      <c r="Q1350" s="75"/>
      <c r="R1350" s="75"/>
      <c r="S1350" s="75"/>
      <c r="T1350" s="75"/>
      <c r="U1350" s="75"/>
    </row>
    <row r="1351" spans="1:21">
      <c r="A1351" s="75"/>
      <c r="B1351" s="81" t="str">
        <f t="shared" si="10"/>
        <v>월</v>
      </c>
      <c r="C1351" s="81" t="str">
        <f t="shared" si="11"/>
        <v>26년 5월 4주차</v>
      </c>
      <c r="D1351" s="82">
        <v>46166</v>
      </c>
      <c r="E1351" s="76" t="s">
        <v>58</v>
      </c>
      <c r="F1351" s="83" t="s">
        <v>2</v>
      </c>
      <c r="G1351" s="75" t="s">
        <v>195</v>
      </c>
      <c r="H1351" s="76">
        <v>0</v>
      </c>
      <c r="I1351" s="84">
        <v>2</v>
      </c>
      <c r="J1351" s="85">
        <v>184000</v>
      </c>
      <c r="K1351" s="75"/>
      <c r="L1351" s="75"/>
      <c r="M1351" s="75"/>
      <c r="N1351" s="75"/>
      <c r="O1351" s="75"/>
      <c r="P1351" s="75"/>
      <c r="Q1351" s="75"/>
      <c r="R1351" s="75"/>
      <c r="S1351" s="75"/>
      <c r="T1351" s="75"/>
      <c r="U1351" s="75"/>
    </row>
    <row r="1352" spans="1:21">
      <c r="A1352" s="75"/>
      <c r="B1352" s="81" t="str">
        <f t="shared" si="10"/>
        <v>월</v>
      </c>
      <c r="C1352" s="81" t="str">
        <f t="shared" si="11"/>
        <v>26년 5월 4주차</v>
      </c>
      <c r="D1352" s="82">
        <v>46166</v>
      </c>
      <c r="E1352" s="76" t="s">
        <v>58</v>
      </c>
      <c r="F1352" s="83" t="s">
        <v>2</v>
      </c>
      <c r="G1352" s="75" t="s">
        <v>88</v>
      </c>
      <c r="H1352" s="76">
        <v>5</v>
      </c>
      <c r="I1352" s="84">
        <v>0</v>
      </c>
      <c r="J1352" s="85">
        <v>0</v>
      </c>
      <c r="K1352" s="75"/>
      <c r="L1352" s="75"/>
      <c r="M1352" s="75"/>
      <c r="N1352" s="75"/>
      <c r="O1352" s="75"/>
      <c r="P1352" s="75"/>
      <c r="Q1352" s="75"/>
      <c r="R1352" s="75"/>
      <c r="S1352" s="75"/>
      <c r="T1352" s="75"/>
      <c r="U1352" s="75"/>
    </row>
    <row r="1353" spans="1:21">
      <c r="A1353" s="75"/>
      <c r="B1353" s="81" t="str">
        <f t="shared" si="10"/>
        <v>월</v>
      </c>
      <c r="C1353" s="81" t="str">
        <f t="shared" si="11"/>
        <v>26년 5월 4주차</v>
      </c>
      <c r="D1353" s="82">
        <v>46166</v>
      </c>
      <c r="E1353" s="76" t="s">
        <v>58</v>
      </c>
      <c r="F1353" s="83" t="s">
        <v>2</v>
      </c>
      <c r="G1353" s="75" t="s">
        <v>234</v>
      </c>
      <c r="H1353" s="76">
        <v>5</v>
      </c>
      <c r="I1353" s="84">
        <v>0</v>
      </c>
      <c r="J1353" s="85">
        <v>0</v>
      </c>
      <c r="K1353" s="75"/>
      <c r="L1353" s="75"/>
      <c r="M1353" s="75"/>
      <c r="N1353" s="75"/>
      <c r="O1353" s="75"/>
      <c r="P1353" s="75"/>
      <c r="Q1353" s="75"/>
      <c r="R1353" s="75"/>
      <c r="S1353" s="75"/>
      <c r="T1353" s="75"/>
      <c r="U1353" s="75"/>
    </row>
    <row r="1354" spans="1:21">
      <c r="A1354" s="75"/>
      <c r="B1354" s="81" t="str">
        <f t="shared" si="10"/>
        <v>월</v>
      </c>
      <c r="C1354" s="81" t="str">
        <f t="shared" si="11"/>
        <v>26년 5월 4주차</v>
      </c>
      <c r="D1354" s="82">
        <v>46166</v>
      </c>
      <c r="E1354" s="76" t="s">
        <v>58</v>
      </c>
      <c r="F1354" s="83" t="s">
        <v>2</v>
      </c>
      <c r="G1354" s="75" t="s">
        <v>90</v>
      </c>
      <c r="H1354" s="76">
        <v>5</v>
      </c>
      <c r="I1354" s="84">
        <v>0</v>
      </c>
      <c r="J1354" s="85">
        <v>0</v>
      </c>
      <c r="K1354" s="75"/>
      <c r="L1354" s="75"/>
      <c r="M1354" s="75"/>
      <c r="N1354" s="75"/>
      <c r="O1354" s="75"/>
      <c r="P1354" s="75"/>
      <c r="Q1354" s="75"/>
      <c r="R1354" s="75"/>
      <c r="S1354" s="75"/>
      <c r="T1354" s="75"/>
      <c r="U1354" s="75"/>
    </row>
    <row r="1355" spans="1:21">
      <c r="A1355" s="75"/>
      <c r="B1355" s="81" t="str">
        <f t="shared" si="10"/>
        <v>월</v>
      </c>
      <c r="C1355" s="81" t="str">
        <f t="shared" si="11"/>
        <v>26년 5월 4주차</v>
      </c>
      <c r="D1355" s="82">
        <v>46166</v>
      </c>
      <c r="E1355" s="76" t="s">
        <v>58</v>
      </c>
      <c r="F1355" s="83" t="s">
        <v>2</v>
      </c>
      <c r="G1355" s="75" t="s">
        <v>117</v>
      </c>
      <c r="H1355" s="76">
        <v>1</v>
      </c>
      <c r="I1355" s="84">
        <v>0</v>
      </c>
      <c r="J1355" s="85">
        <v>0</v>
      </c>
      <c r="K1355" s="75"/>
      <c r="L1355" s="75"/>
      <c r="M1355" s="75"/>
      <c r="N1355" s="75"/>
      <c r="O1355" s="75"/>
      <c r="P1355" s="75"/>
      <c r="Q1355" s="75"/>
      <c r="R1355" s="75"/>
      <c r="S1355" s="75"/>
      <c r="T1355" s="75"/>
      <c r="U1355" s="75"/>
    </row>
    <row r="1356" spans="1:21">
      <c r="A1356" s="75"/>
      <c r="B1356" s="81" t="str">
        <f t="shared" si="10"/>
        <v>월</v>
      </c>
      <c r="C1356" s="81" t="str">
        <f t="shared" si="11"/>
        <v>26년 5월 4주차</v>
      </c>
      <c r="D1356" s="82">
        <v>46166</v>
      </c>
      <c r="E1356" s="76" t="s">
        <v>58</v>
      </c>
      <c r="F1356" s="83" t="s">
        <v>2</v>
      </c>
      <c r="G1356" s="75" t="s">
        <v>144</v>
      </c>
      <c r="H1356" s="76">
        <v>5</v>
      </c>
      <c r="I1356" s="84">
        <v>0</v>
      </c>
      <c r="J1356" s="85">
        <v>0</v>
      </c>
      <c r="K1356" s="75"/>
      <c r="L1356" s="75"/>
      <c r="M1356" s="75"/>
      <c r="N1356" s="75"/>
      <c r="O1356" s="75"/>
      <c r="P1356" s="75"/>
      <c r="Q1356" s="75"/>
      <c r="R1356" s="75"/>
      <c r="S1356" s="75"/>
      <c r="T1356" s="75"/>
      <c r="U1356" s="75"/>
    </row>
    <row r="1357" spans="1:21">
      <c r="A1357" s="75"/>
      <c r="B1357" s="81" t="str">
        <f t="shared" si="10"/>
        <v>월</v>
      </c>
      <c r="C1357" s="81" t="str">
        <f t="shared" si="11"/>
        <v>26년 5월 4주차</v>
      </c>
      <c r="D1357" s="82">
        <v>46166</v>
      </c>
      <c r="E1357" s="76" t="s">
        <v>58</v>
      </c>
      <c r="F1357" s="83" t="s">
        <v>2</v>
      </c>
      <c r="G1357" s="75" t="s">
        <v>217</v>
      </c>
      <c r="H1357" s="76">
        <v>1</v>
      </c>
      <c r="I1357" s="84">
        <v>0</v>
      </c>
      <c r="J1357" s="85">
        <v>0</v>
      </c>
      <c r="K1357" s="75"/>
      <c r="L1357" s="75"/>
      <c r="M1357" s="75"/>
      <c r="N1357" s="75"/>
      <c r="O1357" s="75"/>
      <c r="P1357" s="75"/>
      <c r="Q1357" s="75"/>
      <c r="R1357" s="75"/>
      <c r="S1357" s="75"/>
      <c r="T1357" s="75"/>
      <c r="U1357" s="75"/>
    </row>
    <row r="1358" spans="1:21">
      <c r="A1358" s="75"/>
      <c r="B1358" s="81" t="str">
        <f t="shared" si="10"/>
        <v>월</v>
      </c>
      <c r="C1358" s="81" t="str">
        <f t="shared" si="11"/>
        <v>26년 5월 4주차</v>
      </c>
      <c r="D1358" s="82">
        <v>46166</v>
      </c>
      <c r="E1358" s="76" t="s">
        <v>58</v>
      </c>
      <c r="F1358" s="83" t="s">
        <v>2</v>
      </c>
      <c r="G1358" s="75" t="s">
        <v>95</v>
      </c>
      <c r="H1358" s="76">
        <v>1</v>
      </c>
      <c r="I1358" s="84">
        <v>0</v>
      </c>
      <c r="J1358" s="85">
        <v>0</v>
      </c>
      <c r="K1358" s="75"/>
      <c r="L1358" s="75"/>
      <c r="M1358" s="75"/>
      <c r="N1358" s="75"/>
      <c r="O1358" s="75"/>
      <c r="P1358" s="75"/>
      <c r="Q1358" s="75"/>
      <c r="R1358" s="75"/>
      <c r="S1358" s="75"/>
      <c r="T1358" s="75"/>
      <c r="U1358" s="75"/>
    </row>
    <row r="1359" spans="1:21">
      <c r="A1359" s="75"/>
      <c r="B1359" s="81" t="str">
        <f t="shared" si="10"/>
        <v>월</v>
      </c>
      <c r="C1359" s="81" t="str">
        <f t="shared" si="11"/>
        <v>26년 5월 5주차</v>
      </c>
      <c r="D1359" s="82">
        <v>46167</v>
      </c>
      <c r="E1359" s="76" t="s">
        <v>58</v>
      </c>
      <c r="F1359" s="83" t="s">
        <v>2</v>
      </c>
      <c r="G1359" s="75" t="s">
        <v>214</v>
      </c>
      <c r="H1359" s="76">
        <v>11</v>
      </c>
      <c r="I1359" s="84">
        <v>2</v>
      </c>
      <c r="J1359" s="85">
        <v>78000</v>
      </c>
      <c r="K1359" s="75"/>
      <c r="L1359" s="75"/>
      <c r="M1359" s="75"/>
      <c r="N1359" s="75"/>
      <c r="O1359" s="75"/>
      <c r="P1359" s="75"/>
      <c r="Q1359" s="75"/>
      <c r="R1359" s="75"/>
      <c r="S1359" s="75"/>
      <c r="T1359" s="75"/>
      <c r="U1359" s="75"/>
    </row>
    <row r="1360" spans="1:21">
      <c r="A1360" s="75"/>
      <c r="B1360" s="81" t="str">
        <f t="shared" si="10"/>
        <v>월</v>
      </c>
      <c r="C1360" s="81" t="str">
        <f t="shared" si="11"/>
        <v>26년 5월 5주차</v>
      </c>
      <c r="D1360" s="82">
        <v>46167</v>
      </c>
      <c r="E1360" s="76" t="s">
        <v>58</v>
      </c>
      <c r="F1360" s="83" t="s">
        <v>2</v>
      </c>
      <c r="G1360" s="75" t="s">
        <v>96</v>
      </c>
      <c r="H1360" s="76">
        <v>0</v>
      </c>
      <c r="I1360" s="84">
        <v>2</v>
      </c>
      <c r="J1360" s="85">
        <v>172800</v>
      </c>
      <c r="K1360" s="75"/>
      <c r="L1360" s="75"/>
      <c r="M1360" s="75"/>
      <c r="N1360" s="75"/>
      <c r="O1360" s="75"/>
      <c r="P1360" s="75"/>
      <c r="Q1360" s="75"/>
      <c r="R1360" s="75"/>
      <c r="S1360" s="75"/>
      <c r="T1360" s="75"/>
      <c r="U1360" s="75"/>
    </row>
    <row r="1361" spans="1:21">
      <c r="A1361" s="75"/>
      <c r="B1361" s="81" t="str">
        <f t="shared" si="10"/>
        <v>월</v>
      </c>
      <c r="C1361" s="81" t="str">
        <f t="shared" si="11"/>
        <v>26년 5월 5주차</v>
      </c>
      <c r="D1361" s="82">
        <v>46167</v>
      </c>
      <c r="E1361" s="76" t="s">
        <v>58</v>
      </c>
      <c r="F1361" s="83" t="s">
        <v>2</v>
      </c>
      <c r="G1361" s="75" t="s">
        <v>101</v>
      </c>
      <c r="H1361" s="76">
        <v>5</v>
      </c>
      <c r="I1361" s="84">
        <v>2</v>
      </c>
      <c r="J1361" s="85">
        <v>232200</v>
      </c>
      <c r="K1361" s="75"/>
      <c r="L1361" s="75"/>
      <c r="M1361" s="75"/>
      <c r="N1361" s="75"/>
      <c r="O1361" s="75"/>
      <c r="P1361" s="75"/>
      <c r="Q1361" s="75"/>
      <c r="R1361" s="75"/>
      <c r="S1361" s="75"/>
      <c r="T1361" s="75"/>
      <c r="U1361" s="75"/>
    </row>
    <row r="1362" spans="1:21">
      <c r="A1362" s="75"/>
      <c r="B1362" s="81" t="str">
        <f t="shared" si="10"/>
        <v>월</v>
      </c>
      <c r="C1362" s="81" t="str">
        <f t="shared" si="11"/>
        <v>26년 5월 5주차</v>
      </c>
      <c r="D1362" s="82">
        <v>46167</v>
      </c>
      <c r="E1362" s="76" t="s">
        <v>58</v>
      </c>
      <c r="F1362" s="83" t="s">
        <v>2</v>
      </c>
      <c r="G1362" s="75" t="s">
        <v>134</v>
      </c>
      <c r="H1362" s="76">
        <v>5</v>
      </c>
      <c r="I1362" s="84">
        <v>2</v>
      </c>
      <c r="J1362" s="85">
        <v>232200</v>
      </c>
      <c r="K1362" s="75"/>
      <c r="L1362" s="75"/>
      <c r="M1362" s="75"/>
      <c r="N1362" s="75"/>
      <c r="O1362" s="75"/>
      <c r="P1362" s="75"/>
      <c r="Q1362" s="75"/>
      <c r="R1362" s="75"/>
      <c r="S1362" s="75"/>
      <c r="T1362" s="75"/>
      <c r="U1362" s="75"/>
    </row>
    <row r="1363" spans="1:21">
      <c r="A1363" s="75"/>
      <c r="B1363" s="81" t="str">
        <f t="shared" si="10"/>
        <v>월</v>
      </c>
      <c r="C1363" s="81" t="str">
        <f t="shared" si="11"/>
        <v>26년 5월 5주차</v>
      </c>
      <c r="D1363" s="82">
        <v>46167</v>
      </c>
      <c r="E1363" s="76" t="s">
        <v>58</v>
      </c>
      <c r="F1363" s="83" t="s">
        <v>2</v>
      </c>
      <c r="G1363" s="75" t="s">
        <v>245</v>
      </c>
      <c r="H1363" s="76">
        <v>0</v>
      </c>
      <c r="I1363" s="84">
        <v>3</v>
      </c>
      <c r="J1363" s="85">
        <v>339150</v>
      </c>
      <c r="K1363" s="75"/>
      <c r="L1363" s="75"/>
      <c r="M1363" s="75"/>
      <c r="N1363" s="75"/>
      <c r="O1363" s="75"/>
      <c r="P1363" s="75"/>
      <c r="Q1363" s="75"/>
      <c r="R1363" s="75"/>
      <c r="S1363" s="75"/>
      <c r="T1363" s="75"/>
      <c r="U1363" s="75"/>
    </row>
    <row r="1364" spans="1:21">
      <c r="A1364" s="75"/>
      <c r="B1364" s="81" t="str">
        <f t="shared" si="10"/>
        <v>월</v>
      </c>
      <c r="C1364" s="81" t="str">
        <f t="shared" si="11"/>
        <v>26년 5월 5주차</v>
      </c>
      <c r="D1364" s="82">
        <v>46167</v>
      </c>
      <c r="E1364" s="76" t="s">
        <v>58</v>
      </c>
      <c r="F1364" s="83" t="s">
        <v>2</v>
      </c>
      <c r="G1364" s="75" t="s">
        <v>125</v>
      </c>
      <c r="H1364" s="76">
        <v>1</v>
      </c>
      <c r="I1364" s="84">
        <v>1</v>
      </c>
      <c r="J1364" s="85">
        <v>44100</v>
      </c>
      <c r="K1364" s="75"/>
      <c r="L1364" s="75"/>
      <c r="M1364" s="75"/>
      <c r="N1364" s="75"/>
      <c r="O1364" s="75"/>
      <c r="P1364" s="75"/>
      <c r="Q1364" s="75"/>
      <c r="R1364" s="75"/>
      <c r="S1364" s="75"/>
      <c r="T1364" s="75"/>
      <c r="U1364" s="75"/>
    </row>
    <row r="1365" spans="1:21">
      <c r="A1365" s="75"/>
      <c r="B1365" s="81" t="str">
        <f t="shared" si="10"/>
        <v>월</v>
      </c>
      <c r="C1365" s="81" t="str">
        <f t="shared" si="11"/>
        <v>26년 5월 5주차</v>
      </c>
      <c r="D1365" s="82">
        <v>46167</v>
      </c>
      <c r="E1365" s="76" t="s">
        <v>58</v>
      </c>
      <c r="F1365" s="83" t="s">
        <v>2</v>
      </c>
      <c r="G1365" s="75" t="s">
        <v>258</v>
      </c>
      <c r="H1365" s="76">
        <v>0</v>
      </c>
      <c r="I1365" s="84">
        <v>1</v>
      </c>
      <c r="J1365" s="85">
        <v>89000</v>
      </c>
      <c r="K1365" s="75"/>
      <c r="L1365" s="75"/>
      <c r="M1365" s="75"/>
      <c r="N1365" s="75"/>
      <c r="O1365" s="75"/>
      <c r="P1365" s="75"/>
      <c r="Q1365" s="75"/>
      <c r="R1365" s="75"/>
      <c r="S1365" s="75"/>
      <c r="T1365" s="75"/>
      <c r="U1365" s="75"/>
    </row>
    <row r="1366" spans="1:21">
      <c r="A1366" s="75"/>
      <c r="B1366" s="81" t="str">
        <f t="shared" si="10"/>
        <v>월</v>
      </c>
      <c r="C1366" s="81" t="str">
        <f t="shared" si="11"/>
        <v>26년 5월 5주차</v>
      </c>
      <c r="D1366" s="82">
        <v>46167</v>
      </c>
      <c r="E1366" s="76" t="s">
        <v>58</v>
      </c>
      <c r="F1366" s="83" t="s">
        <v>2</v>
      </c>
      <c r="G1366" s="75" t="s">
        <v>204</v>
      </c>
      <c r="H1366" s="76">
        <v>10</v>
      </c>
      <c r="I1366" s="84">
        <v>0</v>
      </c>
      <c r="J1366" s="85">
        <v>0</v>
      </c>
      <c r="K1366" s="75"/>
      <c r="L1366" s="75"/>
      <c r="M1366" s="75"/>
      <c r="N1366" s="75"/>
      <c r="O1366" s="75"/>
      <c r="P1366" s="75"/>
      <c r="Q1366" s="75"/>
      <c r="R1366" s="75"/>
      <c r="S1366" s="75"/>
      <c r="T1366" s="75"/>
      <c r="U1366" s="75"/>
    </row>
    <row r="1367" spans="1:21">
      <c r="A1367" s="75"/>
      <c r="B1367" s="81" t="str">
        <f t="shared" si="10"/>
        <v>월</v>
      </c>
      <c r="C1367" s="81" t="str">
        <f t="shared" si="11"/>
        <v>26년 5월 5주차</v>
      </c>
      <c r="D1367" s="82">
        <v>46167</v>
      </c>
      <c r="E1367" s="76" t="s">
        <v>58</v>
      </c>
      <c r="F1367" s="83" t="s">
        <v>2</v>
      </c>
      <c r="G1367" s="75" t="s">
        <v>219</v>
      </c>
      <c r="H1367" s="76">
        <v>1</v>
      </c>
      <c r="I1367" s="84">
        <v>0</v>
      </c>
      <c r="J1367" s="85">
        <v>0</v>
      </c>
      <c r="K1367" s="75"/>
      <c r="L1367" s="75"/>
      <c r="M1367" s="75"/>
      <c r="N1367" s="75"/>
      <c r="O1367" s="75"/>
      <c r="P1367" s="75"/>
      <c r="Q1367" s="75"/>
      <c r="R1367" s="75"/>
      <c r="S1367" s="75"/>
      <c r="T1367" s="75"/>
      <c r="U1367" s="75"/>
    </row>
    <row r="1368" spans="1:21">
      <c r="A1368" s="75"/>
      <c r="B1368" s="81" t="str">
        <f t="shared" si="10"/>
        <v>월</v>
      </c>
      <c r="C1368" s="81" t="str">
        <f t="shared" si="11"/>
        <v>26년 5월 5주차</v>
      </c>
      <c r="D1368" s="82">
        <v>46167</v>
      </c>
      <c r="E1368" s="76" t="s">
        <v>58</v>
      </c>
      <c r="F1368" s="83" t="s">
        <v>2</v>
      </c>
      <c r="G1368" s="75" t="s">
        <v>239</v>
      </c>
      <c r="H1368" s="76">
        <v>5</v>
      </c>
      <c r="I1368" s="84">
        <v>0</v>
      </c>
      <c r="J1368" s="85">
        <v>0</v>
      </c>
      <c r="K1368" s="75"/>
      <c r="L1368" s="75"/>
      <c r="M1368" s="75"/>
      <c r="N1368" s="75"/>
      <c r="O1368" s="75"/>
      <c r="P1368" s="75"/>
      <c r="Q1368" s="75"/>
      <c r="R1368" s="75"/>
      <c r="S1368" s="75"/>
      <c r="T1368" s="75"/>
      <c r="U1368" s="75"/>
    </row>
    <row r="1369" spans="1:21">
      <c r="A1369" s="75"/>
      <c r="B1369" s="81" t="str">
        <f t="shared" si="10"/>
        <v>월</v>
      </c>
      <c r="C1369" s="81" t="str">
        <f t="shared" si="11"/>
        <v>26년 5월 5주차</v>
      </c>
      <c r="D1369" s="82">
        <v>46167</v>
      </c>
      <c r="E1369" s="76" t="s">
        <v>58</v>
      </c>
      <c r="F1369" s="83" t="s">
        <v>2</v>
      </c>
      <c r="G1369" s="75" t="s">
        <v>248</v>
      </c>
      <c r="H1369" s="76">
        <v>5</v>
      </c>
      <c r="I1369" s="84">
        <v>0</v>
      </c>
      <c r="J1369" s="85">
        <v>0</v>
      </c>
      <c r="K1369" s="75"/>
      <c r="L1369" s="75"/>
      <c r="M1369" s="75"/>
      <c r="N1369" s="75"/>
      <c r="O1369" s="75"/>
      <c r="P1369" s="75"/>
      <c r="Q1369" s="75"/>
      <c r="R1369" s="75"/>
      <c r="S1369" s="75"/>
      <c r="T1369" s="75"/>
      <c r="U1369" s="75"/>
    </row>
    <row r="1370" spans="1:21">
      <c r="A1370" s="75"/>
      <c r="B1370" s="81" t="str">
        <f t="shared" si="10"/>
        <v>월</v>
      </c>
      <c r="C1370" s="81" t="str">
        <f t="shared" si="11"/>
        <v>26년 5월 5주차</v>
      </c>
      <c r="D1370" s="82">
        <v>46167</v>
      </c>
      <c r="E1370" s="76" t="s">
        <v>58</v>
      </c>
      <c r="F1370" s="83" t="s">
        <v>2</v>
      </c>
      <c r="G1370" s="75" t="s">
        <v>162</v>
      </c>
      <c r="H1370" s="76">
        <v>8</v>
      </c>
      <c r="I1370" s="84">
        <v>4</v>
      </c>
      <c r="J1370" s="85">
        <v>156000</v>
      </c>
      <c r="K1370" s="75"/>
      <c r="L1370" s="75"/>
      <c r="M1370" s="75"/>
      <c r="N1370" s="75"/>
      <c r="O1370" s="75"/>
      <c r="P1370" s="75"/>
      <c r="Q1370" s="75"/>
      <c r="R1370" s="75"/>
      <c r="S1370" s="75"/>
      <c r="T1370" s="75"/>
      <c r="U1370" s="75"/>
    </row>
    <row r="1371" spans="1:21">
      <c r="A1371" s="75"/>
      <c r="B1371" s="81" t="str">
        <f t="shared" si="10"/>
        <v>월</v>
      </c>
      <c r="C1371" s="81" t="str">
        <f t="shared" si="11"/>
        <v>26년 5월 5주차</v>
      </c>
      <c r="D1371" s="82">
        <v>46167</v>
      </c>
      <c r="E1371" s="76" t="s">
        <v>58</v>
      </c>
      <c r="F1371" s="83" t="s">
        <v>2</v>
      </c>
      <c r="G1371" s="75" t="s">
        <v>145</v>
      </c>
      <c r="H1371" s="76">
        <v>6</v>
      </c>
      <c r="I1371" s="84">
        <v>0</v>
      </c>
      <c r="J1371" s="85">
        <v>0</v>
      </c>
      <c r="K1371" s="75"/>
      <c r="L1371" s="75"/>
      <c r="M1371" s="75"/>
      <c r="N1371" s="75"/>
      <c r="O1371" s="75"/>
      <c r="P1371" s="75"/>
      <c r="Q1371" s="75"/>
      <c r="R1371" s="75"/>
      <c r="S1371" s="75"/>
      <c r="T1371" s="75"/>
      <c r="U1371" s="75"/>
    </row>
    <row r="1372" spans="1:21">
      <c r="A1372" s="75"/>
      <c r="B1372" s="81" t="str">
        <f t="shared" si="10"/>
        <v>월</v>
      </c>
      <c r="C1372" s="81" t="str">
        <f t="shared" si="11"/>
        <v>26년 5월 5주차</v>
      </c>
      <c r="D1372" s="82">
        <v>46167</v>
      </c>
      <c r="E1372" s="76" t="s">
        <v>58</v>
      </c>
      <c r="F1372" s="83" t="s">
        <v>2</v>
      </c>
      <c r="G1372" s="75" t="s">
        <v>97</v>
      </c>
      <c r="H1372" s="76">
        <v>1</v>
      </c>
      <c r="I1372" s="84">
        <v>0</v>
      </c>
      <c r="J1372" s="85">
        <v>0</v>
      </c>
      <c r="K1372" s="75"/>
      <c r="L1372" s="75"/>
      <c r="M1372" s="75"/>
      <c r="N1372" s="75"/>
      <c r="O1372" s="75"/>
      <c r="P1372" s="75"/>
      <c r="Q1372" s="75"/>
      <c r="R1372" s="75"/>
      <c r="S1372" s="75"/>
      <c r="T1372" s="75"/>
      <c r="U1372" s="75"/>
    </row>
    <row r="1373" spans="1:21">
      <c r="A1373" s="75"/>
      <c r="B1373" s="81" t="str">
        <f t="shared" si="10"/>
        <v>월</v>
      </c>
      <c r="C1373" s="81" t="str">
        <f t="shared" si="11"/>
        <v>26년 5월 5주차</v>
      </c>
      <c r="D1373" s="82">
        <v>46167</v>
      </c>
      <c r="E1373" s="76" t="s">
        <v>58</v>
      </c>
      <c r="F1373" s="83" t="s">
        <v>2</v>
      </c>
      <c r="G1373" s="75" t="s">
        <v>108</v>
      </c>
      <c r="H1373" s="76">
        <v>6</v>
      </c>
      <c r="I1373" s="84">
        <v>0</v>
      </c>
      <c r="J1373" s="85">
        <v>0</v>
      </c>
      <c r="K1373" s="75"/>
      <c r="L1373" s="75"/>
      <c r="M1373" s="75"/>
      <c r="N1373" s="75"/>
      <c r="O1373" s="75"/>
      <c r="P1373" s="75"/>
      <c r="Q1373" s="75"/>
      <c r="R1373" s="75"/>
      <c r="S1373" s="75"/>
      <c r="T1373" s="75"/>
      <c r="U1373" s="75"/>
    </row>
    <row r="1374" spans="1:21">
      <c r="A1374" s="75"/>
      <c r="B1374" s="81" t="str">
        <f t="shared" si="10"/>
        <v>월</v>
      </c>
      <c r="C1374" s="81" t="str">
        <f t="shared" si="11"/>
        <v>26년 5월 5주차</v>
      </c>
      <c r="D1374" s="82">
        <v>46167</v>
      </c>
      <c r="E1374" s="76" t="s">
        <v>58</v>
      </c>
      <c r="F1374" s="83" t="s">
        <v>2</v>
      </c>
      <c r="G1374" s="75" t="s">
        <v>257</v>
      </c>
      <c r="H1374" s="76">
        <v>5</v>
      </c>
      <c r="I1374" s="84">
        <v>0</v>
      </c>
      <c r="J1374" s="85">
        <v>0</v>
      </c>
      <c r="K1374" s="75"/>
      <c r="L1374" s="75"/>
      <c r="M1374" s="75"/>
      <c r="N1374" s="75"/>
      <c r="O1374" s="75"/>
      <c r="P1374" s="75"/>
      <c r="Q1374" s="75"/>
      <c r="R1374" s="75"/>
      <c r="S1374" s="75"/>
      <c r="T1374" s="75"/>
      <c r="U1374" s="75"/>
    </row>
    <row r="1375" spans="1:21">
      <c r="A1375" s="75"/>
      <c r="B1375" s="81" t="str">
        <f t="shared" si="10"/>
        <v>월</v>
      </c>
      <c r="C1375" s="81" t="str">
        <f t="shared" si="11"/>
        <v>26년 5월 5주차</v>
      </c>
      <c r="D1375" s="82">
        <v>46167</v>
      </c>
      <c r="E1375" s="76" t="s">
        <v>58</v>
      </c>
      <c r="F1375" s="83" t="s">
        <v>2</v>
      </c>
      <c r="G1375" s="75" t="s">
        <v>142</v>
      </c>
      <c r="H1375" s="76">
        <v>1</v>
      </c>
      <c r="I1375" s="84">
        <v>0</v>
      </c>
      <c r="J1375" s="85">
        <v>0</v>
      </c>
      <c r="K1375" s="75"/>
      <c r="L1375" s="75"/>
      <c r="M1375" s="75"/>
      <c r="N1375" s="75"/>
      <c r="O1375" s="75"/>
      <c r="P1375" s="75"/>
      <c r="Q1375" s="75"/>
      <c r="R1375" s="75"/>
      <c r="S1375" s="75"/>
      <c r="T1375" s="75"/>
      <c r="U1375" s="75"/>
    </row>
    <row r="1376" spans="1:21">
      <c r="A1376" s="75"/>
      <c r="B1376" s="81" t="str">
        <f t="shared" si="10"/>
        <v>월</v>
      </c>
      <c r="C1376" s="81" t="str">
        <f t="shared" si="11"/>
        <v>26년 5월 5주차</v>
      </c>
      <c r="D1376" s="82">
        <v>46167</v>
      </c>
      <c r="E1376" s="76" t="s">
        <v>58</v>
      </c>
      <c r="F1376" s="83" t="s">
        <v>2</v>
      </c>
      <c r="G1376" s="75" t="s">
        <v>111</v>
      </c>
      <c r="H1376" s="76">
        <v>5</v>
      </c>
      <c r="I1376" s="84">
        <v>0</v>
      </c>
      <c r="J1376" s="85">
        <v>0</v>
      </c>
      <c r="K1376" s="75"/>
      <c r="L1376" s="75"/>
      <c r="M1376" s="75"/>
      <c r="N1376" s="75"/>
      <c r="O1376" s="75"/>
      <c r="P1376" s="75"/>
      <c r="Q1376" s="75"/>
      <c r="R1376" s="75"/>
      <c r="S1376" s="75"/>
      <c r="T1376" s="75"/>
      <c r="U1376" s="75"/>
    </row>
    <row r="1377" spans="1:21">
      <c r="A1377" s="75"/>
      <c r="B1377" s="81" t="str">
        <f t="shared" si="10"/>
        <v>월</v>
      </c>
      <c r="C1377" s="81" t="str">
        <f t="shared" si="11"/>
        <v>26년 5월 5주차</v>
      </c>
      <c r="D1377" s="82">
        <v>46167</v>
      </c>
      <c r="E1377" s="76" t="s">
        <v>58</v>
      </c>
      <c r="F1377" s="83" t="s">
        <v>2</v>
      </c>
      <c r="G1377" s="75" t="s">
        <v>102</v>
      </c>
      <c r="H1377" s="76">
        <v>5</v>
      </c>
      <c r="I1377" s="84">
        <v>0</v>
      </c>
      <c r="J1377" s="85">
        <v>0</v>
      </c>
      <c r="K1377" s="75"/>
      <c r="L1377" s="75"/>
      <c r="M1377" s="75"/>
      <c r="N1377" s="75"/>
      <c r="O1377" s="75"/>
      <c r="P1377" s="75"/>
      <c r="Q1377" s="75"/>
      <c r="R1377" s="75"/>
      <c r="S1377" s="75"/>
      <c r="T1377" s="75"/>
      <c r="U1377" s="75"/>
    </row>
    <row r="1378" spans="1:21">
      <c r="A1378" s="75"/>
      <c r="B1378" s="81" t="str">
        <f t="shared" si="10"/>
        <v>월</v>
      </c>
      <c r="C1378" s="81" t="str">
        <f t="shared" si="11"/>
        <v>26년 5월 5주차</v>
      </c>
      <c r="D1378" s="82">
        <v>46167</v>
      </c>
      <c r="E1378" s="76" t="s">
        <v>58</v>
      </c>
      <c r="F1378" s="83" t="s">
        <v>2</v>
      </c>
      <c r="G1378" s="75" t="s">
        <v>143</v>
      </c>
      <c r="H1378" s="76">
        <v>1</v>
      </c>
      <c r="I1378" s="84">
        <v>0</v>
      </c>
      <c r="J1378" s="85">
        <v>0</v>
      </c>
      <c r="K1378" s="75"/>
      <c r="L1378" s="75"/>
      <c r="M1378" s="75"/>
      <c r="N1378" s="75"/>
      <c r="O1378" s="75"/>
      <c r="P1378" s="75"/>
      <c r="Q1378" s="75"/>
      <c r="R1378" s="75"/>
      <c r="S1378" s="75"/>
      <c r="T1378" s="75"/>
      <c r="U1378" s="75"/>
    </row>
    <row r="1379" spans="1:21">
      <c r="A1379" s="75"/>
      <c r="B1379" s="81" t="str">
        <f t="shared" si="10"/>
        <v>월</v>
      </c>
      <c r="C1379" s="81" t="str">
        <f t="shared" si="11"/>
        <v>26년 5월 5주차</v>
      </c>
      <c r="D1379" s="82">
        <v>46167</v>
      </c>
      <c r="E1379" s="76" t="s">
        <v>58</v>
      </c>
      <c r="F1379" s="83" t="s">
        <v>2</v>
      </c>
      <c r="G1379" s="75" t="s">
        <v>211</v>
      </c>
      <c r="H1379" s="76">
        <v>0</v>
      </c>
      <c r="I1379" s="84">
        <v>1</v>
      </c>
      <c r="J1379" s="85">
        <v>39000</v>
      </c>
      <c r="K1379" s="75"/>
      <c r="L1379" s="75"/>
      <c r="M1379" s="75"/>
      <c r="N1379" s="75"/>
      <c r="O1379" s="75"/>
      <c r="P1379" s="75"/>
      <c r="Q1379" s="75"/>
      <c r="R1379" s="75"/>
      <c r="S1379" s="75"/>
      <c r="T1379" s="75"/>
      <c r="U1379" s="75"/>
    </row>
    <row r="1380" spans="1:21">
      <c r="A1380" s="75"/>
      <c r="B1380" s="81" t="str">
        <f t="shared" si="10"/>
        <v>월</v>
      </c>
      <c r="C1380" s="81" t="str">
        <f t="shared" si="11"/>
        <v>26년 5월 5주차</v>
      </c>
      <c r="D1380" s="82">
        <v>46167</v>
      </c>
      <c r="E1380" s="76" t="s">
        <v>58</v>
      </c>
      <c r="F1380" s="83" t="s">
        <v>2</v>
      </c>
      <c r="G1380" s="75" t="s">
        <v>109</v>
      </c>
      <c r="H1380" s="76">
        <v>1</v>
      </c>
      <c r="I1380" s="84">
        <v>0</v>
      </c>
      <c r="J1380" s="85">
        <v>0</v>
      </c>
      <c r="K1380" s="75"/>
      <c r="L1380" s="75"/>
      <c r="M1380" s="75"/>
      <c r="N1380" s="75"/>
      <c r="O1380" s="75"/>
      <c r="P1380" s="75"/>
      <c r="Q1380" s="75"/>
      <c r="R1380" s="75"/>
      <c r="S1380" s="75"/>
      <c r="T1380" s="75"/>
      <c r="U1380" s="75"/>
    </row>
    <row r="1381" spans="1:21">
      <c r="A1381" s="75"/>
      <c r="B1381" s="81" t="str">
        <f t="shared" si="10"/>
        <v>월</v>
      </c>
      <c r="C1381" s="81" t="str">
        <f t="shared" si="11"/>
        <v>26년 5월 5주차</v>
      </c>
      <c r="D1381" s="82">
        <v>46167</v>
      </c>
      <c r="E1381" s="76" t="s">
        <v>58</v>
      </c>
      <c r="F1381" s="83" t="s">
        <v>2</v>
      </c>
      <c r="G1381" s="75" t="s">
        <v>254</v>
      </c>
      <c r="H1381" s="76">
        <v>2</v>
      </c>
      <c r="I1381" s="84">
        <v>0</v>
      </c>
      <c r="J1381" s="85">
        <v>0</v>
      </c>
      <c r="K1381" s="75"/>
      <c r="L1381" s="75"/>
      <c r="M1381" s="75"/>
      <c r="N1381" s="75"/>
      <c r="O1381" s="75"/>
      <c r="P1381" s="75"/>
      <c r="Q1381" s="75"/>
      <c r="R1381" s="75"/>
      <c r="S1381" s="75"/>
      <c r="T1381" s="75"/>
      <c r="U1381" s="75"/>
    </row>
    <row r="1382" spans="1:21">
      <c r="A1382" s="75"/>
      <c r="B1382" s="81" t="str">
        <f t="shared" si="10"/>
        <v>월</v>
      </c>
      <c r="C1382" s="81" t="str">
        <f t="shared" si="11"/>
        <v>26년 5월 5주차</v>
      </c>
      <c r="D1382" s="82">
        <v>46167</v>
      </c>
      <c r="E1382" s="76" t="s">
        <v>58</v>
      </c>
      <c r="F1382" s="83" t="s">
        <v>2</v>
      </c>
      <c r="G1382" s="75" t="s">
        <v>132</v>
      </c>
      <c r="H1382" s="76">
        <v>1</v>
      </c>
      <c r="I1382" s="84">
        <v>0</v>
      </c>
      <c r="J1382" s="85">
        <v>0</v>
      </c>
      <c r="K1382" s="75"/>
      <c r="L1382" s="75"/>
      <c r="M1382" s="75"/>
      <c r="N1382" s="75"/>
      <c r="O1382" s="75"/>
      <c r="P1382" s="75"/>
      <c r="Q1382" s="75"/>
      <c r="R1382" s="75"/>
      <c r="S1382" s="75"/>
      <c r="T1382" s="75"/>
      <c r="U1382" s="75"/>
    </row>
    <row r="1383" spans="1:21">
      <c r="A1383" s="75"/>
      <c r="B1383" s="81" t="str">
        <f t="shared" si="10"/>
        <v>월</v>
      </c>
      <c r="C1383" s="81" t="str">
        <f t="shared" si="11"/>
        <v>26년 5월 5주차</v>
      </c>
      <c r="D1383" s="82">
        <v>46168</v>
      </c>
      <c r="E1383" s="76" t="s">
        <v>58</v>
      </c>
      <c r="F1383" s="83" t="s">
        <v>2</v>
      </c>
      <c r="G1383" s="75" t="s">
        <v>239</v>
      </c>
      <c r="H1383" s="76">
        <v>0</v>
      </c>
      <c r="I1383" s="84">
        <v>1</v>
      </c>
      <c r="J1383" s="85">
        <v>59000</v>
      </c>
      <c r="K1383" s="75"/>
      <c r="L1383" s="75"/>
      <c r="M1383" s="75"/>
      <c r="N1383" s="75"/>
      <c r="O1383" s="75"/>
      <c r="P1383" s="75"/>
      <c r="Q1383" s="75"/>
      <c r="R1383" s="75"/>
      <c r="S1383" s="75"/>
      <c r="T1383" s="75"/>
      <c r="U1383" s="75"/>
    </row>
    <row r="1384" spans="1:21">
      <c r="A1384" s="75"/>
      <c r="B1384" s="81" t="str">
        <f t="shared" si="10"/>
        <v>월</v>
      </c>
      <c r="C1384" s="81" t="str">
        <f t="shared" si="11"/>
        <v>26년 5월 5주차</v>
      </c>
      <c r="D1384" s="82">
        <v>46168</v>
      </c>
      <c r="E1384" s="76" t="s">
        <v>58</v>
      </c>
      <c r="F1384" s="83" t="s">
        <v>2</v>
      </c>
      <c r="G1384" s="75" t="s">
        <v>204</v>
      </c>
      <c r="H1384" s="76">
        <v>2</v>
      </c>
      <c r="I1384" s="84">
        <v>2</v>
      </c>
      <c r="J1384" s="85">
        <v>78000</v>
      </c>
      <c r="K1384" s="75"/>
      <c r="L1384" s="75"/>
      <c r="M1384" s="75"/>
      <c r="N1384" s="75"/>
      <c r="O1384" s="75"/>
      <c r="P1384" s="75"/>
      <c r="Q1384" s="75"/>
      <c r="R1384" s="75"/>
      <c r="S1384" s="75"/>
      <c r="T1384" s="75"/>
      <c r="U1384" s="75"/>
    </row>
    <row r="1385" spans="1:21">
      <c r="A1385" s="75"/>
      <c r="B1385" s="81" t="str">
        <f t="shared" si="10"/>
        <v>월</v>
      </c>
      <c r="C1385" s="81" t="str">
        <f t="shared" si="11"/>
        <v>26년 5월 5주차</v>
      </c>
      <c r="D1385" s="82">
        <v>46168</v>
      </c>
      <c r="E1385" s="76" t="s">
        <v>58</v>
      </c>
      <c r="F1385" s="83" t="s">
        <v>2</v>
      </c>
      <c r="G1385" s="75" t="s">
        <v>139</v>
      </c>
      <c r="H1385" s="76">
        <v>1</v>
      </c>
      <c r="I1385" s="84">
        <v>0</v>
      </c>
      <c r="J1385" s="85">
        <v>0</v>
      </c>
      <c r="K1385" s="75"/>
      <c r="L1385" s="75"/>
      <c r="M1385" s="75"/>
      <c r="N1385" s="75"/>
      <c r="O1385" s="75"/>
      <c r="P1385" s="75"/>
      <c r="Q1385" s="75"/>
      <c r="R1385" s="75"/>
      <c r="S1385" s="75"/>
      <c r="T1385" s="75"/>
      <c r="U1385" s="75"/>
    </row>
    <row r="1386" spans="1:21">
      <c r="A1386" s="75"/>
      <c r="B1386" s="81" t="str">
        <f t="shared" si="10"/>
        <v>월</v>
      </c>
      <c r="C1386" s="81" t="str">
        <f t="shared" si="11"/>
        <v>26년 5월 5주차</v>
      </c>
      <c r="D1386" s="82">
        <v>46168</v>
      </c>
      <c r="E1386" s="76" t="s">
        <v>58</v>
      </c>
      <c r="F1386" s="83" t="s">
        <v>2</v>
      </c>
      <c r="G1386" s="75" t="s">
        <v>259</v>
      </c>
      <c r="H1386" s="76">
        <v>1</v>
      </c>
      <c r="I1386" s="84">
        <v>0</v>
      </c>
      <c r="J1386" s="85">
        <v>0</v>
      </c>
      <c r="K1386" s="75"/>
      <c r="L1386" s="75"/>
      <c r="M1386" s="75"/>
      <c r="N1386" s="75"/>
      <c r="O1386" s="75"/>
      <c r="P1386" s="75"/>
      <c r="Q1386" s="75"/>
      <c r="R1386" s="75"/>
      <c r="S1386" s="75"/>
      <c r="T1386" s="75"/>
      <c r="U1386" s="75"/>
    </row>
    <row r="1387" spans="1:21">
      <c r="A1387" s="75"/>
      <c r="B1387" s="81" t="str">
        <f t="shared" si="10"/>
        <v>월</v>
      </c>
      <c r="C1387" s="81" t="str">
        <f t="shared" si="11"/>
        <v>26년 5월 5주차</v>
      </c>
      <c r="D1387" s="82">
        <v>46168</v>
      </c>
      <c r="E1387" s="76" t="s">
        <v>58</v>
      </c>
      <c r="F1387" s="83" t="s">
        <v>2</v>
      </c>
      <c r="G1387" s="75" t="s">
        <v>214</v>
      </c>
      <c r="H1387" s="76">
        <v>10</v>
      </c>
      <c r="I1387" s="84">
        <v>0</v>
      </c>
      <c r="J1387" s="85">
        <v>0</v>
      </c>
      <c r="K1387" s="75"/>
      <c r="L1387" s="75"/>
      <c r="M1387" s="75"/>
      <c r="N1387" s="75"/>
      <c r="O1387" s="75"/>
      <c r="P1387" s="75"/>
      <c r="Q1387" s="75"/>
      <c r="R1387" s="75"/>
      <c r="S1387" s="75"/>
      <c r="T1387" s="75"/>
      <c r="U1387" s="75"/>
    </row>
    <row r="1388" spans="1:21">
      <c r="A1388" s="75"/>
      <c r="B1388" s="81" t="str">
        <f t="shared" si="10"/>
        <v>월</v>
      </c>
      <c r="C1388" s="81" t="str">
        <f t="shared" si="11"/>
        <v>26년 5월 5주차</v>
      </c>
      <c r="D1388" s="82">
        <v>46168</v>
      </c>
      <c r="E1388" s="76" t="s">
        <v>58</v>
      </c>
      <c r="F1388" s="83" t="s">
        <v>2</v>
      </c>
      <c r="G1388" s="75" t="s">
        <v>169</v>
      </c>
      <c r="H1388" s="76">
        <v>1</v>
      </c>
      <c r="I1388" s="84">
        <v>0</v>
      </c>
      <c r="J1388" s="85">
        <v>0</v>
      </c>
      <c r="K1388" s="75"/>
      <c r="L1388" s="75"/>
      <c r="M1388" s="75"/>
      <c r="N1388" s="75"/>
      <c r="O1388" s="75"/>
      <c r="P1388" s="75"/>
      <c r="Q1388" s="75"/>
      <c r="R1388" s="75"/>
      <c r="S1388" s="75"/>
      <c r="T1388" s="75"/>
      <c r="U1388" s="75"/>
    </row>
    <row r="1389" spans="1:21">
      <c r="A1389" s="75"/>
      <c r="B1389" s="81" t="str">
        <f t="shared" si="10"/>
        <v>월</v>
      </c>
      <c r="C1389" s="81" t="str">
        <f t="shared" si="11"/>
        <v>26년 5월 5주차</v>
      </c>
      <c r="D1389" s="82">
        <v>46168</v>
      </c>
      <c r="E1389" s="76" t="s">
        <v>58</v>
      </c>
      <c r="F1389" s="83" t="s">
        <v>2</v>
      </c>
      <c r="G1389" s="75" t="s">
        <v>201</v>
      </c>
      <c r="H1389" s="76">
        <v>8</v>
      </c>
      <c r="I1389" s="84">
        <v>0</v>
      </c>
      <c r="J1389" s="85">
        <v>0</v>
      </c>
      <c r="K1389" s="75"/>
      <c r="L1389" s="75"/>
      <c r="M1389" s="75"/>
      <c r="N1389" s="75"/>
      <c r="O1389" s="75"/>
      <c r="P1389" s="75"/>
      <c r="Q1389" s="75"/>
      <c r="R1389" s="75"/>
      <c r="S1389" s="75"/>
      <c r="T1389" s="75"/>
      <c r="U1389" s="75"/>
    </row>
    <row r="1390" spans="1:21">
      <c r="A1390" s="75"/>
      <c r="B1390" s="81" t="str">
        <f t="shared" si="10"/>
        <v>월</v>
      </c>
      <c r="C1390" s="81" t="str">
        <f t="shared" si="11"/>
        <v>26년 5월 5주차</v>
      </c>
      <c r="D1390" s="82">
        <v>46168</v>
      </c>
      <c r="E1390" s="76" t="s">
        <v>58</v>
      </c>
      <c r="F1390" s="83" t="s">
        <v>2</v>
      </c>
      <c r="G1390" s="75" t="s">
        <v>151</v>
      </c>
      <c r="H1390" s="76">
        <v>5</v>
      </c>
      <c r="I1390" s="84">
        <v>0</v>
      </c>
      <c r="J1390" s="85">
        <v>0</v>
      </c>
      <c r="K1390" s="75"/>
      <c r="L1390" s="75"/>
      <c r="M1390" s="75"/>
      <c r="N1390" s="75"/>
      <c r="O1390" s="75"/>
      <c r="P1390" s="75"/>
      <c r="Q1390" s="75"/>
      <c r="R1390" s="75"/>
      <c r="S1390" s="75"/>
      <c r="T1390" s="75"/>
      <c r="U1390" s="75"/>
    </row>
    <row r="1391" spans="1:21">
      <c r="A1391" s="75"/>
      <c r="B1391" s="81" t="str">
        <f t="shared" si="10"/>
        <v>월</v>
      </c>
      <c r="C1391" s="81" t="str">
        <f t="shared" si="11"/>
        <v>26년 5월 5주차</v>
      </c>
      <c r="D1391" s="82">
        <v>46168</v>
      </c>
      <c r="E1391" s="76" t="s">
        <v>58</v>
      </c>
      <c r="F1391" s="83" t="s">
        <v>2</v>
      </c>
      <c r="G1391" s="75" t="s">
        <v>211</v>
      </c>
      <c r="H1391" s="76">
        <v>5</v>
      </c>
      <c r="I1391" s="84">
        <v>0</v>
      </c>
      <c r="J1391" s="85">
        <v>0</v>
      </c>
      <c r="K1391" s="75"/>
      <c r="L1391" s="75"/>
      <c r="M1391" s="75"/>
      <c r="N1391" s="75"/>
      <c r="O1391" s="75"/>
      <c r="P1391" s="75"/>
      <c r="Q1391" s="75"/>
      <c r="R1391" s="75"/>
      <c r="S1391" s="75"/>
      <c r="T1391" s="75"/>
      <c r="U1391" s="75"/>
    </row>
    <row r="1392" spans="1:21">
      <c r="A1392" s="75"/>
      <c r="B1392" s="81" t="str">
        <f t="shared" si="10"/>
        <v>월</v>
      </c>
      <c r="C1392" s="81" t="str">
        <f t="shared" si="11"/>
        <v>26년 5월 5주차</v>
      </c>
      <c r="D1392" s="82">
        <v>46168</v>
      </c>
      <c r="E1392" s="76" t="s">
        <v>58</v>
      </c>
      <c r="F1392" s="83" t="s">
        <v>2</v>
      </c>
      <c r="G1392" s="75" t="s">
        <v>115</v>
      </c>
      <c r="H1392" s="76">
        <v>8</v>
      </c>
      <c r="I1392" s="84">
        <v>0</v>
      </c>
      <c r="J1392" s="85">
        <v>0</v>
      </c>
      <c r="K1392" s="75"/>
      <c r="L1392" s="75"/>
      <c r="M1392" s="75"/>
      <c r="N1392" s="75"/>
      <c r="O1392" s="75"/>
      <c r="P1392" s="75"/>
      <c r="Q1392" s="75"/>
      <c r="R1392" s="75"/>
      <c r="S1392" s="75"/>
      <c r="T1392" s="75"/>
      <c r="U1392" s="75"/>
    </row>
    <row r="1393" spans="1:21">
      <c r="A1393" s="75"/>
      <c r="B1393" s="81" t="str">
        <f t="shared" si="10"/>
        <v>월</v>
      </c>
      <c r="C1393" s="81" t="str">
        <f t="shared" si="11"/>
        <v>26년 5월 5주차</v>
      </c>
      <c r="D1393" s="82">
        <v>46168</v>
      </c>
      <c r="E1393" s="76" t="s">
        <v>58</v>
      </c>
      <c r="F1393" s="83" t="s">
        <v>2</v>
      </c>
      <c r="G1393" s="75" t="s">
        <v>118</v>
      </c>
      <c r="H1393" s="76">
        <v>7</v>
      </c>
      <c r="I1393" s="84">
        <v>2</v>
      </c>
      <c r="J1393" s="85">
        <v>124200</v>
      </c>
      <c r="K1393" s="75"/>
      <c r="L1393" s="75"/>
      <c r="M1393" s="75"/>
      <c r="N1393" s="75"/>
      <c r="O1393" s="75"/>
      <c r="P1393" s="75"/>
      <c r="Q1393" s="75"/>
      <c r="R1393" s="75"/>
      <c r="S1393" s="75"/>
      <c r="T1393" s="75"/>
      <c r="U1393" s="75"/>
    </row>
    <row r="1394" spans="1:21">
      <c r="A1394" s="75"/>
      <c r="B1394" s="81" t="str">
        <f t="shared" si="10"/>
        <v>월</v>
      </c>
      <c r="C1394" s="81" t="str">
        <f t="shared" si="11"/>
        <v>26년 5월 5주차</v>
      </c>
      <c r="D1394" s="82">
        <v>46168</v>
      </c>
      <c r="E1394" s="76" t="s">
        <v>58</v>
      </c>
      <c r="F1394" s="83" t="s">
        <v>2</v>
      </c>
      <c r="G1394" s="75" t="s">
        <v>253</v>
      </c>
      <c r="H1394" s="76">
        <v>1</v>
      </c>
      <c r="I1394" s="84">
        <v>0</v>
      </c>
      <c r="J1394" s="85">
        <v>0</v>
      </c>
      <c r="K1394" s="75"/>
      <c r="L1394" s="75"/>
      <c r="M1394" s="75"/>
      <c r="N1394" s="75"/>
      <c r="O1394" s="75"/>
      <c r="P1394" s="75"/>
      <c r="Q1394" s="75"/>
      <c r="R1394" s="75"/>
      <c r="S1394" s="75"/>
      <c r="T1394" s="75"/>
      <c r="U1394" s="75"/>
    </row>
    <row r="1395" spans="1:21">
      <c r="A1395" s="75"/>
      <c r="B1395" s="81" t="str">
        <f t="shared" si="10"/>
        <v>월</v>
      </c>
      <c r="C1395" s="81" t="str">
        <f t="shared" si="11"/>
        <v>26년 5월 5주차</v>
      </c>
      <c r="D1395" s="82">
        <v>46168</v>
      </c>
      <c r="E1395" s="76" t="s">
        <v>58</v>
      </c>
      <c r="F1395" s="83" t="s">
        <v>2</v>
      </c>
      <c r="G1395" s="75" t="s">
        <v>241</v>
      </c>
      <c r="H1395" s="76">
        <v>13</v>
      </c>
      <c r="I1395" s="84">
        <v>0</v>
      </c>
      <c r="J1395" s="85">
        <v>0</v>
      </c>
      <c r="K1395" s="75"/>
      <c r="L1395" s="75"/>
      <c r="M1395" s="75"/>
      <c r="N1395" s="75"/>
      <c r="O1395" s="75"/>
      <c r="P1395" s="75"/>
      <c r="Q1395" s="75"/>
      <c r="R1395" s="75"/>
      <c r="S1395" s="75"/>
      <c r="T1395" s="75"/>
      <c r="U1395" s="75"/>
    </row>
    <row r="1396" spans="1:21">
      <c r="A1396" s="75"/>
      <c r="B1396" s="81" t="str">
        <f t="shared" si="10"/>
        <v>월</v>
      </c>
      <c r="C1396" s="81" t="str">
        <f t="shared" si="11"/>
        <v>26년 5월 5주차</v>
      </c>
      <c r="D1396" s="82">
        <v>46168</v>
      </c>
      <c r="E1396" s="76" t="s">
        <v>58</v>
      </c>
      <c r="F1396" s="83" t="s">
        <v>2</v>
      </c>
      <c r="G1396" s="75" t="s">
        <v>207</v>
      </c>
      <c r="H1396" s="76">
        <v>2</v>
      </c>
      <c r="I1396" s="84">
        <v>0</v>
      </c>
      <c r="J1396" s="85">
        <v>0</v>
      </c>
      <c r="K1396" s="75"/>
      <c r="L1396" s="75"/>
      <c r="M1396" s="75"/>
      <c r="N1396" s="75"/>
      <c r="O1396" s="75"/>
      <c r="P1396" s="75"/>
      <c r="Q1396" s="75"/>
      <c r="R1396" s="75"/>
      <c r="S1396" s="75"/>
      <c r="T1396" s="75"/>
      <c r="U1396" s="75"/>
    </row>
    <row r="1397" spans="1:21">
      <c r="A1397" s="75"/>
      <c r="B1397" s="81" t="str">
        <f t="shared" si="10"/>
        <v>월</v>
      </c>
      <c r="C1397" s="81" t="str">
        <f t="shared" si="11"/>
        <v>26년 5월 5주차</v>
      </c>
      <c r="D1397" s="82">
        <v>46168</v>
      </c>
      <c r="E1397" s="76" t="s">
        <v>58</v>
      </c>
      <c r="F1397" s="83" t="s">
        <v>2</v>
      </c>
      <c r="G1397" s="75" t="s">
        <v>89</v>
      </c>
      <c r="H1397" s="76">
        <v>6</v>
      </c>
      <c r="I1397" s="84">
        <v>0</v>
      </c>
      <c r="J1397" s="85">
        <v>0</v>
      </c>
      <c r="K1397" s="75"/>
      <c r="L1397" s="75"/>
      <c r="M1397" s="75"/>
      <c r="N1397" s="75"/>
      <c r="O1397" s="75"/>
      <c r="P1397" s="75"/>
      <c r="Q1397" s="75"/>
      <c r="R1397" s="75"/>
      <c r="S1397" s="75"/>
      <c r="T1397" s="75"/>
      <c r="U1397" s="75"/>
    </row>
    <row r="1398" spans="1:21">
      <c r="A1398" s="75"/>
      <c r="B1398" s="81" t="str">
        <f t="shared" si="10"/>
        <v>월</v>
      </c>
      <c r="C1398" s="81" t="str">
        <f t="shared" si="11"/>
        <v>26년 5월 5주차</v>
      </c>
      <c r="D1398" s="82">
        <v>46168</v>
      </c>
      <c r="E1398" s="76" t="s">
        <v>58</v>
      </c>
      <c r="F1398" s="83" t="s">
        <v>2</v>
      </c>
      <c r="G1398" s="75" t="s">
        <v>248</v>
      </c>
      <c r="H1398" s="76">
        <v>2</v>
      </c>
      <c r="I1398" s="84">
        <v>0</v>
      </c>
      <c r="J1398" s="85">
        <v>0</v>
      </c>
      <c r="K1398" s="75"/>
      <c r="L1398" s="75"/>
      <c r="M1398" s="75"/>
      <c r="N1398" s="75"/>
      <c r="O1398" s="75"/>
      <c r="P1398" s="75"/>
      <c r="Q1398" s="75"/>
      <c r="R1398" s="75"/>
      <c r="S1398" s="75"/>
      <c r="T1398" s="75"/>
      <c r="U1398" s="75"/>
    </row>
    <row r="1399" spans="1:21">
      <c r="A1399" s="75"/>
      <c r="B1399" s="81" t="str">
        <f t="shared" si="10"/>
        <v>월</v>
      </c>
      <c r="C1399" s="81" t="str">
        <f t="shared" si="11"/>
        <v>26년 5월 5주차</v>
      </c>
      <c r="D1399" s="82">
        <v>46168</v>
      </c>
      <c r="E1399" s="76" t="s">
        <v>58</v>
      </c>
      <c r="F1399" s="83" t="s">
        <v>2</v>
      </c>
      <c r="G1399" s="75" t="s">
        <v>154</v>
      </c>
      <c r="H1399" s="76">
        <v>3</v>
      </c>
      <c r="I1399" s="84">
        <v>0</v>
      </c>
      <c r="J1399" s="85">
        <v>0</v>
      </c>
      <c r="K1399" s="75"/>
      <c r="L1399" s="75"/>
      <c r="M1399" s="75"/>
      <c r="N1399" s="75"/>
      <c r="O1399" s="75"/>
      <c r="P1399" s="75"/>
      <c r="Q1399" s="75"/>
      <c r="R1399" s="75"/>
      <c r="S1399" s="75"/>
      <c r="T1399" s="75"/>
      <c r="U1399" s="75"/>
    </row>
    <row r="1400" spans="1:21">
      <c r="A1400" s="75"/>
      <c r="B1400" s="81" t="str">
        <f t="shared" si="10"/>
        <v>월</v>
      </c>
      <c r="C1400" s="81" t="str">
        <f t="shared" si="11"/>
        <v>26년 5월 5주차</v>
      </c>
      <c r="D1400" s="82">
        <v>46168</v>
      </c>
      <c r="E1400" s="76" t="s">
        <v>58</v>
      </c>
      <c r="F1400" s="83" t="s">
        <v>2</v>
      </c>
      <c r="G1400" s="75" t="s">
        <v>140</v>
      </c>
      <c r="H1400" s="76">
        <v>1</v>
      </c>
      <c r="I1400" s="84">
        <v>0</v>
      </c>
      <c r="J1400" s="85">
        <v>0</v>
      </c>
      <c r="K1400" s="75"/>
      <c r="L1400" s="75"/>
      <c r="M1400" s="75"/>
      <c r="N1400" s="75"/>
      <c r="O1400" s="75"/>
      <c r="P1400" s="75"/>
      <c r="Q1400" s="75"/>
      <c r="R1400" s="75"/>
      <c r="S1400" s="75"/>
      <c r="T1400" s="75"/>
      <c r="U1400" s="75"/>
    </row>
    <row r="1401" spans="1:21">
      <c r="A1401" s="75"/>
      <c r="B1401" s="81" t="str">
        <f t="shared" si="10"/>
        <v>월</v>
      </c>
      <c r="C1401" s="81" t="str">
        <f t="shared" si="11"/>
        <v>26년 5월 5주차</v>
      </c>
      <c r="D1401" s="82">
        <v>46168</v>
      </c>
      <c r="E1401" s="76" t="s">
        <v>58</v>
      </c>
      <c r="F1401" s="83" t="s">
        <v>2</v>
      </c>
      <c r="G1401" s="75" t="s">
        <v>91</v>
      </c>
      <c r="H1401" s="76">
        <v>1</v>
      </c>
      <c r="I1401" s="84">
        <v>0</v>
      </c>
      <c r="J1401" s="85">
        <v>0</v>
      </c>
      <c r="K1401" s="75"/>
      <c r="L1401" s="75"/>
      <c r="M1401" s="75"/>
      <c r="N1401" s="75"/>
      <c r="O1401" s="75"/>
      <c r="P1401" s="75"/>
      <c r="Q1401" s="75"/>
      <c r="R1401" s="75"/>
      <c r="S1401" s="75"/>
      <c r="T1401" s="75"/>
      <c r="U1401" s="75"/>
    </row>
    <row r="1402" spans="1:21">
      <c r="A1402" s="75"/>
      <c r="B1402" s="81" t="str">
        <f t="shared" si="10"/>
        <v>월</v>
      </c>
      <c r="C1402" s="81" t="str">
        <f t="shared" si="11"/>
        <v>26년 5월 5주차</v>
      </c>
      <c r="D1402" s="82">
        <v>46168</v>
      </c>
      <c r="E1402" s="76" t="s">
        <v>58</v>
      </c>
      <c r="F1402" s="83" t="s">
        <v>2</v>
      </c>
      <c r="G1402" s="75" t="s">
        <v>100</v>
      </c>
      <c r="H1402" s="76">
        <v>1</v>
      </c>
      <c r="I1402" s="84">
        <v>0</v>
      </c>
      <c r="J1402" s="85">
        <v>0</v>
      </c>
      <c r="K1402" s="75"/>
      <c r="L1402" s="75"/>
      <c r="M1402" s="75"/>
      <c r="N1402" s="75"/>
      <c r="O1402" s="75"/>
      <c r="P1402" s="75"/>
      <c r="Q1402" s="75"/>
      <c r="R1402" s="75"/>
      <c r="S1402" s="75"/>
      <c r="T1402" s="75"/>
      <c r="U1402" s="75"/>
    </row>
    <row r="1403" spans="1:21">
      <c r="A1403" s="75"/>
      <c r="B1403" s="81" t="str">
        <f t="shared" si="10"/>
        <v>월</v>
      </c>
      <c r="C1403" s="81" t="str">
        <f t="shared" si="11"/>
        <v>26년 5월 5주차</v>
      </c>
      <c r="D1403" s="82">
        <v>46168</v>
      </c>
      <c r="E1403" s="76" t="s">
        <v>58</v>
      </c>
      <c r="F1403" s="83" t="s">
        <v>2</v>
      </c>
      <c r="G1403" s="75" t="s">
        <v>143</v>
      </c>
      <c r="H1403" s="76">
        <v>1</v>
      </c>
      <c r="I1403" s="84">
        <v>0</v>
      </c>
      <c r="J1403" s="85">
        <v>0</v>
      </c>
      <c r="K1403" s="75"/>
      <c r="L1403" s="75"/>
      <c r="M1403" s="75"/>
      <c r="N1403" s="75"/>
      <c r="O1403" s="75"/>
      <c r="P1403" s="75"/>
      <c r="Q1403" s="75"/>
      <c r="R1403" s="75"/>
      <c r="S1403" s="75"/>
      <c r="T1403" s="75"/>
      <c r="U1403" s="75"/>
    </row>
    <row r="1404" spans="1:21">
      <c r="A1404" s="75"/>
      <c r="B1404" s="81" t="str">
        <f t="shared" si="10"/>
        <v>월</v>
      </c>
      <c r="C1404" s="81" t="str">
        <f t="shared" si="11"/>
        <v>26년 5월 5주차</v>
      </c>
      <c r="D1404" s="82">
        <v>46168</v>
      </c>
      <c r="E1404" s="76" t="s">
        <v>58</v>
      </c>
      <c r="F1404" s="83" t="s">
        <v>2</v>
      </c>
      <c r="G1404" s="75" t="s">
        <v>111</v>
      </c>
      <c r="H1404" s="76">
        <v>1</v>
      </c>
      <c r="I1404" s="84">
        <v>0</v>
      </c>
      <c r="J1404" s="85">
        <v>0</v>
      </c>
      <c r="K1404" s="75"/>
      <c r="L1404" s="75"/>
      <c r="M1404" s="75"/>
      <c r="N1404" s="75"/>
      <c r="O1404" s="75"/>
      <c r="P1404" s="75"/>
      <c r="Q1404" s="75"/>
      <c r="R1404" s="75"/>
      <c r="S1404" s="75"/>
      <c r="T1404" s="75"/>
      <c r="U1404" s="75"/>
    </row>
    <row r="1405" spans="1:21">
      <c r="A1405" s="75"/>
      <c r="B1405" s="81" t="str">
        <f t="shared" si="10"/>
        <v>월</v>
      </c>
      <c r="C1405" s="81" t="str">
        <f t="shared" si="11"/>
        <v>26년 5월 5주차</v>
      </c>
      <c r="D1405" s="82">
        <v>46168</v>
      </c>
      <c r="E1405" s="76" t="s">
        <v>58</v>
      </c>
      <c r="F1405" s="83" t="s">
        <v>2</v>
      </c>
      <c r="G1405" s="75" t="s">
        <v>161</v>
      </c>
      <c r="H1405" s="76">
        <v>1</v>
      </c>
      <c r="I1405" s="84">
        <v>0</v>
      </c>
      <c r="J1405" s="85">
        <v>0</v>
      </c>
      <c r="K1405" s="75"/>
      <c r="L1405" s="75"/>
      <c r="M1405" s="75"/>
      <c r="N1405" s="75"/>
      <c r="O1405" s="75"/>
      <c r="P1405" s="75"/>
      <c r="Q1405" s="75"/>
      <c r="R1405" s="75"/>
      <c r="S1405" s="75"/>
      <c r="T1405" s="75"/>
      <c r="U1405" s="75"/>
    </row>
    <row r="1406" spans="1:21">
      <c r="A1406" s="75"/>
      <c r="B1406" s="81" t="str">
        <f t="shared" si="10"/>
        <v>월</v>
      </c>
      <c r="C1406" s="81" t="str">
        <f t="shared" si="11"/>
        <v>26년 5월 5주차</v>
      </c>
      <c r="D1406" s="82">
        <v>46168</v>
      </c>
      <c r="E1406" s="76" t="s">
        <v>58</v>
      </c>
      <c r="F1406" s="83" t="s">
        <v>2</v>
      </c>
      <c r="G1406" s="75" t="s">
        <v>156</v>
      </c>
      <c r="H1406" s="76">
        <v>10</v>
      </c>
      <c r="I1406" s="84">
        <v>2</v>
      </c>
      <c r="J1406" s="85">
        <v>226100</v>
      </c>
      <c r="K1406" s="75"/>
      <c r="L1406" s="75"/>
      <c r="M1406" s="75"/>
      <c r="N1406" s="75"/>
      <c r="O1406" s="75"/>
      <c r="P1406" s="75"/>
      <c r="Q1406" s="75"/>
      <c r="R1406" s="75"/>
      <c r="S1406" s="75"/>
      <c r="T1406" s="75"/>
      <c r="U1406" s="75"/>
    </row>
    <row r="1407" spans="1:21">
      <c r="A1407" s="75"/>
      <c r="B1407" s="81" t="str">
        <f t="shared" si="10"/>
        <v>월</v>
      </c>
      <c r="C1407" s="81" t="str">
        <f t="shared" si="11"/>
        <v>26년 5월 5주차</v>
      </c>
      <c r="D1407" s="82">
        <v>46168</v>
      </c>
      <c r="E1407" s="76" t="s">
        <v>58</v>
      </c>
      <c r="F1407" s="83" t="s">
        <v>2</v>
      </c>
      <c r="G1407" s="75" t="s">
        <v>219</v>
      </c>
      <c r="H1407" s="76">
        <v>4</v>
      </c>
      <c r="I1407" s="84">
        <v>0</v>
      </c>
      <c r="J1407" s="85">
        <v>0</v>
      </c>
      <c r="K1407" s="75"/>
      <c r="L1407" s="75"/>
      <c r="M1407" s="75"/>
      <c r="N1407" s="75"/>
      <c r="O1407" s="75"/>
      <c r="P1407" s="75"/>
      <c r="Q1407" s="75"/>
      <c r="R1407" s="75"/>
      <c r="S1407" s="75"/>
      <c r="T1407" s="75"/>
      <c r="U1407" s="75"/>
    </row>
    <row r="1408" spans="1:21">
      <c r="A1408" s="75"/>
      <c r="B1408" s="81" t="str">
        <f t="shared" si="10"/>
        <v>월</v>
      </c>
      <c r="C1408" s="81" t="str">
        <f t="shared" si="11"/>
        <v>26년 5월 5주차</v>
      </c>
      <c r="D1408" s="82">
        <v>46168</v>
      </c>
      <c r="E1408" s="76" t="s">
        <v>58</v>
      </c>
      <c r="F1408" s="83" t="s">
        <v>2</v>
      </c>
      <c r="G1408" s="75" t="s">
        <v>162</v>
      </c>
      <c r="H1408" s="76">
        <v>1</v>
      </c>
      <c r="I1408" s="84">
        <v>0</v>
      </c>
      <c r="J1408" s="85">
        <v>0</v>
      </c>
      <c r="K1408" s="75"/>
      <c r="L1408" s="75"/>
      <c r="M1408" s="75"/>
      <c r="N1408" s="75"/>
      <c r="O1408" s="75"/>
      <c r="P1408" s="75"/>
      <c r="Q1408" s="75"/>
      <c r="R1408" s="75"/>
      <c r="S1408" s="75"/>
      <c r="T1408" s="75"/>
      <c r="U1408" s="75"/>
    </row>
    <row r="1409" spans="1:21">
      <c r="A1409" s="75"/>
      <c r="B1409" s="81" t="str">
        <f t="shared" si="10"/>
        <v>월</v>
      </c>
      <c r="C1409" s="81" t="str">
        <f t="shared" si="11"/>
        <v>26년 5월 5주차</v>
      </c>
      <c r="D1409" s="82">
        <v>46168</v>
      </c>
      <c r="E1409" s="76" t="s">
        <v>58</v>
      </c>
      <c r="F1409" s="83" t="s">
        <v>2</v>
      </c>
      <c r="G1409" s="75" t="s">
        <v>198</v>
      </c>
      <c r="H1409" s="76">
        <v>4</v>
      </c>
      <c r="I1409" s="84">
        <v>0</v>
      </c>
      <c r="J1409" s="85">
        <v>0</v>
      </c>
      <c r="K1409" s="75"/>
      <c r="L1409" s="75"/>
      <c r="M1409" s="75"/>
      <c r="N1409" s="75"/>
      <c r="O1409" s="75"/>
      <c r="P1409" s="75"/>
      <c r="Q1409" s="75"/>
      <c r="R1409" s="75"/>
      <c r="S1409" s="75"/>
      <c r="T1409" s="75"/>
      <c r="U1409" s="75"/>
    </row>
    <row r="1410" spans="1:21">
      <c r="A1410" s="75"/>
      <c r="B1410" s="81" t="str">
        <f t="shared" si="10"/>
        <v>월</v>
      </c>
      <c r="C1410" s="81" t="str">
        <f t="shared" si="11"/>
        <v>26년 5월 5주차</v>
      </c>
      <c r="D1410" s="82">
        <v>46168</v>
      </c>
      <c r="E1410" s="76" t="s">
        <v>58</v>
      </c>
      <c r="F1410" s="83" t="s">
        <v>2</v>
      </c>
      <c r="G1410" s="75" t="s">
        <v>103</v>
      </c>
      <c r="H1410" s="76">
        <v>1</v>
      </c>
      <c r="I1410" s="84">
        <v>1</v>
      </c>
      <c r="J1410" s="85">
        <v>86400</v>
      </c>
      <c r="K1410" s="75"/>
      <c r="L1410" s="75"/>
      <c r="M1410" s="75"/>
      <c r="N1410" s="75"/>
      <c r="O1410" s="75"/>
      <c r="P1410" s="75"/>
      <c r="Q1410" s="75"/>
      <c r="R1410" s="75"/>
      <c r="S1410" s="75"/>
      <c r="T1410" s="75"/>
      <c r="U1410" s="75"/>
    </row>
    <row r="1411" spans="1:21">
      <c r="A1411" s="75"/>
      <c r="B1411" s="81" t="str">
        <f t="shared" si="10"/>
        <v>월</v>
      </c>
      <c r="C1411" s="81" t="str">
        <f t="shared" si="11"/>
        <v>26년 5월 5주차</v>
      </c>
      <c r="D1411" s="82">
        <v>46168</v>
      </c>
      <c r="E1411" s="76" t="s">
        <v>58</v>
      </c>
      <c r="F1411" s="83" t="s">
        <v>2</v>
      </c>
      <c r="G1411" s="75" t="s">
        <v>101</v>
      </c>
      <c r="H1411" s="76">
        <v>1</v>
      </c>
      <c r="I1411" s="84">
        <v>1</v>
      </c>
      <c r="J1411" s="85">
        <v>116100</v>
      </c>
      <c r="K1411" s="75"/>
      <c r="L1411" s="75"/>
      <c r="M1411" s="75"/>
      <c r="N1411" s="75"/>
      <c r="O1411" s="75"/>
      <c r="P1411" s="75"/>
      <c r="Q1411" s="75"/>
      <c r="R1411" s="75"/>
      <c r="S1411" s="75"/>
      <c r="T1411" s="75"/>
      <c r="U1411" s="75"/>
    </row>
    <row r="1412" spans="1:21">
      <c r="A1412" s="75"/>
      <c r="B1412" s="81" t="str">
        <f t="shared" si="10"/>
        <v>월</v>
      </c>
      <c r="C1412" s="81" t="str">
        <f t="shared" si="11"/>
        <v>26년 5월 5주차</v>
      </c>
      <c r="D1412" s="82">
        <v>46168</v>
      </c>
      <c r="E1412" s="76" t="s">
        <v>58</v>
      </c>
      <c r="F1412" s="83" t="s">
        <v>2</v>
      </c>
      <c r="G1412" s="75" t="s">
        <v>92</v>
      </c>
      <c r="H1412" s="76">
        <v>0</v>
      </c>
      <c r="I1412" s="84">
        <v>1</v>
      </c>
      <c r="J1412" s="85">
        <v>149000</v>
      </c>
      <c r="K1412" s="75"/>
      <c r="L1412" s="75"/>
      <c r="M1412" s="75"/>
      <c r="N1412" s="75"/>
      <c r="O1412" s="75"/>
      <c r="P1412" s="75"/>
      <c r="Q1412" s="75"/>
      <c r="R1412" s="75"/>
      <c r="S1412" s="75"/>
      <c r="T1412" s="75"/>
      <c r="U1412" s="75"/>
    </row>
    <row r="1413" spans="1:21">
      <c r="A1413" s="75"/>
      <c r="B1413" s="81" t="str">
        <f t="shared" si="10"/>
        <v>월</v>
      </c>
      <c r="C1413" s="81" t="str">
        <f t="shared" si="11"/>
        <v>26년 5월 5주차</v>
      </c>
      <c r="D1413" s="82">
        <v>46168</v>
      </c>
      <c r="E1413" s="76" t="s">
        <v>58</v>
      </c>
      <c r="F1413" s="83" t="s">
        <v>2</v>
      </c>
      <c r="G1413" s="75" t="s">
        <v>108</v>
      </c>
      <c r="H1413" s="76">
        <v>5</v>
      </c>
      <c r="I1413" s="84">
        <v>1</v>
      </c>
      <c r="J1413" s="85">
        <v>152100</v>
      </c>
      <c r="K1413" s="75"/>
      <c r="L1413" s="75"/>
      <c r="M1413" s="75"/>
      <c r="N1413" s="75"/>
      <c r="O1413" s="75"/>
      <c r="P1413" s="75"/>
      <c r="Q1413" s="75"/>
      <c r="R1413" s="75"/>
      <c r="S1413" s="75"/>
      <c r="T1413" s="75"/>
      <c r="U1413" s="75"/>
    </row>
    <row r="1414" spans="1:21">
      <c r="A1414" s="75"/>
      <c r="B1414" s="81" t="str">
        <f t="shared" si="10"/>
        <v>월</v>
      </c>
      <c r="C1414" s="81" t="str">
        <f t="shared" si="11"/>
        <v>26년 5월 5주차</v>
      </c>
      <c r="D1414" s="82">
        <v>46168</v>
      </c>
      <c r="E1414" s="76" t="s">
        <v>58</v>
      </c>
      <c r="F1414" s="83" t="s">
        <v>2</v>
      </c>
      <c r="G1414" s="75" t="s">
        <v>88</v>
      </c>
      <c r="H1414" s="76">
        <v>2</v>
      </c>
      <c r="I1414" s="84">
        <v>0</v>
      </c>
      <c r="J1414" s="85">
        <v>0</v>
      </c>
      <c r="K1414" s="75"/>
      <c r="L1414" s="75"/>
      <c r="M1414" s="75"/>
      <c r="N1414" s="75"/>
      <c r="O1414" s="75"/>
      <c r="P1414" s="75"/>
      <c r="Q1414" s="75"/>
      <c r="R1414" s="75"/>
      <c r="S1414" s="75"/>
      <c r="T1414" s="75"/>
      <c r="U1414" s="75"/>
    </row>
    <row r="1415" spans="1:21">
      <c r="A1415" s="75"/>
      <c r="B1415" s="81" t="str">
        <f t="shared" si="10"/>
        <v>월</v>
      </c>
      <c r="C1415" s="81" t="str">
        <f t="shared" si="11"/>
        <v>26년 5월 5주차</v>
      </c>
      <c r="D1415" s="82">
        <v>46168</v>
      </c>
      <c r="E1415" s="76" t="s">
        <v>58</v>
      </c>
      <c r="F1415" s="83" t="s">
        <v>2</v>
      </c>
      <c r="G1415" s="75" t="s">
        <v>109</v>
      </c>
      <c r="H1415" s="76">
        <v>12</v>
      </c>
      <c r="I1415" s="84">
        <v>0</v>
      </c>
      <c r="J1415" s="85">
        <v>0</v>
      </c>
      <c r="K1415" s="75"/>
      <c r="L1415" s="75"/>
      <c r="M1415" s="75"/>
      <c r="N1415" s="75"/>
      <c r="O1415" s="75"/>
      <c r="P1415" s="75"/>
      <c r="Q1415" s="75"/>
      <c r="R1415" s="75"/>
      <c r="S1415" s="75"/>
      <c r="T1415" s="75"/>
      <c r="U1415" s="75"/>
    </row>
    <row r="1416" spans="1:21">
      <c r="A1416" s="75"/>
      <c r="B1416" s="81" t="str">
        <f t="shared" si="10"/>
        <v>월</v>
      </c>
      <c r="C1416" s="81" t="str">
        <f t="shared" si="11"/>
        <v>26년 5월 5주차</v>
      </c>
      <c r="D1416" s="82">
        <v>46168</v>
      </c>
      <c r="E1416" s="76" t="s">
        <v>58</v>
      </c>
      <c r="F1416" s="83" t="s">
        <v>2</v>
      </c>
      <c r="G1416" s="75" t="s">
        <v>226</v>
      </c>
      <c r="H1416" s="76">
        <v>5</v>
      </c>
      <c r="I1416" s="84">
        <v>0</v>
      </c>
      <c r="J1416" s="85">
        <v>0</v>
      </c>
      <c r="K1416" s="75"/>
      <c r="L1416" s="75"/>
      <c r="M1416" s="75"/>
      <c r="N1416" s="75"/>
      <c r="O1416" s="75"/>
      <c r="P1416" s="75"/>
      <c r="Q1416" s="75"/>
      <c r="R1416" s="75"/>
      <c r="S1416" s="75"/>
      <c r="T1416" s="75"/>
      <c r="U1416" s="75"/>
    </row>
    <row r="1417" spans="1:21">
      <c r="A1417" s="75"/>
      <c r="B1417" s="81" t="str">
        <f t="shared" si="10"/>
        <v>월</v>
      </c>
      <c r="C1417" s="81" t="str">
        <f t="shared" si="11"/>
        <v>26년 5월 5주차</v>
      </c>
      <c r="D1417" s="82">
        <v>46168</v>
      </c>
      <c r="E1417" s="76" t="s">
        <v>58</v>
      </c>
      <c r="F1417" s="83" t="s">
        <v>2</v>
      </c>
      <c r="G1417" s="75" t="s">
        <v>216</v>
      </c>
      <c r="H1417" s="76">
        <v>5</v>
      </c>
      <c r="I1417" s="84">
        <v>0</v>
      </c>
      <c r="J1417" s="85">
        <v>0</v>
      </c>
      <c r="K1417" s="75"/>
      <c r="L1417" s="75"/>
      <c r="M1417" s="75"/>
      <c r="N1417" s="75"/>
      <c r="O1417" s="75"/>
      <c r="P1417" s="75"/>
      <c r="Q1417" s="75"/>
      <c r="R1417" s="75"/>
      <c r="S1417" s="75"/>
      <c r="T1417" s="75"/>
      <c r="U1417" s="75"/>
    </row>
    <row r="1418" spans="1:21">
      <c r="A1418" s="75"/>
      <c r="B1418" s="81" t="str">
        <f t="shared" si="10"/>
        <v>월</v>
      </c>
      <c r="C1418" s="81" t="str">
        <f t="shared" si="11"/>
        <v>26년 5월 5주차</v>
      </c>
      <c r="D1418" s="82">
        <v>46168</v>
      </c>
      <c r="E1418" s="76" t="s">
        <v>58</v>
      </c>
      <c r="F1418" s="83" t="s">
        <v>2</v>
      </c>
      <c r="G1418" s="75" t="s">
        <v>243</v>
      </c>
      <c r="H1418" s="76">
        <v>1</v>
      </c>
      <c r="I1418" s="84">
        <v>0</v>
      </c>
      <c r="J1418" s="85">
        <v>0</v>
      </c>
      <c r="K1418" s="75"/>
      <c r="L1418" s="75"/>
      <c r="M1418" s="75"/>
      <c r="N1418" s="75"/>
      <c r="O1418" s="75"/>
      <c r="P1418" s="75"/>
      <c r="Q1418" s="75"/>
      <c r="R1418" s="75"/>
      <c r="S1418" s="75"/>
      <c r="T1418" s="75"/>
      <c r="U1418" s="75"/>
    </row>
    <row r="1419" spans="1:21">
      <c r="A1419" s="75"/>
      <c r="B1419" s="81" t="str">
        <f t="shared" si="10"/>
        <v>월</v>
      </c>
      <c r="C1419" s="81" t="str">
        <f t="shared" si="11"/>
        <v>26년 5월 5주차</v>
      </c>
      <c r="D1419" s="82">
        <v>46168</v>
      </c>
      <c r="E1419" s="76" t="s">
        <v>58</v>
      </c>
      <c r="F1419" s="83" t="s">
        <v>2</v>
      </c>
      <c r="G1419" s="75" t="s">
        <v>93</v>
      </c>
      <c r="H1419" s="76">
        <v>10</v>
      </c>
      <c r="I1419" s="84">
        <v>0</v>
      </c>
      <c r="J1419" s="85">
        <v>0</v>
      </c>
      <c r="K1419" s="75"/>
      <c r="L1419" s="75"/>
      <c r="M1419" s="75"/>
      <c r="N1419" s="75"/>
      <c r="O1419" s="75"/>
      <c r="P1419" s="75"/>
      <c r="Q1419" s="75"/>
      <c r="R1419" s="75"/>
      <c r="S1419" s="75"/>
      <c r="T1419" s="75"/>
      <c r="U1419" s="75"/>
    </row>
    <row r="1420" spans="1:21">
      <c r="A1420" s="75"/>
      <c r="B1420" s="81" t="str">
        <f t="shared" si="10"/>
        <v>월</v>
      </c>
      <c r="C1420" s="81" t="str">
        <f t="shared" si="11"/>
        <v>26년 5월 5주차</v>
      </c>
      <c r="D1420" s="82">
        <v>46168</v>
      </c>
      <c r="E1420" s="76" t="s">
        <v>58</v>
      </c>
      <c r="F1420" s="83" t="s">
        <v>2</v>
      </c>
      <c r="G1420" s="75" t="s">
        <v>99</v>
      </c>
      <c r="H1420" s="76">
        <v>1</v>
      </c>
      <c r="I1420" s="84">
        <v>0</v>
      </c>
      <c r="J1420" s="85">
        <v>0</v>
      </c>
      <c r="K1420" s="75"/>
      <c r="L1420" s="75"/>
      <c r="M1420" s="75"/>
      <c r="N1420" s="75"/>
      <c r="O1420" s="75"/>
      <c r="P1420" s="75"/>
      <c r="Q1420" s="75"/>
      <c r="R1420" s="75"/>
      <c r="S1420" s="75"/>
      <c r="T1420" s="75"/>
      <c r="U1420" s="75"/>
    </row>
    <row r="1421" spans="1:21">
      <c r="A1421" s="75"/>
      <c r="B1421" s="81" t="str">
        <f t="shared" si="10"/>
        <v>월</v>
      </c>
      <c r="C1421" s="81" t="str">
        <f t="shared" si="11"/>
        <v>26년 5월 5주차</v>
      </c>
      <c r="D1421" s="82">
        <v>46168</v>
      </c>
      <c r="E1421" s="76" t="s">
        <v>58</v>
      </c>
      <c r="F1421" s="83" t="s">
        <v>2</v>
      </c>
      <c r="G1421" s="75" t="s">
        <v>132</v>
      </c>
      <c r="H1421" s="76">
        <v>1</v>
      </c>
      <c r="I1421" s="84">
        <v>0</v>
      </c>
      <c r="J1421" s="85">
        <v>0</v>
      </c>
      <c r="K1421" s="75"/>
      <c r="L1421" s="75"/>
      <c r="M1421" s="75"/>
      <c r="N1421" s="75"/>
      <c r="O1421" s="75"/>
      <c r="P1421" s="75"/>
      <c r="Q1421" s="75"/>
      <c r="R1421" s="75"/>
      <c r="S1421" s="75"/>
      <c r="T1421" s="75"/>
      <c r="U1421" s="75"/>
    </row>
    <row r="1422" spans="1:21">
      <c r="A1422" s="75"/>
      <c r="B1422" s="81" t="str">
        <f t="shared" si="10"/>
        <v>월</v>
      </c>
      <c r="C1422" s="81" t="str">
        <f t="shared" si="11"/>
        <v>26년 5월 5주차</v>
      </c>
      <c r="D1422" s="82">
        <v>46169</v>
      </c>
      <c r="E1422" s="76" t="s">
        <v>58</v>
      </c>
      <c r="F1422" s="83" t="s">
        <v>2</v>
      </c>
      <c r="G1422" s="75" t="s">
        <v>209</v>
      </c>
      <c r="H1422" s="76">
        <v>1</v>
      </c>
      <c r="I1422" s="84">
        <v>1</v>
      </c>
      <c r="J1422" s="85">
        <v>89000</v>
      </c>
      <c r="K1422" s="75"/>
      <c r="L1422" s="75"/>
      <c r="M1422" s="75"/>
      <c r="N1422" s="75"/>
      <c r="O1422" s="75"/>
      <c r="P1422" s="75"/>
      <c r="Q1422" s="75"/>
      <c r="R1422" s="75"/>
      <c r="S1422" s="75"/>
      <c r="T1422" s="75"/>
      <c r="U1422" s="75"/>
    </row>
    <row r="1423" spans="1:21">
      <c r="A1423" s="75"/>
      <c r="B1423" s="81" t="str">
        <f t="shared" si="10"/>
        <v>월</v>
      </c>
      <c r="C1423" s="81" t="str">
        <f t="shared" si="11"/>
        <v>26년 5월 5주차</v>
      </c>
      <c r="D1423" s="82">
        <v>46169</v>
      </c>
      <c r="E1423" s="76" t="s">
        <v>58</v>
      </c>
      <c r="F1423" s="83" t="s">
        <v>2</v>
      </c>
      <c r="G1423" s="75" t="s">
        <v>90</v>
      </c>
      <c r="H1423" s="76">
        <v>11</v>
      </c>
      <c r="I1423" s="84">
        <v>4</v>
      </c>
      <c r="J1423" s="85">
        <v>392400</v>
      </c>
      <c r="K1423" s="75"/>
      <c r="L1423" s="75"/>
      <c r="M1423" s="75"/>
      <c r="N1423" s="75"/>
      <c r="O1423" s="75"/>
      <c r="P1423" s="75"/>
      <c r="Q1423" s="75"/>
      <c r="R1423" s="75"/>
      <c r="S1423" s="75"/>
      <c r="T1423" s="75"/>
      <c r="U1423" s="75"/>
    </row>
    <row r="1424" spans="1:21">
      <c r="A1424" s="75"/>
      <c r="B1424" s="81" t="str">
        <f t="shared" si="10"/>
        <v>월</v>
      </c>
      <c r="C1424" s="81" t="str">
        <f t="shared" si="11"/>
        <v>26년 5월 5주차</v>
      </c>
      <c r="D1424" s="82">
        <v>46169</v>
      </c>
      <c r="E1424" s="76" t="s">
        <v>58</v>
      </c>
      <c r="F1424" s="83" t="s">
        <v>2</v>
      </c>
      <c r="G1424" s="75" t="s">
        <v>211</v>
      </c>
      <c r="H1424" s="76">
        <v>7</v>
      </c>
      <c r="I1424" s="84">
        <v>0</v>
      </c>
      <c r="J1424" s="85">
        <v>0</v>
      </c>
      <c r="K1424" s="75"/>
      <c r="L1424" s="75"/>
      <c r="M1424" s="75"/>
      <c r="N1424" s="75"/>
      <c r="O1424" s="75"/>
      <c r="P1424" s="75"/>
      <c r="Q1424" s="75"/>
      <c r="R1424" s="75"/>
      <c r="S1424" s="75"/>
      <c r="T1424" s="75"/>
      <c r="U1424" s="75"/>
    </row>
    <row r="1425" spans="1:21">
      <c r="A1425" s="75"/>
      <c r="B1425" s="81" t="str">
        <f t="shared" si="10"/>
        <v>월</v>
      </c>
      <c r="C1425" s="81" t="str">
        <f t="shared" si="11"/>
        <v>26년 5월 5주차</v>
      </c>
      <c r="D1425" s="82">
        <v>46169</v>
      </c>
      <c r="E1425" s="76" t="s">
        <v>58</v>
      </c>
      <c r="F1425" s="83" t="s">
        <v>2</v>
      </c>
      <c r="G1425" s="75" t="s">
        <v>167</v>
      </c>
      <c r="H1425" s="76">
        <v>1</v>
      </c>
      <c r="I1425" s="84">
        <v>0</v>
      </c>
      <c r="J1425" s="85">
        <v>0</v>
      </c>
      <c r="K1425" s="75"/>
      <c r="L1425" s="75"/>
      <c r="M1425" s="75"/>
      <c r="N1425" s="75"/>
      <c r="O1425" s="75"/>
      <c r="P1425" s="75"/>
      <c r="Q1425" s="75"/>
      <c r="R1425" s="75"/>
      <c r="S1425" s="75"/>
      <c r="T1425" s="75"/>
      <c r="U1425" s="75"/>
    </row>
    <row r="1426" spans="1:21">
      <c r="A1426" s="75"/>
      <c r="B1426" s="81" t="str">
        <f t="shared" si="10"/>
        <v>월</v>
      </c>
      <c r="C1426" s="81" t="str">
        <f t="shared" si="11"/>
        <v>26년 5월 5주차</v>
      </c>
      <c r="D1426" s="82">
        <v>46169</v>
      </c>
      <c r="E1426" s="76" t="s">
        <v>58</v>
      </c>
      <c r="F1426" s="83" t="s">
        <v>2</v>
      </c>
      <c r="G1426" s="75" t="s">
        <v>255</v>
      </c>
      <c r="H1426" s="76">
        <v>4</v>
      </c>
      <c r="I1426" s="84">
        <v>0</v>
      </c>
      <c r="J1426" s="85">
        <v>0</v>
      </c>
      <c r="K1426" s="75"/>
      <c r="L1426" s="75"/>
      <c r="M1426" s="75"/>
      <c r="N1426" s="75"/>
      <c r="O1426" s="75"/>
      <c r="P1426" s="75"/>
      <c r="Q1426" s="75"/>
      <c r="R1426" s="75"/>
      <c r="S1426" s="75"/>
      <c r="T1426" s="75"/>
      <c r="U1426" s="75"/>
    </row>
    <row r="1427" spans="1:21">
      <c r="A1427" s="75"/>
      <c r="B1427" s="81" t="str">
        <f t="shared" si="10"/>
        <v>월</v>
      </c>
      <c r="C1427" s="81" t="str">
        <f t="shared" si="11"/>
        <v>26년 5월 5주차</v>
      </c>
      <c r="D1427" s="82">
        <v>46169</v>
      </c>
      <c r="E1427" s="76" t="s">
        <v>58</v>
      </c>
      <c r="F1427" s="83" t="s">
        <v>2</v>
      </c>
      <c r="G1427" s="75" t="s">
        <v>162</v>
      </c>
      <c r="H1427" s="76">
        <v>4</v>
      </c>
      <c r="I1427" s="84">
        <v>0</v>
      </c>
      <c r="J1427" s="85">
        <v>0</v>
      </c>
      <c r="K1427" s="75"/>
      <c r="L1427" s="75"/>
      <c r="M1427" s="75"/>
      <c r="N1427" s="75"/>
      <c r="O1427" s="75"/>
      <c r="P1427" s="75"/>
      <c r="Q1427" s="75"/>
      <c r="R1427" s="75"/>
      <c r="S1427" s="75"/>
      <c r="T1427" s="75"/>
      <c r="U1427" s="75"/>
    </row>
    <row r="1428" spans="1:21">
      <c r="A1428" s="75"/>
      <c r="B1428" s="81" t="str">
        <f t="shared" si="10"/>
        <v>월</v>
      </c>
      <c r="C1428" s="81" t="str">
        <f t="shared" si="11"/>
        <v>26년 5월 5주차</v>
      </c>
      <c r="D1428" s="82">
        <v>46169</v>
      </c>
      <c r="E1428" s="76" t="s">
        <v>58</v>
      </c>
      <c r="F1428" s="83" t="s">
        <v>2</v>
      </c>
      <c r="G1428" s="75" t="s">
        <v>214</v>
      </c>
      <c r="H1428" s="76">
        <v>15</v>
      </c>
      <c r="I1428" s="84">
        <v>0</v>
      </c>
      <c r="J1428" s="85">
        <v>0</v>
      </c>
      <c r="K1428" s="75"/>
      <c r="L1428" s="75"/>
      <c r="M1428" s="75"/>
      <c r="N1428" s="75"/>
      <c r="O1428" s="75"/>
      <c r="P1428" s="75"/>
      <c r="Q1428" s="75"/>
      <c r="R1428" s="75"/>
      <c r="S1428" s="75"/>
      <c r="T1428" s="75"/>
      <c r="U1428" s="75"/>
    </row>
    <row r="1429" spans="1:21">
      <c r="A1429" s="75"/>
      <c r="B1429" s="81" t="str">
        <f t="shared" si="10"/>
        <v>월</v>
      </c>
      <c r="C1429" s="81" t="str">
        <f t="shared" si="11"/>
        <v>26년 5월 5주차</v>
      </c>
      <c r="D1429" s="82">
        <v>46169</v>
      </c>
      <c r="E1429" s="76" t="s">
        <v>58</v>
      </c>
      <c r="F1429" s="83" t="s">
        <v>2</v>
      </c>
      <c r="G1429" s="75" t="s">
        <v>143</v>
      </c>
      <c r="H1429" s="76">
        <v>1</v>
      </c>
      <c r="I1429" s="84">
        <v>0</v>
      </c>
      <c r="J1429" s="85">
        <v>0</v>
      </c>
      <c r="K1429" s="75"/>
      <c r="L1429" s="75"/>
      <c r="M1429" s="75"/>
      <c r="N1429" s="75"/>
      <c r="O1429" s="75"/>
      <c r="P1429" s="75"/>
      <c r="Q1429" s="75"/>
      <c r="R1429" s="75"/>
      <c r="S1429" s="75"/>
      <c r="T1429" s="75"/>
      <c r="U1429" s="75"/>
    </row>
    <row r="1430" spans="1:21">
      <c r="A1430" s="75"/>
      <c r="B1430" s="81" t="str">
        <f t="shared" si="10"/>
        <v>월</v>
      </c>
      <c r="C1430" s="81" t="str">
        <f t="shared" si="11"/>
        <v>26년 5월 5주차</v>
      </c>
      <c r="D1430" s="82">
        <v>46169</v>
      </c>
      <c r="E1430" s="76" t="s">
        <v>58</v>
      </c>
      <c r="F1430" s="83" t="s">
        <v>2</v>
      </c>
      <c r="G1430" s="75" t="s">
        <v>204</v>
      </c>
      <c r="H1430" s="76">
        <v>5</v>
      </c>
      <c r="I1430" s="84">
        <v>0</v>
      </c>
      <c r="J1430" s="85">
        <v>0</v>
      </c>
      <c r="K1430" s="75"/>
      <c r="L1430" s="75"/>
      <c r="M1430" s="75"/>
      <c r="N1430" s="75"/>
      <c r="O1430" s="75"/>
      <c r="P1430" s="75"/>
      <c r="Q1430" s="75"/>
      <c r="R1430" s="75"/>
      <c r="S1430" s="75"/>
      <c r="T1430" s="75"/>
      <c r="U1430" s="75"/>
    </row>
    <row r="1431" spans="1:21">
      <c r="A1431" s="75"/>
      <c r="B1431" s="81" t="str">
        <f t="shared" si="10"/>
        <v>월</v>
      </c>
      <c r="C1431" s="81" t="str">
        <f t="shared" si="11"/>
        <v>26년 5월 5주차</v>
      </c>
      <c r="D1431" s="82">
        <v>46169</v>
      </c>
      <c r="E1431" s="76" t="s">
        <v>58</v>
      </c>
      <c r="F1431" s="83" t="s">
        <v>2</v>
      </c>
      <c r="G1431" s="75" t="s">
        <v>191</v>
      </c>
      <c r="H1431" s="76">
        <v>2</v>
      </c>
      <c r="I1431" s="84">
        <v>0</v>
      </c>
      <c r="J1431" s="85">
        <v>0</v>
      </c>
      <c r="K1431" s="75"/>
      <c r="L1431" s="75"/>
      <c r="M1431" s="75"/>
      <c r="N1431" s="75"/>
      <c r="O1431" s="75"/>
      <c r="P1431" s="75"/>
      <c r="Q1431" s="75"/>
      <c r="R1431" s="75"/>
      <c r="S1431" s="75"/>
      <c r="T1431" s="75"/>
      <c r="U1431" s="75"/>
    </row>
    <row r="1432" spans="1:21">
      <c r="A1432" s="75"/>
      <c r="B1432" s="81" t="str">
        <f t="shared" si="10"/>
        <v>월</v>
      </c>
      <c r="C1432" s="81" t="str">
        <f t="shared" si="11"/>
        <v>26년 5월 5주차</v>
      </c>
      <c r="D1432" s="82">
        <v>46169</v>
      </c>
      <c r="E1432" s="76" t="s">
        <v>58</v>
      </c>
      <c r="F1432" s="83" t="s">
        <v>2</v>
      </c>
      <c r="G1432" s="75" t="s">
        <v>173</v>
      </c>
      <c r="H1432" s="76">
        <v>5</v>
      </c>
      <c r="I1432" s="84">
        <v>0</v>
      </c>
      <c r="J1432" s="85">
        <v>0</v>
      </c>
      <c r="K1432" s="75"/>
      <c r="L1432" s="75"/>
      <c r="M1432" s="75"/>
      <c r="N1432" s="75"/>
      <c r="O1432" s="75"/>
      <c r="P1432" s="75"/>
      <c r="Q1432" s="75"/>
      <c r="R1432" s="75"/>
      <c r="S1432" s="75"/>
      <c r="T1432" s="75"/>
      <c r="U1432" s="75"/>
    </row>
    <row r="1433" spans="1:21">
      <c r="A1433" s="75"/>
      <c r="B1433" s="81" t="str">
        <f t="shared" si="10"/>
        <v>월</v>
      </c>
      <c r="C1433" s="81" t="str">
        <f t="shared" si="11"/>
        <v>26년 5월 5주차</v>
      </c>
      <c r="D1433" s="82">
        <v>46169</v>
      </c>
      <c r="E1433" s="76" t="s">
        <v>58</v>
      </c>
      <c r="F1433" s="83" t="s">
        <v>2</v>
      </c>
      <c r="G1433" s="75" t="s">
        <v>253</v>
      </c>
      <c r="H1433" s="76">
        <v>5</v>
      </c>
      <c r="I1433" s="84">
        <v>0</v>
      </c>
      <c r="J1433" s="85">
        <v>0</v>
      </c>
      <c r="K1433" s="75"/>
      <c r="L1433" s="75"/>
      <c r="M1433" s="75"/>
      <c r="N1433" s="75"/>
      <c r="O1433" s="75"/>
      <c r="P1433" s="75"/>
      <c r="Q1433" s="75"/>
      <c r="R1433" s="75"/>
      <c r="S1433" s="75"/>
      <c r="T1433" s="75"/>
      <c r="U1433" s="75"/>
    </row>
    <row r="1434" spans="1:21">
      <c r="A1434" s="75"/>
      <c r="B1434" s="81" t="str">
        <f t="shared" si="10"/>
        <v>월</v>
      </c>
      <c r="C1434" s="81" t="str">
        <f t="shared" si="11"/>
        <v>26년 5월 5주차</v>
      </c>
      <c r="D1434" s="82">
        <v>46169</v>
      </c>
      <c r="E1434" s="76" t="s">
        <v>58</v>
      </c>
      <c r="F1434" s="83" t="s">
        <v>2</v>
      </c>
      <c r="G1434" s="75" t="s">
        <v>219</v>
      </c>
      <c r="H1434" s="76">
        <v>9</v>
      </c>
      <c r="I1434" s="84">
        <v>0</v>
      </c>
      <c r="J1434" s="85">
        <v>0</v>
      </c>
      <c r="K1434" s="75"/>
      <c r="L1434" s="75"/>
      <c r="M1434" s="75"/>
      <c r="N1434" s="75"/>
      <c r="O1434" s="75"/>
      <c r="P1434" s="75"/>
      <c r="Q1434" s="75"/>
      <c r="R1434" s="75"/>
      <c r="S1434" s="75"/>
      <c r="T1434" s="75"/>
      <c r="U1434" s="75"/>
    </row>
    <row r="1435" spans="1:21">
      <c r="A1435" s="75"/>
      <c r="B1435" s="81" t="str">
        <f t="shared" si="10"/>
        <v>월</v>
      </c>
      <c r="C1435" s="81" t="str">
        <f t="shared" si="11"/>
        <v>26년 5월 5주차</v>
      </c>
      <c r="D1435" s="82">
        <v>46169</v>
      </c>
      <c r="E1435" s="76" t="s">
        <v>58</v>
      </c>
      <c r="F1435" s="83" t="s">
        <v>2</v>
      </c>
      <c r="G1435" s="75" t="s">
        <v>212</v>
      </c>
      <c r="H1435" s="76">
        <v>5</v>
      </c>
      <c r="I1435" s="84">
        <v>0</v>
      </c>
      <c r="J1435" s="85">
        <v>0</v>
      </c>
      <c r="K1435" s="75"/>
      <c r="L1435" s="75"/>
      <c r="M1435" s="75"/>
      <c r="N1435" s="75"/>
      <c r="O1435" s="75"/>
      <c r="P1435" s="75"/>
      <c r="Q1435" s="75"/>
      <c r="R1435" s="75"/>
      <c r="S1435" s="75"/>
      <c r="T1435" s="75"/>
      <c r="U1435" s="75"/>
    </row>
    <row r="1436" spans="1:21">
      <c r="A1436" s="75"/>
      <c r="B1436" s="81" t="str">
        <f t="shared" si="10"/>
        <v>월</v>
      </c>
      <c r="C1436" s="81" t="str">
        <f t="shared" si="11"/>
        <v>26년 5월 5주차</v>
      </c>
      <c r="D1436" s="82">
        <v>46169</v>
      </c>
      <c r="E1436" s="76" t="s">
        <v>58</v>
      </c>
      <c r="F1436" s="83" t="s">
        <v>2</v>
      </c>
      <c r="G1436" s="75" t="s">
        <v>140</v>
      </c>
      <c r="H1436" s="76">
        <v>5</v>
      </c>
      <c r="I1436" s="84">
        <v>1</v>
      </c>
      <c r="J1436" s="85">
        <v>62100</v>
      </c>
      <c r="K1436" s="75"/>
      <c r="L1436" s="75"/>
      <c r="M1436" s="75"/>
      <c r="N1436" s="75"/>
      <c r="O1436" s="75"/>
      <c r="P1436" s="75"/>
      <c r="Q1436" s="75"/>
      <c r="R1436" s="75"/>
      <c r="S1436" s="75"/>
      <c r="T1436" s="75"/>
      <c r="U1436" s="75"/>
    </row>
    <row r="1437" spans="1:21">
      <c r="A1437" s="75"/>
      <c r="B1437" s="81" t="str">
        <f t="shared" si="10"/>
        <v>월</v>
      </c>
      <c r="C1437" s="81" t="str">
        <f t="shared" si="11"/>
        <v>26년 5월 5주차</v>
      </c>
      <c r="D1437" s="82">
        <v>46169</v>
      </c>
      <c r="E1437" s="76" t="s">
        <v>58</v>
      </c>
      <c r="F1437" s="83" t="s">
        <v>2</v>
      </c>
      <c r="G1437" s="75" t="s">
        <v>145</v>
      </c>
      <c r="H1437" s="76">
        <v>2</v>
      </c>
      <c r="I1437" s="84">
        <v>0</v>
      </c>
      <c r="J1437" s="85">
        <v>0</v>
      </c>
      <c r="K1437" s="75"/>
      <c r="L1437" s="75"/>
      <c r="M1437" s="75"/>
      <c r="N1437" s="75"/>
      <c r="O1437" s="75"/>
      <c r="P1437" s="75"/>
      <c r="Q1437" s="75"/>
      <c r="R1437" s="75"/>
      <c r="S1437" s="75"/>
      <c r="T1437" s="75"/>
      <c r="U1437" s="75"/>
    </row>
    <row r="1438" spans="1:21">
      <c r="A1438" s="75"/>
      <c r="B1438" s="81" t="str">
        <f t="shared" si="10"/>
        <v>월</v>
      </c>
      <c r="C1438" s="81" t="str">
        <f t="shared" si="11"/>
        <v>26년 5월 5주차</v>
      </c>
      <c r="D1438" s="82">
        <v>46169</v>
      </c>
      <c r="E1438" s="76" t="s">
        <v>58</v>
      </c>
      <c r="F1438" s="83" t="s">
        <v>2</v>
      </c>
      <c r="G1438" s="75" t="s">
        <v>177</v>
      </c>
      <c r="H1438" s="76">
        <v>1</v>
      </c>
      <c r="I1438" s="84">
        <v>0</v>
      </c>
      <c r="J1438" s="85">
        <v>0</v>
      </c>
      <c r="K1438" s="75"/>
      <c r="L1438" s="75"/>
      <c r="M1438" s="75"/>
      <c r="N1438" s="75"/>
      <c r="O1438" s="75"/>
      <c r="P1438" s="75"/>
      <c r="Q1438" s="75"/>
      <c r="R1438" s="75"/>
      <c r="S1438" s="75"/>
      <c r="T1438" s="75"/>
      <c r="U1438" s="75"/>
    </row>
    <row r="1439" spans="1:21">
      <c r="A1439" s="75"/>
      <c r="B1439" s="81" t="str">
        <f t="shared" si="10"/>
        <v>월</v>
      </c>
      <c r="C1439" s="81" t="str">
        <f t="shared" si="11"/>
        <v>26년 5월 5주차</v>
      </c>
      <c r="D1439" s="82">
        <v>46169</v>
      </c>
      <c r="E1439" s="76" t="s">
        <v>58</v>
      </c>
      <c r="F1439" s="83" t="s">
        <v>2</v>
      </c>
      <c r="G1439" s="75" t="s">
        <v>104</v>
      </c>
      <c r="H1439" s="76">
        <v>1</v>
      </c>
      <c r="I1439" s="84">
        <v>0</v>
      </c>
      <c r="J1439" s="85">
        <v>0</v>
      </c>
      <c r="K1439" s="75"/>
      <c r="L1439" s="75"/>
      <c r="M1439" s="75"/>
      <c r="N1439" s="75"/>
      <c r="O1439" s="75"/>
      <c r="P1439" s="75"/>
      <c r="Q1439" s="75"/>
      <c r="R1439" s="75"/>
      <c r="S1439" s="75"/>
      <c r="T1439" s="75"/>
      <c r="U1439" s="75"/>
    </row>
    <row r="1440" spans="1:21">
      <c r="A1440" s="75"/>
      <c r="B1440" s="81" t="str">
        <f t="shared" si="10"/>
        <v>월</v>
      </c>
      <c r="C1440" s="81" t="str">
        <f t="shared" si="11"/>
        <v>26년 5월 5주차</v>
      </c>
      <c r="D1440" s="82">
        <v>46169</v>
      </c>
      <c r="E1440" s="76" t="s">
        <v>58</v>
      </c>
      <c r="F1440" s="83" t="s">
        <v>2</v>
      </c>
      <c r="G1440" s="75" t="s">
        <v>100</v>
      </c>
      <c r="H1440" s="76">
        <v>2</v>
      </c>
      <c r="I1440" s="84">
        <v>0</v>
      </c>
      <c r="J1440" s="85">
        <v>0</v>
      </c>
      <c r="K1440" s="75"/>
      <c r="L1440" s="75"/>
      <c r="M1440" s="75"/>
      <c r="N1440" s="75"/>
      <c r="O1440" s="75"/>
      <c r="P1440" s="75"/>
      <c r="Q1440" s="75"/>
      <c r="R1440" s="75"/>
      <c r="S1440" s="75"/>
      <c r="T1440" s="75"/>
      <c r="U1440" s="75"/>
    </row>
    <row r="1441" spans="1:21">
      <c r="A1441" s="75"/>
      <c r="B1441" s="81" t="str">
        <f t="shared" si="10"/>
        <v>월</v>
      </c>
      <c r="C1441" s="81" t="str">
        <f t="shared" si="11"/>
        <v>26년 5월 5주차</v>
      </c>
      <c r="D1441" s="82">
        <v>46169</v>
      </c>
      <c r="E1441" s="76" t="s">
        <v>58</v>
      </c>
      <c r="F1441" s="83" t="s">
        <v>2</v>
      </c>
      <c r="G1441" s="75" t="s">
        <v>111</v>
      </c>
      <c r="H1441" s="76">
        <v>12</v>
      </c>
      <c r="I1441" s="84">
        <v>1</v>
      </c>
      <c r="J1441" s="85">
        <v>39000</v>
      </c>
      <c r="K1441" s="75"/>
      <c r="L1441" s="75"/>
      <c r="M1441" s="75"/>
      <c r="N1441" s="75"/>
      <c r="O1441" s="75"/>
      <c r="P1441" s="75"/>
      <c r="Q1441" s="75"/>
      <c r="R1441" s="75"/>
      <c r="S1441" s="75"/>
      <c r="T1441" s="75"/>
      <c r="U1441" s="75"/>
    </row>
    <row r="1442" spans="1:21">
      <c r="A1442" s="75"/>
      <c r="B1442" s="81" t="str">
        <f t="shared" si="10"/>
        <v>월</v>
      </c>
      <c r="C1442" s="81" t="str">
        <f t="shared" si="11"/>
        <v>26년 5월 5주차</v>
      </c>
      <c r="D1442" s="82">
        <v>46169</v>
      </c>
      <c r="E1442" s="76" t="s">
        <v>58</v>
      </c>
      <c r="F1442" s="83" t="s">
        <v>2</v>
      </c>
      <c r="G1442" s="75" t="s">
        <v>98</v>
      </c>
      <c r="H1442" s="76">
        <v>2</v>
      </c>
      <c r="I1442" s="84">
        <v>0</v>
      </c>
      <c r="J1442" s="85">
        <v>0</v>
      </c>
      <c r="K1442" s="75"/>
      <c r="L1442" s="75"/>
      <c r="M1442" s="75"/>
      <c r="N1442" s="75"/>
      <c r="O1442" s="75"/>
      <c r="P1442" s="75"/>
      <c r="Q1442" s="75"/>
      <c r="R1442" s="75"/>
      <c r="S1442" s="75"/>
      <c r="T1442" s="75"/>
      <c r="U1442" s="75"/>
    </row>
    <row r="1443" spans="1:21">
      <c r="A1443" s="75"/>
      <c r="B1443" s="81" t="str">
        <f t="shared" si="10"/>
        <v>월</v>
      </c>
      <c r="C1443" s="81" t="str">
        <f t="shared" si="11"/>
        <v>26년 5월 5주차</v>
      </c>
      <c r="D1443" s="82">
        <v>46169</v>
      </c>
      <c r="E1443" s="76" t="s">
        <v>58</v>
      </c>
      <c r="F1443" s="83" t="s">
        <v>2</v>
      </c>
      <c r="G1443" s="75" t="s">
        <v>118</v>
      </c>
      <c r="H1443" s="76">
        <v>3</v>
      </c>
      <c r="I1443" s="84">
        <v>0</v>
      </c>
      <c r="J1443" s="85">
        <v>0</v>
      </c>
      <c r="K1443" s="75"/>
      <c r="L1443" s="75"/>
      <c r="M1443" s="75"/>
      <c r="N1443" s="75"/>
      <c r="O1443" s="75"/>
      <c r="P1443" s="75"/>
      <c r="Q1443" s="75"/>
      <c r="R1443" s="75"/>
      <c r="S1443" s="75"/>
      <c r="T1443" s="75"/>
      <c r="U1443" s="75"/>
    </row>
    <row r="1444" spans="1:21">
      <c r="A1444" s="75"/>
      <c r="B1444" s="81" t="str">
        <f t="shared" si="10"/>
        <v>월</v>
      </c>
      <c r="C1444" s="81" t="str">
        <f t="shared" si="11"/>
        <v>26년 5월 5주차</v>
      </c>
      <c r="D1444" s="82">
        <v>46169</v>
      </c>
      <c r="E1444" s="76" t="s">
        <v>58</v>
      </c>
      <c r="F1444" s="83" t="s">
        <v>2</v>
      </c>
      <c r="G1444" s="75" t="s">
        <v>153</v>
      </c>
      <c r="H1444" s="76">
        <v>5</v>
      </c>
      <c r="I1444" s="84">
        <v>0</v>
      </c>
      <c r="J1444" s="85">
        <v>0</v>
      </c>
      <c r="K1444" s="75"/>
      <c r="L1444" s="75"/>
      <c r="M1444" s="75"/>
      <c r="N1444" s="75"/>
      <c r="O1444" s="75"/>
      <c r="P1444" s="75"/>
      <c r="Q1444" s="75"/>
      <c r="R1444" s="75"/>
      <c r="S1444" s="75"/>
      <c r="T1444" s="75"/>
      <c r="U1444" s="75"/>
    </row>
    <row r="1445" spans="1:21">
      <c r="A1445" s="75"/>
      <c r="B1445" s="81" t="str">
        <f t="shared" si="10"/>
        <v>월</v>
      </c>
      <c r="C1445" s="81" t="str">
        <f t="shared" si="11"/>
        <v>26년 5월 5주차</v>
      </c>
      <c r="D1445" s="82">
        <v>46169</v>
      </c>
      <c r="E1445" s="76" t="s">
        <v>58</v>
      </c>
      <c r="F1445" s="83" t="s">
        <v>2</v>
      </c>
      <c r="G1445" s="75" t="s">
        <v>199</v>
      </c>
      <c r="H1445" s="76">
        <v>0</v>
      </c>
      <c r="I1445" s="84">
        <v>1</v>
      </c>
      <c r="J1445" s="85">
        <v>59000</v>
      </c>
      <c r="K1445" s="75"/>
      <c r="L1445" s="75"/>
      <c r="M1445" s="75"/>
      <c r="N1445" s="75"/>
      <c r="O1445" s="75"/>
      <c r="P1445" s="75"/>
      <c r="Q1445" s="75"/>
      <c r="R1445" s="75"/>
      <c r="S1445" s="75"/>
      <c r="T1445" s="75"/>
      <c r="U1445" s="75"/>
    </row>
    <row r="1446" spans="1:21">
      <c r="A1446" s="75"/>
      <c r="B1446" s="81" t="str">
        <f t="shared" si="10"/>
        <v>월</v>
      </c>
      <c r="C1446" s="81" t="str">
        <f t="shared" si="11"/>
        <v>26년 5월 5주차</v>
      </c>
      <c r="D1446" s="82">
        <v>46169</v>
      </c>
      <c r="E1446" s="76" t="s">
        <v>58</v>
      </c>
      <c r="F1446" s="83" t="s">
        <v>2</v>
      </c>
      <c r="G1446" s="75" t="s">
        <v>99</v>
      </c>
      <c r="H1446" s="76">
        <v>0</v>
      </c>
      <c r="I1446" s="84">
        <v>2</v>
      </c>
      <c r="J1446" s="85">
        <v>298000</v>
      </c>
      <c r="K1446" s="75"/>
      <c r="L1446" s="75"/>
      <c r="M1446" s="75"/>
      <c r="N1446" s="75"/>
      <c r="O1446" s="75"/>
      <c r="P1446" s="75"/>
      <c r="Q1446" s="75"/>
      <c r="R1446" s="75"/>
      <c r="S1446" s="75"/>
      <c r="T1446" s="75"/>
      <c r="U1446" s="75"/>
    </row>
    <row r="1447" spans="1:21">
      <c r="A1447" s="75"/>
      <c r="B1447" s="81" t="str">
        <f t="shared" si="10"/>
        <v>월</v>
      </c>
      <c r="C1447" s="81" t="str">
        <f t="shared" si="11"/>
        <v>26년 5월 5주차</v>
      </c>
      <c r="D1447" s="82">
        <v>46169</v>
      </c>
      <c r="E1447" s="76" t="s">
        <v>58</v>
      </c>
      <c r="F1447" s="83" t="s">
        <v>2</v>
      </c>
      <c r="G1447" s="75" t="s">
        <v>158</v>
      </c>
      <c r="H1447" s="76">
        <v>1</v>
      </c>
      <c r="I1447" s="84">
        <v>0</v>
      </c>
      <c r="J1447" s="85">
        <v>0</v>
      </c>
      <c r="K1447" s="75"/>
      <c r="L1447" s="75"/>
      <c r="M1447" s="75"/>
      <c r="N1447" s="75"/>
      <c r="O1447" s="75"/>
      <c r="P1447" s="75"/>
      <c r="Q1447" s="75"/>
      <c r="R1447" s="75"/>
      <c r="S1447" s="75"/>
      <c r="T1447" s="75"/>
      <c r="U1447" s="75"/>
    </row>
    <row r="1448" spans="1:21">
      <c r="A1448" s="75"/>
      <c r="B1448" s="81" t="str">
        <f t="shared" si="10"/>
        <v>월</v>
      </c>
      <c r="C1448" s="81" t="str">
        <f t="shared" si="11"/>
        <v>26년 5월 5주차</v>
      </c>
      <c r="D1448" s="82">
        <v>46169</v>
      </c>
      <c r="E1448" s="76" t="s">
        <v>58</v>
      </c>
      <c r="F1448" s="83" t="s">
        <v>2</v>
      </c>
      <c r="G1448" s="75" t="s">
        <v>88</v>
      </c>
      <c r="H1448" s="76">
        <v>1</v>
      </c>
      <c r="I1448" s="84">
        <v>0</v>
      </c>
      <c r="J1448" s="85">
        <v>0</v>
      </c>
      <c r="K1448" s="75"/>
      <c r="L1448" s="75"/>
      <c r="M1448" s="75"/>
      <c r="N1448" s="75"/>
      <c r="O1448" s="75"/>
      <c r="P1448" s="75"/>
      <c r="Q1448" s="75"/>
      <c r="R1448" s="75"/>
      <c r="S1448" s="75"/>
      <c r="T1448" s="75"/>
      <c r="U1448" s="75"/>
    </row>
    <row r="1449" spans="1:21">
      <c r="A1449" s="75"/>
      <c r="B1449" s="81" t="str">
        <f t="shared" si="10"/>
        <v>월</v>
      </c>
      <c r="C1449" s="81" t="str">
        <f t="shared" si="11"/>
        <v>26년 5월 5주차</v>
      </c>
      <c r="D1449" s="82">
        <v>46169</v>
      </c>
      <c r="E1449" s="76" t="s">
        <v>58</v>
      </c>
      <c r="F1449" s="83" t="s">
        <v>2</v>
      </c>
      <c r="G1449" s="75" t="s">
        <v>239</v>
      </c>
      <c r="H1449" s="76">
        <v>1</v>
      </c>
      <c r="I1449" s="84">
        <v>0</v>
      </c>
      <c r="J1449" s="85">
        <v>0</v>
      </c>
      <c r="K1449" s="75"/>
      <c r="L1449" s="75"/>
      <c r="M1449" s="75"/>
      <c r="N1449" s="75"/>
      <c r="O1449" s="75"/>
      <c r="P1449" s="75"/>
      <c r="Q1449" s="75"/>
      <c r="R1449" s="75"/>
      <c r="S1449" s="75"/>
      <c r="T1449" s="75"/>
      <c r="U1449" s="75"/>
    </row>
    <row r="1450" spans="1:21">
      <c r="A1450" s="75"/>
      <c r="B1450" s="81" t="str">
        <f t="shared" si="10"/>
        <v>월</v>
      </c>
      <c r="C1450" s="81" t="str">
        <f t="shared" si="11"/>
        <v>26년 5월 5주차</v>
      </c>
      <c r="D1450" s="82">
        <v>46169</v>
      </c>
      <c r="E1450" s="76" t="s">
        <v>58</v>
      </c>
      <c r="F1450" s="83" t="s">
        <v>2</v>
      </c>
      <c r="G1450" s="75" t="s">
        <v>101</v>
      </c>
      <c r="H1450" s="76">
        <v>5</v>
      </c>
      <c r="I1450" s="84">
        <v>0</v>
      </c>
      <c r="J1450" s="85">
        <v>0</v>
      </c>
      <c r="K1450" s="75"/>
      <c r="L1450" s="75"/>
      <c r="M1450" s="75"/>
      <c r="N1450" s="75"/>
      <c r="O1450" s="75"/>
      <c r="P1450" s="75"/>
      <c r="Q1450" s="75"/>
      <c r="R1450" s="75"/>
      <c r="S1450" s="75"/>
      <c r="T1450" s="75"/>
      <c r="U1450" s="75"/>
    </row>
    <row r="1451" spans="1:21">
      <c r="A1451" s="75"/>
      <c r="B1451" s="81" t="str">
        <f t="shared" si="10"/>
        <v>월</v>
      </c>
      <c r="C1451" s="81" t="str">
        <f t="shared" si="11"/>
        <v>26년 5월 5주차</v>
      </c>
      <c r="D1451" s="82">
        <v>46169</v>
      </c>
      <c r="E1451" s="76" t="s">
        <v>58</v>
      </c>
      <c r="F1451" s="83" t="s">
        <v>2</v>
      </c>
      <c r="G1451" s="75" t="s">
        <v>97</v>
      </c>
      <c r="H1451" s="76">
        <v>3</v>
      </c>
      <c r="I1451" s="84">
        <v>0</v>
      </c>
      <c r="J1451" s="85">
        <v>0</v>
      </c>
      <c r="K1451" s="75"/>
      <c r="L1451" s="75"/>
      <c r="M1451" s="75"/>
      <c r="N1451" s="75"/>
      <c r="O1451" s="75"/>
      <c r="P1451" s="75"/>
      <c r="Q1451" s="75"/>
      <c r="R1451" s="75"/>
      <c r="S1451" s="75"/>
      <c r="T1451" s="75"/>
      <c r="U1451" s="75"/>
    </row>
    <row r="1452" spans="1:21">
      <c r="A1452" s="75"/>
      <c r="B1452" s="81" t="str">
        <f t="shared" si="10"/>
        <v>월</v>
      </c>
      <c r="C1452" s="81" t="str">
        <f t="shared" si="11"/>
        <v>26년 5월 5주차</v>
      </c>
      <c r="D1452" s="82">
        <v>46169</v>
      </c>
      <c r="E1452" s="76" t="s">
        <v>58</v>
      </c>
      <c r="F1452" s="83" t="s">
        <v>2</v>
      </c>
      <c r="G1452" s="75" t="s">
        <v>144</v>
      </c>
      <c r="H1452" s="76">
        <v>1</v>
      </c>
      <c r="I1452" s="84">
        <v>0</v>
      </c>
      <c r="J1452" s="85">
        <v>0</v>
      </c>
      <c r="K1452" s="75"/>
      <c r="L1452" s="75"/>
      <c r="M1452" s="75"/>
      <c r="N1452" s="75"/>
      <c r="O1452" s="75"/>
      <c r="P1452" s="75"/>
      <c r="Q1452" s="75"/>
      <c r="R1452" s="75"/>
      <c r="S1452" s="75"/>
      <c r="T1452" s="75"/>
      <c r="U1452" s="75"/>
    </row>
    <row r="1453" spans="1:21">
      <c r="A1453" s="75"/>
      <c r="B1453" s="81" t="str">
        <f t="shared" si="10"/>
        <v>월</v>
      </c>
      <c r="C1453" s="81" t="str">
        <f t="shared" si="11"/>
        <v>26년 5월 5주차</v>
      </c>
      <c r="D1453" s="82">
        <v>46169</v>
      </c>
      <c r="E1453" s="76" t="s">
        <v>58</v>
      </c>
      <c r="F1453" s="83" t="s">
        <v>2</v>
      </c>
      <c r="G1453" s="75" t="s">
        <v>156</v>
      </c>
      <c r="H1453" s="76">
        <v>0</v>
      </c>
      <c r="I1453" s="84">
        <v>1</v>
      </c>
      <c r="J1453" s="85">
        <v>113050</v>
      </c>
      <c r="K1453" s="75"/>
      <c r="L1453" s="75"/>
      <c r="M1453" s="75"/>
      <c r="N1453" s="75"/>
      <c r="O1453" s="75"/>
      <c r="P1453" s="75"/>
      <c r="Q1453" s="75"/>
      <c r="R1453" s="75"/>
      <c r="S1453" s="75"/>
      <c r="T1453" s="75"/>
      <c r="U1453" s="75"/>
    </row>
    <row r="1454" spans="1:21">
      <c r="A1454" s="75"/>
      <c r="B1454" s="81" t="str">
        <f t="shared" si="10"/>
        <v>월</v>
      </c>
      <c r="C1454" s="81" t="str">
        <f t="shared" si="11"/>
        <v>26년 5월 5주차</v>
      </c>
      <c r="D1454" s="82">
        <v>46170</v>
      </c>
      <c r="E1454" s="76" t="s">
        <v>58</v>
      </c>
      <c r="F1454" s="83" t="s">
        <v>2</v>
      </c>
      <c r="G1454" s="75" t="s">
        <v>204</v>
      </c>
      <c r="H1454" s="76">
        <v>4</v>
      </c>
      <c r="I1454" s="84">
        <v>2</v>
      </c>
      <c r="J1454" s="85">
        <v>78000</v>
      </c>
      <c r="K1454" s="75"/>
      <c r="L1454" s="75"/>
      <c r="M1454" s="75"/>
      <c r="N1454" s="75"/>
      <c r="O1454" s="75"/>
      <c r="P1454" s="75"/>
      <c r="Q1454" s="75"/>
      <c r="R1454" s="75"/>
      <c r="S1454" s="75"/>
      <c r="T1454" s="75"/>
      <c r="U1454" s="75"/>
    </row>
    <row r="1455" spans="1:21">
      <c r="A1455" s="75"/>
      <c r="B1455" s="81" t="str">
        <f t="shared" si="10"/>
        <v>월</v>
      </c>
      <c r="C1455" s="81" t="str">
        <f t="shared" si="11"/>
        <v>26년 5월 5주차</v>
      </c>
      <c r="D1455" s="82">
        <v>46170</v>
      </c>
      <c r="E1455" s="76" t="s">
        <v>58</v>
      </c>
      <c r="F1455" s="83" t="s">
        <v>2</v>
      </c>
      <c r="G1455" s="75" t="s">
        <v>239</v>
      </c>
      <c r="H1455" s="76">
        <v>2</v>
      </c>
      <c r="I1455" s="84">
        <v>2</v>
      </c>
      <c r="J1455" s="85">
        <v>118000</v>
      </c>
      <c r="K1455" s="75"/>
      <c r="L1455" s="75"/>
      <c r="M1455" s="75"/>
      <c r="N1455" s="75"/>
      <c r="O1455" s="75"/>
      <c r="P1455" s="75"/>
      <c r="Q1455" s="75"/>
      <c r="R1455" s="75"/>
      <c r="S1455" s="75"/>
      <c r="T1455" s="75"/>
      <c r="U1455" s="75"/>
    </row>
    <row r="1456" spans="1:21">
      <c r="A1456" s="75"/>
      <c r="B1456" s="81" t="str">
        <f t="shared" si="10"/>
        <v>월</v>
      </c>
      <c r="C1456" s="81" t="str">
        <f t="shared" si="11"/>
        <v>26년 5월 5주차</v>
      </c>
      <c r="D1456" s="82">
        <v>46170</v>
      </c>
      <c r="E1456" s="76" t="s">
        <v>58</v>
      </c>
      <c r="F1456" s="83" t="s">
        <v>2</v>
      </c>
      <c r="G1456" s="75" t="s">
        <v>162</v>
      </c>
      <c r="H1456" s="76">
        <v>2</v>
      </c>
      <c r="I1456" s="84">
        <v>2</v>
      </c>
      <c r="J1456" s="85">
        <v>78000</v>
      </c>
      <c r="K1456" s="75"/>
      <c r="L1456" s="75"/>
      <c r="M1456" s="75"/>
      <c r="N1456" s="75"/>
      <c r="O1456" s="75"/>
      <c r="P1456" s="75"/>
      <c r="Q1456" s="75"/>
      <c r="R1456" s="75"/>
      <c r="S1456" s="75"/>
      <c r="T1456" s="75"/>
      <c r="U1456" s="75"/>
    </row>
    <row r="1457" spans="1:21">
      <c r="A1457" s="75"/>
      <c r="B1457" s="81" t="str">
        <f t="shared" si="10"/>
        <v>월</v>
      </c>
      <c r="C1457" s="81" t="str">
        <f t="shared" si="11"/>
        <v>26년 5월 5주차</v>
      </c>
      <c r="D1457" s="82">
        <v>46170</v>
      </c>
      <c r="E1457" s="76" t="s">
        <v>58</v>
      </c>
      <c r="F1457" s="83" t="s">
        <v>2</v>
      </c>
      <c r="G1457" s="75" t="s">
        <v>245</v>
      </c>
      <c r="H1457" s="76">
        <v>0</v>
      </c>
      <c r="I1457" s="84">
        <v>3</v>
      </c>
      <c r="J1457" s="85">
        <v>339150</v>
      </c>
      <c r="K1457" s="75"/>
      <c r="L1457" s="75"/>
      <c r="M1457" s="75"/>
      <c r="N1457" s="75"/>
      <c r="O1457" s="75"/>
      <c r="P1457" s="75"/>
      <c r="Q1457" s="75"/>
      <c r="R1457" s="75"/>
      <c r="S1457" s="75"/>
      <c r="T1457" s="75"/>
      <c r="U1457" s="75"/>
    </row>
    <row r="1458" spans="1:21">
      <c r="A1458" s="75"/>
      <c r="B1458" s="81" t="str">
        <f t="shared" si="10"/>
        <v>월</v>
      </c>
      <c r="C1458" s="81" t="str">
        <f t="shared" si="11"/>
        <v>26년 5월 5주차</v>
      </c>
      <c r="D1458" s="82">
        <v>46170</v>
      </c>
      <c r="E1458" s="76" t="s">
        <v>58</v>
      </c>
      <c r="F1458" s="83" t="s">
        <v>2</v>
      </c>
      <c r="G1458" s="75" t="s">
        <v>211</v>
      </c>
      <c r="H1458" s="76">
        <v>14</v>
      </c>
      <c r="I1458" s="84">
        <v>0</v>
      </c>
      <c r="J1458" s="85">
        <v>0</v>
      </c>
      <c r="K1458" s="75"/>
      <c r="L1458" s="75"/>
      <c r="M1458" s="75"/>
      <c r="N1458" s="75"/>
      <c r="O1458" s="75"/>
      <c r="P1458" s="75"/>
      <c r="Q1458" s="75"/>
      <c r="R1458" s="75"/>
      <c r="S1458" s="75"/>
      <c r="T1458" s="75"/>
      <c r="U1458" s="75"/>
    </row>
    <row r="1459" spans="1:21">
      <c r="A1459" s="75"/>
      <c r="B1459" s="81" t="str">
        <f t="shared" si="10"/>
        <v>월</v>
      </c>
      <c r="C1459" s="81" t="str">
        <f t="shared" si="11"/>
        <v>26년 5월 5주차</v>
      </c>
      <c r="D1459" s="82">
        <v>46170</v>
      </c>
      <c r="E1459" s="76" t="s">
        <v>58</v>
      </c>
      <c r="F1459" s="83" t="s">
        <v>2</v>
      </c>
      <c r="G1459" s="75" t="s">
        <v>209</v>
      </c>
      <c r="H1459" s="76">
        <v>5</v>
      </c>
      <c r="I1459" s="84">
        <v>0</v>
      </c>
      <c r="J1459" s="85">
        <v>0</v>
      </c>
      <c r="K1459" s="75"/>
      <c r="L1459" s="75"/>
      <c r="M1459" s="75"/>
      <c r="N1459" s="75"/>
      <c r="O1459" s="75"/>
      <c r="P1459" s="75"/>
      <c r="Q1459" s="75"/>
      <c r="R1459" s="75"/>
      <c r="S1459" s="75"/>
      <c r="T1459" s="75"/>
      <c r="U1459" s="75"/>
    </row>
    <row r="1460" spans="1:21">
      <c r="A1460" s="75"/>
      <c r="B1460" s="81" t="str">
        <f t="shared" si="10"/>
        <v>월</v>
      </c>
      <c r="C1460" s="81" t="str">
        <f t="shared" si="11"/>
        <v>26년 5월 5주차</v>
      </c>
      <c r="D1460" s="82">
        <v>46170</v>
      </c>
      <c r="E1460" s="76" t="s">
        <v>58</v>
      </c>
      <c r="F1460" s="83" t="s">
        <v>2</v>
      </c>
      <c r="G1460" s="75" t="s">
        <v>173</v>
      </c>
      <c r="H1460" s="76">
        <v>2</v>
      </c>
      <c r="I1460" s="84">
        <v>0</v>
      </c>
      <c r="J1460" s="85">
        <v>0</v>
      </c>
      <c r="K1460" s="75"/>
      <c r="L1460" s="75"/>
      <c r="M1460" s="75"/>
      <c r="N1460" s="75"/>
      <c r="O1460" s="75"/>
      <c r="P1460" s="75"/>
      <c r="Q1460" s="75"/>
      <c r="R1460" s="75"/>
      <c r="S1460" s="75"/>
      <c r="T1460" s="75"/>
      <c r="U1460" s="75"/>
    </row>
    <row r="1461" spans="1:21">
      <c r="A1461" s="75"/>
      <c r="B1461" s="81" t="str">
        <f t="shared" si="10"/>
        <v>월</v>
      </c>
      <c r="C1461" s="81" t="str">
        <f t="shared" si="11"/>
        <v>26년 5월 5주차</v>
      </c>
      <c r="D1461" s="82">
        <v>46170</v>
      </c>
      <c r="E1461" s="76" t="s">
        <v>58</v>
      </c>
      <c r="F1461" s="83" t="s">
        <v>2</v>
      </c>
      <c r="G1461" s="75" t="s">
        <v>114</v>
      </c>
      <c r="H1461" s="76">
        <v>1</v>
      </c>
      <c r="I1461" s="84">
        <v>0</v>
      </c>
      <c r="J1461" s="85">
        <v>0</v>
      </c>
      <c r="K1461" s="75"/>
      <c r="L1461" s="75"/>
      <c r="M1461" s="75"/>
      <c r="N1461" s="75"/>
      <c r="O1461" s="75"/>
      <c r="P1461" s="75"/>
      <c r="Q1461" s="75"/>
      <c r="R1461" s="75"/>
      <c r="S1461" s="75"/>
      <c r="T1461" s="75"/>
      <c r="U1461" s="75"/>
    </row>
    <row r="1462" spans="1:21">
      <c r="A1462" s="75"/>
      <c r="B1462" s="81" t="str">
        <f t="shared" si="10"/>
        <v>월</v>
      </c>
      <c r="C1462" s="81" t="str">
        <f t="shared" si="11"/>
        <v>26년 5월 5주차</v>
      </c>
      <c r="D1462" s="82">
        <v>46170</v>
      </c>
      <c r="E1462" s="76" t="s">
        <v>58</v>
      </c>
      <c r="F1462" s="83" t="s">
        <v>2</v>
      </c>
      <c r="G1462" s="75" t="s">
        <v>139</v>
      </c>
      <c r="H1462" s="76">
        <v>5</v>
      </c>
      <c r="I1462" s="84">
        <v>0</v>
      </c>
      <c r="J1462" s="85">
        <v>0</v>
      </c>
      <c r="K1462" s="75"/>
      <c r="L1462" s="75"/>
      <c r="M1462" s="75"/>
      <c r="N1462" s="75"/>
      <c r="O1462" s="75"/>
      <c r="P1462" s="75"/>
      <c r="Q1462" s="75"/>
      <c r="R1462" s="75"/>
      <c r="S1462" s="75"/>
      <c r="T1462" s="75"/>
      <c r="U1462" s="75"/>
    </row>
    <row r="1463" spans="1:21">
      <c r="A1463" s="75"/>
      <c r="B1463" s="81" t="str">
        <f t="shared" si="10"/>
        <v>월</v>
      </c>
      <c r="C1463" s="81" t="str">
        <f t="shared" si="11"/>
        <v>26년 5월 5주차</v>
      </c>
      <c r="D1463" s="82">
        <v>46170</v>
      </c>
      <c r="E1463" s="76" t="s">
        <v>58</v>
      </c>
      <c r="F1463" s="83" t="s">
        <v>2</v>
      </c>
      <c r="G1463" s="75" t="s">
        <v>255</v>
      </c>
      <c r="H1463" s="76">
        <v>9</v>
      </c>
      <c r="I1463" s="84">
        <v>0</v>
      </c>
      <c r="J1463" s="85">
        <v>0</v>
      </c>
      <c r="K1463" s="75"/>
      <c r="L1463" s="75"/>
      <c r="M1463" s="75"/>
      <c r="N1463" s="75"/>
      <c r="O1463" s="75"/>
      <c r="P1463" s="75"/>
      <c r="Q1463" s="75"/>
      <c r="R1463" s="75"/>
      <c r="S1463" s="75"/>
      <c r="T1463" s="75"/>
      <c r="U1463" s="75"/>
    </row>
    <row r="1464" spans="1:21">
      <c r="A1464" s="75"/>
      <c r="B1464" s="81" t="str">
        <f t="shared" si="10"/>
        <v>월</v>
      </c>
      <c r="C1464" s="81" t="str">
        <f t="shared" si="11"/>
        <v>26년 5월 5주차</v>
      </c>
      <c r="D1464" s="82">
        <v>46170</v>
      </c>
      <c r="E1464" s="76" t="s">
        <v>58</v>
      </c>
      <c r="F1464" s="83" t="s">
        <v>2</v>
      </c>
      <c r="G1464" s="75" t="s">
        <v>202</v>
      </c>
      <c r="H1464" s="76">
        <v>5</v>
      </c>
      <c r="I1464" s="84">
        <v>0</v>
      </c>
      <c r="J1464" s="85">
        <v>0</v>
      </c>
      <c r="K1464" s="75"/>
      <c r="L1464" s="75"/>
      <c r="M1464" s="75"/>
      <c r="N1464" s="75"/>
      <c r="O1464" s="75"/>
      <c r="P1464" s="75"/>
      <c r="Q1464" s="75"/>
      <c r="R1464" s="75"/>
      <c r="S1464" s="75"/>
      <c r="T1464" s="75"/>
      <c r="U1464" s="75"/>
    </row>
    <row r="1465" spans="1:21">
      <c r="A1465" s="75"/>
      <c r="B1465" s="81" t="str">
        <f t="shared" si="10"/>
        <v>월</v>
      </c>
      <c r="C1465" s="81" t="str">
        <f t="shared" si="11"/>
        <v>26년 5월 5주차</v>
      </c>
      <c r="D1465" s="82">
        <v>46170</v>
      </c>
      <c r="E1465" s="76" t="s">
        <v>58</v>
      </c>
      <c r="F1465" s="83" t="s">
        <v>2</v>
      </c>
      <c r="G1465" s="75" t="s">
        <v>214</v>
      </c>
      <c r="H1465" s="76">
        <v>10</v>
      </c>
      <c r="I1465" s="84">
        <v>0</v>
      </c>
      <c r="J1465" s="85">
        <v>0</v>
      </c>
      <c r="K1465" s="75"/>
      <c r="L1465" s="75"/>
      <c r="M1465" s="75"/>
      <c r="N1465" s="75"/>
      <c r="O1465" s="75"/>
      <c r="P1465" s="75"/>
      <c r="Q1465" s="75"/>
      <c r="R1465" s="75"/>
      <c r="S1465" s="75"/>
      <c r="T1465" s="75"/>
      <c r="U1465" s="75"/>
    </row>
    <row r="1466" spans="1:21">
      <c r="A1466" s="75"/>
      <c r="B1466" s="81" t="str">
        <f t="shared" si="10"/>
        <v>월</v>
      </c>
      <c r="C1466" s="81" t="str">
        <f t="shared" si="11"/>
        <v>26년 5월 5주차</v>
      </c>
      <c r="D1466" s="82">
        <v>46170</v>
      </c>
      <c r="E1466" s="76" t="s">
        <v>58</v>
      </c>
      <c r="F1466" s="83" t="s">
        <v>2</v>
      </c>
      <c r="G1466" s="75" t="s">
        <v>212</v>
      </c>
      <c r="H1466" s="76">
        <v>6</v>
      </c>
      <c r="I1466" s="84">
        <v>0</v>
      </c>
      <c r="J1466" s="85">
        <v>0</v>
      </c>
      <c r="K1466" s="75"/>
      <c r="L1466" s="75"/>
      <c r="M1466" s="75"/>
      <c r="N1466" s="75"/>
      <c r="O1466" s="75"/>
      <c r="P1466" s="75"/>
      <c r="Q1466" s="75"/>
      <c r="R1466" s="75"/>
      <c r="S1466" s="75"/>
      <c r="T1466" s="75"/>
      <c r="U1466" s="75"/>
    </row>
    <row r="1467" spans="1:21">
      <c r="A1467" s="75"/>
      <c r="B1467" s="81" t="str">
        <f t="shared" si="10"/>
        <v>월</v>
      </c>
      <c r="C1467" s="81" t="str">
        <f t="shared" si="11"/>
        <v>26년 5월 5주차</v>
      </c>
      <c r="D1467" s="82">
        <v>46170</v>
      </c>
      <c r="E1467" s="76" t="s">
        <v>58</v>
      </c>
      <c r="F1467" s="83" t="s">
        <v>2</v>
      </c>
      <c r="G1467" s="75" t="s">
        <v>169</v>
      </c>
      <c r="H1467" s="76">
        <v>2</v>
      </c>
      <c r="I1467" s="84">
        <v>0</v>
      </c>
      <c r="J1467" s="85">
        <v>0</v>
      </c>
      <c r="K1467" s="75"/>
      <c r="L1467" s="75"/>
      <c r="M1467" s="75"/>
      <c r="N1467" s="75"/>
      <c r="O1467" s="75"/>
      <c r="P1467" s="75"/>
      <c r="Q1467" s="75"/>
      <c r="R1467" s="75"/>
      <c r="S1467" s="75"/>
      <c r="T1467" s="75"/>
      <c r="U1467" s="75"/>
    </row>
    <row r="1468" spans="1:21">
      <c r="A1468" s="75"/>
      <c r="B1468" s="81" t="str">
        <f t="shared" si="10"/>
        <v>월</v>
      </c>
      <c r="C1468" s="81" t="str">
        <f t="shared" si="11"/>
        <v>26년 5월 5주차</v>
      </c>
      <c r="D1468" s="82">
        <v>46170</v>
      </c>
      <c r="E1468" s="76" t="s">
        <v>58</v>
      </c>
      <c r="F1468" s="83" t="s">
        <v>2</v>
      </c>
      <c r="G1468" s="75" t="s">
        <v>140</v>
      </c>
      <c r="H1468" s="76">
        <v>7</v>
      </c>
      <c r="I1468" s="84">
        <v>0</v>
      </c>
      <c r="J1468" s="85">
        <v>0</v>
      </c>
      <c r="K1468" s="75"/>
      <c r="L1468" s="75"/>
      <c r="M1468" s="75"/>
      <c r="N1468" s="75"/>
      <c r="O1468" s="75"/>
      <c r="P1468" s="75"/>
      <c r="Q1468" s="75"/>
      <c r="R1468" s="75"/>
      <c r="S1468" s="75"/>
      <c r="T1468" s="75"/>
      <c r="U1468" s="75"/>
    </row>
    <row r="1469" spans="1:21">
      <c r="A1469" s="75"/>
      <c r="B1469" s="81" t="str">
        <f t="shared" si="10"/>
        <v>월</v>
      </c>
      <c r="C1469" s="81" t="str">
        <f t="shared" si="11"/>
        <v>26년 5월 5주차</v>
      </c>
      <c r="D1469" s="82">
        <v>46170</v>
      </c>
      <c r="E1469" s="76" t="s">
        <v>58</v>
      </c>
      <c r="F1469" s="83" t="s">
        <v>2</v>
      </c>
      <c r="G1469" s="75" t="s">
        <v>135</v>
      </c>
      <c r="H1469" s="76">
        <v>2</v>
      </c>
      <c r="I1469" s="84">
        <v>0</v>
      </c>
      <c r="J1469" s="85">
        <v>0</v>
      </c>
      <c r="K1469" s="75"/>
      <c r="L1469" s="75"/>
      <c r="M1469" s="75"/>
      <c r="N1469" s="75"/>
      <c r="O1469" s="75"/>
      <c r="P1469" s="75"/>
      <c r="Q1469" s="75"/>
      <c r="R1469" s="75"/>
      <c r="S1469" s="75"/>
      <c r="T1469" s="75"/>
      <c r="U1469" s="75"/>
    </row>
    <row r="1470" spans="1:21">
      <c r="A1470" s="75"/>
      <c r="B1470" s="81" t="str">
        <f t="shared" si="10"/>
        <v>월</v>
      </c>
      <c r="C1470" s="81" t="str">
        <f t="shared" si="11"/>
        <v>26년 5월 5주차</v>
      </c>
      <c r="D1470" s="82">
        <v>46170</v>
      </c>
      <c r="E1470" s="76" t="s">
        <v>58</v>
      </c>
      <c r="F1470" s="83" t="s">
        <v>2</v>
      </c>
      <c r="G1470" s="75" t="s">
        <v>131</v>
      </c>
      <c r="H1470" s="76">
        <v>2</v>
      </c>
      <c r="I1470" s="84">
        <v>0</v>
      </c>
      <c r="J1470" s="85">
        <v>0</v>
      </c>
      <c r="K1470" s="75"/>
      <c r="L1470" s="75"/>
      <c r="M1470" s="75"/>
      <c r="N1470" s="75"/>
      <c r="O1470" s="75"/>
      <c r="P1470" s="75"/>
      <c r="Q1470" s="75"/>
      <c r="R1470" s="75"/>
      <c r="S1470" s="75"/>
      <c r="T1470" s="75"/>
      <c r="U1470" s="75"/>
    </row>
    <row r="1471" spans="1:21">
      <c r="A1471" s="75"/>
      <c r="B1471" s="81" t="str">
        <f t="shared" si="10"/>
        <v>월</v>
      </c>
      <c r="C1471" s="81" t="str">
        <f t="shared" si="11"/>
        <v>26년 5월 5주차</v>
      </c>
      <c r="D1471" s="82">
        <v>46170</v>
      </c>
      <c r="E1471" s="76" t="s">
        <v>58</v>
      </c>
      <c r="F1471" s="83" t="s">
        <v>2</v>
      </c>
      <c r="G1471" s="75" t="s">
        <v>101</v>
      </c>
      <c r="H1471" s="76">
        <v>5</v>
      </c>
      <c r="I1471" s="84">
        <v>0</v>
      </c>
      <c r="J1471" s="85">
        <v>0</v>
      </c>
      <c r="K1471" s="75"/>
      <c r="L1471" s="75"/>
      <c r="M1471" s="75"/>
      <c r="N1471" s="75"/>
      <c r="O1471" s="75"/>
      <c r="P1471" s="75"/>
      <c r="Q1471" s="75"/>
      <c r="R1471" s="75"/>
      <c r="S1471" s="75"/>
      <c r="T1471" s="75"/>
      <c r="U1471" s="75"/>
    </row>
    <row r="1472" spans="1:21">
      <c r="A1472" s="75"/>
      <c r="B1472" s="81" t="str">
        <f t="shared" si="10"/>
        <v>월</v>
      </c>
      <c r="C1472" s="81" t="str">
        <f t="shared" si="11"/>
        <v>26년 5월 5주차</v>
      </c>
      <c r="D1472" s="82">
        <v>46170</v>
      </c>
      <c r="E1472" s="76" t="s">
        <v>58</v>
      </c>
      <c r="F1472" s="83" t="s">
        <v>2</v>
      </c>
      <c r="G1472" s="75" t="s">
        <v>108</v>
      </c>
      <c r="H1472" s="76">
        <v>1</v>
      </c>
      <c r="I1472" s="84">
        <v>0</v>
      </c>
      <c r="J1472" s="85">
        <v>0</v>
      </c>
      <c r="K1472" s="75"/>
      <c r="L1472" s="75"/>
      <c r="M1472" s="75"/>
      <c r="N1472" s="75"/>
      <c r="O1472" s="75"/>
      <c r="P1472" s="75"/>
      <c r="Q1472" s="75"/>
      <c r="R1472" s="75"/>
      <c r="S1472" s="75"/>
      <c r="T1472" s="75"/>
      <c r="U1472" s="75"/>
    </row>
    <row r="1473" spans="1:21">
      <c r="A1473" s="75"/>
      <c r="B1473" s="81" t="str">
        <f t="shared" si="10"/>
        <v>월</v>
      </c>
      <c r="C1473" s="81" t="str">
        <f t="shared" si="11"/>
        <v>26년 5월 5주차</v>
      </c>
      <c r="D1473" s="82">
        <v>46170</v>
      </c>
      <c r="E1473" s="76" t="s">
        <v>58</v>
      </c>
      <c r="F1473" s="83" t="s">
        <v>2</v>
      </c>
      <c r="G1473" s="75" t="s">
        <v>111</v>
      </c>
      <c r="H1473" s="76">
        <v>2</v>
      </c>
      <c r="I1473" s="84">
        <v>0</v>
      </c>
      <c r="J1473" s="85">
        <v>0</v>
      </c>
      <c r="K1473" s="75"/>
      <c r="L1473" s="75"/>
      <c r="M1473" s="75"/>
      <c r="N1473" s="75"/>
      <c r="O1473" s="75"/>
      <c r="P1473" s="75"/>
      <c r="Q1473" s="75"/>
      <c r="R1473" s="75"/>
      <c r="S1473" s="75"/>
      <c r="T1473" s="75"/>
      <c r="U1473" s="75"/>
    </row>
    <row r="1474" spans="1:21">
      <c r="A1474" s="75"/>
      <c r="B1474" s="81" t="str">
        <f t="shared" si="10"/>
        <v>월</v>
      </c>
      <c r="C1474" s="81" t="str">
        <f t="shared" si="11"/>
        <v>26년 5월 5주차</v>
      </c>
      <c r="D1474" s="82">
        <v>46170</v>
      </c>
      <c r="E1474" s="76" t="s">
        <v>58</v>
      </c>
      <c r="F1474" s="83" t="s">
        <v>2</v>
      </c>
      <c r="G1474" s="75" t="s">
        <v>219</v>
      </c>
      <c r="H1474" s="76">
        <v>3</v>
      </c>
      <c r="I1474" s="84">
        <v>0</v>
      </c>
      <c r="J1474" s="85">
        <v>0</v>
      </c>
      <c r="K1474" s="75"/>
      <c r="L1474" s="75"/>
      <c r="M1474" s="75"/>
      <c r="N1474" s="75"/>
      <c r="O1474" s="75"/>
      <c r="P1474" s="75"/>
      <c r="Q1474" s="75"/>
      <c r="R1474" s="75"/>
      <c r="S1474" s="75"/>
      <c r="T1474" s="75"/>
      <c r="U1474" s="75"/>
    </row>
    <row r="1475" spans="1:21">
      <c r="A1475" s="75"/>
      <c r="B1475" s="81" t="str">
        <f t="shared" si="10"/>
        <v>월</v>
      </c>
      <c r="C1475" s="81" t="str">
        <f t="shared" si="11"/>
        <v>26년 5월 5주차</v>
      </c>
      <c r="D1475" s="82">
        <v>46170</v>
      </c>
      <c r="E1475" s="76" t="s">
        <v>58</v>
      </c>
      <c r="F1475" s="83" t="s">
        <v>2</v>
      </c>
      <c r="G1475" s="75" t="s">
        <v>221</v>
      </c>
      <c r="H1475" s="76">
        <v>1</v>
      </c>
      <c r="I1475" s="84">
        <v>0</v>
      </c>
      <c r="J1475" s="85">
        <v>0</v>
      </c>
      <c r="K1475" s="75"/>
      <c r="L1475" s="75"/>
      <c r="M1475" s="75"/>
      <c r="N1475" s="75"/>
      <c r="O1475" s="75"/>
      <c r="P1475" s="75"/>
      <c r="Q1475" s="75"/>
      <c r="R1475" s="75"/>
      <c r="S1475" s="75"/>
      <c r="T1475" s="75"/>
      <c r="U1475" s="75"/>
    </row>
    <row r="1476" spans="1:21">
      <c r="A1476" s="75"/>
      <c r="B1476" s="81" t="str">
        <f t="shared" si="10"/>
        <v>월</v>
      </c>
      <c r="C1476" s="81" t="str">
        <f t="shared" si="11"/>
        <v>26년 5월 5주차</v>
      </c>
      <c r="D1476" s="82">
        <v>46170</v>
      </c>
      <c r="E1476" s="76" t="s">
        <v>58</v>
      </c>
      <c r="F1476" s="83" t="s">
        <v>2</v>
      </c>
      <c r="G1476" s="75" t="s">
        <v>223</v>
      </c>
      <c r="H1476" s="76">
        <v>1</v>
      </c>
      <c r="I1476" s="84">
        <v>0</v>
      </c>
      <c r="J1476" s="85">
        <v>0</v>
      </c>
      <c r="K1476" s="75"/>
      <c r="L1476" s="75"/>
      <c r="M1476" s="75"/>
      <c r="N1476" s="75"/>
      <c r="O1476" s="75"/>
      <c r="P1476" s="75"/>
      <c r="Q1476" s="75"/>
      <c r="R1476" s="75"/>
      <c r="S1476" s="75"/>
      <c r="T1476" s="75"/>
      <c r="U1476" s="75"/>
    </row>
    <row r="1477" spans="1:21">
      <c r="A1477" s="75"/>
      <c r="B1477" s="81" t="str">
        <f t="shared" si="10"/>
        <v>월</v>
      </c>
      <c r="C1477" s="81" t="str">
        <f t="shared" si="11"/>
        <v>26년 5월 5주차</v>
      </c>
      <c r="D1477" s="82">
        <v>46170</v>
      </c>
      <c r="E1477" s="76" t="s">
        <v>58</v>
      </c>
      <c r="F1477" s="83" t="s">
        <v>2</v>
      </c>
      <c r="G1477" s="75" t="s">
        <v>103</v>
      </c>
      <c r="H1477" s="76">
        <v>0</v>
      </c>
      <c r="I1477" s="84">
        <v>1</v>
      </c>
      <c r="J1477" s="85">
        <v>86400</v>
      </c>
      <c r="K1477" s="75"/>
      <c r="L1477" s="75"/>
      <c r="M1477" s="75"/>
      <c r="N1477" s="75"/>
      <c r="O1477" s="75"/>
      <c r="P1477" s="75"/>
      <c r="Q1477" s="75"/>
      <c r="R1477" s="75"/>
      <c r="S1477" s="75"/>
      <c r="T1477" s="75"/>
      <c r="U1477" s="75"/>
    </row>
    <row r="1478" spans="1:21">
      <c r="A1478" s="75"/>
      <c r="B1478" s="81" t="str">
        <f t="shared" si="10"/>
        <v>월</v>
      </c>
      <c r="C1478" s="81" t="str">
        <f t="shared" si="11"/>
        <v>26년 5월 5주차</v>
      </c>
      <c r="D1478" s="82">
        <v>46170</v>
      </c>
      <c r="E1478" s="76" t="s">
        <v>58</v>
      </c>
      <c r="F1478" s="83" t="s">
        <v>2</v>
      </c>
      <c r="G1478" s="75" t="s">
        <v>199</v>
      </c>
      <c r="H1478" s="76">
        <v>1</v>
      </c>
      <c r="I1478" s="84">
        <v>0</v>
      </c>
      <c r="J1478" s="85">
        <v>0</v>
      </c>
      <c r="K1478" s="75"/>
      <c r="L1478" s="75"/>
      <c r="M1478" s="75"/>
      <c r="N1478" s="75"/>
      <c r="O1478" s="75"/>
      <c r="P1478" s="75"/>
      <c r="Q1478" s="75"/>
      <c r="R1478" s="75"/>
      <c r="S1478" s="75"/>
      <c r="T1478" s="75"/>
      <c r="U1478" s="75"/>
    </row>
    <row r="1479" spans="1:21">
      <c r="A1479" s="75"/>
      <c r="B1479" s="81" t="str">
        <f t="shared" si="10"/>
        <v>월</v>
      </c>
      <c r="C1479" s="81" t="str">
        <f t="shared" si="11"/>
        <v>26년 5월 5주차</v>
      </c>
      <c r="D1479" s="82">
        <v>46170</v>
      </c>
      <c r="E1479" s="76" t="s">
        <v>58</v>
      </c>
      <c r="F1479" s="83" t="s">
        <v>2</v>
      </c>
      <c r="G1479" s="75" t="s">
        <v>107</v>
      </c>
      <c r="H1479" s="76">
        <v>1</v>
      </c>
      <c r="I1479" s="84">
        <v>0</v>
      </c>
      <c r="J1479" s="85">
        <v>0</v>
      </c>
      <c r="K1479" s="75"/>
      <c r="L1479" s="75"/>
      <c r="M1479" s="75"/>
      <c r="N1479" s="75"/>
      <c r="O1479" s="75"/>
      <c r="P1479" s="75"/>
      <c r="Q1479" s="75"/>
      <c r="R1479" s="75"/>
      <c r="S1479" s="75"/>
      <c r="T1479" s="75"/>
      <c r="U1479" s="75"/>
    </row>
    <row r="1480" spans="1:21">
      <c r="A1480" s="75"/>
      <c r="B1480" s="81" t="str">
        <f t="shared" si="10"/>
        <v>월</v>
      </c>
      <c r="C1480" s="81" t="str">
        <f t="shared" si="11"/>
        <v>26년 5월 5주차</v>
      </c>
      <c r="D1480" s="82">
        <v>46170</v>
      </c>
      <c r="E1480" s="76" t="s">
        <v>58</v>
      </c>
      <c r="F1480" s="83" t="s">
        <v>2</v>
      </c>
      <c r="G1480" s="75" t="s">
        <v>109</v>
      </c>
      <c r="H1480" s="76">
        <v>1</v>
      </c>
      <c r="I1480" s="84">
        <v>0</v>
      </c>
      <c r="J1480" s="85">
        <v>0</v>
      </c>
      <c r="K1480" s="75"/>
      <c r="L1480" s="75"/>
      <c r="M1480" s="75"/>
      <c r="N1480" s="75"/>
      <c r="O1480" s="75"/>
      <c r="P1480" s="75"/>
      <c r="Q1480" s="75"/>
      <c r="R1480" s="75"/>
      <c r="S1480" s="75"/>
      <c r="T1480" s="75"/>
      <c r="U1480" s="75"/>
    </row>
    <row r="1481" spans="1:21">
      <c r="A1481" s="75"/>
      <c r="B1481" s="81" t="str">
        <f t="shared" si="10"/>
        <v>월</v>
      </c>
      <c r="C1481" s="81" t="str">
        <f t="shared" si="11"/>
        <v>26년 5월 5주차</v>
      </c>
      <c r="D1481" s="82">
        <v>46170</v>
      </c>
      <c r="E1481" s="76" t="s">
        <v>58</v>
      </c>
      <c r="F1481" s="83" t="s">
        <v>2</v>
      </c>
      <c r="G1481" s="75" t="s">
        <v>142</v>
      </c>
      <c r="H1481" s="76">
        <v>1</v>
      </c>
      <c r="I1481" s="84">
        <v>0</v>
      </c>
      <c r="J1481" s="85">
        <v>0</v>
      </c>
      <c r="K1481" s="75"/>
      <c r="L1481" s="75"/>
      <c r="M1481" s="75"/>
      <c r="N1481" s="75"/>
      <c r="O1481" s="75"/>
      <c r="P1481" s="75"/>
      <c r="Q1481" s="75"/>
      <c r="R1481" s="75"/>
      <c r="S1481" s="75"/>
      <c r="T1481" s="75"/>
      <c r="U1481" s="75"/>
    </row>
    <row r="1482" spans="1:21">
      <c r="A1482" s="75"/>
      <c r="B1482" s="81" t="str">
        <f t="shared" si="10"/>
        <v>월</v>
      </c>
      <c r="C1482" s="81" t="str">
        <f t="shared" si="11"/>
        <v>26년 5월 5주차</v>
      </c>
      <c r="D1482" s="82">
        <v>46170</v>
      </c>
      <c r="E1482" s="76" t="s">
        <v>58</v>
      </c>
      <c r="F1482" s="83" t="s">
        <v>2</v>
      </c>
      <c r="G1482" s="75" t="s">
        <v>143</v>
      </c>
      <c r="H1482" s="76">
        <v>1</v>
      </c>
      <c r="I1482" s="84">
        <v>0</v>
      </c>
      <c r="J1482" s="85">
        <v>0</v>
      </c>
      <c r="K1482" s="75"/>
      <c r="L1482" s="75"/>
      <c r="M1482" s="75"/>
      <c r="N1482" s="75"/>
      <c r="O1482" s="75"/>
      <c r="P1482" s="75"/>
      <c r="Q1482" s="75"/>
      <c r="R1482" s="75"/>
      <c r="S1482" s="75"/>
      <c r="T1482" s="75"/>
      <c r="U1482" s="75"/>
    </row>
    <row r="1483" spans="1:21">
      <c r="A1483" s="75"/>
      <c r="B1483" s="81" t="str">
        <f t="shared" si="10"/>
        <v>월</v>
      </c>
      <c r="C1483" s="81" t="str">
        <f t="shared" si="11"/>
        <v>26년 5월 5주차</v>
      </c>
      <c r="D1483" s="82">
        <v>46171</v>
      </c>
      <c r="E1483" s="76" t="s">
        <v>58</v>
      </c>
      <c r="F1483" s="83" t="s">
        <v>2</v>
      </c>
      <c r="G1483" s="75" t="s">
        <v>253</v>
      </c>
      <c r="H1483" s="76">
        <v>1</v>
      </c>
      <c r="I1483" s="84">
        <v>1</v>
      </c>
      <c r="J1483" s="85">
        <v>39000</v>
      </c>
      <c r="K1483" s="75"/>
      <c r="L1483" s="75"/>
      <c r="M1483" s="75"/>
      <c r="N1483" s="75"/>
      <c r="O1483" s="75"/>
      <c r="P1483" s="75"/>
      <c r="Q1483" s="75"/>
      <c r="R1483" s="75"/>
      <c r="S1483" s="75"/>
      <c r="T1483" s="75"/>
      <c r="U1483" s="75"/>
    </row>
    <row r="1484" spans="1:21">
      <c r="A1484" s="75"/>
      <c r="B1484" s="81" t="str">
        <f t="shared" si="10"/>
        <v>월</v>
      </c>
      <c r="C1484" s="81" t="str">
        <f t="shared" si="11"/>
        <v>26년 5월 5주차</v>
      </c>
      <c r="D1484" s="82">
        <v>46171</v>
      </c>
      <c r="E1484" s="76" t="s">
        <v>58</v>
      </c>
      <c r="F1484" s="83" t="s">
        <v>2</v>
      </c>
      <c r="G1484" s="75" t="s">
        <v>211</v>
      </c>
      <c r="H1484" s="76">
        <v>11</v>
      </c>
      <c r="I1484" s="84">
        <v>0</v>
      </c>
      <c r="J1484" s="85">
        <v>0</v>
      </c>
      <c r="K1484" s="75"/>
      <c r="L1484" s="75"/>
      <c r="M1484" s="75"/>
      <c r="N1484" s="75"/>
      <c r="O1484" s="75"/>
      <c r="P1484" s="75"/>
      <c r="Q1484" s="75"/>
      <c r="R1484" s="75"/>
      <c r="S1484" s="75"/>
      <c r="T1484" s="75"/>
      <c r="U1484" s="75"/>
    </row>
    <row r="1485" spans="1:21">
      <c r="A1485" s="75"/>
      <c r="B1485" s="81" t="str">
        <f t="shared" si="10"/>
        <v>월</v>
      </c>
      <c r="C1485" s="81" t="str">
        <f t="shared" si="11"/>
        <v>26년 5월 5주차</v>
      </c>
      <c r="D1485" s="82">
        <v>46171</v>
      </c>
      <c r="E1485" s="76" t="s">
        <v>58</v>
      </c>
      <c r="F1485" s="83" t="s">
        <v>2</v>
      </c>
      <c r="G1485" s="75" t="s">
        <v>167</v>
      </c>
      <c r="H1485" s="76">
        <v>1</v>
      </c>
      <c r="I1485" s="84">
        <v>0</v>
      </c>
      <c r="J1485" s="85">
        <v>0</v>
      </c>
      <c r="K1485" s="75"/>
      <c r="L1485" s="75"/>
      <c r="M1485" s="75"/>
      <c r="N1485" s="75"/>
      <c r="O1485" s="75"/>
      <c r="P1485" s="75"/>
      <c r="Q1485" s="75"/>
      <c r="R1485" s="75"/>
      <c r="S1485" s="75"/>
      <c r="T1485" s="75"/>
      <c r="U1485" s="75"/>
    </row>
    <row r="1486" spans="1:21">
      <c r="A1486" s="75"/>
      <c r="B1486" s="81" t="str">
        <f t="shared" si="10"/>
        <v>월</v>
      </c>
      <c r="C1486" s="81" t="str">
        <f t="shared" si="11"/>
        <v>26년 5월 5주차</v>
      </c>
      <c r="D1486" s="82">
        <v>46171</v>
      </c>
      <c r="E1486" s="76" t="s">
        <v>58</v>
      </c>
      <c r="F1486" s="83" t="s">
        <v>2</v>
      </c>
      <c r="G1486" s="75" t="s">
        <v>204</v>
      </c>
      <c r="H1486" s="76">
        <v>2</v>
      </c>
      <c r="I1486" s="84">
        <v>0</v>
      </c>
      <c r="J1486" s="85">
        <v>0</v>
      </c>
      <c r="K1486" s="75"/>
      <c r="L1486" s="75"/>
      <c r="M1486" s="75"/>
      <c r="N1486" s="75"/>
      <c r="O1486" s="75"/>
      <c r="P1486" s="75"/>
      <c r="Q1486" s="75"/>
      <c r="R1486" s="75"/>
      <c r="S1486" s="75"/>
      <c r="T1486" s="75"/>
      <c r="U1486" s="75"/>
    </row>
    <row r="1487" spans="1:21">
      <c r="A1487" s="75"/>
      <c r="B1487" s="81" t="str">
        <f t="shared" si="10"/>
        <v>월</v>
      </c>
      <c r="C1487" s="81" t="str">
        <f t="shared" si="11"/>
        <v>26년 5월 5주차</v>
      </c>
      <c r="D1487" s="82">
        <v>46171</v>
      </c>
      <c r="E1487" s="76" t="s">
        <v>58</v>
      </c>
      <c r="F1487" s="83" t="s">
        <v>2</v>
      </c>
      <c r="G1487" s="75" t="s">
        <v>219</v>
      </c>
      <c r="H1487" s="76">
        <v>2</v>
      </c>
      <c r="I1487" s="84">
        <v>0</v>
      </c>
      <c r="J1487" s="85">
        <v>0</v>
      </c>
      <c r="K1487" s="75"/>
      <c r="L1487" s="75"/>
      <c r="M1487" s="75"/>
      <c r="N1487" s="75"/>
      <c r="O1487" s="75"/>
      <c r="P1487" s="75"/>
      <c r="Q1487" s="75"/>
      <c r="R1487" s="75"/>
      <c r="S1487" s="75"/>
      <c r="T1487" s="75"/>
      <c r="U1487" s="75"/>
    </row>
    <row r="1488" spans="1:21">
      <c r="A1488" s="75"/>
      <c r="B1488" s="81" t="str">
        <f t="shared" si="10"/>
        <v>월</v>
      </c>
      <c r="C1488" s="81" t="str">
        <f t="shared" si="11"/>
        <v>26년 5월 5주차</v>
      </c>
      <c r="D1488" s="82">
        <v>46171</v>
      </c>
      <c r="E1488" s="76" t="s">
        <v>58</v>
      </c>
      <c r="F1488" s="83" t="s">
        <v>2</v>
      </c>
      <c r="G1488" s="75" t="s">
        <v>162</v>
      </c>
      <c r="H1488" s="76">
        <v>2</v>
      </c>
      <c r="I1488" s="84">
        <v>0</v>
      </c>
      <c r="J1488" s="85">
        <v>0</v>
      </c>
      <c r="K1488" s="75"/>
      <c r="L1488" s="75"/>
      <c r="M1488" s="75"/>
      <c r="N1488" s="75"/>
      <c r="O1488" s="75"/>
      <c r="P1488" s="75"/>
      <c r="Q1488" s="75"/>
      <c r="R1488" s="75"/>
      <c r="S1488" s="75"/>
      <c r="T1488" s="75"/>
      <c r="U1488" s="75"/>
    </row>
    <row r="1489" spans="1:21">
      <c r="A1489" s="75"/>
      <c r="B1489" s="81" t="str">
        <f t="shared" si="10"/>
        <v>월</v>
      </c>
      <c r="C1489" s="81" t="str">
        <f t="shared" si="11"/>
        <v>26년 5월 5주차</v>
      </c>
      <c r="D1489" s="82">
        <v>46171</v>
      </c>
      <c r="E1489" s="76" t="s">
        <v>58</v>
      </c>
      <c r="F1489" s="83" t="s">
        <v>2</v>
      </c>
      <c r="G1489" s="75" t="s">
        <v>142</v>
      </c>
      <c r="H1489" s="76">
        <v>3</v>
      </c>
      <c r="I1489" s="84">
        <v>0</v>
      </c>
      <c r="J1489" s="85">
        <v>0</v>
      </c>
      <c r="K1489" s="75"/>
      <c r="L1489" s="75"/>
      <c r="M1489" s="75"/>
      <c r="N1489" s="75"/>
      <c r="O1489" s="75"/>
      <c r="P1489" s="75"/>
      <c r="Q1489" s="75"/>
      <c r="R1489" s="75"/>
      <c r="S1489" s="75"/>
      <c r="T1489" s="75"/>
      <c r="U1489" s="75"/>
    </row>
    <row r="1490" spans="1:21">
      <c r="A1490" s="75"/>
      <c r="B1490" s="81" t="str">
        <f t="shared" si="10"/>
        <v>월</v>
      </c>
      <c r="C1490" s="81" t="str">
        <f t="shared" si="11"/>
        <v>26년 5월 5주차</v>
      </c>
      <c r="D1490" s="82">
        <v>46171</v>
      </c>
      <c r="E1490" s="76" t="s">
        <v>58</v>
      </c>
      <c r="F1490" s="83" t="s">
        <v>2</v>
      </c>
      <c r="G1490" s="75" t="s">
        <v>143</v>
      </c>
      <c r="H1490" s="76">
        <v>4</v>
      </c>
      <c r="I1490" s="84">
        <v>0</v>
      </c>
      <c r="J1490" s="85">
        <v>0</v>
      </c>
      <c r="K1490" s="75"/>
      <c r="L1490" s="75"/>
      <c r="M1490" s="75"/>
      <c r="N1490" s="75"/>
      <c r="O1490" s="75"/>
      <c r="P1490" s="75"/>
      <c r="Q1490" s="75"/>
      <c r="R1490" s="75"/>
      <c r="S1490" s="75"/>
      <c r="T1490" s="75"/>
      <c r="U1490" s="75"/>
    </row>
    <row r="1491" spans="1:21">
      <c r="A1491" s="75"/>
      <c r="B1491" s="81" t="str">
        <f t="shared" si="10"/>
        <v>월</v>
      </c>
      <c r="C1491" s="81" t="str">
        <f t="shared" si="11"/>
        <v>26년 5월 5주차</v>
      </c>
      <c r="D1491" s="82">
        <v>46171</v>
      </c>
      <c r="E1491" s="76" t="s">
        <v>58</v>
      </c>
      <c r="F1491" s="83" t="s">
        <v>2</v>
      </c>
      <c r="G1491" s="75" t="s">
        <v>173</v>
      </c>
      <c r="H1491" s="76">
        <v>1</v>
      </c>
      <c r="I1491" s="84">
        <v>0</v>
      </c>
      <c r="J1491" s="85">
        <v>0</v>
      </c>
      <c r="K1491" s="75"/>
      <c r="L1491" s="75" t="s">
        <v>33</v>
      </c>
      <c r="M1491" s="75"/>
      <c r="N1491" s="75"/>
      <c r="O1491" s="75"/>
      <c r="P1491" s="75"/>
      <c r="Q1491" s="75"/>
      <c r="R1491" s="75"/>
      <c r="S1491" s="75"/>
      <c r="T1491" s="75"/>
      <c r="U1491" s="75"/>
    </row>
    <row r="1492" spans="1:21">
      <c r="A1492" s="75"/>
      <c r="B1492" s="81" t="str">
        <f t="shared" si="10"/>
        <v>월</v>
      </c>
      <c r="C1492" s="81" t="str">
        <f t="shared" si="11"/>
        <v>26년 5월 5주차</v>
      </c>
      <c r="D1492" s="82">
        <v>46171</v>
      </c>
      <c r="E1492" s="76" t="s">
        <v>58</v>
      </c>
      <c r="F1492" s="83" t="s">
        <v>2</v>
      </c>
      <c r="G1492" s="75" t="s">
        <v>203</v>
      </c>
      <c r="H1492" s="76">
        <v>1</v>
      </c>
      <c r="I1492" s="84">
        <v>0</v>
      </c>
      <c r="J1492" s="85">
        <v>0</v>
      </c>
      <c r="K1492" s="75"/>
      <c r="L1492" s="75"/>
      <c r="M1492" s="75"/>
      <c r="N1492" s="75"/>
      <c r="O1492" s="75"/>
      <c r="P1492" s="75"/>
      <c r="Q1492" s="75"/>
      <c r="R1492" s="75"/>
      <c r="S1492" s="75"/>
      <c r="T1492" s="75"/>
      <c r="U1492" s="75"/>
    </row>
    <row r="1493" spans="1:21">
      <c r="A1493" s="75"/>
      <c r="B1493" s="81" t="str">
        <f t="shared" si="10"/>
        <v>월</v>
      </c>
      <c r="C1493" s="81" t="str">
        <f t="shared" si="11"/>
        <v>26년 5월 5주차</v>
      </c>
      <c r="D1493" s="82">
        <v>46171</v>
      </c>
      <c r="E1493" s="76" t="s">
        <v>58</v>
      </c>
      <c r="F1493" s="83" t="s">
        <v>2</v>
      </c>
      <c r="G1493" s="75" t="s">
        <v>222</v>
      </c>
      <c r="H1493" s="76">
        <v>5</v>
      </c>
      <c r="I1493" s="84">
        <v>0</v>
      </c>
      <c r="J1493" s="85">
        <v>0</v>
      </c>
      <c r="K1493" s="75"/>
      <c r="L1493" s="75"/>
      <c r="M1493" s="75"/>
      <c r="N1493" s="75"/>
      <c r="O1493" s="75"/>
      <c r="P1493" s="75"/>
      <c r="Q1493" s="75"/>
      <c r="R1493" s="75"/>
      <c r="S1493" s="75"/>
      <c r="T1493" s="75"/>
      <c r="U1493" s="75"/>
    </row>
    <row r="1494" spans="1:21">
      <c r="A1494" s="75"/>
      <c r="B1494" s="81" t="str">
        <f t="shared" si="10"/>
        <v>월</v>
      </c>
      <c r="C1494" s="81" t="str">
        <f t="shared" si="11"/>
        <v>26년 5월 5주차</v>
      </c>
      <c r="D1494" s="82">
        <v>46171</v>
      </c>
      <c r="E1494" s="76" t="s">
        <v>58</v>
      </c>
      <c r="F1494" s="83" t="s">
        <v>2</v>
      </c>
      <c r="G1494" s="75" t="s">
        <v>212</v>
      </c>
      <c r="H1494" s="76">
        <v>5</v>
      </c>
      <c r="I1494" s="84">
        <v>0</v>
      </c>
      <c r="J1494" s="85">
        <v>0</v>
      </c>
      <c r="K1494" s="75"/>
      <c r="L1494" s="75"/>
      <c r="M1494" s="75"/>
      <c r="N1494" s="75"/>
      <c r="O1494" s="75"/>
      <c r="P1494" s="75"/>
      <c r="Q1494" s="75"/>
      <c r="R1494" s="75"/>
      <c r="S1494" s="75"/>
      <c r="T1494" s="75"/>
      <c r="U1494" s="75"/>
    </row>
    <row r="1495" spans="1:21">
      <c r="A1495" s="75"/>
      <c r="B1495" s="81" t="str">
        <f t="shared" si="10"/>
        <v>월</v>
      </c>
      <c r="C1495" s="81" t="str">
        <f t="shared" si="11"/>
        <v>26년 5월 5주차</v>
      </c>
      <c r="D1495" s="82">
        <v>46171</v>
      </c>
      <c r="E1495" s="76" t="s">
        <v>58</v>
      </c>
      <c r="F1495" s="83" t="s">
        <v>2</v>
      </c>
      <c r="G1495" s="75" t="s">
        <v>186</v>
      </c>
      <c r="H1495" s="76">
        <v>5</v>
      </c>
      <c r="I1495" s="84">
        <v>0</v>
      </c>
      <c r="J1495" s="85">
        <v>0</v>
      </c>
      <c r="K1495" s="75"/>
      <c r="L1495" s="75"/>
      <c r="M1495" s="75"/>
      <c r="N1495" s="75"/>
      <c r="O1495" s="75"/>
      <c r="P1495" s="75"/>
      <c r="Q1495" s="75"/>
      <c r="R1495" s="75"/>
      <c r="S1495" s="75"/>
      <c r="T1495" s="75"/>
      <c r="U1495" s="75"/>
    </row>
    <row r="1496" spans="1:21">
      <c r="A1496" s="75"/>
      <c r="B1496" s="81" t="str">
        <f t="shared" si="10"/>
        <v>월</v>
      </c>
      <c r="C1496" s="81" t="str">
        <f t="shared" si="11"/>
        <v>26년 5월 5주차</v>
      </c>
      <c r="D1496" s="82">
        <v>46171</v>
      </c>
      <c r="E1496" s="76" t="s">
        <v>58</v>
      </c>
      <c r="F1496" s="83" t="s">
        <v>2</v>
      </c>
      <c r="G1496" s="75" t="s">
        <v>246</v>
      </c>
      <c r="H1496" s="76">
        <v>5</v>
      </c>
      <c r="I1496" s="84">
        <v>0</v>
      </c>
      <c r="J1496" s="85">
        <v>0</v>
      </c>
      <c r="K1496" s="75"/>
      <c r="L1496" s="75"/>
      <c r="M1496" s="75"/>
      <c r="N1496" s="75"/>
      <c r="O1496" s="75"/>
      <c r="P1496" s="75"/>
      <c r="Q1496" s="75"/>
      <c r="R1496" s="75"/>
      <c r="S1496" s="75"/>
      <c r="T1496" s="75"/>
      <c r="U1496" s="75"/>
    </row>
    <row r="1497" spans="1:21">
      <c r="A1497" s="75"/>
      <c r="B1497" s="81" t="str">
        <f t="shared" si="10"/>
        <v>월</v>
      </c>
      <c r="C1497" s="81" t="str">
        <f t="shared" si="11"/>
        <v>26년 5월 5주차</v>
      </c>
      <c r="D1497" s="82">
        <v>46171</v>
      </c>
      <c r="E1497" s="76" t="s">
        <v>58</v>
      </c>
      <c r="F1497" s="83" t="s">
        <v>2</v>
      </c>
      <c r="G1497" s="75" t="s">
        <v>257</v>
      </c>
      <c r="H1497" s="76">
        <v>3</v>
      </c>
      <c r="I1497" s="84">
        <v>1</v>
      </c>
      <c r="J1497" s="85">
        <v>139000</v>
      </c>
      <c r="K1497" s="75"/>
      <c r="L1497" s="75"/>
      <c r="M1497" s="75"/>
      <c r="N1497" s="75"/>
      <c r="O1497" s="75"/>
      <c r="P1497" s="75"/>
      <c r="Q1497" s="75"/>
      <c r="R1497" s="75"/>
      <c r="S1497" s="75"/>
      <c r="T1497" s="75"/>
      <c r="U1497" s="75"/>
    </row>
    <row r="1498" spans="1:21">
      <c r="A1498" s="75"/>
      <c r="B1498" s="81" t="str">
        <f t="shared" si="10"/>
        <v>월</v>
      </c>
      <c r="C1498" s="81" t="str">
        <f t="shared" si="11"/>
        <v>26년 5월 5주차</v>
      </c>
      <c r="D1498" s="82">
        <v>46171</v>
      </c>
      <c r="E1498" s="76" t="s">
        <v>58</v>
      </c>
      <c r="F1498" s="83" t="s">
        <v>2</v>
      </c>
      <c r="G1498" s="75" t="s">
        <v>260</v>
      </c>
      <c r="H1498" s="76">
        <v>0</v>
      </c>
      <c r="I1498" s="84">
        <v>1</v>
      </c>
      <c r="J1498" s="85">
        <v>59000</v>
      </c>
      <c r="K1498" s="75"/>
      <c r="L1498" s="75"/>
      <c r="M1498" s="75"/>
      <c r="N1498" s="75"/>
      <c r="O1498" s="75"/>
      <c r="P1498" s="75"/>
      <c r="Q1498" s="75"/>
      <c r="R1498" s="75"/>
      <c r="S1498" s="75"/>
      <c r="T1498" s="75"/>
      <c r="U1498" s="75"/>
    </row>
    <row r="1499" spans="1:21">
      <c r="A1499" s="75"/>
      <c r="B1499" s="81" t="str">
        <f t="shared" si="10"/>
        <v>월</v>
      </c>
      <c r="C1499" s="81" t="str">
        <f t="shared" si="11"/>
        <v>26년 5월 5주차</v>
      </c>
      <c r="D1499" s="82">
        <v>46171</v>
      </c>
      <c r="E1499" s="76" t="s">
        <v>58</v>
      </c>
      <c r="F1499" s="83" t="s">
        <v>2</v>
      </c>
      <c r="G1499" s="75" t="s">
        <v>230</v>
      </c>
      <c r="H1499" s="76">
        <v>0</v>
      </c>
      <c r="I1499" s="84">
        <v>1</v>
      </c>
      <c r="J1499" s="85">
        <v>59000</v>
      </c>
      <c r="K1499" s="75"/>
      <c r="L1499" s="75"/>
      <c r="M1499" s="75"/>
      <c r="N1499" s="75"/>
      <c r="O1499" s="75"/>
      <c r="P1499" s="75"/>
      <c r="Q1499" s="75"/>
      <c r="R1499" s="75"/>
      <c r="S1499" s="75"/>
      <c r="T1499" s="75"/>
      <c r="U1499" s="75"/>
    </row>
    <row r="1500" spans="1:21">
      <c r="A1500" s="75"/>
      <c r="B1500" s="81" t="str">
        <f t="shared" si="10"/>
        <v>월</v>
      </c>
      <c r="C1500" s="81" t="str">
        <f t="shared" si="11"/>
        <v>26년 5월 5주차</v>
      </c>
      <c r="D1500" s="82">
        <v>46171</v>
      </c>
      <c r="E1500" s="76" t="s">
        <v>58</v>
      </c>
      <c r="F1500" s="83" t="s">
        <v>2</v>
      </c>
      <c r="G1500" s="75" t="s">
        <v>97</v>
      </c>
      <c r="H1500" s="76">
        <v>0</v>
      </c>
      <c r="I1500" s="84">
        <v>1</v>
      </c>
      <c r="J1500" s="85">
        <v>125100</v>
      </c>
      <c r="K1500" s="75"/>
      <c r="L1500" s="75"/>
      <c r="M1500" s="75"/>
      <c r="N1500" s="75"/>
      <c r="O1500" s="75"/>
      <c r="P1500" s="75"/>
      <c r="Q1500" s="75"/>
      <c r="R1500" s="75"/>
      <c r="S1500" s="75"/>
      <c r="T1500" s="75"/>
      <c r="U1500" s="75"/>
    </row>
    <row r="1501" spans="1:21">
      <c r="A1501" s="75"/>
      <c r="B1501" s="81" t="str">
        <f t="shared" si="10"/>
        <v>월</v>
      </c>
      <c r="C1501" s="81" t="str">
        <f t="shared" si="11"/>
        <v>26년 5월 5주차</v>
      </c>
      <c r="D1501" s="82">
        <v>46171</v>
      </c>
      <c r="E1501" s="76" t="s">
        <v>58</v>
      </c>
      <c r="F1501" s="83" t="s">
        <v>2</v>
      </c>
      <c r="G1501" s="75" t="s">
        <v>133</v>
      </c>
      <c r="H1501" s="76">
        <v>5</v>
      </c>
      <c r="I1501" s="84">
        <v>0</v>
      </c>
      <c r="J1501" s="85">
        <v>0</v>
      </c>
      <c r="K1501" s="75"/>
      <c r="L1501" s="75"/>
      <c r="M1501" s="75"/>
      <c r="N1501" s="75"/>
      <c r="O1501" s="75"/>
      <c r="P1501" s="75"/>
      <c r="Q1501" s="75"/>
      <c r="R1501" s="75"/>
      <c r="S1501" s="75"/>
      <c r="T1501" s="75"/>
      <c r="U1501" s="75"/>
    </row>
    <row r="1502" spans="1:21">
      <c r="A1502" s="75"/>
      <c r="B1502" s="81" t="str">
        <f t="shared" si="10"/>
        <v>월</v>
      </c>
      <c r="C1502" s="81" t="str">
        <f t="shared" si="11"/>
        <v>26년 5월 5주차</v>
      </c>
      <c r="D1502" s="82">
        <v>46171</v>
      </c>
      <c r="E1502" s="76" t="s">
        <v>58</v>
      </c>
      <c r="F1502" s="83" t="s">
        <v>2</v>
      </c>
      <c r="G1502" s="75" t="s">
        <v>218</v>
      </c>
      <c r="H1502" s="76">
        <v>1</v>
      </c>
      <c r="I1502" s="84">
        <v>0</v>
      </c>
      <c r="J1502" s="85">
        <v>0</v>
      </c>
      <c r="K1502" s="75"/>
      <c r="L1502" s="75"/>
      <c r="M1502" s="75"/>
      <c r="N1502" s="75"/>
      <c r="O1502" s="75"/>
      <c r="P1502" s="75"/>
      <c r="Q1502" s="75"/>
      <c r="R1502" s="75"/>
      <c r="S1502" s="75"/>
      <c r="T1502" s="75"/>
      <c r="U1502" s="75"/>
    </row>
    <row r="1503" spans="1:21">
      <c r="A1503" s="75"/>
      <c r="B1503" s="81" t="str">
        <f t="shared" si="10"/>
        <v>월</v>
      </c>
      <c r="C1503" s="81" t="str">
        <f t="shared" si="11"/>
        <v>26년 5월 5주차</v>
      </c>
      <c r="D1503" s="82">
        <v>46171</v>
      </c>
      <c r="E1503" s="76" t="s">
        <v>58</v>
      </c>
      <c r="F1503" s="83" t="s">
        <v>2</v>
      </c>
      <c r="G1503" s="75" t="s">
        <v>247</v>
      </c>
      <c r="H1503" s="76">
        <v>2</v>
      </c>
      <c r="I1503" s="84">
        <v>1</v>
      </c>
      <c r="J1503" s="85">
        <v>129000</v>
      </c>
      <c r="K1503" s="75"/>
      <c r="L1503" s="75"/>
      <c r="M1503" s="75"/>
      <c r="N1503" s="75"/>
      <c r="O1503" s="75"/>
      <c r="P1503" s="75"/>
      <c r="Q1503" s="75"/>
      <c r="R1503" s="75"/>
      <c r="S1503" s="75"/>
      <c r="T1503" s="75"/>
      <c r="U1503" s="75"/>
    </row>
    <row r="1504" spans="1:21">
      <c r="A1504" s="75"/>
      <c r="B1504" s="81" t="str">
        <f t="shared" si="10"/>
        <v>월</v>
      </c>
      <c r="C1504" s="81" t="str">
        <f t="shared" si="11"/>
        <v>26년 5월 5주차</v>
      </c>
      <c r="D1504" s="82">
        <v>46171</v>
      </c>
      <c r="E1504" s="76" t="s">
        <v>58</v>
      </c>
      <c r="F1504" s="83" t="s">
        <v>2</v>
      </c>
      <c r="G1504" s="75" t="s">
        <v>213</v>
      </c>
      <c r="H1504" s="76">
        <v>5</v>
      </c>
      <c r="I1504" s="84">
        <v>0</v>
      </c>
      <c r="J1504" s="85">
        <v>0</v>
      </c>
      <c r="K1504" s="75"/>
      <c r="L1504" s="75"/>
      <c r="M1504" s="75"/>
      <c r="N1504" s="75"/>
      <c r="O1504" s="75"/>
      <c r="P1504" s="75"/>
      <c r="Q1504" s="75"/>
      <c r="R1504" s="75"/>
      <c r="S1504" s="75"/>
      <c r="T1504" s="75"/>
      <c r="U1504" s="75"/>
    </row>
    <row r="1505" spans="1:21">
      <c r="A1505" s="75"/>
      <c r="B1505" s="81" t="str">
        <f t="shared" si="10"/>
        <v>월</v>
      </c>
      <c r="C1505" s="81" t="str">
        <f t="shared" si="11"/>
        <v>26년 5월 5주차</v>
      </c>
      <c r="D1505" s="82">
        <v>46171</v>
      </c>
      <c r="E1505" s="76" t="s">
        <v>58</v>
      </c>
      <c r="F1505" s="83" t="s">
        <v>2</v>
      </c>
      <c r="G1505" s="75" t="s">
        <v>100</v>
      </c>
      <c r="H1505" s="76">
        <v>1</v>
      </c>
      <c r="I1505" s="84">
        <v>0</v>
      </c>
      <c r="J1505" s="85">
        <v>0</v>
      </c>
      <c r="K1505" s="75"/>
      <c r="L1505" s="75"/>
      <c r="M1505" s="75"/>
      <c r="N1505" s="75"/>
      <c r="O1505" s="75"/>
      <c r="P1505" s="75"/>
      <c r="Q1505" s="75"/>
      <c r="R1505" s="75"/>
      <c r="S1505" s="75"/>
      <c r="T1505" s="75"/>
      <c r="U1505" s="75"/>
    </row>
    <row r="1506" spans="1:21">
      <c r="A1506" s="75"/>
      <c r="B1506" s="81" t="str">
        <f t="shared" si="10"/>
        <v>월</v>
      </c>
      <c r="C1506" s="81" t="str">
        <f t="shared" si="11"/>
        <v>26년 5월 5주차</v>
      </c>
      <c r="D1506" s="82">
        <v>46171</v>
      </c>
      <c r="E1506" s="76" t="s">
        <v>58</v>
      </c>
      <c r="F1506" s="83" t="s">
        <v>2</v>
      </c>
      <c r="G1506" s="75" t="s">
        <v>109</v>
      </c>
      <c r="H1506" s="76">
        <v>0</v>
      </c>
      <c r="I1506" s="84">
        <v>1</v>
      </c>
      <c r="J1506" s="85">
        <v>116100</v>
      </c>
      <c r="K1506" s="75"/>
      <c r="L1506" s="75"/>
      <c r="M1506" s="75"/>
      <c r="N1506" s="75"/>
      <c r="O1506" s="75"/>
      <c r="P1506" s="75"/>
      <c r="Q1506" s="75"/>
      <c r="R1506" s="75"/>
      <c r="S1506" s="75"/>
      <c r="T1506" s="75"/>
      <c r="U1506" s="75"/>
    </row>
    <row r="1507" spans="1:21">
      <c r="A1507" s="75"/>
      <c r="B1507" s="81" t="str">
        <f t="shared" si="10"/>
        <v>월</v>
      </c>
      <c r="C1507" s="81" t="str">
        <f t="shared" si="11"/>
        <v>26년 5월 5주차</v>
      </c>
      <c r="D1507" s="82">
        <v>46171</v>
      </c>
      <c r="E1507" s="76" t="s">
        <v>58</v>
      </c>
      <c r="F1507" s="83" t="s">
        <v>2</v>
      </c>
      <c r="G1507" s="75" t="s">
        <v>198</v>
      </c>
      <c r="H1507" s="76">
        <v>4</v>
      </c>
      <c r="I1507" s="84">
        <v>0</v>
      </c>
      <c r="J1507" s="85">
        <v>0</v>
      </c>
      <c r="K1507" s="75"/>
      <c r="L1507" s="75"/>
      <c r="M1507" s="75"/>
      <c r="N1507" s="75"/>
      <c r="O1507" s="75"/>
      <c r="P1507" s="75"/>
      <c r="Q1507" s="75"/>
      <c r="R1507" s="75"/>
      <c r="S1507" s="75"/>
      <c r="T1507" s="75"/>
      <c r="U1507" s="75"/>
    </row>
    <row r="1508" spans="1:21">
      <c r="A1508" s="75"/>
      <c r="B1508" s="81" t="str">
        <f t="shared" si="10"/>
        <v>월</v>
      </c>
      <c r="C1508" s="81" t="str">
        <f t="shared" si="11"/>
        <v>26년 5월 5주차</v>
      </c>
      <c r="D1508" s="82">
        <v>46171</v>
      </c>
      <c r="E1508" s="76" t="s">
        <v>58</v>
      </c>
      <c r="F1508" s="83" t="s">
        <v>2</v>
      </c>
      <c r="G1508" s="75" t="s">
        <v>99</v>
      </c>
      <c r="H1508" s="76">
        <v>1</v>
      </c>
      <c r="I1508" s="84">
        <v>0</v>
      </c>
      <c r="J1508" s="85">
        <v>0</v>
      </c>
      <c r="K1508" s="75"/>
      <c r="L1508" s="75"/>
      <c r="M1508" s="75"/>
      <c r="N1508" s="75"/>
      <c r="O1508" s="75"/>
      <c r="P1508" s="75"/>
      <c r="Q1508" s="75"/>
      <c r="R1508" s="75"/>
      <c r="S1508" s="75"/>
      <c r="T1508" s="75"/>
      <c r="U1508" s="75"/>
    </row>
    <row r="1509" spans="1:21">
      <c r="A1509" s="75"/>
      <c r="B1509" s="81" t="str">
        <f t="shared" si="10"/>
        <v>월</v>
      </c>
      <c r="C1509" s="81" t="str">
        <f t="shared" si="11"/>
        <v>26년 5월 5주차</v>
      </c>
      <c r="D1509" s="82">
        <v>46172</v>
      </c>
      <c r="E1509" s="76" t="s">
        <v>58</v>
      </c>
      <c r="F1509" s="83" t="s">
        <v>2</v>
      </c>
      <c r="G1509" s="75" t="s">
        <v>253</v>
      </c>
      <c r="H1509" s="76">
        <v>2</v>
      </c>
      <c r="I1509" s="84">
        <v>2</v>
      </c>
      <c r="J1509" s="85">
        <v>78000</v>
      </c>
      <c r="K1509" s="75"/>
      <c r="L1509" s="75"/>
      <c r="M1509" s="75"/>
      <c r="N1509" s="75"/>
      <c r="O1509" s="75"/>
      <c r="P1509" s="75"/>
      <c r="Q1509" s="75"/>
      <c r="R1509" s="75"/>
      <c r="S1509" s="75"/>
      <c r="T1509" s="75"/>
      <c r="U1509" s="75"/>
    </row>
    <row r="1510" spans="1:21">
      <c r="A1510" s="75"/>
      <c r="B1510" s="81" t="str">
        <f t="shared" si="10"/>
        <v>월</v>
      </c>
      <c r="C1510" s="81" t="str">
        <f t="shared" si="11"/>
        <v>26년 5월 5주차</v>
      </c>
      <c r="D1510" s="82">
        <v>46172</v>
      </c>
      <c r="E1510" s="76" t="s">
        <v>58</v>
      </c>
      <c r="F1510" s="83" t="s">
        <v>2</v>
      </c>
      <c r="G1510" s="75" t="s">
        <v>211</v>
      </c>
      <c r="H1510" s="76">
        <v>16</v>
      </c>
      <c r="I1510" s="84">
        <v>0</v>
      </c>
      <c r="J1510" s="85">
        <v>0</v>
      </c>
      <c r="K1510" s="75"/>
      <c r="L1510" s="75"/>
      <c r="M1510" s="75"/>
      <c r="N1510" s="75"/>
      <c r="O1510" s="75"/>
      <c r="P1510" s="75"/>
      <c r="Q1510" s="75"/>
      <c r="R1510" s="75"/>
      <c r="S1510" s="75"/>
      <c r="T1510" s="75"/>
      <c r="U1510" s="75"/>
    </row>
    <row r="1511" spans="1:21">
      <c r="A1511" s="75"/>
      <c r="B1511" s="81" t="str">
        <f t="shared" si="10"/>
        <v>월</v>
      </c>
      <c r="C1511" s="81" t="str">
        <f t="shared" si="11"/>
        <v>26년 5월 5주차</v>
      </c>
      <c r="D1511" s="82">
        <v>46172</v>
      </c>
      <c r="E1511" s="76" t="s">
        <v>58</v>
      </c>
      <c r="F1511" s="83" t="s">
        <v>2</v>
      </c>
      <c r="G1511" s="75" t="s">
        <v>191</v>
      </c>
      <c r="H1511" s="76">
        <v>1</v>
      </c>
      <c r="I1511" s="84">
        <v>0</v>
      </c>
      <c r="J1511" s="85">
        <v>0</v>
      </c>
      <c r="K1511" s="75"/>
      <c r="L1511" s="75"/>
      <c r="M1511" s="75"/>
      <c r="N1511" s="75"/>
      <c r="O1511" s="75"/>
      <c r="P1511" s="75"/>
      <c r="Q1511" s="75"/>
      <c r="R1511" s="75"/>
      <c r="S1511" s="75"/>
      <c r="T1511" s="75"/>
      <c r="U1511" s="75"/>
    </row>
    <row r="1512" spans="1:21">
      <c r="A1512" s="75"/>
      <c r="B1512" s="81" t="str">
        <f t="shared" si="10"/>
        <v>월</v>
      </c>
      <c r="C1512" s="81" t="str">
        <f t="shared" si="11"/>
        <v>26년 5월 5주차</v>
      </c>
      <c r="D1512" s="82">
        <v>46172</v>
      </c>
      <c r="E1512" s="76" t="s">
        <v>58</v>
      </c>
      <c r="F1512" s="83" t="s">
        <v>2</v>
      </c>
      <c r="G1512" s="75" t="s">
        <v>216</v>
      </c>
      <c r="H1512" s="76">
        <v>1</v>
      </c>
      <c r="I1512" s="84">
        <v>0</v>
      </c>
      <c r="J1512" s="85">
        <v>0</v>
      </c>
      <c r="K1512" s="75"/>
      <c r="L1512" s="75"/>
      <c r="M1512" s="75"/>
      <c r="N1512" s="75"/>
      <c r="O1512" s="75"/>
      <c r="P1512" s="75"/>
      <c r="Q1512" s="75"/>
      <c r="R1512" s="75"/>
      <c r="S1512" s="75"/>
      <c r="T1512" s="75"/>
      <c r="U1512" s="75"/>
    </row>
    <row r="1513" spans="1:21">
      <c r="A1513" s="75"/>
      <c r="B1513" s="81" t="str">
        <f t="shared" si="10"/>
        <v>월</v>
      </c>
      <c r="C1513" s="81" t="str">
        <f t="shared" si="11"/>
        <v>26년 5월 5주차</v>
      </c>
      <c r="D1513" s="82">
        <v>46172</v>
      </c>
      <c r="E1513" s="76" t="s">
        <v>58</v>
      </c>
      <c r="F1513" s="83" t="s">
        <v>2</v>
      </c>
      <c r="G1513" s="75" t="s">
        <v>192</v>
      </c>
      <c r="H1513" s="76">
        <v>5</v>
      </c>
      <c r="I1513" s="84">
        <v>0</v>
      </c>
      <c r="J1513" s="85">
        <v>0</v>
      </c>
      <c r="K1513" s="75"/>
      <c r="L1513" s="75"/>
      <c r="M1513" s="75"/>
      <c r="N1513" s="75"/>
      <c r="O1513" s="75"/>
      <c r="P1513" s="75"/>
      <c r="Q1513" s="75"/>
      <c r="R1513" s="75"/>
      <c r="S1513" s="75"/>
      <c r="T1513" s="75"/>
      <c r="U1513" s="75"/>
    </row>
    <row r="1514" spans="1:21">
      <c r="A1514" s="75"/>
      <c r="B1514" s="81" t="str">
        <f t="shared" si="10"/>
        <v>월</v>
      </c>
      <c r="C1514" s="81" t="str">
        <f t="shared" si="11"/>
        <v>26년 5월 5주차</v>
      </c>
      <c r="D1514" s="82">
        <v>46172</v>
      </c>
      <c r="E1514" s="76" t="s">
        <v>58</v>
      </c>
      <c r="F1514" s="83" t="s">
        <v>2</v>
      </c>
      <c r="G1514" s="75" t="s">
        <v>261</v>
      </c>
      <c r="H1514" s="76">
        <v>1</v>
      </c>
      <c r="I1514" s="84">
        <v>0</v>
      </c>
      <c r="J1514" s="85">
        <v>0</v>
      </c>
      <c r="K1514" s="75"/>
      <c r="L1514" s="75"/>
      <c r="M1514" s="75"/>
      <c r="N1514" s="75"/>
      <c r="O1514" s="75"/>
      <c r="P1514" s="75"/>
      <c r="Q1514" s="75"/>
      <c r="R1514" s="75"/>
      <c r="S1514" s="75"/>
      <c r="T1514" s="75"/>
      <c r="U1514" s="75"/>
    </row>
    <row r="1515" spans="1:21">
      <c r="A1515" s="75"/>
      <c r="B1515" s="81" t="str">
        <f t="shared" si="10"/>
        <v>월</v>
      </c>
      <c r="C1515" s="81" t="str">
        <f t="shared" si="11"/>
        <v>26년 5월 5주차</v>
      </c>
      <c r="D1515" s="82">
        <v>46172</v>
      </c>
      <c r="E1515" s="76" t="s">
        <v>58</v>
      </c>
      <c r="F1515" s="83" t="s">
        <v>2</v>
      </c>
      <c r="G1515" s="75" t="s">
        <v>239</v>
      </c>
      <c r="H1515" s="76">
        <v>5</v>
      </c>
      <c r="I1515" s="84">
        <v>0</v>
      </c>
      <c r="J1515" s="85">
        <v>0</v>
      </c>
      <c r="K1515" s="75"/>
      <c r="L1515" s="75"/>
      <c r="M1515" s="75"/>
      <c r="N1515" s="75"/>
      <c r="O1515" s="75"/>
      <c r="P1515" s="75"/>
      <c r="Q1515" s="75"/>
      <c r="R1515" s="75"/>
      <c r="S1515" s="75"/>
      <c r="T1515" s="75"/>
      <c r="U1515" s="75"/>
    </row>
    <row r="1516" spans="1:21">
      <c r="A1516" s="75"/>
      <c r="B1516" s="81" t="str">
        <f t="shared" si="10"/>
        <v>월</v>
      </c>
      <c r="C1516" s="81" t="str">
        <f t="shared" si="11"/>
        <v>26년 5월 5주차</v>
      </c>
      <c r="D1516" s="82">
        <v>46172</v>
      </c>
      <c r="E1516" s="76" t="s">
        <v>58</v>
      </c>
      <c r="F1516" s="83" t="s">
        <v>2</v>
      </c>
      <c r="G1516" s="75" t="s">
        <v>221</v>
      </c>
      <c r="H1516" s="76">
        <v>1</v>
      </c>
      <c r="I1516" s="84">
        <v>0</v>
      </c>
      <c r="J1516" s="85">
        <v>0</v>
      </c>
      <c r="K1516" s="75"/>
      <c r="L1516" s="75"/>
      <c r="M1516" s="75"/>
      <c r="N1516" s="75"/>
      <c r="O1516" s="75"/>
      <c r="P1516" s="75"/>
      <c r="Q1516" s="75"/>
      <c r="R1516" s="75"/>
      <c r="S1516" s="75"/>
      <c r="T1516" s="75"/>
      <c r="U1516" s="75"/>
    </row>
    <row r="1517" spans="1:21">
      <c r="A1517" s="75"/>
      <c r="B1517" s="81" t="str">
        <f t="shared" si="10"/>
        <v>월</v>
      </c>
      <c r="C1517" s="81" t="str">
        <f t="shared" si="11"/>
        <v>26년 5월 5주차</v>
      </c>
      <c r="D1517" s="82">
        <v>46172</v>
      </c>
      <c r="E1517" s="76" t="s">
        <v>58</v>
      </c>
      <c r="F1517" s="83" t="s">
        <v>2</v>
      </c>
      <c r="G1517" s="75" t="s">
        <v>109</v>
      </c>
      <c r="H1517" s="76">
        <v>10</v>
      </c>
      <c r="I1517" s="84">
        <v>2</v>
      </c>
      <c r="J1517" s="85">
        <v>232200</v>
      </c>
      <c r="K1517" s="75"/>
      <c r="L1517" s="75"/>
      <c r="M1517" s="75"/>
      <c r="N1517" s="75"/>
      <c r="O1517" s="75"/>
      <c r="P1517" s="75"/>
      <c r="Q1517" s="75"/>
      <c r="R1517" s="75"/>
      <c r="S1517" s="75"/>
      <c r="T1517" s="75"/>
      <c r="U1517" s="75"/>
    </row>
    <row r="1518" spans="1:21">
      <c r="A1518" s="75"/>
      <c r="B1518" s="81" t="str">
        <f t="shared" si="10"/>
        <v>월</v>
      </c>
      <c r="C1518" s="81" t="str">
        <f t="shared" si="11"/>
        <v>26년 5월 5주차</v>
      </c>
      <c r="D1518" s="82">
        <v>46172</v>
      </c>
      <c r="E1518" s="76" t="s">
        <v>58</v>
      </c>
      <c r="F1518" s="83" t="s">
        <v>2</v>
      </c>
      <c r="G1518" s="75" t="s">
        <v>222</v>
      </c>
      <c r="H1518" s="76">
        <v>10</v>
      </c>
      <c r="I1518" s="84">
        <v>0</v>
      </c>
      <c r="J1518" s="85">
        <v>0</v>
      </c>
      <c r="K1518" s="75"/>
      <c r="L1518" s="75"/>
      <c r="M1518" s="75"/>
      <c r="N1518" s="75"/>
      <c r="O1518" s="75"/>
      <c r="P1518" s="75"/>
      <c r="Q1518" s="75"/>
      <c r="R1518" s="75"/>
      <c r="S1518" s="75"/>
      <c r="T1518" s="75"/>
      <c r="U1518" s="75"/>
    </row>
    <row r="1519" spans="1:21">
      <c r="A1519" s="75"/>
      <c r="B1519" s="81" t="str">
        <f t="shared" si="10"/>
        <v>월</v>
      </c>
      <c r="C1519" s="81" t="str">
        <f t="shared" si="11"/>
        <v>26년 5월 5주차</v>
      </c>
      <c r="D1519" s="82">
        <v>46172</v>
      </c>
      <c r="E1519" s="76" t="s">
        <v>58</v>
      </c>
      <c r="F1519" s="83" t="s">
        <v>2</v>
      </c>
      <c r="G1519" s="75" t="s">
        <v>248</v>
      </c>
      <c r="H1519" s="76">
        <v>5</v>
      </c>
      <c r="I1519" s="84">
        <v>0</v>
      </c>
      <c r="J1519" s="85">
        <v>0</v>
      </c>
      <c r="K1519" s="75"/>
      <c r="L1519" s="75"/>
      <c r="M1519" s="75"/>
      <c r="N1519" s="75"/>
      <c r="O1519" s="75"/>
      <c r="P1519" s="75"/>
      <c r="Q1519" s="75"/>
      <c r="R1519" s="75"/>
      <c r="S1519" s="75"/>
      <c r="T1519" s="75"/>
      <c r="U1519" s="75"/>
    </row>
    <row r="1520" spans="1:21">
      <c r="A1520" s="75"/>
      <c r="B1520" s="81" t="str">
        <f t="shared" si="10"/>
        <v>월</v>
      </c>
      <c r="C1520" s="81" t="str">
        <f t="shared" si="11"/>
        <v>26년 5월 5주차</v>
      </c>
      <c r="D1520" s="82">
        <v>46172</v>
      </c>
      <c r="E1520" s="76" t="s">
        <v>58</v>
      </c>
      <c r="F1520" s="83" t="s">
        <v>2</v>
      </c>
      <c r="G1520" s="75" t="s">
        <v>162</v>
      </c>
      <c r="H1520" s="76">
        <v>5</v>
      </c>
      <c r="I1520" s="84">
        <v>0</v>
      </c>
      <c r="J1520" s="85">
        <v>0</v>
      </c>
      <c r="K1520" s="75"/>
      <c r="L1520" s="75"/>
      <c r="M1520" s="75"/>
      <c r="N1520" s="75"/>
      <c r="O1520" s="75"/>
      <c r="P1520" s="75"/>
      <c r="Q1520" s="75"/>
      <c r="R1520" s="75"/>
      <c r="S1520" s="75"/>
      <c r="T1520" s="75"/>
      <c r="U1520" s="75"/>
    </row>
    <row r="1521" spans="1:21">
      <c r="A1521" s="75"/>
      <c r="B1521" s="81" t="str">
        <f t="shared" si="10"/>
        <v>월</v>
      </c>
      <c r="C1521" s="81" t="str">
        <f t="shared" si="11"/>
        <v>26년 5월 5주차</v>
      </c>
      <c r="D1521" s="82">
        <v>46172</v>
      </c>
      <c r="E1521" s="76" t="s">
        <v>58</v>
      </c>
      <c r="F1521" s="83" t="s">
        <v>2</v>
      </c>
      <c r="G1521" s="75" t="s">
        <v>212</v>
      </c>
      <c r="H1521" s="76">
        <v>3</v>
      </c>
      <c r="I1521" s="84">
        <v>0</v>
      </c>
      <c r="J1521" s="85">
        <v>0</v>
      </c>
      <c r="K1521" s="75"/>
      <c r="L1521" s="75"/>
      <c r="M1521" s="75"/>
      <c r="N1521" s="75"/>
      <c r="O1521" s="75"/>
      <c r="P1521" s="75"/>
      <c r="Q1521" s="75"/>
      <c r="R1521" s="75"/>
      <c r="S1521" s="75"/>
      <c r="T1521" s="75"/>
      <c r="U1521" s="75"/>
    </row>
    <row r="1522" spans="1:21">
      <c r="A1522" s="75"/>
      <c r="B1522" s="81" t="str">
        <f t="shared" si="10"/>
        <v>월</v>
      </c>
      <c r="C1522" s="81" t="str">
        <f t="shared" si="11"/>
        <v>26년 5월 5주차</v>
      </c>
      <c r="D1522" s="82">
        <v>46172</v>
      </c>
      <c r="E1522" s="76" t="s">
        <v>58</v>
      </c>
      <c r="F1522" s="83" t="s">
        <v>2</v>
      </c>
      <c r="G1522" s="75" t="s">
        <v>154</v>
      </c>
      <c r="H1522" s="76">
        <v>5</v>
      </c>
      <c r="I1522" s="84">
        <v>0</v>
      </c>
      <c r="J1522" s="85">
        <v>0</v>
      </c>
      <c r="K1522" s="75"/>
      <c r="L1522" s="75"/>
      <c r="M1522" s="75"/>
      <c r="N1522" s="75"/>
      <c r="O1522" s="75"/>
      <c r="P1522" s="75"/>
      <c r="Q1522" s="75"/>
      <c r="R1522" s="75"/>
      <c r="S1522" s="75"/>
      <c r="T1522" s="75"/>
      <c r="U1522" s="75"/>
    </row>
    <row r="1523" spans="1:21">
      <c r="A1523" s="75"/>
      <c r="B1523" s="81" t="str">
        <f t="shared" si="10"/>
        <v>월</v>
      </c>
      <c r="C1523" s="81" t="str">
        <f t="shared" si="11"/>
        <v>26년 5월 5주차</v>
      </c>
      <c r="D1523" s="82">
        <v>46172</v>
      </c>
      <c r="E1523" s="76" t="s">
        <v>58</v>
      </c>
      <c r="F1523" s="83" t="s">
        <v>2</v>
      </c>
      <c r="G1523" s="75" t="s">
        <v>108</v>
      </c>
      <c r="H1523" s="76">
        <v>1</v>
      </c>
      <c r="I1523" s="84">
        <v>0</v>
      </c>
      <c r="J1523" s="85">
        <v>0</v>
      </c>
      <c r="K1523" s="75"/>
      <c r="L1523" s="75"/>
      <c r="M1523" s="75"/>
      <c r="N1523" s="75"/>
      <c r="O1523" s="75"/>
      <c r="P1523" s="75"/>
      <c r="Q1523" s="75"/>
      <c r="R1523" s="75"/>
      <c r="S1523" s="75"/>
      <c r="T1523" s="75"/>
      <c r="U1523" s="75"/>
    </row>
    <row r="1524" spans="1:21">
      <c r="A1524" s="75"/>
      <c r="B1524" s="81" t="str">
        <f t="shared" si="10"/>
        <v>월</v>
      </c>
      <c r="C1524" s="81" t="str">
        <f t="shared" si="11"/>
        <v>26년 5월 5주차</v>
      </c>
      <c r="D1524" s="82">
        <v>46172</v>
      </c>
      <c r="E1524" s="76" t="s">
        <v>58</v>
      </c>
      <c r="F1524" s="83" t="s">
        <v>2</v>
      </c>
      <c r="G1524" s="75" t="s">
        <v>257</v>
      </c>
      <c r="H1524" s="76">
        <v>2</v>
      </c>
      <c r="I1524" s="84">
        <v>0</v>
      </c>
      <c r="J1524" s="85">
        <v>0</v>
      </c>
      <c r="K1524" s="75"/>
      <c r="L1524" s="75"/>
      <c r="M1524" s="75"/>
      <c r="N1524" s="75"/>
      <c r="O1524" s="75"/>
      <c r="P1524" s="75"/>
      <c r="Q1524" s="75"/>
      <c r="R1524" s="75"/>
      <c r="S1524" s="75"/>
      <c r="T1524" s="75"/>
      <c r="U1524" s="75"/>
    </row>
    <row r="1525" spans="1:21">
      <c r="A1525" s="75"/>
      <c r="B1525" s="81" t="str">
        <f t="shared" si="10"/>
        <v>월</v>
      </c>
      <c r="C1525" s="81" t="str">
        <f t="shared" si="11"/>
        <v>26년 5월 5주차</v>
      </c>
      <c r="D1525" s="82">
        <v>46172</v>
      </c>
      <c r="E1525" s="76" t="s">
        <v>58</v>
      </c>
      <c r="F1525" s="83" t="s">
        <v>2</v>
      </c>
      <c r="G1525" s="75" t="s">
        <v>101</v>
      </c>
      <c r="H1525" s="76">
        <v>0</v>
      </c>
      <c r="I1525" s="84">
        <v>1</v>
      </c>
      <c r="J1525" s="85">
        <v>116100</v>
      </c>
      <c r="K1525" s="75"/>
      <c r="L1525" s="75"/>
      <c r="M1525" s="75"/>
      <c r="N1525" s="75"/>
      <c r="O1525" s="75"/>
      <c r="P1525" s="75"/>
      <c r="Q1525" s="75"/>
      <c r="R1525" s="75"/>
      <c r="S1525" s="75"/>
      <c r="T1525" s="75"/>
      <c r="U1525" s="75"/>
    </row>
    <row r="1526" spans="1:21">
      <c r="A1526" s="75"/>
      <c r="B1526" s="81" t="str">
        <f t="shared" si="10"/>
        <v>월</v>
      </c>
      <c r="C1526" s="81" t="str">
        <f t="shared" si="11"/>
        <v>26년 5월 5주차</v>
      </c>
      <c r="D1526" s="82">
        <v>46172</v>
      </c>
      <c r="E1526" s="76" t="s">
        <v>58</v>
      </c>
      <c r="F1526" s="83" t="s">
        <v>2</v>
      </c>
      <c r="G1526" s="75" t="s">
        <v>99</v>
      </c>
      <c r="H1526" s="76">
        <v>1</v>
      </c>
      <c r="I1526" s="84">
        <v>2</v>
      </c>
      <c r="J1526" s="85">
        <v>298000</v>
      </c>
      <c r="K1526" s="75"/>
      <c r="L1526" s="75"/>
      <c r="M1526" s="75"/>
      <c r="N1526" s="75"/>
      <c r="O1526" s="75"/>
      <c r="P1526" s="75"/>
      <c r="Q1526" s="75"/>
      <c r="R1526" s="75"/>
      <c r="S1526" s="75"/>
      <c r="T1526" s="75"/>
      <c r="U1526" s="75"/>
    </row>
    <row r="1527" spans="1:21">
      <c r="A1527" s="75"/>
      <c r="B1527" s="81" t="str">
        <f t="shared" si="10"/>
        <v>월</v>
      </c>
      <c r="C1527" s="81" t="str">
        <f t="shared" si="11"/>
        <v>26년 5월 5주차</v>
      </c>
      <c r="D1527" s="82">
        <v>46172</v>
      </c>
      <c r="E1527" s="76" t="s">
        <v>58</v>
      </c>
      <c r="F1527" s="83" t="s">
        <v>2</v>
      </c>
      <c r="G1527" s="75" t="s">
        <v>142</v>
      </c>
      <c r="H1527" s="76">
        <v>3</v>
      </c>
      <c r="I1527" s="84">
        <v>1</v>
      </c>
      <c r="J1527" s="85">
        <v>39000</v>
      </c>
      <c r="K1527" s="75"/>
      <c r="L1527" s="75"/>
      <c r="M1527" s="75"/>
      <c r="N1527" s="75"/>
      <c r="O1527" s="75"/>
      <c r="P1527" s="75"/>
      <c r="Q1527" s="75"/>
      <c r="R1527" s="75"/>
      <c r="S1527" s="75"/>
      <c r="T1527" s="75"/>
      <c r="U1527" s="75"/>
    </row>
    <row r="1528" spans="1:21">
      <c r="A1528" s="75"/>
      <c r="B1528" s="81" t="str">
        <f t="shared" si="10"/>
        <v>월</v>
      </c>
      <c r="C1528" s="81" t="str">
        <f t="shared" si="11"/>
        <v>26년 5월 5주차</v>
      </c>
      <c r="D1528" s="82">
        <v>46172</v>
      </c>
      <c r="E1528" s="76" t="s">
        <v>58</v>
      </c>
      <c r="F1528" s="83" t="s">
        <v>2</v>
      </c>
      <c r="G1528" s="75" t="s">
        <v>143</v>
      </c>
      <c r="H1528" s="76">
        <v>0</v>
      </c>
      <c r="I1528" s="84">
        <v>1</v>
      </c>
      <c r="J1528" s="85">
        <v>39000</v>
      </c>
      <c r="K1528" s="75"/>
      <c r="L1528" s="75"/>
      <c r="M1528" s="75"/>
      <c r="N1528" s="75"/>
      <c r="O1528" s="75"/>
      <c r="P1528" s="75"/>
      <c r="Q1528" s="75"/>
      <c r="R1528" s="75"/>
      <c r="S1528" s="75"/>
      <c r="T1528" s="75"/>
      <c r="U1528" s="75"/>
    </row>
    <row r="1529" spans="1:21">
      <c r="A1529" s="75"/>
      <c r="B1529" s="81" t="str">
        <f t="shared" si="10"/>
        <v>월</v>
      </c>
      <c r="C1529" s="81" t="str">
        <f t="shared" si="11"/>
        <v>26년 5월 5주차</v>
      </c>
      <c r="D1529" s="82">
        <v>46172</v>
      </c>
      <c r="E1529" s="76" t="s">
        <v>58</v>
      </c>
      <c r="F1529" s="83" t="s">
        <v>2</v>
      </c>
      <c r="G1529" s="75" t="s">
        <v>209</v>
      </c>
      <c r="H1529" s="76">
        <v>1</v>
      </c>
      <c r="I1529" s="84">
        <v>0</v>
      </c>
      <c r="J1529" s="85">
        <v>0</v>
      </c>
      <c r="K1529" s="75"/>
      <c r="L1529" s="75"/>
      <c r="M1529" s="75"/>
      <c r="N1529" s="75"/>
      <c r="O1529" s="75"/>
      <c r="P1529" s="75"/>
      <c r="Q1529" s="75"/>
      <c r="R1529" s="75"/>
      <c r="S1529" s="75"/>
      <c r="T1529" s="75"/>
      <c r="U1529" s="75"/>
    </row>
    <row r="1530" spans="1:21">
      <c r="A1530" s="75"/>
      <c r="B1530" s="81" t="str">
        <f t="shared" si="10"/>
        <v>월</v>
      </c>
      <c r="C1530" s="81" t="str">
        <f t="shared" si="11"/>
        <v>26년 5월 5주차</v>
      </c>
      <c r="D1530" s="82">
        <v>46172</v>
      </c>
      <c r="E1530" s="76" t="s">
        <v>58</v>
      </c>
      <c r="F1530" s="83" t="s">
        <v>2</v>
      </c>
      <c r="G1530" s="75" t="s">
        <v>204</v>
      </c>
      <c r="H1530" s="76">
        <v>1</v>
      </c>
      <c r="I1530" s="84">
        <v>0</v>
      </c>
      <c r="J1530" s="85">
        <v>0</v>
      </c>
      <c r="K1530" s="75"/>
      <c r="L1530" s="75"/>
      <c r="M1530" s="75"/>
      <c r="N1530" s="75"/>
      <c r="O1530" s="75"/>
      <c r="P1530" s="75"/>
      <c r="Q1530" s="75"/>
      <c r="R1530" s="75"/>
      <c r="S1530" s="75"/>
      <c r="T1530" s="75"/>
      <c r="U1530" s="75"/>
    </row>
    <row r="1531" spans="1:21">
      <c r="A1531" s="75"/>
      <c r="B1531" s="81" t="str">
        <f t="shared" si="10"/>
        <v>월</v>
      </c>
      <c r="C1531" s="81" t="str">
        <f t="shared" si="11"/>
        <v>26년 5월 5주차</v>
      </c>
      <c r="D1531" s="82">
        <v>46172</v>
      </c>
      <c r="E1531" s="76" t="s">
        <v>58</v>
      </c>
      <c r="F1531" s="83" t="s">
        <v>2</v>
      </c>
      <c r="G1531" s="75" t="s">
        <v>103</v>
      </c>
      <c r="H1531" s="76">
        <v>5</v>
      </c>
      <c r="I1531" s="84">
        <v>0</v>
      </c>
      <c r="J1531" s="85">
        <v>0</v>
      </c>
      <c r="K1531" s="75"/>
      <c r="L1531" s="75"/>
      <c r="M1531" s="75"/>
      <c r="N1531" s="75"/>
      <c r="O1531" s="75"/>
      <c r="P1531" s="75"/>
      <c r="Q1531" s="75"/>
      <c r="R1531" s="75"/>
      <c r="S1531" s="75"/>
      <c r="T1531" s="75"/>
      <c r="U1531" s="75"/>
    </row>
    <row r="1532" spans="1:21">
      <c r="A1532" s="75"/>
      <c r="B1532" s="81" t="str">
        <f t="shared" si="10"/>
        <v>월</v>
      </c>
      <c r="C1532" s="81" t="str">
        <f t="shared" si="11"/>
        <v>26년 5월 5주차</v>
      </c>
      <c r="D1532" s="82">
        <v>46172</v>
      </c>
      <c r="E1532" s="76" t="s">
        <v>58</v>
      </c>
      <c r="F1532" s="83" t="s">
        <v>2</v>
      </c>
      <c r="G1532" s="75" t="s">
        <v>224</v>
      </c>
      <c r="H1532" s="76">
        <v>1</v>
      </c>
      <c r="I1532" s="84">
        <v>0</v>
      </c>
      <c r="J1532" s="85">
        <v>0</v>
      </c>
      <c r="K1532" s="75"/>
      <c r="L1532" s="75"/>
      <c r="M1532" s="75"/>
      <c r="N1532" s="75"/>
      <c r="O1532" s="75"/>
      <c r="P1532" s="75"/>
      <c r="Q1532" s="75"/>
      <c r="R1532" s="75"/>
      <c r="S1532" s="75"/>
      <c r="T1532" s="75"/>
      <c r="U1532" s="75"/>
    </row>
    <row r="1533" spans="1:21">
      <c r="A1533" s="75"/>
      <c r="B1533" s="81" t="str">
        <f t="shared" ref="B1533:B1787" si="12">MID(D1533,7,2)&amp;"월"</f>
        <v>월</v>
      </c>
      <c r="C1533" s="81" t="str">
        <f t="shared" ref="C1533:C1787" si="13">TEXT(D1533, "yy년 m월 ") &amp;
IF(D1533 &lt;= DATE(YEAR(D1533), MONTH(D1533), 1) + (7 - WEEKDAY(DATE(YEAR(D1533), MONTH(D1533), 1), 2)),
   1,
   INT((D1533 - DATE(YEAR(D1533), MONTH(D1533), 1) + WEEKDAY(DATE(YEAR(D1533), MONTH(D1533), 1), 2) - 1) / 7) + 1
) &amp; "주차"</f>
        <v>26년 5월 5주차</v>
      </c>
      <c r="D1533" s="82">
        <v>46172</v>
      </c>
      <c r="E1533" s="76" t="s">
        <v>58</v>
      </c>
      <c r="F1533" s="83" t="s">
        <v>2</v>
      </c>
      <c r="G1533" s="75" t="s">
        <v>90</v>
      </c>
      <c r="H1533" s="76">
        <v>6</v>
      </c>
      <c r="I1533" s="84">
        <v>0</v>
      </c>
      <c r="J1533" s="85">
        <v>0</v>
      </c>
      <c r="K1533" s="75"/>
      <c r="L1533" s="75"/>
      <c r="M1533" s="75"/>
      <c r="N1533" s="75"/>
      <c r="O1533" s="75"/>
      <c r="P1533" s="75"/>
      <c r="Q1533" s="75"/>
      <c r="R1533" s="75"/>
      <c r="S1533" s="75"/>
      <c r="T1533" s="75"/>
      <c r="U1533" s="75"/>
    </row>
    <row r="1534" spans="1:21">
      <c r="A1534" s="75"/>
      <c r="B1534" s="81" t="str">
        <f t="shared" si="12"/>
        <v>월</v>
      </c>
      <c r="C1534" s="81" t="str">
        <f t="shared" si="13"/>
        <v>26년 5월 5주차</v>
      </c>
      <c r="D1534" s="82">
        <v>46172</v>
      </c>
      <c r="E1534" s="76" t="s">
        <v>58</v>
      </c>
      <c r="F1534" s="83" t="s">
        <v>2</v>
      </c>
      <c r="G1534" s="75" t="s">
        <v>91</v>
      </c>
      <c r="H1534" s="76">
        <v>1</v>
      </c>
      <c r="I1534" s="84">
        <v>0</v>
      </c>
      <c r="J1534" s="85">
        <v>0</v>
      </c>
      <c r="K1534" s="75"/>
      <c r="L1534" s="75"/>
      <c r="M1534" s="75"/>
      <c r="N1534" s="75"/>
      <c r="O1534" s="75"/>
      <c r="P1534" s="75"/>
      <c r="Q1534" s="75"/>
      <c r="R1534" s="75"/>
      <c r="S1534" s="75"/>
      <c r="T1534" s="75"/>
      <c r="U1534" s="75"/>
    </row>
    <row r="1535" spans="1:21">
      <c r="A1535" s="75"/>
      <c r="B1535" s="81" t="str">
        <f t="shared" si="12"/>
        <v>월</v>
      </c>
      <c r="C1535" s="81" t="str">
        <f t="shared" si="13"/>
        <v>26년 5월 5주차</v>
      </c>
      <c r="D1535" s="82">
        <v>46172</v>
      </c>
      <c r="E1535" s="76" t="s">
        <v>58</v>
      </c>
      <c r="F1535" s="83" t="s">
        <v>2</v>
      </c>
      <c r="G1535" s="75" t="s">
        <v>97</v>
      </c>
      <c r="H1535" s="76">
        <v>5</v>
      </c>
      <c r="I1535" s="84">
        <v>0</v>
      </c>
      <c r="J1535" s="85">
        <v>0</v>
      </c>
      <c r="K1535" s="75"/>
      <c r="L1535" s="75"/>
      <c r="M1535" s="75"/>
      <c r="N1535" s="75"/>
      <c r="O1535" s="75"/>
      <c r="P1535" s="75"/>
      <c r="Q1535" s="75"/>
      <c r="R1535" s="75"/>
      <c r="S1535" s="75"/>
      <c r="T1535" s="75"/>
      <c r="U1535" s="75"/>
    </row>
    <row r="1536" spans="1:21">
      <c r="A1536" s="75"/>
      <c r="B1536" s="81" t="str">
        <f t="shared" si="12"/>
        <v>월</v>
      </c>
      <c r="C1536" s="81" t="str">
        <f t="shared" si="13"/>
        <v>26년 5월 5주차</v>
      </c>
      <c r="D1536" s="82">
        <v>46172</v>
      </c>
      <c r="E1536" s="76" t="s">
        <v>58</v>
      </c>
      <c r="F1536" s="83" t="s">
        <v>2</v>
      </c>
      <c r="G1536" s="75" t="s">
        <v>188</v>
      </c>
      <c r="H1536" s="76">
        <v>2</v>
      </c>
      <c r="I1536" s="84">
        <v>0</v>
      </c>
      <c r="J1536" s="85">
        <v>0</v>
      </c>
      <c r="K1536" s="75"/>
      <c r="L1536" s="75"/>
      <c r="M1536" s="75"/>
      <c r="N1536" s="75"/>
      <c r="O1536" s="75"/>
      <c r="P1536" s="75"/>
      <c r="Q1536" s="75"/>
      <c r="R1536" s="75"/>
      <c r="S1536" s="75"/>
      <c r="T1536" s="75"/>
      <c r="U1536" s="75"/>
    </row>
    <row r="1537" spans="1:21">
      <c r="A1537" s="75"/>
      <c r="B1537" s="81" t="str">
        <f t="shared" si="12"/>
        <v>월</v>
      </c>
      <c r="C1537" s="81" t="str">
        <f t="shared" si="13"/>
        <v>26년 5월 5주차</v>
      </c>
      <c r="D1537" s="82">
        <v>46172</v>
      </c>
      <c r="E1537" s="76" t="s">
        <v>58</v>
      </c>
      <c r="F1537" s="83" t="s">
        <v>2</v>
      </c>
      <c r="G1537" s="75" t="s">
        <v>170</v>
      </c>
      <c r="H1537" s="76">
        <v>1</v>
      </c>
      <c r="I1537" s="84">
        <v>0</v>
      </c>
      <c r="J1537" s="85">
        <v>0</v>
      </c>
      <c r="K1537" s="75"/>
      <c r="L1537" s="75"/>
      <c r="M1537" s="75"/>
      <c r="N1537" s="75"/>
      <c r="O1537" s="75"/>
      <c r="P1537" s="75"/>
      <c r="Q1537" s="75"/>
      <c r="R1537" s="75"/>
      <c r="S1537" s="75"/>
      <c r="T1537" s="75"/>
      <c r="U1537" s="75"/>
    </row>
    <row r="1538" spans="1:21">
      <c r="A1538" s="75"/>
      <c r="B1538" s="81" t="str">
        <f t="shared" si="12"/>
        <v>월</v>
      </c>
      <c r="C1538" s="81" t="str">
        <f t="shared" si="13"/>
        <v>26년 5월 5주차</v>
      </c>
      <c r="D1538" s="82">
        <v>46172</v>
      </c>
      <c r="E1538" s="76" t="s">
        <v>58</v>
      </c>
      <c r="F1538" s="83" t="s">
        <v>2</v>
      </c>
      <c r="G1538" s="75" t="s">
        <v>100</v>
      </c>
      <c r="H1538" s="76">
        <v>5</v>
      </c>
      <c r="I1538" s="84">
        <v>0</v>
      </c>
      <c r="J1538" s="85">
        <v>0</v>
      </c>
      <c r="K1538" s="75"/>
      <c r="L1538" s="75"/>
      <c r="M1538" s="75"/>
      <c r="N1538" s="75"/>
      <c r="O1538" s="75"/>
      <c r="P1538" s="75"/>
      <c r="Q1538" s="75"/>
      <c r="R1538" s="75"/>
      <c r="S1538" s="75"/>
      <c r="T1538" s="75"/>
      <c r="U1538" s="75"/>
    </row>
    <row r="1539" spans="1:21">
      <c r="A1539" s="75"/>
      <c r="B1539" s="81" t="str">
        <f t="shared" si="12"/>
        <v>월</v>
      </c>
      <c r="C1539" s="81" t="str">
        <f t="shared" si="13"/>
        <v>26년 5월 5주차</v>
      </c>
      <c r="D1539" s="82">
        <v>46172</v>
      </c>
      <c r="E1539" s="76" t="s">
        <v>58</v>
      </c>
      <c r="F1539" s="83" t="s">
        <v>2</v>
      </c>
      <c r="G1539" s="75" t="s">
        <v>144</v>
      </c>
      <c r="H1539" s="76">
        <v>10</v>
      </c>
      <c r="I1539" s="84">
        <v>0</v>
      </c>
      <c r="J1539" s="85">
        <v>0</v>
      </c>
      <c r="K1539" s="75"/>
      <c r="L1539" s="75"/>
      <c r="M1539" s="75"/>
      <c r="N1539" s="75"/>
      <c r="O1539" s="75"/>
      <c r="P1539" s="75"/>
      <c r="Q1539" s="75"/>
      <c r="R1539" s="75"/>
      <c r="S1539" s="75"/>
      <c r="T1539" s="75"/>
      <c r="U1539" s="75"/>
    </row>
    <row r="1540" spans="1:21">
      <c r="A1540" s="75"/>
      <c r="B1540" s="81" t="str">
        <f t="shared" si="12"/>
        <v>월</v>
      </c>
      <c r="C1540" s="81" t="str">
        <f t="shared" si="13"/>
        <v>26년 5월 5주차</v>
      </c>
      <c r="D1540" s="82">
        <v>46172</v>
      </c>
      <c r="E1540" s="76" t="s">
        <v>58</v>
      </c>
      <c r="F1540" s="83" t="s">
        <v>2</v>
      </c>
      <c r="G1540" s="75" t="s">
        <v>262</v>
      </c>
      <c r="H1540" s="76">
        <v>1</v>
      </c>
      <c r="I1540" s="84">
        <v>0</v>
      </c>
      <c r="J1540" s="85">
        <v>0</v>
      </c>
      <c r="K1540" s="75"/>
      <c r="L1540" s="75"/>
      <c r="M1540" s="75"/>
      <c r="N1540" s="75"/>
      <c r="O1540" s="75"/>
      <c r="P1540" s="75"/>
      <c r="Q1540" s="75"/>
      <c r="R1540" s="75"/>
      <c r="S1540" s="75"/>
      <c r="T1540" s="75"/>
      <c r="U1540" s="75"/>
    </row>
    <row r="1541" spans="1:21">
      <c r="A1541" s="75"/>
      <c r="B1541" s="81" t="str">
        <f t="shared" si="12"/>
        <v>월</v>
      </c>
      <c r="C1541" s="81" t="str">
        <f t="shared" si="13"/>
        <v>26년 5월 5주차</v>
      </c>
      <c r="D1541" s="82">
        <v>46172</v>
      </c>
      <c r="E1541" s="76" t="s">
        <v>58</v>
      </c>
      <c r="F1541" s="83" t="s">
        <v>2</v>
      </c>
      <c r="G1541" s="75" t="s">
        <v>98</v>
      </c>
      <c r="H1541" s="76">
        <v>2</v>
      </c>
      <c r="I1541" s="84">
        <v>0</v>
      </c>
      <c r="J1541" s="85">
        <v>0</v>
      </c>
      <c r="K1541" s="75"/>
      <c r="L1541" s="75"/>
      <c r="M1541" s="75"/>
      <c r="N1541" s="75"/>
      <c r="O1541" s="75"/>
      <c r="P1541" s="75"/>
      <c r="Q1541" s="75"/>
      <c r="R1541" s="75"/>
      <c r="S1541" s="75"/>
      <c r="T1541" s="75"/>
      <c r="U1541" s="75"/>
    </row>
    <row r="1542" spans="1:21">
      <c r="A1542" s="75"/>
      <c r="B1542" s="81" t="str">
        <f t="shared" si="12"/>
        <v>월</v>
      </c>
      <c r="C1542" s="81" t="str">
        <f t="shared" si="13"/>
        <v>26년 5월 5주차</v>
      </c>
      <c r="D1542" s="82">
        <v>46173</v>
      </c>
      <c r="E1542" s="76" t="s">
        <v>58</v>
      </c>
      <c r="F1542" s="83" t="s">
        <v>2</v>
      </c>
      <c r="G1542" s="75" t="s">
        <v>114</v>
      </c>
      <c r="H1542" s="76">
        <v>0</v>
      </c>
      <c r="I1542" s="84">
        <v>2</v>
      </c>
      <c r="J1542" s="85">
        <v>304200</v>
      </c>
      <c r="K1542" s="75"/>
      <c r="L1542" s="75"/>
      <c r="M1542" s="75"/>
      <c r="N1542" s="75"/>
      <c r="O1542" s="75"/>
      <c r="P1542" s="75"/>
      <c r="Q1542" s="75"/>
      <c r="R1542" s="75"/>
      <c r="S1542" s="75"/>
      <c r="T1542" s="75"/>
      <c r="U1542" s="75"/>
    </row>
    <row r="1543" spans="1:21">
      <c r="A1543" s="75"/>
      <c r="B1543" s="81" t="str">
        <f t="shared" si="12"/>
        <v>월</v>
      </c>
      <c r="C1543" s="81" t="str">
        <f t="shared" si="13"/>
        <v>26년 5월 5주차</v>
      </c>
      <c r="D1543" s="82">
        <v>46173</v>
      </c>
      <c r="E1543" s="76" t="s">
        <v>58</v>
      </c>
      <c r="F1543" s="83" t="s">
        <v>2</v>
      </c>
      <c r="G1543" s="75" t="s">
        <v>108</v>
      </c>
      <c r="H1543" s="76">
        <v>5</v>
      </c>
      <c r="I1543" s="84">
        <v>1</v>
      </c>
      <c r="J1543" s="85">
        <v>152100</v>
      </c>
      <c r="K1543" s="75"/>
      <c r="L1543" s="75"/>
      <c r="M1543" s="75"/>
      <c r="N1543" s="75"/>
      <c r="O1543" s="75"/>
      <c r="P1543" s="75"/>
      <c r="Q1543" s="75"/>
      <c r="R1543" s="75"/>
      <c r="S1543" s="75"/>
      <c r="T1543" s="75"/>
      <c r="U1543" s="75"/>
    </row>
    <row r="1544" spans="1:21">
      <c r="A1544" s="75"/>
      <c r="B1544" s="81" t="str">
        <f t="shared" si="12"/>
        <v>월</v>
      </c>
      <c r="C1544" s="81" t="str">
        <f t="shared" si="13"/>
        <v>26년 5월 5주차</v>
      </c>
      <c r="D1544" s="82">
        <v>46173</v>
      </c>
      <c r="E1544" s="76" t="s">
        <v>58</v>
      </c>
      <c r="F1544" s="83" t="s">
        <v>2</v>
      </c>
      <c r="G1544" s="75" t="s">
        <v>211</v>
      </c>
      <c r="H1544" s="76">
        <v>15</v>
      </c>
      <c r="I1544" s="84">
        <v>0</v>
      </c>
      <c r="J1544" s="85">
        <v>0</v>
      </c>
      <c r="K1544" s="75"/>
      <c r="L1544" s="75"/>
      <c r="M1544" s="75"/>
      <c r="N1544" s="75"/>
      <c r="O1544" s="75"/>
      <c r="P1544" s="75"/>
      <c r="Q1544" s="75"/>
      <c r="R1544" s="75"/>
      <c r="S1544" s="75"/>
      <c r="T1544" s="75"/>
      <c r="U1544" s="75"/>
    </row>
    <row r="1545" spans="1:21">
      <c r="A1545" s="75"/>
      <c r="B1545" s="81" t="str">
        <f t="shared" si="12"/>
        <v>월</v>
      </c>
      <c r="C1545" s="81" t="str">
        <f t="shared" si="13"/>
        <v>26년 5월 5주차</v>
      </c>
      <c r="D1545" s="82">
        <v>46173</v>
      </c>
      <c r="E1545" s="76" t="s">
        <v>58</v>
      </c>
      <c r="F1545" s="83" t="s">
        <v>2</v>
      </c>
      <c r="G1545" s="75" t="s">
        <v>173</v>
      </c>
      <c r="H1545" s="76">
        <v>6</v>
      </c>
      <c r="I1545" s="84">
        <v>0</v>
      </c>
      <c r="J1545" s="85">
        <v>0</v>
      </c>
      <c r="K1545" s="75"/>
      <c r="L1545" s="75"/>
      <c r="M1545" s="75"/>
      <c r="N1545" s="75"/>
      <c r="O1545" s="75"/>
      <c r="P1545" s="75"/>
      <c r="Q1545" s="75"/>
      <c r="R1545" s="75"/>
      <c r="S1545" s="75"/>
      <c r="T1545" s="75"/>
      <c r="U1545" s="75"/>
    </row>
    <row r="1546" spans="1:21">
      <c r="A1546" s="75"/>
      <c r="B1546" s="81" t="str">
        <f t="shared" si="12"/>
        <v>월</v>
      </c>
      <c r="C1546" s="81" t="str">
        <f t="shared" si="13"/>
        <v>26년 5월 5주차</v>
      </c>
      <c r="D1546" s="82">
        <v>46173</v>
      </c>
      <c r="E1546" s="76" t="s">
        <v>58</v>
      </c>
      <c r="F1546" s="83" t="s">
        <v>2</v>
      </c>
      <c r="G1546" s="75" t="s">
        <v>139</v>
      </c>
      <c r="H1546" s="76">
        <v>4</v>
      </c>
      <c r="I1546" s="84">
        <v>0</v>
      </c>
      <c r="J1546" s="85">
        <v>0</v>
      </c>
      <c r="K1546" s="75"/>
      <c r="L1546" s="75"/>
      <c r="M1546" s="75"/>
      <c r="N1546" s="75"/>
      <c r="O1546" s="75"/>
      <c r="P1546" s="75"/>
      <c r="Q1546" s="75"/>
      <c r="R1546" s="75"/>
      <c r="S1546" s="75"/>
      <c r="T1546" s="75"/>
      <c r="U1546" s="75"/>
    </row>
    <row r="1547" spans="1:21">
      <c r="A1547" s="75"/>
      <c r="B1547" s="81" t="str">
        <f t="shared" si="12"/>
        <v>월</v>
      </c>
      <c r="C1547" s="81" t="str">
        <f t="shared" si="13"/>
        <v>26년 5월 5주차</v>
      </c>
      <c r="D1547" s="82">
        <v>46173</v>
      </c>
      <c r="E1547" s="76" t="s">
        <v>58</v>
      </c>
      <c r="F1547" s="83" t="s">
        <v>2</v>
      </c>
      <c r="G1547" s="75" t="s">
        <v>253</v>
      </c>
      <c r="H1547" s="76">
        <v>5</v>
      </c>
      <c r="I1547" s="84">
        <v>0</v>
      </c>
      <c r="J1547" s="85">
        <v>0</v>
      </c>
      <c r="K1547" s="75"/>
      <c r="L1547" s="75"/>
      <c r="M1547" s="75"/>
      <c r="N1547" s="75"/>
      <c r="O1547" s="75"/>
      <c r="P1547" s="75"/>
      <c r="Q1547" s="75"/>
      <c r="R1547" s="75"/>
      <c r="S1547" s="75"/>
      <c r="T1547" s="75"/>
      <c r="U1547" s="75"/>
    </row>
    <row r="1548" spans="1:21">
      <c r="A1548" s="75"/>
      <c r="B1548" s="81" t="str">
        <f t="shared" si="12"/>
        <v>월</v>
      </c>
      <c r="C1548" s="81" t="str">
        <f t="shared" si="13"/>
        <v>26년 5월 5주차</v>
      </c>
      <c r="D1548" s="82">
        <v>46173</v>
      </c>
      <c r="E1548" s="76" t="s">
        <v>58</v>
      </c>
      <c r="F1548" s="83" t="s">
        <v>2</v>
      </c>
      <c r="G1548" s="75" t="s">
        <v>176</v>
      </c>
      <c r="H1548" s="76">
        <v>1</v>
      </c>
      <c r="I1548" s="84">
        <v>0</v>
      </c>
      <c r="J1548" s="85">
        <v>0</v>
      </c>
      <c r="K1548" s="75"/>
      <c r="L1548" s="75"/>
      <c r="M1548" s="75"/>
      <c r="N1548" s="75"/>
      <c r="O1548" s="75"/>
      <c r="P1548" s="75"/>
      <c r="Q1548" s="75"/>
      <c r="R1548" s="75"/>
      <c r="S1548" s="75"/>
      <c r="T1548" s="75"/>
      <c r="U1548" s="75"/>
    </row>
    <row r="1549" spans="1:21">
      <c r="A1549" s="75"/>
      <c r="B1549" s="81" t="str">
        <f t="shared" si="12"/>
        <v>월</v>
      </c>
      <c r="C1549" s="81" t="str">
        <f t="shared" si="13"/>
        <v>26년 5월 5주차</v>
      </c>
      <c r="D1549" s="82">
        <v>46173</v>
      </c>
      <c r="E1549" s="76" t="s">
        <v>58</v>
      </c>
      <c r="F1549" s="83" t="s">
        <v>2</v>
      </c>
      <c r="G1549" s="75" t="s">
        <v>212</v>
      </c>
      <c r="H1549" s="76">
        <v>9</v>
      </c>
      <c r="I1549" s="84">
        <v>0</v>
      </c>
      <c r="J1549" s="85">
        <v>0</v>
      </c>
      <c r="K1549" s="75"/>
      <c r="L1549" s="75"/>
      <c r="M1549" s="75"/>
      <c r="N1549" s="75"/>
      <c r="O1549" s="75"/>
      <c r="P1549" s="75"/>
      <c r="Q1549" s="75"/>
      <c r="R1549" s="75"/>
      <c r="S1549" s="75"/>
      <c r="T1549" s="75"/>
      <c r="U1549" s="75"/>
    </row>
    <row r="1550" spans="1:21">
      <c r="A1550" s="75"/>
      <c r="B1550" s="81" t="str">
        <f t="shared" si="12"/>
        <v>월</v>
      </c>
      <c r="C1550" s="81" t="str">
        <f t="shared" si="13"/>
        <v>26년 5월 5주차</v>
      </c>
      <c r="D1550" s="82">
        <v>46173</v>
      </c>
      <c r="E1550" s="76" t="s">
        <v>58</v>
      </c>
      <c r="F1550" s="83" t="s">
        <v>2</v>
      </c>
      <c r="G1550" s="75" t="s">
        <v>91</v>
      </c>
      <c r="H1550" s="76">
        <v>1</v>
      </c>
      <c r="I1550" s="84">
        <v>0</v>
      </c>
      <c r="J1550" s="85">
        <v>0</v>
      </c>
      <c r="K1550" s="75"/>
      <c r="L1550" s="75"/>
      <c r="M1550" s="75"/>
      <c r="N1550" s="75"/>
      <c r="O1550" s="75"/>
      <c r="P1550" s="75"/>
      <c r="Q1550" s="75"/>
      <c r="R1550" s="75"/>
      <c r="S1550" s="75"/>
      <c r="T1550" s="75"/>
      <c r="U1550" s="75"/>
    </row>
    <row r="1551" spans="1:21">
      <c r="A1551" s="75"/>
      <c r="B1551" s="81" t="str">
        <f t="shared" si="12"/>
        <v>월</v>
      </c>
      <c r="C1551" s="81" t="str">
        <f t="shared" si="13"/>
        <v>26년 5월 5주차</v>
      </c>
      <c r="D1551" s="82">
        <v>46173</v>
      </c>
      <c r="E1551" s="76" t="s">
        <v>58</v>
      </c>
      <c r="F1551" s="83" t="s">
        <v>2</v>
      </c>
      <c r="G1551" s="75" t="s">
        <v>254</v>
      </c>
      <c r="H1551" s="76">
        <v>6</v>
      </c>
      <c r="I1551" s="84">
        <v>0</v>
      </c>
      <c r="J1551" s="85">
        <v>0</v>
      </c>
      <c r="K1551" s="75"/>
      <c r="L1551" s="75"/>
      <c r="M1551" s="75"/>
      <c r="N1551" s="75"/>
      <c r="O1551" s="75"/>
      <c r="P1551" s="75"/>
      <c r="Q1551" s="75"/>
      <c r="R1551" s="75"/>
      <c r="S1551" s="75"/>
      <c r="T1551" s="75"/>
      <c r="U1551" s="75"/>
    </row>
    <row r="1552" spans="1:21">
      <c r="A1552" s="75"/>
      <c r="B1552" s="81" t="str">
        <f t="shared" si="12"/>
        <v>월</v>
      </c>
      <c r="C1552" s="81" t="str">
        <f t="shared" si="13"/>
        <v>26년 5월 5주차</v>
      </c>
      <c r="D1552" s="82">
        <v>46173</v>
      </c>
      <c r="E1552" s="76" t="s">
        <v>58</v>
      </c>
      <c r="F1552" s="83" t="s">
        <v>2</v>
      </c>
      <c r="G1552" s="75" t="s">
        <v>188</v>
      </c>
      <c r="H1552" s="76">
        <v>5</v>
      </c>
      <c r="I1552" s="84">
        <v>0</v>
      </c>
      <c r="J1552" s="85">
        <v>0</v>
      </c>
      <c r="K1552" s="75"/>
      <c r="L1552" s="75"/>
      <c r="M1552" s="75"/>
      <c r="N1552" s="75"/>
      <c r="O1552" s="75"/>
      <c r="P1552" s="75"/>
      <c r="Q1552" s="75"/>
      <c r="R1552" s="75"/>
      <c r="S1552" s="75"/>
      <c r="T1552" s="75"/>
      <c r="U1552" s="75"/>
    </row>
    <row r="1553" spans="1:21">
      <c r="A1553" s="75"/>
      <c r="B1553" s="81" t="str">
        <f t="shared" si="12"/>
        <v>월</v>
      </c>
      <c r="C1553" s="81" t="str">
        <f t="shared" si="13"/>
        <v>26년 5월 5주차</v>
      </c>
      <c r="D1553" s="82">
        <v>46173</v>
      </c>
      <c r="E1553" s="76" t="s">
        <v>58</v>
      </c>
      <c r="F1553" s="83" t="s">
        <v>2</v>
      </c>
      <c r="G1553" s="75" t="s">
        <v>143</v>
      </c>
      <c r="H1553" s="76">
        <v>5</v>
      </c>
      <c r="I1553" s="84">
        <v>0</v>
      </c>
      <c r="J1553" s="85">
        <v>0</v>
      </c>
      <c r="K1553" s="75"/>
      <c r="L1553" s="75"/>
      <c r="M1553" s="75"/>
      <c r="N1553" s="75"/>
      <c r="O1553" s="75"/>
      <c r="P1553" s="75"/>
      <c r="Q1553" s="75"/>
      <c r="R1553" s="75"/>
      <c r="S1553" s="75"/>
      <c r="T1553" s="75"/>
      <c r="U1553" s="75"/>
    </row>
    <row r="1554" spans="1:21">
      <c r="A1554" s="75"/>
      <c r="B1554" s="81" t="str">
        <f t="shared" si="12"/>
        <v>월</v>
      </c>
      <c r="C1554" s="81" t="str">
        <f t="shared" si="13"/>
        <v>26년 5월 5주차</v>
      </c>
      <c r="D1554" s="82">
        <v>46173</v>
      </c>
      <c r="E1554" s="76" t="s">
        <v>58</v>
      </c>
      <c r="F1554" s="83" t="s">
        <v>2</v>
      </c>
      <c r="G1554" s="75" t="s">
        <v>132</v>
      </c>
      <c r="H1554" s="76">
        <v>16</v>
      </c>
      <c r="I1554" s="84">
        <v>0</v>
      </c>
      <c r="J1554" s="85">
        <v>0</v>
      </c>
      <c r="K1554" s="75"/>
      <c r="L1554" s="75"/>
      <c r="M1554" s="75"/>
      <c r="N1554" s="75"/>
      <c r="O1554" s="75"/>
      <c r="P1554" s="75"/>
      <c r="Q1554" s="75"/>
      <c r="R1554" s="75"/>
      <c r="S1554" s="75"/>
      <c r="T1554" s="75"/>
      <c r="U1554" s="75"/>
    </row>
    <row r="1555" spans="1:21">
      <c r="A1555" s="75"/>
      <c r="B1555" s="81" t="str">
        <f t="shared" si="12"/>
        <v>월</v>
      </c>
      <c r="C1555" s="81" t="str">
        <f t="shared" si="13"/>
        <v>26년 5월 5주차</v>
      </c>
      <c r="D1555" s="82">
        <v>46173</v>
      </c>
      <c r="E1555" s="76" t="s">
        <v>58</v>
      </c>
      <c r="F1555" s="83" t="s">
        <v>2</v>
      </c>
      <c r="G1555" s="75" t="s">
        <v>161</v>
      </c>
      <c r="H1555" s="76">
        <v>7</v>
      </c>
      <c r="I1555" s="84">
        <v>0</v>
      </c>
      <c r="J1555" s="85">
        <v>0</v>
      </c>
      <c r="K1555" s="75"/>
      <c r="L1555" s="75"/>
      <c r="M1555" s="75"/>
      <c r="N1555" s="75"/>
      <c r="O1555" s="75"/>
      <c r="P1555" s="75"/>
      <c r="Q1555" s="75"/>
      <c r="R1555" s="75"/>
      <c r="S1555" s="75"/>
      <c r="T1555" s="75"/>
      <c r="U1555" s="75"/>
    </row>
    <row r="1556" spans="1:21">
      <c r="A1556" s="75"/>
      <c r="B1556" s="81" t="str">
        <f t="shared" si="12"/>
        <v>월</v>
      </c>
      <c r="C1556" s="81" t="str">
        <f t="shared" si="13"/>
        <v>26년 5월 5주차</v>
      </c>
      <c r="D1556" s="82">
        <v>46173</v>
      </c>
      <c r="E1556" s="76" t="s">
        <v>58</v>
      </c>
      <c r="F1556" s="83" t="s">
        <v>2</v>
      </c>
      <c r="G1556" s="75" t="s">
        <v>204</v>
      </c>
      <c r="H1556" s="76">
        <v>1</v>
      </c>
      <c r="I1556" s="84">
        <v>0</v>
      </c>
      <c r="J1556" s="85">
        <v>0</v>
      </c>
      <c r="K1556" s="75"/>
      <c r="L1556" s="75"/>
      <c r="M1556" s="75"/>
      <c r="N1556" s="75"/>
      <c r="O1556" s="75"/>
      <c r="P1556" s="75"/>
      <c r="Q1556" s="75"/>
      <c r="R1556" s="75"/>
      <c r="S1556" s="75"/>
      <c r="T1556" s="75"/>
      <c r="U1556" s="75"/>
    </row>
    <row r="1557" spans="1:21">
      <c r="A1557" s="75"/>
      <c r="B1557" s="81" t="str">
        <f t="shared" si="12"/>
        <v>월</v>
      </c>
      <c r="C1557" s="81" t="str">
        <f t="shared" si="13"/>
        <v>26년 5월 5주차</v>
      </c>
      <c r="D1557" s="82">
        <v>46173</v>
      </c>
      <c r="E1557" s="76" t="s">
        <v>58</v>
      </c>
      <c r="F1557" s="83" t="s">
        <v>2</v>
      </c>
      <c r="G1557" s="75" t="s">
        <v>219</v>
      </c>
      <c r="H1557" s="76">
        <v>1</v>
      </c>
      <c r="I1557" s="84">
        <v>0</v>
      </c>
      <c r="J1557" s="85">
        <v>0</v>
      </c>
      <c r="K1557" s="75"/>
      <c r="L1557" s="75"/>
      <c r="M1557" s="75"/>
      <c r="N1557" s="75"/>
      <c r="O1557" s="75"/>
      <c r="P1557" s="75"/>
      <c r="Q1557" s="75"/>
      <c r="R1557" s="75"/>
      <c r="S1557" s="75"/>
      <c r="T1557" s="75"/>
      <c r="U1557" s="75"/>
    </row>
    <row r="1558" spans="1:21">
      <c r="A1558" s="75"/>
      <c r="B1558" s="81" t="str">
        <f t="shared" si="12"/>
        <v>월</v>
      </c>
      <c r="C1558" s="81" t="str">
        <f t="shared" si="13"/>
        <v>26년 5월 5주차</v>
      </c>
      <c r="D1558" s="82">
        <v>46173</v>
      </c>
      <c r="E1558" s="76" t="s">
        <v>58</v>
      </c>
      <c r="F1558" s="83" t="s">
        <v>2</v>
      </c>
      <c r="G1558" s="75" t="s">
        <v>162</v>
      </c>
      <c r="H1558" s="76">
        <v>1</v>
      </c>
      <c r="I1558" s="84">
        <v>0</v>
      </c>
      <c r="J1558" s="85">
        <v>0</v>
      </c>
      <c r="K1558" s="75"/>
      <c r="L1558" s="75"/>
      <c r="M1558" s="75"/>
      <c r="N1558" s="75"/>
      <c r="O1558" s="75"/>
      <c r="P1558" s="75"/>
      <c r="Q1558" s="75"/>
      <c r="R1558" s="75"/>
      <c r="S1558" s="75"/>
      <c r="T1558" s="75"/>
      <c r="U1558" s="75"/>
    </row>
    <row r="1559" spans="1:21">
      <c r="A1559" s="75"/>
      <c r="B1559" s="81" t="str">
        <f t="shared" si="12"/>
        <v>월</v>
      </c>
      <c r="C1559" s="81" t="str">
        <f t="shared" si="13"/>
        <v>26년 5월 5주차</v>
      </c>
      <c r="D1559" s="82">
        <v>46173</v>
      </c>
      <c r="E1559" s="76" t="s">
        <v>58</v>
      </c>
      <c r="F1559" s="83" t="s">
        <v>2</v>
      </c>
      <c r="G1559" s="75" t="s">
        <v>221</v>
      </c>
      <c r="H1559" s="76">
        <v>1</v>
      </c>
      <c r="I1559" s="84">
        <v>0</v>
      </c>
      <c r="J1559" s="85">
        <v>0</v>
      </c>
      <c r="K1559" s="75"/>
      <c r="L1559" s="75"/>
      <c r="M1559" s="75"/>
      <c r="N1559" s="75"/>
      <c r="O1559" s="75"/>
      <c r="P1559" s="75"/>
      <c r="Q1559" s="75"/>
      <c r="R1559" s="75"/>
      <c r="S1559" s="75"/>
      <c r="T1559" s="75"/>
      <c r="U1559" s="75"/>
    </row>
    <row r="1560" spans="1:21">
      <c r="A1560" s="75"/>
      <c r="B1560" s="81" t="str">
        <f t="shared" si="12"/>
        <v>월</v>
      </c>
      <c r="C1560" s="81" t="str">
        <f t="shared" si="13"/>
        <v>26년 5월 5주차</v>
      </c>
      <c r="D1560" s="82">
        <v>46173</v>
      </c>
      <c r="E1560" s="76" t="s">
        <v>58</v>
      </c>
      <c r="F1560" s="83" t="s">
        <v>2</v>
      </c>
      <c r="G1560" s="75" t="s">
        <v>151</v>
      </c>
      <c r="H1560" s="76">
        <v>1</v>
      </c>
      <c r="I1560" s="84">
        <v>0</v>
      </c>
      <c r="J1560" s="85">
        <v>0</v>
      </c>
      <c r="K1560" s="75"/>
      <c r="L1560" s="75"/>
      <c r="M1560" s="75"/>
      <c r="N1560" s="75"/>
      <c r="O1560" s="75"/>
      <c r="P1560" s="75"/>
      <c r="Q1560" s="75"/>
      <c r="R1560" s="75"/>
      <c r="S1560" s="75"/>
      <c r="T1560" s="75"/>
      <c r="U1560" s="75"/>
    </row>
    <row r="1561" spans="1:21">
      <c r="A1561" s="75"/>
      <c r="B1561" s="81" t="str">
        <f t="shared" si="12"/>
        <v>월</v>
      </c>
      <c r="C1561" s="81" t="str">
        <f t="shared" si="13"/>
        <v>26년 5월 5주차</v>
      </c>
      <c r="D1561" s="82">
        <v>46173</v>
      </c>
      <c r="E1561" s="76" t="s">
        <v>58</v>
      </c>
      <c r="F1561" s="83" t="s">
        <v>2</v>
      </c>
      <c r="G1561" s="75" t="s">
        <v>216</v>
      </c>
      <c r="H1561" s="76">
        <v>4</v>
      </c>
      <c r="I1561" s="84">
        <v>0</v>
      </c>
      <c r="J1561" s="85">
        <v>0</v>
      </c>
      <c r="K1561" s="75"/>
      <c r="L1561" s="75"/>
      <c r="M1561" s="75"/>
      <c r="N1561" s="75"/>
      <c r="O1561" s="75"/>
      <c r="P1561" s="75"/>
      <c r="Q1561" s="75"/>
      <c r="R1561" s="75"/>
      <c r="S1561" s="75"/>
      <c r="T1561" s="75"/>
      <c r="U1561" s="75"/>
    </row>
    <row r="1562" spans="1:21">
      <c r="A1562" s="75"/>
      <c r="B1562" s="81" t="str">
        <f t="shared" si="12"/>
        <v>월</v>
      </c>
      <c r="C1562" s="81" t="str">
        <f t="shared" si="13"/>
        <v>26년 5월 5주차</v>
      </c>
      <c r="D1562" s="82">
        <v>46173</v>
      </c>
      <c r="E1562" s="76" t="s">
        <v>58</v>
      </c>
      <c r="F1562" s="83" t="s">
        <v>2</v>
      </c>
      <c r="G1562" s="75" t="s">
        <v>247</v>
      </c>
      <c r="H1562" s="76">
        <v>2</v>
      </c>
      <c r="I1562" s="84">
        <v>0</v>
      </c>
      <c r="J1562" s="85">
        <v>0</v>
      </c>
      <c r="K1562" s="75"/>
      <c r="L1562" s="75"/>
      <c r="M1562" s="75"/>
      <c r="N1562" s="75"/>
      <c r="O1562" s="75"/>
      <c r="P1562" s="75"/>
      <c r="Q1562" s="75"/>
      <c r="R1562" s="75"/>
      <c r="S1562" s="75"/>
      <c r="T1562" s="75"/>
      <c r="U1562" s="75"/>
    </row>
    <row r="1563" spans="1:21">
      <c r="A1563" s="75"/>
      <c r="B1563" s="81" t="str">
        <f t="shared" si="12"/>
        <v>월</v>
      </c>
      <c r="C1563" s="81" t="str">
        <f t="shared" si="13"/>
        <v>26년 5월 5주차</v>
      </c>
      <c r="D1563" s="82">
        <v>46173</v>
      </c>
      <c r="E1563" s="76" t="s">
        <v>58</v>
      </c>
      <c r="F1563" s="83" t="s">
        <v>2</v>
      </c>
      <c r="G1563" s="75" t="s">
        <v>100</v>
      </c>
      <c r="H1563" s="76">
        <v>5</v>
      </c>
      <c r="I1563" s="84">
        <v>0</v>
      </c>
      <c r="J1563" s="85">
        <v>0</v>
      </c>
      <c r="K1563" s="75"/>
      <c r="L1563" s="75"/>
      <c r="M1563" s="75"/>
      <c r="N1563" s="75"/>
      <c r="O1563" s="75"/>
      <c r="P1563" s="75"/>
      <c r="Q1563" s="75"/>
      <c r="R1563" s="75"/>
      <c r="S1563" s="75"/>
      <c r="T1563" s="75"/>
      <c r="U1563" s="75"/>
    </row>
    <row r="1564" spans="1:21">
      <c r="A1564" s="75"/>
      <c r="B1564" s="81" t="str">
        <f t="shared" si="12"/>
        <v>월</v>
      </c>
      <c r="C1564" s="81" t="str">
        <f t="shared" si="13"/>
        <v>26년 5월 5주차</v>
      </c>
      <c r="D1564" s="82">
        <v>46173</v>
      </c>
      <c r="E1564" s="76" t="s">
        <v>58</v>
      </c>
      <c r="F1564" s="83" t="s">
        <v>2</v>
      </c>
      <c r="G1564" s="75" t="s">
        <v>149</v>
      </c>
      <c r="H1564" s="76">
        <v>5</v>
      </c>
      <c r="I1564" s="84">
        <v>0</v>
      </c>
      <c r="J1564" s="85">
        <v>0</v>
      </c>
      <c r="K1564" s="75"/>
      <c r="L1564" s="75"/>
      <c r="M1564" s="75"/>
      <c r="N1564" s="75"/>
      <c r="O1564" s="75"/>
      <c r="P1564" s="75"/>
      <c r="Q1564" s="75"/>
      <c r="R1564" s="75"/>
      <c r="S1564" s="75"/>
      <c r="T1564" s="75"/>
      <c r="U1564" s="75"/>
    </row>
    <row r="1565" spans="1:21">
      <c r="A1565" s="75"/>
      <c r="B1565" s="81" t="str">
        <f t="shared" si="12"/>
        <v>월</v>
      </c>
      <c r="C1565" s="81" t="str">
        <f t="shared" si="13"/>
        <v>26년 5월 5주차</v>
      </c>
      <c r="D1565" s="82">
        <v>46173</v>
      </c>
      <c r="E1565" s="76" t="s">
        <v>58</v>
      </c>
      <c r="F1565" s="83" t="s">
        <v>2</v>
      </c>
      <c r="G1565" s="75" t="s">
        <v>154</v>
      </c>
      <c r="H1565" s="76">
        <v>0</v>
      </c>
      <c r="I1565" s="84">
        <v>2</v>
      </c>
      <c r="J1565" s="85">
        <v>178000</v>
      </c>
      <c r="K1565" s="75"/>
      <c r="L1565" s="75"/>
      <c r="M1565" s="75"/>
      <c r="N1565" s="75"/>
      <c r="O1565" s="75"/>
      <c r="P1565" s="75"/>
      <c r="Q1565" s="75"/>
      <c r="R1565" s="75"/>
      <c r="S1565" s="75"/>
      <c r="T1565" s="75"/>
      <c r="U1565" s="75"/>
    </row>
    <row r="1566" spans="1:21">
      <c r="A1566" s="75"/>
      <c r="B1566" s="81" t="str">
        <f t="shared" si="12"/>
        <v>월</v>
      </c>
      <c r="C1566" s="81" t="str">
        <f t="shared" si="13"/>
        <v>26년 5월 5주차</v>
      </c>
      <c r="D1566" s="82">
        <v>46173</v>
      </c>
      <c r="E1566" s="76" t="s">
        <v>58</v>
      </c>
      <c r="F1566" s="83" t="s">
        <v>2</v>
      </c>
      <c r="G1566" s="75" t="s">
        <v>115</v>
      </c>
      <c r="H1566" s="76">
        <v>5</v>
      </c>
      <c r="I1566" s="84">
        <v>0</v>
      </c>
      <c r="J1566" s="85">
        <v>0</v>
      </c>
      <c r="K1566" s="75"/>
      <c r="L1566" s="75"/>
      <c r="M1566" s="75"/>
      <c r="N1566" s="75"/>
      <c r="O1566" s="75"/>
      <c r="P1566" s="75"/>
      <c r="Q1566" s="75"/>
      <c r="R1566" s="75"/>
      <c r="S1566" s="75"/>
      <c r="T1566" s="75"/>
      <c r="U1566" s="75"/>
    </row>
    <row r="1567" spans="1:21">
      <c r="A1567" s="75"/>
      <c r="B1567" s="81" t="str">
        <f t="shared" si="12"/>
        <v>월</v>
      </c>
      <c r="C1567" s="81" t="str">
        <f t="shared" si="13"/>
        <v>26년 5월 5주차</v>
      </c>
      <c r="D1567" s="82">
        <v>46173</v>
      </c>
      <c r="E1567" s="76" t="s">
        <v>58</v>
      </c>
      <c r="F1567" s="83" t="s">
        <v>2</v>
      </c>
      <c r="G1567" s="75" t="s">
        <v>109</v>
      </c>
      <c r="H1567" s="76">
        <v>1</v>
      </c>
      <c r="I1567" s="84">
        <v>0</v>
      </c>
      <c r="J1567" s="85">
        <v>0</v>
      </c>
      <c r="K1567" s="75"/>
      <c r="L1567" s="75"/>
      <c r="M1567" s="75"/>
      <c r="N1567" s="75"/>
      <c r="O1567" s="75"/>
      <c r="P1567" s="75"/>
      <c r="Q1567" s="75"/>
      <c r="R1567" s="75"/>
      <c r="S1567" s="75"/>
      <c r="T1567" s="75"/>
      <c r="U1567" s="75"/>
    </row>
    <row r="1568" spans="1:21">
      <c r="A1568" s="75"/>
      <c r="B1568" s="81" t="str">
        <f t="shared" si="12"/>
        <v>월</v>
      </c>
      <c r="C1568" s="81" t="str">
        <f t="shared" si="13"/>
        <v>26년 5월 5주차</v>
      </c>
      <c r="D1568" s="82">
        <v>46173</v>
      </c>
      <c r="E1568" s="76" t="s">
        <v>58</v>
      </c>
      <c r="F1568" s="83" t="s">
        <v>2</v>
      </c>
      <c r="G1568" s="75" t="s">
        <v>224</v>
      </c>
      <c r="H1568" s="76">
        <v>5</v>
      </c>
      <c r="I1568" s="84">
        <v>0</v>
      </c>
      <c r="J1568" s="85">
        <v>0</v>
      </c>
      <c r="K1568" s="75"/>
      <c r="L1568" s="75"/>
      <c r="M1568" s="75"/>
      <c r="N1568" s="75"/>
      <c r="O1568" s="75"/>
      <c r="P1568" s="75"/>
      <c r="Q1568" s="75"/>
      <c r="R1568" s="75"/>
      <c r="S1568" s="75"/>
      <c r="T1568" s="75"/>
      <c r="U1568" s="75"/>
    </row>
    <row r="1569" spans="1:21">
      <c r="A1569" s="75"/>
      <c r="B1569" s="81" t="str">
        <f t="shared" si="12"/>
        <v>월</v>
      </c>
      <c r="C1569" s="81" t="str">
        <f t="shared" si="13"/>
        <v>26년 5월 5주차</v>
      </c>
      <c r="D1569" s="82">
        <v>46173</v>
      </c>
      <c r="E1569" s="76" t="s">
        <v>58</v>
      </c>
      <c r="F1569" s="83" t="s">
        <v>2</v>
      </c>
      <c r="G1569" s="75" t="s">
        <v>255</v>
      </c>
      <c r="H1569" s="76">
        <v>5</v>
      </c>
      <c r="I1569" s="84">
        <v>0</v>
      </c>
      <c r="J1569" s="85">
        <v>0</v>
      </c>
      <c r="K1569" s="75"/>
      <c r="L1569" s="75"/>
      <c r="M1569" s="75"/>
      <c r="N1569" s="75"/>
      <c r="O1569" s="75"/>
      <c r="P1569" s="75"/>
      <c r="Q1569" s="75"/>
      <c r="R1569" s="75"/>
      <c r="S1569" s="75"/>
      <c r="T1569" s="75"/>
      <c r="U1569" s="75"/>
    </row>
    <row r="1570" spans="1:21">
      <c r="A1570" s="75"/>
      <c r="B1570" s="81" t="str">
        <f t="shared" si="12"/>
        <v>월</v>
      </c>
      <c r="C1570" s="81" t="str">
        <f t="shared" si="13"/>
        <v>26년 5월 5주차</v>
      </c>
      <c r="D1570" s="82">
        <v>46173</v>
      </c>
      <c r="E1570" s="76" t="s">
        <v>58</v>
      </c>
      <c r="F1570" s="83" t="s">
        <v>2</v>
      </c>
      <c r="G1570" s="75" t="s">
        <v>101</v>
      </c>
      <c r="H1570" s="76">
        <v>8</v>
      </c>
      <c r="I1570" s="84">
        <v>0</v>
      </c>
      <c r="J1570" s="85">
        <v>0</v>
      </c>
      <c r="K1570" s="75"/>
      <c r="L1570" s="75"/>
      <c r="M1570" s="75"/>
      <c r="N1570" s="75"/>
      <c r="O1570" s="75"/>
      <c r="P1570" s="75"/>
      <c r="Q1570" s="75"/>
      <c r="R1570" s="75"/>
      <c r="S1570" s="75"/>
      <c r="T1570" s="75"/>
      <c r="U1570" s="75"/>
    </row>
    <row r="1571" spans="1:21">
      <c r="A1571" s="75"/>
      <c r="B1571" s="81" t="str">
        <f t="shared" si="12"/>
        <v>월</v>
      </c>
      <c r="C1571" s="81" t="str">
        <f t="shared" si="13"/>
        <v>26년 5월 5주차</v>
      </c>
      <c r="D1571" s="82">
        <v>46173</v>
      </c>
      <c r="E1571" s="76" t="s">
        <v>58</v>
      </c>
      <c r="F1571" s="83" t="s">
        <v>2</v>
      </c>
      <c r="G1571" s="75" t="s">
        <v>117</v>
      </c>
      <c r="H1571" s="76">
        <v>1</v>
      </c>
      <c r="I1571" s="84">
        <v>0</v>
      </c>
      <c r="J1571" s="85">
        <v>0</v>
      </c>
      <c r="K1571" s="75"/>
      <c r="L1571" s="75"/>
      <c r="M1571" s="75"/>
      <c r="N1571" s="75"/>
      <c r="O1571" s="75"/>
      <c r="P1571" s="75"/>
      <c r="Q1571" s="75"/>
      <c r="R1571" s="75"/>
      <c r="S1571" s="75"/>
      <c r="T1571" s="75"/>
      <c r="U1571" s="75"/>
    </row>
    <row r="1572" spans="1:21">
      <c r="A1572" s="75"/>
      <c r="B1572" s="81" t="str">
        <f t="shared" si="12"/>
        <v>월</v>
      </c>
      <c r="C1572" s="81" t="str">
        <f t="shared" si="13"/>
        <v>26년 5월 5주차</v>
      </c>
      <c r="D1572" s="82">
        <v>46173</v>
      </c>
      <c r="E1572" s="76" t="s">
        <v>58</v>
      </c>
      <c r="F1572" s="83" t="s">
        <v>2</v>
      </c>
      <c r="G1572" s="75" t="s">
        <v>156</v>
      </c>
      <c r="H1572" s="76">
        <v>5</v>
      </c>
      <c r="I1572" s="84">
        <v>0</v>
      </c>
      <c r="J1572" s="85">
        <v>0</v>
      </c>
      <c r="K1572" s="75"/>
      <c r="L1572" s="75"/>
      <c r="M1572" s="75"/>
      <c r="N1572" s="75"/>
      <c r="O1572" s="75"/>
      <c r="P1572" s="75"/>
      <c r="Q1572" s="75"/>
      <c r="R1572" s="75"/>
      <c r="S1572" s="75"/>
      <c r="T1572" s="75"/>
      <c r="U1572" s="75"/>
    </row>
    <row r="1573" spans="1:21">
      <c r="A1573" s="75"/>
      <c r="B1573" s="81" t="str">
        <f t="shared" si="12"/>
        <v>월</v>
      </c>
      <c r="C1573" s="81" t="str">
        <f t="shared" si="13"/>
        <v>26년 5월 5주차</v>
      </c>
      <c r="D1573" s="82">
        <v>46173</v>
      </c>
      <c r="E1573" s="76" t="s">
        <v>58</v>
      </c>
      <c r="F1573" s="83" t="s">
        <v>2</v>
      </c>
      <c r="G1573" s="75" t="s">
        <v>167</v>
      </c>
      <c r="H1573" s="76">
        <v>1</v>
      </c>
      <c r="I1573" s="84">
        <v>0</v>
      </c>
      <c r="J1573" s="85">
        <v>0</v>
      </c>
      <c r="K1573" s="75"/>
      <c r="L1573" s="75"/>
      <c r="M1573" s="75"/>
      <c r="N1573" s="75"/>
      <c r="O1573" s="75"/>
      <c r="P1573" s="75"/>
      <c r="Q1573" s="75"/>
      <c r="R1573" s="75"/>
      <c r="S1573" s="75"/>
      <c r="T1573" s="75"/>
      <c r="U1573" s="75"/>
    </row>
    <row r="1574" spans="1:21">
      <c r="A1574" s="75"/>
      <c r="B1574" s="81" t="str">
        <f t="shared" si="12"/>
        <v>월</v>
      </c>
      <c r="C1574" s="81" t="str">
        <f t="shared" si="13"/>
        <v>26년 6월 1주차</v>
      </c>
      <c r="D1574" s="82">
        <v>46174</v>
      </c>
      <c r="E1574" s="76" t="s">
        <v>58</v>
      </c>
      <c r="F1574" s="83" t="s">
        <v>2</v>
      </c>
      <c r="G1574" s="75" t="s">
        <v>211</v>
      </c>
      <c r="H1574" s="76">
        <v>8</v>
      </c>
      <c r="I1574" s="84">
        <v>5</v>
      </c>
      <c r="J1574" s="85">
        <v>195000</v>
      </c>
      <c r="K1574" s="75"/>
      <c r="L1574" s="75"/>
      <c r="M1574" s="75"/>
      <c r="N1574" s="75"/>
      <c r="O1574" s="75"/>
      <c r="P1574" s="75"/>
      <c r="Q1574" s="75"/>
      <c r="R1574" s="75"/>
      <c r="S1574" s="75"/>
      <c r="T1574" s="75"/>
      <c r="U1574" s="75"/>
    </row>
    <row r="1575" spans="1:21">
      <c r="A1575" s="75"/>
      <c r="B1575" s="81" t="str">
        <f t="shared" si="12"/>
        <v>월</v>
      </c>
      <c r="C1575" s="81" t="str">
        <f t="shared" si="13"/>
        <v>26년 6월 1주차</v>
      </c>
      <c r="D1575" s="82">
        <v>46174</v>
      </c>
      <c r="E1575" s="76" t="s">
        <v>58</v>
      </c>
      <c r="F1575" s="83" t="s">
        <v>2</v>
      </c>
      <c r="G1575" s="75" t="s">
        <v>254</v>
      </c>
      <c r="H1575" s="76">
        <v>5</v>
      </c>
      <c r="I1575" s="84">
        <v>4</v>
      </c>
      <c r="J1575" s="85">
        <v>596000</v>
      </c>
      <c r="K1575" s="75"/>
      <c r="L1575" s="75"/>
      <c r="M1575" s="75"/>
      <c r="N1575" s="75"/>
      <c r="O1575" s="75"/>
      <c r="P1575" s="75"/>
      <c r="Q1575" s="75"/>
      <c r="R1575" s="75"/>
      <c r="S1575" s="75"/>
      <c r="T1575" s="75"/>
      <c r="U1575" s="75"/>
    </row>
    <row r="1576" spans="1:21">
      <c r="A1576" s="75"/>
      <c r="B1576" s="81" t="str">
        <f t="shared" si="12"/>
        <v>월</v>
      </c>
      <c r="C1576" s="81" t="str">
        <f t="shared" si="13"/>
        <v>26년 6월 1주차</v>
      </c>
      <c r="D1576" s="82">
        <v>46174</v>
      </c>
      <c r="E1576" s="76" t="s">
        <v>58</v>
      </c>
      <c r="F1576" s="83" t="s">
        <v>2</v>
      </c>
      <c r="G1576" s="75" t="s">
        <v>219</v>
      </c>
      <c r="H1576" s="76">
        <v>2</v>
      </c>
      <c r="I1576" s="84">
        <v>0</v>
      </c>
      <c r="J1576" s="85">
        <v>0</v>
      </c>
      <c r="K1576" s="75"/>
      <c r="L1576" s="75"/>
      <c r="M1576" s="75"/>
      <c r="N1576" s="75"/>
      <c r="O1576" s="75"/>
      <c r="P1576" s="75"/>
      <c r="Q1576" s="75"/>
      <c r="R1576" s="75"/>
      <c r="S1576" s="75"/>
      <c r="T1576" s="75"/>
      <c r="U1576" s="75"/>
    </row>
    <row r="1577" spans="1:21">
      <c r="A1577" s="75"/>
      <c r="B1577" s="81" t="str">
        <f t="shared" si="12"/>
        <v>월</v>
      </c>
      <c r="C1577" s="81" t="str">
        <f t="shared" si="13"/>
        <v>26년 6월 1주차</v>
      </c>
      <c r="D1577" s="82">
        <v>46174</v>
      </c>
      <c r="E1577" s="76" t="s">
        <v>58</v>
      </c>
      <c r="F1577" s="83" t="s">
        <v>2</v>
      </c>
      <c r="G1577" s="75" t="s">
        <v>203</v>
      </c>
      <c r="H1577" s="76">
        <v>1</v>
      </c>
      <c r="I1577" s="84">
        <v>0</v>
      </c>
      <c r="J1577" s="85">
        <v>0</v>
      </c>
      <c r="K1577" s="75"/>
      <c r="L1577" s="75"/>
      <c r="M1577" s="75"/>
      <c r="N1577" s="75"/>
      <c r="O1577" s="75"/>
      <c r="P1577" s="75"/>
      <c r="Q1577" s="75"/>
      <c r="R1577" s="75"/>
      <c r="S1577" s="75"/>
      <c r="T1577" s="75"/>
      <c r="U1577" s="75"/>
    </row>
    <row r="1578" spans="1:21">
      <c r="A1578" s="75"/>
      <c r="B1578" s="81" t="str">
        <f t="shared" si="12"/>
        <v>월</v>
      </c>
      <c r="C1578" s="81" t="str">
        <f t="shared" si="13"/>
        <v>26년 6월 1주차</v>
      </c>
      <c r="D1578" s="82">
        <v>46174</v>
      </c>
      <c r="E1578" s="76" t="s">
        <v>58</v>
      </c>
      <c r="F1578" s="83" t="s">
        <v>2</v>
      </c>
      <c r="G1578" s="75" t="s">
        <v>248</v>
      </c>
      <c r="H1578" s="76">
        <v>5</v>
      </c>
      <c r="I1578" s="84">
        <v>0</v>
      </c>
      <c r="J1578" s="85">
        <v>0</v>
      </c>
      <c r="K1578" s="75"/>
      <c r="L1578" s="75"/>
      <c r="M1578" s="75"/>
      <c r="N1578" s="75"/>
      <c r="O1578" s="75"/>
      <c r="P1578" s="75"/>
      <c r="Q1578" s="75"/>
      <c r="R1578" s="75"/>
      <c r="S1578" s="75"/>
      <c r="T1578" s="75"/>
      <c r="U1578" s="75"/>
    </row>
    <row r="1579" spans="1:21">
      <c r="A1579" s="75"/>
      <c r="B1579" s="81" t="str">
        <f t="shared" si="12"/>
        <v>월</v>
      </c>
      <c r="C1579" s="81" t="str">
        <f t="shared" si="13"/>
        <v>26년 6월 1주차</v>
      </c>
      <c r="D1579" s="82">
        <v>46174</v>
      </c>
      <c r="E1579" s="76" t="s">
        <v>58</v>
      </c>
      <c r="F1579" s="83" t="s">
        <v>2</v>
      </c>
      <c r="G1579" s="75" t="s">
        <v>177</v>
      </c>
      <c r="H1579" s="76">
        <v>1</v>
      </c>
      <c r="I1579" s="84">
        <v>0</v>
      </c>
      <c r="J1579" s="85">
        <v>0</v>
      </c>
      <c r="K1579" s="75"/>
      <c r="L1579" s="75"/>
      <c r="M1579" s="75"/>
      <c r="N1579" s="75"/>
      <c r="O1579" s="75"/>
      <c r="P1579" s="75"/>
      <c r="Q1579" s="75"/>
      <c r="R1579" s="75"/>
      <c r="S1579" s="75"/>
      <c r="T1579" s="75"/>
      <c r="U1579" s="75"/>
    </row>
    <row r="1580" spans="1:21">
      <c r="A1580" s="75"/>
      <c r="B1580" s="81" t="str">
        <f t="shared" si="12"/>
        <v>월</v>
      </c>
      <c r="C1580" s="81" t="str">
        <f t="shared" si="13"/>
        <v>26년 6월 1주차</v>
      </c>
      <c r="D1580" s="82">
        <v>46174</v>
      </c>
      <c r="E1580" s="76" t="s">
        <v>58</v>
      </c>
      <c r="F1580" s="83" t="s">
        <v>2</v>
      </c>
      <c r="G1580" s="75" t="s">
        <v>197</v>
      </c>
      <c r="H1580" s="76">
        <v>1</v>
      </c>
      <c r="I1580" s="84">
        <v>0</v>
      </c>
      <c r="J1580" s="85">
        <v>0</v>
      </c>
      <c r="K1580" s="75"/>
      <c r="L1580" s="75"/>
      <c r="M1580" s="75"/>
      <c r="N1580" s="75"/>
      <c r="O1580" s="75"/>
      <c r="P1580" s="75"/>
      <c r="Q1580" s="75"/>
      <c r="R1580" s="75"/>
      <c r="S1580" s="75"/>
      <c r="T1580" s="75"/>
      <c r="U1580" s="75"/>
    </row>
    <row r="1581" spans="1:21">
      <c r="A1581" s="75"/>
      <c r="B1581" s="81" t="str">
        <f t="shared" si="12"/>
        <v>월</v>
      </c>
      <c r="C1581" s="81" t="str">
        <f t="shared" si="13"/>
        <v>26년 6월 1주차</v>
      </c>
      <c r="D1581" s="82">
        <v>46174</v>
      </c>
      <c r="E1581" s="76" t="s">
        <v>58</v>
      </c>
      <c r="F1581" s="83" t="s">
        <v>2</v>
      </c>
      <c r="G1581" s="75" t="s">
        <v>115</v>
      </c>
      <c r="H1581" s="76">
        <v>5</v>
      </c>
      <c r="I1581" s="84">
        <v>0</v>
      </c>
      <c r="J1581" s="85">
        <v>0</v>
      </c>
      <c r="K1581" s="75"/>
      <c r="L1581" s="75"/>
      <c r="M1581" s="75"/>
      <c r="N1581" s="75"/>
      <c r="O1581" s="75"/>
      <c r="P1581" s="75"/>
      <c r="Q1581" s="75"/>
      <c r="R1581" s="75"/>
      <c r="S1581" s="75"/>
      <c r="T1581" s="75"/>
      <c r="U1581" s="75"/>
    </row>
    <row r="1582" spans="1:21">
      <c r="A1582" s="75"/>
      <c r="B1582" s="81" t="str">
        <f t="shared" si="12"/>
        <v>월</v>
      </c>
      <c r="C1582" s="81" t="str">
        <f t="shared" si="13"/>
        <v>26년 6월 1주차</v>
      </c>
      <c r="D1582" s="82">
        <v>46174</v>
      </c>
      <c r="E1582" s="76" t="s">
        <v>58</v>
      </c>
      <c r="F1582" s="83" t="s">
        <v>2</v>
      </c>
      <c r="G1582" s="75" t="s">
        <v>109</v>
      </c>
      <c r="H1582" s="76">
        <v>1</v>
      </c>
      <c r="I1582" s="84">
        <v>0</v>
      </c>
      <c r="J1582" s="85">
        <v>0</v>
      </c>
      <c r="K1582" s="75"/>
      <c r="L1582" s="75"/>
      <c r="M1582" s="75"/>
      <c r="N1582" s="75"/>
      <c r="O1582" s="75"/>
      <c r="P1582" s="75"/>
      <c r="Q1582" s="75"/>
      <c r="R1582" s="75"/>
      <c r="S1582" s="75"/>
      <c r="T1582" s="75"/>
      <c r="U1582" s="75"/>
    </row>
    <row r="1583" spans="1:21">
      <c r="A1583" s="75"/>
      <c r="B1583" s="81" t="str">
        <f t="shared" si="12"/>
        <v>월</v>
      </c>
      <c r="C1583" s="81" t="str">
        <f t="shared" si="13"/>
        <v>26년 6월 1주차</v>
      </c>
      <c r="D1583" s="82">
        <v>46174</v>
      </c>
      <c r="E1583" s="76" t="s">
        <v>58</v>
      </c>
      <c r="F1583" s="83" t="s">
        <v>2</v>
      </c>
      <c r="G1583" s="75" t="s">
        <v>118</v>
      </c>
      <c r="H1583" s="76">
        <v>2</v>
      </c>
      <c r="I1583" s="84">
        <v>0</v>
      </c>
      <c r="J1583" s="85">
        <v>0</v>
      </c>
      <c r="K1583" s="75"/>
      <c r="L1583" s="75"/>
      <c r="M1583" s="75"/>
      <c r="N1583" s="75"/>
      <c r="O1583" s="75"/>
      <c r="P1583" s="75"/>
      <c r="Q1583" s="75"/>
      <c r="R1583" s="75"/>
      <c r="S1583" s="75"/>
      <c r="T1583" s="75"/>
      <c r="U1583" s="75"/>
    </row>
    <row r="1584" spans="1:21">
      <c r="A1584" s="75"/>
      <c r="B1584" s="81" t="str">
        <f t="shared" si="12"/>
        <v>월</v>
      </c>
      <c r="C1584" s="81" t="str">
        <f t="shared" si="13"/>
        <v>26년 6월 1주차</v>
      </c>
      <c r="D1584" s="82">
        <v>46174</v>
      </c>
      <c r="E1584" s="76" t="s">
        <v>58</v>
      </c>
      <c r="F1584" s="83" t="s">
        <v>2</v>
      </c>
      <c r="G1584" s="75" t="s">
        <v>263</v>
      </c>
      <c r="H1584" s="76">
        <v>5</v>
      </c>
      <c r="I1584" s="84">
        <v>0</v>
      </c>
      <c r="J1584" s="85">
        <v>0</v>
      </c>
      <c r="K1584" s="75"/>
      <c r="L1584" s="75"/>
      <c r="M1584" s="75"/>
      <c r="N1584" s="75"/>
      <c r="O1584" s="75"/>
      <c r="P1584" s="75"/>
      <c r="Q1584" s="75"/>
      <c r="R1584" s="75"/>
      <c r="S1584" s="75"/>
      <c r="T1584" s="75"/>
      <c r="U1584" s="75"/>
    </row>
    <row r="1585" spans="1:21">
      <c r="A1585" s="75"/>
      <c r="B1585" s="81" t="str">
        <f t="shared" si="12"/>
        <v>월</v>
      </c>
      <c r="C1585" s="81" t="str">
        <f t="shared" si="13"/>
        <v>26년 6월 1주차</v>
      </c>
      <c r="D1585" s="82">
        <v>46174</v>
      </c>
      <c r="E1585" s="76" t="s">
        <v>58</v>
      </c>
      <c r="F1585" s="83" t="s">
        <v>2</v>
      </c>
      <c r="G1585" s="75" t="s">
        <v>255</v>
      </c>
      <c r="H1585" s="76">
        <v>2</v>
      </c>
      <c r="I1585" s="84">
        <v>0</v>
      </c>
      <c r="J1585" s="85">
        <v>0</v>
      </c>
      <c r="K1585" s="75"/>
      <c r="L1585" s="75"/>
      <c r="M1585" s="75"/>
      <c r="N1585" s="75"/>
      <c r="O1585" s="75"/>
      <c r="P1585" s="75"/>
      <c r="Q1585" s="75"/>
      <c r="R1585" s="75"/>
      <c r="S1585" s="75"/>
      <c r="T1585" s="75"/>
      <c r="U1585" s="75"/>
    </row>
    <row r="1586" spans="1:21">
      <c r="A1586" s="75"/>
      <c r="B1586" s="81" t="str">
        <f t="shared" si="12"/>
        <v>월</v>
      </c>
      <c r="C1586" s="81" t="str">
        <f t="shared" si="13"/>
        <v>26년 6월 1주차</v>
      </c>
      <c r="D1586" s="82">
        <v>46174</v>
      </c>
      <c r="E1586" s="76" t="s">
        <v>58</v>
      </c>
      <c r="F1586" s="83" t="s">
        <v>2</v>
      </c>
      <c r="G1586" s="75" t="s">
        <v>241</v>
      </c>
      <c r="H1586" s="76">
        <v>2</v>
      </c>
      <c r="I1586" s="84">
        <v>0</v>
      </c>
      <c r="J1586" s="85">
        <v>0</v>
      </c>
      <c r="K1586" s="75"/>
      <c r="L1586" s="75"/>
      <c r="M1586" s="75"/>
      <c r="N1586" s="75"/>
      <c r="O1586" s="75"/>
      <c r="P1586" s="75"/>
      <c r="Q1586" s="75"/>
      <c r="R1586" s="75"/>
      <c r="S1586" s="75"/>
      <c r="T1586" s="75"/>
      <c r="U1586" s="75"/>
    </row>
    <row r="1587" spans="1:21">
      <c r="A1587" s="75"/>
      <c r="B1587" s="81" t="str">
        <f t="shared" si="12"/>
        <v>월</v>
      </c>
      <c r="C1587" s="81" t="str">
        <f t="shared" si="13"/>
        <v>26년 6월 1주차</v>
      </c>
      <c r="D1587" s="82">
        <v>46174</v>
      </c>
      <c r="E1587" s="76" t="s">
        <v>58</v>
      </c>
      <c r="F1587" s="83" t="s">
        <v>2</v>
      </c>
      <c r="G1587" s="75" t="s">
        <v>216</v>
      </c>
      <c r="H1587" s="76">
        <v>8</v>
      </c>
      <c r="I1587" s="84">
        <v>0</v>
      </c>
      <c r="J1587" s="85">
        <v>0</v>
      </c>
      <c r="K1587" s="75"/>
      <c r="L1587" s="75"/>
      <c r="M1587" s="75"/>
      <c r="N1587" s="75"/>
      <c r="O1587" s="75"/>
      <c r="P1587" s="75"/>
      <c r="Q1587" s="75"/>
      <c r="R1587" s="75"/>
      <c r="S1587" s="75"/>
      <c r="T1587" s="75"/>
      <c r="U1587" s="75"/>
    </row>
    <row r="1588" spans="1:21">
      <c r="A1588" s="75"/>
      <c r="B1588" s="81" t="str">
        <f t="shared" si="12"/>
        <v>월</v>
      </c>
      <c r="C1588" s="81" t="str">
        <f t="shared" si="13"/>
        <v>26년 6월 1주차</v>
      </c>
      <c r="D1588" s="82">
        <v>46174</v>
      </c>
      <c r="E1588" s="76" t="s">
        <v>58</v>
      </c>
      <c r="F1588" s="83" t="s">
        <v>2</v>
      </c>
      <c r="G1588" s="75" t="s">
        <v>244</v>
      </c>
      <c r="H1588" s="76">
        <v>5</v>
      </c>
      <c r="I1588" s="84">
        <v>0</v>
      </c>
      <c r="J1588" s="85">
        <v>0</v>
      </c>
      <c r="K1588" s="75"/>
      <c r="L1588" s="75"/>
      <c r="M1588" s="75"/>
      <c r="N1588" s="75"/>
      <c r="O1588" s="75"/>
      <c r="P1588" s="75"/>
      <c r="Q1588" s="75"/>
      <c r="R1588" s="75"/>
      <c r="S1588" s="75"/>
      <c r="T1588" s="75"/>
      <c r="U1588" s="75"/>
    </row>
    <row r="1589" spans="1:21">
      <c r="A1589" s="75"/>
      <c r="B1589" s="81" t="str">
        <f t="shared" si="12"/>
        <v>월</v>
      </c>
      <c r="C1589" s="81" t="str">
        <f t="shared" si="13"/>
        <v>26년 6월 1주차</v>
      </c>
      <c r="D1589" s="82">
        <v>46174</v>
      </c>
      <c r="E1589" s="76" t="s">
        <v>58</v>
      </c>
      <c r="F1589" s="83" t="s">
        <v>2</v>
      </c>
      <c r="G1589" s="75" t="s">
        <v>222</v>
      </c>
      <c r="H1589" s="76">
        <v>2</v>
      </c>
      <c r="I1589" s="84">
        <v>0</v>
      </c>
      <c r="J1589" s="85">
        <v>0</v>
      </c>
      <c r="K1589" s="75"/>
      <c r="L1589" s="75"/>
      <c r="M1589" s="75"/>
      <c r="N1589" s="75"/>
      <c r="O1589" s="75"/>
      <c r="P1589" s="75"/>
      <c r="Q1589" s="75"/>
      <c r="R1589" s="75"/>
      <c r="S1589" s="75"/>
      <c r="T1589" s="75"/>
      <c r="U1589" s="75"/>
    </row>
    <row r="1590" spans="1:21">
      <c r="A1590" s="75"/>
      <c r="B1590" s="81" t="str">
        <f t="shared" si="12"/>
        <v>월</v>
      </c>
      <c r="C1590" s="81" t="str">
        <f t="shared" si="13"/>
        <v>26년 6월 1주차</v>
      </c>
      <c r="D1590" s="82">
        <v>46174</v>
      </c>
      <c r="E1590" s="76" t="s">
        <v>58</v>
      </c>
      <c r="F1590" s="83" t="s">
        <v>2</v>
      </c>
      <c r="G1590" s="75" t="s">
        <v>212</v>
      </c>
      <c r="H1590" s="76">
        <v>6</v>
      </c>
      <c r="I1590" s="84">
        <v>0</v>
      </c>
      <c r="J1590" s="85">
        <v>0</v>
      </c>
      <c r="K1590" s="75"/>
      <c r="L1590" s="75"/>
      <c r="M1590" s="75"/>
      <c r="N1590" s="75"/>
      <c r="O1590" s="75"/>
      <c r="P1590" s="75"/>
      <c r="Q1590" s="75"/>
      <c r="R1590" s="75"/>
      <c r="S1590" s="75"/>
      <c r="T1590" s="75"/>
      <c r="U1590" s="75"/>
    </row>
    <row r="1591" spans="1:21">
      <c r="A1591" s="75"/>
      <c r="B1591" s="81" t="str">
        <f t="shared" si="12"/>
        <v>월</v>
      </c>
      <c r="C1591" s="81" t="str">
        <f t="shared" si="13"/>
        <v>26년 6월 1주차</v>
      </c>
      <c r="D1591" s="82">
        <v>46174</v>
      </c>
      <c r="E1591" s="76" t="s">
        <v>58</v>
      </c>
      <c r="F1591" s="83" t="s">
        <v>2</v>
      </c>
      <c r="G1591" s="75" t="s">
        <v>116</v>
      </c>
      <c r="H1591" s="76">
        <v>5</v>
      </c>
      <c r="I1591" s="84">
        <v>0</v>
      </c>
      <c r="J1591" s="85">
        <v>0</v>
      </c>
      <c r="K1591" s="75"/>
      <c r="L1591" s="75"/>
      <c r="M1591" s="75"/>
      <c r="N1591" s="75"/>
      <c r="O1591" s="75"/>
      <c r="P1591" s="75"/>
      <c r="Q1591" s="75"/>
      <c r="R1591" s="75"/>
      <c r="S1591" s="75"/>
      <c r="T1591" s="75"/>
      <c r="U1591" s="75"/>
    </row>
    <row r="1592" spans="1:21">
      <c r="A1592" s="75"/>
      <c r="B1592" s="81" t="str">
        <f t="shared" si="12"/>
        <v>월</v>
      </c>
      <c r="C1592" s="81" t="str">
        <f t="shared" si="13"/>
        <v>26년 6월 1주차</v>
      </c>
      <c r="D1592" s="82">
        <v>46174</v>
      </c>
      <c r="E1592" s="76" t="s">
        <v>58</v>
      </c>
      <c r="F1592" s="83" t="s">
        <v>2</v>
      </c>
      <c r="G1592" s="75" t="s">
        <v>143</v>
      </c>
      <c r="H1592" s="76">
        <v>3</v>
      </c>
      <c r="I1592" s="84">
        <v>0</v>
      </c>
      <c r="J1592" s="85">
        <v>0</v>
      </c>
      <c r="K1592" s="75"/>
      <c r="L1592" s="75"/>
      <c r="M1592" s="75"/>
      <c r="N1592" s="75"/>
      <c r="O1592" s="75"/>
      <c r="P1592" s="75"/>
      <c r="Q1592" s="75"/>
      <c r="R1592" s="75"/>
      <c r="S1592" s="75"/>
      <c r="T1592" s="75"/>
      <c r="U1592" s="75"/>
    </row>
    <row r="1593" spans="1:21">
      <c r="A1593" s="75"/>
      <c r="B1593" s="81" t="str">
        <f t="shared" si="12"/>
        <v>월</v>
      </c>
      <c r="C1593" s="81" t="str">
        <f t="shared" si="13"/>
        <v>26년 6월 1주차</v>
      </c>
      <c r="D1593" s="82">
        <v>46174</v>
      </c>
      <c r="E1593" s="76" t="s">
        <v>58</v>
      </c>
      <c r="F1593" s="83" t="s">
        <v>2</v>
      </c>
      <c r="G1593" s="75" t="s">
        <v>156</v>
      </c>
      <c r="H1593" s="76">
        <v>10</v>
      </c>
      <c r="I1593" s="84">
        <v>4</v>
      </c>
      <c r="J1593" s="85">
        <v>476000</v>
      </c>
      <c r="K1593" s="75"/>
      <c r="L1593" s="75"/>
      <c r="M1593" s="75"/>
      <c r="N1593" s="75"/>
      <c r="O1593" s="75"/>
      <c r="P1593" s="75"/>
      <c r="Q1593" s="75"/>
      <c r="R1593" s="75"/>
      <c r="S1593" s="75"/>
      <c r="T1593" s="75"/>
      <c r="U1593" s="75"/>
    </row>
    <row r="1594" spans="1:21">
      <c r="A1594" s="75"/>
      <c r="B1594" s="81" t="str">
        <f t="shared" si="12"/>
        <v>월</v>
      </c>
      <c r="C1594" s="81" t="str">
        <f t="shared" si="13"/>
        <v>26년 6월 1주차</v>
      </c>
      <c r="D1594" s="82">
        <v>46174</v>
      </c>
      <c r="E1594" s="76" t="s">
        <v>58</v>
      </c>
      <c r="F1594" s="83" t="s">
        <v>2</v>
      </c>
      <c r="G1594" s="75" t="s">
        <v>204</v>
      </c>
      <c r="H1594" s="76">
        <v>2</v>
      </c>
      <c r="I1594" s="84">
        <v>0</v>
      </c>
      <c r="J1594" s="85">
        <v>0</v>
      </c>
      <c r="K1594" s="75"/>
      <c r="L1594" s="75"/>
      <c r="M1594" s="75"/>
      <c r="N1594" s="75"/>
      <c r="O1594" s="75"/>
      <c r="P1594" s="75"/>
      <c r="Q1594" s="75"/>
      <c r="R1594" s="75"/>
      <c r="S1594" s="75"/>
      <c r="T1594" s="75"/>
      <c r="U1594" s="75"/>
    </row>
    <row r="1595" spans="1:21">
      <c r="A1595" s="75"/>
      <c r="B1595" s="81" t="str">
        <f t="shared" si="12"/>
        <v>월</v>
      </c>
      <c r="C1595" s="81" t="str">
        <f t="shared" si="13"/>
        <v>26년 6월 1주차</v>
      </c>
      <c r="D1595" s="82">
        <v>46174</v>
      </c>
      <c r="E1595" s="76" t="s">
        <v>58</v>
      </c>
      <c r="F1595" s="83" t="s">
        <v>2</v>
      </c>
      <c r="G1595" s="75" t="s">
        <v>173</v>
      </c>
      <c r="H1595" s="76">
        <v>8</v>
      </c>
      <c r="I1595" s="84">
        <v>0</v>
      </c>
      <c r="J1595" s="85">
        <v>0</v>
      </c>
      <c r="K1595" s="75"/>
      <c r="L1595" s="75"/>
      <c r="M1595" s="75"/>
      <c r="N1595" s="75"/>
      <c r="O1595" s="75"/>
      <c r="P1595" s="75"/>
      <c r="Q1595" s="75"/>
      <c r="R1595" s="75"/>
      <c r="S1595" s="75"/>
      <c r="T1595" s="75"/>
      <c r="U1595" s="75"/>
    </row>
    <row r="1596" spans="1:21">
      <c r="A1596" s="75"/>
      <c r="B1596" s="81" t="str">
        <f t="shared" si="12"/>
        <v>월</v>
      </c>
      <c r="C1596" s="81" t="str">
        <f t="shared" si="13"/>
        <v>26년 6월 1주차</v>
      </c>
      <c r="D1596" s="82">
        <v>46174</v>
      </c>
      <c r="E1596" s="76" t="s">
        <v>58</v>
      </c>
      <c r="F1596" s="83" t="s">
        <v>2</v>
      </c>
      <c r="G1596" s="75" t="s">
        <v>103</v>
      </c>
      <c r="H1596" s="76">
        <v>5</v>
      </c>
      <c r="I1596" s="84">
        <v>1</v>
      </c>
      <c r="J1596" s="85">
        <v>86400</v>
      </c>
      <c r="K1596" s="75"/>
      <c r="L1596" s="75"/>
      <c r="M1596" s="75"/>
      <c r="N1596" s="75"/>
      <c r="O1596" s="75"/>
      <c r="P1596" s="75"/>
      <c r="Q1596" s="75"/>
      <c r="R1596" s="75"/>
      <c r="S1596" s="75"/>
      <c r="T1596" s="75"/>
      <c r="U1596" s="75"/>
    </row>
    <row r="1597" spans="1:21">
      <c r="A1597" s="75"/>
      <c r="B1597" s="81" t="str">
        <f t="shared" si="12"/>
        <v>월</v>
      </c>
      <c r="C1597" s="81" t="str">
        <f t="shared" si="13"/>
        <v>26년 6월 1주차</v>
      </c>
      <c r="D1597" s="82">
        <v>46174</v>
      </c>
      <c r="E1597" s="76" t="s">
        <v>58</v>
      </c>
      <c r="F1597" s="83" t="s">
        <v>2</v>
      </c>
      <c r="G1597" s="75" t="s">
        <v>101</v>
      </c>
      <c r="H1597" s="76">
        <v>0</v>
      </c>
      <c r="I1597" s="84">
        <v>1</v>
      </c>
      <c r="J1597" s="85">
        <v>116100</v>
      </c>
      <c r="K1597" s="75"/>
      <c r="L1597" s="75"/>
      <c r="M1597" s="75"/>
      <c r="N1597" s="75"/>
      <c r="O1597" s="75"/>
      <c r="P1597" s="75"/>
      <c r="Q1597" s="75"/>
      <c r="R1597" s="75"/>
      <c r="S1597" s="75"/>
      <c r="T1597" s="75"/>
      <c r="U1597" s="75"/>
    </row>
    <row r="1598" spans="1:21">
      <c r="A1598" s="75"/>
      <c r="B1598" s="81" t="str">
        <f t="shared" si="12"/>
        <v>월</v>
      </c>
      <c r="C1598" s="81" t="str">
        <f t="shared" si="13"/>
        <v>26년 6월 1주차</v>
      </c>
      <c r="D1598" s="82">
        <v>46174</v>
      </c>
      <c r="E1598" s="76" t="s">
        <v>58</v>
      </c>
      <c r="F1598" s="83" t="s">
        <v>2</v>
      </c>
      <c r="G1598" s="75" t="s">
        <v>108</v>
      </c>
      <c r="H1598" s="76">
        <v>0</v>
      </c>
      <c r="I1598" s="84">
        <v>3</v>
      </c>
      <c r="J1598" s="85">
        <v>456300</v>
      </c>
      <c r="K1598" s="75"/>
      <c r="L1598" s="75"/>
      <c r="M1598" s="75"/>
      <c r="N1598" s="75"/>
      <c r="O1598" s="75"/>
      <c r="P1598" s="75"/>
      <c r="Q1598" s="75"/>
      <c r="R1598" s="75"/>
      <c r="S1598" s="75"/>
      <c r="T1598" s="75"/>
      <c r="U1598" s="75"/>
    </row>
    <row r="1599" spans="1:21">
      <c r="A1599" s="75"/>
      <c r="B1599" s="81" t="str">
        <f t="shared" si="12"/>
        <v>월</v>
      </c>
      <c r="C1599" s="81" t="str">
        <f t="shared" si="13"/>
        <v>26년 6월 1주차</v>
      </c>
      <c r="D1599" s="82">
        <v>46174</v>
      </c>
      <c r="E1599" s="76" t="s">
        <v>58</v>
      </c>
      <c r="F1599" s="83" t="s">
        <v>2</v>
      </c>
      <c r="G1599" s="75" t="s">
        <v>257</v>
      </c>
      <c r="H1599" s="76">
        <v>0</v>
      </c>
      <c r="I1599" s="84">
        <v>1</v>
      </c>
      <c r="J1599" s="85">
        <v>139000</v>
      </c>
      <c r="K1599" s="75"/>
      <c r="L1599" s="75"/>
      <c r="M1599" s="75"/>
      <c r="N1599" s="75"/>
      <c r="O1599" s="75"/>
      <c r="P1599" s="75"/>
      <c r="Q1599" s="75"/>
      <c r="R1599" s="75"/>
      <c r="S1599" s="75"/>
      <c r="T1599" s="75"/>
      <c r="U1599" s="75"/>
    </row>
    <row r="1600" spans="1:21">
      <c r="A1600" s="75"/>
      <c r="B1600" s="81" t="str">
        <f t="shared" si="12"/>
        <v>월</v>
      </c>
      <c r="C1600" s="81" t="str">
        <f t="shared" si="13"/>
        <v>26년 6월 1주차</v>
      </c>
      <c r="D1600" s="82">
        <v>46174</v>
      </c>
      <c r="E1600" s="76" t="s">
        <v>58</v>
      </c>
      <c r="F1600" s="83" t="s">
        <v>2</v>
      </c>
      <c r="G1600" s="75" t="s">
        <v>182</v>
      </c>
      <c r="H1600" s="76">
        <v>1</v>
      </c>
      <c r="I1600" s="84">
        <v>0</v>
      </c>
      <c r="J1600" s="85">
        <v>0</v>
      </c>
      <c r="K1600" s="75"/>
      <c r="L1600" s="75"/>
      <c r="M1600" s="75"/>
      <c r="N1600" s="75"/>
      <c r="O1600" s="75"/>
      <c r="P1600" s="75"/>
      <c r="Q1600" s="75"/>
      <c r="R1600" s="75"/>
      <c r="S1600" s="75"/>
      <c r="T1600" s="75"/>
      <c r="U1600" s="75"/>
    </row>
    <row r="1601" spans="1:21">
      <c r="A1601" s="75"/>
      <c r="B1601" s="81" t="str">
        <f t="shared" si="12"/>
        <v>월</v>
      </c>
      <c r="C1601" s="81" t="str">
        <f t="shared" si="13"/>
        <v>26년 6월 1주차</v>
      </c>
      <c r="D1601" s="82">
        <v>46174</v>
      </c>
      <c r="E1601" s="76" t="s">
        <v>58</v>
      </c>
      <c r="F1601" s="83" t="s">
        <v>2</v>
      </c>
      <c r="G1601" s="75" t="s">
        <v>88</v>
      </c>
      <c r="H1601" s="76">
        <v>5</v>
      </c>
      <c r="I1601" s="84">
        <v>0</v>
      </c>
      <c r="J1601" s="85">
        <v>0</v>
      </c>
      <c r="K1601" s="75"/>
      <c r="L1601" s="75"/>
      <c r="M1601" s="75"/>
      <c r="N1601" s="75"/>
      <c r="O1601" s="75"/>
      <c r="P1601" s="75"/>
      <c r="Q1601" s="75"/>
      <c r="R1601" s="75"/>
      <c r="S1601" s="75"/>
      <c r="T1601" s="75"/>
      <c r="U1601" s="75"/>
    </row>
    <row r="1602" spans="1:21">
      <c r="A1602" s="75"/>
      <c r="B1602" s="81" t="str">
        <f t="shared" si="12"/>
        <v>월</v>
      </c>
      <c r="C1602" s="81" t="str">
        <f t="shared" si="13"/>
        <v>26년 6월 1주차</v>
      </c>
      <c r="D1602" s="82">
        <v>46174</v>
      </c>
      <c r="E1602" s="76" t="s">
        <v>58</v>
      </c>
      <c r="F1602" s="83" t="s">
        <v>2</v>
      </c>
      <c r="G1602" s="75" t="s">
        <v>95</v>
      </c>
      <c r="H1602" s="76">
        <v>2</v>
      </c>
      <c r="I1602" s="84">
        <v>0</v>
      </c>
      <c r="J1602" s="85">
        <v>0</v>
      </c>
      <c r="K1602" s="75"/>
      <c r="L1602" s="75"/>
      <c r="M1602" s="75"/>
      <c r="N1602" s="75"/>
      <c r="O1602" s="75"/>
      <c r="P1602" s="75"/>
      <c r="Q1602" s="75"/>
      <c r="R1602" s="75"/>
      <c r="S1602" s="75"/>
      <c r="T1602" s="75"/>
      <c r="U1602" s="75"/>
    </row>
    <row r="1603" spans="1:21">
      <c r="A1603" s="75"/>
      <c r="B1603" s="81" t="str">
        <f t="shared" si="12"/>
        <v>월</v>
      </c>
      <c r="C1603" s="81" t="str">
        <f t="shared" si="13"/>
        <v>26년 6월 1주차</v>
      </c>
      <c r="D1603" s="82">
        <v>46174</v>
      </c>
      <c r="E1603" s="76" t="s">
        <v>58</v>
      </c>
      <c r="F1603" s="83" t="s">
        <v>2</v>
      </c>
      <c r="G1603" s="75" t="s">
        <v>192</v>
      </c>
      <c r="H1603" s="76">
        <v>1</v>
      </c>
      <c r="I1603" s="84">
        <v>0</v>
      </c>
      <c r="J1603" s="85">
        <v>0</v>
      </c>
      <c r="K1603" s="75"/>
      <c r="L1603" s="75"/>
      <c r="M1603" s="75"/>
      <c r="N1603" s="75"/>
      <c r="O1603" s="75"/>
      <c r="P1603" s="75"/>
      <c r="Q1603" s="75"/>
      <c r="R1603" s="75"/>
      <c r="S1603" s="75"/>
      <c r="T1603" s="75"/>
      <c r="U1603" s="75"/>
    </row>
    <row r="1604" spans="1:21">
      <c r="A1604" s="75"/>
      <c r="B1604" s="81" t="str">
        <f t="shared" si="12"/>
        <v>월</v>
      </c>
      <c r="C1604" s="81" t="str">
        <f t="shared" si="13"/>
        <v>26년 6월 1주차</v>
      </c>
      <c r="D1604" s="82">
        <v>46174</v>
      </c>
      <c r="E1604" s="76" t="s">
        <v>58</v>
      </c>
      <c r="F1604" s="83" t="s">
        <v>2</v>
      </c>
      <c r="G1604" s="75" t="s">
        <v>199</v>
      </c>
      <c r="H1604" s="76">
        <v>10</v>
      </c>
      <c r="I1604" s="84">
        <v>0</v>
      </c>
      <c r="J1604" s="85">
        <v>0</v>
      </c>
      <c r="K1604" s="75"/>
      <c r="L1604" s="75"/>
      <c r="M1604" s="75"/>
      <c r="N1604" s="75"/>
      <c r="O1604" s="75"/>
      <c r="P1604" s="75"/>
      <c r="Q1604" s="75"/>
      <c r="R1604" s="75"/>
      <c r="S1604" s="75"/>
      <c r="T1604" s="75"/>
      <c r="U1604" s="75"/>
    </row>
    <row r="1605" spans="1:21">
      <c r="A1605" s="75"/>
      <c r="B1605" s="81" t="str">
        <f t="shared" si="12"/>
        <v>월</v>
      </c>
      <c r="C1605" s="81" t="str">
        <f t="shared" si="13"/>
        <v>26년 6월 1주차</v>
      </c>
      <c r="D1605" s="82">
        <v>46174</v>
      </c>
      <c r="E1605" s="76" t="s">
        <v>58</v>
      </c>
      <c r="F1605" s="83" t="s">
        <v>2</v>
      </c>
      <c r="G1605" s="75" t="s">
        <v>252</v>
      </c>
      <c r="H1605" s="76">
        <v>1</v>
      </c>
      <c r="I1605" s="84">
        <v>0</v>
      </c>
      <c r="J1605" s="85">
        <v>0</v>
      </c>
      <c r="K1605" s="75"/>
      <c r="L1605" s="75"/>
      <c r="M1605" s="75"/>
      <c r="N1605" s="75"/>
      <c r="O1605" s="75"/>
      <c r="P1605" s="75"/>
      <c r="Q1605" s="75"/>
      <c r="R1605" s="75"/>
      <c r="S1605" s="75"/>
      <c r="T1605" s="75"/>
      <c r="U1605" s="75"/>
    </row>
    <row r="1606" spans="1:21">
      <c r="A1606" s="75"/>
      <c r="B1606" s="81" t="str">
        <f t="shared" si="12"/>
        <v>월</v>
      </c>
      <c r="C1606" s="81" t="str">
        <f t="shared" si="13"/>
        <v>26년 6월 1주차</v>
      </c>
      <c r="D1606" s="82">
        <v>46174</v>
      </c>
      <c r="E1606" s="76" t="s">
        <v>58</v>
      </c>
      <c r="F1606" s="83" t="s">
        <v>2</v>
      </c>
      <c r="G1606" s="75" t="s">
        <v>198</v>
      </c>
      <c r="H1606" s="76">
        <v>5</v>
      </c>
      <c r="I1606" s="84">
        <v>0</v>
      </c>
      <c r="J1606" s="85">
        <v>0</v>
      </c>
      <c r="K1606" s="75"/>
      <c r="L1606" s="75"/>
      <c r="M1606" s="75"/>
      <c r="N1606" s="75"/>
      <c r="O1606" s="75"/>
      <c r="P1606" s="75"/>
      <c r="Q1606" s="75"/>
      <c r="R1606" s="75"/>
      <c r="S1606" s="75"/>
      <c r="T1606" s="75"/>
      <c r="U1606" s="75"/>
    </row>
    <row r="1607" spans="1:21">
      <c r="A1607" s="75"/>
      <c r="B1607" s="81" t="str">
        <f t="shared" si="12"/>
        <v>월</v>
      </c>
      <c r="C1607" s="81" t="str">
        <f t="shared" si="13"/>
        <v>26년 6월 1주차</v>
      </c>
      <c r="D1607" s="82">
        <v>46174</v>
      </c>
      <c r="E1607" s="76" t="s">
        <v>58</v>
      </c>
      <c r="F1607" s="83" t="s">
        <v>2</v>
      </c>
      <c r="G1607" s="75" t="s">
        <v>90</v>
      </c>
      <c r="H1607" s="76">
        <v>5</v>
      </c>
      <c r="I1607" s="84">
        <v>0</v>
      </c>
      <c r="J1607" s="85">
        <v>0</v>
      </c>
      <c r="K1607" s="75"/>
      <c r="L1607" s="75"/>
      <c r="M1607" s="75"/>
      <c r="N1607" s="75"/>
      <c r="O1607" s="75"/>
      <c r="P1607" s="75"/>
      <c r="Q1607" s="75"/>
      <c r="R1607" s="75"/>
      <c r="S1607" s="75"/>
      <c r="T1607" s="75"/>
      <c r="U1607" s="75"/>
    </row>
    <row r="1608" spans="1:21">
      <c r="A1608" s="75"/>
      <c r="B1608" s="81" t="str">
        <f t="shared" si="12"/>
        <v>월</v>
      </c>
      <c r="C1608" s="81" t="str">
        <f t="shared" si="13"/>
        <v>26년 6월 1주차</v>
      </c>
      <c r="D1608" s="82">
        <v>46174</v>
      </c>
      <c r="E1608" s="76" t="s">
        <v>58</v>
      </c>
      <c r="F1608" s="83" t="s">
        <v>2</v>
      </c>
      <c r="G1608" s="75" t="s">
        <v>97</v>
      </c>
      <c r="H1608" s="76">
        <v>1</v>
      </c>
      <c r="I1608" s="84">
        <v>0</v>
      </c>
      <c r="J1608" s="85">
        <v>0</v>
      </c>
      <c r="K1608" s="75"/>
      <c r="L1608" s="75"/>
      <c r="M1608" s="75"/>
      <c r="N1608" s="75"/>
      <c r="O1608" s="75"/>
      <c r="P1608" s="75"/>
      <c r="Q1608" s="75"/>
      <c r="R1608" s="75"/>
      <c r="S1608" s="75"/>
      <c r="T1608" s="75"/>
      <c r="U1608" s="75"/>
    </row>
    <row r="1609" spans="1:21">
      <c r="A1609" s="75"/>
      <c r="B1609" s="81" t="str">
        <f t="shared" si="12"/>
        <v>월</v>
      </c>
      <c r="C1609" s="81" t="str">
        <f t="shared" si="13"/>
        <v>26년 6월 1주차</v>
      </c>
      <c r="D1609" s="82">
        <v>46174</v>
      </c>
      <c r="E1609" s="76" t="s">
        <v>58</v>
      </c>
      <c r="F1609" s="83" t="s">
        <v>2</v>
      </c>
      <c r="G1609" s="75" t="s">
        <v>100</v>
      </c>
      <c r="H1609" s="76">
        <v>1</v>
      </c>
      <c r="I1609" s="84">
        <v>0</v>
      </c>
      <c r="J1609" s="85">
        <v>0</v>
      </c>
      <c r="K1609" s="75"/>
      <c r="L1609" s="75"/>
      <c r="M1609" s="75"/>
      <c r="N1609" s="75"/>
      <c r="O1609" s="75"/>
      <c r="P1609" s="75"/>
      <c r="Q1609" s="75"/>
      <c r="R1609" s="75"/>
      <c r="S1609" s="75"/>
      <c r="T1609" s="75"/>
      <c r="U1609" s="75"/>
    </row>
    <row r="1610" spans="1:21">
      <c r="A1610" s="75"/>
      <c r="B1610" s="81" t="str">
        <f t="shared" si="12"/>
        <v>월</v>
      </c>
      <c r="C1610" s="81" t="str">
        <f t="shared" si="13"/>
        <v>26년 6월 1주차</v>
      </c>
      <c r="D1610" s="82">
        <v>46174</v>
      </c>
      <c r="E1610" s="76" t="s">
        <v>58</v>
      </c>
      <c r="F1610" s="83" t="s">
        <v>2</v>
      </c>
      <c r="G1610" s="75" t="s">
        <v>132</v>
      </c>
      <c r="H1610" s="76">
        <v>1</v>
      </c>
      <c r="I1610" s="84">
        <v>0</v>
      </c>
      <c r="J1610" s="85">
        <v>0</v>
      </c>
      <c r="K1610" s="75"/>
      <c r="L1610" s="75"/>
      <c r="M1610" s="75"/>
      <c r="N1610" s="75"/>
      <c r="O1610" s="75"/>
      <c r="P1610" s="75"/>
      <c r="Q1610" s="75"/>
      <c r="R1610" s="75"/>
      <c r="S1610" s="75"/>
      <c r="T1610" s="75"/>
      <c r="U1610" s="75"/>
    </row>
    <row r="1611" spans="1:21">
      <c r="A1611" s="75"/>
      <c r="B1611" s="81" t="str">
        <f t="shared" si="12"/>
        <v>월</v>
      </c>
      <c r="C1611" s="81" t="str">
        <f t="shared" si="13"/>
        <v>26년 6월 1주차</v>
      </c>
      <c r="D1611" s="82">
        <v>46175</v>
      </c>
      <c r="E1611" s="76" t="s">
        <v>58</v>
      </c>
      <c r="F1611" s="83" t="s">
        <v>2</v>
      </c>
      <c r="G1611" s="75" t="s">
        <v>211</v>
      </c>
      <c r="H1611" s="76">
        <v>6</v>
      </c>
      <c r="I1611" s="84">
        <v>3</v>
      </c>
      <c r="J1611" s="85">
        <v>117000</v>
      </c>
      <c r="K1611" s="75"/>
      <c r="L1611" s="75"/>
      <c r="M1611" s="75"/>
      <c r="N1611" s="75"/>
      <c r="O1611" s="75"/>
      <c r="P1611" s="75"/>
      <c r="Q1611" s="75"/>
      <c r="R1611" s="75"/>
      <c r="S1611" s="75"/>
      <c r="T1611" s="75"/>
      <c r="U1611" s="75"/>
    </row>
    <row r="1612" spans="1:21">
      <c r="A1612" s="75"/>
      <c r="B1612" s="81" t="str">
        <f t="shared" si="12"/>
        <v>월</v>
      </c>
      <c r="C1612" s="81" t="str">
        <f t="shared" si="13"/>
        <v>26년 6월 1주차</v>
      </c>
      <c r="D1612" s="82">
        <v>46175</v>
      </c>
      <c r="E1612" s="76" t="s">
        <v>58</v>
      </c>
      <c r="F1612" s="83" t="s">
        <v>2</v>
      </c>
      <c r="G1612" s="75" t="s">
        <v>167</v>
      </c>
      <c r="H1612" s="76">
        <v>7</v>
      </c>
      <c r="I1612" s="84">
        <v>0</v>
      </c>
      <c r="J1612" s="85">
        <v>0</v>
      </c>
      <c r="K1612" s="75"/>
      <c r="L1612" s="75"/>
      <c r="M1612" s="75"/>
      <c r="N1612" s="75"/>
      <c r="O1612" s="75"/>
      <c r="P1612" s="75"/>
      <c r="Q1612" s="75"/>
      <c r="R1612" s="75"/>
      <c r="S1612" s="75"/>
      <c r="T1612" s="75"/>
      <c r="U1612" s="75"/>
    </row>
    <row r="1613" spans="1:21">
      <c r="A1613" s="75"/>
      <c r="B1613" s="81" t="str">
        <f t="shared" si="12"/>
        <v>월</v>
      </c>
      <c r="C1613" s="81" t="str">
        <f t="shared" si="13"/>
        <v>26년 6월 1주차</v>
      </c>
      <c r="D1613" s="82">
        <v>46175</v>
      </c>
      <c r="E1613" s="76" t="s">
        <v>58</v>
      </c>
      <c r="F1613" s="83" t="s">
        <v>2</v>
      </c>
      <c r="G1613" s="75" t="s">
        <v>114</v>
      </c>
      <c r="H1613" s="76">
        <v>5</v>
      </c>
      <c r="I1613" s="84">
        <v>0</v>
      </c>
      <c r="J1613" s="85">
        <v>0</v>
      </c>
      <c r="K1613" s="75"/>
      <c r="L1613" s="75"/>
      <c r="M1613" s="75"/>
      <c r="N1613" s="75"/>
      <c r="O1613" s="75"/>
      <c r="P1613" s="75"/>
      <c r="Q1613" s="75"/>
      <c r="R1613" s="75"/>
      <c r="S1613" s="75"/>
      <c r="T1613" s="75"/>
      <c r="U1613" s="75"/>
    </row>
    <row r="1614" spans="1:21">
      <c r="A1614" s="75"/>
      <c r="B1614" s="81" t="str">
        <f t="shared" si="12"/>
        <v>월</v>
      </c>
      <c r="C1614" s="81" t="str">
        <f t="shared" si="13"/>
        <v>26년 6월 1주차</v>
      </c>
      <c r="D1614" s="82">
        <v>46175</v>
      </c>
      <c r="E1614" s="76" t="s">
        <v>58</v>
      </c>
      <c r="F1614" s="83" t="s">
        <v>2</v>
      </c>
      <c r="G1614" s="75" t="s">
        <v>224</v>
      </c>
      <c r="H1614" s="76">
        <v>5</v>
      </c>
      <c r="I1614" s="84">
        <v>0</v>
      </c>
      <c r="J1614" s="85">
        <v>0</v>
      </c>
      <c r="K1614" s="75"/>
      <c r="L1614" s="75"/>
      <c r="M1614" s="75"/>
      <c r="N1614" s="75"/>
      <c r="O1614" s="75"/>
      <c r="P1614" s="75"/>
      <c r="Q1614" s="75"/>
      <c r="R1614" s="75"/>
      <c r="S1614" s="75"/>
      <c r="T1614" s="75"/>
      <c r="U1614" s="75"/>
    </row>
    <row r="1615" spans="1:21">
      <c r="A1615" s="75"/>
      <c r="B1615" s="81" t="str">
        <f t="shared" si="12"/>
        <v>월</v>
      </c>
      <c r="C1615" s="81" t="str">
        <f t="shared" si="13"/>
        <v>26년 6월 1주차</v>
      </c>
      <c r="D1615" s="82">
        <v>46175</v>
      </c>
      <c r="E1615" s="76" t="s">
        <v>58</v>
      </c>
      <c r="F1615" s="83" t="s">
        <v>2</v>
      </c>
      <c r="G1615" s="75" t="s">
        <v>202</v>
      </c>
      <c r="H1615" s="76">
        <v>2</v>
      </c>
      <c r="I1615" s="84">
        <v>0</v>
      </c>
      <c r="J1615" s="85">
        <v>0</v>
      </c>
      <c r="K1615" s="75"/>
      <c r="L1615" s="75"/>
      <c r="M1615" s="75"/>
      <c r="N1615" s="75"/>
      <c r="O1615" s="75"/>
      <c r="P1615" s="75"/>
      <c r="Q1615" s="75"/>
      <c r="R1615" s="75"/>
      <c r="S1615" s="75"/>
      <c r="T1615" s="75"/>
      <c r="U1615" s="75"/>
    </row>
    <row r="1616" spans="1:21">
      <c r="A1616" s="75"/>
      <c r="B1616" s="81" t="str">
        <f t="shared" si="12"/>
        <v>월</v>
      </c>
      <c r="C1616" s="81" t="str">
        <f t="shared" si="13"/>
        <v>26년 6월 1주차</v>
      </c>
      <c r="D1616" s="82">
        <v>46175</v>
      </c>
      <c r="E1616" s="76" t="s">
        <v>58</v>
      </c>
      <c r="F1616" s="83" t="s">
        <v>2</v>
      </c>
      <c r="G1616" s="75" t="s">
        <v>199</v>
      </c>
      <c r="H1616" s="76">
        <v>5</v>
      </c>
      <c r="I1616" s="84">
        <v>0</v>
      </c>
      <c r="J1616" s="85">
        <v>0</v>
      </c>
      <c r="K1616" s="75"/>
      <c r="L1616" s="75"/>
      <c r="M1616" s="75"/>
      <c r="N1616" s="75"/>
      <c r="O1616" s="75"/>
      <c r="P1616" s="75"/>
      <c r="Q1616" s="75"/>
      <c r="R1616" s="75"/>
      <c r="S1616" s="75"/>
      <c r="T1616" s="75"/>
      <c r="U1616" s="75"/>
    </row>
    <row r="1617" spans="1:21">
      <c r="A1617" s="75"/>
      <c r="B1617" s="81" t="str">
        <f t="shared" si="12"/>
        <v>월</v>
      </c>
      <c r="C1617" s="81" t="str">
        <f t="shared" si="13"/>
        <v>26년 6월 1주차</v>
      </c>
      <c r="D1617" s="82">
        <v>46175</v>
      </c>
      <c r="E1617" s="76" t="s">
        <v>58</v>
      </c>
      <c r="F1617" s="83" t="s">
        <v>2</v>
      </c>
      <c r="G1617" s="75" t="s">
        <v>239</v>
      </c>
      <c r="H1617" s="76">
        <v>5</v>
      </c>
      <c r="I1617" s="84">
        <v>0</v>
      </c>
      <c r="J1617" s="85">
        <v>0</v>
      </c>
      <c r="K1617" s="75"/>
      <c r="L1617" s="75"/>
      <c r="M1617" s="75"/>
      <c r="N1617" s="75"/>
      <c r="O1617" s="75"/>
      <c r="P1617" s="75"/>
      <c r="Q1617" s="75"/>
      <c r="R1617" s="75"/>
      <c r="S1617" s="75"/>
      <c r="T1617" s="75"/>
      <c r="U1617" s="75"/>
    </row>
    <row r="1618" spans="1:21">
      <c r="A1618" s="75"/>
      <c r="B1618" s="81" t="str">
        <f t="shared" si="12"/>
        <v>월</v>
      </c>
      <c r="C1618" s="81" t="str">
        <f t="shared" si="13"/>
        <v>26년 6월 1주차</v>
      </c>
      <c r="D1618" s="82">
        <v>46175</v>
      </c>
      <c r="E1618" s="76" t="s">
        <v>58</v>
      </c>
      <c r="F1618" s="83" t="s">
        <v>2</v>
      </c>
      <c r="G1618" s="75" t="s">
        <v>162</v>
      </c>
      <c r="H1618" s="76">
        <v>5</v>
      </c>
      <c r="I1618" s="84">
        <v>0</v>
      </c>
      <c r="J1618" s="85">
        <v>0</v>
      </c>
      <c r="K1618" s="75"/>
      <c r="L1618" s="75"/>
      <c r="M1618" s="75"/>
      <c r="N1618" s="75"/>
      <c r="O1618" s="75"/>
      <c r="P1618" s="75"/>
      <c r="Q1618" s="75"/>
      <c r="R1618" s="75"/>
      <c r="S1618" s="75"/>
      <c r="T1618" s="75"/>
      <c r="U1618" s="75"/>
    </row>
    <row r="1619" spans="1:21">
      <c r="A1619" s="75"/>
      <c r="B1619" s="81" t="str">
        <f t="shared" si="12"/>
        <v>월</v>
      </c>
      <c r="C1619" s="81" t="str">
        <f t="shared" si="13"/>
        <v>26년 6월 1주차</v>
      </c>
      <c r="D1619" s="82">
        <v>46175</v>
      </c>
      <c r="E1619" s="76" t="s">
        <v>58</v>
      </c>
      <c r="F1619" s="83" t="s">
        <v>2</v>
      </c>
      <c r="G1619" s="75" t="s">
        <v>214</v>
      </c>
      <c r="H1619" s="76">
        <v>25</v>
      </c>
      <c r="I1619" s="84">
        <v>0</v>
      </c>
      <c r="J1619" s="85">
        <v>0</v>
      </c>
      <c r="K1619" s="75"/>
      <c r="L1619" s="75"/>
      <c r="M1619" s="75"/>
      <c r="N1619" s="75"/>
      <c r="O1619" s="75"/>
      <c r="P1619" s="75"/>
      <c r="Q1619" s="75"/>
      <c r="R1619" s="75"/>
      <c r="S1619" s="75"/>
      <c r="T1619" s="75"/>
      <c r="U1619" s="75"/>
    </row>
    <row r="1620" spans="1:21">
      <c r="A1620" s="75"/>
      <c r="B1620" s="81" t="str">
        <f t="shared" si="12"/>
        <v>월</v>
      </c>
      <c r="C1620" s="81" t="str">
        <f t="shared" si="13"/>
        <v>26년 6월 1주차</v>
      </c>
      <c r="D1620" s="82">
        <v>46175</v>
      </c>
      <c r="E1620" s="76" t="s">
        <v>58</v>
      </c>
      <c r="F1620" s="83" t="s">
        <v>2</v>
      </c>
      <c r="G1620" s="75" t="s">
        <v>184</v>
      </c>
      <c r="H1620" s="76">
        <v>2</v>
      </c>
      <c r="I1620" s="84">
        <v>0</v>
      </c>
      <c r="J1620" s="85">
        <v>0</v>
      </c>
      <c r="K1620" s="75"/>
      <c r="L1620" s="75"/>
      <c r="M1620" s="75"/>
      <c r="N1620" s="75"/>
      <c r="O1620" s="75"/>
      <c r="P1620" s="75"/>
      <c r="Q1620" s="75"/>
      <c r="R1620" s="75"/>
      <c r="S1620" s="75"/>
      <c r="T1620" s="75"/>
      <c r="U1620" s="75"/>
    </row>
    <row r="1621" spans="1:21">
      <c r="A1621" s="75"/>
      <c r="B1621" s="81" t="str">
        <f t="shared" si="12"/>
        <v>월</v>
      </c>
      <c r="C1621" s="81" t="str">
        <f t="shared" si="13"/>
        <v>26년 6월 1주차</v>
      </c>
      <c r="D1621" s="82">
        <v>46175</v>
      </c>
      <c r="E1621" s="76" t="s">
        <v>58</v>
      </c>
      <c r="F1621" s="83" t="s">
        <v>2</v>
      </c>
      <c r="G1621" s="75" t="s">
        <v>249</v>
      </c>
      <c r="H1621" s="76">
        <v>5</v>
      </c>
      <c r="I1621" s="84">
        <v>0</v>
      </c>
      <c r="J1621" s="85">
        <v>0</v>
      </c>
      <c r="K1621" s="75"/>
      <c r="L1621" s="75"/>
      <c r="M1621" s="75"/>
      <c r="N1621" s="75"/>
      <c r="O1621" s="75"/>
      <c r="P1621" s="75"/>
      <c r="Q1621" s="75"/>
      <c r="R1621" s="75"/>
      <c r="S1621" s="75"/>
      <c r="T1621" s="75"/>
      <c r="U1621" s="75"/>
    </row>
    <row r="1622" spans="1:21">
      <c r="A1622" s="75"/>
      <c r="B1622" s="81" t="str">
        <f t="shared" si="12"/>
        <v>월</v>
      </c>
      <c r="C1622" s="81" t="str">
        <f t="shared" si="13"/>
        <v>26년 6월 1주차</v>
      </c>
      <c r="D1622" s="82">
        <v>46175</v>
      </c>
      <c r="E1622" s="76" t="s">
        <v>58</v>
      </c>
      <c r="F1622" s="83" t="s">
        <v>2</v>
      </c>
      <c r="G1622" s="75" t="s">
        <v>154</v>
      </c>
      <c r="H1622" s="76">
        <v>5</v>
      </c>
      <c r="I1622" s="84">
        <v>0</v>
      </c>
      <c r="J1622" s="85">
        <v>0</v>
      </c>
      <c r="K1622" s="75"/>
      <c r="L1622" s="75"/>
      <c r="M1622" s="75"/>
      <c r="N1622" s="75"/>
      <c r="O1622" s="75"/>
      <c r="P1622" s="75"/>
      <c r="Q1622" s="75"/>
      <c r="R1622" s="75"/>
      <c r="S1622" s="75"/>
      <c r="T1622" s="75"/>
      <c r="U1622" s="75"/>
    </row>
    <row r="1623" spans="1:21">
      <c r="A1623" s="75"/>
      <c r="B1623" s="81" t="str">
        <f t="shared" si="12"/>
        <v>월</v>
      </c>
      <c r="C1623" s="81" t="str">
        <f t="shared" si="13"/>
        <v>26년 6월 1주차</v>
      </c>
      <c r="D1623" s="82">
        <v>46175</v>
      </c>
      <c r="E1623" s="76" t="s">
        <v>58</v>
      </c>
      <c r="F1623" s="83" t="s">
        <v>2</v>
      </c>
      <c r="G1623" s="75" t="s">
        <v>140</v>
      </c>
      <c r="H1623" s="76">
        <v>1</v>
      </c>
      <c r="I1623" s="84">
        <v>0</v>
      </c>
      <c r="J1623" s="85">
        <v>0</v>
      </c>
      <c r="K1623" s="75"/>
      <c r="L1623" s="75"/>
      <c r="M1623" s="75"/>
      <c r="N1623" s="75"/>
      <c r="O1623" s="75"/>
      <c r="P1623" s="75"/>
      <c r="Q1623" s="75"/>
      <c r="R1623" s="75"/>
      <c r="S1623" s="75"/>
      <c r="T1623" s="75"/>
      <c r="U1623" s="75"/>
    </row>
    <row r="1624" spans="1:21">
      <c r="A1624" s="75"/>
      <c r="B1624" s="81" t="str">
        <f t="shared" si="12"/>
        <v>월</v>
      </c>
      <c r="C1624" s="81" t="str">
        <f t="shared" si="13"/>
        <v>26년 6월 1주차</v>
      </c>
      <c r="D1624" s="82">
        <v>46175</v>
      </c>
      <c r="E1624" s="76" t="s">
        <v>58</v>
      </c>
      <c r="F1624" s="83" t="s">
        <v>2</v>
      </c>
      <c r="G1624" s="75" t="s">
        <v>90</v>
      </c>
      <c r="H1624" s="76">
        <v>1</v>
      </c>
      <c r="I1624" s="84">
        <v>0</v>
      </c>
      <c r="J1624" s="85">
        <v>0</v>
      </c>
      <c r="K1624" s="75"/>
      <c r="L1624" s="75"/>
      <c r="M1624" s="75"/>
      <c r="N1624" s="75"/>
      <c r="O1624" s="75"/>
      <c r="P1624" s="75"/>
      <c r="Q1624" s="75"/>
      <c r="R1624" s="75"/>
      <c r="S1624" s="75"/>
      <c r="T1624" s="75"/>
      <c r="U1624" s="75"/>
    </row>
    <row r="1625" spans="1:21">
      <c r="A1625" s="75"/>
      <c r="B1625" s="81" t="str">
        <f t="shared" si="12"/>
        <v>월</v>
      </c>
      <c r="C1625" s="81" t="str">
        <f t="shared" si="13"/>
        <v>26년 6월 1주차</v>
      </c>
      <c r="D1625" s="82">
        <v>46175</v>
      </c>
      <c r="E1625" s="76" t="s">
        <v>58</v>
      </c>
      <c r="F1625" s="83" t="s">
        <v>2</v>
      </c>
      <c r="G1625" s="75" t="s">
        <v>257</v>
      </c>
      <c r="H1625" s="76">
        <v>11</v>
      </c>
      <c r="I1625" s="84">
        <v>2</v>
      </c>
      <c r="J1625" s="85">
        <v>278000</v>
      </c>
      <c r="K1625" s="75"/>
      <c r="L1625" s="75"/>
      <c r="M1625" s="75"/>
      <c r="N1625" s="75"/>
      <c r="O1625" s="75"/>
      <c r="P1625" s="75"/>
      <c r="Q1625" s="75"/>
      <c r="R1625" s="75"/>
      <c r="S1625" s="75"/>
      <c r="T1625" s="75"/>
      <c r="U1625" s="75"/>
    </row>
    <row r="1626" spans="1:21">
      <c r="A1626" s="75"/>
      <c r="B1626" s="81" t="str">
        <f t="shared" si="12"/>
        <v>월</v>
      </c>
      <c r="C1626" s="81" t="str">
        <f t="shared" si="13"/>
        <v>26년 6월 1주차</v>
      </c>
      <c r="D1626" s="82">
        <v>46175</v>
      </c>
      <c r="E1626" s="76" t="s">
        <v>58</v>
      </c>
      <c r="F1626" s="83" t="s">
        <v>2</v>
      </c>
      <c r="G1626" s="75" t="s">
        <v>142</v>
      </c>
      <c r="H1626" s="76">
        <v>5</v>
      </c>
      <c r="I1626" s="84">
        <v>0</v>
      </c>
      <c r="J1626" s="85">
        <v>0</v>
      </c>
      <c r="K1626" s="75"/>
      <c r="L1626" s="75"/>
      <c r="M1626" s="75"/>
      <c r="N1626" s="75"/>
      <c r="O1626" s="75"/>
      <c r="P1626" s="75"/>
      <c r="Q1626" s="75"/>
      <c r="R1626" s="75"/>
      <c r="S1626" s="75"/>
      <c r="T1626" s="75"/>
      <c r="U1626" s="75"/>
    </row>
    <row r="1627" spans="1:21">
      <c r="A1627" s="75"/>
      <c r="B1627" s="81" t="str">
        <f t="shared" si="12"/>
        <v>월</v>
      </c>
      <c r="C1627" s="81" t="str">
        <f t="shared" si="13"/>
        <v>26년 6월 1주차</v>
      </c>
      <c r="D1627" s="82">
        <v>46175</v>
      </c>
      <c r="E1627" s="76" t="s">
        <v>58</v>
      </c>
      <c r="F1627" s="83" t="s">
        <v>2</v>
      </c>
      <c r="G1627" s="75" t="s">
        <v>204</v>
      </c>
      <c r="H1627" s="76">
        <v>2</v>
      </c>
      <c r="I1627" s="84">
        <v>0</v>
      </c>
      <c r="J1627" s="85">
        <v>0</v>
      </c>
      <c r="K1627" s="75"/>
      <c r="L1627" s="75"/>
      <c r="M1627" s="75"/>
      <c r="N1627" s="75"/>
      <c r="O1627" s="75"/>
      <c r="P1627" s="75"/>
      <c r="Q1627" s="75"/>
      <c r="R1627" s="75"/>
      <c r="S1627" s="75"/>
      <c r="T1627" s="75"/>
      <c r="U1627" s="75"/>
    </row>
    <row r="1628" spans="1:21">
      <c r="A1628" s="75"/>
      <c r="B1628" s="81" t="str">
        <f t="shared" si="12"/>
        <v>월</v>
      </c>
      <c r="C1628" s="81" t="str">
        <f t="shared" si="13"/>
        <v>26년 6월 1주차</v>
      </c>
      <c r="D1628" s="82">
        <v>46175</v>
      </c>
      <c r="E1628" s="76" t="s">
        <v>58</v>
      </c>
      <c r="F1628" s="83" t="s">
        <v>2</v>
      </c>
      <c r="G1628" s="75" t="s">
        <v>191</v>
      </c>
      <c r="H1628" s="76">
        <v>5</v>
      </c>
      <c r="I1628" s="84">
        <v>0</v>
      </c>
      <c r="J1628" s="85">
        <v>0</v>
      </c>
      <c r="K1628" s="75"/>
      <c r="L1628" s="75"/>
      <c r="M1628" s="75"/>
      <c r="N1628" s="75"/>
      <c r="O1628" s="75"/>
      <c r="P1628" s="75"/>
      <c r="Q1628" s="75"/>
      <c r="R1628" s="75"/>
      <c r="S1628" s="75"/>
      <c r="T1628" s="75"/>
      <c r="U1628" s="75"/>
    </row>
    <row r="1629" spans="1:21">
      <c r="A1629" s="75"/>
      <c r="B1629" s="81" t="str">
        <f t="shared" si="12"/>
        <v>월</v>
      </c>
      <c r="C1629" s="81" t="str">
        <f t="shared" si="13"/>
        <v>26년 6월 1주차</v>
      </c>
      <c r="D1629" s="82">
        <v>46175</v>
      </c>
      <c r="E1629" s="76" t="s">
        <v>58</v>
      </c>
      <c r="F1629" s="83" t="s">
        <v>2</v>
      </c>
      <c r="G1629" s="75" t="s">
        <v>263</v>
      </c>
      <c r="H1629" s="76">
        <v>2</v>
      </c>
      <c r="I1629" s="84">
        <v>0</v>
      </c>
      <c r="J1629" s="85">
        <v>0</v>
      </c>
      <c r="K1629" s="75"/>
      <c r="L1629" s="75"/>
      <c r="M1629" s="75"/>
      <c r="N1629" s="75"/>
      <c r="O1629" s="75"/>
      <c r="P1629" s="75"/>
      <c r="Q1629" s="75"/>
      <c r="R1629" s="75"/>
      <c r="S1629" s="75"/>
      <c r="T1629" s="75"/>
      <c r="U1629" s="75"/>
    </row>
    <row r="1630" spans="1:21">
      <c r="A1630" s="75"/>
      <c r="B1630" s="81" t="str">
        <f t="shared" si="12"/>
        <v>월</v>
      </c>
      <c r="C1630" s="81" t="str">
        <f t="shared" si="13"/>
        <v>26년 6월 1주차</v>
      </c>
      <c r="D1630" s="82">
        <v>46175</v>
      </c>
      <c r="E1630" s="76" t="s">
        <v>58</v>
      </c>
      <c r="F1630" s="83" t="s">
        <v>2</v>
      </c>
      <c r="G1630" s="75" t="s">
        <v>247</v>
      </c>
      <c r="H1630" s="76">
        <v>5</v>
      </c>
      <c r="I1630" s="84">
        <v>0</v>
      </c>
      <c r="J1630" s="85">
        <v>0</v>
      </c>
      <c r="K1630" s="75"/>
      <c r="L1630" s="75"/>
      <c r="M1630" s="75"/>
      <c r="N1630" s="75"/>
      <c r="O1630" s="75"/>
      <c r="P1630" s="75"/>
      <c r="Q1630" s="75"/>
      <c r="R1630" s="75"/>
      <c r="S1630" s="75"/>
      <c r="T1630" s="75"/>
      <c r="U1630" s="75"/>
    </row>
    <row r="1631" spans="1:21">
      <c r="A1631" s="75"/>
      <c r="B1631" s="81" t="str">
        <f t="shared" si="12"/>
        <v>월</v>
      </c>
      <c r="C1631" s="81" t="str">
        <f t="shared" si="13"/>
        <v>26년 6월 1주차</v>
      </c>
      <c r="D1631" s="82">
        <v>46175</v>
      </c>
      <c r="E1631" s="76" t="s">
        <v>58</v>
      </c>
      <c r="F1631" s="83" t="s">
        <v>2</v>
      </c>
      <c r="G1631" s="75" t="s">
        <v>221</v>
      </c>
      <c r="H1631" s="76">
        <v>1</v>
      </c>
      <c r="I1631" s="84">
        <v>0</v>
      </c>
      <c r="J1631" s="85">
        <v>0</v>
      </c>
      <c r="K1631" s="75"/>
      <c r="L1631" s="75"/>
      <c r="M1631" s="75"/>
      <c r="N1631" s="75"/>
      <c r="O1631" s="75"/>
      <c r="P1631" s="75"/>
      <c r="Q1631" s="75"/>
      <c r="R1631" s="75"/>
      <c r="S1631" s="75"/>
      <c r="T1631" s="75"/>
      <c r="U1631" s="75"/>
    </row>
    <row r="1632" spans="1:21">
      <c r="A1632" s="75"/>
      <c r="B1632" s="81" t="str">
        <f t="shared" si="12"/>
        <v>월</v>
      </c>
      <c r="C1632" s="81" t="str">
        <f t="shared" si="13"/>
        <v>26년 6월 1주차</v>
      </c>
      <c r="D1632" s="82">
        <v>46175</v>
      </c>
      <c r="E1632" s="76" t="s">
        <v>58</v>
      </c>
      <c r="F1632" s="83" t="s">
        <v>2</v>
      </c>
      <c r="G1632" s="75" t="s">
        <v>223</v>
      </c>
      <c r="H1632" s="76">
        <v>1</v>
      </c>
      <c r="I1632" s="84">
        <v>0</v>
      </c>
      <c r="J1632" s="85">
        <v>0</v>
      </c>
      <c r="K1632" s="75"/>
      <c r="L1632" s="75"/>
      <c r="M1632" s="75"/>
      <c r="N1632" s="75"/>
      <c r="O1632" s="75"/>
      <c r="P1632" s="75"/>
      <c r="Q1632" s="75"/>
      <c r="R1632" s="75"/>
      <c r="S1632" s="75"/>
      <c r="T1632" s="75"/>
      <c r="U1632" s="75"/>
    </row>
    <row r="1633" spans="1:21">
      <c r="A1633" s="75"/>
      <c r="B1633" s="81" t="str">
        <f t="shared" si="12"/>
        <v>월</v>
      </c>
      <c r="C1633" s="81" t="str">
        <f t="shared" si="13"/>
        <v>26년 6월 1주차</v>
      </c>
      <c r="D1633" s="82">
        <v>46175</v>
      </c>
      <c r="E1633" s="76" t="s">
        <v>58</v>
      </c>
      <c r="F1633" s="83" t="s">
        <v>2</v>
      </c>
      <c r="G1633" s="75" t="s">
        <v>169</v>
      </c>
      <c r="H1633" s="76">
        <v>5</v>
      </c>
      <c r="I1633" s="84">
        <v>0</v>
      </c>
      <c r="J1633" s="85">
        <v>0</v>
      </c>
      <c r="K1633" s="75"/>
      <c r="L1633" s="75"/>
      <c r="M1633" s="75"/>
      <c r="N1633" s="75"/>
      <c r="O1633" s="75"/>
      <c r="P1633" s="75"/>
      <c r="Q1633" s="75"/>
      <c r="R1633" s="75"/>
      <c r="S1633" s="75"/>
      <c r="T1633" s="75"/>
      <c r="U1633" s="75"/>
    </row>
    <row r="1634" spans="1:21">
      <c r="A1634" s="75"/>
      <c r="B1634" s="81" t="str">
        <f t="shared" si="12"/>
        <v>월</v>
      </c>
      <c r="C1634" s="81" t="str">
        <f t="shared" si="13"/>
        <v>26년 6월 1주차</v>
      </c>
      <c r="D1634" s="82">
        <v>46175</v>
      </c>
      <c r="E1634" s="76" t="s">
        <v>58</v>
      </c>
      <c r="F1634" s="83" t="s">
        <v>2</v>
      </c>
      <c r="G1634" s="75" t="s">
        <v>97</v>
      </c>
      <c r="H1634" s="76">
        <v>7</v>
      </c>
      <c r="I1634" s="84">
        <v>1</v>
      </c>
      <c r="J1634" s="85">
        <v>125100</v>
      </c>
      <c r="K1634" s="75"/>
      <c r="L1634" s="75"/>
      <c r="M1634" s="75"/>
      <c r="N1634" s="75"/>
      <c r="O1634" s="75"/>
      <c r="P1634" s="75"/>
      <c r="Q1634" s="75"/>
      <c r="R1634" s="75"/>
      <c r="S1634" s="75"/>
      <c r="T1634" s="75"/>
      <c r="U1634" s="75"/>
    </row>
    <row r="1635" spans="1:21">
      <c r="A1635" s="75"/>
      <c r="B1635" s="81" t="str">
        <f t="shared" si="12"/>
        <v>월</v>
      </c>
      <c r="C1635" s="81" t="str">
        <f t="shared" si="13"/>
        <v>26년 6월 1주차</v>
      </c>
      <c r="D1635" s="82">
        <v>46175</v>
      </c>
      <c r="E1635" s="76" t="s">
        <v>58</v>
      </c>
      <c r="F1635" s="83" t="s">
        <v>2</v>
      </c>
      <c r="G1635" s="75" t="s">
        <v>178</v>
      </c>
      <c r="H1635" s="76">
        <v>2</v>
      </c>
      <c r="I1635" s="84">
        <v>0</v>
      </c>
      <c r="J1635" s="85">
        <v>0</v>
      </c>
      <c r="K1635" s="75"/>
      <c r="L1635" s="75"/>
      <c r="M1635" s="75"/>
      <c r="N1635" s="75"/>
      <c r="O1635" s="75"/>
      <c r="P1635" s="75"/>
      <c r="Q1635" s="75"/>
      <c r="R1635" s="75"/>
      <c r="S1635" s="75"/>
      <c r="T1635" s="75"/>
      <c r="U1635" s="75"/>
    </row>
    <row r="1636" spans="1:21">
      <c r="A1636" s="75"/>
      <c r="B1636" s="81" t="str">
        <f t="shared" si="12"/>
        <v>월</v>
      </c>
      <c r="C1636" s="81" t="str">
        <f t="shared" si="13"/>
        <v>26년 6월 1주차</v>
      </c>
      <c r="D1636" s="82">
        <v>46175</v>
      </c>
      <c r="E1636" s="76" t="s">
        <v>58</v>
      </c>
      <c r="F1636" s="83" t="s">
        <v>2</v>
      </c>
      <c r="G1636" s="75" t="s">
        <v>143</v>
      </c>
      <c r="H1636" s="76">
        <v>1</v>
      </c>
      <c r="I1636" s="84">
        <v>0</v>
      </c>
      <c r="J1636" s="85">
        <v>0</v>
      </c>
      <c r="K1636" s="75"/>
      <c r="L1636" s="75"/>
      <c r="M1636" s="75"/>
      <c r="N1636" s="75"/>
      <c r="O1636" s="75"/>
      <c r="P1636" s="75"/>
      <c r="Q1636" s="75"/>
      <c r="R1636" s="75"/>
      <c r="S1636" s="75"/>
      <c r="T1636" s="75"/>
      <c r="U1636" s="75"/>
    </row>
    <row r="1637" spans="1:21">
      <c r="A1637" s="75"/>
      <c r="B1637" s="81" t="str">
        <f t="shared" si="12"/>
        <v>월</v>
      </c>
      <c r="C1637" s="81" t="str">
        <f t="shared" si="13"/>
        <v>26년 6월 1주차</v>
      </c>
      <c r="D1637" s="82">
        <v>46175</v>
      </c>
      <c r="E1637" s="76" t="s">
        <v>58</v>
      </c>
      <c r="F1637" s="83" t="s">
        <v>2</v>
      </c>
      <c r="G1637" s="75" t="s">
        <v>203</v>
      </c>
      <c r="H1637" s="76">
        <v>0</v>
      </c>
      <c r="I1637" s="84">
        <v>1</v>
      </c>
      <c r="J1637" s="85">
        <v>39000</v>
      </c>
      <c r="K1637" s="75"/>
      <c r="L1637" s="75"/>
      <c r="M1637" s="75"/>
      <c r="N1637" s="75"/>
      <c r="O1637" s="75"/>
      <c r="P1637" s="75"/>
      <c r="Q1637" s="75"/>
      <c r="R1637" s="75"/>
      <c r="S1637" s="75"/>
      <c r="T1637" s="75"/>
      <c r="U1637" s="75"/>
    </row>
    <row r="1638" spans="1:21">
      <c r="A1638" s="75"/>
      <c r="B1638" s="81" t="str">
        <f t="shared" si="12"/>
        <v>월</v>
      </c>
      <c r="C1638" s="81" t="str">
        <f t="shared" si="13"/>
        <v>26년 6월 1주차</v>
      </c>
      <c r="D1638" s="82">
        <v>46175</v>
      </c>
      <c r="E1638" s="76" t="s">
        <v>58</v>
      </c>
      <c r="F1638" s="83" t="s">
        <v>2</v>
      </c>
      <c r="G1638" s="75" t="s">
        <v>241</v>
      </c>
      <c r="H1638" s="76">
        <v>4</v>
      </c>
      <c r="I1638" s="84">
        <v>0</v>
      </c>
      <c r="J1638" s="85">
        <v>0</v>
      </c>
      <c r="K1638" s="75"/>
      <c r="L1638" s="75"/>
      <c r="M1638" s="75"/>
      <c r="N1638" s="75"/>
      <c r="O1638" s="75"/>
      <c r="P1638" s="75"/>
      <c r="Q1638" s="75"/>
      <c r="R1638" s="75"/>
      <c r="S1638" s="75"/>
      <c r="T1638" s="75"/>
      <c r="U1638" s="75"/>
    </row>
    <row r="1639" spans="1:21">
      <c r="A1639" s="75"/>
      <c r="B1639" s="81" t="str">
        <f t="shared" si="12"/>
        <v>월</v>
      </c>
      <c r="C1639" s="81" t="str">
        <f t="shared" si="13"/>
        <v>26년 6월 1주차</v>
      </c>
      <c r="D1639" s="82">
        <v>46175</v>
      </c>
      <c r="E1639" s="76" t="s">
        <v>58</v>
      </c>
      <c r="F1639" s="83" t="s">
        <v>2</v>
      </c>
      <c r="G1639" s="75" t="s">
        <v>209</v>
      </c>
      <c r="H1639" s="76">
        <v>7</v>
      </c>
      <c r="I1639" s="84">
        <v>2</v>
      </c>
      <c r="J1639" s="85">
        <v>178000</v>
      </c>
      <c r="K1639" s="75"/>
      <c r="L1639" s="75"/>
      <c r="M1639" s="75"/>
      <c r="N1639" s="75"/>
      <c r="O1639" s="75"/>
      <c r="P1639" s="75"/>
      <c r="Q1639" s="75"/>
      <c r="R1639" s="75"/>
      <c r="S1639" s="75"/>
      <c r="T1639" s="75"/>
      <c r="U1639" s="75"/>
    </row>
    <row r="1640" spans="1:21">
      <c r="A1640" s="75"/>
      <c r="B1640" s="81" t="str">
        <f t="shared" si="12"/>
        <v>월</v>
      </c>
      <c r="C1640" s="81" t="str">
        <f t="shared" si="13"/>
        <v>26년 6월 1주차</v>
      </c>
      <c r="D1640" s="82">
        <v>46175</v>
      </c>
      <c r="E1640" s="76" t="s">
        <v>58</v>
      </c>
      <c r="F1640" s="83" t="s">
        <v>2</v>
      </c>
      <c r="G1640" s="75" t="s">
        <v>88</v>
      </c>
      <c r="H1640" s="76">
        <v>7</v>
      </c>
      <c r="I1640" s="84">
        <v>5</v>
      </c>
      <c r="J1640" s="85">
        <v>432000</v>
      </c>
      <c r="K1640" s="75"/>
      <c r="L1640" s="75"/>
      <c r="M1640" s="75"/>
      <c r="N1640" s="75"/>
      <c r="O1640" s="75"/>
      <c r="P1640" s="75"/>
      <c r="Q1640" s="75"/>
      <c r="R1640" s="75"/>
      <c r="S1640" s="75"/>
      <c r="T1640" s="75"/>
      <c r="U1640" s="75"/>
    </row>
    <row r="1641" spans="1:21">
      <c r="A1641" s="75"/>
      <c r="B1641" s="81" t="str">
        <f t="shared" si="12"/>
        <v>월</v>
      </c>
      <c r="C1641" s="81" t="str">
        <f t="shared" si="13"/>
        <v>26년 6월 1주차</v>
      </c>
      <c r="D1641" s="82">
        <v>46175</v>
      </c>
      <c r="E1641" s="76" t="s">
        <v>58</v>
      </c>
      <c r="F1641" s="83" t="s">
        <v>2</v>
      </c>
      <c r="G1641" s="75" t="s">
        <v>254</v>
      </c>
      <c r="H1641" s="76">
        <v>0</v>
      </c>
      <c r="I1641" s="84">
        <v>2</v>
      </c>
      <c r="J1641" s="85">
        <v>298000</v>
      </c>
      <c r="K1641" s="75"/>
      <c r="L1641" s="75"/>
      <c r="M1641" s="75"/>
      <c r="N1641" s="75"/>
      <c r="O1641" s="75"/>
      <c r="P1641" s="75"/>
      <c r="Q1641" s="75"/>
      <c r="R1641" s="75"/>
      <c r="S1641" s="75"/>
      <c r="T1641" s="75"/>
      <c r="U1641" s="75"/>
    </row>
    <row r="1642" spans="1:21">
      <c r="A1642" s="75"/>
      <c r="B1642" s="81" t="str">
        <f t="shared" si="12"/>
        <v>월</v>
      </c>
      <c r="C1642" s="81" t="str">
        <f t="shared" si="13"/>
        <v>26년 6월 1주차</v>
      </c>
      <c r="D1642" s="82">
        <v>46175</v>
      </c>
      <c r="E1642" s="76" t="s">
        <v>58</v>
      </c>
      <c r="F1642" s="83" t="s">
        <v>2</v>
      </c>
      <c r="G1642" s="75" t="s">
        <v>173</v>
      </c>
      <c r="H1642" s="76">
        <v>1</v>
      </c>
      <c r="I1642" s="84">
        <v>0</v>
      </c>
      <c r="J1642" s="85">
        <v>0</v>
      </c>
      <c r="K1642" s="75"/>
      <c r="L1642" s="75"/>
      <c r="M1642" s="75"/>
      <c r="N1642" s="75"/>
      <c r="O1642" s="75"/>
      <c r="P1642" s="75"/>
      <c r="Q1642" s="75"/>
      <c r="R1642" s="75"/>
      <c r="S1642" s="75"/>
      <c r="T1642" s="75"/>
      <c r="U1642" s="75"/>
    </row>
    <row r="1643" spans="1:21">
      <c r="A1643" s="75"/>
      <c r="B1643" s="81" t="str">
        <f t="shared" si="12"/>
        <v>월</v>
      </c>
      <c r="C1643" s="81" t="str">
        <f t="shared" si="13"/>
        <v>26년 6월 1주차</v>
      </c>
      <c r="D1643" s="82">
        <v>46175</v>
      </c>
      <c r="E1643" s="76" t="s">
        <v>58</v>
      </c>
      <c r="F1643" s="83" t="s">
        <v>2</v>
      </c>
      <c r="G1643" s="75" t="s">
        <v>216</v>
      </c>
      <c r="H1643" s="76">
        <v>5</v>
      </c>
      <c r="I1643" s="84">
        <v>0</v>
      </c>
      <c r="J1643" s="85">
        <v>0</v>
      </c>
      <c r="K1643" s="75"/>
      <c r="L1643" s="75"/>
      <c r="M1643" s="75"/>
      <c r="N1643" s="75"/>
      <c r="O1643" s="75"/>
      <c r="P1643" s="75"/>
      <c r="Q1643" s="75"/>
      <c r="R1643" s="75"/>
      <c r="S1643" s="75"/>
      <c r="T1643" s="75"/>
      <c r="U1643" s="75"/>
    </row>
    <row r="1644" spans="1:21">
      <c r="A1644" s="75"/>
      <c r="B1644" s="81" t="str">
        <f t="shared" si="12"/>
        <v>월</v>
      </c>
      <c r="C1644" s="81" t="str">
        <f t="shared" si="13"/>
        <v>26년 6월 1주차</v>
      </c>
      <c r="D1644" s="82">
        <v>46175</v>
      </c>
      <c r="E1644" s="76" t="s">
        <v>58</v>
      </c>
      <c r="F1644" s="83" t="s">
        <v>2</v>
      </c>
      <c r="G1644" s="75" t="s">
        <v>147</v>
      </c>
      <c r="H1644" s="76">
        <v>1</v>
      </c>
      <c r="I1644" s="84">
        <v>0</v>
      </c>
      <c r="J1644" s="85">
        <v>0</v>
      </c>
      <c r="K1644" s="75"/>
      <c r="L1644" s="75"/>
      <c r="M1644" s="75"/>
      <c r="N1644" s="75"/>
      <c r="O1644" s="75"/>
      <c r="P1644" s="75"/>
      <c r="Q1644" s="75"/>
      <c r="R1644" s="75"/>
      <c r="S1644" s="75"/>
      <c r="T1644" s="75"/>
      <c r="U1644" s="75"/>
    </row>
    <row r="1645" spans="1:21">
      <c r="A1645" s="75"/>
      <c r="B1645" s="81" t="str">
        <f t="shared" si="12"/>
        <v>월</v>
      </c>
      <c r="C1645" s="81" t="str">
        <f t="shared" si="13"/>
        <v>26년 6월 1주차</v>
      </c>
      <c r="D1645" s="82">
        <v>46175</v>
      </c>
      <c r="E1645" s="76" t="s">
        <v>58</v>
      </c>
      <c r="F1645" s="83" t="s">
        <v>2</v>
      </c>
      <c r="G1645" s="75" t="s">
        <v>117</v>
      </c>
      <c r="H1645" s="76">
        <v>2</v>
      </c>
      <c r="I1645" s="84">
        <v>0</v>
      </c>
      <c r="J1645" s="85">
        <v>0</v>
      </c>
      <c r="K1645" s="75"/>
      <c r="L1645" s="75"/>
      <c r="M1645" s="75"/>
      <c r="N1645" s="75"/>
      <c r="O1645" s="75"/>
      <c r="P1645" s="75"/>
      <c r="Q1645" s="75"/>
      <c r="R1645" s="75"/>
      <c r="S1645" s="75"/>
      <c r="T1645" s="75"/>
      <c r="U1645" s="75"/>
    </row>
    <row r="1646" spans="1:21">
      <c r="A1646" s="75"/>
      <c r="B1646" s="81" t="str">
        <f t="shared" si="12"/>
        <v>월</v>
      </c>
      <c r="C1646" s="81" t="str">
        <f t="shared" si="13"/>
        <v>26년 6월 1주차</v>
      </c>
      <c r="D1646" s="82">
        <v>46175</v>
      </c>
      <c r="E1646" s="76" t="s">
        <v>58</v>
      </c>
      <c r="F1646" s="83" t="s">
        <v>2</v>
      </c>
      <c r="G1646" s="75" t="s">
        <v>219</v>
      </c>
      <c r="H1646" s="76">
        <v>4</v>
      </c>
      <c r="I1646" s="84">
        <v>1</v>
      </c>
      <c r="J1646" s="85">
        <v>39000</v>
      </c>
      <c r="K1646" s="75"/>
      <c r="L1646" s="75"/>
      <c r="M1646" s="75"/>
      <c r="N1646" s="75"/>
      <c r="O1646" s="75"/>
      <c r="P1646" s="75"/>
      <c r="Q1646" s="75"/>
      <c r="R1646" s="75"/>
      <c r="S1646" s="75"/>
      <c r="T1646" s="75"/>
      <c r="U1646" s="75"/>
    </row>
    <row r="1647" spans="1:21">
      <c r="A1647" s="75"/>
      <c r="B1647" s="81" t="str">
        <f t="shared" si="12"/>
        <v>월</v>
      </c>
      <c r="C1647" s="81" t="str">
        <f t="shared" si="13"/>
        <v>26년 6월 1주차</v>
      </c>
      <c r="D1647" s="82">
        <v>46175</v>
      </c>
      <c r="E1647" s="76" t="s">
        <v>58</v>
      </c>
      <c r="F1647" s="83" t="s">
        <v>2</v>
      </c>
      <c r="G1647" s="75" t="s">
        <v>212</v>
      </c>
      <c r="H1647" s="76">
        <v>4</v>
      </c>
      <c r="I1647" s="84">
        <v>1</v>
      </c>
      <c r="J1647" s="85">
        <v>96000</v>
      </c>
      <c r="K1647" s="75"/>
      <c r="L1647" s="75"/>
      <c r="M1647" s="75"/>
      <c r="N1647" s="75"/>
      <c r="O1647" s="75"/>
      <c r="P1647" s="75"/>
      <c r="Q1647" s="75"/>
      <c r="R1647" s="75"/>
      <c r="S1647" s="75"/>
      <c r="T1647" s="75"/>
      <c r="U1647" s="75"/>
    </row>
    <row r="1648" spans="1:21">
      <c r="A1648" s="75"/>
      <c r="B1648" s="81" t="str">
        <f t="shared" si="12"/>
        <v>월</v>
      </c>
      <c r="C1648" s="81" t="str">
        <f t="shared" si="13"/>
        <v>26년 6월 1주차</v>
      </c>
      <c r="D1648" s="82">
        <v>46175</v>
      </c>
      <c r="E1648" s="76" t="s">
        <v>58</v>
      </c>
      <c r="F1648" s="83" t="s">
        <v>2</v>
      </c>
      <c r="G1648" s="75" t="s">
        <v>95</v>
      </c>
      <c r="H1648" s="76">
        <v>1</v>
      </c>
      <c r="I1648" s="84">
        <v>0</v>
      </c>
      <c r="J1648" s="85">
        <v>0</v>
      </c>
      <c r="K1648" s="75"/>
      <c r="L1648" s="75"/>
      <c r="M1648" s="75"/>
      <c r="N1648" s="75"/>
      <c r="O1648" s="75"/>
      <c r="P1648" s="75"/>
      <c r="Q1648" s="75"/>
      <c r="R1648" s="75"/>
      <c r="S1648" s="75"/>
      <c r="T1648" s="75"/>
      <c r="U1648" s="75"/>
    </row>
    <row r="1649" spans="1:21">
      <c r="A1649" s="75"/>
      <c r="B1649" s="81" t="str">
        <f t="shared" si="12"/>
        <v>월</v>
      </c>
      <c r="C1649" s="81" t="str">
        <f t="shared" si="13"/>
        <v>26년 6월 1주차</v>
      </c>
      <c r="D1649" s="82">
        <v>46176</v>
      </c>
      <c r="E1649" s="76" t="s">
        <v>58</v>
      </c>
      <c r="F1649" s="83" t="s">
        <v>2</v>
      </c>
      <c r="G1649" s="75" t="s">
        <v>162</v>
      </c>
      <c r="H1649" s="76">
        <v>5</v>
      </c>
      <c r="I1649" s="84">
        <v>4</v>
      </c>
      <c r="J1649" s="85">
        <v>156000</v>
      </c>
      <c r="K1649" s="75"/>
      <c r="L1649" s="75"/>
      <c r="M1649" s="75"/>
      <c r="N1649" s="75"/>
      <c r="O1649" s="75"/>
      <c r="P1649" s="75"/>
      <c r="Q1649" s="75"/>
      <c r="R1649" s="75"/>
      <c r="S1649" s="75"/>
      <c r="T1649" s="75"/>
      <c r="U1649" s="75"/>
    </row>
    <row r="1650" spans="1:21">
      <c r="A1650" s="75"/>
      <c r="B1650" s="81" t="str">
        <f t="shared" si="12"/>
        <v>월</v>
      </c>
      <c r="C1650" s="81" t="str">
        <f t="shared" si="13"/>
        <v>26년 6월 1주차</v>
      </c>
      <c r="D1650" s="82">
        <v>46176</v>
      </c>
      <c r="E1650" s="76" t="s">
        <v>58</v>
      </c>
      <c r="F1650" s="83" t="s">
        <v>2</v>
      </c>
      <c r="G1650" s="75" t="s">
        <v>209</v>
      </c>
      <c r="H1650" s="76">
        <v>1</v>
      </c>
      <c r="I1650" s="84">
        <v>0</v>
      </c>
      <c r="J1650" s="85">
        <v>0</v>
      </c>
      <c r="K1650" s="75"/>
      <c r="L1650" s="75"/>
      <c r="M1650" s="75"/>
      <c r="N1650" s="75"/>
      <c r="O1650" s="75"/>
      <c r="P1650" s="75"/>
      <c r="Q1650" s="75"/>
      <c r="R1650" s="75"/>
      <c r="S1650" s="75"/>
      <c r="T1650" s="75"/>
      <c r="U1650" s="75"/>
    </row>
    <row r="1651" spans="1:21">
      <c r="A1651" s="75"/>
      <c r="B1651" s="81" t="str">
        <f t="shared" si="12"/>
        <v>월</v>
      </c>
      <c r="C1651" s="81" t="str">
        <f t="shared" si="13"/>
        <v>26년 6월 1주차</v>
      </c>
      <c r="D1651" s="82">
        <v>46176</v>
      </c>
      <c r="E1651" s="76" t="s">
        <v>58</v>
      </c>
      <c r="F1651" s="83" t="s">
        <v>2</v>
      </c>
      <c r="G1651" s="75" t="s">
        <v>109</v>
      </c>
      <c r="H1651" s="76">
        <v>5</v>
      </c>
      <c r="I1651" s="84">
        <v>0</v>
      </c>
      <c r="J1651" s="85">
        <v>0</v>
      </c>
      <c r="K1651" s="75"/>
      <c r="L1651" s="75"/>
      <c r="M1651" s="75"/>
      <c r="N1651" s="75"/>
      <c r="O1651" s="75"/>
      <c r="P1651" s="75"/>
      <c r="Q1651" s="75"/>
      <c r="R1651" s="75"/>
      <c r="S1651" s="75"/>
      <c r="T1651" s="75"/>
      <c r="U1651" s="75"/>
    </row>
    <row r="1652" spans="1:21">
      <c r="A1652" s="75"/>
      <c r="B1652" s="81" t="str">
        <f t="shared" si="12"/>
        <v>월</v>
      </c>
      <c r="C1652" s="81" t="str">
        <f t="shared" si="13"/>
        <v>26년 6월 1주차</v>
      </c>
      <c r="D1652" s="82">
        <v>46176</v>
      </c>
      <c r="E1652" s="76" t="s">
        <v>58</v>
      </c>
      <c r="F1652" s="83" t="s">
        <v>2</v>
      </c>
      <c r="G1652" s="75" t="s">
        <v>139</v>
      </c>
      <c r="H1652" s="76">
        <v>1</v>
      </c>
      <c r="I1652" s="84">
        <v>0</v>
      </c>
      <c r="J1652" s="85">
        <v>0</v>
      </c>
      <c r="K1652" s="75"/>
      <c r="L1652" s="75"/>
      <c r="M1652" s="75"/>
      <c r="N1652" s="75"/>
      <c r="O1652" s="75"/>
      <c r="P1652" s="75"/>
      <c r="Q1652" s="75"/>
      <c r="R1652" s="75"/>
      <c r="S1652" s="75"/>
      <c r="T1652" s="75"/>
      <c r="U1652" s="75"/>
    </row>
    <row r="1653" spans="1:21">
      <c r="A1653" s="75"/>
      <c r="B1653" s="81" t="str">
        <f t="shared" si="12"/>
        <v>월</v>
      </c>
      <c r="C1653" s="81" t="str">
        <f t="shared" si="13"/>
        <v>26년 6월 1주차</v>
      </c>
      <c r="D1653" s="82">
        <v>46176</v>
      </c>
      <c r="E1653" s="76" t="s">
        <v>58</v>
      </c>
      <c r="F1653" s="83" t="s">
        <v>2</v>
      </c>
      <c r="G1653" s="75" t="s">
        <v>218</v>
      </c>
      <c r="H1653" s="76">
        <v>5</v>
      </c>
      <c r="I1653" s="84">
        <v>0</v>
      </c>
      <c r="J1653" s="85">
        <v>0</v>
      </c>
      <c r="K1653" s="75"/>
      <c r="L1653" s="75"/>
      <c r="M1653" s="75"/>
      <c r="N1653" s="75"/>
      <c r="O1653" s="75"/>
      <c r="P1653" s="75"/>
      <c r="Q1653" s="75"/>
      <c r="R1653" s="75"/>
      <c r="S1653" s="75"/>
      <c r="T1653" s="75"/>
      <c r="U1653" s="75"/>
    </row>
    <row r="1654" spans="1:21">
      <c r="A1654" s="75"/>
      <c r="B1654" s="81" t="str">
        <f t="shared" si="12"/>
        <v>월</v>
      </c>
      <c r="C1654" s="81" t="str">
        <f t="shared" si="13"/>
        <v>26년 6월 1주차</v>
      </c>
      <c r="D1654" s="82">
        <v>46176</v>
      </c>
      <c r="E1654" s="76" t="s">
        <v>58</v>
      </c>
      <c r="F1654" s="83" t="s">
        <v>2</v>
      </c>
      <c r="G1654" s="75" t="s">
        <v>202</v>
      </c>
      <c r="H1654" s="76">
        <v>1</v>
      </c>
      <c r="I1654" s="84">
        <v>0</v>
      </c>
      <c r="J1654" s="85">
        <v>0</v>
      </c>
      <c r="K1654" s="75"/>
      <c r="L1654" s="75"/>
      <c r="M1654" s="75"/>
      <c r="N1654" s="75"/>
      <c r="O1654" s="75"/>
      <c r="P1654" s="75"/>
      <c r="Q1654" s="75"/>
      <c r="R1654" s="75"/>
      <c r="S1654" s="75"/>
      <c r="T1654" s="75"/>
      <c r="U1654" s="75"/>
    </row>
    <row r="1655" spans="1:21">
      <c r="A1655" s="75"/>
      <c r="B1655" s="81" t="str">
        <f t="shared" si="12"/>
        <v>월</v>
      </c>
      <c r="C1655" s="81" t="str">
        <f t="shared" si="13"/>
        <v>26년 6월 1주차</v>
      </c>
      <c r="D1655" s="82">
        <v>46176</v>
      </c>
      <c r="E1655" s="76" t="s">
        <v>58</v>
      </c>
      <c r="F1655" s="83" t="s">
        <v>2</v>
      </c>
      <c r="G1655" s="75" t="s">
        <v>222</v>
      </c>
      <c r="H1655" s="76">
        <v>5</v>
      </c>
      <c r="I1655" s="84">
        <v>0</v>
      </c>
      <c r="J1655" s="85">
        <v>0</v>
      </c>
      <c r="K1655" s="75"/>
      <c r="L1655" s="75"/>
      <c r="M1655" s="75"/>
      <c r="N1655" s="75"/>
      <c r="O1655" s="75"/>
      <c r="P1655" s="75"/>
      <c r="Q1655" s="75"/>
      <c r="R1655" s="75"/>
      <c r="S1655" s="75"/>
      <c r="T1655" s="75"/>
      <c r="U1655" s="75"/>
    </row>
    <row r="1656" spans="1:21">
      <c r="A1656" s="75"/>
      <c r="B1656" s="81" t="str">
        <f t="shared" si="12"/>
        <v>월</v>
      </c>
      <c r="C1656" s="81" t="str">
        <f t="shared" si="13"/>
        <v>26년 6월 1주차</v>
      </c>
      <c r="D1656" s="82">
        <v>46176</v>
      </c>
      <c r="E1656" s="76" t="s">
        <v>58</v>
      </c>
      <c r="F1656" s="83" t="s">
        <v>2</v>
      </c>
      <c r="G1656" s="75" t="s">
        <v>248</v>
      </c>
      <c r="H1656" s="76">
        <v>2</v>
      </c>
      <c r="I1656" s="84">
        <v>0</v>
      </c>
      <c r="J1656" s="85">
        <v>0</v>
      </c>
      <c r="K1656" s="75"/>
      <c r="L1656" s="75"/>
      <c r="M1656" s="75"/>
      <c r="N1656" s="75"/>
      <c r="O1656" s="75"/>
      <c r="P1656" s="75"/>
      <c r="Q1656" s="75"/>
      <c r="R1656" s="75"/>
      <c r="S1656" s="75"/>
      <c r="T1656" s="75"/>
      <c r="U1656" s="75"/>
    </row>
    <row r="1657" spans="1:21">
      <c r="A1657" s="75"/>
      <c r="B1657" s="81" t="str">
        <f t="shared" si="12"/>
        <v>월</v>
      </c>
      <c r="C1657" s="81" t="str">
        <f t="shared" si="13"/>
        <v>26년 6월 1주차</v>
      </c>
      <c r="D1657" s="82">
        <v>46176</v>
      </c>
      <c r="E1657" s="76" t="s">
        <v>58</v>
      </c>
      <c r="F1657" s="83" t="s">
        <v>2</v>
      </c>
      <c r="G1657" s="75" t="s">
        <v>214</v>
      </c>
      <c r="H1657" s="76">
        <v>9</v>
      </c>
      <c r="I1657" s="84">
        <v>1</v>
      </c>
      <c r="J1657" s="85">
        <v>39000</v>
      </c>
      <c r="K1657" s="75"/>
      <c r="L1657" s="75"/>
      <c r="M1657" s="75"/>
      <c r="N1657" s="75"/>
      <c r="O1657" s="75"/>
      <c r="P1657" s="75"/>
      <c r="Q1657" s="75"/>
      <c r="R1657" s="75"/>
      <c r="S1657" s="75"/>
      <c r="T1657" s="75"/>
      <c r="U1657" s="75"/>
    </row>
    <row r="1658" spans="1:21">
      <c r="A1658" s="75"/>
      <c r="B1658" s="81" t="str">
        <f t="shared" si="12"/>
        <v>월</v>
      </c>
      <c r="C1658" s="81" t="str">
        <f t="shared" si="13"/>
        <v>26년 6월 1주차</v>
      </c>
      <c r="D1658" s="82">
        <v>46176</v>
      </c>
      <c r="E1658" s="76" t="s">
        <v>58</v>
      </c>
      <c r="F1658" s="83" t="s">
        <v>2</v>
      </c>
      <c r="G1658" s="75" t="s">
        <v>177</v>
      </c>
      <c r="H1658" s="76">
        <v>5</v>
      </c>
      <c r="I1658" s="84">
        <v>0</v>
      </c>
      <c r="J1658" s="85">
        <v>0</v>
      </c>
      <c r="K1658" s="75"/>
      <c r="L1658" s="75"/>
      <c r="M1658" s="75"/>
      <c r="N1658" s="75"/>
      <c r="O1658" s="75"/>
      <c r="P1658" s="75"/>
      <c r="Q1658" s="75"/>
      <c r="R1658" s="75"/>
      <c r="S1658" s="75"/>
      <c r="T1658" s="75"/>
      <c r="U1658" s="75"/>
    </row>
    <row r="1659" spans="1:21">
      <c r="A1659" s="75"/>
      <c r="B1659" s="81" t="str">
        <f t="shared" si="12"/>
        <v>월</v>
      </c>
      <c r="C1659" s="81" t="str">
        <f t="shared" si="13"/>
        <v>26년 6월 1주차</v>
      </c>
      <c r="D1659" s="82">
        <v>46176</v>
      </c>
      <c r="E1659" s="76" t="s">
        <v>58</v>
      </c>
      <c r="F1659" s="83" t="s">
        <v>2</v>
      </c>
      <c r="G1659" s="75" t="s">
        <v>101</v>
      </c>
      <c r="H1659" s="76">
        <v>5</v>
      </c>
      <c r="I1659" s="84">
        <v>0</v>
      </c>
      <c r="J1659" s="85">
        <v>0</v>
      </c>
      <c r="K1659" s="75"/>
      <c r="L1659" s="75"/>
      <c r="M1659" s="75"/>
      <c r="N1659" s="75"/>
      <c r="O1659" s="75"/>
      <c r="P1659" s="75"/>
      <c r="Q1659" s="75"/>
      <c r="R1659" s="75"/>
      <c r="S1659" s="75"/>
      <c r="T1659" s="75"/>
      <c r="U1659" s="75"/>
    </row>
    <row r="1660" spans="1:21">
      <c r="A1660" s="75"/>
      <c r="B1660" s="81" t="str">
        <f t="shared" si="12"/>
        <v>월</v>
      </c>
      <c r="C1660" s="81" t="str">
        <f t="shared" si="13"/>
        <v>26년 6월 1주차</v>
      </c>
      <c r="D1660" s="82">
        <v>46176</v>
      </c>
      <c r="E1660" s="76" t="s">
        <v>58</v>
      </c>
      <c r="F1660" s="83" t="s">
        <v>2</v>
      </c>
      <c r="G1660" s="75" t="s">
        <v>108</v>
      </c>
      <c r="H1660" s="76">
        <v>2</v>
      </c>
      <c r="I1660" s="84">
        <v>0</v>
      </c>
      <c r="J1660" s="85">
        <v>0</v>
      </c>
      <c r="K1660" s="75"/>
      <c r="L1660" s="75"/>
      <c r="M1660" s="75"/>
      <c r="N1660" s="75"/>
      <c r="O1660" s="75"/>
      <c r="P1660" s="75"/>
      <c r="Q1660" s="75"/>
      <c r="R1660" s="75"/>
      <c r="S1660" s="75"/>
      <c r="T1660" s="75"/>
      <c r="U1660" s="75"/>
    </row>
    <row r="1661" spans="1:21">
      <c r="A1661" s="75"/>
      <c r="B1661" s="81" t="str">
        <f t="shared" si="12"/>
        <v>월</v>
      </c>
      <c r="C1661" s="81" t="str">
        <f t="shared" si="13"/>
        <v>26년 6월 1주차</v>
      </c>
      <c r="D1661" s="82">
        <v>46176</v>
      </c>
      <c r="E1661" s="76" t="s">
        <v>58</v>
      </c>
      <c r="F1661" s="83" t="s">
        <v>2</v>
      </c>
      <c r="G1661" s="75" t="s">
        <v>257</v>
      </c>
      <c r="H1661" s="76">
        <v>8</v>
      </c>
      <c r="I1661" s="84">
        <v>1</v>
      </c>
      <c r="J1661" s="85">
        <v>139000</v>
      </c>
      <c r="K1661" s="75"/>
      <c r="L1661" s="75"/>
      <c r="M1661" s="75"/>
      <c r="N1661" s="75"/>
      <c r="O1661" s="75"/>
      <c r="P1661" s="75"/>
      <c r="Q1661" s="75"/>
      <c r="R1661" s="75"/>
      <c r="S1661" s="75"/>
      <c r="T1661" s="75"/>
      <c r="U1661" s="75"/>
    </row>
    <row r="1662" spans="1:21">
      <c r="A1662" s="75"/>
      <c r="B1662" s="81" t="str">
        <f t="shared" si="12"/>
        <v>월</v>
      </c>
      <c r="C1662" s="81" t="str">
        <f t="shared" si="13"/>
        <v>26년 6월 1주차</v>
      </c>
      <c r="D1662" s="82">
        <v>46176</v>
      </c>
      <c r="E1662" s="76" t="s">
        <v>58</v>
      </c>
      <c r="F1662" s="83" t="s">
        <v>2</v>
      </c>
      <c r="G1662" s="75" t="s">
        <v>264</v>
      </c>
      <c r="H1662" s="76">
        <v>2</v>
      </c>
      <c r="I1662" s="84">
        <v>0</v>
      </c>
      <c r="J1662" s="85">
        <v>0</v>
      </c>
      <c r="K1662" s="75"/>
      <c r="L1662" s="75"/>
      <c r="M1662" s="75"/>
      <c r="N1662" s="75"/>
      <c r="O1662" s="75"/>
      <c r="P1662" s="75"/>
      <c r="Q1662" s="75"/>
      <c r="R1662" s="75"/>
      <c r="S1662" s="75"/>
      <c r="T1662" s="75"/>
      <c r="U1662" s="75"/>
    </row>
    <row r="1663" spans="1:21">
      <c r="A1663" s="75"/>
      <c r="B1663" s="81" t="str">
        <f t="shared" si="12"/>
        <v>월</v>
      </c>
      <c r="C1663" s="81" t="str">
        <f t="shared" si="13"/>
        <v>26년 6월 1주차</v>
      </c>
      <c r="D1663" s="82">
        <v>46176</v>
      </c>
      <c r="E1663" s="76" t="s">
        <v>58</v>
      </c>
      <c r="F1663" s="83" t="s">
        <v>2</v>
      </c>
      <c r="G1663" s="75" t="s">
        <v>111</v>
      </c>
      <c r="H1663" s="76">
        <v>4</v>
      </c>
      <c r="I1663" s="84">
        <v>0</v>
      </c>
      <c r="J1663" s="85">
        <v>0</v>
      </c>
      <c r="K1663" s="75"/>
      <c r="L1663" s="75"/>
      <c r="M1663" s="75"/>
      <c r="N1663" s="75"/>
      <c r="O1663" s="75"/>
      <c r="P1663" s="75"/>
      <c r="Q1663" s="75"/>
      <c r="R1663" s="75"/>
      <c r="S1663" s="75"/>
      <c r="T1663" s="75"/>
      <c r="U1663" s="75"/>
    </row>
    <row r="1664" spans="1:21">
      <c r="A1664" s="75"/>
      <c r="B1664" s="81" t="str">
        <f t="shared" si="12"/>
        <v>월</v>
      </c>
      <c r="C1664" s="81" t="str">
        <f t="shared" si="13"/>
        <v>26년 6월 1주차</v>
      </c>
      <c r="D1664" s="82">
        <v>46176</v>
      </c>
      <c r="E1664" s="76" t="s">
        <v>58</v>
      </c>
      <c r="F1664" s="83" t="s">
        <v>2</v>
      </c>
      <c r="G1664" s="75" t="s">
        <v>98</v>
      </c>
      <c r="H1664" s="76">
        <v>5</v>
      </c>
      <c r="I1664" s="84">
        <v>0</v>
      </c>
      <c r="J1664" s="85">
        <v>0</v>
      </c>
      <c r="K1664" s="75"/>
      <c r="L1664" s="75"/>
      <c r="M1664" s="75"/>
      <c r="N1664" s="75"/>
      <c r="O1664" s="75"/>
      <c r="P1664" s="75"/>
      <c r="Q1664" s="75"/>
      <c r="R1664" s="75"/>
      <c r="S1664" s="75"/>
      <c r="T1664" s="75"/>
      <c r="U1664" s="75"/>
    </row>
    <row r="1665" spans="1:21">
      <c r="A1665" s="75"/>
      <c r="B1665" s="81" t="str">
        <f t="shared" si="12"/>
        <v>월</v>
      </c>
      <c r="C1665" s="81" t="str">
        <f t="shared" si="13"/>
        <v>26년 6월 1주차</v>
      </c>
      <c r="D1665" s="82">
        <v>46176</v>
      </c>
      <c r="E1665" s="76" t="s">
        <v>58</v>
      </c>
      <c r="F1665" s="83" t="s">
        <v>2</v>
      </c>
      <c r="G1665" s="75" t="s">
        <v>219</v>
      </c>
      <c r="H1665" s="76">
        <v>2</v>
      </c>
      <c r="I1665" s="84">
        <v>0</v>
      </c>
      <c r="J1665" s="85">
        <v>0</v>
      </c>
      <c r="K1665" s="75"/>
      <c r="L1665" s="75"/>
      <c r="M1665" s="75"/>
      <c r="N1665" s="75"/>
      <c r="O1665" s="75"/>
      <c r="P1665" s="75"/>
      <c r="Q1665" s="75"/>
      <c r="R1665" s="75"/>
      <c r="S1665" s="75"/>
      <c r="T1665" s="75"/>
      <c r="U1665" s="75"/>
    </row>
    <row r="1666" spans="1:21">
      <c r="A1666" s="75"/>
      <c r="B1666" s="81" t="str">
        <f t="shared" si="12"/>
        <v>월</v>
      </c>
      <c r="C1666" s="81" t="str">
        <f t="shared" si="13"/>
        <v>26년 6월 1주차</v>
      </c>
      <c r="D1666" s="82">
        <v>46176</v>
      </c>
      <c r="E1666" s="76" t="s">
        <v>58</v>
      </c>
      <c r="F1666" s="83" t="s">
        <v>2</v>
      </c>
      <c r="G1666" s="75" t="s">
        <v>239</v>
      </c>
      <c r="H1666" s="76">
        <v>2</v>
      </c>
      <c r="I1666" s="84">
        <v>0</v>
      </c>
      <c r="J1666" s="85">
        <v>0</v>
      </c>
      <c r="K1666" s="75"/>
      <c r="L1666" s="75"/>
      <c r="M1666" s="75"/>
      <c r="N1666" s="75"/>
      <c r="O1666" s="75"/>
      <c r="P1666" s="75"/>
      <c r="Q1666" s="75"/>
      <c r="R1666" s="75"/>
      <c r="S1666" s="75"/>
      <c r="T1666" s="75"/>
      <c r="U1666" s="75"/>
    </row>
    <row r="1667" spans="1:21">
      <c r="A1667" s="75"/>
      <c r="B1667" s="81" t="str">
        <f t="shared" si="12"/>
        <v>월</v>
      </c>
      <c r="C1667" s="81" t="str">
        <f t="shared" si="13"/>
        <v>26년 6월 1주차</v>
      </c>
      <c r="D1667" s="82">
        <v>46176</v>
      </c>
      <c r="E1667" s="76" t="s">
        <v>58</v>
      </c>
      <c r="F1667" s="83" t="s">
        <v>2</v>
      </c>
      <c r="G1667" s="75" t="s">
        <v>174</v>
      </c>
      <c r="H1667" s="76">
        <v>1</v>
      </c>
      <c r="I1667" s="84">
        <v>0</v>
      </c>
      <c r="J1667" s="85">
        <v>0</v>
      </c>
      <c r="K1667" s="75"/>
      <c r="L1667" s="75"/>
      <c r="M1667" s="75"/>
      <c r="N1667" s="75"/>
      <c r="O1667" s="75"/>
      <c r="P1667" s="75"/>
      <c r="Q1667" s="75"/>
      <c r="R1667" s="75"/>
      <c r="S1667" s="75"/>
      <c r="T1667" s="75"/>
      <c r="U1667" s="75"/>
    </row>
    <row r="1668" spans="1:21">
      <c r="A1668" s="75"/>
      <c r="B1668" s="81" t="str">
        <f t="shared" si="12"/>
        <v>월</v>
      </c>
      <c r="C1668" s="81" t="str">
        <f t="shared" si="13"/>
        <v>26년 6월 1주차</v>
      </c>
      <c r="D1668" s="82">
        <v>46176</v>
      </c>
      <c r="E1668" s="76" t="s">
        <v>58</v>
      </c>
      <c r="F1668" s="83" t="s">
        <v>2</v>
      </c>
      <c r="G1668" s="75" t="s">
        <v>90</v>
      </c>
      <c r="H1668" s="76">
        <v>1</v>
      </c>
      <c r="I1668" s="84">
        <v>0</v>
      </c>
      <c r="J1668" s="85">
        <v>0</v>
      </c>
      <c r="K1668" s="75"/>
      <c r="L1668" s="75"/>
      <c r="M1668" s="75"/>
      <c r="N1668" s="75"/>
      <c r="O1668" s="75"/>
      <c r="P1668" s="75"/>
      <c r="Q1668" s="75"/>
      <c r="R1668" s="75"/>
      <c r="S1668" s="75"/>
      <c r="T1668" s="75"/>
      <c r="U1668" s="75"/>
    </row>
    <row r="1669" spans="1:21">
      <c r="A1669" s="75"/>
      <c r="B1669" s="81" t="str">
        <f t="shared" si="12"/>
        <v>월</v>
      </c>
      <c r="C1669" s="81" t="str">
        <f t="shared" si="13"/>
        <v>26년 6월 1주차</v>
      </c>
      <c r="D1669" s="82">
        <v>46176</v>
      </c>
      <c r="E1669" s="76" t="s">
        <v>58</v>
      </c>
      <c r="F1669" s="83" t="s">
        <v>2</v>
      </c>
      <c r="G1669" s="75" t="s">
        <v>143</v>
      </c>
      <c r="H1669" s="76">
        <v>1</v>
      </c>
      <c r="I1669" s="84">
        <v>0</v>
      </c>
      <c r="J1669" s="85">
        <v>0</v>
      </c>
      <c r="K1669" s="75"/>
      <c r="L1669" s="75"/>
      <c r="M1669" s="75"/>
      <c r="N1669" s="75"/>
      <c r="O1669" s="75"/>
      <c r="P1669" s="75"/>
      <c r="Q1669" s="75"/>
      <c r="R1669" s="75"/>
      <c r="S1669" s="75"/>
      <c r="T1669" s="75"/>
      <c r="U1669" s="75"/>
    </row>
    <row r="1670" spans="1:21">
      <c r="A1670" s="75"/>
      <c r="B1670" s="81" t="str">
        <f t="shared" si="12"/>
        <v>월</v>
      </c>
      <c r="C1670" s="81" t="str">
        <f t="shared" si="13"/>
        <v>26년 6월 1주차</v>
      </c>
      <c r="D1670" s="82">
        <v>46176</v>
      </c>
      <c r="E1670" s="76" t="s">
        <v>58</v>
      </c>
      <c r="F1670" s="83" t="s">
        <v>2</v>
      </c>
      <c r="G1670" s="75" t="s">
        <v>224</v>
      </c>
      <c r="H1670" s="76">
        <v>4</v>
      </c>
      <c r="I1670" s="84">
        <v>1</v>
      </c>
      <c r="J1670" s="85">
        <v>89000</v>
      </c>
      <c r="K1670" s="75"/>
      <c r="L1670" s="75"/>
      <c r="M1670" s="75"/>
      <c r="N1670" s="75"/>
      <c r="O1670" s="75"/>
      <c r="P1670" s="75"/>
      <c r="Q1670" s="75"/>
      <c r="R1670" s="75"/>
      <c r="S1670" s="75"/>
      <c r="T1670" s="75"/>
      <c r="U1670" s="75"/>
    </row>
    <row r="1671" spans="1:21">
      <c r="A1671" s="75"/>
      <c r="B1671" s="81" t="str">
        <f t="shared" si="12"/>
        <v>월</v>
      </c>
      <c r="C1671" s="81" t="str">
        <f t="shared" si="13"/>
        <v>26년 6월 1주차</v>
      </c>
      <c r="D1671" s="82">
        <v>46176</v>
      </c>
      <c r="E1671" s="76" t="s">
        <v>58</v>
      </c>
      <c r="F1671" s="83" t="s">
        <v>2</v>
      </c>
      <c r="G1671" s="75" t="s">
        <v>265</v>
      </c>
      <c r="H1671" s="76">
        <v>1</v>
      </c>
      <c r="I1671" s="84">
        <v>0</v>
      </c>
      <c r="J1671" s="85">
        <v>0</v>
      </c>
      <c r="K1671" s="75"/>
      <c r="L1671" s="75"/>
      <c r="M1671" s="75"/>
      <c r="N1671" s="75"/>
      <c r="O1671" s="75"/>
      <c r="P1671" s="75"/>
      <c r="Q1671" s="75"/>
      <c r="R1671" s="75"/>
      <c r="S1671" s="75"/>
      <c r="T1671" s="75"/>
      <c r="U1671" s="75"/>
    </row>
    <row r="1672" spans="1:21">
      <c r="A1672" s="75"/>
      <c r="B1672" s="81" t="str">
        <f t="shared" si="12"/>
        <v>월</v>
      </c>
      <c r="C1672" s="81" t="str">
        <f t="shared" si="13"/>
        <v>26년 6월 1주차</v>
      </c>
      <c r="D1672" s="82">
        <v>46176</v>
      </c>
      <c r="E1672" s="76" t="s">
        <v>58</v>
      </c>
      <c r="F1672" s="83" t="s">
        <v>2</v>
      </c>
      <c r="G1672" s="75" t="s">
        <v>147</v>
      </c>
      <c r="H1672" s="76">
        <v>4</v>
      </c>
      <c r="I1672" s="84">
        <v>0</v>
      </c>
      <c r="J1672" s="85">
        <v>0</v>
      </c>
      <c r="K1672" s="75"/>
      <c r="L1672" s="75"/>
      <c r="M1672" s="75"/>
      <c r="N1672" s="75"/>
      <c r="O1672" s="75"/>
      <c r="P1672" s="75"/>
      <c r="Q1672" s="75"/>
      <c r="R1672" s="75"/>
      <c r="S1672" s="75"/>
      <c r="T1672" s="75"/>
      <c r="U1672" s="75"/>
    </row>
    <row r="1673" spans="1:21">
      <c r="A1673" s="75"/>
      <c r="B1673" s="81" t="str">
        <f t="shared" si="12"/>
        <v>월</v>
      </c>
      <c r="C1673" s="81" t="str">
        <f t="shared" si="13"/>
        <v>26년 6월 1주차</v>
      </c>
      <c r="D1673" s="82">
        <v>46176</v>
      </c>
      <c r="E1673" s="76" t="s">
        <v>58</v>
      </c>
      <c r="F1673" s="83" t="s">
        <v>2</v>
      </c>
      <c r="G1673" s="75" t="s">
        <v>195</v>
      </c>
      <c r="H1673" s="76">
        <v>4</v>
      </c>
      <c r="I1673" s="84">
        <v>0</v>
      </c>
      <c r="J1673" s="85">
        <v>0</v>
      </c>
      <c r="K1673" s="75"/>
      <c r="L1673" s="75"/>
      <c r="M1673" s="75"/>
      <c r="N1673" s="75"/>
      <c r="O1673" s="75"/>
      <c r="P1673" s="75"/>
      <c r="Q1673" s="75"/>
      <c r="R1673" s="75"/>
      <c r="S1673" s="75"/>
      <c r="T1673" s="75"/>
      <c r="U1673" s="75"/>
    </row>
    <row r="1674" spans="1:21">
      <c r="A1674" s="75"/>
      <c r="B1674" s="81" t="str">
        <f t="shared" si="12"/>
        <v>월</v>
      </c>
      <c r="C1674" s="81" t="str">
        <f t="shared" si="13"/>
        <v>26년 6월 1주차</v>
      </c>
      <c r="D1674" s="82">
        <v>46176</v>
      </c>
      <c r="E1674" s="76" t="s">
        <v>58</v>
      </c>
      <c r="F1674" s="83" t="s">
        <v>2</v>
      </c>
      <c r="G1674" s="75" t="s">
        <v>254</v>
      </c>
      <c r="H1674" s="76">
        <v>1</v>
      </c>
      <c r="I1674" s="84">
        <v>1</v>
      </c>
      <c r="J1674" s="85">
        <v>149000</v>
      </c>
      <c r="K1674" s="75"/>
      <c r="L1674" s="75"/>
      <c r="M1674" s="75"/>
      <c r="N1674" s="75"/>
      <c r="O1674" s="75"/>
      <c r="P1674" s="75"/>
      <c r="Q1674" s="75"/>
      <c r="R1674" s="75"/>
      <c r="S1674" s="75"/>
      <c r="T1674" s="75"/>
      <c r="U1674" s="75"/>
    </row>
    <row r="1675" spans="1:21">
      <c r="A1675" s="75"/>
      <c r="B1675" s="81" t="str">
        <f t="shared" si="12"/>
        <v>월</v>
      </c>
      <c r="C1675" s="81" t="str">
        <f t="shared" si="13"/>
        <v>26년 6월 1주차</v>
      </c>
      <c r="D1675" s="82">
        <v>46176</v>
      </c>
      <c r="E1675" s="76" t="s">
        <v>58</v>
      </c>
      <c r="F1675" s="83" t="s">
        <v>2</v>
      </c>
      <c r="G1675" s="75" t="s">
        <v>142</v>
      </c>
      <c r="H1675" s="76">
        <v>0</v>
      </c>
      <c r="I1675" s="84">
        <v>1</v>
      </c>
      <c r="J1675" s="85">
        <v>39000</v>
      </c>
      <c r="K1675" s="75"/>
      <c r="L1675" s="75"/>
      <c r="M1675" s="75"/>
      <c r="N1675" s="75"/>
      <c r="O1675" s="75"/>
      <c r="P1675" s="75"/>
      <c r="Q1675" s="75"/>
      <c r="R1675" s="75"/>
      <c r="S1675" s="75"/>
      <c r="T1675" s="75"/>
      <c r="U1675" s="75"/>
    </row>
    <row r="1676" spans="1:21">
      <c r="A1676" s="75"/>
      <c r="B1676" s="81" t="str">
        <f t="shared" si="12"/>
        <v>월</v>
      </c>
      <c r="C1676" s="81" t="str">
        <f t="shared" si="13"/>
        <v>26년 6월 1주차</v>
      </c>
      <c r="D1676" s="82">
        <v>46176</v>
      </c>
      <c r="E1676" s="76" t="s">
        <v>58</v>
      </c>
      <c r="F1676" s="83" t="s">
        <v>2</v>
      </c>
      <c r="G1676" s="75" t="s">
        <v>95</v>
      </c>
      <c r="H1676" s="76">
        <v>1</v>
      </c>
      <c r="I1676" s="84">
        <v>0</v>
      </c>
      <c r="J1676" s="85">
        <v>0</v>
      </c>
      <c r="K1676" s="75"/>
      <c r="L1676" s="75"/>
      <c r="M1676" s="75"/>
      <c r="N1676" s="75"/>
      <c r="O1676" s="75"/>
      <c r="P1676" s="75"/>
      <c r="Q1676" s="75"/>
      <c r="R1676" s="75"/>
      <c r="S1676" s="75"/>
      <c r="T1676" s="75"/>
      <c r="U1676" s="75"/>
    </row>
    <row r="1677" spans="1:21">
      <c r="A1677" s="75"/>
      <c r="B1677" s="81" t="str">
        <f t="shared" si="12"/>
        <v>월</v>
      </c>
      <c r="C1677" s="81" t="str">
        <f t="shared" si="13"/>
        <v>26년 6월 1주차</v>
      </c>
      <c r="D1677" s="82">
        <v>46176</v>
      </c>
      <c r="E1677" s="76" t="s">
        <v>58</v>
      </c>
      <c r="F1677" s="83" t="s">
        <v>2</v>
      </c>
      <c r="G1677" s="75" t="s">
        <v>97</v>
      </c>
      <c r="H1677" s="76">
        <v>2</v>
      </c>
      <c r="I1677" s="84">
        <v>0</v>
      </c>
      <c r="J1677" s="85">
        <v>0</v>
      </c>
      <c r="K1677" s="75"/>
      <c r="L1677" s="75"/>
      <c r="M1677" s="75"/>
      <c r="N1677" s="75"/>
      <c r="O1677" s="75"/>
      <c r="P1677" s="75"/>
      <c r="Q1677" s="75"/>
      <c r="R1677" s="75"/>
      <c r="S1677" s="75"/>
      <c r="T1677" s="75"/>
      <c r="U1677" s="75"/>
    </row>
    <row r="1678" spans="1:21">
      <c r="A1678" s="75"/>
      <c r="B1678" s="81" t="str">
        <f t="shared" si="12"/>
        <v>월</v>
      </c>
      <c r="C1678" s="81" t="str">
        <f t="shared" si="13"/>
        <v>26년 6월 1주차</v>
      </c>
      <c r="D1678" s="82">
        <v>46176</v>
      </c>
      <c r="E1678" s="76" t="s">
        <v>58</v>
      </c>
      <c r="F1678" s="83" t="s">
        <v>2</v>
      </c>
      <c r="G1678" s="75" t="s">
        <v>99</v>
      </c>
      <c r="H1678" s="76">
        <v>5</v>
      </c>
      <c r="I1678" s="84">
        <v>0</v>
      </c>
      <c r="J1678" s="85">
        <v>0</v>
      </c>
      <c r="K1678" s="75"/>
      <c r="L1678" s="75"/>
      <c r="M1678" s="75"/>
      <c r="N1678" s="75"/>
      <c r="O1678" s="75"/>
      <c r="P1678" s="75"/>
      <c r="Q1678" s="75"/>
      <c r="R1678" s="75"/>
      <c r="S1678" s="75"/>
      <c r="T1678" s="75"/>
      <c r="U1678" s="75"/>
    </row>
    <row r="1679" spans="1:21">
      <c r="A1679" s="75"/>
      <c r="B1679" s="81" t="str">
        <f t="shared" si="12"/>
        <v>월</v>
      </c>
      <c r="C1679" s="81" t="str">
        <f t="shared" si="13"/>
        <v>26년 6월 1주차</v>
      </c>
      <c r="D1679" s="82">
        <v>46176</v>
      </c>
      <c r="E1679" s="76" t="s">
        <v>58</v>
      </c>
      <c r="F1679" s="83" t="s">
        <v>2</v>
      </c>
      <c r="G1679" s="75" t="s">
        <v>100</v>
      </c>
      <c r="H1679" s="76">
        <v>5</v>
      </c>
      <c r="I1679" s="84">
        <v>0</v>
      </c>
      <c r="J1679" s="85">
        <v>0</v>
      </c>
      <c r="K1679" s="75"/>
      <c r="L1679" s="75"/>
      <c r="M1679" s="75"/>
      <c r="N1679" s="75"/>
      <c r="O1679" s="75"/>
      <c r="P1679" s="75"/>
      <c r="Q1679" s="75"/>
      <c r="R1679" s="75"/>
      <c r="S1679" s="75"/>
      <c r="T1679" s="75"/>
      <c r="U1679" s="75"/>
    </row>
    <row r="1680" spans="1:21">
      <c r="A1680" s="75"/>
      <c r="B1680" s="81" t="str">
        <f t="shared" si="12"/>
        <v>월</v>
      </c>
      <c r="C1680" s="81" t="str">
        <f t="shared" si="13"/>
        <v>26년 6월 1주차</v>
      </c>
      <c r="D1680" s="82">
        <v>46176</v>
      </c>
      <c r="E1680" s="76" t="s">
        <v>58</v>
      </c>
      <c r="F1680" s="83" t="s">
        <v>2</v>
      </c>
      <c r="G1680" s="75" t="s">
        <v>212</v>
      </c>
      <c r="H1680" s="76">
        <v>1</v>
      </c>
      <c r="I1680" s="84">
        <v>0</v>
      </c>
      <c r="J1680" s="85">
        <v>0</v>
      </c>
      <c r="K1680" s="75"/>
      <c r="L1680" s="75"/>
      <c r="M1680" s="75"/>
      <c r="N1680" s="75"/>
      <c r="O1680" s="75"/>
      <c r="P1680" s="75"/>
      <c r="Q1680" s="75"/>
      <c r="R1680" s="75"/>
      <c r="S1680" s="75"/>
      <c r="T1680" s="75"/>
      <c r="U1680" s="75"/>
    </row>
    <row r="1681" spans="1:21">
      <c r="A1681" s="75"/>
      <c r="B1681" s="81" t="str">
        <f t="shared" si="12"/>
        <v>월</v>
      </c>
      <c r="C1681" s="81" t="str">
        <f t="shared" si="13"/>
        <v>26년 6월 1주차</v>
      </c>
      <c r="D1681" s="82">
        <v>46176</v>
      </c>
      <c r="E1681" s="76" t="s">
        <v>58</v>
      </c>
      <c r="F1681" s="83" t="s">
        <v>2</v>
      </c>
      <c r="G1681" s="75" t="s">
        <v>91</v>
      </c>
      <c r="H1681" s="76">
        <v>1</v>
      </c>
      <c r="I1681" s="84">
        <v>0</v>
      </c>
      <c r="J1681" s="85">
        <v>0</v>
      </c>
      <c r="K1681" s="75"/>
      <c r="L1681" s="75"/>
      <c r="M1681" s="75"/>
      <c r="N1681" s="75"/>
      <c r="O1681" s="75"/>
      <c r="P1681" s="75"/>
      <c r="Q1681" s="75"/>
      <c r="R1681" s="75"/>
      <c r="S1681" s="75"/>
      <c r="T1681" s="75"/>
      <c r="U1681" s="75"/>
    </row>
    <row r="1682" spans="1:21">
      <c r="A1682" s="75"/>
      <c r="B1682" s="81" t="str">
        <f t="shared" si="12"/>
        <v>월</v>
      </c>
      <c r="C1682" s="81" t="str">
        <f t="shared" si="13"/>
        <v>26년 6월 1주차</v>
      </c>
      <c r="D1682" s="82">
        <v>46176</v>
      </c>
      <c r="E1682" s="76" t="s">
        <v>58</v>
      </c>
      <c r="F1682" s="83" t="s">
        <v>2</v>
      </c>
      <c r="G1682" s="75" t="s">
        <v>132</v>
      </c>
      <c r="H1682" s="76">
        <v>2</v>
      </c>
      <c r="I1682" s="84">
        <v>0</v>
      </c>
      <c r="J1682" s="85">
        <v>0</v>
      </c>
      <c r="K1682" s="75"/>
      <c r="L1682" s="75"/>
      <c r="M1682" s="75"/>
      <c r="N1682" s="75"/>
      <c r="O1682" s="75"/>
      <c r="P1682" s="75"/>
      <c r="Q1682" s="75"/>
      <c r="R1682" s="75"/>
      <c r="S1682" s="75"/>
      <c r="T1682" s="75"/>
      <c r="U1682" s="75"/>
    </row>
    <row r="1683" spans="1:21">
      <c r="A1683" s="75"/>
      <c r="B1683" s="81" t="str">
        <f t="shared" si="12"/>
        <v>월</v>
      </c>
      <c r="C1683" s="81" t="str">
        <f t="shared" si="13"/>
        <v>26년 6월 1주차</v>
      </c>
      <c r="D1683" s="82">
        <v>46177</v>
      </c>
      <c r="E1683" s="76" t="s">
        <v>58</v>
      </c>
      <c r="F1683" s="83" t="s">
        <v>2</v>
      </c>
      <c r="G1683" s="75" t="s">
        <v>92</v>
      </c>
      <c r="H1683" s="76">
        <v>0</v>
      </c>
      <c r="I1683" s="84">
        <v>2</v>
      </c>
      <c r="J1683" s="85">
        <v>298000</v>
      </c>
      <c r="K1683" s="75"/>
      <c r="L1683" s="75"/>
      <c r="M1683" s="75"/>
      <c r="N1683" s="75"/>
      <c r="O1683" s="75"/>
      <c r="P1683" s="75"/>
      <c r="Q1683" s="75"/>
      <c r="R1683" s="75"/>
      <c r="S1683" s="75"/>
      <c r="T1683" s="75"/>
      <c r="U1683" s="75"/>
    </row>
    <row r="1684" spans="1:21">
      <c r="A1684" s="75"/>
      <c r="B1684" s="81" t="str">
        <f t="shared" si="12"/>
        <v>월</v>
      </c>
      <c r="C1684" s="81" t="str">
        <f t="shared" si="13"/>
        <v>26년 6월 1주차</v>
      </c>
      <c r="D1684" s="82">
        <v>46177</v>
      </c>
      <c r="E1684" s="76" t="s">
        <v>58</v>
      </c>
      <c r="F1684" s="83" t="s">
        <v>2</v>
      </c>
      <c r="G1684" s="75" t="s">
        <v>111</v>
      </c>
      <c r="H1684" s="76">
        <v>0</v>
      </c>
      <c r="I1684" s="84">
        <v>2</v>
      </c>
      <c r="J1684" s="85">
        <v>78000</v>
      </c>
      <c r="K1684" s="75"/>
      <c r="L1684" s="75"/>
      <c r="M1684" s="75"/>
      <c r="N1684" s="75"/>
      <c r="O1684" s="75"/>
      <c r="P1684" s="75"/>
      <c r="Q1684" s="75"/>
      <c r="R1684" s="75"/>
      <c r="S1684" s="75"/>
      <c r="T1684" s="75"/>
      <c r="U1684" s="75"/>
    </row>
    <row r="1685" spans="1:21">
      <c r="A1685" s="75"/>
      <c r="B1685" s="81" t="str">
        <f t="shared" si="12"/>
        <v>월</v>
      </c>
      <c r="C1685" s="81" t="str">
        <f t="shared" si="13"/>
        <v>26년 6월 1주차</v>
      </c>
      <c r="D1685" s="82">
        <v>46177</v>
      </c>
      <c r="E1685" s="76" t="s">
        <v>58</v>
      </c>
      <c r="F1685" s="83" t="s">
        <v>2</v>
      </c>
      <c r="G1685" s="75" t="s">
        <v>214</v>
      </c>
      <c r="H1685" s="76">
        <v>0</v>
      </c>
      <c r="I1685" s="84">
        <v>1</v>
      </c>
      <c r="J1685" s="85">
        <v>39000</v>
      </c>
      <c r="K1685" s="75"/>
      <c r="L1685" s="75"/>
      <c r="M1685" s="75"/>
      <c r="N1685" s="75"/>
      <c r="O1685" s="75"/>
      <c r="P1685" s="75"/>
      <c r="Q1685" s="75"/>
      <c r="R1685" s="75"/>
      <c r="S1685" s="75"/>
      <c r="T1685" s="75"/>
      <c r="U1685" s="75"/>
    </row>
    <row r="1686" spans="1:21">
      <c r="A1686" s="75"/>
      <c r="B1686" s="81" t="str">
        <f t="shared" si="12"/>
        <v>월</v>
      </c>
      <c r="C1686" s="81" t="str">
        <f t="shared" si="13"/>
        <v>26년 6월 1주차</v>
      </c>
      <c r="D1686" s="82">
        <v>46177</v>
      </c>
      <c r="E1686" s="76" t="s">
        <v>58</v>
      </c>
      <c r="F1686" s="83" t="s">
        <v>2</v>
      </c>
      <c r="G1686" s="75" t="s">
        <v>204</v>
      </c>
      <c r="H1686" s="76">
        <v>1</v>
      </c>
      <c r="I1686" s="84">
        <v>0</v>
      </c>
      <c r="J1686" s="85">
        <v>0</v>
      </c>
      <c r="K1686" s="75"/>
      <c r="L1686" s="75"/>
      <c r="M1686" s="75"/>
      <c r="N1686" s="75"/>
      <c r="O1686" s="75"/>
      <c r="P1686" s="75"/>
      <c r="Q1686" s="75"/>
      <c r="R1686" s="75"/>
      <c r="S1686" s="75"/>
      <c r="T1686" s="75"/>
      <c r="U1686" s="75"/>
    </row>
    <row r="1687" spans="1:21">
      <c r="A1687" s="75"/>
      <c r="B1687" s="81" t="str">
        <f t="shared" si="12"/>
        <v>월</v>
      </c>
      <c r="C1687" s="81" t="str">
        <f t="shared" si="13"/>
        <v>26년 6월 1주차</v>
      </c>
      <c r="D1687" s="82">
        <v>46177</v>
      </c>
      <c r="E1687" s="76" t="s">
        <v>58</v>
      </c>
      <c r="F1687" s="83" t="s">
        <v>2</v>
      </c>
      <c r="G1687" s="75" t="s">
        <v>173</v>
      </c>
      <c r="H1687" s="76">
        <v>5</v>
      </c>
      <c r="I1687" s="84">
        <v>0</v>
      </c>
      <c r="J1687" s="85">
        <v>0</v>
      </c>
      <c r="K1687" s="75"/>
      <c r="L1687" s="75"/>
      <c r="M1687" s="75"/>
      <c r="N1687" s="75"/>
      <c r="O1687" s="75"/>
      <c r="P1687" s="75"/>
      <c r="Q1687" s="75"/>
      <c r="R1687" s="75"/>
      <c r="S1687" s="75"/>
      <c r="T1687" s="75"/>
      <c r="U1687" s="75"/>
    </row>
    <row r="1688" spans="1:21">
      <c r="A1688" s="75"/>
      <c r="B1688" s="81" t="str">
        <f t="shared" si="12"/>
        <v>월</v>
      </c>
      <c r="C1688" s="81" t="str">
        <f t="shared" si="13"/>
        <v>26년 6월 1주차</v>
      </c>
      <c r="D1688" s="82">
        <v>46177</v>
      </c>
      <c r="E1688" s="76" t="s">
        <v>58</v>
      </c>
      <c r="F1688" s="83" t="s">
        <v>2</v>
      </c>
      <c r="G1688" s="75" t="s">
        <v>128</v>
      </c>
      <c r="H1688" s="76">
        <v>5</v>
      </c>
      <c r="I1688" s="84">
        <v>0</v>
      </c>
      <c r="J1688" s="85">
        <v>0</v>
      </c>
      <c r="K1688" s="75"/>
      <c r="L1688" s="75"/>
      <c r="M1688" s="75"/>
      <c r="N1688" s="75"/>
      <c r="O1688" s="75"/>
      <c r="P1688" s="75"/>
      <c r="Q1688" s="75"/>
      <c r="R1688" s="75"/>
      <c r="S1688" s="75"/>
      <c r="T1688" s="75"/>
      <c r="U1688" s="75"/>
    </row>
    <row r="1689" spans="1:21">
      <c r="A1689" s="75"/>
      <c r="B1689" s="81" t="str">
        <f t="shared" si="12"/>
        <v>월</v>
      </c>
      <c r="C1689" s="81" t="str">
        <f t="shared" si="13"/>
        <v>26년 6월 1주차</v>
      </c>
      <c r="D1689" s="82">
        <v>46177</v>
      </c>
      <c r="E1689" s="76" t="s">
        <v>58</v>
      </c>
      <c r="F1689" s="83" t="s">
        <v>2</v>
      </c>
      <c r="G1689" s="75" t="s">
        <v>199</v>
      </c>
      <c r="H1689" s="76">
        <v>5</v>
      </c>
      <c r="I1689" s="84">
        <v>0</v>
      </c>
      <c r="J1689" s="85">
        <v>0</v>
      </c>
      <c r="K1689" s="75"/>
      <c r="L1689" s="75"/>
      <c r="M1689" s="75"/>
      <c r="N1689" s="75"/>
      <c r="O1689" s="75"/>
      <c r="P1689" s="75"/>
      <c r="Q1689" s="75"/>
      <c r="R1689" s="75"/>
      <c r="S1689" s="75"/>
      <c r="T1689" s="75"/>
      <c r="U1689" s="75"/>
    </row>
    <row r="1690" spans="1:21">
      <c r="A1690" s="75"/>
      <c r="B1690" s="81" t="str">
        <f t="shared" si="12"/>
        <v>월</v>
      </c>
      <c r="C1690" s="81" t="str">
        <f t="shared" si="13"/>
        <v>26년 6월 1주차</v>
      </c>
      <c r="D1690" s="82">
        <v>46177</v>
      </c>
      <c r="E1690" s="76" t="s">
        <v>58</v>
      </c>
      <c r="F1690" s="83" t="s">
        <v>2</v>
      </c>
      <c r="G1690" s="75" t="s">
        <v>222</v>
      </c>
      <c r="H1690" s="76">
        <v>7</v>
      </c>
      <c r="I1690" s="84">
        <v>0</v>
      </c>
      <c r="J1690" s="85">
        <v>0</v>
      </c>
      <c r="K1690" s="75"/>
      <c r="L1690" s="75"/>
      <c r="M1690" s="75"/>
      <c r="N1690" s="75"/>
      <c r="O1690" s="75"/>
      <c r="P1690" s="75"/>
      <c r="Q1690" s="75"/>
      <c r="R1690" s="75"/>
      <c r="S1690" s="75"/>
      <c r="T1690" s="75"/>
      <c r="U1690" s="75"/>
    </row>
    <row r="1691" spans="1:21">
      <c r="A1691" s="75"/>
      <c r="B1691" s="81" t="str">
        <f t="shared" si="12"/>
        <v>월</v>
      </c>
      <c r="C1691" s="81" t="str">
        <f t="shared" si="13"/>
        <v>26년 6월 1주차</v>
      </c>
      <c r="D1691" s="82">
        <v>46177</v>
      </c>
      <c r="E1691" s="76" t="s">
        <v>58</v>
      </c>
      <c r="F1691" s="83" t="s">
        <v>2</v>
      </c>
      <c r="G1691" s="75" t="s">
        <v>159</v>
      </c>
      <c r="H1691" s="76">
        <v>5</v>
      </c>
      <c r="I1691" s="84">
        <v>0</v>
      </c>
      <c r="J1691" s="85">
        <v>0</v>
      </c>
      <c r="K1691" s="75"/>
      <c r="L1691" s="75"/>
      <c r="M1691" s="75"/>
      <c r="N1691" s="75"/>
      <c r="O1691" s="75"/>
      <c r="P1691" s="75"/>
      <c r="Q1691" s="75"/>
      <c r="R1691" s="75"/>
      <c r="S1691" s="75"/>
      <c r="T1691" s="75"/>
      <c r="U1691" s="75"/>
    </row>
    <row r="1692" spans="1:21">
      <c r="A1692" s="75"/>
      <c r="B1692" s="81" t="str">
        <f t="shared" si="12"/>
        <v>월</v>
      </c>
      <c r="C1692" s="81" t="str">
        <f t="shared" si="13"/>
        <v>26년 6월 1주차</v>
      </c>
      <c r="D1692" s="82">
        <v>46177</v>
      </c>
      <c r="E1692" s="76" t="s">
        <v>58</v>
      </c>
      <c r="F1692" s="83" t="s">
        <v>2</v>
      </c>
      <c r="G1692" s="75" t="s">
        <v>119</v>
      </c>
      <c r="H1692" s="76">
        <v>6</v>
      </c>
      <c r="I1692" s="84">
        <v>0</v>
      </c>
      <c r="J1692" s="85">
        <v>0</v>
      </c>
      <c r="K1692" s="75"/>
      <c r="L1692" s="75"/>
      <c r="M1692" s="75"/>
      <c r="N1692" s="75"/>
      <c r="O1692" s="75"/>
      <c r="P1692" s="75"/>
      <c r="Q1692" s="75"/>
      <c r="R1692" s="75"/>
      <c r="S1692" s="75"/>
      <c r="T1692" s="75"/>
      <c r="U1692" s="75"/>
    </row>
    <row r="1693" spans="1:21">
      <c r="A1693" s="75"/>
      <c r="B1693" s="81" t="str">
        <f t="shared" si="12"/>
        <v>월</v>
      </c>
      <c r="C1693" s="81" t="str">
        <f t="shared" si="13"/>
        <v>26년 6월 1주차</v>
      </c>
      <c r="D1693" s="82">
        <v>46177</v>
      </c>
      <c r="E1693" s="76" t="s">
        <v>58</v>
      </c>
      <c r="F1693" s="83" t="s">
        <v>2</v>
      </c>
      <c r="G1693" s="75" t="s">
        <v>131</v>
      </c>
      <c r="H1693" s="76">
        <v>6</v>
      </c>
      <c r="I1693" s="84">
        <v>0</v>
      </c>
      <c r="J1693" s="85">
        <v>0</v>
      </c>
      <c r="K1693" s="75"/>
      <c r="L1693" s="75"/>
      <c r="M1693" s="75"/>
      <c r="N1693" s="75"/>
      <c r="O1693" s="75"/>
      <c r="P1693" s="75"/>
      <c r="Q1693" s="75"/>
      <c r="R1693" s="75"/>
      <c r="S1693" s="75"/>
      <c r="T1693" s="75"/>
      <c r="U1693" s="75"/>
    </row>
    <row r="1694" spans="1:21">
      <c r="A1694" s="75"/>
      <c r="B1694" s="81" t="str">
        <f t="shared" si="12"/>
        <v>월</v>
      </c>
      <c r="C1694" s="81" t="str">
        <f t="shared" si="13"/>
        <v>26년 6월 1주차</v>
      </c>
      <c r="D1694" s="82">
        <v>46177</v>
      </c>
      <c r="E1694" s="76" t="s">
        <v>58</v>
      </c>
      <c r="F1694" s="83" t="s">
        <v>2</v>
      </c>
      <c r="G1694" s="75" t="s">
        <v>246</v>
      </c>
      <c r="H1694" s="76">
        <v>5</v>
      </c>
      <c r="I1694" s="84">
        <v>0</v>
      </c>
      <c r="J1694" s="85">
        <v>0</v>
      </c>
      <c r="K1694" s="75"/>
      <c r="L1694" s="75"/>
      <c r="M1694" s="75"/>
      <c r="N1694" s="75"/>
      <c r="O1694" s="75"/>
      <c r="P1694" s="75"/>
      <c r="Q1694" s="75"/>
      <c r="R1694" s="75"/>
      <c r="S1694" s="75"/>
      <c r="T1694" s="75"/>
      <c r="U1694" s="75"/>
    </row>
    <row r="1695" spans="1:21">
      <c r="A1695" s="75"/>
      <c r="B1695" s="81" t="str">
        <f t="shared" si="12"/>
        <v>월</v>
      </c>
      <c r="C1695" s="81" t="str">
        <f t="shared" si="13"/>
        <v>26년 6월 1주차</v>
      </c>
      <c r="D1695" s="82">
        <v>46177</v>
      </c>
      <c r="E1695" s="76" t="s">
        <v>58</v>
      </c>
      <c r="F1695" s="83" t="s">
        <v>2</v>
      </c>
      <c r="G1695" s="75" t="s">
        <v>156</v>
      </c>
      <c r="H1695" s="76">
        <v>7</v>
      </c>
      <c r="I1695" s="84">
        <v>0</v>
      </c>
      <c r="J1695" s="85">
        <v>0</v>
      </c>
      <c r="K1695" s="75"/>
      <c r="L1695" s="75"/>
      <c r="M1695" s="75"/>
      <c r="N1695" s="75"/>
      <c r="O1695" s="75"/>
      <c r="P1695" s="75"/>
      <c r="Q1695" s="75"/>
      <c r="R1695" s="75"/>
      <c r="S1695" s="75"/>
      <c r="T1695" s="75"/>
      <c r="U1695" s="75"/>
    </row>
    <row r="1696" spans="1:21">
      <c r="A1696" s="75"/>
      <c r="B1696" s="81" t="str">
        <f t="shared" si="12"/>
        <v>월</v>
      </c>
      <c r="C1696" s="81" t="str">
        <f t="shared" si="13"/>
        <v>26년 6월 1주차</v>
      </c>
      <c r="D1696" s="82">
        <v>46177</v>
      </c>
      <c r="E1696" s="76" t="s">
        <v>58</v>
      </c>
      <c r="F1696" s="83" t="s">
        <v>2</v>
      </c>
      <c r="G1696" s="75" t="s">
        <v>162</v>
      </c>
      <c r="H1696" s="76">
        <v>1</v>
      </c>
      <c r="I1696" s="84">
        <v>0</v>
      </c>
      <c r="J1696" s="85">
        <v>0</v>
      </c>
      <c r="K1696" s="75"/>
      <c r="L1696" s="75"/>
      <c r="M1696" s="75"/>
      <c r="N1696" s="75"/>
      <c r="O1696" s="75"/>
      <c r="P1696" s="75"/>
      <c r="Q1696" s="75"/>
      <c r="R1696" s="75"/>
      <c r="S1696" s="75"/>
      <c r="T1696" s="75"/>
      <c r="U1696" s="75"/>
    </row>
    <row r="1697" spans="1:21">
      <c r="A1697" s="75"/>
      <c r="B1697" s="81" t="str">
        <f t="shared" si="12"/>
        <v>월</v>
      </c>
      <c r="C1697" s="81" t="str">
        <f t="shared" si="13"/>
        <v>26년 6월 1주차</v>
      </c>
      <c r="D1697" s="82">
        <v>46177</v>
      </c>
      <c r="E1697" s="76" t="s">
        <v>58</v>
      </c>
      <c r="F1697" s="83" t="s">
        <v>2</v>
      </c>
      <c r="G1697" s="75" t="s">
        <v>212</v>
      </c>
      <c r="H1697" s="76">
        <v>11</v>
      </c>
      <c r="I1697" s="84">
        <v>0</v>
      </c>
      <c r="J1697" s="85">
        <v>0</v>
      </c>
      <c r="K1697" s="75"/>
      <c r="L1697" s="75"/>
      <c r="M1697" s="75"/>
      <c r="N1697" s="75"/>
      <c r="O1697" s="75"/>
      <c r="P1697" s="75"/>
      <c r="Q1697" s="75"/>
      <c r="R1697" s="75"/>
      <c r="S1697" s="75"/>
      <c r="T1697" s="75"/>
      <c r="U1697" s="75"/>
    </row>
    <row r="1698" spans="1:21">
      <c r="A1698" s="75"/>
      <c r="B1698" s="81" t="str">
        <f t="shared" si="12"/>
        <v>월</v>
      </c>
      <c r="C1698" s="81" t="str">
        <f t="shared" si="13"/>
        <v>26년 6월 1주차</v>
      </c>
      <c r="D1698" s="82">
        <v>46177</v>
      </c>
      <c r="E1698" s="76" t="s">
        <v>58</v>
      </c>
      <c r="F1698" s="83" t="s">
        <v>2</v>
      </c>
      <c r="G1698" s="75" t="s">
        <v>108</v>
      </c>
      <c r="H1698" s="76">
        <v>6</v>
      </c>
      <c r="I1698" s="84">
        <v>2</v>
      </c>
      <c r="J1698" s="85">
        <v>304200</v>
      </c>
      <c r="K1698" s="75"/>
      <c r="L1698" s="75"/>
      <c r="M1698" s="75"/>
      <c r="N1698" s="75"/>
      <c r="O1698" s="75"/>
      <c r="P1698" s="75"/>
      <c r="Q1698" s="75"/>
      <c r="R1698" s="75"/>
      <c r="S1698" s="75"/>
      <c r="T1698" s="75"/>
      <c r="U1698" s="75"/>
    </row>
    <row r="1699" spans="1:21">
      <c r="A1699" s="75"/>
      <c r="B1699" s="81" t="str">
        <f t="shared" si="12"/>
        <v>월</v>
      </c>
      <c r="C1699" s="81" t="str">
        <f t="shared" si="13"/>
        <v>26년 6월 1주차</v>
      </c>
      <c r="D1699" s="82">
        <v>46177</v>
      </c>
      <c r="E1699" s="76" t="s">
        <v>58</v>
      </c>
      <c r="F1699" s="83" t="s">
        <v>2</v>
      </c>
      <c r="G1699" s="75" t="s">
        <v>93</v>
      </c>
      <c r="H1699" s="76">
        <v>11</v>
      </c>
      <c r="I1699" s="84">
        <v>2</v>
      </c>
      <c r="J1699" s="85">
        <v>278000</v>
      </c>
      <c r="K1699" s="75"/>
      <c r="L1699" s="75"/>
      <c r="M1699" s="75"/>
      <c r="N1699" s="75"/>
      <c r="O1699" s="75"/>
      <c r="P1699" s="75"/>
      <c r="Q1699" s="75"/>
      <c r="R1699" s="75"/>
      <c r="S1699" s="75"/>
      <c r="T1699" s="75"/>
      <c r="U1699" s="75"/>
    </row>
    <row r="1700" spans="1:21">
      <c r="A1700" s="75"/>
      <c r="B1700" s="81" t="str">
        <f t="shared" si="12"/>
        <v>월</v>
      </c>
      <c r="C1700" s="81" t="str">
        <f t="shared" si="13"/>
        <v>26년 6월 1주차</v>
      </c>
      <c r="D1700" s="82">
        <v>46177</v>
      </c>
      <c r="E1700" s="76" t="s">
        <v>58</v>
      </c>
      <c r="F1700" s="83" t="s">
        <v>2</v>
      </c>
      <c r="G1700" s="75" t="s">
        <v>99</v>
      </c>
      <c r="H1700" s="76">
        <v>5</v>
      </c>
      <c r="I1700" s="84">
        <v>2</v>
      </c>
      <c r="J1700" s="85">
        <v>298000</v>
      </c>
      <c r="K1700" s="75"/>
      <c r="L1700" s="75"/>
      <c r="M1700" s="75"/>
      <c r="N1700" s="75"/>
      <c r="O1700" s="75"/>
      <c r="P1700" s="75"/>
      <c r="Q1700" s="75"/>
      <c r="R1700" s="75"/>
      <c r="S1700" s="75"/>
      <c r="T1700" s="75"/>
      <c r="U1700" s="75"/>
    </row>
    <row r="1701" spans="1:21">
      <c r="A1701" s="75"/>
      <c r="B1701" s="81" t="str">
        <f t="shared" si="12"/>
        <v>월</v>
      </c>
      <c r="C1701" s="81" t="str">
        <f t="shared" si="13"/>
        <v>26년 6월 1주차</v>
      </c>
      <c r="D1701" s="82">
        <v>46177</v>
      </c>
      <c r="E1701" s="76" t="s">
        <v>58</v>
      </c>
      <c r="F1701" s="83" t="s">
        <v>2</v>
      </c>
      <c r="G1701" s="75" t="s">
        <v>109</v>
      </c>
      <c r="H1701" s="76">
        <v>2</v>
      </c>
      <c r="I1701" s="84">
        <v>0</v>
      </c>
      <c r="J1701" s="85">
        <v>0</v>
      </c>
      <c r="K1701" s="75"/>
      <c r="L1701" s="75"/>
      <c r="M1701" s="75"/>
      <c r="N1701" s="75"/>
      <c r="O1701" s="75"/>
      <c r="P1701" s="75"/>
      <c r="Q1701" s="75"/>
      <c r="R1701" s="75"/>
      <c r="S1701" s="75"/>
      <c r="T1701" s="75"/>
      <c r="U1701" s="75"/>
    </row>
    <row r="1702" spans="1:21">
      <c r="A1702" s="75"/>
      <c r="B1702" s="81" t="str">
        <f t="shared" si="12"/>
        <v>월</v>
      </c>
      <c r="C1702" s="81" t="str">
        <f t="shared" si="13"/>
        <v>26년 6월 1주차</v>
      </c>
      <c r="D1702" s="82">
        <v>46177</v>
      </c>
      <c r="E1702" s="76" t="s">
        <v>58</v>
      </c>
      <c r="F1702" s="83" t="s">
        <v>2</v>
      </c>
      <c r="G1702" s="75" t="s">
        <v>253</v>
      </c>
      <c r="H1702" s="76">
        <v>1</v>
      </c>
      <c r="I1702" s="84">
        <v>0</v>
      </c>
      <c r="J1702" s="85">
        <v>0</v>
      </c>
      <c r="K1702" s="75"/>
      <c r="L1702" s="75"/>
      <c r="M1702" s="75"/>
      <c r="N1702" s="75"/>
      <c r="O1702" s="75"/>
      <c r="P1702" s="75"/>
      <c r="Q1702" s="75"/>
      <c r="R1702" s="75"/>
      <c r="S1702" s="75"/>
      <c r="T1702" s="75"/>
      <c r="U1702" s="75"/>
    </row>
    <row r="1703" spans="1:21">
      <c r="A1703" s="75"/>
      <c r="B1703" s="81" t="str">
        <f t="shared" si="12"/>
        <v>월</v>
      </c>
      <c r="C1703" s="81" t="str">
        <f t="shared" si="13"/>
        <v>26년 6월 1주차</v>
      </c>
      <c r="D1703" s="82">
        <v>46177</v>
      </c>
      <c r="E1703" s="76" t="s">
        <v>58</v>
      </c>
      <c r="F1703" s="83" t="s">
        <v>2</v>
      </c>
      <c r="G1703" s="75" t="s">
        <v>248</v>
      </c>
      <c r="H1703" s="76">
        <v>5</v>
      </c>
      <c r="I1703" s="84">
        <v>0</v>
      </c>
      <c r="J1703" s="85">
        <v>0</v>
      </c>
      <c r="K1703" s="75"/>
      <c r="L1703" s="75"/>
      <c r="M1703" s="75"/>
      <c r="N1703" s="75"/>
      <c r="O1703" s="75"/>
      <c r="P1703" s="75"/>
      <c r="Q1703" s="75"/>
      <c r="R1703" s="75"/>
      <c r="S1703" s="75"/>
      <c r="T1703" s="75"/>
      <c r="U1703" s="75"/>
    </row>
    <row r="1704" spans="1:21">
      <c r="A1704" s="75"/>
      <c r="B1704" s="81" t="str">
        <f t="shared" si="12"/>
        <v>월</v>
      </c>
      <c r="C1704" s="81" t="str">
        <f t="shared" si="13"/>
        <v>26년 6월 1주차</v>
      </c>
      <c r="D1704" s="82">
        <v>46177</v>
      </c>
      <c r="E1704" s="76" t="s">
        <v>58</v>
      </c>
      <c r="F1704" s="83" t="s">
        <v>2</v>
      </c>
      <c r="G1704" s="75" t="s">
        <v>140</v>
      </c>
      <c r="H1704" s="76">
        <v>1</v>
      </c>
      <c r="I1704" s="84">
        <v>0</v>
      </c>
      <c r="J1704" s="85">
        <v>0</v>
      </c>
      <c r="K1704" s="75"/>
      <c r="L1704" s="75"/>
      <c r="M1704" s="75"/>
      <c r="N1704" s="75"/>
      <c r="O1704" s="75"/>
      <c r="P1704" s="75"/>
      <c r="Q1704" s="75"/>
      <c r="R1704" s="75"/>
      <c r="S1704" s="75"/>
      <c r="T1704" s="75"/>
      <c r="U1704" s="75"/>
    </row>
    <row r="1705" spans="1:21">
      <c r="A1705" s="75"/>
      <c r="B1705" s="81" t="str">
        <f t="shared" si="12"/>
        <v>월</v>
      </c>
      <c r="C1705" s="81" t="str">
        <f t="shared" si="13"/>
        <v>26년 6월 1주차</v>
      </c>
      <c r="D1705" s="82">
        <v>46177</v>
      </c>
      <c r="E1705" s="76" t="s">
        <v>58</v>
      </c>
      <c r="F1705" s="83" t="s">
        <v>2</v>
      </c>
      <c r="G1705" s="75" t="s">
        <v>97</v>
      </c>
      <c r="H1705" s="76">
        <v>1</v>
      </c>
      <c r="I1705" s="84">
        <v>0</v>
      </c>
      <c r="J1705" s="85">
        <v>0</v>
      </c>
      <c r="K1705" s="75"/>
      <c r="L1705" s="75"/>
      <c r="M1705" s="75"/>
      <c r="N1705" s="75"/>
      <c r="O1705" s="75"/>
      <c r="P1705" s="75"/>
      <c r="Q1705" s="75"/>
      <c r="R1705" s="75"/>
      <c r="S1705" s="75"/>
      <c r="T1705" s="75"/>
      <c r="U1705" s="75"/>
    </row>
    <row r="1706" spans="1:21">
      <c r="A1706" s="75"/>
      <c r="B1706" s="81" t="str">
        <f t="shared" si="12"/>
        <v>월</v>
      </c>
      <c r="C1706" s="81" t="str">
        <f t="shared" si="13"/>
        <v>26년 6월 1주차</v>
      </c>
      <c r="D1706" s="82">
        <v>46177</v>
      </c>
      <c r="E1706" s="76" t="s">
        <v>58</v>
      </c>
      <c r="F1706" s="83" t="s">
        <v>2</v>
      </c>
      <c r="G1706" s="75" t="s">
        <v>143</v>
      </c>
      <c r="H1706" s="76">
        <v>1</v>
      </c>
      <c r="I1706" s="84">
        <v>0</v>
      </c>
      <c r="J1706" s="85">
        <v>0</v>
      </c>
      <c r="K1706" s="75"/>
      <c r="L1706" s="75"/>
      <c r="M1706" s="75"/>
      <c r="N1706" s="75"/>
      <c r="O1706" s="75"/>
      <c r="P1706" s="75"/>
      <c r="Q1706" s="75"/>
      <c r="R1706" s="75"/>
      <c r="S1706" s="75"/>
      <c r="T1706" s="75"/>
      <c r="U1706" s="75"/>
    </row>
    <row r="1707" spans="1:21">
      <c r="A1707" s="75"/>
      <c r="B1707" s="81" t="str">
        <f t="shared" si="12"/>
        <v>월</v>
      </c>
      <c r="C1707" s="81" t="str">
        <f t="shared" si="13"/>
        <v>26년 6월 1주차</v>
      </c>
      <c r="D1707" s="82">
        <v>46177</v>
      </c>
      <c r="E1707" s="76" t="s">
        <v>58</v>
      </c>
      <c r="F1707" s="83" t="s">
        <v>2</v>
      </c>
      <c r="G1707" s="75" t="s">
        <v>132</v>
      </c>
      <c r="H1707" s="76">
        <v>1</v>
      </c>
      <c r="I1707" s="84">
        <v>0</v>
      </c>
      <c r="J1707" s="85">
        <v>0</v>
      </c>
      <c r="K1707" s="75"/>
      <c r="L1707" s="75"/>
      <c r="M1707" s="75"/>
      <c r="N1707" s="75"/>
      <c r="O1707" s="75"/>
      <c r="P1707" s="75"/>
      <c r="Q1707" s="75"/>
      <c r="R1707" s="75"/>
      <c r="S1707" s="75"/>
      <c r="T1707" s="75"/>
      <c r="U1707" s="75"/>
    </row>
    <row r="1708" spans="1:21">
      <c r="A1708" s="75"/>
      <c r="B1708" s="81" t="str">
        <f t="shared" si="12"/>
        <v>월</v>
      </c>
      <c r="C1708" s="81" t="str">
        <f t="shared" si="13"/>
        <v>26년 6월 1주차</v>
      </c>
      <c r="D1708" s="82">
        <v>46177</v>
      </c>
      <c r="E1708" s="76" t="s">
        <v>58</v>
      </c>
      <c r="F1708" s="83" t="s">
        <v>2</v>
      </c>
      <c r="G1708" s="75" t="s">
        <v>90</v>
      </c>
      <c r="H1708" s="76">
        <v>5</v>
      </c>
      <c r="I1708" s="84">
        <v>0</v>
      </c>
      <c r="J1708" s="85">
        <v>0</v>
      </c>
      <c r="K1708" s="75"/>
      <c r="L1708" s="75"/>
      <c r="M1708" s="75"/>
      <c r="N1708" s="75"/>
      <c r="O1708" s="75"/>
      <c r="P1708" s="75"/>
      <c r="Q1708" s="75"/>
      <c r="R1708" s="75"/>
      <c r="S1708" s="75"/>
      <c r="T1708" s="75"/>
      <c r="U1708" s="75"/>
    </row>
    <row r="1709" spans="1:21">
      <c r="A1709" s="75"/>
      <c r="B1709" s="81" t="str">
        <f t="shared" si="12"/>
        <v>월</v>
      </c>
      <c r="C1709" s="81" t="str">
        <f t="shared" si="13"/>
        <v>26년 6월 1주차</v>
      </c>
      <c r="D1709" s="82">
        <v>46177</v>
      </c>
      <c r="E1709" s="76" t="s">
        <v>58</v>
      </c>
      <c r="F1709" s="83" t="s">
        <v>2</v>
      </c>
      <c r="G1709" s="75" t="s">
        <v>262</v>
      </c>
      <c r="H1709" s="76">
        <v>4</v>
      </c>
      <c r="I1709" s="84">
        <v>0</v>
      </c>
      <c r="J1709" s="85">
        <v>0</v>
      </c>
      <c r="K1709" s="75"/>
      <c r="L1709" s="75"/>
      <c r="M1709" s="75"/>
      <c r="N1709" s="75"/>
      <c r="O1709" s="75"/>
      <c r="P1709" s="75"/>
      <c r="Q1709" s="75"/>
      <c r="R1709" s="75"/>
      <c r="S1709" s="75"/>
      <c r="T1709" s="75"/>
      <c r="U1709" s="75"/>
    </row>
    <row r="1710" spans="1:21">
      <c r="A1710" s="75"/>
      <c r="B1710" s="81" t="str">
        <f t="shared" si="12"/>
        <v>월</v>
      </c>
      <c r="C1710" s="81" t="str">
        <f t="shared" si="13"/>
        <v>26년 6월 1주차</v>
      </c>
      <c r="D1710" s="82">
        <v>46178</v>
      </c>
      <c r="E1710" s="76" t="s">
        <v>58</v>
      </c>
      <c r="F1710" s="83" t="s">
        <v>2</v>
      </c>
      <c r="G1710" s="75" t="s">
        <v>253</v>
      </c>
      <c r="H1710" s="76">
        <v>0</v>
      </c>
      <c r="I1710" s="84">
        <v>2</v>
      </c>
      <c r="J1710" s="85">
        <v>78000</v>
      </c>
      <c r="K1710" s="75"/>
      <c r="L1710" s="75"/>
      <c r="M1710" s="75"/>
      <c r="N1710" s="75"/>
      <c r="O1710" s="75"/>
      <c r="P1710" s="75"/>
      <c r="Q1710" s="75"/>
      <c r="R1710" s="75"/>
      <c r="S1710" s="75"/>
      <c r="T1710" s="75"/>
      <c r="U1710" s="75"/>
    </row>
    <row r="1711" spans="1:21">
      <c r="A1711" s="75"/>
      <c r="B1711" s="81" t="str">
        <f t="shared" si="12"/>
        <v>월</v>
      </c>
      <c r="C1711" s="81" t="str">
        <f t="shared" si="13"/>
        <v>26년 6월 1주차</v>
      </c>
      <c r="D1711" s="82">
        <v>46178</v>
      </c>
      <c r="E1711" s="76" t="s">
        <v>58</v>
      </c>
      <c r="F1711" s="83" t="s">
        <v>2</v>
      </c>
      <c r="G1711" s="75" t="s">
        <v>216</v>
      </c>
      <c r="H1711" s="76">
        <v>8</v>
      </c>
      <c r="I1711" s="84">
        <v>2</v>
      </c>
      <c r="J1711" s="85">
        <v>192000</v>
      </c>
      <c r="K1711" s="75"/>
      <c r="L1711" s="75"/>
      <c r="M1711" s="75"/>
      <c r="N1711" s="75"/>
      <c r="O1711" s="75"/>
      <c r="P1711" s="75"/>
      <c r="Q1711" s="75"/>
      <c r="R1711" s="75"/>
      <c r="S1711" s="75"/>
      <c r="T1711" s="75"/>
      <c r="U1711" s="75"/>
    </row>
    <row r="1712" spans="1:21">
      <c r="A1712" s="75"/>
      <c r="B1712" s="81" t="str">
        <f t="shared" si="12"/>
        <v>월</v>
      </c>
      <c r="C1712" s="81" t="str">
        <f t="shared" si="13"/>
        <v>26년 6월 1주차</v>
      </c>
      <c r="D1712" s="82">
        <v>46178</v>
      </c>
      <c r="E1712" s="76" t="s">
        <v>58</v>
      </c>
      <c r="F1712" s="83" t="s">
        <v>2</v>
      </c>
      <c r="G1712" s="75" t="s">
        <v>212</v>
      </c>
      <c r="H1712" s="76">
        <v>12</v>
      </c>
      <c r="I1712" s="84">
        <v>1</v>
      </c>
      <c r="J1712" s="85">
        <v>96000</v>
      </c>
      <c r="K1712" s="75"/>
      <c r="L1712" s="75"/>
      <c r="M1712" s="75"/>
      <c r="N1712" s="75"/>
      <c r="O1712" s="75"/>
      <c r="P1712" s="75"/>
      <c r="Q1712" s="75"/>
      <c r="R1712" s="75"/>
      <c r="S1712" s="75"/>
      <c r="T1712" s="75"/>
      <c r="U1712" s="75"/>
    </row>
    <row r="1713" spans="1:21">
      <c r="A1713" s="75"/>
      <c r="B1713" s="81" t="str">
        <f t="shared" si="12"/>
        <v>월</v>
      </c>
      <c r="C1713" s="81" t="str">
        <f t="shared" si="13"/>
        <v>26년 6월 1주차</v>
      </c>
      <c r="D1713" s="82">
        <v>46178</v>
      </c>
      <c r="E1713" s="76" t="s">
        <v>58</v>
      </c>
      <c r="F1713" s="83" t="s">
        <v>2</v>
      </c>
      <c r="G1713" s="75" t="s">
        <v>108</v>
      </c>
      <c r="H1713" s="76">
        <v>10</v>
      </c>
      <c r="I1713" s="84">
        <v>2</v>
      </c>
      <c r="J1713" s="85">
        <v>304200</v>
      </c>
      <c r="K1713" s="75"/>
      <c r="L1713" s="75"/>
      <c r="M1713" s="75"/>
      <c r="N1713" s="75"/>
      <c r="O1713" s="75"/>
      <c r="P1713" s="75"/>
      <c r="Q1713" s="75"/>
      <c r="R1713" s="75"/>
      <c r="S1713" s="75"/>
      <c r="T1713" s="75"/>
      <c r="U1713" s="75"/>
    </row>
    <row r="1714" spans="1:21">
      <c r="A1714" s="75"/>
      <c r="B1714" s="81" t="str">
        <f t="shared" si="12"/>
        <v>월</v>
      </c>
      <c r="C1714" s="81" t="str">
        <f t="shared" si="13"/>
        <v>26년 6월 1주차</v>
      </c>
      <c r="D1714" s="82">
        <v>46178</v>
      </c>
      <c r="E1714" s="76" t="s">
        <v>58</v>
      </c>
      <c r="F1714" s="83" t="s">
        <v>2</v>
      </c>
      <c r="G1714" s="75" t="s">
        <v>132</v>
      </c>
      <c r="H1714" s="76">
        <v>0</v>
      </c>
      <c r="I1714" s="84">
        <v>2</v>
      </c>
      <c r="J1714" s="85">
        <v>258000</v>
      </c>
      <c r="K1714" s="75"/>
      <c r="L1714" s="75"/>
      <c r="M1714" s="75"/>
      <c r="N1714" s="75"/>
      <c r="O1714" s="75"/>
      <c r="P1714" s="75"/>
      <c r="Q1714" s="75"/>
      <c r="R1714" s="75"/>
      <c r="S1714" s="75"/>
      <c r="T1714" s="75"/>
      <c r="U1714" s="75"/>
    </row>
    <row r="1715" spans="1:21">
      <c r="A1715" s="75"/>
      <c r="B1715" s="81" t="str">
        <f t="shared" si="12"/>
        <v>월</v>
      </c>
      <c r="C1715" s="81" t="str">
        <f t="shared" si="13"/>
        <v>26년 6월 1주차</v>
      </c>
      <c r="D1715" s="82">
        <v>46178</v>
      </c>
      <c r="E1715" s="76" t="s">
        <v>58</v>
      </c>
      <c r="F1715" s="83" t="s">
        <v>2</v>
      </c>
      <c r="G1715" s="75" t="s">
        <v>204</v>
      </c>
      <c r="H1715" s="76">
        <v>1</v>
      </c>
      <c r="I1715" s="84">
        <v>0</v>
      </c>
      <c r="J1715" s="85">
        <v>0</v>
      </c>
      <c r="K1715" s="75"/>
      <c r="L1715" s="75"/>
      <c r="M1715" s="75"/>
      <c r="N1715" s="75"/>
      <c r="O1715" s="75"/>
      <c r="P1715" s="75"/>
      <c r="Q1715" s="75"/>
      <c r="R1715" s="75"/>
      <c r="S1715" s="75"/>
      <c r="T1715" s="75"/>
      <c r="U1715" s="75"/>
    </row>
    <row r="1716" spans="1:21">
      <c r="A1716" s="75"/>
      <c r="B1716" s="81" t="str">
        <f t="shared" si="12"/>
        <v>월</v>
      </c>
      <c r="C1716" s="81" t="str">
        <f t="shared" si="13"/>
        <v>26년 6월 1주차</v>
      </c>
      <c r="D1716" s="82">
        <v>46178</v>
      </c>
      <c r="E1716" s="76" t="s">
        <v>58</v>
      </c>
      <c r="F1716" s="83" t="s">
        <v>2</v>
      </c>
      <c r="G1716" s="75" t="s">
        <v>88</v>
      </c>
      <c r="H1716" s="76">
        <v>1</v>
      </c>
      <c r="I1716" s="84">
        <v>0</v>
      </c>
      <c r="J1716" s="85">
        <v>0</v>
      </c>
      <c r="K1716" s="75"/>
      <c r="L1716" s="75"/>
      <c r="M1716" s="75"/>
      <c r="N1716" s="75"/>
      <c r="O1716" s="75"/>
      <c r="P1716" s="75"/>
      <c r="Q1716" s="75"/>
      <c r="R1716" s="75"/>
      <c r="S1716" s="75"/>
      <c r="T1716" s="75"/>
      <c r="U1716" s="75"/>
    </row>
    <row r="1717" spans="1:21">
      <c r="A1717" s="75"/>
      <c r="B1717" s="81" t="str">
        <f t="shared" si="12"/>
        <v>월</v>
      </c>
      <c r="C1717" s="81" t="str">
        <f t="shared" si="13"/>
        <v>26년 6월 1주차</v>
      </c>
      <c r="D1717" s="82">
        <v>46178</v>
      </c>
      <c r="E1717" s="76" t="s">
        <v>58</v>
      </c>
      <c r="F1717" s="83" t="s">
        <v>2</v>
      </c>
      <c r="G1717" s="75" t="s">
        <v>214</v>
      </c>
      <c r="H1717" s="76">
        <v>10</v>
      </c>
      <c r="I1717" s="84">
        <v>0</v>
      </c>
      <c r="J1717" s="85">
        <v>0</v>
      </c>
      <c r="K1717" s="75"/>
      <c r="L1717" s="75"/>
      <c r="M1717" s="75"/>
      <c r="N1717" s="75"/>
      <c r="O1717" s="75"/>
      <c r="P1717" s="75"/>
      <c r="Q1717" s="75"/>
      <c r="R1717" s="75"/>
      <c r="S1717" s="75"/>
      <c r="T1717" s="75"/>
      <c r="U1717" s="75"/>
    </row>
    <row r="1718" spans="1:21">
      <c r="A1718" s="75"/>
      <c r="B1718" s="81" t="str">
        <f t="shared" si="12"/>
        <v>월</v>
      </c>
      <c r="C1718" s="81" t="str">
        <f t="shared" si="13"/>
        <v>26년 6월 1주차</v>
      </c>
      <c r="D1718" s="82">
        <v>46178</v>
      </c>
      <c r="E1718" s="76" t="s">
        <v>58</v>
      </c>
      <c r="F1718" s="83" t="s">
        <v>2</v>
      </c>
      <c r="G1718" s="75" t="s">
        <v>211</v>
      </c>
      <c r="H1718" s="76">
        <v>7</v>
      </c>
      <c r="I1718" s="84">
        <v>0</v>
      </c>
      <c r="J1718" s="85">
        <v>0</v>
      </c>
      <c r="K1718" s="75"/>
      <c r="L1718" s="75"/>
      <c r="M1718" s="75"/>
      <c r="N1718" s="75"/>
      <c r="O1718" s="75"/>
      <c r="P1718" s="75"/>
      <c r="Q1718" s="75"/>
      <c r="R1718" s="75"/>
      <c r="S1718" s="75"/>
      <c r="T1718" s="75"/>
      <c r="U1718" s="75"/>
    </row>
    <row r="1719" spans="1:21">
      <c r="A1719" s="75"/>
      <c r="B1719" s="81" t="str">
        <f t="shared" si="12"/>
        <v>월</v>
      </c>
      <c r="C1719" s="81" t="str">
        <f t="shared" si="13"/>
        <v>26년 6월 1주차</v>
      </c>
      <c r="D1719" s="82">
        <v>46178</v>
      </c>
      <c r="E1719" s="76" t="s">
        <v>58</v>
      </c>
      <c r="F1719" s="83" t="s">
        <v>2</v>
      </c>
      <c r="G1719" s="75" t="s">
        <v>167</v>
      </c>
      <c r="H1719" s="76">
        <v>2</v>
      </c>
      <c r="I1719" s="84">
        <v>0</v>
      </c>
      <c r="J1719" s="85">
        <v>0</v>
      </c>
      <c r="K1719" s="75"/>
      <c r="L1719" s="75"/>
      <c r="M1719" s="75"/>
      <c r="N1719" s="75"/>
      <c r="O1719" s="75"/>
      <c r="P1719" s="75"/>
      <c r="Q1719" s="75"/>
      <c r="R1719" s="75"/>
      <c r="S1719" s="75"/>
      <c r="T1719" s="75"/>
      <c r="U1719" s="75"/>
    </row>
    <row r="1720" spans="1:21">
      <c r="A1720" s="75"/>
      <c r="B1720" s="81" t="str">
        <f t="shared" si="12"/>
        <v>월</v>
      </c>
      <c r="C1720" s="81" t="str">
        <f t="shared" si="13"/>
        <v>26년 6월 1주차</v>
      </c>
      <c r="D1720" s="82">
        <v>46178</v>
      </c>
      <c r="E1720" s="76" t="s">
        <v>58</v>
      </c>
      <c r="F1720" s="83" t="s">
        <v>2</v>
      </c>
      <c r="G1720" s="75" t="s">
        <v>118</v>
      </c>
      <c r="H1720" s="76">
        <v>5</v>
      </c>
      <c r="I1720" s="84">
        <v>0</v>
      </c>
      <c r="J1720" s="85">
        <v>0</v>
      </c>
      <c r="K1720" s="75"/>
      <c r="L1720" s="75"/>
      <c r="M1720" s="75"/>
      <c r="N1720" s="75"/>
      <c r="O1720" s="75"/>
      <c r="P1720" s="75"/>
      <c r="Q1720" s="75"/>
      <c r="R1720" s="75"/>
      <c r="S1720" s="75"/>
      <c r="T1720" s="75"/>
      <c r="U1720" s="75"/>
    </row>
    <row r="1721" spans="1:21">
      <c r="A1721" s="75"/>
      <c r="B1721" s="81" t="str">
        <f t="shared" si="12"/>
        <v>월</v>
      </c>
      <c r="C1721" s="81" t="str">
        <f t="shared" si="13"/>
        <v>26년 6월 1주차</v>
      </c>
      <c r="D1721" s="82">
        <v>46178</v>
      </c>
      <c r="E1721" s="76" t="s">
        <v>58</v>
      </c>
      <c r="F1721" s="83" t="s">
        <v>2</v>
      </c>
      <c r="G1721" s="75" t="s">
        <v>244</v>
      </c>
      <c r="H1721" s="76">
        <v>2</v>
      </c>
      <c r="I1721" s="84">
        <v>0</v>
      </c>
      <c r="J1721" s="85">
        <v>0</v>
      </c>
      <c r="K1721" s="75"/>
      <c r="L1721" s="75"/>
      <c r="M1721" s="75"/>
      <c r="N1721" s="75"/>
      <c r="O1721" s="75"/>
      <c r="P1721" s="75"/>
      <c r="Q1721" s="75"/>
      <c r="R1721" s="75"/>
      <c r="S1721" s="75"/>
      <c r="T1721" s="75"/>
      <c r="U1721" s="75"/>
    </row>
    <row r="1722" spans="1:21">
      <c r="A1722" s="75"/>
      <c r="B1722" s="81" t="str">
        <f t="shared" si="12"/>
        <v>월</v>
      </c>
      <c r="C1722" s="81" t="str">
        <f t="shared" si="13"/>
        <v>26년 6월 1주차</v>
      </c>
      <c r="D1722" s="82">
        <v>46178</v>
      </c>
      <c r="E1722" s="76" t="s">
        <v>58</v>
      </c>
      <c r="F1722" s="83" t="s">
        <v>2</v>
      </c>
      <c r="G1722" s="75" t="s">
        <v>248</v>
      </c>
      <c r="H1722" s="76">
        <v>1</v>
      </c>
      <c r="I1722" s="84">
        <v>0</v>
      </c>
      <c r="J1722" s="85">
        <v>0</v>
      </c>
      <c r="K1722" s="75"/>
      <c r="L1722" s="75"/>
      <c r="M1722" s="75"/>
      <c r="N1722" s="75"/>
      <c r="O1722" s="75"/>
      <c r="P1722" s="75"/>
      <c r="Q1722" s="75"/>
      <c r="R1722" s="75"/>
      <c r="S1722" s="75"/>
      <c r="T1722" s="75"/>
      <c r="U1722" s="75"/>
    </row>
    <row r="1723" spans="1:21">
      <c r="A1723" s="75"/>
      <c r="B1723" s="81" t="str">
        <f t="shared" si="12"/>
        <v>월</v>
      </c>
      <c r="C1723" s="81" t="str">
        <f t="shared" si="13"/>
        <v>26년 6월 1주차</v>
      </c>
      <c r="D1723" s="82">
        <v>46178</v>
      </c>
      <c r="E1723" s="76" t="s">
        <v>58</v>
      </c>
      <c r="F1723" s="83" t="s">
        <v>2</v>
      </c>
      <c r="G1723" s="75" t="s">
        <v>162</v>
      </c>
      <c r="H1723" s="76">
        <v>11</v>
      </c>
      <c r="I1723" s="84">
        <v>0</v>
      </c>
      <c r="J1723" s="85">
        <v>0</v>
      </c>
      <c r="K1723" s="75"/>
      <c r="L1723" s="75"/>
      <c r="M1723" s="75"/>
      <c r="N1723" s="75"/>
      <c r="O1723" s="75"/>
      <c r="P1723" s="75"/>
      <c r="Q1723" s="75"/>
      <c r="R1723" s="75"/>
      <c r="S1723" s="75"/>
      <c r="T1723" s="75"/>
      <c r="U1723" s="75"/>
    </row>
    <row r="1724" spans="1:21">
      <c r="A1724" s="75"/>
      <c r="B1724" s="81" t="str">
        <f t="shared" si="12"/>
        <v>월</v>
      </c>
      <c r="C1724" s="81" t="str">
        <f t="shared" si="13"/>
        <v>26년 6월 1주차</v>
      </c>
      <c r="D1724" s="82">
        <v>46178</v>
      </c>
      <c r="E1724" s="76" t="s">
        <v>58</v>
      </c>
      <c r="F1724" s="83" t="s">
        <v>2</v>
      </c>
      <c r="G1724" s="75" t="s">
        <v>153</v>
      </c>
      <c r="H1724" s="76">
        <v>1</v>
      </c>
      <c r="I1724" s="84">
        <v>0</v>
      </c>
      <c r="J1724" s="85">
        <v>0</v>
      </c>
      <c r="K1724" s="75"/>
      <c r="L1724" s="75"/>
      <c r="M1724" s="75"/>
      <c r="N1724" s="75"/>
      <c r="O1724" s="75"/>
      <c r="P1724" s="75"/>
      <c r="Q1724" s="75"/>
      <c r="R1724" s="75"/>
      <c r="S1724" s="75"/>
      <c r="T1724" s="75"/>
      <c r="U1724" s="75"/>
    </row>
    <row r="1725" spans="1:21">
      <c r="A1725" s="75"/>
      <c r="B1725" s="81" t="str">
        <f t="shared" si="12"/>
        <v>월</v>
      </c>
      <c r="C1725" s="81" t="str">
        <f t="shared" si="13"/>
        <v>26년 6월 1주차</v>
      </c>
      <c r="D1725" s="82">
        <v>46178</v>
      </c>
      <c r="E1725" s="76" t="s">
        <v>58</v>
      </c>
      <c r="F1725" s="83" t="s">
        <v>2</v>
      </c>
      <c r="G1725" s="75" t="s">
        <v>172</v>
      </c>
      <c r="H1725" s="76">
        <v>2</v>
      </c>
      <c r="I1725" s="84">
        <v>0</v>
      </c>
      <c r="J1725" s="85">
        <v>0</v>
      </c>
      <c r="K1725" s="75"/>
      <c r="L1725" s="75"/>
      <c r="M1725" s="75"/>
      <c r="N1725" s="75"/>
      <c r="O1725" s="75"/>
      <c r="P1725" s="75"/>
      <c r="Q1725" s="75"/>
      <c r="R1725" s="75"/>
      <c r="S1725" s="75"/>
      <c r="T1725" s="75"/>
      <c r="U1725" s="75"/>
    </row>
    <row r="1726" spans="1:21">
      <c r="A1726" s="75"/>
      <c r="B1726" s="81" t="str">
        <f t="shared" si="12"/>
        <v>월</v>
      </c>
      <c r="C1726" s="81" t="str">
        <f t="shared" si="13"/>
        <v>26년 6월 1주차</v>
      </c>
      <c r="D1726" s="82">
        <v>46178</v>
      </c>
      <c r="E1726" s="76" t="s">
        <v>58</v>
      </c>
      <c r="F1726" s="83" t="s">
        <v>2</v>
      </c>
      <c r="G1726" s="75" t="s">
        <v>154</v>
      </c>
      <c r="H1726" s="76">
        <v>9</v>
      </c>
      <c r="I1726" s="84">
        <v>0</v>
      </c>
      <c r="J1726" s="85">
        <v>0</v>
      </c>
      <c r="K1726" s="75"/>
      <c r="L1726" s="75"/>
      <c r="M1726" s="75"/>
      <c r="N1726" s="75"/>
      <c r="O1726" s="75"/>
      <c r="P1726" s="75"/>
      <c r="Q1726" s="75"/>
      <c r="R1726" s="75"/>
      <c r="S1726" s="75"/>
      <c r="T1726" s="75"/>
      <c r="U1726" s="75"/>
    </row>
    <row r="1727" spans="1:21">
      <c r="A1727" s="75"/>
      <c r="B1727" s="81" t="str">
        <f t="shared" si="12"/>
        <v>월</v>
      </c>
      <c r="C1727" s="81" t="str">
        <f t="shared" si="13"/>
        <v>26년 6월 1주차</v>
      </c>
      <c r="D1727" s="82">
        <v>46178</v>
      </c>
      <c r="E1727" s="76" t="s">
        <v>58</v>
      </c>
      <c r="F1727" s="83" t="s">
        <v>2</v>
      </c>
      <c r="G1727" s="75" t="s">
        <v>116</v>
      </c>
      <c r="H1727" s="76">
        <v>2</v>
      </c>
      <c r="I1727" s="84">
        <v>0</v>
      </c>
      <c r="J1727" s="85">
        <v>0</v>
      </c>
      <c r="K1727" s="75"/>
      <c r="L1727" s="75"/>
      <c r="M1727" s="75"/>
      <c r="N1727" s="75"/>
      <c r="O1727" s="75"/>
      <c r="P1727" s="75"/>
      <c r="Q1727" s="75"/>
      <c r="R1727" s="75"/>
      <c r="S1727" s="75"/>
      <c r="T1727" s="75"/>
      <c r="U1727" s="75"/>
    </row>
    <row r="1728" spans="1:21">
      <c r="A1728" s="75"/>
      <c r="B1728" s="81" t="str">
        <f t="shared" si="12"/>
        <v>월</v>
      </c>
      <c r="C1728" s="81" t="str">
        <f t="shared" si="13"/>
        <v>26년 6월 1주차</v>
      </c>
      <c r="D1728" s="82">
        <v>46178</v>
      </c>
      <c r="E1728" s="76" t="s">
        <v>58</v>
      </c>
      <c r="F1728" s="83" t="s">
        <v>2</v>
      </c>
      <c r="G1728" s="75" t="s">
        <v>101</v>
      </c>
      <c r="H1728" s="76">
        <v>11</v>
      </c>
      <c r="I1728" s="84">
        <v>0</v>
      </c>
      <c r="J1728" s="85">
        <v>0</v>
      </c>
      <c r="K1728" s="75"/>
      <c r="L1728" s="75"/>
      <c r="M1728" s="75"/>
      <c r="N1728" s="75"/>
      <c r="O1728" s="75"/>
      <c r="P1728" s="75"/>
      <c r="Q1728" s="75"/>
      <c r="R1728" s="75"/>
      <c r="S1728" s="75"/>
      <c r="T1728" s="75"/>
      <c r="U1728" s="75"/>
    </row>
    <row r="1729" spans="1:21">
      <c r="A1729" s="75"/>
      <c r="B1729" s="81" t="str">
        <f t="shared" si="12"/>
        <v>월</v>
      </c>
      <c r="C1729" s="81" t="str">
        <f t="shared" si="13"/>
        <v>26년 6월 1주차</v>
      </c>
      <c r="D1729" s="82">
        <v>46178</v>
      </c>
      <c r="E1729" s="76" t="s">
        <v>58</v>
      </c>
      <c r="F1729" s="83" t="s">
        <v>2</v>
      </c>
      <c r="G1729" s="75" t="s">
        <v>257</v>
      </c>
      <c r="H1729" s="76">
        <v>11</v>
      </c>
      <c r="I1729" s="84">
        <v>0</v>
      </c>
      <c r="J1729" s="85">
        <v>0</v>
      </c>
      <c r="K1729" s="75"/>
      <c r="L1729" s="75"/>
      <c r="M1729" s="75"/>
      <c r="N1729" s="75"/>
      <c r="O1729" s="75"/>
      <c r="P1729" s="75"/>
      <c r="Q1729" s="75"/>
      <c r="R1729" s="75"/>
      <c r="S1729" s="75"/>
      <c r="T1729" s="75"/>
      <c r="U1729" s="75"/>
    </row>
    <row r="1730" spans="1:21">
      <c r="A1730" s="75"/>
      <c r="B1730" s="81" t="str">
        <f t="shared" si="12"/>
        <v>월</v>
      </c>
      <c r="C1730" s="81" t="str">
        <f t="shared" si="13"/>
        <v>26년 6월 1주차</v>
      </c>
      <c r="D1730" s="82">
        <v>46178</v>
      </c>
      <c r="E1730" s="76" t="s">
        <v>58</v>
      </c>
      <c r="F1730" s="83" t="s">
        <v>2</v>
      </c>
      <c r="G1730" s="75" t="s">
        <v>100</v>
      </c>
      <c r="H1730" s="76">
        <v>5</v>
      </c>
      <c r="I1730" s="84">
        <v>0</v>
      </c>
      <c r="J1730" s="85">
        <v>0</v>
      </c>
      <c r="K1730" s="75"/>
      <c r="L1730" s="75"/>
      <c r="M1730" s="75"/>
      <c r="N1730" s="75"/>
      <c r="O1730" s="75"/>
      <c r="P1730" s="75"/>
      <c r="Q1730" s="75"/>
      <c r="R1730" s="75"/>
      <c r="S1730" s="75"/>
      <c r="T1730" s="75"/>
      <c r="U1730" s="75"/>
    </row>
    <row r="1731" spans="1:21">
      <c r="A1731" s="75"/>
      <c r="B1731" s="81" t="str">
        <f t="shared" si="12"/>
        <v>월</v>
      </c>
      <c r="C1731" s="81" t="str">
        <f t="shared" si="13"/>
        <v>26년 6월 1주차</v>
      </c>
      <c r="D1731" s="82">
        <v>46178</v>
      </c>
      <c r="E1731" s="76" t="s">
        <v>58</v>
      </c>
      <c r="F1731" s="83" t="s">
        <v>2</v>
      </c>
      <c r="G1731" s="75" t="s">
        <v>142</v>
      </c>
      <c r="H1731" s="76">
        <v>2</v>
      </c>
      <c r="I1731" s="84">
        <v>0</v>
      </c>
      <c r="J1731" s="85">
        <v>0</v>
      </c>
      <c r="K1731" s="75"/>
      <c r="L1731" s="75"/>
      <c r="M1731" s="75"/>
      <c r="N1731" s="75"/>
      <c r="O1731" s="75"/>
      <c r="P1731" s="75"/>
      <c r="Q1731" s="75"/>
      <c r="R1731" s="75"/>
      <c r="S1731" s="75"/>
      <c r="T1731" s="75"/>
      <c r="U1731" s="75"/>
    </row>
    <row r="1732" spans="1:21">
      <c r="A1732" s="75"/>
      <c r="B1732" s="81" t="str">
        <f t="shared" si="12"/>
        <v>월</v>
      </c>
      <c r="C1732" s="81" t="str">
        <f t="shared" si="13"/>
        <v>26년 6월 1주차</v>
      </c>
      <c r="D1732" s="82">
        <v>46178</v>
      </c>
      <c r="E1732" s="76" t="s">
        <v>58</v>
      </c>
      <c r="F1732" s="83" t="s">
        <v>2</v>
      </c>
      <c r="G1732" s="75" t="s">
        <v>96</v>
      </c>
      <c r="H1732" s="76">
        <v>4</v>
      </c>
      <c r="I1732" s="84">
        <v>0</v>
      </c>
      <c r="J1732" s="85">
        <v>0</v>
      </c>
      <c r="K1732" s="75"/>
      <c r="L1732" s="75"/>
      <c r="M1732" s="75"/>
      <c r="N1732" s="75"/>
      <c r="O1732" s="75"/>
      <c r="P1732" s="75"/>
      <c r="Q1732" s="75"/>
      <c r="R1732" s="75"/>
      <c r="S1732" s="75"/>
      <c r="T1732" s="75"/>
      <c r="U1732" s="75"/>
    </row>
    <row r="1733" spans="1:21">
      <c r="A1733" s="75"/>
      <c r="B1733" s="81" t="str">
        <f t="shared" si="12"/>
        <v>월</v>
      </c>
      <c r="C1733" s="81" t="str">
        <f t="shared" si="13"/>
        <v>26년 6월 1주차</v>
      </c>
      <c r="D1733" s="82">
        <v>46178</v>
      </c>
      <c r="E1733" s="76" t="s">
        <v>58</v>
      </c>
      <c r="F1733" s="83" t="s">
        <v>2</v>
      </c>
      <c r="G1733" s="75" t="s">
        <v>198</v>
      </c>
      <c r="H1733" s="76">
        <v>0</v>
      </c>
      <c r="I1733" s="84">
        <v>1</v>
      </c>
      <c r="J1733" s="85">
        <v>89000</v>
      </c>
      <c r="K1733" s="75"/>
      <c r="L1733" s="75"/>
      <c r="M1733" s="75"/>
      <c r="N1733" s="75"/>
      <c r="O1733" s="75"/>
      <c r="P1733" s="75"/>
      <c r="Q1733" s="75"/>
      <c r="R1733" s="75"/>
      <c r="S1733" s="75"/>
      <c r="T1733" s="75"/>
      <c r="U1733" s="75"/>
    </row>
    <row r="1734" spans="1:21">
      <c r="A1734" s="75"/>
      <c r="B1734" s="81" t="str">
        <f t="shared" si="12"/>
        <v>월</v>
      </c>
      <c r="C1734" s="81" t="str">
        <f t="shared" si="13"/>
        <v>26년 6월 1주차</v>
      </c>
      <c r="D1734" s="82">
        <v>46178</v>
      </c>
      <c r="E1734" s="76" t="s">
        <v>58</v>
      </c>
      <c r="F1734" s="83" t="s">
        <v>2</v>
      </c>
      <c r="G1734" s="75" t="s">
        <v>202</v>
      </c>
      <c r="H1734" s="76">
        <v>0</v>
      </c>
      <c r="I1734" s="84">
        <v>1</v>
      </c>
      <c r="J1734" s="85">
        <v>139000</v>
      </c>
      <c r="K1734" s="75"/>
      <c r="L1734" s="75"/>
      <c r="M1734" s="75"/>
      <c r="N1734" s="75"/>
      <c r="O1734" s="75"/>
      <c r="P1734" s="75"/>
      <c r="Q1734" s="75"/>
      <c r="R1734" s="75"/>
      <c r="S1734" s="75"/>
      <c r="T1734" s="75"/>
      <c r="U1734" s="75"/>
    </row>
    <row r="1735" spans="1:21">
      <c r="A1735" s="75"/>
      <c r="B1735" s="81" t="str">
        <f t="shared" si="12"/>
        <v>월</v>
      </c>
      <c r="C1735" s="81" t="str">
        <f t="shared" si="13"/>
        <v>26년 6월 1주차</v>
      </c>
      <c r="D1735" s="82">
        <v>46178</v>
      </c>
      <c r="E1735" s="76" t="s">
        <v>58</v>
      </c>
      <c r="F1735" s="83" t="s">
        <v>2</v>
      </c>
      <c r="G1735" s="75" t="s">
        <v>144</v>
      </c>
      <c r="H1735" s="76">
        <v>1</v>
      </c>
      <c r="I1735" s="84">
        <v>1</v>
      </c>
      <c r="J1735" s="85">
        <v>125100</v>
      </c>
      <c r="K1735" s="75"/>
      <c r="L1735" s="75"/>
      <c r="M1735" s="75"/>
      <c r="N1735" s="75"/>
      <c r="O1735" s="75"/>
      <c r="P1735" s="75"/>
      <c r="Q1735" s="75"/>
      <c r="R1735" s="75"/>
      <c r="S1735" s="75"/>
      <c r="T1735" s="75"/>
      <c r="U1735" s="75"/>
    </row>
    <row r="1736" spans="1:21">
      <c r="A1736" s="75"/>
      <c r="B1736" s="81" t="str">
        <f t="shared" si="12"/>
        <v>월</v>
      </c>
      <c r="C1736" s="81" t="str">
        <f t="shared" si="13"/>
        <v>26년 6월 1주차</v>
      </c>
      <c r="D1736" s="82">
        <v>46178</v>
      </c>
      <c r="E1736" s="76" t="s">
        <v>58</v>
      </c>
      <c r="F1736" s="83" t="s">
        <v>2</v>
      </c>
      <c r="G1736" s="75" t="s">
        <v>143</v>
      </c>
      <c r="H1736" s="76">
        <v>3</v>
      </c>
      <c r="I1736" s="84">
        <v>2</v>
      </c>
      <c r="J1736" s="85">
        <v>78000</v>
      </c>
      <c r="K1736" s="75"/>
      <c r="L1736" s="75"/>
      <c r="M1736" s="75"/>
      <c r="N1736" s="75"/>
      <c r="O1736" s="75"/>
      <c r="P1736" s="75"/>
      <c r="Q1736" s="75"/>
      <c r="R1736" s="75"/>
      <c r="S1736" s="75"/>
      <c r="T1736" s="75"/>
      <c r="U1736" s="75"/>
    </row>
    <row r="1737" spans="1:21">
      <c r="A1737" s="75"/>
      <c r="B1737" s="81" t="str">
        <f t="shared" si="12"/>
        <v>월</v>
      </c>
      <c r="C1737" s="81" t="str">
        <f t="shared" si="13"/>
        <v>26년 6월 1주차</v>
      </c>
      <c r="D1737" s="82">
        <v>46178</v>
      </c>
      <c r="E1737" s="76" t="s">
        <v>58</v>
      </c>
      <c r="F1737" s="83" t="s">
        <v>2</v>
      </c>
      <c r="G1737" s="75" t="s">
        <v>156</v>
      </c>
      <c r="H1737" s="76">
        <v>0</v>
      </c>
      <c r="I1737" s="84">
        <v>2</v>
      </c>
      <c r="J1737" s="85">
        <v>238000</v>
      </c>
      <c r="K1737" s="75"/>
      <c r="L1737" s="75"/>
      <c r="M1737" s="75"/>
      <c r="N1737" s="75"/>
      <c r="O1737" s="75"/>
      <c r="P1737" s="75"/>
      <c r="Q1737" s="75"/>
      <c r="R1737" s="75"/>
      <c r="S1737" s="75"/>
      <c r="T1737" s="75"/>
      <c r="U1737" s="75"/>
    </row>
    <row r="1738" spans="1:21">
      <c r="A1738" s="75"/>
      <c r="B1738" s="81" t="str">
        <f t="shared" si="12"/>
        <v>월</v>
      </c>
      <c r="C1738" s="81" t="str">
        <f t="shared" si="13"/>
        <v>26년 6월 1주차</v>
      </c>
      <c r="D1738" s="82">
        <v>46178</v>
      </c>
      <c r="E1738" s="76" t="s">
        <v>58</v>
      </c>
      <c r="F1738" s="83" t="s">
        <v>2</v>
      </c>
      <c r="G1738" s="75" t="s">
        <v>115</v>
      </c>
      <c r="H1738" s="76">
        <v>5</v>
      </c>
      <c r="I1738" s="84">
        <v>0</v>
      </c>
      <c r="J1738" s="85">
        <v>0</v>
      </c>
      <c r="K1738" s="75"/>
      <c r="L1738" s="75"/>
      <c r="M1738" s="75"/>
      <c r="N1738" s="75"/>
      <c r="O1738" s="75"/>
      <c r="P1738" s="75"/>
      <c r="Q1738" s="75"/>
      <c r="R1738" s="75"/>
      <c r="S1738" s="75"/>
      <c r="T1738" s="75"/>
      <c r="U1738" s="75"/>
    </row>
    <row r="1739" spans="1:21">
      <c r="A1739" s="75"/>
      <c r="B1739" s="81" t="str">
        <f t="shared" si="12"/>
        <v>월</v>
      </c>
      <c r="C1739" s="81" t="str">
        <f t="shared" si="13"/>
        <v>26년 6월 1주차</v>
      </c>
      <c r="D1739" s="82">
        <v>46178</v>
      </c>
      <c r="E1739" s="76" t="s">
        <v>58</v>
      </c>
      <c r="F1739" s="83" t="s">
        <v>2</v>
      </c>
      <c r="G1739" s="75" t="s">
        <v>111</v>
      </c>
      <c r="H1739" s="76">
        <v>1</v>
      </c>
      <c r="I1739" s="84">
        <v>0</v>
      </c>
      <c r="J1739" s="85">
        <v>0</v>
      </c>
      <c r="K1739" s="75"/>
      <c r="L1739" s="75"/>
      <c r="M1739" s="75"/>
      <c r="N1739" s="75"/>
      <c r="O1739" s="75"/>
      <c r="P1739" s="75"/>
      <c r="Q1739" s="75"/>
      <c r="R1739" s="75"/>
      <c r="S1739" s="75"/>
      <c r="T1739" s="75"/>
      <c r="U1739" s="75"/>
    </row>
    <row r="1740" spans="1:21">
      <c r="A1740" s="75"/>
      <c r="B1740" s="81" t="str">
        <f t="shared" si="12"/>
        <v>월</v>
      </c>
      <c r="C1740" s="81" t="str">
        <f t="shared" si="13"/>
        <v>26년 6월 1주차</v>
      </c>
      <c r="D1740" s="82">
        <v>46178</v>
      </c>
      <c r="E1740" s="76" t="s">
        <v>58</v>
      </c>
      <c r="F1740" s="83" t="s">
        <v>2</v>
      </c>
      <c r="G1740" s="75" t="s">
        <v>173</v>
      </c>
      <c r="H1740" s="76">
        <v>1</v>
      </c>
      <c r="I1740" s="84">
        <v>0</v>
      </c>
      <c r="J1740" s="85">
        <v>0</v>
      </c>
      <c r="K1740" s="75"/>
      <c r="L1740" s="75"/>
      <c r="M1740" s="75"/>
      <c r="N1740" s="75"/>
      <c r="O1740" s="75"/>
      <c r="P1740" s="75"/>
      <c r="Q1740" s="75"/>
      <c r="R1740" s="75"/>
      <c r="S1740" s="75"/>
      <c r="T1740" s="75"/>
      <c r="U1740" s="75"/>
    </row>
    <row r="1741" spans="1:21">
      <c r="A1741" s="75"/>
      <c r="B1741" s="81" t="str">
        <f t="shared" si="12"/>
        <v>월</v>
      </c>
      <c r="C1741" s="81" t="str">
        <f t="shared" si="13"/>
        <v>26년 6월 1주차</v>
      </c>
      <c r="D1741" s="82">
        <v>46178</v>
      </c>
      <c r="E1741" s="76" t="s">
        <v>58</v>
      </c>
      <c r="F1741" s="83" t="s">
        <v>2</v>
      </c>
      <c r="G1741" s="75" t="s">
        <v>109</v>
      </c>
      <c r="H1741" s="76">
        <v>5</v>
      </c>
      <c r="I1741" s="84">
        <v>0</v>
      </c>
      <c r="J1741" s="85">
        <v>0</v>
      </c>
      <c r="K1741" s="75"/>
      <c r="L1741" s="75"/>
      <c r="M1741" s="75"/>
      <c r="N1741" s="75"/>
      <c r="O1741" s="75"/>
      <c r="P1741" s="75"/>
      <c r="Q1741" s="75"/>
      <c r="R1741" s="75"/>
      <c r="S1741" s="75"/>
      <c r="T1741" s="75"/>
      <c r="U1741" s="75"/>
    </row>
    <row r="1742" spans="1:21">
      <c r="A1742" s="75"/>
      <c r="B1742" s="81" t="str">
        <f t="shared" si="12"/>
        <v>월</v>
      </c>
      <c r="C1742" s="81" t="str">
        <f t="shared" si="13"/>
        <v>26년 6월 1주차</v>
      </c>
      <c r="D1742" s="82">
        <v>46178</v>
      </c>
      <c r="E1742" s="76" t="s">
        <v>58</v>
      </c>
      <c r="F1742" s="83" t="s">
        <v>2</v>
      </c>
      <c r="G1742" s="75" t="s">
        <v>250</v>
      </c>
      <c r="H1742" s="76">
        <v>5</v>
      </c>
      <c r="I1742" s="84">
        <v>0</v>
      </c>
      <c r="J1742" s="85">
        <v>0</v>
      </c>
      <c r="K1742" s="75"/>
      <c r="L1742" s="75"/>
      <c r="M1742" s="75"/>
      <c r="N1742" s="75"/>
      <c r="O1742" s="75"/>
      <c r="P1742" s="75"/>
      <c r="Q1742" s="75"/>
      <c r="R1742" s="75"/>
      <c r="S1742" s="75"/>
      <c r="T1742" s="75"/>
      <c r="U1742" s="75"/>
    </row>
    <row r="1743" spans="1:21">
      <c r="A1743" s="75"/>
      <c r="B1743" s="81" t="str">
        <f t="shared" si="12"/>
        <v>월</v>
      </c>
      <c r="C1743" s="81" t="str">
        <f t="shared" si="13"/>
        <v>26년 6월 1주차</v>
      </c>
      <c r="D1743" s="82">
        <v>46178</v>
      </c>
      <c r="E1743" s="76" t="s">
        <v>58</v>
      </c>
      <c r="F1743" s="83" t="s">
        <v>2</v>
      </c>
      <c r="G1743" s="75" t="s">
        <v>131</v>
      </c>
      <c r="H1743" s="76">
        <v>1</v>
      </c>
      <c r="I1743" s="84">
        <v>0</v>
      </c>
      <c r="J1743" s="85">
        <v>0</v>
      </c>
      <c r="K1743" s="75"/>
      <c r="L1743" s="75"/>
      <c r="M1743" s="75"/>
      <c r="N1743" s="75"/>
      <c r="O1743" s="75"/>
      <c r="P1743" s="75"/>
      <c r="Q1743" s="75"/>
      <c r="R1743" s="75"/>
      <c r="S1743" s="75"/>
      <c r="T1743" s="75"/>
      <c r="U1743" s="75"/>
    </row>
    <row r="1744" spans="1:21">
      <c r="A1744" s="75"/>
      <c r="B1744" s="81" t="str">
        <f t="shared" si="12"/>
        <v>월</v>
      </c>
      <c r="C1744" s="81" t="str">
        <f t="shared" si="13"/>
        <v>26년 6월 1주차</v>
      </c>
      <c r="D1744" s="82">
        <v>46178</v>
      </c>
      <c r="E1744" s="76" t="s">
        <v>58</v>
      </c>
      <c r="F1744" s="83" t="s">
        <v>2</v>
      </c>
      <c r="G1744" s="75" t="s">
        <v>90</v>
      </c>
      <c r="H1744" s="76">
        <v>1</v>
      </c>
      <c r="I1744" s="84">
        <v>0</v>
      </c>
      <c r="J1744" s="85">
        <v>0</v>
      </c>
      <c r="K1744" s="75"/>
      <c r="L1744" s="75"/>
      <c r="M1744" s="75"/>
      <c r="N1744" s="75"/>
      <c r="O1744" s="75"/>
      <c r="P1744" s="75"/>
      <c r="Q1744" s="75"/>
      <c r="R1744" s="75"/>
      <c r="S1744" s="75"/>
      <c r="T1744" s="75"/>
      <c r="U1744" s="75"/>
    </row>
    <row r="1745" spans="1:21">
      <c r="A1745" s="75"/>
      <c r="B1745" s="81" t="str">
        <f t="shared" si="12"/>
        <v>월</v>
      </c>
      <c r="C1745" s="81" t="str">
        <f t="shared" si="13"/>
        <v>26년 6월 1주차</v>
      </c>
      <c r="D1745" s="82">
        <v>46178</v>
      </c>
      <c r="E1745" s="76" t="s">
        <v>58</v>
      </c>
      <c r="F1745" s="83" t="s">
        <v>2</v>
      </c>
      <c r="G1745" s="75" t="s">
        <v>254</v>
      </c>
      <c r="H1745" s="76">
        <v>5</v>
      </c>
      <c r="I1745" s="84">
        <v>0</v>
      </c>
      <c r="J1745" s="85">
        <v>0</v>
      </c>
      <c r="K1745" s="75"/>
      <c r="L1745" s="75"/>
      <c r="M1745" s="75"/>
      <c r="N1745" s="75"/>
      <c r="O1745" s="75"/>
      <c r="P1745" s="75"/>
      <c r="Q1745" s="75"/>
      <c r="R1745" s="75"/>
      <c r="S1745" s="75"/>
      <c r="T1745" s="75"/>
      <c r="U1745" s="75"/>
    </row>
    <row r="1746" spans="1:21">
      <c r="A1746" s="75"/>
      <c r="B1746" s="81" t="str">
        <f t="shared" si="12"/>
        <v>월</v>
      </c>
      <c r="C1746" s="81" t="str">
        <f t="shared" si="13"/>
        <v>26년 6월 1주차</v>
      </c>
      <c r="D1746" s="82">
        <v>46179</v>
      </c>
      <c r="E1746" s="76" t="s">
        <v>58</v>
      </c>
      <c r="F1746" s="83" t="s">
        <v>2</v>
      </c>
      <c r="G1746" s="75" t="s">
        <v>173</v>
      </c>
      <c r="H1746" s="76">
        <v>0</v>
      </c>
      <c r="I1746" s="84">
        <v>2</v>
      </c>
      <c r="J1746" s="85">
        <v>218000</v>
      </c>
      <c r="K1746" s="75"/>
      <c r="L1746" s="75"/>
      <c r="M1746" s="75"/>
      <c r="N1746" s="75"/>
      <c r="O1746" s="75"/>
      <c r="P1746" s="75"/>
      <c r="Q1746" s="75"/>
      <c r="R1746" s="75"/>
      <c r="S1746" s="75"/>
      <c r="T1746" s="75"/>
      <c r="U1746" s="75"/>
    </row>
    <row r="1747" spans="1:21">
      <c r="A1747" s="75"/>
      <c r="B1747" s="81" t="str">
        <f t="shared" si="12"/>
        <v>월</v>
      </c>
      <c r="C1747" s="81" t="str">
        <f t="shared" si="13"/>
        <v>26년 6월 1주차</v>
      </c>
      <c r="D1747" s="82">
        <v>46179</v>
      </c>
      <c r="E1747" s="76" t="s">
        <v>58</v>
      </c>
      <c r="F1747" s="83" t="s">
        <v>2</v>
      </c>
      <c r="G1747" s="75" t="s">
        <v>211</v>
      </c>
      <c r="H1747" s="76">
        <v>1</v>
      </c>
      <c r="I1747" s="84">
        <v>0</v>
      </c>
      <c r="J1747" s="85">
        <v>0</v>
      </c>
      <c r="K1747" s="75"/>
      <c r="L1747" s="75"/>
      <c r="M1747" s="75"/>
      <c r="N1747" s="75"/>
      <c r="O1747" s="75"/>
      <c r="P1747" s="75"/>
      <c r="Q1747" s="75"/>
      <c r="R1747" s="75"/>
      <c r="S1747" s="75"/>
      <c r="T1747" s="75"/>
      <c r="U1747" s="75"/>
    </row>
    <row r="1748" spans="1:21">
      <c r="A1748" s="75"/>
      <c r="B1748" s="81" t="str">
        <f t="shared" si="12"/>
        <v>월</v>
      </c>
      <c r="C1748" s="81" t="str">
        <f t="shared" si="13"/>
        <v>26년 6월 1주차</v>
      </c>
      <c r="D1748" s="82">
        <v>46179</v>
      </c>
      <c r="E1748" s="76" t="s">
        <v>58</v>
      </c>
      <c r="F1748" s="83" t="s">
        <v>2</v>
      </c>
      <c r="G1748" s="75" t="s">
        <v>219</v>
      </c>
      <c r="H1748" s="76">
        <v>5</v>
      </c>
      <c r="I1748" s="84">
        <v>0</v>
      </c>
      <c r="J1748" s="85">
        <v>0</v>
      </c>
      <c r="K1748" s="75"/>
      <c r="L1748" s="75"/>
      <c r="M1748" s="75"/>
      <c r="N1748" s="75"/>
      <c r="O1748" s="75"/>
      <c r="P1748" s="75"/>
      <c r="Q1748" s="75"/>
      <c r="R1748" s="75"/>
      <c r="S1748" s="75"/>
      <c r="T1748" s="75"/>
      <c r="U1748" s="75"/>
    </row>
    <row r="1749" spans="1:21">
      <c r="A1749" s="75"/>
      <c r="B1749" s="81" t="str">
        <f t="shared" si="12"/>
        <v>월</v>
      </c>
      <c r="C1749" s="81" t="str">
        <f t="shared" si="13"/>
        <v>26년 6월 1주차</v>
      </c>
      <c r="D1749" s="82">
        <v>46179</v>
      </c>
      <c r="E1749" s="76" t="s">
        <v>58</v>
      </c>
      <c r="F1749" s="83" t="s">
        <v>2</v>
      </c>
      <c r="G1749" s="75" t="s">
        <v>239</v>
      </c>
      <c r="H1749" s="76">
        <v>1</v>
      </c>
      <c r="I1749" s="84">
        <v>0</v>
      </c>
      <c r="J1749" s="85">
        <v>0</v>
      </c>
      <c r="K1749" s="75"/>
      <c r="L1749" s="75"/>
      <c r="M1749" s="75"/>
      <c r="N1749" s="75"/>
      <c r="O1749" s="75"/>
      <c r="P1749" s="75"/>
      <c r="Q1749" s="75"/>
      <c r="R1749" s="75"/>
      <c r="S1749" s="75"/>
      <c r="T1749" s="75"/>
      <c r="U1749" s="75"/>
    </row>
    <row r="1750" spans="1:21">
      <c r="A1750" s="75"/>
      <c r="B1750" s="81" t="str">
        <f t="shared" si="12"/>
        <v>월</v>
      </c>
      <c r="C1750" s="81" t="str">
        <f t="shared" si="13"/>
        <v>26년 6월 1주차</v>
      </c>
      <c r="D1750" s="82">
        <v>46179</v>
      </c>
      <c r="E1750" s="76" t="s">
        <v>58</v>
      </c>
      <c r="F1750" s="83" t="s">
        <v>2</v>
      </c>
      <c r="G1750" s="75" t="s">
        <v>212</v>
      </c>
      <c r="H1750" s="76">
        <v>5</v>
      </c>
      <c r="I1750" s="84">
        <v>0</v>
      </c>
      <c r="J1750" s="85">
        <v>0</v>
      </c>
      <c r="K1750" s="75"/>
      <c r="L1750" s="75"/>
      <c r="M1750" s="75"/>
      <c r="N1750" s="75"/>
      <c r="O1750" s="75"/>
      <c r="P1750" s="75"/>
      <c r="Q1750" s="75"/>
      <c r="R1750" s="75"/>
      <c r="S1750" s="75"/>
      <c r="T1750" s="75"/>
      <c r="U1750" s="75"/>
    </row>
    <row r="1751" spans="1:21">
      <c r="A1751" s="75"/>
      <c r="B1751" s="81" t="str">
        <f t="shared" si="12"/>
        <v>월</v>
      </c>
      <c r="C1751" s="81" t="str">
        <f t="shared" si="13"/>
        <v>26년 6월 1주차</v>
      </c>
      <c r="D1751" s="82">
        <v>46179</v>
      </c>
      <c r="E1751" s="76" t="s">
        <v>58</v>
      </c>
      <c r="F1751" s="83" t="s">
        <v>2</v>
      </c>
      <c r="G1751" s="75" t="s">
        <v>203</v>
      </c>
      <c r="H1751" s="76">
        <v>1</v>
      </c>
      <c r="I1751" s="84">
        <v>0</v>
      </c>
      <c r="J1751" s="85">
        <v>0</v>
      </c>
      <c r="K1751" s="75"/>
      <c r="L1751" s="75"/>
      <c r="M1751" s="75"/>
      <c r="N1751" s="75"/>
      <c r="O1751" s="75"/>
      <c r="P1751" s="75"/>
      <c r="Q1751" s="75"/>
      <c r="R1751" s="75"/>
      <c r="S1751" s="75"/>
      <c r="T1751" s="75"/>
      <c r="U1751" s="75"/>
    </row>
    <row r="1752" spans="1:21">
      <c r="A1752" s="75"/>
      <c r="B1752" s="81" t="str">
        <f t="shared" si="12"/>
        <v>월</v>
      </c>
      <c r="C1752" s="81" t="str">
        <f t="shared" si="13"/>
        <v>26년 6월 1주차</v>
      </c>
      <c r="D1752" s="82">
        <v>46179</v>
      </c>
      <c r="E1752" s="76" t="s">
        <v>58</v>
      </c>
      <c r="F1752" s="83" t="s">
        <v>2</v>
      </c>
      <c r="G1752" s="75" t="s">
        <v>214</v>
      </c>
      <c r="H1752" s="76">
        <v>15</v>
      </c>
      <c r="I1752" s="84">
        <v>1</v>
      </c>
      <c r="J1752" s="85">
        <v>39000</v>
      </c>
      <c r="K1752" s="75"/>
      <c r="L1752" s="75"/>
      <c r="M1752" s="75"/>
      <c r="N1752" s="75"/>
      <c r="O1752" s="75"/>
      <c r="P1752" s="75"/>
      <c r="Q1752" s="75"/>
      <c r="R1752" s="75"/>
      <c r="S1752" s="75"/>
      <c r="T1752" s="75"/>
      <c r="U1752" s="75"/>
    </row>
    <row r="1753" spans="1:21">
      <c r="A1753" s="75"/>
      <c r="B1753" s="81" t="str">
        <f t="shared" si="12"/>
        <v>월</v>
      </c>
      <c r="C1753" s="81" t="str">
        <f t="shared" si="13"/>
        <v>26년 6월 1주차</v>
      </c>
      <c r="D1753" s="82">
        <v>46179</v>
      </c>
      <c r="E1753" s="76" t="s">
        <v>58</v>
      </c>
      <c r="F1753" s="83" t="s">
        <v>2</v>
      </c>
      <c r="G1753" s="75" t="s">
        <v>108</v>
      </c>
      <c r="H1753" s="76">
        <v>3</v>
      </c>
      <c r="I1753" s="84">
        <v>0</v>
      </c>
      <c r="J1753" s="85">
        <v>0</v>
      </c>
      <c r="K1753" s="75"/>
      <c r="L1753" s="75"/>
      <c r="M1753" s="75"/>
      <c r="N1753" s="75"/>
      <c r="O1753" s="75"/>
      <c r="P1753" s="75"/>
      <c r="Q1753" s="75"/>
      <c r="R1753" s="75"/>
      <c r="S1753" s="75"/>
      <c r="T1753" s="75"/>
      <c r="U1753" s="75"/>
    </row>
    <row r="1754" spans="1:21">
      <c r="A1754" s="75"/>
      <c r="B1754" s="81" t="str">
        <f t="shared" si="12"/>
        <v>월</v>
      </c>
      <c r="C1754" s="81" t="str">
        <f t="shared" si="13"/>
        <v>26년 6월 1주차</v>
      </c>
      <c r="D1754" s="82">
        <v>46179</v>
      </c>
      <c r="E1754" s="76" t="s">
        <v>58</v>
      </c>
      <c r="F1754" s="83" t="s">
        <v>2</v>
      </c>
      <c r="G1754" s="75" t="s">
        <v>204</v>
      </c>
      <c r="H1754" s="76">
        <v>0</v>
      </c>
      <c r="I1754" s="84">
        <v>1</v>
      </c>
      <c r="J1754" s="85">
        <v>39000</v>
      </c>
      <c r="K1754" s="75"/>
      <c r="L1754" s="75"/>
      <c r="M1754" s="75"/>
      <c r="N1754" s="75"/>
      <c r="O1754" s="75"/>
      <c r="P1754" s="75"/>
      <c r="Q1754" s="75"/>
      <c r="R1754" s="75"/>
      <c r="S1754" s="75"/>
      <c r="T1754" s="75"/>
      <c r="U1754" s="75"/>
    </row>
    <row r="1755" spans="1:21">
      <c r="A1755" s="75"/>
      <c r="B1755" s="81" t="str">
        <f t="shared" si="12"/>
        <v>월</v>
      </c>
      <c r="C1755" s="81" t="str">
        <f t="shared" si="13"/>
        <v>26년 6월 1주차</v>
      </c>
      <c r="D1755" s="82">
        <v>46179</v>
      </c>
      <c r="E1755" s="76" t="s">
        <v>58</v>
      </c>
      <c r="F1755" s="83" t="s">
        <v>2</v>
      </c>
      <c r="G1755" s="75" t="s">
        <v>109</v>
      </c>
      <c r="H1755" s="76">
        <v>5</v>
      </c>
      <c r="I1755" s="84">
        <v>0</v>
      </c>
      <c r="J1755" s="85">
        <v>0</v>
      </c>
      <c r="K1755" s="75"/>
      <c r="L1755" s="75"/>
      <c r="M1755" s="75"/>
      <c r="N1755" s="75"/>
      <c r="O1755" s="75"/>
      <c r="P1755" s="75"/>
      <c r="Q1755" s="75"/>
      <c r="R1755" s="75"/>
      <c r="S1755" s="75"/>
      <c r="T1755" s="75"/>
      <c r="U1755" s="75"/>
    </row>
    <row r="1756" spans="1:21">
      <c r="A1756" s="75"/>
      <c r="B1756" s="81" t="str">
        <f t="shared" si="12"/>
        <v>월</v>
      </c>
      <c r="C1756" s="81" t="str">
        <f t="shared" si="13"/>
        <v>26년 6월 1주차</v>
      </c>
      <c r="D1756" s="82">
        <v>46179</v>
      </c>
      <c r="E1756" s="76" t="s">
        <v>58</v>
      </c>
      <c r="F1756" s="83" t="s">
        <v>2</v>
      </c>
      <c r="G1756" s="75" t="s">
        <v>266</v>
      </c>
      <c r="H1756" s="76">
        <v>2</v>
      </c>
      <c r="I1756" s="84">
        <v>0</v>
      </c>
      <c r="J1756" s="85">
        <v>0</v>
      </c>
      <c r="K1756" s="75"/>
      <c r="L1756" s="75"/>
      <c r="M1756" s="75"/>
      <c r="N1756" s="75"/>
      <c r="O1756" s="75"/>
      <c r="P1756" s="75"/>
      <c r="Q1756" s="75"/>
      <c r="R1756" s="75"/>
      <c r="S1756" s="75"/>
      <c r="T1756" s="75"/>
      <c r="U1756" s="75"/>
    </row>
    <row r="1757" spans="1:21">
      <c r="A1757" s="75"/>
      <c r="B1757" s="81" t="str">
        <f t="shared" si="12"/>
        <v>월</v>
      </c>
      <c r="C1757" s="81" t="str">
        <f t="shared" si="13"/>
        <v>26년 6월 1주차</v>
      </c>
      <c r="D1757" s="82">
        <v>46179</v>
      </c>
      <c r="E1757" s="76" t="s">
        <v>58</v>
      </c>
      <c r="F1757" s="83" t="s">
        <v>2</v>
      </c>
      <c r="G1757" s="75" t="s">
        <v>162</v>
      </c>
      <c r="H1757" s="76">
        <v>2</v>
      </c>
      <c r="I1757" s="84">
        <v>0</v>
      </c>
      <c r="J1757" s="85">
        <v>0</v>
      </c>
      <c r="K1757" s="75"/>
      <c r="L1757" s="75"/>
      <c r="M1757" s="75"/>
      <c r="N1757" s="75"/>
      <c r="O1757" s="75"/>
      <c r="P1757" s="75"/>
      <c r="Q1757" s="75"/>
      <c r="R1757" s="75"/>
      <c r="S1757" s="75"/>
      <c r="T1757" s="75"/>
      <c r="U1757" s="75"/>
    </row>
    <row r="1758" spans="1:21">
      <c r="A1758" s="75"/>
      <c r="B1758" s="81" t="str">
        <f t="shared" si="12"/>
        <v>월</v>
      </c>
      <c r="C1758" s="81" t="str">
        <f t="shared" si="13"/>
        <v>26년 6월 1주차</v>
      </c>
      <c r="D1758" s="82">
        <v>46179</v>
      </c>
      <c r="E1758" s="76" t="s">
        <v>58</v>
      </c>
      <c r="F1758" s="83" t="s">
        <v>2</v>
      </c>
      <c r="G1758" s="75" t="s">
        <v>154</v>
      </c>
      <c r="H1758" s="76">
        <v>9</v>
      </c>
      <c r="I1758" s="84">
        <v>0</v>
      </c>
      <c r="J1758" s="85">
        <v>0</v>
      </c>
      <c r="K1758" s="75"/>
      <c r="L1758" s="75"/>
      <c r="M1758" s="75"/>
      <c r="N1758" s="75"/>
      <c r="O1758" s="75"/>
      <c r="P1758" s="75"/>
      <c r="Q1758" s="75"/>
      <c r="R1758" s="75"/>
      <c r="S1758" s="75"/>
      <c r="T1758" s="75"/>
      <c r="U1758" s="75"/>
    </row>
    <row r="1759" spans="1:21">
      <c r="A1759" s="75"/>
      <c r="B1759" s="81" t="str">
        <f t="shared" si="12"/>
        <v>월</v>
      </c>
      <c r="C1759" s="81" t="str">
        <f t="shared" si="13"/>
        <v>26년 6월 1주차</v>
      </c>
      <c r="D1759" s="82">
        <v>46179</v>
      </c>
      <c r="E1759" s="76" t="s">
        <v>58</v>
      </c>
      <c r="F1759" s="83" t="s">
        <v>2</v>
      </c>
      <c r="G1759" s="75" t="s">
        <v>101</v>
      </c>
      <c r="H1759" s="76">
        <v>2</v>
      </c>
      <c r="I1759" s="84">
        <v>0</v>
      </c>
      <c r="J1759" s="85">
        <v>0</v>
      </c>
      <c r="K1759" s="75"/>
      <c r="L1759" s="75"/>
      <c r="M1759" s="75"/>
      <c r="N1759" s="75"/>
      <c r="O1759" s="75"/>
      <c r="P1759" s="75"/>
      <c r="Q1759" s="75"/>
      <c r="R1759" s="75"/>
      <c r="S1759" s="75"/>
      <c r="T1759" s="75"/>
      <c r="U1759" s="75"/>
    </row>
    <row r="1760" spans="1:21">
      <c r="A1760" s="75"/>
      <c r="B1760" s="81" t="str">
        <f t="shared" si="12"/>
        <v>월</v>
      </c>
      <c r="C1760" s="81" t="str">
        <f t="shared" si="13"/>
        <v>26년 6월 1주차</v>
      </c>
      <c r="D1760" s="82">
        <v>46179</v>
      </c>
      <c r="E1760" s="76" t="s">
        <v>58</v>
      </c>
      <c r="F1760" s="83" t="s">
        <v>2</v>
      </c>
      <c r="G1760" s="75" t="s">
        <v>199</v>
      </c>
      <c r="H1760" s="76">
        <v>0</v>
      </c>
      <c r="I1760" s="84">
        <v>1</v>
      </c>
      <c r="J1760" s="85">
        <v>59000</v>
      </c>
      <c r="K1760" s="75"/>
      <c r="L1760" s="75"/>
      <c r="M1760" s="75"/>
      <c r="N1760" s="75"/>
      <c r="O1760" s="75"/>
      <c r="P1760" s="75"/>
      <c r="Q1760" s="75"/>
      <c r="R1760" s="75"/>
      <c r="S1760" s="75"/>
      <c r="T1760" s="75"/>
      <c r="U1760" s="75"/>
    </row>
    <row r="1761" spans="1:21">
      <c r="A1761" s="75"/>
      <c r="B1761" s="81" t="str">
        <f t="shared" si="12"/>
        <v>월</v>
      </c>
      <c r="C1761" s="81" t="str">
        <f t="shared" si="13"/>
        <v>26년 6월 1주차</v>
      </c>
      <c r="D1761" s="82">
        <v>46179</v>
      </c>
      <c r="E1761" s="76" t="s">
        <v>58</v>
      </c>
      <c r="F1761" s="83" t="s">
        <v>2</v>
      </c>
      <c r="G1761" s="75" t="s">
        <v>198</v>
      </c>
      <c r="H1761" s="76">
        <v>1</v>
      </c>
      <c r="I1761" s="84">
        <v>0</v>
      </c>
      <c r="J1761" s="85">
        <v>0</v>
      </c>
      <c r="K1761" s="75"/>
      <c r="L1761" s="75"/>
      <c r="M1761" s="75"/>
      <c r="N1761" s="75"/>
      <c r="O1761" s="75"/>
      <c r="P1761" s="75"/>
      <c r="Q1761" s="75"/>
      <c r="R1761" s="75"/>
      <c r="S1761" s="75"/>
      <c r="T1761" s="75"/>
      <c r="U1761" s="75"/>
    </row>
    <row r="1762" spans="1:21">
      <c r="A1762" s="75"/>
      <c r="B1762" s="81" t="str">
        <f t="shared" si="12"/>
        <v>월</v>
      </c>
      <c r="C1762" s="81" t="str">
        <f t="shared" si="13"/>
        <v>26년 6월 1주차</v>
      </c>
      <c r="D1762" s="82">
        <v>46179</v>
      </c>
      <c r="E1762" s="76" t="s">
        <v>58</v>
      </c>
      <c r="F1762" s="83" t="s">
        <v>2</v>
      </c>
      <c r="G1762" s="75" t="s">
        <v>257</v>
      </c>
      <c r="H1762" s="76">
        <v>1</v>
      </c>
      <c r="I1762" s="84">
        <v>0</v>
      </c>
      <c r="J1762" s="85">
        <v>0</v>
      </c>
      <c r="K1762" s="75"/>
      <c r="L1762" s="75"/>
      <c r="M1762" s="75"/>
      <c r="N1762" s="75"/>
      <c r="O1762" s="75"/>
      <c r="P1762" s="75"/>
      <c r="Q1762" s="75"/>
      <c r="R1762" s="75"/>
      <c r="S1762" s="75"/>
      <c r="T1762" s="75"/>
      <c r="U1762" s="75"/>
    </row>
    <row r="1763" spans="1:21">
      <c r="A1763" s="75"/>
      <c r="B1763" s="81" t="str">
        <f t="shared" si="12"/>
        <v>월</v>
      </c>
      <c r="C1763" s="81" t="str">
        <f t="shared" si="13"/>
        <v>26년 6월 1주차</v>
      </c>
      <c r="D1763" s="82">
        <v>46179</v>
      </c>
      <c r="E1763" s="76" t="s">
        <v>58</v>
      </c>
      <c r="F1763" s="83" t="s">
        <v>2</v>
      </c>
      <c r="G1763" s="75" t="s">
        <v>107</v>
      </c>
      <c r="H1763" s="76">
        <v>2</v>
      </c>
      <c r="I1763" s="84">
        <v>0</v>
      </c>
      <c r="J1763" s="85">
        <v>0</v>
      </c>
      <c r="K1763" s="75"/>
      <c r="L1763" s="75"/>
      <c r="M1763" s="75"/>
      <c r="N1763" s="75"/>
      <c r="O1763" s="75"/>
      <c r="P1763" s="75"/>
      <c r="Q1763" s="75"/>
      <c r="R1763" s="75"/>
      <c r="S1763" s="75"/>
      <c r="T1763" s="75"/>
      <c r="U1763" s="75"/>
    </row>
    <row r="1764" spans="1:21">
      <c r="A1764" s="75"/>
      <c r="B1764" s="81" t="str">
        <f t="shared" si="12"/>
        <v>월</v>
      </c>
      <c r="C1764" s="81" t="str">
        <f t="shared" si="13"/>
        <v>26년 6월 1주차</v>
      </c>
      <c r="D1764" s="82">
        <v>46179</v>
      </c>
      <c r="E1764" s="76" t="s">
        <v>58</v>
      </c>
      <c r="F1764" s="83" t="s">
        <v>2</v>
      </c>
      <c r="G1764" s="75" t="s">
        <v>254</v>
      </c>
      <c r="H1764" s="76">
        <v>4</v>
      </c>
      <c r="I1764" s="84">
        <v>1</v>
      </c>
      <c r="J1764" s="85">
        <v>149000</v>
      </c>
      <c r="K1764" s="75"/>
      <c r="L1764" s="75"/>
      <c r="M1764" s="75"/>
      <c r="N1764" s="75"/>
      <c r="O1764" s="75"/>
      <c r="P1764" s="75"/>
      <c r="Q1764" s="75"/>
      <c r="R1764" s="75"/>
      <c r="S1764" s="75"/>
      <c r="T1764" s="75"/>
      <c r="U1764" s="75"/>
    </row>
    <row r="1765" spans="1:21">
      <c r="A1765" s="75"/>
      <c r="B1765" s="81" t="str">
        <f t="shared" si="12"/>
        <v>월</v>
      </c>
      <c r="C1765" s="81" t="str">
        <f t="shared" si="13"/>
        <v>26년 6월 1주차</v>
      </c>
      <c r="D1765" s="82">
        <v>46179</v>
      </c>
      <c r="E1765" s="76" t="s">
        <v>58</v>
      </c>
      <c r="F1765" s="83" t="s">
        <v>2</v>
      </c>
      <c r="G1765" s="75" t="s">
        <v>144</v>
      </c>
      <c r="H1765" s="76">
        <v>3</v>
      </c>
      <c r="I1765" s="84">
        <v>1</v>
      </c>
      <c r="J1765" s="85">
        <v>125100</v>
      </c>
      <c r="K1765" s="75"/>
      <c r="L1765" s="75"/>
      <c r="M1765" s="75"/>
      <c r="N1765" s="75"/>
      <c r="O1765" s="75"/>
      <c r="P1765" s="75"/>
      <c r="Q1765" s="75"/>
      <c r="R1765" s="75"/>
      <c r="S1765" s="75"/>
      <c r="T1765" s="75"/>
      <c r="U1765" s="75"/>
    </row>
    <row r="1766" spans="1:21">
      <c r="A1766" s="75"/>
      <c r="B1766" s="81" t="str">
        <f t="shared" si="12"/>
        <v>월</v>
      </c>
      <c r="C1766" s="81" t="str">
        <f t="shared" si="13"/>
        <v>26년 6월 1주차</v>
      </c>
      <c r="D1766" s="82">
        <v>46179</v>
      </c>
      <c r="E1766" s="76" t="s">
        <v>58</v>
      </c>
      <c r="F1766" s="83" t="s">
        <v>2</v>
      </c>
      <c r="G1766" s="75" t="s">
        <v>167</v>
      </c>
      <c r="H1766" s="76">
        <v>3</v>
      </c>
      <c r="I1766" s="84">
        <v>0</v>
      </c>
      <c r="J1766" s="85">
        <v>0</v>
      </c>
      <c r="K1766" s="75"/>
      <c r="L1766" s="75"/>
      <c r="M1766" s="75"/>
      <c r="N1766" s="75"/>
      <c r="O1766" s="75"/>
      <c r="P1766" s="75"/>
      <c r="Q1766" s="75"/>
      <c r="R1766" s="75"/>
      <c r="S1766" s="75"/>
      <c r="T1766" s="75"/>
      <c r="U1766" s="75"/>
    </row>
    <row r="1767" spans="1:21">
      <c r="A1767" s="75"/>
      <c r="B1767" s="81" t="str">
        <f t="shared" si="12"/>
        <v>월</v>
      </c>
      <c r="C1767" s="81" t="str">
        <f t="shared" si="13"/>
        <v>26년 6월 1주차</v>
      </c>
      <c r="D1767" s="82">
        <v>46180</v>
      </c>
      <c r="E1767" s="76" t="s">
        <v>58</v>
      </c>
      <c r="F1767" s="83" t="s">
        <v>2</v>
      </c>
      <c r="G1767" s="75" t="s">
        <v>109</v>
      </c>
      <c r="H1767" s="76">
        <v>0</v>
      </c>
      <c r="I1767" s="84">
        <v>4</v>
      </c>
      <c r="J1767" s="85">
        <v>464400</v>
      </c>
      <c r="K1767" s="75"/>
      <c r="L1767" s="75"/>
      <c r="M1767" s="75"/>
      <c r="N1767" s="75"/>
      <c r="O1767" s="75"/>
      <c r="P1767" s="75"/>
      <c r="Q1767" s="75"/>
      <c r="R1767" s="75"/>
      <c r="S1767" s="75"/>
      <c r="T1767" s="75"/>
      <c r="U1767" s="75"/>
    </row>
    <row r="1768" spans="1:21">
      <c r="A1768" s="75"/>
      <c r="B1768" s="81" t="str">
        <f t="shared" si="12"/>
        <v>월</v>
      </c>
      <c r="C1768" s="81" t="str">
        <f t="shared" si="13"/>
        <v>26년 6월 1주차</v>
      </c>
      <c r="D1768" s="82">
        <v>46180</v>
      </c>
      <c r="E1768" s="76" t="s">
        <v>58</v>
      </c>
      <c r="F1768" s="83" t="s">
        <v>2</v>
      </c>
      <c r="G1768" s="75" t="s">
        <v>168</v>
      </c>
      <c r="H1768" s="76">
        <v>0</v>
      </c>
      <c r="I1768" s="84">
        <v>2</v>
      </c>
      <c r="J1768" s="85">
        <v>118000</v>
      </c>
      <c r="K1768" s="75"/>
      <c r="L1768" s="75"/>
      <c r="M1768" s="75"/>
      <c r="N1768" s="75"/>
      <c r="O1768" s="75"/>
      <c r="P1768" s="75"/>
      <c r="Q1768" s="75"/>
      <c r="R1768" s="75"/>
      <c r="S1768" s="75"/>
      <c r="T1768" s="75"/>
      <c r="U1768" s="75"/>
    </row>
    <row r="1769" spans="1:21">
      <c r="A1769" s="75"/>
      <c r="B1769" s="81" t="str">
        <f t="shared" si="12"/>
        <v>월</v>
      </c>
      <c r="C1769" s="81" t="str">
        <f t="shared" si="13"/>
        <v>26년 6월 1주차</v>
      </c>
      <c r="D1769" s="82">
        <v>46180</v>
      </c>
      <c r="E1769" s="76" t="s">
        <v>58</v>
      </c>
      <c r="F1769" s="83" t="s">
        <v>2</v>
      </c>
      <c r="G1769" s="75" t="s">
        <v>143</v>
      </c>
      <c r="H1769" s="76">
        <v>8</v>
      </c>
      <c r="I1769" s="84">
        <v>2</v>
      </c>
      <c r="J1769" s="85">
        <v>78000</v>
      </c>
      <c r="K1769" s="75"/>
      <c r="L1769" s="75"/>
      <c r="M1769" s="75"/>
      <c r="N1769" s="75"/>
      <c r="O1769" s="75"/>
      <c r="P1769" s="75"/>
      <c r="Q1769" s="75"/>
      <c r="R1769" s="75"/>
      <c r="S1769" s="75"/>
      <c r="T1769" s="75"/>
      <c r="U1769" s="75"/>
    </row>
    <row r="1770" spans="1:21">
      <c r="A1770" s="75"/>
      <c r="B1770" s="81" t="str">
        <f t="shared" si="12"/>
        <v>월</v>
      </c>
      <c r="C1770" s="81" t="str">
        <f t="shared" si="13"/>
        <v>26년 6월 1주차</v>
      </c>
      <c r="D1770" s="82">
        <v>46180</v>
      </c>
      <c r="E1770" s="76" t="s">
        <v>58</v>
      </c>
      <c r="F1770" s="83" t="s">
        <v>2</v>
      </c>
      <c r="G1770" s="75" t="s">
        <v>211</v>
      </c>
      <c r="H1770" s="76">
        <v>13</v>
      </c>
      <c r="I1770" s="84">
        <v>1</v>
      </c>
      <c r="J1770" s="85">
        <v>39000</v>
      </c>
      <c r="K1770" s="75"/>
      <c r="L1770" s="75"/>
      <c r="M1770" s="75"/>
      <c r="N1770" s="75"/>
      <c r="O1770" s="75"/>
      <c r="P1770" s="75"/>
      <c r="Q1770" s="75"/>
      <c r="R1770" s="75"/>
      <c r="S1770" s="75"/>
      <c r="T1770" s="75"/>
      <c r="U1770" s="75"/>
    </row>
    <row r="1771" spans="1:21">
      <c r="A1771" s="75"/>
      <c r="B1771" s="81" t="str">
        <f t="shared" si="12"/>
        <v>월</v>
      </c>
      <c r="C1771" s="81" t="str">
        <f t="shared" si="13"/>
        <v>26년 6월 1주차</v>
      </c>
      <c r="D1771" s="82">
        <v>46180</v>
      </c>
      <c r="E1771" s="76" t="s">
        <v>58</v>
      </c>
      <c r="F1771" s="83" t="s">
        <v>2</v>
      </c>
      <c r="G1771" s="75" t="s">
        <v>219</v>
      </c>
      <c r="H1771" s="76">
        <v>1</v>
      </c>
      <c r="I1771" s="84">
        <v>0</v>
      </c>
      <c r="J1771" s="85">
        <v>0</v>
      </c>
      <c r="K1771" s="75"/>
      <c r="L1771" s="75"/>
      <c r="M1771" s="75"/>
      <c r="N1771" s="75"/>
      <c r="O1771" s="75"/>
      <c r="P1771" s="75"/>
      <c r="Q1771" s="75"/>
      <c r="R1771" s="75"/>
      <c r="S1771" s="75"/>
      <c r="T1771" s="75"/>
      <c r="U1771" s="75"/>
    </row>
    <row r="1772" spans="1:21">
      <c r="A1772" s="75"/>
      <c r="B1772" s="81" t="str">
        <f t="shared" si="12"/>
        <v>월</v>
      </c>
      <c r="C1772" s="81" t="str">
        <f t="shared" si="13"/>
        <v>26년 6월 1주차</v>
      </c>
      <c r="D1772" s="82">
        <v>46180</v>
      </c>
      <c r="E1772" s="76" t="s">
        <v>58</v>
      </c>
      <c r="F1772" s="83" t="s">
        <v>2</v>
      </c>
      <c r="G1772" s="75" t="s">
        <v>89</v>
      </c>
      <c r="H1772" s="76">
        <v>1</v>
      </c>
      <c r="I1772" s="84">
        <v>0</v>
      </c>
      <c r="J1772" s="85">
        <v>0</v>
      </c>
      <c r="K1772" s="75"/>
      <c r="L1772" s="75"/>
      <c r="M1772" s="75"/>
      <c r="N1772" s="75"/>
      <c r="O1772" s="75"/>
      <c r="P1772" s="75"/>
      <c r="Q1772" s="75"/>
      <c r="R1772" s="75"/>
      <c r="S1772" s="75"/>
      <c r="T1772" s="75"/>
      <c r="U1772" s="75"/>
    </row>
    <row r="1773" spans="1:21">
      <c r="A1773" s="75"/>
      <c r="B1773" s="81" t="str">
        <f t="shared" si="12"/>
        <v>월</v>
      </c>
      <c r="C1773" s="81" t="str">
        <f t="shared" si="13"/>
        <v>26년 6월 1주차</v>
      </c>
      <c r="D1773" s="82">
        <v>46180</v>
      </c>
      <c r="E1773" s="76" t="s">
        <v>58</v>
      </c>
      <c r="F1773" s="83" t="s">
        <v>2</v>
      </c>
      <c r="G1773" s="75" t="s">
        <v>214</v>
      </c>
      <c r="H1773" s="76">
        <v>14</v>
      </c>
      <c r="I1773" s="84">
        <v>0</v>
      </c>
      <c r="J1773" s="85">
        <v>0</v>
      </c>
      <c r="K1773" s="75"/>
      <c r="L1773" s="75"/>
      <c r="M1773" s="75"/>
      <c r="N1773" s="75"/>
      <c r="O1773" s="75"/>
      <c r="P1773" s="75"/>
      <c r="Q1773" s="75"/>
      <c r="R1773" s="75"/>
      <c r="S1773" s="75"/>
      <c r="T1773" s="75"/>
      <c r="U1773" s="75"/>
    </row>
    <row r="1774" spans="1:21">
      <c r="A1774" s="75"/>
      <c r="B1774" s="81" t="str">
        <f t="shared" si="12"/>
        <v>월</v>
      </c>
      <c r="C1774" s="81" t="str">
        <f t="shared" si="13"/>
        <v>26년 6월 1주차</v>
      </c>
      <c r="D1774" s="82">
        <v>46180</v>
      </c>
      <c r="E1774" s="76" t="s">
        <v>58</v>
      </c>
      <c r="F1774" s="83" t="s">
        <v>2</v>
      </c>
      <c r="G1774" s="75" t="s">
        <v>198</v>
      </c>
      <c r="H1774" s="76">
        <v>1</v>
      </c>
      <c r="I1774" s="84">
        <v>0</v>
      </c>
      <c r="J1774" s="85">
        <v>0</v>
      </c>
      <c r="K1774" s="75"/>
      <c r="L1774" s="75"/>
      <c r="M1774" s="75"/>
      <c r="N1774" s="75"/>
      <c r="O1774" s="75"/>
      <c r="P1774" s="75"/>
      <c r="Q1774" s="75"/>
      <c r="R1774" s="75"/>
      <c r="S1774" s="75"/>
      <c r="T1774" s="75"/>
      <c r="U1774" s="75"/>
    </row>
    <row r="1775" spans="1:21">
      <c r="A1775" s="75"/>
      <c r="B1775" s="81" t="str">
        <f t="shared" si="12"/>
        <v>월</v>
      </c>
      <c r="C1775" s="81" t="str">
        <f t="shared" si="13"/>
        <v>26년 6월 1주차</v>
      </c>
      <c r="D1775" s="82">
        <v>46180</v>
      </c>
      <c r="E1775" s="76" t="s">
        <v>58</v>
      </c>
      <c r="F1775" s="83" t="s">
        <v>2</v>
      </c>
      <c r="G1775" s="75" t="s">
        <v>90</v>
      </c>
      <c r="H1775" s="76">
        <v>6</v>
      </c>
      <c r="I1775" s="84">
        <v>0</v>
      </c>
      <c r="J1775" s="85">
        <v>0</v>
      </c>
      <c r="K1775" s="75"/>
      <c r="L1775" s="75"/>
      <c r="M1775" s="75"/>
      <c r="N1775" s="75"/>
      <c r="O1775" s="75"/>
      <c r="P1775" s="75"/>
      <c r="Q1775" s="75"/>
      <c r="R1775" s="75"/>
      <c r="S1775" s="75"/>
      <c r="T1775" s="75"/>
      <c r="U1775" s="75"/>
    </row>
    <row r="1776" spans="1:21">
      <c r="A1776" s="75"/>
      <c r="B1776" s="81" t="str">
        <f t="shared" si="12"/>
        <v>월</v>
      </c>
      <c r="C1776" s="81" t="str">
        <f t="shared" si="13"/>
        <v>26년 6월 1주차</v>
      </c>
      <c r="D1776" s="82">
        <v>46180</v>
      </c>
      <c r="E1776" s="76" t="s">
        <v>58</v>
      </c>
      <c r="F1776" s="83" t="s">
        <v>2</v>
      </c>
      <c r="G1776" s="75" t="s">
        <v>97</v>
      </c>
      <c r="H1776" s="76">
        <v>5</v>
      </c>
      <c r="I1776" s="84">
        <v>0</v>
      </c>
      <c r="J1776" s="85">
        <v>0</v>
      </c>
      <c r="K1776" s="75"/>
      <c r="L1776" s="75"/>
      <c r="M1776" s="75"/>
      <c r="N1776" s="75"/>
      <c r="O1776" s="75"/>
      <c r="P1776" s="75"/>
      <c r="Q1776" s="75"/>
      <c r="R1776" s="75"/>
      <c r="S1776" s="75"/>
      <c r="T1776" s="75"/>
      <c r="U1776" s="75"/>
    </row>
    <row r="1777" spans="1:21">
      <c r="A1777" s="75"/>
      <c r="B1777" s="81" t="str">
        <f t="shared" si="12"/>
        <v>월</v>
      </c>
      <c r="C1777" s="81" t="str">
        <f t="shared" si="13"/>
        <v>26년 6월 1주차</v>
      </c>
      <c r="D1777" s="82">
        <v>46180</v>
      </c>
      <c r="E1777" s="76" t="s">
        <v>58</v>
      </c>
      <c r="F1777" s="83" t="s">
        <v>2</v>
      </c>
      <c r="G1777" s="75" t="s">
        <v>111</v>
      </c>
      <c r="H1777" s="76">
        <v>1</v>
      </c>
      <c r="I1777" s="84">
        <v>0</v>
      </c>
      <c r="J1777" s="85">
        <v>0</v>
      </c>
      <c r="K1777" s="75"/>
      <c r="L1777" s="75"/>
      <c r="M1777" s="75"/>
      <c r="N1777" s="75"/>
      <c r="O1777" s="75"/>
      <c r="P1777" s="75"/>
      <c r="Q1777" s="75"/>
      <c r="R1777" s="75"/>
      <c r="S1777" s="75"/>
      <c r="T1777" s="75"/>
      <c r="U1777" s="75"/>
    </row>
    <row r="1778" spans="1:21">
      <c r="A1778" s="75"/>
      <c r="B1778" s="81" t="str">
        <f t="shared" si="12"/>
        <v>월</v>
      </c>
      <c r="C1778" s="81" t="str">
        <f t="shared" si="13"/>
        <v>26년 6월 1주차</v>
      </c>
      <c r="D1778" s="82">
        <v>46180</v>
      </c>
      <c r="E1778" s="76" t="s">
        <v>58</v>
      </c>
      <c r="F1778" s="83" t="s">
        <v>2</v>
      </c>
      <c r="G1778" s="75" t="s">
        <v>114</v>
      </c>
      <c r="H1778" s="76">
        <v>5</v>
      </c>
      <c r="I1778" s="84">
        <v>0</v>
      </c>
      <c r="J1778" s="85">
        <v>0</v>
      </c>
      <c r="K1778" s="75"/>
      <c r="L1778" s="75"/>
      <c r="M1778" s="75"/>
      <c r="N1778" s="75"/>
      <c r="O1778" s="75"/>
      <c r="P1778" s="75"/>
      <c r="Q1778" s="75"/>
      <c r="R1778" s="75"/>
      <c r="S1778" s="75"/>
      <c r="T1778" s="75"/>
      <c r="U1778" s="75"/>
    </row>
    <row r="1779" spans="1:21">
      <c r="A1779" s="75"/>
      <c r="B1779" s="81" t="str">
        <f t="shared" si="12"/>
        <v>월</v>
      </c>
      <c r="C1779" s="81" t="str">
        <f t="shared" si="13"/>
        <v>26년 6월 1주차</v>
      </c>
      <c r="D1779" s="82">
        <v>46180</v>
      </c>
      <c r="E1779" s="76" t="s">
        <v>58</v>
      </c>
      <c r="F1779" s="83" t="s">
        <v>2</v>
      </c>
      <c r="G1779" s="75" t="s">
        <v>118</v>
      </c>
      <c r="H1779" s="76">
        <v>1</v>
      </c>
      <c r="I1779" s="84">
        <v>0</v>
      </c>
      <c r="J1779" s="85">
        <v>0</v>
      </c>
      <c r="K1779" s="75"/>
      <c r="L1779" s="75"/>
      <c r="M1779" s="75"/>
      <c r="N1779" s="75"/>
      <c r="O1779" s="75"/>
      <c r="P1779" s="75"/>
      <c r="Q1779" s="75"/>
      <c r="R1779" s="75"/>
      <c r="S1779" s="75"/>
      <c r="T1779" s="75"/>
      <c r="U1779" s="75"/>
    </row>
    <row r="1780" spans="1:21">
      <c r="A1780" s="75"/>
      <c r="B1780" s="81" t="str">
        <f t="shared" si="12"/>
        <v>월</v>
      </c>
      <c r="C1780" s="81" t="str">
        <f t="shared" si="13"/>
        <v>26년 6월 1주차</v>
      </c>
      <c r="D1780" s="82">
        <v>46180</v>
      </c>
      <c r="E1780" s="76" t="s">
        <v>58</v>
      </c>
      <c r="F1780" s="83" t="s">
        <v>2</v>
      </c>
      <c r="G1780" s="75" t="s">
        <v>228</v>
      </c>
      <c r="H1780" s="76">
        <v>5</v>
      </c>
      <c r="I1780" s="84">
        <v>0</v>
      </c>
      <c r="J1780" s="85">
        <v>0</v>
      </c>
      <c r="K1780" s="75"/>
      <c r="L1780" s="75"/>
      <c r="M1780" s="75"/>
      <c r="N1780" s="75"/>
      <c r="O1780" s="75"/>
      <c r="P1780" s="75"/>
      <c r="Q1780" s="75"/>
      <c r="R1780" s="75"/>
      <c r="S1780" s="75"/>
      <c r="T1780" s="75"/>
      <c r="U1780" s="75"/>
    </row>
    <row r="1781" spans="1:21">
      <c r="A1781" s="75"/>
      <c r="B1781" s="81" t="str">
        <f t="shared" si="12"/>
        <v>월</v>
      </c>
      <c r="C1781" s="81" t="str">
        <f t="shared" si="13"/>
        <v>26년 6월 1주차</v>
      </c>
      <c r="D1781" s="82">
        <v>46180</v>
      </c>
      <c r="E1781" s="76" t="s">
        <v>58</v>
      </c>
      <c r="F1781" s="83" t="s">
        <v>2</v>
      </c>
      <c r="G1781" s="75" t="s">
        <v>216</v>
      </c>
      <c r="H1781" s="76">
        <v>1</v>
      </c>
      <c r="I1781" s="84">
        <v>0</v>
      </c>
      <c r="J1781" s="85">
        <v>0</v>
      </c>
      <c r="K1781" s="75"/>
      <c r="L1781" s="75"/>
      <c r="M1781" s="75"/>
      <c r="N1781" s="75"/>
      <c r="O1781" s="75"/>
      <c r="P1781" s="75"/>
      <c r="Q1781" s="75"/>
      <c r="R1781" s="75"/>
      <c r="S1781" s="75"/>
      <c r="T1781" s="75"/>
      <c r="U1781" s="75"/>
    </row>
    <row r="1782" spans="1:21">
      <c r="A1782" s="75"/>
      <c r="B1782" s="81" t="str">
        <f t="shared" si="12"/>
        <v>월</v>
      </c>
      <c r="C1782" s="81" t="str">
        <f t="shared" si="13"/>
        <v>26년 6월 1주차</v>
      </c>
      <c r="D1782" s="82">
        <v>46180</v>
      </c>
      <c r="E1782" s="76" t="s">
        <v>58</v>
      </c>
      <c r="F1782" s="83" t="s">
        <v>2</v>
      </c>
      <c r="G1782" s="75" t="s">
        <v>239</v>
      </c>
      <c r="H1782" s="76">
        <v>10</v>
      </c>
      <c r="I1782" s="84">
        <v>0</v>
      </c>
      <c r="J1782" s="85">
        <v>0</v>
      </c>
      <c r="K1782" s="75"/>
      <c r="L1782" s="75"/>
      <c r="M1782" s="75"/>
      <c r="N1782" s="75"/>
      <c r="O1782" s="75"/>
      <c r="P1782" s="75"/>
      <c r="Q1782" s="75"/>
      <c r="R1782" s="75"/>
      <c r="S1782" s="75"/>
      <c r="T1782" s="75"/>
      <c r="U1782" s="75"/>
    </row>
    <row r="1783" spans="1:21">
      <c r="A1783" s="75"/>
      <c r="B1783" s="81" t="str">
        <f t="shared" si="12"/>
        <v>월</v>
      </c>
      <c r="C1783" s="81" t="str">
        <f t="shared" si="13"/>
        <v>26년 6월 1주차</v>
      </c>
      <c r="D1783" s="82">
        <v>46180</v>
      </c>
      <c r="E1783" s="76" t="s">
        <v>58</v>
      </c>
      <c r="F1783" s="83" t="s">
        <v>2</v>
      </c>
      <c r="G1783" s="75" t="s">
        <v>212</v>
      </c>
      <c r="H1783" s="76">
        <v>7</v>
      </c>
      <c r="I1783" s="84">
        <v>0</v>
      </c>
      <c r="J1783" s="85">
        <v>0</v>
      </c>
      <c r="K1783" s="75"/>
      <c r="L1783" s="75"/>
      <c r="M1783" s="75"/>
      <c r="N1783" s="75"/>
      <c r="O1783" s="75"/>
      <c r="P1783" s="75"/>
      <c r="Q1783" s="75"/>
      <c r="R1783" s="75"/>
      <c r="S1783" s="75"/>
      <c r="T1783" s="75"/>
      <c r="U1783" s="75"/>
    </row>
    <row r="1784" spans="1:21">
      <c r="A1784" s="75"/>
      <c r="B1784" s="81" t="str">
        <f t="shared" si="12"/>
        <v>월</v>
      </c>
      <c r="C1784" s="81" t="str">
        <f t="shared" si="13"/>
        <v>26년 6월 1주차</v>
      </c>
      <c r="D1784" s="82">
        <v>46180</v>
      </c>
      <c r="E1784" s="76" t="s">
        <v>58</v>
      </c>
      <c r="F1784" s="83" t="s">
        <v>2</v>
      </c>
      <c r="G1784" s="75" t="s">
        <v>101</v>
      </c>
      <c r="H1784" s="76">
        <v>5</v>
      </c>
      <c r="I1784" s="84">
        <v>0</v>
      </c>
      <c r="J1784" s="85">
        <v>0</v>
      </c>
      <c r="K1784" s="75"/>
      <c r="L1784" s="75"/>
      <c r="M1784" s="75"/>
      <c r="N1784" s="75"/>
      <c r="O1784" s="75"/>
      <c r="P1784" s="75"/>
      <c r="Q1784" s="75"/>
      <c r="R1784" s="75"/>
      <c r="S1784" s="75"/>
      <c r="T1784" s="75"/>
      <c r="U1784" s="75"/>
    </row>
    <row r="1785" spans="1:21">
      <c r="A1785" s="75"/>
      <c r="B1785" s="81" t="str">
        <f t="shared" si="12"/>
        <v>월</v>
      </c>
      <c r="C1785" s="81" t="str">
        <f t="shared" si="13"/>
        <v>26년 6월 1주차</v>
      </c>
      <c r="D1785" s="82">
        <v>46180</v>
      </c>
      <c r="E1785" s="76" t="s">
        <v>58</v>
      </c>
      <c r="F1785" s="83" t="s">
        <v>2</v>
      </c>
      <c r="G1785" s="75" t="s">
        <v>257</v>
      </c>
      <c r="H1785" s="76">
        <v>10</v>
      </c>
      <c r="I1785" s="84">
        <v>2</v>
      </c>
      <c r="J1785" s="85">
        <v>278000</v>
      </c>
      <c r="K1785" s="75"/>
      <c r="L1785" s="75"/>
      <c r="M1785" s="75"/>
      <c r="N1785" s="75"/>
      <c r="O1785" s="75"/>
      <c r="P1785" s="75"/>
      <c r="Q1785" s="75"/>
      <c r="R1785" s="75"/>
      <c r="S1785" s="75"/>
      <c r="T1785" s="75"/>
      <c r="U1785" s="75"/>
    </row>
    <row r="1786" spans="1:21">
      <c r="A1786" s="75"/>
      <c r="B1786" s="81" t="str">
        <f t="shared" si="12"/>
        <v>월</v>
      </c>
      <c r="C1786" s="81" t="str">
        <f t="shared" si="13"/>
        <v>26년 6월 1주차</v>
      </c>
      <c r="D1786" s="82">
        <v>46180</v>
      </c>
      <c r="E1786" s="76" t="s">
        <v>58</v>
      </c>
      <c r="F1786" s="83" t="s">
        <v>2</v>
      </c>
      <c r="G1786" s="75" t="s">
        <v>94</v>
      </c>
      <c r="H1786" s="76">
        <v>2</v>
      </c>
      <c r="I1786" s="84">
        <v>0</v>
      </c>
      <c r="J1786" s="85">
        <v>0</v>
      </c>
      <c r="K1786" s="75"/>
      <c r="L1786" s="75"/>
      <c r="M1786" s="75"/>
      <c r="N1786" s="75"/>
      <c r="O1786" s="75"/>
      <c r="P1786" s="75"/>
      <c r="Q1786" s="75"/>
      <c r="R1786" s="75"/>
      <c r="S1786" s="75"/>
      <c r="T1786" s="75"/>
      <c r="U1786" s="75"/>
    </row>
    <row r="1787" spans="1:21">
      <c r="A1787" s="75"/>
      <c r="B1787" s="81" t="str">
        <f t="shared" si="12"/>
        <v>월</v>
      </c>
      <c r="C1787" s="81" t="str">
        <f t="shared" si="13"/>
        <v>26년 6월 1주차</v>
      </c>
      <c r="D1787" s="82">
        <v>46180</v>
      </c>
      <c r="E1787" s="76" t="s">
        <v>58</v>
      </c>
      <c r="F1787" s="83" t="s">
        <v>2</v>
      </c>
      <c r="G1787" s="75" t="s">
        <v>204</v>
      </c>
      <c r="H1787" s="76">
        <v>6</v>
      </c>
      <c r="I1787" s="84">
        <v>0</v>
      </c>
      <c r="J1787" s="85">
        <v>0</v>
      </c>
      <c r="K1787" s="75"/>
      <c r="L1787" s="75"/>
      <c r="M1787" s="75"/>
      <c r="N1787" s="75"/>
      <c r="O1787" s="75"/>
      <c r="P1787" s="75"/>
      <c r="Q1787" s="75"/>
      <c r="R1787" s="75"/>
      <c r="S1787" s="75"/>
      <c r="T1787" s="75"/>
      <c r="U1787" s="75"/>
    </row>
    <row r="1788" spans="1:21">
      <c r="A1788" s="75"/>
      <c r="B1788" s="81" t="str">
        <f t="shared" ref="B1788:B2042" si="14">MID(D1788,7,2)&amp;"월"</f>
        <v>월</v>
      </c>
      <c r="C1788" s="81" t="str">
        <f t="shared" ref="C1788:C2042" si="15">TEXT(D1788, "yy년 m월 ") &amp;
IF(D1788 &lt;= DATE(YEAR(D1788), MONTH(D1788), 1) + (7 - WEEKDAY(DATE(YEAR(D1788), MONTH(D1788), 1), 2)),
   1,
   INT((D1788 - DATE(YEAR(D1788), MONTH(D1788), 1) + WEEKDAY(DATE(YEAR(D1788), MONTH(D1788), 1), 2) - 1) / 7) + 1
) &amp; "주차"</f>
        <v>26년 6월 1주차</v>
      </c>
      <c r="D1788" s="82">
        <v>46180</v>
      </c>
      <c r="E1788" s="76" t="s">
        <v>58</v>
      </c>
      <c r="F1788" s="83" t="s">
        <v>2</v>
      </c>
      <c r="G1788" s="75" t="s">
        <v>88</v>
      </c>
      <c r="H1788" s="76">
        <v>1</v>
      </c>
      <c r="I1788" s="84">
        <v>0</v>
      </c>
      <c r="J1788" s="85">
        <v>0</v>
      </c>
      <c r="K1788" s="75"/>
      <c r="L1788" s="75"/>
      <c r="M1788" s="75"/>
      <c r="N1788" s="75"/>
      <c r="O1788" s="75"/>
      <c r="P1788" s="75"/>
      <c r="Q1788" s="75"/>
      <c r="R1788" s="75"/>
      <c r="S1788" s="75"/>
      <c r="T1788" s="75"/>
      <c r="U1788" s="75"/>
    </row>
    <row r="1789" spans="1:21">
      <c r="A1789" s="75"/>
      <c r="B1789" s="81" t="str">
        <f t="shared" si="14"/>
        <v>월</v>
      </c>
      <c r="C1789" s="81" t="str">
        <f t="shared" si="15"/>
        <v>26년 6월 1주차</v>
      </c>
      <c r="D1789" s="82">
        <v>46180</v>
      </c>
      <c r="E1789" s="76" t="s">
        <v>58</v>
      </c>
      <c r="F1789" s="83" t="s">
        <v>2</v>
      </c>
      <c r="G1789" s="75" t="s">
        <v>142</v>
      </c>
      <c r="H1789" s="76">
        <v>1</v>
      </c>
      <c r="I1789" s="84">
        <v>0</v>
      </c>
      <c r="J1789" s="85">
        <v>0</v>
      </c>
      <c r="K1789" s="75"/>
      <c r="L1789" s="75"/>
      <c r="M1789" s="75"/>
      <c r="N1789" s="75"/>
      <c r="O1789" s="75"/>
      <c r="P1789" s="75"/>
      <c r="Q1789" s="75"/>
      <c r="R1789" s="75"/>
      <c r="S1789" s="75"/>
      <c r="T1789" s="75"/>
      <c r="U1789" s="75"/>
    </row>
    <row r="1790" spans="1:21">
      <c r="A1790" s="75"/>
      <c r="B1790" s="81" t="str">
        <f t="shared" si="14"/>
        <v>월</v>
      </c>
      <c r="C1790" s="81" t="str">
        <f t="shared" si="15"/>
        <v>26년 6월 1주차</v>
      </c>
      <c r="D1790" s="82">
        <v>46180</v>
      </c>
      <c r="E1790" s="76" t="s">
        <v>58</v>
      </c>
      <c r="F1790" s="83" t="s">
        <v>2</v>
      </c>
      <c r="G1790" s="75" t="s">
        <v>222</v>
      </c>
      <c r="H1790" s="76">
        <v>6</v>
      </c>
      <c r="I1790" s="84">
        <v>0</v>
      </c>
      <c r="J1790" s="85">
        <v>0</v>
      </c>
      <c r="K1790" s="75"/>
      <c r="L1790" s="75"/>
      <c r="M1790" s="75"/>
      <c r="N1790" s="75"/>
      <c r="O1790" s="75"/>
      <c r="P1790" s="75"/>
      <c r="Q1790" s="75"/>
      <c r="R1790" s="75"/>
      <c r="S1790" s="75"/>
      <c r="T1790" s="75"/>
      <c r="U1790" s="75"/>
    </row>
    <row r="1791" spans="1:21">
      <c r="A1791" s="75"/>
      <c r="B1791" s="81" t="str">
        <f t="shared" si="14"/>
        <v>월</v>
      </c>
      <c r="C1791" s="81" t="str">
        <f t="shared" si="15"/>
        <v>26년 6월 2주차</v>
      </c>
      <c r="D1791" s="82">
        <v>46181</v>
      </c>
      <c r="E1791" s="76" t="s">
        <v>58</v>
      </c>
      <c r="F1791" s="83" t="s">
        <v>2</v>
      </c>
      <c r="G1791" s="75" t="s">
        <v>94</v>
      </c>
      <c r="H1791" s="76">
        <v>0</v>
      </c>
      <c r="I1791" s="84">
        <v>2</v>
      </c>
      <c r="J1791" s="85">
        <v>58000</v>
      </c>
      <c r="K1791" s="75"/>
      <c r="L1791" s="75"/>
      <c r="M1791" s="75"/>
      <c r="N1791" s="75"/>
      <c r="O1791" s="75"/>
      <c r="P1791" s="75"/>
      <c r="Q1791" s="75"/>
      <c r="R1791" s="75"/>
      <c r="S1791" s="75"/>
      <c r="T1791" s="75"/>
      <c r="U1791" s="75"/>
    </row>
    <row r="1792" spans="1:21">
      <c r="A1792" s="75"/>
      <c r="B1792" s="81" t="str">
        <f t="shared" si="14"/>
        <v>월</v>
      </c>
      <c r="C1792" s="81" t="str">
        <f t="shared" si="15"/>
        <v>26년 6월 2주차</v>
      </c>
      <c r="D1792" s="82">
        <v>46181</v>
      </c>
      <c r="E1792" s="76" t="s">
        <v>58</v>
      </c>
      <c r="F1792" s="83" t="s">
        <v>2</v>
      </c>
      <c r="G1792" s="75" t="s">
        <v>224</v>
      </c>
      <c r="H1792" s="76">
        <v>1</v>
      </c>
      <c r="I1792" s="84">
        <v>0</v>
      </c>
      <c r="J1792" s="85">
        <v>0</v>
      </c>
      <c r="K1792" s="75"/>
      <c r="L1792" s="75"/>
      <c r="M1792" s="75"/>
      <c r="N1792" s="75"/>
      <c r="O1792" s="75"/>
      <c r="P1792" s="75"/>
      <c r="Q1792" s="75"/>
      <c r="R1792" s="75"/>
      <c r="S1792" s="75"/>
      <c r="T1792" s="75"/>
      <c r="U1792" s="75"/>
    </row>
    <row r="1793" spans="1:21">
      <c r="A1793" s="75"/>
      <c r="B1793" s="81" t="str">
        <f t="shared" si="14"/>
        <v>월</v>
      </c>
      <c r="C1793" s="81" t="str">
        <f t="shared" si="15"/>
        <v>26년 6월 2주차</v>
      </c>
      <c r="D1793" s="82">
        <v>46181</v>
      </c>
      <c r="E1793" s="76" t="s">
        <v>58</v>
      </c>
      <c r="F1793" s="83" t="s">
        <v>2</v>
      </c>
      <c r="G1793" s="75" t="s">
        <v>267</v>
      </c>
      <c r="H1793" s="76">
        <v>2</v>
      </c>
      <c r="I1793" s="84">
        <v>0</v>
      </c>
      <c r="J1793" s="85">
        <v>0</v>
      </c>
      <c r="K1793" s="75"/>
      <c r="L1793" s="75"/>
      <c r="M1793" s="75"/>
      <c r="N1793" s="75"/>
      <c r="O1793" s="75"/>
      <c r="P1793" s="75"/>
      <c r="Q1793" s="75"/>
      <c r="R1793" s="75"/>
      <c r="S1793" s="75"/>
      <c r="T1793" s="75"/>
      <c r="U1793" s="75"/>
    </row>
    <row r="1794" spans="1:21">
      <c r="A1794" s="75"/>
      <c r="B1794" s="81" t="str">
        <f t="shared" si="14"/>
        <v>월</v>
      </c>
      <c r="C1794" s="81" t="str">
        <f t="shared" si="15"/>
        <v>26년 6월 2주차</v>
      </c>
      <c r="D1794" s="82">
        <v>46181</v>
      </c>
      <c r="E1794" s="76" t="s">
        <v>58</v>
      </c>
      <c r="F1794" s="83" t="s">
        <v>2</v>
      </c>
      <c r="G1794" s="75" t="s">
        <v>241</v>
      </c>
      <c r="H1794" s="76">
        <v>2</v>
      </c>
      <c r="I1794" s="84">
        <v>0</v>
      </c>
      <c r="J1794" s="85">
        <v>0</v>
      </c>
      <c r="K1794" s="75"/>
      <c r="L1794" s="75"/>
      <c r="M1794" s="75"/>
      <c r="N1794" s="75"/>
      <c r="O1794" s="75"/>
      <c r="P1794" s="75"/>
      <c r="Q1794" s="75"/>
      <c r="R1794" s="75"/>
      <c r="S1794" s="75"/>
      <c r="T1794" s="75"/>
      <c r="U1794" s="75"/>
    </row>
    <row r="1795" spans="1:21">
      <c r="A1795" s="75"/>
      <c r="B1795" s="81" t="str">
        <f t="shared" si="14"/>
        <v>월</v>
      </c>
      <c r="C1795" s="81" t="str">
        <f t="shared" si="15"/>
        <v>26년 6월 2주차</v>
      </c>
      <c r="D1795" s="82">
        <v>46181</v>
      </c>
      <c r="E1795" s="76" t="s">
        <v>58</v>
      </c>
      <c r="F1795" s="83" t="s">
        <v>2</v>
      </c>
      <c r="G1795" s="75" t="s">
        <v>199</v>
      </c>
      <c r="H1795" s="76">
        <v>5</v>
      </c>
      <c r="I1795" s="84">
        <v>0</v>
      </c>
      <c r="J1795" s="85">
        <v>0</v>
      </c>
      <c r="K1795" s="75"/>
      <c r="L1795" s="75"/>
      <c r="M1795" s="75"/>
      <c r="N1795" s="75"/>
      <c r="O1795" s="75"/>
      <c r="P1795" s="75"/>
      <c r="Q1795" s="75"/>
      <c r="R1795" s="75"/>
      <c r="S1795" s="75"/>
      <c r="T1795" s="75"/>
      <c r="U1795" s="75"/>
    </row>
    <row r="1796" spans="1:21">
      <c r="A1796" s="75"/>
      <c r="B1796" s="81" t="str">
        <f t="shared" si="14"/>
        <v>월</v>
      </c>
      <c r="C1796" s="81" t="str">
        <f t="shared" si="15"/>
        <v>26년 6월 2주차</v>
      </c>
      <c r="D1796" s="82">
        <v>46181</v>
      </c>
      <c r="E1796" s="76" t="s">
        <v>58</v>
      </c>
      <c r="F1796" s="83" t="s">
        <v>2</v>
      </c>
      <c r="G1796" s="75" t="s">
        <v>214</v>
      </c>
      <c r="H1796" s="76">
        <v>2</v>
      </c>
      <c r="I1796" s="84">
        <v>0</v>
      </c>
      <c r="J1796" s="85">
        <v>0</v>
      </c>
      <c r="K1796" s="75"/>
      <c r="L1796" s="75"/>
      <c r="M1796" s="75"/>
      <c r="N1796" s="75"/>
      <c r="O1796" s="75"/>
      <c r="P1796" s="75"/>
      <c r="Q1796" s="75"/>
      <c r="R1796" s="75"/>
      <c r="S1796" s="75"/>
      <c r="T1796" s="75"/>
      <c r="U1796" s="75"/>
    </row>
    <row r="1797" spans="1:21">
      <c r="A1797" s="75"/>
      <c r="B1797" s="81" t="str">
        <f t="shared" si="14"/>
        <v>월</v>
      </c>
      <c r="C1797" s="81" t="str">
        <f t="shared" si="15"/>
        <v>26년 6월 2주차</v>
      </c>
      <c r="D1797" s="82">
        <v>46181</v>
      </c>
      <c r="E1797" s="76" t="s">
        <v>58</v>
      </c>
      <c r="F1797" s="83" t="s">
        <v>2</v>
      </c>
      <c r="G1797" s="75" t="s">
        <v>256</v>
      </c>
      <c r="H1797" s="76">
        <v>1</v>
      </c>
      <c r="I1797" s="84">
        <v>0</v>
      </c>
      <c r="J1797" s="85">
        <v>0</v>
      </c>
      <c r="K1797" s="75"/>
      <c r="L1797" s="75"/>
      <c r="M1797" s="75"/>
      <c r="N1797" s="75"/>
      <c r="O1797" s="75"/>
      <c r="P1797" s="75"/>
      <c r="Q1797" s="75"/>
      <c r="R1797" s="75"/>
      <c r="S1797" s="75"/>
      <c r="T1797" s="75"/>
      <c r="U1797" s="75"/>
    </row>
    <row r="1798" spans="1:21">
      <c r="A1798" s="75"/>
      <c r="B1798" s="81" t="str">
        <f t="shared" si="14"/>
        <v>월</v>
      </c>
      <c r="C1798" s="81" t="str">
        <f t="shared" si="15"/>
        <v>26년 6월 2주차</v>
      </c>
      <c r="D1798" s="82">
        <v>46181</v>
      </c>
      <c r="E1798" s="76" t="s">
        <v>58</v>
      </c>
      <c r="F1798" s="83" t="s">
        <v>2</v>
      </c>
      <c r="G1798" s="75" t="s">
        <v>174</v>
      </c>
      <c r="H1798" s="76">
        <v>1</v>
      </c>
      <c r="I1798" s="84">
        <v>0</v>
      </c>
      <c r="J1798" s="85">
        <v>0</v>
      </c>
      <c r="K1798" s="75"/>
      <c r="L1798" s="75"/>
      <c r="M1798" s="75"/>
      <c r="N1798" s="75"/>
      <c r="O1798" s="75"/>
      <c r="P1798" s="75"/>
      <c r="Q1798" s="75"/>
      <c r="R1798" s="75"/>
      <c r="S1798" s="75"/>
      <c r="T1798" s="75"/>
      <c r="U1798" s="75"/>
    </row>
    <row r="1799" spans="1:21">
      <c r="A1799" s="75"/>
      <c r="B1799" s="81" t="str">
        <f t="shared" si="14"/>
        <v>월</v>
      </c>
      <c r="C1799" s="81" t="str">
        <f t="shared" si="15"/>
        <v>26년 6월 2주차</v>
      </c>
      <c r="D1799" s="82">
        <v>46181</v>
      </c>
      <c r="E1799" s="76" t="s">
        <v>58</v>
      </c>
      <c r="F1799" s="83" t="s">
        <v>2</v>
      </c>
      <c r="G1799" s="75" t="s">
        <v>190</v>
      </c>
      <c r="H1799" s="76">
        <v>1</v>
      </c>
      <c r="I1799" s="84">
        <v>0</v>
      </c>
      <c r="J1799" s="85">
        <v>0</v>
      </c>
      <c r="K1799" s="75"/>
      <c r="L1799" s="75"/>
      <c r="M1799" s="75"/>
      <c r="N1799" s="75"/>
      <c r="O1799" s="75"/>
      <c r="P1799" s="75"/>
      <c r="Q1799" s="75"/>
      <c r="R1799" s="75"/>
      <c r="S1799" s="75"/>
      <c r="T1799" s="75"/>
      <c r="U1799" s="75"/>
    </row>
    <row r="1800" spans="1:21">
      <c r="A1800" s="75"/>
      <c r="B1800" s="81" t="str">
        <f t="shared" si="14"/>
        <v>월</v>
      </c>
      <c r="C1800" s="81" t="str">
        <f t="shared" si="15"/>
        <v>26년 6월 2주차</v>
      </c>
      <c r="D1800" s="82">
        <v>46181</v>
      </c>
      <c r="E1800" s="76" t="s">
        <v>58</v>
      </c>
      <c r="F1800" s="83" t="s">
        <v>2</v>
      </c>
      <c r="G1800" s="75" t="s">
        <v>178</v>
      </c>
      <c r="H1800" s="76">
        <v>1</v>
      </c>
      <c r="I1800" s="84">
        <v>0</v>
      </c>
      <c r="J1800" s="85">
        <v>0</v>
      </c>
      <c r="K1800" s="75"/>
      <c r="L1800" s="75"/>
      <c r="M1800" s="75"/>
      <c r="N1800" s="75"/>
      <c r="O1800" s="75"/>
      <c r="P1800" s="75"/>
      <c r="Q1800" s="75"/>
      <c r="R1800" s="75"/>
      <c r="S1800" s="75"/>
      <c r="T1800" s="75"/>
      <c r="U1800" s="75"/>
    </row>
    <row r="1801" spans="1:21">
      <c r="A1801" s="75"/>
      <c r="B1801" s="81" t="str">
        <f t="shared" si="14"/>
        <v>월</v>
      </c>
      <c r="C1801" s="81" t="str">
        <f t="shared" si="15"/>
        <v>26년 6월 2주차</v>
      </c>
      <c r="D1801" s="82">
        <v>46181</v>
      </c>
      <c r="E1801" s="76" t="s">
        <v>58</v>
      </c>
      <c r="F1801" s="83" t="s">
        <v>2</v>
      </c>
      <c r="G1801" s="75" t="s">
        <v>144</v>
      </c>
      <c r="H1801" s="76">
        <v>1</v>
      </c>
      <c r="I1801" s="84">
        <v>0</v>
      </c>
      <c r="J1801" s="85">
        <v>0</v>
      </c>
      <c r="K1801" s="75"/>
      <c r="L1801" s="75"/>
      <c r="M1801" s="75"/>
      <c r="N1801" s="75"/>
      <c r="O1801" s="75"/>
      <c r="P1801" s="75"/>
      <c r="Q1801" s="75"/>
      <c r="R1801" s="75"/>
      <c r="S1801" s="75"/>
      <c r="T1801" s="75"/>
      <c r="U1801" s="75"/>
    </row>
    <row r="1802" spans="1:21">
      <c r="A1802" s="75"/>
      <c r="B1802" s="81" t="str">
        <f t="shared" si="14"/>
        <v>월</v>
      </c>
      <c r="C1802" s="81" t="str">
        <f t="shared" si="15"/>
        <v>26년 6월 2주차</v>
      </c>
      <c r="D1802" s="82">
        <v>46181</v>
      </c>
      <c r="E1802" s="76" t="s">
        <v>58</v>
      </c>
      <c r="F1802" s="83" t="s">
        <v>2</v>
      </c>
      <c r="G1802" s="75" t="s">
        <v>211</v>
      </c>
      <c r="H1802" s="76">
        <v>1</v>
      </c>
      <c r="I1802" s="84">
        <v>0</v>
      </c>
      <c r="J1802" s="85">
        <v>0</v>
      </c>
      <c r="K1802" s="75"/>
      <c r="L1802" s="75"/>
      <c r="M1802" s="75"/>
      <c r="N1802" s="75"/>
      <c r="O1802" s="75"/>
      <c r="P1802" s="75"/>
      <c r="Q1802" s="75"/>
      <c r="R1802" s="75"/>
      <c r="S1802" s="75"/>
      <c r="T1802" s="75"/>
      <c r="U1802" s="75"/>
    </row>
    <row r="1803" spans="1:21">
      <c r="A1803" s="75"/>
      <c r="B1803" s="81" t="str">
        <f t="shared" si="14"/>
        <v>월</v>
      </c>
      <c r="C1803" s="81" t="str">
        <f t="shared" si="15"/>
        <v>26년 6월 2주차</v>
      </c>
      <c r="D1803" s="82">
        <v>46181</v>
      </c>
      <c r="E1803" s="76" t="s">
        <v>58</v>
      </c>
      <c r="F1803" s="83" t="s">
        <v>2</v>
      </c>
      <c r="G1803" s="75" t="s">
        <v>222</v>
      </c>
      <c r="H1803" s="76">
        <v>7</v>
      </c>
      <c r="I1803" s="84">
        <v>0</v>
      </c>
      <c r="J1803" s="85">
        <v>0</v>
      </c>
      <c r="K1803" s="75"/>
      <c r="L1803" s="75"/>
      <c r="M1803" s="75"/>
      <c r="N1803" s="75"/>
      <c r="O1803" s="75"/>
      <c r="P1803" s="75"/>
      <c r="Q1803" s="75"/>
      <c r="R1803" s="75"/>
      <c r="S1803" s="75"/>
      <c r="T1803" s="75"/>
      <c r="U1803" s="75"/>
    </row>
    <row r="1804" spans="1:21">
      <c r="A1804" s="75"/>
      <c r="B1804" s="81" t="str">
        <f t="shared" si="14"/>
        <v>월</v>
      </c>
      <c r="C1804" s="81" t="str">
        <f t="shared" si="15"/>
        <v>26년 6월 2주차</v>
      </c>
      <c r="D1804" s="82">
        <v>46181</v>
      </c>
      <c r="E1804" s="76" t="s">
        <v>58</v>
      </c>
      <c r="F1804" s="83" t="s">
        <v>2</v>
      </c>
      <c r="G1804" s="75" t="s">
        <v>162</v>
      </c>
      <c r="H1804" s="76">
        <v>1</v>
      </c>
      <c r="I1804" s="84">
        <v>0</v>
      </c>
      <c r="J1804" s="85">
        <v>0</v>
      </c>
      <c r="K1804" s="75"/>
      <c r="L1804" s="75"/>
      <c r="M1804" s="75"/>
      <c r="N1804" s="75"/>
      <c r="O1804" s="75"/>
      <c r="P1804" s="75"/>
      <c r="Q1804" s="75"/>
      <c r="R1804" s="75"/>
      <c r="S1804" s="75"/>
      <c r="T1804" s="75"/>
      <c r="U1804" s="75"/>
    </row>
    <row r="1805" spans="1:21">
      <c r="A1805" s="75"/>
      <c r="B1805" s="81" t="str">
        <f t="shared" si="14"/>
        <v>월</v>
      </c>
      <c r="C1805" s="81" t="str">
        <f t="shared" si="15"/>
        <v>26년 6월 2주차</v>
      </c>
      <c r="D1805" s="82">
        <v>46181</v>
      </c>
      <c r="E1805" s="76" t="s">
        <v>58</v>
      </c>
      <c r="F1805" s="83" t="s">
        <v>2</v>
      </c>
      <c r="G1805" s="75" t="s">
        <v>254</v>
      </c>
      <c r="H1805" s="76">
        <v>2</v>
      </c>
      <c r="I1805" s="84">
        <v>2</v>
      </c>
      <c r="J1805" s="85">
        <v>298000</v>
      </c>
      <c r="K1805" s="75"/>
      <c r="L1805" s="75"/>
      <c r="M1805" s="75"/>
      <c r="N1805" s="75"/>
      <c r="O1805" s="75"/>
      <c r="P1805" s="75"/>
      <c r="Q1805" s="75"/>
      <c r="R1805" s="75"/>
      <c r="S1805" s="75"/>
      <c r="T1805" s="75"/>
      <c r="U1805" s="75"/>
    </row>
    <row r="1806" spans="1:21">
      <c r="A1806" s="75"/>
      <c r="B1806" s="81" t="str">
        <f t="shared" si="14"/>
        <v>월</v>
      </c>
      <c r="C1806" s="81" t="str">
        <f t="shared" si="15"/>
        <v>26년 6월 2주차</v>
      </c>
      <c r="D1806" s="82">
        <v>46181</v>
      </c>
      <c r="E1806" s="76" t="s">
        <v>58</v>
      </c>
      <c r="F1806" s="83" t="s">
        <v>2</v>
      </c>
      <c r="G1806" s="75" t="s">
        <v>108</v>
      </c>
      <c r="H1806" s="76">
        <v>9</v>
      </c>
      <c r="I1806" s="84">
        <v>0</v>
      </c>
      <c r="J1806" s="85">
        <v>0</v>
      </c>
      <c r="K1806" s="75"/>
      <c r="L1806" s="75"/>
      <c r="M1806" s="75"/>
      <c r="N1806" s="75"/>
      <c r="O1806" s="75"/>
      <c r="P1806" s="75"/>
      <c r="Q1806" s="75"/>
      <c r="R1806" s="75"/>
      <c r="S1806" s="75"/>
      <c r="T1806" s="75"/>
      <c r="U1806" s="75"/>
    </row>
    <row r="1807" spans="1:21">
      <c r="A1807" s="75"/>
      <c r="B1807" s="81" t="str">
        <f t="shared" si="14"/>
        <v>월</v>
      </c>
      <c r="C1807" s="81" t="str">
        <f t="shared" si="15"/>
        <v>26년 6월 2주차</v>
      </c>
      <c r="D1807" s="82">
        <v>46181</v>
      </c>
      <c r="E1807" s="76" t="s">
        <v>58</v>
      </c>
      <c r="F1807" s="83" t="s">
        <v>2</v>
      </c>
      <c r="G1807" s="75" t="s">
        <v>248</v>
      </c>
      <c r="H1807" s="76">
        <v>4</v>
      </c>
      <c r="I1807" s="84">
        <v>0</v>
      </c>
      <c r="J1807" s="85">
        <v>0</v>
      </c>
      <c r="K1807" s="75"/>
      <c r="L1807" s="75"/>
      <c r="M1807" s="75"/>
      <c r="N1807" s="75"/>
      <c r="O1807" s="75"/>
      <c r="P1807" s="75"/>
      <c r="Q1807" s="75"/>
      <c r="R1807" s="75"/>
      <c r="S1807" s="75"/>
      <c r="T1807" s="75"/>
      <c r="U1807" s="75"/>
    </row>
    <row r="1808" spans="1:21">
      <c r="A1808" s="75"/>
      <c r="B1808" s="81" t="str">
        <f t="shared" si="14"/>
        <v>월</v>
      </c>
      <c r="C1808" s="81" t="str">
        <f t="shared" si="15"/>
        <v>26년 6월 2주차</v>
      </c>
      <c r="D1808" s="82">
        <v>46181</v>
      </c>
      <c r="E1808" s="76" t="s">
        <v>58</v>
      </c>
      <c r="F1808" s="83" t="s">
        <v>2</v>
      </c>
      <c r="G1808" s="75" t="s">
        <v>111</v>
      </c>
      <c r="H1808" s="76">
        <v>4</v>
      </c>
      <c r="I1808" s="84">
        <v>0</v>
      </c>
      <c r="J1808" s="85">
        <v>0</v>
      </c>
      <c r="K1808" s="75"/>
      <c r="L1808" s="75"/>
      <c r="M1808" s="75"/>
      <c r="N1808" s="75"/>
      <c r="O1808" s="75"/>
      <c r="P1808" s="75"/>
      <c r="Q1808" s="75"/>
      <c r="R1808" s="75"/>
      <c r="S1808" s="75"/>
      <c r="T1808" s="75"/>
      <c r="U1808" s="75"/>
    </row>
    <row r="1809" spans="1:21">
      <c r="A1809" s="75"/>
      <c r="B1809" s="81" t="str">
        <f t="shared" si="14"/>
        <v>월</v>
      </c>
      <c r="C1809" s="81" t="str">
        <f t="shared" si="15"/>
        <v>26년 6월 2주차</v>
      </c>
      <c r="D1809" s="82">
        <v>46181</v>
      </c>
      <c r="E1809" s="76" t="s">
        <v>58</v>
      </c>
      <c r="F1809" s="83" t="s">
        <v>2</v>
      </c>
      <c r="G1809" s="75" t="s">
        <v>227</v>
      </c>
      <c r="H1809" s="76">
        <v>1</v>
      </c>
      <c r="I1809" s="84">
        <v>1</v>
      </c>
      <c r="J1809" s="85">
        <v>139000</v>
      </c>
      <c r="K1809" s="75"/>
      <c r="L1809" s="75"/>
      <c r="M1809" s="75"/>
      <c r="N1809" s="75"/>
      <c r="O1809" s="75"/>
      <c r="P1809" s="75"/>
      <c r="Q1809" s="75"/>
      <c r="R1809" s="75"/>
      <c r="S1809" s="75"/>
      <c r="T1809" s="75"/>
      <c r="U1809" s="75"/>
    </row>
    <row r="1810" spans="1:21">
      <c r="A1810" s="75"/>
      <c r="B1810" s="81" t="str">
        <f t="shared" si="14"/>
        <v>월</v>
      </c>
      <c r="C1810" s="81" t="str">
        <f t="shared" si="15"/>
        <v>26년 6월 2주차</v>
      </c>
      <c r="D1810" s="82">
        <v>46181</v>
      </c>
      <c r="E1810" s="76" t="s">
        <v>58</v>
      </c>
      <c r="F1810" s="83" t="s">
        <v>2</v>
      </c>
      <c r="G1810" s="75" t="s">
        <v>140</v>
      </c>
      <c r="H1810" s="76">
        <v>1</v>
      </c>
      <c r="I1810" s="84">
        <v>0</v>
      </c>
      <c r="J1810" s="85">
        <v>0</v>
      </c>
      <c r="K1810" s="75"/>
      <c r="L1810" s="75"/>
      <c r="M1810" s="75"/>
      <c r="N1810" s="75"/>
      <c r="O1810" s="75"/>
      <c r="P1810" s="75"/>
      <c r="Q1810" s="75"/>
      <c r="R1810" s="75"/>
      <c r="S1810" s="75"/>
      <c r="T1810" s="75"/>
      <c r="U1810" s="75"/>
    </row>
    <row r="1811" spans="1:21">
      <c r="A1811" s="75"/>
      <c r="B1811" s="81" t="str">
        <f t="shared" si="14"/>
        <v>월</v>
      </c>
      <c r="C1811" s="81" t="str">
        <f t="shared" si="15"/>
        <v>26년 6월 2주차</v>
      </c>
      <c r="D1811" s="82">
        <v>46181</v>
      </c>
      <c r="E1811" s="76" t="s">
        <v>58</v>
      </c>
      <c r="F1811" s="83" t="s">
        <v>2</v>
      </c>
      <c r="G1811" s="75" t="s">
        <v>95</v>
      </c>
      <c r="H1811" s="76">
        <v>6</v>
      </c>
      <c r="I1811" s="84">
        <v>1</v>
      </c>
      <c r="J1811" s="85">
        <v>149000</v>
      </c>
      <c r="K1811" s="75"/>
      <c r="L1811" s="75"/>
      <c r="M1811" s="75"/>
      <c r="N1811" s="75"/>
      <c r="O1811" s="75"/>
      <c r="P1811" s="75"/>
      <c r="Q1811" s="75"/>
      <c r="R1811" s="75"/>
      <c r="S1811" s="75"/>
      <c r="T1811" s="75"/>
      <c r="U1811" s="75"/>
    </row>
    <row r="1812" spans="1:21">
      <c r="A1812" s="75"/>
      <c r="B1812" s="81" t="str">
        <f t="shared" si="14"/>
        <v>월</v>
      </c>
      <c r="C1812" s="81" t="str">
        <f t="shared" si="15"/>
        <v>26년 6월 2주차</v>
      </c>
      <c r="D1812" s="82">
        <v>46181</v>
      </c>
      <c r="E1812" s="76" t="s">
        <v>58</v>
      </c>
      <c r="F1812" s="83" t="s">
        <v>2</v>
      </c>
      <c r="G1812" s="75" t="s">
        <v>257</v>
      </c>
      <c r="H1812" s="76">
        <v>11</v>
      </c>
      <c r="I1812" s="84">
        <v>1</v>
      </c>
      <c r="J1812" s="85">
        <v>139000</v>
      </c>
      <c r="K1812" s="75"/>
      <c r="L1812" s="75"/>
      <c r="M1812" s="75"/>
      <c r="N1812" s="75"/>
      <c r="O1812" s="75"/>
      <c r="P1812" s="75"/>
      <c r="Q1812" s="75"/>
      <c r="R1812" s="75"/>
      <c r="S1812" s="75"/>
      <c r="T1812" s="75"/>
      <c r="U1812" s="75"/>
    </row>
    <row r="1813" spans="1:21">
      <c r="A1813" s="75"/>
      <c r="B1813" s="81" t="str">
        <f t="shared" si="14"/>
        <v>월</v>
      </c>
      <c r="C1813" s="81" t="str">
        <f t="shared" si="15"/>
        <v>26년 6월 2주차</v>
      </c>
      <c r="D1813" s="82">
        <v>46181</v>
      </c>
      <c r="E1813" s="76" t="s">
        <v>58</v>
      </c>
      <c r="F1813" s="83" t="s">
        <v>2</v>
      </c>
      <c r="G1813" s="75" t="s">
        <v>191</v>
      </c>
      <c r="H1813" s="76">
        <v>4</v>
      </c>
      <c r="I1813" s="84">
        <v>1</v>
      </c>
      <c r="J1813" s="85">
        <v>107100</v>
      </c>
      <c r="K1813" s="75"/>
      <c r="L1813" s="75"/>
      <c r="M1813" s="75"/>
      <c r="N1813" s="75"/>
      <c r="O1813" s="75"/>
      <c r="P1813" s="75"/>
      <c r="Q1813" s="75"/>
      <c r="R1813" s="75"/>
      <c r="S1813" s="75"/>
      <c r="T1813" s="75"/>
      <c r="U1813" s="75"/>
    </row>
    <row r="1814" spans="1:21">
      <c r="A1814" s="75"/>
      <c r="B1814" s="81" t="str">
        <f t="shared" si="14"/>
        <v>월</v>
      </c>
      <c r="C1814" s="81" t="str">
        <f t="shared" si="15"/>
        <v>26년 6월 2주차</v>
      </c>
      <c r="D1814" s="82">
        <v>46181</v>
      </c>
      <c r="E1814" s="76" t="s">
        <v>58</v>
      </c>
      <c r="F1814" s="83" t="s">
        <v>2</v>
      </c>
      <c r="G1814" s="75" t="s">
        <v>169</v>
      </c>
      <c r="H1814" s="76">
        <v>0</v>
      </c>
      <c r="I1814" s="84">
        <v>1</v>
      </c>
      <c r="J1814" s="85">
        <v>62100</v>
      </c>
      <c r="K1814" s="75"/>
      <c r="L1814" s="75"/>
      <c r="M1814" s="75"/>
      <c r="N1814" s="75"/>
      <c r="O1814" s="75"/>
      <c r="P1814" s="75"/>
      <c r="Q1814" s="75"/>
      <c r="R1814" s="75"/>
      <c r="S1814" s="75"/>
      <c r="T1814" s="75"/>
      <c r="U1814" s="75"/>
    </row>
    <row r="1815" spans="1:21">
      <c r="A1815" s="75"/>
      <c r="B1815" s="81" t="str">
        <f t="shared" si="14"/>
        <v>월</v>
      </c>
      <c r="C1815" s="81" t="str">
        <f t="shared" si="15"/>
        <v>26년 6월 2주차</v>
      </c>
      <c r="D1815" s="82">
        <v>46182</v>
      </c>
      <c r="E1815" s="76" t="s">
        <v>58</v>
      </c>
      <c r="F1815" s="83" t="s">
        <v>2</v>
      </c>
      <c r="G1815" s="75" t="s">
        <v>254</v>
      </c>
      <c r="H1815" s="76">
        <v>4</v>
      </c>
      <c r="I1815" s="84">
        <v>4</v>
      </c>
      <c r="J1815" s="85">
        <v>596000</v>
      </c>
      <c r="K1815" s="75"/>
      <c r="L1815" s="75"/>
      <c r="M1815" s="75"/>
      <c r="N1815" s="75"/>
      <c r="O1815" s="75"/>
      <c r="P1815" s="75"/>
      <c r="Q1815" s="75"/>
      <c r="R1815" s="75"/>
      <c r="S1815" s="75"/>
      <c r="T1815" s="75"/>
      <c r="U1815" s="75"/>
    </row>
    <row r="1816" spans="1:21">
      <c r="A1816" s="75"/>
      <c r="B1816" s="81" t="str">
        <f t="shared" si="14"/>
        <v>월</v>
      </c>
      <c r="C1816" s="81" t="str">
        <f t="shared" si="15"/>
        <v>26년 6월 2주차</v>
      </c>
      <c r="D1816" s="82">
        <v>46182</v>
      </c>
      <c r="E1816" s="76" t="s">
        <v>58</v>
      </c>
      <c r="F1816" s="83" t="s">
        <v>2</v>
      </c>
      <c r="G1816" s="75" t="s">
        <v>156</v>
      </c>
      <c r="H1816" s="76">
        <v>0</v>
      </c>
      <c r="I1816" s="84">
        <v>2</v>
      </c>
      <c r="J1816" s="85">
        <v>238000</v>
      </c>
      <c r="K1816" s="75"/>
      <c r="L1816" s="75"/>
      <c r="M1816" s="75"/>
      <c r="N1816" s="75"/>
      <c r="O1816" s="75"/>
      <c r="P1816" s="75"/>
      <c r="Q1816" s="75"/>
      <c r="R1816" s="75"/>
      <c r="S1816" s="75"/>
      <c r="T1816" s="75"/>
      <c r="U1816" s="75"/>
    </row>
    <row r="1817" spans="1:21">
      <c r="A1817" s="75"/>
      <c r="B1817" s="81" t="str">
        <f t="shared" si="14"/>
        <v>월</v>
      </c>
      <c r="C1817" s="81" t="str">
        <f t="shared" si="15"/>
        <v>26년 6월 2주차</v>
      </c>
      <c r="D1817" s="82">
        <v>46182</v>
      </c>
      <c r="E1817" s="76" t="s">
        <v>58</v>
      </c>
      <c r="F1817" s="83" t="s">
        <v>2</v>
      </c>
      <c r="G1817" s="75" t="s">
        <v>211</v>
      </c>
      <c r="H1817" s="76">
        <v>2</v>
      </c>
      <c r="I1817" s="84">
        <v>0</v>
      </c>
      <c r="J1817" s="85">
        <v>0</v>
      </c>
      <c r="K1817" s="75"/>
      <c r="L1817" s="75"/>
      <c r="M1817" s="75"/>
      <c r="N1817" s="75"/>
      <c r="O1817" s="75"/>
      <c r="P1817" s="75"/>
      <c r="Q1817" s="75"/>
      <c r="R1817" s="75"/>
      <c r="S1817" s="75"/>
      <c r="T1817" s="75"/>
      <c r="U1817" s="75"/>
    </row>
    <row r="1818" spans="1:21">
      <c r="A1818" s="75"/>
      <c r="B1818" s="81" t="str">
        <f t="shared" si="14"/>
        <v>월</v>
      </c>
      <c r="C1818" s="81" t="str">
        <f t="shared" si="15"/>
        <v>26년 6월 2주차</v>
      </c>
      <c r="D1818" s="82">
        <v>46182</v>
      </c>
      <c r="E1818" s="76" t="s">
        <v>58</v>
      </c>
      <c r="F1818" s="83" t="s">
        <v>2</v>
      </c>
      <c r="G1818" s="75" t="s">
        <v>268</v>
      </c>
      <c r="H1818" s="76">
        <v>1</v>
      </c>
      <c r="I1818" s="84">
        <v>0</v>
      </c>
      <c r="J1818" s="85">
        <v>0</v>
      </c>
      <c r="K1818" s="75"/>
      <c r="L1818" s="75"/>
      <c r="M1818" s="75"/>
      <c r="N1818" s="75"/>
      <c r="O1818" s="75"/>
      <c r="P1818" s="75"/>
      <c r="Q1818" s="75"/>
      <c r="R1818" s="75"/>
      <c r="S1818" s="75"/>
      <c r="T1818" s="75"/>
      <c r="U1818" s="75"/>
    </row>
    <row r="1819" spans="1:21">
      <c r="A1819" s="75"/>
      <c r="B1819" s="81" t="str">
        <f t="shared" si="14"/>
        <v>월</v>
      </c>
      <c r="C1819" s="81" t="str">
        <f t="shared" si="15"/>
        <v>26년 6월 2주차</v>
      </c>
      <c r="D1819" s="82">
        <v>46182</v>
      </c>
      <c r="E1819" s="76" t="s">
        <v>58</v>
      </c>
      <c r="F1819" s="83" t="s">
        <v>2</v>
      </c>
      <c r="G1819" s="75" t="s">
        <v>214</v>
      </c>
      <c r="H1819" s="76">
        <v>8</v>
      </c>
      <c r="I1819" s="84">
        <v>0</v>
      </c>
      <c r="J1819" s="85">
        <v>0</v>
      </c>
      <c r="K1819" s="75"/>
      <c r="L1819" s="75"/>
      <c r="M1819" s="75"/>
      <c r="N1819" s="75"/>
      <c r="O1819" s="75"/>
      <c r="P1819" s="75"/>
      <c r="Q1819" s="75"/>
      <c r="R1819" s="75"/>
      <c r="S1819" s="75"/>
      <c r="T1819" s="75"/>
      <c r="U1819" s="75"/>
    </row>
    <row r="1820" spans="1:21">
      <c r="A1820" s="75"/>
      <c r="B1820" s="81" t="str">
        <f t="shared" si="14"/>
        <v>월</v>
      </c>
      <c r="C1820" s="81" t="str">
        <f t="shared" si="15"/>
        <v>26년 6월 2주차</v>
      </c>
      <c r="D1820" s="82">
        <v>46182</v>
      </c>
      <c r="E1820" s="76" t="s">
        <v>58</v>
      </c>
      <c r="F1820" s="83" t="s">
        <v>2</v>
      </c>
      <c r="G1820" s="75" t="s">
        <v>212</v>
      </c>
      <c r="H1820" s="76">
        <v>3</v>
      </c>
      <c r="I1820" s="84">
        <v>0</v>
      </c>
      <c r="J1820" s="85">
        <v>0</v>
      </c>
      <c r="K1820" s="75"/>
      <c r="L1820" s="75"/>
      <c r="M1820" s="75"/>
      <c r="N1820" s="75"/>
      <c r="O1820" s="75"/>
      <c r="P1820" s="75"/>
      <c r="Q1820" s="75"/>
      <c r="R1820" s="75"/>
      <c r="S1820" s="75"/>
      <c r="T1820" s="75"/>
      <c r="U1820" s="75"/>
    </row>
    <row r="1821" spans="1:21">
      <c r="A1821" s="75"/>
      <c r="B1821" s="81" t="str">
        <f t="shared" si="14"/>
        <v>월</v>
      </c>
      <c r="C1821" s="81" t="str">
        <f t="shared" si="15"/>
        <v>26년 6월 2주차</v>
      </c>
      <c r="D1821" s="82">
        <v>46182</v>
      </c>
      <c r="E1821" s="76" t="s">
        <v>58</v>
      </c>
      <c r="F1821" s="83" t="s">
        <v>2</v>
      </c>
      <c r="G1821" s="75" t="s">
        <v>143</v>
      </c>
      <c r="H1821" s="76">
        <v>2</v>
      </c>
      <c r="I1821" s="84">
        <v>0</v>
      </c>
      <c r="J1821" s="85">
        <v>0</v>
      </c>
      <c r="K1821" s="75"/>
      <c r="L1821" s="75"/>
      <c r="M1821" s="75"/>
      <c r="N1821" s="75"/>
      <c r="O1821" s="75"/>
      <c r="P1821" s="75"/>
      <c r="Q1821" s="75"/>
      <c r="R1821" s="75"/>
      <c r="S1821" s="75"/>
      <c r="T1821" s="75"/>
      <c r="U1821" s="75"/>
    </row>
    <row r="1822" spans="1:21">
      <c r="A1822" s="75"/>
      <c r="B1822" s="81" t="str">
        <f t="shared" si="14"/>
        <v>월</v>
      </c>
      <c r="C1822" s="81" t="str">
        <f t="shared" si="15"/>
        <v>26년 6월 2주차</v>
      </c>
      <c r="D1822" s="82">
        <v>46182</v>
      </c>
      <c r="E1822" s="76" t="s">
        <v>58</v>
      </c>
      <c r="F1822" s="83" t="s">
        <v>2</v>
      </c>
      <c r="G1822" s="75" t="s">
        <v>167</v>
      </c>
      <c r="H1822" s="76">
        <v>1</v>
      </c>
      <c r="I1822" s="84">
        <v>0</v>
      </c>
      <c r="J1822" s="85">
        <v>0</v>
      </c>
      <c r="K1822" s="75"/>
      <c r="L1822" s="75"/>
      <c r="M1822" s="75"/>
      <c r="N1822" s="75"/>
      <c r="O1822" s="75"/>
      <c r="P1822" s="75"/>
      <c r="Q1822" s="75"/>
      <c r="R1822" s="75"/>
      <c r="S1822" s="75"/>
      <c r="T1822" s="75"/>
      <c r="U1822" s="75"/>
    </row>
    <row r="1823" spans="1:21">
      <c r="A1823" s="75"/>
      <c r="B1823" s="81" t="str">
        <f t="shared" si="14"/>
        <v>월</v>
      </c>
      <c r="C1823" s="81" t="str">
        <f t="shared" si="15"/>
        <v>26년 6월 2주차</v>
      </c>
      <c r="D1823" s="82">
        <v>46182</v>
      </c>
      <c r="E1823" s="76" t="s">
        <v>58</v>
      </c>
      <c r="F1823" s="83" t="s">
        <v>2</v>
      </c>
      <c r="G1823" s="75" t="s">
        <v>173</v>
      </c>
      <c r="H1823" s="76">
        <v>6</v>
      </c>
      <c r="I1823" s="84">
        <v>2</v>
      </c>
      <c r="J1823" s="85">
        <v>218000</v>
      </c>
      <c r="K1823" s="75"/>
      <c r="L1823" s="75"/>
      <c r="M1823" s="75"/>
      <c r="N1823" s="75"/>
      <c r="O1823" s="75"/>
      <c r="P1823" s="75"/>
      <c r="Q1823" s="75"/>
      <c r="R1823" s="75"/>
      <c r="S1823" s="75"/>
      <c r="T1823" s="75"/>
      <c r="U1823" s="75"/>
    </row>
    <row r="1824" spans="1:21">
      <c r="A1824" s="75"/>
      <c r="B1824" s="81" t="str">
        <f t="shared" si="14"/>
        <v>월</v>
      </c>
      <c r="C1824" s="81" t="str">
        <f t="shared" si="15"/>
        <v>26년 6월 2주차</v>
      </c>
      <c r="D1824" s="82">
        <v>46182</v>
      </c>
      <c r="E1824" s="76" t="s">
        <v>58</v>
      </c>
      <c r="F1824" s="83" t="s">
        <v>2</v>
      </c>
      <c r="G1824" s="75" t="s">
        <v>269</v>
      </c>
      <c r="H1824" s="76">
        <v>1</v>
      </c>
      <c r="I1824" s="84">
        <v>0</v>
      </c>
      <c r="J1824" s="85">
        <v>0</v>
      </c>
      <c r="K1824" s="75"/>
      <c r="L1824" s="75"/>
      <c r="M1824" s="75"/>
      <c r="N1824" s="75"/>
      <c r="O1824" s="75"/>
      <c r="P1824" s="75"/>
      <c r="Q1824" s="75"/>
      <c r="R1824" s="75"/>
      <c r="S1824" s="75"/>
      <c r="T1824" s="75"/>
      <c r="U1824" s="75"/>
    </row>
    <row r="1825" spans="1:21">
      <c r="A1825" s="75"/>
      <c r="B1825" s="81" t="str">
        <f t="shared" si="14"/>
        <v>월</v>
      </c>
      <c r="C1825" s="81" t="str">
        <f t="shared" si="15"/>
        <v>26년 6월 2주차</v>
      </c>
      <c r="D1825" s="82">
        <v>46182</v>
      </c>
      <c r="E1825" s="76" t="s">
        <v>58</v>
      </c>
      <c r="F1825" s="83" t="s">
        <v>2</v>
      </c>
      <c r="G1825" s="75" t="s">
        <v>199</v>
      </c>
      <c r="H1825" s="76">
        <v>1</v>
      </c>
      <c r="I1825" s="84">
        <v>0</v>
      </c>
      <c r="J1825" s="85">
        <v>0</v>
      </c>
      <c r="K1825" s="75"/>
      <c r="L1825" s="75"/>
      <c r="M1825" s="75"/>
      <c r="N1825" s="75"/>
      <c r="O1825" s="75"/>
      <c r="P1825" s="75"/>
      <c r="Q1825" s="75"/>
      <c r="R1825" s="75"/>
      <c r="S1825" s="75"/>
      <c r="T1825" s="75"/>
      <c r="U1825" s="75"/>
    </row>
    <row r="1826" spans="1:21">
      <c r="A1826" s="75"/>
      <c r="B1826" s="81" t="str">
        <f t="shared" si="14"/>
        <v>월</v>
      </c>
      <c r="C1826" s="81" t="str">
        <f t="shared" si="15"/>
        <v>26년 6월 2주차</v>
      </c>
      <c r="D1826" s="82">
        <v>46182</v>
      </c>
      <c r="E1826" s="76" t="s">
        <v>58</v>
      </c>
      <c r="F1826" s="83" t="s">
        <v>2</v>
      </c>
      <c r="G1826" s="75" t="s">
        <v>135</v>
      </c>
      <c r="H1826" s="76">
        <v>9</v>
      </c>
      <c r="I1826" s="84">
        <v>0</v>
      </c>
      <c r="J1826" s="85">
        <v>0</v>
      </c>
      <c r="K1826" s="75"/>
      <c r="L1826" s="75"/>
      <c r="M1826" s="75"/>
      <c r="N1826" s="75"/>
      <c r="O1826" s="75"/>
      <c r="P1826" s="75"/>
      <c r="Q1826" s="75"/>
      <c r="R1826" s="75"/>
      <c r="S1826" s="75"/>
      <c r="T1826" s="75"/>
      <c r="U1826" s="75"/>
    </row>
    <row r="1827" spans="1:21">
      <c r="A1827" s="75"/>
      <c r="B1827" s="81" t="str">
        <f t="shared" si="14"/>
        <v>월</v>
      </c>
      <c r="C1827" s="81" t="str">
        <f t="shared" si="15"/>
        <v>26년 6월 2주차</v>
      </c>
      <c r="D1827" s="82">
        <v>46182</v>
      </c>
      <c r="E1827" s="76" t="s">
        <v>58</v>
      </c>
      <c r="F1827" s="83" t="s">
        <v>2</v>
      </c>
      <c r="G1827" s="75" t="s">
        <v>257</v>
      </c>
      <c r="H1827" s="76">
        <v>5</v>
      </c>
      <c r="I1827" s="84">
        <v>4</v>
      </c>
      <c r="J1827" s="85">
        <v>556000</v>
      </c>
      <c r="K1827" s="75"/>
      <c r="L1827" s="75"/>
      <c r="M1827" s="75"/>
      <c r="N1827" s="75"/>
      <c r="O1827" s="75"/>
      <c r="P1827" s="75"/>
      <c r="Q1827" s="75"/>
      <c r="R1827" s="75"/>
      <c r="S1827" s="75"/>
      <c r="T1827" s="75"/>
      <c r="U1827" s="75"/>
    </row>
    <row r="1828" spans="1:21">
      <c r="A1828" s="75"/>
      <c r="B1828" s="81" t="str">
        <f t="shared" si="14"/>
        <v>월</v>
      </c>
      <c r="C1828" s="81" t="str">
        <f t="shared" si="15"/>
        <v>26년 6월 2주차</v>
      </c>
      <c r="D1828" s="82">
        <v>46182</v>
      </c>
      <c r="E1828" s="76" t="s">
        <v>58</v>
      </c>
      <c r="F1828" s="83" t="s">
        <v>2</v>
      </c>
      <c r="G1828" s="75" t="s">
        <v>260</v>
      </c>
      <c r="H1828" s="76">
        <v>10</v>
      </c>
      <c r="I1828" s="84">
        <v>4</v>
      </c>
      <c r="J1828" s="85">
        <v>236000</v>
      </c>
      <c r="K1828" s="75"/>
      <c r="L1828" s="75"/>
      <c r="M1828" s="75"/>
      <c r="N1828" s="75"/>
      <c r="O1828" s="75"/>
      <c r="P1828" s="75"/>
      <c r="Q1828" s="75"/>
      <c r="R1828" s="75"/>
      <c r="S1828" s="75"/>
      <c r="T1828" s="75"/>
      <c r="U1828" s="75"/>
    </row>
    <row r="1829" spans="1:21">
      <c r="A1829" s="75"/>
      <c r="B1829" s="81" t="str">
        <f t="shared" si="14"/>
        <v>월</v>
      </c>
      <c r="C1829" s="81" t="str">
        <f t="shared" si="15"/>
        <v>26년 6월 2주차</v>
      </c>
      <c r="D1829" s="82">
        <v>46182</v>
      </c>
      <c r="E1829" s="76" t="s">
        <v>58</v>
      </c>
      <c r="F1829" s="83" t="s">
        <v>2</v>
      </c>
      <c r="G1829" s="75" t="s">
        <v>97</v>
      </c>
      <c r="H1829" s="76">
        <v>10</v>
      </c>
      <c r="I1829" s="84">
        <v>4</v>
      </c>
      <c r="J1829" s="85">
        <v>500400</v>
      </c>
      <c r="K1829" s="75"/>
      <c r="L1829" s="75"/>
      <c r="M1829" s="75"/>
      <c r="N1829" s="75"/>
      <c r="O1829" s="75"/>
      <c r="P1829" s="75"/>
      <c r="Q1829" s="75"/>
      <c r="R1829" s="75"/>
      <c r="S1829" s="75"/>
      <c r="T1829" s="75"/>
      <c r="U1829" s="75"/>
    </row>
    <row r="1830" spans="1:21">
      <c r="A1830" s="75"/>
      <c r="B1830" s="81" t="str">
        <f t="shared" si="14"/>
        <v>월</v>
      </c>
      <c r="C1830" s="81" t="str">
        <f t="shared" si="15"/>
        <v>26년 6월 2주차</v>
      </c>
      <c r="D1830" s="82">
        <v>46182</v>
      </c>
      <c r="E1830" s="76" t="s">
        <v>58</v>
      </c>
      <c r="F1830" s="83" t="s">
        <v>2</v>
      </c>
      <c r="G1830" s="75" t="s">
        <v>134</v>
      </c>
      <c r="H1830" s="76">
        <v>0</v>
      </c>
      <c r="I1830" s="84">
        <v>2</v>
      </c>
      <c r="J1830" s="85">
        <v>232200</v>
      </c>
      <c r="K1830" s="75"/>
      <c r="L1830" s="75"/>
      <c r="M1830" s="75"/>
      <c r="N1830" s="75"/>
      <c r="O1830" s="75"/>
      <c r="P1830" s="75"/>
      <c r="Q1830" s="75"/>
      <c r="R1830" s="75"/>
      <c r="S1830" s="75"/>
      <c r="T1830" s="75"/>
      <c r="U1830" s="75"/>
    </row>
    <row r="1831" spans="1:21">
      <c r="A1831" s="75"/>
      <c r="B1831" s="81" t="str">
        <f t="shared" si="14"/>
        <v>월</v>
      </c>
      <c r="C1831" s="81" t="str">
        <f t="shared" si="15"/>
        <v>26년 6월 2주차</v>
      </c>
      <c r="D1831" s="82">
        <v>46182</v>
      </c>
      <c r="E1831" s="76" t="s">
        <v>58</v>
      </c>
      <c r="F1831" s="83" t="s">
        <v>2</v>
      </c>
      <c r="G1831" s="75" t="s">
        <v>102</v>
      </c>
      <c r="H1831" s="76">
        <v>5</v>
      </c>
      <c r="I1831" s="84">
        <v>2</v>
      </c>
      <c r="J1831" s="85">
        <v>118000</v>
      </c>
      <c r="K1831" s="75"/>
      <c r="L1831" s="75"/>
      <c r="M1831" s="75"/>
      <c r="N1831" s="75"/>
      <c r="O1831" s="75"/>
      <c r="P1831" s="75"/>
      <c r="Q1831" s="75"/>
      <c r="R1831" s="75"/>
      <c r="S1831" s="75"/>
      <c r="T1831" s="75"/>
      <c r="U1831" s="75"/>
    </row>
    <row r="1832" spans="1:21">
      <c r="A1832" s="75"/>
      <c r="B1832" s="81" t="str">
        <f t="shared" si="14"/>
        <v>월</v>
      </c>
      <c r="C1832" s="81" t="str">
        <f t="shared" si="15"/>
        <v>26년 6월 2주차</v>
      </c>
      <c r="D1832" s="82">
        <v>46182</v>
      </c>
      <c r="E1832" s="76" t="s">
        <v>58</v>
      </c>
      <c r="F1832" s="83" t="s">
        <v>2</v>
      </c>
      <c r="G1832" s="75" t="s">
        <v>157</v>
      </c>
      <c r="H1832" s="76">
        <v>5</v>
      </c>
      <c r="I1832" s="84">
        <v>2</v>
      </c>
      <c r="J1832" s="85">
        <v>118000</v>
      </c>
      <c r="K1832" s="75"/>
      <c r="L1832" s="75"/>
      <c r="M1832" s="75"/>
      <c r="N1832" s="75"/>
      <c r="O1832" s="75"/>
      <c r="P1832" s="75"/>
      <c r="Q1832" s="75"/>
      <c r="R1832" s="75"/>
      <c r="S1832" s="75"/>
      <c r="T1832" s="75"/>
      <c r="U1832" s="75"/>
    </row>
    <row r="1833" spans="1:21">
      <c r="A1833" s="75"/>
      <c r="B1833" s="81" t="str">
        <f t="shared" si="14"/>
        <v>월</v>
      </c>
      <c r="C1833" s="81" t="str">
        <f t="shared" si="15"/>
        <v>26년 6월 2주차</v>
      </c>
      <c r="D1833" s="82">
        <v>46182</v>
      </c>
      <c r="E1833" s="76" t="s">
        <v>58</v>
      </c>
      <c r="F1833" s="83" t="s">
        <v>2</v>
      </c>
      <c r="G1833" s="75" t="s">
        <v>90</v>
      </c>
      <c r="H1833" s="76">
        <v>2</v>
      </c>
      <c r="I1833" s="84">
        <v>0</v>
      </c>
      <c r="J1833" s="85">
        <v>0</v>
      </c>
      <c r="K1833" s="75"/>
      <c r="L1833" s="75"/>
      <c r="M1833" s="75"/>
      <c r="N1833" s="75"/>
      <c r="O1833" s="75"/>
      <c r="P1833" s="75"/>
      <c r="Q1833" s="75"/>
      <c r="R1833" s="75"/>
      <c r="S1833" s="75"/>
      <c r="T1833" s="75"/>
      <c r="U1833" s="75"/>
    </row>
    <row r="1834" spans="1:21">
      <c r="A1834" s="75"/>
      <c r="B1834" s="81" t="str">
        <f t="shared" si="14"/>
        <v>월</v>
      </c>
      <c r="C1834" s="81" t="str">
        <f t="shared" si="15"/>
        <v>26년 6월 2주차</v>
      </c>
      <c r="D1834" s="82">
        <v>46182</v>
      </c>
      <c r="E1834" s="76" t="s">
        <v>58</v>
      </c>
      <c r="F1834" s="83" t="s">
        <v>2</v>
      </c>
      <c r="G1834" s="75" t="s">
        <v>91</v>
      </c>
      <c r="H1834" s="76">
        <v>5</v>
      </c>
      <c r="I1834" s="84">
        <v>0</v>
      </c>
      <c r="J1834" s="85">
        <v>0</v>
      </c>
      <c r="K1834" s="75"/>
      <c r="L1834" s="75"/>
      <c r="M1834" s="75"/>
      <c r="N1834" s="75"/>
      <c r="O1834" s="75"/>
      <c r="P1834" s="75"/>
      <c r="Q1834" s="75"/>
      <c r="R1834" s="75"/>
      <c r="S1834" s="75"/>
      <c r="T1834" s="75"/>
      <c r="U1834" s="75"/>
    </row>
    <row r="1835" spans="1:21">
      <c r="A1835" s="75"/>
      <c r="B1835" s="81" t="str">
        <f t="shared" si="14"/>
        <v>월</v>
      </c>
      <c r="C1835" s="81" t="str">
        <f t="shared" si="15"/>
        <v>26년 6월 2주차</v>
      </c>
      <c r="D1835" s="82">
        <v>46182</v>
      </c>
      <c r="E1835" s="76" t="s">
        <v>58</v>
      </c>
      <c r="F1835" s="83" t="s">
        <v>2</v>
      </c>
      <c r="G1835" s="75" t="s">
        <v>88</v>
      </c>
      <c r="H1835" s="76">
        <v>5</v>
      </c>
      <c r="I1835" s="84">
        <v>0</v>
      </c>
      <c r="J1835" s="85">
        <v>0</v>
      </c>
      <c r="K1835" s="75"/>
      <c r="L1835" s="75"/>
      <c r="M1835" s="75"/>
      <c r="N1835" s="75"/>
      <c r="O1835" s="75"/>
      <c r="P1835" s="75"/>
      <c r="Q1835" s="75"/>
      <c r="R1835" s="75"/>
      <c r="S1835" s="75"/>
      <c r="T1835" s="75"/>
      <c r="U1835" s="75"/>
    </row>
    <row r="1836" spans="1:21">
      <c r="A1836" s="75"/>
      <c r="B1836" s="81" t="str">
        <f t="shared" si="14"/>
        <v>월</v>
      </c>
      <c r="C1836" s="81" t="str">
        <f t="shared" si="15"/>
        <v>26년 6월 2주차</v>
      </c>
      <c r="D1836" s="82">
        <v>46182</v>
      </c>
      <c r="E1836" s="76" t="s">
        <v>58</v>
      </c>
      <c r="F1836" s="83" t="s">
        <v>2</v>
      </c>
      <c r="G1836" s="75" t="s">
        <v>108</v>
      </c>
      <c r="H1836" s="76">
        <v>1</v>
      </c>
      <c r="I1836" s="84">
        <v>0</v>
      </c>
      <c r="J1836" s="85">
        <v>0</v>
      </c>
      <c r="K1836" s="75"/>
      <c r="L1836" s="75"/>
      <c r="M1836" s="75"/>
      <c r="N1836" s="75"/>
      <c r="O1836" s="75"/>
      <c r="P1836" s="75"/>
      <c r="Q1836" s="75"/>
      <c r="R1836" s="75"/>
      <c r="S1836" s="75"/>
      <c r="T1836" s="75"/>
      <c r="U1836" s="75"/>
    </row>
    <row r="1837" spans="1:21">
      <c r="A1837" s="75"/>
      <c r="B1837" s="81" t="str">
        <f t="shared" si="14"/>
        <v>월</v>
      </c>
      <c r="C1837" s="81" t="str">
        <f t="shared" si="15"/>
        <v>26년 6월 2주차</v>
      </c>
      <c r="D1837" s="82">
        <v>46182</v>
      </c>
      <c r="E1837" s="76" t="s">
        <v>58</v>
      </c>
      <c r="F1837" s="83" t="s">
        <v>2</v>
      </c>
      <c r="G1837" s="75" t="s">
        <v>99</v>
      </c>
      <c r="H1837" s="76">
        <v>5</v>
      </c>
      <c r="I1837" s="84">
        <v>0</v>
      </c>
      <c r="J1837" s="85">
        <v>0</v>
      </c>
      <c r="K1837" s="75"/>
      <c r="L1837" s="75"/>
      <c r="M1837" s="75"/>
      <c r="N1837" s="75"/>
      <c r="O1837" s="75"/>
      <c r="P1837" s="75"/>
      <c r="Q1837" s="75"/>
      <c r="R1837" s="75"/>
      <c r="S1837" s="75"/>
      <c r="T1837" s="75"/>
      <c r="U1837" s="75"/>
    </row>
    <row r="1838" spans="1:21">
      <c r="A1838" s="75"/>
      <c r="B1838" s="81" t="str">
        <f t="shared" si="14"/>
        <v>월</v>
      </c>
      <c r="C1838" s="81" t="str">
        <f t="shared" si="15"/>
        <v>26년 6월 2주차</v>
      </c>
      <c r="D1838" s="82">
        <v>46182</v>
      </c>
      <c r="E1838" s="76" t="s">
        <v>58</v>
      </c>
      <c r="F1838" s="83" t="s">
        <v>2</v>
      </c>
      <c r="G1838" s="75" t="s">
        <v>132</v>
      </c>
      <c r="H1838" s="76">
        <v>1</v>
      </c>
      <c r="I1838" s="84">
        <v>0</v>
      </c>
      <c r="J1838" s="85">
        <v>0</v>
      </c>
      <c r="K1838" s="75"/>
      <c r="L1838" s="75"/>
      <c r="M1838" s="75"/>
      <c r="N1838" s="75"/>
      <c r="O1838" s="75"/>
      <c r="P1838" s="75"/>
      <c r="Q1838" s="75"/>
      <c r="R1838" s="75"/>
      <c r="S1838" s="75"/>
      <c r="T1838" s="75"/>
      <c r="U1838" s="75"/>
    </row>
    <row r="1839" spans="1:21">
      <c r="A1839" s="75"/>
      <c r="B1839" s="81" t="str">
        <f t="shared" si="14"/>
        <v>월</v>
      </c>
      <c r="C1839" s="81" t="str">
        <f t="shared" si="15"/>
        <v>26년 6월 2주차</v>
      </c>
      <c r="D1839" s="82">
        <v>46182</v>
      </c>
      <c r="E1839" s="76" t="s">
        <v>58</v>
      </c>
      <c r="F1839" s="83" t="s">
        <v>2</v>
      </c>
      <c r="G1839" s="75" t="s">
        <v>191</v>
      </c>
      <c r="H1839" s="76">
        <v>0</v>
      </c>
      <c r="I1839" s="84">
        <v>1</v>
      </c>
      <c r="J1839" s="85">
        <v>107100</v>
      </c>
      <c r="K1839" s="75"/>
      <c r="L1839" s="75"/>
      <c r="M1839" s="75"/>
      <c r="N1839" s="75"/>
      <c r="O1839" s="75"/>
      <c r="P1839" s="75"/>
      <c r="Q1839" s="75"/>
      <c r="R1839" s="75"/>
      <c r="S1839" s="75"/>
      <c r="T1839" s="75"/>
      <c r="U1839" s="75"/>
    </row>
    <row r="1840" spans="1:21">
      <c r="A1840" s="75"/>
      <c r="B1840" s="81" t="str">
        <f t="shared" si="14"/>
        <v>월</v>
      </c>
      <c r="C1840" s="81" t="str">
        <f t="shared" si="15"/>
        <v>26년 6월 2주차</v>
      </c>
      <c r="D1840" s="82">
        <v>46182</v>
      </c>
      <c r="E1840" s="76" t="s">
        <v>58</v>
      </c>
      <c r="F1840" s="83" t="s">
        <v>2</v>
      </c>
      <c r="G1840" s="75" t="s">
        <v>109</v>
      </c>
      <c r="H1840" s="76">
        <v>4</v>
      </c>
      <c r="I1840" s="84">
        <v>0</v>
      </c>
      <c r="J1840" s="85">
        <v>0</v>
      </c>
      <c r="K1840" s="75"/>
      <c r="L1840" s="75"/>
      <c r="M1840" s="75"/>
      <c r="N1840" s="75"/>
      <c r="O1840" s="75"/>
      <c r="P1840" s="75"/>
      <c r="Q1840" s="75"/>
      <c r="R1840" s="75"/>
      <c r="S1840" s="75"/>
      <c r="T1840" s="75"/>
      <c r="U1840" s="75"/>
    </row>
    <row r="1841" spans="1:21">
      <c r="A1841" s="75"/>
      <c r="B1841" s="81" t="str">
        <f t="shared" si="14"/>
        <v>월</v>
      </c>
      <c r="C1841" s="81" t="str">
        <f t="shared" si="15"/>
        <v>26년 6월 2주차</v>
      </c>
      <c r="D1841" s="82">
        <v>46183</v>
      </c>
      <c r="E1841" s="76" t="s">
        <v>58</v>
      </c>
      <c r="F1841" s="83" t="s">
        <v>2</v>
      </c>
      <c r="G1841" s="75" t="s">
        <v>173</v>
      </c>
      <c r="H1841" s="76">
        <v>0</v>
      </c>
      <c r="I1841" s="84">
        <v>2</v>
      </c>
      <c r="J1841" s="85">
        <v>218000</v>
      </c>
      <c r="K1841" s="75"/>
      <c r="L1841" s="75"/>
      <c r="M1841" s="75"/>
      <c r="N1841" s="75"/>
      <c r="O1841" s="75"/>
      <c r="P1841" s="75"/>
      <c r="Q1841" s="75"/>
      <c r="R1841" s="75"/>
      <c r="S1841" s="75"/>
      <c r="T1841" s="75"/>
      <c r="U1841" s="75"/>
    </row>
    <row r="1842" spans="1:21">
      <c r="A1842" s="75"/>
      <c r="B1842" s="81" t="str">
        <f t="shared" si="14"/>
        <v>월</v>
      </c>
      <c r="C1842" s="81" t="str">
        <f t="shared" si="15"/>
        <v>26년 6월 2주차</v>
      </c>
      <c r="D1842" s="82">
        <v>46183</v>
      </c>
      <c r="E1842" s="76" t="s">
        <v>58</v>
      </c>
      <c r="F1842" s="83" t="s">
        <v>2</v>
      </c>
      <c r="G1842" s="75" t="s">
        <v>219</v>
      </c>
      <c r="H1842" s="76">
        <v>0</v>
      </c>
      <c r="I1842" s="84">
        <v>4</v>
      </c>
      <c r="J1842" s="85">
        <v>156000</v>
      </c>
      <c r="K1842" s="75"/>
      <c r="L1842" s="75"/>
      <c r="M1842" s="75"/>
      <c r="N1842" s="75"/>
      <c r="O1842" s="75"/>
      <c r="P1842" s="75"/>
      <c r="Q1842" s="75"/>
      <c r="R1842" s="75"/>
      <c r="S1842" s="75"/>
      <c r="T1842" s="75"/>
      <c r="U1842" s="75"/>
    </row>
    <row r="1843" spans="1:21">
      <c r="A1843" s="75"/>
      <c r="B1843" s="81" t="str">
        <f t="shared" si="14"/>
        <v>월</v>
      </c>
      <c r="C1843" s="81" t="str">
        <f t="shared" si="15"/>
        <v>26년 6월 2주차</v>
      </c>
      <c r="D1843" s="82">
        <v>46183</v>
      </c>
      <c r="E1843" s="76" t="s">
        <v>58</v>
      </c>
      <c r="F1843" s="83" t="s">
        <v>2</v>
      </c>
      <c r="G1843" s="75" t="s">
        <v>257</v>
      </c>
      <c r="H1843" s="76">
        <v>1</v>
      </c>
      <c r="I1843" s="84">
        <v>2</v>
      </c>
      <c r="J1843" s="85">
        <v>278000</v>
      </c>
      <c r="K1843" s="75"/>
      <c r="L1843" s="75"/>
      <c r="M1843" s="75"/>
      <c r="N1843" s="75"/>
      <c r="O1843" s="75"/>
      <c r="P1843" s="75"/>
      <c r="Q1843" s="75"/>
      <c r="R1843" s="75"/>
      <c r="S1843" s="75"/>
      <c r="T1843" s="75"/>
      <c r="U1843" s="75"/>
    </row>
    <row r="1844" spans="1:21">
      <c r="A1844" s="75"/>
      <c r="B1844" s="81" t="str">
        <f t="shared" si="14"/>
        <v>월</v>
      </c>
      <c r="C1844" s="81" t="str">
        <f t="shared" si="15"/>
        <v>26년 6월 2주차</v>
      </c>
      <c r="D1844" s="82">
        <v>46183</v>
      </c>
      <c r="E1844" s="76" t="s">
        <v>58</v>
      </c>
      <c r="F1844" s="83" t="s">
        <v>2</v>
      </c>
      <c r="G1844" s="75" t="s">
        <v>214</v>
      </c>
      <c r="H1844" s="76">
        <v>7</v>
      </c>
      <c r="I1844" s="84">
        <v>0</v>
      </c>
      <c r="J1844" s="85">
        <v>0</v>
      </c>
      <c r="K1844" s="75"/>
      <c r="L1844" s="75"/>
      <c r="M1844" s="75"/>
      <c r="N1844" s="75"/>
      <c r="O1844" s="75"/>
      <c r="P1844" s="75"/>
      <c r="Q1844" s="75"/>
      <c r="R1844" s="75"/>
      <c r="S1844" s="75"/>
      <c r="T1844" s="75"/>
      <c r="U1844" s="75"/>
    </row>
    <row r="1845" spans="1:21">
      <c r="A1845" s="75"/>
      <c r="B1845" s="81" t="str">
        <f t="shared" si="14"/>
        <v>월</v>
      </c>
      <c r="C1845" s="81" t="str">
        <f t="shared" si="15"/>
        <v>26년 6월 2주차</v>
      </c>
      <c r="D1845" s="82">
        <v>46183</v>
      </c>
      <c r="E1845" s="76" t="s">
        <v>58</v>
      </c>
      <c r="F1845" s="83" t="s">
        <v>2</v>
      </c>
      <c r="G1845" s="75" t="s">
        <v>212</v>
      </c>
      <c r="H1845" s="76">
        <v>2</v>
      </c>
      <c r="I1845" s="84">
        <v>0</v>
      </c>
      <c r="J1845" s="85">
        <v>0</v>
      </c>
      <c r="K1845" s="75"/>
      <c r="L1845" s="75"/>
      <c r="M1845" s="75"/>
      <c r="N1845" s="75"/>
      <c r="O1845" s="75"/>
      <c r="P1845" s="75"/>
      <c r="Q1845" s="75"/>
      <c r="R1845" s="75"/>
      <c r="S1845" s="75"/>
      <c r="T1845" s="75"/>
      <c r="U1845" s="75"/>
    </row>
    <row r="1846" spans="1:21">
      <c r="A1846" s="75"/>
      <c r="B1846" s="81" t="str">
        <f t="shared" si="14"/>
        <v>월</v>
      </c>
      <c r="C1846" s="81" t="str">
        <f t="shared" si="15"/>
        <v>26년 6월 2주차</v>
      </c>
      <c r="D1846" s="82">
        <v>46183</v>
      </c>
      <c r="E1846" s="76" t="s">
        <v>58</v>
      </c>
      <c r="F1846" s="83" t="s">
        <v>2</v>
      </c>
      <c r="G1846" s="75" t="s">
        <v>143</v>
      </c>
      <c r="H1846" s="76">
        <v>5</v>
      </c>
      <c r="I1846" s="84">
        <v>0</v>
      </c>
      <c r="J1846" s="85">
        <v>0</v>
      </c>
      <c r="K1846" s="75"/>
      <c r="L1846" s="75"/>
      <c r="M1846" s="75"/>
      <c r="N1846" s="75"/>
      <c r="O1846" s="75"/>
      <c r="P1846" s="75"/>
      <c r="Q1846" s="75"/>
      <c r="R1846" s="75"/>
      <c r="S1846" s="75"/>
      <c r="T1846" s="75"/>
      <c r="U1846" s="75"/>
    </row>
    <row r="1847" spans="1:21">
      <c r="A1847" s="75"/>
      <c r="B1847" s="81" t="str">
        <f t="shared" si="14"/>
        <v>월</v>
      </c>
      <c r="C1847" s="81" t="str">
        <f t="shared" si="15"/>
        <v>26년 6월 2주차</v>
      </c>
      <c r="D1847" s="82">
        <v>46183</v>
      </c>
      <c r="E1847" s="76" t="s">
        <v>58</v>
      </c>
      <c r="F1847" s="83" t="s">
        <v>2</v>
      </c>
      <c r="G1847" s="75" t="s">
        <v>107</v>
      </c>
      <c r="H1847" s="76">
        <v>1</v>
      </c>
      <c r="I1847" s="84">
        <v>0</v>
      </c>
      <c r="J1847" s="85">
        <v>0</v>
      </c>
      <c r="K1847" s="75"/>
      <c r="L1847" s="75"/>
      <c r="M1847" s="75"/>
      <c r="N1847" s="75"/>
      <c r="O1847" s="75"/>
      <c r="P1847" s="75"/>
      <c r="Q1847" s="75"/>
      <c r="R1847" s="75"/>
      <c r="S1847" s="75"/>
      <c r="T1847" s="75"/>
      <c r="U1847" s="75"/>
    </row>
    <row r="1848" spans="1:21">
      <c r="A1848" s="75"/>
      <c r="B1848" s="81" t="str">
        <f t="shared" si="14"/>
        <v>월</v>
      </c>
      <c r="C1848" s="81" t="str">
        <f t="shared" si="15"/>
        <v>26년 6월 2주차</v>
      </c>
      <c r="D1848" s="82">
        <v>46183</v>
      </c>
      <c r="E1848" s="76" t="s">
        <v>58</v>
      </c>
      <c r="F1848" s="83" t="s">
        <v>2</v>
      </c>
      <c r="G1848" s="75" t="s">
        <v>177</v>
      </c>
      <c r="H1848" s="76">
        <v>1</v>
      </c>
      <c r="I1848" s="84">
        <v>0</v>
      </c>
      <c r="J1848" s="85">
        <v>0</v>
      </c>
      <c r="K1848" s="75"/>
      <c r="L1848" s="75"/>
      <c r="M1848" s="75"/>
      <c r="N1848" s="75"/>
      <c r="O1848" s="75"/>
      <c r="P1848" s="75"/>
      <c r="Q1848" s="75"/>
      <c r="R1848" s="75"/>
      <c r="S1848" s="75"/>
      <c r="T1848" s="75"/>
      <c r="U1848" s="75"/>
    </row>
    <row r="1849" spans="1:21">
      <c r="A1849" s="75"/>
      <c r="B1849" s="81" t="str">
        <f t="shared" si="14"/>
        <v>월</v>
      </c>
      <c r="C1849" s="81" t="str">
        <f t="shared" si="15"/>
        <v>26년 6월 2주차</v>
      </c>
      <c r="D1849" s="82">
        <v>46183</v>
      </c>
      <c r="E1849" s="76" t="s">
        <v>58</v>
      </c>
      <c r="F1849" s="83" t="s">
        <v>2</v>
      </c>
      <c r="G1849" s="75" t="s">
        <v>101</v>
      </c>
      <c r="H1849" s="76">
        <v>6</v>
      </c>
      <c r="I1849" s="84">
        <v>0</v>
      </c>
      <c r="J1849" s="85">
        <v>0</v>
      </c>
      <c r="K1849" s="75"/>
      <c r="L1849" s="75"/>
      <c r="M1849" s="75"/>
      <c r="N1849" s="75"/>
      <c r="O1849" s="75"/>
      <c r="P1849" s="75"/>
      <c r="Q1849" s="75"/>
      <c r="R1849" s="75"/>
      <c r="S1849" s="75"/>
      <c r="T1849" s="75"/>
      <c r="U1849" s="75"/>
    </row>
    <row r="1850" spans="1:21">
      <c r="A1850" s="75"/>
      <c r="B1850" s="81" t="str">
        <f t="shared" si="14"/>
        <v>월</v>
      </c>
      <c r="C1850" s="81" t="str">
        <f t="shared" si="15"/>
        <v>26년 6월 2주차</v>
      </c>
      <c r="D1850" s="82">
        <v>46183</v>
      </c>
      <c r="E1850" s="76" t="s">
        <v>58</v>
      </c>
      <c r="F1850" s="83" t="s">
        <v>2</v>
      </c>
      <c r="G1850" s="75" t="s">
        <v>166</v>
      </c>
      <c r="H1850" s="76">
        <v>5</v>
      </c>
      <c r="I1850" s="84">
        <v>0</v>
      </c>
      <c r="J1850" s="85">
        <v>0</v>
      </c>
      <c r="K1850" s="75"/>
      <c r="L1850" s="75"/>
      <c r="M1850" s="75"/>
      <c r="N1850" s="75"/>
      <c r="O1850" s="75"/>
      <c r="P1850" s="75"/>
      <c r="Q1850" s="75"/>
      <c r="R1850" s="75"/>
      <c r="S1850" s="75"/>
      <c r="T1850" s="75"/>
      <c r="U1850" s="75"/>
    </row>
    <row r="1851" spans="1:21">
      <c r="A1851" s="75"/>
      <c r="B1851" s="81" t="str">
        <f t="shared" si="14"/>
        <v>월</v>
      </c>
      <c r="C1851" s="81" t="str">
        <f t="shared" si="15"/>
        <v>26년 6월 2주차</v>
      </c>
      <c r="D1851" s="82">
        <v>46183</v>
      </c>
      <c r="E1851" s="76" t="s">
        <v>58</v>
      </c>
      <c r="F1851" s="83" t="s">
        <v>2</v>
      </c>
      <c r="G1851" s="75" t="s">
        <v>179</v>
      </c>
      <c r="H1851" s="76">
        <v>1</v>
      </c>
      <c r="I1851" s="84">
        <v>0</v>
      </c>
      <c r="J1851" s="85">
        <v>0</v>
      </c>
      <c r="K1851" s="75"/>
      <c r="L1851" s="75"/>
      <c r="M1851" s="75"/>
      <c r="N1851" s="75"/>
      <c r="O1851" s="75"/>
      <c r="P1851" s="75"/>
      <c r="Q1851" s="75"/>
      <c r="R1851" s="75"/>
      <c r="S1851" s="75"/>
      <c r="T1851" s="75"/>
      <c r="U1851" s="75"/>
    </row>
    <row r="1852" spans="1:21">
      <c r="A1852" s="75"/>
      <c r="B1852" s="81" t="str">
        <f t="shared" si="14"/>
        <v>월</v>
      </c>
      <c r="C1852" s="81" t="str">
        <f t="shared" si="15"/>
        <v>26년 6월 2주차</v>
      </c>
      <c r="D1852" s="82">
        <v>46183</v>
      </c>
      <c r="E1852" s="76" t="s">
        <v>58</v>
      </c>
      <c r="F1852" s="83" t="s">
        <v>2</v>
      </c>
      <c r="G1852" s="75" t="s">
        <v>145</v>
      </c>
      <c r="H1852" s="76">
        <v>4</v>
      </c>
      <c r="I1852" s="84">
        <v>0</v>
      </c>
      <c r="J1852" s="85">
        <v>0</v>
      </c>
      <c r="K1852" s="75"/>
      <c r="L1852" s="75"/>
      <c r="M1852" s="75"/>
      <c r="N1852" s="75"/>
      <c r="O1852" s="75"/>
      <c r="P1852" s="75"/>
      <c r="Q1852" s="75"/>
      <c r="R1852" s="75"/>
      <c r="S1852" s="75"/>
      <c r="T1852" s="75"/>
      <c r="U1852" s="75"/>
    </row>
    <row r="1853" spans="1:21">
      <c r="A1853" s="75"/>
      <c r="B1853" s="81" t="str">
        <f t="shared" si="14"/>
        <v>월</v>
      </c>
      <c r="C1853" s="81" t="str">
        <f t="shared" si="15"/>
        <v>26년 6월 2주차</v>
      </c>
      <c r="D1853" s="82">
        <v>46184</v>
      </c>
      <c r="E1853" s="76" t="s">
        <v>58</v>
      </c>
      <c r="F1853" s="83" t="s">
        <v>2</v>
      </c>
      <c r="G1853" s="75" t="s">
        <v>90</v>
      </c>
      <c r="H1853" s="76">
        <v>0</v>
      </c>
      <c r="I1853" s="84">
        <v>1</v>
      </c>
      <c r="J1853" s="85">
        <v>98100</v>
      </c>
      <c r="K1853" s="75"/>
      <c r="L1853" s="75"/>
      <c r="M1853" s="75"/>
      <c r="N1853" s="75"/>
      <c r="O1853" s="75"/>
      <c r="P1853" s="75"/>
      <c r="Q1853" s="75"/>
      <c r="R1853" s="75"/>
      <c r="S1853" s="75"/>
      <c r="T1853" s="75"/>
      <c r="U1853" s="75"/>
    </row>
    <row r="1854" spans="1:21">
      <c r="A1854" s="75"/>
      <c r="B1854" s="81" t="str">
        <f t="shared" si="14"/>
        <v>월</v>
      </c>
      <c r="C1854" s="81" t="str">
        <f t="shared" si="15"/>
        <v>26년 6월 2주차</v>
      </c>
      <c r="D1854" s="82">
        <v>46184</v>
      </c>
      <c r="E1854" s="76" t="s">
        <v>58</v>
      </c>
      <c r="F1854" s="83" t="s">
        <v>2</v>
      </c>
      <c r="G1854" s="75" t="s">
        <v>211</v>
      </c>
      <c r="H1854" s="76">
        <v>4</v>
      </c>
      <c r="I1854" s="84">
        <v>0</v>
      </c>
      <c r="J1854" s="85">
        <v>0</v>
      </c>
      <c r="K1854" s="75"/>
      <c r="L1854" s="75"/>
      <c r="M1854" s="75"/>
      <c r="N1854" s="75"/>
      <c r="O1854" s="75"/>
      <c r="P1854" s="75"/>
      <c r="Q1854" s="75"/>
      <c r="R1854" s="75"/>
      <c r="S1854" s="75"/>
      <c r="T1854" s="75"/>
      <c r="U1854" s="75"/>
    </row>
    <row r="1855" spans="1:21">
      <c r="A1855" s="75"/>
      <c r="B1855" s="81" t="str">
        <f t="shared" si="14"/>
        <v>월</v>
      </c>
      <c r="C1855" s="81" t="str">
        <f t="shared" si="15"/>
        <v>26년 6월 2주차</v>
      </c>
      <c r="D1855" s="82">
        <v>46184</v>
      </c>
      <c r="E1855" s="76" t="s">
        <v>58</v>
      </c>
      <c r="F1855" s="83" t="s">
        <v>2</v>
      </c>
      <c r="G1855" s="75" t="s">
        <v>204</v>
      </c>
      <c r="H1855" s="76">
        <v>1</v>
      </c>
      <c r="I1855" s="84">
        <v>0</v>
      </c>
      <c r="J1855" s="85">
        <v>0</v>
      </c>
      <c r="K1855" s="75"/>
      <c r="L1855" s="75"/>
      <c r="M1855" s="75"/>
      <c r="N1855" s="75"/>
      <c r="O1855" s="75"/>
      <c r="P1855" s="75"/>
      <c r="Q1855" s="75"/>
      <c r="R1855" s="75"/>
      <c r="S1855" s="75"/>
      <c r="T1855" s="75"/>
      <c r="U1855" s="75"/>
    </row>
    <row r="1856" spans="1:21">
      <c r="A1856" s="75"/>
      <c r="B1856" s="81" t="str">
        <f t="shared" si="14"/>
        <v>월</v>
      </c>
      <c r="C1856" s="81" t="str">
        <f t="shared" si="15"/>
        <v>26년 6월 2주차</v>
      </c>
      <c r="D1856" s="82">
        <v>46184</v>
      </c>
      <c r="E1856" s="76" t="s">
        <v>58</v>
      </c>
      <c r="F1856" s="83" t="s">
        <v>2</v>
      </c>
      <c r="G1856" s="75" t="s">
        <v>118</v>
      </c>
      <c r="H1856" s="76">
        <v>1</v>
      </c>
      <c r="I1856" s="84">
        <v>0</v>
      </c>
      <c r="J1856" s="85">
        <v>0</v>
      </c>
      <c r="K1856" s="75"/>
      <c r="L1856" s="75"/>
      <c r="M1856" s="75"/>
      <c r="N1856" s="75"/>
      <c r="O1856" s="75"/>
      <c r="P1856" s="75"/>
      <c r="Q1856" s="75"/>
      <c r="R1856" s="75"/>
      <c r="S1856" s="75"/>
      <c r="T1856" s="75"/>
      <c r="U1856" s="75"/>
    </row>
    <row r="1857" spans="1:21">
      <c r="A1857" s="75"/>
      <c r="B1857" s="81" t="str">
        <f t="shared" si="14"/>
        <v>월</v>
      </c>
      <c r="C1857" s="81" t="str">
        <f t="shared" si="15"/>
        <v>26년 6월 2주차</v>
      </c>
      <c r="D1857" s="82">
        <v>46184</v>
      </c>
      <c r="E1857" s="76" t="s">
        <v>58</v>
      </c>
      <c r="F1857" s="83" t="s">
        <v>2</v>
      </c>
      <c r="G1857" s="75" t="s">
        <v>224</v>
      </c>
      <c r="H1857" s="76">
        <v>1</v>
      </c>
      <c r="I1857" s="84">
        <v>2</v>
      </c>
      <c r="J1857" s="85">
        <v>178000</v>
      </c>
      <c r="K1857" s="75"/>
      <c r="L1857" s="75"/>
      <c r="M1857" s="75"/>
      <c r="N1857" s="75"/>
      <c r="O1857" s="75"/>
      <c r="P1857" s="75"/>
      <c r="Q1857" s="75"/>
      <c r="R1857" s="75"/>
      <c r="S1857" s="75"/>
      <c r="T1857" s="75"/>
      <c r="U1857" s="75"/>
    </row>
    <row r="1858" spans="1:21">
      <c r="A1858" s="75"/>
      <c r="B1858" s="81" t="str">
        <f t="shared" si="14"/>
        <v>월</v>
      </c>
      <c r="C1858" s="81" t="str">
        <f t="shared" si="15"/>
        <v>26년 6월 2주차</v>
      </c>
      <c r="D1858" s="82">
        <v>46184</v>
      </c>
      <c r="E1858" s="76" t="s">
        <v>58</v>
      </c>
      <c r="F1858" s="83" t="s">
        <v>2</v>
      </c>
      <c r="G1858" s="75" t="s">
        <v>89</v>
      </c>
      <c r="H1858" s="76">
        <v>9</v>
      </c>
      <c r="I1858" s="84">
        <v>0</v>
      </c>
      <c r="J1858" s="85">
        <v>0</v>
      </c>
      <c r="K1858" s="75"/>
      <c r="L1858" s="75"/>
      <c r="M1858" s="75"/>
      <c r="N1858" s="75"/>
      <c r="O1858" s="75"/>
      <c r="P1858" s="75"/>
      <c r="Q1858" s="75"/>
      <c r="R1858" s="75"/>
      <c r="S1858" s="75"/>
      <c r="T1858" s="75"/>
      <c r="U1858" s="75"/>
    </row>
    <row r="1859" spans="1:21">
      <c r="A1859" s="75"/>
      <c r="B1859" s="81" t="str">
        <f t="shared" si="14"/>
        <v>월</v>
      </c>
      <c r="C1859" s="81" t="str">
        <f t="shared" si="15"/>
        <v>26년 6월 2주차</v>
      </c>
      <c r="D1859" s="82">
        <v>46184</v>
      </c>
      <c r="E1859" s="76" t="s">
        <v>58</v>
      </c>
      <c r="F1859" s="83" t="s">
        <v>2</v>
      </c>
      <c r="G1859" s="75" t="s">
        <v>222</v>
      </c>
      <c r="H1859" s="76">
        <v>6</v>
      </c>
      <c r="I1859" s="84">
        <v>0</v>
      </c>
      <c r="J1859" s="85">
        <v>0</v>
      </c>
      <c r="K1859" s="75"/>
      <c r="L1859" s="75"/>
      <c r="M1859" s="75"/>
      <c r="N1859" s="75"/>
      <c r="O1859" s="75"/>
      <c r="P1859" s="75"/>
      <c r="Q1859" s="75"/>
      <c r="R1859" s="75"/>
      <c r="S1859" s="75"/>
      <c r="T1859" s="75"/>
      <c r="U1859" s="75"/>
    </row>
    <row r="1860" spans="1:21">
      <c r="A1860" s="75"/>
      <c r="B1860" s="81" t="str">
        <f t="shared" si="14"/>
        <v>월</v>
      </c>
      <c r="C1860" s="81" t="str">
        <f t="shared" si="15"/>
        <v>26년 6월 2주차</v>
      </c>
      <c r="D1860" s="82">
        <v>46184</v>
      </c>
      <c r="E1860" s="76" t="s">
        <v>58</v>
      </c>
      <c r="F1860" s="83" t="s">
        <v>2</v>
      </c>
      <c r="G1860" s="75" t="s">
        <v>162</v>
      </c>
      <c r="H1860" s="76">
        <v>1</v>
      </c>
      <c r="I1860" s="84">
        <v>2</v>
      </c>
      <c r="J1860" s="85">
        <v>78000</v>
      </c>
      <c r="K1860" s="75"/>
      <c r="L1860" s="75"/>
      <c r="M1860" s="75"/>
      <c r="N1860" s="75"/>
      <c r="O1860" s="75"/>
      <c r="P1860" s="75"/>
      <c r="Q1860" s="75"/>
      <c r="R1860" s="75"/>
      <c r="S1860" s="75"/>
      <c r="T1860" s="75"/>
      <c r="U1860" s="75"/>
    </row>
    <row r="1861" spans="1:21">
      <c r="A1861" s="75"/>
      <c r="B1861" s="81" t="str">
        <f t="shared" si="14"/>
        <v>월</v>
      </c>
      <c r="C1861" s="81" t="str">
        <f t="shared" si="15"/>
        <v>26년 6월 2주차</v>
      </c>
      <c r="D1861" s="82">
        <v>46184</v>
      </c>
      <c r="E1861" s="76" t="s">
        <v>58</v>
      </c>
      <c r="F1861" s="83" t="s">
        <v>2</v>
      </c>
      <c r="G1861" s="75" t="s">
        <v>214</v>
      </c>
      <c r="H1861" s="76">
        <v>18</v>
      </c>
      <c r="I1861" s="84">
        <v>0</v>
      </c>
      <c r="J1861" s="85">
        <v>0</v>
      </c>
      <c r="K1861" s="75"/>
      <c r="L1861" s="75"/>
      <c r="M1861" s="75"/>
      <c r="N1861" s="75"/>
      <c r="O1861" s="75"/>
      <c r="P1861" s="75"/>
      <c r="Q1861" s="75"/>
      <c r="R1861" s="75"/>
      <c r="S1861" s="75"/>
      <c r="T1861" s="75"/>
      <c r="U1861" s="75"/>
    </row>
    <row r="1862" spans="1:21">
      <c r="A1862" s="75"/>
      <c r="B1862" s="81" t="str">
        <f t="shared" si="14"/>
        <v>월</v>
      </c>
      <c r="C1862" s="81" t="str">
        <f t="shared" si="15"/>
        <v>26년 6월 2주차</v>
      </c>
      <c r="D1862" s="82">
        <v>46184</v>
      </c>
      <c r="E1862" s="76" t="s">
        <v>58</v>
      </c>
      <c r="F1862" s="83" t="s">
        <v>2</v>
      </c>
      <c r="G1862" s="75" t="s">
        <v>169</v>
      </c>
      <c r="H1862" s="76">
        <v>1</v>
      </c>
      <c r="I1862" s="84">
        <v>0</v>
      </c>
      <c r="J1862" s="85">
        <v>0</v>
      </c>
      <c r="K1862" s="75"/>
      <c r="L1862" s="75"/>
      <c r="M1862" s="75"/>
      <c r="N1862" s="75"/>
      <c r="O1862" s="75"/>
      <c r="P1862" s="75"/>
      <c r="Q1862" s="75"/>
      <c r="R1862" s="75"/>
      <c r="S1862" s="75"/>
      <c r="T1862" s="75"/>
      <c r="U1862" s="75"/>
    </row>
    <row r="1863" spans="1:21">
      <c r="A1863" s="75"/>
      <c r="B1863" s="81" t="str">
        <f t="shared" si="14"/>
        <v>월</v>
      </c>
      <c r="C1863" s="81" t="str">
        <f t="shared" si="15"/>
        <v>26년 6월 2주차</v>
      </c>
      <c r="D1863" s="82">
        <v>46184</v>
      </c>
      <c r="E1863" s="76" t="s">
        <v>58</v>
      </c>
      <c r="F1863" s="83" t="s">
        <v>2</v>
      </c>
      <c r="G1863" s="75" t="s">
        <v>142</v>
      </c>
      <c r="H1863" s="76">
        <v>1</v>
      </c>
      <c r="I1863" s="84">
        <v>0</v>
      </c>
      <c r="J1863" s="85">
        <v>0</v>
      </c>
      <c r="K1863" s="75"/>
      <c r="L1863" s="75"/>
      <c r="M1863" s="75"/>
      <c r="N1863" s="75"/>
      <c r="O1863" s="75"/>
      <c r="P1863" s="75"/>
      <c r="Q1863" s="75"/>
      <c r="R1863" s="75"/>
      <c r="S1863" s="75"/>
      <c r="T1863" s="75"/>
      <c r="U1863" s="75"/>
    </row>
    <row r="1864" spans="1:21">
      <c r="A1864" s="75"/>
      <c r="B1864" s="81" t="str">
        <f t="shared" si="14"/>
        <v>월</v>
      </c>
      <c r="C1864" s="81" t="str">
        <f t="shared" si="15"/>
        <v>26년 6월 2주차</v>
      </c>
      <c r="D1864" s="82">
        <v>46184</v>
      </c>
      <c r="E1864" s="76" t="s">
        <v>58</v>
      </c>
      <c r="F1864" s="83" t="s">
        <v>2</v>
      </c>
      <c r="G1864" s="75" t="s">
        <v>111</v>
      </c>
      <c r="H1864" s="76">
        <v>1</v>
      </c>
      <c r="I1864" s="84">
        <v>0</v>
      </c>
      <c r="J1864" s="85">
        <v>0</v>
      </c>
      <c r="K1864" s="75"/>
      <c r="L1864" s="75"/>
      <c r="M1864" s="75"/>
      <c r="N1864" s="75"/>
      <c r="O1864" s="75"/>
      <c r="P1864" s="75"/>
      <c r="Q1864" s="75"/>
      <c r="R1864" s="75"/>
      <c r="S1864" s="75"/>
      <c r="T1864" s="75"/>
      <c r="U1864" s="75"/>
    </row>
    <row r="1865" spans="1:21">
      <c r="A1865" s="75"/>
      <c r="B1865" s="81" t="str">
        <f t="shared" si="14"/>
        <v>월</v>
      </c>
      <c r="C1865" s="81" t="str">
        <f t="shared" si="15"/>
        <v>26년 6월 2주차</v>
      </c>
      <c r="D1865" s="82">
        <v>46184</v>
      </c>
      <c r="E1865" s="76" t="s">
        <v>58</v>
      </c>
      <c r="F1865" s="83" t="s">
        <v>2</v>
      </c>
      <c r="G1865" s="75" t="s">
        <v>191</v>
      </c>
      <c r="H1865" s="76">
        <v>5</v>
      </c>
      <c r="I1865" s="84">
        <v>0</v>
      </c>
      <c r="J1865" s="85">
        <v>0</v>
      </c>
      <c r="K1865" s="75"/>
      <c r="L1865" s="75"/>
      <c r="M1865" s="75"/>
      <c r="N1865" s="75"/>
      <c r="O1865" s="75"/>
      <c r="P1865" s="75"/>
      <c r="Q1865" s="75"/>
      <c r="R1865" s="75"/>
      <c r="S1865" s="75"/>
      <c r="T1865" s="75"/>
      <c r="U1865" s="75"/>
    </row>
    <row r="1866" spans="1:21">
      <c r="A1866" s="75"/>
      <c r="B1866" s="81" t="str">
        <f t="shared" si="14"/>
        <v>월</v>
      </c>
      <c r="C1866" s="81" t="str">
        <f t="shared" si="15"/>
        <v>26년 6월 2주차</v>
      </c>
      <c r="D1866" s="82">
        <v>46184</v>
      </c>
      <c r="E1866" s="76" t="s">
        <v>58</v>
      </c>
      <c r="F1866" s="83" t="s">
        <v>2</v>
      </c>
      <c r="G1866" s="75" t="s">
        <v>241</v>
      </c>
      <c r="H1866" s="76">
        <v>1</v>
      </c>
      <c r="I1866" s="84">
        <v>0</v>
      </c>
      <c r="J1866" s="85">
        <v>0</v>
      </c>
      <c r="K1866" s="75"/>
      <c r="L1866" s="75"/>
      <c r="M1866" s="75"/>
      <c r="N1866" s="75"/>
      <c r="O1866" s="75"/>
      <c r="P1866" s="75"/>
      <c r="Q1866" s="75"/>
      <c r="R1866" s="75"/>
      <c r="S1866" s="75"/>
      <c r="T1866" s="75"/>
      <c r="U1866" s="75"/>
    </row>
    <row r="1867" spans="1:21">
      <c r="A1867" s="75"/>
      <c r="B1867" s="81" t="str">
        <f t="shared" si="14"/>
        <v>월</v>
      </c>
      <c r="C1867" s="81" t="str">
        <f t="shared" si="15"/>
        <v>26년 6월 2주차</v>
      </c>
      <c r="D1867" s="82">
        <v>46184</v>
      </c>
      <c r="E1867" s="76" t="s">
        <v>58</v>
      </c>
      <c r="F1867" s="83" t="s">
        <v>2</v>
      </c>
      <c r="G1867" s="75" t="s">
        <v>270</v>
      </c>
      <c r="H1867" s="76">
        <v>1</v>
      </c>
      <c r="I1867" s="84">
        <v>0</v>
      </c>
      <c r="J1867" s="85">
        <v>0</v>
      </c>
      <c r="K1867" s="75"/>
      <c r="L1867" s="75"/>
      <c r="M1867" s="75"/>
      <c r="N1867" s="75"/>
      <c r="O1867" s="75"/>
      <c r="P1867" s="75"/>
      <c r="Q1867" s="75"/>
      <c r="R1867" s="75"/>
      <c r="S1867" s="75"/>
      <c r="T1867" s="75"/>
      <c r="U1867" s="75"/>
    </row>
    <row r="1868" spans="1:21">
      <c r="A1868" s="75"/>
      <c r="B1868" s="81" t="str">
        <f t="shared" si="14"/>
        <v>월</v>
      </c>
      <c r="C1868" s="81" t="str">
        <f t="shared" si="15"/>
        <v>26년 6월 2주차</v>
      </c>
      <c r="D1868" s="82">
        <v>46184</v>
      </c>
      <c r="E1868" s="76" t="s">
        <v>58</v>
      </c>
      <c r="F1868" s="83" t="s">
        <v>2</v>
      </c>
      <c r="G1868" s="75" t="s">
        <v>257</v>
      </c>
      <c r="H1868" s="76">
        <v>7</v>
      </c>
      <c r="I1868" s="84">
        <v>1</v>
      </c>
      <c r="J1868" s="85">
        <v>139000</v>
      </c>
      <c r="K1868" s="75"/>
      <c r="L1868" s="75"/>
      <c r="M1868" s="75"/>
      <c r="N1868" s="75"/>
      <c r="O1868" s="75"/>
      <c r="P1868" s="75"/>
      <c r="Q1868" s="75"/>
      <c r="R1868" s="75"/>
      <c r="S1868" s="75"/>
      <c r="T1868" s="75"/>
      <c r="U1868" s="75"/>
    </row>
    <row r="1869" spans="1:21">
      <c r="A1869" s="75"/>
      <c r="B1869" s="81" t="str">
        <f t="shared" si="14"/>
        <v>월</v>
      </c>
      <c r="C1869" s="81" t="str">
        <f t="shared" si="15"/>
        <v>26년 6월 2주차</v>
      </c>
      <c r="D1869" s="82">
        <v>46184</v>
      </c>
      <c r="E1869" s="76" t="s">
        <v>58</v>
      </c>
      <c r="F1869" s="83" t="s">
        <v>2</v>
      </c>
      <c r="G1869" s="75" t="s">
        <v>143</v>
      </c>
      <c r="H1869" s="76">
        <v>0</v>
      </c>
      <c r="I1869" s="84">
        <v>3</v>
      </c>
      <c r="J1869" s="85">
        <v>117000</v>
      </c>
      <c r="K1869" s="75"/>
      <c r="L1869" s="75"/>
      <c r="M1869" s="75"/>
      <c r="N1869" s="75"/>
      <c r="O1869" s="75"/>
      <c r="P1869" s="75"/>
      <c r="Q1869" s="75"/>
      <c r="R1869" s="75"/>
      <c r="S1869" s="75"/>
      <c r="T1869" s="75"/>
      <c r="U1869" s="75"/>
    </row>
    <row r="1870" spans="1:21">
      <c r="A1870" s="75"/>
      <c r="B1870" s="81" t="str">
        <f t="shared" si="14"/>
        <v>월</v>
      </c>
      <c r="C1870" s="81" t="str">
        <f t="shared" si="15"/>
        <v>26년 6월 2주차</v>
      </c>
      <c r="D1870" s="82">
        <v>46184</v>
      </c>
      <c r="E1870" s="76" t="s">
        <v>58</v>
      </c>
      <c r="F1870" s="83" t="s">
        <v>2</v>
      </c>
      <c r="G1870" s="75" t="s">
        <v>88</v>
      </c>
      <c r="H1870" s="76">
        <v>1</v>
      </c>
      <c r="I1870" s="84">
        <v>1</v>
      </c>
      <c r="J1870" s="85">
        <v>86400</v>
      </c>
      <c r="K1870" s="75"/>
      <c r="L1870" s="75"/>
      <c r="M1870" s="75"/>
      <c r="N1870" s="75"/>
      <c r="O1870" s="75"/>
      <c r="P1870" s="75"/>
      <c r="Q1870" s="75"/>
      <c r="R1870" s="75"/>
      <c r="S1870" s="75"/>
      <c r="T1870" s="75"/>
      <c r="U1870" s="75"/>
    </row>
    <row r="1871" spans="1:21">
      <c r="A1871" s="75"/>
      <c r="B1871" s="81" t="str">
        <f t="shared" si="14"/>
        <v>월</v>
      </c>
      <c r="C1871" s="81" t="str">
        <f t="shared" si="15"/>
        <v>26년 6월 2주차</v>
      </c>
      <c r="D1871" s="82">
        <v>46184</v>
      </c>
      <c r="E1871" s="76" t="s">
        <v>58</v>
      </c>
      <c r="F1871" s="83" t="s">
        <v>2</v>
      </c>
      <c r="G1871" s="75" t="s">
        <v>247</v>
      </c>
      <c r="H1871" s="76">
        <v>2</v>
      </c>
      <c r="I1871" s="84">
        <v>0</v>
      </c>
      <c r="J1871" s="85">
        <v>0</v>
      </c>
      <c r="K1871" s="75"/>
      <c r="L1871" s="75"/>
      <c r="M1871" s="75"/>
      <c r="N1871" s="75"/>
      <c r="O1871" s="75"/>
      <c r="P1871" s="75"/>
      <c r="Q1871" s="75"/>
      <c r="R1871" s="75"/>
      <c r="S1871" s="75"/>
      <c r="T1871" s="75"/>
      <c r="U1871" s="75"/>
    </row>
    <row r="1872" spans="1:21">
      <c r="A1872" s="75"/>
      <c r="B1872" s="81" t="str">
        <f t="shared" si="14"/>
        <v>월</v>
      </c>
      <c r="C1872" s="81" t="str">
        <f t="shared" si="15"/>
        <v>26년 6월 2주차</v>
      </c>
      <c r="D1872" s="82">
        <v>46184</v>
      </c>
      <c r="E1872" s="76" t="s">
        <v>58</v>
      </c>
      <c r="F1872" s="83" t="s">
        <v>2</v>
      </c>
      <c r="G1872" s="75" t="s">
        <v>256</v>
      </c>
      <c r="H1872" s="76">
        <v>2</v>
      </c>
      <c r="I1872" s="84">
        <v>0</v>
      </c>
      <c r="J1872" s="85">
        <v>0</v>
      </c>
      <c r="K1872" s="75"/>
      <c r="L1872" s="75"/>
      <c r="M1872" s="75"/>
      <c r="N1872" s="75"/>
      <c r="O1872" s="75"/>
      <c r="P1872" s="75"/>
      <c r="Q1872" s="75"/>
      <c r="R1872" s="75"/>
      <c r="S1872" s="75"/>
      <c r="T1872" s="75"/>
      <c r="U1872" s="75"/>
    </row>
    <row r="1873" spans="1:21">
      <c r="A1873" s="75"/>
      <c r="B1873" s="81" t="str">
        <f t="shared" si="14"/>
        <v>월</v>
      </c>
      <c r="C1873" s="81" t="str">
        <f t="shared" si="15"/>
        <v>26년 6월 2주차</v>
      </c>
      <c r="D1873" s="82">
        <v>46184</v>
      </c>
      <c r="E1873" s="76" t="s">
        <v>58</v>
      </c>
      <c r="F1873" s="83" t="s">
        <v>2</v>
      </c>
      <c r="G1873" s="75" t="s">
        <v>200</v>
      </c>
      <c r="H1873" s="76">
        <v>3</v>
      </c>
      <c r="I1873" s="84">
        <v>0</v>
      </c>
      <c r="J1873" s="85">
        <v>0</v>
      </c>
      <c r="K1873" s="75"/>
      <c r="L1873" s="75"/>
      <c r="M1873" s="75"/>
      <c r="N1873" s="75"/>
      <c r="O1873" s="75"/>
      <c r="P1873" s="75"/>
      <c r="Q1873" s="75"/>
      <c r="R1873" s="75"/>
      <c r="S1873" s="75"/>
      <c r="T1873" s="75"/>
      <c r="U1873" s="75"/>
    </row>
    <row r="1874" spans="1:21">
      <c r="A1874" s="75"/>
      <c r="B1874" s="81" t="str">
        <f t="shared" si="14"/>
        <v>월</v>
      </c>
      <c r="C1874" s="81" t="str">
        <f t="shared" si="15"/>
        <v>26년 6월 2주차</v>
      </c>
      <c r="D1874" s="82">
        <v>46184</v>
      </c>
      <c r="E1874" s="76" t="s">
        <v>58</v>
      </c>
      <c r="F1874" s="83" t="s">
        <v>2</v>
      </c>
      <c r="G1874" s="75" t="s">
        <v>182</v>
      </c>
      <c r="H1874" s="76">
        <v>1</v>
      </c>
      <c r="I1874" s="84">
        <v>0</v>
      </c>
      <c r="J1874" s="85">
        <v>0</v>
      </c>
      <c r="K1874" s="75"/>
      <c r="L1874" s="75"/>
      <c r="M1874" s="75"/>
      <c r="N1874" s="75"/>
      <c r="O1874" s="75"/>
      <c r="P1874" s="75"/>
      <c r="Q1874" s="75"/>
      <c r="R1874" s="75"/>
      <c r="S1874" s="75"/>
      <c r="T1874" s="75"/>
      <c r="U1874" s="75"/>
    </row>
    <row r="1875" spans="1:21">
      <c r="A1875" s="75"/>
      <c r="B1875" s="81" t="str">
        <f t="shared" si="14"/>
        <v>월</v>
      </c>
      <c r="C1875" s="81" t="str">
        <f t="shared" si="15"/>
        <v>26년 6월 2주차</v>
      </c>
      <c r="D1875" s="82">
        <v>46184</v>
      </c>
      <c r="E1875" s="76" t="s">
        <v>58</v>
      </c>
      <c r="F1875" s="83" t="s">
        <v>2</v>
      </c>
      <c r="G1875" s="75" t="s">
        <v>173</v>
      </c>
      <c r="H1875" s="76">
        <v>5</v>
      </c>
      <c r="I1875" s="84">
        <v>0</v>
      </c>
      <c r="J1875" s="85">
        <v>0</v>
      </c>
      <c r="K1875" s="75"/>
      <c r="L1875" s="75"/>
      <c r="M1875" s="75"/>
      <c r="N1875" s="75"/>
      <c r="O1875" s="75"/>
      <c r="P1875" s="75"/>
      <c r="Q1875" s="75"/>
      <c r="R1875" s="75"/>
      <c r="S1875" s="75"/>
      <c r="T1875" s="75"/>
      <c r="U1875" s="75"/>
    </row>
    <row r="1876" spans="1:21">
      <c r="A1876" s="75"/>
      <c r="B1876" s="81" t="str">
        <f t="shared" si="14"/>
        <v>월</v>
      </c>
      <c r="C1876" s="81" t="str">
        <f t="shared" si="15"/>
        <v>26년 6월 2주차</v>
      </c>
      <c r="D1876" s="82">
        <v>46184</v>
      </c>
      <c r="E1876" s="76" t="s">
        <v>58</v>
      </c>
      <c r="F1876" s="83" t="s">
        <v>2</v>
      </c>
      <c r="G1876" s="75" t="s">
        <v>254</v>
      </c>
      <c r="H1876" s="76">
        <v>5</v>
      </c>
      <c r="I1876" s="84">
        <v>0</v>
      </c>
      <c r="J1876" s="85">
        <v>0</v>
      </c>
      <c r="K1876" s="75"/>
      <c r="L1876" s="75"/>
      <c r="M1876" s="75"/>
      <c r="N1876" s="75"/>
      <c r="O1876" s="75"/>
      <c r="P1876" s="75"/>
      <c r="Q1876" s="75"/>
      <c r="R1876" s="75"/>
      <c r="S1876" s="75"/>
      <c r="T1876" s="75"/>
      <c r="U1876" s="75"/>
    </row>
    <row r="1877" spans="1:21">
      <c r="A1877" s="75"/>
      <c r="B1877" s="81" t="str">
        <f t="shared" si="14"/>
        <v>월</v>
      </c>
      <c r="C1877" s="81" t="str">
        <f t="shared" si="15"/>
        <v>26년 6월 2주차</v>
      </c>
      <c r="D1877" s="82">
        <v>46184</v>
      </c>
      <c r="E1877" s="76" t="s">
        <v>58</v>
      </c>
      <c r="F1877" s="83" t="s">
        <v>2</v>
      </c>
      <c r="G1877" s="75" t="s">
        <v>109</v>
      </c>
      <c r="H1877" s="76">
        <v>4</v>
      </c>
      <c r="I1877" s="84">
        <v>0</v>
      </c>
      <c r="J1877" s="85">
        <v>0</v>
      </c>
      <c r="K1877" s="75"/>
      <c r="L1877" s="75"/>
      <c r="M1877" s="75"/>
      <c r="N1877" s="75"/>
      <c r="O1877" s="75"/>
      <c r="P1877" s="75"/>
      <c r="Q1877" s="75"/>
      <c r="R1877" s="75"/>
      <c r="S1877" s="75"/>
      <c r="T1877" s="75"/>
      <c r="U1877" s="75"/>
    </row>
    <row r="1878" spans="1:21">
      <c r="A1878" s="75"/>
      <c r="B1878" s="81" t="str">
        <f t="shared" si="14"/>
        <v>월</v>
      </c>
      <c r="C1878" s="81" t="str">
        <f t="shared" si="15"/>
        <v>26년 6월 2주차</v>
      </c>
      <c r="D1878" s="82">
        <v>46185</v>
      </c>
      <c r="E1878" s="76" t="s">
        <v>58</v>
      </c>
      <c r="F1878" s="83" t="s">
        <v>2</v>
      </c>
      <c r="G1878" s="75" t="s">
        <v>211</v>
      </c>
      <c r="H1878" s="76">
        <v>6</v>
      </c>
      <c r="I1878" s="84">
        <v>0</v>
      </c>
      <c r="J1878" s="85">
        <v>0</v>
      </c>
      <c r="K1878" s="75"/>
      <c r="L1878" s="75"/>
      <c r="M1878" s="75"/>
      <c r="N1878" s="75"/>
      <c r="O1878" s="75"/>
      <c r="P1878" s="75"/>
      <c r="Q1878" s="75"/>
      <c r="R1878" s="75"/>
      <c r="S1878" s="75"/>
      <c r="T1878" s="75"/>
      <c r="U1878" s="75"/>
    </row>
    <row r="1879" spans="1:21">
      <c r="A1879" s="75"/>
      <c r="B1879" s="81" t="str">
        <f t="shared" si="14"/>
        <v>월</v>
      </c>
      <c r="C1879" s="81" t="str">
        <f t="shared" si="15"/>
        <v>26년 6월 2주차</v>
      </c>
      <c r="D1879" s="82">
        <v>46185</v>
      </c>
      <c r="E1879" s="76" t="s">
        <v>58</v>
      </c>
      <c r="F1879" s="83" t="s">
        <v>2</v>
      </c>
      <c r="G1879" s="75" t="s">
        <v>222</v>
      </c>
      <c r="H1879" s="76">
        <v>1</v>
      </c>
      <c r="I1879" s="84">
        <v>0</v>
      </c>
      <c r="J1879" s="85">
        <v>0</v>
      </c>
      <c r="K1879" s="75"/>
      <c r="L1879" s="75"/>
      <c r="M1879" s="75"/>
      <c r="N1879" s="75"/>
      <c r="O1879" s="75"/>
      <c r="P1879" s="75"/>
      <c r="Q1879" s="75"/>
      <c r="R1879" s="75"/>
      <c r="S1879" s="75"/>
      <c r="T1879" s="75"/>
      <c r="U1879" s="75"/>
    </row>
    <row r="1880" spans="1:21">
      <c r="A1880" s="75"/>
      <c r="B1880" s="81" t="str">
        <f t="shared" si="14"/>
        <v>월</v>
      </c>
      <c r="C1880" s="81" t="str">
        <f t="shared" si="15"/>
        <v>26년 6월 2주차</v>
      </c>
      <c r="D1880" s="82">
        <v>46185</v>
      </c>
      <c r="E1880" s="76" t="s">
        <v>58</v>
      </c>
      <c r="F1880" s="83" t="s">
        <v>2</v>
      </c>
      <c r="G1880" s="75" t="s">
        <v>154</v>
      </c>
      <c r="H1880" s="76">
        <v>2</v>
      </c>
      <c r="I1880" s="84">
        <v>0</v>
      </c>
      <c r="J1880" s="85">
        <v>0</v>
      </c>
      <c r="K1880" s="75"/>
      <c r="L1880" s="75"/>
      <c r="M1880" s="75"/>
      <c r="N1880" s="75"/>
      <c r="O1880" s="75"/>
      <c r="P1880" s="75"/>
      <c r="Q1880" s="75"/>
      <c r="R1880" s="75"/>
      <c r="S1880" s="75"/>
      <c r="T1880" s="75"/>
      <c r="U1880" s="75"/>
    </row>
    <row r="1881" spans="1:21">
      <c r="A1881" s="75"/>
      <c r="B1881" s="81" t="str">
        <f t="shared" si="14"/>
        <v>월</v>
      </c>
      <c r="C1881" s="81" t="str">
        <f t="shared" si="15"/>
        <v>26년 6월 2주차</v>
      </c>
      <c r="D1881" s="82">
        <v>46185</v>
      </c>
      <c r="E1881" s="76" t="s">
        <v>58</v>
      </c>
      <c r="F1881" s="83" t="s">
        <v>2</v>
      </c>
      <c r="G1881" s="75" t="s">
        <v>98</v>
      </c>
      <c r="H1881" s="76">
        <v>5</v>
      </c>
      <c r="I1881" s="84">
        <v>0</v>
      </c>
      <c r="J1881" s="85">
        <v>0</v>
      </c>
      <c r="K1881" s="75"/>
      <c r="L1881" s="75"/>
      <c r="M1881" s="75"/>
      <c r="N1881" s="75"/>
      <c r="O1881" s="75"/>
      <c r="P1881" s="75"/>
      <c r="Q1881" s="75"/>
      <c r="R1881" s="75"/>
      <c r="S1881" s="75"/>
      <c r="T1881" s="75"/>
      <c r="U1881" s="75"/>
    </row>
    <row r="1882" spans="1:21">
      <c r="A1882" s="75"/>
      <c r="B1882" s="81" t="str">
        <f t="shared" si="14"/>
        <v>월</v>
      </c>
      <c r="C1882" s="81" t="str">
        <f t="shared" si="15"/>
        <v>26년 6월 2주차</v>
      </c>
      <c r="D1882" s="82">
        <v>46185</v>
      </c>
      <c r="E1882" s="76" t="s">
        <v>58</v>
      </c>
      <c r="F1882" s="83" t="s">
        <v>2</v>
      </c>
      <c r="G1882" s="75" t="s">
        <v>109</v>
      </c>
      <c r="H1882" s="76">
        <v>1</v>
      </c>
      <c r="I1882" s="84">
        <v>0</v>
      </c>
      <c r="J1882" s="85">
        <v>0</v>
      </c>
      <c r="K1882" s="75"/>
      <c r="L1882" s="75"/>
      <c r="M1882" s="75"/>
      <c r="N1882" s="75"/>
      <c r="O1882" s="75"/>
      <c r="P1882" s="75"/>
      <c r="Q1882" s="75"/>
      <c r="R1882" s="75"/>
      <c r="S1882" s="75"/>
      <c r="T1882" s="75"/>
      <c r="U1882" s="75"/>
    </row>
    <row r="1883" spans="1:21">
      <c r="A1883" s="75"/>
      <c r="B1883" s="81" t="str">
        <f t="shared" si="14"/>
        <v>월</v>
      </c>
      <c r="C1883" s="81" t="str">
        <f t="shared" si="15"/>
        <v>26년 6월 2주차</v>
      </c>
      <c r="D1883" s="82">
        <v>46185</v>
      </c>
      <c r="E1883" s="76" t="s">
        <v>58</v>
      </c>
      <c r="F1883" s="83" t="s">
        <v>2</v>
      </c>
      <c r="G1883" s="75" t="s">
        <v>255</v>
      </c>
      <c r="H1883" s="76">
        <v>1</v>
      </c>
      <c r="I1883" s="84">
        <v>0</v>
      </c>
      <c r="J1883" s="85">
        <v>0</v>
      </c>
      <c r="K1883" s="75"/>
      <c r="L1883" s="75"/>
      <c r="M1883" s="75"/>
      <c r="N1883" s="75"/>
      <c r="O1883" s="75"/>
      <c r="P1883" s="75"/>
      <c r="Q1883" s="75"/>
      <c r="R1883" s="75"/>
      <c r="S1883" s="75"/>
      <c r="T1883" s="75"/>
      <c r="U1883" s="75"/>
    </row>
    <row r="1884" spans="1:21">
      <c r="A1884" s="75"/>
      <c r="B1884" s="81" t="str">
        <f t="shared" si="14"/>
        <v>월</v>
      </c>
      <c r="C1884" s="81" t="str">
        <f t="shared" si="15"/>
        <v>26년 6월 2주차</v>
      </c>
      <c r="D1884" s="82">
        <v>46185</v>
      </c>
      <c r="E1884" s="76" t="s">
        <v>58</v>
      </c>
      <c r="F1884" s="83" t="s">
        <v>2</v>
      </c>
      <c r="G1884" s="75" t="s">
        <v>219</v>
      </c>
      <c r="H1884" s="76">
        <v>1</v>
      </c>
      <c r="I1884" s="84">
        <v>0</v>
      </c>
      <c r="J1884" s="85">
        <v>0</v>
      </c>
      <c r="K1884" s="75"/>
      <c r="L1884" s="75"/>
      <c r="M1884" s="75"/>
      <c r="N1884" s="75"/>
      <c r="O1884" s="75"/>
      <c r="P1884" s="75"/>
      <c r="Q1884" s="75"/>
      <c r="R1884" s="75"/>
      <c r="S1884" s="75"/>
      <c r="T1884" s="75"/>
      <c r="U1884" s="75"/>
    </row>
    <row r="1885" spans="1:21">
      <c r="A1885" s="75"/>
      <c r="B1885" s="81" t="str">
        <f t="shared" si="14"/>
        <v>월</v>
      </c>
      <c r="C1885" s="81" t="str">
        <f t="shared" si="15"/>
        <v>26년 6월 2주차</v>
      </c>
      <c r="D1885" s="82">
        <v>46185</v>
      </c>
      <c r="E1885" s="76" t="s">
        <v>58</v>
      </c>
      <c r="F1885" s="83" t="s">
        <v>2</v>
      </c>
      <c r="G1885" s="75" t="s">
        <v>248</v>
      </c>
      <c r="H1885" s="76">
        <v>1</v>
      </c>
      <c r="I1885" s="84">
        <v>0</v>
      </c>
      <c r="J1885" s="85">
        <v>0</v>
      </c>
      <c r="K1885" s="75"/>
      <c r="L1885" s="75"/>
      <c r="M1885" s="75"/>
      <c r="N1885" s="75"/>
      <c r="O1885" s="75"/>
      <c r="P1885" s="75"/>
      <c r="Q1885" s="75"/>
      <c r="R1885" s="75"/>
      <c r="S1885" s="75"/>
      <c r="T1885" s="75"/>
      <c r="U1885" s="75"/>
    </row>
    <row r="1886" spans="1:21">
      <c r="A1886" s="75"/>
      <c r="B1886" s="81" t="str">
        <f t="shared" si="14"/>
        <v>월</v>
      </c>
      <c r="C1886" s="81" t="str">
        <f t="shared" si="15"/>
        <v>26년 6월 2주차</v>
      </c>
      <c r="D1886" s="82">
        <v>46185</v>
      </c>
      <c r="E1886" s="76" t="s">
        <v>58</v>
      </c>
      <c r="F1886" s="83" t="s">
        <v>2</v>
      </c>
      <c r="G1886" s="75" t="s">
        <v>214</v>
      </c>
      <c r="H1886" s="76">
        <v>7</v>
      </c>
      <c r="I1886" s="84">
        <v>0</v>
      </c>
      <c r="J1886" s="85">
        <v>0</v>
      </c>
      <c r="K1886" s="75"/>
      <c r="L1886" s="75"/>
      <c r="M1886" s="75"/>
      <c r="N1886" s="75"/>
      <c r="O1886" s="75"/>
      <c r="P1886" s="75"/>
      <c r="Q1886" s="75"/>
      <c r="R1886" s="75"/>
      <c r="S1886" s="75"/>
      <c r="T1886" s="75"/>
      <c r="U1886" s="75"/>
    </row>
    <row r="1887" spans="1:21">
      <c r="A1887" s="75"/>
      <c r="B1887" s="81" t="str">
        <f t="shared" si="14"/>
        <v>월</v>
      </c>
      <c r="C1887" s="81" t="str">
        <f t="shared" si="15"/>
        <v>26년 6월 2주차</v>
      </c>
      <c r="D1887" s="82">
        <v>46185</v>
      </c>
      <c r="E1887" s="76" t="s">
        <v>58</v>
      </c>
      <c r="F1887" s="83" t="s">
        <v>2</v>
      </c>
      <c r="G1887" s="75" t="s">
        <v>198</v>
      </c>
      <c r="H1887" s="76">
        <v>1</v>
      </c>
      <c r="I1887" s="84">
        <v>0</v>
      </c>
      <c r="J1887" s="85">
        <v>0</v>
      </c>
      <c r="K1887" s="75"/>
      <c r="L1887" s="75"/>
      <c r="M1887" s="75"/>
      <c r="N1887" s="75"/>
      <c r="O1887" s="75"/>
      <c r="P1887" s="75"/>
      <c r="Q1887" s="75"/>
      <c r="R1887" s="75"/>
      <c r="S1887" s="75"/>
      <c r="T1887" s="75"/>
      <c r="U1887" s="75"/>
    </row>
    <row r="1888" spans="1:21">
      <c r="A1888" s="75"/>
      <c r="B1888" s="81" t="str">
        <f t="shared" si="14"/>
        <v>월</v>
      </c>
      <c r="C1888" s="81" t="str">
        <f t="shared" si="15"/>
        <v>26년 6월 2주차</v>
      </c>
      <c r="D1888" s="82">
        <v>46185</v>
      </c>
      <c r="E1888" s="76" t="s">
        <v>58</v>
      </c>
      <c r="F1888" s="83" t="s">
        <v>2</v>
      </c>
      <c r="G1888" s="75" t="s">
        <v>111</v>
      </c>
      <c r="H1888" s="76">
        <v>1</v>
      </c>
      <c r="I1888" s="84">
        <v>0</v>
      </c>
      <c r="J1888" s="85">
        <v>0</v>
      </c>
      <c r="K1888" s="75"/>
      <c r="L1888" s="75"/>
      <c r="M1888" s="75"/>
      <c r="N1888" s="75"/>
      <c r="O1888" s="75"/>
      <c r="P1888" s="75"/>
      <c r="Q1888" s="75"/>
      <c r="R1888" s="75"/>
      <c r="S1888" s="75"/>
      <c r="T1888" s="75"/>
      <c r="U1888" s="75"/>
    </row>
    <row r="1889" spans="1:21">
      <c r="A1889" s="75"/>
      <c r="B1889" s="81" t="str">
        <f t="shared" si="14"/>
        <v>월</v>
      </c>
      <c r="C1889" s="81" t="str">
        <f t="shared" si="15"/>
        <v>26년 6월 2주차</v>
      </c>
      <c r="D1889" s="82">
        <v>46185</v>
      </c>
      <c r="E1889" s="76" t="s">
        <v>58</v>
      </c>
      <c r="F1889" s="83" t="s">
        <v>2</v>
      </c>
      <c r="G1889" s="75" t="s">
        <v>254</v>
      </c>
      <c r="H1889" s="76">
        <v>1</v>
      </c>
      <c r="I1889" s="84">
        <v>1</v>
      </c>
      <c r="J1889" s="85">
        <v>149000</v>
      </c>
      <c r="K1889" s="75"/>
      <c r="L1889" s="75"/>
      <c r="M1889" s="75"/>
      <c r="N1889" s="75"/>
      <c r="O1889" s="75"/>
      <c r="P1889" s="75"/>
      <c r="Q1889" s="75"/>
      <c r="R1889" s="75"/>
      <c r="S1889" s="75"/>
      <c r="T1889" s="75"/>
      <c r="U1889" s="75"/>
    </row>
    <row r="1890" spans="1:21">
      <c r="A1890" s="75"/>
      <c r="B1890" s="81" t="str">
        <f t="shared" si="14"/>
        <v>월</v>
      </c>
      <c r="C1890" s="81" t="str">
        <f t="shared" si="15"/>
        <v>26년 6월 2주차</v>
      </c>
      <c r="D1890" s="82">
        <v>46185</v>
      </c>
      <c r="E1890" s="76" t="s">
        <v>58</v>
      </c>
      <c r="F1890" s="83" t="s">
        <v>2</v>
      </c>
      <c r="G1890" s="75" t="s">
        <v>257</v>
      </c>
      <c r="H1890" s="76">
        <v>0</v>
      </c>
      <c r="I1890" s="84">
        <v>2</v>
      </c>
      <c r="J1890" s="85">
        <v>278000</v>
      </c>
      <c r="K1890" s="75"/>
      <c r="L1890" s="75"/>
      <c r="M1890" s="75"/>
      <c r="N1890" s="75"/>
      <c r="O1890" s="75"/>
      <c r="P1890" s="75"/>
      <c r="Q1890" s="75"/>
      <c r="R1890" s="75"/>
      <c r="S1890" s="75"/>
      <c r="T1890" s="75"/>
      <c r="U1890" s="75"/>
    </row>
    <row r="1891" spans="1:21">
      <c r="A1891" s="75"/>
      <c r="B1891" s="81" t="str">
        <f t="shared" si="14"/>
        <v>월</v>
      </c>
      <c r="C1891" s="81" t="str">
        <f t="shared" si="15"/>
        <v>26년 6월 2주차</v>
      </c>
      <c r="D1891" s="82">
        <v>46185</v>
      </c>
      <c r="E1891" s="76" t="s">
        <v>58</v>
      </c>
      <c r="F1891" s="83" t="s">
        <v>2</v>
      </c>
      <c r="G1891" s="75" t="s">
        <v>88</v>
      </c>
      <c r="H1891" s="76">
        <v>5</v>
      </c>
      <c r="I1891" s="84">
        <v>0</v>
      </c>
      <c r="J1891" s="85">
        <v>0</v>
      </c>
      <c r="K1891" s="75"/>
      <c r="L1891" s="75"/>
      <c r="M1891" s="75"/>
      <c r="N1891" s="75"/>
      <c r="O1891" s="75"/>
      <c r="P1891" s="75"/>
      <c r="Q1891" s="75"/>
      <c r="R1891" s="75"/>
      <c r="S1891" s="75"/>
      <c r="T1891" s="75"/>
      <c r="U1891" s="75"/>
    </row>
    <row r="1892" spans="1:21">
      <c r="A1892" s="75"/>
      <c r="B1892" s="81" t="str">
        <f t="shared" si="14"/>
        <v>월</v>
      </c>
      <c r="C1892" s="81" t="str">
        <f t="shared" si="15"/>
        <v>26년 6월 2주차</v>
      </c>
      <c r="D1892" s="82">
        <v>46185</v>
      </c>
      <c r="E1892" s="76" t="s">
        <v>58</v>
      </c>
      <c r="F1892" s="83" t="s">
        <v>2</v>
      </c>
      <c r="G1892" s="75" t="s">
        <v>103</v>
      </c>
      <c r="H1892" s="76">
        <v>5</v>
      </c>
      <c r="I1892" s="84">
        <v>0</v>
      </c>
      <c r="J1892" s="85">
        <v>0</v>
      </c>
      <c r="K1892" s="75"/>
      <c r="L1892" s="75"/>
      <c r="M1892" s="75"/>
      <c r="N1892" s="75"/>
      <c r="O1892" s="75"/>
      <c r="P1892" s="75"/>
      <c r="Q1892" s="75"/>
      <c r="R1892" s="75"/>
      <c r="S1892" s="75"/>
      <c r="T1892" s="75"/>
      <c r="U1892" s="75"/>
    </row>
    <row r="1893" spans="1:21">
      <c r="A1893" s="75"/>
      <c r="B1893" s="81" t="str">
        <f t="shared" si="14"/>
        <v>월</v>
      </c>
      <c r="C1893" s="81" t="str">
        <f t="shared" si="15"/>
        <v>26년 6월 2주차</v>
      </c>
      <c r="D1893" s="82">
        <v>46185</v>
      </c>
      <c r="E1893" s="76" t="s">
        <v>58</v>
      </c>
      <c r="F1893" s="83" t="s">
        <v>2</v>
      </c>
      <c r="G1893" s="75" t="s">
        <v>192</v>
      </c>
      <c r="H1893" s="76">
        <v>5</v>
      </c>
      <c r="I1893" s="84">
        <v>0</v>
      </c>
      <c r="J1893" s="85">
        <v>0</v>
      </c>
      <c r="K1893" s="75"/>
      <c r="L1893" s="75"/>
      <c r="M1893" s="75"/>
      <c r="N1893" s="75"/>
      <c r="O1893" s="75"/>
      <c r="P1893" s="75"/>
      <c r="Q1893" s="75"/>
      <c r="R1893" s="75"/>
      <c r="S1893" s="75"/>
      <c r="T1893" s="75"/>
      <c r="U1893" s="75"/>
    </row>
    <row r="1894" spans="1:21">
      <c r="A1894" s="75"/>
      <c r="B1894" s="81" t="str">
        <f t="shared" si="14"/>
        <v>월</v>
      </c>
      <c r="C1894" s="81" t="str">
        <f t="shared" si="15"/>
        <v>26년 6월 2주차</v>
      </c>
      <c r="D1894" s="82">
        <v>46185</v>
      </c>
      <c r="E1894" s="76" t="s">
        <v>58</v>
      </c>
      <c r="F1894" s="83" t="s">
        <v>2</v>
      </c>
      <c r="G1894" s="75" t="s">
        <v>97</v>
      </c>
      <c r="H1894" s="76">
        <v>1</v>
      </c>
      <c r="I1894" s="84">
        <v>0</v>
      </c>
      <c r="J1894" s="85">
        <v>0</v>
      </c>
      <c r="K1894" s="75"/>
      <c r="L1894" s="75"/>
      <c r="M1894" s="75"/>
      <c r="N1894" s="75"/>
      <c r="O1894" s="75"/>
      <c r="P1894" s="75"/>
      <c r="Q1894" s="75"/>
      <c r="R1894" s="75"/>
      <c r="S1894" s="75"/>
      <c r="T1894" s="75"/>
      <c r="U1894" s="75"/>
    </row>
    <row r="1895" spans="1:21">
      <c r="A1895" s="75"/>
      <c r="B1895" s="81" t="str">
        <f t="shared" si="14"/>
        <v>월</v>
      </c>
      <c r="C1895" s="81" t="str">
        <f t="shared" si="15"/>
        <v>26년 6월 2주차</v>
      </c>
      <c r="D1895" s="82">
        <v>46185</v>
      </c>
      <c r="E1895" s="76" t="s">
        <v>58</v>
      </c>
      <c r="F1895" s="83" t="s">
        <v>2</v>
      </c>
      <c r="G1895" s="75" t="s">
        <v>100</v>
      </c>
      <c r="H1895" s="76">
        <v>2</v>
      </c>
      <c r="I1895" s="84">
        <v>0</v>
      </c>
      <c r="J1895" s="85">
        <v>0</v>
      </c>
      <c r="K1895" s="75"/>
      <c r="L1895" s="75"/>
      <c r="M1895" s="75"/>
      <c r="N1895" s="75"/>
      <c r="O1895" s="75"/>
      <c r="P1895" s="75"/>
      <c r="Q1895" s="75"/>
      <c r="R1895" s="75"/>
      <c r="S1895" s="75"/>
      <c r="T1895" s="75"/>
      <c r="U1895" s="75"/>
    </row>
    <row r="1896" spans="1:21">
      <c r="A1896" s="75"/>
      <c r="B1896" s="81" t="str">
        <f t="shared" si="14"/>
        <v>월</v>
      </c>
      <c r="C1896" s="81" t="str">
        <f t="shared" si="15"/>
        <v>26년 6월 2주차</v>
      </c>
      <c r="D1896" s="82">
        <v>46185</v>
      </c>
      <c r="E1896" s="76" t="s">
        <v>58</v>
      </c>
      <c r="F1896" s="83" t="s">
        <v>2</v>
      </c>
      <c r="G1896" s="75" t="s">
        <v>144</v>
      </c>
      <c r="H1896" s="76">
        <v>5</v>
      </c>
      <c r="I1896" s="84">
        <v>0</v>
      </c>
      <c r="J1896" s="85">
        <v>0</v>
      </c>
      <c r="K1896" s="75"/>
      <c r="L1896" s="75"/>
      <c r="M1896" s="75"/>
      <c r="N1896" s="75"/>
      <c r="O1896" s="75"/>
      <c r="P1896" s="75"/>
      <c r="Q1896" s="75"/>
      <c r="R1896" s="75"/>
      <c r="S1896" s="75"/>
      <c r="T1896" s="75"/>
      <c r="U1896" s="75"/>
    </row>
    <row r="1897" spans="1:21">
      <c r="A1897" s="75"/>
      <c r="B1897" s="81" t="str">
        <f t="shared" si="14"/>
        <v>월</v>
      </c>
      <c r="C1897" s="81" t="str">
        <f t="shared" si="15"/>
        <v>26년 6월 2주차</v>
      </c>
      <c r="D1897" s="82">
        <v>46185</v>
      </c>
      <c r="E1897" s="76" t="s">
        <v>58</v>
      </c>
      <c r="F1897" s="83" t="s">
        <v>2</v>
      </c>
      <c r="G1897" s="75" t="s">
        <v>177</v>
      </c>
      <c r="H1897" s="76">
        <v>2</v>
      </c>
      <c r="I1897" s="84">
        <v>0</v>
      </c>
      <c r="J1897" s="85">
        <v>0</v>
      </c>
      <c r="K1897" s="75"/>
      <c r="L1897" s="75"/>
      <c r="M1897" s="75"/>
      <c r="N1897" s="75"/>
      <c r="O1897" s="75"/>
      <c r="P1897" s="75"/>
      <c r="Q1897" s="75"/>
      <c r="R1897" s="75"/>
      <c r="S1897" s="75"/>
      <c r="T1897" s="75"/>
      <c r="U1897" s="75"/>
    </row>
    <row r="1898" spans="1:21">
      <c r="A1898" s="75"/>
      <c r="B1898" s="81" t="str">
        <f t="shared" si="14"/>
        <v>월</v>
      </c>
      <c r="C1898" s="81" t="str">
        <f t="shared" si="15"/>
        <v>26년 6월 2주차</v>
      </c>
      <c r="D1898" s="82">
        <v>46185</v>
      </c>
      <c r="E1898" s="76" t="s">
        <v>58</v>
      </c>
      <c r="F1898" s="83" t="s">
        <v>2</v>
      </c>
      <c r="G1898" s="75" t="s">
        <v>183</v>
      </c>
      <c r="H1898" s="76">
        <v>2</v>
      </c>
      <c r="I1898" s="84">
        <v>0</v>
      </c>
      <c r="J1898" s="85">
        <v>0</v>
      </c>
      <c r="K1898" s="75"/>
      <c r="L1898" s="75"/>
      <c r="M1898" s="75"/>
      <c r="N1898" s="75"/>
      <c r="O1898" s="75"/>
      <c r="P1898" s="75"/>
      <c r="Q1898" s="75"/>
      <c r="R1898" s="75"/>
      <c r="S1898" s="75"/>
      <c r="T1898" s="75"/>
      <c r="U1898" s="75"/>
    </row>
    <row r="1899" spans="1:21">
      <c r="A1899" s="75"/>
      <c r="B1899" s="81" t="str">
        <f t="shared" si="14"/>
        <v>월</v>
      </c>
      <c r="C1899" s="81" t="str">
        <f t="shared" si="15"/>
        <v>26년 6월 2주차</v>
      </c>
      <c r="D1899" s="82">
        <v>46186</v>
      </c>
      <c r="E1899" s="76" t="s">
        <v>58</v>
      </c>
      <c r="F1899" s="83" t="s">
        <v>2</v>
      </c>
      <c r="G1899" s="75" t="s">
        <v>211</v>
      </c>
      <c r="H1899" s="76">
        <v>5</v>
      </c>
      <c r="I1899" s="84">
        <v>2</v>
      </c>
      <c r="J1899" s="85">
        <v>78000</v>
      </c>
      <c r="K1899" s="75"/>
      <c r="L1899" s="75"/>
      <c r="M1899" s="75"/>
      <c r="N1899" s="75"/>
      <c r="O1899" s="75"/>
      <c r="P1899" s="75"/>
      <c r="Q1899" s="75"/>
      <c r="R1899" s="75"/>
      <c r="S1899" s="75"/>
      <c r="T1899" s="75"/>
      <c r="U1899" s="75"/>
    </row>
    <row r="1900" spans="1:21">
      <c r="A1900" s="75"/>
      <c r="B1900" s="81" t="str">
        <f t="shared" si="14"/>
        <v>월</v>
      </c>
      <c r="C1900" s="81" t="str">
        <f t="shared" si="15"/>
        <v>26년 6월 2주차</v>
      </c>
      <c r="D1900" s="82">
        <v>46186</v>
      </c>
      <c r="E1900" s="76" t="s">
        <v>58</v>
      </c>
      <c r="F1900" s="83" t="s">
        <v>2</v>
      </c>
      <c r="G1900" s="75" t="s">
        <v>214</v>
      </c>
      <c r="H1900" s="76">
        <v>16</v>
      </c>
      <c r="I1900" s="84">
        <v>2</v>
      </c>
      <c r="J1900" s="85">
        <v>78000</v>
      </c>
      <c r="K1900" s="75"/>
      <c r="L1900" s="75"/>
      <c r="M1900" s="75"/>
      <c r="N1900" s="75"/>
      <c r="O1900" s="75"/>
      <c r="P1900" s="75"/>
      <c r="Q1900" s="75"/>
      <c r="R1900" s="75"/>
      <c r="S1900" s="75"/>
      <c r="T1900" s="75"/>
      <c r="U1900" s="75"/>
    </row>
    <row r="1901" spans="1:21">
      <c r="A1901" s="75"/>
      <c r="B1901" s="81" t="str">
        <f t="shared" si="14"/>
        <v>월</v>
      </c>
      <c r="C1901" s="81" t="str">
        <f t="shared" si="15"/>
        <v>26년 6월 2주차</v>
      </c>
      <c r="D1901" s="82">
        <v>46186</v>
      </c>
      <c r="E1901" s="76" t="s">
        <v>58</v>
      </c>
      <c r="F1901" s="83" t="s">
        <v>2</v>
      </c>
      <c r="G1901" s="75" t="s">
        <v>142</v>
      </c>
      <c r="H1901" s="76">
        <v>5</v>
      </c>
      <c r="I1901" s="84">
        <v>2</v>
      </c>
      <c r="J1901" s="85">
        <v>78000</v>
      </c>
      <c r="K1901" s="75"/>
      <c r="L1901" s="75"/>
      <c r="M1901" s="75"/>
      <c r="N1901" s="75"/>
      <c r="O1901" s="75"/>
      <c r="P1901" s="75"/>
      <c r="Q1901" s="75"/>
      <c r="R1901" s="75"/>
      <c r="S1901" s="75"/>
      <c r="T1901" s="75"/>
      <c r="U1901" s="75"/>
    </row>
    <row r="1902" spans="1:21">
      <c r="A1902" s="75"/>
      <c r="B1902" s="81" t="str">
        <f t="shared" si="14"/>
        <v>월</v>
      </c>
      <c r="C1902" s="81" t="str">
        <f t="shared" si="15"/>
        <v>26년 6월 2주차</v>
      </c>
      <c r="D1902" s="82">
        <v>46186</v>
      </c>
      <c r="E1902" s="76" t="s">
        <v>58</v>
      </c>
      <c r="F1902" s="83" t="s">
        <v>2</v>
      </c>
      <c r="G1902" s="75" t="s">
        <v>248</v>
      </c>
      <c r="H1902" s="76">
        <v>0</v>
      </c>
      <c r="I1902" s="84">
        <v>1</v>
      </c>
      <c r="J1902" s="85">
        <v>49000</v>
      </c>
      <c r="K1902" s="75"/>
      <c r="L1902" s="75"/>
      <c r="M1902" s="75"/>
      <c r="N1902" s="75"/>
      <c r="O1902" s="75"/>
      <c r="P1902" s="75"/>
      <c r="Q1902" s="75"/>
      <c r="R1902" s="75"/>
      <c r="S1902" s="75"/>
      <c r="T1902" s="75"/>
      <c r="U1902" s="75"/>
    </row>
    <row r="1903" spans="1:21">
      <c r="A1903" s="75"/>
      <c r="B1903" s="81" t="str">
        <f t="shared" si="14"/>
        <v>월</v>
      </c>
      <c r="C1903" s="81" t="str">
        <f t="shared" si="15"/>
        <v>26년 6월 2주차</v>
      </c>
      <c r="D1903" s="82">
        <v>46186</v>
      </c>
      <c r="E1903" s="76" t="s">
        <v>58</v>
      </c>
      <c r="F1903" s="83" t="s">
        <v>2</v>
      </c>
      <c r="G1903" s="75" t="s">
        <v>109</v>
      </c>
      <c r="H1903" s="76">
        <v>6</v>
      </c>
      <c r="I1903" s="84">
        <v>0</v>
      </c>
      <c r="J1903" s="85">
        <v>0</v>
      </c>
      <c r="K1903" s="75"/>
      <c r="L1903" s="75"/>
      <c r="M1903" s="75"/>
      <c r="N1903" s="75"/>
      <c r="O1903" s="75"/>
      <c r="P1903" s="75"/>
      <c r="Q1903" s="75"/>
      <c r="R1903" s="75"/>
      <c r="S1903" s="75"/>
      <c r="T1903" s="75"/>
      <c r="U1903" s="75"/>
    </row>
    <row r="1904" spans="1:21">
      <c r="A1904" s="75"/>
      <c r="B1904" s="81" t="str">
        <f t="shared" si="14"/>
        <v>월</v>
      </c>
      <c r="C1904" s="81" t="str">
        <f t="shared" si="15"/>
        <v>26년 6월 2주차</v>
      </c>
      <c r="D1904" s="82">
        <v>46186</v>
      </c>
      <c r="E1904" s="76" t="s">
        <v>58</v>
      </c>
      <c r="F1904" s="83" t="s">
        <v>2</v>
      </c>
      <c r="G1904" s="75" t="s">
        <v>247</v>
      </c>
      <c r="H1904" s="76">
        <v>2</v>
      </c>
      <c r="I1904" s="84">
        <v>0</v>
      </c>
      <c r="J1904" s="85">
        <v>0</v>
      </c>
      <c r="K1904" s="75"/>
      <c r="L1904" s="75"/>
      <c r="M1904" s="75"/>
      <c r="N1904" s="75"/>
      <c r="O1904" s="75"/>
      <c r="P1904" s="75"/>
      <c r="Q1904" s="75"/>
      <c r="R1904" s="75"/>
      <c r="S1904" s="75"/>
      <c r="T1904" s="75"/>
      <c r="U1904" s="75"/>
    </row>
    <row r="1905" spans="1:21">
      <c r="A1905" s="75"/>
      <c r="B1905" s="81" t="str">
        <f t="shared" si="14"/>
        <v>월</v>
      </c>
      <c r="C1905" s="81" t="str">
        <f t="shared" si="15"/>
        <v>26년 6월 2주차</v>
      </c>
      <c r="D1905" s="82">
        <v>46186</v>
      </c>
      <c r="E1905" s="76" t="s">
        <v>58</v>
      </c>
      <c r="F1905" s="83" t="s">
        <v>2</v>
      </c>
      <c r="G1905" s="75" t="s">
        <v>169</v>
      </c>
      <c r="H1905" s="76">
        <v>3</v>
      </c>
      <c r="I1905" s="84">
        <v>0</v>
      </c>
      <c r="J1905" s="85">
        <v>0</v>
      </c>
      <c r="K1905" s="75"/>
      <c r="L1905" s="75"/>
      <c r="M1905" s="75"/>
      <c r="N1905" s="75"/>
      <c r="O1905" s="75"/>
      <c r="P1905" s="75"/>
      <c r="Q1905" s="75"/>
      <c r="R1905" s="75"/>
      <c r="S1905" s="75"/>
      <c r="T1905" s="75"/>
      <c r="U1905" s="75"/>
    </row>
    <row r="1906" spans="1:21">
      <c r="A1906" s="75"/>
      <c r="B1906" s="81" t="str">
        <f t="shared" si="14"/>
        <v>월</v>
      </c>
      <c r="C1906" s="81" t="str">
        <f t="shared" si="15"/>
        <v>26년 6월 2주차</v>
      </c>
      <c r="D1906" s="82">
        <v>46186</v>
      </c>
      <c r="E1906" s="76" t="s">
        <v>58</v>
      </c>
      <c r="F1906" s="83" t="s">
        <v>2</v>
      </c>
      <c r="G1906" s="75" t="s">
        <v>126</v>
      </c>
      <c r="H1906" s="76">
        <v>2</v>
      </c>
      <c r="I1906" s="84">
        <v>0</v>
      </c>
      <c r="J1906" s="85">
        <v>0</v>
      </c>
      <c r="K1906" s="75"/>
      <c r="L1906" s="75"/>
      <c r="M1906" s="75"/>
      <c r="N1906" s="75"/>
      <c r="O1906" s="75"/>
      <c r="P1906" s="75"/>
      <c r="Q1906" s="75"/>
      <c r="R1906" s="75"/>
      <c r="S1906" s="75"/>
      <c r="T1906" s="75"/>
      <c r="U1906" s="75"/>
    </row>
    <row r="1907" spans="1:21">
      <c r="A1907" s="75"/>
      <c r="B1907" s="81" t="str">
        <f t="shared" si="14"/>
        <v>월</v>
      </c>
      <c r="C1907" s="81" t="str">
        <f t="shared" si="15"/>
        <v>26년 6월 2주차</v>
      </c>
      <c r="D1907" s="82">
        <v>46186</v>
      </c>
      <c r="E1907" s="76" t="s">
        <v>58</v>
      </c>
      <c r="F1907" s="83" t="s">
        <v>2</v>
      </c>
      <c r="G1907" s="75" t="s">
        <v>145</v>
      </c>
      <c r="H1907" s="76">
        <v>1</v>
      </c>
      <c r="I1907" s="84">
        <v>0</v>
      </c>
      <c r="J1907" s="85">
        <v>0</v>
      </c>
      <c r="K1907" s="75"/>
      <c r="L1907" s="75"/>
      <c r="M1907" s="75"/>
      <c r="N1907" s="75"/>
      <c r="O1907" s="75"/>
      <c r="P1907" s="75"/>
      <c r="Q1907" s="75"/>
      <c r="R1907" s="75"/>
      <c r="S1907" s="75"/>
      <c r="T1907" s="75"/>
      <c r="U1907" s="75"/>
    </row>
    <row r="1908" spans="1:21">
      <c r="A1908" s="75"/>
      <c r="B1908" s="81" t="str">
        <f t="shared" si="14"/>
        <v>월</v>
      </c>
      <c r="C1908" s="81" t="str">
        <f t="shared" si="15"/>
        <v>26년 6월 2주차</v>
      </c>
      <c r="D1908" s="82">
        <v>46186</v>
      </c>
      <c r="E1908" s="76" t="s">
        <v>58</v>
      </c>
      <c r="F1908" s="83" t="s">
        <v>2</v>
      </c>
      <c r="G1908" s="75" t="s">
        <v>177</v>
      </c>
      <c r="H1908" s="76">
        <v>5</v>
      </c>
      <c r="I1908" s="84">
        <v>0</v>
      </c>
      <c r="J1908" s="85">
        <v>0</v>
      </c>
      <c r="K1908" s="75"/>
      <c r="L1908" s="75"/>
      <c r="M1908" s="75"/>
      <c r="N1908" s="75"/>
      <c r="O1908" s="75"/>
      <c r="P1908" s="75"/>
      <c r="Q1908" s="75"/>
      <c r="R1908" s="75"/>
      <c r="S1908" s="75"/>
      <c r="T1908" s="75"/>
      <c r="U1908" s="75"/>
    </row>
    <row r="1909" spans="1:21">
      <c r="A1909" s="75"/>
      <c r="B1909" s="81" t="str">
        <f t="shared" si="14"/>
        <v>월</v>
      </c>
      <c r="C1909" s="81" t="str">
        <f t="shared" si="15"/>
        <v>26년 6월 2주차</v>
      </c>
      <c r="D1909" s="82">
        <v>46186</v>
      </c>
      <c r="E1909" s="76" t="s">
        <v>58</v>
      </c>
      <c r="F1909" s="83" t="s">
        <v>2</v>
      </c>
      <c r="G1909" s="75" t="s">
        <v>101</v>
      </c>
      <c r="H1909" s="76">
        <v>7</v>
      </c>
      <c r="I1909" s="84">
        <v>0</v>
      </c>
      <c r="J1909" s="85">
        <v>0</v>
      </c>
      <c r="K1909" s="75"/>
      <c r="L1909" s="75"/>
      <c r="M1909" s="75"/>
      <c r="N1909" s="75"/>
      <c r="O1909" s="75"/>
      <c r="P1909" s="75"/>
      <c r="Q1909" s="75"/>
      <c r="R1909" s="75"/>
      <c r="S1909" s="75"/>
      <c r="T1909" s="75"/>
      <c r="U1909" s="75"/>
    </row>
    <row r="1910" spans="1:21">
      <c r="A1910" s="75"/>
      <c r="B1910" s="81" t="str">
        <f t="shared" si="14"/>
        <v>월</v>
      </c>
      <c r="C1910" s="81" t="str">
        <f t="shared" si="15"/>
        <v>26년 6월 2주차</v>
      </c>
      <c r="D1910" s="82">
        <v>46186</v>
      </c>
      <c r="E1910" s="76" t="s">
        <v>58</v>
      </c>
      <c r="F1910" s="83" t="s">
        <v>2</v>
      </c>
      <c r="G1910" s="75" t="s">
        <v>271</v>
      </c>
      <c r="H1910" s="76">
        <v>5</v>
      </c>
      <c r="I1910" s="84">
        <v>0</v>
      </c>
      <c r="J1910" s="85">
        <v>0</v>
      </c>
      <c r="K1910" s="75"/>
      <c r="L1910" s="75"/>
      <c r="M1910" s="75"/>
      <c r="N1910" s="75"/>
      <c r="O1910" s="75"/>
      <c r="P1910" s="75"/>
      <c r="Q1910" s="75"/>
      <c r="R1910" s="75"/>
      <c r="S1910" s="75"/>
      <c r="T1910" s="75"/>
      <c r="U1910" s="75"/>
    </row>
    <row r="1911" spans="1:21">
      <c r="A1911" s="75"/>
      <c r="B1911" s="81" t="str">
        <f t="shared" si="14"/>
        <v>월</v>
      </c>
      <c r="C1911" s="81" t="str">
        <f t="shared" si="15"/>
        <v>26년 6월 2주차</v>
      </c>
      <c r="D1911" s="82">
        <v>46186</v>
      </c>
      <c r="E1911" s="76" t="s">
        <v>58</v>
      </c>
      <c r="F1911" s="83" t="s">
        <v>2</v>
      </c>
      <c r="G1911" s="75" t="s">
        <v>108</v>
      </c>
      <c r="H1911" s="76">
        <v>1</v>
      </c>
      <c r="I1911" s="84">
        <v>0</v>
      </c>
      <c r="J1911" s="85">
        <v>0</v>
      </c>
      <c r="K1911" s="75"/>
      <c r="L1911" s="75"/>
      <c r="M1911" s="75"/>
      <c r="N1911" s="75"/>
      <c r="O1911" s="75"/>
      <c r="P1911" s="75"/>
      <c r="Q1911" s="75"/>
      <c r="R1911" s="75"/>
      <c r="S1911" s="75"/>
      <c r="T1911" s="75"/>
      <c r="U1911" s="75"/>
    </row>
    <row r="1912" spans="1:21">
      <c r="A1912" s="75"/>
      <c r="B1912" s="81" t="str">
        <f t="shared" si="14"/>
        <v>월</v>
      </c>
      <c r="C1912" s="81" t="str">
        <f t="shared" si="15"/>
        <v>26년 6월 2주차</v>
      </c>
      <c r="D1912" s="82">
        <v>46186</v>
      </c>
      <c r="E1912" s="76" t="s">
        <v>58</v>
      </c>
      <c r="F1912" s="83" t="s">
        <v>2</v>
      </c>
      <c r="G1912" s="75" t="s">
        <v>151</v>
      </c>
      <c r="H1912" s="76">
        <v>5</v>
      </c>
      <c r="I1912" s="84">
        <v>0</v>
      </c>
      <c r="J1912" s="85">
        <v>0</v>
      </c>
      <c r="K1912" s="75"/>
      <c r="L1912" s="75"/>
      <c r="M1912" s="75"/>
      <c r="N1912" s="75"/>
      <c r="O1912" s="75"/>
      <c r="P1912" s="75"/>
      <c r="Q1912" s="75"/>
      <c r="R1912" s="75"/>
      <c r="S1912" s="75"/>
      <c r="T1912" s="75"/>
      <c r="U1912" s="75"/>
    </row>
    <row r="1913" spans="1:21">
      <c r="A1913" s="75"/>
      <c r="B1913" s="81" t="str">
        <f t="shared" si="14"/>
        <v>월</v>
      </c>
      <c r="C1913" s="81" t="str">
        <f t="shared" si="15"/>
        <v>26년 6월 2주차</v>
      </c>
      <c r="D1913" s="82">
        <v>46186</v>
      </c>
      <c r="E1913" s="76" t="s">
        <v>58</v>
      </c>
      <c r="F1913" s="83" t="s">
        <v>2</v>
      </c>
      <c r="G1913" s="75" t="s">
        <v>204</v>
      </c>
      <c r="H1913" s="76">
        <v>2</v>
      </c>
      <c r="I1913" s="84">
        <v>0</v>
      </c>
      <c r="J1913" s="85">
        <v>0</v>
      </c>
      <c r="K1913" s="75"/>
      <c r="L1913" s="75"/>
      <c r="M1913" s="75"/>
      <c r="N1913" s="75"/>
      <c r="O1913" s="75"/>
      <c r="P1913" s="75"/>
      <c r="Q1913" s="75"/>
      <c r="R1913" s="75"/>
      <c r="S1913" s="75"/>
      <c r="T1913" s="75"/>
      <c r="U1913" s="75"/>
    </row>
    <row r="1914" spans="1:21">
      <c r="A1914" s="75"/>
      <c r="B1914" s="81" t="str">
        <f t="shared" si="14"/>
        <v>월</v>
      </c>
      <c r="C1914" s="81" t="str">
        <f t="shared" si="15"/>
        <v>26년 6월 2주차</v>
      </c>
      <c r="D1914" s="82">
        <v>46186</v>
      </c>
      <c r="E1914" s="76" t="s">
        <v>58</v>
      </c>
      <c r="F1914" s="83" t="s">
        <v>2</v>
      </c>
      <c r="G1914" s="75" t="s">
        <v>219</v>
      </c>
      <c r="H1914" s="76">
        <v>1</v>
      </c>
      <c r="I1914" s="84">
        <v>0</v>
      </c>
      <c r="J1914" s="85">
        <v>0</v>
      </c>
      <c r="K1914" s="75"/>
      <c r="L1914" s="75"/>
      <c r="M1914" s="75"/>
      <c r="N1914" s="75"/>
      <c r="O1914" s="75"/>
      <c r="P1914" s="75"/>
      <c r="Q1914" s="75"/>
      <c r="R1914" s="75"/>
      <c r="S1914" s="75"/>
      <c r="T1914" s="75"/>
      <c r="U1914" s="75"/>
    </row>
    <row r="1915" spans="1:21">
      <c r="A1915" s="75"/>
      <c r="B1915" s="81" t="str">
        <f t="shared" si="14"/>
        <v>월</v>
      </c>
      <c r="C1915" s="81" t="str">
        <f t="shared" si="15"/>
        <v>26년 6월 2주차</v>
      </c>
      <c r="D1915" s="82">
        <v>46186</v>
      </c>
      <c r="E1915" s="76" t="s">
        <v>58</v>
      </c>
      <c r="F1915" s="83" t="s">
        <v>2</v>
      </c>
      <c r="G1915" s="75" t="s">
        <v>239</v>
      </c>
      <c r="H1915" s="76">
        <v>1</v>
      </c>
      <c r="I1915" s="84">
        <v>0</v>
      </c>
      <c r="J1915" s="85">
        <v>0</v>
      </c>
      <c r="K1915" s="75"/>
      <c r="L1915" s="75"/>
      <c r="M1915" s="75"/>
      <c r="N1915" s="75"/>
      <c r="O1915" s="75"/>
      <c r="P1915" s="75"/>
      <c r="Q1915" s="75"/>
      <c r="R1915" s="75"/>
      <c r="S1915" s="75"/>
      <c r="T1915" s="75"/>
      <c r="U1915" s="75"/>
    </row>
    <row r="1916" spans="1:21">
      <c r="A1916" s="75"/>
      <c r="B1916" s="81" t="str">
        <f t="shared" si="14"/>
        <v>월</v>
      </c>
      <c r="C1916" s="81" t="str">
        <f t="shared" si="15"/>
        <v>26년 6월 2주차</v>
      </c>
      <c r="D1916" s="82">
        <v>46186</v>
      </c>
      <c r="E1916" s="76" t="s">
        <v>58</v>
      </c>
      <c r="F1916" s="83" t="s">
        <v>2</v>
      </c>
      <c r="G1916" s="75" t="s">
        <v>162</v>
      </c>
      <c r="H1916" s="76">
        <v>1</v>
      </c>
      <c r="I1916" s="84">
        <v>0</v>
      </c>
      <c r="J1916" s="85">
        <v>0</v>
      </c>
      <c r="K1916" s="75"/>
      <c r="L1916" s="75"/>
      <c r="M1916" s="75"/>
      <c r="N1916" s="75"/>
      <c r="O1916" s="75"/>
      <c r="P1916" s="75"/>
      <c r="Q1916" s="75"/>
      <c r="R1916" s="75"/>
      <c r="S1916" s="75"/>
      <c r="T1916" s="75"/>
      <c r="U1916" s="75"/>
    </row>
    <row r="1917" spans="1:21">
      <c r="A1917" s="75"/>
      <c r="B1917" s="81" t="str">
        <f t="shared" si="14"/>
        <v>월</v>
      </c>
      <c r="C1917" s="81" t="str">
        <f t="shared" si="15"/>
        <v>26년 6월 2주차</v>
      </c>
      <c r="D1917" s="82">
        <v>46186</v>
      </c>
      <c r="E1917" s="76" t="s">
        <v>58</v>
      </c>
      <c r="F1917" s="83" t="s">
        <v>2</v>
      </c>
      <c r="G1917" s="75" t="s">
        <v>212</v>
      </c>
      <c r="H1917" s="76">
        <v>1</v>
      </c>
      <c r="I1917" s="84">
        <v>0</v>
      </c>
      <c r="J1917" s="85">
        <v>0</v>
      </c>
      <c r="K1917" s="75"/>
      <c r="L1917" s="75"/>
      <c r="M1917" s="75"/>
      <c r="N1917" s="75"/>
      <c r="O1917" s="75"/>
      <c r="P1917" s="75"/>
      <c r="Q1917" s="75"/>
      <c r="R1917" s="75"/>
      <c r="S1917" s="75"/>
      <c r="T1917" s="75"/>
      <c r="U1917" s="75"/>
    </row>
    <row r="1918" spans="1:21">
      <c r="A1918" s="75"/>
      <c r="B1918" s="81" t="str">
        <f t="shared" si="14"/>
        <v>월</v>
      </c>
      <c r="C1918" s="81" t="str">
        <f t="shared" si="15"/>
        <v>26년 6월 2주차</v>
      </c>
      <c r="D1918" s="82">
        <v>46186</v>
      </c>
      <c r="E1918" s="76" t="s">
        <v>58</v>
      </c>
      <c r="F1918" s="83" t="s">
        <v>2</v>
      </c>
      <c r="G1918" s="75" t="s">
        <v>249</v>
      </c>
      <c r="H1918" s="76">
        <v>1</v>
      </c>
      <c r="I1918" s="84">
        <v>0</v>
      </c>
      <c r="J1918" s="85">
        <v>0</v>
      </c>
      <c r="K1918" s="75"/>
      <c r="L1918" s="75"/>
      <c r="M1918" s="75"/>
      <c r="N1918" s="75"/>
      <c r="O1918" s="75"/>
      <c r="P1918" s="75"/>
      <c r="Q1918" s="75"/>
      <c r="R1918" s="75"/>
      <c r="S1918" s="75"/>
      <c r="T1918" s="75"/>
      <c r="U1918" s="75"/>
    </row>
    <row r="1919" spans="1:21">
      <c r="A1919" s="75"/>
      <c r="B1919" s="81" t="str">
        <f t="shared" si="14"/>
        <v>월</v>
      </c>
      <c r="C1919" s="81" t="str">
        <f t="shared" si="15"/>
        <v>26년 6월 2주차</v>
      </c>
      <c r="D1919" s="82">
        <v>46186</v>
      </c>
      <c r="E1919" s="76" t="s">
        <v>58</v>
      </c>
      <c r="F1919" s="83" t="s">
        <v>2</v>
      </c>
      <c r="G1919" s="75" t="s">
        <v>88</v>
      </c>
      <c r="H1919" s="76">
        <v>4</v>
      </c>
      <c r="I1919" s="84">
        <v>0</v>
      </c>
      <c r="J1919" s="85">
        <v>0</v>
      </c>
      <c r="K1919" s="75"/>
      <c r="L1919" s="75"/>
      <c r="M1919" s="75"/>
      <c r="N1919" s="75"/>
      <c r="O1919" s="75"/>
      <c r="P1919" s="75"/>
      <c r="Q1919" s="75"/>
      <c r="R1919" s="75"/>
      <c r="S1919" s="75"/>
      <c r="T1919" s="75"/>
      <c r="U1919" s="75"/>
    </row>
    <row r="1920" spans="1:21">
      <c r="A1920" s="75"/>
      <c r="B1920" s="81" t="str">
        <f t="shared" si="14"/>
        <v>월</v>
      </c>
      <c r="C1920" s="81" t="str">
        <f t="shared" si="15"/>
        <v>26년 6월 2주차</v>
      </c>
      <c r="D1920" s="82">
        <v>46186</v>
      </c>
      <c r="E1920" s="76" t="s">
        <v>58</v>
      </c>
      <c r="F1920" s="83" t="s">
        <v>2</v>
      </c>
      <c r="G1920" s="75" t="s">
        <v>257</v>
      </c>
      <c r="H1920" s="76">
        <v>0</v>
      </c>
      <c r="I1920" s="84">
        <v>2</v>
      </c>
      <c r="J1920" s="85">
        <v>278000</v>
      </c>
      <c r="K1920" s="75"/>
      <c r="L1920" s="75"/>
      <c r="M1920" s="75"/>
      <c r="N1920" s="75"/>
      <c r="O1920" s="75"/>
      <c r="P1920" s="75"/>
      <c r="Q1920" s="75"/>
      <c r="R1920" s="75"/>
      <c r="S1920" s="75"/>
      <c r="T1920" s="75"/>
      <c r="U1920" s="75"/>
    </row>
    <row r="1921" spans="1:21">
      <c r="A1921" s="75"/>
      <c r="B1921" s="81" t="str">
        <f t="shared" si="14"/>
        <v>월</v>
      </c>
      <c r="C1921" s="81" t="str">
        <f t="shared" si="15"/>
        <v>26년 6월 2주차</v>
      </c>
      <c r="D1921" s="82">
        <v>46186</v>
      </c>
      <c r="E1921" s="76" t="s">
        <v>58</v>
      </c>
      <c r="F1921" s="83" t="s">
        <v>2</v>
      </c>
      <c r="G1921" s="75" t="s">
        <v>99</v>
      </c>
      <c r="H1921" s="76">
        <v>6</v>
      </c>
      <c r="I1921" s="84">
        <v>1</v>
      </c>
      <c r="J1921" s="85">
        <v>149000</v>
      </c>
      <c r="K1921" s="75"/>
      <c r="L1921" s="75"/>
      <c r="M1921" s="75"/>
      <c r="N1921" s="75"/>
      <c r="O1921" s="75"/>
      <c r="P1921" s="75"/>
      <c r="Q1921" s="75"/>
      <c r="R1921" s="75"/>
      <c r="S1921" s="75"/>
      <c r="T1921" s="75"/>
      <c r="U1921" s="75"/>
    </row>
    <row r="1922" spans="1:21">
      <c r="A1922" s="75"/>
      <c r="B1922" s="81" t="str">
        <f t="shared" si="14"/>
        <v>월</v>
      </c>
      <c r="C1922" s="81" t="str">
        <f t="shared" si="15"/>
        <v>26년 6월 2주차</v>
      </c>
      <c r="D1922" s="82">
        <v>46186</v>
      </c>
      <c r="E1922" s="76" t="s">
        <v>58</v>
      </c>
      <c r="F1922" s="83" t="s">
        <v>2</v>
      </c>
      <c r="G1922" s="75" t="s">
        <v>202</v>
      </c>
      <c r="H1922" s="76">
        <v>1</v>
      </c>
      <c r="I1922" s="84">
        <v>0</v>
      </c>
      <c r="J1922" s="85">
        <v>0</v>
      </c>
      <c r="K1922" s="75"/>
      <c r="L1922" s="75"/>
      <c r="M1922" s="75"/>
      <c r="N1922" s="75"/>
      <c r="O1922" s="75"/>
      <c r="P1922" s="75"/>
      <c r="Q1922" s="75"/>
      <c r="R1922" s="75"/>
      <c r="S1922" s="75"/>
      <c r="T1922" s="75"/>
      <c r="U1922" s="75"/>
    </row>
    <row r="1923" spans="1:21">
      <c r="A1923" s="75"/>
      <c r="B1923" s="81" t="str">
        <f t="shared" si="14"/>
        <v>월</v>
      </c>
      <c r="C1923" s="81" t="str">
        <f t="shared" si="15"/>
        <v>26년 6월 2주차</v>
      </c>
      <c r="D1923" s="82">
        <v>46186</v>
      </c>
      <c r="E1923" s="76" t="s">
        <v>58</v>
      </c>
      <c r="F1923" s="83" t="s">
        <v>2</v>
      </c>
      <c r="G1923" s="75" t="s">
        <v>199</v>
      </c>
      <c r="H1923" s="76">
        <v>6</v>
      </c>
      <c r="I1923" s="84">
        <v>0</v>
      </c>
      <c r="J1923" s="85">
        <v>0</v>
      </c>
      <c r="K1923" s="75"/>
      <c r="L1923" s="75"/>
      <c r="M1923" s="75"/>
      <c r="N1923" s="75"/>
      <c r="O1923" s="75"/>
      <c r="P1923" s="75"/>
      <c r="Q1923" s="75"/>
      <c r="R1923" s="75"/>
      <c r="S1923" s="75"/>
      <c r="T1923" s="75"/>
      <c r="U1923" s="75"/>
    </row>
    <row r="1924" spans="1:21">
      <c r="A1924" s="75"/>
      <c r="B1924" s="81" t="str">
        <f t="shared" si="14"/>
        <v>월</v>
      </c>
      <c r="C1924" s="81" t="str">
        <f t="shared" si="15"/>
        <v>26년 6월 2주차</v>
      </c>
      <c r="D1924" s="82">
        <v>46186</v>
      </c>
      <c r="E1924" s="76" t="s">
        <v>58</v>
      </c>
      <c r="F1924" s="83" t="s">
        <v>2</v>
      </c>
      <c r="G1924" s="75" t="s">
        <v>254</v>
      </c>
      <c r="H1924" s="76">
        <v>9</v>
      </c>
      <c r="I1924" s="84">
        <v>0</v>
      </c>
      <c r="J1924" s="85">
        <v>0</v>
      </c>
      <c r="K1924" s="75"/>
      <c r="L1924" s="75"/>
      <c r="M1924" s="75"/>
      <c r="N1924" s="75"/>
      <c r="O1924" s="75"/>
      <c r="P1924" s="75"/>
      <c r="Q1924" s="75"/>
      <c r="R1924" s="75"/>
      <c r="S1924" s="75"/>
      <c r="T1924" s="75"/>
      <c r="U1924" s="75"/>
    </row>
    <row r="1925" spans="1:21">
      <c r="A1925" s="75"/>
      <c r="B1925" s="81" t="str">
        <f t="shared" si="14"/>
        <v>월</v>
      </c>
      <c r="C1925" s="81" t="str">
        <f t="shared" si="15"/>
        <v>26년 6월 2주차</v>
      </c>
      <c r="D1925" s="82">
        <v>46186</v>
      </c>
      <c r="E1925" s="76" t="s">
        <v>58</v>
      </c>
      <c r="F1925" s="83" t="s">
        <v>2</v>
      </c>
      <c r="G1925" s="75" t="s">
        <v>156</v>
      </c>
      <c r="H1925" s="76">
        <v>5</v>
      </c>
      <c r="I1925" s="84">
        <v>0</v>
      </c>
      <c r="J1925" s="85">
        <v>0</v>
      </c>
      <c r="K1925" s="75"/>
      <c r="L1925" s="75"/>
      <c r="M1925" s="75"/>
      <c r="N1925" s="75"/>
      <c r="O1925" s="75"/>
      <c r="P1925" s="75"/>
      <c r="Q1925" s="75"/>
      <c r="R1925" s="75"/>
      <c r="S1925" s="75"/>
      <c r="T1925" s="75"/>
      <c r="U1925" s="75"/>
    </row>
    <row r="1926" spans="1:21">
      <c r="A1926" s="75"/>
      <c r="B1926" s="81" t="str">
        <f t="shared" si="14"/>
        <v>월</v>
      </c>
      <c r="C1926" s="81" t="str">
        <f t="shared" si="15"/>
        <v>26년 6월 2주차</v>
      </c>
      <c r="D1926" s="82">
        <v>46186</v>
      </c>
      <c r="E1926" s="76" t="s">
        <v>58</v>
      </c>
      <c r="F1926" s="83" t="s">
        <v>2</v>
      </c>
      <c r="G1926" s="75" t="s">
        <v>158</v>
      </c>
      <c r="H1926" s="76">
        <v>1</v>
      </c>
      <c r="I1926" s="84">
        <v>0</v>
      </c>
      <c r="J1926" s="85">
        <v>0</v>
      </c>
      <c r="K1926" s="75"/>
      <c r="L1926" s="75"/>
      <c r="M1926" s="75"/>
      <c r="N1926" s="75"/>
      <c r="O1926" s="75"/>
      <c r="P1926" s="75"/>
      <c r="Q1926" s="75"/>
      <c r="R1926" s="75"/>
      <c r="S1926" s="75"/>
      <c r="T1926" s="75"/>
      <c r="U1926" s="75"/>
    </row>
    <row r="1927" spans="1:21">
      <c r="A1927" s="75"/>
      <c r="B1927" s="81" t="str">
        <f t="shared" si="14"/>
        <v>월</v>
      </c>
      <c r="C1927" s="81" t="str">
        <f t="shared" si="15"/>
        <v>26년 6월 2주차</v>
      </c>
      <c r="D1927" s="82">
        <v>46186</v>
      </c>
      <c r="E1927" s="76" t="s">
        <v>58</v>
      </c>
      <c r="F1927" s="83" t="s">
        <v>2</v>
      </c>
      <c r="G1927" s="75" t="s">
        <v>118</v>
      </c>
      <c r="H1927" s="76">
        <v>1</v>
      </c>
      <c r="I1927" s="84">
        <v>0</v>
      </c>
      <c r="J1927" s="85">
        <v>0</v>
      </c>
      <c r="K1927" s="75"/>
      <c r="L1927" s="75"/>
      <c r="M1927" s="75"/>
      <c r="N1927" s="75"/>
      <c r="O1927" s="75"/>
      <c r="P1927" s="75"/>
      <c r="Q1927" s="75"/>
      <c r="R1927" s="75"/>
      <c r="S1927" s="75"/>
      <c r="T1927" s="75"/>
      <c r="U1927" s="75"/>
    </row>
    <row r="1928" spans="1:21">
      <c r="A1928" s="75"/>
      <c r="B1928" s="81" t="str">
        <f t="shared" si="14"/>
        <v>월</v>
      </c>
      <c r="C1928" s="81" t="str">
        <f t="shared" si="15"/>
        <v>26년 6월 2주차</v>
      </c>
      <c r="D1928" s="82">
        <v>46186</v>
      </c>
      <c r="E1928" s="76" t="s">
        <v>58</v>
      </c>
      <c r="F1928" s="83" t="s">
        <v>2</v>
      </c>
      <c r="G1928" s="75" t="s">
        <v>253</v>
      </c>
      <c r="H1928" s="76">
        <v>1</v>
      </c>
      <c r="I1928" s="84">
        <v>0</v>
      </c>
      <c r="J1928" s="85">
        <v>0</v>
      </c>
      <c r="K1928" s="75"/>
      <c r="L1928" s="75"/>
      <c r="M1928" s="75"/>
      <c r="N1928" s="75"/>
      <c r="O1928" s="75"/>
      <c r="P1928" s="75"/>
      <c r="Q1928" s="75"/>
      <c r="R1928" s="75"/>
      <c r="S1928" s="75"/>
      <c r="T1928" s="75"/>
      <c r="U1928" s="75"/>
    </row>
    <row r="1929" spans="1:21">
      <c r="A1929" s="75"/>
      <c r="B1929" s="81" t="str">
        <f t="shared" si="14"/>
        <v>월</v>
      </c>
      <c r="C1929" s="81" t="str">
        <f t="shared" si="15"/>
        <v>26년 6월 2주차</v>
      </c>
      <c r="D1929" s="82">
        <v>46186</v>
      </c>
      <c r="E1929" s="76" t="s">
        <v>58</v>
      </c>
      <c r="F1929" s="83" t="s">
        <v>2</v>
      </c>
      <c r="G1929" s="75" t="s">
        <v>143</v>
      </c>
      <c r="H1929" s="76">
        <v>1</v>
      </c>
      <c r="I1929" s="84">
        <v>0</v>
      </c>
      <c r="J1929" s="85">
        <v>0</v>
      </c>
      <c r="K1929" s="75"/>
      <c r="L1929" s="75"/>
      <c r="M1929" s="75"/>
      <c r="N1929" s="75"/>
      <c r="O1929" s="75"/>
      <c r="P1929" s="75"/>
      <c r="Q1929" s="75"/>
      <c r="R1929" s="75"/>
      <c r="S1929" s="75"/>
      <c r="T1929" s="75"/>
      <c r="U1929" s="75"/>
    </row>
    <row r="1930" spans="1:21">
      <c r="A1930" s="75"/>
      <c r="B1930" s="81" t="str">
        <f t="shared" si="14"/>
        <v>월</v>
      </c>
      <c r="C1930" s="81" t="str">
        <f t="shared" si="15"/>
        <v>26년 6월 2주차</v>
      </c>
      <c r="D1930" s="82">
        <v>46186</v>
      </c>
      <c r="E1930" s="76" t="s">
        <v>58</v>
      </c>
      <c r="F1930" s="83" t="s">
        <v>2</v>
      </c>
      <c r="G1930" s="75" t="s">
        <v>272</v>
      </c>
      <c r="H1930" s="76">
        <v>1</v>
      </c>
      <c r="I1930" s="84">
        <v>0</v>
      </c>
      <c r="J1930" s="85">
        <v>0</v>
      </c>
      <c r="K1930" s="75"/>
      <c r="L1930" s="75"/>
      <c r="M1930" s="75"/>
      <c r="N1930" s="75"/>
      <c r="O1930" s="75"/>
      <c r="P1930" s="75"/>
      <c r="Q1930" s="75"/>
      <c r="R1930" s="75"/>
      <c r="S1930" s="75"/>
      <c r="T1930" s="75"/>
      <c r="U1930" s="75"/>
    </row>
    <row r="1931" spans="1:21">
      <c r="A1931" s="75"/>
      <c r="B1931" s="81" t="str">
        <f t="shared" si="14"/>
        <v>월</v>
      </c>
      <c r="C1931" s="81" t="str">
        <f t="shared" si="15"/>
        <v>26년 6월 2주차</v>
      </c>
      <c r="D1931" s="82">
        <v>46186</v>
      </c>
      <c r="E1931" s="76" t="s">
        <v>58</v>
      </c>
      <c r="F1931" s="83" t="s">
        <v>2</v>
      </c>
      <c r="G1931" s="75" t="s">
        <v>191</v>
      </c>
      <c r="H1931" s="76">
        <v>4</v>
      </c>
      <c r="I1931" s="84">
        <v>0</v>
      </c>
      <c r="J1931" s="85">
        <v>0</v>
      </c>
      <c r="K1931" s="75"/>
      <c r="L1931" s="75"/>
      <c r="M1931" s="75"/>
      <c r="N1931" s="75"/>
      <c r="O1931" s="75"/>
      <c r="P1931" s="75"/>
      <c r="Q1931" s="75"/>
      <c r="R1931" s="75"/>
      <c r="S1931" s="75"/>
      <c r="T1931" s="75"/>
      <c r="U1931" s="75"/>
    </row>
    <row r="1932" spans="1:21">
      <c r="A1932" s="75"/>
      <c r="B1932" s="81" t="str">
        <f t="shared" si="14"/>
        <v>월</v>
      </c>
      <c r="C1932" s="81" t="str">
        <f t="shared" si="15"/>
        <v>26년 6월 2주차</v>
      </c>
      <c r="D1932" s="82">
        <v>46186</v>
      </c>
      <c r="E1932" s="76" t="s">
        <v>58</v>
      </c>
      <c r="F1932" s="83" t="s">
        <v>2</v>
      </c>
      <c r="G1932" s="75" t="s">
        <v>119</v>
      </c>
      <c r="H1932" s="76">
        <v>4</v>
      </c>
      <c r="I1932" s="84">
        <v>0</v>
      </c>
      <c r="J1932" s="85">
        <v>0</v>
      </c>
      <c r="K1932" s="75"/>
      <c r="L1932" s="75"/>
      <c r="M1932" s="75"/>
      <c r="N1932" s="75"/>
      <c r="O1932" s="75"/>
      <c r="P1932" s="75"/>
      <c r="Q1932" s="75"/>
      <c r="R1932" s="75"/>
      <c r="S1932" s="75"/>
      <c r="T1932" s="75"/>
      <c r="U1932" s="75"/>
    </row>
    <row r="1933" spans="1:21">
      <c r="A1933" s="75"/>
      <c r="B1933" s="81" t="str">
        <f t="shared" si="14"/>
        <v>월</v>
      </c>
      <c r="C1933" s="81" t="str">
        <f t="shared" si="15"/>
        <v>26년 6월 2주차</v>
      </c>
      <c r="D1933" s="82">
        <v>46187</v>
      </c>
      <c r="E1933" s="76" t="s">
        <v>58</v>
      </c>
      <c r="F1933" s="83" t="s">
        <v>2</v>
      </c>
      <c r="G1933" s="75" t="s">
        <v>173</v>
      </c>
      <c r="H1933" s="76">
        <v>21</v>
      </c>
      <c r="I1933" s="84">
        <v>2</v>
      </c>
      <c r="J1933" s="85">
        <v>218000</v>
      </c>
      <c r="K1933" s="75"/>
      <c r="L1933" s="75"/>
      <c r="M1933" s="75"/>
      <c r="N1933" s="75"/>
      <c r="O1933" s="75"/>
      <c r="P1933" s="75"/>
      <c r="Q1933" s="75"/>
      <c r="R1933" s="75"/>
      <c r="S1933" s="75"/>
      <c r="T1933" s="75"/>
      <c r="U1933" s="75"/>
    </row>
    <row r="1934" spans="1:21">
      <c r="A1934" s="75"/>
      <c r="B1934" s="81" t="str">
        <f t="shared" si="14"/>
        <v>월</v>
      </c>
      <c r="C1934" s="81" t="str">
        <f t="shared" si="15"/>
        <v>26년 6월 2주차</v>
      </c>
      <c r="D1934" s="82">
        <v>46187</v>
      </c>
      <c r="E1934" s="76" t="s">
        <v>58</v>
      </c>
      <c r="F1934" s="83" t="s">
        <v>2</v>
      </c>
      <c r="G1934" s="75" t="s">
        <v>176</v>
      </c>
      <c r="H1934" s="76">
        <v>6</v>
      </c>
      <c r="I1934" s="84">
        <v>2</v>
      </c>
      <c r="J1934" s="85">
        <v>118000</v>
      </c>
      <c r="K1934" s="75"/>
      <c r="L1934" s="75"/>
      <c r="M1934" s="75"/>
      <c r="N1934" s="75"/>
      <c r="O1934" s="75"/>
      <c r="P1934" s="75"/>
      <c r="Q1934" s="75"/>
      <c r="R1934" s="75"/>
      <c r="S1934" s="75"/>
      <c r="T1934" s="75"/>
      <c r="U1934" s="75"/>
    </row>
    <row r="1935" spans="1:21">
      <c r="A1935" s="75"/>
      <c r="B1935" s="81" t="str">
        <f t="shared" si="14"/>
        <v>월</v>
      </c>
      <c r="C1935" s="81" t="str">
        <f t="shared" si="15"/>
        <v>26년 6월 2주차</v>
      </c>
      <c r="D1935" s="82">
        <v>46187</v>
      </c>
      <c r="E1935" s="76" t="s">
        <v>58</v>
      </c>
      <c r="F1935" s="83" t="s">
        <v>2</v>
      </c>
      <c r="G1935" s="75" t="s">
        <v>153</v>
      </c>
      <c r="H1935" s="76">
        <v>0</v>
      </c>
      <c r="I1935" s="84">
        <v>2</v>
      </c>
      <c r="J1935" s="85">
        <v>118000</v>
      </c>
      <c r="K1935" s="75"/>
      <c r="L1935" s="75"/>
      <c r="M1935" s="75"/>
      <c r="N1935" s="75"/>
      <c r="O1935" s="75"/>
      <c r="P1935" s="75"/>
      <c r="Q1935" s="75"/>
      <c r="R1935" s="75"/>
      <c r="S1935" s="75"/>
      <c r="T1935" s="75"/>
      <c r="U1935" s="75"/>
    </row>
    <row r="1936" spans="1:21">
      <c r="A1936" s="75"/>
      <c r="B1936" s="81" t="str">
        <f t="shared" si="14"/>
        <v>월</v>
      </c>
      <c r="C1936" s="81" t="str">
        <f t="shared" si="15"/>
        <v>26년 6월 2주차</v>
      </c>
      <c r="D1936" s="82">
        <v>46187</v>
      </c>
      <c r="E1936" s="76" t="s">
        <v>58</v>
      </c>
      <c r="F1936" s="83" t="s">
        <v>2</v>
      </c>
      <c r="G1936" s="75" t="s">
        <v>198</v>
      </c>
      <c r="H1936" s="76">
        <v>0</v>
      </c>
      <c r="I1936" s="84">
        <v>2</v>
      </c>
      <c r="J1936" s="85">
        <v>178000</v>
      </c>
      <c r="K1936" s="75"/>
      <c r="L1936" s="75"/>
      <c r="M1936" s="75"/>
      <c r="N1936" s="75"/>
      <c r="O1936" s="75"/>
      <c r="P1936" s="75"/>
      <c r="Q1936" s="75"/>
      <c r="R1936" s="75"/>
      <c r="S1936" s="75"/>
      <c r="T1936" s="75"/>
      <c r="U1936" s="75"/>
    </row>
    <row r="1937" spans="1:21">
      <c r="A1937" s="75"/>
      <c r="B1937" s="81" t="str">
        <f t="shared" si="14"/>
        <v>월</v>
      </c>
      <c r="C1937" s="81" t="str">
        <f t="shared" si="15"/>
        <v>26년 6월 2주차</v>
      </c>
      <c r="D1937" s="82">
        <v>46187</v>
      </c>
      <c r="E1937" s="76" t="s">
        <v>58</v>
      </c>
      <c r="F1937" s="83" t="s">
        <v>2</v>
      </c>
      <c r="G1937" s="75" t="s">
        <v>254</v>
      </c>
      <c r="H1937" s="76">
        <v>0</v>
      </c>
      <c r="I1937" s="84">
        <v>2</v>
      </c>
      <c r="J1937" s="85">
        <v>298000</v>
      </c>
      <c r="K1937" s="75"/>
      <c r="L1937" s="75"/>
      <c r="M1937" s="75"/>
      <c r="N1937" s="75"/>
      <c r="O1937" s="75"/>
      <c r="P1937" s="75"/>
      <c r="Q1937" s="75"/>
      <c r="R1937" s="75"/>
      <c r="S1937" s="75"/>
      <c r="T1937" s="75"/>
      <c r="U1937" s="75"/>
    </row>
    <row r="1938" spans="1:21">
      <c r="A1938" s="75"/>
      <c r="B1938" s="81" t="str">
        <f t="shared" si="14"/>
        <v>월</v>
      </c>
      <c r="C1938" s="81" t="str">
        <f t="shared" si="15"/>
        <v>26년 6월 2주차</v>
      </c>
      <c r="D1938" s="82">
        <v>46187</v>
      </c>
      <c r="E1938" s="76" t="s">
        <v>58</v>
      </c>
      <c r="F1938" s="83" t="s">
        <v>2</v>
      </c>
      <c r="G1938" s="75" t="s">
        <v>99</v>
      </c>
      <c r="H1938" s="76">
        <v>5</v>
      </c>
      <c r="I1938" s="84">
        <v>6</v>
      </c>
      <c r="J1938" s="85">
        <v>894000</v>
      </c>
      <c r="K1938" s="75"/>
      <c r="L1938" s="75"/>
      <c r="M1938" s="75"/>
      <c r="N1938" s="75"/>
      <c r="O1938" s="75"/>
      <c r="P1938" s="75"/>
      <c r="Q1938" s="75"/>
      <c r="R1938" s="75"/>
      <c r="S1938" s="75"/>
      <c r="T1938" s="75"/>
      <c r="U1938" s="75"/>
    </row>
    <row r="1939" spans="1:21">
      <c r="A1939" s="75"/>
      <c r="B1939" s="81" t="str">
        <f t="shared" si="14"/>
        <v>월</v>
      </c>
      <c r="C1939" s="81" t="str">
        <f t="shared" si="15"/>
        <v>26년 6월 2주차</v>
      </c>
      <c r="D1939" s="82">
        <v>46187</v>
      </c>
      <c r="E1939" s="76" t="s">
        <v>58</v>
      </c>
      <c r="F1939" s="83" t="s">
        <v>2</v>
      </c>
      <c r="G1939" s="75" t="s">
        <v>204</v>
      </c>
      <c r="H1939" s="76">
        <v>10</v>
      </c>
      <c r="I1939" s="84">
        <v>0</v>
      </c>
      <c r="J1939" s="85">
        <v>0</v>
      </c>
      <c r="K1939" s="75"/>
      <c r="L1939" s="75"/>
      <c r="M1939" s="75"/>
      <c r="N1939" s="75"/>
      <c r="O1939" s="75"/>
      <c r="P1939" s="75"/>
      <c r="Q1939" s="75"/>
      <c r="R1939" s="75"/>
      <c r="S1939" s="75"/>
      <c r="T1939" s="75"/>
      <c r="U1939" s="75"/>
    </row>
    <row r="1940" spans="1:21">
      <c r="A1940" s="75"/>
      <c r="B1940" s="81" t="str">
        <f t="shared" si="14"/>
        <v>월</v>
      </c>
      <c r="C1940" s="81" t="str">
        <f t="shared" si="15"/>
        <v>26년 6월 2주차</v>
      </c>
      <c r="D1940" s="82">
        <v>46187</v>
      </c>
      <c r="E1940" s="76" t="s">
        <v>58</v>
      </c>
      <c r="F1940" s="83" t="s">
        <v>2</v>
      </c>
      <c r="G1940" s="75" t="s">
        <v>219</v>
      </c>
      <c r="H1940" s="76">
        <v>6</v>
      </c>
      <c r="I1940" s="84">
        <v>0</v>
      </c>
      <c r="J1940" s="85">
        <v>0</v>
      </c>
      <c r="K1940" s="75"/>
      <c r="L1940" s="75"/>
      <c r="M1940" s="75"/>
      <c r="N1940" s="75"/>
      <c r="O1940" s="75"/>
      <c r="P1940" s="75"/>
      <c r="Q1940" s="75"/>
      <c r="R1940" s="75"/>
      <c r="S1940" s="75"/>
      <c r="T1940" s="75"/>
      <c r="U1940" s="75"/>
    </row>
    <row r="1941" spans="1:21">
      <c r="A1941" s="75"/>
      <c r="B1941" s="81" t="str">
        <f t="shared" si="14"/>
        <v>월</v>
      </c>
      <c r="C1941" s="81" t="str">
        <f t="shared" si="15"/>
        <v>26년 6월 2주차</v>
      </c>
      <c r="D1941" s="82">
        <v>46187</v>
      </c>
      <c r="E1941" s="76" t="s">
        <v>58</v>
      </c>
      <c r="F1941" s="83" t="s">
        <v>2</v>
      </c>
      <c r="G1941" s="75" t="s">
        <v>199</v>
      </c>
      <c r="H1941" s="76">
        <v>10</v>
      </c>
      <c r="I1941" s="84">
        <v>0</v>
      </c>
      <c r="J1941" s="85">
        <v>0</v>
      </c>
      <c r="K1941" s="75"/>
      <c r="L1941" s="75"/>
      <c r="M1941" s="75"/>
      <c r="N1941" s="75"/>
      <c r="O1941" s="75"/>
      <c r="P1941" s="75"/>
      <c r="Q1941" s="75"/>
      <c r="R1941" s="75"/>
      <c r="S1941" s="75"/>
      <c r="T1941" s="75"/>
      <c r="U1941" s="75"/>
    </row>
    <row r="1942" spans="1:21">
      <c r="A1942" s="75"/>
      <c r="B1942" s="81" t="str">
        <f t="shared" si="14"/>
        <v>월</v>
      </c>
      <c r="C1942" s="81" t="str">
        <f t="shared" si="15"/>
        <v>26년 6월 2주차</v>
      </c>
      <c r="D1942" s="82">
        <v>46187</v>
      </c>
      <c r="E1942" s="76" t="s">
        <v>58</v>
      </c>
      <c r="F1942" s="83" t="s">
        <v>2</v>
      </c>
      <c r="G1942" s="75" t="s">
        <v>243</v>
      </c>
      <c r="H1942" s="76">
        <v>9</v>
      </c>
      <c r="I1942" s="84">
        <v>0</v>
      </c>
      <c r="J1942" s="85">
        <v>0</v>
      </c>
      <c r="K1942" s="75"/>
      <c r="L1942" s="75"/>
      <c r="M1942" s="75"/>
      <c r="N1942" s="75"/>
      <c r="O1942" s="75"/>
      <c r="P1942" s="75"/>
      <c r="Q1942" s="75"/>
      <c r="R1942" s="75"/>
      <c r="S1942" s="75"/>
      <c r="T1942" s="75"/>
      <c r="U1942" s="75"/>
    </row>
    <row r="1943" spans="1:21">
      <c r="A1943" s="75"/>
      <c r="B1943" s="81" t="str">
        <f t="shared" si="14"/>
        <v>월</v>
      </c>
      <c r="C1943" s="81" t="str">
        <f t="shared" si="15"/>
        <v>26년 6월 2주차</v>
      </c>
      <c r="D1943" s="82">
        <v>46187</v>
      </c>
      <c r="E1943" s="76" t="s">
        <v>58</v>
      </c>
      <c r="F1943" s="83" t="s">
        <v>2</v>
      </c>
      <c r="G1943" s="75" t="s">
        <v>214</v>
      </c>
      <c r="H1943" s="76">
        <v>37</v>
      </c>
      <c r="I1943" s="84">
        <v>0</v>
      </c>
      <c r="J1943" s="85">
        <v>0</v>
      </c>
      <c r="K1943" s="75"/>
      <c r="L1943" s="75"/>
      <c r="M1943" s="75"/>
      <c r="N1943" s="75"/>
      <c r="O1943" s="75"/>
      <c r="P1943" s="75"/>
      <c r="Q1943" s="75"/>
      <c r="R1943" s="75"/>
      <c r="S1943" s="75"/>
      <c r="T1943" s="75"/>
      <c r="U1943" s="75"/>
    </row>
    <row r="1944" spans="1:21">
      <c r="A1944" s="75"/>
      <c r="B1944" s="81" t="str">
        <f t="shared" si="14"/>
        <v>월</v>
      </c>
      <c r="C1944" s="81" t="str">
        <f t="shared" si="15"/>
        <v>26년 6월 2주차</v>
      </c>
      <c r="D1944" s="82">
        <v>46187</v>
      </c>
      <c r="E1944" s="76" t="s">
        <v>58</v>
      </c>
      <c r="F1944" s="83" t="s">
        <v>2</v>
      </c>
      <c r="G1944" s="75" t="s">
        <v>250</v>
      </c>
      <c r="H1944" s="76">
        <v>10</v>
      </c>
      <c r="I1944" s="84">
        <v>0</v>
      </c>
      <c r="J1944" s="85">
        <v>0</v>
      </c>
      <c r="K1944" s="75"/>
      <c r="L1944" s="75"/>
      <c r="M1944" s="75"/>
      <c r="N1944" s="75"/>
      <c r="O1944" s="75"/>
      <c r="P1944" s="75"/>
      <c r="Q1944" s="75"/>
      <c r="R1944" s="75"/>
      <c r="S1944" s="75"/>
      <c r="T1944" s="75"/>
      <c r="U1944" s="75"/>
    </row>
    <row r="1945" spans="1:21">
      <c r="A1945" s="75"/>
      <c r="B1945" s="81" t="str">
        <f t="shared" si="14"/>
        <v>월</v>
      </c>
      <c r="C1945" s="81" t="str">
        <f t="shared" si="15"/>
        <v>26년 6월 2주차</v>
      </c>
      <c r="D1945" s="82">
        <v>46187</v>
      </c>
      <c r="E1945" s="76" t="s">
        <v>58</v>
      </c>
      <c r="F1945" s="83" t="s">
        <v>2</v>
      </c>
      <c r="G1945" s="75" t="s">
        <v>169</v>
      </c>
      <c r="H1945" s="76">
        <v>1</v>
      </c>
      <c r="I1945" s="84">
        <v>0</v>
      </c>
      <c r="J1945" s="85">
        <v>0</v>
      </c>
      <c r="K1945" s="75"/>
      <c r="L1945" s="75"/>
      <c r="M1945" s="75"/>
      <c r="N1945" s="75"/>
      <c r="O1945" s="75"/>
      <c r="P1945" s="75"/>
      <c r="Q1945" s="75"/>
      <c r="R1945" s="75"/>
      <c r="S1945" s="75"/>
      <c r="T1945" s="75"/>
      <c r="U1945" s="75"/>
    </row>
    <row r="1946" spans="1:21">
      <c r="A1946" s="75"/>
      <c r="B1946" s="81" t="str">
        <f t="shared" si="14"/>
        <v>월</v>
      </c>
      <c r="C1946" s="81" t="str">
        <f t="shared" si="15"/>
        <v>26년 6월 2주차</v>
      </c>
      <c r="D1946" s="82">
        <v>46187</v>
      </c>
      <c r="E1946" s="76" t="s">
        <v>58</v>
      </c>
      <c r="F1946" s="83" t="s">
        <v>2</v>
      </c>
      <c r="G1946" s="75" t="s">
        <v>90</v>
      </c>
      <c r="H1946" s="76">
        <v>1</v>
      </c>
      <c r="I1946" s="84">
        <v>0</v>
      </c>
      <c r="J1946" s="85">
        <v>0</v>
      </c>
      <c r="K1946" s="75"/>
      <c r="L1946" s="75"/>
      <c r="M1946" s="75"/>
      <c r="N1946" s="75"/>
      <c r="O1946" s="75"/>
      <c r="P1946" s="75"/>
      <c r="Q1946" s="75"/>
      <c r="R1946" s="75"/>
      <c r="S1946" s="75"/>
      <c r="T1946" s="75"/>
      <c r="U1946" s="75"/>
    </row>
    <row r="1947" spans="1:21">
      <c r="A1947" s="75"/>
      <c r="B1947" s="81" t="str">
        <f t="shared" si="14"/>
        <v>월</v>
      </c>
      <c r="C1947" s="81" t="str">
        <f t="shared" si="15"/>
        <v>26년 6월 2주차</v>
      </c>
      <c r="D1947" s="82">
        <v>46187</v>
      </c>
      <c r="E1947" s="76" t="s">
        <v>58</v>
      </c>
      <c r="F1947" s="83" t="s">
        <v>2</v>
      </c>
      <c r="G1947" s="75" t="s">
        <v>177</v>
      </c>
      <c r="H1947" s="76">
        <v>2</v>
      </c>
      <c r="I1947" s="84">
        <v>0</v>
      </c>
      <c r="J1947" s="85">
        <v>0</v>
      </c>
      <c r="K1947" s="75"/>
      <c r="L1947" s="75"/>
      <c r="M1947" s="75"/>
      <c r="N1947" s="75"/>
      <c r="O1947" s="75"/>
      <c r="P1947" s="75"/>
      <c r="Q1947" s="75"/>
      <c r="R1947" s="75"/>
      <c r="S1947" s="75"/>
      <c r="T1947" s="75"/>
      <c r="U1947" s="75"/>
    </row>
    <row r="1948" spans="1:21">
      <c r="A1948" s="75"/>
      <c r="B1948" s="81" t="str">
        <f t="shared" si="14"/>
        <v>월</v>
      </c>
      <c r="C1948" s="81" t="str">
        <f t="shared" si="15"/>
        <v>26년 6월 2주차</v>
      </c>
      <c r="D1948" s="82">
        <v>46187</v>
      </c>
      <c r="E1948" s="76" t="s">
        <v>58</v>
      </c>
      <c r="F1948" s="83" t="s">
        <v>2</v>
      </c>
      <c r="G1948" s="75" t="s">
        <v>257</v>
      </c>
      <c r="H1948" s="76">
        <v>14</v>
      </c>
      <c r="I1948" s="84">
        <v>3</v>
      </c>
      <c r="J1948" s="85">
        <v>417000</v>
      </c>
      <c r="K1948" s="75"/>
      <c r="L1948" s="75"/>
      <c r="M1948" s="75"/>
      <c r="N1948" s="75"/>
      <c r="O1948" s="75"/>
      <c r="P1948" s="75"/>
      <c r="Q1948" s="75"/>
      <c r="R1948" s="75"/>
      <c r="S1948" s="75"/>
      <c r="T1948" s="75"/>
      <c r="U1948" s="75"/>
    </row>
    <row r="1949" spans="1:21">
      <c r="A1949" s="75"/>
      <c r="B1949" s="81" t="str">
        <f t="shared" si="14"/>
        <v>월</v>
      </c>
      <c r="C1949" s="81" t="str">
        <f t="shared" si="15"/>
        <v>26년 6월 2주차</v>
      </c>
      <c r="D1949" s="82">
        <v>46187</v>
      </c>
      <c r="E1949" s="76" t="s">
        <v>58</v>
      </c>
      <c r="F1949" s="83" t="s">
        <v>2</v>
      </c>
      <c r="G1949" s="75" t="s">
        <v>202</v>
      </c>
      <c r="H1949" s="76">
        <v>5</v>
      </c>
      <c r="I1949" s="84">
        <v>0</v>
      </c>
      <c r="J1949" s="85">
        <v>0</v>
      </c>
      <c r="K1949" s="75"/>
      <c r="L1949" s="75"/>
      <c r="M1949" s="75"/>
      <c r="N1949" s="75"/>
      <c r="O1949" s="75"/>
      <c r="P1949" s="75"/>
      <c r="Q1949" s="75"/>
      <c r="R1949" s="75"/>
      <c r="S1949" s="75"/>
      <c r="T1949" s="75"/>
      <c r="U1949" s="75"/>
    </row>
    <row r="1950" spans="1:21">
      <c r="A1950" s="75"/>
      <c r="B1950" s="81" t="str">
        <f t="shared" si="14"/>
        <v>월</v>
      </c>
      <c r="C1950" s="81" t="str">
        <f t="shared" si="15"/>
        <v>26년 6월 2주차</v>
      </c>
      <c r="D1950" s="82">
        <v>46187</v>
      </c>
      <c r="E1950" s="76" t="s">
        <v>58</v>
      </c>
      <c r="F1950" s="83" t="s">
        <v>2</v>
      </c>
      <c r="G1950" s="75" t="s">
        <v>119</v>
      </c>
      <c r="H1950" s="76">
        <v>5</v>
      </c>
      <c r="I1950" s="84">
        <v>2</v>
      </c>
      <c r="J1950" s="85">
        <v>124200</v>
      </c>
      <c r="K1950" s="75"/>
      <c r="L1950" s="75"/>
      <c r="M1950" s="75"/>
      <c r="N1950" s="75"/>
      <c r="O1950" s="75"/>
      <c r="P1950" s="75"/>
      <c r="Q1950" s="75"/>
      <c r="R1950" s="75"/>
      <c r="S1950" s="75"/>
      <c r="T1950" s="75"/>
      <c r="U1950" s="75"/>
    </row>
    <row r="1951" spans="1:21">
      <c r="A1951" s="75"/>
      <c r="B1951" s="81" t="str">
        <f t="shared" si="14"/>
        <v>월</v>
      </c>
      <c r="C1951" s="81" t="str">
        <f t="shared" si="15"/>
        <v>26년 6월 2주차</v>
      </c>
      <c r="D1951" s="82">
        <v>46187</v>
      </c>
      <c r="E1951" s="76" t="s">
        <v>58</v>
      </c>
      <c r="F1951" s="83" t="s">
        <v>2</v>
      </c>
      <c r="G1951" s="75" t="s">
        <v>101</v>
      </c>
      <c r="H1951" s="76">
        <v>9</v>
      </c>
      <c r="I1951" s="84">
        <v>2</v>
      </c>
      <c r="J1951" s="85">
        <v>232200</v>
      </c>
      <c r="K1951" s="75"/>
      <c r="L1951" s="75"/>
      <c r="M1951" s="75"/>
      <c r="N1951" s="75"/>
      <c r="O1951" s="75"/>
      <c r="P1951" s="75"/>
      <c r="Q1951" s="75"/>
      <c r="R1951" s="75"/>
      <c r="S1951" s="75"/>
      <c r="T1951" s="75"/>
      <c r="U1951" s="75"/>
    </row>
    <row r="1952" spans="1:21">
      <c r="A1952" s="75"/>
      <c r="B1952" s="81" t="str">
        <f t="shared" si="14"/>
        <v>월</v>
      </c>
      <c r="C1952" s="81" t="str">
        <f t="shared" si="15"/>
        <v>26년 6월 2주차</v>
      </c>
      <c r="D1952" s="82">
        <v>46187</v>
      </c>
      <c r="E1952" s="76" t="s">
        <v>58</v>
      </c>
      <c r="F1952" s="83" t="s">
        <v>2</v>
      </c>
      <c r="G1952" s="75" t="s">
        <v>134</v>
      </c>
      <c r="H1952" s="76">
        <v>5</v>
      </c>
      <c r="I1952" s="84">
        <v>0</v>
      </c>
      <c r="J1952" s="85">
        <v>0</v>
      </c>
      <c r="K1952" s="75"/>
      <c r="L1952" s="75"/>
      <c r="M1952" s="75"/>
      <c r="N1952" s="75"/>
      <c r="O1952" s="75"/>
      <c r="P1952" s="75"/>
      <c r="Q1952" s="75"/>
      <c r="R1952" s="75"/>
      <c r="S1952" s="75"/>
      <c r="T1952" s="75"/>
      <c r="U1952" s="75"/>
    </row>
    <row r="1953" spans="1:21">
      <c r="A1953" s="75"/>
      <c r="B1953" s="81" t="str">
        <f t="shared" si="14"/>
        <v>월</v>
      </c>
      <c r="C1953" s="81" t="str">
        <f t="shared" si="15"/>
        <v>26년 6월 2주차</v>
      </c>
      <c r="D1953" s="82">
        <v>46187</v>
      </c>
      <c r="E1953" s="76" t="s">
        <v>58</v>
      </c>
      <c r="F1953" s="83" t="s">
        <v>2</v>
      </c>
      <c r="G1953" s="75" t="s">
        <v>108</v>
      </c>
      <c r="H1953" s="76">
        <v>1</v>
      </c>
      <c r="I1953" s="84">
        <v>0</v>
      </c>
      <c r="J1953" s="85">
        <v>0</v>
      </c>
      <c r="K1953" s="75"/>
      <c r="L1953" s="75"/>
      <c r="M1953" s="75"/>
      <c r="N1953" s="75"/>
      <c r="O1953" s="75"/>
      <c r="P1953" s="75"/>
      <c r="Q1953" s="75"/>
      <c r="R1953" s="75"/>
      <c r="S1953" s="75"/>
      <c r="T1953" s="75"/>
      <c r="U1953" s="75"/>
    </row>
    <row r="1954" spans="1:21">
      <c r="A1954" s="75"/>
      <c r="B1954" s="81" t="str">
        <f t="shared" si="14"/>
        <v>월</v>
      </c>
      <c r="C1954" s="81" t="str">
        <f t="shared" si="15"/>
        <v>26년 6월 2주차</v>
      </c>
      <c r="D1954" s="82">
        <v>46187</v>
      </c>
      <c r="E1954" s="76" t="s">
        <v>58</v>
      </c>
      <c r="F1954" s="83" t="s">
        <v>2</v>
      </c>
      <c r="G1954" s="75" t="s">
        <v>211</v>
      </c>
      <c r="H1954" s="76">
        <v>5</v>
      </c>
      <c r="I1954" s="84">
        <v>0</v>
      </c>
      <c r="J1954" s="85">
        <v>0</v>
      </c>
      <c r="K1954" s="75"/>
      <c r="L1954" s="75"/>
      <c r="M1954" s="75"/>
      <c r="N1954" s="75"/>
      <c r="O1954" s="75"/>
      <c r="P1954" s="75"/>
      <c r="Q1954" s="75"/>
      <c r="R1954" s="75"/>
      <c r="S1954" s="75"/>
      <c r="T1954" s="75"/>
      <c r="U1954" s="75"/>
    </row>
    <row r="1955" spans="1:21">
      <c r="A1955" s="75"/>
      <c r="B1955" s="81" t="str">
        <f t="shared" si="14"/>
        <v>월</v>
      </c>
      <c r="C1955" s="81" t="str">
        <f t="shared" si="15"/>
        <v>26년 6월 2주차</v>
      </c>
      <c r="D1955" s="82">
        <v>46187</v>
      </c>
      <c r="E1955" s="76" t="s">
        <v>58</v>
      </c>
      <c r="F1955" s="83" t="s">
        <v>2</v>
      </c>
      <c r="G1955" s="75" t="s">
        <v>103</v>
      </c>
      <c r="H1955" s="76">
        <v>0</v>
      </c>
      <c r="I1955" s="84">
        <v>1</v>
      </c>
      <c r="J1955" s="85">
        <v>86400</v>
      </c>
      <c r="K1955" s="75"/>
      <c r="L1955" s="75"/>
      <c r="M1955" s="75"/>
      <c r="N1955" s="75"/>
      <c r="O1955" s="75"/>
      <c r="P1955" s="75"/>
      <c r="Q1955" s="75"/>
      <c r="R1955" s="75"/>
      <c r="S1955" s="75"/>
      <c r="T1955" s="75"/>
      <c r="U1955" s="75"/>
    </row>
    <row r="1956" spans="1:21">
      <c r="A1956" s="75"/>
      <c r="B1956" s="81" t="str">
        <f t="shared" si="14"/>
        <v>월</v>
      </c>
      <c r="C1956" s="81" t="str">
        <f t="shared" si="15"/>
        <v>26년 6월 2주차</v>
      </c>
      <c r="D1956" s="82">
        <v>46187</v>
      </c>
      <c r="E1956" s="76" t="s">
        <v>58</v>
      </c>
      <c r="F1956" s="83" t="s">
        <v>2</v>
      </c>
      <c r="G1956" s="75" t="s">
        <v>109</v>
      </c>
      <c r="H1956" s="76">
        <v>9</v>
      </c>
      <c r="I1956" s="84">
        <v>0</v>
      </c>
      <c r="J1956" s="85">
        <v>0</v>
      </c>
      <c r="K1956" s="75"/>
      <c r="L1956" s="75"/>
      <c r="M1956" s="75"/>
      <c r="N1956" s="75"/>
      <c r="O1956" s="75"/>
      <c r="P1956" s="75"/>
      <c r="Q1956" s="75"/>
      <c r="R1956" s="75"/>
      <c r="S1956" s="75"/>
      <c r="T1956" s="75"/>
      <c r="U1956" s="75"/>
    </row>
    <row r="1957" spans="1:21">
      <c r="A1957" s="75"/>
      <c r="B1957" s="81" t="str">
        <f t="shared" si="14"/>
        <v>월</v>
      </c>
      <c r="C1957" s="81" t="str">
        <f t="shared" si="15"/>
        <v>26년 6월 2주차</v>
      </c>
      <c r="D1957" s="82">
        <v>46187</v>
      </c>
      <c r="E1957" s="76" t="s">
        <v>58</v>
      </c>
      <c r="F1957" s="83" t="s">
        <v>2</v>
      </c>
      <c r="G1957" s="75" t="s">
        <v>248</v>
      </c>
      <c r="H1957" s="76">
        <v>1</v>
      </c>
      <c r="I1957" s="84">
        <v>0</v>
      </c>
      <c r="J1957" s="85">
        <v>0</v>
      </c>
      <c r="K1957" s="75"/>
      <c r="L1957" s="75"/>
      <c r="M1957" s="75"/>
      <c r="N1957" s="75"/>
      <c r="O1957" s="75"/>
      <c r="P1957" s="75"/>
      <c r="Q1957" s="75"/>
      <c r="R1957" s="75"/>
      <c r="S1957" s="75"/>
      <c r="T1957" s="75"/>
      <c r="U1957" s="75"/>
    </row>
    <row r="1958" spans="1:21">
      <c r="A1958" s="75"/>
      <c r="B1958" s="81" t="str">
        <f t="shared" si="14"/>
        <v>월</v>
      </c>
      <c r="C1958" s="81" t="str">
        <f t="shared" si="15"/>
        <v>26년 6월 2주차</v>
      </c>
      <c r="D1958" s="82">
        <v>46187</v>
      </c>
      <c r="E1958" s="76" t="s">
        <v>58</v>
      </c>
      <c r="F1958" s="83" t="s">
        <v>2</v>
      </c>
      <c r="G1958" s="75" t="s">
        <v>205</v>
      </c>
      <c r="H1958" s="76">
        <v>5</v>
      </c>
      <c r="I1958" s="84">
        <v>0</v>
      </c>
      <c r="J1958" s="85">
        <v>0</v>
      </c>
      <c r="K1958" s="75"/>
      <c r="L1958" s="75"/>
      <c r="M1958" s="75"/>
      <c r="N1958" s="75"/>
      <c r="O1958" s="75"/>
      <c r="P1958" s="75"/>
      <c r="Q1958" s="75"/>
      <c r="R1958" s="75"/>
      <c r="S1958" s="75"/>
      <c r="T1958" s="75"/>
      <c r="U1958" s="75"/>
    </row>
    <row r="1959" spans="1:21">
      <c r="A1959" s="75"/>
      <c r="B1959" s="81" t="str">
        <f t="shared" si="14"/>
        <v>월</v>
      </c>
      <c r="C1959" s="81" t="str">
        <f t="shared" si="15"/>
        <v>26년 6월 2주차</v>
      </c>
      <c r="D1959" s="82">
        <v>46187</v>
      </c>
      <c r="E1959" s="76" t="s">
        <v>58</v>
      </c>
      <c r="F1959" s="83" t="s">
        <v>2</v>
      </c>
      <c r="G1959" s="75" t="s">
        <v>273</v>
      </c>
      <c r="H1959" s="76">
        <v>5</v>
      </c>
      <c r="I1959" s="84">
        <v>0</v>
      </c>
      <c r="J1959" s="85">
        <v>0</v>
      </c>
      <c r="K1959" s="75"/>
      <c r="L1959" s="75"/>
      <c r="M1959" s="75"/>
      <c r="N1959" s="75"/>
      <c r="O1959" s="75"/>
      <c r="P1959" s="75"/>
      <c r="Q1959" s="75"/>
      <c r="R1959" s="75"/>
      <c r="S1959" s="75"/>
      <c r="T1959" s="75"/>
      <c r="U1959" s="75"/>
    </row>
    <row r="1960" spans="1:21">
      <c r="A1960" s="75"/>
      <c r="B1960" s="81" t="str">
        <f t="shared" si="14"/>
        <v>월</v>
      </c>
      <c r="C1960" s="81" t="str">
        <f t="shared" si="15"/>
        <v>26년 6월 2주차</v>
      </c>
      <c r="D1960" s="82">
        <v>46187</v>
      </c>
      <c r="E1960" s="76" t="s">
        <v>58</v>
      </c>
      <c r="F1960" s="83" t="s">
        <v>2</v>
      </c>
      <c r="G1960" s="75" t="s">
        <v>192</v>
      </c>
      <c r="H1960" s="76">
        <v>2</v>
      </c>
      <c r="I1960" s="84">
        <v>0</v>
      </c>
      <c r="J1960" s="85">
        <v>0</v>
      </c>
      <c r="K1960" s="75"/>
      <c r="L1960" s="75"/>
      <c r="M1960" s="75"/>
      <c r="N1960" s="75"/>
      <c r="O1960" s="75"/>
      <c r="P1960" s="75"/>
      <c r="Q1960" s="75"/>
      <c r="R1960" s="75"/>
      <c r="S1960" s="75"/>
      <c r="T1960" s="75"/>
      <c r="U1960" s="75"/>
    </row>
    <row r="1961" spans="1:21">
      <c r="A1961" s="75"/>
      <c r="B1961" s="81" t="str">
        <f t="shared" si="14"/>
        <v>월</v>
      </c>
      <c r="C1961" s="81" t="str">
        <f t="shared" si="15"/>
        <v>26년 6월 2주차</v>
      </c>
      <c r="D1961" s="82">
        <v>46187</v>
      </c>
      <c r="E1961" s="76" t="s">
        <v>58</v>
      </c>
      <c r="F1961" s="83" t="s">
        <v>2</v>
      </c>
      <c r="G1961" s="75" t="s">
        <v>172</v>
      </c>
      <c r="H1961" s="76">
        <v>5</v>
      </c>
      <c r="I1961" s="84">
        <v>0</v>
      </c>
      <c r="J1961" s="85">
        <v>0</v>
      </c>
      <c r="K1961" s="75"/>
      <c r="L1961" s="75"/>
      <c r="M1961" s="75"/>
      <c r="N1961" s="75"/>
      <c r="O1961" s="75"/>
      <c r="P1961" s="75"/>
      <c r="Q1961" s="75"/>
      <c r="R1961" s="75"/>
      <c r="S1961" s="75"/>
      <c r="T1961" s="75"/>
      <c r="U1961" s="75"/>
    </row>
    <row r="1962" spans="1:21">
      <c r="A1962" s="75"/>
      <c r="B1962" s="81" t="str">
        <f t="shared" si="14"/>
        <v>월</v>
      </c>
      <c r="C1962" s="81" t="str">
        <f t="shared" si="15"/>
        <v>26년 6월 2주차</v>
      </c>
      <c r="D1962" s="82">
        <v>46187</v>
      </c>
      <c r="E1962" s="76" t="s">
        <v>58</v>
      </c>
      <c r="F1962" s="83" t="s">
        <v>2</v>
      </c>
      <c r="G1962" s="75" t="s">
        <v>154</v>
      </c>
      <c r="H1962" s="76">
        <v>1</v>
      </c>
      <c r="I1962" s="84">
        <v>0</v>
      </c>
      <c r="J1962" s="85">
        <v>0</v>
      </c>
      <c r="K1962" s="75"/>
      <c r="L1962" s="75"/>
      <c r="M1962" s="75"/>
      <c r="N1962" s="75"/>
      <c r="O1962" s="75"/>
      <c r="P1962" s="75"/>
      <c r="Q1962" s="75"/>
      <c r="R1962" s="75"/>
      <c r="S1962" s="75"/>
      <c r="T1962" s="75"/>
      <c r="U1962" s="75"/>
    </row>
    <row r="1963" spans="1:21">
      <c r="A1963" s="75"/>
      <c r="B1963" s="81" t="str">
        <f t="shared" si="14"/>
        <v>월</v>
      </c>
      <c r="C1963" s="81" t="str">
        <f t="shared" si="15"/>
        <v>26년 6월 2주차</v>
      </c>
      <c r="D1963" s="82">
        <v>46187</v>
      </c>
      <c r="E1963" s="76" t="s">
        <v>58</v>
      </c>
      <c r="F1963" s="83" t="s">
        <v>2</v>
      </c>
      <c r="G1963" s="75" t="s">
        <v>100</v>
      </c>
      <c r="H1963" s="76">
        <v>5</v>
      </c>
      <c r="I1963" s="84">
        <v>0</v>
      </c>
      <c r="J1963" s="85">
        <v>0</v>
      </c>
      <c r="K1963" s="75"/>
      <c r="L1963" s="75"/>
      <c r="M1963" s="75"/>
      <c r="N1963" s="75"/>
      <c r="O1963" s="75"/>
      <c r="P1963" s="75"/>
      <c r="Q1963" s="75"/>
      <c r="R1963" s="75"/>
      <c r="S1963" s="75"/>
      <c r="T1963" s="75"/>
      <c r="U1963" s="75"/>
    </row>
    <row r="1964" spans="1:21">
      <c r="A1964" s="75"/>
      <c r="B1964" s="81" t="str">
        <f t="shared" si="14"/>
        <v>월</v>
      </c>
      <c r="C1964" s="81" t="str">
        <f t="shared" si="15"/>
        <v>26년 6월 2주차</v>
      </c>
      <c r="D1964" s="82">
        <v>46187</v>
      </c>
      <c r="E1964" s="76" t="s">
        <v>58</v>
      </c>
      <c r="F1964" s="83" t="s">
        <v>2</v>
      </c>
      <c r="G1964" s="75" t="s">
        <v>132</v>
      </c>
      <c r="H1964" s="76">
        <v>2</v>
      </c>
      <c r="I1964" s="84">
        <v>0</v>
      </c>
      <c r="J1964" s="85">
        <v>0</v>
      </c>
      <c r="K1964" s="75"/>
      <c r="L1964" s="75"/>
      <c r="M1964" s="75"/>
      <c r="N1964" s="75"/>
      <c r="O1964" s="75"/>
      <c r="P1964" s="75"/>
      <c r="Q1964" s="75"/>
      <c r="R1964" s="75"/>
      <c r="S1964" s="75"/>
      <c r="T1964" s="75"/>
      <c r="U1964" s="75"/>
    </row>
    <row r="1965" spans="1:21">
      <c r="A1965" s="75"/>
      <c r="B1965" s="81" t="str">
        <f t="shared" si="14"/>
        <v>월</v>
      </c>
      <c r="C1965" s="81" t="str">
        <f t="shared" si="15"/>
        <v>26년 6월 2주차</v>
      </c>
      <c r="D1965" s="82">
        <v>46187</v>
      </c>
      <c r="E1965" s="76" t="s">
        <v>58</v>
      </c>
      <c r="F1965" s="83" t="s">
        <v>2</v>
      </c>
      <c r="G1965" s="75" t="s">
        <v>212</v>
      </c>
      <c r="H1965" s="76">
        <v>0</v>
      </c>
      <c r="I1965" s="84">
        <v>1</v>
      </c>
      <c r="J1965" s="85">
        <v>96000</v>
      </c>
      <c r="K1965" s="75"/>
      <c r="L1965" s="75"/>
      <c r="M1965" s="75"/>
      <c r="N1965" s="75"/>
      <c r="O1965" s="75"/>
      <c r="P1965" s="75"/>
      <c r="Q1965" s="75"/>
      <c r="R1965" s="75"/>
      <c r="S1965" s="75"/>
      <c r="T1965" s="75"/>
      <c r="U1965" s="75"/>
    </row>
    <row r="1966" spans="1:21">
      <c r="A1966" s="75"/>
      <c r="B1966" s="81" t="str">
        <f t="shared" si="14"/>
        <v>월</v>
      </c>
      <c r="C1966" s="81" t="str">
        <f t="shared" si="15"/>
        <v>26년 6월 3주차</v>
      </c>
      <c r="D1966" s="82">
        <v>46188</v>
      </c>
      <c r="E1966" s="76" t="s">
        <v>58</v>
      </c>
      <c r="F1966" s="83" t="s">
        <v>2</v>
      </c>
      <c r="G1966" s="75" t="s">
        <v>224</v>
      </c>
      <c r="H1966" s="76">
        <v>2</v>
      </c>
      <c r="I1966" s="84">
        <v>2</v>
      </c>
      <c r="J1966" s="85">
        <v>178000</v>
      </c>
      <c r="K1966" s="75"/>
      <c r="L1966" s="75"/>
      <c r="M1966" s="75"/>
      <c r="N1966" s="75"/>
      <c r="O1966" s="75"/>
      <c r="P1966" s="75"/>
      <c r="Q1966" s="75"/>
      <c r="R1966" s="75"/>
      <c r="S1966" s="75"/>
      <c r="T1966" s="75"/>
      <c r="U1966" s="75"/>
    </row>
    <row r="1967" spans="1:21">
      <c r="A1967" s="75"/>
      <c r="B1967" s="81" t="str">
        <f t="shared" si="14"/>
        <v>월</v>
      </c>
      <c r="C1967" s="81" t="str">
        <f t="shared" si="15"/>
        <v>26년 6월 3주차</v>
      </c>
      <c r="D1967" s="82">
        <v>46188</v>
      </c>
      <c r="E1967" s="76" t="s">
        <v>58</v>
      </c>
      <c r="F1967" s="83" t="s">
        <v>2</v>
      </c>
      <c r="G1967" s="75" t="s">
        <v>101</v>
      </c>
      <c r="H1967" s="76">
        <v>7</v>
      </c>
      <c r="I1967" s="84">
        <v>5</v>
      </c>
      <c r="J1967" s="85">
        <v>580500</v>
      </c>
      <c r="K1967" s="75"/>
      <c r="L1967" s="75"/>
      <c r="M1967" s="75"/>
      <c r="N1967" s="75"/>
      <c r="O1967" s="75"/>
      <c r="P1967" s="75"/>
      <c r="Q1967" s="75"/>
      <c r="R1967" s="75"/>
      <c r="S1967" s="75"/>
      <c r="T1967" s="75"/>
      <c r="U1967" s="75"/>
    </row>
    <row r="1968" spans="1:21">
      <c r="A1968" s="75"/>
      <c r="B1968" s="81" t="str">
        <f t="shared" si="14"/>
        <v>월</v>
      </c>
      <c r="C1968" s="81" t="str">
        <f t="shared" si="15"/>
        <v>26년 6월 3주차</v>
      </c>
      <c r="D1968" s="82">
        <v>46188</v>
      </c>
      <c r="E1968" s="76" t="s">
        <v>58</v>
      </c>
      <c r="F1968" s="83" t="s">
        <v>2</v>
      </c>
      <c r="G1968" s="75" t="s">
        <v>257</v>
      </c>
      <c r="H1968" s="76">
        <v>10</v>
      </c>
      <c r="I1968" s="84">
        <v>5</v>
      </c>
      <c r="J1968" s="85">
        <v>556000</v>
      </c>
      <c r="K1968" s="75"/>
      <c r="L1968" s="75"/>
      <c r="M1968" s="75"/>
      <c r="N1968" s="75"/>
      <c r="O1968" s="75"/>
      <c r="P1968" s="75"/>
      <c r="Q1968" s="75"/>
      <c r="R1968" s="75"/>
      <c r="S1968" s="75"/>
      <c r="T1968" s="75"/>
      <c r="U1968" s="75"/>
    </row>
    <row r="1969" spans="1:21">
      <c r="A1969" s="75"/>
      <c r="B1969" s="81" t="str">
        <f t="shared" si="14"/>
        <v>월</v>
      </c>
      <c r="C1969" s="81" t="str">
        <f t="shared" si="15"/>
        <v>26년 6월 3주차</v>
      </c>
      <c r="D1969" s="82">
        <v>46188</v>
      </c>
      <c r="E1969" s="76" t="s">
        <v>58</v>
      </c>
      <c r="F1969" s="83" t="s">
        <v>2</v>
      </c>
      <c r="G1969" s="75" t="s">
        <v>100</v>
      </c>
      <c r="H1969" s="76">
        <v>4</v>
      </c>
      <c r="I1969" s="84">
        <v>5</v>
      </c>
      <c r="J1969" s="85">
        <v>432000</v>
      </c>
      <c r="K1969" s="75"/>
      <c r="L1969" s="75"/>
      <c r="M1969" s="75"/>
      <c r="N1969" s="75"/>
      <c r="O1969" s="75"/>
      <c r="P1969" s="75"/>
      <c r="Q1969" s="75"/>
      <c r="R1969" s="75"/>
      <c r="S1969" s="75"/>
      <c r="T1969" s="75"/>
      <c r="U1969" s="75"/>
    </row>
    <row r="1970" spans="1:21">
      <c r="A1970" s="75"/>
      <c r="B1970" s="81" t="str">
        <f t="shared" si="14"/>
        <v>월</v>
      </c>
      <c r="C1970" s="81" t="str">
        <f t="shared" si="15"/>
        <v>26년 6월 3주차</v>
      </c>
      <c r="D1970" s="82">
        <v>46188</v>
      </c>
      <c r="E1970" s="76" t="s">
        <v>58</v>
      </c>
      <c r="F1970" s="83" t="s">
        <v>2</v>
      </c>
      <c r="G1970" s="75" t="s">
        <v>255</v>
      </c>
      <c r="H1970" s="76">
        <v>1</v>
      </c>
      <c r="I1970" s="84">
        <v>2</v>
      </c>
      <c r="J1970" s="85">
        <v>78000</v>
      </c>
      <c r="K1970" s="75"/>
      <c r="L1970" s="75"/>
      <c r="M1970" s="75"/>
      <c r="N1970" s="75"/>
      <c r="O1970" s="75"/>
      <c r="P1970" s="75"/>
      <c r="Q1970" s="75"/>
      <c r="R1970" s="75"/>
      <c r="S1970" s="75"/>
      <c r="T1970" s="75"/>
      <c r="U1970" s="75"/>
    </row>
    <row r="1971" spans="1:21">
      <c r="A1971" s="75"/>
      <c r="B1971" s="81" t="str">
        <f t="shared" si="14"/>
        <v>월</v>
      </c>
      <c r="C1971" s="81" t="str">
        <f t="shared" si="15"/>
        <v>26년 6월 3주차</v>
      </c>
      <c r="D1971" s="82">
        <v>46188</v>
      </c>
      <c r="E1971" s="76" t="s">
        <v>58</v>
      </c>
      <c r="F1971" s="83" t="s">
        <v>2</v>
      </c>
      <c r="G1971" s="75" t="s">
        <v>211</v>
      </c>
      <c r="H1971" s="76">
        <v>3</v>
      </c>
      <c r="I1971" s="84">
        <v>0</v>
      </c>
      <c r="J1971" s="85">
        <v>0</v>
      </c>
      <c r="K1971" s="75"/>
      <c r="L1971" s="75"/>
      <c r="M1971" s="75"/>
      <c r="N1971" s="75"/>
      <c r="O1971" s="75"/>
      <c r="P1971" s="75"/>
      <c r="Q1971" s="75"/>
      <c r="R1971" s="75"/>
      <c r="S1971" s="75"/>
      <c r="T1971" s="75"/>
      <c r="U1971" s="75"/>
    </row>
    <row r="1972" spans="1:21">
      <c r="A1972" s="75"/>
      <c r="B1972" s="81" t="str">
        <f t="shared" si="14"/>
        <v>월</v>
      </c>
      <c r="C1972" s="81" t="str">
        <f t="shared" si="15"/>
        <v>26년 6월 3주차</v>
      </c>
      <c r="D1972" s="82">
        <v>46188</v>
      </c>
      <c r="E1972" s="76" t="s">
        <v>58</v>
      </c>
      <c r="F1972" s="83" t="s">
        <v>2</v>
      </c>
      <c r="G1972" s="75" t="s">
        <v>197</v>
      </c>
      <c r="H1972" s="76">
        <v>2</v>
      </c>
      <c r="I1972" s="84">
        <v>0</v>
      </c>
      <c r="J1972" s="85">
        <v>0</v>
      </c>
      <c r="K1972" s="75"/>
      <c r="L1972" s="75"/>
      <c r="M1972" s="75"/>
      <c r="N1972" s="75"/>
      <c r="O1972" s="75"/>
      <c r="P1972" s="75"/>
      <c r="Q1972" s="75"/>
      <c r="R1972" s="75"/>
      <c r="S1972" s="75"/>
      <c r="T1972" s="75"/>
      <c r="U1972" s="75"/>
    </row>
    <row r="1973" spans="1:21">
      <c r="A1973" s="75"/>
      <c r="B1973" s="81" t="str">
        <f t="shared" si="14"/>
        <v>월</v>
      </c>
      <c r="C1973" s="81" t="str">
        <f t="shared" si="15"/>
        <v>26년 6월 3주차</v>
      </c>
      <c r="D1973" s="82">
        <v>46188</v>
      </c>
      <c r="E1973" s="76" t="s">
        <v>58</v>
      </c>
      <c r="F1973" s="83" t="s">
        <v>2</v>
      </c>
      <c r="G1973" s="75" t="s">
        <v>173</v>
      </c>
      <c r="H1973" s="76">
        <v>4</v>
      </c>
      <c r="I1973" s="84">
        <v>2</v>
      </c>
      <c r="J1973" s="85">
        <v>196200</v>
      </c>
      <c r="K1973" s="75"/>
      <c r="L1973" s="75"/>
      <c r="M1973" s="75"/>
      <c r="N1973" s="75"/>
      <c r="O1973" s="75"/>
      <c r="P1973" s="75"/>
      <c r="Q1973" s="75"/>
      <c r="R1973" s="75"/>
      <c r="S1973" s="75"/>
      <c r="T1973" s="75"/>
      <c r="U1973" s="75"/>
    </row>
    <row r="1974" spans="1:21">
      <c r="A1974" s="75"/>
      <c r="B1974" s="81" t="str">
        <f t="shared" si="14"/>
        <v>월</v>
      </c>
      <c r="C1974" s="81" t="str">
        <f t="shared" si="15"/>
        <v>26년 6월 3주차</v>
      </c>
      <c r="D1974" s="82">
        <v>46188</v>
      </c>
      <c r="E1974" s="76" t="s">
        <v>58</v>
      </c>
      <c r="F1974" s="83" t="s">
        <v>2</v>
      </c>
      <c r="G1974" s="75" t="s">
        <v>109</v>
      </c>
      <c r="H1974" s="76">
        <v>3</v>
      </c>
      <c r="I1974" s="84">
        <v>1</v>
      </c>
      <c r="J1974" s="85">
        <v>116100</v>
      </c>
      <c r="K1974" s="75"/>
      <c r="L1974" s="75"/>
      <c r="M1974" s="75"/>
      <c r="N1974" s="75"/>
      <c r="O1974" s="75"/>
      <c r="P1974" s="75"/>
      <c r="Q1974" s="75"/>
      <c r="R1974" s="75"/>
      <c r="S1974" s="75"/>
      <c r="T1974" s="75"/>
      <c r="U1974" s="75"/>
    </row>
    <row r="1975" spans="1:21">
      <c r="A1975" s="75"/>
      <c r="B1975" s="81" t="str">
        <f t="shared" si="14"/>
        <v>월</v>
      </c>
      <c r="C1975" s="81" t="str">
        <f t="shared" si="15"/>
        <v>26년 6월 3주차</v>
      </c>
      <c r="D1975" s="82">
        <v>46188</v>
      </c>
      <c r="E1975" s="76" t="s">
        <v>58</v>
      </c>
      <c r="F1975" s="83" t="s">
        <v>2</v>
      </c>
      <c r="G1975" s="75" t="s">
        <v>210</v>
      </c>
      <c r="H1975" s="76">
        <v>9</v>
      </c>
      <c r="I1975" s="84">
        <v>0</v>
      </c>
      <c r="J1975" s="85">
        <v>0</v>
      </c>
      <c r="K1975" s="75"/>
      <c r="L1975" s="75"/>
      <c r="M1975" s="75"/>
      <c r="N1975" s="75"/>
      <c r="O1975" s="75"/>
      <c r="P1975" s="75"/>
      <c r="Q1975" s="75"/>
      <c r="R1975" s="75"/>
      <c r="S1975" s="75"/>
      <c r="T1975" s="75"/>
      <c r="U1975" s="75"/>
    </row>
    <row r="1976" spans="1:21">
      <c r="A1976" s="75"/>
      <c r="B1976" s="81" t="str">
        <f t="shared" si="14"/>
        <v>월</v>
      </c>
      <c r="C1976" s="81" t="str">
        <f t="shared" si="15"/>
        <v>26년 6월 3주차</v>
      </c>
      <c r="D1976" s="82">
        <v>46188</v>
      </c>
      <c r="E1976" s="76" t="s">
        <v>58</v>
      </c>
      <c r="F1976" s="83" t="s">
        <v>2</v>
      </c>
      <c r="G1976" s="75" t="s">
        <v>219</v>
      </c>
      <c r="H1976" s="76">
        <v>8</v>
      </c>
      <c r="I1976" s="84">
        <v>0</v>
      </c>
      <c r="J1976" s="85">
        <v>0</v>
      </c>
      <c r="K1976" s="75"/>
      <c r="L1976" s="75"/>
      <c r="M1976" s="75"/>
      <c r="N1976" s="75"/>
      <c r="O1976" s="75"/>
      <c r="P1976" s="75"/>
      <c r="Q1976" s="75"/>
      <c r="R1976" s="75"/>
      <c r="S1976" s="75"/>
      <c r="T1976" s="75"/>
      <c r="U1976" s="75"/>
    </row>
    <row r="1977" spans="1:21">
      <c r="A1977" s="75"/>
      <c r="B1977" s="81" t="str">
        <f t="shared" si="14"/>
        <v>월</v>
      </c>
      <c r="C1977" s="81" t="str">
        <f t="shared" si="15"/>
        <v>26년 6월 3주차</v>
      </c>
      <c r="D1977" s="82">
        <v>46188</v>
      </c>
      <c r="E1977" s="76" t="s">
        <v>58</v>
      </c>
      <c r="F1977" s="83" t="s">
        <v>2</v>
      </c>
      <c r="G1977" s="75" t="s">
        <v>248</v>
      </c>
      <c r="H1977" s="76">
        <v>7</v>
      </c>
      <c r="I1977" s="84">
        <v>0</v>
      </c>
      <c r="J1977" s="85">
        <v>0</v>
      </c>
      <c r="K1977" s="75"/>
      <c r="L1977" s="75"/>
      <c r="M1977" s="75"/>
      <c r="N1977" s="75"/>
      <c r="O1977" s="75"/>
      <c r="P1977" s="75"/>
      <c r="Q1977" s="75"/>
      <c r="R1977" s="75"/>
      <c r="S1977" s="75"/>
      <c r="T1977" s="75"/>
      <c r="U1977" s="75"/>
    </row>
    <row r="1978" spans="1:21">
      <c r="A1978" s="75"/>
      <c r="B1978" s="81" t="str">
        <f t="shared" si="14"/>
        <v>월</v>
      </c>
      <c r="C1978" s="81" t="str">
        <f t="shared" si="15"/>
        <v>26년 6월 3주차</v>
      </c>
      <c r="D1978" s="82">
        <v>46188</v>
      </c>
      <c r="E1978" s="76" t="s">
        <v>58</v>
      </c>
      <c r="F1978" s="83" t="s">
        <v>2</v>
      </c>
      <c r="G1978" s="75" t="s">
        <v>162</v>
      </c>
      <c r="H1978" s="76">
        <v>1</v>
      </c>
      <c r="I1978" s="84">
        <v>0</v>
      </c>
      <c r="J1978" s="85">
        <v>0</v>
      </c>
      <c r="K1978" s="75"/>
      <c r="L1978" s="75"/>
      <c r="M1978" s="75"/>
      <c r="N1978" s="75"/>
      <c r="O1978" s="75"/>
      <c r="P1978" s="75"/>
      <c r="Q1978" s="75"/>
      <c r="R1978" s="75"/>
      <c r="S1978" s="75"/>
      <c r="T1978" s="75"/>
      <c r="U1978" s="75"/>
    </row>
    <row r="1979" spans="1:21">
      <c r="A1979" s="75"/>
      <c r="B1979" s="81" t="str">
        <f t="shared" si="14"/>
        <v>월</v>
      </c>
      <c r="C1979" s="81" t="str">
        <f t="shared" si="15"/>
        <v>26년 6월 3주차</v>
      </c>
      <c r="D1979" s="82">
        <v>46188</v>
      </c>
      <c r="E1979" s="76" t="s">
        <v>58</v>
      </c>
      <c r="F1979" s="83" t="s">
        <v>2</v>
      </c>
      <c r="G1979" s="75" t="s">
        <v>214</v>
      </c>
      <c r="H1979" s="76">
        <v>36</v>
      </c>
      <c r="I1979" s="84">
        <v>0</v>
      </c>
      <c r="J1979" s="85">
        <v>0</v>
      </c>
      <c r="K1979" s="75"/>
      <c r="L1979" s="75"/>
      <c r="M1979" s="75"/>
      <c r="N1979" s="75"/>
      <c r="O1979" s="75"/>
      <c r="P1979" s="75"/>
      <c r="Q1979" s="75"/>
      <c r="R1979" s="75"/>
      <c r="S1979" s="75"/>
      <c r="T1979" s="75"/>
      <c r="U1979" s="75"/>
    </row>
    <row r="1980" spans="1:21">
      <c r="A1980" s="75"/>
      <c r="B1980" s="81" t="str">
        <f t="shared" si="14"/>
        <v>월</v>
      </c>
      <c r="C1980" s="81" t="str">
        <f t="shared" si="15"/>
        <v>26년 6월 3주차</v>
      </c>
      <c r="D1980" s="82">
        <v>46188</v>
      </c>
      <c r="E1980" s="76" t="s">
        <v>58</v>
      </c>
      <c r="F1980" s="83" t="s">
        <v>2</v>
      </c>
      <c r="G1980" s="75" t="s">
        <v>212</v>
      </c>
      <c r="H1980" s="76">
        <v>13</v>
      </c>
      <c r="I1980" s="84">
        <v>0</v>
      </c>
      <c r="J1980" s="85">
        <v>0</v>
      </c>
      <c r="K1980" s="75"/>
      <c r="L1980" s="75"/>
      <c r="M1980" s="75"/>
      <c r="N1980" s="75"/>
      <c r="O1980" s="75"/>
      <c r="P1980" s="75"/>
      <c r="Q1980" s="75"/>
      <c r="R1980" s="75"/>
      <c r="S1980" s="75"/>
      <c r="T1980" s="75"/>
      <c r="U1980" s="75"/>
    </row>
    <row r="1981" spans="1:21">
      <c r="A1981" s="75"/>
      <c r="B1981" s="81" t="str">
        <f t="shared" si="14"/>
        <v>월</v>
      </c>
      <c r="C1981" s="81" t="str">
        <f t="shared" si="15"/>
        <v>26년 6월 3주차</v>
      </c>
      <c r="D1981" s="82">
        <v>46188</v>
      </c>
      <c r="E1981" s="76" t="s">
        <v>58</v>
      </c>
      <c r="F1981" s="83" t="s">
        <v>2</v>
      </c>
      <c r="G1981" s="75" t="s">
        <v>254</v>
      </c>
      <c r="H1981" s="76">
        <v>7</v>
      </c>
      <c r="I1981" s="84">
        <v>6</v>
      </c>
      <c r="J1981" s="85">
        <v>819500</v>
      </c>
      <c r="K1981" s="75"/>
      <c r="L1981" s="75"/>
      <c r="M1981" s="75"/>
      <c r="N1981" s="75"/>
      <c r="O1981" s="75"/>
      <c r="P1981" s="75"/>
      <c r="Q1981" s="75"/>
      <c r="R1981" s="75"/>
      <c r="S1981" s="75"/>
      <c r="T1981" s="75"/>
      <c r="U1981" s="75"/>
    </row>
    <row r="1982" spans="1:21">
      <c r="A1982" s="75"/>
      <c r="B1982" s="81" t="str">
        <f t="shared" si="14"/>
        <v>월</v>
      </c>
      <c r="C1982" s="81" t="str">
        <f t="shared" si="15"/>
        <v>26년 6월 3주차</v>
      </c>
      <c r="D1982" s="82">
        <v>46188</v>
      </c>
      <c r="E1982" s="76" t="s">
        <v>58</v>
      </c>
      <c r="F1982" s="83" t="s">
        <v>2</v>
      </c>
      <c r="G1982" s="75" t="s">
        <v>142</v>
      </c>
      <c r="H1982" s="76">
        <v>7</v>
      </c>
      <c r="I1982" s="84">
        <v>1</v>
      </c>
      <c r="J1982" s="85">
        <v>39000</v>
      </c>
      <c r="K1982" s="75"/>
      <c r="L1982" s="75"/>
      <c r="M1982" s="75"/>
      <c r="N1982" s="75"/>
      <c r="O1982" s="75"/>
      <c r="P1982" s="75"/>
      <c r="Q1982" s="75"/>
      <c r="R1982" s="75"/>
      <c r="S1982" s="75"/>
      <c r="T1982" s="75"/>
      <c r="U1982" s="75"/>
    </row>
    <row r="1983" spans="1:21">
      <c r="A1983" s="75"/>
      <c r="B1983" s="81" t="str">
        <f t="shared" si="14"/>
        <v>월</v>
      </c>
      <c r="C1983" s="81" t="str">
        <f t="shared" si="15"/>
        <v>26년 6월 3주차</v>
      </c>
      <c r="D1983" s="82">
        <v>46188</v>
      </c>
      <c r="E1983" s="76" t="s">
        <v>58</v>
      </c>
      <c r="F1983" s="83" t="s">
        <v>2</v>
      </c>
      <c r="G1983" s="75" t="s">
        <v>118</v>
      </c>
      <c r="H1983" s="76">
        <v>2</v>
      </c>
      <c r="I1983" s="84">
        <v>0</v>
      </c>
      <c r="J1983" s="85">
        <v>0</v>
      </c>
      <c r="K1983" s="75"/>
      <c r="L1983" s="75"/>
      <c r="M1983" s="75"/>
      <c r="N1983" s="75"/>
      <c r="O1983" s="75"/>
      <c r="P1983" s="75"/>
      <c r="Q1983" s="75"/>
      <c r="R1983" s="75"/>
      <c r="S1983" s="75"/>
      <c r="T1983" s="75"/>
      <c r="U1983" s="75"/>
    </row>
    <row r="1984" spans="1:21">
      <c r="A1984" s="75"/>
      <c r="B1984" s="81" t="str">
        <f t="shared" si="14"/>
        <v>월</v>
      </c>
      <c r="C1984" s="81" t="str">
        <f t="shared" si="15"/>
        <v>26년 6월 3주차</v>
      </c>
      <c r="D1984" s="82">
        <v>46188</v>
      </c>
      <c r="E1984" s="76" t="s">
        <v>58</v>
      </c>
      <c r="F1984" s="83" t="s">
        <v>2</v>
      </c>
      <c r="G1984" s="75" t="s">
        <v>216</v>
      </c>
      <c r="H1984" s="76">
        <v>6</v>
      </c>
      <c r="I1984" s="84">
        <v>0</v>
      </c>
      <c r="J1984" s="85">
        <v>0</v>
      </c>
      <c r="K1984" s="75"/>
      <c r="L1984" s="75"/>
      <c r="M1984" s="75"/>
      <c r="N1984" s="75"/>
      <c r="O1984" s="75"/>
      <c r="P1984" s="75"/>
      <c r="Q1984" s="75"/>
      <c r="R1984" s="75"/>
      <c r="S1984" s="75"/>
      <c r="T1984" s="75"/>
      <c r="U1984" s="75"/>
    </row>
    <row r="1985" spans="1:21">
      <c r="A1985" s="75"/>
      <c r="B1985" s="81" t="str">
        <f t="shared" si="14"/>
        <v>월</v>
      </c>
      <c r="C1985" s="81" t="str">
        <f t="shared" si="15"/>
        <v>26년 6월 3주차</v>
      </c>
      <c r="D1985" s="82">
        <v>46188</v>
      </c>
      <c r="E1985" s="76" t="s">
        <v>58</v>
      </c>
      <c r="F1985" s="83" t="s">
        <v>2</v>
      </c>
      <c r="G1985" s="75" t="s">
        <v>244</v>
      </c>
      <c r="H1985" s="76">
        <v>1</v>
      </c>
      <c r="I1985" s="84">
        <v>0</v>
      </c>
      <c r="J1985" s="85">
        <v>0</v>
      </c>
      <c r="K1985" s="75"/>
      <c r="L1985" s="75"/>
      <c r="M1985" s="75"/>
      <c r="N1985" s="75"/>
      <c r="O1985" s="75"/>
      <c r="P1985" s="75"/>
      <c r="Q1985" s="75"/>
      <c r="R1985" s="75"/>
      <c r="S1985" s="75"/>
      <c r="T1985" s="75"/>
      <c r="U1985" s="75"/>
    </row>
    <row r="1986" spans="1:21">
      <c r="A1986" s="75"/>
      <c r="B1986" s="81" t="str">
        <f t="shared" si="14"/>
        <v>월</v>
      </c>
      <c r="C1986" s="81" t="str">
        <f t="shared" si="15"/>
        <v>26년 6월 3주차</v>
      </c>
      <c r="D1986" s="82">
        <v>46188</v>
      </c>
      <c r="E1986" s="76" t="s">
        <v>58</v>
      </c>
      <c r="F1986" s="83" t="s">
        <v>2</v>
      </c>
      <c r="G1986" s="75" t="s">
        <v>239</v>
      </c>
      <c r="H1986" s="76">
        <v>1</v>
      </c>
      <c r="I1986" s="84">
        <v>0</v>
      </c>
      <c r="J1986" s="85">
        <v>0</v>
      </c>
      <c r="K1986" s="75"/>
      <c r="L1986" s="75"/>
      <c r="M1986" s="75"/>
      <c r="N1986" s="75"/>
      <c r="O1986" s="75"/>
      <c r="P1986" s="75"/>
      <c r="Q1986" s="75"/>
      <c r="R1986" s="75"/>
      <c r="S1986" s="75"/>
      <c r="T1986" s="75"/>
      <c r="U1986" s="75"/>
    </row>
    <row r="1987" spans="1:21">
      <c r="A1987" s="75"/>
      <c r="B1987" s="81" t="str">
        <f t="shared" si="14"/>
        <v>월</v>
      </c>
      <c r="C1987" s="81" t="str">
        <f t="shared" si="15"/>
        <v>26년 6월 3주차</v>
      </c>
      <c r="D1987" s="82">
        <v>46188</v>
      </c>
      <c r="E1987" s="76" t="s">
        <v>58</v>
      </c>
      <c r="F1987" s="83" t="s">
        <v>2</v>
      </c>
      <c r="G1987" s="75" t="s">
        <v>213</v>
      </c>
      <c r="H1987" s="76">
        <v>5</v>
      </c>
      <c r="I1987" s="84">
        <v>0</v>
      </c>
      <c r="J1987" s="85">
        <v>0</v>
      </c>
      <c r="K1987" s="75"/>
      <c r="L1987" s="75"/>
      <c r="M1987" s="75"/>
      <c r="N1987" s="75"/>
      <c r="O1987" s="75"/>
      <c r="P1987" s="75"/>
      <c r="Q1987" s="75"/>
      <c r="R1987" s="75"/>
      <c r="S1987" s="75"/>
      <c r="T1987" s="75"/>
      <c r="U1987" s="75"/>
    </row>
    <row r="1988" spans="1:21">
      <c r="A1988" s="75"/>
      <c r="B1988" s="81" t="str">
        <f t="shared" si="14"/>
        <v>월</v>
      </c>
      <c r="C1988" s="81" t="str">
        <f t="shared" si="15"/>
        <v>26년 6월 3주차</v>
      </c>
      <c r="D1988" s="82">
        <v>46188</v>
      </c>
      <c r="E1988" s="76" t="s">
        <v>58</v>
      </c>
      <c r="F1988" s="83" t="s">
        <v>2</v>
      </c>
      <c r="G1988" s="75" t="s">
        <v>90</v>
      </c>
      <c r="H1988" s="76">
        <v>5</v>
      </c>
      <c r="I1988" s="84">
        <v>0</v>
      </c>
      <c r="J1988" s="85">
        <v>0</v>
      </c>
      <c r="K1988" s="75"/>
      <c r="L1988" s="75"/>
      <c r="M1988" s="75"/>
      <c r="N1988" s="75"/>
      <c r="O1988" s="75"/>
      <c r="P1988" s="75"/>
      <c r="Q1988" s="75"/>
      <c r="R1988" s="75"/>
      <c r="S1988" s="75"/>
      <c r="T1988" s="75"/>
      <c r="U1988" s="75"/>
    </row>
    <row r="1989" spans="1:21">
      <c r="A1989" s="75"/>
      <c r="B1989" s="81" t="str">
        <f t="shared" si="14"/>
        <v>월</v>
      </c>
      <c r="C1989" s="81" t="str">
        <f t="shared" si="15"/>
        <v>26년 6월 3주차</v>
      </c>
      <c r="D1989" s="82">
        <v>46188</v>
      </c>
      <c r="E1989" s="76" t="s">
        <v>58</v>
      </c>
      <c r="F1989" s="83" t="s">
        <v>2</v>
      </c>
      <c r="G1989" s="75" t="s">
        <v>144</v>
      </c>
      <c r="H1989" s="76">
        <v>1</v>
      </c>
      <c r="I1989" s="84">
        <v>0</v>
      </c>
      <c r="J1989" s="85">
        <v>0</v>
      </c>
      <c r="K1989" s="75"/>
      <c r="L1989" s="75"/>
      <c r="M1989" s="75"/>
      <c r="N1989" s="75"/>
      <c r="O1989" s="75"/>
      <c r="P1989" s="75"/>
      <c r="Q1989" s="75"/>
      <c r="R1989" s="75"/>
      <c r="S1989" s="75"/>
      <c r="T1989" s="75"/>
      <c r="U1989" s="75"/>
    </row>
    <row r="1990" spans="1:21">
      <c r="A1990" s="75"/>
      <c r="B1990" s="81" t="str">
        <f t="shared" si="14"/>
        <v>월</v>
      </c>
      <c r="C1990" s="81" t="str">
        <f t="shared" si="15"/>
        <v>26년 6월 3주차</v>
      </c>
      <c r="D1990" s="82">
        <v>46188</v>
      </c>
      <c r="E1990" s="76" t="s">
        <v>58</v>
      </c>
      <c r="F1990" s="83" t="s">
        <v>2</v>
      </c>
      <c r="G1990" s="75" t="s">
        <v>143</v>
      </c>
      <c r="H1990" s="76">
        <v>7</v>
      </c>
      <c r="I1990" s="84">
        <v>0</v>
      </c>
      <c r="J1990" s="85">
        <v>0</v>
      </c>
      <c r="K1990" s="75"/>
      <c r="L1990" s="75"/>
      <c r="M1990" s="75"/>
      <c r="N1990" s="75"/>
      <c r="O1990" s="75"/>
      <c r="P1990" s="75"/>
      <c r="Q1990" s="75"/>
      <c r="R1990" s="75"/>
      <c r="S1990" s="75"/>
      <c r="T1990" s="75"/>
      <c r="U1990" s="75"/>
    </row>
    <row r="1991" spans="1:21">
      <c r="A1991" s="75"/>
      <c r="B1991" s="81" t="str">
        <f t="shared" si="14"/>
        <v>월</v>
      </c>
      <c r="C1991" s="81" t="str">
        <f t="shared" si="15"/>
        <v>26년 6월 3주차</v>
      </c>
      <c r="D1991" s="82">
        <v>46188</v>
      </c>
      <c r="E1991" s="76" t="s">
        <v>58</v>
      </c>
      <c r="F1991" s="83" t="s">
        <v>2</v>
      </c>
      <c r="G1991" s="75" t="s">
        <v>247</v>
      </c>
      <c r="H1991" s="76">
        <v>0</v>
      </c>
      <c r="I1991" s="84">
        <v>2</v>
      </c>
      <c r="J1991" s="85">
        <v>232200</v>
      </c>
      <c r="K1991" s="75"/>
      <c r="L1991" s="75"/>
      <c r="M1991" s="75"/>
      <c r="N1991" s="75"/>
      <c r="O1991" s="75"/>
      <c r="P1991" s="75"/>
      <c r="Q1991" s="75"/>
      <c r="R1991" s="75"/>
      <c r="S1991" s="75"/>
      <c r="T1991" s="75"/>
      <c r="U1991" s="75"/>
    </row>
    <row r="1992" spans="1:21">
      <c r="A1992" s="75"/>
      <c r="B1992" s="81" t="str">
        <f t="shared" si="14"/>
        <v>월</v>
      </c>
      <c r="C1992" s="81" t="str">
        <f t="shared" si="15"/>
        <v>26년 6월 3주차</v>
      </c>
      <c r="D1992" s="82">
        <v>46188</v>
      </c>
      <c r="E1992" s="76" t="s">
        <v>58</v>
      </c>
      <c r="F1992" s="83" t="s">
        <v>2</v>
      </c>
      <c r="G1992" s="75" t="s">
        <v>91</v>
      </c>
      <c r="H1992" s="76">
        <v>0</v>
      </c>
      <c r="I1992" s="84">
        <v>3</v>
      </c>
      <c r="J1992" s="85">
        <v>294300</v>
      </c>
      <c r="K1992" s="75"/>
      <c r="L1992" s="75"/>
      <c r="M1992" s="75"/>
      <c r="N1992" s="75"/>
      <c r="O1992" s="75"/>
      <c r="P1992" s="75"/>
      <c r="Q1992" s="75"/>
      <c r="R1992" s="75"/>
      <c r="S1992" s="75"/>
      <c r="T1992" s="75"/>
      <c r="U1992" s="75"/>
    </row>
    <row r="1993" spans="1:21">
      <c r="A1993" s="75"/>
      <c r="B1993" s="81" t="str">
        <f t="shared" si="14"/>
        <v>월</v>
      </c>
      <c r="C1993" s="81" t="str">
        <f t="shared" si="15"/>
        <v>26년 6월 3주차</v>
      </c>
      <c r="D1993" s="82">
        <v>46188</v>
      </c>
      <c r="E1993" s="76" t="s">
        <v>58</v>
      </c>
      <c r="F1993" s="83" t="s">
        <v>2</v>
      </c>
      <c r="G1993" s="75" t="s">
        <v>108</v>
      </c>
      <c r="H1993" s="76">
        <v>1</v>
      </c>
      <c r="I1993" s="84">
        <v>2</v>
      </c>
      <c r="J1993" s="85">
        <v>304200</v>
      </c>
      <c r="K1993" s="75"/>
      <c r="L1993" s="75"/>
      <c r="M1993" s="75"/>
      <c r="N1993" s="75"/>
      <c r="O1993" s="75"/>
      <c r="P1993" s="75"/>
      <c r="Q1993" s="75"/>
      <c r="R1993" s="75"/>
      <c r="S1993" s="75"/>
      <c r="T1993" s="75"/>
      <c r="U1993" s="75"/>
    </row>
    <row r="1994" spans="1:21">
      <c r="A1994" s="75"/>
      <c r="B1994" s="81" t="str">
        <f t="shared" si="14"/>
        <v>월</v>
      </c>
      <c r="C1994" s="81" t="str">
        <f t="shared" si="15"/>
        <v>26년 6월 3주차</v>
      </c>
      <c r="D1994" s="82">
        <v>46188</v>
      </c>
      <c r="E1994" s="76" t="s">
        <v>58</v>
      </c>
      <c r="F1994" s="83" t="s">
        <v>2</v>
      </c>
      <c r="G1994" s="75" t="s">
        <v>99</v>
      </c>
      <c r="H1994" s="76">
        <v>5</v>
      </c>
      <c r="I1994" s="84">
        <v>3</v>
      </c>
      <c r="J1994" s="85">
        <v>417200</v>
      </c>
      <c r="K1994" s="75"/>
      <c r="L1994" s="75"/>
      <c r="M1994" s="75"/>
      <c r="N1994" s="75"/>
      <c r="O1994" s="75"/>
      <c r="P1994" s="75"/>
      <c r="Q1994" s="75"/>
      <c r="R1994" s="75"/>
      <c r="S1994" s="75"/>
      <c r="T1994" s="75"/>
      <c r="U1994" s="75"/>
    </row>
    <row r="1995" spans="1:21">
      <c r="A1995" s="75"/>
      <c r="B1995" s="81" t="str">
        <f t="shared" si="14"/>
        <v>월</v>
      </c>
      <c r="C1995" s="81" t="str">
        <f t="shared" si="15"/>
        <v>26년 6월 3주차</v>
      </c>
      <c r="D1995" s="82">
        <v>46188</v>
      </c>
      <c r="E1995" s="76" t="s">
        <v>58</v>
      </c>
      <c r="F1995" s="83" t="s">
        <v>2</v>
      </c>
      <c r="G1995" s="75" t="s">
        <v>132</v>
      </c>
      <c r="H1995" s="76">
        <v>5</v>
      </c>
      <c r="I1995" s="84">
        <v>2</v>
      </c>
      <c r="J1995" s="85">
        <v>245100</v>
      </c>
      <c r="K1995" s="75"/>
      <c r="L1995" s="75"/>
      <c r="M1995" s="75"/>
      <c r="N1995" s="75"/>
      <c r="O1995" s="75"/>
      <c r="P1995" s="75"/>
      <c r="Q1995" s="75"/>
      <c r="R1995" s="75"/>
      <c r="S1995" s="75"/>
      <c r="T1995" s="75"/>
      <c r="U1995" s="75"/>
    </row>
    <row r="1996" spans="1:21">
      <c r="A1996" s="75"/>
      <c r="B1996" s="81" t="str">
        <f t="shared" si="14"/>
        <v>월</v>
      </c>
      <c r="C1996" s="81" t="str">
        <f t="shared" si="15"/>
        <v>26년 6월 3주차</v>
      </c>
      <c r="D1996" s="82">
        <v>46188</v>
      </c>
      <c r="E1996" s="76" t="s">
        <v>58</v>
      </c>
      <c r="F1996" s="83" t="s">
        <v>2</v>
      </c>
      <c r="G1996" s="75" t="s">
        <v>111</v>
      </c>
      <c r="H1996" s="76">
        <v>0</v>
      </c>
      <c r="I1996" s="84">
        <v>2</v>
      </c>
      <c r="J1996" s="85">
        <v>78000</v>
      </c>
      <c r="K1996" s="75"/>
      <c r="L1996" s="75"/>
      <c r="M1996" s="75"/>
      <c r="N1996" s="75"/>
      <c r="O1996" s="75"/>
      <c r="P1996" s="75"/>
      <c r="Q1996" s="75"/>
      <c r="R1996" s="75"/>
      <c r="S1996" s="75"/>
      <c r="T1996" s="75"/>
      <c r="U1996" s="75"/>
    </row>
    <row r="1997" spans="1:21">
      <c r="A1997" s="75"/>
      <c r="B1997" s="81" t="str">
        <f t="shared" si="14"/>
        <v>월</v>
      </c>
      <c r="C1997" s="81" t="str">
        <f t="shared" si="15"/>
        <v>26년 6월 3주차</v>
      </c>
      <c r="D1997" s="82">
        <v>46188</v>
      </c>
      <c r="E1997" s="76" t="s">
        <v>58</v>
      </c>
      <c r="F1997" s="83" t="s">
        <v>2</v>
      </c>
      <c r="G1997" s="75" t="s">
        <v>167</v>
      </c>
      <c r="H1997" s="76">
        <v>3</v>
      </c>
      <c r="I1997" s="84">
        <v>3</v>
      </c>
      <c r="J1997" s="85">
        <v>147500</v>
      </c>
      <c r="K1997" s="75"/>
      <c r="L1997" s="75"/>
      <c r="M1997" s="75"/>
      <c r="N1997" s="75"/>
      <c r="O1997" s="75"/>
      <c r="P1997" s="75"/>
      <c r="Q1997" s="75"/>
      <c r="R1997" s="75"/>
      <c r="S1997" s="75"/>
      <c r="T1997" s="75"/>
      <c r="U1997" s="75"/>
    </row>
    <row r="1998" spans="1:21">
      <c r="A1998" s="75"/>
      <c r="B1998" s="81" t="str">
        <f t="shared" si="14"/>
        <v>월</v>
      </c>
      <c r="C1998" s="81" t="str">
        <f t="shared" si="15"/>
        <v>26년 6월 3주차</v>
      </c>
      <c r="D1998" s="82">
        <v>46188</v>
      </c>
      <c r="E1998" s="76" t="s">
        <v>58</v>
      </c>
      <c r="F1998" s="83" t="s">
        <v>2</v>
      </c>
      <c r="G1998" s="75" t="s">
        <v>88</v>
      </c>
      <c r="H1998" s="76">
        <v>3</v>
      </c>
      <c r="I1998" s="84">
        <v>2</v>
      </c>
      <c r="J1998" s="85">
        <v>172800</v>
      </c>
      <c r="K1998" s="75"/>
      <c r="L1998" s="75"/>
      <c r="M1998" s="75"/>
      <c r="N1998" s="75"/>
      <c r="O1998" s="75"/>
      <c r="P1998" s="75"/>
      <c r="Q1998" s="75"/>
      <c r="R1998" s="75"/>
      <c r="S1998" s="75"/>
      <c r="T1998" s="75"/>
      <c r="U1998" s="75"/>
    </row>
    <row r="1999" spans="1:21">
      <c r="A1999" s="75"/>
      <c r="B1999" s="81" t="str">
        <f t="shared" si="14"/>
        <v>월</v>
      </c>
      <c r="C1999" s="81" t="str">
        <f t="shared" si="15"/>
        <v>26년 6월 3주차</v>
      </c>
      <c r="D1999" s="82">
        <v>46188</v>
      </c>
      <c r="E1999" s="76" t="s">
        <v>58</v>
      </c>
      <c r="F1999" s="83" t="s">
        <v>2</v>
      </c>
      <c r="G1999" s="75" t="s">
        <v>238</v>
      </c>
      <c r="H1999" s="76">
        <v>1</v>
      </c>
      <c r="I1999" s="84">
        <v>0</v>
      </c>
      <c r="J1999" s="85">
        <v>0</v>
      </c>
      <c r="K1999" s="75"/>
      <c r="L1999" s="75"/>
      <c r="M1999" s="75"/>
      <c r="N1999" s="75"/>
      <c r="O1999" s="75"/>
      <c r="P1999" s="75"/>
      <c r="Q1999" s="75"/>
      <c r="R1999" s="75"/>
      <c r="S1999" s="75"/>
      <c r="T1999" s="75"/>
      <c r="U1999" s="75"/>
    </row>
    <row r="2000" spans="1:21">
      <c r="A2000" s="75"/>
      <c r="B2000" s="81" t="str">
        <f t="shared" si="14"/>
        <v>월</v>
      </c>
      <c r="C2000" s="81" t="str">
        <f t="shared" si="15"/>
        <v>26년 6월 3주차</v>
      </c>
      <c r="D2000" s="82">
        <v>46188</v>
      </c>
      <c r="E2000" s="76" t="s">
        <v>58</v>
      </c>
      <c r="F2000" s="83" t="s">
        <v>2</v>
      </c>
      <c r="G2000" s="75" t="s">
        <v>137</v>
      </c>
      <c r="H2000" s="76">
        <v>1</v>
      </c>
      <c r="I2000" s="84">
        <v>0</v>
      </c>
      <c r="J2000" s="85">
        <v>0</v>
      </c>
      <c r="K2000" s="75"/>
      <c r="L2000" s="75"/>
      <c r="M2000" s="75"/>
      <c r="N2000" s="75"/>
      <c r="O2000" s="75"/>
      <c r="P2000" s="75"/>
      <c r="Q2000" s="75"/>
      <c r="R2000" s="75"/>
      <c r="S2000" s="75"/>
      <c r="T2000" s="75"/>
      <c r="U2000" s="75"/>
    </row>
    <row r="2001" spans="1:21">
      <c r="A2001" s="75"/>
      <c r="B2001" s="81" t="str">
        <f t="shared" si="14"/>
        <v>월</v>
      </c>
      <c r="C2001" s="81" t="str">
        <f t="shared" si="15"/>
        <v>26년 6월 3주차</v>
      </c>
      <c r="D2001" s="82">
        <v>46188</v>
      </c>
      <c r="E2001" s="76" t="s">
        <v>58</v>
      </c>
      <c r="F2001" s="83" t="s">
        <v>2</v>
      </c>
      <c r="G2001" s="75" t="s">
        <v>199</v>
      </c>
      <c r="H2001" s="76">
        <v>1</v>
      </c>
      <c r="I2001" s="84">
        <v>0</v>
      </c>
      <c r="J2001" s="85">
        <v>0</v>
      </c>
      <c r="K2001" s="75"/>
      <c r="L2001" s="75"/>
      <c r="M2001" s="75"/>
      <c r="N2001" s="75"/>
      <c r="O2001" s="75"/>
      <c r="P2001" s="75"/>
      <c r="Q2001" s="75"/>
      <c r="R2001" s="75"/>
      <c r="S2001" s="75"/>
      <c r="T2001" s="75"/>
      <c r="U2001" s="75"/>
    </row>
    <row r="2002" spans="1:21">
      <c r="A2002" s="75"/>
      <c r="B2002" s="81" t="str">
        <f t="shared" si="14"/>
        <v>월</v>
      </c>
      <c r="C2002" s="81" t="str">
        <f t="shared" si="15"/>
        <v>26년 6월 3주차</v>
      </c>
      <c r="D2002" s="82">
        <v>46188</v>
      </c>
      <c r="E2002" s="76" t="s">
        <v>58</v>
      </c>
      <c r="F2002" s="83" t="s">
        <v>2</v>
      </c>
      <c r="G2002" s="75" t="s">
        <v>127</v>
      </c>
      <c r="H2002" s="76">
        <v>2</v>
      </c>
      <c r="I2002" s="84">
        <v>0</v>
      </c>
      <c r="J2002" s="85">
        <v>0</v>
      </c>
      <c r="K2002" s="75"/>
      <c r="L2002" s="75"/>
      <c r="M2002" s="75"/>
      <c r="N2002" s="75"/>
      <c r="O2002" s="75"/>
      <c r="P2002" s="75"/>
      <c r="Q2002" s="75"/>
      <c r="R2002" s="75"/>
      <c r="S2002" s="75"/>
      <c r="T2002" s="75"/>
      <c r="U2002" s="75"/>
    </row>
    <row r="2003" spans="1:21">
      <c r="A2003" s="75"/>
      <c r="B2003" s="81" t="str">
        <f t="shared" si="14"/>
        <v>월</v>
      </c>
      <c r="C2003" s="81" t="str">
        <f t="shared" si="15"/>
        <v>26년 6월 3주차</v>
      </c>
      <c r="D2003" s="82">
        <v>46188</v>
      </c>
      <c r="E2003" s="76" t="s">
        <v>58</v>
      </c>
      <c r="F2003" s="83" t="s">
        <v>2</v>
      </c>
      <c r="G2003" s="75" t="s">
        <v>170</v>
      </c>
      <c r="H2003" s="76">
        <v>1</v>
      </c>
      <c r="I2003" s="84">
        <v>0</v>
      </c>
      <c r="J2003" s="85">
        <v>0</v>
      </c>
      <c r="K2003" s="75"/>
      <c r="L2003" s="75"/>
      <c r="M2003" s="75"/>
      <c r="N2003" s="75"/>
      <c r="O2003" s="75"/>
      <c r="P2003" s="75"/>
      <c r="Q2003" s="75"/>
      <c r="R2003" s="75"/>
      <c r="S2003" s="75"/>
      <c r="T2003" s="75"/>
      <c r="U2003" s="75"/>
    </row>
    <row r="2004" spans="1:21">
      <c r="A2004" s="75"/>
      <c r="B2004" s="81" t="str">
        <f t="shared" si="14"/>
        <v>월</v>
      </c>
      <c r="C2004" s="81" t="str">
        <f t="shared" si="15"/>
        <v>26년 6월 3주차</v>
      </c>
      <c r="D2004" s="82">
        <v>46188</v>
      </c>
      <c r="E2004" s="76" t="s">
        <v>58</v>
      </c>
      <c r="F2004" s="83" t="s">
        <v>2</v>
      </c>
      <c r="G2004" s="75" t="s">
        <v>107</v>
      </c>
      <c r="H2004" s="76">
        <v>5</v>
      </c>
      <c r="I2004" s="84">
        <v>0</v>
      </c>
      <c r="J2004" s="85">
        <v>0</v>
      </c>
      <c r="K2004" s="75"/>
      <c r="L2004" s="75"/>
      <c r="M2004" s="75"/>
      <c r="N2004" s="75"/>
      <c r="O2004" s="75"/>
      <c r="P2004" s="75"/>
      <c r="Q2004" s="75"/>
      <c r="R2004" s="75"/>
      <c r="S2004" s="75"/>
      <c r="T2004" s="75"/>
      <c r="U2004" s="75"/>
    </row>
    <row r="2005" spans="1:21">
      <c r="A2005" s="75"/>
      <c r="B2005" s="81" t="str">
        <f t="shared" si="14"/>
        <v>월</v>
      </c>
      <c r="C2005" s="81" t="str">
        <f t="shared" si="15"/>
        <v>26년 6월 3주차</v>
      </c>
      <c r="D2005" s="82">
        <v>46188</v>
      </c>
      <c r="E2005" s="76" t="s">
        <v>58</v>
      </c>
      <c r="F2005" s="83" t="s">
        <v>2</v>
      </c>
      <c r="G2005" s="75" t="s">
        <v>103</v>
      </c>
      <c r="H2005" s="76">
        <v>1</v>
      </c>
      <c r="I2005" s="84">
        <v>0</v>
      </c>
      <c r="J2005" s="85">
        <v>0</v>
      </c>
      <c r="K2005" s="75"/>
      <c r="L2005" s="75"/>
      <c r="M2005" s="75"/>
      <c r="N2005" s="75"/>
      <c r="O2005" s="75"/>
      <c r="P2005" s="75"/>
      <c r="Q2005" s="75"/>
      <c r="R2005" s="75"/>
      <c r="S2005" s="75"/>
      <c r="T2005" s="75"/>
      <c r="U2005" s="75"/>
    </row>
    <row r="2006" spans="1:21">
      <c r="A2006" s="75"/>
      <c r="B2006" s="81" t="str">
        <f t="shared" si="14"/>
        <v>월</v>
      </c>
      <c r="C2006" s="81" t="str">
        <f t="shared" si="15"/>
        <v>26년 6월 3주차</v>
      </c>
      <c r="D2006" s="82">
        <v>46188</v>
      </c>
      <c r="E2006" s="76" t="s">
        <v>58</v>
      </c>
      <c r="F2006" s="83" t="s">
        <v>2</v>
      </c>
      <c r="G2006" s="75" t="s">
        <v>222</v>
      </c>
      <c r="H2006" s="76">
        <v>1</v>
      </c>
      <c r="I2006" s="84">
        <v>0</v>
      </c>
      <c r="J2006" s="85">
        <v>0</v>
      </c>
      <c r="K2006" s="75"/>
      <c r="L2006" s="75"/>
      <c r="M2006" s="75"/>
      <c r="N2006" s="75"/>
      <c r="O2006" s="75"/>
      <c r="P2006" s="75"/>
      <c r="Q2006" s="75"/>
      <c r="R2006" s="75"/>
      <c r="S2006" s="75"/>
      <c r="T2006" s="75"/>
      <c r="U2006" s="75"/>
    </row>
    <row r="2007" spans="1:21">
      <c r="A2007" s="75"/>
      <c r="B2007" s="81" t="str">
        <f t="shared" si="14"/>
        <v>월</v>
      </c>
      <c r="C2007" s="81" t="str">
        <f t="shared" si="15"/>
        <v>26년 6월 3주차</v>
      </c>
      <c r="D2007" s="82">
        <v>46188</v>
      </c>
      <c r="E2007" s="76" t="s">
        <v>58</v>
      </c>
      <c r="F2007" s="83" t="s">
        <v>2</v>
      </c>
      <c r="G2007" s="75" t="s">
        <v>96</v>
      </c>
      <c r="H2007" s="76">
        <v>0</v>
      </c>
      <c r="I2007" s="84">
        <v>1</v>
      </c>
      <c r="J2007" s="85">
        <v>86400</v>
      </c>
      <c r="K2007" s="75"/>
      <c r="L2007" s="75"/>
      <c r="M2007" s="75"/>
      <c r="N2007" s="75"/>
      <c r="O2007" s="75"/>
      <c r="P2007" s="75"/>
      <c r="Q2007" s="75"/>
      <c r="R2007" s="75"/>
      <c r="S2007" s="75"/>
      <c r="T2007" s="75"/>
      <c r="U2007" s="75"/>
    </row>
    <row r="2008" spans="1:21">
      <c r="A2008" s="75"/>
      <c r="B2008" s="81" t="str">
        <f t="shared" si="14"/>
        <v>월</v>
      </c>
      <c r="C2008" s="81" t="str">
        <f t="shared" si="15"/>
        <v>26년 6월 3주차</v>
      </c>
      <c r="D2008" s="82">
        <v>46188</v>
      </c>
      <c r="E2008" s="76" t="s">
        <v>58</v>
      </c>
      <c r="F2008" s="83" t="s">
        <v>2</v>
      </c>
      <c r="G2008" s="75" t="s">
        <v>268</v>
      </c>
      <c r="H2008" s="76">
        <v>4</v>
      </c>
      <c r="I2008" s="84">
        <v>0</v>
      </c>
      <c r="J2008" s="85">
        <v>0</v>
      </c>
      <c r="K2008" s="75"/>
      <c r="L2008" s="75"/>
      <c r="M2008" s="75"/>
      <c r="N2008" s="75"/>
      <c r="O2008" s="75"/>
      <c r="P2008" s="75"/>
      <c r="Q2008" s="75"/>
      <c r="R2008" s="75"/>
      <c r="S2008" s="75"/>
      <c r="T2008" s="75"/>
      <c r="U2008" s="75"/>
    </row>
    <row r="2009" spans="1:21">
      <c r="A2009" s="75"/>
      <c r="B2009" s="81" t="str">
        <f t="shared" si="14"/>
        <v>월</v>
      </c>
      <c r="C2009" s="81" t="str">
        <f t="shared" si="15"/>
        <v>26년 6월 3주차</v>
      </c>
      <c r="D2009" s="82">
        <v>46189</v>
      </c>
      <c r="E2009" s="76" t="s">
        <v>58</v>
      </c>
      <c r="F2009" s="83" t="s">
        <v>2</v>
      </c>
      <c r="G2009" s="75" t="s">
        <v>89</v>
      </c>
      <c r="H2009" s="76">
        <v>5</v>
      </c>
      <c r="I2009" s="84">
        <v>2</v>
      </c>
      <c r="J2009" s="85">
        <v>133500</v>
      </c>
      <c r="K2009" s="75"/>
      <c r="L2009" s="75"/>
      <c r="M2009" s="75"/>
      <c r="N2009" s="75"/>
      <c r="O2009" s="75"/>
      <c r="P2009" s="75"/>
      <c r="Q2009" s="75"/>
      <c r="R2009" s="75"/>
      <c r="S2009" s="75"/>
      <c r="T2009" s="75"/>
      <c r="U2009" s="75"/>
    </row>
    <row r="2010" spans="1:21">
      <c r="A2010" s="75"/>
      <c r="B2010" s="81" t="str">
        <f t="shared" si="14"/>
        <v>월</v>
      </c>
      <c r="C2010" s="81" t="str">
        <f t="shared" si="15"/>
        <v>26년 6월 3주차</v>
      </c>
      <c r="D2010" s="82">
        <v>46189</v>
      </c>
      <c r="E2010" s="76" t="s">
        <v>58</v>
      </c>
      <c r="F2010" s="83" t="s">
        <v>2</v>
      </c>
      <c r="G2010" s="75" t="s">
        <v>119</v>
      </c>
      <c r="H2010" s="76">
        <v>0</v>
      </c>
      <c r="I2010" s="84">
        <v>2</v>
      </c>
      <c r="J2010" s="85">
        <v>124200</v>
      </c>
      <c r="K2010" s="75"/>
      <c r="L2010" s="75"/>
      <c r="M2010" s="75"/>
      <c r="N2010" s="75"/>
      <c r="O2010" s="75"/>
      <c r="P2010" s="75"/>
      <c r="Q2010" s="75"/>
      <c r="R2010" s="75"/>
      <c r="S2010" s="75"/>
      <c r="T2010" s="75"/>
      <c r="U2010" s="75"/>
    </row>
    <row r="2011" spans="1:21">
      <c r="A2011" s="75"/>
      <c r="B2011" s="81" t="str">
        <f t="shared" si="14"/>
        <v>월</v>
      </c>
      <c r="C2011" s="81" t="str">
        <f t="shared" si="15"/>
        <v>26년 6월 3주차</v>
      </c>
      <c r="D2011" s="82">
        <v>46189</v>
      </c>
      <c r="E2011" s="76" t="s">
        <v>58</v>
      </c>
      <c r="F2011" s="83" t="s">
        <v>2</v>
      </c>
      <c r="G2011" s="75" t="s">
        <v>139</v>
      </c>
      <c r="H2011" s="76">
        <v>2</v>
      </c>
      <c r="I2011" s="84">
        <v>2</v>
      </c>
      <c r="J2011" s="85">
        <v>160200</v>
      </c>
      <c r="K2011" s="75"/>
      <c r="L2011" s="75"/>
      <c r="M2011" s="75"/>
      <c r="N2011" s="75"/>
      <c r="O2011" s="75"/>
      <c r="P2011" s="75"/>
      <c r="Q2011" s="75"/>
      <c r="R2011" s="75"/>
      <c r="S2011" s="75"/>
      <c r="T2011" s="75"/>
      <c r="U2011" s="75"/>
    </row>
    <row r="2012" spans="1:21">
      <c r="A2012" s="75"/>
      <c r="B2012" s="81" t="str">
        <f t="shared" si="14"/>
        <v>월</v>
      </c>
      <c r="C2012" s="81" t="str">
        <f t="shared" si="15"/>
        <v>26년 6월 3주차</v>
      </c>
      <c r="D2012" s="82">
        <v>46189</v>
      </c>
      <c r="E2012" s="76" t="s">
        <v>58</v>
      </c>
      <c r="F2012" s="83" t="s">
        <v>2</v>
      </c>
      <c r="G2012" s="75" t="s">
        <v>214</v>
      </c>
      <c r="H2012" s="76">
        <v>35</v>
      </c>
      <c r="I2012" s="84">
        <v>2</v>
      </c>
      <c r="J2012" s="85">
        <v>78000</v>
      </c>
      <c r="K2012" s="75"/>
      <c r="L2012" s="75"/>
      <c r="M2012" s="75"/>
      <c r="N2012" s="75"/>
      <c r="O2012" s="75"/>
      <c r="P2012" s="75"/>
      <c r="Q2012" s="75"/>
      <c r="R2012" s="75"/>
      <c r="S2012" s="75"/>
      <c r="T2012" s="75"/>
      <c r="U2012" s="75"/>
    </row>
    <row r="2013" spans="1:21">
      <c r="A2013" s="75"/>
      <c r="B2013" s="81" t="str">
        <f t="shared" si="14"/>
        <v>월</v>
      </c>
      <c r="C2013" s="81" t="str">
        <f t="shared" si="15"/>
        <v>26년 6월 3주차</v>
      </c>
      <c r="D2013" s="82">
        <v>46189</v>
      </c>
      <c r="E2013" s="76" t="s">
        <v>58</v>
      </c>
      <c r="F2013" s="83" t="s">
        <v>2</v>
      </c>
      <c r="G2013" s="75" t="s">
        <v>154</v>
      </c>
      <c r="H2013" s="76">
        <v>7</v>
      </c>
      <c r="I2013" s="84">
        <v>1</v>
      </c>
      <c r="J2013" s="85">
        <v>66750</v>
      </c>
      <c r="K2013" s="75"/>
      <c r="L2013" s="75"/>
      <c r="M2013" s="75"/>
      <c r="N2013" s="75"/>
      <c r="O2013" s="75"/>
      <c r="P2013" s="75"/>
      <c r="Q2013" s="75"/>
      <c r="R2013" s="75"/>
      <c r="S2013" s="75"/>
      <c r="T2013" s="75"/>
      <c r="U2013" s="75"/>
    </row>
    <row r="2014" spans="1:21">
      <c r="A2014" s="75"/>
      <c r="B2014" s="81" t="str">
        <f t="shared" si="14"/>
        <v>월</v>
      </c>
      <c r="C2014" s="81" t="str">
        <f t="shared" si="15"/>
        <v>26년 6월 3주차</v>
      </c>
      <c r="D2014" s="82">
        <v>46189</v>
      </c>
      <c r="E2014" s="76" t="s">
        <v>58</v>
      </c>
      <c r="F2014" s="83" t="s">
        <v>2</v>
      </c>
      <c r="G2014" s="75" t="s">
        <v>211</v>
      </c>
      <c r="H2014" s="76">
        <v>26</v>
      </c>
      <c r="I2014" s="84">
        <v>0</v>
      </c>
      <c r="J2014" s="85">
        <v>0</v>
      </c>
      <c r="K2014" s="75"/>
      <c r="L2014" s="75"/>
      <c r="M2014" s="75"/>
      <c r="N2014" s="75"/>
      <c r="O2014" s="75"/>
      <c r="P2014" s="75"/>
      <c r="Q2014" s="75"/>
      <c r="R2014" s="75"/>
      <c r="S2014" s="75"/>
      <c r="T2014" s="75"/>
      <c r="U2014" s="75"/>
    </row>
    <row r="2015" spans="1:21">
      <c r="A2015" s="75"/>
      <c r="B2015" s="81" t="str">
        <f t="shared" si="14"/>
        <v>월</v>
      </c>
      <c r="C2015" s="81" t="str">
        <f t="shared" si="15"/>
        <v>26년 6월 3주차</v>
      </c>
      <c r="D2015" s="82">
        <v>46189</v>
      </c>
      <c r="E2015" s="76" t="s">
        <v>58</v>
      </c>
      <c r="F2015" s="83" t="s">
        <v>2</v>
      </c>
      <c r="G2015" s="75" t="s">
        <v>191</v>
      </c>
      <c r="H2015" s="76">
        <v>1</v>
      </c>
      <c r="I2015" s="84">
        <v>0</v>
      </c>
      <c r="J2015" s="85">
        <v>0</v>
      </c>
      <c r="K2015" s="75"/>
      <c r="L2015" s="75"/>
      <c r="M2015" s="75"/>
      <c r="N2015" s="75"/>
      <c r="O2015" s="75"/>
      <c r="P2015" s="75"/>
      <c r="Q2015" s="75"/>
      <c r="R2015" s="75"/>
      <c r="S2015" s="75"/>
      <c r="T2015" s="75"/>
      <c r="U2015" s="75"/>
    </row>
    <row r="2016" spans="1:21">
      <c r="A2016" s="75"/>
      <c r="B2016" s="81" t="str">
        <f t="shared" si="14"/>
        <v>월</v>
      </c>
      <c r="C2016" s="81" t="str">
        <f t="shared" si="15"/>
        <v>26년 6월 3주차</v>
      </c>
      <c r="D2016" s="82">
        <v>46189</v>
      </c>
      <c r="E2016" s="76" t="s">
        <v>58</v>
      </c>
      <c r="F2016" s="83" t="s">
        <v>2</v>
      </c>
      <c r="G2016" s="75" t="s">
        <v>88</v>
      </c>
      <c r="H2016" s="76">
        <v>1</v>
      </c>
      <c r="I2016" s="84">
        <v>1</v>
      </c>
      <c r="J2016" s="85">
        <v>86400</v>
      </c>
      <c r="K2016" s="75"/>
      <c r="L2016" s="75"/>
      <c r="M2016" s="75"/>
      <c r="N2016" s="75"/>
      <c r="O2016" s="75"/>
      <c r="P2016" s="75"/>
      <c r="Q2016" s="75"/>
      <c r="R2016" s="75"/>
      <c r="S2016" s="75"/>
      <c r="T2016" s="75"/>
      <c r="U2016" s="75"/>
    </row>
    <row r="2017" spans="1:21">
      <c r="A2017" s="75"/>
      <c r="B2017" s="81" t="str">
        <f t="shared" si="14"/>
        <v>월</v>
      </c>
      <c r="C2017" s="81" t="str">
        <f t="shared" si="15"/>
        <v>26년 6월 3주차</v>
      </c>
      <c r="D2017" s="82">
        <v>46189</v>
      </c>
      <c r="E2017" s="76" t="s">
        <v>58</v>
      </c>
      <c r="F2017" s="83" t="s">
        <v>2</v>
      </c>
      <c r="G2017" s="75" t="s">
        <v>115</v>
      </c>
      <c r="H2017" s="76">
        <v>6</v>
      </c>
      <c r="I2017" s="84">
        <v>0</v>
      </c>
      <c r="J2017" s="85">
        <v>0</v>
      </c>
      <c r="K2017" s="75"/>
      <c r="L2017" s="75"/>
      <c r="M2017" s="75"/>
      <c r="N2017" s="75"/>
      <c r="O2017" s="75"/>
      <c r="P2017" s="75"/>
      <c r="Q2017" s="75"/>
      <c r="R2017" s="75"/>
      <c r="S2017" s="75"/>
      <c r="T2017" s="75"/>
      <c r="U2017" s="75"/>
    </row>
    <row r="2018" spans="1:21">
      <c r="A2018" s="75"/>
      <c r="B2018" s="81" t="str">
        <f t="shared" si="14"/>
        <v>월</v>
      </c>
      <c r="C2018" s="81" t="str">
        <f t="shared" si="15"/>
        <v>26년 6월 3주차</v>
      </c>
      <c r="D2018" s="82">
        <v>46189</v>
      </c>
      <c r="E2018" s="76" t="s">
        <v>58</v>
      </c>
      <c r="F2018" s="83" t="s">
        <v>2</v>
      </c>
      <c r="G2018" s="75" t="s">
        <v>109</v>
      </c>
      <c r="H2018" s="76">
        <v>7</v>
      </c>
      <c r="I2018" s="84">
        <v>2</v>
      </c>
      <c r="J2018" s="85">
        <v>232200</v>
      </c>
      <c r="K2018" s="75"/>
      <c r="L2018" s="75"/>
      <c r="M2018" s="75"/>
      <c r="N2018" s="75"/>
      <c r="O2018" s="75"/>
      <c r="P2018" s="75"/>
      <c r="Q2018" s="75"/>
      <c r="R2018" s="75"/>
      <c r="S2018" s="75"/>
      <c r="T2018" s="75"/>
      <c r="U2018" s="75"/>
    </row>
    <row r="2019" spans="1:21">
      <c r="A2019" s="75"/>
      <c r="B2019" s="81" t="str">
        <f t="shared" si="14"/>
        <v>월</v>
      </c>
      <c r="C2019" s="81" t="str">
        <f t="shared" si="15"/>
        <v>26년 6월 3주차</v>
      </c>
      <c r="D2019" s="82">
        <v>46189</v>
      </c>
      <c r="E2019" s="76" t="s">
        <v>58</v>
      </c>
      <c r="F2019" s="83" t="s">
        <v>2</v>
      </c>
      <c r="G2019" s="75" t="s">
        <v>118</v>
      </c>
      <c r="H2019" s="76">
        <v>8</v>
      </c>
      <c r="I2019" s="84">
        <v>1</v>
      </c>
      <c r="J2019" s="85">
        <v>62100</v>
      </c>
      <c r="K2019" s="75"/>
      <c r="L2019" s="75"/>
      <c r="M2019" s="75"/>
      <c r="N2019" s="75"/>
      <c r="O2019" s="75"/>
      <c r="P2019" s="75"/>
      <c r="Q2019" s="75"/>
      <c r="R2019" s="75"/>
      <c r="S2019" s="75"/>
      <c r="T2019" s="75"/>
      <c r="U2019" s="75"/>
    </row>
    <row r="2020" spans="1:21">
      <c r="A2020" s="75"/>
      <c r="B2020" s="81" t="str">
        <f t="shared" si="14"/>
        <v>월</v>
      </c>
      <c r="C2020" s="81" t="str">
        <f t="shared" si="15"/>
        <v>26년 6월 3주차</v>
      </c>
      <c r="D2020" s="82">
        <v>46189</v>
      </c>
      <c r="E2020" s="76" t="s">
        <v>58</v>
      </c>
      <c r="F2020" s="83" t="s">
        <v>2</v>
      </c>
      <c r="G2020" s="75" t="s">
        <v>219</v>
      </c>
      <c r="H2020" s="76">
        <v>3</v>
      </c>
      <c r="I2020" s="84">
        <v>0</v>
      </c>
      <c r="J2020" s="85">
        <v>0</v>
      </c>
      <c r="K2020" s="75"/>
      <c r="L2020" s="75"/>
      <c r="M2020" s="75"/>
      <c r="N2020" s="75"/>
      <c r="O2020" s="75"/>
      <c r="P2020" s="75"/>
      <c r="Q2020" s="75"/>
      <c r="R2020" s="75"/>
      <c r="S2020" s="75"/>
      <c r="T2020" s="75"/>
      <c r="U2020" s="75"/>
    </row>
    <row r="2021" spans="1:21">
      <c r="A2021" s="75"/>
      <c r="B2021" s="81" t="str">
        <f t="shared" si="14"/>
        <v>월</v>
      </c>
      <c r="C2021" s="81" t="str">
        <f t="shared" si="15"/>
        <v>26년 6월 3주차</v>
      </c>
      <c r="D2021" s="82">
        <v>46189</v>
      </c>
      <c r="E2021" s="76" t="s">
        <v>58</v>
      </c>
      <c r="F2021" s="83" t="s">
        <v>2</v>
      </c>
      <c r="G2021" s="75" t="s">
        <v>203</v>
      </c>
      <c r="H2021" s="76">
        <v>6</v>
      </c>
      <c r="I2021" s="84">
        <v>0</v>
      </c>
      <c r="J2021" s="85">
        <v>0</v>
      </c>
      <c r="K2021" s="75"/>
      <c r="L2021" s="75"/>
      <c r="M2021" s="75"/>
      <c r="N2021" s="75"/>
      <c r="O2021" s="75"/>
      <c r="P2021" s="75"/>
      <c r="Q2021" s="75"/>
      <c r="R2021" s="75"/>
      <c r="S2021" s="75"/>
      <c r="T2021" s="75"/>
      <c r="U2021" s="75"/>
    </row>
    <row r="2022" spans="1:21">
      <c r="A2022" s="75"/>
      <c r="B2022" s="81" t="str">
        <f t="shared" si="14"/>
        <v>월</v>
      </c>
      <c r="C2022" s="81" t="str">
        <f t="shared" si="15"/>
        <v>26년 6월 3주차</v>
      </c>
      <c r="D2022" s="82">
        <v>46189</v>
      </c>
      <c r="E2022" s="76" t="s">
        <v>58</v>
      </c>
      <c r="F2022" s="83" t="s">
        <v>2</v>
      </c>
      <c r="G2022" s="75" t="s">
        <v>222</v>
      </c>
      <c r="H2022" s="76">
        <v>2</v>
      </c>
      <c r="I2022" s="84">
        <v>0</v>
      </c>
      <c r="J2022" s="85">
        <v>0</v>
      </c>
      <c r="K2022" s="75"/>
      <c r="L2022" s="75"/>
      <c r="M2022" s="75"/>
      <c r="N2022" s="75"/>
      <c r="O2022" s="75"/>
      <c r="P2022" s="75"/>
      <c r="Q2022" s="75"/>
      <c r="R2022" s="75"/>
      <c r="S2022" s="75"/>
      <c r="T2022" s="75"/>
      <c r="U2022" s="75"/>
    </row>
    <row r="2023" spans="1:21">
      <c r="A2023" s="75"/>
      <c r="B2023" s="81" t="str">
        <f t="shared" si="14"/>
        <v>월</v>
      </c>
      <c r="C2023" s="81" t="str">
        <f t="shared" si="15"/>
        <v>26년 6월 3주차</v>
      </c>
      <c r="D2023" s="82">
        <v>46189</v>
      </c>
      <c r="E2023" s="76" t="s">
        <v>58</v>
      </c>
      <c r="F2023" s="83" t="s">
        <v>2</v>
      </c>
      <c r="G2023" s="75" t="s">
        <v>248</v>
      </c>
      <c r="H2023" s="76">
        <v>2</v>
      </c>
      <c r="I2023" s="84">
        <v>0</v>
      </c>
      <c r="J2023" s="85">
        <v>0</v>
      </c>
      <c r="K2023" s="75"/>
      <c r="L2023" s="75"/>
      <c r="M2023" s="75"/>
      <c r="N2023" s="75"/>
      <c r="O2023" s="75"/>
      <c r="P2023" s="75"/>
      <c r="Q2023" s="75"/>
      <c r="R2023" s="75"/>
      <c r="S2023" s="75"/>
      <c r="T2023" s="75"/>
      <c r="U2023" s="75"/>
    </row>
    <row r="2024" spans="1:21">
      <c r="A2024" s="75"/>
      <c r="B2024" s="81" t="str">
        <f t="shared" si="14"/>
        <v>월</v>
      </c>
      <c r="C2024" s="81" t="str">
        <f t="shared" si="15"/>
        <v>26년 6월 3주차</v>
      </c>
      <c r="D2024" s="82">
        <v>46189</v>
      </c>
      <c r="E2024" s="76" t="s">
        <v>58</v>
      </c>
      <c r="F2024" s="83" t="s">
        <v>2</v>
      </c>
      <c r="G2024" s="75" t="s">
        <v>162</v>
      </c>
      <c r="H2024" s="76">
        <v>8</v>
      </c>
      <c r="I2024" s="84">
        <v>0</v>
      </c>
      <c r="J2024" s="85">
        <v>0</v>
      </c>
      <c r="K2024" s="75"/>
      <c r="L2024" s="75"/>
      <c r="M2024" s="75"/>
      <c r="N2024" s="75"/>
      <c r="O2024" s="75"/>
      <c r="P2024" s="75"/>
      <c r="Q2024" s="75"/>
      <c r="R2024" s="75"/>
      <c r="S2024" s="75"/>
      <c r="T2024" s="75"/>
      <c r="U2024" s="75"/>
    </row>
    <row r="2025" spans="1:21">
      <c r="A2025" s="75"/>
      <c r="B2025" s="81" t="str">
        <f t="shared" si="14"/>
        <v>월</v>
      </c>
      <c r="C2025" s="81" t="str">
        <f t="shared" si="15"/>
        <v>26년 6월 3주차</v>
      </c>
      <c r="D2025" s="82">
        <v>46189</v>
      </c>
      <c r="E2025" s="76" t="s">
        <v>58</v>
      </c>
      <c r="F2025" s="83" t="s">
        <v>2</v>
      </c>
      <c r="G2025" s="75" t="s">
        <v>212</v>
      </c>
      <c r="H2025" s="76">
        <v>11</v>
      </c>
      <c r="I2025" s="84">
        <v>0</v>
      </c>
      <c r="J2025" s="85">
        <v>0</v>
      </c>
      <c r="K2025" s="75"/>
      <c r="L2025" s="75"/>
      <c r="M2025" s="75"/>
      <c r="N2025" s="75"/>
      <c r="O2025" s="75"/>
      <c r="P2025" s="75"/>
      <c r="Q2025" s="75"/>
      <c r="R2025" s="75"/>
      <c r="S2025" s="75"/>
      <c r="T2025" s="75"/>
      <c r="U2025" s="75"/>
    </row>
    <row r="2026" spans="1:21">
      <c r="A2026" s="75"/>
      <c r="B2026" s="81" t="str">
        <f t="shared" si="14"/>
        <v>월</v>
      </c>
      <c r="C2026" s="81" t="str">
        <f t="shared" si="15"/>
        <v>26년 6월 3주차</v>
      </c>
      <c r="D2026" s="82">
        <v>46189</v>
      </c>
      <c r="E2026" s="76" t="s">
        <v>58</v>
      </c>
      <c r="F2026" s="83" t="s">
        <v>2</v>
      </c>
      <c r="G2026" s="75" t="s">
        <v>198</v>
      </c>
      <c r="H2026" s="76">
        <v>2</v>
      </c>
      <c r="I2026" s="84">
        <v>0</v>
      </c>
      <c r="J2026" s="85">
        <v>0</v>
      </c>
      <c r="K2026" s="75"/>
      <c r="L2026" s="75"/>
      <c r="M2026" s="75"/>
      <c r="N2026" s="75"/>
      <c r="O2026" s="75"/>
      <c r="P2026" s="75"/>
      <c r="Q2026" s="75"/>
      <c r="R2026" s="75"/>
      <c r="S2026" s="75"/>
      <c r="T2026" s="75"/>
      <c r="U2026" s="75"/>
    </row>
    <row r="2027" spans="1:21">
      <c r="A2027" s="75"/>
      <c r="B2027" s="81" t="str">
        <f t="shared" si="14"/>
        <v>월</v>
      </c>
      <c r="C2027" s="81" t="str">
        <f t="shared" si="15"/>
        <v>26년 6월 3주차</v>
      </c>
      <c r="D2027" s="82">
        <v>46189</v>
      </c>
      <c r="E2027" s="76" t="s">
        <v>58</v>
      </c>
      <c r="F2027" s="83" t="s">
        <v>2</v>
      </c>
      <c r="G2027" s="75" t="s">
        <v>223</v>
      </c>
      <c r="H2027" s="76">
        <v>1</v>
      </c>
      <c r="I2027" s="84">
        <v>0</v>
      </c>
      <c r="J2027" s="85">
        <v>0</v>
      </c>
      <c r="K2027" s="75"/>
      <c r="L2027" s="75"/>
      <c r="M2027" s="75"/>
      <c r="N2027" s="75"/>
      <c r="O2027" s="75"/>
      <c r="P2027" s="75"/>
      <c r="Q2027" s="75"/>
      <c r="R2027" s="75"/>
      <c r="S2027" s="75"/>
      <c r="T2027" s="75"/>
      <c r="U2027" s="75"/>
    </row>
    <row r="2028" spans="1:21">
      <c r="A2028" s="75"/>
      <c r="B2028" s="81" t="str">
        <f t="shared" si="14"/>
        <v>월</v>
      </c>
      <c r="C2028" s="81" t="str">
        <f t="shared" si="15"/>
        <v>26년 6월 3주차</v>
      </c>
      <c r="D2028" s="82">
        <v>46189</v>
      </c>
      <c r="E2028" s="76" t="s">
        <v>58</v>
      </c>
      <c r="F2028" s="83" t="s">
        <v>2</v>
      </c>
      <c r="G2028" s="75" t="s">
        <v>127</v>
      </c>
      <c r="H2028" s="76">
        <v>6</v>
      </c>
      <c r="I2028" s="84">
        <v>0</v>
      </c>
      <c r="J2028" s="85">
        <v>0</v>
      </c>
      <c r="K2028" s="75"/>
      <c r="L2028" s="75"/>
      <c r="M2028" s="75"/>
      <c r="N2028" s="75"/>
      <c r="O2028" s="75"/>
      <c r="P2028" s="75"/>
      <c r="Q2028" s="75"/>
      <c r="R2028" s="75"/>
      <c r="S2028" s="75"/>
      <c r="T2028" s="75"/>
      <c r="U2028" s="75"/>
    </row>
    <row r="2029" spans="1:21">
      <c r="A2029" s="75"/>
      <c r="B2029" s="81" t="str">
        <f t="shared" si="14"/>
        <v>월</v>
      </c>
      <c r="C2029" s="81" t="str">
        <f t="shared" si="15"/>
        <v>26년 6월 3주차</v>
      </c>
      <c r="D2029" s="82">
        <v>46189</v>
      </c>
      <c r="E2029" s="76" t="s">
        <v>58</v>
      </c>
      <c r="F2029" s="83" t="s">
        <v>2</v>
      </c>
      <c r="G2029" s="75" t="s">
        <v>90</v>
      </c>
      <c r="H2029" s="76">
        <v>2</v>
      </c>
      <c r="I2029" s="84">
        <v>2</v>
      </c>
      <c r="J2029" s="85">
        <v>196200</v>
      </c>
      <c r="K2029" s="75"/>
      <c r="L2029" s="75"/>
      <c r="M2029" s="75"/>
      <c r="N2029" s="75"/>
      <c r="O2029" s="75"/>
      <c r="P2029" s="75"/>
      <c r="Q2029" s="75"/>
      <c r="R2029" s="75"/>
      <c r="S2029" s="75"/>
      <c r="T2029" s="75"/>
      <c r="U2029" s="75"/>
    </row>
    <row r="2030" spans="1:21">
      <c r="A2030" s="75"/>
      <c r="B2030" s="81" t="str">
        <f t="shared" si="14"/>
        <v>월</v>
      </c>
      <c r="C2030" s="81" t="str">
        <f t="shared" si="15"/>
        <v>26년 6월 3주차</v>
      </c>
      <c r="D2030" s="82">
        <v>46189</v>
      </c>
      <c r="E2030" s="76" t="s">
        <v>58</v>
      </c>
      <c r="F2030" s="83" t="s">
        <v>2</v>
      </c>
      <c r="G2030" s="75" t="s">
        <v>177</v>
      </c>
      <c r="H2030" s="76">
        <v>5</v>
      </c>
      <c r="I2030" s="84">
        <v>0</v>
      </c>
      <c r="J2030" s="85">
        <v>0</v>
      </c>
      <c r="K2030" s="75"/>
      <c r="L2030" s="75"/>
      <c r="M2030" s="75"/>
      <c r="N2030" s="75"/>
      <c r="O2030" s="75"/>
      <c r="P2030" s="75"/>
      <c r="Q2030" s="75"/>
      <c r="R2030" s="75"/>
      <c r="S2030" s="75"/>
      <c r="T2030" s="75"/>
      <c r="U2030" s="75"/>
    </row>
    <row r="2031" spans="1:21">
      <c r="A2031" s="75"/>
      <c r="B2031" s="81" t="str">
        <f t="shared" si="14"/>
        <v>월</v>
      </c>
      <c r="C2031" s="81" t="str">
        <f t="shared" si="15"/>
        <v>26년 6월 3주차</v>
      </c>
      <c r="D2031" s="82">
        <v>46189</v>
      </c>
      <c r="E2031" s="76" t="s">
        <v>58</v>
      </c>
      <c r="F2031" s="83" t="s">
        <v>2</v>
      </c>
      <c r="G2031" s="75" t="s">
        <v>190</v>
      </c>
      <c r="H2031" s="76">
        <v>2</v>
      </c>
      <c r="I2031" s="84">
        <v>0</v>
      </c>
      <c r="J2031" s="85">
        <v>0</v>
      </c>
      <c r="K2031" s="75"/>
      <c r="L2031" s="75"/>
      <c r="M2031" s="75"/>
      <c r="N2031" s="75"/>
      <c r="O2031" s="75"/>
      <c r="P2031" s="75"/>
      <c r="Q2031" s="75"/>
      <c r="R2031" s="75"/>
      <c r="S2031" s="75"/>
      <c r="T2031" s="75"/>
      <c r="U2031" s="75"/>
    </row>
    <row r="2032" spans="1:21">
      <c r="A2032" s="75"/>
      <c r="B2032" s="81" t="str">
        <f t="shared" si="14"/>
        <v>월</v>
      </c>
      <c r="C2032" s="81" t="str">
        <f t="shared" si="15"/>
        <v>26년 6월 3주차</v>
      </c>
      <c r="D2032" s="82">
        <v>46189</v>
      </c>
      <c r="E2032" s="76" t="s">
        <v>58</v>
      </c>
      <c r="F2032" s="83" t="s">
        <v>2</v>
      </c>
      <c r="G2032" s="75" t="s">
        <v>254</v>
      </c>
      <c r="H2032" s="76">
        <v>1</v>
      </c>
      <c r="I2032" s="84">
        <v>1</v>
      </c>
      <c r="J2032" s="85">
        <v>134100</v>
      </c>
      <c r="K2032" s="75"/>
      <c r="L2032" s="75"/>
      <c r="M2032" s="75"/>
      <c r="N2032" s="75"/>
      <c r="O2032" s="75"/>
      <c r="P2032" s="75"/>
      <c r="Q2032" s="75"/>
      <c r="R2032" s="75"/>
      <c r="S2032" s="75"/>
      <c r="T2032" s="75"/>
      <c r="U2032" s="75"/>
    </row>
    <row r="2033" spans="1:21">
      <c r="A2033" s="75"/>
      <c r="B2033" s="81" t="str">
        <f t="shared" si="14"/>
        <v>월</v>
      </c>
      <c r="C2033" s="81" t="str">
        <f t="shared" si="15"/>
        <v>26년 6월 3주차</v>
      </c>
      <c r="D2033" s="82">
        <v>46189</v>
      </c>
      <c r="E2033" s="76" t="s">
        <v>58</v>
      </c>
      <c r="F2033" s="83" t="s">
        <v>2</v>
      </c>
      <c r="G2033" s="75" t="s">
        <v>143</v>
      </c>
      <c r="H2033" s="76">
        <v>9</v>
      </c>
      <c r="I2033" s="84">
        <v>1</v>
      </c>
      <c r="J2033" s="85">
        <v>39000</v>
      </c>
      <c r="K2033" s="75"/>
      <c r="L2033" s="75"/>
      <c r="M2033" s="75"/>
      <c r="N2033" s="75"/>
      <c r="O2033" s="75"/>
      <c r="P2033" s="75"/>
      <c r="Q2033" s="75"/>
      <c r="R2033" s="75"/>
      <c r="S2033" s="75"/>
      <c r="T2033" s="75"/>
      <c r="U2033" s="75"/>
    </row>
    <row r="2034" spans="1:21">
      <c r="A2034" s="75"/>
      <c r="B2034" s="81" t="str">
        <f t="shared" si="14"/>
        <v>월</v>
      </c>
      <c r="C2034" s="81" t="str">
        <f t="shared" si="15"/>
        <v>26년 6월 3주차</v>
      </c>
      <c r="D2034" s="82">
        <v>46189</v>
      </c>
      <c r="E2034" s="76" t="s">
        <v>58</v>
      </c>
      <c r="F2034" s="83" t="s">
        <v>2</v>
      </c>
      <c r="G2034" s="75" t="s">
        <v>206</v>
      </c>
      <c r="H2034" s="76">
        <v>5</v>
      </c>
      <c r="I2034" s="84">
        <v>0</v>
      </c>
      <c r="J2034" s="85">
        <v>0</v>
      </c>
      <c r="K2034" s="75"/>
      <c r="L2034" s="75"/>
      <c r="M2034" s="75"/>
      <c r="N2034" s="75"/>
      <c r="O2034" s="75"/>
      <c r="P2034" s="75"/>
      <c r="Q2034" s="75"/>
      <c r="R2034" s="75"/>
      <c r="S2034" s="75"/>
      <c r="T2034" s="75"/>
      <c r="U2034" s="75"/>
    </row>
    <row r="2035" spans="1:21">
      <c r="A2035" s="75"/>
      <c r="B2035" s="81" t="str">
        <f t="shared" si="14"/>
        <v>월</v>
      </c>
      <c r="C2035" s="81" t="str">
        <f t="shared" si="15"/>
        <v>26년 6월 3주차</v>
      </c>
      <c r="D2035" s="82">
        <v>46189</v>
      </c>
      <c r="E2035" s="76" t="s">
        <v>58</v>
      </c>
      <c r="F2035" s="83" t="s">
        <v>2</v>
      </c>
      <c r="G2035" s="75" t="s">
        <v>111</v>
      </c>
      <c r="H2035" s="76">
        <v>9</v>
      </c>
      <c r="I2035" s="84">
        <v>0</v>
      </c>
      <c r="J2035" s="85">
        <v>0</v>
      </c>
      <c r="K2035" s="75"/>
      <c r="L2035" s="75"/>
      <c r="M2035" s="75"/>
      <c r="N2035" s="75"/>
      <c r="O2035" s="75"/>
      <c r="P2035" s="75"/>
      <c r="Q2035" s="75"/>
      <c r="R2035" s="75"/>
      <c r="S2035" s="75"/>
      <c r="T2035" s="75"/>
      <c r="U2035" s="75"/>
    </row>
    <row r="2036" spans="1:21">
      <c r="A2036" s="75"/>
      <c r="B2036" s="81" t="str">
        <f t="shared" si="14"/>
        <v>월</v>
      </c>
      <c r="C2036" s="81" t="str">
        <f t="shared" si="15"/>
        <v>26년 6월 3주차</v>
      </c>
      <c r="D2036" s="82">
        <v>46189</v>
      </c>
      <c r="E2036" s="76" t="s">
        <v>58</v>
      </c>
      <c r="F2036" s="83" t="s">
        <v>2</v>
      </c>
      <c r="G2036" s="75" t="s">
        <v>98</v>
      </c>
      <c r="H2036" s="76">
        <v>2</v>
      </c>
      <c r="I2036" s="84">
        <v>0</v>
      </c>
      <c r="J2036" s="85">
        <v>0</v>
      </c>
      <c r="K2036" s="75"/>
      <c r="L2036" s="75"/>
      <c r="M2036" s="75"/>
      <c r="N2036" s="75"/>
      <c r="O2036" s="75"/>
      <c r="P2036" s="75"/>
      <c r="Q2036" s="75"/>
      <c r="R2036" s="75"/>
      <c r="S2036" s="75"/>
      <c r="T2036" s="75"/>
      <c r="U2036" s="75"/>
    </row>
    <row r="2037" spans="1:21">
      <c r="A2037" s="75"/>
      <c r="B2037" s="81" t="str">
        <f t="shared" si="14"/>
        <v>월</v>
      </c>
      <c r="C2037" s="81" t="str">
        <f t="shared" si="15"/>
        <v>26년 6월 3주차</v>
      </c>
      <c r="D2037" s="82">
        <v>46189</v>
      </c>
      <c r="E2037" s="76" t="s">
        <v>58</v>
      </c>
      <c r="F2037" s="83" t="s">
        <v>2</v>
      </c>
      <c r="G2037" s="75" t="s">
        <v>173</v>
      </c>
      <c r="H2037" s="76">
        <v>6</v>
      </c>
      <c r="I2037" s="84">
        <v>0</v>
      </c>
      <c r="J2037" s="85">
        <v>0</v>
      </c>
      <c r="K2037" s="75"/>
      <c r="L2037" s="75"/>
      <c r="M2037" s="75"/>
      <c r="N2037" s="75"/>
      <c r="O2037" s="75"/>
      <c r="P2037" s="75"/>
      <c r="Q2037" s="75"/>
      <c r="R2037" s="75"/>
      <c r="S2037" s="75"/>
      <c r="T2037" s="75"/>
      <c r="U2037" s="75"/>
    </row>
    <row r="2038" spans="1:21">
      <c r="A2038" s="75"/>
      <c r="B2038" s="81" t="str">
        <f t="shared" si="14"/>
        <v>월</v>
      </c>
      <c r="C2038" s="81" t="str">
        <f t="shared" si="15"/>
        <v>26년 6월 3주차</v>
      </c>
      <c r="D2038" s="82">
        <v>46189</v>
      </c>
      <c r="E2038" s="76" t="s">
        <v>58</v>
      </c>
      <c r="F2038" s="83" t="s">
        <v>2</v>
      </c>
      <c r="G2038" s="75" t="s">
        <v>267</v>
      </c>
      <c r="H2038" s="76">
        <v>1</v>
      </c>
      <c r="I2038" s="84">
        <v>0</v>
      </c>
      <c r="J2038" s="85">
        <v>0</v>
      </c>
      <c r="K2038" s="75"/>
      <c r="L2038" s="75"/>
      <c r="M2038" s="75"/>
      <c r="N2038" s="75"/>
      <c r="O2038" s="75"/>
      <c r="P2038" s="75"/>
      <c r="Q2038" s="75"/>
      <c r="R2038" s="75"/>
      <c r="S2038" s="75"/>
      <c r="T2038" s="75"/>
      <c r="U2038" s="75"/>
    </row>
    <row r="2039" spans="1:21">
      <c r="A2039" s="75"/>
      <c r="B2039" s="81" t="str">
        <f t="shared" si="14"/>
        <v>월</v>
      </c>
      <c r="C2039" s="81" t="str">
        <f t="shared" si="15"/>
        <v>26년 6월 3주차</v>
      </c>
      <c r="D2039" s="82">
        <v>46189</v>
      </c>
      <c r="E2039" s="76" t="s">
        <v>58</v>
      </c>
      <c r="F2039" s="83" t="s">
        <v>2</v>
      </c>
      <c r="G2039" s="75" t="s">
        <v>216</v>
      </c>
      <c r="H2039" s="76">
        <v>2</v>
      </c>
      <c r="I2039" s="84">
        <v>0</v>
      </c>
      <c r="J2039" s="85">
        <v>0</v>
      </c>
      <c r="K2039" s="75"/>
      <c r="L2039" s="75"/>
      <c r="M2039" s="75"/>
      <c r="N2039" s="75"/>
      <c r="O2039" s="75"/>
      <c r="P2039" s="75"/>
      <c r="Q2039" s="75"/>
      <c r="R2039" s="75"/>
      <c r="S2039" s="75"/>
      <c r="T2039" s="75"/>
      <c r="U2039" s="75"/>
    </row>
    <row r="2040" spans="1:21">
      <c r="A2040" s="75"/>
      <c r="B2040" s="81" t="str">
        <f t="shared" si="14"/>
        <v>월</v>
      </c>
      <c r="C2040" s="81" t="str">
        <f t="shared" si="15"/>
        <v>26년 6월 3주차</v>
      </c>
      <c r="D2040" s="82">
        <v>46189</v>
      </c>
      <c r="E2040" s="76" t="s">
        <v>58</v>
      </c>
      <c r="F2040" s="83" t="s">
        <v>2</v>
      </c>
      <c r="G2040" s="75" t="s">
        <v>172</v>
      </c>
      <c r="H2040" s="76">
        <v>2</v>
      </c>
      <c r="I2040" s="84">
        <v>0</v>
      </c>
      <c r="J2040" s="85">
        <v>0</v>
      </c>
      <c r="K2040" s="75"/>
      <c r="L2040" s="75"/>
      <c r="M2040" s="75"/>
      <c r="N2040" s="75"/>
      <c r="O2040" s="75"/>
      <c r="P2040" s="75"/>
      <c r="Q2040" s="75"/>
      <c r="R2040" s="75"/>
      <c r="S2040" s="75"/>
      <c r="T2040" s="75"/>
      <c r="U2040" s="75"/>
    </row>
    <row r="2041" spans="1:21">
      <c r="A2041" s="75"/>
      <c r="B2041" s="81" t="str">
        <f t="shared" si="14"/>
        <v>월</v>
      </c>
      <c r="C2041" s="81" t="str">
        <f t="shared" si="15"/>
        <v>26년 6월 3주차</v>
      </c>
      <c r="D2041" s="82">
        <v>46189</v>
      </c>
      <c r="E2041" s="76" t="s">
        <v>58</v>
      </c>
      <c r="F2041" s="83" t="s">
        <v>2</v>
      </c>
      <c r="G2041" s="75" t="s">
        <v>135</v>
      </c>
      <c r="H2041" s="76">
        <v>1</v>
      </c>
      <c r="I2041" s="84">
        <v>0</v>
      </c>
      <c r="J2041" s="85">
        <v>0</v>
      </c>
      <c r="K2041" s="75"/>
      <c r="L2041" s="75"/>
      <c r="M2041" s="75"/>
      <c r="N2041" s="75"/>
      <c r="O2041" s="75"/>
      <c r="P2041" s="75"/>
      <c r="Q2041" s="75"/>
      <c r="R2041" s="75"/>
      <c r="S2041" s="75"/>
      <c r="T2041" s="75"/>
      <c r="U2041" s="75"/>
    </row>
    <row r="2042" spans="1:21">
      <c r="A2042" s="75"/>
      <c r="B2042" s="81" t="str">
        <f t="shared" si="14"/>
        <v>월</v>
      </c>
      <c r="C2042" s="81" t="str">
        <f t="shared" si="15"/>
        <v>26년 6월 3주차</v>
      </c>
      <c r="D2042" s="82">
        <v>46189</v>
      </c>
      <c r="E2042" s="76" t="s">
        <v>58</v>
      </c>
      <c r="F2042" s="83" t="s">
        <v>2</v>
      </c>
      <c r="G2042" s="75" t="s">
        <v>108</v>
      </c>
      <c r="H2042" s="76">
        <v>2</v>
      </c>
      <c r="I2042" s="84">
        <v>1</v>
      </c>
      <c r="J2042" s="85">
        <v>152100</v>
      </c>
      <c r="K2042" s="75"/>
      <c r="L2042" s="75"/>
      <c r="M2042" s="75"/>
      <c r="N2042" s="75"/>
      <c r="O2042" s="75"/>
      <c r="P2042" s="75"/>
      <c r="Q2042" s="75"/>
      <c r="R2042" s="75"/>
      <c r="S2042" s="75"/>
      <c r="T2042" s="75"/>
      <c r="U2042" s="75"/>
    </row>
    <row r="2043" spans="1:21">
      <c r="A2043" s="75"/>
      <c r="B2043" s="81" t="str">
        <f t="shared" ref="B2043:B2297" si="16">MID(D2043,7,2)&amp;"월"</f>
        <v>월</v>
      </c>
      <c r="C2043" s="81" t="str">
        <f t="shared" ref="C2043:C2297" si="17">TEXT(D2043, "yy년 m월 ") &amp;
IF(D2043 &lt;= DATE(YEAR(D2043), MONTH(D2043), 1) + (7 - WEEKDAY(DATE(YEAR(D2043), MONTH(D2043), 1), 2)),
   1,
   INT((D2043 - DATE(YEAR(D2043), MONTH(D2043), 1) + WEEKDAY(DATE(YEAR(D2043), MONTH(D2043), 1), 2) - 1) / 7) + 1
) &amp; "주차"</f>
        <v>26년 6월 3주차</v>
      </c>
      <c r="D2043" s="82">
        <v>46189</v>
      </c>
      <c r="E2043" s="76" t="s">
        <v>58</v>
      </c>
      <c r="F2043" s="83" t="s">
        <v>2</v>
      </c>
      <c r="G2043" s="75" t="s">
        <v>117</v>
      </c>
      <c r="H2043" s="76">
        <v>2</v>
      </c>
      <c r="I2043" s="84">
        <v>0</v>
      </c>
      <c r="J2043" s="85">
        <v>0</v>
      </c>
      <c r="K2043" s="75"/>
      <c r="L2043" s="75"/>
      <c r="M2043" s="75"/>
      <c r="N2043" s="75"/>
      <c r="O2043" s="75"/>
      <c r="P2043" s="75"/>
      <c r="Q2043" s="75"/>
      <c r="R2043" s="75"/>
      <c r="S2043" s="75"/>
      <c r="T2043" s="75"/>
      <c r="U2043" s="75"/>
    </row>
    <row r="2044" spans="1:21">
      <c r="A2044" s="75"/>
      <c r="B2044" s="81" t="str">
        <f t="shared" si="16"/>
        <v>월</v>
      </c>
      <c r="C2044" s="81" t="str">
        <f t="shared" si="17"/>
        <v>26년 6월 3주차</v>
      </c>
      <c r="D2044" s="82">
        <v>46189</v>
      </c>
      <c r="E2044" s="76" t="s">
        <v>58</v>
      </c>
      <c r="F2044" s="83" t="s">
        <v>2</v>
      </c>
      <c r="G2044" s="75" t="s">
        <v>167</v>
      </c>
      <c r="H2044" s="76">
        <v>0</v>
      </c>
      <c r="I2044" s="84">
        <v>2</v>
      </c>
      <c r="J2044" s="85">
        <v>88500</v>
      </c>
      <c r="K2044" s="75"/>
      <c r="L2044" s="75"/>
      <c r="M2044" s="75"/>
      <c r="N2044" s="75"/>
      <c r="O2044" s="75"/>
      <c r="P2044" s="75"/>
      <c r="Q2044" s="75"/>
      <c r="R2044" s="75"/>
      <c r="S2044" s="75"/>
      <c r="T2044" s="75"/>
      <c r="U2044" s="75"/>
    </row>
    <row r="2045" spans="1:21">
      <c r="A2045" s="75"/>
      <c r="B2045" s="81" t="str">
        <f t="shared" si="16"/>
        <v>월</v>
      </c>
      <c r="C2045" s="81" t="str">
        <f t="shared" si="17"/>
        <v>26년 6월 3주차</v>
      </c>
      <c r="D2045" s="82">
        <v>46189</v>
      </c>
      <c r="E2045" s="76" t="s">
        <v>58</v>
      </c>
      <c r="F2045" s="83" t="s">
        <v>2</v>
      </c>
      <c r="G2045" s="75" t="s">
        <v>236</v>
      </c>
      <c r="H2045" s="76">
        <v>1</v>
      </c>
      <c r="I2045" s="84">
        <v>2</v>
      </c>
      <c r="J2045" s="85">
        <v>88500</v>
      </c>
      <c r="K2045" s="75"/>
      <c r="L2045" s="75"/>
      <c r="M2045" s="75"/>
      <c r="N2045" s="75"/>
      <c r="O2045" s="75"/>
      <c r="P2045" s="75"/>
      <c r="Q2045" s="75"/>
      <c r="R2045" s="75"/>
      <c r="S2045" s="75"/>
      <c r="T2045" s="75"/>
      <c r="U2045" s="75"/>
    </row>
    <row r="2046" spans="1:21">
      <c r="A2046" s="75"/>
      <c r="B2046" s="81" t="str">
        <f t="shared" si="16"/>
        <v>월</v>
      </c>
      <c r="C2046" s="81" t="str">
        <f t="shared" si="17"/>
        <v>26년 6월 3주차</v>
      </c>
      <c r="D2046" s="82">
        <v>46189</v>
      </c>
      <c r="E2046" s="76" t="s">
        <v>58</v>
      </c>
      <c r="F2046" s="83" t="s">
        <v>2</v>
      </c>
      <c r="G2046" s="75" t="s">
        <v>96</v>
      </c>
      <c r="H2046" s="76">
        <v>0</v>
      </c>
      <c r="I2046" s="84">
        <v>2</v>
      </c>
      <c r="J2046" s="85">
        <v>172800</v>
      </c>
      <c r="K2046" s="75"/>
      <c r="L2046" s="75"/>
      <c r="M2046" s="75"/>
      <c r="N2046" s="75"/>
      <c r="O2046" s="75"/>
      <c r="P2046" s="75"/>
      <c r="Q2046" s="75"/>
      <c r="R2046" s="75"/>
      <c r="S2046" s="75"/>
      <c r="T2046" s="75"/>
      <c r="U2046" s="75"/>
    </row>
    <row r="2047" spans="1:21">
      <c r="A2047" s="75"/>
      <c r="B2047" s="81" t="str">
        <f t="shared" si="16"/>
        <v>월</v>
      </c>
      <c r="C2047" s="81" t="str">
        <f t="shared" si="17"/>
        <v>26년 6월 3주차</v>
      </c>
      <c r="D2047" s="82">
        <v>46189</v>
      </c>
      <c r="E2047" s="76" t="s">
        <v>58</v>
      </c>
      <c r="F2047" s="83" t="s">
        <v>2</v>
      </c>
      <c r="G2047" s="75" t="s">
        <v>101</v>
      </c>
      <c r="H2047" s="76">
        <v>1</v>
      </c>
      <c r="I2047" s="84">
        <v>1</v>
      </c>
      <c r="J2047" s="85">
        <v>116100</v>
      </c>
      <c r="K2047" s="75"/>
      <c r="L2047" s="75"/>
      <c r="M2047" s="75"/>
      <c r="N2047" s="75"/>
      <c r="O2047" s="75"/>
      <c r="P2047" s="75"/>
      <c r="Q2047" s="75"/>
      <c r="R2047" s="75"/>
      <c r="S2047" s="75"/>
      <c r="T2047" s="75"/>
      <c r="U2047" s="75"/>
    </row>
    <row r="2048" spans="1:21">
      <c r="A2048" s="75"/>
      <c r="B2048" s="81" t="str">
        <f t="shared" si="16"/>
        <v>월</v>
      </c>
      <c r="C2048" s="81" t="str">
        <f t="shared" si="17"/>
        <v>26년 6월 3주차</v>
      </c>
      <c r="D2048" s="82">
        <v>46189</v>
      </c>
      <c r="E2048" s="76" t="s">
        <v>58</v>
      </c>
      <c r="F2048" s="83" t="s">
        <v>2</v>
      </c>
      <c r="G2048" s="75" t="s">
        <v>199</v>
      </c>
      <c r="H2048" s="76">
        <v>1</v>
      </c>
      <c r="I2048" s="84">
        <v>1</v>
      </c>
      <c r="J2048" s="85">
        <v>44250</v>
      </c>
      <c r="K2048" s="75"/>
      <c r="L2048" s="75"/>
      <c r="M2048" s="75"/>
      <c r="N2048" s="75"/>
      <c r="O2048" s="75"/>
      <c r="P2048" s="75"/>
      <c r="Q2048" s="75"/>
      <c r="R2048" s="75"/>
      <c r="S2048" s="75"/>
      <c r="T2048" s="75"/>
      <c r="U2048" s="75"/>
    </row>
    <row r="2049" spans="1:21">
      <c r="A2049" s="75"/>
      <c r="B2049" s="81" t="str">
        <f t="shared" si="16"/>
        <v>월</v>
      </c>
      <c r="C2049" s="81" t="str">
        <f t="shared" si="17"/>
        <v>26년 6월 3주차</v>
      </c>
      <c r="D2049" s="82">
        <v>46189</v>
      </c>
      <c r="E2049" s="76" t="s">
        <v>58</v>
      </c>
      <c r="F2049" s="83" t="s">
        <v>2</v>
      </c>
      <c r="G2049" s="75" t="s">
        <v>176</v>
      </c>
      <c r="H2049" s="76">
        <v>5</v>
      </c>
      <c r="I2049" s="84">
        <v>2</v>
      </c>
      <c r="J2049" s="85">
        <v>88500</v>
      </c>
      <c r="K2049" s="75"/>
      <c r="L2049" s="75"/>
      <c r="M2049" s="75"/>
      <c r="N2049" s="75"/>
      <c r="O2049" s="75"/>
      <c r="P2049" s="75"/>
      <c r="Q2049" s="75"/>
      <c r="R2049" s="75"/>
      <c r="S2049" s="75"/>
      <c r="T2049" s="75"/>
      <c r="U2049" s="75"/>
    </row>
    <row r="2050" spans="1:21">
      <c r="A2050" s="75"/>
      <c r="B2050" s="81" t="str">
        <f t="shared" si="16"/>
        <v>월</v>
      </c>
      <c r="C2050" s="81" t="str">
        <f t="shared" si="17"/>
        <v>26년 6월 3주차</v>
      </c>
      <c r="D2050" s="82">
        <v>46189</v>
      </c>
      <c r="E2050" s="76" t="s">
        <v>58</v>
      </c>
      <c r="F2050" s="83" t="s">
        <v>2</v>
      </c>
      <c r="G2050" s="75" t="s">
        <v>257</v>
      </c>
      <c r="H2050" s="76">
        <v>3</v>
      </c>
      <c r="I2050" s="84">
        <v>4</v>
      </c>
      <c r="J2050" s="85">
        <v>417000</v>
      </c>
      <c r="K2050" s="75"/>
      <c r="L2050" s="75"/>
      <c r="M2050" s="75"/>
      <c r="N2050" s="75"/>
      <c r="O2050" s="75"/>
      <c r="P2050" s="75"/>
      <c r="Q2050" s="75"/>
      <c r="R2050" s="75"/>
      <c r="S2050" s="75"/>
      <c r="T2050" s="75"/>
      <c r="U2050" s="75"/>
    </row>
    <row r="2051" spans="1:21">
      <c r="A2051" s="75"/>
      <c r="B2051" s="81" t="str">
        <f t="shared" si="16"/>
        <v>월</v>
      </c>
      <c r="C2051" s="81" t="str">
        <f t="shared" si="17"/>
        <v>26년 6월 3주차</v>
      </c>
      <c r="D2051" s="82">
        <v>46189</v>
      </c>
      <c r="E2051" s="76" t="s">
        <v>58</v>
      </c>
      <c r="F2051" s="83" t="s">
        <v>2</v>
      </c>
      <c r="G2051" s="75" t="s">
        <v>204</v>
      </c>
      <c r="H2051" s="76">
        <v>1</v>
      </c>
      <c r="I2051" s="84">
        <v>0</v>
      </c>
      <c r="J2051" s="85">
        <v>0</v>
      </c>
      <c r="K2051" s="75"/>
      <c r="L2051" s="75"/>
      <c r="M2051" s="75"/>
      <c r="N2051" s="75"/>
      <c r="O2051" s="75"/>
      <c r="P2051" s="75"/>
      <c r="Q2051" s="75"/>
      <c r="R2051" s="75"/>
      <c r="S2051" s="75"/>
      <c r="T2051" s="75"/>
      <c r="U2051" s="75"/>
    </row>
    <row r="2052" spans="1:21">
      <c r="A2052" s="75"/>
      <c r="B2052" s="81" t="str">
        <f t="shared" si="16"/>
        <v>월</v>
      </c>
      <c r="C2052" s="81" t="str">
        <f t="shared" si="17"/>
        <v>26년 6월 3주차</v>
      </c>
      <c r="D2052" s="82">
        <v>46189</v>
      </c>
      <c r="E2052" s="76" t="s">
        <v>58</v>
      </c>
      <c r="F2052" s="83" t="s">
        <v>2</v>
      </c>
      <c r="G2052" s="75" t="s">
        <v>197</v>
      </c>
      <c r="H2052" s="76">
        <v>1</v>
      </c>
      <c r="I2052" s="84">
        <v>0</v>
      </c>
      <c r="J2052" s="85">
        <v>0</v>
      </c>
      <c r="K2052" s="75"/>
      <c r="L2052" s="75"/>
      <c r="M2052" s="75"/>
      <c r="N2052" s="75"/>
      <c r="O2052" s="75"/>
      <c r="P2052" s="75"/>
      <c r="Q2052" s="75"/>
      <c r="R2052" s="75"/>
      <c r="S2052" s="75"/>
      <c r="T2052" s="75"/>
      <c r="U2052" s="75"/>
    </row>
    <row r="2053" spans="1:21">
      <c r="A2053" s="75"/>
      <c r="B2053" s="81" t="str">
        <f t="shared" si="16"/>
        <v>월</v>
      </c>
      <c r="C2053" s="81" t="str">
        <f t="shared" si="17"/>
        <v>26년 6월 3주차</v>
      </c>
      <c r="D2053" s="82">
        <v>46189</v>
      </c>
      <c r="E2053" s="76" t="s">
        <v>58</v>
      </c>
      <c r="F2053" s="83" t="s">
        <v>2</v>
      </c>
      <c r="G2053" s="75" t="s">
        <v>255</v>
      </c>
      <c r="H2053" s="76">
        <v>2</v>
      </c>
      <c r="I2053" s="84">
        <v>0</v>
      </c>
      <c r="J2053" s="85">
        <v>0</v>
      </c>
      <c r="K2053" s="75"/>
      <c r="L2053" s="75"/>
      <c r="M2053" s="75"/>
      <c r="N2053" s="75"/>
      <c r="O2053" s="75"/>
      <c r="P2053" s="75"/>
      <c r="Q2053" s="75"/>
      <c r="R2053" s="75"/>
      <c r="S2053" s="75"/>
      <c r="T2053" s="75"/>
      <c r="U2053" s="75"/>
    </row>
    <row r="2054" spans="1:21">
      <c r="A2054" s="75"/>
      <c r="B2054" s="81" t="str">
        <f t="shared" si="16"/>
        <v>월</v>
      </c>
      <c r="C2054" s="81" t="str">
        <f t="shared" si="17"/>
        <v>26년 6월 3주차</v>
      </c>
      <c r="D2054" s="82">
        <v>46189</v>
      </c>
      <c r="E2054" s="76" t="s">
        <v>58</v>
      </c>
      <c r="F2054" s="83" t="s">
        <v>2</v>
      </c>
      <c r="G2054" s="75" t="s">
        <v>274</v>
      </c>
      <c r="H2054" s="76">
        <v>2</v>
      </c>
      <c r="I2054" s="84">
        <v>0</v>
      </c>
      <c r="J2054" s="85">
        <v>0</v>
      </c>
      <c r="K2054" s="75"/>
      <c r="L2054" s="75"/>
      <c r="M2054" s="75"/>
      <c r="N2054" s="75"/>
      <c r="O2054" s="75"/>
      <c r="P2054" s="75"/>
      <c r="Q2054" s="75"/>
      <c r="R2054" s="75"/>
      <c r="S2054" s="75"/>
      <c r="T2054" s="75"/>
      <c r="U2054" s="75"/>
    </row>
    <row r="2055" spans="1:21">
      <c r="A2055" s="75"/>
      <c r="B2055" s="81" t="str">
        <f t="shared" si="16"/>
        <v>월</v>
      </c>
      <c r="C2055" s="81" t="str">
        <f t="shared" si="17"/>
        <v>26년 6월 3주차</v>
      </c>
      <c r="D2055" s="82">
        <v>46189</v>
      </c>
      <c r="E2055" s="76" t="s">
        <v>58</v>
      </c>
      <c r="F2055" s="83" t="s">
        <v>2</v>
      </c>
      <c r="G2055" s="75" t="s">
        <v>215</v>
      </c>
      <c r="H2055" s="76">
        <v>1</v>
      </c>
      <c r="I2055" s="84">
        <v>0</v>
      </c>
      <c r="J2055" s="85">
        <v>0</v>
      </c>
      <c r="K2055" s="75"/>
      <c r="L2055" s="75"/>
      <c r="M2055" s="75"/>
      <c r="N2055" s="75"/>
      <c r="O2055" s="75"/>
      <c r="P2055" s="75"/>
      <c r="Q2055" s="75"/>
      <c r="R2055" s="75"/>
      <c r="S2055" s="75"/>
      <c r="T2055" s="75"/>
      <c r="U2055" s="75"/>
    </row>
    <row r="2056" spans="1:21">
      <c r="A2056" s="75"/>
      <c r="B2056" s="81" t="str">
        <f t="shared" si="16"/>
        <v>월</v>
      </c>
      <c r="C2056" s="81" t="str">
        <f t="shared" si="17"/>
        <v>26년 6월 3주차</v>
      </c>
      <c r="D2056" s="82">
        <v>46189</v>
      </c>
      <c r="E2056" s="76" t="s">
        <v>58</v>
      </c>
      <c r="F2056" s="83" t="s">
        <v>2</v>
      </c>
      <c r="G2056" s="75" t="s">
        <v>271</v>
      </c>
      <c r="H2056" s="76">
        <v>1</v>
      </c>
      <c r="I2056" s="84">
        <v>0</v>
      </c>
      <c r="J2056" s="85">
        <v>0</v>
      </c>
      <c r="K2056" s="75"/>
      <c r="L2056" s="75"/>
      <c r="M2056" s="75"/>
      <c r="N2056" s="75"/>
      <c r="O2056" s="75"/>
      <c r="P2056" s="75"/>
      <c r="Q2056" s="75"/>
      <c r="R2056" s="75"/>
      <c r="S2056" s="75"/>
      <c r="T2056" s="75"/>
      <c r="U2056" s="75"/>
    </row>
    <row r="2057" spans="1:21">
      <c r="A2057" s="75"/>
      <c r="B2057" s="81" t="str">
        <f t="shared" si="16"/>
        <v>월</v>
      </c>
      <c r="C2057" s="81" t="str">
        <f t="shared" si="17"/>
        <v>26년 6월 3주차</v>
      </c>
      <c r="D2057" s="82">
        <v>46189</v>
      </c>
      <c r="E2057" s="76" t="s">
        <v>58</v>
      </c>
      <c r="F2057" s="83" t="s">
        <v>2</v>
      </c>
      <c r="G2057" s="75" t="s">
        <v>99</v>
      </c>
      <c r="H2057" s="76">
        <v>5</v>
      </c>
      <c r="I2057" s="84">
        <v>0</v>
      </c>
      <c r="J2057" s="85">
        <v>0</v>
      </c>
      <c r="K2057" s="75"/>
      <c r="L2057" s="75"/>
      <c r="M2057" s="75"/>
      <c r="N2057" s="75"/>
      <c r="O2057" s="75"/>
      <c r="P2057" s="75"/>
      <c r="Q2057" s="75"/>
      <c r="R2057" s="75"/>
      <c r="S2057" s="75"/>
      <c r="T2057" s="75"/>
      <c r="U2057" s="75"/>
    </row>
    <row r="2058" spans="1:21">
      <c r="A2058" s="75"/>
      <c r="B2058" s="81" t="str">
        <f t="shared" si="16"/>
        <v>월</v>
      </c>
      <c r="C2058" s="81" t="str">
        <f t="shared" si="17"/>
        <v>26년 6월 3주차</v>
      </c>
      <c r="D2058" s="82">
        <v>46189</v>
      </c>
      <c r="E2058" s="76" t="s">
        <v>58</v>
      </c>
      <c r="F2058" s="83" t="s">
        <v>2</v>
      </c>
      <c r="G2058" s="75" t="s">
        <v>95</v>
      </c>
      <c r="H2058" s="76">
        <v>2</v>
      </c>
      <c r="I2058" s="84">
        <v>0</v>
      </c>
      <c r="J2058" s="85">
        <v>0</v>
      </c>
      <c r="K2058" s="75"/>
      <c r="L2058" s="75"/>
      <c r="M2058" s="75"/>
      <c r="N2058" s="75"/>
      <c r="O2058" s="75"/>
      <c r="P2058" s="75"/>
      <c r="Q2058" s="75"/>
      <c r="R2058" s="75"/>
      <c r="S2058" s="75"/>
      <c r="T2058" s="75"/>
      <c r="U2058" s="75"/>
    </row>
    <row r="2059" spans="1:21">
      <c r="A2059" s="75"/>
      <c r="B2059" s="81" t="str">
        <f t="shared" si="16"/>
        <v>월</v>
      </c>
      <c r="C2059" s="81" t="str">
        <f t="shared" si="17"/>
        <v>26년 6월 3주차</v>
      </c>
      <c r="D2059" s="82">
        <v>46189</v>
      </c>
      <c r="E2059" s="76" t="s">
        <v>58</v>
      </c>
      <c r="F2059" s="83" t="s">
        <v>2</v>
      </c>
      <c r="G2059" s="75" t="s">
        <v>131</v>
      </c>
      <c r="H2059" s="76">
        <v>5</v>
      </c>
      <c r="I2059" s="84">
        <v>0</v>
      </c>
      <c r="J2059" s="85">
        <v>0</v>
      </c>
      <c r="K2059" s="75"/>
      <c r="L2059" s="75"/>
      <c r="M2059" s="75"/>
      <c r="N2059" s="75"/>
      <c r="O2059" s="75"/>
      <c r="P2059" s="75"/>
      <c r="Q2059" s="75"/>
      <c r="R2059" s="75"/>
      <c r="S2059" s="75"/>
      <c r="T2059" s="75"/>
      <c r="U2059" s="75"/>
    </row>
    <row r="2060" spans="1:21">
      <c r="A2060" s="75"/>
      <c r="B2060" s="81" t="str">
        <f t="shared" si="16"/>
        <v>월</v>
      </c>
      <c r="C2060" s="81" t="str">
        <f t="shared" si="17"/>
        <v>26년 6월 3주차</v>
      </c>
      <c r="D2060" s="82">
        <v>46189</v>
      </c>
      <c r="E2060" s="76" t="s">
        <v>58</v>
      </c>
      <c r="F2060" s="83" t="s">
        <v>2</v>
      </c>
      <c r="G2060" s="75" t="s">
        <v>91</v>
      </c>
      <c r="H2060" s="76">
        <v>5</v>
      </c>
      <c r="I2060" s="84">
        <v>0</v>
      </c>
      <c r="J2060" s="85">
        <v>0</v>
      </c>
      <c r="K2060" s="75"/>
      <c r="L2060" s="75"/>
      <c r="M2060" s="75"/>
      <c r="N2060" s="75"/>
      <c r="O2060" s="75"/>
      <c r="P2060" s="75"/>
      <c r="Q2060" s="75"/>
      <c r="R2060" s="75"/>
      <c r="S2060" s="75"/>
      <c r="T2060" s="75"/>
      <c r="U2060" s="75"/>
    </row>
    <row r="2061" spans="1:21">
      <c r="A2061" s="75"/>
      <c r="B2061" s="81" t="str">
        <f t="shared" si="16"/>
        <v>월</v>
      </c>
      <c r="C2061" s="81" t="str">
        <f t="shared" si="17"/>
        <v>26년 6월 3주차</v>
      </c>
      <c r="D2061" s="82">
        <v>46189</v>
      </c>
      <c r="E2061" s="76" t="s">
        <v>58</v>
      </c>
      <c r="F2061" s="83" t="s">
        <v>2</v>
      </c>
      <c r="G2061" s="75" t="s">
        <v>188</v>
      </c>
      <c r="H2061" s="76">
        <v>0</v>
      </c>
      <c r="I2061" s="84">
        <v>1</v>
      </c>
      <c r="J2061" s="85">
        <v>44250</v>
      </c>
      <c r="K2061" s="75"/>
      <c r="L2061" s="75"/>
      <c r="M2061" s="75"/>
      <c r="N2061" s="75"/>
      <c r="O2061" s="75"/>
      <c r="P2061" s="75"/>
      <c r="Q2061" s="75"/>
      <c r="R2061" s="75"/>
      <c r="S2061" s="75"/>
      <c r="T2061" s="75"/>
      <c r="U2061" s="75"/>
    </row>
    <row r="2062" spans="1:21">
      <c r="A2062" s="75"/>
      <c r="B2062" s="81" t="str">
        <f t="shared" si="16"/>
        <v>월</v>
      </c>
      <c r="C2062" s="81" t="str">
        <f t="shared" si="17"/>
        <v>26년 6월 3주차</v>
      </c>
      <c r="D2062" s="82">
        <v>46190</v>
      </c>
      <c r="E2062" s="76" t="s">
        <v>58</v>
      </c>
      <c r="F2062" s="83" t="s">
        <v>2</v>
      </c>
      <c r="G2062" s="75" t="s">
        <v>208</v>
      </c>
      <c r="H2062" s="76">
        <v>0</v>
      </c>
      <c r="I2062" s="84">
        <v>1</v>
      </c>
      <c r="J2062" s="85">
        <v>37800</v>
      </c>
      <c r="K2062" s="75"/>
      <c r="L2062" s="75"/>
      <c r="M2062" s="75"/>
      <c r="N2062" s="75"/>
      <c r="O2062" s="75"/>
      <c r="P2062" s="75"/>
      <c r="Q2062" s="75"/>
      <c r="R2062" s="75"/>
      <c r="S2062" s="75"/>
      <c r="T2062" s="75"/>
      <c r="U2062" s="75"/>
    </row>
    <row r="2063" spans="1:21">
      <c r="A2063" s="75"/>
      <c r="B2063" s="81" t="str">
        <f t="shared" si="16"/>
        <v>월</v>
      </c>
      <c r="C2063" s="81" t="str">
        <f t="shared" si="17"/>
        <v>26년 6월 3주차</v>
      </c>
      <c r="D2063" s="82">
        <v>46190</v>
      </c>
      <c r="E2063" s="76" t="s">
        <v>58</v>
      </c>
      <c r="F2063" s="83" t="s">
        <v>2</v>
      </c>
      <c r="G2063" s="75" t="s">
        <v>214</v>
      </c>
      <c r="H2063" s="76">
        <v>40</v>
      </c>
      <c r="I2063" s="84">
        <v>2</v>
      </c>
      <c r="J2063" s="85">
        <v>78000</v>
      </c>
      <c r="K2063" s="75"/>
      <c r="L2063" s="75"/>
      <c r="M2063" s="75"/>
      <c r="N2063" s="75"/>
      <c r="O2063" s="75"/>
      <c r="P2063" s="75"/>
      <c r="Q2063" s="75"/>
      <c r="R2063" s="75"/>
      <c r="S2063" s="75"/>
      <c r="T2063" s="75"/>
      <c r="U2063" s="75"/>
    </row>
    <row r="2064" spans="1:21">
      <c r="A2064" s="75"/>
      <c r="B2064" s="81" t="str">
        <f t="shared" si="16"/>
        <v>월</v>
      </c>
      <c r="C2064" s="81" t="str">
        <f t="shared" si="17"/>
        <v>26년 6월 3주차</v>
      </c>
      <c r="D2064" s="82">
        <v>46190</v>
      </c>
      <c r="E2064" s="76" t="s">
        <v>58</v>
      </c>
      <c r="F2064" s="83" t="s">
        <v>2</v>
      </c>
      <c r="G2064" s="75" t="s">
        <v>173</v>
      </c>
      <c r="H2064" s="76">
        <v>2</v>
      </c>
      <c r="I2064" s="84">
        <v>0</v>
      </c>
      <c r="J2064" s="85">
        <v>0</v>
      </c>
      <c r="K2064" s="75"/>
      <c r="L2064" s="75"/>
      <c r="M2064" s="75"/>
      <c r="N2064" s="75"/>
      <c r="O2064" s="75"/>
      <c r="P2064" s="75"/>
      <c r="Q2064" s="75"/>
      <c r="R2064" s="75"/>
      <c r="S2064" s="75"/>
      <c r="T2064" s="75"/>
      <c r="U2064" s="75"/>
    </row>
    <row r="2065" spans="1:21">
      <c r="A2065" s="75"/>
      <c r="B2065" s="81" t="str">
        <f t="shared" si="16"/>
        <v>월</v>
      </c>
      <c r="C2065" s="81" t="str">
        <f t="shared" si="17"/>
        <v>26년 6월 3주차</v>
      </c>
      <c r="D2065" s="82">
        <v>46190</v>
      </c>
      <c r="E2065" s="76" t="s">
        <v>58</v>
      </c>
      <c r="F2065" s="83" t="s">
        <v>2</v>
      </c>
      <c r="G2065" s="75" t="s">
        <v>109</v>
      </c>
      <c r="H2065" s="76">
        <v>5</v>
      </c>
      <c r="I2065" s="84">
        <v>0</v>
      </c>
      <c r="J2065" s="85">
        <v>0</v>
      </c>
      <c r="K2065" s="75"/>
      <c r="L2065" s="75"/>
      <c r="M2065" s="75"/>
      <c r="N2065" s="75"/>
      <c r="O2065" s="75"/>
      <c r="P2065" s="75"/>
      <c r="Q2065" s="75"/>
      <c r="R2065" s="75"/>
      <c r="S2065" s="75"/>
      <c r="T2065" s="75"/>
      <c r="U2065" s="75"/>
    </row>
    <row r="2066" spans="1:21">
      <c r="A2066" s="75"/>
      <c r="B2066" s="81" t="str">
        <f t="shared" si="16"/>
        <v>월</v>
      </c>
      <c r="C2066" s="81" t="str">
        <f t="shared" si="17"/>
        <v>26년 6월 3주차</v>
      </c>
      <c r="D2066" s="82">
        <v>46190</v>
      </c>
      <c r="E2066" s="76" t="s">
        <v>58</v>
      </c>
      <c r="F2066" s="83" t="s">
        <v>2</v>
      </c>
      <c r="G2066" s="75" t="s">
        <v>118</v>
      </c>
      <c r="H2066" s="76">
        <v>1</v>
      </c>
      <c r="I2066" s="84">
        <v>0</v>
      </c>
      <c r="J2066" s="85">
        <v>0</v>
      </c>
      <c r="K2066" s="75"/>
      <c r="L2066" s="75"/>
      <c r="M2066" s="75"/>
      <c r="N2066" s="75"/>
      <c r="O2066" s="75"/>
      <c r="P2066" s="75"/>
      <c r="Q2066" s="75"/>
      <c r="R2066" s="75"/>
      <c r="S2066" s="75"/>
      <c r="T2066" s="75"/>
      <c r="U2066" s="75"/>
    </row>
    <row r="2067" spans="1:21">
      <c r="A2067" s="75"/>
      <c r="B2067" s="81" t="str">
        <f t="shared" si="16"/>
        <v>월</v>
      </c>
      <c r="C2067" s="81" t="str">
        <f t="shared" si="17"/>
        <v>26년 6월 3주차</v>
      </c>
      <c r="D2067" s="82">
        <v>46190</v>
      </c>
      <c r="E2067" s="76" t="s">
        <v>58</v>
      </c>
      <c r="F2067" s="83" t="s">
        <v>2</v>
      </c>
      <c r="G2067" s="75" t="s">
        <v>210</v>
      </c>
      <c r="H2067" s="76">
        <v>1</v>
      </c>
      <c r="I2067" s="84">
        <v>0</v>
      </c>
      <c r="J2067" s="85">
        <v>0</v>
      </c>
      <c r="K2067" s="75"/>
      <c r="L2067" s="75"/>
      <c r="M2067" s="75"/>
      <c r="N2067" s="75"/>
      <c r="O2067" s="75"/>
      <c r="P2067" s="75"/>
      <c r="Q2067" s="75"/>
      <c r="R2067" s="75"/>
      <c r="S2067" s="75"/>
      <c r="T2067" s="75"/>
      <c r="U2067" s="75"/>
    </row>
    <row r="2068" spans="1:21">
      <c r="A2068" s="75"/>
      <c r="B2068" s="81" t="str">
        <f t="shared" si="16"/>
        <v>월</v>
      </c>
      <c r="C2068" s="81" t="str">
        <f t="shared" si="17"/>
        <v>26년 6월 3주차</v>
      </c>
      <c r="D2068" s="82">
        <v>46190</v>
      </c>
      <c r="E2068" s="76" t="s">
        <v>58</v>
      </c>
      <c r="F2068" s="83" t="s">
        <v>2</v>
      </c>
      <c r="G2068" s="75" t="s">
        <v>139</v>
      </c>
      <c r="H2068" s="76">
        <v>5</v>
      </c>
      <c r="I2068" s="84">
        <v>0</v>
      </c>
      <c r="J2068" s="85">
        <v>0</v>
      </c>
      <c r="K2068" s="75"/>
      <c r="L2068" s="75"/>
      <c r="M2068" s="75"/>
      <c r="N2068" s="75"/>
      <c r="O2068" s="75"/>
      <c r="P2068" s="75"/>
      <c r="Q2068" s="75"/>
      <c r="R2068" s="75"/>
      <c r="S2068" s="75"/>
      <c r="T2068" s="75"/>
      <c r="U2068" s="75"/>
    </row>
    <row r="2069" spans="1:21">
      <c r="A2069" s="75"/>
      <c r="B2069" s="81" t="str">
        <f t="shared" si="16"/>
        <v>월</v>
      </c>
      <c r="C2069" s="81" t="str">
        <f t="shared" si="17"/>
        <v>26년 6월 3주차</v>
      </c>
      <c r="D2069" s="82">
        <v>46190</v>
      </c>
      <c r="E2069" s="76" t="s">
        <v>58</v>
      </c>
      <c r="F2069" s="83" t="s">
        <v>2</v>
      </c>
      <c r="G2069" s="75" t="s">
        <v>219</v>
      </c>
      <c r="H2069" s="76">
        <v>2</v>
      </c>
      <c r="I2069" s="84">
        <v>0</v>
      </c>
      <c r="J2069" s="85">
        <v>0</v>
      </c>
      <c r="K2069" s="75"/>
      <c r="L2069" s="75"/>
      <c r="M2069" s="75"/>
      <c r="N2069" s="75"/>
      <c r="O2069" s="75"/>
      <c r="P2069" s="75"/>
      <c r="Q2069" s="75"/>
      <c r="R2069" s="75"/>
      <c r="S2069" s="75"/>
      <c r="T2069" s="75"/>
      <c r="U2069" s="75"/>
    </row>
    <row r="2070" spans="1:21">
      <c r="A2070" s="75"/>
      <c r="B2070" s="81" t="str">
        <f t="shared" si="16"/>
        <v>월</v>
      </c>
      <c r="C2070" s="81" t="str">
        <f t="shared" si="17"/>
        <v>26년 6월 3주차</v>
      </c>
      <c r="D2070" s="82">
        <v>46190</v>
      </c>
      <c r="E2070" s="76" t="s">
        <v>58</v>
      </c>
      <c r="F2070" s="83" t="s">
        <v>2</v>
      </c>
      <c r="G2070" s="75" t="s">
        <v>162</v>
      </c>
      <c r="H2070" s="76">
        <v>8</v>
      </c>
      <c r="I2070" s="84">
        <v>0</v>
      </c>
      <c r="J2070" s="85">
        <v>0</v>
      </c>
      <c r="K2070" s="75"/>
      <c r="L2070" s="75"/>
      <c r="M2070" s="75"/>
      <c r="N2070" s="75"/>
      <c r="O2070" s="75"/>
      <c r="P2070" s="75"/>
      <c r="Q2070" s="75"/>
      <c r="R2070" s="75"/>
      <c r="S2070" s="75"/>
      <c r="T2070" s="75"/>
      <c r="U2070" s="75"/>
    </row>
    <row r="2071" spans="1:21">
      <c r="A2071" s="75"/>
      <c r="B2071" s="81" t="str">
        <f t="shared" si="16"/>
        <v>월</v>
      </c>
      <c r="C2071" s="81" t="str">
        <f t="shared" si="17"/>
        <v>26년 6월 3주차</v>
      </c>
      <c r="D2071" s="82">
        <v>46190</v>
      </c>
      <c r="E2071" s="76" t="s">
        <v>58</v>
      </c>
      <c r="F2071" s="83" t="s">
        <v>2</v>
      </c>
      <c r="G2071" s="75" t="s">
        <v>212</v>
      </c>
      <c r="H2071" s="76">
        <v>20</v>
      </c>
      <c r="I2071" s="84">
        <v>0</v>
      </c>
      <c r="J2071" s="85">
        <v>0</v>
      </c>
      <c r="K2071" s="75"/>
      <c r="L2071" s="75"/>
      <c r="M2071" s="75"/>
      <c r="N2071" s="75"/>
      <c r="O2071" s="75"/>
      <c r="P2071" s="75"/>
      <c r="Q2071" s="75"/>
      <c r="R2071" s="75"/>
      <c r="S2071" s="75"/>
      <c r="T2071" s="75"/>
      <c r="U2071" s="75"/>
    </row>
    <row r="2072" spans="1:21">
      <c r="A2072" s="75"/>
      <c r="B2072" s="81" t="str">
        <f t="shared" si="16"/>
        <v>월</v>
      </c>
      <c r="C2072" s="81" t="str">
        <f t="shared" si="17"/>
        <v>26년 6월 3주차</v>
      </c>
      <c r="D2072" s="82">
        <v>46190</v>
      </c>
      <c r="E2072" s="76" t="s">
        <v>58</v>
      </c>
      <c r="F2072" s="83" t="s">
        <v>2</v>
      </c>
      <c r="G2072" s="75" t="s">
        <v>198</v>
      </c>
      <c r="H2072" s="76">
        <v>9</v>
      </c>
      <c r="I2072" s="84">
        <v>0</v>
      </c>
      <c r="J2072" s="85">
        <v>0</v>
      </c>
      <c r="K2072" s="75"/>
      <c r="L2072" s="75"/>
      <c r="M2072" s="75"/>
      <c r="N2072" s="75"/>
      <c r="O2072" s="75"/>
      <c r="P2072" s="75"/>
      <c r="Q2072" s="75"/>
      <c r="R2072" s="75"/>
      <c r="S2072" s="75"/>
      <c r="T2072" s="75"/>
      <c r="U2072" s="75"/>
    </row>
    <row r="2073" spans="1:21">
      <c r="A2073" s="75"/>
      <c r="B2073" s="81" t="str">
        <f t="shared" si="16"/>
        <v>월</v>
      </c>
      <c r="C2073" s="81" t="str">
        <f t="shared" si="17"/>
        <v>26년 6월 3주차</v>
      </c>
      <c r="D2073" s="82">
        <v>46190</v>
      </c>
      <c r="E2073" s="76" t="s">
        <v>58</v>
      </c>
      <c r="F2073" s="83" t="s">
        <v>2</v>
      </c>
      <c r="G2073" s="75" t="s">
        <v>154</v>
      </c>
      <c r="H2073" s="76">
        <v>6</v>
      </c>
      <c r="I2073" s="84">
        <v>1</v>
      </c>
      <c r="J2073" s="85">
        <v>66750</v>
      </c>
      <c r="K2073" s="75"/>
      <c r="L2073" s="75"/>
      <c r="M2073" s="75"/>
      <c r="N2073" s="75"/>
      <c r="O2073" s="75"/>
      <c r="P2073" s="75"/>
      <c r="Q2073" s="75"/>
      <c r="R2073" s="75"/>
      <c r="S2073" s="75"/>
      <c r="T2073" s="75"/>
      <c r="U2073" s="75"/>
    </row>
    <row r="2074" spans="1:21">
      <c r="A2074" s="75"/>
      <c r="B2074" s="81" t="str">
        <f t="shared" si="16"/>
        <v>월</v>
      </c>
      <c r="C2074" s="81" t="str">
        <f t="shared" si="17"/>
        <v>26년 6월 3주차</v>
      </c>
      <c r="D2074" s="82">
        <v>46190</v>
      </c>
      <c r="E2074" s="76" t="s">
        <v>58</v>
      </c>
      <c r="F2074" s="83" t="s">
        <v>2</v>
      </c>
      <c r="G2074" s="75" t="s">
        <v>190</v>
      </c>
      <c r="H2074" s="76">
        <v>1</v>
      </c>
      <c r="I2074" s="84">
        <v>0</v>
      </c>
      <c r="J2074" s="85">
        <v>0</v>
      </c>
      <c r="K2074" s="75"/>
      <c r="L2074" s="75"/>
      <c r="M2074" s="75"/>
      <c r="N2074" s="75"/>
      <c r="O2074" s="75"/>
      <c r="P2074" s="75"/>
      <c r="Q2074" s="75"/>
      <c r="R2074" s="75"/>
      <c r="S2074" s="75"/>
      <c r="T2074" s="75"/>
      <c r="U2074" s="75"/>
    </row>
    <row r="2075" spans="1:21">
      <c r="A2075" s="75"/>
      <c r="B2075" s="81" t="str">
        <f t="shared" si="16"/>
        <v>월</v>
      </c>
      <c r="C2075" s="81" t="str">
        <f t="shared" si="17"/>
        <v>26년 6월 3주차</v>
      </c>
      <c r="D2075" s="82">
        <v>46190</v>
      </c>
      <c r="E2075" s="76" t="s">
        <v>58</v>
      </c>
      <c r="F2075" s="83" t="s">
        <v>2</v>
      </c>
      <c r="G2075" s="75" t="s">
        <v>195</v>
      </c>
      <c r="H2075" s="76">
        <v>2</v>
      </c>
      <c r="I2075" s="84">
        <v>0</v>
      </c>
      <c r="J2075" s="85">
        <v>0</v>
      </c>
      <c r="K2075" s="75"/>
      <c r="L2075" s="75"/>
      <c r="M2075" s="75"/>
      <c r="N2075" s="75"/>
      <c r="O2075" s="75"/>
      <c r="P2075" s="75"/>
      <c r="Q2075" s="75"/>
      <c r="R2075" s="75"/>
      <c r="S2075" s="75"/>
      <c r="T2075" s="75"/>
      <c r="U2075" s="75"/>
    </row>
    <row r="2076" spans="1:21">
      <c r="A2076" s="75"/>
      <c r="B2076" s="81" t="str">
        <f t="shared" si="16"/>
        <v>월</v>
      </c>
      <c r="C2076" s="81" t="str">
        <f t="shared" si="17"/>
        <v>26년 6월 3주차</v>
      </c>
      <c r="D2076" s="82">
        <v>46190</v>
      </c>
      <c r="E2076" s="76" t="s">
        <v>58</v>
      </c>
      <c r="F2076" s="83" t="s">
        <v>2</v>
      </c>
      <c r="G2076" s="75" t="s">
        <v>142</v>
      </c>
      <c r="H2076" s="76">
        <v>1</v>
      </c>
      <c r="I2076" s="84">
        <v>0</v>
      </c>
      <c r="J2076" s="85">
        <v>0</v>
      </c>
      <c r="K2076" s="75"/>
      <c r="L2076" s="75"/>
      <c r="M2076" s="75"/>
      <c r="N2076" s="75"/>
      <c r="O2076" s="75"/>
      <c r="P2076" s="75"/>
      <c r="Q2076" s="75"/>
      <c r="R2076" s="75"/>
      <c r="S2076" s="75"/>
      <c r="T2076" s="75"/>
      <c r="U2076" s="75"/>
    </row>
    <row r="2077" spans="1:21">
      <c r="A2077" s="75"/>
      <c r="B2077" s="81" t="str">
        <f t="shared" si="16"/>
        <v>월</v>
      </c>
      <c r="C2077" s="81" t="str">
        <f t="shared" si="17"/>
        <v>26년 6월 3주차</v>
      </c>
      <c r="D2077" s="82">
        <v>46190</v>
      </c>
      <c r="E2077" s="76" t="s">
        <v>58</v>
      </c>
      <c r="F2077" s="83" t="s">
        <v>2</v>
      </c>
      <c r="G2077" s="75" t="s">
        <v>143</v>
      </c>
      <c r="H2077" s="76">
        <v>6</v>
      </c>
      <c r="I2077" s="84">
        <v>0</v>
      </c>
      <c r="J2077" s="85">
        <v>0</v>
      </c>
      <c r="K2077" s="75"/>
      <c r="L2077" s="75"/>
      <c r="M2077" s="75"/>
      <c r="N2077" s="75"/>
      <c r="O2077" s="75"/>
      <c r="P2077" s="75"/>
      <c r="Q2077" s="75"/>
      <c r="R2077" s="75"/>
      <c r="S2077" s="75"/>
      <c r="T2077" s="75"/>
      <c r="U2077" s="75"/>
    </row>
    <row r="2078" spans="1:21">
      <c r="A2078" s="75"/>
      <c r="B2078" s="81" t="str">
        <f t="shared" si="16"/>
        <v>월</v>
      </c>
      <c r="C2078" s="81" t="str">
        <f t="shared" si="17"/>
        <v>26년 6월 3주차</v>
      </c>
      <c r="D2078" s="82">
        <v>46190</v>
      </c>
      <c r="E2078" s="76" t="s">
        <v>58</v>
      </c>
      <c r="F2078" s="83" t="s">
        <v>2</v>
      </c>
      <c r="G2078" s="75" t="s">
        <v>111</v>
      </c>
      <c r="H2078" s="76">
        <v>5</v>
      </c>
      <c r="I2078" s="84">
        <v>0</v>
      </c>
      <c r="J2078" s="85">
        <v>0</v>
      </c>
      <c r="K2078" s="75"/>
      <c r="L2078" s="75"/>
      <c r="M2078" s="75"/>
      <c r="N2078" s="75"/>
      <c r="O2078" s="75"/>
      <c r="P2078" s="75"/>
      <c r="Q2078" s="75"/>
      <c r="R2078" s="75"/>
      <c r="S2078" s="75"/>
      <c r="T2078" s="75"/>
      <c r="U2078" s="75"/>
    </row>
    <row r="2079" spans="1:21">
      <c r="A2079" s="75"/>
      <c r="B2079" s="81" t="str">
        <f t="shared" si="16"/>
        <v>월</v>
      </c>
      <c r="C2079" s="81" t="str">
        <f t="shared" si="17"/>
        <v>26년 6월 3주차</v>
      </c>
      <c r="D2079" s="82">
        <v>46190</v>
      </c>
      <c r="E2079" s="76" t="s">
        <v>58</v>
      </c>
      <c r="F2079" s="83" t="s">
        <v>2</v>
      </c>
      <c r="G2079" s="75" t="s">
        <v>147</v>
      </c>
      <c r="H2079" s="76">
        <v>4</v>
      </c>
      <c r="I2079" s="84">
        <v>0</v>
      </c>
      <c r="J2079" s="85">
        <v>0</v>
      </c>
      <c r="K2079" s="75"/>
      <c r="L2079" s="75"/>
      <c r="M2079" s="75"/>
      <c r="N2079" s="75"/>
      <c r="O2079" s="75"/>
      <c r="P2079" s="75"/>
      <c r="Q2079" s="75"/>
      <c r="R2079" s="75"/>
      <c r="S2079" s="75"/>
      <c r="T2079" s="75"/>
      <c r="U2079" s="75"/>
    </row>
    <row r="2080" spans="1:21">
      <c r="A2080" s="75"/>
      <c r="B2080" s="81" t="str">
        <f t="shared" si="16"/>
        <v>월</v>
      </c>
      <c r="C2080" s="81" t="str">
        <f t="shared" si="17"/>
        <v>26년 6월 3주차</v>
      </c>
      <c r="D2080" s="82">
        <v>46190</v>
      </c>
      <c r="E2080" s="76" t="s">
        <v>58</v>
      </c>
      <c r="F2080" s="83" t="s">
        <v>2</v>
      </c>
      <c r="G2080" s="75" t="s">
        <v>211</v>
      </c>
      <c r="H2080" s="76">
        <v>2</v>
      </c>
      <c r="I2080" s="84">
        <v>0</v>
      </c>
      <c r="J2080" s="85">
        <v>0</v>
      </c>
      <c r="K2080" s="75"/>
      <c r="L2080" s="75"/>
      <c r="M2080" s="75"/>
      <c r="N2080" s="75"/>
      <c r="O2080" s="75"/>
      <c r="P2080" s="75"/>
      <c r="Q2080" s="75"/>
      <c r="R2080" s="75"/>
      <c r="S2080" s="75"/>
      <c r="T2080" s="75"/>
      <c r="U2080" s="75"/>
    </row>
    <row r="2081" spans="1:21">
      <c r="A2081" s="75"/>
      <c r="B2081" s="81" t="str">
        <f t="shared" si="16"/>
        <v>월</v>
      </c>
      <c r="C2081" s="81" t="str">
        <f t="shared" si="17"/>
        <v>26년 6월 3주차</v>
      </c>
      <c r="D2081" s="82">
        <v>46190</v>
      </c>
      <c r="E2081" s="76" t="s">
        <v>58</v>
      </c>
      <c r="F2081" s="83" t="s">
        <v>2</v>
      </c>
      <c r="G2081" s="75" t="s">
        <v>89</v>
      </c>
      <c r="H2081" s="76">
        <v>2</v>
      </c>
      <c r="I2081" s="84">
        <v>0</v>
      </c>
      <c r="J2081" s="85">
        <v>0</v>
      </c>
      <c r="K2081" s="75"/>
      <c r="L2081" s="75"/>
      <c r="M2081" s="75"/>
      <c r="N2081" s="75"/>
      <c r="O2081" s="75"/>
      <c r="P2081" s="75"/>
      <c r="Q2081" s="75"/>
      <c r="R2081" s="75"/>
      <c r="S2081" s="75"/>
      <c r="T2081" s="75"/>
      <c r="U2081" s="75"/>
    </row>
    <row r="2082" spans="1:21">
      <c r="A2082" s="75"/>
      <c r="B2082" s="81" t="str">
        <f t="shared" si="16"/>
        <v>월</v>
      </c>
      <c r="C2082" s="81" t="str">
        <f t="shared" si="17"/>
        <v>26년 6월 3주차</v>
      </c>
      <c r="D2082" s="82">
        <v>46190</v>
      </c>
      <c r="E2082" s="76" t="s">
        <v>58</v>
      </c>
      <c r="F2082" s="83" t="s">
        <v>2</v>
      </c>
      <c r="G2082" s="75" t="s">
        <v>203</v>
      </c>
      <c r="H2082" s="76">
        <v>6</v>
      </c>
      <c r="I2082" s="84">
        <v>0</v>
      </c>
      <c r="J2082" s="85">
        <v>0</v>
      </c>
      <c r="K2082" s="75"/>
      <c r="L2082" s="75"/>
      <c r="M2082" s="75"/>
      <c r="N2082" s="75"/>
      <c r="O2082" s="75"/>
      <c r="P2082" s="75"/>
      <c r="Q2082" s="75"/>
      <c r="R2082" s="75"/>
      <c r="S2082" s="75"/>
      <c r="T2082" s="75"/>
      <c r="U2082" s="75"/>
    </row>
    <row r="2083" spans="1:21">
      <c r="A2083" s="75"/>
      <c r="B2083" s="81" t="str">
        <f t="shared" si="16"/>
        <v>월</v>
      </c>
      <c r="C2083" s="81" t="str">
        <f t="shared" si="17"/>
        <v>26년 6월 3주차</v>
      </c>
      <c r="D2083" s="82">
        <v>46190</v>
      </c>
      <c r="E2083" s="76" t="s">
        <v>58</v>
      </c>
      <c r="F2083" s="83" t="s">
        <v>2</v>
      </c>
      <c r="G2083" s="75" t="s">
        <v>248</v>
      </c>
      <c r="H2083" s="76">
        <v>5</v>
      </c>
      <c r="I2083" s="84">
        <v>0</v>
      </c>
      <c r="J2083" s="85">
        <v>0</v>
      </c>
      <c r="K2083" s="75"/>
      <c r="L2083" s="75"/>
      <c r="M2083" s="75"/>
      <c r="N2083" s="75"/>
      <c r="O2083" s="75"/>
      <c r="P2083" s="75"/>
      <c r="Q2083" s="75"/>
      <c r="R2083" s="75"/>
      <c r="S2083" s="75"/>
      <c r="T2083" s="75"/>
      <c r="U2083" s="75"/>
    </row>
    <row r="2084" spans="1:21">
      <c r="A2084" s="75"/>
      <c r="B2084" s="81" t="str">
        <f t="shared" si="16"/>
        <v>월</v>
      </c>
      <c r="C2084" s="81" t="str">
        <f t="shared" si="17"/>
        <v>26년 6월 3주차</v>
      </c>
      <c r="D2084" s="82">
        <v>46190</v>
      </c>
      <c r="E2084" s="76" t="s">
        <v>58</v>
      </c>
      <c r="F2084" s="83" t="s">
        <v>2</v>
      </c>
      <c r="G2084" s="75" t="s">
        <v>268</v>
      </c>
      <c r="H2084" s="76">
        <v>1</v>
      </c>
      <c r="I2084" s="84">
        <v>0</v>
      </c>
      <c r="J2084" s="85">
        <v>0</v>
      </c>
      <c r="K2084" s="75"/>
      <c r="L2084" s="75"/>
      <c r="M2084" s="75"/>
      <c r="N2084" s="75"/>
      <c r="O2084" s="75"/>
      <c r="P2084" s="75"/>
      <c r="Q2084" s="75"/>
      <c r="R2084" s="75"/>
      <c r="S2084" s="75"/>
      <c r="T2084" s="75"/>
      <c r="U2084" s="75"/>
    </row>
    <row r="2085" spans="1:21">
      <c r="A2085" s="75"/>
      <c r="B2085" s="81" t="str">
        <f t="shared" si="16"/>
        <v>월</v>
      </c>
      <c r="C2085" s="81" t="str">
        <f t="shared" si="17"/>
        <v>26년 6월 3주차</v>
      </c>
      <c r="D2085" s="82">
        <v>46190</v>
      </c>
      <c r="E2085" s="76" t="s">
        <v>58</v>
      </c>
      <c r="F2085" s="83" t="s">
        <v>2</v>
      </c>
      <c r="G2085" s="75" t="s">
        <v>140</v>
      </c>
      <c r="H2085" s="76">
        <v>5</v>
      </c>
      <c r="I2085" s="84">
        <v>0</v>
      </c>
      <c r="J2085" s="85">
        <v>0</v>
      </c>
      <c r="K2085" s="75"/>
      <c r="L2085" s="75"/>
      <c r="M2085" s="75"/>
      <c r="N2085" s="75"/>
      <c r="O2085" s="75"/>
      <c r="P2085" s="75"/>
      <c r="Q2085" s="75"/>
      <c r="R2085" s="75"/>
      <c r="S2085" s="75"/>
      <c r="T2085" s="75"/>
      <c r="U2085" s="75"/>
    </row>
    <row r="2086" spans="1:21">
      <c r="A2086" s="75"/>
      <c r="B2086" s="81" t="str">
        <f t="shared" si="16"/>
        <v>월</v>
      </c>
      <c r="C2086" s="81" t="str">
        <f t="shared" si="17"/>
        <v>26년 6월 3주차</v>
      </c>
      <c r="D2086" s="82">
        <v>46190</v>
      </c>
      <c r="E2086" s="76" t="s">
        <v>58</v>
      </c>
      <c r="F2086" s="83" t="s">
        <v>2</v>
      </c>
      <c r="G2086" s="75" t="s">
        <v>178</v>
      </c>
      <c r="H2086" s="76">
        <v>1</v>
      </c>
      <c r="I2086" s="84">
        <v>0</v>
      </c>
      <c r="J2086" s="85">
        <v>0</v>
      </c>
      <c r="K2086" s="75"/>
      <c r="L2086" s="75"/>
      <c r="M2086" s="75"/>
      <c r="N2086" s="75"/>
      <c r="O2086" s="75"/>
      <c r="P2086" s="75"/>
      <c r="Q2086" s="75"/>
      <c r="R2086" s="75"/>
      <c r="S2086" s="75"/>
      <c r="T2086" s="75"/>
      <c r="U2086" s="75"/>
    </row>
    <row r="2087" spans="1:21">
      <c r="A2087" s="75"/>
      <c r="B2087" s="81" t="str">
        <f t="shared" si="16"/>
        <v>월</v>
      </c>
      <c r="C2087" s="81" t="str">
        <f t="shared" si="17"/>
        <v>26년 6월 3주차</v>
      </c>
      <c r="D2087" s="82">
        <v>46190</v>
      </c>
      <c r="E2087" s="76" t="s">
        <v>58</v>
      </c>
      <c r="F2087" s="83" t="s">
        <v>2</v>
      </c>
      <c r="G2087" s="75" t="s">
        <v>257</v>
      </c>
      <c r="H2087" s="76">
        <v>1</v>
      </c>
      <c r="I2087" s="84">
        <v>0</v>
      </c>
      <c r="J2087" s="85">
        <v>0</v>
      </c>
      <c r="K2087" s="75"/>
      <c r="L2087" s="75"/>
      <c r="M2087" s="75"/>
      <c r="N2087" s="75"/>
      <c r="O2087" s="75"/>
      <c r="P2087" s="75"/>
      <c r="Q2087" s="75"/>
      <c r="R2087" s="75"/>
      <c r="S2087" s="75"/>
      <c r="T2087" s="75"/>
      <c r="U2087" s="75"/>
    </row>
    <row r="2088" spans="1:21">
      <c r="A2088" s="75"/>
      <c r="B2088" s="81" t="str">
        <f t="shared" si="16"/>
        <v>월</v>
      </c>
      <c r="C2088" s="81" t="str">
        <f t="shared" si="17"/>
        <v>26년 6월 3주차</v>
      </c>
      <c r="D2088" s="82">
        <v>46190</v>
      </c>
      <c r="E2088" s="76" t="s">
        <v>58</v>
      </c>
      <c r="F2088" s="83" t="s">
        <v>2</v>
      </c>
      <c r="G2088" s="75" t="s">
        <v>127</v>
      </c>
      <c r="H2088" s="76">
        <v>0</v>
      </c>
      <c r="I2088" s="84">
        <v>1</v>
      </c>
      <c r="J2088" s="85">
        <v>36750</v>
      </c>
      <c r="K2088" s="75"/>
      <c r="L2088" s="75"/>
      <c r="M2088" s="75"/>
      <c r="N2088" s="75"/>
      <c r="O2088" s="75"/>
      <c r="P2088" s="75"/>
      <c r="Q2088" s="75"/>
      <c r="R2088" s="75"/>
      <c r="S2088" s="75"/>
      <c r="T2088" s="75"/>
      <c r="U2088" s="75"/>
    </row>
    <row r="2089" spans="1:21">
      <c r="A2089" s="75"/>
      <c r="B2089" s="81" t="str">
        <f t="shared" si="16"/>
        <v>월</v>
      </c>
      <c r="C2089" s="81" t="str">
        <f t="shared" si="17"/>
        <v>26년 6월 3주차</v>
      </c>
      <c r="D2089" s="82">
        <v>46190</v>
      </c>
      <c r="E2089" s="76" t="s">
        <v>58</v>
      </c>
      <c r="F2089" s="83" t="s">
        <v>2</v>
      </c>
      <c r="G2089" s="75" t="s">
        <v>254</v>
      </c>
      <c r="H2089" s="76">
        <v>5</v>
      </c>
      <c r="I2089" s="84">
        <v>2</v>
      </c>
      <c r="J2089" s="85">
        <v>268200</v>
      </c>
      <c r="K2089" s="75"/>
      <c r="L2089" s="75"/>
      <c r="M2089" s="75"/>
      <c r="N2089" s="75"/>
      <c r="O2089" s="75"/>
      <c r="P2089" s="75"/>
      <c r="Q2089" s="75"/>
      <c r="R2089" s="75"/>
      <c r="S2089" s="75"/>
      <c r="T2089" s="75"/>
      <c r="U2089" s="75"/>
    </row>
    <row r="2090" spans="1:21">
      <c r="A2090" s="75"/>
      <c r="B2090" s="81" t="str">
        <f t="shared" si="16"/>
        <v>월</v>
      </c>
      <c r="C2090" s="81" t="str">
        <f t="shared" si="17"/>
        <v>26년 6월 3주차</v>
      </c>
      <c r="D2090" s="82">
        <v>46190</v>
      </c>
      <c r="E2090" s="76" t="s">
        <v>58</v>
      </c>
      <c r="F2090" s="83" t="s">
        <v>2</v>
      </c>
      <c r="G2090" s="75" t="s">
        <v>150</v>
      </c>
      <c r="H2090" s="76">
        <v>0</v>
      </c>
      <c r="I2090" s="84">
        <v>1</v>
      </c>
      <c r="J2090" s="85">
        <v>53100</v>
      </c>
      <c r="K2090" s="75"/>
      <c r="L2090" s="75"/>
      <c r="M2090" s="75"/>
      <c r="N2090" s="75"/>
      <c r="O2090" s="75"/>
      <c r="P2090" s="75"/>
      <c r="Q2090" s="75"/>
      <c r="R2090" s="75"/>
      <c r="S2090" s="75"/>
      <c r="T2090" s="75"/>
      <c r="U2090" s="75"/>
    </row>
    <row r="2091" spans="1:21">
      <c r="A2091" s="75"/>
      <c r="B2091" s="81" t="str">
        <f t="shared" si="16"/>
        <v>월</v>
      </c>
      <c r="C2091" s="81" t="str">
        <f t="shared" si="17"/>
        <v>26년 6월 3주차</v>
      </c>
      <c r="D2091" s="82">
        <v>46190</v>
      </c>
      <c r="E2091" s="76" t="s">
        <v>58</v>
      </c>
      <c r="F2091" s="83" t="s">
        <v>2</v>
      </c>
      <c r="G2091" s="75" t="s">
        <v>99</v>
      </c>
      <c r="H2091" s="76">
        <v>2</v>
      </c>
      <c r="I2091" s="84">
        <v>1</v>
      </c>
      <c r="J2091" s="85">
        <v>134100</v>
      </c>
      <c r="K2091" s="75"/>
      <c r="L2091" s="75"/>
      <c r="M2091" s="75"/>
      <c r="N2091" s="75"/>
      <c r="O2091" s="75"/>
      <c r="P2091" s="75"/>
      <c r="Q2091" s="75"/>
      <c r="R2091" s="75"/>
      <c r="S2091" s="75"/>
      <c r="T2091" s="75"/>
      <c r="U2091" s="75"/>
    </row>
    <row r="2092" spans="1:21">
      <c r="A2092" s="75"/>
      <c r="B2092" s="81" t="str">
        <f t="shared" si="16"/>
        <v>월</v>
      </c>
      <c r="C2092" s="81" t="str">
        <f t="shared" si="17"/>
        <v>26년 6월 3주차</v>
      </c>
      <c r="D2092" s="82">
        <v>46190</v>
      </c>
      <c r="E2092" s="76" t="s">
        <v>58</v>
      </c>
      <c r="F2092" s="83" t="s">
        <v>2</v>
      </c>
      <c r="G2092" s="75" t="s">
        <v>224</v>
      </c>
      <c r="H2092" s="76">
        <v>1</v>
      </c>
      <c r="I2092" s="84">
        <v>0</v>
      </c>
      <c r="J2092" s="85">
        <v>0</v>
      </c>
      <c r="K2092" s="75"/>
      <c r="L2092" s="75"/>
      <c r="M2092" s="75"/>
      <c r="N2092" s="75"/>
      <c r="O2092" s="75"/>
      <c r="P2092" s="75"/>
      <c r="Q2092" s="75"/>
      <c r="R2092" s="75"/>
      <c r="S2092" s="75"/>
      <c r="T2092" s="75"/>
      <c r="U2092" s="75"/>
    </row>
    <row r="2093" spans="1:21">
      <c r="A2093" s="75"/>
      <c r="B2093" s="81" t="str">
        <f t="shared" si="16"/>
        <v>월</v>
      </c>
      <c r="C2093" s="81" t="str">
        <f t="shared" si="17"/>
        <v>26년 6월 3주차</v>
      </c>
      <c r="D2093" s="82">
        <v>46190</v>
      </c>
      <c r="E2093" s="76" t="s">
        <v>58</v>
      </c>
      <c r="F2093" s="83" t="s">
        <v>2</v>
      </c>
      <c r="G2093" s="75" t="s">
        <v>108</v>
      </c>
      <c r="H2093" s="76">
        <v>2</v>
      </c>
      <c r="I2093" s="84">
        <v>0</v>
      </c>
      <c r="J2093" s="85">
        <v>0</v>
      </c>
      <c r="K2093" s="75"/>
      <c r="L2093" s="75"/>
      <c r="M2093" s="75"/>
      <c r="N2093" s="75"/>
      <c r="O2093" s="75"/>
      <c r="P2093" s="75"/>
      <c r="Q2093" s="75"/>
      <c r="R2093" s="75"/>
      <c r="S2093" s="75"/>
      <c r="T2093" s="75"/>
      <c r="U2093" s="75"/>
    </row>
    <row r="2094" spans="1:21">
      <c r="A2094" s="75"/>
      <c r="B2094" s="81" t="str">
        <f t="shared" si="16"/>
        <v>월</v>
      </c>
      <c r="C2094" s="81" t="str">
        <f t="shared" si="17"/>
        <v>26년 6월 3주차</v>
      </c>
      <c r="D2094" s="82">
        <v>46190</v>
      </c>
      <c r="E2094" s="76" t="s">
        <v>58</v>
      </c>
      <c r="F2094" s="83" t="s">
        <v>2</v>
      </c>
      <c r="G2094" s="75" t="s">
        <v>132</v>
      </c>
      <c r="H2094" s="76">
        <v>1</v>
      </c>
      <c r="I2094" s="84">
        <v>0</v>
      </c>
      <c r="J2094" s="85">
        <v>0</v>
      </c>
      <c r="K2094" s="75"/>
      <c r="L2094" s="75"/>
      <c r="M2094" s="75"/>
      <c r="N2094" s="75"/>
      <c r="O2094" s="75"/>
      <c r="P2094" s="75"/>
      <c r="Q2094" s="75"/>
      <c r="R2094" s="75"/>
      <c r="S2094" s="75"/>
      <c r="T2094" s="75"/>
      <c r="U2094" s="75"/>
    </row>
    <row r="2095" spans="1:21">
      <c r="A2095" s="75"/>
      <c r="B2095" s="81" t="str">
        <f t="shared" si="16"/>
        <v>월</v>
      </c>
      <c r="C2095" s="81" t="str">
        <f t="shared" si="17"/>
        <v>26년 6월 3주차</v>
      </c>
      <c r="D2095" s="82">
        <v>46190</v>
      </c>
      <c r="E2095" s="76" t="s">
        <v>58</v>
      </c>
      <c r="F2095" s="83" t="s">
        <v>2</v>
      </c>
      <c r="G2095" s="75" t="s">
        <v>158</v>
      </c>
      <c r="H2095" s="76">
        <v>5</v>
      </c>
      <c r="I2095" s="84">
        <v>0</v>
      </c>
      <c r="J2095" s="85">
        <v>0</v>
      </c>
      <c r="K2095" s="75"/>
      <c r="L2095" s="75"/>
      <c r="M2095" s="75"/>
      <c r="N2095" s="75"/>
      <c r="O2095" s="75"/>
      <c r="P2095" s="75"/>
      <c r="Q2095" s="75"/>
      <c r="R2095" s="75"/>
      <c r="S2095" s="75"/>
      <c r="T2095" s="75"/>
      <c r="U2095" s="75"/>
    </row>
    <row r="2096" spans="1:21">
      <c r="A2096" s="75"/>
      <c r="B2096" s="81" t="str">
        <f t="shared" si="16"/>
        <v>월</v>
      </c>
      <c r="C2096" s="81" t="str">
        <f t="shared" si="17"/>
        <v>26년 6월 3주차</v>
      </c>
      <c r="D2096" s="82">
        <v>46190</v>
      </c>
      <c r="E2096" s="76" t="s">
        <v>58</v>
      </c>
      <c r="F2096" s="83" t="s">
        <v>2</v>
      </c>
      <c r="G2096" s="75" t="s">
        <v>239</v>
      </c>
      <c r="H2096" s="76">
        <v>1</v>
      </c>
      <c r="I2096" s="84">
        <v>0</v>
      </c>
      <c r="J2096" s="85">
        <v>0</v>
      </c>
      <c r="K2096" s="75"/>
      <c r="L2096" s="75"/>
      <c r="M2096" s="75"/>
      <c r="N2096" s="75"/>
      <c r="O2096" s="75"/>
      <c r="P2096" s="75"/>
      <c r="Q2096" s="75"/>
      <c r="R2096" s="75"/>
      <c r="S2096" s="75"/>
      <c r="T2096" s="75"/>
      <c r="U2096" s="75"/>
    </row>
    <row r="2097" spans="1:21">
      <c r="A2097" s="75"/>
      <c r="B2097" s="81" t="str">
        <f t="shared" si="16"/>
        <v>월</v>
      </c>
      <c r="C2097" s="81" t="str">
        <f t="shared" si="17"/>
        <v>26년 6월 3주차</v>
      </c>
      <c r="D2097" s="82">
        <v>46190</v>
      </c>
      <c r="E2097" s="76" t="s">
        <v>58</v>
      </c>
      <c r="F2097" s="83" t="s">
        <v>2</v>
      </c>
      <c r="G2097" s="75" t="s">
        <v>275</v>
      </c>
      <c r="H2097" s="76">
        <v>1</v>
      </c>
      <c r="I2097" s="84">
        <v>0</v>
      </c>
      <c r="J2097" s="85">
        <v>0</v>
      </c>
      <c r="K2097" s="75"/>
      <c r="L2097" s="75"/>
      <c r="M2097" s="75"/>
      <c r="N2097" s="75"/>
      <c r="O2097" s="75"/>
      <c r="P2097" s="75"/>
      <c r="Q2097" s="75"/>
      <c r="R2097" s="75"/>
      <c r="S2097" s="75"/>
      <c r="T2097" s="75"/>
      <c r="U2097" s="75"/>
    </row>
    <row r="2098" spans="1:21">
      <c r="A2098" s="75"/>
      <c r="B2098" s="81" t="str">
        <f t="shared" si="16"/>
        <v>월</v>
      </c>
      <c r="C2098" s="81" t="str">
        <f t="shared" si="17"/>
        <v>26년 6월 3주차</v>
      </c>
      <c r="D2098" s="82">
        <v>46191</v>
      </c>
      <c r="E2098" s="76" t="s">
        <v>58</v>
      </c>
      <c r="F2098" s="83" t="s">
        <v>2</v>
      </c>
      <c r="G2098" s="75" t="s">
        <v>96</v>
      </c>
      <c r="H2098" s="76">
        <v>0</v>
      </c>
      <c r="I2098" s="84">
        <v>1</v>
      </c>
      <c r="J2098" s="85">
        <v>86400</v>
      </c>
      <c r="K2098" s="75"/>
      <c r="L2098" s="75"/>
      <c r="M2098" s="75"/>
      <c r="N2098" s="75"/>
      <c r="O2098" s="75"/>
      <c r="P2098" s="75"/>
      <c r="Q2098" s="75"/>
      <c r="R2098" s="75"/>
      <c r="S2098" s="75"/>
      <c r="T2098" s="75"/>
      <c r="U2098" s="75"/>
    </row>
    <row r="2099" spans="1:21">
      <c r="A2099" s="75"/>
      <c r="B2099" s="81" t="str">
        <f t="shared" si="16"/>
        <v>월</v>
      </c>
      <c r="C2099" s="81" t="str">
        <f t="shared" si="17"/>
        <v>26년 6월 3주차</v>
      </c>
      <c r="D2099" s="82">
        <v>46191</v>
      </c>
      <c r="E2099" s="76" t="s">
        <v>58</v>
      </c>
      <c r="F2099" s="83" t="s">
        <v>2</v>
      </c>
      <c r="G2099" s="75" t="s">
        <v>100</v>
      </c>
      <c r="H2099" s="76">
        <v>0</v>
      </c>
      <c r="I2099" s="84">
        <v>2</v>
      </c>
      <c r="J2099" s="85">
        <v>172800</v>
      </c>
      <c r="K2099" s="75"/>
      <c r="L2099" s="75"/>
      <c r="M2099" s="75"/>
      <c r="N2099" s="75"/>
      <c r="O2099" s="75"/>
      <c r="P2099" s="75"/>
      <c r="Q2099" s="75"/>
      <c r="R2099" s="75"/>
      <c r="S2099" s="75"/>
      <c r="T2099" s="75"/>
      <c r="U2099" s="75"/>
    </row>
    <row r="2100" spans="1:21">
      <c r="A2100" s="75"/>
      <c r="B2100" s="81" t="str">
        <f t="shared" si="16"/>
        <v>월</v>
      </c>
      <c r="C2100" s="81" t="str">
        <f t="shared" si="17"/>
        <v>26년 6월 3주차</v>
      </c>
      <c r="D2100" s="82">
        <v>46191</v>
      </c>
      <c r="E2100" s="76" t="s">
        <v>58</v>
      </c>
      <c r="F2100" s="83" t="s">
        <v>2</v>
      </c>
      <c r="G2100" s="75" t="s">
        <v>143</v>
      </c>
      <c r="H2100" s="76">
        <v>8</v>
      </c>
      <c r="I2100" s="84">
        <v>2</v>
      </c>
      <c r="J2100" s="85">
        <v>78000</v>
      </c>
      <c r="K2100" s="75"/>
      <c r="L2100" s="75"/>
      <c r="M2100" s="75"/>
      <c r="N2100" s="75"/>
      <c r="O2100" s="75"/>
      <c r="P2100" s="75"/>
      <c r="Q2100" s="75"/>
      <c r="R2100" s="75"/>
      <c r="S2100" s="75"/>
      <c r="T2100" s="75"/>
      <c r="U2100" s="75"/>
    </row>
    <row r="2101" spans="1:21">
      <c r="A2101" s="75"/>
      <c r="B2101" s="81" t="str">
        <f t="shared" si="16"/>
        <v>월</v>
      </c>
      <c r="C2101" s="81" t="str">
        <f t="shared" si="17"/>
        <v>26년 6월 3주차</v>
      </c>
      <c r="D2101" s="82">
        <v>46191</v>
      </c>
      <c r="E2101" s="76" t="s">
        <v>58</v>
      </c>
      <c r="F2101" s="83" t="s">
        <v>2</v>
      </c>
      <c r="G2101" s="75" t="s">
        <v>145</v>
      </c>
      <c r="H2101" s="76">
        <v>2</v>
      </c>
      <c r="I2101" s="84">
        <v>2</v>
      </c>
      <c r="J2101" s="85">
        <v>190400</v>
      </c>
      <c r="K2101" s="75"/>
      <c r="L2101" s="75"/>
      <c r="M2101" s="75"/>
      <c r="N2101" s="75"/>
      <c r="O2101" s="75"/>
      <c r="P2101" s="75"/>
      <c r="Q2101" s="75"/>
      <c r="R2101" s="75"/>
      <c r="S2101" s="75"/>
      <c r="T2101" s="75"/>
      <c r="U2101" s="75"/>
    </row>
    <row r="2102" spans="1:21">
      <c r="A2102" s="75"/>
      <c r="B2102" s="81" t="str">
        <f t="shared" si="16"/>
        <v>월</v>
      </c>
      <c r="C2102" s="81" t="str">
        <f t="shared" si="17"/>
        <v>26년 6월 3주차</v>
      </c>
      <c r="D2102" s="82">
        <v>46191</v>
      </c>
      <c r="E2102" s="76" t="s">
        <v>58</v>
      </c>
      <c r="F2102" s="83" t="s">
        <v>2</v>
      </c>
      <c r="G2102" s="75" t="s">
        <v>211</v>
      </c>
      <c r="H2102" s="76">
        <v>6</v>
      </c>
      <c r="I2102" s="84">
        <v>0</v>
      </c>
      <c r="J2102" s="85">
        <v>0</v>
      </c>
      <c r="K2102" s="75"/>
      <c r="L2102" s="75"/>
      <c r="M2102" s="75"/>
      <c r="N2102" s="75"/>
      <c r="O2102" s="75"/>
      <c r="P2102" s="75"/>
      <c r="Q2102" s="75"/>
      <c r="R2102" s="75"/>
      <c r="S2102" s="75"/>
      <c r="T2102" s="75"/>
      <c r="U2102" s="75"/>
    </row>
    <row r="2103" spans="1:21">
      <c r="A2103" s="75"/>
      <c r="B2103" s="81" t="str">
        <f t="shared" si="16"/>
        <v>월</v>
      </c>
      <c r="C2103" s="81" t="str">
        <f t="shared" si="17"/>
        <v>26년 6월 3주차</v>
      </c>
      <c r="D2103" s="82">
        <v>46191</v>
      </c>
      <c r="E2103" s="76" t="s">
        <v>58</v>
      </c>
      <c r="F2103" s="83" t="s">
        <v>2</v>
      </c>
      <c r="G2103" s="75" t="s">
        <v>173</v>
      </c>
      <c r="H2103" s="76">
        <v>12</v>
      </c>
      <c r="I2103" s="84">
        <v>0</v>
      </c>
      <c r="J2103" s="85">
        <v>0</v>
      </c>
      <c r="K2103" s="75"/>
      <c r="L2103" s="75"/>
      <c r="M2103" s="75"/>
      <c r="N2103" s="75"/>
      <c r="O2103" s="75"/>
      <c r="P2103" s="75"/>
      <c r="Q2103" s="75"/>
      <c r="R2103" s="75"/>
      <c r="S2103" s="75"/>
      <c r="T2103" s="75"/>
      <c r="U2103" s="75"/>
    </row>
    <row r="2104" spans="1:21">
      <c r="A2104" s="75"/>
      <c r="B2104" s="81" t="str">
        <f t="shared" si="16"/>
        <v>월</v>
      </c>
      <c r="C2104" s="81" t="str">
        <f t="shared" si="17"/>
        <v>26년 6월 3주차</v>
      </c>
      <c r="D2104" s="82">
        <v>46191</v>
      </c>
      <c r="E2104" s="76" t="s">
        <v>58</v>
      </c>
      <c r="F2104" s="83" t="s">
        <v>2</v>
      </c>
      <c r="G2104" s="75" t="s">
        <v>118</v>
      </c>
      <c r="H2104" s="76">
        <v>2</v>
      </c>
      <c r="I2104" s="84">
        <v>0</v>
      </c>
      <c r="J2104" s="85">
        <v>0</v>
      </c>
      <c r="K2104" s="75"/>
      <c r="L2104" s="75"/>
      <c r="M2104" s="75"/>
      <c r="N2104" s="75"/>
      <c r="O2104" s="75"/>
      <c r="P2104" s="75"/>
      <c r="Q2104" s="75"/>
      <c r="R2104" s="75"/>
      <c r="S2104" s="75"/>
      <c r="T2104" s="75"/>
      <c r="U2104" s="75"/>
    </row>
    <row r="2105" spans="1:21">
      <c r="A2105" s="75"/>
      <c r="B2105" s="81" t="str">
        <f t="shared" si="16"/>
        <v>월</v>
      </c>
      <c r="C2105" s="81" t="str">
        <f t="shared" si="17"/>
        <v>26년 6월 3주차</v>
      </c>
      <c r="D2105" s="82">
        <v>46191</v>
      </c>
      <c r="E2105" s="76" t="s">
        <v>58</v>
      </c>
      <c r="F2105" s="83" t="s">
        <v>2</v>
      </c>
      <c r="G2105" s="75" t="s">
        <v>203</v>
      </c>
      <c r="H2105" s="76">
        <v>1</v>
      </c>
      <c r="I2105" s="84">
        <v>0</v>
      </c>
      <c r="J2105" s="85">
        <v>0</v>
      </c>
      <c r="K2105" s="75"/>
      <c r="L2105" s="75"/>
      <c r="M2105" s="75"/>
      <c r="N2105" s="75"/>
      <c r="O2105" s="75"/>
      <c r="P2105" s="75"/>
      <c r="Q2105" s="75"/>
      <c r="R2105" s="75"/>
      <c r="S2105" s="75"/>
      <c r="T2105" s="75"/>
      <c r="U2105" s="75"/>
    </row>
    <row r="2106" spans="1:21">
      <c r="A2106" s="75"/>
      <c r="B2106" s="81" t="str">
        <f t="shared" si="16"/>
        <v>월</v>
      </c>
      <c r="C2106" s="81" t="str">
        <f t="shared" si="17"/>
        <v>26년 6월 3주차</v>
      </c>
      <c r="D2106" s="82">
        <v>46191</v>
      </c>
      <c r="E2106" s="76" t="s">
        <v>58</v>
      </c>
      <c r="F2106" s="83" t="s">
        <v>2</v>
      </c>
      <c r="G2106" s="75" t="s">
        <v>220</v>
      </c>
      <c r="H2106" s="76">
        <v>1</v>
      </c>
      <c r="I2106" s="84">
        <v>0</v>
      </c>
      <c r="J2106" s="85">
        <v>0</v>
      </c>
      <c r="K2106" s="75"/>
      <c r="L2106" s="75"/>
      <c r="M2106" s="75"/>
      <c r="N2106" s="75"/>
      <c r="O2106" s="75"/>
      <c r="P2106" s="75"/>
      <c r="Q2106" s="75"/>
      <c r="R2106" s="75"/>
      <c r="S2106" s="75"/>
      <c r="T2106" s="75"/>
      <c r="U2106" s="75"/>
    </row>
    <row r="2107" spans="1:21">
      <c r="A2107" s="75"/>
      <c r="B2107" s="81" t="str">
        <f t="shared" si="16"/>
        <v>월</v>
      </c>
      <c r="C2107" s="81" t="str">
        <f t="shared" si="17"/>
        <v>26년 6월 3주차</v>
      </c>
      <c r="D2107" s="82">
        <v>46191</v>
      </c>
      <c r="E2107" s="76" t="s">
        <v>58</v>
      </c>
      <c r="F2107" s="83" t="s">
        <v>2</v>
      </c>
      <c r="G2107" s="75" t="s">
        <v>248</v>
      </c>
      <c r="H2107" s="76">
        <v>1</v>
      </c>
      <c r="I2107" s="84">
        <v>0</v>
      </c>
      <c r="J2107" s="85">
        <v>0</v>
      </c>
      <c r="K2107" s="75"/>
      <c r="L2107" s="75"/>
      <c r="M2107" s="75"/>
      <c r="N2107" s="75"/>
      <c r="O2107" s="75"/>
      <c r="P2107" s="75"/>
      <c r="Q2107" s="75"/>
      <c r="R2107" s="75"/>
      <c r="S2107" s="75"/>
      <c r="T2107" s="75"/>
      <c r="U2107" s="75"/>
    </row>
    <row r="2108" spans="1:21">
      <c r="A2108" s="75"/>
      <c r="B2108" s="81" t="str">
        <f t="shared" si="16"/>
        <v>월</v>
      </c>
      <c r="C2108" s="81" t="str">
        <f t="shared" si="17"/>
        <v>26년 6월 3주차</v>
      </c>
      <c r="D2108" s="82">
        <v>46191</v>
      </c>
      <c r="E2108" s="76" t="s">
        <v>58</v>
      </c>
      <c r="F2108" s="83" t="s">
        <v>2</v>
      </c>
      <c r="G2108" s="75" t="s">
        <v>268</v>
      </c>
      <c r="H2108" s="76">
        <v>2</v>
      </c>
      <c r="I2108" s="84">
        <v>0</v>
      </c>
      <c r="J2108" s="85">
        <v>0</v>
      </c>
      <c r="K2108" s="75"/>
      <c r="L2108" s="75"/>
      <c r="M2108" s="75"/>
      <c r="N2108" s="75"/>
      <c r="O2108" s="75"/>
      <c r="P2108" s="75"/>
      <c r="Q2108" s="75"/>
      <c r="R2108" s="75"/>
      <c r="S2108" s="75"/>
      <c r="T2108" s="75"/>
      <c r="U2108" s="75"/>
    </row>
    <row r="2109" spans="1:21">
      <c r="A2109" s="75"/>
      <c r="B2109" s="81" t="str">
        <f t="shared" si="16"/>
        <v>월</v>
      </c>
      <c r="C2109" s="81" t="str">
        <f t="shared" si="17"/>
        <v>26년 6월 3주차</v>
      </c>
      <c r="D2109" s="82">
        <v>46191</v>
      </c>
      <c r="E2109" s="76" t="s">
        <v>58</v>
      </c>
      <c r="F2109" s="83" t="s">
        <v>2</v>
      </c>
      <c r="G2109" s="75" t="s">
        <v>214</v>
      </c>
      <c r="H2109" s="76">
        <v>22</v>
      </c>
      <c r="I2109" s="84">
        <v>0</v>
      </c>
      <c r="J2109" s="85">
        <v>0</v>
      </c>
      <c r="K2109" s="75"/>
      <c r="L2109" s="75"/>
      <c r="M2109" s="75"/>
      <c r="N2109" s="75"/>
      <c r="O2109" s="75"/>
      <c r="P2109" s="75"/>
      <c r="Q2109" s="75"/>
      <c r="R2109" s="75"/>
      <c r="S2109" s="75"/>
      <c r="T2109" s="75"/>
      <c r="U2109" s="75"/>
    </row>
    <row r="2110" spans="1:21">
      <c r="A2110" s="75"/>
      <c r="B2110" s="81" t="str">
        <f t="shared" si="16"/>
        <v>월</v>
      </c>
      <c r="C2110" s="81" t="str">
        <f t="shared" si="17"/>
        <v>26년 6월 3주차</v>
      </c>
      <c r="D2110" s="82">
        <v>46191</v>
      </c>
      <c r="E2110" s="76" t="s">
        <v>58</v>
      </c>
      <c r="F2110" s="83" t="s">
        <v>2</v>
      </c>
      <c r="G2110" s="75" t="s">
        <v>212</v>
      </c>
      <c r="H2110" s="76">
        <v>5</v>
      </c>
      <c r="I2110" s="84">
        <v>0</v>
      </c>
      <c r="J2110" s="85">
        <v>0</v>
      </c>
      <c r="K2110" s="75"/>
      <c r="L2110" s="75"/>
      <c r="M2110" s="75"/>
      <c r="N2110" s="75"/>
      <c r="O2110" s="75"/>
      <c r="P2110" s="75"/>
      <c r="Q2110" s="75"/>
      <c r="R2110" s="75"/>
      <c r="S2110" s="75"/>
      <c r="T2110" s="75"/>
      <c r="U2110" s="75"/>
    </row>
    <row r="2111" spans="1:21">
      <c r="A2111" s="75"/>
      <c r="B2111" s="81" t="str">
        <f t="shared" si="16"/>
        <v>월</v>
      </c>
      <c r="C2111" s="81" t="str">
        <f t="shared" si="17"/>
        <v>26년 6월 3주차</v>
      </c>
      <c r="D2111" s="82">
        <v>46191</v>
      </c>
      <c r="E2111" s="76" t="s">
        <v>58</v>
      </c>
      <c r="F2111" s="83" t="s">
        <v>2</v>
      </c>
      <c r="G2111" s="75" t="s">
        <v>154</v>
      </c>
      <c r="H2111" s="76">
        <v>3</v>
      </c>
      <c r="I2111" s="84">
        <v>0</v>
      </c>
      <c r="J2111" s="85">
        <v>0</v>
      </c>
      <c r="K2111" s="75"/>
      <c r="L2111" s="75"/>
      <c r="M2111" s="75"/>
      <c r="N2111" s="75"/>
      <c r="O2111" s="75"/>
      <c r="P2111" s="75"/>
      <c r="Q2111" s="75"/>
      <c r="R2111" s="75"/>
      <c r="S2111" s="75"/>
      <c r="T2111" s="75"/>
      <c r="U2111" s="75"/>
    </row>
    <row r="2112" spans="1:21">
      <c r="A2112" s="75"/>
      <c r="B2112" s="81" t="str">
        <f t="shared" si="16"/>
        <v>월</v>
      </c>
      <c r="C2112" s="81" t="str">
        <f t="shared" si="17"/>
        <v>26년 6월 3주차</v>
      </c>
      <c r="D2112" s="82">
        <v>46191</v>
      </c>
      <c r="E2112" s="76" t="s">
        <v>58</v>
      </c>
      <c r="F2112" s="83" t="s">
        <v>2</v>
      </c>
      <c r="G2112" s="75" t="s">
        <v>90</v>
      </c>
      <c r="H2112" s="76">
        <v>20</v>
      </c>
      <c r="I2112" s="84">
        <v>0</v>
      </c>
      <c r="J2112" s="85">
        <v>0</v>
      </c>
      <c r="K2112" s="75"/>
      <c r="L2112" s="75"/>
      <c r="M2112" s="75"/>
      <c r="N2112" s="75"/>
      <c r="O2112" s="75"/>
      <c r="P2112" s="75"/>
      <c r="Q2112" s="75"/>
      <c r="R2112" s="75"/>
      <c r="S2112" s="75"/>
      <c r="T2112" s="75"/>
      <c r="U2112" s="75"/>
    </row>
    <row r="2113" spans="1:21">
      <c r="A2113" s="75"/>
      <c r="B2113" s="81" t="str">
        <f t="shared" si="16"/>
        <v>월</v>
      </c>
      <c r="C2113" s="81" t="str">
        <f t="shared" si="17"/>
        <v>26년 6월 3주차</v>
      </c>
      <c r="D2113" s="82">
        <v>46191</v>
      </c>
      <c r="E2113" s="76" t="s">
        <v>58</v>
      </c>
      <c r="F2113" s="83" t="s">
        <v>2</v>
      </c>
      <c r="G2113" s="75" t="s">
        <v>177</v>
      </c>
      <c r="H2113" s="76">
        <v>6</v>
      </c>
      <c r="I2113" s="84">
        <v>0</v>
      </c>
      <c r="J2113" s="85">
        <v>0</v>
      </c>
      <c r="K2113" s="75"/>
      <c r="L2113" s="75"/>
      <c r="M2113" s="75"/>
      <c r="N2113" s="75"/>
      <c r="O2113" s="75"/>
      <c r="P2113" s="75"/>
      <c r="Q2113" s="75"/>
      <c r="R2113" s="75"/>
      <c r="S2113" s="75"/>
      <c r="T2113" s="75"/>
      <c r="U2113" s="75"/>
    </row>
    <row r="2114" spans="1:21">
      <c r="A2114" s="75"/>
      <c r="B2114" s="81" t="str">
        <f t="shared" si="16"/>
        <v>월</v>
      </c>
      <c r="C2114" s="81" t="str">
        <f t="shared" si="17"/>
        <v>26년 6월 3주차</v>
      </c>
      <c r="D2114" s="82">
        <v>46191</v>
      </c>
      <c r="E2114" s="76" t="s">
        <v>58</v>
      </c>
      <c r="F2114" s="83" t="s">
        <v>2</v>
      </c>
      <c r="G2114" s="75" t="s">
        <v>257</v>
      </c>
      <c r="H2114" s="76">
        <v>9</v>
      </c>
      <c r="I2114" s="84">
        <v>1</v>
      </c>
      <c r="J2114" s="85">
        <v>104250</v>
      </c>
      <c r="K2114" s="75"/>
      <c r="L2114" s="75"/>
      <c r="M2114" s="75"/>
      <c r="N2114" s="75"/>
      <c r="O2114" s="75"/>
      <c r="P2114" s="75"/>
      <c r="Q2114" s="75"/>
      <c r="R2114" s="75"/>
      <c r="S2114" s="75"/>
      <c r="T2114" s="75"/>
      <c r="U2114" s="75"/>
    </row>
    <row r="2115" spans="1:21">
      <c r="A2115" s="75"/>
      <c r="B2115" s="81" t="str">
        <f t="shared" si="16"/>
        <v>월</v>
      </c>
      <c r="C2115" s="81" t="str">
        <f t="shared" si="17"/>
        <v>26년 6월 3주차</v>
      </c>
      <c r="D2115" s="82">
        <v>46191</v>
      </c>
      <c r="E2115" s="76" t="s">
        <v>58</v>
      </c>
      <c r="F2115" s="83" t="s">
        <v>2</v>
      </c>
      <c r="G2115" s="75" t="s">
        <v>117</v>
      </c>
      <c r="H2115" s="76">
        <v>5</v>
      </c>
      <c r="I2115" s="84">
        <v>2</v>
      </c>
      <c r="J2115" s="85">
        <v>232200</v>
      </c>
      <c r="K2115" s="75"/>
      <c r="L2115" s="75"/>
      <c r="M2115" s="75"/>
      <c r="N2115" s="75"/>
      <c r="O2115" s="75"/>
      <c r="P2115" s="75"/>
      <c r="Q2115" s="75"/>
      <c r="R2115" s="75"/>
      <c r="S2115" s="75"/>
      <c r="T2115" s="75"/>
      <c r="U2115" s="75"/>
    </row>
    <row r="2116" spans="1:21">
      <c r="A2116" s="75"/>
      <c r="B2116" s="81" t="str">
        <f t="shared" si="16"/>
        <v>월</v>
      </c>
      <c r="C2116" s="81" t="str">
        <f t="shared" si="17"/>
        <v>26년 6월 3주차</v>
      </c>
      <c r="D2116" s="82">
        <v>46191</v>
      </c>
      <c r="E2116" s="76" t="s">
        <v>58</v>
      </c>
      <c r="F2116" s="83" t="s">
        <v>2</v>
      </c>
      <c r="G2116" s="75" t="s">
        <v>111</v>
      </c>
      <c r="H2116" s="76">
        <v>2</v>
      </c>
      <c r="I2116" s="84">
        <v>0</v>
      </c>
      <c r="J2116" s="85">
        <v>0</v>
      </c>
      <c r="K2116" s="75"/>
      <c r="L2116" s="75"/>
      <c r="M2116" s="75"/>
      <c r="N2116" s="75"/>
      <c r="O2116" s="75"/>
      <c r="P2116" s="75"/>
      <c r="Q2116" s="75"/>
      <c r="R2116" s="75"/>
      <c r="S2116" s="75"/>
      <c r="T2116" s="75"/>
      <c r="U2116" s="75"/>
    </row>
    <row r="2117" spans="1:21">
      <c r="A2117" s="75"/>
      <c r="B2117" s="81" t="str">
        <f t="shared" si="16"/>
        <v>월</v>
      </c>
      <c r="C2117" s="81" t="str">
        <f t="shared" si="17"/>
        <v>26년 6월 3주차</v>
      </c>
      <c r="D2117" s="82">
        <v>46191</v>
      </c>
      <c r="E2117" s="76" t="s">
        <v>58</v>
      </c>
      <c r="F2117" s="83" t="s">
        <v>2</v>
      </c>
      <c r="G2117" s="75" t="s">
        <v>98</v>
      </c>
      <c r="H2117" s="76">
        <v>9</v>
      </c>
      <c r="I2117" s="84">
        <v>0</v>
      </c>
      <c r="J2117" s="85">
        <v>0</v>
      </c>
      <c r="K2117" s="75"/>
      <c r="L2117" s="75"/>
      <c r="M2117" s="75"/>
      <c r="N2117" s="75"/>
      <c r="O2117" s="75"/>
      <c r="P2117" s="75"/>
      <c r="Q2117" s="75"/>
      <c r="R2117" s="75"/>
      <c r="S2117" s="75"/>
      <c r="T2117" s="75"/>
      <c r="U2117" s="75"/>
    </row>
    <row r="2118" spans="1:21">
      <c r="A2118" s="75"/>
      <c r="B2118" s="81" t="str">
        <f t="shared" si="16"/>
        <v>월</v>
      </c>
      <c r="C2118" s="81" t="str">
        <f t="shared" si="17"/>
        <v>26년 6월 3주차</v>
      </c>
      <c r="D2118" s="82">
        <v>46191</v>
      </c>
      <c r="E2118" s="76" t="s">
        <v>58</v>
      </c>
      <c r="F2118" s="83" t="s">
        <v>2</v>
      </c>
      <c r="G2118" s="75" t="s">
        <v>204</v>
      </c>
      <c r="H2118" s="76">
        <v>12</v>
      </c>
      <c r="I2118" s="84">
        <v>0</v>
      </c>
      <c r="J2118" s="85">
        <v>0</v>
      </c>
      <c r="K2118" s="75"/>
      <c r="L2118" s="75"/>
      <c r="M2118" s="75"/>
      <c r="N2118" s="75"/>
      <c r="O2118" s="75"/>
      <c r="P2118" s="75"/>
      <c r="Q2118" s="75"/>
      <c r="R2118" s="75"/>
      <c r="S2118" s="75"/>
      <c r="T2118" s="75"/>
      <c r="U2118" s="75"/>
    </row>
    <row r="2119" spans="1:21">
      <c r="A2119" s="75"/>
      <c r="B2119" s="81" t="str">
        <f t="shared" si="16"/>
        <v>월</v>
      </c>
      <c r="C2119" s="81" t="str">
        <f t="shared" si="17"/>
        <v>26년 6월 3주차</v>
      </c>
      <c r="D2119" s="82">
        <v>46191</v>
      </c>
      <c r="E2119" s="76" t="s">
        <v>58</v>
      </c>
      <c r="F2119" s="83" t="s">
        <v>2</v>
      </c>
      <c r="G2119" s="75" t="s">
        <v>263</v>
      </c>
      <c r="H2119" s="76">
        <v>5</v>
      </c>
      <c r="I2119" s="84">
        <v>0</v>
      </c>
      <c r="J2119" s="85">
        <v>0</v>
      </c>
      <c r="K2119" s="75"/>
      <c r="L2119" s="75"/>
      <c r="M2119" s="75"/>
      <c r="N2119" s="75"/>
      <c r="O2119" s="75"/>
      <c r="P2119" s="75"/>
      <c r="Q2119" s="75"/>
      <c r="R2119" s="75"/>
      <c r="S2119" s="75"/>
      <c r="T2119" s="75"/>
      <c r="U2119" s="75"/>
    </row>
    <row r="2120" spans="1:21">
      <c r="A2120" s="75"/>
      <c r="B2120" s="81" t="str">
        <f t="shared" si="16"/>
        <v>월</v>
      </c>
      <c r="C2120" s="81" t="str">
        <f t="shared" si="17"/>
        <v>26년 6월 3주차</v>
      </c>
      <c r="D2120" s="82">
        <v>46191</v>
      </c>
      <c r="E2120" s="76" t="s">
        <v>58</v>
      </c>
      <c r="F2120" s="83" t="s">
        <v>2</v>
      </c>
      <c r="G2120" s="75" t="s">
        <v>255</v>
      </c>
      <c r="H2120" s="76">
        <v>9</v>
      </c>
      <c r="I2120" s="84">
        <v>0</v>
      </c>
      <c r="J2120" s="85">
        <v>0</v>
      </c>
      <c r="K2120" s="75"/>
      <c r="L2120" s="75"/>
      <c r="M2120" s="75"/>
      <c r="N2120" s="75"/>
      <c r="O2120" s="75"/>
      <c r="P2120" s="75"/>
      <c r="Q2120" s="75"/>
      <c r="R2120" s="75"/>
      <c r="S2120" s="75"/>
      <c r="T2120" s="75"/>
      <c r="U2120" s="75"/>
    </row>
    <row r="2121" spans="1:21">
      <c r="A2121" s="75"/>
      <c r="B2121" s="81" t="str">
        <f t="shared" si="16"/>
        <v>월</v>
      </c>
      <c r="C2121" s="81" t="str">
        <f t="shared" si="17"/>
        <v>26년 6월 3주차</v>
      </c>
      <c r="D2121" s="82">
        <v>46191</v>
      </c>
      <c r="E2121" s="76" t="s">
        <v>58</v>
      </c>
      <c r="F2121" s="83" t="s">
        <v>2</v>
      </c>
      <c r="G2121" s="75" t="s">
        <v>192</v>
      </c>
      <c r="H2121" s="76">
        <v>5</v>
      </c>
      <c r="I2121" s="84">
        <v>0</v>
      </c>
      <c r="J2121" s="85">
        <v>0</v>
      </c>
      <c r="K2121" s="75"/>
      <c r="L2121" s="75"/>
      <c r="M2121" s="75"/>
      <c r="N2121" s="75"/>
      <c r="O2121" s="75"/>
      <c r="P2121" s="75"/>
      <c r="Q2121" s="75"/>
      <c r="R2121" s="75"/>
      <c r="S2121" s="75"/>
      <c r="T2121" s="75"/>
      <c r="U2121" s="75"/>
    </row>
    <row r="2122" spans="1:21">
      <c r="A2122" s="75"/>
      <c r="B2122" s="81" t="str">
        <f t="shared" si="16"/>
        <v>월</v>
      </c>
      <c r="C2122" s="81" t="str">
        <f t="shared" si="17"/>
        <v>26년 6월 3주차</v>
      </c>
      <c r="D2122" s="82">
        <v>46191</v>
      </c>
      <c r="E2122" s="76" t="s">
        <v>58</v>
      </c>
      <c r="F2122" s="83" t="s">
        <v>2</v>
      </c>
      <c r="G2122" s="75" t="s">
        <v>244</v>
      </c>
      <c r="H2122" s="76">
        <v>5</v>
      </c>
      <c r="I2122" s="84">
        <v>0</v>
      </c>
      <c r="J2122" s="85">
        <v>0</v>
      </c>
      <c r="K2122" s="75"/>
      <c r="L2122" s="75"/>
      <c r="M2122" s="75"/>
      <c r="N2122" s="75"/>
      <c r="O2122" s="75"/>
      <c r="P2122" s="75"/>
      <c r="Q2122" s="75"/>
      <c r="R2122" s="75"/>
      <c r="S2122" s="75"/>
      <c r="T2122" s="75"/>
      <c r="U2122" s="75"/>
    </row>
    <row r="2123" spans="1:21">
      <c r="A2123" s="75"/>
      <c r="B2123" s="81" t="str">
        <f t="shared" si="16"/>
        <v>월</v>
      </c>
      <c r="C2123" s="81" t="str">
        <f t="shared" si="17"/>
        <v>26년 6월 3주차</v>
      </c>
      <c r="D2123" s="82">
        <v>46191</v>
      </c>
      <c r="E2123" s="76" t="s">
        <v>58</v>
      </c>
      <c r="F2123" s="83" t="s">
        <v>2</v>
      </c>
      <c r="G2123" s="75" t="s">
        <v>162</v>
      </c>
      <c r="H2123" s="76">
        <v>4</v>
      </c>
      <c r="I2123" s="84">
        <v>0</v>
      </c>
      <c r="J2123" s="85">
        <v>0</v>
      </c>
      <c r="K2123" s="75"/>
      <c r="L2123" s="75"/>
      <c r="M2123" s="75"/>
      <c r="N2123" s="75"/>
      <c r="O2123" s="75"/>
      <c r="P2123" s="75"/>
      <c r="Q2123" s="75"/>
      <c r="R2123" s="75"/>
      <c r="S2123" s="75"/>
      <c r="T2123" s="75"/>
      <c r="U2123" s="75"/>
    </row>
    <row r="2124" spans="1:21">
      <c r="A2124" s="75"/>
      <c r="B2124" s="81" t="str">
        <f t="shared" si="16"/>
        <v>월</v>
      </c>
      <c r="C2124" s="81" t="str">
        <f t="shared" si="17"/>
        <v>26년 6월 3주차</v>
      </c>
      <c r="D2124" s="82">
        <v>46191</v>
      </c>
      <c r="E2124" s="76" t="s">
        <v>58</v>
      </c>
      <c r="F2124" s="83" t="s">
        <v>2</v>
      </c>
      <c r="G2124" s="75" t="s">
        <v>276</v>
      </c>
      <c r="H2124" s="76">
        <v>1</v>
      </c>
      <c r="I2124" s="84">
        <v>0</v>
      </c>
      <c r="J2124" s="85">
        <v>0</v>
      </c>
      <c r="K2124" s="75"/>
      <c r="L2124" s="75"/>
      <c r="M2124" s="75"/>
      <c r="N2124" s="75"/>
      <c r="O2124" s="75"/>
      <c r="P2124" s="75"/>
      <c r="Q2124" s="75"/>
      <c r="R2124" s="75"/>
      <c r="S2124" s="75"/>
      <c r="T2124" s="75"/>
      <c r="U2124" s="75"/>
    </row>
    <row r="2125" spans="1:21">
      <c r="A2125" s="75"/>
      <c r="B2125" s="81" t="str">
        <f t="shared" si="16"/>
        <v>월</v>
      </c>
      <c r="C2125" s="81" t="str">
        <f t="shared" si="17"/>
        <v>26년 6월 3주차</v>
      </c>
      <c r="D2125" s="82">
        <v>46191</v>
      </c>
      <c r="E2125" s="76" t="s">
        <v>58</v>
      </c>
      <c r="F2125" s="83" t="s">
        <v>2</v>
      </c>
      <c r="G2125" s="75" t="s">
        <v>209</v>
      </c>
      <c r="H2125" s="76">
        <v>13</v>
      </c>
      <c r="I2125" s="84">
        <v>3</v>
      </c>
      <c r="J2125" s="85">
        <v>240300</v>
      </c>
      <c r="K2125" s="75"/>
      <c r="L2125" s="75"/>
      <c r="M2125" s="75"/>
      <c r="N2125" s="75"/>
      <c r="O2125" s="75"/>
      <c r="P2125" s="75"/>
      <c r="Q2125" s="75"/>
      <c r="R2125" s="75"/>
      <c r="S2125" s="75"/>
      <c r="T2125" s="75"/>
      <c r="U2125" s="75"/>
    </row>
    <row r="2126" spans="1:21">
      <c r="A2126" s="75"/>
      <c r="B2126" s="81" t="str">
        <f t="shared" si="16"/>
        <v>월</v>
      </c>
      <c r="C2126" s="81" t="str">
        <f t="shared" si="17"/>
        <v>26년 6월 3주차</v>
      </c>
      <c r="D2126" s="82">
        <v>46191</v>
      </c>
      <c r="E2126" s="76" t="s">
        <v>58</v>
      </c>
      <c r="F2126" s="83" t="s">
        <v>2</v>
      </c>
      <c r="G2126" s="75" t="s">
        <v>216</v>
      </c>
      <c r="H2126" s="76">
        <v>4</v>
      </c>
      <c r="I2126" s="84">
        <v>0</v>
      </c>
      <c r="J2126" s="85">
        <v>0</v>
      </c>
      <c r="K2126" s="75"/>
      <c r="L2126" s="75"/>
      <c r="M2126" s="75"/>
      <c r="N2126" s="75"/>
      <c r="O2126" s="75"/>
      <c r="P2126" s="75"/>
      <c r="Q2126" s="75"/>
      <c r="R2126" s="75"/>
      <c r="S2126" s="75"/>
      <c r="T2126" s="75"/>
      <c r="U2126" s="75"/>
    </row>
    <row r="2127" spans="1:21">
      <c r="A2127" s="75"/>
      <c r="B2127" s="81" t="str">
        <f t="shared" si="16"/>
        <v>월</v>
      </c>
      <c r="C2127" s="81" t="str">
        <f t="shared" si="17"/>
        <v>26년 6월 3주차</v>
      </c>
      <c r="D2127" s="82">
        <v>46191</v>
      </c>
      <c r="E2127" s="76" t="s">
        <v>58</v>
      </c>
      <c r="F2127" s="83" t="s">
        <v>2</v>
      </c>
      <c r="G2127" s="75" t="s">
        <v>147</v>
      </c>
      <c r="H2127" s="76">
        <v>2</v>
      </c>
      <c r="I2127" s="84">
        <v>0</v>
      </c>
      <c r="J2127" s="85">
        <v>0</v>
      </c>
      <c r="K2127" s="75"/>
      <c r="L2127" s="75"/>
      <c r="M2127" s="75"/>
      <c r="N2127" s="75"/>
      <c r="O2127" s="75"/>
      <c r="P2127" s="75"/>
      <c r="Q2127" s="75"/>
      <c r="R2127" s="75"/>
      <c r="S2127" s="75"/>
      <c r="T2127" s="75"/>
      <c r="U2127" s="75"/>
    </row>
    <row r="2128" spans="1:21">
      <c r="A2128" s="75"/>
      <c r="B2128" s="81" t="str">
        <f t="shared" si="16"/>
        <v>월</v>
      </c>
      <c r="C2128" s="81" t="str">
        <f t="shared" si="17"/>
        <v>26년 6월 3주차</v>
      </c>
      <c r="D2128" s="82">
        <v>46191</v>
      </c>
      <c r="E2128" s="76" t="s">
        <v>58</v>
      </c>
      <c r="F2128" s="83" t="s">
        <v>2</v>
      </c>
      <c r="G2128" s="75" t="s">
        <v>194</v>
      </c>
      <c r="H2128" s="76">
        <v>0</v>
      </c>
      <c r="I2128" s="84">
        <v>1</v>
      </c>
      <c r="J2128" s="85">
        <v>44250</v>
      </c>
      <c r="K2128" s="75"/>
      <c r="L2128" s="75"/>
      <c r="M2128" s="75"/>
      <c r="N2128" s="75"/>
      <c r="O2128" s="75"/>
      <c r="P2128" s="75"/>
      <c r="Q2128" s="75"/>
      <c r="R2128" s="75"/>
      <c r="S2128" s="75"/>
      <c r="T2128" s="75"/>
      <c r="U2128" s="75"/>
    </row>
    <row r="2129" spans="1:21">
      <c r="A2129" s="75"/>
      <c r="B2129" s="81" t="str">
        <f t="shared" si="16"/>
        <v>월</v>
      </c>
      <c r="C2129" s="81" t="str">
        <f t="shared" si="17"/>
        <v>26년 6월 3주차</v>
      </c>
      <c r="D2129" s="82">
        <v>46191</v>
      </c>
      <c r="E2129" s="76" t="s">
        <v>58</v>
      </c>
      <c r="F2129" s="83" t="s">
        <v>2</v>
      </c>
      <c r="G2129" s="75" t="s">
        <v>260</v>
      </c>
      <c r="H2129" s="76">
        <v>1</v>
      </c>
      <c r="I2129" s="84">
        <v>1</v>
      </c>
      <c r="J2129" s="85">
        <v>53100</v>
      </c>
      <c r="K2129" s="75"/>
      <c r="L2129" s="75"/>
      <c r="M2129" s="75"/>
      <c r="N2129" s="75"/>
      <c r="O2129" s="75"/>
      <c r="P2129" s="75"/>
      <c r="Q2129" s="75"/>
      <c r="R2129" s="75"/>
      <c r="S2129" s="75"/>
      <c r="T2129" s="75"/>
      <c r="U2129" s="75"/>
    </row>
    <row r="2130" spans="1:21">
      <c r="A2130" s="75"/>
      <c r="B2130" s="81" t="str">
        <f t="shared" si="16"/>
        <v>월</v>
      </c>
      <c r="C2130" s="81" t="str">
        <f t="shared" si="17"/>
        <v>26년 6월 3주차</v>
      </c>
      <c r="D2130" s="82">
        <v>46191</v>
      </c>
      <c r="E2130" s="76" t="s">
        <v>58</v>
      </c>
      <c r="F2130" s="83" t="s">
        <v>2</v>
      </c>
      <c r="G2130" s="75" t="s">
        <v>134</v>
      </c>
      <c r="H2130" s="76">
        <v>1</v>
      </c>
      <c r="I2130" s="84">
        <v>2</v>
      </c>
      <c r="J2130" s="85">
        <v>232200</v>
      </c>
      <c r="K2130" s="75"/>
      <c r="L2130" s="75"/>
      <c r="M2130" s="75"/>
      <c r="N2130" s="75"/>
      <c r="O2130" s="75"/>
      <c r="P2130" s="75"/>
      <c r="Q2130" s="75"/>
      <c r="R2130" s="75"/>
      <c r="S2130" s="75"/>
      <c r="T2130" s="75"/>
      <c r="U2130" s="75"/>
    </row>
    <row r="2131" spans="1:21">
      <c r="A2131" s="75"/>
      <c r="B2131" s="81" t="str">
        <f t="shared" si="16"/>
        <v>월</v>
      </c>
      <c r="C2131" s="81" t="str">
        <f t="shared" si="17"/>
        <v>26년 6월 3주차</v>
      </c>
      <c r="D2131" s="82">
        <v>46191</v>
      </c>
      <c r="E2131" s="76" t="s">
        <v>58</v>
      </c>
      <c r="F2131" s="83" t="s">
        <v>2</v>
      </c>
      <c r="G2131" s="75" t="s">
        <v>108</v>
      </c>
      <c r="H2131" s="76">
        <v>1</v>
      </c>
      <c r="I2131" s="84">
        <v>1</v>
      </c>
      <c r="J2131" s="85">
        <v>152100</v>
      </c>
      <c r="K2131" s="75"/>
      <c r="L2131" s="75"/>
      <c r="M2131" s="75"/>
      <c r="N2131" s="75"/>
      <c r="O2131" s="75"/>
      <c r="P2131" s="75"/>
      <c r="Q2131" s="75"/>
      <c r="R2131" s="75"/>
      <c r="S2131" s="75"/>
      <c r="T2131" s="75"/>
      <c r="U2131" s="75"/>
    </row>
    <row r="2132" spans="1:21">
      <c r="A2132" s="75"/>
      <c r="B2132" s="81" t="str">
        <f t="shared" si="16"/>
        <v>월</v>
      </c>
      <c r="C2132" s="81" t="str">
        <f t="shared" si="17"/>
        <v>26년 6월 3주차</v>
      </c>
      <c r="D2132" s="82">
        <v>46191</v>
      </c>
      <c r="E2132" s="76" t="s">
        <v>58</v>
      </c>
      <c r="F2132" s="83" t="s">
        <v>2</v>
      </c>
      <c r="G2132" s="75" t="s">
        <v>222</v>
      </c>
      <c r="H2132" s="76">
        <v>10</v>
      </c>
      <c r="I2132" s="84">
        <v>0</v>
      </c>
      <c r="J2132" s="85">
        <v>0</v>
      </c>
      <c r="K2132" s="75"/>
      <c r="L2132" s="75"/>
      <c r="M2132" s="75"/>
      <c r="N2132" s="75"/>
      <c r="O2132" s="75"/>
      <c r="P2132" s="75"/>
      <c r="Q2132" s="75"/>
      <c r="R2132" s="75"/>
      <c r="S2132" s="75"/>
      <c r="T2132" s="75"/>
      <c r="U2132" s="75"/>
    </row>
    <row r="2133" spans="1:21">
      <c r="A2133" s="75"/>
      <c r="B2133" s="81" t="str">
        <f t="shared" si="16"/>
        <v>월</v>
      </c>
      <c r="C2133" s="81" t="str">
        <f t="shared" si="17"/>
        <v>26년 6월 3주차</v>
      </c>
      <c r="D2133" s="82">
        <v>46191</v>
      </c>
      <c r="E2133" s="76" t="s">
        <v>58</v>
      </c>
      <c r="F2133" s="83" t="s">
        <v>2</v>
      </c>
      <c r="G2133" s="75" t="s">
        <v>184</v>
      </c>
      <c r="H2133" s="76">
        <v>1</v>
      </c>
      <c r="I2133" s="84">
        <v>0</v>
      </c>
      <c r="J2133" s="85">
        <v>0</v>
      </c>
      <c r="K2133" s="75"/>
      <c r="L2133" s="75"/>
      <c r="M2133" s="75"/>
      <c r="N2133" s="75"/>
      <c r="O2133" s="75"/>
      <c r="P2133" s="75"/>
      <c r="Q2133" s="75"/>
      <c r="R2133" s="75"/>
      <c r="S2133" s="75"/>
      <c r="T2133" s="75"/>
      <c r="U2133" s="75"/>
    </row>
    <row r="2134" spans="1:21">
      <c r="A2134" s="75"/>
      <c r="B2134" s="81" t="str">
        <f t="shared" si="16"/>
        <v>월</v>
      </c>
      <c r="C2134" s="81" t="str">
        <f t="shared" si="17"/>
        <v>26년 6월 3주차</v>
      </c>
      <c r="D2134" s="82">
        <v>46191</v>
      </c>
      <c r="E2134" s="76" t="s">
        <v>58</v>
      </c>
      <c r="F2134" s="83" t="s">
        <v>2</v>
      </c>
      <c r="G2134" s="75" t="s">
        <v>198</v>
      </c>
      <c r="H2134" s="76">
        <v>1</v>
      </c>
      <c r="I2134" s="84">
        <v>0</v>
      </c>
      <c r="J2134" s="85">
        <v>0</v>
      </c>
      <c r="K2134" s="75"/>
      <c r="L2134" s="75"/>
      <c r="M2134" s="75"/>
      <c r="N2134" s="75"/>
      <c r="O2134" s="75"/>
      <c r="P2134" s="75"/>
      <c r="Q2134" s="75"/>
      <c r="R2134" s="75"/>
      <c r="S2134" s="75"/>
      <c r="T2134" s="75"/>
      <c r="U2134" s="75"/>
    </row>
    <row r="2135" spans="1:21">
      <c r="A2135" s="75"/>
      <c r="B2135" s="81" t="str">
        <f t="shared" si="16"/>
        <v>월</v>
      </c>
      <c r="C2135" s="81" t="str">
        <f t="shared" si="17"/>
        <v>26년 6월 3주차</v>
      </c>
      <c r="D2135" s="82">
        <v>46191</v>
      </c>
      <c r="E2135" s="76" t="s">
        <v>58</v>
      </c>
      <c r="F2135" s="83" t="s">
        <v>2</v>
      </c>
      <c r="G2135" s="75" t="s">
        <v>227</v>
      </c>
      <c r="H2135" s="76">
        <v>1</v>
      </c>
      <c r="I2135" s="84">
        <v>0</v>
      </c>
      <c r="J2135" s="85">
        <v>0</v>
      </c>
      <c r="K2135" s="75"/>
      <c r="L2135" s="75"/>
      <c r="M2135" s="75"/>
      <c r="N2135" s="75"/>
      <c r="O2135" s="75"/>
      <c r="P2135" s="75"/>
      <c r="Q2135" s="75"/>
      <c r="R2135" s="75"/>
      <c r="S2135" s="75"/>
      <c r="T2135" s="75"/>
      <c r="U2135" s="75"/>
    </row>
    <row r="2136" spans="1:21">
      <c r="A2136" s="75"/>
      <c r="B2136" s="81" t="str">
        <f t="shared" si="16"/>
        <v>월</v>
      </c>
      <c r="C2136" s="81" t="str">
        <f t="shared" si="17"/>
        <v>26년 6월 3주차</v>
      </c>
      <c r="D2136" s="82">
        <v>46191</v>
      </c>
      <c r="E2136" s="76" t="s">
        <v>58</v>
      </c>
      <c r="F2136" s="83" t="s">
        <v>2</v>
      </c>
      <c r="G2136" s="75" t="s">
        <v>178</v>
      </c>
      <c r="H2136" s="76">
        <v>1</v>
      </c>
      <c r="I2136" s="84">
        <v>0</v>
      </c>
      <c r="J2136" s="85">
        <v>0</v>
      </c>
      <c r="K2136" s="75"/>
      <c r="L2136" s="75"/>
      <c r="M2136" s="75"/>
      <c r="N2136" s="75"/>
      <c r="O2136" s="75"/>
      <c r="P2136" s="75"/>
      <c r="Q2136" s="75"/>
      <c r="R2136" s="75"/>
      <c r="S2136" s="75"/>
      <c r="T2136" s="75"/>
      <c r="U2136" s="75"/>
    </row>
    <row r="2137" spans="1:21">
      <c r="A2137" s="75"/>
      <c r="B2137" s="81" t="str">
        <f t="shared" si="16"/>
        <v>월</v>
      </c>
      <c r="C2137" s="81" t="str">
        <f t="shared" si="17"/>
        <v>26년 6월 3주차</v>
      </c>
      <c r="D2137" s="82">
        <v>46191</v>
      </c>
      <c r="E2137" s="76" t="s">
        <v>58</v>
      </c>
      <c r="F2137" s="83" t="s">
        <v>2</v>
      </c>
      <c r="G2137" s="75" t="s">
        <v>186</v>
      </c>
      <c r="H2137" s="76">
        <v>1</v>
      </c>
      <c r="I2137" s="84">
        <v>0</v>
      </c>
      <c r="J2137" s="85">
        <v>0</v>
      </c>
      <c r="K2137" s="75"/>
      <c r="L2137" s="75"/>
      <c r="M2137" s="75"/>
      <c r="N2137" s="75"/>
      <c r="O2137" s="75"/>
      <c r="P2137" s="75"/>
      <c r="Q2137" s="75"/>
      <c r="R2137" s="75"/>
      <c r="S2137" s="75"/>
      <c r="T2137" s="75"/>
      <c r="U2137" s="75"/>
    </row>
    <row r="2138" spans="1:21">
      <c r="A2138" s="75"/>
      <c r="B2138" s="81" t="str">
        <f t="shared" si="16"/>
        <v>월</v>
      </c>
      <c r="C2138" s="81" t="str">
        <f t="shared" si="17"/>
        <v>26년 6월 3주차</v>
      </c>
      <c r="D2138" s="82">
        <v>46192</v>
      </c>
      <c r="E2138" s="76" t="s">
        <v>58</v>
      </c>
      <c r="F2138" s="83" t="s">
        <v>2</v>
      </c>
      <c r="G2138" s="75" t="s">
        <v>204</v>
      </c>
      <c r="H2138" s="76">
        <v>24</v>
      </c>
      <c r="I2138" s="84">
        <v>3</v>
      </c>
      <c r="J2138" s="85">
        <v>117000</v>
      </c>
      <c r="K2138" s="75"/>
      <c r="L2138" s="75"/>
      <c r="M2138" s="75"/>
      <c r="N2138" s="75"/>
      <c r="O2138" s="75"/>
      <c r="P2138" s="75"/>
      <c r="Q2138" s="75"/>
      <c r="R2138" s="75"/>
      <c r="S2138" s="75"/>
      <c r="T2138" s="75"/>
      <c r="U2138" s="75"/>
    </row>
    <row r="2139" spans="1:21">
      <c r="A2139" s="75"/>
      <c r="B2139" s="81" t="str">
        <f t="shared" si="16"/>
        <v>월</v>
      </c>
      <c r="C2139" s="81" t="str">
        <f t="shared" si="17"/>
        <v>26년 6월 3주차</v>
      </c>
      <c r="D2139" s="82">
        <v>46192</v>
      </c>
      <c r="E2139" s="76" t="s">
        <v>58</v>
      </c>
      <c r="F2139" s="83" t="s">
        <v>2</v>
      </c>
      <c r="G2139" s="75" t="s">
        <v>194</v>
      </c>
      <c r="H2139" s="76">
        <v>2</v>
      </c>
      <c r="I2139" s="84">
        <v>1</v>
      </c>
      <c r="J2139" s="85">
        <v>44250</v>
      </c>
      <c r="K2139" s="75"/>
      <c r="L2139" s="75"/>
      <c r="M2139" s="75"/>
      <c r="N2139" s="75"/>
      <c r="O2139" s="75"/>
      <c r="P2139" s="75"/>
      <c r="Q2139" s="75"/>
      <c r="R2139" s="75"/>
      <c r="S2139" s="75"/>
      <c r="T2139" s="75"/>
      <c r="U2139" s="75"/>
    </row>
    <row r="2140" spans="1:21">
      <c r="A2140" s="75"/>
      <c r="B2140" s="81" t="str">
        <f t="shared" si="16"/>
        <v>월</v>
      </c>
      <c r="C2140" s="81" t="str">
        <f t="shared" si="17"/>
        <v>26년 6월 3주차</v>
      </c>
      <c r="D2140" s="82">
        <v>46192</v>
      </c>
      <c r="E2140" s="76" t="s">
        <v>58</v>
      </c>
      <c r="F2140" s="83" t="s">
        <v>2</v>
      </c>
      <c r="G2140" s="75" t="s">
        <v>214</v>
      </c>
      <c r="H2140" s="76">
        <v>20</v>
      </c>
      <c r="I2140" s="84">
        <v>4</v>
      </c>
      <c r="J2140" s="85">
        <v>156000</v>
      </c>
      <c r="K2140" s="75"/>
      <c r="L2140" s="75"/>
      <c r="M2140" s="75"/>
      <c r="N2140" s="75"/>
      <c r="O2140" s="75"/>
      <c r="P2140" s="75"/>
      <c r="Q2140" s="75"/>
      <c r="R2140" s="75"/>
      <c r="S2140" s="75"/>
      <c r="T2140" s="75"/>
      <c r="U2140" s="75"/>
    </row>
    <row r="2141" spans="1:21">
      <c r="A2141" s="75"/>
      <c r="B2141" s="81" t="str">
        <f t="shared" si="16"/>
        <v>월</v>
      </c>
      <c r="C2141" s="81" t="str">
        <f t="shared" si="17"/>
        <v>26년 6월 3주차</v>
      </c>
      <c r="D2141" s="82">
        <v>46192</v>
      </c>
      <c r="E2141" s="76" t="s">
        <v>58</v>
      </c>
      <c r="F2141" s="83" t="s">
        <v>2</v>
      </c>
      <c r="G2141" s="75" t="s">
        <v>212</v>
      </c>
      <c r="H2141" s="76">
        <v>27</v>
      </c>
      <c r="I2141" s="84">
        <v>2</v>
      </c>
      <c r="J2141" s="85">
        <v>172800</v>
      </c>
      <c r="K2141" s="75"/>
      <c r="L2141" s="75"/>
      <c r="M2141" s="75"/>
      <c r="N2141" s="75"/>
      <c r="O2141" s="75"/>
      <c r="P2141" s="75"/>
      <c r="Q2141" s="75"/>
      <c r="R2141" s="75"/>
      <c r="S2141" s="75"/>
      <c r="T2141" s="75"/>
      <c r="U2141" s="75"/>
    </row>
    <row r="2142" spans="1:21">
      <c r="A2142" s="75"/>
      <c r="B2142" s="81" t="str">
        <f t="shared" si="16"/>
        <v>월</v>
      </c>
      <c r="C2142" s="81" t="str">
        <f t="shared" si="17"/>
        <v>26년 6월 3주차</v>
      </c>
      <c r="D2142" s="82">
        <v>46192</v>
      </c>
      <c r="E2142" s="76" t="s">
        <v>58</v>
      </c>
      <c r="F2142" s="83" t="s">
        <v>2</v>
      </c>
      <c r="G2142" s="75" t="s">
        <v>222</v>
      </c>
      <c r="H2142" s="76">
        <v>1</v>
      </c>
      <c r="I2142" s="84">
        <v>2</v>
      </c>
      <c r="J2142" s="85">
        <v>172800</v>
      </c>
      <c r="K2142" s="75"/>
      <c r="L2142" s="75"/>
      <c r="M2142" s="75"/>
      <c r="N2142" s="75"/>
      <c r="O2142" s="75"/>
      <c r="P2142" s="75"/>
      <c r="Q2142" s="75"/>
      <c r="R2142" s="75"/>
      <c r="S2142" s="75"/>
      <c r="T2142" s="75"/>
      <c r="U2142" s="75"/>
    </row>
    <row r="2143" spans="1:21">
      <c r="A2143" s="75"/>
      <c r="B2143" s="81" t="str">
        <f t="shared" si="16"/>
        <v>월</v>
      </c>
      <c r="C2143" s="81" t="str">
        <f t="shared" si="17"/>
        <v>26년 6월 3주차</v>
      </c>
      <c r="D2143" s="82">
        <v>46192</v>
      </c>
      <c r="E2143" s="76" t="s">
        <v>58</v>
      </c>
      <c r="F2143" s="83" t="s">
        <v>2</v>
      </c>
      <c r="G2143" s="75" t="s">
        <v>169</v>
      </c>
      <c r="H2143" s="76">
        <v>1</v>
      </c>
      <c r="I2143" s="84">
        <v>1</v>
      </c>
      <c r="J2143" s="85">
        <v>51750</v>
      </c>
      <c r="K2143" s="75"/>
      <c r="L2143" s="75"/>
      <c r="M2143" s="75"/>
      <c r="N2143" s="75"/>
      <c r="O2143" s="75"/>
      <c r="P2143" s="75"/>
      <c r="Q2143" s="75"/>
      <c r="R2143" s="75"/>
      <c r="S2143" s="75"/>
      <c r="T2143" s="75"/>
      <c r="U2143" s="75"/>
    </row>
    <row r="2144" spans="1:21">
      <c r="A2144" s="75"/>
      <c r="B2144" s="81" t="str">
        <f t="shared" si="16"/>
        <v>월</v>
      </c>
      <c r="C2144" s="81" t="str">
        <f t="shared" si="17"/>
        <v>26년 6월 3주차</v>
      </c>
      <c r="D2144" s="82">
        <v>46192</v>
      </c>
      <c r="E2144" s="76" t="s">
        <v>58</v>
      </c>
      <c r="F2144" s="83" t="s">
        <v>2</v>
      </c>
      <c r="G2144" s="75" t="s">
        <v>209</v>
      </c>
      <c r="H2144" s="76">
        <v>1</v>
      </c>
      <c r="I2144" s="84">
        <v>0</v>
      </c>
      <c r="J2144" s="85">
        <v>0</v>
      </c>
      <c r="K2144" s="75"/>
      <c r="L2144" s="75"/>
      <c r="M2144" s="75"/>
      <c r="N2144" s="75"/>
      <c r="O2144" s="75"/>
      <c r="P2144" s="75"/>
      <c r="Q2144" s="75"/>
      <c r="R2144" s="75"/>
      <c r="S2144" s="75"/>
      <c r="T2144" s="75"/>
      <c r="U2144" s="75"/>
    </row>
    <row r="2145" spans="1:21">
      <c r="A2145" s="75"/>
      <c r="B2145" s="81" t="str">
        <f t="shared" si="16"/>
        <v>월</v>
      </c>
      <c r="C2145" s="81" t="str">
        <f t="shared" si="17"/>
        <v>26년 6월 3주차</v>
      </c>
      <c r="D2145" s="82">
        <v>46192</v>
      </c>
      <c r="E2145" s="76" t="s">
        <v>58</v>
      </c>
      <c r="F2145" s="83" t="s">
        <v>2</v>
      </c>
      <c r="G2145" s="75" t="s">
        <v>173</v>
      </c>
      <c r="H2145" s="76">
        <v>2</v>
      </c>
      <c r="I2145" s="84">
        <v>0</v>
      </c>
      <c r="J2145" s="85">
        <v>0</v>
      </c>
      <c r="K2145" s="75"/>
      <c r="L2145" s="75"/>
      <c r="M2145" s="75"/>
      <c r="N2145" s="75"/>
      <c r="O2145" s="75"/>
      <c r="P2145" s="75"/>
      <c r="Q2145" s="75"/>
      <c r="R2145" s="75"/>
      <c r="S2145" s="75"/>
      <c r="T2145" s="75"/>
      <c r="U2145" s="75"/>
    </row>
    <row r="2146" spans="1:21">
      <c r="A2146" s="75"/>
      <c r="B2146" s="81" t="str">
        <f t="shared" si="16"/>
        <v>월</v>
      </c>
      <c r="C2146" s="81" t="str">
        <f t="shared" si="17"/>
        <v>26년 6월 3주차</v>
      </c>
      <c r="D2146" s="82">
        <v>46192</v>
      </c>
      <c r="E2146" s="76" t="s">
        <v>58</v>
      </c>
      <c r="F2146" s="83" t="s">
        <v>2</v>
      </c>
      <c r="G2146" s="75" t="s">
        <v>118</v>
      </c>
      <c r="H2146" s="76">
        <v>5</v>
      </c>
      <c r="I2146" s="84">
        <v>0</v>
      </c>
      <c r="J2146" s="85">
        <v>0</v>
      </c>
      <c r="K2146" s="75"/>
      <c r="L2146" s="75"/>
      <c r="M2146" s="75"/>
      <c r="N2146" s="75"/>
      <c r="O2146" s="75"/>
      <c r="P2146" s="75"/>
      <c r="Q2146" s="75"/>
      <c r="R2146" s="75"/>
      <c r="S2146" s="75"/>
      <c r="T2146" s="75"/>
      <c r="U2146" s="75"/>
    </row>
    <row r="2147" spans="1:21">
      <c r="A2147" s="75"/>
      <c r="B2147" s="81" t="str">
        <f t="shared" si="16"/>
        <v>월</v>
      </c>
      <c r="C2147" s="81" t="str">
        <f t="shared" si="17"/>
        <v>26년 6월 3주차</v>
      </c>
      <c r="D2147" s="82">
        <v>46192</v>
      </c>
      <c r="E2147" s="76" t="s">
        <v>58</v>
      </c>
      <c r="F2147" s="83" t="s">
        <v>2</v>
      </c>
      <c r="G2147" s="75" t="s">
        <v>216</v>
      </c>
      <c r="H2147" s="76">
        <v>3</v>
      </c>
      <c r="I2147" s="84">
        <v>0</v>
      </c>
      <c r="J2147" s="85">
        <v>0</v>
      </c>
      <c r="K2147" s="75"/>
      <c r="L2147" s="75"/>
      <c r="M2147" s="75"/>
      <c r="N2147" s="75"/>
      <c r="O2147" s="75"/>
      <c r="P2147" s="75"/>
      <c r="Q2147" s="75"/>
      <c r="R2147" s="75"/>
      <c r="S2147" s="75"/>
      <c r="T2147" s="75"/>
      <c r="U2147" s="75"/>
    </row>
    <row r="2148" spans="1:21">
      <c r="A2148" s="75"/>
      <c r="B2148" s="81" t="str">
        <f t="shared" si="16"/>
        <v>월</v>
      </c>
      <c r="C2148" s="81" t="str">
        <f t="shared" si="17"/>
        <v>26년 6월 3주차</v>
      </c>
      <c r="D2148" s="82">
        <v>46192</v>
      </c>
      <c r="E2148" s="76" t="s">
        <v>58</v>
      </c>
      <c r="F2148" s="83" t="s">
        <v>2</v>
      </c>
      <c r="G2148" s="75" t="s">
        <v>199</v>
      </c>
      <c r="H2148" s="76">
        <v>5</v>
      </c>
      <c r="I2148" s="84">
        <v>0</v>
      </c>
      <c r="J2148" s="85">
        <v>0</v>
      </c>
      <c r="K2148" s="75"/>
      <c r="L2148" s="75"/>
      <c r="M2148" s="75"/>
      <c r="N2148" s="75"/>
      <c r="O2148" s="75"/>
      <c r="P2148" s="75"/>
      <c r="Q2148" s="75"/>
      <c r="R2148" s="75"/>
      <c r="S2148" s="75"/>
      <c r="T2148" s="75"/>
      <c r="U2148" s="75"/>
    </row>
    <row r="2149" spans="1:21">
      <c r="A2149" s="75"/>
      <c r="B2149" s="81" t="str">
        <f t="shared" si="16"/>
        <v>월</v>
      </c>
      <c r="C2149" s="81" t="str">
        <f t="shared" si="17"/>
        <v>26년 6월 3주차</v>
      </c>
      <c r="D2149" s="82">
        <v>46192</v>
      </c>
      <c r="E2149" s="76" t="s">
        <v>58</v>
      </c>
      <c r="F2149" s="83" t="s">
        <v>2</v>
      </c>
      <c r="G2149" s="75" t="s">
        <v>257</v>
      </c>
      <c r="H2149" s="76">
        <v>8</v>
      </c>
      <c r="I2149" s="84">
        <v>0</v>
      </c>
      <c r="J2149" s="85">
        <v>0</v>
      </c>
      <c r="K2149" s="75"/>
      <c r="L2149" s="75"/>
      <c r="M2149" s="75"/>
      <c r="N2149" s="75"/>
      <c r="O2149" s="75"/>
      <c r="P2149" s="75"/>
      <c r="Q2149" s="75"/>
      <c r="R2149" s="75"/>
      <c r="S2149" s="75"/>
      <c r="T2149" s="75"/>
      <c r="U2149" s="75"/>
    </row>
    <row r="2150" spans="1:21">
      <c r="A2150" s="75"/>
      <c r="B2150" s="81" t="str">
        <f t="shared" si="16"/>
        <v>월</v>
      </c>
      <c r="C2150" s="81" t="str">
        <f t="shared" si="17"/>
        <v>26년 6월 3주차</v>
      </c>
      <c r="D2150" s="82">
        <v>46192</v>
      </c>
      <c r="E2150" s="76" t="s">
        <v>58</v>
      </c>
      <c r="F2150" s="83" t="s">
        <v>2</v>
      </c>
      <c r="G2150" s="75" t="s">
        <v>143</v>
      </c>
      <c r="H2150" s="76">
        <v>10</v>
      </c>
      <c r="I2150" s="84">
        <v>0</v>
      </c>
      <c r="J2150" s="85">
        <v>0</v>
      </c>
      <c r="K2150" s="75"/>
      <c r="L2150" s="75"/>
      <c r="M2150" s="75"/>
      <c r="N2150" s="75"/>
      <c r="O2150" s="75"/>
      <c r="P2150" s="75"/>
      <c r="Q2150" s="75"/>
      <c r="R2150" s="75"/>
      <c r="S2150" s="75"/>
      <c r="T2150" s="75"/>
      <c r="U2150" s="75"/>
    </row>
    <row r="2151" spans="1:21">
      <c r="A2151" s="75"/>
      <c r="B2151" s="81" t="str">
        <f t="shared" si="16"/>
        <v>월</v>
      </c>
      <c r="C2151" s="81" t="str">
        <f t="shared" si="17"/>
        <v>26년 6월 3주차</v>
      </c>
      <c r="D2151" s="82">
        <v>46192</v>
      </c>
      <c r="E2151" s="76" t="s">
        <v>58</v>
      </c>
      <c r="F2151" s="83" t="s">
        <v>2</v>
      </c>
      <c r="G2151" s="75" t="s">
        <v>111</v>
      </c>
      <c r="H2151" s="76">
        <v>2</v>
      </c>
      <c r="I2151" s="84">
        <v>0</v>
      </c>
      <c r="J2151" s="85">
        <v>0</v>
      </c>
      <c r="K2151" s="75"/>
      <c r="L2151" s="75"/>
      <c r="M2151" s="75"/>
      <c r="N2151" s="75"/>
      <c r="O2151" s="75"/>
      <c r="P2151" s="75"/>
      <c r="Q2151" s="75"/>
      <c r="R2151" s="75"/>
      <c r="S2151" s="75"/>
      <c r="T2151" s="75"/>
      <c r="U2151" s="75"/>
    </row>
    <row r="2152" spans="1:21">
      <c r="A2152" s="75"/>
      <c r="B2152" s="81" t="str">
        <f t="shared" si="16"/>
        <v>월</v>
      </c>
      <c r="C2152" s="81" t="str">
        <f t="shared" si="17"/>
        <v>26년 6월 3주차</v>
      </c>
      <c r="D2152" s="82">
        <v>46192</v>
      </c>
      <c r="E2152" s="76" t="s">
        <v>58</v>
      </c>
      <c r="F2152" s="83" t="s">
        <v>2</v>
      </c>
      <c r="G2152" s="75" t="s">
        <v>211</v>
      </c>
      <c r="H2152" s="76">
        <v>7</v>
      </c>
      <c r="I2152" s="84">
        <v>1</v>
      </c>
      <c r="J2152" s="85">
        <v>39000</v>
      </c>
      <c r="K2152" s="75"/>
      <c r="L2152" s="75"/>
      <c r="M2152" s="75"/>
      <c r="N2152" s="75"/>
      <c r="O2152" s="75"/>
      <c r="P2152" s="75"/>
      <c r="Q2152" s="75"/>
      <c r="R2152" s="75"/>
      <c r="S2152" s="75"/>
      <c r="T2152" s="75"/>
      <c r="U2152" s="75"/>
    </row>
    <row r="2153" spans="1:21">
      <c r="A2153" s="75"/>
      <c r="B2153" s="81" t="str">
        <f t="shared" si="16"/>
        <v>월</v>
      </c>
      <c r="C2153" s="81" t="str">
        <f t="shared" si="17"/>
        <v>26년 6월 3주차</v>
      </c>
      <c r="D2153" s="82">
        <v>46192</v>
      </c>
      <c r="E2153" s="76" t="s">
        <v>58</v>
      </c>
      <c r="F2153" s="83" t="s">
        <v>2</v>
      </c>
      <c r="G2153" s="75" t="s">
        <v>167</v>
      </c>
      <c r="H2153" s="76">
        <v>3</v>
      </c>
      <c r="I2153" s="84">
        <v>0</v>
      </c>
      <c r="J2153" s="85">
        <v>0</v>
      </c>
      <c r="K2153" s="75"/>
      <c r="L2153" s="75"/>
      <c r="M2153" s="75"/>
      <c r="N2153" s="75"/>
      <c r="O2153" s="75"/>
      <c r="P2153" s="75"/>
      <c r="Q2153" s="75"/>
      <c r="R2153" s="75"/>
      <c r="S2153" s="75"/>
      <c r="T2153" s="75"/>
      <c r="U2153" s="75"/>
    </row>
    <row r="2154" spans="1:21">
      <c r="A2154" s="75"/>
      <c r="B2154" s="81" t="str">
        <f t="shared" si="16"/>
        <v>월</v>
      </c>
      <c r="C2154" s="81" t="str">
        <f t="shared" si="17"/>
        <v>26년 6월 3주차</v>
      </c>
      <c r="D2154" s="82">
        <v>46192</v>
      </c>
      <c r="E2154" s="76" t="s">
        <v>58</v>
      </c>
      <c r="F2154" s="83" t="s">
        <v>2</v>
      </c>
      <c r="G2154" s="75" t="s">
        <v>115</v>
      </c>
      <c r="H2154" s="76">
        <v>2</v>
      </c>
      <c r="I2154" s="84">
        <v>0</v>
      </c>
      <c r="J2154" s="85">
        <v>0</v>
      </c>
      <c r="K2154" s="75"/>
      <c r="L2154" s="75"/>
      <c r="M2154" s="75"/>
      <c r="N2154" s="75"/>
      <c r="O2154" s="75"/>
      <c r="P2154" s="75"/>
      <c r="Q2154" s="75"/>
      <c r="R2154" s="75"/>
      <c r="S2154" s="75"/>
      <c r="T2154" s="75"/>
      <c r="U2154" s="75"/>
    </row>
    <row r="2155" spans="1:21">
      <c r="A2155" s="75"/>
      <c r="B2155" s="81" t="str">
        <f t="shared" si="16"/>
        <v>월</v>
      </c>
      <c r="C2155" s="81" t="str">
        <f t="shared" si="17"/>
        <v>26년 6월 3주차</v>
      </c>
      <c r="D2155" s="82">
        <v>46192</v>
      </c>
      <c r="E2155" s="76" t="s">
        <v>58</v>
      </c>
      <c r="F2155" s="83" t="s">
        <v>2</v>
      </c>
      <c r="G2155" s="75" t="s">
        <v>219</v>
      </c>
      <c r="H2155" s="76">
        <v>5</v>
      </c>
      <c r="I2155" s="84">
        <v>0</v>
      </c>
      <c r="J2155" s="85">
        <v>0</v>
      </c>
      <c r="K2155" s="75"/>
      <c r="L2155" s="75"/>
      <c r="M2155" s="75"/>
      <c r="N2155" s="75"/>
      <c r="O2155" s="75"/>
      <c r="P2155" s="75"/>
      <c r="Q2155" s="75"/>
      <c r="R2155" s="75"/>
      <c r="S2155" s="75"/>
      <c r="T2155" s="75"/>
      <c r="U2155" s="75"/>
    </row>
    <row r="2156" spans="1:21">
      <c r="A2156" s="75"/>
      <c r="B2156" s="81" t="str">
        <f t="shared" si="16"/>
        <v>월</v>
      </c>
      <c r="C2156" s="81" t="str">
        <f t="shared" si="17"/>
        <v>26년 6월 3주차</v>
      </c>
      <c r="D2156" s="82">
        <v>46192</v>
      </c>
      <c r="E2156" s="76" t="s">
        <v>58</v>
      </c>
      <c r="F2156" s="83" t="s">
        <v>2</v>
      </c>
      <c r="G2156" s="75" t="s">
        <v>203</v>
      </c>
      <c r="H2156" s="76">
        <v>5</v>
      </c>
      <c r="I2156" s="84">
        <v>0</v>
      </c>
      <c r="J2156" s="85">
        <v>0</v>
      </c>
      <c r="K2156" s="75"/>
      <c r="L2156" s="75"/>
      <c r="M2156" s="75"/>
      <c r="N2156" s="75"/>
      <c r="O2156" s="75"/>
      <c r="P2156" s="75"/>
      <c r="Q2156" s="75"/>
      <c r="R2156" s="75"/>
      <c r="S2156" s="75"/>
      <c r="T2156" s="75"/>
      <c r="U2156" s="75"/>
    </row>
    <row r="2157" spans="1:21">
      <c r="A2157" s="75"/>
      <c r="B2157" s="81" t="str">
        <f t="shared" si="16"/>
        <v>월</v>
      </c>
      <c r="C2157" s="81" t="str">
        <f t="shared" si="17"/>
        <v>26년 6월 3주차</v>
      </c>
      <c r="D2157" s="82">
        <v>46192</v>
      </c>
      <c r="E2157" s="76" t="s">
        <v>58</v>
      </c>
      <c r="F2157" s="83" t="s">
        <v>2</v>
      </c>
      <c r="G2157" s="75" t="s">
        <v>90</v>
      </c>
      <c r="H2157" s="76">
        <v>9</v>
      </c>
      <c r="I2157" s="84">
        <v>0</v>
      </c>
      <c r="J2157" s="85">
        <v>0</v>
      </c>
      <c r="K2157" s="75"/>
      <c r="L2157" s="75"/>
      <c r="M2157" s="75"/>
      <c r="N2157" s="75"/>
      <c r="O2157" s="75"/>
      <c r="P2157" s="75"/>
      <c r="Q2157" s="75"/>
      <c r="R2157" s="75"/>
      <c r="S2157" s="75"/>
      <c r="T2157" s="75"/>
      <c r="U2157" s="75"/>
    </row>
    <row r="2158" spans="1:21">
      <c r="A2158" s="75"/>
      <c r="B2158" s="81" t="str">
        <f t="shared" si="16"/>
        <v>월</v>
      </c>
      <c r="C2158" s="81" t="str">
        <f t="shared" si="17"/>
        <v>26년 6월 3주차</v>
      </c>
      <c r="D2158" s="82">
        <v>46192</v>
      </c>
      <c r="E2158" s="76" t="s">
        <v>58</v>
      </c>
      <c r="F2158" s="83" t="s">
        <v>2</v>
      </c>
      <c r="G2158" s="75" t="s">
        <v>177</v>
      </c>
      <c r="H2158" s="76">
        <v>2</v>
      </c>
      <c r="I2158" s="84">
        <v>0</v>
      </c>
      <c r="J2158" s="85">
        <v>0</v>
      </c>
      <c r="K2158" s="75"/>
      <c r="L2158" s="75"/>
      <c r="M2158" s="75"/>
      <c r="N2158" s="75"/>
      <c r="O2158" s="75"/>
      <c r="P2158" s="75"/>
      <c r="Q2158" s="75"/>
      <c r="R2158" s="75"/>
      <c r="S2158" s="75"/>
      <c r="T2158" s="75"/>
      <c r="U2158" s="75"/>
    </row>
    <row r="2159" spans="1:21">
      <c r="A2159" s="75"/>
      <c r="B2159" s="81" t="str">
        <f t="shared" si="16"/>
        <v>월</v>
      </c>
      <c r="C2159" s="81" t="str">
        <f t="shared" si="17"/>
        <v>26년 6월 3주차</v>
      </c>
      <c r="D2159" s="82">
        <v>46192</v>
      </c>
      <c r="E2159" s="76" t="s">
        <v>58</v>
      </c>
      <c r="F2159" s="83" t="s">
        <v>2</v>
      </c>
      <c r="G2159" s="75" t="s">
        <v>91</v>
      </c>
      <c r="H2159" s="76">
        <v>6</v>
      </c>
      <c r="I2159" s="84">
        <v>0</v>
      </c>
      <c r="J2159" s="85">
        <v>0</v>
      </c>
      <c r="K2159" s="75"/>
      <c r="L2159" s="75"/>
      <c r="M2159" s="75"/>
      <c r="N2159" s="75"/>
      <c r="O2159" s="75"/>
      <c r="P2159" s="75"/>
      <c r="Q2159" s="75"/>
      <c r="R2159" s="75"/>
      <c r="S2159" s="75"/>
      <c r="T2159" s="75"/>
      <c r="U2159" s="75"/>
    </row>
    <row r="2160" spans="1:21">
      <c r="A2160" s="75"/>
      <c r="B2160" s="81" t="str">
        <f t="shared" si="16"/>
        <v>월</v>
      </c>
      <c r="C2160" s="81" t="str">
        <f t="shared" si="17"/>
        <v>26년 6월 3주차</v>
      </c>
      <c r="D2160" s="82">
        <v>46192</v>
      </c>
      <c r="E2160" s="76" t="s">
        <v>58</v>
      </c>
      <c r="F2160" s="83" t="s">
        <v>2</v>
      </c>
      <c r="G2160" s="75" t="s">
        <v>108</v>
      </c>
      <c r="H2160" s="76">
        <v>4</v>
      </c>
      <c r="I2160" s="84">
        <v>0</v>
      </c>
      <c r="J2160" s="85">
        <v>0</v>
      </c>
      <c r="K2160" s="75"/>
      <c r="L2160" s="75"/>
      <c r="M2160" s="75"/>
      <c r="N2160" s="75"/>
      <c r="O2160" s="75"/>
      <c r="P2160" s="75"/>
      <c r="Q2160" s="75"/>
      <c r="R2160" s="75"/>
      <c r="S2160" s="75"/>
      <c r="T2160" s="75"/>
      <c r="U2160" s="75"/>
    </row>
    <row r="2161" spans="1:21">
      <c r="A2161" s="75"/>
      <c r="B2161" s="81" t="str">
        <f t="shared" si="16"/>
        <v>월</v>
      </c>
      <c r="C2161" s="81" t="str">
        <f t="shared" si="17"/>
        <v>26년 6월 3주차</v>
      </c>
      <c r="D2161" s="82">
        <v>46192</v>
      </c>
      <c r="E2161" s="76" t="s">
        <v>58</v>
      </c>
      <c r="F2161" s="83" t="s">
        <v>2</v>
      </c>
      <c r="G2161" s="75" t="s">
        <v>123</v>
      </c>
      <c r="H2161" s="76">
        <v>1</v>
      </c>
      <c r="I2161" s="84">
        <v>0</v>
      </c>
      <c r="J2161" s="85">
        <v>0</v>
      </c>
      <c r="K2161" s="75"/>
      <c r="L2161" s="75"/>
      <c r="M2161" s="75"/>
      <c r="N2161" s="75"/>
      <c r="O2161" s="75"/>
      <c r="P2161" s="75"/>
      <c r="Q2161" s="75"/>
      <c r="R2161" s="75"/>
      <c r="S2161" s="75"/>
      <c r="T2161" s="75"/>
      <c r="U2161" s="75"/>
    </row>
    <row r="2162" spans="1:21">
      <c r="A2162" s="75"/>
      <c r="B2162" s="81" t="str">
        <f t="shared" si="16"/>
        <v>월</v>
      </c>
      <c r="C2162" s="81" t="str">
        <f t="shared" si="17"/>
        <v>26년 6월 3주차</v>
      </c>
      <c r="D2162" s="82">
        <v>46192</v>
      </c>
      <c r="E2162" s="76" t="s">
        <v>58</v>
      </c>
      <c r="F2162" s="83" t="s">
        <v>2</v>
      </c>
      <c r="G2162" s="75" t="s">
        <v>99</v>
      </c>
      <c r="H2162" s="76">
        <v>2</v>
      </c>
      <c r="I2162" s="84">
        <v>0</v>
      </c>
      <c r="J2162" s="85">
        <v>0</v>
      </c>
      <c r="K2162" s="75"/>
      <c r="L2162" s="75"/>
      <c r="M2162" s="75"/>
      <c r="N2162" s="75"/>
      <c r="O2162" s="75"/>
      <c r="P2162" s="75"/>
      <c r="Q2162" s="75"/>
      <c r="R2162" s="75"/>
      <c r="S2162" s="75"/>
      <c r="T2162" s="75"/>
      <c r="U2162" s="75"/>
    </row>
    <row r="2163" spans="1:21">
      <c r="A2163" s="75"/>
      <c r="B2163" s="81" t="str">
        <f t="shared" si="16"/>
        <v>월</v>
      </c>
      <c r="C2163" s="81" t="str">
        <f t="shared" si="17"/>
        <v>26년 6월 3주차</v>
      </c>
      <c r="D2163" s="82">
        <v>46192</v>
      </c>
      <c r="E2163" s="76" t="s">
        <v>58</v>
      </c>
      <c r="F2163" s="83" t="s">
        <v>2</v>
      </c>
      <c r="G2163" s="75" t="s">
        <v>144</v>
      </c>
      <c r="H2163" s="76">
        <v>2</v>
      </c>
      <c r="I2163" s="84">
        <v>0</v>
      </c>
      <c r="J2163" s="85">
        <v>0</v>
      </c>
      <c r="K2163" s="75"/>
      <c r="L2163" s="75"/>
      <c r="M2163" s="75"/>
      <c r="N2163" s="75"/>
      <c r="O2163" s="75"/>
      <c r="P2163" s="75"/>
      <c r="Q2163" s="75"/>
      <c r="R2163" s="75"/>
      <c r="S2163" s="75"/>
      <c r="T2163" s="75"/>
      <c r="U2163" s="75"/>
    </row>
    <row r="2164" spans="1:21">
      <c r="A2164" s="75"/>
      <c r="B2164" s="81" t="str">
        <f t="shared" si="16"/>
        <v>월</v>
      </c>
      <c r="C2164" s="81" t="str">
        <f t="shared" si="17"/>
        <v>26년 6월 3주차</v>
      </c>
      <c r="D2164" s="82">
        <v>46192</v>
      </c>
      <c r="E2164" s="76" t="s">
        <v>58</v>
      </c>
      <c r="F2164" s="83" t="s">
        <v>2</v>
      </c>
      <c r="G2164" s="75" t="s">
        <v>142</v>
      </c>
      <c r="H2164" s="76">
        <v>2</v>
      </c>
      <c r="I2164" s="84">
        <v>0</v>
      </c>
      <c r="J2164" s="85">
        <v>0</v>
      </c>
      <c r="K2164" s="75"/>
      <c r="L2164" s="75"/>
      <c r="M2164" s="75"/>
      <c r="N2164" s="75"/>
      <c r="O2164" s="75"/>
      <c r="P2164" s="75"/>
      <c r="Q2164" s="75"/>
      <c r="R2164" s="75"/>
      <c r="S2164" s="75"/>
      <c r="T2164" s="75"/>
      <c r="U2164" s="75"/>
    </row>
    <row r="2165" spans="1:21">
      <c r="A2165" s="75"/>
      <c r="B2165" s="81" t="str">
        <f t="shared" si="16"/>
        <v>월</v>
      </c>
      <c r="C2165" s="81" t="str">
        <f t="shared" si="17"/>
        <v>26년 6월 3주차</v>
      </c>
      <c r="D2165" s="82">
        <v>46192</v>
      </c>
      <c r="E2165" s="76" t="s">
        <v>58</v>
      </c>
      <c r="F2165" s="83" t="s">
        <v>2</v>
      </c>
      <c r="G2165" s="75" t="s">
        <v>114</v>
      </c>
      <c r="H2165" s="76">
        <v>1</v>
      </c>
      <c r="I2165" s="84">
        <v>0</v>
      </c>
      <c r="J2165" s="85">
        <v>0</v>
      </c>
      <c r="K2165" s="75"/>
      <c r="L2165" s="75"/>
      <c r="M2165" s="75"/>
      <c r="N2165" s="75"/>
      <c r="O2165" s="75"/>
      <c r="P2165" s="75"/>
      <c r="Q2165" s="75"/>
      <c r="R2165" s="75"/>
      <c r="S2165" s="75"/>
      <c r="T2165" s="75"/>
      <c r="U2165" s="75"/>
    </row>
    <row r="2166" spans="1:21">
      <c r="A2166" s="75"/>
      <c r="B2166" s="81" t="str">
        <f t="shared" si="16"/>
        <v>월</v>
      </c>
      <c r="C2166" s="81" t="str">
        <f t="shared" si="17"/>
        <v>26년 6월 3주차</v>
      </c>
      <c r="D2166" s="82">
        <v>46192</v>
      </c>
      <c r="E2166" s="76" t="s">
        <v>58</v>
      </c>
      <c r="F2166" s="83" t="s">
        <v>2</v>
      </c>
      <c r="G2166" s="75" t="s">
        <v>109</v>
      </c>
      <c r="H2166" s="76">
        <v>4</v>
      </c>
      <c r="I2166" s="84">
        <v>0</v>
      </c>
      <c r="J2166" s="85">
        <v>0</v>
      </c>
      <c r="K2166" s="75"/>
      <c r="L2166" s="75"/>
      <c r="M2166" s="75"/>
      <c r="N2166" s="75"/>
      <c r="O2166" s="75"/>
      <c r="P2166" s="75"/>
      <c r="Q2166" s="75"/>
      <c r="R2166" s="75"/>
      <c r="S2166" s="75"/>
      <c r="T2166" s="75"/>
      <c r="U2166" s="75"/>
    </row>
    <row r="2167" spans="1:21">
      <c r="A2167" s="75"/>
      <c r="B2167" s="81" t="str">
        <f t="shared" si="16"/>
        <v>월</v>
      </c>
      <c r="C2167" s="81" t="str">
        <f t="shared" si="17"/>
        <v>26년 6월 3주차</v>
      </c>
      <c r="D2167" s="82">
        <v>46192</v>
      </c>
      <c r="E2167" s="76" t="s">
        <v>58</v>
      </c>
      <c r="F2167" s="83" t="s">
        <v>2</v>
      </c>
      <c r="G2167" s="75" t="s">
        <v>221</v>
      </c>
      <c r="H2167" s="76">
        <v>8</v>
      </c>
      <c r="I2167" s="84">
        <v>0</v>
      </c>
      <c r="J2167" s="85">
        <v>0</v>
      </c>
      <c r="K2167" s="75"/>
      <c r="L2167" s="75"/>
      <c r="M2167" s="75"/>
      <c r="N2167" s="75"/>
      <c r="O2167" s="75"/>
      <c r="P2167" s="75"/>
      <c r="Q2167" s="75"/>
      <c r="R2167" s="75"/>
      <c r="S2167" s="75"/>
      <c r="T2167" s="75"/>
      <c r="U2167" s="75"/>
    </row>
    <row r="2168" spans="1:21">
      <c r="A2168" s="75"/>
      <c r="B2168" s="81" t="str">
        <f t="shared" si="16"/>
        <v>월</v>
      </c>
      <c r="C2168" s="81" t="str">
        <f t="shared" si="17"/>
        <v>26년 6월 3주차</v>
      </c>
      <c r="D2168" s="82">
        <v>46192</v>
      </c>
      <c r="E2168" s="76" t="s">
        <v>58</v>
      </c>
      <c r="F2168" s="83" t="s">
        <v>2</v>
      </c>
      <c r="G2168" s="75" t="s">
        <v>145</v>
      </c>
      <c r="H2168" s="76">
        <v>1</v>
      </c>
      <c r="I2168" s="84">
        <v>0</v>
      </c>
      <c r="J2168" s="85">
        <v>0</v>
      </c>
      <c r="K2168" s="75"/>
      <c r="L2168" s="75"/>
      <c r="M2168" s="75"/>
      <c r="N2168" s="75"/>
      <c r="O2168" s="75"/>
      <c r="P2168" s="75"/>
      <c r="Q2168" s="75"/>
      <c r="R2168" s="75"/>
      <c r="S2168" s="75"/>
      <c r="T2168" s="75"/>
      <c r="U2168" s="75"/>
    </row>
    <row r="2169" spans="1:21">
      <c r="A2169" s="75"/>
      <c r="B2169" s="81" t="str">
        <f t="shared" si="16"/>
        <v>월</v>
      </c>
      <c r="C2169" s="81" t="str">
        <f t="shared" si="17"/>
        <v>26년 6월 3주차</v>
      </c>
      <c r="D2169" s="82">
        <v>46192</v>
      </c>
      <c r="E2169" s="76" t="s">
        <v>58</v>
      </c>
      <c r="F2169" s="83" t="s">
        <v>2</v>
      </c>
      <c r="G2169" s="75" t="s">
        <v>107</v>
      </c>
      <c r="H2169" s="76">
        <v>4</v>
      </c>
      <c r="I2169" s="84">
        <v>0</v>
      </c>
      <c r="J2169" s="85">
        <v>0</v>
      </c>
      <c r="K2169" s="75"/>
      <c r="L2169" s="75"/>
      <c r="M2169" s="75"/>
      <c r="N2169" s="75"/>
      <c r="O2169" s="75"/>
      <c r="P2169" s="75"/>
      <c r="Q2169" s="75"/>
      <c r="R2169" s="75"/>
      <c r="S2169" s="75"/>
      <c r="T2169" s="75"/>
      <c r="U2169" s="75"/>
    </row>
    <row r="2170" spans="1:21">
      <c r="A2170" s="75"/>
      <c r="B2170" s="81" t="str">
        <f t="shared" si="16"/>
        <v>월</v>
      </c>
      <c r="C2170" s="81" t="str">
        <f t="shared" si="17"/>
        <v>26년 6월 3주차</v>
      </c>
      <c r="D2170" s="82">
        <v>46192</v>
      </c>
      <c r="E2170" s="76" t="s">
        <v>58</v>
      </c>
      <c r="F2170" s="83" t="s">
        <v>2</v>
      </c>
      <c r="G2170" s="75" t="s">
        <v>277</v>
      </c>
      <c r="H2170" s="76">
        <v>1</v>
      </c>
      <c r="I2170" s="84">
        <v>1</v>
      </c>
      <c r="J2170" s="85">
        <v>44250</v>
      </c>
      <c r="K2170" s="75"/>
      <c r="L2170" s="75"/>
      <c r="M2170" s="75"/>
      <c r="N2170" s="75"/>
      <c r="O2170" s="75"/>
      <c r="P2170" s="75"/>
      <c r="Q2170" s="75"/>
      <c r="R2170" s="75"/>
      <c r="S2170" s="75"/>
      <c r="T2170" s="75"/>
      <c r="U2170" s="75"/>
    </row>
    <row r="2171" spans="1:21">
      <c r="A2171" s="75"/>
      <c r="B2171" s="81" t="str">
        <f t="shared" si="16"/>
        <v>월</v>
      </c>
      <c r="C2171" s="81" t="str">
        <f t="shared" si="17"/>
        <v>26년 6월 3주차</v>
      </c>
      <c r="D2171" s="82">
        <v>46192</v>
      </c>
      <c r="E2171" s="76" t="s">
        <v>58</v>
      </c>
      <c r="F2171" s="83" t="s">
        <v>2</v>
      </c>
      <c r="G2171" s="75" t="s">
        <v>101</v>
      </c>
      <c r="H2171" s="76">
        <v>1</v>
      </c>
      <c r="I2171" s="84">
        <v>1</v>
      </c>
      <c r="J2171" s="85">
        <v>116100</v>
      </c>
      <c r="K2171" s="75"/>
      <c r="L2171" s="75"/>
      <c r="M2171" s="75"/>
      <c r="N2171" s="75"/>
      <c r="O2171" s="75"/>
      <c r="P2171" s="75"/>
      <c r="Q2171" s="75"/>
      <c r="R2171" s="75"/>
      <c r="S2171" s="75"/>
      <c r="T2171" s="75"/>
      <c r="U2171" s="75"/>
    </row>
    <row r="2172" spans="1:21">
      <c r="A2172" s="75"/>
      <c r="B2172" s="81" t="str">
        <f t="shared" si="16"/>
        <v>월</v>
      </c>
      <c r="C2172" s="81" t="str">
        <f t="shared" si="17"/>
        <v>26년 6월 3주차</v>
      </c>
      <c r="D2172" s="82">
        <v>46192</v>
      </c>
      <c r="E2172" s="76" t="s">
        <v>58</v>
      </c>
      <c r="F2172" s="83" t="s">
        <v>2</v>
      </c>
      <c r="G2172" s="75" t="s">
        <v>268</v>
      </c>
      <c r="H2172" s="76">
        <v>5</v>
      </c>
      <c r="I2172" s="84">
        <v>0</v>
      </c>
      <c r="J2172" s="85">
        <v>0</v>
      </c>
      <c r="K2172" s="75"/>
      <c r="L2172" s="75"/>
      <c r="M2172" s="75"/>
      <c r="N2172" s="75"/>
      <c r="O2172" s="75"/>
      <c r="P2172" s="75"/>
      <c r="Q2172" s="75"/>
      <c r="R2172" s="75"/>
      <c r="S2172" s="75"/>
      <c r="T2172" s="75"/>
      <c r="U2172" s="75"/>
    </row>
    <row r="2173" spans="1:21">
      <c r="A2173" s="75"/>
      <c r="B2173" s="81" t="str">
        <f t="shared" si="16"/>
        <v>월</v>
      </c>
      <c r="C2173" s="81" t="str">
        <f t="shared" si="17"/>
        <v>26년 6월 3주차</v>
      </c>
      <c r="D2173" s="82">
        <v>46192</v>
      </c>
      <c r="E2173" s="76" t="s">
        <v>58</v>
      </c>
      <c r="F2173" s="83" t="s">
        <v>2</v>
      </c>
      <c r="G2173" s="75" t="s">
        <v>215</v>
      </c>
      <c r="H2173" s="76">
        <v>1</v>
      </c>
      <c r="I2173" s="84">
        <v>0</v>
      </c>
      <c r="J2173" s="85">
        <v>0</v>
      </c>
      <c r="K2173" s="75"/>
      <c r="L2173" s="75"/>
      <c r="M2173" s="75"/>
      <c r="N2173" s="75"/>
      <c r="O2173" s="75"/>
      <c r="P2173" s="75"/>
      <c r="Q2173" s="75"/>
      <c r="R2173" s="75"/>
      <c r="S2173" s="75"/>
      <c r="T2173" s="75"/>
      <c r="U2173" s="75"/>
    </row>
    <row r="2174" spans="1:21">
      <c r="A2174" s="75"/>
      <c r="B2174" s="81" t="str">
        <f t="shared" si="16"/>
        <v>월</v>
      </c>
      <c r="C2174" s="81" t="str">
        <f t="shared" si="17"/>
        <v>26년 6월 3주차</v>
      </c>
      <c r="D2174" s="82">
        <v>46192</v>
      </c>
      <c r="E2174" s="76" t="s">
        <v>58</v>
      </c>
      <c r="F2174" s="83" t="s">
        <v>2</v>
      </c>
      <c r="G2174" s="75" t="s">
        <v>100</v>
      </c>
      <c r="H2174" s="76">
        <v>5</v>
      </c>
      <c r="I2174" s="84">
        <v>0</v>
      </c>
      <c r="J2174" s="85">
        <v>0</v>
      </c>
      <c r="K2174" s="75"/>
      <c r="L2174" s="75"/>
      <c r="M2174" s="75"/>
      <c r="N2174" s="75"/>
      <c r="O2174" s="75"/>
      <c r="P2174" s="75"/>
      <c r="Q2174" s="75"/>
      <c r="R2174" s="75"/>
      <c r="S2174" s="75"/>
      <c r="T2174" s="75"/>
      <c r="U2174" s="75"/>
    </row>
    <row r="2175" spans="1:21">
      <c r="A2175" s="75"/>
      <c r="B2175" s="81" t="str">
        <f t="shared" si="16"/>
        <v>월</v>
      </c>
      <c r="C2175" s="81" t="str">
        <f t="shared" si="17"/>
        <v>26년 6월 3주차</v>
      </c>
      <c r="D2175" s="82">
        <v>46192</v>
      </c>
      <c r="E2175" s="76" t="s">
        <v>58</v>
      </c>
      <c r="F2175" s="83" t="s">
        <v>2</v>
      </c>
      <c r="G2175" s="75" t="s">
        <v>95</v>
      </c>
      <c r="H2175" s="76">
        <v>1</v>
      </c>
      <c r="I2175" s="84">
        <v>0</v>
      </c>
      <c r="J2175" s="85">
        <v>0</v>
      </c>
      <c r="K2175" s="75"/>
      <c r="L2175" s="75"/>
      <c r="M2175" s="75"/>
      <c r="N2175" s="75"/>
      <c r="O2175" s="75"/>
      <c r="P2175" s="75"/>
      <c r="Q2175" s="75"/>
      <c r="R2175" s="75"/>
      <c r="S2175" s="75"/>
      <c r="T2175" s="75"/>
      <c r="U2175" s="75"/>
    </row>
    <row r="2176" spans="1:21">
      <c r="A2176" s="75"/>
      <c r="B2176" s="81" t="str">
        <f t="shared" si="16"/>
        <v>월</v>
      </c>
      <c r="C2176" s="81" t="str">
        <f t="shared" si="17"/>
        <v>26년 6월 3주차</v>
      </c>
      <c r="D2176" s="82">
        <v>46192</v>
      </c>
      <c r="E2176" s="76" t="s">
        <v>58</v>
      </c>
      <c r="F2176" s="83" t="s">
        <v>2</v>
      </c>
      <c r="G2176" s="75" t="s">
        <v>248</v>
      </c>
      <c r="H2176" s="76">
        <v>1</v>
      </c>
      <c r="I2176" s="84">
        <v>0</v>
      </c>
      <c r="J2176" s="85">
        <v>0</v>
      </c>
      <c r="K2176" s="75"/>
      <c r="L2176" s="75"/>
      <c r="M2176" s="75"/>
      <c r="N2176" s="75"/>
      <c r="O2176" s="75"/>
      <c r="P2176" s="75"/>
      <c r="Q2176" s="75"/>
      <c r="R2176" s="75"/>
      <c r="S2176" s="75"/>
      <c r="T2176" s="75"/>
      <c r="U2176" s="75"/>
    </row>
    <row r="2177" spans="1:21">
      <c r="A2177" s="75"/>
      <c r="B2177" s="81" t="str">
        <f t="shared" si="16"/>
        <v>월</v>
      </c>
      <c r="C2177" s="81" t="str">
        <f t="shared" si="17"/>
        <v>26년 6월 3주차</v>
      </c>
      <c r="D2177" s="82">
        <v>46192</v>
      </c>
      <c r="E2177" s="76" t="s">
        <v>58</v>
      </c>
      <c r="F2177" s="83" t="s">
        <v>2</v>
      </c>
      <c r="G2177" s="75" t="s">
        <v>254</v>
      </c>
      <c r="H2177" s="76">
        <v>1</v>
      </c>
      <c r="I2177" s="84">
        <v>0</v>
      </c>
      <c r="J2177" s="85">
        <v>0</v>
      </c>
      <c r="K2177" s="75"/>
      <c r="L2177" s="75"/>
      <c r="M2177" s="75"/>
      <c r="N2177" s="75"/>
      <c r="O2177" s="75"/>
      <c r="P2177" s="75"/>
      <c r="Q2177" s="75"/>
      <c r="R2177" s="75"/>
      <c r="S2177" s="75"/>
      <c r="T2177" s="75"/>
      <c r="U2177" s="75"/>
    </row>
    <row r="2178" spans="1:21">
      <c r="A2178" s="75"/>
      <c r="B2178" s="81" t="str">
        <f t="shared" si="16"/>
        <v>월</v>
      </c>
      <c r="C2178" s="81" t="str">
        <f t="shared" si="17"/>
        <v>26년 6월 3주차</v>
      </c>
      <c r="D2178" s="82">
        <v>46192</v>
      </c>
      <c r="E2178" s="76" t="s">
        <v>58</v>
      </c>
      <c r="F2178" s="83" t="s">
        <v>2</v>
      </c>
      <c r="G2178" s="75" t="s">
        <v>98</v>
      </c>
      <c r="H2178" s="76">
        <v>2</v>
      </c>
      <c r="I2178" s="84">
        <v>0</v>
      </c>
      <c r="J2178" s="85">
        <v>0</v>
      </c>
      <c r="K2178" s="75"/>
      <c r="L2178" s="75"/>
      <c r="M2178" s="75"/>
      <c r="N2178" s="75"/>
      <c r="O2178" s="75"/>
      <c r="P2178" s="75"/>
      <c r="Q2178" s="75"/>
      <c r="R2178" s="75"/>
      <c r="S2178" s="75"/>
      <c r="T2178" s="75"/>
      <c r="U2178" s="75"/>
    </row>
    <row r="2179" spans="1:21">
      <c r="A2179" s="75"/>
      <c r="B2179" s="81" t="str">
        <f t="shared" si="16"/>
        <v>월</v>
      </c>
      <c r="C2179" s="81" t="str">
        <f t="shared" si="17"/>
        <v>26년 6월 3주차</v>
      </c>
      <c r="D2179" s="82">
        <v>46193</v>
      </c>
      <c r="E2179" s="76" t="s">
        <v>58</v>
      </c>
      <c r="F2179" s="83" t="s">
        <v>2</v>
      </c>
      <c r="G2179" s="75" t="s">
        <v>203</v>
      </c>
      <c r="H2179" s="76">
        <v>3</v>
      </c>
      <c r="I2179" s="84">
        <v>2</v>
      </c>
      <c r="J2179" s="85">
        <v>78000</v>
      </c>
      <c r="K2179" s="75"/>
      <c r="L2179" s="75"/>
      <c r="M2179" s="75"/>
      <c r="N2179" s="75"/>
      <c r="O2179" s="75"/>
      <c r="P2179" s="75"/>
      <c r="Q2179" s="75"/>
      <c r="R2179" s="75"/>
      <c r="S2179" s="75"/>
      <c r="T2179" s="75"/>
      <c r="U2179" s="75"/>
    </row>
    <row r="2180" spans="1:21">
      <c r="A2180" s="75"/>
      <c r="B2180" s="81" t="str">
        <f t="shared" si="16"/>
        <v>월</v>
      </c>
      <c r="C2180" s="81" t="str">
        <f t="shared" si="17"/>
        <v>26년 6월 3주차</v>
      </c>
      <c r="D2180" s="82">
        <v>46193</v>
      </c>
      <c r="E2180" s="76" t="s">
        <v>58</v>
      </c>
      <c r="F2180" s="83" t="s">
        <v>2</v>
      </c>
      <c r="G2180" s="75" t="s">
        <v>248</v>
      </c>
      <c r="H2180" s="76">
        <v>9</v>
      </c>
      <c r="I2180" s="84">
        <v>2</v>
      </c>
      <c r="J2180" s="85">
        <v>88200</v>
      </c>
      <c r="K2180" s="75"/>
      <c r="L2180" s="75"/>
      <c r="M2180" s="75"/>
      <c r="N2180" s="75"/>
      <c r="O2180" s="75"/>
      <c r="P2180" s="75"/>
      <c r="Q2180" s="75"/>
      <c r="R2180" s="75"/>
      <c r="S2180" s="75"/>
      <c r="T2180" s="75"/>
      <c r="U2180" s="75"/>
    </row>
    <row r="2181" spans="1:21">
      <c r="A2181" s="75"/>
      <c r="B2181" s="81" t="str">
        <f t="shared" si="16"/>
        <v>월</v>
      </c>
      <c r="C2181" s="81" t="str">
        <f t="shared" si="17"/>
        <v>26년 6월 3주차</v>
      </c>
      <c r="D2181" s="82">
        <v>46193</v>
      </c>
      <c r="E2181" s="76" t="s">
        <v>58</v>
      </c>
      <c r="F2181" s="83" t="s">
        <v>2</v>
      </c>
      <c r="G2181" s="75" t="s">
        <v>96</v>
      </c>
      <c r="H2181" s="76">
        <v>0</v>
      </c>
      <c r="I2181" s="84">
        <v>3</v>
      </c>
      <c r="J2181" s="85">
        <v>259200</v>
      </c>
      <c r="K2181" s="75"/>
      <c r="L2181" s="75"/>
      <c r="M2181" s="75"/>
      <c r="N2181" s="75"/>
      <c r="O2181" s="75"/>
      <c r="P2181" s="75"/>
      <c r="Q2181" s="75"/>
      <c r="R2181" s="75"/>
      <c r="S2181" s="75"/>
      <c r="T2181" s="75"/>
      <c r="U2181" s="75"/>
    </row>
    <row r="2182" spans="1:21">
      <c r="A2182" s="75"/>
      <c r="B2182" s="81" t="str">
        <f t="shared" si="16"/>
        <v>월</v>
      </c>
      <c r="C2182" s="81" t="str">
        <f t="shared" si="17"/>
        <v>26년 6월 3주차</v>
      </c>
      <c r="D2182" s="82">
        <v>46193</v>
      </c>
      <c r="E2182" s="76" t="s">
        <v>58</v>
      </c>
      <c r="F2182" s="83" t="s">
        <v>2</v>
      </c>
      <c r="G2182" s="75" t="s">
        <v>90</v>
      </c>
      <c r="H2182" s="76">
        <v>1</v>
      </c>
      <c r="I2182" s="84">
        <v>2</v>
      </c>
      <c r="J2182" s="85">
        <v>196200</v>
      </c>
      <c r="K2182" s="75"/>
      <c r="L2182" s="75"/>
      <c r="M2182" s="75"/>
      <c r="N2182" s="75"/>
      <c r="O2182" s="75"/>
      <c r="P2182" s="75"/>
      <c r="Q2182" s="75"/>
      <c r="R2182" s="75"/>
      <c r="S2182" s="75"/>
      <c r="T2182" s="75"/>
      <c r="U2182" s="75"/>
    </row>
    <row r="2183" spans="1:21">
      <c r="A2183" s="75"/>
      <c r="B2183" s="81" t="str">
        <f t="shared" si="16"/>
        <v>월</v>
      </c>
      <c r="C2183" s="81" t="str">
        <f t="shared" si="17"/>
        <v>26년 6월 3주차</v>
      </c>
      <c r="D2183" s="82">
        <v>46193</v>
      </c>
      <c r="E2183" s="76" t="s">
        <v>58</v>
      </c>
      <c r="F2183" s="83" t="s">
        <v>2</v>
      </c>
      <c r="G2183" s="75" t="s">
        <v>101</v>
      </c>
      <c r="H2183" s="76">
        <v>4</v>
      </c>
      <c r="I2183" s="84">
        <v>2</v>
      </c>
      <c r="J2183" s="85">
        <v>232200</v>
      </c>
      <c r="K2183" s="75"/>
      <c r="L2183" s="75"/>
      <c r="M2183" s="75"/>
      <c r="N2183" s="75"/>
      <c r="O2183" s="75"/>
      <c r="P2183" s="75"/>
      <c r="Q2183" s="75"/>
      <c r="R2183" s="75"/>
      <c r="S2183" s="75"/>
      <c r="T2183" s="75"/>
      <c r="U2183" s="75"/>
    </row>
    <row r="2184" spans="1:21">
      <c r="A2184" s="75"/>
      <c r="B2184" s="81" t="str">
        <f t="shared" si="16"/>
        <v>월</v>
      </c>
      <c r="C2184" s="81" t="str">
        <f t="shared" si="17"/>
        <v>26년 6월 3주차</v>
      </c>
      <c r="D2184" s="82">
        <v>46193</v>
      </c>
      <c r="E2184" s="76" t="s">
        <v>58</v>
      </c>
      <c r="F2184" s="83" t="s">
        <v>2</v>
      </c>
      <c r="G2184" s="75" t="s">
        <v>211</v>
      </c>
      <c r="H2184" s="76">
        <v>12</v>
      </c>
      <c r="I2184" s="84">
        <v>2</v>
      </c>
      <c r="J2184" s="85">
        <v>78000</v>
      </c>
      <c r="K2184" s="75"/>
      <c r="L2184" s="75"/>
      <c r="M2184" s="75"/>
      <c r="N2184" s="75"/>
      <c r="O2184" s="75"/>
      <c r="P2184" s="75"/>
      <c r="Q2184" s="75"/>
      <c r="R2184" s="75"/>
      <c r="S2184" s="75"/>
      <c r="T2184" s="75"/>
      <c r="U2184" s="75"/>
    </row>
    <row r="2185" spans="1:21">
      <c r="A2185" s="75"/>
      <c r="B2185" s="81" t="str">
        <f t="shared" si="16"/>
        <v>월</v>
      </c>
      <c r="C2185" s="81" t="str">
        <f t="shared" si="17"/>
        <v>26년 6월 3주차</v>
      </c>
      <c r="D2185" s="82">
        <v>46193</v>
      </c>
      <c r="E2185" s="76" t="s">
        <v>58</v>
      </c>
      <c r="F2185" s="83" t="s">
        <v>2</v>
      </c>
      <c r="G2185" s="75" t="s">
        <v>278</v>
      </c>
      <c r="H2185" s="76">
        <v>7</v>
      </c>
      <c r="I2185" s="84">
        <v>2</v>
      </c>
      <c r="J2185" s="85">
        <v>196200</v>
      </c>
      <c r="K2185" s="75"/>
      <c r="L2185" s="75"/>
      <c r="M2185" s="75"/>
      <c r="N2185" s="75"/>
      <c r="O2185" s="75"/>
      <c r="P2185" s="75"/>
      <c r="Q2185" s="75"/>
      <c r="R2185" s="75"/>
      <c r="S2185" s="75"/>
      <c r="T2185" s="75"/>
      <c r="U2185" s="75"/>
    </row>
    <row r="2186" spans="1:21">
      <c r="A2186" s="75"/>
      <c r="B2186" s="81" t="str">
        <f t="shared" si="16"/>
        <v>월</v>
      </c>
      <c r="C2186" s="81" t="str">
        <f t="shared" si="17"/>
        <v>26년 6월 3주차</v>
      </c>
      <c r="D2186" s="82">
        <v>46193</v>
      </c>
      <c r="E2186" s="76" t="s">
        <v>58</v>
      </c>
      <c r="F2186" s="83" t="s">
        <v>2</v>
      </c>
      <c r="G2186" s="75" t="s">
        <v>153</v>
      </c>
      <c r="H2186" s="76">
        <v>5</v>
      </c>
      <c r="I2186" s="84">
        <v>3</v>
      </c>
      <c r="J2186" s="85">
        <v>159300</v>
      </c>
      <c r="K2186" s="75"/>
      <c r="L2186" s="75"/>
      <c r="M2186" s="75"/>
      <c r="N2186" s="75"/>
      <c r="O2186" s="75"/>
      <c r="P2186" s="75"/>
      <c r="Q2186" s="75"/>
      <c r="R2186" s="75"/>
      <c r="S2186" s="75"/>
      <c r="T2186" s="75"/>
      <c r="U2186" s="75"/>
    </row>
    <row r="2187" spans="1:21">
      <c r="A2187" s="75"/>
      <c r="B2187" s="81" t="str">
        <f t="shared" si="16"/>
        <v>월</v>
      </c>
      <c r="C2187" s="81" t="str">
        <f t="shared" si="17"/>
        <v>26년 6월 3주차</v>
      </c>
      <c r="D2187" s="82">
        <v>46193</v>
      </c>
      <c r="E2187" s="76" t="s">
        <v>58</v>
      </c>
      <c r="F2187" s="83" t="s">
        <v>2</v>
      </c>
      <c r="G2187" s="75" t="s">
        <v>254</v>
      </c>
      <c r="H2187" s="76">
        <v>6</v>
      </c>
      <c r="I2187" s="84">
        <v>9</v>
      </c>
      <c r="J2187" s="85">
        <v>1206900</v>
      </c>
      <c r="K2187" s="75"/>
      <c r="L2187" s="75"/>
      <c r="M2187" s="75"/>
      <c r="N2187" s="75"/>
      <c r="O2187" s="75"/>
      <c r="P2187" s="75"/>
      <c r="Q2187" s="75"/>
      <c r="R2187" s="75"/>
      <c r="S2187" s="75"/>
      <c r="T2187" s="75"/>
      <c r="U2187" s="75"/>
    </row>
    <row r="2188" spans="1:21">
      <c r="A2188" s="75"/>
      <c r="B2188" s="81" t="str">
        <f t="shared" si="16"/>
        <v>월</v>
      </c>
      <c r="C2188" s="81" t="str">
        <f t="shared" si="17"/>
        <v>26년 6월 3주차</v>
      </c>
      <c r="D2188" s="82">
        <v>46193</v>
      </c>
      <c r="E2188" s="76" t="s">
        <v>58</v>
      </c>
      <c r="F2188" s="83" t="s">
        <v>2</v>
      </c>
      <c r="G2188" s="75" t="s">
        <v>99</v>
      </c>
      <c r="H2188" s="76">
        <v>2</v>
      </c>
      <c r="I2188" s="84">
        <v>2</v>
      </c>
      <c r="J2188" s="85">
        <v>268200</v>
      </c>
      <c r="K2188" s="75"/>
      <c r="L2188" s="75"/>
      <c r="M2188" s="75"/>
      <c r="N2188" s="75"/>
      <c r="O2188" s="75"/>
      <c r="P2188" s="75"/>
      <c r="Q2188" s="75"/>
      <c r="R2188" s="75"/>
      <c r="S2188" s="75"/>
      <c r="T2188" s="75"/>
      <c r="U2188" s="75"/>
    </row>
    <row r="2189" spans="1:21">
      <c r="A2189" s="75"/>
      <c r="B2189" s="81" t="str">
        <f t="shared" si="16"/>
        <v>월</v>
      </c>
      <c r="C2189" s="81" t="str">
        <f t="shared" si="17"/>
        <v>26년 6월 3주차</v>
      </c>
      <c r="D2189" s="82">
        <v>46193</v>
      </c>
      <c r="E2189" s="76" t="s">
        <v>58</v>
      </c>
      <c r="F2189" s="83" t="s">
        <v>2</v>
      </c>
      <c r="G2189" s="75" t="s">
        <v>204</v>
      </c>
      <c r="H2189" s="76">
        <v>2</v>
      </c>
      <c r="I2189" s="84">
        <v>0</v>
      </c>
      <c r="J2189" s="85">
        <v>0</v>
      </c>
      <c r="K2189" s="75"/>
      <c r="L2189" s="75"/>
      <c r="M2189" s="75"/>
      <c r="N2189" s="75"/>
      <c r="O2189" s="75"/>
      <c r="P2189" s="75"/>
      <c r="Q2189" s="75"/>
      <c r="R2189" s="75"/>
      <c r="S2189" s="75"/>
      <c r="T2189" s="75"/>
      <c r="U2189" s="75"/>
    </row>
    <row r="2190" spans="1:21">
      <c r="A2190" s="75"/>
      <c r="B2190" s="81" t="str">
        <f t="shared" si="16"/>
        <v>월</v>
      </c>
      <c r="C2190" s="81" t="str">
        <f t="shared" si="17"/>
        <v>26년 6월 3주차</v>
      </c>
      <c r="D2190" s="82">
        <v>46193</v>
      </c>
      <c r="E2190" s="76" t="s">
        <v>58</v>
      </c>
      <c r="F2190" s="83" t="s">
        <v>2</v>
      </c>
      <c r="G2190" s="75" t="s">
        <v>173</v>
      </c>
      <c r="H2190" s="76">
        <v>12</v>
      </c>
      <c r="I2190" s="84">
        <v>1</v>
      </c>
      <c r="J2190" s="85">
        <v>98100</v>
      </c>
      <c r="K2190" s="75"/>
      <c r="L2190" s="75"/>
      <c r="M2190" s="75"/>
      <c r="N2190" s="75"/>
      <c r="O2190" s="75"/>
      <c r="P2190" s="75"/>
      <c r="Q2190" s="75"/>
      <c r="R2190" s="75"/>
      <c r="S2190" s="75"/>
      <c r="T2190" s="75"/>
      <c r="U2190" s="75"/>
    </row>
    <row r="2191" spans="1:21">
      <c r="A2191" s="75"/>
      <c r="B2191" s="81" t="str">
        <f t="shared" si="16"/>
        <v>월</v>
      </c>
      <c r="C2191" s="81" t="str">
        <f t="shared" si="17"/>
        <v>26년 6월 3주차</v>
      </c>
      <c r="D2191" s="82">
        <v>46193</v>
      </c>
      <c r="E2191" s="76" t="s">
        <v>58</v>
      </c>
      <c r="F2191" s="83" t="s">
        <v>2</v>
      </c>
      <c r="G2191" s="75" t="s">
        <v>253</v>
      </c>
      <c r="H2191" s="76">
        <v>1</v>
      </c>
      <c r="I2191" s="84">
        <v>0</v>
      </c>
      <c r="J2191" s="85">
        <v>0</v>
      </c>
      <c r="K2191" s="75"/>
      <c r="L2191" s="75"/>
      <c r="M2191" s="75"/>
      <c r="N2191" s="75"/>
      <c r="O2191" s="75"/>
      <c r="P2191" s="75"/>
      <c r="Q2191" s="75"/>
      <c r="R2191" s="75"/>
      <c r="S2191" s="75"/>
      <c r="T2191" s="75"/>
      <c r="U2191" s="75"/>
    </row>
    <row r="2192" spans="1:21">
      <c r="A2192" s="75"/>
      <c r="B2192" s="81" t="str">
        <f t="shared" si="16"/>
        <v>월</v>
      </c>
      <c r="C2192" s="81" t="str">
        <f t="shared" si="17"/>
        <v>26년 6월 3주차</v>
      </c>
      <c r="D2192" s="82">
        <v>46193</v>
      </c>
      <c r="E2192" s="76" t="s">
        <v>58</v>
      </c>
      <c r="F2192" s="83" t="s">
        <v>2</v>
      </c>
      <c r="G2192" s="75" t="s">
        <v>241</v>
      </c>
      <c r="H2192" s="76">
        <v>5</v>
      </c>
      <c r="I2192" s="84">
        <v>0</v>
      </c>
      <c r="J2192" s="85">
        <v>0</v>
      </c>
      <c r="K2192" s="75"/>
      <c r="L2192" s="75"/>
      <c r="M2192" s="75"/>
      <c r="N2192" s="75"/>
      <c r="O2192" s="75"/>
      <c r="P2192" s="75"/>
      <c r="Q2192" s="75"/>
      <c r="R2192" s="75"/>
      <c r="S2192" s="75"/>
      <c r="T2192" s="75"/>
      <c r="U2192" s="75"/>
    </row>
    <row r="2193" spans="1:21">
      <c r="A2193" s="75"/>
      <c r="B2193" s="81" t="str">
        <f t="shared" si="16"/>
        <v>월</v>
      </c>
      <c r="C2193" s="81" t="str">
        <f t="shared" si="17"/>
        <v>26년 6월 3주차</v>
      </c>
      <c r="D2193" s="82">
        <v>46193</v>
      </c>
      <c r="E2193" s="76" t="s">
        <v>58</v>
      </c>
      <c r="F2193" s="83" t="s">
        <v>2</v>
      </c>
      <c r="G2193" s="75" t="s">
        <v>214</v>
      </c>
      <c r="H2193" s="76">
        <v>29</v>
      </c>
      <c r="I2193" s="84">
        <v>0</v>
      </c>
      <c r="J2193" s="85">
        <v>0</v>
      </c>
      <c r="K2193" s="75"/>
      <c r="L2193" s="75"/>
      <c r="M2193" s="75"/>
      <c r="N2193" s="75"/>
      <c r="O2193" s="75"/>
      <c r="P2193" s="75"/>
      <c r="Q2193" s="75"/>
      <c r="R2193" s="75"/>
      <c r="S2193" s="75"/>
      <c r="T2193" s="75"/>
      <c r="U2193" s="75"/>
    </row>
    <row r="2194" spans="1:21">
      <c r="A2194" s="75"/>
      <c r="B2194" s="81" t="str">
        <f t="shared" si="16"/>
        <v>월</v>
      </c>
      <c r="C2194" s="81" t="str">
        <f t="shared" si="17"/>
        <v>26년 6월 3주차</v>
      </c>
      <c r="D2194" s="82">
        <v>46193</v>
      </c>
      <c r="E2194" s="76" t="s">
        <v>58</v>
      </c>
      <c r="F2194" s="83" t="s">
        <v>2</v>
      </c>
      <c r="G2194" s="75" t="s">
        <v>154</v>
      </c>
      <c r="H2194" s="76">
        <v>9</v>
      </c>
      <c r="I2194" s="84">
        <v>0</v>
      </c>
      <c r="J2194" s="85">
        <v>0</v>
      </c>
      <c r="K2194" s="75"/>
      <c r="L2194" s="75"/>
      <c r="M2194" s="75"/>
      <c r="N2194" s="75"/>
      <c r="O2194" s="75"/>
      <c r="P2194" s="75"/>
      <c r="Q2194" s="75"/>
      <c r="R2194" s="75"/>
      <c r="S2194" s="75"/>
      <c r="T2194" s="75"/>
      <c r="U2194" s="75"/>
    </row>
    <row r="2195" spans="1:21">
      <c r="A2195" s="75"/>
      <c r="B2195" s="81" t="str">
        <f t="shared" si="16"/>
        <v>월</v>
      </c>
      <c r="C2195" s="81" t="str">
        <f t="shared" si="17"/>
        <v>26년 6월 3주차</v>
      </c>
      <c r="D2195" s="82">
        <v>46193</v>
      </c>
      <c r="E2195" s="76" t="s">
        <v>58</v>
      </c>
      <c r="F2195" s="83" t="s">
        <v>2</v>
      </c>
      <c r="G2195" s="75" t="s">
        <v>143</v>
      </c>
      <c r="H2195" s="76">
        <v>4</v>
      </c>
      <c r="I2195" s="84">
        <v>0</v>
      </c>
      <c r="J2195" s="85">
        <v>0</v>
      </c>
      <c r="K2195" s="75"/>
      <c r="L2195" s="75"/>
      <c r="M2195" s="75"/>
      <c r="N2195" s="75"/>
      <c r="O2195" s="75"/>
      <c r="P2195" s="75"/>
      <c r="Q2195" s="75"/>
      <c r="R2195" s="75"/>
      <c r="S2195" s="75"/>
      <c r="T2195" s="75"/>
      <c r="U2195" s="75"/>
    </row>
    <row r="2196" spans="1:21">
      <c r="A2196" s="75"/>
      <c r="B2196" s="81" t="str">
        <f t="shared" si="16"/>
        <v>월</v>
      </c>
      <c r="C2196" s="81" t="str">
        <f t="shared" si="17"/>
        <v>26년 6월 3주차</v>
      </c>
      <c r="D2196" s="82">
        <v>46193</v>
      </c>
      <c r="E2196" s="76" t="s">
        <v>58</v>
      </c>
      <c r="F2196" s="83" t="s">
        <v>2</v>
      </c>
      <c r="G2196" s="75" t="s">
        <v>111</v>
      </c>
      <c r="H2196" s="76">
        <v>2</v>
      </c>
      <c r="I2196" s="84">
        <v>0</v>
      </c>
      <c r="J2196" s="85">
        <v>0</v>
      </c>
      <c r="K2196" s="75"/>
      <c r="L2196" s="75"/>
      <c r="M2196" s="75"/>
      <c r="N2196" s="75"/>
      <c r="O2196" s="75"/>
      <c r="P2196" s="75"/>
      <c r="Q2196" s="75"/>
      <c r="R2196" s="75"/>
      <c r="S2196" s="75"/>
      <c r="T2196" s="75"/>
      <c r="U2196" s="75"/>
    </row>
    <row r="2197" spans="1:21">
      <c r="A2197" s="75"/>
      <c r="B2197" s="81" t="str">
        <f t="shared" si="16"/>
        <v>월</v>
      </c>
      <c r="C2197" s="81" t="str">
        <f t="shared" si="17"/>
        <v>26년 6월 3주차</v>
      </c>
      <c r="D2197" s="82">
        <v>46193</v>
      </c>
      <c r="E2197" s="76" t="s">
        <v>58</v>
      </c>
      <c r="F2197" s="83" t="s">
        <v>2</v>
      </c>
      <c r="G2197" s="75" t="s">
        <v>209</v>
      </c>
      <c r="H2197" s="76">
        <v>5</v>
      </c>
      <c r="I2197" s="84">
        <v>0</v>
      </c>
      <c r="J2197" s="85">
        <v>0</v>
      </c>
      <c r="K2197" s="75"/>
      <c r="L2197" s="75"/>
      <c r="M2197" s="75"/>
      <c r="N2197" s="75"/>
      <c r="O2197" s="75"/>
      <c r="P2197" s="75"/>
      <c r="Q2197" s="75"/>
      <c r="R2197" s="75"/>
      <c r="S2197" s="75"/>
      <c r="T2197" s="75"/>
      <c r="U2197" s="75"/>
    </row>
    <row r="2198" spans="1:21">
      <c r="A2198" s="75"/>
      <c r="B2198" s="81" t="str">
        <f t="shared" si="16"/>
        <v>월</v>
      </c>
      <c r="C2198" s="81" t="str">
        <f t="shared" si="17"/>
        <v>26년 6월 3주차</v>
      </c>
      <c r="D2198" s="82">
        <v>46193</v>
      </c>
      <c r="E2198" s="76" t="s">
        <v>58</v>
      </c>
      <c r="F2198" s="83" t="s">
        <v>2</v>
      </c>
      <c r="G2198" s="75" t="s">
        <v>167</v>
      </c>
      <c r="H2198" s="76">
        <v>1</v>
      </c>
      <c r="I2198" s="84">
        <v>0</v>
      </c>
      <c r="J2198" s="85">
        <v>0</v>
      </c>
      <c r="K2198" s="75"/>
      <c r="L2198" s="75"/>
      <c r="M2198" s="75"/>
      <c r="N2198" s="75"/>
      <c r="O2198" s="75"/>
      <c r="P2198" s="75"/>
      <c r="Q2198" s="75"/>
      <c r="R2198" s="75"/>
      <c r="S2198" s="75"/>
      <c r="T2198" s="75"/>
      <c r="U2198" s="75"/>
    </row>
    <row r="2199" spans="1:21">
      <c r="A2199" s="75"/>
      <c r="B2199" s="81" t="str">
        <f t="shared" si="16"/>
        <v>월</v>
      </c>
      <c r="C2199" s="81" t="str">
        <f t="shared" si="17"/>
        <v>26년 6월 3주차</v>
      </c>
      <c r="D2199" s="82">
        <v>46193</v>
      </c>
      <c r="E2199" s="76" t="s">
        <v>58</v>
      </c>
      <c r="F2199" s="83" t="s">
        <v>2</v>
      </c>
      <c r="G2199" s="75" t="s">
        <v>194</v>
      </c>
      <c r="H2199" s="76">
        <v>2</v>
      </c>
      <c r="I2199" s="84">
        <v>0</v>
      </c>
      <c r="J2199" s="85">
        <v>0</v>
      </c>
      <c r="K2199" s="75"/>
      <c r="L2199" s="75"/>
      <c r="M2199" s="75"/>
      <c r="N2199" s="75"/>
      <c r="O2199" s="75"/>
      <c r="P2199" s="75"/>
      <c r="Q2199" s="75"/>
      <c r="R2199" s="75"/>
      <c r="S2199" s="75"/>
      <c r="T2199" s="75"/>
      <c r="U2199" s="75"/>
    </row>
    <row r="2200" spans="1:21">
      <c r="A2200" s="75"/>
      <c r="B2200" s="81" t="str">
        <f t="shared" si="16"/>
        <v>월</v>
      </c>
      <c r="C2200" s="81" t="str">
        <f t="shared" si="17"/>
        <v>26년 6월 3주차</v>
      </c>
      <c r="D2200" s="82">
        <v>46193</v>
      </c>
      <c r="E2200" s="76" t="s">
        <v>58</v>
      </c>
      <c r="F2200" s="83" t="s">
        <v>2</v>
      </c>
      <c r="G2200" s="75" t="s">
        <v>216</v>
      </c>
      <c r="H2200" s="76">
        <v>3</v>
      </c>
      <c r="I2200" s="84">
        <v>0</v>
      </c>
      <c r="J2200" s="85">
        <v>0</v>
      </c>
      <c r="K2200" s="75"/>
      <c r="L2200" s="75"/>
      <c r="M2200" s="75"/>
      <c r="N2200" s="75"/>
      <c r="O2200" s="75"/>
      <c r="P2200" s="75"/>
      <c r="Q2200" s="75"/>
      <c r="R2200" s="75"/>
      <c r="S2200" s="75"/>
      <c r="T2200" s="75"/>
      <c r="U2200" s="75"/>
    </row>
    <row r="2201" spans="1:21">
      <c r="A2201" s="75"/>
      <c r="B2201" s="81" t="str">
        <f t="shared" si="16"/>
        <v>월</v>
      </c>
      <c r="C2201" s="81" t="str">
        <f t="shared" si="17"/>
        <v>26년 6월 3주차</v>
      </c>
      <c r="D2201" s="82">
        <v>46193</v>
      </c>
      <c r="E2201" s="76" t="s">
        <v>58</v>
      </c>
      <c r="F2201" s="83" t="s">
        <v>2</v>
      </c>
      <c r="G2201" s="75" t="s">
        <v>199</v>
      </c>
      <c r="H2201" s="76">
        <v>1</v>
      </c>
      <c r="I2201" s="84">
        <v>0</v>
      </c>
      <c r="J2201" s="85">
        <v>0</v>
      </c>
      <c r="K2201" s="75"/>
      <c r="L2201" s="75"/>
      <c r="M2201" s="75"/>
      <c r="N2201" s="75"/>
      <c r="O2201" s="75"/>
      <c r="P2201" s="75"/>
      <c r="Q2201" s="75"/>
      <c r="R2201" s="75"/>
      <c r="S2201" s="75"/>
      <c r="T2201" s="75"/>
      <c r="U2201" s="75"/>
    </row>
    <row r="2202" spans="1:21">
      <c r="A2202" s="75"/>
      <c r="B2202" s="81" t="str">
        <f t="shared" si="16"/>
        <v>월</v>
      </c>
      <c r="C2202" s="81" t="str">
        <f t="shared" si="17"/>
        <v>26년 6월 3주차</v>
      </c>
      <c r="D2202" s="82">
        <v>46193</v>
      </c>
      <c r="E2202" s="76" t="s">
        <v>58</v>
      </c>
      <c r="F2202" s="83" t="s">
        <v>2</v>
      </c>
      <c r="G2202" s="75" t="s">
        <v>252</v>
      </c>
      <c r="H2202" s="76">
        <v>5</v>
      </c>
      <c r="I2202" s="84">
        <v>0</v>
      </c>
      <c r="J2202" s="85">
        <v>0</v>
      </c>
      <c r="K2202" s="75"/>
      <c r="L2202" s="75"/>
      <c r="M2202" s="75"/>
      <c r="N2202" s="75"/>
      <c r="O2202" s="75"/>
      <c r="P2202" s="75"/>
      <c r="Q2202" s="75"/>
      <c r="R2202" s="75"/>
      <c r="S2202" s="75"/>
      <c r="T2202" s="75"/>
      <c r="U2202" s="75"/>
    </row>
    <row r="2203" spans="1:21">
      <c r="A2203" s="75"/>
      <c r="B2203" s="81" t="str">
        <f t="shared" si="16"/>
        <v>월</v>
      </c>
      <c r="C2203" s="81" t="str">
        <f t="shared" si="17"/>
        <v>26년 6월 3주차</v>
      </c>
      <c r="D2203" s="82">
        <v>46193</v>
      </c>
      <c r="E2203" s="76" t="s">
        <v>58</v>
      </c>
      <c r="F2203" s="83" t="s">
        <v>2</v>
      </c>
      <c r="G2203" s="75" t="s">
        <v>222</v>
      </c>
      <c r="H2203" s="76">
        <v>1</v>
      </c>
      <c r="I2203" s="84">
        <v>0</v>
      </c>
      <c r="J2203" s="85">
        <v>0</v>
      </c>
      <c r="K2203" s="75"/>
      <c r="L2203" s="75"/>
      <c r="M2203" s="75"/>
      <c r="N2203" s="75"/>
      <c r="O2203" s="75"/>
      <c r="P2203" s="75"/>
      <c r="Q2203" s="75"/>
      <c r="R2203" s="75"/>
      <c r="S2203" s="75"/>
      <c r="T2203" s="75"/>
      <c r="U2203" s="75"/>
    </row>
    <row r="2204" spans="1:21">
      <c r="A2204" s="75"/>
      <c r="B2204" s="81" t="str">
        <f t="shared" si="16"/>
        <v>월</v>
      </c>
      <c r="C2204" s="81" t="str">
        <f t="shared" si="17"/>
        <v>26년 6월 3주차</v>
      </c>
      <c r="D2204" s="82">
        <v>46193</v>
      </c>
      <c r="E2204" s="76" t="s">
        <v>58</v>
      </c>
      <c r="F2204" s="83" t="s">
        <v>2</v>
      </c>
      <c r="G2204" s="75" t="s">
        <v>268</v>
      </c>
      <c r="H2204" s="76">
        <v>2</v>
      </c>
      <c r="I2204" s="84">
        <v>0</v>
      </c>
      <c r="J2204" s="85">
        <v>0</v>
      </c>
      <c r="K2204" s="75"/>
      <c r="L2204" s="75"/>
      <c r="M2204" s="75"/>
      <c r="N2204" s="75"/>
      <c r="O2204" s="75"/>
      <c r="P2204" s="75"/>
      <c r="Q2204" s="75"/>
      <c r="R2204" s="75"/>
      <c r="S2204" s="75"/>
      <c r="T2204" s="75"/>
      <c r="U2204" s="75"/>
    </row>
    <row r="2205" spans="1:21">
      <c r="A2205" s="75"/>
      <c r="B2205" s="81" t="str">
        <f t="shared" si="16"/>
        <v>월</v>
      </c>
      <c r="C2205" s="81" t="str">
        <f t="shared" si="17"/>
        <v>26년 6월 3주차</v>
      </c>
      <c r="D2205" s="82">
        <v>46193</v>
      </c>
      <c r="E2205" s="76" t="s">
        <v>58</v>
      </c>
      <c r="F2205" s="83" t="s">
        <v>2</v>
      </c>
      <c r="G2205" s="75" t="s">
        <v>162</v>
      </c>
      <c r="H2205" s="76">
        <v>9</v>
      </c>
      <c r="I2205" s="84">
        <v>0</v>
      </c>
      <c r="J2205" s="85">
        <v>0</v>
      </c>
      <c r="K2205" s="75"/>
      <c r="L2205" s="75"/>
      <c r="M2205" s="75"/>
      <c r="N2205" s="75"/>
      <c r="O2205" s="75"/>
      <c r="P2205" s="75"/>
      <c r="Q2205" s="75"/>
      <c r="R2205" s="75"/>
      <c r="S2205" s="75"/>
      <c r="T2205" s="75"/>
      <c r="U2205" s="75"/>
    </row>
    <row r="2206" spans="1:21">
      <c r="A2206" s="75"/>
      <c r="B2206" s="81" t="str">
        <f t="shared" si="16"/>
        <v>월</v>
      </c>
      <c r="C2206" s="81" t="str">
        <f t="shared" si="17"/>
        <v>26년 6월 3주차</v>
      </c>
      <c r="D2206" s="82">
        <v>46193</v>
      </c>
      <c r="E2206" s="76" t="s">
        <v>58</v>
      </c>
      <c r="F2206" s="83" t="s">
        <v>2</v>
      </c>
      <c r="G2206" s="75" t="s">
        <v>221</v>
      </c>
      <c r="H2206" s="76">
        <v>1</v>
      </c>
      <c r="I2206" s="84">
        <v>0</v>
      </c>
      <c r="J2206" s="85">
        <v>0</v>
      </c>
      <c r="K2206" s="75"/>
      <c r="L2206" s="75"/>
      <c r="M2206" s="75"/>
      <c r="N2206" s="75"/>
      <c r="O2206" s="75"/>
      <c r="P2206" s="75"/>
      <c r="Q2206" s="75"/>
      <c r="R2206" s="75"/>
      <c r="S2206" s="75"/>
      <c r="T2206" s="75"/>
      <c r="U2206" s="75"/>
    </row>
    <row r="2207" spans="1:21">
      <c r="A2207" s="75"/>
      <c r="B2207" s="81" t="str">
        <f t="shared" si="16"/>
        <v>월</v>
      </c>
      <c r="C2207" s="81" t="str">
        <f t="shared" si="17"/>
        <v>26년 6월 3주차</v>
      </c>
      <c r="D2207" s="82">
        <v>46193</v>
      </c>
      <c r="E2207" s="76" t="s">
        <v>58</v>
      </c>
      <c r="F2207" s="83" t="s">
        <v>2</v>
      </c>
      <c r="G2207" s="75" t="s">
        <v>168</v>
      </c>
      <c r="H2207" s="76">
        <v>2</v>
      </c>
      <c r="I2207" s="84">
        <v>0</v>
      </c>
      <c r="J2207" s="85">
        <v>0</v>
      </c>
      <c r="K2207" s="75"/>
      <c r="L2207" s="75"/>
      <c r="M2207" s="75"/>
      <c r="N2207" s="75"/>
      <c r="O2207" s="75"/>
      <c r="P2207" s="75"/>
      <c r="Q2207" s="75"/>
      <c r="R2207" s="75"/>
      <c r="S2207" s="75"/>
      <c r="T2207" s="75"/>
      <c r="U2207" s="75"/>
    </row>
    <row r="2208" spans="1:21">
      <c r="A2208" s="75"/>
      <c r="B2208" s="81" t="str">
        <f t="shared" si="16"/>
        <v>월</v>
      </c>
      <c r="C2208" s="81" t="str">
        <f t="shared" si="17"/>
        <v>26년 6월 3주차</v>
      </c>
      <c r="D2208" s="82">
        <v>46193</v>
      </c>
      <c r="E2208" s="76" t="s">
        <v>58</v>
      </c>
      <c r="F2208" s="83" t="s">
        <v>2</v>
      </c>
      <c r="G2208" s="75" t="s">
        <v>108</v>
      </c>
      <c r="H2208" s="76">
        <v>13</v>
      </c>
      <c r="I2208" s="84">
        <v>1</v>
      </c>
      <c r="J2208" s="85">
        <v>152100</v>
      </c>
      <c r="K2208" s="75"/>
      <c r="L2208" s="75"/>
      <c r="M2208" s="75"/>
      <c r="N2208" s="75"/>
      <c r="O2208" s="75"/>
      <c r="P2208" s="75"/>
      <c r="Q2208" s="75"/>
      <c r="R2208" s="75"/>
      <c r="S2208" s="75"/>
      <c r="T2208" s="75"/>
      <c r="U2208" s="75"/>
    </row>
    <row r="2209" spans="1:21">
      <c r="A2209" s="75"/>
      <c r="B2209" s="81" t="str">
        <f t="shared" si="16"/>
        <v>월</v>
      </c>
      <c r="C2209" s="81" t="str">
        <f t="shared" si="17"/>
        <v>26년 6월 3주차</v>
      </c>
      <c r="D2209" s="82">
        <v>46193</v>
      </c>
      <c r="E2209" s="76" t="s">
        <v>58</v>
      </c>
      <c r="F2209" s="83" t="s">
        <v>2</v>
      </c>
      <c r="G2209" s="75" t="s">
        <v>94</v>
      </c>
      <c r="H2209" s="76">
        <v>1</v>
      </c>
      <c r="I2209" s="84">
        <v>0</v>
      </c>
      <c r="J2209" s="85">
        <v>0</v>
      </c>
      <c r="K2209" s="75"/>
      <c r="L2209" s="75"/>
      <c r="M2209" s="75"/>
      <c r="N2209" s="75"/>
      <c r="O2209" s="75"/>
      <c r="P2209" s="75"/>
      <c r="Q2209" s="75"/>
      <c r="R2209" s="75"/>
      <c r="S2209" s="75"/>
      <c r="T2209" s="75"/>
      <c r="U2209" s="75"/>
    </row>
    <row r="2210" spans="1:21">
      <c r="A2210" s="75"/>
      <c r="B2210" s="81" t="str">
        <f t="shared" si="16"/>
        <v>월</v>
      </c>
      <c r="C2210" s="81" t="str">
        <f t="shared" si="17"/>
        <v>26년 6월 3주차</v>
      </c>
      <c r="D2210" s="82">
        <v>46193</v>
      </c>
      <c r="E2210" s="76" t="s">
        <v>58</v>
      </c>
      <c r="F2210" s="83" t="s">
        <v>2</v>
      </c>
      <c r="G2210" s="75" t="s">
        <v>257</v>
      </c>
      <c r="H2210" s="76">
        <v>2</v>
      </c>
      <c r="I2210" s="84">
        <v>4</v>
      </c>
      <c r="J2210" s="85">
        <v>417000</v>
      </c>
      <c r="K2210" s="75"/>
      <c r="L2210" s="75"/>
      <c r="M2210" s="75"/>
      <c r="N2210" s="75"/>
      <c r="O2210" s="75"/>
      <c r="P2210" s="75"/>
      <c r="Q2210" s="75"/>
      <c r="R2210" s="75"/>
      <c r="S2210" s="75"/>
      <c r="T2210" s="75"/>
      <c r="U2210" s="75"/>
    </row>
    <row r="2211" spans="1:21">
      <c r="A2211" s="75"/>
      <c r="B2211" s="81" t="str">
        <f t="shared" si="16"/>
        <v>월</v>
      </c>
      <c r="C2211" s="81" t="str">
        <f t="shared" si="17"/>
        <v>26년 6월 3주차</v>
      </c>
      <c r="D2211" s="82">
        <v>46193</v>
      </c>
      <c r="E2211" s="76" t="s">
        <v>58</v>
      </c>
      <c r="F2211" s="83" t="s">
        <v>2</v>
      </c>
      <c r="G2211" s="75" t="s">
        <v>191</v>
      </c>
      <c r="H2211" s="76">
        <v>0</v>
      </c>
      <c r="I2211" s="84">
        <v>1</v>
      </c>
      <c r="J2211" s="85">
        <v>95200</v>
      </c>
      <c r="K2211" s="75"/>
      <c r="L2211" s="75"/>
      <c r="M2211" s="75"/>
      <c r="N2211" s="75"/>
      <c r="O2211" s="75"/>
      <c r="P2211" s="75"/>
      <c r="Q2211" s="75"/>
      <c r="R2211" s="75"/>
      <c r="S2211" s="75"/>
      <c r="T2211" s="75"/>
      <c r="U2211" s="75"/>
    </row>
    <row r="2212" spans="1:21">
      <c r="A2212" s="75"/>
      <c r="B2212" s="81" t="str">
        <f t="shared" si="16"/>
        <v>월</v>
      </c>
      <c r="C2212" s="81" t="str">
        <f t="shared" si="17"/>
        <v>26년 6월 3주차</v>
      </c>
      <c r="D2212" s="82">
        <v>46193</v>
      </c>
      <c r="E2212" s="76" t="s">
        <v>58</v>
      </c>
      <c r="F2212" s="83" t="s">
        <v>2</v>
      </c>
      <c r="G2212" s="75" t="s">
        <v>95</v>
      </c>
      <c r="H2212" s="76">
        <v>0</v>
      </c>
      <c r="I2212" s="84">
        <v>2</v>
      </c>
      <c r="J2212" s="85">
        <v>268200</v>
      </c>
      <c r="K2212" s="75"/>
      <c r="L2212" s="75"/>
      <c r="M2212" s="75"/>
      <c r="N2212" s="75"/>
      <c r="O2212" s="75"/>
      <c r="P2212" s="75"/>
      <c r="Q2212" s="75"/>
      <c r="R2212" s="75"/>
      <c r="S2212" s="75"/>
      <c r="T2212" s="75"/>
      <c r="U2212" s="75"/>
    </row>
    <row r="2213" spans="1:21">
      <c r="A2213" s="75"/>
      <c r="B2213" s="81" t="str">
        <f t="shared" si="16"/>
        <v>월</v>
      </c>
      <c r="C2213" s="81" t="str">
        <f t="shared" si="17"/>
        <v>26년 6월 3주차</v>
      </c>
      <c r="D2213" s="82">
        <v>46193</v>
      </c>
      <c r="E2213" s="76" t="s">
        <v>58</v>
      </c>
      <c r="F2213" s="83" t="s">
        <v>2</v>
      </c>
      <c r="G2213" s="75" t="s">
        <v>212</v>
      </c>
      <c r="H2213" s="76">
        <v>0</v>
      </c>
      <c r="I2213" s="84">
        <v>2</v>
      </c>
      <c r="J2213" s="85">
        <v>172800</v>
      </c>
      <c r="K2213" s="75"/>
      <c r="L2213" s="75"/>
      <c r="M2213" s="75"/>
      <c r="N2213" s="75"/>
      <c r="O2213" s="75"/>
      <c r="P2213" s="75"/>
      <c r="Q2213" s="75"/>
      <c r="R2213" s="75"/>
      <c r="S2213" s="75"/>
      <c r="T2213" s="75"/>
      <c r="U2213" s="75"/>
    </row>
    <row r="2214" spans="1:21">
      <c r="A2214" s="75"/>
      <c r="B2214" s="81" t="str">
        <f t="shared" si="16"/>
        <v>월</v>
      </c>
      <c r="C2214" s="81" t="str">
        <f t="shared" si="17"/>
        <v>26년 6월 3주차</v>
      </c>
      <c r="D2214" s="82">
        <v>46193</v>
      </c>
      <c r="E2214" s="76" t="s">
        <v>58</v>
      </c>
      <c r="F2214" s="83" t="s">
        <v>2</v>
      </c>
      <c r="G2214" s="75" t="s">
        <v>120</v>
      </c>
      <c r="H2214" s="76">
        <v>1</v>
      </c>
      <c r="I2214" s="84">
        <v>1</v>
      </c>
      <c r="J2214" s="85">
        <v>62100</v>
      </c>
      <c r="K2214" s="75"/>
      <c r="L2214" s="75"/>
      <c r="M2214" s="75"/>
      <c r="N2214" s="75"/>
      <c r="O2214" s="75"/>
      <c r="P2214" s="75"/>
      <c r="Q2214" s="75"/>
      <c r="R2214" s="75"/>
      <c r="S2214" s="75"/>
      <c r="T2214" s="75"/>
      <c r="U2214" s="75"/>
    </row>
    <row r="2215" spans="1:21">
      <c r="A2215" s="75"/>
      <c r="B2215" s="81" t="str">
        <f t="shared" si="16"/>
        <v>월</v>
      </c>
      <c r="C2215" s="81" t="str">
        <f t="shared" si="17"/>
        <v>26년 6월 3주차</v>
      </c>
      <c r="D2215" s="82">
        <v>46193</v>
      </c>
      <c r="E2215" s="76" t="s">
        <v>58</v>
      </c>
      <c r="F2215" s="83" t="s">
        <v>2</v>
      </c>
      <c r="G2215" s="75" t="s">
        <v>97</v>
      </c>
      <c r="H2215" s="76">
        <v>0</v>
      </c>
      <c r="I2215" s="84">
        <v>1</v>
      </c>
      <c r="J2215" s="85">
        <v>125100</v>
      </c>
      <c r="K2215" s="75"/>
      <c r="L2215" s="75"/>
      <c r="M2215" s="75"/>
      <c r="N2215" s="75"/>
      <c r="O2215" s="75"/>
      <c r="P2215" s="75"/>
      <c r="Q2215" s="75"/>
      <c r="R2215" s="75"/>
      <c r="S2215" s="75"/>
      <c r="T2215" s="75"/>
      <c r="U2215" s="75"/>
    </row>
    <row r="2216" spans="1:21">
      <c r="A2216" s="75"/>
      <c r="B2216" s="81" t="str">
        <f t="shared" si="16"/>
        <v>월</v>
      </c>
      <c r="C2216" s="81" t="str">
        <f t="shared" si="17"/>
        <v>26년 6월 3주차</v>
      </c>
      <c r="D2216" s="82">
        <v>46193</v>
      </c>
      <c r="E2216" s="76" t="s">
        <v>58</v>
      </c>
      <c r="F2216" s="83" t="s">
        <v>2</v>
      </c>
      <c r="G2216" s="75" t="s">
        <v>217</v>
      </c>
      <c r="H2216" s="76">
        <v>1</v>
      </c>
      <c r="I2216" s="84">
        <v>0</v>
      </c>
      <c r="J2216" s="85">
        <v>0</v>
      </c>
      <c r="K2216" s="75"/>
      <c r="L2216" s="75"/>
      <c r="M2216" s="75"/>
      <c r="N2216" s="75"/>
      <c r="O2216" s="75"/>
      <c r="P2216" s="75"/>
      <c r="Q2216" s="75"/>
      <c r="R2216" s="75"/>
      <c r="S2216" s="75"/>
      <c r="T2216" s="75"/>
      <c r="U2216" s="75"/>
    </row>
    <row r="2217" spans="1:21">
      <c r="A2217" s="75"/>
      <c r="B2217" s="81" t="str">
        <f t="shared" si="16"/>
        <v>월</v>
      </c>
      <c r="C2217" s="81" t="str">
        <f t="shared" si="17"/>
        <v>26년 6월 3주차</v>
      </c>
      <c r="D2217" s="82">
        <v>46193</v>
      </c>
      <c r="E2217" s="76" t="s">
        <v>58</v>
      </c>
      <c r="F2217" s="83" t="s">
        <v>2</v>
      </c>
      <c r="G2217" s="75" t="s">
        <v>188</v>
      </c>
      <c r="H2217" s="76">
        <v>1</v>
      </c>
      <c r="I2217" s="84">
        <v>0</v>
      </c>
      <c r="J2217" s="85">
        <v>0</v>
      </c>
      <c r="K2217" s="75"/>
      <c r="L2217" s="75"/>
      <c r="M2217" s="75"/>
      <c r="N2217" s="75"/>
      <c r="O2217" s="75"/>
      <c r="P2217" s="75"/>
      <c r="Q2217" s="75"/>
      <c r="R2217" s="75"/>
      <c r="S2217" s="75"/>
      <c r="T2217" s="75"/>
      <c r="U2217" s="75"/>
    </row>
    <row r="2218" spans="1:21">
      <c r="A2218" s="75"/>
      <c r="B2218" s="81" t="str">
        <f t="shared" si="16"/>
        <v>월</v>
      </c>
      <c r="C2218" s="81" t="str">
        <f t="shared" si="17"/>
        <v>26년 6월 3주차</v>
      </c>
      <c r="D2218" s="82">
        <v>46193</v>
      </c>
      <c r="E2218" s="76" t="s">
        <v>58</v>
      </c>
      <c r="F2218" s="83" t="s">
        <v>2</v>
      </c>
      <c r="G2218" s="75" t="s">
        <v>109</v>
      </c>
      <c r="H2218" s="76">
        <v>2</v>
      </c>
      <c r="I2218" s="84">
        <v>0</v>
      </c>
      <c r="J2218" s="85">
        <v>0</v>
      </c>
      <c r="K2218" s="75"/>
      <c r="L2218" s="75"/>
      <c r="M2218" s="75"/>
      <c r="N2218" s="75"/>
      <c r="O2218" s="75"/>
      <c r="P2218" s="75"/>
      <c r="Q2218" s="75"/>
      <c r="R2218" s="75"/>
      <c r="S2218" s="75"/>
      <c r="T2218" s="75"/>
      <c r="U2218" s="75"/>
    </row>
    <row r="2219" spans="1:21">
      <c r="A2219" s="75"/>
      <c r="B2219" s="81" t="str">
        <f t="shared" si="16"/>
        <v>월</v>
      </c>
      <c r="C2219" s="81" t="str">
        <f t="shared" si="17"/>
        <v>26년 6월 3주차</v>
      </c>
      <c r="D2219" s="82">
        <v>46193</v>
      </c>
      <c r="E2219" s="76" t="s">
        <v>58</v>
      </c>
      <c r="F2219" s="83" t="s">
        <v>2</v>
      </c>
      <c r="G2219" s="75" t="s">
        <v>279</v>
      </c>
      <c r="H2219" s="76">
        <v>1</v>
      </c>
      <c r="I2219" s="84">
        <v>0</v>
      </c>
      <c r="J2219" s="85">
        <v>0</v>
      </c>
      <c r="K2219" s="75"/>
      <c r="L2219" s="75"/>
      <c r="M2219" s="75"/>
      <c r="N2219" s="75"/>
      <c r="O2219" s="75"/>
      <c r="P2219" s="75"/>
      <c r="Q2219" s="75"/>
      <c r="R2219" s="75"/>
      <c r="S2219" s="75"/>
      <c r="T2219" s="75"/>
      <c r="U2219" s="75"/>
    </row>
    <row r="2220" spans="1:21">
      <c r="A2220" s="75"/>
      <c r="B2220" s="81" t="str">
        <f t="shared" si="16"/>
        <v>월</v>
      </c>
      <c r="C2220" s="81" t="str">
        <f t="shared" si="17"/>
        <v>26년 6월 3주차</v>
      </c>
      <c r="D2220" s="82">
        <v>46193</v>
      </c>
      <c r="E2220" s="76" t="s">
        <v>58</v>
      </c>
      <c r="F2220" s="83" t="s">
        <v>2</v>
      </c>
      <c r="G2220" s="75" t="s">
        <v>132</v>
      </c>
      <c r="H2220" s="76">
        <v>4</v>
      </c>
      <c r="I2220" s="84">
        <v>1</v>
      </c>
      <c r="J2220" s="85">
        <v>116100</v>
      </c>
      <c r="K2220" s="75"/>
      <c r="L2220" s="75"/>
      <c r="M2220" s="75"/>
      <c r="N2220" s="75"/>
      <c r="O2220" s="75"/>
      <c r="P2220" s="75"/>
      <c r="Q2220" s="75"/>
      <c r="R2220" s="75"/>
      <c r="S2220" s="75"/>
      <c r="T2220" s="75"/>
      <c r="U2220" s="75"/>
    </row>
    <row r="2221" spans="1:21">
      <c r="A2221" s="75"/>
      <c r="B2221" s="81" t="str">
        <f t="shared" si="16"/>
        <v>월</v>
      </c>
      <c r="C2221" s="81" t="str">
        <f t="shared" si="17"/>
        <v>26년 6월 3주차</v>
      </c>
      <c r="D2221" s="82">
        <v>46194</v>
      </c>
      <c r="E2221" s="76" t="s">
        <v>58</v>
      </c>
      <c r="F2221" s="83" t="s">
        <v>2</v>
      </c>
      <c r="G2221" s="75" t="s">
        <v>173</v>
      </c>
      <c r="H2221" s="76">
        <v>7</v>
      </c>
      <c r="I2221" s="84">
        <v>8</v>
      </c>
      <c r="J2221" s="85">
        <v>784800</v>
      </c>
      <c r="K2221" s="75"/>
      <c r="L2221" s="75"/>
      <c r="M2221" s="75"/>
      <c r="N2221" s="75"/>
      <c r="O2221" s="75"/>
      <c r="P2221" s="75"/>
      <c r="Q2221" s="75"/>
      <c r="R2221" s="75"/>
      <c r="S2221" s="75"/>
      <c r="T2221" s="75"/>
      <c r="U2221" s="75"/>
    </row>
    <row r="2222" spans="1:21">
      <c r="A2222" s="75"/>
      <c r="B2222" s="81" t="str">
        <f t="shared" si="16"/>
        <v>월</v>
      </c>
      <c r="C2222" s="81" t="str">
        <f t="shared" si="17"/>
        <v>26년 6월 3주차</v>
      </c>
      <c r="D2222" s="82">
        <v>46194</v>
      </c>
      <c r="E2222" s="76" t="s">
        <v>58</v>
      </c>
      <c r="F2222" s="83" t="s">
        <v>2</v>
      </c>
      <c r="G2222" s="75" t="s">
        <v>214</v>
      </c>
      <c r="H2222" s="76">
        <v>59</v>
      </c>
      <c r="I2222" s="84">
        <v>8</v>
      </c>
      <c r="J2222" s="85">
        <v>312000</v>
      </c>
      <c r="K2222" s="75"/>
      <c r="L2222" s="75"/>
      <c r="M2222" s="75"/>
      <c r="N2222" s="75"/>
      <c r="O2222" s="75"/>
      <c r="P2222" s="75"/>
      <c r="Q2222" s="75"/>
      <c r="R2222" s="75"/>
      <c r="S2222" s="75"/>
      <c r="T2222" s="75"/>
      <c r="U2222" s="75"/>
    </row>
    <row r="2223" spans="1:21">
      <c r="A2223" s="75"/>
      <c r="B2223" s="81" t="str">
        <f t="shared" si="16"/>
        <v>월</v>
      </c>
      <c r="C2223" s="81" t="str">
        <f t="shared" si="17"/>
        <v>26년 6월 3주차</v>
      </c>
      <c r="D2223" s="82">
        <v>46194</v>
      </c>
      <c r="E2223" s="76" t="s">
        <v>58</v>
      </c>
      <c r="F2223" s="83" t="s">
        <v>2</v>
      </c>
      <c r="G2223" s="75" t="s">
        <v>108</v>
      </c>
      <c r="H2223" s="76">
        <v>1</v>
      </c>
      <c r="I2223" s="84">
        <v>3</v>
      </c>
      <c r="J2223" s="85">
        <v>456300</v>
      </c>
      <c r="K2223" s="75"/>
      <c r="L2223" s="75"/>
      <c r="M2223" s="75"/>
      <c r="N2223" s="75"/>
      <c r="O2223" s="75"/>
      <c r="P2223" s="75"/>
      <c r="Q2223" s="75"/>
      <c r="R2223" s="75"/>
      <c r="S2223" s="75"/>
      <c r="T2223" s="75"/>
      <c r="U2223" s="75"/>
    </row>
    <row r="2224" spans="1:21">
      <c r="A2224" s="75"/>
      <c r="B2224" s="81" t="str">
        <f t="shared" si="16"/>
        <v>월</v>
      </c>
      <c r="C2224" s="81" t="str">
        <f t="shared" si="17"/>
        <v>26년 6월 3주차</v>
      </c>
      <c r="D2224" s="82">
        <v>46194</v>
      </c>
      <c r="E2224" s="76" t="s">
        <v>58</v>
      </c>
      <c r="F2224" s="83" t="s">
        <v>2</v>
      </c>
      <c r="G2224" s="75" t="s">
        <v>144</v>
      </c>
      <c r="H2224" s="76">
        <v>5</v>
      </c>
      <c r="I2224" s="84">
        <v>1</v>
      </c>
      <c r="J2224" s="85">
        <v>125100</v>
      </c>
      <c r="K2224" s="75"/>
      <c r="L2224" s="75"/>
      <c r="M2224" s="75"/>
      <c r="N2224" s="75"/>
      <c r="O2224" s="75"/>
      <c r="P2224" s="75"/>
      <c r="Q2224" s="75"/>
      <c r="R2224" s="75"/>
      <c r="S2224" s="75"/>
      <c r="T2224" s="75"/>
      <c r="U2224" s="75"/>
    </row>
    <row r="2225" spans="1:21">
      <c r="A2225" s="75"/>
      <c r="B2225" s="81" t="str">
        <f t="shared" si="16"/>
        <v>월</v>
      </c>
      <c r="C2225" s="81" t="str">
        <f t="shared" si="17"/>
        <v>26년 6월 3주차</v>
      </c>
      <c r="D2225" s="82">
        <v>46194</v>
      </c>
      <c r="E2225" s="76" t="s">
        <v>58</v>
      </c>
      <c r="F2225" s="83" t="s">
        <v>2</v>
      </c>
      <c r="G2225" s="75" t="s">
        <v>204</v>
      </c>
      <c r="H2225" s="76">
        <v>3</v>
      </c>
      <c r="I2225" s="84">
        <v>1</v>
      </c>
      <c r="J2225" s="85">
        <v>39000</v>
      </c>
      <c r="K2225" s="75"/>
      <c r="L2225" s="75"/>
      <c r="M2225" s="75"/>
      <c r="N2225" s="75"/>
      <c r="O2225" s="75"/>
      <c r="P2225" s="75"/>
      <c r="Q2225" s="75"/>
      <c r="R2225" s="75"/>
      <c r="S2225" s="75"/>
      <c r="T2225" s="75"/>
      <c r="U2225" s="75"/>
    </row>
    <row r="2226" spans="1:21">
      <c r="A2226" s="75"/>
      <c r="B2226" s="81" t="str">
        <f t="shared" si="16"/>
        <v>월</v>
      </c>
      <c r="C2226" s="81" t="str">
        <f t="shared" si="17"/>
        <v>26년 6월 3주차</v>
      </c>
      <c r="D2226" s="82">
        <v>46194</v>
      </c>
      <c r="E2226" s="76" t="s">
        <v>58</v>
      </c>
      <c r="F2226" s="83" t="s">
        <v>2</v>
      </c>
      <c r="G2226" s="75" t="s">
        <v>211</v>
      </c>
      <c r="H2226" s="76">
        <v>9</v>
      </c>
      <c r="I2226" s="84">
        <v>0</v>
      </c>
      <c r="J2226" s="85">
        <v>0</v>
      </c>
      <c r="K2226" s="75"/>
      <c r="L2226" s="75"/>
      <c r="M2226" s="75"/>
      <c r="N2226" s="75"/>
      <c r="O2226" s="75"/>
      <c r="P2226" s="75"/>
      <c r="Q2226" s="75"/>
      <c r="R2226" s="75"/>
      <c r="S2226" s="75"/>
      <c r="T2226" s="75"/>
      <c r="U2226" s="75"/>
    </row>
    <row r="2227" spans="1:21">
      <c r="A2227" s="75"/>
      <c r="B2227" s="81" t="str">
        <f t="shared" si="16"/>
        <v>월</v>
      </c>
      <c r="C2227" s="81" t="str">
        <f t="shared" si="17"/>
        <v>26년 6월 3주차</v>
      </c>
      <c r="D2227" s="82">
        <v>46194</v>
      </c>
      <c r="E2227" s="76" t="s">
        <v>58</v>
      </c>
      <c r="F2227" s="83" t="s">
        <v>2</v>
      </c>
      <c r="G2227" s="75" t="s">
        <v>167</v>
      </c>
      <c r="H2227" s="76">
        <v>1</v>
      </c>
      <c r="I2227" s="84">
        <v>0</v>
      </c>
      <c r="J2227" s="85">
        <v>0</v>
      </c>
      <c r="K2227" s="75"/>
      <c r="L2227" s="75"/>
      <c r="M2227" s="75"/>
      <c r="N2227" s="75"/>
      <c r="O2227" s="75"/>
      <c r="P2227" s="75"/>
      <c r="Q2227" s="75"/>
      <c r="R2227" s="75"/>
      <c r="S2227" s="75"/>
      <c r="T2227" s="75"/>
      <c r="U2227" s="75"/>
    </row>
    <row r="2228" spans="1:21">
      <c r="A2228" s="75"/>
      <c r="B2228" s="81" t="str">
        <f t="shared" si="16"/>
        <v>월</v>
      </c>
      <c r="C2228" s="81" t="str">
        <f t="shared" si="17"/>
        <v>26년 6월 3주차</v>
      </c>
      <c r="D2228" s="82">
        <v>46194</v>
      </c>
      <c r="E2228" s="76" t="s">
        <v>58</v>
      </c>
      <c r="F2228" s="83" t="s">
        <v>2</v>
      </c>
      <c r="G2228" s="75" t="s">
        <v>115</v>
      </c>
      <c r="H2228" s="76">
        <v>1</v>
      </c>
      <c r="I2228" s="84">
        <v>2</v>
      </c>
      <c r="J2228" s="85">
        <v>268200</v>
      </c>
      <c r="K2228" s="75"/>
      <c r="L2228" s="75"/>
      <c r="M2228" s="75"/>
      <c r="N2228" s="75"/>
      <c r="O2228" s="75"/>
      <c r="P2228" s="75"/>
      <c r="Q2228" s="75"/>
      <c r="R2228" s="75"/>
      <c r="S2228" s="75"/>
      <c r="T2228" s="75"/>
      <c r="U2228" s="75"/>
    </row>
    <row r="2229" spans="1:21">
      <c r="A2229" s="75"/>
      <c r="B2229" s="81" t="str">
        <f t="shared" si="16"/>
        <v>월</v>
      </c>
      <c r="C2229" s="81" t="str">
        <f t="shared" si="17"/>
        <v>26년 6월 3주차</v>
      </c>
      <c r="D2229" s="82">
        <v>46194</v>
      </c>
      <c r="E2229" s="76" t="s">
        <v>58</v>
      </c>
      <c r="F2229" s="83" t="s">
        <v>2</v>
      </c>
      <c r="G2229" s="75" t="s">
        <v>280</v>
      </c>
      <c r="H2229" s="76">
        <v>1</v>
      </c>
      <c r="I2229" s="84">
        <v>0</v>
      </c>
      <c r="J2229" s="85">
        <v>0</v>
      </c>
      <c r="K2229" s="75"/>
      <c r="L2229" s="75"/>
      <c r="M2229" s="75"/>
      <c r="N2229" s="75"/>
      <c r="O2229" s="75"/>
      <c r="P2229" s="75"/>
      <c r="Q2229" s="75"/>
      <c r="R2229" s="75"/>
      <c r="S2229" s="75"/>
      <c r="T2229" s="75"/>
      <c r="U2229" s="75"/>
    </row>
    <row r="2230" spans="1:21">
      <c r="A2230" s="75"/>
      <c r="B2230" s="81" t="str">
        <f t="shared" si="16"/>
        <v>월</v>
      </c>
      <c r="C2230" s="81" t="str">
        <f t="shared" si="17"/>
        <v>26년 6월 3주차</v>
      </c>
      <c r="D2230" s="82">
        <v>46194</v>
      </c>
      <c r="E2230" s="76" t="s">
        <v>58</v>
      </c>
      <c r="F2230" s="83" t="s">
        <v>2</v>
      </c>
      <c r="G2230" s="75" t="s">
        <v>219</v>
      </c>
      <c r="H2230" s="76">
        <v>4</v>
      </c>
      <c r="I2230" s="84">
        <v>0</v>
      </c>
      <c r="J2230" s="85">
        <v>0</v>
      </c>
      <c r="K2230" s="75"/>
      <c r="L2230" s="75"/>
      <c r="M2230" s="75"/>
      <c r="N2230" s="75"/>
      <c r="O2230" s="75"/>
      <c r="P2230" s="75"/>
      <c r="Q2230" s="75"/>
      <c r="R2230" s="75"/>
      <c r="S2230" s="75"/>
      <c r="T2230" s="75"/>
      <c r="U2230" s="75"/>
    </row>
    <row r="2231" spans="1:21">
      <c r="A2231" s="75"/>
      <c r="B2231" s="81" t="str">
        <f t="shared" si="16"/>
        <v>월</v>
      </c>
      <c r="C2231" s="81" t="str">
        <f t="shared" si="17"/>
        <v>26년 6월 3주차</v>
      </c>
      <c r="D2231" s="82">
        <v>46194</v>
      </c>
      <c r="E2231" s="76" t="s">
        <v>58</v>
      </c>
      <c r="F2231" s="83" t="s">
        <v>2</v>
      </c>
      <c r="G2231" s="75" t="s">
        <v>89</v>
      </c>
      <c r="H2231" s="76">
        <v>5</v>
      </c>
      <c r="I2231" s="84">
        <v>0</v>
      </c>
      <c r="J2231" s="85">
        <v>0</v>
      </c>
      <c r="K2231" s="75"/>
      <c r="L2231" s="75"/>
      <c r="M2231" s="75"/>
      <c r="N2231" s="75"/>
      <c r="O2231" s="75"/>
      <c r="P2231" s="75"/>
      <c r="Q2231" s="75"/>
      <c r="R2231" s="75"/>
      <c r="S2231" s="75"/>
      <c r="T2231" s="75"/>
      <c r="U2231" s="75"/>
    </row>
    <row r="2232" spans="1:21">
      <c r="A2232" s="75"/>
      <c r="B2232" s="81" t="str">
        <f t="shared" si="16"/>
        <v>월</v>
      </c>
      <c r="C2232" s="81" t="str">
        <f t="shared" si="17"/>
        <v>26년 6월 3주차</v>
      </c>
      <c r="D2232" s="82">
        <v>46194</v>
      </c>
      <c r="E2232" s="76" t="s">
        <v>58</v>
      </c>
      <c r="F2232" s="83" t="s">
        <v>2</v>
      </c>
      <c r="G2232" s="75" t="s">
        <v>162</v>
      </c>
      <c r="H2232" s="76">
        <v>2</v>
      </c>
      <c r="I2232" s="84">
        <v>0</v>
      </c>
      <c r="J2232" s="85">
        <v>0</v>
      </c>
      <c r="K2232" s="75"/>
      <c r="L2232" s="75"/>
      <c r="M2232" s="75"/>
      <c r="N2232" s="75"/>
      <c r="O2232" s="75"/>
      <c r="P2232" s="75"/>
      <c r="Q2232" s="75"/>
      <c r="R2232" s="75"/>
      <c r="S2232" s="75"/>
      <c r="T2232" s="75"/>
      <c r="U2232" s="75"/>
    </row>
    <row r="2233" spans="1:21">
      <c r="A2233" s="75"/>
      <c r="B2233" s="81" t="str">
        <f t="shared" si="16"/>
        <v>월</v>
      </c>
      <c r="C2233" s="81" t="str">
        <f t="shared" si="17"/>
        <v>26년 6월 3주차</v>
      </c>
      <c r="D2233" s="82">
        <v>46194</v>
      </c>
      <c r="E2233" s="76" t="s">
        <v>58</v>
      </c>
      <c r="F2233" s="83" t="s">
        <v>2</v>
      </c>
      <c r="G2233" s="75" t="s">
        <v>145</v>
      </c>
      <c r="H2233" s="76">
        <v>1</v>
      </c>
      <c r="I2233" s="84">
        <v>0</v>
      </c>
      <c r="J2233" s="85">
        <v>0</v>
      </c>
      <c r="K2233" s="75"/>
      <c r="L2233" s="75"/>
      <c r="M2233" s="75"/>
      <c r="N2233" s="75"/>
      <c r="O2233" s="75"/>
      <c r="P2233" s="75"/>
      <c r="Q2233" s="75"/>
      <c r="R2233" s="75"/>
      <c r="S2233" s="75"/>
      <c r="T2233" s="75"/>
      <c r="U2233" s="75"/>
    </row>
    <row r="2234" spans="1:21">
      <c r="A2234" s="75"/>
      <c r="B2234" s="81" t="str">
        <f t="shared" si="16"/>
        <v>월</v>
      </c>
      <c r="C2234" s="81" t="str">
        <f t="shared" si="17"/>
        <v>26년 6월 3주차</v>
      </c>
      <c r="D2234" s="82">
        <v>46194</v>
      </c>
      <c r="E2234" s="76" t="s">
        <v>58</v>
      </c>
      <c r="F2234" s="83" t="s">
        <v>2</v>
      </c>
      <c r="G2234" s="75" t="s">
        <v>177</v>
      </c>
      <c r="H2234" s="76">
        <v>1</v>
      </c>
      <c r="I2234" s="84">
        <v>0</v>
      </c>
      <c r="J2234" s="85">
        <v>0</v>
      </c>
      <c r="K2234" s="75"/>
      <c r="L2234" s="75"/>
      <c r="M2234" s="75"/>
      <c r="N2234" s="75"/>
      <c r="O2234" s="75"/>
      <c r="P2234" s="75"/>
      <c r="Q2234" s="75"/>
      <c r="R2234" s="75"/>
      <c r="S2234" s="75"/>
      <c r="T2234" s="75"/>
      <c r="U2234" s="75"/>
    </row>
    <row r="2235" spans="1:21">
      <c r="A2235" s="75"/>
      <c r="B2235" s="81" t="str">
        <f t="shared" si="16"/>
        <v>월</v>
      </c>
      <c r="C2235" s="81" t="str">
        <f t="shared" si="17"/>
        <v>26년 6월 3주차</v>
      </c>
      <c r="D2235" s="82">
        <v>46194</v>
      </c>
      <c r="E2235" s="76" t="s">
        <v>58</v>
      </c>
      <c r="F2235" s="83" t="s">
        <v>2</v>
      </c>
      <c r="G2235" s="75" t="s">
        <v>190</v>
      </c>
      <c r="H2235" s="76">
        <v>10</v>
      </c>
      <c r="I2235" s="84">
        <v>0</v>
      </c>
      <c r="J2235" s="85">
        <v>0</v>
      </c>
      <c r="K2235" s="75"/>
      <c r="L2235" s="75"/>
      <c r="M2235" s="75"/>
      <c r="N2235" s="75"/>
      <c r="O2235" s="75"/>
      <c r="P2235" s="75"/>
      <c r="Q2235" s="75"/>
      <c r="R2235" s="75"/>
      <c r="S2235" s="75"/>
      <c r="T2235" s="75"/>
      <c r="U2235" s="75"/>
    </row>
    <row r="2236" spans="1:21">
      <c r="A2236" s="75"/>
      <c r="B2236" s="81" t="str">
        <f t="shared" si="16"/>
        <v>월</v>
      </c>
      <c r="C2236" s="81" t="str">
        <f t="shared" si="17"/>
        <v>26년 6월 3주차</v>
      </c>
      <c r="D2236" s="82">
        <v>46194</v>
      </c>
      <c r="E2236" s="76" t="s">
        <v>58</v>
      </c>
      <c r="F2236" s="83" t="s">
        <v>2</v>
      </c>
      <c r="G2236" s="75" t="s">
        <v>254</v>
      </c>
      <c r="H2236" s="76">
        <v>10</v>
      </c>
      <c r="I2236" s="84">
        <v>0</v>
      </c>
      <c r="J2236" s="85">
        <v>0</v>
      </c>
      <c r="K2236" s="75"/>
      <c r="L2236" s="75"/>
      <c r="M2236" s="75"/>
      <c r="N2236" s="75"/>
      <c r="O2236" s="75"/>
      <c r="P2236" s="75"/>
      <c r="Q2236" s="75"/>
      <c r="R2236" s="75"/>
      <c r="S2236" s="75"/>
      <c r="T2236" s="75"/>
      <c r="U2236" s="75"/>
    </row>
    <row r="2237" spans="1:21">
      <c r="A2237" s="75"/>
      <c r="B2237" s="81" t="str">
        <f t="shared" si="16"/>
        <v>월</v>
      </c>
      <c r="C2237" s="81" t="str">
        <f t="shared" si="17"/>
        <v>26년 6월 3주차</v>
      </c>
      <c r="D2237" s="82">
        <v>46194</v>
      </c>
      <c r="E2237" s="76" t="s">
        <v>58</v>
      </c>
      <c r="F2237" s="83" t="s">
        <v>2</v>
      </c>
      <c r="G2237" s="75" t="s">
        <v>142</v>
      </c>
      <c r="H2237" s="76">
        <v>3</v>
      </c>
      <c r="I2237" s="84">
        <v>0</v>
      </c>
      <c r="J2237" s="85">
        <v>0</v>
      </c>
      <c r="K2237" s="75"/>
      <c r="L2237" s="75"/>
      <c r="M2237" s="75"/>
      <c r="N2237" s="75"/>
      <c r="O2237" s="75"/>
      <c r="P2237" s="75"/>
      <c r="Q2237" s="75"/>
      <c r="R2237" s="75"/>
      <c r="S2237" s="75"/>
      <c r="T2237" s="75"/>
      <c r="U2237" s="75"/>
    </row>
    <row r="2238" spans="1:21">
      <c r="A2238" s="75"/>
      <c r="B2238" s="81" t="str">
        <f t="shared" si="16"/>
        <v>월</v>
      </c>
      <c r="C2238" s="81" t="str">
        <f t="shared" si="17"/>
        <v>26년 6월 3주차</v>
      </c>
      <c r="D2238" s="82">
        <v>46194</v>
      </c>
      <c r="E2238" s="76" t="s">
        <v>58</v>
      </c>
      <c r="F2238" s="83" t="s">
        <v>2</v>
      </c>
      <c r="G2238" s="75" t="s">
        <v>143</v>
      </c>
      <c r="H2238" s="76">
        <v>4</v>
      </c>
      <c r="I2238" s="84">
        <v>0</v>
      </c>
      <c r="J2238" s="85">
        <v>0</v>
      </c>
      <c r="K2238" s="75"/>
      <c r="L2238" s="75"/>
      <c r="M2238" s="75"/>
      <c r="N2238" s="75"/>
      <c r="O2238" s="75"/>
      <c r="P2238" s="75"/>
      <c r="Q2238" s="75"/>
      <c r="R2238" s="75"/>
      <c r="S2238" s="75"/>
      <c r="T2238" s="75"/>
      <c r="U2238" s="75"/>
    </row>
    <row r="2239" spans="1:21">
      <c r="A2239" s="75"/>
      <c r="B2239" s="81" t="str">
        <f t="shared" si="16"/>
        <v>월</v>
      </c>
      <c r="C2239" s="81" t="str">
        <f t="shared" si="17"/>
        <v>26년 6월 3주차</v>
      </c>
      <c r="D2239" s="82">
        <v>46194</v>
      </c>
      <c r="E2239" s="76" t="s">
        <v>58</v>
      </c>
      <c r="F2239" s="83" t="s">
        <v>2</v>
      </c>
      <c r="G2239" s="75" t="s">
        <v>197</v>
      </c>
      <c r="H2239" s="76">
        <v>1</v>
      </c>
      <c r="I2239" s="84">
        <v>0</v>
      </c>
      <c r="J2239" s="85">
        <v>0</v>
      </c>
      <c r="K2239" s="75"/>
      <c r="L2239" s="75"/>
      <c r="M2239" s="75"/>
      <c r="N2239" s="75"/>
      <c r="O2239" s="75"/>
      <c r="P2239" s="75"/>
      <c r="Q2239" s="75"/>
      <c r="R2239" s="75"/>
      <c r="S2239" s="75"/>
      <c r="T2239" s="75"/>
      <c r="U2239" s="75"/>
    </row>
    <row r="2240" spans="1:21">
      <c r="A2240" s="75"/>
      <c r="B2240" s="81" t="str">
        <f t="shared" si="16"/>
        <v>월</v>
      </c>
      <c r="C2240" s="81" t="str">
        <f t="shared" si="17"/>
        <v>26년 6월 3주차</v>
      </c>
      <c r="D2240" s="82">
        <v>46194</v>
      </c>
      <c r="E2240" s="76" t="s">
        <v>58</v>
      </c>
      <c r="F2240" s="83" t="s">
        <v>2</v>
      </c>
      <c r="G2240" s="75" t="s">
        <v>203</v>
      </c>
      <c r="H2240" s="76">
        <v>1</v>
      </c>
      <c r="I2240" s="84">
        <v>0</v>
      </c>
      <c r="J2240" s="85">
        <v>0</v>
      </c>
      <c r="K2240" s="75"/>
      <c r="L2240" s="75"/>
      <c r="M2240" s="75"/>
      <c r="N2240" s="75"/>
      <c r="O2240" s="75"/>
      <c r="P2240" s="75"/>
      <c r="Q2240" s="75"/>
      <c r="R2240" s="75"/>
      <c r="S2240" s="75"/>
      <c r="T2240" s="75"/>
      <c r="U2240" s="75"/>
    </row>
    <row r="2241" spans="1:21">
      <c r="A2241" s="75"/>
      <c r="B2241" s="81" t="str">
        <f t="shared" si="16"/>
        <v>월</v>
      </c>
      <c r="C2241" s="81" t="str">
        <f t="shared" si="17"/>
        <v>26년 6월 3주차</v>
      </c>
      <c r="D2241" s="82">
        <v>46194</v>
      </c>
      <c r="E2241" s="76" t="s">
        <v>58</v>
      </c>
      <c r="F2241" s="83" t="s">
        <v>2</v>
      </c>
      <c r="G2241" s="75" t="s">
        <v>222</v>
      </c>
      <c r="H2241" s="76">
        <v>11</v>
      </c>
      <c r="I2241" s="84">
        <v>0</v>
      </c>
      <c r="J2241" s="85">
        <v>0</v>
      </c>
      <c r="K2241" s="75"/>
      <c r="L2241" s="75"/>
      <c r="M2241" s="75"/>
      <c r="N2241" s="75"/>
      <c r="O2241" s="75"/>
      <c r="P2241" s="75"/>
      <c r="Q2241" s="75"/>
      <c r="R2241" s="75"/>
      <c r="S2241" s="75"/>
      <c r="T2241" s="75"/>
      <c r="U2241" s="75"/>
    </row>
    <row r="2242" spans="1:21">
      <c r="A2242" s="75"/>
      <c r="B2242" s="81" t="str">
        <f t="shared" si="16"/>
        <v>월</v>
      </c>
      <c r="C2242" s="81" t="str">
        <f t="shared" si="17"/>
        <v>26년 6월 3주차</v>
      </c>
      <c r="D2242" s="82">
        <v>46194</v>
      </c>
      <c r="E2242" s="76" t="s">
        <v>58</v>
      </c>
      <c r="F2242" s="83" t="s">
        <v>2</v>
      </c>
      <c r="G2242" s="75" t="s">
        <v>221</v>
      </c>
      <c r="H2242" s="76">
        <v>2</v>
      </c>
      <c r="I2242" s="84">
        <v>0</v>
      </c>
      <c r="J2242" s="85">
        <v>0</v>
      </c>
      <c r="K2242" s="75"/>
      <c r="L2242" s="75"/>
      <c r="M2242" s="75"/>
      <c r="N2242" s="75"/>
      <c r="O2242" s="75"/>
      <c r="P2242" s="75"/>
      <c r="Q2242" s="75"/>
      <c r="R2242" s="75"/>
      <c r="S2242" s="75"/>
      <c r="T2242" s="75"/>
      <c r="U2242" s="75"/>
    </row>
    <row r="2243" spans="1:21">
      <c r="A2243" s="75"/>
      <c r="B2243" s="81" t="str">
        <f t="shared" si="16"/>
        <v>월</v>
      </c>
      <c r="C2243" s="81" t="str">
        <f t="shared" si="17"/>
        <v>26년 6월 3주차</v>
      </c>
      <c r="D2243" s="82">
        <v>46194</v>
      </c>
      <c r="E2243" s="76" t="s">
        <v>58</v>
      </c>
      <c r="F2243" s="83" t="s">
        <v>2</v>
      </c>
      <c r="G2243" s="75" t="s">
        <v>249</v>
      </c>
      <c r="H2243" s="76">
        <v>1</v>
      </c>
      <c r="I2243" s="84">
        <v>0</v>
      </c>
      <c r="J2243" s="85">
        <v>0</v>
      </c>
      <c r="K2243" s="75"/>
      <c r="L2243" s="75"/>
      <c r="M2243" s="75"/>
      <c r="N2243" s="75"/>
      <c r="O2243" s="75"/>
      <c r="P2243" s="75"/>
      <c r="Q2243" s="75"/>
      <c r="R2243" s="75"/>
      <c r="S2243" s="75"/>
      <c r="T2243" s="75"/>
      <c r="U2243" s="75"/>
    </row>
    <row r="2244" spans="1:21">
      <c r="A2244" s="75"/>
      <c r="B2244" s="81" t="str">
        <f t="shared" si="16"/>
        <v>월</v>
      </c>
      <c r="C2244" s="81" t="str">
        <f t="shared" si="17"/>
        <v>26년 6월 3주차</v>
      </c>
      <c r="D2244" s="82">
        <v>46194</v>
      </c>
      <c r="E2244" s="76" t="s">
        <v>58</v>
      </c>
      <c r="F2244" s="83" t="s">
        <v>2</v>
      </c>
      <c r="G2244" s="75" t="s">
        <v>99</v>
      </c>
      <c r="H2244" s="76">
        <v>5</v>
      </c>
      <c r="I2244" s="84">
        <v>1</v>
      </c>
      <c r="J2244" s="85">
        <v>134100</v>
      </c>
      <c r="K2244" s="75"/>
      <c r="L2244" s="75"/>
      <c r="M2244" s="75"/>
      <c r="N2244" s="75"/>
      <c r="O2244" s="75"/>
      <c r="P2244" s="75"/>
      <c r="Q2244" s="75"/>
      <c r="R2244" s="75"/>
      <c r="S2244" s="75"/>
      <c r="T2244" s="75"/>
      <c r="U2244" s="75"/>
    </row>
    <row r="2245" spans="1:21">
      <c r="A2245" s="75"/>
      <c r="B2245" s="81" t="str">
        <f t="shared" si="16"/>
        <v>월</v>
      </c>
      <c r="C2245" s="81" t="str">
        <f t="shared" si="17"/>
        <v>26년 6월 3주차</v>
      </c>
      <c r="D2245" s="82">
        <v>46194</v>
      </c>
      <c r="E2245" s="76" t="s">
        <v>58</v>
      </c>
      <c r="F2245" s="83" t="s">
        <v>2</v>
      </c>
      <c r="G2245" s="75" t="s">
        <v>257</v>
      </c>
      <c r="H2245" s="76">
        <v>16</v>
      </c>
      <c r="I2245" s="84">
        <v>5</v>
      </c>
      <c r="J2245" s="85">
        <v>521250</v>
      </c>
      <c r="K2245" s="75"/>
      <c r="L2245" s="75"/>
      <c r="M2245" s="75"/>
      <c r="N2245" s="75"/>
      <c r="O2245" s="75"/>
      <c r="P2245" s="75"/>
      <c r="Q2245" s="75"/>
      <c r="R2245" s="75"/>
      <c r="S2245" s="75"/>
      <c r="T2245" s="75"/>
      <c r="U2245" s="75"/>
    </row>
    <row r="2246" spans="1:21">
      <c r="A2246" s="75"/>
      <c r="B2246" s="81" t="str">
        <f t="shared" si="16"/>
        <v>월</v>
      </c>
      <c r="C2246" s="81" t="str">
        <f t="shared" si="17"/>
        <v>26년 6월 3주차</v>
      </c>
      <c r="D2246" s="82">
        <v>46194</v>
      </c>
      <c r="E2246" s="76" t="s">
        <v>58</v>
      </c>
      <c r="F2246" s="83" t="s">
        <v>2</v>
      </c>
      <c r="G2246" s="75" t="s">
        <v>224</v>
      </c>
      <c r="H2246" s="76">
        <v>3</v>
      </c>
      <c r="I2246" s="84">
        <v>2</v>
      </c>
      <c r="J2246" s="85">
        <v>160200</v>
      </c>
      <c r="K2246" s="75"/>
      <c r="L2246" s="75"/>
      <c r="M2246" s="75"/>
      <c r="N2246" s="75"/>
      <c r="O2246" s="75"/>
      <c r="P2246" s="75"/>
      <c r="Q2246" s="75"/>
      <c r="R2246" s="75"/>
      <c r="S2246" s="75"/>
      <c r="T2246" s="75"/>
      <c r="U2246" s="75"/>
    </row>
    <row r="2247" spans="1:21">
      <c r="A2247" s="75"/>
      <c r="B2247" s="81" t="str">
        <f t="shared" si="16"/>
        <v>월</v>
      </c>
      <c r="C2247" s="81" t="str">
        <f t="shared" si="17"/>
        <v>26년 6월 3주차</v>
      </c>
      <c r="D2247" s="82">
        <v>46194</v>
      </c>
      <c r="E2247" s="76" t="s">
        <v>58</v>
      </c>
      <c r="F2247" s="83" t="s">
        <v>2</v>
      </c>
      <c r="G2247" s="75" t="s">
        <v>153</v>
      </c>
      <c r="H2247" s="76">
        <v>0</v>
      </c>
      <c r="I2247" s="84">
        <v>1</v>
      </c>
      <c r="J2247" s="85">
        <v>53100</v>
      </c>
      <c r="K2247" s="75"/>
      <c r="L2247" s="75"/>
      <c r="M2247" s="75"/>
      <c r="N2247" s="75"/>
      <c r="O2247" s="75"/>
      <c r="P2247" s="75"/>
      <c r="Q2247" s="75"/>
      <c r="R2247" s="75"/>
      <c r="S2247" s="75"/>
      <c r="T2247" s="75"/>
      <c r="U2247" s="75"/>
    </row>
    <row r="2248" spans="1:21">
      <c r="A2248" s="75"/>
      <c r="B2248" s="81" t="str">
        <f t="shared" si="16"/>
        <v>월</v>
      </c>
      <c r="C2248" s="81" t="str">
        <f t="shared" si="17"/>
        <v>26년 6월 3주차</v>
      </c>
      <c r="D2248" s="82">
        <v>46194</v>
      </c>
      <c r="E2248" s="76" t="s">
        <v>58</v>
      </c>
      <c r="F2248" s="83" t="s">
        <v>2</v>
      </c>
      <c r="G2248" s="75" t="s">
        <v>109</v>
      </c>
      <c r="H2248" s="76">
        <v>6</v>
      </c>
      <c r="I2248" s="84">
        <v>3</v>
      </c>
      <c r="J2248" s="85">
        <v>348300</v>
      </c>
      <c r="K2248" s="75"/>
      <c r="L2248" s="75"/>
      <c r="M2248" s="75"/>
      <c r="N2248" s="75"/>
      <c r="O2248" s="75"/>
      <c r="P2248" s="75"/>
      <c r="Q2248" s="75"/>
      <c r="R2248" s="75"/>
      <c r="S2248" s="75"/>
      <c r="T2248" s="75"/>
      <c r="U2248" s="75"/>
    </row>
    <row r="2249" spans="1:21">
      <c r="A2249" s="75"/>
      <c r="B2249" s="81" t="str">
        <f t="shared" si="16"/>
        <v>월</v>
      </c>
      <c r="C2249" s="81" t="str">
        <f t="shared" si="17"/>
        <v>26년 6월 3주차</v>
      </c>
      <c r="D2249" s="82">
        <v>46194</v>
      </c>
      <c r="E2249" s="76" t="s">
        <v>58</v>
      </c>
      <c r="F2249" s="83" t="s">
        <v>2</v>
      </c>
      <c r="G2249" s="75" t="s">
        <v>278</v>
      </c>
      <c r="H2249" s="76">
        <v>0</v>
      </c>
      <c r="I2249" s="84">
        <v>2</v>
      </c>
      <c r="J2249" s="85">
        <v>196200</v>
      </c>
      <c r="K2249" s="75"/>
      <c r="L2249" s="75"/>
      <c r="M2249" s="75"/>
      <c r="N2249" s="75"/>
      <c r="O2249" s="75"/>
      <c r="P2249" s="75"/>
      <c r="Q2249" s="75"/>
      <c r="R2249" s="75"/>
      <c r="S2249" s="75"/>
      <c r="T2249" s="75"/>
      <c r="U2249" s="75"/>
    </row>
    <row r="2250" spans="1:21">
      <c r="A2250" s="75"/>
      <c r="B2250" s="81" t="str">
        <f t="shared" si="16"/>
        <v>월</v>
      </c>
      <c r="C2250" s="81" t="str">
        <f t="shared" si="17"/>
        <v>26년 6월 3주차</v>
      </c>
      <c r="D2250" s="82">
        <v>46194</v>
      </c>
      <c r="E2250" s="76" t="s">
        <v>58</v>
      </c>
      <c r="F2250" s="83" t="s">
        <v>2</v>
      </c>
      <c r="G2250" s="75" t="s">
        <v>199</v>
      </c>
      <c r="H2250" s="76">
        <v>5</v>
      </c>
      <c r="I2250" s="84">
        <v>2</v>
      </c>
      <c r="J2250" s="85">
        <v>106200</v>
      </c>
      <c r="K2250" s="75"/>
      <c r="L2250" s="75"/>
      <c r="M2250" s="75"/>
      <c r="N2250" s="75"/>
      <c r="O2250" s="75"/>
      <c r="P2250" s="75"/>
      <c r="Q2250" s="75"/>
      <c r="R2250" s="75"/>
      <c r="S2250" s="75"/>
      <c r="T2250" s="75"/>
      <c r="U2250" s="75"/>
    </row>
    <row r="2251" spans="1:21">
      <c r="A2251" s="75"/>
      <c r="B2251" s="81" t="str">
        <f t="shared" si="16"/>
        <v>월</v>
      </c>
      <c r="C2251" s="81" t="str">
        <f t="shared" si="17"/>
        <v>26년 6월 3주차</v>
      </c>
      <c r="D2251" s="82">
        <v>46194</v>
      </c>
      <c r="E2251" s="76" t="s">
        <v>58</v>
      </c>
      <c r="F2251" s="83" t="s">
        <v>2</v>
      </c>
      <c r="G2251" s="75" t="s">
        <v>90</v>
      </c>
      <c r="H2251" s="76">
        <v>1</v>
      </c>
      <c r="I2251" s="84">
        <v>1</v>
      </c>
      <c r="J2251" s="85">
        <v>98100</v>
      </c>
      <c r="K2251" s="75"/>
      <c r="L2251" s="75"/>
      <c r="M2251" s="75"/>
      <c r="N2251" s="75"/>
      <c r="O2251" s="75"/>
      <c r="P2251" s="75"/>
      <c r="Q2251" s="75"/>
      <c r="R2251" s="75"/>
      <c r="S2251" s="75"/>
      <c r="T2251" s="75"/>
      <c r="U2251" s="75"/>
    </row>
    <row r="2252" spans="1:21">
      <c r="A2252" s="75"/>
      <c r="B2252" s="81" t="str">
        <f t="shared" si="16"/>
        <v>월</v>
      </c>
      <c r="C2252" s="81" t="str">
        <f t="shared" si="17"/>
        <v>26년 6월 3주차</v>
      </c>
      <c r="D2252" s="82">
        <v>46194</v>
      </c>
      <c r="E2252" s="76" t="s">
        <v>58</v>
      </c>
      <c r="F2252" s="83" t="s">
        <v>2</v>
      </c>
      <c r="G2252" s="75" t="s">
        <v>107</v>
      </c>
      <c r="H2252" s="76">
        <v>0</v>
      </c>
      <c r="I2252" s="84">
        <v>1</v>
      </c>
      <c r="J2252" s="85">
        <v>125100</v>
      </c>
      <c r="K2252" s="75"/>
      <c r="L2252" s="75"/>
      <c r="M2252" s="75"/>
      <c r="N2252" s="75"/>
      <c r="O2252" s="75"/>
      <c r="P2252" s="75"/>
      <c r="Q2252" s="75"/>
      <c r="R2252" s="75"/>
      <c r="S2252" s="75"/>
      <c r="T2252" s="75"/>
      <c r="U2252" s="75"/>
    </row>
    <row r="2253" spans="1:21">
      <c r="A2253" s="75"/>
      <c r="B2253" s="81" t="str">
        <f t="shared" si="16"/>
        <v>월</v>
      </c>
      <c r="C2253" s="81" t="str">
        <f t="shared" si="17"/>
        <v>26년 6월 3주차</v>
      </c>
      <c r="D2253" s="82">
        <v>46194</v>
      </c>
      <c r="E2253" s="76" t="s">
        <v>58</v>
      </c>
      <c r="F2253" s="83" t="s">
        <v>2</v>
      </c>
      <c r="G2253" s="75" t="s">
        <v>118</v>
      </c>
      <c r="H2253" s="76">
        <v>1</v>
      </c>
      <c r="I2253" s="84">
        <v>0</v>
      </c>
      <c r="J2253" s="85">
        <v>0</v>
      </c>
      <c r="K2253" s="75"/>
      <c r="L2253" s="75"/>
      <c r="M2253" s="75"/>
      <c r="N2253" s="75"/>
      <c r="O2253" s="75"/>
      <c r="P2253" s="75"/>
      <c r="Q2253" s="75"/>
      <c r="R2253" s="75"/>
      <c r="S2253" s="75"/>
      <c r="T2253" s="75"/>
      <c r="U2253" s="75"/>
    </row>
    <row r="2254" spans="1:21">
      <c r="A2254" s="75"/>
      <c r="B2254" s="81" t="str">
        <f t="shared" si="16"/>
        <v>월</v>
      </c>
      <c r="C2254" s="81" t="str">
        <f t="shared" si="17"/>
        <v>26년 6월 3주차</v>
      </c>
      <c r="D2254" s="82">
        <v>46194</v>
      </c>
      <c r="E2254" s="76" t="s">
        <v>58</v>
      </c>
      <c r="F2254" s="83" t="s">
        <v>2</v>
      </c>
      <c r="G2254" s="75" t="s">
        <v>281</v>
      </c>
      <c r="H2254" s="76">
        <v>1</v>
      </c>
      <c r="I2254" s="84">
        <v>0</v>
      </c>
      <c r="J2254" s="85">
        <v>0</v>
      </c>
      <c r="K2254" s="75"/>
      <c r="L2254" s="75"/>
      <c r="M2254" s="75"/>
      <c r="N2254" s="75"/>
      <c r="O2254" s="75"/>
      <c r="P2254" s="75"/>
      <c r="Q2254" s="75"/>
      <c r="R2254" s="75"/>
      <c r="S2254" s="75"/>
      <c r="T2254" s="75"/>
      <c r="U2254" s="75"/>
    </row>
    <row r="2255" spans="1:21">
      <c r="A2255" s="75"/>
      <c r="B2255" s="81" t="str">
        <f t="shared" si="16"/>
        <v>월</v>
      </c>
      <c r="C2255" s="81" t="str">
        <f t="shared" si="17"/>
        <v>26년 6월 3주차</v>
      </c>
      <c r="D2255" s="82">
        <v>46194</v>
      </c>
      <c r="E2255" s="76" t="s">
        <v>58</v>
      </c>
      <c r="F2255" s="83" t="s">
        <v>2</v>
      </c>
      <c r="G2255" s="75" t="s">
        <v>119</v>
      </c>
      <c r="H2255" s="76">
        <v>1</v>
      </c>
      <c r="I2255" s="84">
        <v>0</v>
      </c>
      <c r="J2255" s="85">
        <v>0</v>
      </c>
      <c r="K2255" s="75"/>
      <c r="L2255" s="75"/>
      <c r="M2255" s="75"/>
      <c r="N2255" s="75"/>
      <c r="O2255" s="75"/>
      <c r="P2255" s="75"/>
      <c r="Q2255" s="75"/>
      <c r="R2255" s="75"/>
      <c r="S2255" s="75"/>
      <c r="T2255" s="75"/>
      <c r="U2255" s="75"/>
    </row>
    <row r="2256" spans="1:21">
      <c r="A2256" s="75"/>
      <c r="B2256" s="81" t="str">
        <f t="shared" si="16"/>
        <v>월</v>
      </c>
      <c r="C2256" s="81" t="str">
        <f t="shared" si="17"/>
        <v>26년 6월 3주차</v>
      </c>
      <c r="D2256" s="82">
        <v>46194</v>
      </c>
      <c r="E2256" s="76" t="s">
        <v>58</v>
      </c>
      <c r="F2256" s="83" t="s">
        <v>2</v>
      </c>
      <c r="G2256" s="75" t="s">
        <v>132</v>
      </c>
      <c r="H2256" s="76">
        <v>5</v>
      </c>
      <c r="I2256" s="84">
        <v>0</v>
      </c>
      <c r="J2256" s="85">
        <v>0</v>
      </c>
      <c r="K2256" s="75"/>
      <c r="L2256" s="75"/>
      <c r="M2256" s="75"/>
      <c r="N2256" s="75"/>
      <c r="O2256" s="75"/>
      <c r="P2256" s="75"/>
      <c r="Q2256" s="75"/>
      <c r="R2256" s="75"/>
      <c r="S2256" s="75"/>
      <c r="T2256" s="75"/>
      <c r="U2256" s="75"/>
    </row>
    <row r="2257" spans="1:21">
      <c r="A2257" s="75"/>
      <c r="B2257" s="81" t="str">
        <f t="shared" si="16"/>
        <v>월</v>
      </c>
      <c r="C2257" s="81" t="str">
        <f t="shared" si="17"/>
        <v>26년 6월 3주차</v>
      </c>
      <c r="D2257" s="82">
        <v>46194</v>
      </c>
      <c r="E2257" s="76" t="s">
        <v>58</v>
      </c>
      <c r="F2257" s="83" t="s">
        <v>2</v>
      </c>
      <c r="G2257" s="75" t="s">
        <v>185</v>
      </c>
      <c r="H2257" s="76">
        <v>1</v>
      </c>
      <c r="I2257" s="84">
        <v>0</v>
      </c>
      <c r="J2257" s="85">
        <v>0</v>
      </c>
      <c r="K2257" s="75"/>
      <c r="L2257" s="75"/>
      <c r="M2257" s="75"/>
      <c r="N2257" s="75"/>
      <c r="O2257" s="75"/>
      <c r="P2257" s="75"/>
      <c r="Q2257" s="75"/>
      <c r="R2257" s="75"/>
      <c r="S2257" s="75"/>
      <c r="T2257" s="75"/>
      <c r="U2257" s="75"/>
    </row>
    <row r="2258" spans="1:21">
      <c r="A2258" s="75"/>
      <c r="B2258" s="81" t="str">
        <f t="shared" si="16"/>
        <v>월</v>
      </c>
      <c r="C2258" s="81" t="str">
        <f t="shared" si="17"/>
        <v>26년 6월 3주차</v>
      </c>
      <c r="D2258" s="82">
        <v>46194</v>
      </c>
      <c r="E2258" s="76" t="s">
        <v>58</v>
      </c>
      <c r="F2258" s="83" t="s">
        <v>2</v>
      </c>
      <c r="G2258" s="75" t="s">
        <v>282</v>
      </c>
      <c r="H2258" s="76">
        <v>1</v>
      </c>
      <c r="I2258" s="84">
        <v>0</v>
      </c>
      <c r="J2258" s="85">
        <v>0</v>
      </c>
      <c r="K2258" s="75"/>
      <c r="L2258" s="75"/>
      <c r="M2258" s="75"/>
      <c r="N2258" s="75"/>
      <c r="O2258" s="75"/>
      <c r="P2258" s="75"/>
      <c r="Q2258" s="75"/>
      <c r="R2258" s="75"/>
      <c r="S2258" s="75"/>
      <c r="T2258" s="75"/>
      <c r="U2258" s="75"/>
    </row>
    <row r="2259" spans="1:21">
      <c r="A2259" s="75"/>
      <c r="B2259" s="81" t="str">
        <f t="shared" si="16"/>
        <v>월</v>
      </c>
      <c r="C2259" s="81" t="str">
        <f t="shared" si="17"/>
        <v>26년 6월 3주차</v>
      </c>
      <c r="D2259" s="82">
        <v>46194</v>
      </c>
      <c r="E2259" s="76" t="s">
        <v>58</v>
      </c>
      <c r="F2259" s="83" t="s">
        <v>2</v>
      </c>
      <c r="G2259" s="75" t="s">
        <v>283</v>
      </c>
      <c r="H2259" s="76">
        <v>5</v>
      </c>
      <c r="I2259" s="84">
        <v>0</v>
      </c>
      <c r="J2259" s="85">
        <v>0</v>
      </c>
      <c r="K2259" s="75"/>
      <c r="L2259" s="75"/>
      <c r="M2259" s="75"/>
      <c r="N2259" s="75"/>
      <c r="O2259" s="75"/>
      <c r="P2259" s="75"/>
      <c r="Q2259" s="75"/>
      <c r="R2259" s="75"/>
      <c r="S2259" s="75"/>
      <c r="T2259" s="75"/>
      <c r="U2259" s="75"/>
    </row>
    <row r="2260" spans="1:21">
      <c r="A2260" s="75"/>
      <c r="B2260" s="81" t="str">
        <f t="shared" si="16"/>
        <v>월</v>
      </c>
      <c r="C2260" s="81" t="str">
        <f t="shared" si="17"/>
        <v>26년 6월 3주차</v>
      </c>
      <c r="D2260" s="82">
        <v>46194</v>
      </c>
      <c r="E2260" s="76" t="s">
        <v>58</v>
      </c>
      <c r="F2260" s="83" t="s">
        <v>2</v>
      </c>
      <c r="G2260" s="75" t="s">
        <v>97</v>
      </c>
      <c r="H2260" s="76">
        <v>5</v>
      </c>
      <c r="I2260" s="84">
        <v>0</v>
      </c>
      <c r="J2260" s="85">
        <v>0</v>
      </c>
      <c r="K2260" s="75"/>
      <c r="L2260" s="75"/>
      <c r="M2260" s="75"/>
      <c r="N2260" s="75"/>
      <c r="O2260" s="75"/>
      <c r="P2260" s="75"/>
      <c r="Q2260" s="75"/>
      <c r="R2260" s="75"/>
      <c r="S2260" s="75"/>
      <c r="T2260" s="75"/>
      <c r="U2260" s="75"/>
    </row>
    <row r="2261" spans="1:21">
      <c r="A2261" s="75"/>
      <c r="B2261" s="81" t="str">
        <f t="shared" si="16"/>
        <v>월</v>
      </c>
      <c r="C2261" s="81" t="str">
        <f t="shared" si="17"/>
        <v>26년 6월 3주차</v>
      </c>
      <c r="D2261" s="82">
        <v>46194</v>
      </c>
      <c r="E2261" s="76" t="s">
        <v>58</v>
      </c>
      <c r="F2261" s="83" t="s">
        <v>2</v>
      </c>
      <c r="G2261" s="75" t="s">
        <v>111</v>
      </c>
      <c r="H2261" s="76">
        <v>2</v>
      </c>
      <c r="I2261" s="84">
        <v>0</v>
      </c>
      <c r="J2261" s="85">
        <v>0</v>
      </c>
      <c r="K2261" s="75"/>
      <c r="L2261" s="75"/>
      <c r="M2261" s="75"/>
      <c r="N2261" s="75"/>
      <c r="O2261" s="75"/>
      <c r="P2261" s="75"/>
      <c r="Q2261" s="75"/>
      <c r="R2261" s="75"/>
      <c r="S2261" s="75"/>
      <c r="T2261" s="75"/>
      <c r="U2261" s="75"/>
    </row>
    <row r="2262" spans="1:21">
      <c r="A2262" s="75"/>
      <c r="B2262" s="81" t="str">
        <f t="shared" si="16"/>
        <v>월</v>
      </c>
      <c r="C2262" s="81" t="str">
        <f t="shared" si="17"/>
        <v>26년 6월 4주차</v>
      </c>
      <c r="D2262" s="82">
        <v>46195</v>
      </c>
      <c r="E2262" s="76" t="s">
        <v>58</v>
      </c>
      <c r="F2262" s="83" t="s">
        <v>2</v>
      </c>
      <c r="G2262" s="75" t="s">
        <v>115</v>
      </c>
      <c r="H2262" s="76">
        <v>0</v>
      </c>
      <c r="I2262" s="84">
        <v>1</v>
      </c>
      <c r="J2262" s="85">
        <v>134100</v>
      </c>
      <c r="K2262" s="75"/>
      <c r="L2262" s="75"/>
      <c r="M2262" s="75"/>
      <c r="N2262" s="75"/>
      <c r="O2262" s="75"/>
      <c r="P2262" s="75"/>
      <c r="Q2262" s="75"/>
      <c r="R2262" s="75"/>
      <c r="S2262" s="75"/>
      <c r="T2262" s="75"/>
      <c r="U2262" s="75"/>
    </row>
    <row r="2263" spans="1:21">
      <c r="A2263" s="75"/>
      <c r="B2263" s="81" t="str">
        <f t="shared" si="16"/>
        <v>월</v>
      </c>
      <c r="C2263" s="81" t="str">
        <f t="shared" si="17"/>
        <v>26년 6월 4주차</v>
      </c>
      <c r="D2263" s="82">
        <v>46195</v>
      </c>
      <c r="E2263" s="76" t="s">
        <v>58</v>
      </c>
      <c r="F2263" s="83" t="s">
        <v>2</v>
      </c>
      <c r="G2263" s="75" t="s">
        <v>248</v>
      </c>
      <c r="H2263" s="76">
        <v>5</v>
      </c>
      <c r="I2263" s="84">
        <v>4</v>
      </c>
      <c r="J2263" s="85">
        <v>176400</v>
      </c>
      <c r="K2263" s="75"/>
      <c r="L2263" s="75"/>
      <c r="M2263" s="75"/>
      <c r="N2263" s="75"/>
      <c r="O2263" s="75"/>
      <c r="P2263" s="75"/>
      <c r="Q2263" s="75"/>
      <c r="R2263" s="75"/>
      <c r="S2263" s="75"/>
      <c r="T2263" s="75"/>
      <c r="U2263" s="75"/>
    </row>
    <row r="2264" spans="1:21">
      <c r="A2264" s="75"/>
      <c r="B2264" s="81" t="str">
        <f t="shared" si="16"/>
        <v>월</v>
      </c>
      <c r="C2264" s="81" t="str">
        <f t="shared" si="17"/>
        <v>26년 6월 4주차</v>
      </c>
      <c r="D2264" s="82">
        <v>46195</v>
      </c>
      <c r="E2264" s="76" t="s">
        <v>58</v>
      </c>
      <c r="F2264" s="83" t="s">
        <v>2</v>
      </c>
      <c r="G2264" s="75" t="s">
        <v>214</v>
      </c>
      <c r="H2264" s="76">
        <v>8</v>
      </c>
      <c r="I2264" s="84">
        <v>3</v>
      </c>
      <c r="J2264" s="85">
        <v>117000</v>
      </c>
      <c r="K2264" s="75"/>
      <c r="L2264" s="75"/>
      <c r="M2264" s="75"/>
      <c r="N2264" s="75"/>
      <c r="O2264" s="75"/>
      <c r="P2264" s="75"/>
      <c r="Q2264" s="75"/>
      <c r="R2264" s="75"/>
      <c r="S2264" s="75"/>
      <c r="T2264" s="75"/>
      <c r="U2264" s="75"/>
    </row>
    <row r="2265" spans="1:21">
      <c r="A2265" s="75"/>
      <c r="B2265" s="81" t="str">
        <f t="shared" si="16"/>
        <v>월</v>
      </c>
      <c r="C2265" s="81" t="str">
        <f t="shared" si="17"/>
        <v>26년 6월 4주차</v>
      </c>
      <c r="D2265" s="82">
        <v>46195</v>
      </c>
      <c r="E2265" s="76" t="s">
        <v>58</v>
      </c>
      <c r="F2265" s="83" t="s">
        <v>2</v>
      </c>
      <c r="G2265" s="75" t="s">
        <v>254</v>
      </c>
      <c r="H2265" s="76">
        <v>0</v>
      </c>
      <c r="I2265" s="84">
        <v>2</v>
      </c>
      <c r="J2265" s="85">
        <v>268200</v>
      </c>
      <c r="K2265" s="75"/>
      <c r="L2265" s="75"/>
      <c r="M2265" s="75"/>
      <c r="N2265" s="75"/>
      <c r="O2265" s="75"/>
      <c r="P2265" s="75"/>
      <c r="Q2265" s="75"/>
      <c r="R2265" s="75"/>
      <c r="S2265" s="75"/>
      <c r="T2265" s="75"/>
      <c r="U2265" s="75"/>
    </row>
    <row r="2266" spans="1:21">
      <c r="A2266" s="75"/>
      <c r="B2266" s="81" t="str">
        <f t="shared" si="16"/>
        <v>월</v>
      </c>
      <c r="C2266" s="81" t="str">
        <f t="shared" si="17"/>
        <v>26년 6월 4주차</v>
      </c>
      <c r="D2266" s="82">
        <v>46195</v>
      </c>
      <c r="E2266" s="76" t="s">
        <v>58</v>
      </c>
      <c r="F2266" s="83" t="s">
        <v>2</v>
      </c>
      <c r="G2266" s="75" t="s">
        <v>108</v>
      </c>
      <c r="H2266" s="76">
        <v>1</v>
      </c>
      <c r="I2266" s="84">
        <v>2</v>
      </c>
      <c r="J2266" s="85">
        <v>304200</v>
      </c>
      <c r="K2266" s="75"/>
      <c r="L2266" s="75"/>
      <c r="M2266" s="75"/>
      <c r="N2266" s="75"/>
      <c r="O2266" s="75"/>
      <c r="P2266" s="75"/>
      <c r="Q2266" s="75"/>
      <c r="R2266" s="75"/>
      <c r="S2266" s="75"/>
      <c r="T2266" s="75"/>
      <c r="U2266" s="75"/>
    </row>
    <row r="2267" spans="1:21">
      <c r="A2267" s="75"/>
      <c r="B2267" s="81" t="str">
        <f t="shared" si="16"/>
        <v>월</v>
      </c>
      <c r="C2267" s="81" t="str">
        <f t="shared" si="17"/>
        <v>26년 6월 4주차</v>
      </c>
      <c r="D2267" s="82">
        <v>46195</v>
      </c>
      <c r="E2267" s="76" t="s">
        <v>58</v>
      </c>
      <c r="F2267" s="83" t="s">
        <v>2</v>
      </c>
      <c r="G2267" s="75" t="s">
        <v>161</v>
      </c>
      <c r="H2267" s="76">
        <v>1</v>
      </c>
      <c r="I2267" s="84">
        <v>2</v>
      </c>
      <c r="J2267" s="85">
        <v>106200</v>
      </c>
      <c r="K2267" s="75"/>
      <c r="L2267" s="75"/>
      <c r="M2267" s="75"/>
      <c r="N2267" s="75"/>
      <c r="O2267" s="75"/>
      <c r="P2267" s="75"/>
      <c r="Q2267" s="75"/>
      <c r="R2267" s="75"/>
      <c r="S2267" s="75"/>
      <c r="T2267" s="75"/>
      <c r="U2267" s="75"/>
    </row>
    <row r="2268" spans="1:21">
      <c r="A2268" s="75"/>
      <c r="B2268" s="81" t="str">
        <f t="shared" si="16"/>
        <v>월</v>
      </c>
      <c r="C2268" s="81" t="str">
        <f t="shared" si="17"/>
        <v>26년 6월 4주차</v>
      </c>
      <c r="D2268" s="82">
        <v>46195</v>
      </c>
      <c r="E2268" s="76" t="s">
        <v>58</v>
      </c>
      <c r="F2268" s="83" t="s">
        <v>2</v>
      </c>
      <c r="G2268" s="75" t="s">
        <v>211</v>
      </c>
      <c r="H2268" s="76">
        <v>7</v>
      </c>
      <c r="I2268" s="84">
        <v>0</v>
      </c>
      <c r="J2268" s="85">
        <v>0</v>
      </c>
      <c r="K2268" s="75"/>
      <c r="L2268" s="75"/>
      <c r="M2268" s="75"/>
      <c r="N2268" s="75"/>
      <c r="O2268" s="75"/>
      <c r="P2268" s="75"/>
      <c r="Q2268" s="75"/>
      <c r="R2268" s="75"/>
      <c r="S2268" s="75"/>
      <c r="T2268" s="75"/>
      <c r="U2268" s="75"/>
    </row>
    <row r="2269" spans="1:21">
      <c r="A2269" s="75"/>
      <c r="B2269" s="81" t="str">
        <f t="shared" si="16"/>
        <v>월</v>
      </c>
      <c r="C2269" s="81" t="str">
        <f t="shared" si="17"/>
        <v>26년 6월 4주차</v>
      </c>
      <c r="D2269" s="82">
        <v>46195</v>
      </c>
      <c r="E2269" s="76" t="s">
        <v>58</v>
      </c>
      <c r="F2269" s="83" t="s">
        <v>2</v>
      </c>
      <c r="G2269" s="75" t="s">
        <v>204</v>
      </c>
      <c r="H2269" s="76">
        <v>1</v>
      </c>
      <c r="I2269" s="84">
        <v>0</v>
      </c>
      <c r="J2269" s="85">
        <v>0</v>
      </c>
      <c r="K2269" s="75"/>
      <c r="L2269" s="75"/>
      <c r="M2269" s="75"/>
      <c r="N2269" s="75"/>
      <c r="O2269" s="75"/>
      <c r="P2269" s="75"/>
      <c r="Q2269" s="75"/>
      <c r="R2269" s="75"/>
      <c r="S2269" s="75"/>
      <c r="T2269" s="75"/>
      <c r="U2269" s="75"/>
    </row>
    <row r="2270" spans="1:21">
      <c r="A2270" s="75"/>
      <c r="B2270" s="81" t="str">
        <f t="shared" si="16"/>
        <v>월</v>
      </c>
      <c r="C2270" s="81" t="str">
        <f t="shared" si="17"/>
        <v>26년 6월 4주차</v>
      </c>
      <c r="D2270" s="82">
        <v>46195</v>
      </c>
      <c r="E2270" s="76" t="s">
        <v>58</v>
      </c>
      <c r="F2270" s="83" t="s">
        <v>2</v>
      </c>
      <c r="G2270" s="75" t="s">
        <v>118</v>
      </c>
      <c r="H2270" s="76">
        <v>5</v>
      </c>
      <c r="I2270" s="84">
        <v>1</v>
      </c>
      <c r="J2270" s="85">
        <v>62100</v>
      </c>
      <c r="K2270" s="75"/>
      <c r="L2270" s="75"/>
      <c r="M2270" s="75"/>
      <c r="N2270" s="75"/>
      <c r="O2270" s="75"/>
      <c r="P2270" s="75"/>
      <c r="Q2270" s="75"/>
      <c r="R2270" s="75"/>
      <c r="S2270" s="75"/>
      <c r="T2270" s="75"/>
      <c r="U2270" s="75"/>
    </row>
    <row r="2271" spans="1:21">
      <c r="A2271" s="75"/>
      <c r="B2271" s="81" t="str">
        <f t="shared" si="16"/>
        <v>월</v>
      </c>
      <c r="C2271" s="81" t="str">
        <f t="shared" si="17"/>
        <v>26년 6월 4주차</v>
      </c>
      <c r="D2271" s="82">
        <v>46195</v>
      </c>
      <c r="E2271" s="76" t="s">
        <v>58</v>
      </c>
      <c r="F2271" s="83" t="s">
        <v>2</v>
      </c>
      <c r="G2271" s="75" t="s">
        <v>241</v>
      </c>
      <c r="H2271" s="76">
        <v>1</v>
      </c>
      <c r="I2271" s="84">
        <v>0</v>
      </c>
      <c r="J2271" s="85">
        <v>0</v>
      </c>
      <c r="K2271" s="75"/>
      <c r="L2271" s="75"/>
      <c r="M2271" s="75"/>
      <c r="N2271" s="75"/>
      <c r="O2271" s="75"/>
      <c r="P2271" s="75"/>
      <c r="Q2271" s="75"/>
      <c r="R2271" s="75"/>
      <c r="S2271" s="75"/>
      <c r="T2271" s="75"/>
      <c r="U2271" s="75"/>
    </row>
    <row r="2272" spans="1:21">
      <c r="A2272" s="75"/>
      <c r="B2272" s="81" t="str">
        <f t="shared" si="16"/>
        <v>월</v>
      </c>
      <c r="C2272" s="81" t="str">
        <f t="shared" si="17"/>
        <v>26년 6월 4주차</v>
      </c>
      <c r="D2272" s="82">
        <v>46195</v>
      </c>
      <c r="E2272" s="76" t="s">
        <v>58</v>
      </c>
      <c r="F2272" s="83" t="s">
        <v>2</v>
      </c>
      <c r="G2272" s="75" t="s">
        <v>216</v>
      </c>
      <c r="H2272" s="76">
        <v>10</v>
      </c>
      <c r="I2272" s="84">
        <v>1</v>
      </c>
      <c r="J2272" s="85">
        <v>86400</v>
      </c>
      <c r="K2272" s="75"/>
      <c r="L2272" s="75"/>
      <c r="M2272" s="75"/>
      <c r="N2272" s="75"/>
      <c r="O2272" s="75"/>
      <c r="P2272" s="75"/>
      <c r="Q2272" s="75"/>
      <c r="R2272" s="75"/>
      <c r="S2272" s="75"/>
      <c r="T2272" s="75"/>
      <c r="U2272" s="75"/>
    </row>
    <row r="2273" spans="1:21">
      <c r="A2273" s="75"/>
      <c r="B2273" s="81" t="str">
        <f t="shared" si="16"/>
        <v>월</v>
      </c>
      <c r="C2273" s="81" t="str">
        <f t="shared" si="17"/>
        <v>26년 6월 4주차</v>
      </c>
      <c r="D2273" s="82">
        <v>46195</v>
      </c>
      <c r="E2273" s="76" t="s">
        <v>58</v>
      </c>
      <c r="F2273" s="83" t="s">
        <v>2</v>
      </c>
      <c r="G2273" s="75" t="s">
        <v>219</v>
      </c>
      <c r="H2273" s="76">
        <v>1</v>
      </c>
      <c r="I2273" s="84">
        <v>0</v>
      </c>
      <c r="J2273" s="85">
        <v>0</v>
      </c>
      <c r="K2273" s="75"/>
      <c r="L2273" s="75"/>
      <c r="M2273" s="75"/>
      <c r="N2273" s="75"/>
      <c r="O2273" s="75"/>
      <c r="P2273" s="75"/>
      <c r="Q2273" s="75"/>
      <c r="R2273" s="75"/>
      <c r="S2273" s="75"/>
      <c r="T2273" s="75"/>
      <c r="U2273" s="75"/>
    </row>
    <row r="2274" spans="1:21">
      <c r="A2274" s="75"/>
      <c r="B2274" s="81" t="str">
        <f t="shared" si="16"/>
        <v>월</v>
      </c>
      <c r="C2274" s="81" t="str">
        <f t="shared" si="17"/>
        <v>26년 6월 4주차</v>
      </c>
      <c r="D2274" s="82">
        <v>46195</v>
      </c>
      <c r="E2274" s="76" t="s">
        <v>58</v>
      </c>
      <c r="F2274" s="83" t="s">
        <v>2</v>
      </c>
      <c r="G2274" s="75" t="s">
        <v>220</v>
      </c>
      <c r="H2274" s="76">
        <v>1</v>
      </c>
      <c r="I2274" s="84">
        <v>0</v>
      </c>
      <c r="J2274" s="85">
        <v>0</v>
      </c>
      <c r="K2274" s="75"/>
      <c r="L2274" s="75"/>
      <c r="M2274" s="75"/>
      <c r="N2274" s="75"/>
      <c r="O2274" s="75"/>
      <c r="P2274" s="75"/>
      <c r="Q2274" s="75"/>
      <c r="R2274" s="75"/>
      <c r="S2274" s="75"/>
      <c r="T2274" s="75"/>
      <c r="U2274" s="75"/>
    </row>
    <row r="2275" spans="1:21">
      <c r="A2275" s="75"/>
      <c r="B2275" s="81" t="str">
        <f t="shared" si="16"/>
        <v>월</v>
      </c>
      <c r="C2275" s="81" t="str">
        <f t="shared" si="17"/>
        <v>26년 6월 4주차</v>
      </c>
      <c r="D2275" s="82">
        <v>46195</v>
      </c>
      <c r="E2275" s="76" t="s">
        <v>58</v>
      </c>
      <c r="F2275" s="83" t="s">
        <v>2</v>
      </c>
      <c r="G2275" s="75" t="s">
        <v>268</v>
      </c>
      <c r="H2275" s="76">
        <v>9</v>
      </c>
      <c r="I2275" s="84">
        <v>0</v>
      </c>
      <c r="J2275" s="85">
        <v>0</v>
      </c>
      <c r="K2275" s="75"/>
      <c r="L2275" s="75"/>
      <c r="M2275" s="75"/>
      <c r="N2275" s="75"/>
      <c r="O2275" s="75"/>
      <c r="P2275" s="75"/>
      <c r="Q2275" s="75"/>
      <c r="R2275" s="75"/>
      <c r="S2275" s="75"/>
      <c r="T2275" s="75"/>
      <c r="U2275" s="75"/>
    </row>
    <row r="2276" spans="1:21">
      <c r="A2276" s="75"/>
      <c r="B2276" s="81" t="str">
        <f t="shared" si="16"/>
        <v>월</v>
      </c>
      <c r="C2276" s="81" t="str">
        <f t="shared" si="17"/>
        <v>26년 6월 4주차</v>
      </c>
      <c r="D2276" s="82">
        <v>46195</v>
      </c>
      <c r="E2276" s="76" t="s">
        <v>58</v>
      </c>
      <c r="F2276" s="83" t="s">
        <v>2</v>
      </c>
      <c r="G2276" s="75" t="s">
        <v>162</v>
      </c>
      <c r="H2276" s="76">
        <v>1</v>
      </c>
      <c r="I2276" s="84">
        <v>0</v>
      </c>
      <c r="J2276" s="85">
        <v>0</v>
      </c>
      <c r="K2276" s="75"/>
      <c r="L2276" s="75"/>
      <c r="M2276" s="75"/>
      <c r="N2276" s="75"/>
      <c r="O2276" s="75"/>
      <c r="P2276" s="75"/>
      <c r="Q2276" s="75"/>
      <c r="R2276" s="75"/>
      <c r="S2276" s="75"/>
      <c r="T2276" s="75"/>
      <c r="U2276" s="75"/>
    </row>
    <row r="2277" spans="1:21">
      <c r="A2277" s="75"/>
      <c r="B2277" s="81" t="str">
        <f t="shared" si="16"/>
        <v>월</v>
      </c>
      <c r="C2277" s="81" t="str">
        <f t="shared" si="17"/>
        <v>26년 6월 4주차</v>
      </c>
      <c r="D2277" s="82">
        <v>46195</v>
      </c>
      <c r="E2277" s="76" t="s">
        <v>58</v>
      </c>
      <c r="F2277" s="83" t="s">
        <v>2</v>
      </c>
      <c r="G2277" s="75" t="s">
        <v>169</v>
      </c>
      <c r="H2277" s="76">
        <v>7</v>
      </c>
      <c r="I2277" s="84">
        <v>0</v>
      </c>
      <c r="J2277" s="85">
        <v>0</v>
      </c>
      <c r="K2277" s="75"/>
      <c r="L2277" s="75"/>
      <c r="M2277" s="75"/>
      <c r="N2277" s="75"/>
      <c r="O2277" s="75"/>
      <c r="P2277" s="75"/>
      <c r="Q2277" s="75"/>
      <c r="R2277" s="75"/>
      <c r="S2277" s="75"/>
      <c r="T2277" s="75"/>
      <c r="U2277" s="75"/>
    </row>
    <row r="2278" spans="1:21">
      <c r="A2278" s="75"/>
      <c r="B2278" s="81" t="str">
        <f t="shared" si="16"/>
        <v>월</v>
      </c>
      <c r="C2278" s="81" t="str">
        <f t="shared" si="17"/>
        <v>26년 6월 4주차</v>
      </c>
      <c r="D2278" s="82">
        <v>46195</v>
      </c>
      <c r="E2278" s="76" t="s">
        <v>58</v>
      </c>
      <c r="F2278" s="83" t="s">
        <v>2</v>
      </c>
      <c r="G2278" s="75" t="s">
        <v>145</v>
      </c>
      <c r="H2278" s="76">
        <v>2</v>
      </c>
      <c r="I2278" s="84">
        <v>0</v>
      </c>
      <c r="J2278" s="85">
        <v>0</v>
      </c>
      <c r="K2278" s="75"/>
      <c r="L2278" s="75"/>
      <c r="M2278" s="75"/>
      <c r="N2278" s="75"/>
      <c r="O2278" s="75"/>
      <c r="P2278" s="75"/>
      <c r="Q2278" s="75"/>
      <c r="R2278" s="75"/>
      <c r="S2278" s="75"/>
      <c r="T2278" s="75"/>
      <c r="U2278" s="75"/>
    </row>
    <row r="2279" spans="1:21">
      <c r="A2279" s="75"/>
      <c r="B2279" s="81" t="str">
        <f t="shared" si="16"/>
        <v>월</v>
      </c>
      <c r="C2279" s="81" t="str">
        <f t="shared" si="17"/>
        <v>26년 6월 4주차</v>
      </c>
      <c r="D2279" s="82">
        <v>46195</v>
      </c>
      <c r="E2279" s="76" t="s">
        <v>58</v>
      </c>
      <c r="F2279" s="83" t="s">
        <v>2</v>
      </c>
      <c r="G2279" s="75" t="s">
        <v>177</v>
      </c>
      <c r="H2279" s="76">
        <v>3</v>
      </c>
      <c r="I2279" s="84">
        <v>0</v>
      </c>
      <c r="J2279" s="85">
        <v>0</v>
      </c>
      <c r="K2279" s="75"/>
      <c r="L2279" s="75"/>
      <c r="M2279" s="75"/>
      <c r="N2279" s="75"/>
      <c r="O2279" s="75"/>
      <c r="P2279" s="75"/>
      <c r="Q2279" s="75"/>
      <c r="R2279" s="75"/>
      <c r="S2279" s="75"/>
      <c r="T2279" s="75"/>
      <c r="U2279" s="75"/>
    </row>
    <row r="2280" spans="1:21">
      <c r="A2280" s="75"/>
      <c r="B2280" s="81" t="str">
        <f t="shared" si="16"/>
        <v>월</v>
      </c>
      <c r="C2280" s="81" t="str">
        <f t="shared" si="17"/>
        <v>26년 6월 4주차</v>
      </c>
      <c r="D2280" s="82">
        <v>46195</v>
      </c>
      <c r="E2280" s="76" t="s">
        <v>58</v>
      </c>
      <c r="F2280" s="83" t="s">
        <v>2</v>
      </c>
      <c r="G2280" s="75" t="s">
        <v>101</v>
      </c>
      <c r="H2280" s="76">
        <v>1</v>
      </c>
      <c r="I2280" s="84">
        <v>0</v>
      </c>
      <c r="J2280" s="85">
        <v>0</v>
      </c>
      <c r="K2280" s="75"/>
      <c r="L2280" s="75"/>
      <c r="M2280" s="75"/>
      <c r="N2280" s="75"/>
      <c r="O2280" s="75"/>
      <c r="P2280" s="75"/>
      <c r="Q2280" s="75"/>
      <c r="R2280" s="75"/>
      <c r="S2280" s="75"/>
      <c r="T2280" s="75"/>
      <c r="U2280" s="75"/>
    </row>
    <row r="2281" spans="1:21">
      <c r="A2281" s="75"/>
      <c r="B2281" s="81" t="str">
        <f t="shared" si="16"/>
        <v>월</v>
      </c>
      <c r="C2281" s="81" t="str">
        <f t="shared" si="17"/>
        <v>26년 6월 4주차</v>
      </c>
      <c r="D2281" s="82">
        <v>46195</v>
      </c>
      <c r="E2281" s="76" t="s">
        <v>58</v>
      </c>
      <c r="F2281" s="83" t="s">
        <v>2</v>
      </c>
      <c r="G2281" s="75" t="s">
        <v>144</v>
      </c>
      <c r="H2281" s="76">
        <v>1</v>
      </c>
      <c r="I2281" s="84">
        <v>0</v>
      </c>
      <c r="J2281" s="85">
        <v>0</v>
      </c>
      <c r="K2281" s="75"/>
      <c r="L2281" s="75"/>
      <c r="M2281" s="75"/>
      <c r="N2281" s="75"/>
      <c r="O2281" s="75"/>
      <c r="P2281" s="75"/>
      <c r="Q2281" s="75"/>
      <c r="R2281" s="75"/>
      <c r="S2281" s="75"/>
      <c r="T2281" s="75"/>
      <c r="U2281" s="75"/>
    </row>
    <row r="2282" spans="1:21">
      <c r="A2282" s="75"/>
      <c r="B2282" s="81" t="str">
        <f t="shared" si="16"/>
        <v>월</v>
      </c>
      <c r="C2282" s="81" t="str">
        <f t="shared" si="17"/>
        <v>26년 6월 4주차</v>
      </c>
      <c r="D2282" s="82">
        <v>46195</v>
      </c>
      <c r="E2282" s="76" t="s">
        <v>58</v>
      </c>
      <c r="F2282" s="83" t="s">
        <v>2</v>
      </c>
      <c r="G2282" s="75" t="s">
        <v>143</v>
      </c>
      <c r="H2282" s="76">
        <v>1</v>
      </c>
      <c r="I2282" s="84">
        <v>0</v>
      </c>
      <c r="J2282" s="85">
        <v>0</v>
      </c>
      <c r="K2282" s="75"/>
      <c r="L2282" s="75"/>
      <c r="M2282" s="75"/>
      <c r="N2282" s="75"/>
      <c r="O2282" s="75"/>
      <c r="P2282" s="75"/>
      <c r="Q2282" s="75"/>
      <c r="R2282" s="75"/>
      <c r="S2282" s="75"/>
      <c r="T2282" s="75"/>
      <c r="U2282" s="75"/>
    </row>
    <row r="2283" spans="1:21">
      <c r="A2283" s="75"/>
      <c r="B2283" s="81" t="str">
        <f t="shared" si="16"/>
        <v>월</v>
      </c>
      <c r="C2283" s="81" t="str">
        <f t="shared" si="17"/>
        <v>26년 6월 4주차</v>
      </c>
      <c r="D2283" s="82">
        <v>46195</v>
      </c>
      <c r="E2283" s="76" t="s">
        <v>58</v>
      </c>
      <c r="F2283" s="83" t="s">
        <v>2</v>
      </c>
      <c r="G2283" s="75" t="s">
        <v>111</v>
      </c>
      <c r="H2283" s="76">
        <v>1</v>
      </c>
      <c r="I2283" s="84">
        <v>0</v>
      </c>
      <c r="J2283" s="85">
        <v>0</v>
      </c>
      <c r="K2283" s="75"/>
      <c r="L2283" s="75"/>
      <c r="M2283" s="75"/>
      <c r="N2283" s="75"/>
      <c r="O2283" s="75"/>
      <c r="P2283" s="75"/>
      <c r="Q2283" s="75"/>
      <c r="R2283" s="75"/>
      <c r="S2283" s="75"/>
      <c r="T2283" s="75"/>
      <c r="U2283" s="75"/>
    </row>
    <row r="2284" spans="1:21">
      <c r="A2284" s="75"/>
      <c r="B2284" s="81" t="str">
        <f t="shared" si="16"/>
        <v>월</v>
      </c>
      <c r="C2284" s="81" t="str">
        <f t="shared" si="17"/>
        <v>26년 6월 4주차</v>
      </c>
      <c r="D2284" s="82">
        <v>46195</v>
      </c>
      <c r="E2284" s="76" t="s">
        <v>58</v>
      </c>
      <c r="F2284" s="83" t="s">
        <v>2</v>
      </c>
      <c r="G2284" s="75" t="s">
        <v>191</v>
      </c>
      <c r="H2284" s="76">
        <v>1</v>
      </c>
      <c r="I2284" s="84">
        <v>0</v>
      </c>
      <c r="J2284" s="85">
        <v>0</v>
      </c>
      <c r="K2284" s="75"/>
      <c r="L2284" s="75"/>
      <c r="M2284" s="75"/>
      <c r="N2284" s="75"/>
      <c r="O2284" s="75"/>
      <c r="P2284" s="75"/>
      <c r="Q2284" s="75"/>
      <c r="R2284" s="75"/>
      <c r="S2284" s="75"/>
      <c r="T2284" s="75"/>
      <c r="U2284" s="75"/>
    </row>
    <row r="2285" spans="1:21">
      <c r="A2285" s="75"/>
      <c r="B2285" s="81" t="str">
        <f t="shared" si="16"/>
        <v>월</v>
      </c>
      <c r="C2285" s="81" t="str">
        <f t="shared" si="17"/>
        <v>26년 6월 4주차</v>
      </c>
      <c r="D2285" s="82">
        <v>46195</v>
      </c>
      <c r="E2285" s="76" t="s">
        <v>58</v>
      </c>
      <c r="F2285" s="83" t="s">
        <v>2</v>
      </c>
      <c r="G2285" s="75" t="s">
        <v>139</v>
      </c>
      <c r="H2285" s="76">
        <v>1</v>
      </c>
      <c r="I2285" s="84">
        <v>0</v>
      </c>
      <c r="J2285" s="85">
        <v>0</v>
      </c>
      <c r="K2285" s="75"/>
      <c r="L2285" s="75"/>
      <c r="M2285" s="75"/>
      <c r="N2285" s="75"/>
      <c r="O2285" s="75"/>
      <c r="P2285" s="75"/>
      <c r="Q2285" s="75"/>
      <c r="R2285" s="75"/>
      <c r="S2285" s="75"/>
      <c r="T2285" s="75"/>
      <c r="U2285" s="75"/>
    </row>
    <row r="2286" spans="1:21">
      <c r="A2286" s="75"/>
      <c r="B2286" s="81" t="str">
        <f t="shared" si="16"/>
        <v>월</v>
      </c>
      <c r="C2286" s="81" t="str">
        <f t="shared" si="17"/>
        <v>26년 6월 4주차</v>
      </c>
      <c r="D2286" s="82">
        <v>46195</v>
      </c>
      <c r="E2286" s="76" t="s">
        <v>58</v>
      </c>
      <c r="F2286" s="83" t="s">
        <v>2</v>
      </c>
      <c r="G2286" s="75" t="s">
        <v>280</v>
      </c>
      <c r="H2286" s="76">
        <v>1</v>
      </c>
      <c r="I2286" s="84">
        <v>0</v>
      </c>
      <c r="J2286" s="85">
        <v>0</v>
      </c>
      <c r="K2286" s="75"/>
      <c r="L2286" s="75"/>
      <c r="M2286" s="75"/>
      <c r="N2286" s="75"/>
      <c r="O2286" s="75"/>
      <c r="P2286" s="75"/>
      <c r="Q2286" s="75"/>
      <c r="R2286" s="75"/>
      <c r="S2286" s="75"/>
      <c r="T2286" s="75"/>
      <c r="U2286" s="75"/>
    </row>
    <row r="2287" spans="1:21">
      <c r="A2287" s="75"/>
      <c r="B2287" s="81" t="str">
        <f t="shared" si="16"/>
        <v>월</v>
      </c>
      <c r="C2287" s="81" t="str">
        <f t="shared" si="17"/>
        <v>26년 6월 4주차</v>
      </c>
      <c r="D2287" s="82">
        <v>46195</v>
      </c>
      <c r="E2287" s="76" t="s">
        <v>58</v>
      </c>
      <c r="F2287" s="83" t="s">
        <v>2</v>
      </c>
      <c r="G2287" s="75" t="s">
        <v>140</v>
      </c>
      <c r="H2287" s="76">
        <v>1</v>
      </c>
      <c r="I2287" s="84">
        <v>0</v>
      </c>
      <c r="J2287" s="85">
        <v>0</v>
      </c>
      <c r="K2287" s="75"/>
      <c r="L2287" s="75"/>
      <c r="M2287" s="75"/>
      <c r="N2287" s="75"/>
      <c r="O2287" s="75"/>
      <c r="P2287" s="75"/>
      <c r="Q2287" s="75"/>
      <c r="R2287" s="75"/>
      <c r="S2287" s="75"/>
      <c r="T2287" s="75"/>
      <c r="U2287" s="75"/>
    </row>
    <row r="2288" spans="1:21">
      <c r="A2288" s="75"/>
      <c r="B2288" s="81" t="str">
        <f t="shared" si="16"/>
        <v>월</v>
      </c>
      <c r="C2288" s="81" t="str">
        <f t="shared" si="17"/>
        <v>26년 6월 4주차</v>
      </c>
      <c r="D2288" s="82">
        <v>46195</v>
      </c>
      <c r="E2288" s="76" t="s">
        <v>58</v>
      </c>
      <c r="F2288" s="83" t="s">
        <v>2</v>
      </c>
      <c r="G2288" s="75" t="s">
        <v>90</v>
      </c>
      <c r="H2288" s="76">
        <v>1</v>
      </c>
      <c r="I2288" s="84">
        <v>0</v>
      </c>
      <c r="J2288" s="85">
        <v>0</v>
      </c>
      <c r="K2288" s="75"/>
      <c r="L2288" s="75"/>
      <c r="M2288" s="75"/>
      <c r="N2288" s="75"/>
      <c r="O2288" s="75"/>
      <c r="P2288" s="75"/>
      <c r="Q2288" s="75"/>
      <c r="R2288" s="75"/>
      <c r="S2288" s="75"/>
      <c r="T2288" s="75"/>
      <c r="U2288" s="75"/>
    </row>
    <row r="2289" spans="1:21">
      <c r="A2289" s="75"/>
      <c r="B2289" s="81" t="str">
        <f t="shared" si="16"/>
        <v>월</v>
      </c>
      <c r="C2289" s="81" t="str">
        <f t="shared" si="17"/>
        <v>26년 6월 4주차</v>
      </c>
      <c r="D2289" s="82">
        <v>46195</v>
      </c>
      <c r="E2289" s="76" t="s">
        <v>58</v>
      </c>
      <c r="F2289" s="83" t="s">
        <v>2</v>
      </c>
      <c r="G2289" s="75" t="s">
        <v>142</v>
      </c>
      <c r="H2289" s="76">
        <v>8</v>
      </c>
      <c r="I2289" s="84">
        <v>0</v>
      </c>
      <c r="J2289" s="85">
        <v>0</v>
      </c>
      <c r="K2289" s="75"/>
      <c r="L2289" s="75"/>
      <c r="M2289" s="75"/>
      <c r="N2289" s="75"/>
      <c r="O2289" s="75"/>
      <c r="P2289" s="75"/>
      <c r="Q2289" s="75"/>
      <c r="R2289" s="75"/>
      <c r="S2289" s="75"/>
      <c r="T2289" s="75"/>
      <c r="U2289" s="75"/>
    </row>
    <row r="2290" spans="1:21">
      <c r="A2290" s="75"/>
      <c r="B2290" s="81" t="str">
        <f t="shared" si="16"/>
        <v>월</v>
      </c>
      <c r="C2290" s="81" t="str">
        <f t="shared" si="17"/>
        <v>26년 6월 4주차</v>
      </c>
      <c r="D2290" s="82">
        <v>46195</v>
      </c>
      <c r="E2290" s="76" t="s">
        <v>58</v>
      </c>
      <c r="F2290" s="83" t="s">
        <v>2</v>
      </c>
      <c r="G2290" s="75" t="s">
        <v>212</v>
      </c>
      <c r="H2290" s="76">
        <v>4</v>
      </c>
      <c r="I2290" s="84">
        <v>0</v>
      </c>
      <c r="J2290" s="85">
        <v>0</v>
      </c>
      <c r="K2290" s="75"/>
      <c r="L2290" s="75"/>
      <c r="M2290" s="75"/>
      <c r="N2290" s="75"/>
      <c r="O2290" s="75"/>
      <c r="P2290" s="75"/>
      <c r="Q2290" s="75"/>
      <c r="R2290" s="75"/>
      <c r="S2290" s="75"/>
      <c r="T2290" s="75"/>
      <c r="U2290" s="75"/>
    </row>
    <row r="2291" spans="1:21">
      <c r="A2291" s="75"/>
      <c r="B2291" s="81" t="str">
        <f t="shared" si="16"/>
        <v>월</v>
      </c>
      <c r="C2291" s="81" t="str">
        <f t="shared" si="17"/>
        <v>26년 6월 4주차</v>
      </c>
      <c r="D2291" s="82">
        <v>46195</v>
      </c>
      <c r="E2291" s="76" t="s">
        <v>58</v>
      </c>
      <c r="F2291" s="83" t="s">
        <v>2</v>
      </c>
      <c r="G2291" s="75" t="s">
        <v>257</v>
      </c>
      <c r="H2291" s="76">
        <v>15</v>
      </c>
      <c r="I2291" s="84">
        <v>5</v>
      </c>
      <c r="J2291" s="85">
        <v>521250</v>
      </c>
      <c r="K2291" s="75"/>
      <c r="L2291" s="75"/>
      <c r="M2291" s="75"/>
      <c r="N2291" s="75"/>
      <c r="O2291" s="75"/>
      <c r="P2291" s="75"/>
      <c r="Q2291" s="75"/>
      <c r="R2291" s="75"/>
      <c r="S2291" s="75"/>
      <c r="T2291" s="75"/>
      <c r="U2291" s="75"/>
    </row>
    <row r="2292" spans="1:21">
      <c r="A2292" s="75"/>
      <c r="B2292" s="81" t="str">
        <f t="shared" si="16"/>
        <v>월</v>
      </c>
      <c r="C2292" s="81" t="str">
        <f t="shared" si="17"/>
        <v>26년 6월 4주차</v>
      </c>
      <c r="D2292" s="82">
        <v>46195</v>
      </c>
      <c r="E2292" s="76" t="s">
        <v>58</v>
      </c>
      <c r="F2292" s="83" t="s">
        <v>2</v>
      </c>
      <c r="G2292" s="75" t="s">
        <v>278</v>
      </c>
      <c r="H2292" s="76">
        <v>0</v>
      </c>
      <c r="I2292" s="84">
        <v>1</v>
      </c>
      <c r="J2292" s="85">
        <v>98100</v>
      </c>
      <c r="K2292" s="75"/>
      <c r="L2292" s="75"/>
      <c r="M2292" s="75"/>
      <c r="N2292" s="75"/>
      <c r="O2292" s="75"/>
      <c r="P2292" s="75"/>
      <c r="Q2292" s="75"/>
      <c r="R2292" s="75"/>
      <c r="S2292" s="75"/>
      <c r="T2292" s="75"/>
      <c r="U2292" s="75"/>
    </row>
    <row r="2293" spans="1:21">
      <c r="A2293" s="75"/>
      <c r="B2293" s="81" t="str">
        <f t="shared" si="16"/>
        <v>월</v>
      </c>
      <c r="C2293" s="81" t="str">
        <f t="shared" si="17"/>
        <v>26년 6월 4주차</v>
      </c>
      <c r="D2293" s="82">
        <v>46195</v>
      </c>
      <c r="E2293" s="76" t="s">
        <v>58</v>
      </c>
      <c r="F2293" s="83" t="s">
        <v>2</v>
      </c>
      <c r="G2293" s="75" t="s">
        <v>99</v>
      </c>
      <c r="H2293" s="76">
        <v>10</v>
      </c>
      <c r="I2293" s="84">
        <v>1</v>
      </c>
      <c r="J2293" s="85">
        <v>134100</v>
      </c>
      <c r="K2293" s="75"/>
      <c r="L2293" s="75"/>
      <c r="M2293" s="75"/>
      <c r="N2293" s="75"/>
      <c r="O2293" s="75"/>
      <c r="P2293" s="75"/>
      <c r="Q2293" s="75"/>
      <c r="R2293" s="75"/>
      <c r="S2293" s="75"/>
      <c r="T2293" s="75"/>
      <c r="U2293" s="75"/>
    </row>
    <row r="2294" spans="1:21">
      <c r="A2294" s="75"/>
      <c r="B2294" s="81" t="str">
        <f t="shared" si="16"/>
        <v>월</v>
      </c>
      <c r="C2294" s="81" t="str">
        <f t="shared" si="17"/>
        <v>26년 6월 4주차</v>
      </c>
      <c r="D2294" s="82">
        <v>46195</v>
      </c>
      <c r="E2294" s="76" t="s">
        <v>58</v>
      </c>
      <c r="F2294" s="83" t="s">
        <v>2</v>
      </c>
      <c r="G2294" s="75" t="s">
        <v>114</v>
      </c>
      <c r="H2294" s="76">
        <v>1</v>
      </c>
      <c r="I2294" s="84">
        <v>0</v>
      </c>
      <c r="J2294" s="85">
        <v>0</v>
      </c>
      <c r="K2294" s="75"/>
      <c r="L2294" s="75"/>
      <c r="M2294" s="75"/>
      <c r="N2294" s="75"/>
      <c r="O2294" s="75"/>
      <c r="P2294" s="75"/>
      <c r="Q2294" s="75"/>
      <c r="R2294" s="75"/>
      <c r="S2294" s="75"/>
      <c r="T2294" s="75"/>
      <c r="U2294" s="75"/>
    </row>
    <row r="2295" spans="1:21">
      <c r="A2295" s="75"/>
      <c r="B2295" s="81" t="str">
        <f t="shared" si="16"/>
        <v>월</v>
      </c>
      <c r="C2295" s="81" t="str">
        <f t="shared" si="17"/>
        <v>26년 6월 4주차</v>
      </c>
      <c r="D2295" s="82">
        <v>46195</v>
      </c>
      <c r="E2295" s="76" t="s">
        <v>58</v>
      </c>
      <c r="F2295" s="83" t="s">
        <v>2</v>
      </c>
      <c r="G2295" s="75" t="s">
        <v>88</v>
      </c>
      <c r="H2295" s="76">
        <v>5</v>
      </c>
      <c r="I2295" s="84">
        <v>0</v>
      </c>
      <c r="J2295" s="85">
        <v>0</v>
      </c>
      <c r="K2295" s="75"/>
      <c r="L2295" s="75"/>
      <c r="M2295" s="75"/>
      <c r="N2295" s="75"/>
      <c r="O2295" s="75"/>
      <c r="P2295" s="75"/>
      <c r="Q2295" s="75"/>
      <c r="R2295" s="75"/>
      <c r="S2295" s="75"/>
      <c r="T2295" s="75"/>
      <c r="U2295" s="75"/>
    </row>
    <row r="2296" spans="1:21">
      <c r="A2296" s="75"/>
      <c r="B2296" s="81" t="str">
        <f t="shared" si="16"/>
        <v>월</v>
      </c>
      <c r="C2296" s="81" t="str">
        <f t="shared" si="17"/>
        <v>26년 6월 4주차</v>
      </c>
      <c r="D2296" s="82">
        <v>46195</v>
      </c>
      <c r="E2296" s="76" t="s">
        <v>58</v>
      </c>
      <c r="F2296" s="83" t="s">
        <v>2</v>
      </c>
      <c r="G2296" s="75" t="s">
        <v>103</v>
      </c>
      <c r="H2296" s="76">
        <v>1</v>
      </c>
      <c r="I2296" s="84">
        <v>0</v>
      </c>
      <c r="J2296" s="85">
        <v>0</v>
      </c>
      <c r="K2296" s="75"/>
      <c r="L2296" s="75"/>
      <c r="M2296" s="75"/>
      <c r="N2296" s="75"/>
      <c r="O2296" s="75"/>
      <c r="P2296" s="75"/>
      <c r="Q2296" s="75"/>
      <c r="R2296" s="75"/>
      <c r="S2296" s="75"/>
      <c r="T2296" s="75"/>
      <c r="U2296" s="75"/>
    </row>
    <row r="2297" spans="1:21">
      <c r="A2297" s="75"/>
      <c r="B2297" s="81" t="str">
        <f t="shared" si="16"/>
        <v>월</v>
      </c>
      <c r="C2297" s="81" t="str">
        <f t="shared" si="17"/>
        <v>26년 6월 4주차</v>
      </c>
      <c r="D2297" s="82">
        <v>46195</v>
      </c>
      <c r="E2297" s="76" t="s">
        <v>58</v>
      </c>
      <c r="F2297" s="83" t="s">
        <v>2</v>
      </c>
      <c r="G2297" s="75" t="s">
        <v>202</v>
      </c>
      <c r="H2297" s="76">
        <v>5</v>
      </c>
      <c r="I2297" s="84">
        <v>0</v>
      </c>
      <c r="J2297" s="85">
        <v>0</v>
      </c>
      <c r="K2297" s="75"/>
      <c r="L2297" s="75"/>
      <c r="M2297" s="75"/>
      <c r="N2297" s="75"/>
      <c r="O2297" s="75"/>
      <c r="P2297" s="75"/>
      <c r="Q2297" s="75"/>
      <c r="R2297" s="75"/>
      <c r="S2297" s="75"/>
      <c r="T2297" s="75"/>
      <c r="U2297" s="75"/>
    </row>
    <row r="2298" spans="1:21">
      <c r="A2298" s="75"/>
      <c r="B2298" s="81" t="str">
        <f t="shared" ref="B2298:B2549" si="18">MID(D2298,7,2)&amp;"월"</f>
        <v>월</v>
      </c>
      <c r="C2298" s="81" t="str">
        <f t="shared" ref="C2298:C2549" si="19">TEXT(D2298, "yy년 m월 ") &amp;
IF(D2298 &lt;= DATE(YEAR(D2298), MONTH(D2298), 1) + (7 - WEEKDAY(DATE(YEAR(D2298), MONTH(D2298), 1), 2)),
   1,
   INT((D2298 - DATE(YEAR(D2298), MONTH(D2298), 1) + WEEKDAY(DATE(YEAR(D2298), MONTH(D2298), 1), 2) - 1) / 7) + 1
) &amp; "주차"</f>
        <v>26년 6월 4주차</v>
      </c>
      <c r="D2298" s="82">
        <v>46195</v>
      </c>
      <c r="E2298" s="76" t="s">
        <v>58</v>
      </c>
      <c r="F2298" s="83" t="s">
        <v>2</v>
      </c>
      <c r="G2298" s="75" t="s">
        <v>96</v>
      </c>
      <c r="H2298" s="76">
        <v>1</v>
      </c>
      <c r="I2298" s="84">
        <v>0</v>
      </c>
      <c r="J2298" s="85">
        <v>0</v>
      </c>
      <c r="K2298" s="75"/>
      <c r="L2298" s="75"/>
      <c r="M2298" s="75"/>
      <c r="N2298" s="75"/>
      <c r="O2298" s="75"/>
      <c r="P2298" s="75"/>
      <c r="Q2298" s="75"/>
      <c r="R2298" s="75"/>
      <c r="S2298" s="75"/>
      <c r="T2298" s="75"/>
      <c r="U2298" s="75"/>
    </row>
    <row r="2299" spans="1:21">
      <c r="A2299" s="75"/>
      <c r="B2299" s="81" t="str">
        <f t="shared" si="18"/>
        <v>월</v>
      </c>
      <c r="C2299" s="81" t="str">
        <f t="shared" si="19"/>
        <v>26년 6월 4주차</v>
      </c>
      <c r="D2299" s="82">
        <v>46195</v>
      </c>
      <c r="E2299" s="76" t="s">
        <v>58</v>
      </c>
      <c r="F2299" s="83" t="s">
        <v>2</v>
      </c>
      <c r="G2299" s="75" t="s">
        <v>132</v>
      </c>
      <c r="H2299" s="76">
        <v>6</v>
      </c>
      <c r="I2299" s="84">
        <v>0</v>
      </c>
      <c r="J2299" s="85">
        <v>0</v>
      </c>
      <c r="K2299" s="75"/>
      <c r="L2299" s="75"/>
      <c r="M2299" s="75"/>
      <c r="N2299" s="75"/>
      <c r="O2299" s="75"/>
      <c r="P2299" s="75"/>
      <c r="Q2299" s="75"/>
      <c r="R2299" s="75"/>
      <c r="S2299" s="75"/>
      <c r="T2299" s="75"/>
      <c r="U2299" s="75"/>
    </row>
    <row r="2300" spans="1:21">
      <c r="A2300" s="75"/>
      <c r="B2300" s="81" t="str">
        <f t="shared" si="18"/>
        <v>월</v>
      </c>
      <c r="C2300" s="81" t="str">
        <f t="shared" si="19"/>
        <v>26년 6월 4주차</v>
      </c>
      <c r="D2300" s="82">
        <v>46195</v>
      </c>
      <c r="E2300" s="76" t="s">
        <v>58</v>
      </c>
      <c r="F2300" s="83" t="s">
        <v>2</v>
      </c>
      <c r="G2300" s="75" t="s">
        <v>107</v>
      </c>
      <c r="H2300" s="76">
        <v>5</v>
      </c>
      <c r="I2300" s="84">
        <v>0</v>
      </c>
      <c r="J2300" s="85">
        <v>0</v>
      </c>
      <c r="K2300" s="75"/>
      <c r="L2300" s="75"/>
      <c r="M2300" s="75"/>
      <c r="N2300" s="75"/>
      <c r="O2300" s="75"/>
      <c r="P2300" s="75"/>
      <c r="Q2300" s="75"/>
      <c r="R2300" s="75"/>
      <c r="S2300" s="75"/>
      <c r="T2300" s="75"/>
      <c r="U2300" s="75"/>
    </row>
    <row r="2301" spans="1:21">
      <c r="A2301" s="75"/>
      <c r="B2301" s="81" t="str">
        <f t="shared" si="18"/>
        <v>월</v>
      </c>
      <c r="C2301" s="81" t="str">
        <f t="shared" si="19"/>
        <v>26년 6월 4주차</v>
      </c>
      <c r="D2301" s="82">
        <v>46195</v>
      </c>
      <c r="E2301" s="76" t="s">
        <v>58</v>
      </c>
      <c r="F2301" s="83" t="s">
        <v>2</v>
      </c>
      <c r="G2301" s="75" t="s">
        <v>109</v>
      </c>
      <c r="H2301" s="76">
        <v>0</v>
      </c>
      <c r="I2301" s="84">
        <v>1</v>
      </c>
      <c r="J2301" s="85">
        <v>116100</v>
      </c>
      <c r="K2301" s="75"/>
      <c r="L2301" s="75"/>
      <c r="M2301" s="75"/>
      <c r="N2301" s="75"/>
      <c r="O2301" s="75"/>
      <c r="P2301" s="75"/>
      <c r="Q2301" s="75"/>
      <c r="R2301" s="75"/>
      <c r="S2301" s="75"/>
      <c r="T2301" s="75"/>
      <c r="U2301" s="75"/>
    </row>
    <row r="2302" spans="1:21">
      <c r="A2302" s="75"/>
      <c r="B2302" s="81" t="str">
        <f t="shared" si="18"/>
        <v>월</v>
      </c>
      <c r="C2302" s="81" t="str">
        <f t="shared" si="19"/>
        <v>26년 6월 4주차</v>
      </c>
      <c r="D2302" s="82">
        <v>46195</v>
      </c>
      <c r="E2302" s="76" t="s">
        <v>58</v>
      </c>
      <c r="F2302" s="83" t="s">
        <v>2</v>
      </c>
      <c r="G2302" s="75" t="s">
        <v>199</v>
      </c>
      <c r="H2302" s="76">
        <v>0</v>
      </c>
      <c r="I2302" s="84">
        <v>2</v>
      </c>
      <c r="J2302" s="85">
        <v>106200</v>
      </c>
      <c r="K2302" s="75"/>
      <c r="L2302" s="75"/>
      <c r="M2302" s="75"/>
      <c r="N2302" s="75"/>
      <c r="O2302" s="75"/>
      <c r="P2302" s="75"/>
      <c r="Q2302" s="75"/>
      <c r="R2302" s="75"/>
      <c r="S2302" s="75"/>
      <c r="T2302" s="75"/>
      <c r="U2302" s="75"/>
    </row>
    <row r="2303" spans="1:21">
      <c r="A2303" s="75"/>
      <c r="B2303" s="81" t="str">
        <f t="shared" si="18"/>
        <v>월</v>
      </c>
      <c r="C2303" s="81" t="str">
        <f t="shared" si="19"/>
        <v>26년 6월 4주차</v>
      </c>
      <c r="D2303" s="82">
        <v>46195</v>
      </c>
      <c r="E2303" s="76" t="s">
        <v>58</v>
      </c>
      <c r="F2303" s="83" t="s">
        <v>2</v>
      </c>
      <c r="G2303" s="75" t="s">
        <v>222</v>
      </c>
      <c r="H2303" s="76">
        <v>0</v>
      </c>
      <c r="I2303" s="84">
        <v>1</v>
      </c>
      <c r="J2303" s="85">
        <v>86400</v>
      </c>
      <c r="K2303" s="75"/>
      <c r="L2303" s="75"/>
      <c r="M2303" s="75"/>
      <c r="N2303" s="75"/>
      <c r="O2303" s="75"/>
      <c r="P2303" s="75"/>
      <c r="Q2303" s="75"/>
      <c r="R2303" s="75"/>
      <c r="S2303" s="75"/>
      <c r="T2303" s="75"/>
      <c r="U2303" s="75"/>
    </row>
    <row r="2304" spans="1:21">
      <c r="A2304" s="75"/>
      <c r="B2304" s="81" t="str">
        <f t="shared" si="18"/>
        <v>월</v>
      </c>
      <c r="C2304" s="81" t="str">
        <f t="shared" si="19"/>
        <v>26년 6월 4주차</v>
      </c>
      <c r="D2304" s="82">
        <v>46195</v>
      </c>
      <c r="E2304" s="76" t="s">
        <v>58</v>
      </c>
      <c r="F2304" s="83" t="s">
        <v>2</v>
      </c>
      <c r="G2304" s="75" t="s">
        <v>97</v>
      </c>
      <c r="H2304" s="76">
        <v>4</v>
      </c>
      <c r="I2304" s="84">
        <v>1</v>
      </c>
      <c r="J2304" s="85">
        <v>125100</v>
      </c>
      <c r="K2304" s="75"/>
      <c r="L2304" s="75"/>
      <c r="M2304" s="75"/>
      <c r="N2304" s="75"/>
      <c r="O2304" s="75"/>
      <c r="P2304" s="75"/>
      <c r="Q2304" s="75"/>
      <c r="R2304" s="75"/>
      <c r="S2304" s="75"/>
      <c r="T2304" s="75"/>
      <c r="U2304" s="75"/>
    </row>
    <row r="2305" spans="1:21">
      <c r="A2305" s="75"/>
      <c r="B2305" s="81" t="str">
        <f t="shared" si="18"/>
        <v>월</v>
      </c>
      <c r="C2305" s="81" t="str">
        <f t="shared" si="19"/>
        <v>26년 6월 4주차</v>
      </c>
      <c r="D2305" s="82">
        <v>46196</v>
      </c>
      <c r="E2305" s="76" t="s">
        <v>58</v>
      </c>
      <c r="F2305" s="83" t="s">
        <v>2</v>
      </c>
      <c r="G2305" s="75" t="s">
        <v>173</v>
      </c>
      <c r="H2305" s="76">
        <v>1</v>
      </c>
      <c r="I2305" s="84">
        <v>2</v>
      </c>
      <c r="J2305" s="85">
        <v>196200</v>
      </c>
      <c r="K2305" s="75"/>
      <c r="L2305" s="75"/>
      <c r="M2305" s="75"/>
      <c r="N2305" s="75"/>
      <c r="O2305" s="75"/>
      <c r="P2305" s="75"/>
      <c r="Q2305" s="75"/>
      <c r="R2305" s="75"/>
      <c r="S2305" s="75"/>
      <c r="T2305" s="75"/>
      <c r="U2305" s="75"/>
    </row>
    <row r="2306" spans="1:21">
      <c r="A2306" s="75"/>
      <c r="B2306" s="81" t="str">
        <f t="shared" si="18"/>
        <v>월</v>
      </c>
      <c r="C2306" s="81" t="str">
        <f t="shared" si="19"/>
        <v>26년 6월 4주차</v>
      </c>
      <c r="D2306" s="82">
        <v>46196</v>
      </c>
      <c r="E2306" s="76" t="s">
        <v>58</v>
      </c>
      <c r="F2306" s="83" t="s">
        <v>2</v>
      </c>
      <c r="G2306" s="75" t="s">
        <v>166</v>
      </c>
      <c r="H2306" s="76">
        <v>1</v>
      </c>
      <c r="I2306" s="84">
        <v>2</v>
      </c>
      <c r="J2306" s="85">
        <v>106200</v>
      </c>
      <c r="K2306" s="75"/>
      <c r="L2306" s="75"/>
      <c r="M2306" s="75"/>
      <c r="N2306" s="75"/>
      <c r="O2306" s="75"/>
      <c r="P2306" s="75"/>
      <c r="Q2306" s="75"/>
      <c r="R2306" s="75"/>
      <c r="S2306" s="75"/>
      <c r="T2306" s="75"/>
      <c r="U2306" s="75"/>
    </row>
    <row r="2307" spans="1:21">
      <c r="A2307" s="75"/>
      <c r="B2307" s="81" t="str">
        <f t="shared" si="18"/>
        <v>월</v>
      </c>
      <c r="C2307" s="81" t="str">
        <f t="shared" si="19"/>
        <v>26년 6월 4주차</v>
      </c>
      <c r="D2307" s="82">
        <v>46196</v>
      </c>
      <c r="E2307" s="76" t="s">
        <v>58</v>
      </c>
      <c r="F2307" s="83" t="s">
        <v>2</v>
      </c>
      <c r="G2307" s="75" t="s">
        <v>207</v>
      </c>
      <c r="H2307" s="76">
        <v>1</v>
      </c>
      <c r="I2307" s="84">
        <v>2</v>
      </c>
      <c r="J2307" s="85">
        <v>106200</v>
      </c>
      <c r="K2307" s="75"/>
      <c r="L2307" s="75"/>
      <c r="M2307" s="75"/>
      <c r="N2307" s="75"/>
      <c r="O2307" s="75"/>
      <c r="P2307" s="75"/>
      <c r="Q2307" s="75"/>
      <c r="R2307" s="75"/>
      <c r="S2307" s="75"/>
      <c r="T2307" s="75"/>
      <c r="U2307" s="75"/>
    </row>
    <row r="2308" spans="1:21">
      <c r="A2308" s="75"/>
      <c r="B2308" s="81" t="str">
        <f t="shared" si="18"/>
        <v>월</v>
      </c>
      <c r="C2308" s="81" t="str">
        <f t="shared" si="19"/>
        <v>26년 6월 4주차</v>
      </c>
      <c r="D2308" s="82">
        <v>46196</v>
      </c>
      <c r="E2308" s="76" t="s">
        <v>58</v>
      </c>
      <c r="F2308" s="83" t="s">
        <v>2</v>
      </c>
      <c r="G2308" s="75" t="s">
        <v>247</v>
      </c>
      <c r="H2308" s="76">
        <v>1</v>
      </c>
      <c r="I2308" s="84">
        <v>2</v>
      </c>
      <c r="J2308" s="85">
        <v>232200</v>
      </c>
      <c r="K2308" s="75"/>
      <c r="L2308" s="75"/>
      <c r="M2308" s="75"/>
      <c r="N2308" s="75"/>
      <c r="O2308" s="75"/>
      <c r="P2308" s="75"/>
      <c r="Q2308" s="75"/>
      <c r="R2308" s="75"/>
      <c r="S2308" s="75"/>
      <c r="T2308" s="75"/>
      <c r="U2308" s="75"/>
    </row>
    <row r="2309" spans="1:21">
      <c r="A2309" s="75"/>
      <c r="B2309" s="81" t="str">
        <f t="shared" si="18"/>
        <v>월</v>
      </c>
      <c r="C2309" s="81" t="str">
        <f t="shared" si="19"/>
        <v>26년 6월 4주차</v>
      </c>
      <c r="D2309" s="82">
        <v>46196</v>
      </c>
      <c r="E2309" s="76" t="s">
        <v>58</v>
      </c>
      <c r="F2309" s="83" t="s">
        <v>2</v>
      </c>
      <c r="G2309" s="75" t="s">
        <v>168</v>
      </c>
      <c r="H2309" s="76">
        <v>1</v>
      </c>
      <c r="I2309" s="84">
        <v>2</v>
      </c>
      <c r="J2309" s="85">
        <v>106200</v>
      </c>
      <c r="K2309" s="75"/>
      <c r="L2309" s="75"/>
      <c r="M2309" s="75"/>
      <c r="N2309" s="75"/>
      <c r="O2309" s="75"/>
      <c r="P2309" s="75"/>
      <c r="Q2309" s="75"/>
      <c r="R2309" s="75"/>
      <c r="S2309" s="75"/>
      <c r="T2309" s="75"/>
      <c r="U2309" s="75"/>
    </row>
    <row r="2310" spans="1:21">
      <c r="A2310" s="75"/>
      <c r="B2310" s="81" t="str">
        <f t="shared" si="18"/>
        <v>월</v>
      </c>
      <c r="C2310" s="81" t="str">
        <f t="shared" si="19"/>
        <v>26년 6월 4주차</v>
      </c>
      <c r="D2310" s="82">
        <v>46196</v>
      </c>
      <c r="E2310" s="76" t="s">
        <v>58</v>
      </c>
      <c r="F2310" s="83" t="s">
        <v>2</v>
      </c>
      <c r="G2310" s="75" t="s">
        <v>190</v>
      </c>
      <c r="H2310" s="76">
        <v>1</v>
      </c>
      <c r="I2310" s="84">
        <v>2</v>
      </c>
      <c r="J2310" s="85">
        <v>163500</v>
      </c>
      <c r="K2310" s="75"/>
      <c r="L2310" s="75"/>
      <c r="M2310" s="75"/>
      <c r="N2310" s="75"/>
      <c r="O2310" s="75"/>
      <c r="P2310" s="75"/>
      <c r="Q2310" s="75"/>
      <c r="R2310" s="75"/>
      <c r="S2310" s="75"/>
      <c r="T2310" s="75"/>
      <c r="U2310" s="75"/>
    </row>
    <row r="2311" spans="1:21">
      <c r="A2311" s="75"/>
      <c r="B2311" s="81" t="str">
        <f t="shared" si="18"/>
        <v>월</v>
      </c>
      <c r="C2311" s="81" t="str">
        <f t="shared" si="19"/>
        <v>26년 6월 4주차</v>
      </c>
      <c r="D2311" s="82">
        <v>46196</v>
      </c>
      <c r="E2311" s="76" t="s">
        <v>58</v>
      </c>
      <c r="F2311" s="83" t="s">
        <v>2</v>
      </c>
      <c r="G2311" s="75" t="s">
        <v>254</v>
      </c>
      <c r="H2311" s="76">
        <v>11</v>
      </c>
      <c r="I2311" s="84">
        <v>1</v>
      </c>
      <c r="J2311" s="85">
        <v>134100</v>
      </c>
      <c r="K2311" s="75"/>
      <c r="L2311" s="75"/>
      <c r="M2311" s="75"/>
      <c r="N2311" s="75"/>
      <c r="O2311" s="75"/>
      <c r="P2311" s="75"/>
      <c r="Q2311" s="75"/>
      <c r="R2311" s="75"/>
      <c r="S2311" s="75"/>
      <c r="T2311" s="75"/>
      <c r="U2311" s="75"/>
    </row>
    <row r="2312" spans="1:21">
      <c r="A2312" s="75"/>
      <c r="B2312" s="81" t="str">
        <f t="shared" si="18"/>
        <v>월</v>
      </c>
      <c r="C2312" s="81" t="str">
        <f t="shared" si="19"/>
        <v>26년 6월 4주차</v>
      </c>
      <c r="D2312" s="82">
        <v>46196</v>
      </c>
      <c r="E2312" s="76" t="s">
        <v>58</v>
      </c>
      <c r="F2312" s="83" t="s">
        <v>2</v>
      </c>
      <c r="G2312" s="75" t="s">
        <v>257</v>
      </c>
      <c r="H2312" s="76">
        <v>4</v>
      </c>
      <c r="I2312" s="84">
        <v>6</v>
      </c>
      <c r="J2312" s="85">
        <v>625500</v>
      </c>
      <c r="K2312" s="75"/>
      <c r="L2312" s="75"/>
      <c r="M2312" s="75"/>
      <c r="N2312" s="75"/>
      <c r="O2312" s="75"/>
      <c r="P2312" s="75"/>
      <c r="Q2312" s="75"/>
      <c r="R2312" s="75"/>
      <c r="S2312" s="75"/>
      <c r="T2312" s="75"/>
      <c r="U2312" s="75"/>
    </row>
    <row r="2313" spans="1:21">
      <c r="A2313" s="75"/>
      <c r="B2313" s="81" t="str">
        <f t="shared" si="18"/>
        <v>월</v>
      </c>
      <c r="C2313" s="81" t="str">
        <f t="shared" si="19"/>
        <v>26년 6월 4주차</v>
      </c>
      <c r="D2313" s="82">
        <v>46196</v>
      </c>
      <c r="E2313" s="76" t="s">
        <v>58</v>
      </c>
      <c r="F2313" s="83" t="s">
        <v>2</v>
      </c>
      <c r="G2313" s="75" t="s">
        <v>142</v>
      </c>
      <c r="H2313" s="76">
        <v>4</v>
      </c>
      <c r="I2313" s="84">
        <v>1</v>
      </c>
      <c r="J2313" s="85">
        <v>39000</v>
      </c>
      <c r="K2313" s="75"/>
      <c r="L2313" s="75"/>
      <c r="M2313" s="75"/>
      <c r="N2313" s="75"/>
      <c r="O2313" s="75"/>
      <c r="P2313" s="75"/>
      <c r="Q2313" s="75"/>
      <c r="R2313" s="75"/>
      <c r="S2313" s="75"/>
      <c r="T2313" s="75"/>
      <c r="U2313" s="75"/>
    </row>
    <row r="2314" spans="1:21">
      <c r="A2314" s="75"/>
      <c r="B2314" s="81" t="str">
        <f t="shared" si="18"/>
        <v>월</v>
      </c>
      <c r="C2314" s="81" t="str">
        <f t="shared" si="19"/>
        <v>26년 6월 4주차</v>
      </c>
      <c r="D2314" s="82">
        <v>46196</v>
      </c>
      <c r="E2314" s="76" t="s">
        <v>58</v>
      </c>
      <c r="F2314" s="83" t="s">
        <v>2</v>
      </c>
      <c r="G2314" s="75" t="s">
        <v>233</v>
      </c>
      <c r="H2314" s="76">
        <v>3</v>
      </c>
      <c r="I2314" s="84">
        <v>1</v>
      </c>
      <c r="J2314" s="85">
        <v>29000</v>
      </c>
      <c r="K2314" s="75"/>
      <c r="L2314" s="75"/>
      <c r="M2314" s="75"/>
      <c r="N2314" s="75"/>
      <c r="O2314" s="75"/>
      <c r="P2314" s="75"/>
      <c r="Q2314" s="75"/>
      <c r="R2314" s="75"/>
      <c r="S2314" s="75"/>
      <c r="T2314" s="75"/>
      <c r="U2314" s="75"/>
    </row>
    <row r="2315" spans="1:21">
      <c r="A2315" s="75"/>
      <c r="B2315" s="81" t="str">
        <f t="shared" si="18"/>
        <v>월</v>
      </c>
      <c r="C2315" s="81" t="str">
        <f t="shared" si="19"/>
        <v>26년 6월 4주차</v>
      </c>
      <c r="D2315" s="82">
        <v>46196</v>
      </c>
      <c r="E2315" s="76" t="s">
        <v>58</v>
      </c>
      <c r="F2315" s="83" t="s">
        <v>2</v>
      </c>
      <c r="G2315" s="75" t="s">
        <v>219</v>
      </c>
      <c r="H2315" s="76">
        <v>0</v>
      </c>
      <c r="I2315" s="84">
        <v>2</v>
      </c>
      <c r="J2315" s="85">
        <v>78000</v>
      </c>
      <c r="K2315" s="75"/>
      <c r="L2315" s="75"/>
      <c r="M2315" s="75"/>
      <c r="N2315" s="75"/>
      <c r="O2315" s="75"/>
      <c r="P2315" s="75"/>
      <c r="Q2315" s="75"/>
      <c r="R2315" s="75"/>
      <c r="S2315" s="75"/>
      <c r="T2315" s="75"/>
      <c r="U2315" s="75"/>
    </row>
    <row r="2316" spans="1:21">
      <c r="A2316" s="75"/>
      <c r="B2316" s="81" t="str">
        <f t="shared" si="18"/>
        <v>월</v>
      </c>
      <c r="C2316" s="81" t="str">
        <f t="shared" si="19"/>
        <v>26년 6월 4주차</v>
      </c>
      <c r="D2316" s="82">
        <v>46196</v>
      </c>
      <c r="E2316" s="76" t="s">
        <v>58</v>
      </c>
      <c r="F2316" s="83" t="s">
        <v>2</v>
      </c>
      <c r="G2316" s="75" t="s">
        <v>284</v>
      </c>
      <c r="H2316" s="76">
        <v>1</v>
      </c>
      <c r="I2316" s="84">
        <v>0</v>
      </c>
      <c r="J2316" s="85">
        <v>0</v>
      </c>
      <c r="K2316" s="75"/>
      <c r="L2316" s="75"/>
      <c r="M2316" s="75"/>
      <c r="N2316" s="75"/>
      <c r="O2316" s="75"/>
      <c r="P2316" s="75"/>
      <c r="Q2316" s="75"/>
      <c r="R2316" s="75"/>
      <c r="S2316" s="75"/>
      <c r="T2316" s="75"/>
      <c r="U2316" s="75"/>
    </row>
    <row r="2317" spans="1:21">
      <c r="A2317" s="75"/>
      <c r="B2317" s="81" t="str">
        <f t="shared" si="18"/>
        <v>월</v>
      </c>
      <c r="C2317" s="81" t="str">
        <f t="shared" si="19"/>
        <v>26년 6월 4주차</v>
      </c>
      <c r="D2317" s="82">
        <v>46196</v>
      </c>
      <c r="E2317" s="76" t="s">
        <v>58</v>
      </c>
      <c r="F2317" s="83" t="s">
        <v>2</v>
      </c>
      <c r="G2317" s="75" t="s">
        <v>282</v>
      </c>
      <c r="H2317" s="76">
        <v>2</v>
      </c>
      <c r="I2317" s="84">
        <v>0</v>
      </c>
      <c r="J2317" s="85">
        <v>0</v>
      </c>
      <c r="K2317" s="75"/>
      <c r="L2317" s="75"/>
      <c r="M2317" s="75"/>
      <c r="N2317" s="75"/>
      <c r="O2317" s="75"/>
      <c r="P2317" s="75"/>
      <c r="Q2317" s="75"/>
      <c r="R2317" s="75"/>
      <c r="S2317" s="75"/>
      <c r="T2317" s="75"/>
      <c r="U2317" s="75"/>
    </row>
    <row r="2318" spans="1:21">
      <c r="A2318" s="75"/>
      <c r="B2318" s="81" t="str">
        <f t="shared" si="18"/>
        <v>월</v>
      </c>
      <c r="C2318" s="81" t="str">
        <f t="shared" si="19"/>
        <v>26년 6월 4주차</v>
      </c>
      <c r="D2318" s="82">
        <v>46196</v>
      </c>
      <c r="E2318" s="76" t="s">
        <v>58</v>
      </c>
      <c r="F2318" s="83" t="s">
        <v>2</v>
      </c>
      <c r="G2318" s="75" t="s">
        <v>211</v>
      </c>
      <c r="H2318" s="76">
        <v>3</v>
      </c>
      <c r="I2318" s="84">
        <v>1</v>
      </c>
      <c r="J2318" s="85">
        <v>39000</v>
      </c>
      <c r="K2318" s="75"/>
      <c r="L2318" s="75"/>
      <c r="M2318" s="75"/>
      <c r="N2318" s="75"/>
      <c r="O2318" s="75"/>
      <c r="P2318" s="75"/>
      <c r="Q2318" s="75"/>
      <c r="R2318" s="75"/>
      <c r="S2318" s="75"/>
      <c r="T2318" s="75"/>
      <c r="U2318" s="75"/>
    </row>
    <row r="2319" spans="1:21">
      <c r="A2319" s="75"/>
      <c r="B2319" s="81" t="str">
        <f t="shared" si="18"/>
        <v>월</v>
      </c>
      <c r="C2319" s="81" t="str">
        <f t="shared" si="19"/>
        <v>26년 6월 4주차</v>
      </c>
      <c r="D2319" s="82">
        <v>46196</v>
      </c>
      <c r="E2319" s="76" t="s">
        <v>58</v>
      </c>
      <c r="F2319" s="83" t="s">
        <v>2</v>
      </c>
      <c r="G2319" s="75" t="s">
        <v>148</v>
      </c>
      <c r="H2319" s="76">
        <v>1</v>
      </c>
      <c r="I2319" s="84">
        <v>0</v>
      </c>
      <c r="J2319" s="85">
        <v>0</v>
      </c>
      <c r="K2319" s="75"/>
      <c r="L2319" s="75"/>
      <c r="M2319" s="75"/>
      <c r="N2319" s="75"/>
      <c r="O2319" s="75"/>
      <c r="P2319" s="75"/>
      <c r="Q2319" s="75"/>
      <c r="R2319" s="75"/>
      <c r="S2319" s="75"/>
      <c r="T2319" s="75"/>
      <c r="U2319" s="75"/>
    </row>
    <row r="2320" spans="1:21">
      <c r="A2320" s="75"/>
      <c r="B2320" s="81" t="str">
        <f t="shared" si="18"/>
        <v>월</v>
      </c>
      <c r="C2320" s="81" t="str">
        <f t="shared" si="19"/>
        <v>26년 6월 4주차</v>
      </c>
      <c r="D2320" s="82">
        <v>46196</v>
      </c>
      <c r="E2320" s="76" t="s">
        <v>58</v>
      </c>
      <c r="F2320" s="83" t="s">
        <v>2</v>
      </c>
      <c r="G2320" s="75" t="s">
        <v>118</v>
      </c>
      <c r="H2320" s="76">
        <v>4</v>
      </c>
      <c r="I2320" s="84">
        <v>0</v>
      </c>
      <c r="J2320" s="85">
        <v>0</v>
      </c>
      <c r="K2320" s="75"/>
      <c r="L2320" s="75"/>
      <c r="M2320" s="75"/>
      <c r="N2320" s="75"/>
      <c r="O2320" s="75"/>
      <c r="P2320" s="75"/>
      <c r="Q2320" s="75"/>
      <c r="R2320" s="75"/>
      <c r="S2320" s="75"/>
      <c r="T2320" s="75"/>
      <c r="U2320" s="75"/>
    </row>
    <row r="2321" spans="1:21">
      <c r="A2321" s="75"/>
      <c r="B2321" s="81" t="str">
        <f t="shared" si="18"/>
        <v>월</v>
      </c>
      <c r="C2321" s="81" t="str">
        <f t="shared" si="19"/>
        <v>26년 6월 4주차</v>
      </c>
      <c r="D2321" s="82">
        <v>46196</v>
      </c>
      <c r="E2321" s="76" t="s">
        <v>58</v>
      </c>
      <c r="F2321" s="83" t="s">
        <v>2</v>
      </c>
      <c r="G2321" s="75" t="s">
        <v>139</v>
      </c>
      <c r="H2321" s="76">
        <v>1</v>
      </c>
      <c r="I2321" s="84">
        <v>0</v>
      </c>
      <c r="J2321" s="85">
        <v>0</v>
      </c>
      <c r="K2321" s="75"/>
      <c r="L2321" s="75"/>
      <c r="M2321" s="75"/>
      <c r="N2321" s="75"/>
      <c r="O2321" s="75"/>
      <c r="P2321" s="75"/>
      <c r="Q2321" s="75"/>
      <c r="R2321" s="75"/>
      <c r="S2321" s="75"/>
      <c r="T2321" s="75"/>
      <c r="U2321" s="75"/>
    </row>
    <row r="2322" spans="1:21">
      <c r="A2322" s="75"/>
      <c r="B2322" s="81" t="str">
        <f t="shared" si="18"/>
        <v>월</v>
      </c>
      <c r="C2322" s="81" t="str">
        <f t="shared" si="19"/>
        <v>26년 6월 4주차</v>
      </c>
      <c r="D2322" s="82">
        <v>46196</v>
      </c>
      <c r="E2322" s="76" t="s">
        <v>58</v>
      </c>
      <c r="F2322" s="83" t="s">
        <v>2</v>
      </c>
      <c r="G2322" s="75" t="s">
        <v>285</v>
      </c>
      <c r="H2322" s="76">
        <v>2</v>
      </c>
      <c r="I2322" s="84">
        <v>0</v>
      </c>
      <c r="J2322" s="85">
        <v>0</v>
      </c>
      <c r="K2322" s="75"/>
      <c r="L2322" s="75"/>
      <c r="M2322" s="75"/>
      <c r="N2322" s="75"/>
      <c r="O2322" s="75"/>
      <c r="P2322" s="75"/>
      <c r="Q2322" s="75"/>
      <c r="R2322" s="75"/>
      <c r="S2322" s="75"/>
      <c r="T2322" s="75"/>
      <c r="U2322" s="75"/>
    </row>
    <row r="2323" spans="1:21">
      <c r="A2323" s="75"/>
      <c r="B2323" s="81" t="str">
        <f t="shared" si="18"/>
        <v>월</v>
      </c>
      <c r="C2323" s="81" t="str">
        <f t="shared" si="19"/>
        <v>26년 6월 4주차</v>
      </c>
      <c r="D2323" s="82">
        <v>46196</v>
      </c>
      <c r="E2323" s="76" t="s">
        <v>58</v>
      </c>
      <c r="F2323" s="83" t="s">
        <v>2</v>
      </c>
      <c r="G2323" s="75" t="s">
        <v>216</v>
      </c>
      <c r="H2323" s="76">
        <v>5</v>
      </c>
      <c r="I2323" s="84">
        <v>0</v>
      </c>
      <c r="J2323" s="85">
        <v>0</v>
      </c>
      <c r="K2323" s="75"/>
      <c r="L2323" s="75"/>
      <c r="M2323" s="75"/>
      <c r="N2323" s="75"/>
      <c r="O2323" s="75"/>
      <c r="P2323" s="75"/>
      <c r="Q2323" s="75"/>
      <c r="R2323" s="75"/>
      <c r="S2323" s="75"/>
      <c r="T2323" s="75"/>
      <c r="U2323" s="75"/>
    </row>
    <row r="2324" spans="1:21">
      <c r="A2324" s="75"/>
      <c r="B2324" s="81" t="str">
        <f t="shared" si="18"/>
        <v>월</v>
      </c>
      <c r="C2324" s="81" t="str">
        <f t="shared" si="19"/>
        <v>26년 6월 4주차</v>
      </c>
      <c r="D2324" s="82">
        <v>46196</v>
      </c>
      <c r="E2324" s="76" t="s">
        <v>58</v>
      </c>
      <c r="F2324" s="83" t="s">
        <v>2</v>
      </c>
      <c r="G2324" s="75" t="s">
        <v>89</v>
      </c>
      <c r="H2324" s="76">
        <v>8</v>
      </c>
      <c r="I2324" s="84">
        <v>0</v>
      </c>
      <c r="J2324" s="85">
        <v>0</v>
      </c>
      <c r="K2324" s="75"/>
      <c r="L2324" s="75"/>
      <c r="M2324" s="75"/>
      <c r="N2324" s="75"/>
      <c r="O2324" s="75"/>
      <c r="P2324" s="75"/>
      <c r="Q2324" s="75"/>
      <c r="R2324" s="75"/>
      <c r="S2324" s="75"/>
      <c r="T2324" s="75"/>
      <c r="U2324" s="75"/>
    </row>
    <row r="2325" spans="1:21">
      <c r="A2325" s="75"/>
      <c r="B2325" s="81" t="str">
        <f t="shared" si="18"/>
        <v>월</v>
      </c>
      <c r="C2325" s="81" t="str">
        <f t="shared" si="19"/>
        <v>26년 6월 4주차</v>
      </c>
      <c r="D2325" s="82">
        <v>46196</v>
      </c>
      <c r="E2325" s="76" t="s">
        <v>58</v>
      </c>
      <c r="F2325" s="83" t="s">
        <v>2</v>
      </c>
      <c r="G2325" s="75" t="s">
        <v>199</v>
      </c>
      <c r="H2325" s="76">
        <v>4</v>
      </c>
      <c r="I2325" s="84">
        <v>0</v>
      </c>
      <c r="J2325" s="85">
        <v>0</v>
      </c>
      <c r="K2325" s="75"/>
      <c r="L2325" s="75"/>
      <c r="M2325" s="75"/>
      <c r="N2325" s="75"/>
      <c r="O2325" s="75"/>
      <c r="P2325" s="75"/>
      <c r="Q2325" s="75"/>
      <c r="R2325" s="75"/>
      <c r="S2325" s="75"/>
      <c r="T2325" s="75"/>
      <c r="U2325" s="75"/>
    </row>
    <row r="2326" spans="1:21">
      <c r="A2326" s="75"/>
      <c r="B2326" s="81" t="str">
        <f t="shared" si="18"/>
        <v>월</v>
      </c>
      <c r="C2326" s="81" t="str">
        <f t="shared" si="19"/>
        <v>26년 6월 4주차</v>
      </c>
      <c r="D2326" s="82">
        <v>46196</v>
      </c>
      <c r="E2326" s="76" t="s">
        <v>58</v>
      </c>
      <c r="F2326" s="83" t="s">
        <v>2</v>
      </c>
      <c r="G2326" s="75" t="s">
        <v>222</v>
      </c>
      <c r="H2326" s="76">
        <v>1</v>
      </c>
      <c r="I2326" s="84">
        <v>0</v>
      </c>
      <c r="J2326" s="85">
        <v>0</v>
      </c>
      <c r="K2326" s="75"/>
      <c r="L2326" s="75"/>
      <c r="M2326" s="75"/>
      <c r="N2326" s="75"/>
      <c r="O2326" s="75"/>
      <c r="P2326" s="75"/>
      <c r="Q2326" s="75"/>
      <c r="R2326" s="75"/>
      <c r="S2326" s="75"/>
      <c r="T2326" s="75"/>
      <c r="U2326" s="75"/>
    </row>
    <row r="2327" spans="1:21">
      <c r="A2327" s="75"/>
      <c r="B2327" s="81" t="str">
        <f t="shared" si="18"/>
        <v>월</v>
      </c>
      <c r="C2327" s="81" t="str">
        <f t="shared" si="19"/>
        <v>26년 6월 4주차</v>
      </c>
      <c r="D2327" s="82">
        <v>46196</v>
      </c>
      <c r="E2327" s="76" t="s">
        <v>58</v>
      </c>
      <c r="F2327" s="83" t="s">
        <v>2</v>
      </c>
      <c r="G2327" s="75" t="s">
        <v>162</v>
      </c>
      <c r="H2327" s="76">
        <v>1</v>
      </c>
      <c r="I2327" s="84">
        <v>0</v>
      </c>
      <c r="J2327" s="85">
        <v>0</v>
      </c>
      <c r="K2327" s="75"/>
      <c r="L2327" s="75"/>
      <c r="M2327" s="75"/>
      <c r="N2327" s="75"/>
      <c r="O2327" s="75"/>
      <c r="P2327" s="75"/>
      <c r="Q2327" s="75"/>
      <c r="R2327" s="75"/>
      <c r="S2327" s="75"/>
      <c r="T2327" s="75"/>
      <c r="U2327" s="75"/>
    </row>
    <row r="2328" spans="1:21">
      <c r="A2328" s="75"/>
      <c r="B2328" s="81" t="str">
        <f t="shared" si="18"/>
        <v>월</v>
      </c>
      <c r="C2328" s="81" t="str">
        <f t="shared" si="19"/>
        <v>26년 6월 4주차</v>
      </c>
      <c r="D2328" s="82">
        <v>46196</v>
      </c>
      <c r="E2328" s="76" t="s">
        <v>58</v>
      </c>
      <c r="F2328" s="83" t="s">
        <v>2</v>
      </c>
      <c r="G2328" s="75" t="s">
        <v>135</v>
      </c>
      <c r="H2328" s="76">
        <v>5</v>
      </c>
      <c r="I2328" s="84">
        <v>0</v>
      </c>
      <c r="J2328" s="85">
        <v>0</v>
      </c>
      <c r="K2328" s="75"/>
      <c r="L2328" s="75"/>
      <c r="M2328" s="75"/>
      <c r="N2328" s="75"/>
      <c r="O2328" s="75"/>
      <c r="P2328" s="75"/>
      <c r="Q2328" s="75"/>
      <c r="R2328" s="75"/>
      <c r="S2328" s="75"/>
      <c r="T2328" s="75"/>
      <c r="U2328" s="75"/>
    </row>
    <row r="2329" spans="1:21">
      <c r="A2329" s="75"/>
      <c r="B2329" s="81" t="str">
        <f t="shared" si="18"/>
        <v>월</v>
      </c>
      <c r="C2329" s="81" t="str">
        <f t="shared" si="19"/>
        <v>26년 6월 4주차</v>
      </c>
      <c r="D2329" s="82">
        <v>46196</v>
      </c>
      <c r="E2329" s="76" t="s">
        <v>58</v>
      </c>
      <c r="F2329" s="83" t="s">
        <v>2</v>
      </c>
      <c r="G2329" s="75" t="s">
        <v>101</v>
      </c>
      <c r="H2329" s="76">
        <v>1</v>
      </c>
      <c r="I2329" s="84">
        <v>0</v>
      </c>
      <c r="J2329" s="85">
        <v>0</v>
      </c>
      <c r="K2329" s="75"/>
      <c r="L2329" s="75"/>
      <c r="M2329" s="75"/>
      <c r="N2329" s="75"/>
      <c r="O2329" s="75"/>
      <c r="P2329" s="75"/>
      <c r="Q2329" s="75"/>
      <c r="R2329" s="75"/>
      <c r="S2329" s="75"/>
      <c r="T2329" s="75"/>
      <c r="U2329" s="75"/>
    </row>
    <row r="2330" spans="1:21">
      <c r="A2330" s="75"/>
      <c r="B2330" s="81" t="str">
        <f t="shared" si="18"/>
        <v>월</v>
      </c>
      <c r="C2330" s="81" t="str">
        <f t="shared" si="19"/>
        <v>26년 6월 4주차</v>
      </c>
      <c r="D2330" s="82">
        <v>46196</v>
      </c>
      <c r="E2330" s="76" t="s">
        <v>58</v>
      </c>
      <c r="F2330" s="83" t="s">
        <v>2</v>
      </c>
      <c r="G2330" s="75" t="s">
        <v>134</v>
      </c>
      <c r="H2330" s="76">
        <v>1</v>
      </c>
      <c r="I2330" s="84">
        <v>0</v>
      </c>
      <c r="J2330" s="85">
        <v>0</v>
      </c>
      <c r="K2330" s="75"/>
      <c r="L2330" s="75"/>
      <c r="M2330" s="75"/>
      <c r="N2330" s="75"/>
      <c r="O2330" s="75"/>
      <c r="P2330" s="75"/>
      <c r="Q2330" s="75"/>
      <c r="R2330" s="75"/>
      <c r="S2330" s="75"/>
      <c r="T2330" s="75"/>
      <c r="U2330" s="75"/>
    </row>
    <row r="2331" spans="1:21">
      <c r="A2331" s="75"/>
      <c r="B2331" s="81" t="str">
        <f t="shared" si="18"/>
        <v>월</v>
      </c>
      <c r="C2331" s="81" t="str">
        <f t="shared" si="19"/>
        <v>26년 6월 4주차</v>
      </c>
      <c r="D2331" s="82">
        <v>46196</v>
      </c>
      <c r="E2331" s="76" t="s">
        <v>58</v>
      </c>
      <c r="F2331" s="83" t="s">
        <v>2</v>
      </c>
      <c r="G2331" s="75" t="s">
        <v>144</v>
      </c>
      <c r="H2331" s="76">
        <v>6</v>
      </c>
      <c r="I2331" s="84">
        <v>2</v>
      </c>
      <c r="J2331" s="85">
        <v>250200</v>
      </c>
      <c r="K2331" s="75"/>
      <c r="L2331" s="75"/>
      <c r="M2331" s="75"/>
      <c r="N2331" s="75"/>
      <c r="O2331" s="75"/>
      <c r="P2331" s="75"/>
      <c r="Q2331" s="75"/>
      <c r="R2331" s="75"/>
      <c r="S2331" s="75"/>
      <c r="T2331" s="75"/>
      <c r="U2331" s="75"/>
    </row>
    <row r="2332" spans="1:21">
      <c r="A2332" s="75"/>
      <c r="B2332" s="81" t="str">
        <f t="shared" si="18"/>
        <v>월</v>
      </c>
      <c r="C2332" s="81" t="str">
        <f t="shared" si="19"/>
        <v>26년 6월 4주차</v>
      </c>
      <c r="D2332" s="82">
        <v>46196</v>
      </c>
      <c r="E2332" s="76" t="s">
        <v>58</v>
      </c>
      <c r="F2332" s="83" t="s">
        <v>2</v>
      </c>
      <c r="G2332" s="75" t="s">
        <v>106</v>
      </c>
      <c r="H2332" s="76">
        <v>1</v>
      </c>
      <c r="I2332" s="84">
        <v>0</v>
      </c>
      <c r="J2332" s="85">
        <v>0</v>
      </c>
      <c r="K2332" s="75"/>
      <c r="L2332" s="75"/>
      <c r="M2332" s="75"/>
      <c r="N2332" s="75"/>
      <c r="O2332" s="75"/>
      <c r="P2332" s="75"/>
      <c r="Q2332" s="75"/>
      <c r="R2332" s="75"/>
      <c r="S2332" s="75"/>
      <c r="T2332" s="75"/>
      <c r="U2332" s="75"/>
    </row>
    <row r="2333" spans="1:21">
      <c r="A2333" s="75"/>
      <c r="B2333" s="81" t="str">
        <f t="shared" si="18"/>
        <v>월</v>
      </c>
      <c r="C2333" s="81" t="str">
        <f t="shared" si="19"/>
        <v>26년 6월 4주차</v>
      </c>
      <c r="D2333" s="82">
        <v>46196</v>
      </c>
      <c r="E2333" s="76" t="s">
        <v>58</v>
      </c>
      <c r="F2333" s="83" t="s">
        <v>2</v>
      </c>
      <c r="G2333" s="75" t="s">
        <v>268</v>
      </c>
      <c r="H2333" s="76">
        <v>1</v>
      </c>
      <c r="I2333" s="84">
        <v>0</v>
      </c>
      <c r="J2333" s="85">
        <v>0</v>
      </c>
      <c r="K2333" s="75"/>
      <c r="L2333" s="75"/>
      <c r="M2333" s="75"/>
      <c r="N2333" s="75"/>
      <c r="O2333" s="75"/>
      <c r="P2333" s="75"/>
      <c r="Q2333" s="75"/>
      <c r="R2333" s="75"/>
      <c r="S2333" s="75"/>
      <c r="T2333" s="75"/>
      <c r="U2333" s="75"/>
    </row>
    <row r="2334" spans="1:21">
      <c r="A2334" s="75"/>
      <c r="B2334" s="81" t="str">
        <f t="shared" si="18"/>
        <v>월</v>
      </c>
      <c r="C2334" s="81" t="str">
        <f t="shared" si="19"/>
        <v>26년 6월 4주차</v>
      </c>
      <c r="D2334" s="82">
        <v>46196</v>
      </c>
      <c r="E2334" s="76" t="s">
        <v>58</v>
      </c>
      <c r="F2334" s="83" t="s">
        <v>2</v>
      </c>
      <c r="G2334" s="75" t="s">
        <v>127</v>
      </c>
      <c r="H2334" s="76">
        <v>6</v>
      </c>
      <c r="I2334" s="84">
        <v>0</v>
      </c>
      <c r="J2334" s="85">
        <v>0</v>
      </c>
      <c r="K2334" s="75"/>
      <c r="L2334" s="75"/>
      <c r="M2334" s="75"/>
      <c r="N2334" s="75"/>
      <c r="O2334" s="75"/>
      <c r="P2334" s="75"/>
      <c r="Q2334" s="75"/>
      <c r="R2334" s="75"/>
      <c r="S2334" s="75"/>
      <c r="T2334" s="75"/>
      <c r="U2334" s="75"/>
    </row>
    <row r="2335" spans="1:21">
      <c r="A2335" s="75"/>
      <c r="B2335" s="81" t="str">
        <f t="shared" si="18"/>
        <v>월</v>
      </c>
      <c r="C2335" s="81" t="str">
        <f t="shared" si="19"/>
        <v>26년 6월 4주차</v>
      </c>
      <c r="D2335" s="82">
        <v>46196</v>
      </c>
      <c r="E2335" s="76" t="s">
        <v>58</v>
      </c>
      <c r="F2335" s="83" t="s">
        <v>2</v>
      </c>
      <c r="G2335" s="75" t="s">
        <v>140</v>
      </c>
      <c r="H2335" s="76">
        <v>2</v>
      </c>
      <c r="I2335" s="84">
        <v>0</v>
      </c>
      <c r="J2335" s="85">
        <v>0</v>
      </c>
      <c r="K2335" s="75"/>
      <c r="L2335" s="75"/>
      <c r="M2335" s="75"/>
      <c r="N2335" s="75"/>
      <c r="O2335" s="75"/>
      <c r="P2335" s="75"/>
      <c r="Q2335" s="75"/>
      <c r="R2335" s="75"/>
      <c r="S2335" s="75"/>
      <c r="T2335" s="75"/>
      <c r="U2335" s="75"/>
    </row>
    <row r="2336" spans="1:21">
      <c r="A2336" s="75"/>
      <c r="B2336" s="81" t="str">
        <f t="shared" si="18"/>
        <v>월</v>
      </c>
      <c r="C2336" s="81" t="str">
        <f t="shared" si="19"/>
        <v>26년 6월 4주차</v>
      </c>
      <c r="D2336" s="82">
        <v>46196</v>
      </c>
      <c r="E2336" s="76" t="s">
        <v>58</v>
      </c>
      <c r="F2336" s="83" t="s">
        <v>2</v>
      </c>
      <c r="G2336" s="75" t="s">
        <v>97</v>
      </c>
      <c r="H2336" s="76">
        <v>1</v>
      </c>
      <c r="I2336" s="84">
        <v>2</v>
      </c>
      <c r="J2336" s="85">
        <v>250200</v>
      </c>
      <c r="K2336" s="75"/>
      <c r="L2336" s="75"/>
      <c r="M2336" s="75"/>
      <c r="N2336" s="75"/>
      <c r="O2336" s="75"/>
      <c r="P2336" s="75"/>
      <c r="Q2336" s="75"/>
      <c r="R2336" s="75"/>
      <c r="S2336" s="75"/>
      <c r="T2336" s="75"/>
      <c r="U2336" s="75"/>
    </row>
    <row r="2337" spans="1:21">
      <c r="A2337" s="75"/>
      <c r="B2337" s="81" t="str">
        <f t="shared" si="18"/>
        <v>월</v>
      </c>
      <c r="C2337" s="81" t="str">
        <f t="shared" si="19"/>
        <v>26년 6월 4주차</v>
      </c>
      <c r="D2337" s="82">
        <v>46196</v>
      </c>
      <c r="E2337" s="76" t="s">
        <v>58</v>
      </c>
      <c r="F2337" s="83" t="s">
        <v>2</v>
      </c>
      <c r="G2337" s="75" t="s">
        <v>108</v>
      </c>
      <c r="H2337" s="76">
        <v>5</v>
      </c>
      <c r="I2337" s="84">
        <v>0</v>
      </c>
      <c r="J2337" s="85">
        <v>0</v>
      </c>
      <c r="K2337" s="75"/>
      <c r="L2337" s="75"/>
      <c r="M2337" s="75"/>
      <c r="N2337" s="75"/>
      <c r="O2337" s="75"/>
      <c r="P2337" s="75"/>
      <c r="Q2337" s="75"/>
      <c r="R2337" s="75"/>
      <c r="S2337" s="75"/>
      <c r="T2337" s="75"/>
      <c r="U2337" s="75"/>
    </row>
    <row r="2338" spans="1:21">
      <c r="A2338" s="75"/>
      <c r="B2338" s="81" t="str">
        <f t="shared" si="18"/>
        <v>월</v>
      </c>
      <c r="C2338" s="81" t="str">
        <f t="shared" si="19"/>
        <v>26년 6월 4주차</v>
      </c>
      <c r="D2338" s="82">
        <v>46196</v>
      </c>
      <c r="E2338" s="76" t="s">
        <v>58</v>
      </c>
      <c r="F2338" s="83" t="s">
        <v>2</v>
      </c>
      <c r="G2338" s="75" t="s">
        <v>109</v>
      </c>
      <c r="H2338" s="76">
        <v>3</v>
      </c>
      <c r="I2338" s="84">
        <v>1</v>
      </c>
      <c r="J2338" s="85">
        <v>116100</v>
      </c>
      <c r="K2338" s="75"/>
      <c r="L2338" s="75"/>
      <c r="M2338" s="75"/>
      <c r="N2338" s="75"/>
      <c r="O2338" s="75"/>
      <c r="P2338" s="75"/>
      <c r="Q2338" s="75"/>
      <c r="R2338" s="75"/>
      <c r="S2338" s="75"/>
      <c r="T2338" s="75"/>
      <c r="U2338" s="75"/>
    </row>
    <row r="2339" spans="1:21">
      <c r="A2339" s="75"/>
      <c r="B2339" s="81" t="str">
        <f t="shared" si="18"/>
        <v>월</v>
      </c>
      <c r="C2339" s="81" t="str">
        <f t="shared" si="19"/>
        <v>26년 6월 4주차</v>
      </c>
      <c r="D2339" s="82">
        <v>46196</v>
      </c>
      <c r="E2339" s="76" t="s">
        <v>58</v>
      </c>
      <c r="F2339" s="83" t="s">
        <v>2</v>
      </c>
      <c r="G2339" s="75" t="s">
        <v>202</v>
      </c>
      <c r="H2339" s="76">
        <v>0</v>
      </c>
      <c r="I2339" s="84">
        <v>2</v>
      </c>
      <c r="J2339" s="85">
        <v>250200</v>
      </c>
      <c r="K2339" s="75"/>
      <c r="L2339" s="75"/>
      <c r="M2339" s="75"/>
      <c r="N2339" s="75"/>
      <c r="O2339" s="75"/>
      <c r="P2339" s="75"/>
      <c r="Q2339" s="75"/>
      <c r="R2339" s="75"/>
      <c r="S2339" s="75"/>
      <c r="T2339" s="75"/>
      <c r="U2339" s="75"/>
    </row>
    <row r="2340" spans="1:21">
      <c r="A2340" s="75"/>
      <c r="B2340" s="81" t="str">
        <f t="shared" si="18"/>
        <v>월</v>
      </c>
      <c r="C2340" s="81" t="str">
        <f t="shared" si="19"/>
        <v>26년 6월 4주차</v>
      </c>
      <c r="D2340" s="82">
        <v>46196</v>
      </c>
      <c r="E2340" s="76" t="s">
        <v>58</v>
      </c>
      <c r="F2340" s="83" t="s">
        <v>2</v>
      </c>
      <c r="G2340" s="75" t="s">
        <v>103</v>
      </c>
      <c r="H2340" s="76">
        <v>1</v>
      </c>
      <c r="I2340" s="84">
        <v>0</v>
      </c>
      <c r="J2340" s="85">
        <v>0</v>
      </c>
      <c r="K2340" s="75"/>
      <c r="L2340" s="75"/>
      <c r="M2340" s="75"/>
      <c r="N2340" s="75"/>
      <c r="O2340" s="75"/>
      <c r="P2340" s="75"/>
      <c r="Q2340" s="75"/>
      <c r="R2340" s="75"/>
      <c r="S2340" s="75"/>
      <c r="T2340" s="75"/>
      <c r="U2340" s="75"/>
    </row>
    <row r="2341" spans="1:21">
      <c r="A2341" s="75"/>
      <c r="B2341" s="81" t="str">
        <f t="shared" si="18"/>
        <v>월</v>
      </c>
      <c r="C2341" s="81" t="str">
        <f t="shared" si="19"/>
        <v>26년 6월 4주차</v>
      </c>
      <c r="D2341" s="82">
        <v>46196</v>
      </c>
      <c r="E2341" s="76" t="s">
        <v>58</v>
      </c>
      <c r="F2341" s="83" t="s">
        <v>2</v>
      </c>
      <c r="G2341" s="75" t="s">
        <v>280</v>
      </c>
      <c r="H2341" s="76">
        <v>1</v>
      </c>
      <c r="I2341" s="84">
        <v>0</v>
      </c>
      <c r="J2341" s="85">
        <v>0</v>
      </c>
      <c r="K2341" s="75"/>
      <c r="L2341" s="75"/>
      <c r="M2341" s="75"/>
      <c r="N2341" s="75"/>
      <c r="O2341" s="75"/>
      <c r="P2341" s="75"/>
      <c r="Q2341" s="75"/>
      <c r="R2341" s="75"/>
      <c r="S2341" s="75"/>
      <c r="T2341" s="75"/>
      <c r="U2341" s="75"/>
    </row>
    <row r="2342" spans="1:21">
      <c r="A2342" s="75"/>
      <c r="B2342" s="81" t="str">
        <f t="shared" si="18"/>
        <v>월</v>
      </c>
      <c r="C2342" s="81" t="str">
        <f t="shared" si="19"/>
        <v>26년 6월 4주차</v>
      </c>
      <c r="D2342" s="82">
        <v>46196</v>
      </c>
      <c r="E2342" s="76" t="s">
        <v>58</v>
      </c>
      <c r="F2342" s="83" t="s">
        <v>2</v>
      </c>
      <c r="G2342" s="75" t="s">
        <v>212</v>
      </c>
      <c r="H2342" s="76">
        <v>3</v>
      </c>
      <c r="I2342" s="84">
        <v>0</v>
      </c>
      <c r="J2342" s="85">
        <v>0</v>
      </c>
      <c r="K2342" s="75"/>
      <c r="L2342" s="75"/>
      <c r="M2342" s="75"/>
      <c r="N2342" s="75"/>
      <c r="O2342" s="75"/>
      <c r="P2342" s="75"/>
      <c r="Q2342" s="75"/>
      <c r="R2342" s="75"/>
      <c r="S2342" s="75"/>
      <c r="T2342" s="75"/>
      <c r="U2342" s="75"/>
    </row>
    <row r="2343" spans="1:21">
      <c r="A2343" s="75"/>
      <c r="B2343" s="81" t="str">
        <f t="shared" si="18"/>
        <v>월</v>
      </c>
      <c r="C2343" s="81" t="str">
        <f t="shared" si="19"/>
        <v>26년 6월 4주차</v>
      </c>
      <c r="D2343" s="82">
        <v>46196</v>
      </c>
      <c r="E2343" s="76" t="s">
        <v>58</v>
      </c>
      <c r="F2343" s="83" t="s">
        <v>2</v>
      </c>
      <c r="G2343" s="75" t="s">
        <v>221</v>
      </c>
      <c r="H2343" s="76">
        <v>1</v>
      </c>
      <c r="I2343" s="84">
        <v>0</v>
      </c>
      <c r="J2343" s="85">
        <v>0</v>
      </c>
      <c r="K2343" s="75"/>
      <c r="L2343" s="75"/>
      <c r="M2343" s="75"/>
      <c r="N2343" s="75"/>
      <c r="O2343" s="75"/>
      <c r="P2343" s="75"/>
      <c r="Q2343" s="75"/>
      <c r="R2343" s="75"/>
      <c r="S2343" s="75"/>
      <c r="T2343" s="75"/>
      <c r="U2343" s="75"/>
    </row>
    <row r="2344" spans="1:21">
      <c r="A2344" s="75"/>
      <c r="B2344" s="81" t="str">
        <f t="shared" si="18"/>
        <v>월</v>
      </c>
      <c r="C2344" s="81" t="str">
        <f t="shared" si="19"/>
        <v>26년 6월 4주차</v>
      </c>
      <c r="D2344" s="82">
        <v>46196</v>
      </c>
      <c r="E2344" s="76" t="s">
        <v>58</v>
      </c>
      <c r="F2344" s="83" t="s">
        <v>2</v>
      </c>
      <c r="G2344" s="75" t="s">
        <v>90</v>
      </c>
      <c r="H2344" s="76">
        <v>5</v>
      </c>
      <c r="I2344" s="84">
        <v>0</v>
      </c>
      <c r="J2344" s="85">
        <v>0</v>
      </c>
      <c r="K2344" s="75"/>
      <c r="L2344" s="75"/>
      <c r="M2344" s="75"/>
      <c r="N2344" s="75"/>
      <c r="O2344" s="75"/>
      <c r="P2344" s="75"/>
      <c r="Q2344" s="75"/>
      <c r="R2344" s="75"/>
      <c r="S2344" s="75"/>
      <c r="T2344" s="75"/>
      <c r="U2344" s="75"/>
    </row>
    <row r="2345" spans="1:21">
      <c r="A2345" s="75"/>
      <c r="B2345" s="81" t="str">
        <f t="shared" si="18"/>
        <v>월</v>
      </c>
      <c r="C2345" s="81" t="str">
        <f t="shared" si="19"/>
        <v>26년 6월 4주차</v>
      </c>
      <c r="D2345" s="82">
        <v>46196</v>
      </c>
      <c r="E2345" s="76" t="s">
        <v>58</v>
      </c>
      <c r="F2345" s="83" t="s">
        <v>2</v>
      </c>
      <c r="G2345" s="75" t="s">
        <v>107</v>
      </c>
      <c r="H2345" s="76">
        <v>5</v>
      </c>
      <c r="I2345" s="84">
        <v>0</v>
      </c>
      <c r="J2345" s="85">
        <v>0</v>
      </c>
      <c r="K2345" s="75"/>
      <c r="L2345" s="75"/>
      <c r="M2345" s="75"/>
      <c r="N2345" s="75"/>
      <c r="O2345" s="75"/>
      <c r="P2345" s="75"/>
      <c r="Q2345" s="75"/>
      <c r="R2345" s="75"/>
      <c r="S2345" s="75"/>
      <c r="T2345" s="75"/>
      <c r="U2345" s="75"/>
    </row>
    <row r="2346" spans="1:21">
      <c r="A2346" s="75"/>
      <c r="B2346" s="81" t="str">
        <f t="shared" si="18"/>
        <v>월</v>
      </c>
      <c r="C2346" s="81" t="str">
        <f t="shared" si="19"/>
        <v>26년 6월 4주차</v>
      </c>
      <c r="D2346" s="82">
        <v>46196</v>
      </c>
      <c r="E2346" s="76" t="s">
        <v>58</v>
      </c>
      <c r="F2346" s="83" t="s">
        <v>2</v>
      </c>
      <c r="G2346" s="75" t="s">
        <v>95</v>
      </c>
      <c r="H2346" s="76">
        <v>1</v>
      </c>
      <c r="I2346" s="84">
        <v>0</v>
      </c>
      <c r="J2346" s="85">
        <v>0</v>
      </c>
      <c r="K2346" s="75"/>
      <c r="L2346" s="75"/>
      <c r="M2346" s="75"/>
      <c r="N2346" s="75"/>
      <c r="O2346" s="75"/>
      <c r="P2346" s="75"/>
      <c r="Q2346" s="75"/>
      <c r="R2346" s="75"/>
      <c r="S2346" s="75"/>
      <c r="T2346" s="75"/>
      <c r="U2346" s="75"/>
    </row>
    <row r="2347" spans="1:21">
      <c r="A2347" s="75"/>
      <c r="B2347" s="81" t="str">
        <f t="shared" si="18"/>
        <v>월</v>
      </c>
      <c r="C2347" s="81" t="str">
        <f t="shared" si="19"/>
        <v>26년 6월 4주차</v>
      </c>
      <c r="D2347" s="82">
        <v>46196</v>
      </c>
      <c r="E2347" s="76" t="s">
        <v>58</v>
      </c>
      <c r="F2347" s="83" t="s">
        <v>2</v>
      </c>
      <c r="G2347" s="75" t="s">
        <v>209</v>
      </c>
      <c r="H2347" s="76">
        <v>4</v>
      </c>
      <c r="I2347" s="84">
        <v>0</v>
      </c>
      <c r="J2347" s="85">
        <v>0</v>
      </c>
      <c r="K2347" s="75"/>
      <c r="L2347" s="75"/>
      <c r="M2347" s="75"/>
      <c r="N2347" s="75"/>
      <c r="O2347" s="75"/>
      <c r="P2347" s="75"/>
      <c r="Q2347" s="75"/>
      <c r="R2347" s="75"/>
      <c r="S2347" s="75"/>
      <c r="T2347" s="75"/>
      <c r="U2347" s="75"/>
    </row>
    <row r="2348" spans="1:21">
      <c r="A2348" s="75"/>
      <c r="B2348" s="81" t="str">
        <f t="shared" si="18"/>
        <v>월</v>
      </c>
      <c r="C2348" s="81" t="str">
        <f t="shared" si="19"/>
        <v>26년 6월 4주차</v>
      </c>
      <c r="D2348" s="82">
        <v>46196</v>
      </c>
      <c r="E2348" s="76" t="s">
        <v>58</v>
      </c>
      <c r="F2348" s="83" t="s">
        <v>2</v>
      </c>
      <c r="G2348" s="75" t="s">
        <v>96</v>
      </c>
      <c r="H2348" s="76">
        <v>4</v>
      </c>
      <c r="I2348" s="84">
        <v>0</v>
      </c>
      <c r="J2348" s="85">
        <v>0</v>
      </c>
      <c r="K2348" s="75"/>
      <c r="L2348" s="75"/>
      <c r="M2348" s="75"/>
      <c r="N2348" s="75"/>
      <c r="O2348" s="75"/>
      <c r="P2348" s="75"/>
      <c r="Q2348" s="75"/>
      <c r="R2348" s="75"/>
      <c r="S2348" s="75"/>
      <c r="T2348" s="75"/>
      <c r="U2348" s="75"/>
    </row>
    <row r="2349" spans="1:21">
      <c r="A2349" s="75"/>
      <c r="B2349" s="81" t="str">
        <f t="shared" si="18"/>
        <v>월</v>
      </c>
      <c r="C2349" s="81" t="str">
        <f t="shared" si="19"/>
        <v>26년 6월 4주차</v>
      </c>
      <c r="D2349" s="82">
        <v>46197</v>
      </c>
      <c r="E2349" s="76" t="s">
        <v>58</v>
      </c>
      <c r="F2349" s="83" t="s">
        <v>2</v>
      </c>
      <c r="G2349" s="75" t="s">
        <v>222</v>
      </c>
      <c r="H2349" s="76">
        <v>1</v>
      </c>
      <c r="I2349" s="84">
        <v>1</v>
      </c>
      <c r="J2349" s="85">
        <v>86400</v>
      </c>
      <c r="K2349" s="75"/>
      <c r="L2349" s="75"/>
      <c r="M2349" s="75"/>
      <c r="N2349" s="75"/>
      <c r="O2349" s="75"/>
      <c r="P2349" s="75"/>
      <c r="Q2349" s="75"/>
      <c r="R2349" s="75"/>
      <c r="S2349" s="75"/>
      <c r="T2349" s="75"/>
      <c r="U2349" s="75"/>
    </row>
    <row r="2350" spans="1:21">
      <c r="A2350" s="75"/>
      <c r="B2350" s="81" t="str">
        <f t="shared" si="18"/>
        <v>월</v>
      </c>
      <c r="C2350" s="81" t="str">
        <f t="shared" si="19"/>
        <v>26년 6월 4주차</v>
      </c>
      <c r="D2350" s="82">
        <v>46197</v>
      </c>
      <c r="E2350" s="76" t="s">
        <v>58</v>
      </c>
      <c r="F2350" s="83" t="s">
        <v>2</v>
      </c>
      <c r="G2350" s="75" t="s">
        <v>162</v>
      </c>
      <c r="H2350" s="76">
        <v>8</v>
      </c>
      <c r="I2350" s="84">
        <v>2</v>
      </c>
      <c r="J2350" s="85">
        <v>78000</v>
      </c>
      <c r="K2350" s="75"/>
      <c r="L2350" s="75"/>
      <c r="M2350" s="75"/>
      <c r="N2350" s="75"/>
      <c r="O2350" s="75"/>
      <c r="P2350" s="75"/>
      <c r="Q2350" s="75"/>
      <c r="R2350" s="75"/>
      <c r="S2350" s="75"/>
      <c r="T2350" s="75"/>
      <c r="U2350" s="75"/>
    </row>
    <row r="2351" spans="1:21">
      <c r="A2351" s="75"/>
      <c r="B2351" s="81" t="str">
        <f t="shared" si="18"/>
        <v>월</v>
      </c>
      <c r="C2351" s="81" t="str">
        <f t="shared" si="19"/>
        <v>26년 6월 4주차</v>
      </c>
      <c r="D2351" s="82">
        <v>46197</v>
      </c>
      <c r="E2351" s="76" t="s">
        <v>58</v>
      </c>
      <c r="F2351" s="83" t="s">
        <v>2</v>
      </c>
      <c r="G2351" s="75" t="s">
        <v>204</v>
      </c>
      <c r="H2351" s="76">
        <v>2</v>
      </c>
      <c r="I2351" s="84">
        <v>2</v>
      </c>
      <c r="J2351" s="85">
        <v>78000</v>
      </c>
      <c r="K2351" s="75"/>
      <c r="L2351" s="75"/>
      <c r="M2351" s="75"/>
      <c r="N2351" s="75"/>
      <c r="O2351" s="75"/>
      <c r="P2351" s="75"/>
      <c r="Q2351" s="75"/>
      <c r="R2351" s="75"/>
      <c r="S2351" s="75"/>
      <c r="T2351" s="75"/>
      <c r="U2351" s="75"/>
    </row>
    <row r="2352" spans="1:21">
      <c r="A2352" s="75"/>
      <c r="B2352" s="81" t="str">
        <f t="shared" si="18"/>
        <v>월</v>
      </c>
      <c r="C2352" s="81" t="str">
        <f t="shared" si="19"/>
        <v>26년 6월 4주차</v>
      </c>
      <c r="D2352" s="82">
        <v>46197</v>
      </c>
      <c r="E2352" s="76" t="s">
        <v>58</v>
      </c>
      <c r="F2352" s="83" t="s">
        <v>2</v>
      </c>
      <c r="G2352" s="75" t="s">
        <v>135</v>
      </c>
      <c r="H2352" s="76">
        <v>0</v>
      </c>
      <c r="I2352" s="84">
        <v>1</v>
      </c>
      <c r="J2352" s="85">
        <v>80100</v>
      </c>
      <c r="K2352" s="75"/>
      <c r="L2352" s="75"/>
      <c r="M2352" s="75"/>
      <c r="N2352" s="75"/>
      <c r="O2352" s="75"/>
      <c r="P2352" s="75"/>
      <c r="Q2352" s="75"/>
      <c r="R2352" s="75"/>
      <c r="S2352" s="75"/>
      <c r="T2352" s="75"/>
      <c r="U2352" s="75"/>
    </row>
    <row r="2353" spans="1:21">
      <c r="A2353" s="75"/>
      <c r="B2353" s="81" t="str">
        <f t="shared" si="18"/>
        <v>월</v>
      </c>
      <c r="C2353" s="81" t="str">
        <f t="shared" si="19"/>
        <v>26년 6월 4주차</v>
      </c>
      <c r="D2353" s="82">
        <v>46197</v>
      </c>
      <c r="E2353" s="76" t="s">
        <v>58</v>
      </c>
      <c r="F2353" s="83" t="s">
        <v>2</v>
      </c>
      <c r="G2353" s="75" t="s">
        <v>211</v>
      </c>
      <c r="H2353" s="76">
        <v>5</v>
      </c>
      <c r="I2353" s="84">
        <v>0</v>
      </c>
      <c r="J2353" s="85">
        <v>0</v>
      </c>
      <c r="K2353" s="75"/>
      <c r="L2353" s="75"/>
      <c r="M2353" s="75"/>
      <c r="N2353" s="75"/>
      <c r="O2353" s="75"/>
      <c r="P2353" s="75"/>
      <c r="Q2353" s="75"/>
      <c r="R2353" s="75"/>
      <c r="S2353" s="75"/>
      <c r="T2353" s="75"/>
      <c r="U2353" s="75"/>
    </row>
    <row r="2354" spans="1:21">
      <c r="A2354" s="75"/>
      <c r="B2354" s="81" t="str">
        <f t="shared" si="18"/>
        <v>월</v>
      </c>
      <c r="C2354" s="81" t="str">
        <f t="shared" si="19"/>
        <v>26년 6월 4주차</v>
      </c>
      <c r="D2354" s="82">
        <v>46197</v>
      </c>
      <c r="E2354" s="76" t="s">
        <v>58</v>
      </c>
      <c r="F2354" s="83" t="s">
        <v>2</v>
      </c>
      <c r="G2354" s="75" t="s">
        <v>210</v>
      </c>
      <c r="H2354" s="76">
        <v>1</v>
      </c>
      <c r="I2354" s="84">
        <v>0</v>
      </c>
      <c r="J2354" s="85">
        <v>0</v>
      </c>
      <c r="K2354" s="75"/>
      <c r="L2354" s="75"/>
      <c r="M2354" s="75"/>
      <c r="N2354" s="75"/>
      <c r="O2354" s="75"/>
      <c r="P2354" s="75"/>
      <c r="Q2354" s="75"/>
      <c r="R2354" s="75"/>
      <c r="S2354" s="75"/>
      <c r="T2354" s="75"/>
      <c r="U2354" s="75"/>
    </row>
    <row r="2355" spans="1:21">
      <c r="A2355" s="75"/>
      <c r="B2355" s="81" t="str">
        <f t="shared" si="18"/>
        <v>월</v>
      </c>
      <c r="C2355" s="81" t="str">
        <f t="shared" si="19"/>
        <v>26년 6월 4주차</v>
      </c>
      <c r="D2355" s="82">
        <v>46197</v>
      </c>
      <c r="E2355" s="76" t="s">
        <v>58</v>
      </c>
      <c r="F2355" s="83" t="s">
        <v>2</v>
      </c>
      <c r="G2355" s="75" t="s">
        <v>278</v>
      </c>
      <c r="H2355" s="76">
        <v>1</v>
      </c>
      <c r="I2355" s="84">
        <v>0</v>
      </c>
      <c r="J2355" s="85">
        <v>0</v>
      </c>
      <c r="K2355" s="75"/>
      <c r="L2355" s="75"/>
      <c r="M2355" s="75"/>
      <c r="N2355" s="75"/>
      <c r="O2355" s="75"/>
      <c r="P2355" s="75"/>
      <c r="Q2355" s="75"/>
      <c r="R2355" s="75"/>
      <c r="S2355" s="75"/>
      <c r="T2355" s="75"/>
      <c r="U2355" s="75"/>
    </row>
    <row r="2356" spans="1:21">
      <c r="A2356" s="75"/>
      <c r="B2356" s="81" t="str">
        <f t="shared" si="18"/>
        <v>월</v>
      </c>
      <c r="C2356" s="81" t="str">
        <f t="shared" si="19"/>
        <v>26년 6월 4주차</v>
      </c>
      <c r="D2356" s="82">
        <v>46197</v>
      </c>
      <c r="E2356" s="76" t="s">
        <v>58</v>
      </c>
      <c r="F2356" s="83" t="s">
        <v>2</v>
      </c>
      <c r="G2356" s="75" t="s">
        <v>219</v>
      </c>
      <c r="H2356" s="76">
        <v>3</v>
      </c>
      <c r="I2356" s="84">
        <v>0</v>
      </c>
      <c r="J2356" s="85">
        <v>0</v>
      </c>
      <c r="K2356" s="75"/>
      <c r="L2356" s="75"/>
      <c r="M2356" s="75"/>
      <c r="N2356" s="75"/>
      <c r="O2356" s="75"/>
      <c r="P2356" s="75"/>
      <c r="Q2356" s="75"/>
      <c r="R2356" s="75"/>
      <c r="S2356" s="75"/>
      <c r="T2356" s="75"/>
      <c r="U2356" s="75"/>
    </row>
    <row r="2357" spans="1:21">
      <c r="A2357" s="75"/>
      <c r="B2357" s="81" t="str">
        <f t="shared" si="18"/>
        <v>월</v>
      </c>
      <c r="C2357" s="81" t="str">
        <f t="shared" si="19"/>
        <v>26년 6월 4주차</v>
      </c>
      <c r="D2357" s="82">
        <v>46197</v>
      </c>
      <c r="E2357" s="76" t="s">
        <v>58</v>
      </c>
      <c r="F2357" s="83" t="s">
        <v>2</v>
      </c>
      <c r="G2357" s="75" t="s">
        <v>212</v>
      </c>
      <c r="H2357" s="76">
        <v>3</v>
      </c>
      <c r="I2357" s="84">
        <v>0</v>
      </c>
      <c r="J2357" s="85">
        <v>0</v>
      </c>
      <c r="K2357" s="75"/>
      <c r="L2357" s="75"/>
      <c r="M2357" s="75"/>
      <c r="N2357" s="75"/>
      <c r="O2357" s="75"/>
      <c r="P2357" s="75"/>
      <c r="Q2357" s="75"/>
      <c r="R2357" s="75"/>
      <c r="S2357" s="75"/>
      <c r="T2357" s="75"/>
      <c r="U2357" s="75"/>
    </row>
    <row r="2358" spans="1:21">
      <c r="A2358" s="75"/>
      <c r="B2358" s="81" t="str">
        <f t="shared" si="18"/>
        <v>월</v>
      </c>
      <c r="C2358" s="81" t="str">
        <f t="shared" si="19"/>
        <v>26년 6월 4주차</v>
      </c>
      <c r="D2358" s="82">
        <v>46197</v>
      </c>
      <c r="E2358" s="76" t="s">
        <v>58</v>
      </c>
      <c r="F2358" s="83" t="s">
        <v>2</v>
      </c>
      <c r="G2358" s="75" t="s">
        <v>90</v>
      </c>
      <c r="H2358" s="76">
        <v>1</v>
      </c>
      <c r="I2358" s="84">
        <v>0</v>
      </c>
      <c r="J2358" s="85">
        <v>0</v>
      </c>
      <c r="K2358" s="75"/>
      <c r="L2358" s="75"/>
      <c r="M2358" s="75"/>
      <c r="N2358" s="75"/>
      <c r="O2358" s="75"/>
      <c r="P2358" s="75"/>
      <c r="Q2358" s="75"/>
      <c r="R2358" s="75"/>
      <c r="S2358" s="75"/>
      <c r="T2358" s="75"/>
      <c r="U2358" s="75"/>
    </row>
    <row r="2359" spans="1:21">
      <c r="A2359" s="75"/>
      <c r="B2359" s="81" t="str">
        <f t="shared" si="18"/>
        <v>월</v>
      </c>
      <c r="C2359" s="81" t="str">
        <f t="shared" si="19"/>
        <v>26년 6월 4주차</v>
      </c>
      <c r="D2359" s="82">
        <v>46197</v>
      </c>
      <c r="E2359" s="76" t="s">
        <v>58</v>
      </c>
      <c r="F2359" s="83" t="s">
        <v>2</v>
      </c>
      <c r="G2359" s="75" t="s">
        <v>91</v>
      </c>
      <c r="H2359" s="76">
        <v>5</v>
      </c>
      <c r="I2359" s="84">
        <v>0</v>
      </c>
      <c r="J2359" s="85">
        <v>0</v>
      </c>
      <c r="K2359" s="75"/>
      <c r="L2359" s="75"/>
      <c r="M2359" s="75"/>
      <c r="N2359" s="75"/>
      <c r="O2359" s="75"/>
      <c r="P2359" s="75"/>
      <c r="Q2359" s="75"/>
      <c r="R2359" s="75"/>
      <c r="S2359" s="75"/>
      <c r="T2359" s="75"/>
      <c r="U2359" s="75"/>
    </row>
    <row r="2360" spans="1:21">
      <c r="A2360" s="75"/>
      <c r="B2360" s="81" t="str">
        <f t="shared" si="18"/>
        <v>월</v>
      </c>
      <c r="C2360" s="81" t="str">
        <f t="shared" si="19"/>
        <v>26년 6월 4주차</v>
      </c>
      <c r="D2360" s="82">
        <v>46197</v>
      </c>
      <c r="E2360" s="76" t="s">
        <v>58</v>
      </c>
      <c r="F2360" s="83" t="s">
        <v>2</v>
      </c>
      <c r="G2360" s="75" t="s">
        <v>257</v>
      </c>
      <c r="H2360" s="76">
        <v>10</v>
      </c>
      <c r="I2360" s="84">
        <v>4</v>
      </c>
      <c r="J2360" s="85">
        <v>417000</v>
      </c>
      <c r="K2360" s="75"/>
      <c r="L2360" s="75"/>
      <c r="M2360" s="75"/>
      <c r="N2360" s="75"/>
      <c r="O2360" s="75"/>
      <c r="P2360" s="75"/>
      <c r="Q2360" s="75"/>
      <c r="R2360" s="75"/>
      <c r="S2360" s="75"/>
      <c r="T2360" s="75"/>
      <c r="U2360" s="75"/>
    </row>
    <row r="2361" spans="1:21">
      <c r="A2361" s="75"/>
      <c r="B2361" s="81" t="str">
        <f t="shared" si="18"/>
        <v>월</v>
      </c>
      <c r="C2361" s="81" t="str">
        <f t="shared" si="19"/>
        <v>26년 6월 4주차</v>
      </c>
      <c r="D2361" s="82">
        <v>46197</v>
      </c>
      <c r="E2361" s="76" t="s">
        <v>58</v>
      </c>
      <c r="F2361" s="83" t="s">
        <v>2</v>
      </c>
      <c r="G2361" s="75" t="s">
        <v>143</v>
      </c>
      <c r="H2361" s="76">
        <v>2</v>
      </c>
      <c r="I2361" s="84">
        <v>0</v>
      </c>
      <c r="J2361" s="85">
        <v>0</v>
      </c>
      <c r="K2361" s="75"/>
      <c r="L2361" s="75"/>
      <c r="M2361" s="75"/>
      <c r="N2361" s="75"/>
      <c r="O2361" s="75"/>
      <c r="P2361" s="75"/>
      <c r="Q2361" s="75"/>
      <c r="R2361" s="75"/>
      <c r="S2361" s="75"/>
      <c r="T2361" s="75"/>
      <c r="U2361" s="75"/>
    </row>
    <row r="2362" spans="1:21">
      <c r="A2362" s="75"/>
      <c r="B2362" s="81" t="str">
        <f t="shared" si="18"/>
        <v>월</v>
      </c>
      <c r="C2362" s="81" t="str">
        <f t="shared" si="19"/>
        <v>26년 6월 4주차</v>
      </c>
      <c r="D2362" s="82">
        <v>46197</v>
      </c>
      <c r="E2362" s="76" t="s">
        <v>58</v>
      </c>
      <c r="F2362" s="83" t="s">
        <v>2</v>
      </c>
      <c r="G2362" s="75" t="s">
        <v>136</v>
      </c>
      <c r="H2362" s="76">
        <v>6</v>
      </c>
      <c r="I2362" s="84">
        <v>0</v>
      </c>
      <c r="J2362" s="85">
        <v>0</v>
      </c>
      <c r="K2362" s="75"/>
      <c r="L2362" s="75"/>
      <c r="M2362" s="75"/>
      <c r="N2362" s="75"/>
      <c r="O2362" s="75"/>
      <c r="P2362" s="75"/>
      <c r="Q2362" s="75"/>
      <c r="R2362" s="75"/>
      <c r="S2362" s="75"/>
      <c r="T2362" s="75"/>
      <c r="U2362" s="75"/>
    </row>
    <row r="2363" spans="1:21">
      <c r="A2363" s="75"/>
      <c r="B2363" s="81" t="str">
        <f t="shared" si="18"/>
        <v>월</v>
      </c>
      <c r="C2363" s="81" t="str">
        <f t="shared" si="19"/>
        <v>26년 6월 4주차</v>
      </c>
      <c r="D2363" s="82">
        <v>46197</v>
      </c>
      <c r="E2363" s="76" t="s">
        <v>58</v>
      </c>
      <c r="F2363" s="83" t="s">
        <v>2</v>
      </c>
      <c r="G2363" s="75" t="s">
        <v>233</v>
      </c>
      <c r="H2363" s="76">
        <v>1</v>
      </c>
      <c r="I2363" s="84">
        <v>0</v>
      </c>
      <c r="J2363" s="85">
        <v>0</v>
      </c>
      <c r="K2363" s="75"/>
      <c r="L2363" s="75"/>
      <c r="M2363" s="75"/>
      <c r="N2363" s="75"/>
      <c r="O2363" s="75"/>
      <c r="P2363" s="75"/>
      <c r="Q2363" s="75"/>
      <c r="R2363" s="75"/>
      <c r="S2363" s="75"/>
      <c r="T2363" s="75"/>
      <c r="U2363" s="75"/>
    </row>
    <row r="2364" spans="1:21">
      <c r="A2364" s="75"/>
      <c r="B2364" s="81" t="str">
        <f t="shared" si="18"/>
        <v>월</v>
      </c>
      <c r="C2364" s="81" t="str">
        <f t="shared" si="19"/>
        <v>26년 6월 4주차</v>
      </c>
      <c r="D2364" s="82">
        <v>46197</v>
      </c>
      <c r="E2364" s="76" t="s">
        <v>58</v>
      </c>
      <c r="F2364" s="83" t="s">
        <v>2</v>
      </c>
      <c r="G2364" s="75" t="s">
        <v>118</v>
      </c>
      <c r="H2364" s="76">
        <v>1</v>
      </c>
      <c r="I2364" s="84">
        <v>0</v>
      </c>
      <c r="J2364" s="85">
        <v>0</v>
      </c>
      <c r="K2364" s="75"/>
      <c r="L2364" s="75"/>
      <c r="M2364" s="75"/>
      <c r="N2364" s="75"/>
      <c r="O2364" s="75"/>
      <c r="P2364" s="75"/>
      <c r="Q2364" s="75"/>
      <c r="R2364" s="75"/>
      <c r="S2364" s="75"/>
      <c r="T2364" s="75"/>
      <c r="U2364" s="75"/>
    </row>
    <row r="2365" spans="1:21">
      <c r="A2365" s="75"/>
      <c r="B2365" s="81" t="str">
        <f t="shared" si="18"/>
        <v>월</v>
      </c>
      <c r="C2365" s="81" t="str">
        <f t="shared" si="19"/>
        <v>26년 6월 4주차</v>
      </c>
      <c r="D2365" s="82">
        <v>46197</v>
      </c>
      <c r="E2365" s="76" t="s">
        <v>58</v>
      </c>
      <c r="F2365" s="83" t="s">
        <v>2</v>
      </c>
      <c r="G2365" s="75" t="s">
        <v>285</v>
      </c>
      <c r="H2365" s="76">
        <v>1</v>
      </c>
      <c r="I2365" s="84">
        <v>0</v>
      </c>
      <c r="J2365" s="85">
        <v>0</v>
      </c>
      <c r="K2365" s="75"/>
      <c r="L2365" s="75"/>
      <c r="M2365" s="75"/>
      <c r="N2365" s="75"/>
      <c r="O2365" s="75"/>
      <c r="P2365" s="75"/>
      <c r="Q2365" s="75"/>
      <c r="R2365" s="75"/>
      <c r="S2365" s="75"/>
      <c r="T2365" s="75"/>
      <c r="U2365" s="75"/>
    </row>
    <row r="2366" spans="1:21">
      <c r="A2366" s="75"/>
      <c r="B2366" s="81" t="str">
        <f t="shared" si="18"/>
        <v>월</v>
      </c>
      <c r="C2366" s="81" t="str">
        <f t="shared" si="19"/>
        <v>26년 6월 4주차</v>
      </c>
      <c r="D2366" s="82">
        <v>46197</v>
      </c>
      <c r="E2366" s="76" t="s">
        <v>58</v>
      </c>
      <c r="F2366" s="83" t="s">
        <v>2</v>
      </c>
      <c r="G2366" s="75" t="s">
        <v>89</v>
      </c>
      <c r="H2366" s="76">
        <v>1</v>
      </c>
      <c r="I2366" s="84">
        <v>0</v>
      </c>
      <c r="J2366" s="85">
        <v>0</v>
      </c>
      <c r="K2366" s="75"/>
      <c r="L2366" s="75"/>
      <c r="M2366" s="75"/>
      <c r="N2366" s="75"/>
      <c r="O2366" s="75"/>
      <c r="P2366" s="75"/>
      <c r="Q2366" s="75"/>
      <c r="R2366" s="75"/>
      <c r="S2366" s="75"/>
      <c r="T2366" s="75"/>
      <c r="U2366" s="75"/>
    </row>
    <row r="2367" spans="1:21">
      <c r="A2367" s="75"/>
      <c r="B2367" s="81" t="str">
        <f t="shared" si="18"/>
        <v>월</v>
      </c>
      <c r="C2367" s="81" t="str">
        <f t="shared" si="19"/>
        <v>26년 6월 4주차</v>
      </c>
      <c r="D2367" s="82">
        <v>46197</v>
      </c>
      <c r="E2367" s="76" t="s">
        <v>58</v>
      </c>
      <c r="F2367" s="83" t="s">
        <v>2</v>
      </c>
      <c r="G2367" s="75" t="s">
        <v>221</v>
      </c>
      <c r="H2367" s="76">
        <v>5</v>
      </c>
      <c r="I2367" s="84">
        <v>0</v>
      </c>
      <c r="J2367" s="85">
        <v>0</v>
      </c>
      <c r="K2367" s="75"/>
      <c r="L2367" s="75"/>
      <c r="M2367" s="75"/>
      <c r="N2367" s="75"/>
      <c r="O2367" s="75"/>
      <c r="P2367" s="75"/>
      <c r="Q2367" s="75"/>
      <c r="R2367" s="75"/>
      <c r="S2367" s="75"/>
      <c r="T2367" s="75"/>
      <c r="U2367" s="75"/>
    </row>
    <row r="2368" spans="1:21">
      <c r="A2368" s="75"/>
      <c r="B2368" s="81" t="str">
        <f t="shared" si="18"/>
        <v>월</v>
      </c>
      <c r="C2368" s="81" t="str">
        <f t="shared" si="19"/>
        <v>26년 6월 4주차</v>
      </c>
      <c r="D2368" s="82">
        <v>46197</v>
      </c>
      <c r="E2368" s="76" t="s">
        <v>58</v>
      </c>
      <c r="F2368" s="83" t="s">
        <v>2</v>
      </c>
      <c r="G2368" s="75" t="s">
        <v>154</v>
      </c>
      <c r="H2368" s="76">
        <v>2</v>
      </c>
      <c r="I2368" s="84">
        <v>1</v>
      </c>
      <c r="J2368" s="85">
        <v>80100</v>
      </c>
      <c r="K2368" s="75"/>
      <c r="L2368" s="75"/>
      <c r="M2368" s="75"/>
      <c r="N2368" s="75"/>
      <c r="O2368" s="75"/>
      <c r="P2368" s="75"/>
      <c r="Q2368" s="75"/>
      <c r="R2368" s="75"/>
      <c r="S2368" s="75"/>
      <c r="T2368" s="75"/>
      <c r="U2368" s="75"/>
    </row>
    <row r="2369" spans="1:21">
      <c r="A2369" s="75"/>
      <c r="B2369" s="81" t="str">
        <f t="shared" si="18"/>
        <v>월</v>
      </c>
      <c r="C2369" s="81" t="str">
        <f t="shared" si="19"/>
        <v>26년 6월 4주차</v>
      </c>
      <c r="D2369" s="82">
        <v>46197</v>
      </c>
      <c r="E2369" s="76" t="s">
        <v>58</v>
      </c>
      <c r="F2369" s="83" t="s">
        <v>2</v>
      </c>
      <c r="G2369" s="75" t="s">
        <v>177</v>
      </c>
      <c r="H2369" s="76">
        <v>3</v>
      </c>
      <c r="I2369" s="84">
        <v>0</v>
      </c>
      <c r="J2369" s="85">
        <v>0</v>
      </c>
      <c r="K2369" s="75"/>
      <c r="L2369" s="75"/>
      <c r="M2369" s="75"/>
      <c r="N2369" s="75"/>
      <c r="O2369" s="75"/>
      <c r="P2369" s="75"/>
      <c r="Q2369" s="75"/>
      <c r="R2369" s="75"/>
      <c r="S2369" s="75"/>
      <c r="T2369" s="75"/>
      <c r="U2369" s="75"/>
    </row>
    <row r="2370" spans="1:21">
      <c r="A2370" s="75"/>
      <c r="B2370" s="81" t="str">
        <f t="shared" si="18"/>
        <v>월</v>
      </c>
      <c r="C2370" s="81" t="str">
        <f t="shared" si="19"/>
        <v>26년 6월 4주차</v>
      </c>
      <c r="D2370" s="82">
        <v>46197</v>
      </c>
      <c r="E2370" s="76" t="s">
        <v>58</v>
      </c>
      <c r="F2370" s="83" t="s">
        <v>2</v>
      </c>
      <c r="G2370" s="75" t="s">
        <v>142</v>
      </c>
      <c r="H2370" s="76">
        <v>2</v>
      </c>
      <c r="I2370" s="84">
        <v>0</v>
      </c>
      <c r="J2370" s="85">
        <v>0</v>
      </c>
      <c r="K2370" s="75"/>
      <c r="L2370" s="75"/>
      <c r="M2370" s="75"/>
      <c r="N2370" s="75"/>
      <c r="O2370" s="75"/>
      <c r="P2370" s="75"/>
      <c r="Q2370" s="75"/>
      <c r="R2370" s="75"/>
      <c r="S2370" s="75"/>
      <c r="T2370" s="75"/>
      <c r="U2370" s="75"/>
    </row>
    <row r="2371" spans="1:21">
      <c r="A2371" s="75"/>
      <c r="B2371" s="81" t="str">
        <f t="shared" si="18"/>
        <v>월</v>
      </c>
      <c r="C2371" s="81" t="str">
        <f t="shared" si="19"/>
        <v>26년 6월 4주차</v>
      </c>
      <c r="D2371" s="82">
        <v>46197</v>
      </c>
      <c r="E2371" s="76" t="s">
        <v>58</v>
      </c>
      <c r="F2371" s="83" t="s">
        <v>2</v>
      </c>
      <c r="G2371" s="75" t="s">
        <v>186</v>
      </c>
      <c r="H2371" s="76">
        <v>1</v>
      </c>
      <c r="I2371" s="84">
        <v>0</v>
      </c>
      <c r="J2371" s="85">
        <v>0</v>
      </c>
      <c r="K2371" s="75"/>
      <c r="L2371" s="75"/>
      <c r="M2371" s="75"/>
      <c r="N2371" s="75"/>
      <c r="O2371" s="75"/>
      <c r="P2371" s="75"/>
      <c r="Q2371" s="75"/>
      <c r="R2371" s="75"/>
      <c r="S2371" s="75"/>
      <c r="T2371" s="75"/>
      <c r="U2371" s="75"/>
    </row>
    <row r="2372" spans="1:21">
      <c r="A2372" s="75"/>
      <c r="B2372" s="81" t="str">
        <f t="shared" si="18"/>
        <v>월</v>
      </c>
      <c r="C2372" s="81" t="str">
        <f t="shared" si="19"/>
        <v>26년 6월 4주차</v>
      </c>
      <c r="D2372" s="82">
        <v>46197</v>
      </c>
      <c r="E2372" s="76" t="s">
        <v>58</v>
      </c>
      <c r="F2372" s="83" t="s">
        <v>2</v>
      </c>
      <c r="G2372" s="75" t="s">
        <v>243</v>
      </c>
      <c r="H2372" s="76">
        <v>4</v>
      </c>
      <c r="I2372" s="84">
        <v>1</v>
      </c>
      <c r="J2372" s="85">
        <v>44100</v>
      </c>
      <c r="K2372" s="75"/>
      <c r="L2372" s="75"/>
      <c r="M2372" s="75"/>
      <c r="N2372" s="75"/>
      <c r="O2372" s="75"/>
      <c r="P2372" s="75"/>
      <c r="Q2372" s="75"/>
      <c r="R2372" s="75"/>
      <c r="S2372" s="75"/>
      <c r="T2372" s="75"/>
      <c r="U2372" s="75"/>
    </row>
    <row r="2373" spans="1:21">
      <c r="A2373" s="75"/>
      <c r="B2373" s="81" t="str">
        <f t="shared" si="18"/>
        <v>월</v>
      </c>
      <c r="C2373" s="81" t="str">
        <f t="shared" si="19"/>
        <v>26년 6월 4주차</v>
      </c>
      <c r="D2373" s="82">
        <v>46197</v>
      </c>
      <c r="E2373" s="76" t="s">
        <v>58</v>
      </c>
      <c r="F2373" s="83" t="s">
        <v>2</v>
      </c>
      <c r="G2373" s="75" t="s">
        <v>173</v>
      </c>
      <c r="H2373" s="76">
        <v>10</v>
      </c>
      <c r="I2373" s="84">
        <v>5</v>
      </c>
      <c r="J2373" s="85">
        <v>490500</v>
      </c>
      <c r="K2373" s="75"/>
      <c r="L2373" s="75"/>
      <c r="M2373" s="75"/>
      <c r="N2373" s="75"/>
      <c r="O2373" s="75"/>
      <c r="P2373" s="75"/>
      <c r="Q2373" s="75"/>
      <c r="R2373" s="75"/>
      <c r="S2373" s="75"/>
      <c r="T2373" s="75"/>
      <c r="U2373" s="75"/>
    </row>
    <row r="2374" spans="1:21">
      <c r="A2374" s="75"/>
      <c r="B2374" s="81" t="str">
        <f t="shared" si="18"/>
        <v>월</v>
      </c>
      <c r="C2374" s="81" t="str">
        <f t="shared" si="19"/>
        <v>26년 6월 4주차</v>
      </c>
      <c r="D2374" s="82">
        <v>46197</v>
      </c>
      <c r="E2374" s="76" t="s">
        <v>58</v>
      </c>
      <c r="F2374" s="83" t="s">
        <v>2</v>
      </c>
      <c r="G2374" s="75" t="s">
        <v>115</v>
      </c>
      <c r="H2374" s="76">
        <v>2</v>
      </c>
      <c r="I2374" s="84">
        <v>2</v>
      </c>
      <c r="J2374" s="85">
        <v>268200</v>
      </c>
      <c r="K2374" s="75"/>
      <c r="L2374" s="75"/>
      <c r="M2374" s="75"/>
      <c r="N2374" s="75"/>
      <c r="O2374" s="75"/>
      <c r="P2374" s="75"/>
      <c r="Q2374" s="75"/>
      <c r="R2374" s="75"/>
      <c r="S2374" s="75"/>
      <c r="T2374" s="75"/>
      <c r="U2374" s="75"/>
    </row>
    <row r="2375" spans="1:21">
      <c r="A2375" s="75"/>
      <c r="B2375" s="81" t="str">
        <f t="shared" si="18"/>
        <v>월</v>
      </c>
      <c r="C2375" s="81" t="str">
        <f t="shared" si="19"/>
        <v>26년 6월 4주차</v>
      </c>
      <c r="D2375" s="82">
        <v>46197</v>
      </c>
      <c r="E2375" s="76" t="s">
        <v>58</v>
      </c>
      <c r="F2375" s="83" t="s">
        <v>2</v>
      </c>
      <c r="G2375" s="75" t="s">
        <v>96</v>
      </c>
      <c r="H2375" s="76">
        <v>0</v>
      </c>
      <c r="I2375" s="84">
        <v>1</v>
      </c>
      <c r="J2375" s="85">
        <v>86400</v>
      </c>
      <c r="K2375" s="75"/>
      <c r="L2375" s="75"/>
      <c r="M2375" s="75"/>
      <c r="N2375" s="75"/>
      <c r="O2375" s="75"/>
      <c r="P2375" s="75"/>
      <c r="Q2375" s="75"/>
      <c r="R2375" s="75"/>
      <c r="S2375" s="75"/>
      <c r="T2375" s="75"/>
      <c r="U2375" s="75"/>
    </row>
    <row r="2376" spans="1:21">
      <c r="A2376" s="75"/>
      <c r="B2376" s="81" t="str">
        <f t="shared" si="18"/>
        <v>월</v>
      </c>
      <c r="C2376" s="81" t="str">
        <f t="shared" si="19"/>
        <v>26년 6월 4주차</v>
      </c>
      <c r="D2376" s="82">
        <v>46197</v>
      </c>
      <c r="E2376" s="76" t="s">
        <v>58</v>
      </c>
      <c r="F2376" s="83" t="s">
        <v>2</v>
      </c>
      <c r="G2376" s="75" t="s">
        <v>108</v>
      </c>
      <c r="H2376" s="76">
        <v>2</v>
      </c>
      <c r="I2376" s="84">
        <v>1</v>
      </c>
      <c r="J2376" s="85">
        <v>152100</v>
      </c>
      <c r="K2376" s="75"/>
      <c r="L2376" s="75"/>
      <c r="M2376" s="75"/>
      <c r="N2376" s="75"/>
      <c r="O2376" s="75"/>
      <c r="P2376" s="75"/>
      <c r="Q2376" s="75"/>
      <c r="R2376" s="75"/>
      <c r="S2376" s="75"/>
      <c r="T2376" s="75"/>
      <c r="U2376" s="75"/>
    </row>
    <row r="2377" spans="1:21">
      <c r="A2377" s="75"/>
      <c r="B2377" s="81" t="str">
        <f t="shared" si="18"/>
        <v>월</v>
      </c>
      <c r="C2377" s="81" t="str">
        <f t="shared" si="19"/>
        <v>26년 6월 4주차</v>
      </c>
      <c r="D2377" s="82">
        <v>46197</v>
      </c>
      <c r="E2377" s="76" t="s">
        <v>58</v>
      </c>
      <c r="F2377" s="83" t="s">
        <v>2</v>
      </c>
      <c r="G2377" s="75" t="s">
        <v>111</v>
      </c>
      <c r="H2377" s="76">
        <v>0</v>
      </c>
      <c r="I2377" s="84">
        <v>1</v>
      </c>
      <c r="J2377" s="85">
        <v>39000</v>
      </c>
      <c r="K2377" s="75"/>
      <c r="L2377" s="75"/>
      <c r="M2377" s="75"/>
      <c r="N2377" s="75"/>
      <c r="O2377" s="75"/>
      <c r="P2377" s="75"/>
      <c r="Q2377" s="75"/>
      <c r="R2377" s="75"/>
      <c r="S2377" s="75"/>
      <c r="T2377" s="75"/>
      <c r="U2377" s="75"/>
    </row>
    <row r="2378" spans="1:21">
      <c r="A2378" s="75"/>
      <c r="B2378" s="81" t="str">
        <f t="shared" si="18"/>
        <v>월</v>
      </c>
      <c r="C2378" s="81" t="str">
        <f t="shared" si="19"/>
        <v>26년 6월 4주차</v>
      </c>
      <c r="D2378" s="82">
        <v>46197</v>
      </c>
      <c r="E2378" s="76" t="s">
        <v>58</v>
      </c>
      <c r="F2378" s="83" t="s">
        <v>2</v>
      </c>
      <c r="G2378" s="75" t="s">
        <v>198</v>
      </c>
      <c r="H2378" s="76">
        <v>0</v>
      </c>
      <c r="I2378" s="84">
        <v>1</v>
      </c>
      <c r="J2378" s="85">
        <v>80100</v>
      </c>
      <c r="K2378" s="75"/>
      <c r="L2378" s="75"/>
      <c r="M2378" s="75"/>
      <c r="N2378" s="75"/>
      <c r="O2378" s="75"/>
      <c r="P2378" s="75"/>
      <c r="Q2378" s="75"/>
      <c r="R2378" s="75"/>
      <c r="S2378" s="75"/>
      <c r="T2378" s="75"/>
      <c r="U2378" s="75"/>
    </row>
    <row r="2379" spans="1:21">
      <c r="A2379" s="75"/>
      <c r="B2379" s="81" t="str">
        <f t="shared" si="18"/>
        <v>월</v>
      </c>
      <c r="C2379" s="81" t="str">
        <f t="shared" si="19"/>
        <v>26년 6월 4주차</v>
      </c>
      <c r="D2379" s="82">
        <v>46197</v>
      </c>
      <c r="E2379" s="76" t="s">
        <v>58</v>
      </c>
      <c r="F2379" s="83" t="s">
        <v>2</v>
      </c>
      <c r="G2379" s="75" t="s">
        <v>187</v>
      </c>
      <c r="H2379" s="76">
        <v>1</v>
      </c>
      <c r="I2379" s="84">
        <v>1</v>
      </c>
      <c r="J2379" s="85">
        <v>66750</v>
      </c>
      <c r="K2379" s="75"/>
      <c r="L2379" s="75"/>
      <c r="M2379" s="75"/>
      <c r="N2379" s="75"/>
      <c r="O2379" s="75"/>
      <c r="P2379" s="75"/>
      <c r="Q2379" s="75"/>
      <c r="R2379" s="75"/>
      <c r="S2379" s="75"/>
      <c r="T2379" s="75"/>
      <c r="U2379" s="75"/>
    </row>
    <row r="2380" spans="1:21">
      <c r="A2380" s="75"/>
      <c r="B2380" s="81" t="str">
        <f t="shared" si="18"/>
        <v>월</v>
      </c>
      <c r="C2380" s="81" t="str">
        <f t="shared" si="19"/>
        <v>26년 6월 4주차</v>
      </c>
      <c r="D2380" s="82">
        <v>46197</v>
      </c>
      <c r="E2380" s="76" t="s">
        <v>58</v>
      </c>
      <c r="F2380" s="83" t="s">
        <v>2</v>
      </c>
      <c r="G2380" s="75" t="s">
        <v>158</v>
      </c>
      <c r="H2380" s="76">
        <v>5</v>
      </c>
      <c r="I2380" s="84">
        <v>0</v>
      </c>
      <c r="J2380" s="85">
        <v>0</v>
      </c>
      <c r="K2380" s="75"/>
      <c r="L2380" s="75"/>
      <c r="M2380" s="75"/>
      <c r="N2380" s="75"/>
      <c r="O2380" s="75"/>
      <c r="P2380" s="75"/>
      <c r="Q2380" s="75"/>
      <c r="R2380" s="75"/>
      <c r="S2380" s="75"/>
      <c r="T2380" s="75"/>
      <c r="U2380" s="75"/>
    </row>
    <row r="2381" spans="1:21">
      <c r="A2381" s="75"/>
      <c r="B2381" s="81" t="str">
        <f t="shared" si="18"/>
        <v>월</v>
      </c>
      <c r="C2381" s="81" t="str">
        <f t="shared" si="19"/>
        <v>26년 6월 4주차</v>
      </c>
      <c r="D2381" s="82">
        <v>46197</v>
      </c>
      <c r="E2381" s="76" t="s">
        <v>58</v>
      </c>
      <c r="F2381" s="83" t="s">
        <v>2</v>
      </c>
      <c r="G2381" s="75" t="s">
        <v>126</v>
      </c>
      <c r="H2381" s="76">
        <v>1</v>
      </c>
      <c r="I2381" s="84">
        <v>0</v>
      </c>
      <c r="J2381" s="85">
        <v>0</v>
      </c>
      <c r="K2381" s="75"/>
      <c r="L2381" s="75"/>
      <c r="M2381" s="75"/>
      <c r="N2381" s="75"/>
      <c r="O2381" s="75"/>
      <c r="P2381" s="75"/>
      <c r="Q2381" s="75"/>
      <c r="R2381" s="75"/>
      <c r="S2381" s="75"/>
      <c r="T2381" s="75"/>
      <c r="U2381" s="75"/>
    </row>
    <row r="2382" spans="1:21">
      <c r="A2382" s="75"/>
      <c r="B2382" s="81" t="str">
        <f t="shared" si="18"/>
        <v>월</v>
      </c>
      <c r="C2382" s="81" t="str">
        <f t="shared" si="19"/>
        <v>26년 6월 4주차</v>
      </c>
      <c r="D2382" s="82">
        <v>46197</v>
      </c>
      <c r="E2382" s="76" t="s">
        <v>58</v>
      </c>
      <c r="F2382" s="83" t="s">
        <v>2</v>
      </c>
      <c r="G2382" s="75" t="s">
        <v>107</v>
      </c>
      <c r="H2382" s="76">
        <v>2</v>
      </c>
      <c r="I2382" s="84">
        <v>0</v>
      </c>
      <c r="J2382" s="85">
        <v>0</v>
      </c>
      <c r="K2382" s="75"/>
      <c r="L2382" s="75"/>
      <c r="M2382" s="75"/>
      <c r="N2382" s="75"/>
      <c r="O2382" s="75"/>
      <c r="P2382" s="75"/>
      <c r="Q2382" s="75"/>
      <c r="R2382" s="75"/>
      <c r="S2382" s="75"/>
      <c r="T2382" s="75"/>
      <c r="U2382" s="75"/>
    </row>
    <row r="2383" spans="1:21">
      <c r="A2383" s="75"/>
      <c r="B2383" s="81" t="str">
        <f t="shared" si="18"/>
        <v>월</v>
      </c>
      <c r="C2383" s="81" t="str">
        <f t="shared" si="19"/>
        <v>26년 6월 4주차</v>
      </c>
      <c r="D2383" s="82">
        <v>46197</v>
      </c>
      <c r="E2383" s="76" t="s">
        <v>58</v>
      </c>
      <c r="F2383" s="83" t="s">
        <v>2</v>
      </c>
      <c r="G2383" s="75" t="s">
        <v>252</v>
      </c>
      <c r="H2383" s="76">
        <v>1</v>
      </c>
      <c r="I2383" s="84">
        <v>0</v>
      </c>
      <c r="J2383" s="85">
        <v>0</v>
      </c>
      <c r="K2383" s="75"/>
      <c r="L2383" s="75"/>
      <c r="M2383" s="75"/>
      <c r="N2383" s="75"/>
      <c r="O2383" s="75"/>
      <c r="P2383" s="75"/>
      <c r="Q2383" s="75"/>
      <c r="R2383" s="75"/>
      <c r="S2383" s="75"/>
      <c r="T2383" s="75"/>
      <c r="U2383" s="75"/>
    </row>
    <row r="2384" spans="1:21">
      <c r="A2384" s="75"/>
      <c r="B2384" s="81" t="str">
        <f t="shared" si="18"/>
        <v>월</v>
      </c>
      <c r="C2384" s="81" t="str">
        <f t="shared" si="19"/>
        <v>26년 6월 4주차</v>
      </c>
      <c r="D2384" s="82">
        <v>46197</v>
      </c>
      <c r="E2384" s="76" t="s">
        <v>58</v>
      </c>
      <c r="F2384" s="83" t="s">
        <v>2</v>
      </c>
      <c r="G2384" s="75" t="s">
        <v>254</v>
      </c>
      <c r="H2384" s="76">
        <v>1</v>
      </c>
      <c r="I2384" s="84">
        <v>0</v>
      </c>
      <c r="J2384" s="85">
        <v>0</v>
      </c>
      <c r="K2384" s="75"/>
      <c r="L2384" s="75"/>
      <c r="M2384" s="75"/>
      <c r="N2384" s="75"/>
      <c r="O2384" s="75"/>
      <c r="P2384" s="75"/>
      <c r="Q2384" s="75"/>
      <c r="R2384" s="75"/>
      <c r="S2384" s="75"/>
      <c r="T2384" s="75"/>
      <c r="U2384" s="75"/>
    </row>
    <row r="2385" spans="1:21">
      <c r="A2385" s="75"/>
      <c r="B2385" s="81" t="str">
        <f t="shared" si="18"/>
        <v>월</v>
      </c>
      <c r="C2385" s="81" t="str">
        <f t="shared" si="19"/>
        <v>26년 6월 4주차</v>
      </c>
      <c r="D2385" s="82">
        <v>46197</v>
      </c>
      <c r="E2385" s="76" t="s">
        <v>58</v>
      </c>
      <c r="F2385" s="83" t="s">
        <v>2</v>
      </c>
      <c r="G2385" s="75" t="s">
        <v>216</v>
      </c>
      <c r="H2385" s="76">
        <v>0</v>
      </c>
      <c r="I2385" s="84">
        <v>1</v>
      </c>
      <c r="J2385" s="85">
        <v>86400</v>
      </c>
      <c r="K2385" s="75"/>
      <c r="L2385" s="75"/>
      <c r="M2385" s="75"/>
      <c r="N2385" s="75"/>
      <c r="O2385" s="75"/>
      <c r="P2385" s="75"/>
      <c r="Q2385" s="75"/>
      <c r="R2385" s="75"/>
      <c r="S2385" s="75"/>
      <c r="T2385" s="75"/>
      <c r="U2385" s="75"/>
    </row>
    <row r="2386" spans="1:21">
      <c r="A2386" s="75"/>
      <c r="B2386" s="81" t="str">
        <f t="shared" si="18"/>
        <v>월</v>
      </c>
      <c r="C2386" s="81" t="str">
        <f t="shared" si="19"/>
        <v>26년 6월 4주차</v>
      </c>
      <c r="D2386" s="82">
        <v>46197</v>
      </c>
      <c r="E2386" s="76" t="s">
        <v>58</v>
      </c>
      <c r="F2386" s="83" t="s">
        <v>2</v>
      </c>
      <c r="G2386" s="75" t="s">
        <v>286</v>
      </c>
      <c r="H2386" s="76">
        <v>0</v>
      </c>
      <c r="I2386" s="84">
        <v>1</v>
      </c>
      <c r="J2386" s="85">
        <v>82600</v>
      </c>
      <c r="K2386" s="75"/>
      <c r="L2386" s="75"/>
      <c r="M2386" s="75"/>
      <c r="N2386" s="75"/>
      <c r="O2386" s="75"/>
      <c r="P2386" s="75"/>
      <c r="Q2386" s="75"/>
      <c r="R2386" s="75"/>
      <c r="S2386" s="75"/>
      <c r="T2386" s="75"/>
      <c r="U2386" s="75"/>
    </row>
    <row r="2387" spans="1:21">
      <c r="A2387" s="75"/>
      <c r="B2387" s="81" t="str">
        <f t="shared" si="18"/>
        <v>월</v>
      </c>
      <c r="C2387" s="81" t="str">
        <f t="shared" si="19"/>
        <v>26년 6월 4주차</v>
      </c>
      <c r="D2387" s="82">
        <v>46197</v>
      </c>
      <c r="E2387" s="76" t="s">
        <v>58</v>
      </c>
      <c r="F2387" s="83" t="s">
        <v>2</v>
      </c>
      <c r="G2387" s="75" t="s">
        <v>209</v>
      </c>
      <c r="H2387" s="76">
        <v>1</v>
      </c>
      <c r="I2387" s="84">
        <v>0</v>
      </c>
      <c r="J2387" s="85">
        <v>0</v>
      </c>
      <c r="K2387" s="75"/>
      <c r="L2387" s="75"/>
      <c r="M2387" s="75"/>
      <c r="N2387" s="75"/>
      <c r="O2387" s="75"/>
      <c r="P2387" s="75"/>
      <c r="Q2387" s="75"/>
      <c r="R2387" s="75"/>
      <c r="S2387" s="75"/>
      <c r="T2387" s="75"/>
      <c r="U2387" s="75"/>
    </row>
    <row r="2388" spans="1:21">
      <c r="A2388" s="75"/>
      <c r="B2388" s="81" t="str">
        <f t="shared" si="18"/>
        <v>월</v>
      </c>
      <c r="C2388" s="81" t="str">
        <f t="shared" si="19"/>
        <v>00년 1월 1주차</v>
      </c>
      <c r="D2388" s="82"/>
      <c r="E2388" s="76" t="s">
        <v>58</v>
      </c>
      <c r="F2388" s="83" t="s">
        <v>2</v>
      </c>
      <c r="G2388" s="75"/>
      <c r="H2388" s="76"/>
      <c r="I2388" s="84"/>
      <c r="J2388" s="85"/>
      <c r="K2388" s="75"/>
      <c r="L2388" s="75"/>
      <c r="M2388" s="75"/>
      <c r="N2388" s="75"/>
      <c r="O2388" s="75"/>
      <c r="P2388" s="75"/>
      <c r="Q2388" s="75"/>
      <c r="R2388" s="75"/>
      <c r="S2388" s="75"/>
      <c r="T2388" s="75"/>
      <c r="U2388" s="75"/>
    </row>
    <row r="2389" spans="1:21">
      <c r="A2389" s="75"/>
      <c r="B2389" s="81" t="str">
        <f t="shared" si="18"/>
        <v>월</v>
      </c>
      <c r="C2389" s="81" t="str">
        <f t="shared" si="19"/>
        <v>00년 1월 1주차</v>
      </c>
      <c r="D2389" s="82"/>
      <c r="E2389" s="76" t="s">
        <v>58</v>
      </c>
      <c r="F2389" s="83" t="s">
        <v>2</v>
      </c>
      <c r="G2389" s="75"/>
      <c r="H2389" s="76"/>
      <c r="I2389" s="84"/>
      <c r="J2389" s="85"/>
      <c r="K2389" s="75"/>
      <c r="L2389" s="75"/>
      <c r="M2389" s="75"/>
      <c r="N2389" s="75"/>
      <c r="O2389" s="75"/>
      <c r="P2389" s="75"/>
      <c r="Q2389" s="75"/>
      <c r="R2389" s="75"/>
      <c r="S2389" s="75"/>
      <c r="T2389" s="75"/>
      <c r="U2389" s="75"/>
    </row>
    <row r="2390" spans="1:21">
      <c r="A2390" s="75"/>
      <c r="B2390" s="81" t="str">
        <f t="shared" si="18"/>
        <v>월</v>
      </c>
      <c r="C2390" s="81" t="str">
        <f t="shared" si="19"/>
        <v>00년 1월 1주차</v>
      </c>
      <c r="D2390" s="82"/>
      <c r="E2390" s="76" t="s">
        <v>58</v>
      </c>
      <c r="F2390" s="83" t="s">
        <v>2</v>
      </c>
      <c r="G2390" s="75"/>
      <c r="H2390" s="76"/>
      <c r="I2390" s="84"/>
      <c r="J2390" s="85"/>
      <c r="K2390" s="75"/>
      <c r="L2390" s="75"/>
      <c r="M2390" s="75"/>
      <c r="N2390" s="75"/>
      <c r="O2390" s="75"/>
      <c r="P2390" s="75"/>
      <c r="Q2390" s="75"/>
      <c r="R2390" s="75"/>
      <c r="S2390" s="75"/>
      <c r="T2390" s="75"/>
      <c r="U2390" s="75"/>
    </row>
    <row r="2391" spans="1:21">
      <c r="A2391" s="75"/>
      <c r="B2391" s="81" t="str">
        <f t="shared" si="18"/>
        <v>월</v>
      </c>
      <c r="C2391" s="81" t="str">
        <f t="shared" si="19"/>
        <v>00년 1월 1주차</v>
      </c>
      <c r="D2391" s="82"/>
      <c r="E2391" s="76" t="s">
        <v>58</v>
      </c>
      <c r="F2391" s="83" t="s">
        <v>2</v>
      </c>
      <c r="G2391" s="75"/>
      <c r="H2391" s="76"/>
      <c r="I2391" s="84"/>
      <c r="J2391" s="85"/>
      <c r="K2391" s="75"/>
      <c r="L2391" s="75"/>
      <c r="M2391" s="75"/>
      <c r="N2391" s="75"/>
      <c r="O2391" s="75"/>
      <c r="P2391" s="75"/>
      <c r="Q2391" s="75"/>
      <c r="R2391" s="75"/>
      <c r="S2391" s="75"/>
      <c r="T2391" s="75"/>
      <c r="U2391" s="75"/>
    </row>
    <row r="2392" spans="1:21">
      <c r="A2392" s="75"/>
      <c r="B2392" s="81" t="str">
        <f t="shared" si="18"/>
        <v>월</v>
      </c>
      <c r="C2392" s="81" t="str">
        <f t="shared" si="19"/>
        <v>00년 1월 1주차</v>
      </c>
      <c r="D2392" s="82"/>
      <c r="E2392" s="76" t="s">
        <v>58</v>
      </c>
      <c r="F2392" s="83" t="s">
        <v>2</v>
      </c>
      <c r="G2392" s="75"/>
      <c r="H2392" s="76"/>
      <c r="I2392" s="84"/>
      <c r="J2392" s="85"/>
      <c r="K2392" s="75"/>
      <c r="L2392" s="75"/>
      <c r="M2392" s="75"/>
      <c r="N2392" s="75"/>
      <c r="O2392" s="75"/>
      <c r="P2392" s="75"/>
      <c r="Q2392" s="75"/>
      <c r="R2392" s="75"/>
      <c r="S2392" s="75"/>
      <c r="T2392" s="75"/>
      <c r="U2392" s="75"/>
    </row>
    <row r="2393" spans="1:21">
      <c r="A2393" s="75"/>
      <c r="B2393" s="81" t="str">
        <f t="shared" si="18"/>
        <v>월</v>
      </c>
      <c r="C2393" s="81" t="str">
        <f t="shared" si="19"/>
        <v>00년 1월 1주차</v>
      </c>
      <c r="D2393" s="82"/>
      <c r="E2393" s="76" t="s">
        <v>58</v>
      </c>
      <c r="F2393" s="83" t="s">
        <v>2</v>
      </c>
      <c r="G2393" s="75"/>
      <c r="H2393" s="76"/>
      <c r="I2393" s="84"/>
      <c r="J2393" s="85"/>
      <c r="K2393" s="75"/>
      <c r="L2393" s="75"/>
      <c r="M2393" s="75"/>
      <c r="N2393" s="75"/>
      <c r="O2393" s="75"/>
      <c r="P2393" s="75"/>
      <c r="Q2393" s="75"/>
      <c r="R2393" s="75"/>
      <c r="S2393" s="75"/>
      <c r="T2393" s="75"/>
      <c r="U2393" s="75"/>
    </row>
    <row r="2394" spans="1:21">
      <c r="A2394" s="75"/>
      <c r="B2394" s="81" t="str">
        <f t="shared" si="18"/>
        <v>월</v>
      </c>
      <c r="C2394" s="81" t="str">
        <f t="shared" si="19"/>
        <v>00년 1월 1주차</v>
      </c>
      <c r="D2394" s="82"/>
      <c r="E2394" s="76" t="s">
        <v>58</v>
      </c>
      <c r="F2394" s="83" t="s">
        <v>2</v>
      </c>
      <c r="G2394" s="75"/>
      <c r="H2394" s="76"/>
      <c r="I2394" s="84"/>
      <c r="J2394" s="85"/>
      <c r="K2394" s="75"/>
      <c r="L2394" s="75"/>
      <c r="M2394" s="75"/>
      <c r="N2394" s="75"/>
      <c r="O2394" s="75"/>
      <c r="P2394" s="75"/>
      <c r="Q2394" s="75"/>
      <c r="R2394" s="75"/>
      <c r="S2394" s="75"/>
      <c r="T2394" s="75"/>
      <c r="U2394" s="75"/>
    </row>
    <row r="2395" spans="1:21">
      <c r="A2395" s="75"/>
      <c r="B2395" s="81" t="str">
        <f t="shared" si="18"/>
        <v>월</v>
      </c>
      <c r="C2395" s="81" t="str">
        <f t="shared" si="19"/>
        <v>00년 1월 1주차</v>
      </c>
      <c r="D2395" s="82"/>
      <c r="E2395" s="76" t="s">
        <v>58</v>
      </c>
      <c r="F2395" s="83" t="s">
        <v>2</v>
      </c>
      <c r="G2395" s="75"/>
      <c r="H2395" s="76"/>
      <c r="I2395" s="84"/>
      <c r="J2395" s="85"/>
      <c r="K2395" s="75"/>
      <c r="L2395" s="75"/>
      <c r="M2395" s="75"/>
      <c r="N2395" s="75"/>
      <c r="O2395" s="75"/>
      <c r="P2395" s="75"/>
      <c r="Q2395" s="75"/>
      <c r="R2395" s="75"/>
      <c r="S2395" s="75"/>
      <c r="T2395" s="75"/>
      <c r="U2395" s="75"/>
    </row>
    <row r="2396" spans="1:21">
      <c r="A2396" s="75"/>
      <c r="B2396" s="81" t="str">
        <f t="shared" si="18"/>
        <v>월</v>
      </c>
      <c r="C2396" s="81" t="str">
        <f t="shared" si="19"/>
        <v>00년 1월 1주차</v>
      </c>
      <c r="D2396" s="82"/>
      <c r="E2396" s="76" t="s">
        <v>58</v>
      </c>
      <c r="F2396" s="83" t="s">
        <v>2</v>
      </c>
      <c r="G2396" s="75"/>
      <c r="H2396" s="76"/>
      <c r="I2396" s="84"/>
      <c r="J2396" s="85"/>
      <c r="K2396" s="75"/>
      <c r="L2396" s="75"/>
      <c r="M2396" s="75"/>
      <c r="N2396" s="75"/>
      <c r="O2396" s="75"/>
      <c r="P2396" s="75"/>
      <c r="Q2396" s="75"/>
      <c r="R2396" s="75"/>
      <c r="S2396" s="75"/>
      <c r="T2396" s="75"/>
      <c r="U2396" s="75"/>
    </row>
    <row r="2397" spans="1:21">
      <c r="A2397" s="75"/>
      <c r="B2397" s="81" t="str">
        <f t="shared" si="18"/>
        <v>월</v>
      </c>
      <c r="C2397" s="81" t="str">
        <f t="shared" si="19"/>
        <v>00년 1월 1주차</v>
      </c>
      <c r="D2397" s="82"/>
      <c r="E2397" s="76" t="s">
        <v>58</v>
      </c>
      <c r="F2397" s="83" t="s">
        <v>2</v>
      </c>
      <c r="G2397" s="75"/>
      <c r="H2397" s="76"/>
      <c r="I2397" s="84"/>
      <c r="J2397" s="85"/>
      <c r="K2397" s="75"/>
      <c r="L2397" s="75"/>
      <c r="M2397" s="75"/>
      <c r="N2397" s="75"/>
      <c r="O2397" s="75"/>
      <c r="P2397" s="75"/>
      <c r="Q2397" s="75"/>
      <c r="R2397" s="75"/>
      <c r="S2397" s="75"/>
      <c r="T2397" s="75"/>
      <c r="U2397" s="75"/>
    </row>
    <row r="2398" spans="1:21">
      <c r="A2398" s="75"/>
      <c r="B2398" s="81" t="str">
        <f t="shared" si="18"/>
        <v>월</v>
      </c>
      <c r="C2398" s="81" t="str">
        <f t="shared" si="19"/>
        <v>00년 1월 1주차</v>
      </c>
      <c r="D2398" s="82"/>
      <c r="E2398" s="76" t="s">
        <v>58</v>
      </c>
      <c r="F2398" s="83" t="s">
        <v>2</v>
      </c>
      <c r="G2398" s="75"/>
      <c r="H2398" s="76"/>
      <c r="I2398" s="84"/>
      <c r="J2398" s="85"/>
      <c r="K2398" s="75"/>
      <c r="L2398" s="75"/>
      <c r="M2398" s="75"/>
      <c r="N2398" s="75"/>
      <c r="O2398" s="75"/>
      <c r="P2398" s="75"/>
      <c r="Q2398" s="75"/>
      <c r="R2398" s="75"/>
      <c r="S2398" s="75"/>
      <c r="T2398" s="75"/>
      <c r="U2398" s="75"/>
    </row>
    <row r="2399" spans="1:21">
      <c r="A2399" s="75"/>
      <c r="B2399" s="81" t="str">
        <f t="shared" si="18"/>
        <v>월</v>
      </c>
      <c r="C2399" s="81" t="str">
        <f t="shared" si="19"/>
        <v>00년 1월 1주차</v>
      </c>
      <c r="D2399" s="82"/>
      <c r="E2399" s="76" t="s">
        <v>58</v>
      </c>
      <c r="F2399" s="83" t="s">
        <v>2</v>
      </c>
      <c r="G2399" s="75"/>
      <c r="H2399" s="76"/>
      <c r="I2399" s="84"/>
      <c r="J2399" s="85"/>
      <c r="K2399" s="75"/>
      <c r="L2399" s="75"/>
      <c r="M2399" s="75"/>
      <c r="N2399" s="75"/>
      <c r="O2399" s="75"/>
      <c r="P2399" s="75"/>
      <c r="Q2399" s="75"/>
      <c r="R2399" s="75"/>
      <c r="S2399" s="75"/>
      <c r="T2399" s="75"/>
      <c r="U2399" s="75"/>
    </row>
    <row r="2400" spans="1:21">
      <c r="A2400" s="75"/>
      <c r="B2400" s="81" t="str">
        <f t="shared" si="18"/>
        <v>월</v>
      </c>
      <c r="C2400" s="81" t="str">
        <f t="shared" si="19"/>
        <v>00년 1월 1주차</v>
      </c>
      <c r="D2400" s="82"/>
      <c r="E2400" s="76" t="s">
        <v>58</v>
      </c>
      <c r="F2400" s="83" t="s">
        <v>2</v>
      </c>
      <c r="G2400" s="75"/>
      <c r="H2400" s="76"/>
      <c r="I2400" s="84"/>
      <c r="J2400" s="85"/>
      <c r="K2400" s="75"/>
      <c r="L2400" s="75"/>
      <c r="M2400" s="75"/>
      <c r="N2400" s="75"/>
      <c r="O2400" s="75"/>
      <c r="P2400" s="75"/>
      <c r="Q2400" s="75"/>
      <c r="R2400" s="75"/>
      <c r="S2400" s="75"/>
      <c r="T2400" s="75"/>
      <c r="U2400" s="75"/>
    </row>
    <row r="2401" spans="1:21">
      <c r="A2401" s="75"/>
      <c r="B2401" s="81" t="str">
        <f t="shared" si="18"/>
        <v>월</v>
      </c>
      <c r="C2401" s="81" t="str">
        <f t="shared" si="19"/>
        <v>00년 1월 1주차</v>
      </c>
      <c r="D2401" s="82"/>
      <c r="E2401" s="76" t="s">
        <v>58</v>
      </c>
      <c r="F2401" s="83" t="s">
        <v>2</v>
      </c>
      <c r="G2401" s="75"/>
      <c r="H2401" s="76"/>
      <c r="I2401" s="84"/>
      <c r="J2401" s="85"/>
      <c r="K2401" s="75"/>
      <c r="L2401" s="75"/>
      <c r="M2401" s="75"/>
      <c r="N2401" s="75"/>
      <c r="O2401" s="75"/>
      <c r="P2401" s="75"/>
      <c r="Q2401" s="75"/>
      <c r="R2401" s="75"/>
      <c r="S2401" s="75"/>
      <c r="T2401" s="75"/>
      <c r="U2401" s="75"/>
    </row>
    <row r="2402" spans="1:21">
      <c r="A2402" s="75"/>
      <c r="B2402" s="81" t="str">
        <f t="shared" si="18"/>
        <v>월</v>
      </c>
      <c r="C2402" s="81" t="str">
        <f t="shared" si="19"/>
        <v>00년 1월 1주차</v>
      </c>
      <c r="D2402" s="82"/>
      <c r="E2402" s="76" t="s">
        <v>58</v>
      </c>
      <c r="F2402" s="83" t="s">
        <v>2</v>
      </c>
      <c r="G2402" s="75"/>
      <c r="H2402" s="76"/>
      <c r="I2402" s="84"/>
      <c r="J2402" s="85"/>
      <c r="K2402" s="75"/>
      <c r="L2402" s="75"/>
      <c r="M2402" s="75"/>
      <c r="N2402" s="75"/>
      <c r="O2402" s="75"/>
      <c r="P2402" s="75"/>
      <c r="Q2402" s="75"/>
      <c r="R2402" s="75"/>
      <c r="S2402" s="75"/>
      <c r="T2402" s="75"/>
      <c r="U2402" s="75"/>
    </row>
    <row r="2403" spans="1:21">
      <c r="A2403" s="75"/>
      <c r="B2403" s="81" t="str">
        <f t="shared" si="18"/>
        <v>월</v>
      </c>
      <c r="C2403" s="81" t="str">
        <f t="shared" si="19"/>
        <v>00년 1월 1주차</v>
      </c>
      <c r="D2403" s="82"/>
      <c r="E2403" s="76" t="s">
        <v>58</v>
      </c>
      <c r="F2403" s="83" t="s">
        <v>2</v>
      </c>
      <c r="G2403" s="75"/>
      <c r="H2403" s="76"/>
      <c r="I2403" s="84"/>
      <c r="J2403" s="85"/>
      <c r="K2403" s="75"/>
      <c r="L2403" s="75"/>
      <c r="M2403" s="75"/>
      <c r="N2403" s="75"/>
      <c r="O2403" s="75"/>
      <c r="P2403" s="75"/>
      <c r="Q2403" s="75"/>
      <c r="R2403" s="75"/>
      <c r="S2403" s="75"/>
      <c r="T2403" s="75"/>
      <c r="U2403" s="75"/>
    </row>
    <row r="2404" spans="1:21">
      <c r="A2404" s="75"/>
      <c r="B2404" s="81" t="str">
        <f t="shared" si="18"/>
        <v>월</v>
      </c>
      <c r="C2404" s="81" t="str">
        <f t="shared" si="19"/>
        <v>00년 1월 1주차</v>
      </c>
      <c r="D2404" s="82"/>
      <c r="E2404" s="76" t="s">
        <v>58</v>
      </c>
      <c r="F2404" s="83" t="s">
        <v>2</v>
      </c>
      <c r="G2404" s="75"/>
      <c r="H2404" s="76"/>
      <c r="I2404" s="84"/>
      <c r="J2404" s="85"/>
      <c r="K2404" s="75"/>
      <c r="L2404" s="75"/>
      <c r="M2404" s="75"/>
      <c r="N2404" s="75"/>
      <c r="O2404" s="75"/>
      <c r="P2404" s="75"/>
      <c r="Q2404" s="75"/>
      <c r="R2404" s="75"/>
      <c r="S2404" s="75"/>
      <c r="T2404" s="75"/>
      <c r="U2404" s="75"/>
    </row>
    <row r="2405" spans="1:21">
      <c r="A2405" s="75"/>
      <c r="B2405" s="81" t="str">
        <f t="shared" si="18"/>
        <v>월</v>
      </c>
      <c r="C2405" s="81" t="str">
        <f t="shared" si="19"/>
        <v>00년 1월 1주차</v>
      </c>
      <c r="D2405" s="82"/>
      <c r="E2405" s="76" t="s">
        <v>58</v>
      </c>
      <c r="F2405" s="83" t="s">
        <v>2</v>
      </c>
      <c r="G2405" s="75"/>
      <c r="H2405" s="76"/>
      <c r="I2405" s="84"/>
      <c r="J2405" s="85"/>
      <c r="K2405" s="75"/>
      <c r="L2405" s="75"/>
      <c r="M2405" s="75"/>
      <c r="N2405" s="75"/>
      <c r="O2405" s="75"/>
      <c r="P2405" s="75"/>
      <c r="Q2405" s="75"/>
      <c r="R2405" s="75"/>
      <c r="S2405" s="75"/>
      <c r="T2405" s="75"/>
      <c r="U2405" s="75"/>
    </row>
    <row r="2406" spans="1:21">
      <c r="A2406" s="75"/>
      <c r="B2406" s="81" t="str">
        <f t="shared" si="18"/>
        <v>월</v>
      </c>
      <c r="C2406" s="81" t="str">
        <f t="shared" si="19"/>
        <v>00년 1월 1주차</v>
      </c>
      <c r="D2406" s="82"/>
      <c r="E2406" s="76" t="s">
        <v>58</v>
      </c>
      <c r="F2406" s="83" t="s">
        <v>2</v>
      </c>
      <c r="G2406" s="75"/>
      <c r="H2406" s="76"/>
      <c r="I2406" s="84"/>
      <c r="J2406" s="85"/>
      <c r="K2406" s="75"/>
      <c r="L2406" s="75"/>
      <c r="M2406" s="75"/>
      <c r="N2406" s="75"/>
      <c r="O2406" s="75"/>
      <c r="P2406" s="75"/>
      <c r="Q2406" s="75"/>
      <c r="R2406" s="75"/>
      <c r="S2406" s="75"/>
      <c r="T2406" s="75"/>
      <c r="U2406" s="75"/>
    </row>
    <row r="2407" spans="1:21">
      <c r="A2407" s="75"/>
      <c r="B2407" s="81" t="str">
        <f t="shared" si="18"/>
        <v>월</v>
      </c>
      <c r="C2407" s="81" t="str">
        <f t="shared" si="19"/>
        <v>00년 1월 1주차</v>
      </c>
      <c r="D2407" s="82"/>
      <c r="E2407" s="76" t="s">
        <v>58</v>
      </c>
      <c r="F2407" s="83" t="s">
        <v>2</v>
      </c>
      <c r="G2407" s="75"/>
      <c r="H2407" s="76"/>
      <c r="I2407" s="84"/>
      <c r="J2407" s="85"/>
      <c r="K2407" s="75"/>
      <c r="L2407" s="75"/>
      <c r="M2407" s="75"/>
      <c r="N2407" s="75"/>
      <c r="O2407" s="75"/>
      <c r="P2407" s="75"/>
      <c r="Q2407" s="75"/>
      <c r="R2407" s="75"/>
      <c r="S2407" s="75"/>
      <c r="T2407" s="75"/>
      <c r="U2407" s="75"/>
    </row>
    <row r="2408" spans="1:21">
      <c r="A2408" s="75"/>
      <c r="B2408" s="81" t="str">
        <f t="shared" si="18"/>
        <v>월</v>
      </c>
      <c r="C2408" s="81" t="str">
        <f t="shared" si="19"/>
        <v>00년 1월 1주차</v>
      </c>
      <c r="D2408" s="82"/>
      <c r="E2408" s="76" t="s">
        <v>58</v>
      </c>
      <c r="F2408" s="83" t="s">
        <v>2</v>
      </c>
      <c r="G2408" s="75"/>
      <c r="H2408" s="76"/>
      <c r="I2408" s="84"/>
      <c r="J2408" s="85"/>
      <c r="K2408" s="75"/>
      <c r="L2408" s="75"/>
      <c r="M2408" s="75"/>
      <c r="N2408" s="75"/>
      <c r="O2408" s="75"/>
      <c r="P2408" s="75"/>
      <c r="Q2408" s="75"/>
      <c r="R2408" s="75"/>
      <c r="S2408" s="75"/>
      <c r="T2408" s="75"/>
      <c r="U2408" s="75"/>
    </row>
    <row r="2409" spans="1:21">
      <c r="A2409" s="75"/>
      <c r="B2409" s="81" t="str">
        <f t="shared" si="18"/>
        <v>월</v>
      </c>
      <c r="C2409" s="81" t="str">
        <f t="shared" si="19"/>
        <v>00년 1월 1주차</v>
      </c>
      <c r="D2409" s="82"/>
      <c r="E2409" s="76" t="s">
        <v>58</v>
      </c>
      <c r="F2409" s="83" t="s">
        <v>2</v>
      </c>
      <c r="G2409" s="75"/>
      <c r="H2409" s="76"/>
      <c r="I2409" s="84"/>
      <c r="J2409" s="85"/>
      <c r="K2409" s="75"/>
      <c r="L2409" s="75"/>
      <c r="M2409" s="75"/>
      <c r="N2409" s="75"/>
      <c r="O2409" s="75"/>
      <c r="P2409" s="75"/>
      <c r="Q2409" s="75"/>
      <c r="R2409" s="75"/>
      <c r="S2409" s="75"/>
      <c r="T2409" s="75"/>
      <c r="U2409" s="75"/>
    </row>
    <row r="2410" spans="1:21">
      <c r="A2410" s="75"/>
      <c r="B2410" s="81" t="str">
        <f t="shared" si="18"/>
        <v>월</v>
      </c>
      <c r="C2410" s="81" t="str">
        <f t="shared" si="19"/>
        <v>00년 1월 1주차</v>
      </c>
      <c r="D2410" s="82"/>
      <c r="E2410" s="76" t="s">
        <v>58</v>
      </c>
      <c r="F2410" s="83" t="s">
        <v>2</v>
      </c>
      <c r="G2410" s="75"/>
      <c r="H2410" s="76"/>
      <c r="I2410" s="84"/>
      <c r="J2410" s="85"/>
      <c r="K2410" s="75"/>
      <c r="L2410" s="75"/>
      <c r="M2410" s="75"/>
      <c r="N2410" s="75"/>
      <c r="O2410" s="75"/>
      <c r="P2410" s="75"/>
      <c r="Q2410" s="75"/>
      <c r="R2410" s="75"/>
      <c r="S2410" s="75"/>
      <c r="T2410" s="75"/>
      <c r="U2410" s="75"/>
    </row>
    <row r="2411" spans="1:21">
      <c r="A2411" s="75"/>
      <c r="B2411" s="81" t="str">
        <f t="shared" si="18"/>
        <v>월</v>
      </c>
      <c r="C2411" s="81" t="str">
        <f t="shared" si="19"/>
        <v>00년 1월 1주차</v>
      </c>
      <c r="D2411" s="82"/>
      <c r="E2411" s="76" t="s">
        <v>58</v>
      </c>
      <c r="F2411" s="83" t="s">
        <v>2</v>
      </c>
      <c r="G2411" s="75"/>
      <c r="H2411" s="76"/>
      <c r="I2411" s="84"/>
      <c r="J2411" s="85"/>
      <c r="K2411" s="75"/>
      <c r="L2411" s="75"/>
      <c r="M2411" s="75"/>
      <c r="N2411" s="75"/>
      <c r="O2411" s="75"/>
      <c r="P2411" s="75"/>
      <c r="Q2411" s="75"/>
      <c r="R2411" s="75"/>
      <c r="S2411" s="75"/>
      <c r="T2411" s="75"/>
      <c r="U2411" s="75"/>
    </row>
    <row r="2412" spans="1:21">
      <c r="A2412" s="75"/>
      <c r="B2412" s="81" t="str">
        <f t="shared" si="18"/>
        <v>월</v>
      </c>
      <c r="C2412" s="81" t="str">
        <f t="shared" si="19"/>
        <v>00년 1월 1주차</v>
      </c>
      <c r="D2412" s="82"/>
      <c r="E2412" s="76" t="s">
        <v>58</v>
      </c>
      <c r="F2412" s="83" t="s">
        <v>2</v>
      </c>
      <c r="G2412" s="75"/>
      <c r="H2412" s="76"/>
      <c r="I2412" s="84"/>
      <c r="J2412" s="85"/>
      <c r="K2412" s="75"/>
      <c r="L2412" s="75"/>
      <c r="M2412" s="75"/>
      <c r="N2412" s="75"/>
      <c r="O2412" s="75"/>
      <c r="P2412" s="75"/>
      <c r="Q2412" s="75"/>
      <c r="R2412" s="75"/>
      <c r="S2412" s="75"/>
      <c r="T2412" s="75"/>
      <c r="U2412" s="75"/>
    </row>
    <row r="2413" spans="1:21">
      <c r="A2413" s="75"/>
      <c r="B2413" s="81" t="str">
        <f t="shared" si="18"/>
        <v>월</v>
      </c>
      <c r="C2413" s="81" t="str">
        <f t="shared" si="19"/>
        <v>00년 1월 1주차</v>
      </c>
      <c r="D2413" s="82"/>
      <c r="E2413" s="76" t="s">
        <v>58</v>
      </c>
      <c r="F2413" s="83" t="s">
        <v>2</v>
      </c>
      <c r="G2413" s="75"/>
      <c r="H2413" s="76"/>
      <c r="I2413" s="84"/>
      <c r="J2413" s="85"/>
      <c r="K2413" s="75"/>
      <c r="L2413" s="75"/>
      <c r="M2413" s="75"/>
      <c r="N2413" s="75"/>
      <c r="O2413" s="75"/>
      <c r="P2413" s="75"/>
      <c r="Q2413" s="75"/>
      <c r="R2413" s="75"/>
      <c r="S2413" s="75"/>
      <c r="T2413" s="75"/>
      <c r="U2413" s="75"/>
    </row>
    <row r="2414" spans="1:21">
      <c r="A2414" s="75"/>
      <c r="B2414" s="81" t="str">
        <f t="shared" si="18"/>
        <v>월</v>
      </c>
      <c r="C2414" s="81" t="str">
        <f t="shared" si="19"/>
        <v>00년 1월 1주차</v>
      </c>
      <c r="D2414" s="82"/>
      <c r="E2414" s="76" t="s">
        <v>58</v>
      </c>
      <c r="F2414" s="83" t="s">
        <v>2</v>
      </c>
      <c r="G2414" s="75"/>
      <c r="H2414" s="76"/>
      <c r="I2414" s="84"/>
      <c r="J2414" s="85"/>
      <c r="K2414" s="75"/>
      <c r="L2414" s="75"/>
      <c r="M2414" s="75"/>
      <c r="N2414" s="75"/>
      <c r="O2414" s="75"/>
      <c r="P2414" s="75"/>
      <c r="Q2414" s="75"/>
      <c r="R2414" s="75"/>
      <c r="S2414" s="75"/>
      <c r="T2414" s="75"/>
      <c r="U2414" s="75"/>
    </row>
    <row r="2415" spans="1:21">
      <c r="A2415" s="75"/>
      <c r="B2415" s="81" t="str">
        <f t="shared" si="18"/>
        <v>월</v>
      </c>
      <c r="C2415" s="81" t="str">
        <f t="shared" si="19"/>
        <v>00년 1월 1주차</v>
      </c>
      <c r="D2415" s="82"/>
      <c r="E2415" s="76" t="s">
        <v>58</v>
      </c>
      <c r="F2415" s="83" t="s">
        <v>2</v>
      </c>
      <c r="G2415" s="75"/>
      <c r="H2415" s="76"/>
      <c r="I2415" s="84"/>
      <c r="J2415" s="85"/>
      <c r="K2415" s="75"/>
      <c r="L2415" s="75"/>
      <c r="M2415" s="75"/>
      <c r="N2415" s="75"/>
      <c r="O2415" s="75"/>
      <c r="P2415" s="75"/>
      <c r="Q2415" s="75"/>
      <c r="R2415" s="75"/>
      <c r="S2415" s="75"/>
      <c r="T2415" s="75"/>
      <c r="U2415" s="75"/>
    </row>
    <row r="2416" spans="1:21">
      <c r="A2416" s="75"/>
      <c r="B2416" s="81" t="str">
        <f t="shared" si="18"/>
        <v>월</v>
      </c>
      <c r="C2416" s="81" t="str">
        <f t="shared" si="19"/>
        <v>00년 1월 1주차</v>
      </c>
      <c r="D2416" s="82"/>
      <c r="E2416" s="76" t="s">
        <v>58</v>
      </c>
      <c r="F2416" s="83" t="s">
        <v>2</v>
      </c>
      <c r="G2416" s="75"/>
      <c r="H2416" s="76"/>
      <c r="I2416" s="84"/>
      <c r="J2416" s="85"/>
      <c r="K2416" s="75"/>
      <c r="L2416" s="75"/>
      <c r="M2416" s="75"/>
      <c r="N2416" s="75"/>
      <c r="O2416" s="75"/>
      <c r="P2416" s="75"/>
      <c r="Q2416" s="75"/>
      <c r="R2416" s="75"/>
      <c r="S2416" s="75"/>
      <c r="T2416" s="75"/>
      <c r="U2416" s="75"/>
    </row>
    <row r="2417" spans="1:21">
      <c r="A2417" s="75"/>
      <c r="B2417" s="81" t="str">
        <f t="shared" si="18"/>
        <v>월</v>
      </c>
      <c r="C2417" s="81" t="str">
        <f t="shared" si="19"/>
        <v>00년 1월 1주차</v>
      </c>
      <c r="D2417" s="82"/>
      <c r="E2417" s="76" t="s">
        <v>58</v>
      </c>
      <c r="F2417" s="83" t="s">
        <v>2</v>
      </c>
      <c r="G2417" s="75"/>
      <c r="H2417" s="76"/>
      <c r="I2417" s="84"/>
      <c r="J2417" s="85"/>
      <c r="K2417" s="75"/>
      <c r="L2417" s="75"/>
      <c r="M2417" s="75"/>
      <c r="N2417" s="75"/>
      <c r="O2417" s="75"/>
      <c r="P2417" s="75"/>
      <c r="Q2417" s="75"/>
      <c r="R2417" s="75"/>
      <c r="S2417" s="75"/>
      <c r="T2417" s="75"/>
      <c r="U2417" s="75"/>
    </row>
    <row r="2418" spans="1:21">
      <c r="A2418" s="75"/>
      <c r="B2418" s="81" t="str">
        <f t="shared" si="18"/>
        <v>월</v>
      </c>
      <c r="C2418" s="81" t="str">
        <f t="shared" si="19"/>
        <v>00년 1월 1주차</v>
      </c>
      <c r="D2418" s="82"/>
      <c r="E2418" s="76" t="s">
        <v>58</v>
      </c>
      <c r="F2418" s="83" t="s">
        <v>2</v>
      </c>
      <c r="G2418" s="75"/>
      <c r="H2418" s="76"/>
      <c r="I2418" s="84"/>
      <c r="J2418" s="85"/>
      <c r="K2418" s="75"/>
      <c r="L2418" s="75"/>
      <c r="M2418" s="75"/>
      <c r="N2418" s="75"/>
      <c r="O2418" s="75"/>
      <c r="P2418" s="75"/>
      <c r="Q2418" s="75"/>
      <c r="R2418" s="75"/>
      <c r="S2418" s="75"/>
      <c r="T2418" s="75"/>
      <c r="U2418" s="75"/>
    </row>
    <row r="2419" spans="1:21">
      <c r="A2419" s="75"/>
      <c r="B2419" s="81" t="str">
        <f t="shared" si="18"/>
        <v>월</v>
      </c>
      <c r="C2419" s="81" t="str">
        <f t="shared" si="19"/>
        <v>00년 1월 1주차</v>
      </c>
      <c r="D2419" s="82"/>
      <c r="E2419" s="76" t="s">
        <v>58</v>
      </c>
      <c r="F2419" s="83" t="s">
        <v>2</v>
      </c>
      <c r="G2419" s="75"/>
      <c r="H2419" s="76"/>
      <c r="I2419" s="84"/>
      <c r="J2419" s="85"/>
      <c r="K2419" s="75"/>
      <c r="L2419" s="75"/>
      <c r="M2419" s="75"/>
      <c r="N2419" s="75"/>
      <c r="O2419" s="75"/>
      <c r="P2419" s="75"/>
      <c r="Q2419" s="75"/>
      <c r="R2419" s="75"/>
      <c r="S2419" s="75"/>
      <c r="T2419" s="75"/>
      <c r="U2419" s="75"/>
    </row>
    <row r="2420" spans="1:21">
      <c r="A2420" s="75"/>
      <c r="B2420" s="81" t="str">
        <f t="shared" si="18"/>
        <v>월</v>
      </c>
      <c r="C2420" s="81" t="str">
        <f t="shared" si="19"/>
        <v>00년 1월 1주차</v>
      </c>
      <c r="D2420" s="82"/>
      <c r="E2420" s="76" t="s">
        <v>58</v>
      </c>
      <c r="F2420" s="83" t="s">
        <v>2</v>
      </c>
      <c r="G2420" s="75"/>
      <c r="H2420" s="76"/>
      <c r="I2420" s="84"/>
      <c r="J2420" s="85"/>
      <c r="K2420" s="75"/>
      <c r="L2420" s="75"/>
      <c r="M2420" s="75"/>
      <c r="N2420" s="75"/>
      <c r="O2420" s="75"/>
      <c r="P2420" s="75"/>
      <c r="Q2420" s="75"/>
      <c r="R2420" s="75"/>
      <c r="S2420" s="75"/>
      <c r="T2420" s="75"/>
      <c r="U2420" s="75"/>
    </row>
    <row r="2421" spans="1:21">
      <c r="A2421" s="75"/>
      <c r="B2421" s="81" t="str">
        <f t="shared" si="18"/>
        <v>월</v>
      </c>
      <c r="C2421" s="81" t="str">
        <f t="shared" si="19"/>
        <v>00년 1월 1주차</v>
      </c>
      <c r="D2421" s="82"/>
      <c r="E2421" s="76" t="s">
        <v>58</v>
      </c>
      <c r="F2421" s="83" t="s">
        <v>2</v>
      </c>
      <c r="G2421" s="75"/>
      <c r="H2421" s="76"/>
      <c r="I2421" s="84"/>
      <c r="J2421" s="85"/>
      <c r="K2421" s="75"/>
      <c r="L2421" s="75"/>
      <c r="M2421" s="75"/>
      <c r="N2421" s="75"/>
      <c r="O2421" s="75"/>
      <c r="P2421" s="75"/>
      <c r="Q2421" s="75"/>
      <c r="R2421" s="75"/>
      <c r="S2421" s="75"/>
      <c r="T2421" s="75"/>
      <c r="U2421" s="75"/>
    </row>
    <row r="2422" spans="1:21">
      <c r="A2422" s="75"/>
      <c r="B2422" s="81" t="str">
        <f t="shared" si="18"/>
        <v>월</v>
      </c>
      <c r="C2422" s="81" t="str">
        <f t="shared" si="19"/>
        <v>00년 1월 1주차</v>
      </c>
      <c r="D2422" s="82"/>
      <c r="E2422" s="76" t="s">
        <v>58</v>
      </c>
      <c r="F2422" s="83" t="s">
        <v>2</v>
      </c>
      <c r="G2422" s="75"/>
      <c r="H2422" s="76"/>
      <c r="I2422" s="84"/>
      <c r="J2422" s="85"/>
      <c r="K2422" s="75"/>
      <c r="L2422" s="75"/>
      <c r="M2422" s="75"/>
      <c r="N2422" s="75"/>
      <c r="O2422" s="75"/>
      <c r="P2422" s="75"/>
      <c r="Q2422" s="75"/>
      <c r="R2422" s="75"/>
      <c r="S2422" s="75"/>
      <c r="T2422" s="75"/>
      <c r="U2422" s="75"/>
    </row>
    <row r="2423" spans="1:21">
      <c r="A2423" s="75"/>
      <c r="B2423" s="81" t="str">
        <f t="shared" si="18"/>
        <v>월</v>
      </c>
      <c r="C2423" s="81" t="str">
        <f t="shared" si="19"/>
        <v>00년 1월 1주차</v>
      </c>
      <c r="D2423" s="82"/>
      <c r="E2423" s="76" t="s">
        <v>58</v>
      </c>
      <c r="F2423" s="83" t="s">
        <v>2</v>
      </c>
      <c r="G2423" s="75"/>
      <c r="H2423" s="76"/>
      <c r="I2423" s="84"/>
      <c r="J2423" s="85"/>
      <c r="K2423" s="75"/>
      <c r="L2423" s="75"/>
      <c r="M2423" s="75"/>
      <c r="N2423" s="75"/>
      <c r="O2423" s="75"/>
      <c r="P2423" s="75"/>
      <c r="Q2423" s="75"/>
      <c r="R2423" s="75"/>
      <c r="S2423" s="75"/>
      <c r="T2423" s="75"/>
      <c r="U2423" s="75"/>
    </row>
    <row r="2424" spans="1:21">
      <c r="A2424" s="75"/>
      <c r="B2424" s="81" t="str">
        <f t="shared" si="18"/>
        <v>월</v>
      </c>
      <c r="C2424" s="81" t="str">
        <f t="shared" si="19"/>
        <v>00년 1월 1주차</v>
      </c>
      <c r="D2424" s="82"/>
      <c r="E2424" s="76" t="s">
        <v>58</v>
      </c>
      <c r="F2424" s="83" t="s">
        <v>2</v>
      </c>
      <c r="G2424" s="75"/>
      <c r="H2424" s="76"/>
      <c r="I2424" s="84"/>
      <c r="J2424" s="85"/>
      <c r="K2424" s="75"/>
      <c r="L2424" s="75"/>
      <c r="M2424" s="75"/>
      <c r="N2424" s="75"/>
      <c r="O2424" s="75"/>
      <c r="P2424" s="75"/>
      <c r="Q2424" s="75"/>
      <c r="R2424" s="75"/>
      <c r="S2424" s="75"/>
      <c r="T2424" s="75"/>
      <c r="U2424" s="75"/>
    </row>
    <row r="2425" spans="1:21">
      <c r="A2425" s="75"/>
      <c r="B2425" s="81" t="str">
        <f t="shared" si="18"/>
        <v>월</v>
      </c>
      <c r="C2425" s="81" t="str">
        <f t="shared" si="19"/>
        <v>00년 1월 1주차</v>
      </c>
      <c r="D2425" s="82"/>
      <c r="E2425" s="76" t="s">
        <v>58</v>
      </c>
      <c r="F2425" s="83" t="s">
        <v>2</v>
      </c>
      <c r="G2425" s="75"/>
      <c r="H2425" s="76"/>
      <c r="I2425" s="84"/>
      <c r="J2425" s="85"/>
      <c r="K2425" s="75"/>
      <c r="L2425" s="75"/>
      <c r="M2425" s="75"/>
      <c r="N2425" s="75"/>
      <c r="O2425" s="75"/>
      <c r="P2425" s="75"/>
      <c r="Q2425" s="75"/>
      <c r="R2425" s="75"/>
      <c r="S2425" s="75"/>
      <c r="T2425" s="75"/>
      <c r="U2425" s="75"/>
    </row>
    <row r="2426" spans="1:21">
      <c r="A2426" s="75"/>
      <c r="B2426" s="81" t="str">
        <f t="shared" si="18"/>
        <v>월</v>
      </c>
      <c r="C2426" s="81" t="str">
        <f t="shared" si="19"/>
        <v>00년 1월 1주차</v>
      </c>
      <c r="D2426" s="82"/>
      <c r="E2426" s="76" t="s">
        <v>58</v>
      </c>
      <c r="F2426" s="83" t="s">
        <v>2</v>
      </c>
      <c r="G2426" s="75"/>
      <c r="H2426" s="76"/>
      <c r="I2426" s="84"/>
      <c r="J2426" s="85"/>
      <c r="K2426" s="75"/>
      <c r="L2426" s="75"/>
      <c r="M2426" s="75"/>
      <c r="N2426" s="75"/>
      <c r="O2426" s="75"/>
      <c r="P2426" s="75"/>
      <c r="Q2426" s="75"/>
      <c r="R2426" s="75"/>
      <c r="S2426" s="75"/>
      <c r="T2426" s="75"/>
      <c r="U2426" s="75"/>
    </row>
    <row r="2427" spans="1:21">
      <c r="A2427" s="75"/>
      <c r="B2427" s="81" t="str">
        <f t="shared" si="18"/>
        <v>월</v>
      </c>
      <c r="C2427" s="81" t="str">
        <f t="shared" si="19"/>
        <v>00년 1월 1주차</v>
      </c>
      <c r="D2427" s="82"/>
      <c r="E2427" s="76" t="s">
        <v>58</v>
      </c>
      <c r="F2427" s="83" t="s">
        <v>2</v>
      </c>
      <c r="G2427" s="75"/>
      <c r="H2427" s="76"/>
      <c r="I2427" s="84"/>
      <c r="J2427" s="85"/>
      <c r="K2427" s="75"/>
      <c r="L2427" s="75"/>
      <c r="M2427" s="75"/>
      <c r="N2427" s="75"/>
      <c r="O2427" s="75"/>
      <c r="P2427" s="75"/>
      <c r="Q2427" s="75"/>
      <c r="R2427" s="75"/>
      <c r="S2427" s="75"/>
      <c r="T2427" s="75"/>
      <c r="U2427" s="75"/>
    </row>
    <row r="2428" spans="1:21">
      <c r="A2428" s="75"/>
      <c r="B2428" s="81" t="str">
        <f t="shared" si="18"/>
        <v>월</v>
      </c>
      <c r="C2428" s="81" t="str">
        <f t="shared" si="19"/>
        <v>00년 1월 1주차</v>
      </c>
      <c r="D2428" s="82"/>
      <c r="E2428" s="76" t="s">
        <v>58</v>
      </c>
      <c r="F2428" s="83" t="s">
        <v>2</v>
      </c>
      <c r="G2428" s="75"/>
      <c r="H2428" s="76"/>
      <c r="I2428" s="84"/>
      <c r="J2428" s="85"/>
      <c r="K2428" s="75"/>
      <c r="L2428" s="75"/>
      <c r="M2428" s="75"/>
      <c r="N2428" s="75"/>
      <c r="O2428" s="75"/>
      <c r="P2428" s="75"/>
      <c r="Q2428" s="75"/>
      <c r="R2428" s="75"/>
      <c r="S2428" s="75"/>
      <c r="T2428" s="75"/>
      <c r="U2428" s="75"/>
    </row>
    <row r="2429" spans="1:21">
      <c r="A2429" s="75"/>
      <c r="B2429" s="81" t="str">
        <f t="shared" si="18"/>
        <v>월</v>
      </c>
      <c r="C2429" s="81" t="str">
        <f t="shared" si="19"/>
        <v>00년 1월 1주차</v>
      </c>
      <c r="D2429" s="82"/>
      <c r="E2429" s="76" t="s">
        <v>58</v>
      </c>
      <c r="F2429" s="83" t="s">
        <v>2</v>
      </c>
      <c r="G2429" s="75"/>
      <c r="H2429" s="76"/>
      <c r="I2429" s="84"/>
      <c r="J2429" s="85"/>
      <c r="K2429" s="75"/>
      <c r="L2429" s="75"/>
      <c r="M2429" s="75"/>
      <c r="N2429" s="75"/>
      <c r="O2429" s="75"/>
      <c r="P2429" s="75"/>
      <c r="Q2429" s="75"/>
      <c r="R2429" s="75"/>
      <c r="S2429" s="75"/>
      <c r="T2429" s="75"/>
      <c r="U2429" s="75"/>
    </row>
    <row r="2430" spans="1:21">
      <c r="A2430" s="75"/>
      <c r="B2430" s="81" t="str">
        <f t="shared" si="18"/>
        <v>월</v>
      </c>
      <c r="C2430" s="81" t="str">
        <f t="shared" si="19"/>
        <v>00년 1월 1주차</v>
      </c>
      <c r="D2430" s="82"/>
      <c r="E2430" s="76" t="s">
        <v>58</v>
      </c>
      <c r="F2430" s="83" t="s">
        <v>2</v>
      </c>
      <c r="G2430" s="75"/>
      <c r="H2430" s="76"/>
      <c r="I2430" s="84"/>
      <c r="J2430" s="85"/>
      <c r="K2430" s="75"/>
      <c r="L2430" s="75"/>
      <c r="M2430" s="75"/>
      <c r="N2430" s="75"/>
      <c r="O2430" s="75"/>
      <c r="P2430" s="75"/>
      <c r="Q2430" s="75"/>
      <c r="R2430" s="75"/>
      <c r="S2430" s="75"/>
      <c r="T2430" s="75"/>
      <c r="U2430" s="75"/>
    </row>
    <row r="2431" spans="1:21">
      <c r="A2431" s="75"/>
      <c r="B2431" s="81" t="str">
        <f t="shared" si="18"/>
        <v>월</v>
      </c>
      <c r="C2431" s="81" t="str">
        <f t="shared" si="19"/>
        <v>00년 1월 1주차</v>
      </c>
      <c r="D2431" s="82"/>
      <c r="E2431" s="76" t="s">
        <v>58</v>
      </c>
      <c r="F2431" s="83" t="s">
        <v>2</v>
      </c>
      <c r="G2431" s="75"/>
      <c r="H2431" s="76"/>
      <c r="I2431" s="84"/>
      <c r="J2431" s="85"/>
      <c r="K2431" s="75"/>
      <c r="L2431" s="75"/>
      <c r="M2431" s="75"/>
      <c r="N2431" s="75"/>
      <c r="O2431" s="75"/>
      <c r="P2431" s="75"/>
      <c r="Q2431" s="75"/>
      <c r="R2431" s="75"/>
      <c r="S2431" s="75"/>
      <c r="T2431" s="75"/>
      <c r="U2431" s="75"/>
    </row>
    <row r="2432" spans="1:21">
      <c r="A2432" s="75"/>
      <c r="B2432" s="81" t="str">
        <f t="shared" si="18"/>
        <v>월</v>
      </c>
      <c r="C2432" s="81" t="str">
        <f t="shared" si="19"/>
        <v>00년 1월 1주차</v>
      </c>
      <c r="D2432" s="82"/>
      <c r="E2432" s="76" t="s">
        <v>58</v>
      </c>
      <c r="F2432" s="83" t="s">
        <v>2</v>
      </c>
      <c r="G2432" s="75"/>
      <c r="H2432" s="76"/>
      <c r="I2432" s="84"/>
      <c r="J2432" s="85"/>
      <c r="K2432" s="75"/>
      <c r="L2432" s="75"/>
      <c r="M2432" s="75"/>
      <c r="N2432" s="75"/>
      <c r="O2432" s="75"/>
      <c r="P2432" s="75"/>
      <c r="Q2432" s="75"/>
      <c r="R2432" s="75"/>
      <c r="S2432" s="75"/>
      <c r="T2432" s="75"/>
      <c r="U2432" s="75"/>
    </row>
    <row r="2433" spans="1:21">
      <c r="A2433" s="75"/>
      <c r="B2433" s="81" t="str">
        <f t="shared" si="18"/>
        <v>월</v>
      </c>
      <c r="C2433" s="81" t="str">
        <f t="shared" si="19"/>
        <v>00년 1월 1주차</v>
      </c>
      <c r="D2433" s="82"/>
      <c r="E2433" s="76" t="s">
        <v>58</v>
      </c>
      <c r="F2433" s="83" t="s">
        <v>2</v>
      </c>
      <c r="G2433" s="75"/>
      <c r="H2433" s="76"/>
      <c r="I2433" s="84"/>
      <c r="J2433" s="85"/>
      <c r="K2433" s="75"/>
      <c r="L2433" s="75"/>
      <c r="M2433" s="75"/>
      <c r="N2433" s="75"/>
      <c r="O2433" s="75"/>
      <c r="P2433" s="75"/>
      <c r="Q2433" s="75"/>
      <c r="R2433" s="75"/>
      <c r="S2433" s="75"/>
      <c r="T2433" s="75"/>
      <c r="U2433" s="75"/>
    </row>
    <row r="2434" spans="1:21">
      <c r="A2434" s="75"/>
      <c r="B2434" s="81" t="str">
        <f t="shared" si="18"/>
        <v>월</v>
      </c>
      <c r="C2434" s="81" t="str">
        <f t="shared" si="19"/>
        <v>00년 1월 1주차</v>
      </c>
      <c r="D2434" s="82"/>
      <c r="E2434" s="76" t="s">
        <v>58</v>
      </c>
      <c r="F2434" s="83" t="s">
        <v>2</v>
      </c>
      <c r="G2434" s="75"/>
      <c r="H2434" s="76"/>
      <c r="I2434" s="84"/>
      <c r="J2434" s="85"/>
      <c r="K2434" s="75"/>
      <c r="L2434" s="75"/>
      <c r="M2434" s="75"/>
      <c r="N2434" s="75"/>
      <c r="O2434" s="75"/>
      <c r="P2434" s="75"/>
      <c r="Q2434" s="75"/>
      <c r="R2434" s="75"/>
      <c r="S2434" s="75"/>
      <c r="T2434" s="75"/>
      <c r="U2434" s="75"/>
    </row>
    <row r="2435" spans="1:21">
      <c r="A2435" s="75"/>
      <c r="B2435" s="81" t="str">
        <f t="shared" si="18"/>
        <v>월</v>
      </c>
      <c r="C2435" s="81" t="str">
        <f t="shared" si="19"/>
        <v>00년 1월 1주차</v>
      </c>
      <c r="D2435" s="82"/>
      <c r="E2435" s="76" t="s">
        <v>58</v>
      </c>
      <c r="F2435" s="83" t="s">
        <v>2</v>
      </c>
      <c r="G2435" s="75"/>
      <c r="H2435" s="76"/>
      <c r="I2435" s="84"/>
      <c r="J2435" s="85"/>
      <c r="K2435" s="75"/>
      <c r="L2435" s="75"/>
      <c r="M2435" s="75"/>
      <c r="N2435" s="75"/>
      <c r="O2435" s="75"/>
      <c r="P2435" s="75"/>
      <c r="Q2435" s="75"/>
      <c r="R2435" s="75"/>
      <c r="S2435" s="75"/>
      <c r="T2435" s="75"/>
      <c r="U2435" s="75"/>
    </row>
    <row r="2436" spans="1:21">
      <c r="A2436" s="75"/>
      <c r="B2436" s="81" t="str">
        <f t="shared" si="18"/>
        <v>월</v>
      </c>
      <c r="C2436" s="81" t="str">
        <f t="shared" si="19"/>
        <v>00년 1월 1주차</v>
      </c>
      <c r="D2436" s="82"/>
      <c r="E2436" s="76" t="s">
        <v>58</v>
      </c>
      <c r="F2436" s="83" t="s">
        <v>2</v>
      </c>
      <c r="G2436" s="75"/>
      <c r="H2436" s="76"/>
      <c r="I2436" s="84"/>
      <c r="J2436" s="85"/>
      <c r="K2436" s="75"/>
      <c r="L2436" s="75"/>
      <c r="M2436" s="75"/>
      <c r="N2436" s="75"/>
      <c r="O2436" s="75"/>
      <c r="P2436" s="75"/>
      <c r="Q2436" s="75"/>
      <c r="R2436" s="75"/>
      <c r="S2436" s="75"/>
      <c r="T2436" s="75"/>
      <c r="U2436" s="75"/>
    </row>
    <row r="2437" spans="1:21">
      <c r="A2437" s="75"/>
      <c r="B2437" s="81" t="str">
        <f t="shared" si="18"/>
        <v>월</v>
      </c>
      <c r="C2437" s="81" t="str">
        <f t="shared" si="19"/>
        <v>00년 1월 1주차</v>
      </c>
      <c r="D2437" s="82"/>
      <c r="E2437" s="76" t="s">
        <v>58</v>
      </c>
      <c r="F2437" s="83" t="s">
        <v>2</v>
      </c>
      <c r="G2437" s="75"/>
      <c r="H2437" s="76"/>
      <c r="I2437" s="84"/>
      <c r="J2437" s="85"/>
      <c r="K2437" s="75"/>
      <c r="L2437" s="75"/>
      <c r="M2437" s="75"/>
      <c r="N2437" s="75"/>
      <c r="O2437" s="75"/>
      <c r="P2437" s="75"/>
      <c r="Q2437" s="75"/>
      <c r="R2437" s="75"/>
      <c r="S2437" s="75"/>
      <c r="T2437" s="75"/>
      <c r="U2437" s="75"/>
    </row>
    <row r="2438" spans="1:21">
      <c r="A2438" s="75"/>
      <c r="B2438" s="81" t="str">
        <f t="shared" si="18"/>
        <v>월</v>
      </c>
      <c r="C2438" s="81" t="str">
        <f t="shared" si="19"/>
        <v>00년 1월 1주차</v>
      </c>
      <c r="D2438" s="82"/>
      <c r="E2438" s="76" t="s">
        <v>58</v>
      </c>
      <c r="F2438" s="83" t="s">
        <v>2</v>
      </c>
      <c r="G2438" s="75"/>
      <c r="H2438" s="76"/>
      <c r="I2438" s="84"/>
      <c r="J2438" s="85"/>
      <c r="K2438" s="75"/>
      <c r="L2438" s="75"/>
      <c r="M2438" s="75"/>
      <c r="N2438" s="75"/>
      <c r="O2438" s="75"/>
      <c r="P2438" s="75"/>
      <c r="Q2438" s="75"/>
      <c r="R2438" s="75"/>
      <c r="S2438" s="75"/>
      <c r="T2438" s="75"/>
      <c r="U2438" s="75"/>
    </row>
    <row r="2439" spans="1:21">
      <c r="A2439" s="75"/>
      <c r="B2439" s="81" t="str">
        <f t="shared" si="18"/>
        <v>월</v>
      </c>
      <c r="C2439" s="81" t="str">
        <f t="shared" si="19"/>
        <v>00년 1월 1주차</v>
      </c>
      <c r="D2439" s="82"/>
      <c r="E2439" s="76" t="s">
        <v>58</v>
      </c>
      <c r="F2439" s="83" t="s">
        <v>2</v>
      </c>
      <c r="G2439" s="75"/>
      <c r="H2439" s="76"/>
      <c r="I2439" s="84"/>
      <c r="J2439" s="85"/>
      <c r="K2439" s="75"/>
      <c r="L2439" s="75"/>
      <c r="M2439" s="75"/>
      <c r="N2439" s="75"/>
      <c r="O2439" s="75"/>
      <c r="P2439" s="75"/>
      <c r="Q2439" s="75"/>
      <c r="R2439" s="75"/>
      <c r="S2439" s="75"/>
      <c r="T2439" s="75"/>
      <c r="U2439" s="75"/>
    </row>
    <row r="2440" spans="1:21">
      <c r="A2440" s="75"/>
      <c r="B2440" s="81" t="str">
        <f t="shared" si="18"/>
        <v>월</v>
      </c>
      <c r="C2440" s="81" t="str">
        <f t="shared" si="19"/>
        <v>00년 1월 1주차</v>
      </c>
      <c r="D2440" s="82"/>
      <c r="E2440" s="76" t="s">
        <v>58</v>
      </c>
      <c r="F2440" s="83" t="s">
        <v>2</v>
      </c>
      <c r="G2440" s="75"/>
      <c r="H2440" s="76"/>
      <c r="I2440" s="84"/>
      <c r="J2440" s="85"/>
      <c r="K2440" s="75"/>
      <c r="L2440" s="75"/>
      <c r="M2440" s="75"/>
      <c r="N2440" s="75"/>
      <c r="O2440" s="75"/>
      <c r="P2440" s="75"/>
      <c r="Q2440" s="75"/>
      <c r="R2440" s="75"/>
      <c r="S2440" s="75"/>
      <c r="T2440" s="75"/>
      <c r="U2440" s="75"/>
    </row>
    <row r="2441" spans="1:21">
      <c r="A2441" s="75"/>
      <c r="B2441" s="81" t="str">
        <f t="shared" si="18"/>
        <v>월</v>
      </c>
      <c r="C2441" s="81" t="str">
        <f t="shared" si="19"/>
        <v>00년 1월 1주차</v>
      </c>
      <c r="D2441" s="82"/>
      <c r="E2441" s="76" t="s">
        <v>58</v>
      </c>
      <c r="F2441" s="83" t="s">
        <v>2</v>
      </c>
      <c r="G2441" s="75"/>
      <c r="H2441" s="76"/>
      <c r="I2441" s="84"/>
      <c r="J2441" s="85"/>
      <c r="K2441" s="75"/>
      <c r="L2441" s="75"/>
      <c r="M2441" s="75"/>
      <c r="N2441" s="75"/>
      <c r="O2441" s="75"/>
      <c r="P2441" s="75"/>
      <c r="Q2441" s="75"/>
      <c r="R2441" s="75"/>
      <c r="S2441" s="75"/>
      <c r="T2441" s="75"/>
      <c r="U2441" s="75"/>
    </row>
    <row r="2442" spans="1:21">
      <c r="A2442" s="75"/>
      <c r="B2442" s="81" t="str">
        <f t="shared" si="18"/>
        <v>월</v>
      </c>
      <c r="C2442" s="81" t="str">
        <f t="shared" si="19"/>
        <v>00년 1월 1주차</v>
      </c>
      <c r="D2442" s="82"/>
      <c r="E2442" s="76" t="s">
        <v>58</v>
      </c>
      <c r="F2442" s="83" t="s">
        <v>2</v>
      </c>
      <c r="G2442" s="75"/>
      <c r="H2442" s="76"/>
      <c r="I2442" s="84"/>
      <c r="J2442" s="85"/>
      <c r="K2442" s="75"/>
      <c r="L2442" s="75"/>
      <c r="M2442" s="75"/>
      <c r="N2442" s="75"/>
      <c r="O2442" s="75"/>
      <c r="P2442" s="75"/>
      <c r="Q2442" s="75"/>
      <c r="R2442" s="75"/>
      <c r="S2442" s="75"/>
      <c r="T2442" s="75"/>
      <c r="U2442" s="75"/>
    </row>
    <row r="2443" spans="1:21">
      <c r="A2443" s="75"/>
      <c r="B2443" s="81" t="str">
        <f t="shared" si="18"/>
        <v>월</v>
      </c>
      <c r="C2443" s="81" t="str">
        <f t="shared" si="19"/>
        <v>00년 1월 1주차</v>
      </c>
      <c r="D2443" s="82"/>
      <c r="E2443" s="76" t="s">
        <v>58</v>
      </c>
      <c r="F2443" s="83" t="s">
        <v>2</v>
      </c>
      <c r="G2443" s="75"/>
      <c r="H2443" s="76"/>
      <c r="I2443" s="84"/>
      <c r="J2443" s="85"/>
      <c r="K2443" s="75"/>
      <c r="L2443" s="75"/>
      <c r="M2443" s="75"/>
      <c r="N2443" s="75"/>
      <c r="O2443" s="75"/>
      <c r="P2443" s="75"/>
      <c r="Q2443" s="75"/>
      <c r="R2443" s="75"/>
      <c r="S2443" s="75"/>
      <c r="T2443" s="75"/>
      <c r="U2443" s="75"/>
    </row>
    <row r="2444" spans="1:21">
      <c r="A2444" s="75"/>
      <c r="B2444" s="81" t="str">
        <f t="shared" si="18"/>
        <v>월</v>
      </c>
      <c r="C2444" s="81" t="str">
        <f t="shared" si="19"/>
        <v>00년 1월 1주차</v>
      </c>
      <c r="D2444" s="82"/>
      <c r="E2444" s="76" t="s">
        <v>58</v>
      </c>
      <c r="F2444" s="83" t="s">
        <v>2</v>
      </c>
      <c r="G2444" s="75"/>
      <c r="H2444" s="76"/>
      <c r="I2444" s="84"/>
      <c r="J2444" s="85"/>
      <c r="K2444" s="75"/>
      <c r="L2444" s="75"/>
      <c r="M2444" s="75"/>
      <c r="N2444" s="75"/>
      <c r="O2444" s="75"/>
      <c r="P2444" s="75"/>
      <c r="Q2444" s="75"/>
      <c r="R2444" s="75"/>
      <c r="S2444" s="75"/>
      <c r="T2444" s="75"/>
      <c r="U2444" s="75"/>
    </row>
    <row r="2445" spans="1:21">
      <c r="A2445" s="75"/>
      <c r="B2445" s="81" t="str">
        <f t="shared" si="18"/>
        <v>월</v>
      </c>
      <c r="C2445" s="81" t="str">
        <f t="shared" si="19"/>
        <v>00년 1월 1주차</v>
      </c>
      <c r="D2445" s="82"/>
      <c r="E2445" s="76" t="s">
        <v>58</v>
      </c>
      <c r="F2445" s="83" t="s">
        <v>2</v>
      </c>
      <c r="G2445" s="75"/>
      <c r="H2445" s="76"/>
      <c r="I2445" s="84"/>
      <c r="J2445" s="85"/>
      <c r="K2445" s="75"/>
      <c r="L2445" s="75"/>
      <c r="M2445" s="75"/>
      <c r="N2445" s="75"/>
      <c r="O2445" s="75"/>
      <c r="P2445" s="75"/>
      <c r="Q2445" s="75"/>
      <c r="R2445" s="75"/>
      <c r="S2445" s="75"/>
      <c r="T2445" s="75"/>
      <c r="U2445" s="75"/>
    </row>
    <row r="2446" spans="1:21">
      <c r="A2446" s="75"/>
      <c r="B2446" s="81" t="str">
        <f t="shared" si="18"/>
        <v>월</v>
      </c>
      <c r="C2446" s="81" t="str">
        <f t="shared" si="19"/>
        <v>00년 1월 1주차</v>
      </c>
      <c r="D2446" s="82"/>
      <c r="E2446" s="76" t="s">
        <v>58</v>
      </c>
      <c r="F2446" s="83" t="s">
        <v>2</v>
      </c>
      <c r="G2446" s="75"/>
      <c r="H2446" s="76"/>
      <c r="I2446" s="84"/>
      <c r="J2446" s="85"/>
      <c r="K2446" s="75"/>
      <c r="L2446" s="75"/>
      <c r="M2446" s="75"/>
      <c r="N2446" s="75"/>
      <c r="O2446" s="75"/>
      <c r="P2446" s="75"/>
      <c r="Q2446" s="75"/>
      <c r="R2446" s="75"/>
      <c r="S2446" s="75"/>
      <c r="T2446" s="75"/>
      <c r="U2446" s="75"/>
    </row>
    <row r="2447" spans="1:21">
      <c r="A2447" s="75"/>
      <c r="B2447" s="81" t="str">
        <f t="shared" si="18"/>
        <v>월</v>
      </c>
      <c r="C2447" s="81" t="str">
        <f t="shared" si="19"/>
        <v>00년 1월 1주차</v>
      </c>
      <c r="D2447" s="82"/>
      <c r="E2447" s="76" t="s">
        <v>58</v>
      </c>
      <c r="F2447" s="83" t="s">
        <v>2</v>
      </c>
      <c r="G2447" s="75"/>
      <c r="H2447" s="76"/>
      <c r="I2447" s="84"/>
      <c r="J2447" s="85"/>
      <c r="K2447" s="75"/>
      <c r="L2447" s="75"/>
      <c r="M2447" s="75"/>
      <c r="N2447" s="75"/>
      <c r="O2447" s="75"/>
      <c r="P2447" s="75"/>
      <c r="Q2447" s="75"/>
      <c r="R2447" s="75"/>
      <c r="S2447" s="75"/>
      <c r="T2447" s="75"/>
      <c r="U2447" s="75"/>
    </row>
    <row r="2448" spans="1:21">
      <c r="A2448" s="75"/>
      <c r="B2448" s="81" t="str">
        <f t="shared" si="18"/>
        <v>월</v>
      </c>
      <c r="C2448" s="81" t="str">
        <f t="shared" si="19"/>
        <v>00년 1월 1주차</v>
      </c>
      <c r="D2448" s="82"/>
      <c r="E2448" s="76" t="s">
        <v>58</v>
      </c>
      <c r="F2448" s="83" t="s">
        <v>2</v>
      </c>
      <c r="G2448" s="75"/>
      <c r="H2448" s="76"/>
      <c r="I2448" s="84"/>
      <c r="J2448" s="85"/>
      <c r="K2448" s="75"/>
      <c r="L2448" s="75"/>
      <c r="M2448" s="75"/>
      <c r="N2448" s="75"/>
      <c r="O2448" s="75"/>
      <c r="P2448" s="75"/>
      <c r="Q2448" s="75"/>
      <c r="R2448" s="75"/>
      <c r="S2448" s="75"/>
      <c r="T2448" s="75"/>
      <c r="U2448" s="75"/>
    </row>
    <row r="2449" spans="1:21">
      <c r="A2449" s="75"/>
      <c r="B2449" s="81" t="str">
        <f t="shared" si="18"/>
        <v>월</v>
      </c>
      <c r="C2449" s="81" t="str">
        <f t="shared" si="19"/>
        <v>00년 1월 1주차</v>
      </c>
      <c r="D2449" s="82"/>
      <c r="E2449" s="76" t="s">
        <v>58</v>
      </c>
      <c r="F2449" s="83" t="s">
        <v>2</v>
      </c>
      <c r="G2449" s="75"/>
      <c r="H2449" s="76"/>
      <c r="I2449" s="84"/>
      <c r="J2449" s="85"/>
      <c r="K2449" s="75"/>
      <c r="L2449" s="75"/>
      <c r="M2449" s="75"/>
      <c r="N2449" s="75"/>
      <c r="O2449" s="75"/>
      <c r="P2449" s="75"/>
      <c r="Q2449" s="75"/>
      <c r="R2449" s="75"/>
      <c r="S2449" s="75"/>
      <c r="T2449" s="75"/>
      <c r="U2449" s="75"/>
    </row>
    <row r="2450" spans="1:21">
      <c r="A2450" s="75"/>
      <c r="B2450" s="81" t="str">
        <f t="shared" si="18"/>
        <v>월</v>
      </c>
      <c r="C2450" s="81" t="str">
        <f t="shared" si="19"/>
        <v>00년 1월 1주차</v>
      </c>
      <c r="D2450" s="82"/>
      <c r="E2450" s="76" t="s">
        <v>58</v>
      </c>
      <c r="F2450" s="83" t="s">
        <v>2</v>
      </c>
      <c r="G2450" s="75"/>
      <c r="H2450" s="76"/>
      <c r="I2450" s="84"/>
      <c r="J2450" s="85"/>
      <c r="K2450" s="75"/>
      <c r="L2450" s="75"/>
      <c r="M2450" s="75"/>
      <c r="N2450" s="75"/>
      <c r="O2450" s="75"/>
      <c r="P2450" s="75"/>
      <c r="Q2450" s="75"/>
      <c r="R2450" s="75"/>
      <c r="S2450" s="75"/>
      <c r="T2450" s="75"/>
      <c r="U2450" s="75"/>
    </row>
    <row r="2451" spans="1:21">
      <c r="A2451" s="75"/>
      <c r="B2451" s="81" t="str">
        <f t="shared" si="18"/>
        <v>월</v>
      </c>
      <c r="C2451" s="81" t="str">
        <f t="shared" si="19"/>
        <v>00년 1월 1주차</v>
      </c>
      <c r="D2451" s="82"/>
      <c r="E2451" s="76" t="s">
        <v>58</v>
      </c>
      <c r="F2451" s="83" t="s">
        <v>2</v>
      </c>
      <c r="G2451" s="75"/>
      <c r="H2451" s="76"/>
      <c r="I2451" s="84"/>
      <c r="J2451" s="85"/>
      <c r="K2451" s="75"/>
      <c r="L2451" s="75"/>
      <c r="M2451" s="75"/>
      <c r="N2451" s="75"/>
      <c r="O2451" s="75"/>
      <c r="P2451" s="75"/>
      <c r="Q2451" s="75"/>
      <c r="R2451" s="75"/>
      <c r="S2451" s="75"/>
      <c r="T2451" s="75"/>
      <c r="U2451" s="75"/>
    </row>
    <row r="2452" spans="1:21">
      <c r="A2452" s="75"/>
      <c r="B2452" s="81" t="str">
        <f t="shared" si="18"/>
        <v>월</v>
      </c>
      <c r="C2452" s="81" t="str">
        <f t="shared" si="19"/>
        <v>00년 1월 1주차</v>
      </c>
      <c r="D2452" s="82"/>
      <c r="E2452" s="76" t="s">
        <v>58</v>
      </c>
      <c r="F2452" s="83" t="s">
        <v>2</v>
      </c>
      <c r="G2452" s="75"/>
      <c r="H2452" s="76"/>
      <c r="I2452" s="84"/>
      <c r="J2452" s="85"/>
      <c r="K2452" s="75"/>
      <c r="L2452" s="75"/>
      <c r="M2452" s="75"/>
      <c r="N2452" s="75"/>
      <c r="O2452" s="75"/>
      <c r="P2452" s="75"/>
      <c r="Q2452" s="75"/>
      <c r="R2452" s="75"/>
      <c r="S2452" s="75"/>
      <c r="T2452" s="75"/>
      <c r="U2452" s="75"/>
    </row>
    <row r="2453" spans="1:21">
      <c r="A2453" s="75"/>
      <c r="B2453" s="81" t="str">
        <f t="shared" si="18"/>
        <v>월</v>
      </c>
      <c r="C2453" s="81" t="str">
        <f t="shared" si="19"/>
        <v>00년 1월 1주차</v>
      </c>
      <c r="D2453" s="82"/>
      <c r="E2453" s="76" t="s">
        <v>58</v>
      </c>
      <c r="F2453" s="83" t="s">
        <v>2</v>
      </c>
      <c r="G2453" s="75"/>
      <c r="H2453" s="76"/>
      <c r="I2453" s="84"/>
      <c r="J2453" s="85"/>
      <c r="K2453" s="75"/>
      <c r="L2453" s="75"/>
      <c r="M2453" s="75"/>
      <c r="N2453" s="75"/>
      <c r="O2453" s="75"/>
      <c r="P2453" s="75"/>
      <c r="Q2453" s="75"/>
      <c r="R2453" s="75"/>
      <c r="S2453" s="75"/>
      <c r="T2453" s="75"/>
      <c r="U2453" s="75"/>
    </row>
    <row r="2454" spans="1:21">
      <c r="A2454" s="75"/>
      <c r="B2454" s="81" t="str">
        <f t="shared" si="18"/>
        <v>월</v>
      </c>
      <c r="C2454" s="81" t="str">
        <f t="shared" si="19"/>
        <v>00년 1월 1주차</v>
      </c>
      <c r="D2454" s="82"/>
      <c r="E2454" s="76" t="s">
        <v>58</v>
      </c>
      <c r="F2454" s="83" t="s">
        <v>2</v>
      </c>
      <c r="G2454" s="75"/>
      <c r="H2454" s="76"/>
      <c r="I2454" s="84"/>
      <c r="J2454" s="85"/>
      <c r="K2454" s="75"/>
      <c r="L2454" s="75"/>
      <c r="M2454" s="75"/>
      <c r="N2454" s="75"/>
      <c r="O2454" s="75"/>
      <c r="P2454" s="75"/>
      <c r="Q2454" s="75"/>
      <c r="R2454" s="75"/>
      <c r="S2454" s="75"/>
      <c r="T2454" s="75"/>
      <c r="U2454" s="75"/>
    </row>
    <row r="2455" spans="1:21">
      <c r="A2455" s="75"/>
      <c r="B2455" s="81" t="str">
        <f t="shared" si="18"/>
        <v>월</v>
      </c>
      <c r="C2455" s="81" t="str">
        <f t="shared" si="19"/>
        <v>00년 1월 1주차</v>
      </c>
      <c r="D2455" s="82"/>
      <c r="E2455" s="76" t="s">
        <v>58</v>
      </c>
      <c r="F2455" s="83" t="s">
        <v>2</v>
      </c>
      <c r="G2455" s="75"/>
      <c r="H2455" s="76"/>
      <c r="I2455" s="84"/>
      <c r="J2455" s="85"/>
      <c r="K2455" s="75"/>
      <c r="L2455" s="75"/>
      <c r="M2455" s="75"/>
      <c r="N2455" s="75"/>
      <c r="O2455" s="75"/>
      <c r="P2455" s="75"/>
      <c r="Q2455" s="75"/>
      <c r="R2455" s="75"/>
      <c r="S2455" s="75"/>
      <c r="T2455" s="75"/>
      <c r="U2455" s="75"/>
    </row>
    <row r="2456" spans="1:21">
      <c r="A2456" s="75"/>
      <c r="B2456" s="81" t="str">
        <f t="shared" si="18"/>
        <v>월</v>
      </c>
      <c r="C2456" s="81" t="str">
        <f t="shared" si="19"/>
        <v>00년 1월 1주차</v>
      </c>
      <c r="D2456" s="82"/>
      <c r="E2456" s="76" t="s">
        <v>58</v>
      </c>
      <c r="F2456" s="83" t="s">
        <v>2</v>
      </c>
      <c r="G2456" s="75"/>
      <c r="H2456" s="76"/>
      <c r="I2456" s="84"/>
      <c r="J2456" s="85"/>
      <c r="K2456" s="75"/>
      <c r="L2456" s="75"/>
      <c r="M2456" s="75"/>
      <c r="N2456" s="75"/>
      <c r="O2456" s="75"/>
      <c r="P2456" s="75"/>
      <c r="Q2456" s="75"/>
      <c r="R2456" s="75"/>
      <c r="S2456" s="75"/>
      <c r="T2456" s="75"/>
      <c r="U2456" s="75"/>
    </row>
    <row r="2457" spans="1:21">
      <c r="A2457" s="75"/>
      <c r="B2457" s="81" t="str">
        <f t="shared" si="18"/>
        <v>월</v>
      </c>
      <c r="C2457" s="81" t="str">
        <f t="shared" si="19"/>
        <v>00년 1월 1주차</v>
      </c>
      <c r="D2457" s="82"/>
      <c r="E2457" s="76" t="s">
        <v>58</v>
      </c>
      <c r="F2457" s="83" t="s">
        <v>2</v>
      </c>
      <c r="G2457" s="75"/>
      <c r="H2457" s="76"/>
      <c r="I2457" s="84"/>
      <c r="J2457" s="85"/>
      <c r="K2457" s="75"/>
      <c r="L2457" s="75"/>
      <c r="M2457" s="75"/>
      <c r="N2457" s="75"/>
      <c r="O2457" s="75"/>
      <c r="P2457" s="75"/>
      <c r="Q2457" s="75"/>
      <c r="R2457" s="75"/>
      <c r="S2457" s="75"/>
      <c r="T2457" s="75"/>
      <c r="U2457" s="75"/>
    </row>
    <row r="2458" spans="1:21">
      <c r="A2458" s="75"/>
      <c r="B2458" s="81" t="str">
        <f t="shared" si="18"/>
        <v>월</v>
      </c>
      <c r="C2458" s="81" t="str">
        <f t="shared" si="19"/>
        <v>00년 1월 1주차</v>
      </c>
      <c r="D2458" s="82"/>
      <c r="E2458" s="76" t="s">
        <v>58</v>
      </c>
      <c r="F2458" s="83" t="s">
        <v>2</v>
      </c>
      <c r="G2458" s="75"/>
      <c r="H2458" s="76"/>
      <c r="I2458" s="84"/>
      <c r="J2458" s="85"/>
      <c r="K2458" s="75"/>
      <c r="L2458" s="75"/>
      <c r="M2458" s="75"/>
      <c r="N2458" s="75"/>
      <c r="O2458" s="75"/>
      <c r="P2458" s="75"/>
      <c r="Q2458" s="75"/>
      <c r="R2458" s="75"/>
      <c r="S2458" s="75"/>
      <c r="T2458" s="75"/>
      <c r="U2458" s="75"/>
    </row>
    <row r="2459" spans="1:21">
      <c r="A2459" s="75"/>
      <c r="B2459" s="81" t="str">
        <f t="shared" si="18"/>
        <v>월</v>
      </c>
      <c r="C2459" s="81" t="str">
        <f t="shared" si="19"/>
        <v>00년 1월 1주차</v>
      </c>
      <c r="D2459" s="82"/>
      <c r="E2459" s="76" t="s">
        <v>58</v>
      </c>
      <c r="F2459" s="83" t="s">
        <v>2</v>
      </c>
      <c r="G2459" s="75"/>
      <c r="H2459" s="76"/>
      <c r="I2459" s="84"/>
      <c r="J2459" s="85"/>
      <c r="K2459" s="75"/>
      <c r="L2459" s="75"/>
      <c r="M2459" s="75"/>
      <c r="N2459" s="75"/>
      <c r="O2459" s="75"/>
      <c r="P2459" s="75"/>
      <c r="Q2459" s="75"/>
      <c r="R2459" s="75"/>
      <c r="S2459" s="75"/>
      <c r="T2459" s="75"/>
      <c r="U2459" s="75"/>
    </row>
    <row r="2460" spans="1:21">
      <c r="A2460" s="75"/>
      <c r="B2460" s="81" t="str">
        <f t="shared" si="18"/>
        <v>월</v>
      </c>
      <c r="C2460" s="81" t="str">
        <f t="shared" si="19"/>
        <v>00년 1월 1주차</v>
      </c>
      <c r="D2460" s="82"/>
      <c r="E2460" s="76" t="s">
        <v>58</v>
      </c>
      <c r="F2460" s="83" t="s">
        <v>2</v>
      </c>
      <c r="G2460" s="75"/>
      <c r="H2460" s="76"/>
      <c r="I2460" s="84"/>
      <c r="J2460" s="85"/>
      <c r="K2460" s="75"/>
      <c r="L2460" s="75"/>
      <c r="M2460" s="75"/>
      <c r="N2460" s="75"/>
      <c r="O2460" s="75"/>
      <c r="P2460" s="75"/>
      <c r="Q2460" s="75"/>
      <c r="R2460" s="75"/>
      <c r="S2460" s="75"/>
      <c r="T2460" s="75"/>
      <c r="U2460" s="75"/>
    </row>
    <row r="2461" spans="1:21">
      <c r="A2461" s="75"/>
      <c r="B2461" s="81" t="str">
        <f t="shared" si="18"/>
        <v>월</v>
      </c>
      <c r="C2461" s="81" t="str">
        <f t="shared" si="19"/>
        <v>00년 1월 1주차</v>
      </c>
      <c r="D2461" s="82"/>
      <c r="E2461" s="76" t="s">
        <v>58</v>
      </c>
      <c r="F2461" s="83" t="s">
        <v>2</v>
      </c>
      <c r="G2461" s="75"/>
      <c r="H2461" s="76"/>
      <c r="I2461" s="84"/>
      <c r="J2461" s="85"/>
      <c r="K2461" s="75"/>
      <c r="L2461" s="75"/>
      <c r="M2461" s="75"/>
      <c r="N2461" s="75"/>
      <c r="O2461" s="75"/>
      <c r="P2461" s="75"/>
      <c r="Q2461" s="75"/>
      <c r="R2461" s="75"/>
      <c r="S2461" s="75"/>
      <c r="T2461" s="75"/>
      <c r="U2461" s="75"/>
    </row>
    <row r="2462" spans="1:21">
      <c r="A2462" s="75"/>
      <c r="B2462" s="81" t="str">
        <f t="shared" si="18"/>
        <v>월</v>
      </c>
      <c r="C2462" s="81" t="str">
        <f t="shared" si="19"/>
        <v>00년 1월 1주차</v>
      </c>
      <c r="D2462" s="82"/>
      <c r="E2462" s="76" t="s">
        <v>58</v>
      </c>
      <c r="F2462" s="83" t="s">
        <v>2</v>
      </c>
      <c r="G2462" s="75"/>
      <c r="H2462" s="76"/>
      <c r="I2462" s="84"/>
      <c r="J2462" s="85"/>
      <c r="K2462" s="75"/>
      <c r="L2462" s="75"/>
      <c r="M2462" s="75"/>
      <c r="N2462" s="75"/>
      <c r="O2462" s="75"/>
      <c r="P2462" s="75"/>
      <c r="Q2462" s="75"/>
      <c r="R2462" s="75"/>
      <c r="S2462" s="75"/>
      <c r="T2462" s="75"/>
      <c r="U2462" s="75"/>
    </row>
    <row r="2463" spans="1:21">
      <c r="A2463" s="75"/>
      <c r="B2463" s="81" t="str">
        <f t="shared" si="18"/>
        <v>월</v>
      </c>
      <c r="C2463" s="81" t="str">
        <f t="shared" si="19"/>
        <v>00년 1월 1주차</v>
      </c>
      <c r="D2463" s="82"/>
      <c r="E2463" s="76" t="s">
        <v>58</v>
      </c>
      <c r="F2463" s="83" t="s">
        <v>2</v>
      </c>
      <c r="G2463" s="75"/>
      <c r="H2463" s="76"/>
      <c r="I2463" s="84"/>
      <c r="J2463" s="85"/>
      <c r="K2463" s="75"/>
      <c r="L2463" s="75"/>
      <c r="M2463" s="75"/>
      <c r="N2463" s="75"/>
      <c r="O2463" s="75"/>
      <c r="P2463" s="75"/>
      <c r="Q2463" s="75"/>
      <c r="R2463" s="75"/>
      <c r="S2463" s="75"/>
      <c r="T2463" s="75"/>
      <c r="U2463" s="75"/>
    </row>
    <row r="2464" spans="1:21">
      <c r="A2464" s="75"/>
      <c r="B2464" s="81" t="str">
        <f t="shared" si="18"/>
        <v>월</v>
      </c>
      <c r="C2464" s="81" t="str">
        <f t="shared" si="19"/>
        <v>00년 1월 1주차</v>
      </c>
      <c r="D2464" s="82"/>
      <c r="E2464" s="76" t="s">
        <v>58</v>
      </c>
      <c r="F2464" s="83" t="s">
        <v>2</v>
      </c>
      <c r="G2464" s="75"/>
      <c r="H2464" s="76"/>
      <c r="I2464" s="84"/>
      <c r="J2464" s="85"/>
      <c r="K2464" s="75"/>
      <c r="L2464" s="75"/>
      <c r="M2464" s="75"/>
      <c r="N2464" s="75"/>
      <c r="O2464" s="75"/>
      <c r="P2464" s="75"/>
      <c r="Q2464" s="75"/>
      <c r="R2464" s="75"/>
      <c r="S2464" s="75"/>
      <c r="T2464" s="75"/>
      <c r="U2464" s="75"/>
    </row>
    <row r="2465" spans="1:21">
      <c r="A2465" s="75"/>
      <c r="B2465" s="81" t="str">
        <f t="shared" si="18"/>
        <v>월</v>
      </c>
      <c r="C2465" s="81" t="str">
        <f t="shared" si="19"/>
        <v>00년 1월 1주차</v>
      </c>
      <c r="D2465" s="82"/>
      <c r="E2465" s="76" t="s">
        <v>58</v>
      </c>
      <c r="F2465" s="83" t="s">
        <v>2</v>
      </c>
      <c r="G2465" s="75"/>
      <c r="H2465" s="76"/>
      <c r="I2465" s="84"/>
      <c r="J2465" s="85"/>
      <c r="K2465" s="75"/>
      <c r="L2465" s="75"/>
      <c r="M2465" s="75"/>
      <c r="N2465" s="75"/>
      <c r="O2465" s="75"/>
      <c r="P2465" s="75"/>
      <c r="Q2465" s="75"/>
      <c r="R2465" s="75"/>
      <c r="S2465" s="75"/>
      <c r="T2465" s="75"/>
      <c r="U2465" s="75"/>
    </row>
    <row r="2466" spans="1:21">
      <c r="A2466" s="75"/>
      <c r="B2466" s="81" t="str">
        <f t="shared" si="18"/>
        <v>월</v>
      </c>
      <c r="C2466" s="81" t="str">
        <f t="shared" si="19"/>
        <v>00년 1월 1주차</v>
      </c>
      <c r="D2466" s="82"/>
      <c r="E2466" s="76" t="s">
        <v>58</v>
      </c>
      <c r="F2466" s="83" t="s">
        <v>2</v>
      </c>
      <c r="G2466" s="75"/>
      <c r="H2466" s="76"/>
      <c r="I2466" s="84"/>
      <c r="J2466" s="85"/>
      <c r="K2466" s="75"/>
      <c r="L2466" s="75"/>
      <c r="M2466" s="75"/>
      <c r="N2466" s="75"/>
      <c r="O2466" s="75"/>
      <c r="P2466" s="75"/>
      <c r="Q2466" s="75"/>
      <c r="R2466" s="75"/>
      <c r="S2466" s="75"/>
      <c r="T2466" s="75"/>
      <c r="U2466" s="75"/>
    </row>
    <row r="2467" spans="1:21">
      <c r="A2467" s="75"/>
      <c r="B2467" s="81" t="str">
        <f t="shared" si="18"/>
        <v>월</v>
      </c>
      <c r="C2467" s="81" t="str">
        <f t="shared" si="19"/>
        <v>00년 1월 1주차</v>
      </c>
      <c r="D2467" s="82"/>
      <c r="E2467" s="76" t="s">
        <v>58</v>
      </c>
      <c r="F2467" s="83" t="s">
        <v>2</v>
      </c>
      <c r="G2467" s="75"/>
      <c r="H2467" s="76"/>
      <c r="I2467" s="84"/>
      <c r="J2467" s="85"/>
      <c r="K2467" s="75"/>
      <c r="L2467" s="75"/>
      <c r="M2467" s="75"/>
      <c r="N2467" s="75"/>
      <c r="O2467" s="75"/>
      <c r="P2467" s="75"/>
      <c r="Q2467" s="75"/>
      <c r="R2467" s="75"/>
      <c r="S2467" s="75"/>
      <c r="T2467" s="75"/>
      <c r="U2467" s="75"/>
    </row>
    <row r="2468" spans="1:21">
      <c r="A2468" s="75"/>
      <c r="B2468" s="81" t="str">
        <f t="shared" si="18"/>
        <v>월</v>
      </c>
      <c r="C2468" s="81" t="str">
        <f t="shared" si="19"/>
        <v>00년 1월 1주차</v>
      </c>
      <c r="D2468" s="82"/>
      <c r="E2468" s="76" t="s">
        <v>58</v>
      </c>
      <c r="F2468" s="83" t="s">
        <v>2</v>
      </c>
      <c r="G2468" s="75"/>
      <c r="H2468" s="76"/>
      <c r="I2468" s="84"/>
      <c r="J2468" s="85"/>
      <c r="K2468" s="75"/>
      <c r="L2468" s="75"/>
      <c r="M2468" s="75"/>
      <c r="N2468" s="75"/>
      <c r="O2468" s="75"/>
      <c r="P2468" s="75"/>
      <c r="Q2468" s="75"/>
      <c r="R2468" s="75"/>
      <c r="S2468" s="75"/>
      <c r="T2468" s="75"/>
      <c r="U2468" s="75"/>
    </row>
    <row r="2469" spans="1:21">
      <c r="A2469" s="75"/>
      <c r="B2469" s="81" t="str">
        <f t="shared" si="18"/>
        <v>월</v>
      </c>
      <c r="C2469" s="81" t="str">
        <f t="shared" si="19"/>
        <v>00년 1월 1주차</v>
      </c>
      <c r="D2469" s="82"/>
      <c r="E2469" s="76" t="s">
        <v>58</v>
      </c>
      <c r="F2469" s="83" t="s">
        <v>2</v>
      </c>
      <c r="G2469" s="75"/>
      <c r="H2469" s="76"/>
      <c r="I2469" s="84"/>
      <c r="J2469" s="85"/>
      <c r="K2469" s="75"/>
      <c r="L2469" s="75"/>
      <c r="M2469" s="75"/>
      <c r="N2469" s="75"/>
      <c r="O2469" s="75"/>
      <c r="P2469" s="75"/>
      <c r="Q2469" s="75"/>
      <c r="R2469" s="75"/>
      <c r="S2469" s="75"/>
      <c r="T2469" s="75"/>
      <c r="U2469" s="75"/>
    </row>
    <row r="2470" spans="1:21">
      <c r="A2470" s="75"/>
      <c r="B2470" s="81" t="str">
        <f t="shared" si="18"/>
        <v>월</v>
      </c>
      <c r="C2470" s="81" t="str">
        <f t="shared" si="19"/>
        <v>00년 1월 1주차</v>
      </c>
      <c r="D2470" s="82"/>
      <c r="E2470" s="76" t="s">
        <v>58</v>
      </c>
      <c r="F2470" s="83" t="s">
        <v>2</v>
      </c>
      <c r="G2470" s="75"/>
      <c r="H2470" s="76"/>
      <c r="I2470" s="84"/>
      <c r="J2470" s="85"/>
      <c r="K2470" s="75"/>
      <c r="L2470" s="75"/>
      <c r="M2470" s="75"/>
      <c r="N2470" s="75"/>
      <c r="O2470" s="75"/>
      <c r="P2470" s="75"/>
      <c r="Q2470" s="75"/>
      <c r="R2470" s="75"/>
      <c r="S2470" s="75"/>
      <c r="T2470" s="75"/>
      <c r="U2470" s="75"/>
    </row>
    <row r="2471" spans="1:21">
      <c r="A2471" s="75"/>
      <c r="B2471" s="81" t="str">
        <f t="shared" si="18"/>
        <v>월</v>
      </c>
      <c r="C2471" s="81" t="str">
        <f t="shared" si="19"/>
        <v>00년 1월 1주차</v>
      </c>
      <c r="D2471" s="82"/>
      <c r="E2471" s="76" t="s">
        <v>58</v>
      </c>
      <c r="F2471" s="83" t="s">
        <v>2</v>
      </c>
      <c r="G2471" s="75"/>
      <c r="H2471" s="76"/>
      <c r="I2471" s="84"/>
      <c r="J2471" s="85"/>
      <c r="K2471" s="75"/>
      <c r="L2471" s="75"/>
      <c r="M2471" s="75"/>
      <c r="N2471" s="75"/>
      <c r="O2471" s="75"/>
      <c r="P2471" s="75"/>
      <c r="Q2471" s="75"/>
      <c r="R2471" s="75"/>
      <c r="S2471" s="75"/>
      <c r="T2471" s="75"/>
      <c r="U2471" s="75"/>
    </row>
    <row r="2472" spans="1:21">
      <c r="A2472" s="75"/>
      <c r="B2472" s="81" t="str">
        <f t="shared" si="18"/>
        <v>월</v>
      </c>
      <c r="C2472" s="81" t="str">
        <f t="shared" si="19"/>
        <v>00년 1월 1주차</v>
      </c>
      <c r="D2472" s="82"/>
      <c r="E2472" s="76" t="s">
        <v>58</v>
      </c>
      <c r="F2472" s="83" t="s">
        <v>2</v>
      </c>
      <c r="G2472" s="75"/>
      <c r="H2472" s="76"/>
      <c r="I2472" s="84"/>
      <c r="J2472" s="85"/>
      <c r="K2472" s="75"/>
      <c r="L2472" s="75"/>
      <c r="M2472" s="75"/>
      <c r="N2472" s="75"/>
      <c r="O2472" s="75"/>
      <c r="P2472" s="75"/>
      <c r="Q2472" s="75"/>
      <c r="R2472" s="75"/>
      <c r="S2472" s="75"/>
      <c r="T2472" s="75"/>
      <c r="U2472" s="75"/>
    </row>
    <row r="2473" spans="1:21">
      <c r="A2473" s="75"/>
      <c r="B2473" s="81" t="str">
        <f t="shared" si="18"/>
        <v>월</v>
      </c>
      <c r="C2473" s="81" t="str">
        <f t="shared" si="19"/>
        <v>00년 1월 1주차</v>
      </c>
      <c r="D2473" s="82"/>
      <c r="E2473" s="76" t="s">
        <v>58</v>
      </c>
      <c r="F2473" s="83" t="s">
        <v>2</v>
      </c>
      <c r="G2473" s="75"/>
      <c r="H2473" s="76"/>
      <c r="I2473" s="84"/>
      <c r="J2473" s="85"/>
      <c r="K2473" s="75"/>
      <c r="L2473" s="75"/>
      <c r="M2473" s="75"/>
      <c r="N2473" s="75"/>
      <c r="O2473" s="75"/>
      <c r="P2473" s="75"/>
      <c r="Q2473" s="75"/>
      <c r="R2473" s="75"/>
      <c r="S2473" s="75"/>
      <c r="T2473" s="75"/>
      <c r="U2473" s="75"/>
    </row>
    <row r="2474" spans="1:21">
      <c r="A2474" s="75"/>
      <c r="B2474" s="81" t="str">
        <f t="shared" si="18"/>
        <v>월</v>
      </c>
      <c r="C2474" s="81" t="str">
        <f t="shared" si="19"/>
        <v>00년 1월 1주차</v>
      </c>
      <c r="D2474" s="82"/>
      <c r="E2474" s="76" t="s">
        <v>58</v>
      </c>
      <c r="F2474" s="83" t="s">
        <v>2</v>
      </c>
      <c r="G2474" s="75"/>
      <c r="H2474" s="76"/>
      <c r="I2474" s="84"/>
      <c r="J2474" s="85"/>
      <c r="K2474" s="75"/>
      <c r="L2474" s="75"/>
      <c r="M2474" s="75"/>
      <c r="N2474" s="75"/>
      <c r="O2474" s="75"/>
      <c r="P2474" s="75"/>
      <c r="Q2474" s="75"/>
      <c r="R2474" s="75"/>
      <c r="S2474" s="75"/>
      <c r="T2474" s="75"/>
      <c r="U2474" s="75"/>
    </row>
    <row r="2475" spans="1:21">
      <c r="A2475" s="75"/>
      <c r="B2475" s="81" t="str">
        <f t="shared" si="18"/>
        <v>월</v>
      </c>
      <c r="C2475" s="81" t="str">
        <f t="shared" si="19"/>
        <v>00년 1월 1주차</v>
      </c>
      <c r="D2475" s="82"/>
      <c r="E2475" s="76" t="s">
        <v>58</v>
      </c>
      <c r="F2475" s="83" t="s">
        <v>2</v>
      </c>
      <c r="G2475" s="75"/>
      <c r="H2475" s="76"/>
      <c r="I2475" s="84"/>
      <c r="J2475" s="85"/>
      <c r="K2475" s="75"/>
      <c r="L2475" s="75"/>
      <c r="M2475" s="75"/>
      <c r="N2475" s="75"/>
      <c r="O2475" s="75"/>
      <c r="P2475" s="75"/>
      <c r="Q2475" s="75"/>
      <c r="R2475" s="75"/>
      <c r="S2475" s="75"/>
      <c r="T2475" s="75"/>
      <c r="U2475" s="75"/>
    </row>
    <row r="2476" spans="1:21">
      <c r="A2476" s="75"/>
      <c r="B2476" s="81" t="str">
        <f t="shared" si="18"/>
        <v>월</v>
      </c>
      <c r="C2476" s="81" t="str">
        <f t="shared" si="19"/>
        <v>00년 1월 1주차</v>
      </c>
      <c r="D2476" s="82"/>
      <c r="E2476" s="76" t="s">
        <v>58</v>
      </c>
      <c r="F2476" s="83" t="s">
        <v>2</v>
      </c>
      <c r="G2476" s="75"/>
      <c r="H2476" s="76"/>
      <c r="I2476" s="84"/>
      <c r="J2476" s="85"/>
      <c r="K2476" s="75"/>
      <c r="L2476" s="75"/>
      <c r="M2476" s="75"/>
      <c r="N2476" s="75"/>
      <c r="O2476" s="75"/>
      <c r="P2476" s="75"/>
      <c r="Q2476" s="75"/>
      <c r="R2476" s="75"/>
      <c r="S2476" s="75"/>
      <c r="T2476" s="75"/>
      <c r="U2476" s="75"/>
    </row>
    <row r="2477" spans="1:21">
      <c r="A2477" s="75"/>
      <c r="B2477" s="81" t="str">
        <f t="shared" si="18"/>
        <v>월</v>
      </c>
      <c r="C2477" s="81" t="str">
        <f t="shared" si="19"/>
        <v>00년 1월 1주차</v>
      </c>
      <c r="D2477" s="82"/>
      <c r="E2477" s="76" t="s">
        <v>58</v>
      </c>
      <c r="F2477" s="83" t="s">
        <v>2</v>
      </c>
      <c r="G2477" s="75"/>
      <c r="H2477" s="76"/>
      <c r="I2477" s="84"/>
      <c r="J2477" s="85"/>
      <c r="K2477" s="75"/>
      <c r="L2477" s="75"/>
      <c r="M2477" s="75"/>
      <c r="N2477" s="75"/>
      <c r="O2477" s="75"/>
      <c r="P2477" s="75"/>
      <c r="Q2477" s="75"/>
      <c r="R2477" s="75"/>
      <c r="S2477" s="75"/>
      <c r="T2477" s="75"/>
      <c r="U2477" s="75"/>
    </row>
    <row r="2478" spans="1:21">
      <c r="A2478" s="75"/>
      <c r="B2478" s="81" t="str">
        <f t="shared" si="18"/>
        <v>월</v>
      </c>
      <c r="C2478" s="81" t="str">
        <f t="shared" si="19"/>
        <v>00년 1월 1주차</v>
      </c>
      <c r="D2478" s="82"/>
      <c r="E2478" s="76" t="s">
        <v>58</v>
      </c>
      <c r="F2478" s="83" t="s">
        <v>2</v>
      </c>
      <c r="G2478" s="75"/>
      <c r="H2478" s="76"/>
      <c r="I2478" s="84"/>
      <c r="J2478" s="85"/>
      <c r="K2478" s="75"/>
      <c r="L2478" s="75"/>
      <c r="M2478" s="75"/>
      <c r="N2478" s="75"/>
      <c r="O2478" s="75"/>
      <c r="P2478" s="75"/>
      <c r="Q2478" s="75"/>
      <c r="R2478" s="75"/>
      <c r="S2478" s="75"/>
      <c r="T2478" s="75"/>
      <c r="U2478" s="75"/>
    </row>
    <row r="2479" spans="1:21">
      <c r="A2479" s="75"/>
      <c r="B2479" s="81" t="str">
        <f t="shared" si="18"/>
        <v>월</v>
      </c>
      <c r="C2479" s="81" t="str">
        <f t="shared" si="19"/>
        <v>00년 1월 1주차</v>
      </c>
      <c r="D2479" s="82"/>
      <c r="E2479" s="76" t="s">
        <v>58</v>
      </c>
      <c r="F2479" s="83" t="s">
        <v>2</v>
      </c>
      <c r="G2479" s="75"/>
      <c r="H2479" s="76"/>
      <c r="I2479" s="84"/>
      <c r="J2479" s="85"/>
      <c r="K2479" s="75"/>
      <c r="L2479" s="75"/>
      <c r="M2479" s="75"/>
      <c r="N2479" s="75"/>
      <c r="O2479" s="75"/>
      <c r="P2479" s="75"/>
      <c r="Q2479" s="75"/>
      <c r="R2479" s="75"/>
      <c r="S2479" s="75"/>
      <c r="T2479" s="75"/>
      <c r="U2479" s="75"/>
    </row>
    <row r="2480" spans="1:21">
      <c r="A2480" s="75"/>
      <c r="B2480" s="81" t="str">
        <f t="shared" si="18"/>
        <v>월</v>
      </c>
      <c r="C2480" s="81" t="str">
        <f t="shared" si="19"/>
        <v>00년 1월 1주차</v>
      </c>
      <c r="D2480" s="82"/>
      <c r="E2480" s="76" t="s">
        <v>58</v>
      </c>
      <c r="F2480" s="83" t="s">
        <v>2</v>
      </c>
      <c r="G2480" s="75"/>
      <c r="H2480" s="76"/>
      <c r="I2480" s="84"/>
      <c r="J2480" s="85"/>
      <c r="K2480" s="75"/>
      <c r="L2480" s="75"/>
      <c r="M2480" s="75"/>
      <c r="N2480" s="75"/>
      <c r="O2480" s="75"/>
      <c r="P2480" s="75"/>
      <c r="Q2480" s="75"/>
      <c r="R2480" s="75"/>
      <c r="S2480" s="75"/>
      <c r="T2480" s="75"/>
      <c r="U2480" s="75"/>
    </row>
    <row r="2481" spans="1:21">
      <c r="A2481" s="75"/>
      <c r="B2481" s="81" t="str">
        <f t="shared" si="18"/>
        <v>월</v>
      </c>
      <c r="C2481" s="81" t="str">
        <f t="shared" si="19"/>
        <v>00년 1월 1주차</v>
      </c>
      <c r="D2481" s="82"/>
      <c r="E2481" s="76" t="s">
        <v>58</v>
      </c>
      <c r="F2481" s="83" t="s">
        <v>2</v>
      </c>
      <c r="G2481" s="75"/>
      <c r="H2481" s="76"/>
      <c r="I2481" s="84"/>
      <c r="J2481" s="85"/>
      <c r="K2481" s="75"/>
      <c r="L2481" s="75"/>
      <c r="M2481" s="75"/>
      <c r="N2481" s="75"/>
      <c r="O2481" s="75"/>
      <c r="P2481" s="75"/>
      <c r="Q2481" s="75"/>
      <c r="R2481" s="75"/>
      <c r="S2481" s="75"/>
      <c r="T2481" s="75"/>
      <c r="U2481" s="75"/>
    </row>
    <row r="2482" spans="1:21">
      <c r="A2482" s="75"/>
      <c r="B2482" s="81" t="str">
        <f t="shared" si="18"/>
        <v>월</v>
      </c>
      <c r="C2482" s="81" t="str">
        <f t="shared" si="19"/>
        <v>00년 1월 1주차</v>
      </c>
      <c r="D2482" s="82"/>
      <c r="E2482" s="76" t="s">
        <v>58</v>
      </c>
      <c r="F2482" s="83" t="s">
        <v>2</v>
      </c>
      <c r="G2482" s="75"/>
      <c r="H2482" s="76"/>
      <c r="I2482" s="84"/>
      <c r="J2482" s="85"/>
      <c r="K2482" s="75"/>
      <c r="L2482" s="75"/>
      <c r="M2482" s="75"/>
      <c r="N2482" s="75"/>
      <c r="O2482" s="75"/>
      <c r="P2482" s="75"/>
      <c r="Q2482" s="75"/>
      <c r="R2482" s="75"/>
      <c r="S2482" s="75"/>
      <c r="T2482" s="75"/>
      <c r="U2482" s="75"/>
    </row>
    <row r="2483" spans="1:21">
      <c r="A2483" s="75"/>
      <c r="B2483" s="81" t="str">
        <f t="shared" si="18"/>
        <v>월</v>
      </c>
      <c r="C2483" s="81" t="str">
        <f t="shared" si="19"/>
        <v>00년 1월 1주차</v>
      </c>
      <c r="D2483" s="82"/>
      <c r="E2483" s="76" t="s">
        <v>58</v>
      </c>
      <c r="F2483" s="83" t="s">
        <v>2</v>
      </c>
      <c r="G2483" s="75"/>
      <c r="H2483" s="76"/>
      <c r="I2483" s="84"/>
      <c r="J2483" s="85"/>
      <c r="K2483" s="75"/>
      <c r="L2483" s="75"/>
      <c r="M2483" s="75"/>
      <c r="N2483" s="75"/>
      <c r="O2483" s="75"/>
      <c r="P2483" s="75"/>
      <c r="Q2483" s="75"/>
      <c r="R2483" s="75"/>
      <c r="S2483" s="75"/>
      <c r="T2483" s="75"/>
      <c r="U2483" s="75"/>
    </row>
    <row r="2484" spans="1:21">
      <c r="A2484" s="75"/>
      <c r="B2484" s="81" t="str">
        <f t="shared" si="18"/>
        <v>월</v>
      </c>
      <c r="C2484" s="81" t="str">
        <f t="shared" si="19"/>
        <v>00년 1월 1주차</v>
      </c>
      <c r="D2484" s="82"/>
      <c r="E2484" s="76" t="s">
        <v>58</v>
      </c>
      <c r="F2484" s="83" t="s">
        <v>2</v>
      </c>
      <c r="G2484" s="75"/>
      <c r="H2484" s="76"/>
      <c r="I2484" s="84"/>
      <c r="J2484" s="85"/>
      <c r="K2484" s="75"/>
      <c r="L2484" s="75"/>
      <c r="M2484" s="75"/>
      <c r="N2484" s="75"/>
      <c r="O2484" s="75"/>
      <c r="P2484" s="75"/>
      <c r="Q2484" s="75"/>
      <c r="R2484" s="75"/>
      <c r="S2484" s="75"/>
      <c r="T2484" s="75"/>
      <c r="U2484" s="75"/>
    </row>
    <row r="2485" spans="1:21">
      <c r="A2485" s="75"/>
      <c r="B2485" s="81" t="str">
        <f t="shared" si="18"/>
        <v>월</v>
      </c>
      <c r="C2485" s="81" t="str">
        <f t="shared" si="19"/>
        <v>00년 1월 1주차</v>
      </c>
      <c r="D2485" s="82"/>
      <c r="E2485" s="76" t="s">
        <v>58</v>
      </c>
      <c r="F2485" s="83" t="s">
        <v>2</v>
      </c>
      <c r="G2485" s="75"/>
      <c r="H2485" s="76"/>
      <c r="I2485" s="84"/>
      <c r="J2485" s="85"/>
      <c r="K2485" s="75"/>
      <c r="L2485" s="75"/>
      <c r="M2485" s="75"/>
      <c r="N2485" s="75"/>
      <c r="O2485" s="75"/>
      <c r="P2485" s="75"/>
      <c r="Q2485" s="75"/>
      <c r="R2485" s="75"/>
      <c r="S2485" s="75"/>
      <c r="T2485" s="75"/>
      <c r="U2485" s="75"/>
    </row>
    <row r="2486" spans="1:21">
      <c r="A2486" s="75"/>
      <c r="B2486" s="81" t="str">
        <f t="shared" si="18"/>
        <v>월</v>
      </c>
      <c r="C2486" s="81" t="str">
        <f t="shared" si="19"/>
        <v>00년 1월 1주차</v>
      </c>
      <c r="D2486" s="82"/>
      <c r="E2486" s="76" t="s">
        <v>58</v>
      </c>
      <c r="F2486" s="83" t="s">
        <v>2</v>
      </c>
      <c r="G2486" s="75"/>
      <c r="H2486" s="76"/>
      <c r="I2486" s="84"/>
      <c r="J2486" s="85"/>
      <c r="K2486" s="75"/>
      <c r="L2486" s="75"/>
      <c r="M2486" s="75"/>
      <c r="N2486" s="75"/>
      <c r="O2486" s="75"/>
      <c r="P2486" s="75"/>
      <c r="Q2486" s="75"/>
      <c r="R2486" s="75"/>
      <c r="S2486" s="75"/>
      <c r="T2486" s="75"/>
      <c r="U2486" s="75"/>
    </row>
    <row r="2487" spans="1:21">
      <c r="A2487" s="75"/>
      <c r="B2487" s="81" t="str">
        <f t="shared" si="18"/>
        <v>월</v>
      </c>
      <c r="C2487" s="81" t="str">
        <f t="shared" si="19"/>
        <v>00년 1월 1주차</v>
      </c>
      <c r="D2487" s="82"/>
      <c r="E2487" s="76" t="s">
        <v>58</v>
      </c>
      <c r="F2487" s="83" t="s">
        <v>2</v>
      </c>
      <c r="G2487" s="75"/>
      <c r="H2487" s="76"/>
      <c r="I2487" s="84"/>
      <c r="J2487" s="85"/>
      <c r="K2487" s="75"/>
      <c r="L2487" s="75"/>
      <c r="M2487" s="75"/>
      <c r="N2487" s="75"/>
      <c r="O2487" s="75"/>
      <c r="P2487" s="75"/>
      <c r="Q2487" s="75"/>
      <c r="R2487" s="75"/>
      <c r="S2487" s="75"/>
      <c r="T2487" s="75"/>
      <c r="U2487" s="75"/>
    </row>
    <row r="2488" spans="1:21">
      <c r="A2488" s="75"/>
      <c r="B2488" s="81" t="str">
        <f t="shared" si="18"/>
        <v>월</v>
      </c>
      <c r="C2488" s="81" t="str">
        <f t="shared" si="19"/>
        <v>00년 1월 1주차</v>
      </c>
      <c r="D2488" s="82"/>
      <c r="E2488" s="76" t="s">
        <v>58</v>
      </c>
      <c r="F2488" s="83" t="s">
        <v>2</v>
      </c>
      <c r="G2488" s="75"/>
      <c r="H2488" s="76"/>
      <c r="I2488" s="84"/>
      <c r="J2488" s="85"/>
      <c r="K2488" s="75"/>
      <c r="L2488" s="75"/>
      <c r="M2488" s="75"/>
      <c r="N2488" s="75"/>
      <c r="O2488" s="75"/>
      <c r="P2488" s="75"/>
      <c r="Q2488" s="75"/>
      <c r="R2488" s="75"/>
      <c r="S2488" s="75"/>
      <c r="T2488" s="75"/>
      <c r="U2488" s="75"/>
    </row>
    <row r="2489" spans="1:21">
      <c r="A2489" s="75"/>
      <c r="B2489" s="81" t="str">
        <f t="shared" si="18"/>
        <v>월</v>
      </c>
      <c r="C2489" s="81" t="str">
        <f t="shared" si="19"/>
        <v>00년 1월 1주차</v>
      </c>
      <c r="D2489" s="82"/>
      <c r="E2489" s="76" t="s">
        <v>58</v>
      </c>
      <c r="F2489" s="83" t="s">
        <v>2</v>
      </c>
      <c r="G2489" s="75"/>
      <c r="H2489" s="76"/>
      <c r="I2489" s="84"/>
      <c r="J2489" s="85"/>
      <c r="K2489" s="75"/>
      <c r="L2489" s="75"/>
      <c r="M2489" s="75"/>
      <c r="N2489" s="75"/>
      <c r="O2489" s="75"/>
      <c r="P2489" s="75"/>
      <c r="Q2489" s="75"/>
      <c r="R2489" s="75"/>
      <c r="S2489" s="75"/>
      <c r="T2489" s="75"/>
      <c r="U2489" s="75"/>
    </row>
    <row r="2490" spans="1:21">
      <c r="A2490" s="75"/>
      <c r="B2490" s="81" t="str">
        <f t="shared" si="18"/>
        <v>월</v>
      </c>
      <c r="C2490" s="81" t="str">
        <f t="shared" si="19"/>
        <v>00년 1월 1주차</v>
      </c>
      <c r="D2490" s="82"/>
      <c r="E2490" s="76" t="s">
        <v>58</v>
      </c>
      <c r="F2490" s="83" t="s">
        <v>2</v>
      </c>
      <c r="G2490" s="75"/>
      <c r="H2490" s="76"/>
      <c r="I2490" s="84"/>
      <c r="J2490" s="85"/>
      <c r="K2490" s="75"/>
      <c r="L2490" s="75"/>
      <c r="M2490" s="75"/>
      <c r="N2490" s="75"/>
      <c r="O2490" s="75"/>
      <c r="P2490" s="75"/>
      <c r="Q2490" s="75"/>
      <c r="R2490" s="75"/>
      <c r="S2490" s="75"/>
      <c r="T2490" s="75"/>
      <c r="U2490" s="75"/>
    </row>
    <row r="2491" spans="1:21">
      <c r="A2491" s="75"/>
      <c r="B2491" s="81" t="str">
        <f t="shared" si="18"/>
        <v>월</v>
      </c>
      <c r="C2491" s="81" t="str">
        <f t="shared" si="19"/>
        <v>00년 1월 1주차</v>
      </c>
      <c r="D2491" s="82"/>
      <c r="E2491" s="76" t="s">
        <v>58</v>
      </c>
      <c r="F2491" s="83" t="s">
        <v>2</v>
      </c>
      <c r="G2491" s="75"/>
      <c r="H2491" s="76"/>
      <c r="I2491" s="84"/>
      <c r="J2491" s="85"/>
      <c r="K2491" s="75"/>
      <c r="L2491" s="75"/>
      <c r="M2491" s="75"/>
      <c r="N2491" s="75"/>
      <c r="O2491" s="75"/>
      <c r="P2491" s="75"/>
      <c r="Q2491" s="75"/>
      <c r="R2491" s="75"/>
      <c r="S2491" s="75"/>
      <c r="T2491" s="75"/>
      <c r="U2491" s="75"/>
    </row>
    <row r="2492" spans="1:21">
      <c r="A2492" s="75"/>
      <c r="B2492" s="81" t="str">
        <f t="shared" si="18"/>
        <v>월</v>
      </c>
      <c r="C2492" s="81" t="str">
        <f t="shared" si="19"/>
        <v>00년 1월 1주차</v>
      </c>
      <c r="D2492" s="82"/>
      <c r="E2492" s="76" t="s">
        <v>58</v>
      </c>
      <c r="F2492" s="83" t="s">
        <v>2</v>
      </c>
      <c r="G2492" s="75"/>
      <c r="H2492" s="76"/>
      <c r="I2492" s="84"/>
      <c r="J2492" s="85"/>
      <c r="K2492" s="75"/>
      <c r="L2492" s="75"/>
      <c r="M2492" s="75"/>
      <c r="N2492" s="75"/>
      <c r="O2492" s="75"/>
      <c r="P2492" s="75"/>
      <c r="Q2492" s="75"/>
      <c r="R2492" s="75"/>
      <c r="S2492" s="75"/>
      <c r="T2492" s="75"/>
      <c r="U2492" s="75"/>
    </row>
    <row r="2493" spans="1:21">
      <c r="A2493" s="75"/>
      <c r="B2493" s="81" t="str">
        <f t="shared" si="18"/>
        <v>월</v>
      </c>
      <c r="C2493" s="81" t="str">
        <f t="shared" si="19"/>
        <v>00년 1월 1주차</v>
      </c>
      <c r="D2493" s="82"/>
      <c r="E2493" s="76" t="s">
        <v>58</v>
      </c>
      <c r="F2493" s="83" t="s">
        <v>2</v>
      </c>
      <c r="G2493" s="75"/>
      <c r="H2493" s="76"/>
      <c r="I2493" s="84"/>
      <c r="J2493" s="85"/>
      <c r="K2493" s="75"/>
      <c r="L2493" s="75"/>
      <c r="M2493" s="75"/>
      <c r="N2493" s="75"/>
      <c r="O2493" s="75"/>
      <c r="P2493" s="75"/>
      <c r="Q2493" s="75"/>
      <c r="R2493" s="75"/>
      <c r="S2493" s="75"/>
      <c r="T2493" s="75"/>
      <c r="U2493" s="75"/>
    </row>
    <row r="2494" spans="1:21">
      <c r="A2494" s="75"/>
      <c r="B2494" s="81" t="str">
        <f t="shared" si="18"/>
        <v>월</v>
      </c>
      <c r="C2494" s="81" t="str">
        <f t="shared" si="19"/>
        <v>00년 1월 1주차</v>
      </c>
      <c r="D2494" s="82"/>
      <c r="E2494" s="76" t="s">
        <v>58</v>
      </c>
      <c r="F2494" s="83" t="s">
        <v>2</v>
      </c>
      <c r="G2494" s="75"/>
      <c r="H2494" s="76"/>
      <c r="I2494" s="84"/>
      <c r="J2494" s="85"/>
      <c r="K2494" s="75"/>
      <c r="L2494" s="75"/>
      <c r="M2494" s="75"/>
      <c r="N2494" s="75"/>
      <c r="O2494" s="75"/>
      <c r="P2494" s="75"/>
      <c r="Q2494" s="75"/>
      <c r="R2494" s="75"/>
      <c r="S2494" s="75"/>
      <c r="T2494" s="75"/>
      <c r="U2494" s="75"/>
    </row>
    <row r="2495" spans="1:21">
      <c r="A2495" s="75"/>
      <c r="B2495" s="81" t="str">
        <f t="shared" si="18"/>
        <v>월</v>
      </c>
      <c r="C2495" s="81" t="str">
        <f t="shared" si="19"/>
        <v>00년 1월 1주차</v>
      </c>
      <c r="D2495" s="82"/>
      <c r="E2495" s="76" t="s">
        <v>58</v>
      </c>
      <c r="F2495" s="83" t="s">
        <v>2</v>
      </c>
      <c r="G2495" s="75"/>
      <c r="H2495" s="76"/>
      <c r="I2495" s="84"/>
      <c r="J2495" s="85"/>
      <c r="K2495" s="75"/>
      <c r="L2495" s="75"/>
      <c r="M2495" s="75"/>
      <c r="N2495" s="75"/>
      <c r="O2495" s="75"/>
      <c r="P2495" s="75"/>
      <c r="Q2495" s="75"/>
      <c r="R2495" s="75"/>
      <c r="S2495" s="75"/>
      <c r="T2495" s="75"/>
      <c r="U2495" s="75"/>
    </row>
    <row r="2496" spans="1:21">
      <c r="A2496" s="75"/>
      <c r="B2496" s="81" t="str">
        <f t="shared" si="18"/>
        <v>월</v>
      </c>
      <c r="C2496" s="81" t="str">
        <f t="shared" si="19"/>
        <v>00년 1월 1주차</v>
      </c>
      <c r="D2496" s="82"/>
      <c r="E2496" s="76" t="s">
        <v>58</v>
      </c>
      <c r="F2496" s="83" t="s">
        <v>2</v>
      </c>
      <c r="G2496" s="75"/>
      <c r="H2496" s="76"/>
      <c r="I2496" s="84"/>
      <c r="J2496" s="85"/>
      <c r="K2496" s="75"/>
      <c r="L2496" s="75"/>
      <c r="M2496" s="75"/>
      <c r="N2496" s="75"/>
      <c r="O2496" s="75"/>
      <c r="P2496" s="75"/>
      <c r="Q2496" s="75"/>
      <c r="R2496" s="75"/>
      <c r="S2496" s="75"/>
      <c r="T2496" s="75"/>
      <c r="U2496" s="75"/>
    </row>
    <row r="2497" spans="1:21">
      <c r="A2497" s="75"/>
      <c r="B2497" s="81" t="str">
        <f t="shared" si="18"/>
        <v>월</v>
      </c>
      <c r="C2497" s="81" t="str">
        <f t="shared" si="19"/>
        <v>00년 1월 1주차</v>
      </c>
      <c r="D2497" s="82"/>
      <c r="E2497" s="76" t="s">
        <v>58</v>
      </c>
      <c r="F2497" s="83" t="s">
        <v>2</v>
      </c>
      <c r="G2497" s="75"/>
      <c r="H2497" s="76"/>
      <c r="I2497" s="84"/>
      <c r="J2497" s="85"/>
      <c r="K2497" s="75"/>
      <c r="L2497" s="75"/>
      <c r="M2497" s="75"/>
      <c r="N2497" s="75"/>
      <c r="O2497" s="75"/>
      <c r="P2497" s="75"/>
      <c r="Q2497" s="75"/>
      <c r="R2497" s="75"/>
      <c r="S2497" s="75"/>
      <c r="T2497" s="75"/>
      <c r="U2497" s="75"/>
    </row>
    <row r="2498" spans="1:21">
      <c r="A2498" s="75"/>
      <c r="B2498" s="81" t="str">
        <f t="shared" si="18"/>
        <v>월</v>
      </c>
      <c r="C2498" s="81" t="str">
        <f t="shared" si="19"/>
        <v>00년 1월 1주차</v>
      </c>
      <c r="D2498" s="82"/>
      <c r="E2498" s="76" t="s">
        <v>58</v>
      </c>
      <c r="F2498" s="83" t="s">
        <v>2</v>
      </c>
      <c r="G2498" s="75"/>
      <c r="H2498" s="76"/>
      <c r="I2498" s="84"/>
      <c r="J2498" s="85"/>
      <c r="K2498" s="75"/>
      <c r="L2498" s="75"/>
      <c r="M2498" s="75"/>
      <c r="N2498" s="75"/>
      <c r="O2498" s="75"/>
      <c r="P2498" s="75"/>
      <c r="Q2498" s="75"/>
      <c r="R2498" s="75"/>
      <c r="S2498" s="75"/>
      <c r="T2498" s="75"/>
      <c r="U2498" s="75"/>
    </row>
    <row r="2499" spans="1:21">
      <c r="A2499" s="75"/>
      <c r="B2499" s="81" t="str">
        <f t="shared" si="18"/>
        <v>월</v>
      </c>
      <c r="C2499" s="81" t="str">
        <f t="shared" si="19"/>
        <v>00년 1월 1주차</v>
      </c>
      <c r="D2499" s="82"/>
      <c r="E2499" s="76" t="s">
        <v>58</v>
      </c>
      <c r="F2499" s="83" t="s">
        <v>2</v>
      </c>
      <c r="G2499" s="75"/>
      <c r="H2499" s="76"/>
      <c r="I2499" s="84"/>
      <c r="J2499" s="85"/>
      <c r="K2499" s="75"/>
      <c r="L2499" s="75"/>
      <c r="M2499" s="75"/>
      <c r="N2499" s="75"/>
      <c r="O2499" s="75"/>
      <c r="P2499" s="75"/>
      <c r="Q2499" s="75"/>
      <c r="R2499" s="75"/>
      <c r="S2499" s="75"/>
      <c r="T2499" s="75"/>
      <c r="U2499" s="75"/>
    </row>
    <row r="2500" spans="1:21">
      <c r="A2500" s="75"/>
      <c r="B2500" s="81" t="str">
        <f t="shared" si="18"/>
        <v>월</v>
      </c>
      <c r="C2500" s="81" t="str">
        <f t="shared" si="19"/>
        <v>00년 1월 1주차</v>
      </c>
      <c r="D2500" s="82"/>
      <c r="E2500" s="76" t="s">
        <v>58</v>
      </c>
      <c r="F2500" s="83" t="s">
        <v>2</v>
      </c>
      <c r="G2500" s="75"/>
      <c r="H2500" s="76"/>
      <c r="I2500" s="84"/>
      <c r="J2500" s="85"/>
      <c r="K2500" s="75"/>
      <c r="L2500" s="75"/>
      <c r="M2500" s="75"/>
      <c r="N2500" s="75"/>
      <c r="O2500" s="75"/>
      <c r="P2500" s="75"/>
      <c r="Q2500" s="75"/>
      <c r="R2500" s="75"/>
      <c r="S2500" s="75"/>
      <c r="T2500" s="75"/>
      <c r="U2500" s="75"/>
    </row>
    <row r="2501" spans="1:21">
      <c r="A2501" s="75"/>
      <c r="B2501" s="81" t="str">
        <f t="shared" si="18"/>
        <v>월</v>
      </c>
      <c r="C2501" s="81" t="str">
        <f t="shared" si="19"/>
        <v>00년 1월 1주차</v>
      </c>
      <c r="D2501" s="82"/>
      <c r="E2501" s="76" t="s">
        <v>58</v>
      </c>
      <c r="F2501" s="83" t="s">
        <v>2</v>
      </c>
      <c r="G2501" s="75"/>
      <c r="H2501" s="76"/>
      <c r="I2501" s="84"/>
      <c r="J2501" s="85"/>
      <c r="K2501" s="75"/>
      <c r="L2501" s="75"/>
      <c r="M2501" s="75"/>
      <c r="N2501" s="75"/>
      <c r="O2501" s="75"/>
      <c r="P2501" s="75"/>
      <c r="Q2501" s="75"/>
      <c r="R2501" s="75"/>
      <c r="S2501" s="75"/>
      <c r="T2501" s="75"/>
      <c r="U2501" s="75"/>
    </row>
    <row r="2502" spans="1:21">
      <c r="A2502" s="75"/>
      <c r="B2502" s="81" t="str">
        <f t="shared" si="18"/>
        <v>월</v>
      </c>
      <c r="C2502" s="81" t="str">
        <f t="shared" si="19"/>
        <v>00년 1월 1주차</v>
      </c>
      <c r="D2502" s="82"/>
      <c r="E2502" s="76" t="s">
        <v>58</v>
      </c>
      <c r="F2502" s="83" t="s">
        <v>2</v>
      </c>
      <c r="G2502" s="75"/>
      <c r="H2502" s="76"/>
      <c r="I2502" s="84"/>
      <c r="J2502" s="85"/>
      <c r="K2502" s="75"/>
      <c r="L2502" s="75"/>
      <c r="M2502" s="75"/>
      <c r="N2502" s="75"/>
      <c r="O2502" s="75"/>
      <c r="P2502" s="75"/>
      <c r="Q2502" s="75"/>
      <c r="R2502" s="75"/>
      <c r="S2502" s="75"/>
      <c r="T2502" s="75"/>
      <c r="U2502" s="75"/>
    </row>
    <row r="2503" spans="1:21">
      <c r="A2503" s="75"/>
      <c r="B2503" s="81" t="str">
        <f t="shared" si="18"/>
        <v>월</v>
      </c>
      <c r="C2503" s="81" t="str">
        <f t="shared" si="19"/>
        <v>00년 1월 1주차</v>
      </c>
      <c r="D2503" s="82"/>
      <c r="E2503" s="76" t="s">
        <v>58</v>
      </c>
      <c r="F2503" s="83" t="s">
        <v>2</v>
      </c>
      <c r="G2503" s="75"/>
      <c r="H2503" s="76"/>
      <c r="I2503" s="84"/>
      <c r="J2503" s="85"/>
      <c r="K2503" s="75"/>
      <c r="L2503" s="75"/>
      <c r="M2503" s="75"/>
      <c r="N2503" s="75"/>
      <c r="O2503" s="75"/>
      <c r="P2503" s="75"/>
      <c r="Q2503" s="75"/>
      <c r="R2503" s="75"/>
      <c r="S2503" s="75"/>
      <c r="T2503" s="75"/>
      <c r="U2503" s="75"/>
    </row>
    <row r="2504" spans="1:21">
      <c r="A2504" s="75"/>
      <c r="B2504" s="81" t="str">
        <f t="shared" si="18"/>
        <v>월</v>
      </c>
      <c r="C2504" s="81" t="str">
        <f t="shared" si="19"/>
        <v>00년 1월 1주차</v>
      </c>
      <c r="D2504" s="82"/>
      <c r="E2504" s="76" t="s">
        <v>58</v>
      </c>
      <c r="F2504" s="83" t="s">
        <v>2</v>
      </c>
      <c r="G2504" s="75"/>
      <c r="H2504" s="76"/>
      <c r="I2504" s="84"/>
      <c r="J2504" s="85"/>
      <c r="K2504" s="75"/>
      <c r="L2504" s="75"/>
      <c r="M2504" s="75"/>
      <c r="N2504" s="75"/>
      <c r="O2504" s="75"/>
      <c r="P2504" s="75"/>
      <c r="Q2504" s="75"/>
      <c r="R2504" s="75"/>
      <c r="S2504" s="75"/>
      <c r="T2504" s="75"/>
      <c r="U2504" s="75"/>
    </row>
    <row r="2505" spans="1:21">
      <c r="A2505" s="75"/>
      <c r="B2505" s="81" t="str">
        <f t="shared" si="18"/>
        <v>월</v>
      </c>
      <c r="C2505" s="81" t="str">
        <f t="shared" si="19"/>
        <v>00년 1월 1주차</v>
      </c>
      <c r="D2505" s="82"/>
      <c r="E2505" s="76" t="s">
        <v>58</v>
      </c>
      <c r="F2505" s="83" t="s">
        <v>2</v>
      </c>
      <c r="G2505" s="75"/>
      <c r="H2505" s="76"/>
      <c r="I2505" s="84"/>
      <c r="J2505" s="85"/>
      <c r="K2505" s="75"/>
      <c r="L2505" s="75"/>
      <c r="M2505" s="75"/>
      <c r="N2505" s="75"/>
      <c r="O2505" s="75"/>
      <c r="P2505" s="75"/>
      <c r="Q2505" s="75"/>
      <c r="R2505" s="75"/>
      <c r="S2505" s="75"/>
      <c r="T2505" s="75"/>
      <c r="U2505" s="75"/>
    </row>
    <row r="2506" spans="1:21">
      <c r="A2506" s="75"/>
      <c r="B2506" s="81" t="str">
        <f t="shared" si="18"/>
        <v>월</v>
      </c>
      <c r="C2506" s="81" t="str">
        <f t="shared" si="19"/>
        <v>00년 1월 1주차</v>
      </c>
      <c r="D2506" s="82"/>
      <c r="E2506" s="76" t="s">
        <v>58</v>
      </c>
      <c r="F2506" s="83" t="s">
        <v>2</v>
      </c>
      <c r="G2506" s="75"/>
      <c r="H2506" s="76"/>
      <c r="I2506" s="84"/>
      <c r="J2506" s="85"/>
      <c r="K2506" s="75"/>
      <c r="L2506" s="75"/>
      <c r="M2506" s="75"/>
      <c r="N2506" s="75"/>
      <c r="O2506" s="75"/>
      <c r="P2506" s="75"/>
      <c r="Q2506" s="75"/>
      <c r="R2506" s="75"/>
      <c r="S2506" s="75"/>
      <c r="T2506" s="75"/>
      <c r="U2506" s="75"/>
    </row>
    <row r="2507" spans="1:21">
      <c r="A2507" s="75"/>
      <c r="B2507" s="81" t="str">
        <f t="shared" si="18"/>
        <v>월</v>
      </c>
      <c r="C2507" s="81" t="str">
        <f t="shared" si="19"/>
        <v>00년 1월 1주차</v>
      </c>
      <c r="D2507" s="82"/>
      <c r="E2507" s="76" t="s">
        <v>58</v>
      </c>
      <c r="F2507" s="83" t="s">
        <v>2</v>
      </c>
      <c r="G2507" s="75"/>
      <c r="H2507" s="76"/>
      <c r="I2507" s="84"/>
      <c r="J2507" s="85"/>
      <c r="K2507" s="75"/>
      <c r="L2507" s="75"/>
      <c r="M2507" s="75"/>
      <c r="N2507" s="75"/>
      <c r="O2507" s="75"/>
      <c r="P2507" s="75"/>
      <c r="Q2507" s="75"/>
      <c r="R2507" s="75"/>
      <c r="S2507" s="75"/>
      <c r="T2507" s="75"/>
      <c r="U2507" s="75"/>
    </row>
    <row r="2508" spans="1:21">
      <c r="A2508" s="75"/>
      <c r="B2508" s="81" t="str">
        <f t="shared" si="18"/>
        <v>월</v>
      </c>
      <c r="C2508" s="81" t="str">
        <f t="shared" si="19"/>
        <v>00년 1월 1주차</v>
      </c>
      <c r="D2508" s="82"/>
      <c r="E2508" s="76" t="s">
        <v>58</v>
      </c>
      <c r="F2508" s="83" t="s">
        <v>2</v>
      </c>
      <c r="G2508" s="75"/>
      <c r="H2508" s="76"/>
      <c r="I2508" s="84"/>
      <c r="J2508" s="85"/>
      <c r="K2508" s="75"/>
      <c r="L2508" s="75"/>
      <c r="M2508" s="75"/>
      <c r="N2508" s="75"/>
      <c r="O2508" s="75"/>
      <c r="P2508" s="75"/>
      <c r="Q2508" s="75"/>
      <c r="R2508" s="75"/>
      <c r="S2508" s="75"/>
      <c r="T2508" s="75"/>
      <c r="U2508" s="75"/>
    </row>
    <row r="2509" spans="1:21">
      <c r="A2509" s="75"/>
      <c r="B2509" s="81" t="str">
        <f t="shared" si="18"/>
        <v>월</v>
      </c>
      <c r="C2509" s="81" t="str">
        <f t="shared" si="19"/>
        <v>00년 1월 1주차</v>
      </c>
      <c r="D2509" s="82"/>
      <c r="E2509" s="76" t="s">
        <v>58</v>
      </c>
      <c r="F2509" s="83" t="s">
        <v>2</v>
      </c>
      <c r="G2509" s="75"/>
      <c r="H2509" s="76"/>
      <c r="I2509" s="84"/>
      <c r="J2509" s="85"/>
      <c r="K2509" s="75"/>
      <c r="L2509" s="75"/>
      <c r="M2509" s="75"/>
      <c r="N2509" s="75"/>
      <c r="O2509" s="75"/>
      <c r="P2509" s="75"/>
      <c r="Q2509" s="75"/>
      <c r="R2509" s="75"/>
      <c r="S2509" s="75"/>
      <c r="T2509" s="75"/>
      <c r="U2509" s="75"/>
    </row>
    <row r="2510" spans="1:21">
      <c r="A2510" s="75"/>
      <c r="B2510" s="81" t="str">
        <f t="shared" si="18"/>
        <v>월</v>
      </c>
      <c r="C2510" s="81" t="str">
        <f t="shared" si="19"/>
        <v>00년 1월 1주차</v>
      </c>
      <c r="D2510" s="82"/>
      <c r="E2510" s="76" t="s">
        <v>58</v>
      </c>
      <c r="F2510" s="83" t="s">
        <v>2</v>
      </c>
      <c r="G2510" s="75"/>
      <c r="H2510" s="76"/>
      <c r="I2510" s="84"/>
      <c r="J2510" s="85"/>
      <c r="K2510" s="75"/>
      <c r="L2510" s="75"/>
      <c r="M2510" s="75"/>
      <c r="N2510" s="75"/>
      <c r="O2510" s="75"/>
      <c r="P2510" s="75"/>
      <c r="Q2510" s="75"/>
      <c r="R2510" s="75"/>
      <c r="S2510" s="75"/>
      <c r="T2510" s="75"/>
      <c r="U2510" s="75"/>
    </row>
    <row r="2511" spans="1:21">
      <c r="A2511" s="75"/>
      <c r="B2511" s="81" t="str">
        <f t="shared" si="18"/>
        <v>월</v>
      </c>
      <c r="C2511" s="81" t="str">
        <f t="shared" si="19"/>
        <v>00년 1월 1주차</v>
      </c>
      <c r="D2511" s="82"/>
      <c r="E2511" s="76" t="s">
        <v>58</v>
      </c>
      <c r="F2511" s="83" t="s">
        <v>2</v>
      </c>
      <c r="G2511" s="75"/>
      <c r="H2511" s="76"/>
      <c r="I2511" s="84"/>
      <c r="J2511" s="85"/>
      <c r="K2511" s="75"/>
      <c r="L2511" s="75"/>
      <c r="M2511" s="75"/>
      <c r="N2511" s="75"/>
      <c r="O2511" s="75"/>
      <c r="P2511" s="75"/>
      <c r="Q2511" s="75"/>
      <c r="R2511" s="75"/>
      <c r="S2511" s="75"/>
      <c r="T2511" s="75"/>
      <c r="U2511" s="75"/>
    </row>
    <row r="2512" spans="1:21">
      <c r="A2512" s="75"/>
      <c r="B2512" s="81" t="str">
        <f t="shared" si="18"/>
        <v>월</v>
      </c>
      <c r="C2512" s="81" t="str">
        <f t="shared" si="19"/>
        <v>00년 1월 1주차</v>
      </c>
      <c r="D2512" s="82"/>
      <c r="E2512" s="76" t="s">
        <v>58</v>
      </c>
      <c r="F2512" s="83" t="s">
        <v>2</v>
      </c>
      <c r="G2512" s="75"/>
      <c r="H2512" s="76"/>
      <c r="I2512" s="84"/>
      <c r="J2512" s="85"/>
      <c r="K2512" s="75"/>
      <c r="L2512" s="75"/>
      <c r="M2512" s="75"/>
      <c r="N2512" s="75"/>
      <c r="O2512" s="75"/>
      <c r="P2512" s="75"/>
      <c r="Q2512" s="75"/>
      <c r="R2512" s="75"/>
      <c r="S2512" s="75"/>
      <c r="T2512" s="75"/>
      <c r="U2512" s="75"/>
    </row>
    <row r="2513" spans="1:21">
      <c r="A2513" s="75"/>
      <c r="B2513" s="81" t="str">
        <f t="shared" si="18"/>
        <v>월</v>
      </c>
      <c r="C2513" s="81" t="str">
        <f t="shared" si="19"/>
        <v>00년 1월 1주차</v>
      </c>
      <c r="D2513" s="82"/>
      <c r="E2513" s="76" t="s">
        <v>58</v>
      </c>
      <c r="F2513" s="83" t="s">
        <v>2</v>
      </c>
      <c r="G2513" s="75"/>
      <c r="H2513" s="76"/>
      <c r="I2513" s="84"/>
      <c r="J2513" s="85"/>
      <c r="K2513" s="75"/>
      <c r="L2513" s="75"/>
      <c r="M2513" s="75"/>
      <c r="N2513" s="75"/>
      <c r="O2513" s="75"/>
      <c r="P2513" s="75"/>
      <c r="Q2513" s="75"/>
      <c r="R2513" s="75"/>
      <c r="S2513" s="75"/>
      <c r="T2513" s="75"/>
      <c r="U2513" s="75"/>
    </row>
    <row r="2514" spans="1:21">
      <c r="A2514" s="75"/>
      <c r="B2514" s="81" t="str">
        <f t="shared" si="18"/>
        <v>월</v>
      </c>
      <c r="C2514" s="81" t="str">
        <f t="shared" si="19"/>
        <v>00년 1월 1주차</v>
      </c>
      <c r="D2514" s="82"/>
      <c r="E2514" s="76" t="s">
        <v>58</v>
      </c>
      <c r="F2514" s="83" t="s">
        <v>2</v>
      </c>
      <c r="G2514" s="75"/>
      <c r="H2514" s="76"/>
      <c r="I2514" s="84"/>
      <c r="J2514" s="85"/>
      <c r="K2514" s="75"/>
      <c r="L2514" s="75"/>
      <c r="M2514" s="75"/>
      <c r="N2514" s="75"/>
      <c r="O2514" s="75"/>
      <c r="P2514" s="75"/>
      <c r="Q2514" s="75"/>
      <c r="R2514" s="75"/>
      <c r="S2514" s="75"/>
      <c r="T2514" s="75"/>
      <c r="U2514" s="75"/>
    </row>
    <row r="2515" spans="1:21">
      <c r="A2515" s="75"/>
      <c r="B2515" s="81" t="str">
        <f t="shared" si="18"/>
        <v>월</v>
      </c>
      <c r="C2515" s="81" t="str">
        <f t="shared" si="19"/>
        <v>00년 1월 1주차</v>
      </c>
      <c r="D2515" s="82"/>
      <c r="E2515" s="76" t="s">
        <v>58</v>
      </c>
      <c r="F2515" s="83" t="s">
        <v>2</v>
      </c>
      <c r="G2515" s="75"/>
      <c r="H2515" s="76"/>
      <c r="I2515" s="84"/>
      <c r="J2515" s="85"/>
      <c r="K2515" s="75"/>
      <c r="L2515" s="75"/>
      <c r="M2515" s="75"/>
      <c r="N2515" s="75"/>
      <c r="O2515" s="75"/>
      <c r="P2515" s="75"/>
      <c r="Q2515" s="75"/>
      <c r="R2515" s="75"/>
      <c r="S2515" s="75"/>
      <c r="T2515" s="75"/>
      <c r="U2515" s="75"/>
    </row>
    <row r="2516" spans="1:21">
      <c r="A2516" s="75"/>
      <c r="B2516" s="81" t="str">
        <f t="shared" si="18"/>
        <v>월</v>
      </c>
      <c r="C2516" s="81" t="str">
        <f t="shared" si="19"/>
        <v>00년 1월 1주차</v>
      </c>
      <c r="D2516" s="82"/>
      <c r="E2516" s="76" t="s">
        <v>58</v>
      </c>
      <c r="F2516" s="83" t="s">
        <v>2</v>
      </c>
      <c r="G2516" s="75"/>
      <c r="H2516" s="76"/>
      <c r="I2516" s="84"/>
      <c r="J2516" s="85"/>
      <c r="K2516" s="75"/>
      <c r="L2516" s="75"/>
      <c r="M2516" s="75"/>
      <c r="N2516" s="75"/>
      <c r="O2516" s="75"/>
      <c r="P2516" s="75"/>
      <c r="Q2516" s="75"/>
      <c r="R2516" s="75"/>
      <c r="S2516" s="75"/>
      <c r="T2516" s="75"/>
      <c r="U2516" s="75"/>
    </row>
    <row r="2517" spans="1:21">
      <c r="A2517" s="75"/>
      <c r="B2517" s="81" t="str">
        <f t="shared" si="18"/>
        <v>월</v>
      </c>
      <c r="C2517" s="81" t="str">
        <f t="shared" si="19"/>
        <v>00년 1월 1주차</v>
      </c>
      <c r="D2517" s="82"/>
      <c r="E2517" s="76" t="s">
        <v>58</v>
      </c>
      <c r="F2517" s="83" t="s">
        <v>2</v>
      </c>
      <c r="G2517" s="75"/>
      <c r="H2517" s="76"/>
      <c r="I2517" s="84"/>
      <c r="J2517" s="85"/>
      <c r="K2517" s="75"/>
      <c r="L2517" s="75"/>
      <c r="M2517" s="75"/>
      <c r="N2517" s="75"/>
      <c r="O2517" s="75"/>
      <c r="P2517" s="75"/>
      <c r="Q2517" s="75"/>
      <c r="R2517" s="75"/>
      <c r="S2517" s="75"/>
      <c r="T2517" s="75"/>
      <c r="U2517" s="75"/>
    </row>
    <row r="2518" spans="1:21">
      <c r="A2518" s="75"/>
      <c r="B2518" s="81" t="str">
        <f t="shared" si="18"/>
        <v>월</v>
      </c>
      <c r="C2518" s="81" t="str">
        <f t="shared" si="19"/>
        <v>00년 1월 1주차</v>
      </c>
      <c r="D2518" s="82"/>
      <c r="E2518" s="76" t="s">
        <v>58</v>
      </c>
      <c r="F2518" s="83" t="s">
        <v>2</v>
      </c>
      <c r="G2518" s="75"/>
      <c r="H2518" s="76"/>
      <c r="I2518" s="84"/>
      <c r="J2518" s="85"/>
      <c r="K2518" s="75"/>
      <c r="L2518" s="75"/>
      <c r="M2518" s="75"/>
      <c r="N2518" s="75"/>
      <c r="O2518" s="75"/>
      <c r="P2518" s="75"/>
      <c r="Q2518" s="75"/>
      <c r="R2518" s="75"/>
      <c r="S2518" s="75"/>
      <c r="T2518" s="75"/>
      <c r="U2518" s="75"/>
    </row>
    <row r="2519" spans="1:21">
      <c r="A2519" s="75"/>
      <c r="B2519" s="81" t="str">
        <f t="shared" si="18"/>
        <v>월</v>
      </c>
      <c r="C2519" s="81" t="str">
        <f t="shared" si="19"/>
        <v>00년 1월 1주차</v>
      </c>
      <c r="D2519" s="82"/>
      <c r="E2519" s="76" t="s">
        <v>58</v>
      </c>
      <c r="F2519" s="83" t="s">
        <v>2</v>
      </c>
      <c r="G2519" s="75"/>
      <c r="H2519" s="76"/>
      <c r="I2519" s="84"/>
      <c r="J2519" s="85"/>
      <c r="K2519" s="75"/>
      <c r="L2519" s="75"/>
      <c r="M2519" s="75"/>
      <c r="N2519" s="75"/>
      <c r="O2519" s="75"/>
      <c r="P2519" s="75"/>
      <c r="Q2519" s="75"/>
      <c r="R2519" s="75"/>
      <c r="S2519" s="75"/>
      <c r="T2519" s="75"/>
      <c r="U2519" s="75"/>
    </row>
    <row r="2520" spans="1:21">
      <c r="A2520" s="75"/>
      <c r="B2520" s="81" t="str">
        <f t="shared" si="18"/>
        <v>월</v>
      </c>
      <c r="C2520" s="81" t="str">
        <f t="shared" si="19"/>
        <v>00년 1월 1주차</v>
      </c>
      <c r="D2520" s="82"/>
      <c r="E2520" s="76" t="s">
        <v>58</v>
      </c>
      <c r="F2520" s="83" t="s">
        <v>2</v>
      </c>
      <c r="G2520" s="75"/>
      <c r="H2520" s="76"/>
      <c r="I2520" s="84"/>
      <c r="J2520" s="85"/>
      <c r="K2520" s="75"/>
      <c r="L2520" s="75"/>
      <c r="M2520" s="75"/>
      <c r="N2520" s="75"/>
      <c r="O2520" s="75"/>
      <c r="P2520" s="75"/>
      <c r="Q2520" s="75"/>
      <c r="R2520" s="75"/>
      <c r="S2520" s="75"/>
      <c r="T2520" s="75"/>
      <c r="U2520" s="75"/>
    </row>
    <row r="2521" spans="1:21">
      <c r="A2521" s="75"/>
      <c r="B2521" s="81" t="str">
        <f t="shared" si="18"/>
        <v>월</v>
      </c>
      <c r="C2521" s="81" t="str">
        <f t="shared" si="19"/>
        <v>00년 1월 1주차</v>
      </c>
      <c r="D2521" s="82"/>
      <c r="E2521" s="76" t="s">
        <v>58</v>
      </c>
      <c r="F2521" s="83" t="s">
        <v>2</v>
      </c>
      <c r="G2521" s="75"/>
      <c r="H2521" s="76"/>
      <c r="I2521" s="84"/>
      <c r="J2521" s="85"/>
      <c r="K2521" s="75"/>
      <c r="L2521" s="75"/>
      <c r="M2521" s="75"/>
      <c r="N2521" s="75"/>
      <c r="O2521" s="75"/>
      <c r="P2521" s="75"/>
      <c r="Q2521" s="75"/>
      <c r="R2521" s="75"/>
      <c r="S2521" s="75"/>
      <c r="T2521" s="75"/>
      <c r="U2521" s="75"/>
    </row>
    <row r="2522" spans="1:21">
      <c r="A2522" s="75"/>
      <c r="B2522" s="81" t="str">
        <f t="shared" si="18"/>
        <v>월</v>
      </c>
      <c r="C2522" s="81" t="str">
        <f t="shared" si="19"/>
        <v>00년 1월 1주차</v>
      </c>
      <c r="D2522" s="82"/>
      <c r="E2522" s="76" t="s">
        <v>58</v>
      </c>
      <c r="F2522" s="83" t="s">
        <v>2</v>
      </c>
      <c r="G2522" s="75"/>
      <c r="H2522" s="76"/>
      <c r="I2522" s="84"/>
      <c r="J2522" s="85"/>
      <c r="K2522" s="75"/>
      <c r="L2522" s="75"/>
      <c r="M2522" s="75"/>
      <c r="N2522" s="75"/>
      <c r="O2522" s="75"/>
      <c r="P2522" s="75"/>
      <c r="Q2522" s="75"/>
      <c r="R2522" s="75"/>
      <c r="S2522" s="75"/>
      <c r="T2522" s="75"/>
      <c r="U2522" s="75"/>
    </row>
    <row r="2523" spans="1:21">
      <c r="A2523" s="75"/>
      <c r="B2523" s="81" t="str">
        <f t="shared" si="18"/>
        <v>월</v>
      </c>
      <c r="C2523" s="81" t="str">
        <f t="shared" si="19"/>
        <v>00년 1월 1주차</v>
      </c>
      <c r="D2523" s="82"/>
      <c r="E2523" s="76" t="s">
        <v>58</v>
      </c>
      <c r="F2523" s="83" t="s">
        <v>2</v>
      </c>
      <c r="G2523" s="75"/>
      <c r="H2523" s="76"/>
      <c r="I2523" s="84"/>
      <c r="J2523" s="85"/>
      <c r="K2523" s="75"/>
      <c r="L2523" s="75"/>
      <c r="M2523" s="75"/>
      <c r="N2523" s="75"/>
      <c r="O2523" s="75"/>
      <c r="P2523" s="75"/>
      <c r="Q2523" s="75"/>
      <c r="R2523" s="75"/>
      <c r="S2523" s="75"/>
      <c r="T2523" s="75"/>
      <c r="U2523" s="75"/>
    </row>
    <row r="2524" spans="1:21">
      <c r="A2524" s="75"/>
      <c r="B2524" s="81" t="str">
        <f t="shared" si="18"/>
        <v>월</v>
      </c>
      <c r="C2524" s="81" t="str">
        <f t="shared" si="19"/>
        <v>00년 1월 1주차</v>
      </c>
      <c r="D2524" s="82"/>
      <c r="E2524" s="76" t="s">
        <v>58</v>
      </c>
      <c r="F2524" s="83" t="s">
        <v>2</v>
      </c>
      <c r="G2524" s="75"/>
      <c r="H2524" s="76"/>
      <c r="I2524" s="84"/>
      <c r="J2524" s="85"/>
      <c r="K2524" s="75"/>
      <c r="L2524" s="75"/>
      <c r="M2524" s="75"/>
      <c r="N2524" s="75"/>
      <c r="O2524" s="75"/>
      <c r="P2524" s="75"/>
      <c r="Q2524" s="75"/>
      <c r="R2524" s="75"/>
      <c r="S2524" s="75"/>
      <c r="T2524" s="75"/>
      <c r="U2524" s="75"/>
    </row>
    <row r="2525" spans="1:21">
      <c r="A2525" s="75"/>
      <c r="B2525" s="81" t="str">
        <f t="shared" si="18"/>
        <v>월</v>
      </c>
      <c r="C2525" s="81" t="str">
        <f t="shared" si="19"/>
        <v>00년 1월 1주차</v>
      </c>
      <c r="D2525" s="82"/>
      <c r="E2525" s="76" t="s">
        <v>58</v>
      </c>
      <c r="F2525" s="83" t="s">
        <v>2</v>
      </c>
      <c r="G2525" s="75"/>
      <c r="H2525" s="76"/>
      <c r="I2525" s="84"/>
      <c r="J2525" s="85"/>
      <c r="K2525" s="75"/>
      <c r="L2525" s="75"/>
      <c r="M2525" s="75"/>
      <c r="N2525" s="75"/>
      <c r="O2525" s="75"/>
      <c r="P2525" s="75"/>
      <c r="Q2525" s="75"/>
      <c r="R2525" s="75"/>
      <c r="S2525" s="75"/>
      <c r="T2525" s="75"/>
      <c r="U2525" s="75"/>
    </row>
    <row r="2526" spans="1:21">
      <c r="A2526" s="75"/>
      <c r="B2526" s="81" t="str">
        <f t="shared" si="18"/>
        <v>월</v>
      </c>
      <c r="C2526" s="81" t="str">
        <f t="shared" si="19"/>
        <v>00년 1월 1주차</v>
      </c>
      <c r="D2526" s="82"/>
      <c r="E2526" s="76" t="s">
        <v>58</v>
      </c>
      <c r="F2526" s="83" t="s">
        <v>2</v>
      </c>
      <c r="G2526" s="75"/>
      <c r="H2526" s="76"/>
      <c r="I2526" s="84"/>
      <c r="J2526" s="85"/>
      <c r="K2526" s="75"/>
      <c r="L2526" s="75"/>
      <c r="M2526" s="75"/>
      <c r="N2526" s="75"/>
      <c r="O2526" s="75"/>
      <c r="P2526" s="75"/>
      <c r="Q2526" s="75"/>
      <c r="R2526" s="75"/>
      <c r="S2526" s="75"/>
      <c r="T2526" s="75"/>
      <c r="U2526" s="75"/>
    </row>
    <row r="2527" spans="1:21">
      <c r="A2527" s="75"/>
      <c r="B2527" s="81" t="str">
        <f t="shared" si="18"/>
        <v>월</v>
      </c>
      <c r="C2527" s="81" t="str">
        <f t="shared" si="19"/>
        <v>00년 1월 1주차</v>
      </c>
      <c r="D2527" s="82"/>
      <c r="E2527" s="76" t="s">
        <v>58</v>
      </c>
      <c r="F2527" s="83" t="s">
        <v>2</v>
      </c>
      <c r="G2527" s="75"/>
      <c r="H2527" s="76"/>
      <c r="I2527" s="84"/>
      <c r="J2527" s="85"/>
      <c r="K2527" s="75"/>
      <c r="L2527" s="75"/>
      <c r="M2527" s="75"/>
      <c r="N2527" s="75"/>
      <c r="O2527" s="75"/>
      <c r="P2527" s="75"/>
      <c r="Q2527" s="75"/>
      <c r="R2527" s="75"/>
      <c r="S2527" s="75"/>
      <c r="T2527" s="75"/>
      <c r="U2527" s="75"/>
    </row>
    <row r="2528" spans="1:21">
      <c r="A2528" s="75"/>
      <c r="B2528" s="81" t="str">
        <f t="shared" si="18"/>
        <v>월</v>
      </c>
      <c r="C2528" s="81" t="str">
        <f t="shared" si="19"/>
        <v>00년 1월 1주차</v>
      </c>
      <c r="D2528" s="82"/>
      <c r="E2528" s="76" t="s">
        <v>58</v>
      </c>
      <c r="F2528" s="83" t="s">
        <v>2</v>
      </c>
      <c r="G2528" s="75"/>
      <c r="H2528" s="76"/>
      <c r="I2528" s="84"/>
      <c r="J2528" s="85"/>
      <c r="K2528" s="75"/>
      <c r="L2528" s="75"/>
      <c r="M2528" s="75"/>
      <c r="N2528" s="75"/>
      <c r="O2528" s="75"/>
      <c r="P2528" s="75"/>
      <c r="Q2528" s="75"/>
      <c r="R2528" s="75"/>
      <c r="S2528" s="75"/>
      <c r="T2528" s="75"/>
      <c r="U2528" s="75"/>
    </row>
    <row r="2529" spans="1:21">
      <c r="A2529" s="75"/>
      <c r="B2529" s="81" t="str">
        <f t="shared" si="18"/>
        <v>월</v>
      </c>
      <c r="C2529" s="81" t="str">
        <f t="shared" si="19"/>
        <v>00년 1월 1주차</v>
      </c>
      <c r="D2529" s="82"/>
      <c r="E2529" s="76" t="s">
        <v>58</v>
      </c>
      <c r="F2529" s="83" t="s">
        <v>2</v>
      </c>
      <c r="G2529" s="75"/>
      <c r="H2529" s="76"/>
      <c r="I2529" s="84"/>
      <c r="J2529" s="85"/>
      <c r="K2529" s="75"/>
      <c r="L2529" s="75"/>
      <c r="M2529" s="75"/>
      <c r="N2529" s="75"/>
      <c r="O2529" s="75"/>
      <c r="P2529" s="75"/>
      <c r="Q2529" s="75"/>
      <c r="R2529" s="75"/>
      <c r="S2529" s="75"/>
      <c r="T2529" s="75"/>
      <c r="U2529" s="75"/>
    </row>
    <row r="2530" spans="1:21">
      <c r="A2530" s="75"/>
      <c r="B2530" s="81" t="str">
        <f t="shared" si="18"/>
        <v>월</v>
      </c>
      <c r="C2530" s="81" t="str">
        <f t="shared" si="19"/>
        <v>00년 1월 1주차</v>
      </c>
      <c r="D2530" s="82"/>
      <c r="E2530" s="76" t="s">
        <v>58</v>
      </c>
      <c r="F2530" s="83" t="s">
        <v>2</v>
      </c>
      <c r="G2530" s="75"/>
      <c r="H2530" s="76"/>
      <c r="I2530" s="84"/>
      <c r="J2530" s="85"/>
      <c r="K2530" s="75"/>
      <c r="L2530" s="75"/>
      <c r="M2530" s="75"/>
      <c r="N2530" s="75"/>
      <c r="O2530" s="75"/>
      <c r="P2530" s="75"/>
      <c r="Q2530" s="75"/>
      <c r="R2530" s="75"/>
      <c r="S2530" s="75"/>
      <c r="T2530" s="75"/>
      <c r="U2530" s="75"/>
    </row>
    <row r="2531" spans="1:21">
      <c r="A2531" s="75"/>
      <c r="B2531" s="81" t="str">
        <f t="shared" si="18"/>
        <v>월</v>
      </c>
      <c r="C2531" s="81" t="str">
        <f t="shared" si="19"/>
        <v>00년 1월 1주차</v>
      </c>
      <c r="D2531" s="82"/>
      <c r="E2531" s="76" t="s">
        <v>58</v>
      </c>
      <c r="F2531" s="83" t="s">
        <v>2</v>
      </c>
      <c r="G2531" s="75"/>
      <c r="H2531" s="76"/>
      <c r="I2531" s="84"/>
      <c r="J2531" s="85"/>
      <c r="K2531" s="75"/>
      <c r="L2531" s="75"/>
      <c r="M2531" s="75"/>
      <c r="N2531" s="75"/>
      <c r="O2531" s="75"/>
      <c r="P2531" s="75"/>
      <c r="Q2531" s="75"/>
      <c r="R2531" s="75"/>
      <c r="S2531" s="75"/>
      <c r="T2531" s="75"/>
      <c r="U2531" s="75"/>
    </row>
    <row r="2532" spans="1:21">
      <c r="A2532" s="75"/>
      <c r="B2532" s="81" t="str">
        <f t="shared" si="18"/>
        <v>월</v>
      </c>
      <c r="C2532" s="81" t="str">
        <f t="shared" si="19"/>
        <v>00년 1월 1주차</v>
      </c>
      <c r="D2532" s="82"/>
      <c r="E2532" s="76" t="s">
        <v>58</v>
      </c>
      <c r="F2532" s="83" t="s">
        <v>2</v>
      </c>
      <c r="G2532" s="75"/>
      <c r="H2532" s="76"/>
      <c r="I2532" s="84"/>
      <c r="J2532" s="85"/>
      <c r="K2532" s="75"/>
      <c r="L2532" s="75"/>
      <c r="M2532" s="75"/>
      <c r="N2532" s="75"/>
      <c r="O2532" s="75"/>
      <c r="P2532" s="75"/>
      <c r="Q2532" s="75"/>
      <c r="R2532" s="75"/>
      <c r="S2532" s="75"/>
      <c r="T2532" s="75"/>
      <c r="U2532" s="75"/>
    </row>
    <row r="2533" spans="1:21">
      <c r="A2533" s="75"/>
      <c r="B2533" s="81" t="str">
        <f t="shared" si="18"/>
        <v>월</v>
      </c>
      <c r="C2533" s="81" t="str">
        <f t="shared" si="19"/>
        <v>00년 1월 1주차</v>
      </c>
      <c r="D2533" s="82"/>
      <c r="E2533" s="76" t="s">
        <v>58</v>
      </c>
      <c r="F2533" s="83" t="s">
        <v>2</v>
      </c>
      <c r="G2533" s="75"/>
      <c r="H2533" s="76"/>
      <c r="I2533" s="84"/>
      <c r="J2533" s="85"/>
      <c r="K2533" s="75"/>
      <c r="L2533" s="75"/>
      <c r="M2533" s="75"/>
      <c r="N2533" s="75"/>
      <c r="O2533" s="75"/>
      <c r="P2533" s="75"/>
      <c r="Q2533" s="75"/>
      <c r="R2533" s="75"/>
      <c r="S2533" s="75"/>
      <c r="T2533" s="75"/>
      <c r="U2533" s="75"/>
    </row>
    <row r="2534" spans="1:21">
      <c r="A2534" s="75"/>
      <c r="B2534" s="81" t="str">
        <f t="shared" si="18"/>
        <v>월</v>
      </c>
      <c r="C2534" s="81" t="str">
        <f t="shared" si="19"/>
        <v>00년 1월 1주차</v>
      </c>
      <c r="D2534" s="82"/>
      <c r="E2534" s="76" t="s">
        <v>58</v>
      </c>
      <c r="F2534" s="83" t="s">
        <v>2</v>
      </c>
      <c r="G2534" s="75"/>
      <c r="H2534" s="76"/>
      <c r="I2534" s="84"/>
      <c r="J2534" s="85"/>
      <c r="K2534" s="75"/>
      <c r="L2534" s="75"/>
      <c r="M2534" s="75"/>
      <c r="N2534" s="75"/>
      <c r="O2534" s="75"/>
      <c r="P2534" s="75"/>
      <c r="Q2534" s="75"/>
      <c r="R2534" s="75"/>
      <c r="S2534" s="75"/>
      <c r="T2534" s="75"/>
      <c r="U2534" s="75"/>
    </row>
    <row r="2535" spans="1:21">
      <c r="A2535" s="75"/>
      <c r="B2535" s="81" t="str">
        <f t="shared" si="18"/>
        <v>월</v>
      </c>
      <c r="C2535" s="81" t="str">
        <f t="shared" si="19"/>
        <v>00년 1월 1주차</v>
      </c>
      <c r="D2535" s="82"/>
      <c r="E2535" s="76" t="s">
        <v>58</v>
      </c>
      <c r="F2535" s="83" t="s">
        <v>2</v>
      </c>
      <c r="G2535" s="75"/>
      <c r="H2535" s="76"/>
      <c r="I2535" s="84"/>
      <c r="J2535" s="85"/>
      <c r="K2535" s="75"/>
      <c r="L2535" s="75"/>
      <c r="M2535" s="75"/>
      <c r="N2535" s="75"/>
      <c r="O2535" s="75"/>
      <c r="P2535" s="75"/>
      <c r="Q2535" s="75"/>
      <c r="R2535" s="75"/>
      <c r="S2535" s="75"/>
      <c r="T2535" s="75"/>
      <c r="U2535" s="75"/>
    </row>
    <row r="2536" spans="1:21">
      <c r="A2536" s="75"/>
      <c r="B2536" s="81" t="str">
        <f t="shared" si="18"/>
        <v>월</v>
      </c>
      <c r="C2536" s="81" t="str">
        <f t="shared" si="19"/>
        <v>00년 1월 1주차</v>
      </c>
      <c r="D2536" s="82"/>
      <c r="E2536" s="76" t="s">
        <v>58</v>
      </c>
      <c r="F2536" s="83" t="s">
        <v>2</v>
      </c>
      <c r="G2536" s="75"/>
      <c r="H2536" s="76"/>
      <c r="I2536" s="84"/>
      <c r="J2536" s="85"/>
      <c r="K2536" s="75"/>
      <c r="L2536" s="75"/>
      <c r="M2536" s="75"/>
      <c r="N2536" s="75"/>
      <c r="O2536" s="75"/>
      <c r="P2536" s="75"/>
      <c r="Q2536" s="75"/>
      <c r="R2536" s="75"/>
      <c r="S2536" s="75"/>
      <c r="T2536" s="75"/>
      <c r="U2536" s="75"/>
    </row>
    <row r="2537" spans="1:21">
      <c r="A2537" s="75"/>
      <c r="B2537" s="81" t="str">
        <f t="shared" si="18"/>
        <v>월</v>
      </c>
      <c r="C2537" s="81" t="str">
        <f t="shared" si="19"/>
        <v>00년 1월 1주차</v>
      </c>
      <c r="D2537" s="82"/>
      <c r="E2537" s="76" t="s">
        <v>58</v>
      </c>
      <c r="F2537" s="83" t="s">
        <v>2</v>
      </c>
      <c r="G2537" s="75"/>
      <c r="H2537" s="76"/>
      <c r="I2537" s="84"/>
      <c r="J2537" s="85"/>
      <c r="K2537" s="75"/>
      <c r="L2537" s="75"/>
      <c r="M2537" s="75"/>
      <c r="N2537" s="75"/>
      <c r="O2537" s="75"/>
      <c r="P2537" s="75"/>
      <c r="Q2537" s="75"/>
      <c r="R2537" s="75"/>
      <c r="S2537" s="75"/>
      <c r="T2537" s="75"/>
      <c r="U2537" s="75"/>
    </row>
    <row r="2538" spans="1:21">
      <c r="A2538" s="75"/>
      <c r="B2538" s="81" t="str">
        <f t="shared" si="18"/>
        <v>월</v>
      </c>
      <c r="C2538" s="81" t="str">
        <f t="shared" si="19"/>
        <v>00년 1월 1주차</v>
      </c>
      <c r="D2538" s="82"/>
      <c r="E2538" s="76" t="s">
        <v>58</v>
      </c>
      <c r="F2538" s="83" t="s">
        <v>2</v>
      </c>
      <c r="G2538" s="75"/>
      <c r="H2538" s="76"/>
      <c r="I2538" s="84"/>
      <c r="J2538" s="85"/>
      <c r="K2538" s="75"/>
      <c r="L2538" s="75"/>
      <c r="M2538" s="75"/>
      <c r="N2538" s="75"/>
      <c r="O2538" s="75"/>
      <c r="P2538" s="75"/>
      <c r="Q2538" s="75"/>
      <c r="R2538" s="75"/>
      <c r="S2538" s="75"/>
      <c r="T2538" s="75"/>
      <c r="U2538" s="75"/>
    </row>
    <row r="2539" spans="1:21">
      <c r="A2539" s="75"/>
      <c r="B2539" s="81" t="str">
        <f t="shared" si="18"/>
        <v>월</v>
      </c>
      <c r="C2539" s="81" t="str">
        <f t="shared" si="19"/>
        <v>00년 1월 1주차</v>
      </c>
      <c r="D2539" s="82"/>
      <c r="E2539" s="76" t="s">
        <v>58</v>
      </c>
      <c r="F2539" s="83" t="s">
        <v>2</v>
      </c>
      <c r="G2539" s="75"/>
      <c r="H2539" s="76"/>
      <c r="I2539" s="84"/>
      <c r="J2539" s="85"/>
      <c r="K2539" s="75"/>
      <c r="L2539" s="75"/>
      <c r="M2539" s="75"/>
      <c r="N2539" s="75"/>
      <c r="O2539" s="75"/>
      <c r="P2539" s="75"/>
      <c r="Q2539" s="75"/>
      <c r="R2539" s="75"/>
      <c r="S2539" s="75"/>
      <c r="T2539" s="75"/>
      <c r="U2539" s="75"/>
    </row>
    <row r="2540" spans="1:21">
      <c r="A2540" s="75"/>
      <c r="B2540" s="81" t="str">
        <f t="shared" si="18"/>
        <v>월</v>
      </c>
      <c r="C2540" s="81" t="str">
        <f t="shared" si="19"/>
        <v>00년 1월 1주차</v>
      </c>
      <c r="D2540" s="82"/>
      <c r="E2540" s="76" t="s">
        <v>58</v>
      </c>
      <c r="F2540" s="83" t="s">
        <v>2</v>
      </c>
      <c r="G2540" s="75"/>
      <c r="H2540" s="76"/>
      <c r="I2540" s="84"/>
      <c r="J2540" s="85"/>
      <c r="K2540" s="75"/>
      <c r="L2540" s="75"/>
      <c r="M2540" s="75"/>
      <c r="N2540" s="75"/>
      <c r="O2540" s="75"/>
      <c r="P2540" s="75"/>
      <c r="Q2540" s="75"/>
      <c r="R2540" s="75"/>
      <c r="S2540" s="75"/>
      <c r="T2540" s="75"/>
      <c r="U2540" s="75"/>
    </row>
    <row r="2541" spans="1:21">
      <c r="A2541" s="75"/>
      <c r="B2541" s="81" t="str">
        <f t="shared" si="18"/>
        <v>월</v>
      </c>
      <c r="C2541" s="81" t="str">
        <f t="shared" si="19"/>
        <v>00년 1월 1주차</v>
      </c>
      <c r="D2541" s="82"/>
      <c r="E2541" s="76" t="s">
        <v>58</v>
      </c>
      <c r="F2541" s="83" t="s">
        <v>2</v>
      </c>
      <c r="G2541" s="75"/>
      <c r="H2541" s="76"/>
      <c r="I2541" s="84"/>
      <c r="J2541" s="85"/>
      <c r="K2541" s="75"/>
      <c r="L2541" s="75"/>
      <c r="M2541" s="75"/>
      <c r="N2541" s="75"/>
      <c r="O2541" s="75"/>
      <c r="P2541" s="75"/>
      <c r="Q2541" s="75"/>
      <c r="R2541" s="75"/>
      <c r="S2541" s="75"/>
      <c r="T2541" s="75"/>
      <c r="U2541" s="75"/>
    </row>
    <row r="2542" spans="1:21">
      <c r="A2542" s="75"/>
      <c r="B2542" s="81" t="str">
        <f t="shared" si="18"/>
        <v>월</v>
      </c>
      <c r="C2542" s="81" t="str">
        <f t="shared" si="19"/>
        <v>00년 1월 1주차</v>
      </c>
      <c r="D2542" s="82"/>
      <c r="E2542" s="76" t="s">
        <v>58</v>
      </c>
      <c r="F2542" s="83" t="s">
        <v>2</v>
      </c>
      <c r="G2542" s="75"/>
      <c r="H2542" s="76"/>
      <c r="I2542" s="84"/>
      <c r="J2542" s="85"/>
      <c r="K2542" s="75"/>
      <c r="L2542" s="75"/>
      <c r="M2542" s="75"/>
      <c r="N2542" s="75"/>
      <c r="O2542" s="75"/>
      <c r="P2542" s="75"/>
      <c r="Q2542" s="75"/>
      <c r="R2542" s="75"/>
      <c r="S2542" s="75"/>
      <c r="T2542" s="75"/>
      <c r="U2542" s="75"/>
    </row>
    <row r="2543" spans="1:21">
      <c r="A2543" s="75"/>
      <c r="B2543" s="81" t="str">
        <f t="shared" si="18"/>
        <v>월</v>
      </c>
      <c r="C2543" s="81" t="str">
        <f t="shared" si="19"/>
        <v>00년 1월 1주차</v>
      </c>
      <c r="D2543" s="82"/>
      <c r="E2543" s="76" t="s">
        <v>58</v>
      </c>
      <c r="F2543" s="83" t="s">
        <v>2</v>
      </c>
      <c r="G2543" s="75"/>
      <c r="H2543" s="76"/>
      <c r="I2543" s="84"/>
      <c r="J2543" s="85"/>
      <c r="K2543" s="75"/>
      <c r="L2543" s="75"/>
      <c r="M2543" s="75"/>
      <c r="N2543" s="75"/>
      <c r="O2543" s="75"/>
      <c r="P2543" s="75"/>
      <c r="Q2543" s="75"/>
      <c r="R2543" s="75"/>
      <c r="S2543" s="75"/>
      <c r="T2543" s="75"/>
      <c r="U2543" s="75"/>
    </row>
    <row r="2544" spans="1:21">
      <c r="A2544" s="75"/>
      <c r="B2544" s="81" t="str">
        <f t="shared" si="18"/>
        <v>월</v>
      </c>
      <c r="C2544" s="81" t="str">
        <f t="shared" si="19"/>
        <v>00년 1월 1주차</v>
      </c>
      <c r="D2544" s="82"/>
      <c r="E2544" s="76" t="s">
        <v>58</v>
      </c>
      <c r="F2544" s="83" t="s">
        <v>2</v>
      </c>
      <c r="G2544" s="75"/>
      <c r="H2544" s="76"/>
      <c r="I2544" s="84"/>
      <c r="J2544" s="85"/>
      <c r="K2544" s="75"/>
      <c r="L2544" s="75"/>
      <c r="M2544" s="75"/>
      <c r="N2544" s="75"/>
      <c r="O2544" s="75"/>
      <c r="P2544" s="75"/>
      <c r="Q2544" s="75"/>
      <c r="R2544" s="75"/>
      <c r="S2544" s="75"/>
      <c r="T2544" s="75"/>
      <c r="U2544" s="75"/>
    </row>
    <row r="2545" spans="1:21">
      <c r="A2545" s="75"/>
      <c r="B2545" s="81" t="str">
        <f t="shared" si="18"/>
        <v>월</v>
      </c>
      <c r="C2545" s="81" t="str">
        <f t="shared" si="19"/>
        <v>00년 1월 1주차</v>
      </c>
      <c r="D2545" s="82"/>
      <c r="E2545" s="76" t="s">
        <v>58</v>
      </c>
      <c r="F2545" s="83" t="s">
        <v>2</v>
      </c>
      <c r="G2545" s="75"/>
      <c r="H2545" s="76"/>
      <c r="I2545" s="84"/>
      <c r="J2545" s="85"/>
      <c r="K2545" s="75"/>
      <c r="L2545" s="75"/>
      <c r="M2545" s="75"/>
      <c r="N2545" s="75"/>
      <c r="O2545" s="75"/>
      <c r="P2545" s="75"/>
      <c r="Q2545" s="75"/>
      <c r="R2545" s="75"/>
      <c r="S2545" s="75"/>
      <c r="T2545" s="75"/>
      <c r="U2545" s="75"/>
    </row>
    <row r="2546" spans="1:21">
      <c r="A2546" s="75"/>
      <c r="B2546" s="81" t="str">
        <f t="shared" si="18"/>
        <v>월</v>
      </c>
      <c r="C2546" s="81" t="str">
        <f t="shared" si="19"/>
        <v>00년 1월 1주차</v>
      </c>
      <c r="D2546" s="82"/>
      <c r="E2546" s="76" t="s">
        <v>58</v>
      </c>
      <c r="F2546" s="83" t="s">
        <v>2</v>
      </c>
      <c r="G2546" s="75"/>
      <c r="H2546" s="76"/>
      <c r="I2546" s="84"/>
      <c r="J2546" s="85"/>
      <c r="K2546" s="75"/>
      <c r="L2546" s="75"/>
      <c r="M2546" s="75"/>
      <c r="N2546" s="75"/>
      <c r="O2546" s="75"/>
      <c r="P2546" s="75"/>
      <c r="Q2546" s="75"/>
      <c r="R2546" s="75"/>
      <c r="S2546" s="75"/>
      <c r="T2546" s="75"/>
      <c r="U2546" s="75"/>
    </row>
    <row r="2547" spans="1:21">
      <c r="A2547" s="75"/>
      <c r="B2547" s="81" t="str">
        <f t="shared" si="18"/>
        <v>월</v>
      </c>
      <c r="C2547" s="81" t="str">
        <f t="shared" si="19"/>
        <v>00년 1월 1주차</v>
      </c>
      <c r="D2547" s="82"/>
      <c r="E2547" s="76" t="s">
        <v>58</v>
      </c>
      <c r="F2547" s="83" t="s">
        <v>2</v>
      </c>
      <c r="G2547" s="75"/>
      <c r="H2547" s="76"/>
      <c r="I2547" s="84"/>
      <c r="J2547" s="85"/>
      <c r="K2547" s="75"/>
      <c r="L2547" s="75"/>
      <c r="M2547" s="75"/>
      <c r="N2547" s="75"/>
      <c r="O2547" s="75"/>
      <c r="P2547" s="75"/>
      <c r="Q2547" s="75"/>
      <c r="R2547" s="75"/>
      <c r="S2547" s="75"/>
      <c r="T2547" s="75"/>
      <c r="U2547" s="75"/>
    </row>
    <row r="2548" spans="1:21">
      <c r="A2548" s="75"/>
      <c r="B2548" s="81" t="str">
        <f t="shared" si="18"/>
        <v>월</v>
      </c>
      <c r="C2548" s="81" t="str">
        <f t="shared" si="19"/>
        <v>00년 1월 1주차</v>
      </c>
      <c r="D2548" s="82"/>
      <c r="E2548" s="76" t="s">
        <v>58</v>
      </c>
      <c r="F2548" s="83" t="s">
        <v>2</v>
      </c>
      <c r="G2548" s="75"/>
      <c r="H2548" s="76"/>
      <c r="I2548" s="84"/>
      <c r="J2548" s="85"/>
      <c r="K2548" s="75"/>
      <c r="L2548" s="75"/>
      <c r="M2548" s="75"/>
      <c r="N2548" s="75"/>
      <c r="O2548" s="75"/>
      <c r="P2548" s="75"/>
      <c r="Q2548" s="75"/>
      <c r="R2548" s="75"/>
      <c r="S2548" s="75"/>
      <c r="T2548" s="75"/>
      <c r="U2548" s="75"/>
    </row>
    <row r="2549" spans="1:21">
      <c r="A2549" s="75"/>
      <c r="B2549" s="81" t="str">
        <f t="shared" si="18"/>
        <v>월</v>
      </c>
      <c r="C2549" s="81" t="str">
        <f t="shared" si="19"/>
        <v>00년 1월 1주차</v>
      </c>
      <c r="D2549" s="82"/>
      <c r="E2549" s="76" t="s">
        <v>58</v>
      </c>
      <c r="F2549" s="83" t="s">
        <v>2</v>
      </c>
      <c r="G2549" s="75"/>
      <c r="H2549" s="76"/>
      <c r="I2549" s="84"/>
      <c r="J2549" s="85"/>
      <c r="K2549" s="75"/>
      <c r="L2549" s="75"/>
      <c r="M2549" s="75"/>
      <c r="N2549" s="75"/>
      <c r="O2549" s="75"/>
      <c r="P2549" s="75"/>
      <c r="Q2549" s="75"/>
      <c r="R2549" s="75"/>
      <c r="S2549" s="75"/>
      <c r="T2549" s="75"/>
      <c r="U2549" s="75"/>
    </row>
    <row r="2550" spans="1:21">
      <c r="A2550" s="75"/>
      <c r="B2550" s="81"/>
      <c r="C2550" s="81"/>
      <c r="D2550" s="82"/>
      <c r="E2550" s="76"/>
      <c r="F2550" s="83"/>
      <c r="G2550" s="75"/>
      <c r="H2550" s="76"/>
      <c r="I2550" s="84"/>
      <c r="J2550" s="85"/>
      <c r="K2550" s="75"/>
      <c r="L2550" s="75"/>
      <c r="M2550" s="75"/>
      <c r="N2550" s="75"/>
      <c r="O2550" s="75"/>
      <c r="P2550" s="75"/>
      <c r="Q2550" s="75"/>
      <c r="R2550" s="75"/>
      <c r="S2550" s="75"/>
      <c r="T2550" s="75"/>
      <c r="U2550" s="75"/>
    </row>
    <row r="2551" spans="1:21">
      <c r="A2551" s="75"/>
      <c r="B2551" s="81"/>
      <c r="C2551" s="81"/>
      <c r="D2551" s="82"/>
      <c r="E2551" s="76"/>
      <c r="F2551" s="83"/>
      <c r="G2551" s="75"/>
      <c r="H2551" s="76"/>
      <c r="I2551" s="84"/>
      <c r="J2551" s="85"/>
      <c r="K2551" s="75"/>
      <c r="L2551" s="75"/>
      <c r="M2551" s="75"/>
      <c r="N2551" s="75"/>
      <c r="O2551" s="75"/>
      <c r="P2551" s="75"/>
      <c r="Q2551" s="75"/>
      <c r="R2551" s="75"/>
      <c r="S2551" s="75"/>
      <c r="T2551" s="75"/>
      <c r="U2551" s="75"/>
    </row>
    <row r="2552" spans="1:21">
      <c r="A2552" s="75"/>
      <c r="B2552" s="81"/>
      <c r="C2552" s="81"/>
      <c r="D2552" s="82"/>
      <c r="E2552" s="76"/>
      <c r="F2552" s="83"/>
      <c r="G2552" s="75"/>
      <c r="H2552" s="76"/>
      <c r="I2552" s="84"/>
      <c r="J2552" s="85"/>
      <c r="K2552" s="75"/>
      <c r="L2552" s="75"/>
      <c r="M2552" s="75"/>
      <c r="N2552" s="75"/>
      <c r="O2552" s="75"/>
      <c r="P2552" s="75"/>
      <c r="Q2552" s="75"/>
      <c r="R2552" s="75"/>
      <c r="S2552" s="75"/>
      <c r="T2552" s="75"/>
      <c r="U2552" s="75"/>
    </row>
    <row r="2553" spans="1:21">
      <c r="A2553" s="75"/>
      <c r="B2553" s="81"/>
      <c r="C2553" s="81"/>
      <c r="D2553" s="82"/>
      <c r="E2553" s="76"/>
      <c r="F2553" s="83"/>
      <c r="G2553" s="75"/>
      <c r="H2553" s="76"/>
      <c r="I2553" s="84"/>
      <c r="J2553" s="85"/>
      <c r="K2553" s="75"/>
      <c r="L2553" s="75"/>
      <c r="M2553" s="75"/>
      <c r="N2553" s="75"/>
      <c r="O2553" s="75"/>
      <c r="P2553" s="75"/>
      <c r="Q2553" s="75"/>
      <c r="R2553" s="75"/>
      <c r="S2553" s="75"/>
      <c r="T2553" s="75"/>
      <c r="U2553" s="75"/>
    </row>
    <row r="2554" spans="1:21">
      <c r="A2554" s="75"/>
      <c r="B2554" s="81"/>
      <c r="C2554" s="81"/>
      <c r="D2554" s="82"/>
      <c r="E2554" s="76"/>
      <c r="F2554" s="83"/>
      <c r="G2554" s="75"/>
      <c r="H2554" s="76"/>
      <c r="I2554" s="84"/>
      <c r="J2554" s="85"/>
      <c r="K2554" s="75"/>
      <c r="L2554" s="75"/>
      <c r="M2554" s="75"/>
      <c r="N2554" s="75"/>
      <c r="O2554" s="75"/>
      <c r="P2554" s="75"/>
      <c r="Q2554" s="75"/>
      <c r="R2554" s="75"/>
      <c r="S2554" s="75"/>
      <c r="T2554" s="75"/>
      <c r="U2554" s="75"/>
    </row>
    <row r="2555" spans="1:21">
      <c r="A2555" s="75"/>
      <c r="B2555" s="81"/>
      <c r="C2555" s="81"/>
      <c r="D2555" s="82"/>
      <c r="E2555" s="76"/>
      <c r="F2555" s="83"/>
      <c r="G2555" s="75"/>
      <c r="H2555" s="76"/>
      <c r="I2555" s="84"/>
      <c r="J2555" s="85"/>
      <c r="K2555" s="75"/>
      <c r="L2555" s="75"/>
      <c r="M2555" s="75"/>
      <c r="N2555" s="75"/>
      <c r="O2555" s="75"/>
      <c r="P2555" s="75"/>
      <c r="Q2555" s="75"/>
      <c r="R2555" s="75"/>
      <c r="S2555" s="75"/>
      <c r="T2555" s="75"/>
      <c r="U2555" s="75"/>
    </row>
    <row r="2556" spans="1:21">
      <c r="A2556" s="75"/>
      <c r="B2556" s="81"/>
      <c r="C2556" s="81"/>
      <c r="D2556" s="82"/>
      <c r="E2556" s="76"/>
      <c r="F2556" s="83"/>
      <c r="G2556" s="75"/>
      <c r="H2556" s="76"/>
      <c r="I2556" s="84"/>
      <c r="J2556" s="85"/>
      <c r="K2556" s="75"/>
      <c r="L2556" s="75"/>
      <c r="M2556" s="75"/>
      <c r="N2556" s="75"/>
      <c r="O2556" s="75"/>
      <c r="P2556" s="75"/>
      <c r="Q2556" s="75"/>
      <c r="R2556" s="75"/>
      <c r="S2556" s="75"/>
      <c r="T2556" s="75"/>
      <c r="U2556" s="75"/>
    </row>
    <row r="2557" spans="1:21">
      <c r="A2557" s="75"/>
      <c r="B2557" s="81"/>
      <c r="C2557" s="81"/>
      <c r="D2557" s="82"/>
      <c r="E2557" s="76"/>
      <c r="F2557" s="83"/>
      <c r="G2557" s="75"/>
      <c r="H2557" s="76"/>
      <c r="I2557" s="84"/>
      <c r="J2557" s="85"/>
      <c r="K2557" s="75"/>
      <c r="L2557" s="75"/>
      <c r="M2557" s="75"/>
      <c r="N2557" s="75"/>
      <c r="O2557" s="75"/>
      <c r="P2557" s="75"/>
      <c r="Q2557" s="75"/>
      <c r="R2557" s="75"/>
      <c r="S2557" s="75"/>
      <c r="T2557" s="75"/>
      <c r="U2557" s="75"/>
    </row>
    <row r="2558" spans="1:21">
      <c r="A2558" s="75"/>
      <c r="B2558" s="81"/>
      <c r="C2558" s="81"/>
      <c r="D2558" s="82"/>
      <c r="E2558" s="76"/>
      <c r="F2558" s="83"/>
      <c r="G2558" s="75"/>
      <c r="H2558" s="76"/>
      <c r="I2558" s="84"/>
      <c r="J2558" s="85"/>
      <c r="K2558" s="75"/>
      <c r="L2558" s="75"/>
      <c r="M2558" s="75"/>
      <c r="N2558" s="75"/>
      <c r="O2558" s="75"/>
      <c r="P2558" s="75"/>
      <c r="Q2558" s="75"/>
      <c r="R2558" s="75"/>
      <c r="S2558" s="75"/>
      <c r="T2558" s="75"/>
      <c r="U2558" s="75"/>
    </row>
    <row r="2559" spans="1:21">
      <c r="A2559" s="75"/>
      <c r="B2559" s="81"/>
      <c r="C2559" s="81"/>
      <c r="D2559" s="82"/>
      <c r="E2559" s="76"/>
      <c r="F2559" s="83"/>
      <c r="G2559" s="75"/>
      <c r="H2559" s="76"/>
      <c r="I2559" s="84"/>
      <c r="J2559" s="85"/>
      <c r="K2559" s="75"/>
      <c r="L2559" s="75"/>
      <c r="M2559" s="75"/>
      <c r="N2559" s="75"/>
      <c r="O2559" s="75"/>
      <c r="P2559" s="75"/>
      <c r="Q2559" s="75"/>
      <c r="R2559" s="75"/>
      <c r="S2559" s="75"/>
      <c r="T2559" s="75"/>
      <c r="U2559" s="75"/>
    </row>
    <row r="2560" spans="1:21">
      <c r="A2560" s="75"/>
      <c r="B2560" s="81"/>
      <c r="C2560" s="81"/>
      <c r="D2560" s="82"/>
      <c r="E2560" s="76"/>
      <c r="F2560" s="83"/>
      <c r="G2560" s="75"/>
      <c r="H2560" s="76"/>
      <c r="I2560" s="84"/>
      <c r="J2560" s="85"/>
      <c r="K2560" s="75"/>
      <c r="L2560" s="75"/>
      <c r="M2560" s="75"/>
      <c r="N2560" s="75"/>
      <c r="O2560" s="75"/>
      <c r="P2560" s="75"/>
      <c r="Q2560" s="75"/>
      <c r="R2560" s="75"/>
      <c r="S2560" s="75"/>
      <c r="T2560" s="75"/>
      <c r="U2560" s="75"/>
    </row>
    <row r="2561" spans="1:21">
      <c r="A2561" s="75"/>
      <c r="B2561" s="81"/>
      <c r="C2561" s="81"/>
      <c r="D2561" s="82"/>
      <c r="E2561" s="76"/>
      <c r="F2561" s="83"/>
      <c r="G2561" s="75"/>
      <c r="H2561" s="76"/>
      <c r="I2561" s="84"/>
      <c r="J2561" s="85"/>
      <c r="K2561" s="75"/>
      <c r="L2561" s="75"/>
      <c r="M2561" s="75"/>
      <c r="N2561" s="75"/>
      <c r="O2561" s="75"/>
      <c r="P2561" s="75"/>
      <c r="Q2561" s="75"/>
      <c r="R2561" s="75"/>
      <c r="S2561" s="75"/>
      <c r="T2561" s="75"/>
      <c r="U2561" s="75"/>
    </row>
    <row r="2562" spans="1:21">
      <c r="A2562" s="75"/>
      <c r="B2562" s="81"/>
      <c r="C2562" s="81"/>
      <c r="D2562" s="82"/>
      <c r="E2562" s="76"/>
      <c r="F2562" s="83"/>
      <c r="G2562" s="75"/>
      <c r="H2562" s="76"/>
      <c r="I2562" s="84"/>
      <c r="J2562" s="85"/>
      <c r="K2562" s="75"/>
      <c r="L2562" s="75"/>
      <c r="M2562" s="75"/>
      <c r="N2562" s="75"/>
      <c r="O2562" s="75"/>
      <c r="P2562" s="75"/>
      <c r="Q2562" s="75"/>
      <c r="R2562" s="75"/>
      <c r="S2562" s="75"/>
      <c r="T2562" s="75"/>
      <c r="U2562" s="75"/>
    </row>
    <row r="2563" spans="1:21">
      <c r="A2563" s="75"/>
      <c r="B2563" s="81"/>
      <c r="C2563" s="81"/>
      <c r="D2563" s="82"/>
      <c r="E2563" s="76"/>
      <c r="F2563" s="83"/>
      <c r="G2563" s="75"/>
      <c r="H2563" s="76"/>
      <c r="I2563" s="84"/>
      <c r="J2563" s="85"/>
      <c r="K2563" s="75"/>
      <c r="L2563" s="75"/>
      <c r="M2563" s="75"/>
      <c r="N2563" s="75"/>
      <c r="O2563" s="75"/>
      <c r="P2563" s="75"/>
      <c r="Q2563" s="75"/>
      <c r="R2563" s="75"/>
      <c r="S2563" s="75"/>
      <c r="T2563" s="75"/>
      <c r="U2563" s="75"/>
    </row>
    <row r="2564" spans="1:21">
      <c r="A2564" s="75"/>
      <c r="B2564" s="81"/>
      <c r="C2564" s="81"/>
      <c r="D2564" s="82"/>
      <c r="E2564" s="76"/>
      <c r="F2564" s="83"/>
      <c r="G2564" s="75"/>
      <c r="H2564" s="76"/>
      <c r="I2564" s="84"/>
      <c r="J2564" s="85"/>
      <c r="K2564" s="75"/>
      <c r="L2564" s="75"/>
      <c r="M2564" s="75"/>
      <c r="N2564" s="75"/>
      <c r="O2564" s="75"/>
      <c r="P2564" s="75"/>
      <c r="Q2564" s="75"/>
      <c r="R2564" s="75"/>
      <c r="S2564" s="75"/>
      <c r="T2564" s="75"/>
      <c r="U2564" s="75"/>
    </row>
    <row r="2565" spans="1:21">
      <c r="A2565" s="75"/>
      <c r="B2565" s="81"/>
      <c r="C2565" s="81"/>
      <c r="D2565" s="82"/>
      <c r="E2565" s="76"/>
      <c r="F2565" s="83"/>
      <c r="G2565" s="75"/>
      <c r="H2565" s="76"/>
      <c r="I2565" s="84"/>
      <c r="J2565" s="85"/>
      <c r="K2565" s="75"/>
      <c r="L2565" s="75"/>
      <c r="M2565" s="75"/>
      <c r="N2565" s="75"/>
      <c r="O2565" s="75"/>
      <c r="P2565" s="75"/>
      <c r="Q2565" s="75"/>
      <c r="R2565" s="75"/>
      <c r="S2565" s="75"/>
      <c r="T2565" s="75"/>
      <c r="U2565" s="75"/>
    </row>
    <row r="2566" spans="1:21">
      <c r="A2566" s="75"/>
      <c r="B2566" s="81"/>
      <c r="C2566" s="81"/>
      <c r="D2566" s="82"/>
      <c r="E2566" s="76"/>
      <c r="F2566" s="83"/>
      <c r="G2566" s="75"/>
      <c r="H2566" s="76"/>
      <c r="I2566" s="84"/>
      <c r="J2566" s="85"/>
      <c r="K2566" s="75"/>
      <c r="L2566" s="75"/>
      <c r="M2566" s="75"/>
      <c r="N2566" s="75"/>
      <c r="O2566" s="75"/>
      <c r="P2566" s="75"/>
      <c r="Q2566" s="75"/>
      <c r="R2566" s="75"/>
      <c r="S2566" s="75"/>
      <c r="T2566" s="75"/>
      <c r="U2566" s="75"/>
    </row>
    <row r="2567" spans="1:21">
      <c r="A2567" s="75"/>
      <c r="B2567" s="81"/>
      <c r="C2567" s="81"/>
      <c r="D2567" s="82"/>
      <c r="E2567" s="76"/>
      <c r="F2567" s="83"/>
      <c r="G2567" s="75"/>
      <c r="H2567" s="76"/>
      <c r="I2567" s="84"/>
      <c r="J2567" s="85"/>
      <c r="K2567" s="75"/>
      <c r="L2567" s="75"/>
      <c r="M2567" s="75"/>
      <c r="N2567" s="75"/>
      <c r="O2567" s="75"/>
      <c r="P2567" s="75"/>
      <c r="Q2567" s="75"/>
      <c r="R2567" s="75"/>
      <c r="S2567" s="75"/>
      <c r="T2567" s="75"/>
      <c r="U2567" s="75"/>
    </row>
    <row r="2568" spans="1:21">
      <c r="A2568" s="75"/>
      <c r="B2568" s="81"/>
      <c r="C2568" s="81"/>
      <c r="D2568" s="82"/>
      <c r="E2568" s="76"/>
      <c r="F2568" s="83"/>
      <c r="G2568" s="75"/>
      <c r="H2568" s="76"/>
      <c r="I2568" s="84"/>
      <c r="J2568" s="85"/>
      <c r="K2568" s="75"/>
      <c r="L2568" s="75"/>
      <c r="M2568" s="75"/>
      <c r="N2568" s="75"/>
      <c r="O2568" s="75"/>
      <c r="P2568" s="75"/>
      <c r="Q2568" s="75"/>
      <c r="R2568" s="75"/>
      <c r="S2568" s="75"/>
      <c r="T2568" s="75"/>
      <c r="U2568" s="75"/>
    </row>
    <row r="2569" spans="1:21">
      <c r="A2569" s="75"/>
      <c r="B2569" s="81"/>
      <c r="C2569" s="81"/>
      <c r="D2569" s="82"/>
      <c r="E2569" s="76"/>
      <c r="F2569" s="83"/>
      <c r="G2569" s="75"/>
      <c r="H2569" s="76"/>
      <c r="I2569" s="84"/>
      <c r="J2569" s="85"/>
      <c r="K2569" s="75"/>
      <c r="L2569" s="75"/>
      <c r="M2569" s="75"/>
      <c r="N2569" s="75"/>
      <c r="O2569" s="75"/>
      <c r="P2569" s="75"/>
      <c r="Q2569" s="75"/>
      <c r="R2569" s="75"/>
      <c r="S2569" s="75"/>
      <c r="T2569" s="75"/>
      <c r="U2569" s="75"/>
    </row>
    <row r="2570" spans="1:21">
      <c r="A2570" s="75"/>
      <c r="B2570" s="81"/>
      <c r="C2570" s="81"/>
      <c r="D2570" s="82"/>
      <c r="E2570" s="76"/>
      <c r="F2570" s="83"/>
      <c r="G2570" s="75"/>
      <c r="H2570" s="76"/>
      <c r="I2570" s="84"/>
      <c r="J2570" s="85"/>
      <c r="K2570" s="75"/>
      <c r="L2570" s="75"/>
      <c r="M2570" s="75"/>
      <c r="N2570" s="75"/>
      <c r="O2570" s="75"/>
      <c r="P2570" s="75"/>
      <c r="Q2570" s="75"/>
      <c r="R2570" s="75"/>
      <c r="S2570" s="75"/>
      <c r="T2570" s="75"/>
      <c r="U2570" s="75"/>
    </row>
    <row r="2571" spans="1:21">
      <c r="A2571" s="75"/>
      <c r="B2571" s="81"/>
      <c r="C2571" s="81"/>
      <c r="D2571" s="82"/>
      <c r="E2571" s="76"/>
      <c r="F2571" s="83"/>
      <c r="G2571" s="75"/>
      <c r="H2571" s="76"/>
      <c r="I2571" s="84"/>
      <c r="J2571" s="85"/>
      <c r="K2571" s="75"/>
      <c r="L2571" s="75"/>
      <c r="M2571" s="75"/>
      <c r="N2571" s="75"/>
      <c r="O2571" s="75"/>
      <c r="P2571" s="75"/>
      <c r="Q2571" s="75"/>
      <c r="R2571" s="75"/>
      <c r="S2571" s="75"/>
      <c r="T2571" s="75"/>
      <c r="U2571" s="75"/>
    </row>
    <row r="2572" spans="1:21">
      <c r="A2572" s="75"/>
      <c r="B2572" s="81"/>
      <c r="C2572" s="81"/>
      <c r="D2572" s="82"/>
      <c r="E2572" s="76"/>
      <c r="F2572" s="83"/>
      <c r="G2572" s="75"/>
      <c r="H2572" s="76"/>
      <c r="I2572" s="84"/>
      <c r="J2572" s="85"/>
      <c r="K2572" s="75"/>
      <c r="L2572" s="75"/>
      <c r="M2572" s="75"/>
      <c r="N2572" s="75"/>
      <c r="O2572" s="75"/>
      <c r="P2572" s="75"/>
      <c r="Q2572" s="75"/>
      <c r="R2572" s="75"/>
      <c r="S2572" s="75"/>
      <c r="T2572" s="75"/>
      <c r="U2572" s="75"/>
    </row>
    <row r="2573" spans="1:21">
      <c r="A2573" s="75"/>
      <c r="B2573" s="81"/>
      <c r="C2573" s="81"/>
      <c r="D2573" s="82"/>
      <c r="E2573" s="76"/>
      <c r="F2573" s="83"/>
      <c r="G2573" s="75"/>
      <c r="H2573" s="76"/>
      <c r="I2573" s="84"/>
      <c r="J2573" s="85"/>
      <c r="K2573" s="75"/>
      <c r="L2573" s="75"/>
      <c r="M2573" s="75"/>
      <c r="N2573" s="75"/>
      <c r="O2573" s="75"/>
      <c r="P2573" s="75"/>
      <c r="Q2573" s="75"/>
      <c r="R2573" s="75"/>
      <c r="S2573" s="75"/>
      <c r="T2573" s="75"/>
      <c r="U2573" s="75"/>
    </row>
    <row r="2574" spans="1:21">
      <c r="A2574" s="75"/>
      <c r="B2574" s="81"/>
      <c r="C2574" s="81"/>
      <c r="D2574" s="82"/>
      <c r="E2574" s="76"/>
      <c r="F2574" s="83"/>
      <c r="G2574" s="75"/>
      <c r="H2574" s="76"/>
      <c r="I2574" s="84"/>
      <c r="J2574" s="85"/>
      <c r="K2574" s="75"/>
      <c r="L2574" s="75"/>
      <c r="M2574" s="75"/>
      <c r="N2574" s="75"/>
      <c r="O2574" s="75"/>
      <c r="P2574" s="75"/>
      <c r="Q2574" s="75"/>
      <c r="R2574" s="75"/>
      <c r="S2574" s="75"/>
      <c r="T2574" s="75"/>
      <c r="U2574" s="75"/>
    </row>
    <row r="2575" spans="1:21">
      <c r="A2575" s="75"/>
      <c r="B2575" s="81"/>
      <c r="C2575" s="81"/>
      <c r="D2575" s="82"/>
      <c r="E2575" s="76"/>
      <c r="F2575" s="83"/>
      <c r="G2575" s="75"/>
      <c r="H2575" s="76"/>
      <c r="I2575" s="84"/>
      <c r="J2575" s="85"/>
      <c r="K2575" s="75"/>
      <c r="L2575" s="75"/>
      <c r="M2575" s="75"/>
      <c r="N2575" s="75"/>
      <c r="O2575" s="75"/>
      <c r="P2575" s="75"/>
      <c r="Q2575" s="75"/>
      <c r="R2575" s="75"/>
      <c r="S2575" s="75"/>
      <c r="T2575" s="75"/>
      <c r="U2575" s="75"/>
    </row>
    <row r="2576" spans="1:21">
      <c r="A2576" s="75"/>
      <c r="B2576" s="81"/>
      <c r="C2576" s="81"/>
      <c r="D2576" s="82"/>
      <c r="E2576" s="76"/>
      <c r="F2576" s="83"/>
      <c r="G2576" s="75"/>
      <c r="H2576" s="76"/>
      <c r="I2576" s="84"/>
      <c r="J2576" s="85"/>
      <c r="K2576" s="75"/>
      <c r="L2576" s="75"/>
      <c r="M2576" s="75"/>
      <c r="N2576" s="75"/>
      <c r="O2576" s="75"/>
      <c r="P2576" s="75"/>
      <c r="Q2576" s="75"/>
      <c r="R2576" s="75"/>
      <c r="S2576" s="75"/>
      <c r="T2576" s="75"/>
      <c r="U2576" s="75"/>
    </row>
    <row r="2577" spans="1:21">
      <c r="A2577" s="75"/>
      <c r="B2577" s="81"/>
      <c r="C2577" s="81"/>
      <c r="D2577" s="82"/>
      <c r="E2577" s="76"/>
      <c r="F2577" s="83"/>
      <c r="G2577" s="75"/>
      <c r="H2577" s="76"/>
      <c r="I2577" s="84"/>
      <c r="J2577" s="85"/>
      <c r="K2577" s="75"/>
      <c r="L2577" s="75"/>
      <c r="M2577" s="75"/>
      <c r="N2577" s="75"/>
      <c r="O2577" s="75"/>
      <c r="P2577" s="75"/>
      <c r="Q2577" s="75"/>
      <c r="R2577" s="75"/>
      <c r="S2577" s="75"/>
      <c r="T2577" s="75"/>
      <c r="U2577" s="75"/>
    </row>
    <row r="2578" spans="1:21">
      <c r="A2578" s="75"/>
      <c r="B2578" s="81"/>
      <c r="C2578" s="81"/>
      <c r="D2578" s="82"/>
      <c r="E2578" s="76"/>
      <c r="F2578" s="83"/>
      <c r="G2578" s="75"/>
      <c r="H2578" s="76"/>
      <c r="I2578" s="84"/>
      <c r="J2578" s="85"/>
      <c r="K2578" s="75"/>
      <c r="L2578" s="75"/>
      <c r="M2578" s="75"/>
      <c r="N2578" s="75"/>
      <c r="O2578" s="75"/>
      <c r="P2578" s="75"/>
      <c r="Q2578" s="75"/>
      <c r="R2578" s="75"/>
      <c r="S2578" s="75"/>
      <c r="T2578" s="75"/>
      <c r="U2578" s="75"/>
    </row>
    <row r="2579" spans="1:21">
      <c r="A2579" s="75"/>
      <c r="B2579" s="81"/>
      <c r="C2579" s="81"/>
      <c r="D2579" s="82"/>
      <c r="E2579" s="76"/>
      <c r="F2579" s="83"/>
      <c r="G2579" s="75"/>
      <c r="H2579" s="76"/>
      <c r="I2579" s="84"/>
      <c r="J2579" s="85"/>
      <c r="K2579" s="75"/>
      <c r="L2579" s="75"/>
      <c r="M2579" s="75"/>
      <c r="N2579" s="75"/>
      <c r="O2579" s="75"/>
      <c r="P2579" s="75"/>
      <c r="Q2579" s="75"/>
      <c r="R2579" s="75"/>
      <c r="S2579" s="75"/>
      <c r="T2579" s="75"/>
      <c r="U2579" s="75"/>
    </row>
    <row r="2580" spans="1:21">
      <c r="A2580" s="75"/>
      <c r="B2580" s="81"/>
      <c r="C2580" s="81"/>
      <c r="D2580" s="82"/>
      <c r="E2580" s="76"/>
      <c r="F2580" s="83"/>
      <c r="G2580" s="75"/>
      <c r="H2580" s="76"/>
      <c r="I2580" s="84"/>
      <c r="J2580" s="85"/>
      <c r="K2580" s="75"/>
      <c r="L2580" s="75"/>
      <c r="M2580" s="75"/>
      <c r="N2580" s="75"/>
      <c r="O2580" s="75"/>
      <c r="P2580" s="75"/>
      <c r="Q2580" s="75"/>
      <c r="R2580" s="75"/>
      <c r="S2580" s="75"/>
      <c r="T2580" s="75"/>
      <c r="U2580" s="75"/>
    </row>
    <row r="2581" spans="1:21">
      <c r="A2581" s="75"/>
      <c r="B2581" s="81"/>
      <c r="C2581" s="81"/>
      <c r="D2581" s="82"/>
      <c r="E2581" s="76"/>
      <c r="F2581" s="83"/>
      <c r="G2581" s="75"/>
      <c r="H2581" s="76"/>
      <c r="I2581" s="84"/>
      <c r="J2581" s="85"/>
      <c r="K2581" s="75"/>
      <c r="L2581" s="75"/>
      <c r="M2581" s="75"/>
      <c r="N2581" s="75"/>
      <c r="O2581" s="75"/>
      <c r="P2581" s="75"/>
      <c r="Q2581" s="75"/>
      <c r="R2581" s="75"/>
      <c r="S2581" s="75"/>
      <c r="T2581" s="75"/>
      <c r="U2581" s="75"/>
    </row>
    <row r="2582" spans="1:21">
      <c r="A2582" s="75"/>
      <c r="B2582" s="81"/>
      <c r="C2582" s="81"/>
      <c r="D2582" s="82"/>
      <c r="E2582" s="76"/>
      <c r="F2582" s="83"/>
      <c r="G2582" s="75"/>
      <c r="H2582" s="76"/>
      <c r="I2582" s="84"/>
      <c r="J2582" s="85"/>
      <c r="K2582" s="75"/>
      <c r="L2582" s="75"/>
      <c r="M2582" s="75"/>
      <c r="N2582" s="75"/>
      <c r="O2582" s="75"/>
      <c r="P2582" s="75"/>
      <c r="Q2582" s="75"/>
      <c r="R2582" s="75"/>
      <c r="S2582" s="75"/>
      <c r="T2582" s="75"/>
      <c r="U2582" s="75"/>
    </row>
    <row r="2583" spans="1:21">
      <c r="A2583" s="75"/>
      <c r="B2583" s="81"/>
      <c r="C2583" s="81"/>
      <c r="D2583" s="82"/>
      <c r="E2583" s="76"/>
      <c r="F2583" s="83"/>
      <c r="G2583" s="75"/>
      <c r="H2583" s="76"/>
      <c r="I2583" s="84"/>
      <c r="J2583" s="85"/>
      <c r="K2583" s="75"/>
      <c r="L2583" s="75"/>
      <c r="M2583" s="75"/>
      <c r="N2583" s="75"/>
      <c r="O2583" s="75"/>
      <c r="P2583" s="75"/>
      <c r="Q2583" s="75"/>
      <c r="R2583" s="75"/>
      <c r="S2583" s="75"/>
      <c r="T2583" s="75"/>
      <c r="U2583" s="75"/>
    </row>
    <row r="2584" spans="1:21">
      <c r="A2584" s="75"/>
      <c r="B2584" s="81"/>
      <c r="C2584" s="81"/>
      <c r="D2584" s="82"/>
      <c r="E2584" s="76"/>
      <c r="F2584" s="83"/>
      <c r="G2584" s="75"/>
      <c r="H2584" s="76"/>
      <c r="I2584" s="84"/>
      <c r="J2584" s="85"/>
      <c r="K2584" s="75"/>
      <c r="L2584" s="75"/>
      <c r="M2584" s="75"/>
      <c r="N2584" s="75"/>
      <c r="O2584" s="75"/>
      <c r="P2584" s="75"/>
      <c r="Q2584" s="75"/>
      <c r="R2584" s="75"/>
      <c r="S2584" s="75"/>
      <c r="T2584" s="75"/>
      <c r="U2584" s="75"/>
    </row>
    <row r="2585" spans="1:21">
      <c r="A2585" s="75"/>
      <c r="B2585" s="81"/>
      <c r="C2585" s="81"/>
      <c r="D2585" s="82"/>
      <c r="E2585" s="76"/>
      <c r="F2585" s="83"/>
      <c r="G2585" s="75"/>
      <c r="H2585" s="76"/>
      <c r="I2585" s="84"/>
      <c r="J2585" s="85"/>
      <c r="K2585" s="75"/>
      <c r="L2585" s="75"/>
      <c r="M2585" s="75"/>
      <c r="N2585" s="75"/>
      <c r="O2585" s="75"/>
      <c r="P2585" s="75"/>
      <c r="Q2585" s="75"/>
      <c r="R2585" s="75"/>
      <c r="S2585" s="75"/>
      <c r="T2585" s="75"/>
      <c r="U2585" s="75"/>
    </row>
    <row r="2586" spans="1:21">
      <c r="A2586" s="75"/>
      <c r="B2586" s="81"/>
      <c r="C2586" s="81"/>
      <c r="D2586" s="82"/>
      <c r="E2586" s="76"/>
      <c r="F2586" s="83"/>
      <c r="G2586" s="75"/>
      <c r="H2586" s="76"/>
      <c r="I2586" s="84"/>
      <c r="J2586" s="85"/>
      <c r="K2586" s="75"/>
      <c r="L2586" s="75"/>
      <c r="M2586" s="75"/>
      <c r="N2586" s="75"/>
      <c r="O2586" s="75"/>
      <c r="P2586" s="75"/>
      <c r="Q2586" s="75"/>
      <c r="R2586" s="75"/>
      <c r="S2586" s="75"/>
      <c r="T2586" s="75"/>
      <c r="U2586" s="75"/>
    </row>
    <row r="2587" spans="1:21">
      <c r="A2587" s="75"/>
      <c r="B2587" s="81"/>
      <c r="C2587" s="81"/>
      <c r="D2587" s="82"/>
      <c r="E2587" s="76"/>
      <c r="F2587" s="83"/>
      <c r="G2587" s="75"/>
      <c r="H2587" s="76"/>
      <c r="I2587" s="84"/>
      <c r="J2587" s="85"/>
      <c r="K2587" s="75"/>
      <c r="L2587" s="75"/>
      <c r="M2587" s="75"/>
      <c r="N2587" s="75"/>
      <c r="O2587" s="75"/>
      <c r="P2587" s="75"/>
      <c r="Q2587" s="75"/>
      <c r="R2587" s="75"/>
      <c r="S2587" s="75"/>
      <c r="T2587" s="75"/>
      <c r="U2587" s="75"/>
    </row>
    <row r="2588" spans="1:21">
      <c r="A2588" s="75"/>
      <c r="B2588" s="81"/>
      <c r="C2588" s="81"/>
      <c r="D2588" s="82"/>
      <c r="E2588" s="76"/>
      <c r="F2588" s="83"/>
      <c r="G2588" s="75"/>
      <c r="H2588" s="76"/>
      <c r="I2588" s="84"/>
      <c r="J2588" s="85"/>
      <c r="K2588" s="75"/>
      <c r="L2588" s="75"/>
      <c r="M2588" s="75"/>
      <c r="N2588" s="75"/>
      <c r="O2588" s="75"/>
      <c r="P2588" s="75"/>
      <c r="Q2588" s="75"/>
      <c r="R2588" s="75"/>
      <c r="S2588" s="75"/>
      <c r="T2588" s="75"/>
      <c r="U2588" s="75"/>
    </row>
    <row r="2589" spans="1:21">
      <c r="A2589" s="75"/>
      <c r="B2589" s="81"/>
      <c r="C2589" s="81"/>
      <c r="D2589" s="82"/>
      <c r="E2589" s="76"/>
      <c r="F2589" s="83"/>
      <c r="G2589" s="75"/>
      <c r="H2589" s="76"/>
      <c r="I2589" s="84"/>
      <c r="J2589" s="85"/>
      <c r="K2589" s="75"/>
      <c r="L2589" s="75"/>
      <c r="M2589" s="75"/>
      <c r="N2589" s="75"/>
      <c r="O2589" s="75"/>
      <c r="P2589" s="75"/>
      <c r="Q2589" s="75"/>
      <c r="R2589" s="75"/>
      <c r="S2589" s="75"/>
      <c r="T2589" s="75"/>
      <c r="U2589" s="75"/>
    </row>
    <row r="2590" spans="1:21">
      <c r="A2590" s="75"/>
      <c r="B2590" s="81"/>
      <c r="C2590" s="81"/>
      <c r="D2590" s="82"/>
      <c r="E2590" s="76"/>
      <c r="F2590" s="83"/>
      <c r="G2590" s="75"/>
      <c r="H2590" s="76"/>
      <c r="I2590" s="84"/>
      <c r="J2590" s="85"/>
      <c r="K2590" s="75"/>
      <c r="L2590" s="75"/>
      <c r="M2590" s="75"/>
      <c r="N2590" s="75"/>
      <c r="O2590" s="75"/>
      <c r="P2590" s="75"/>
      <c r="Q2590" s="75"/>
      <c r="R2590" s="75"/>
      <c r="S2590" s="75"/>
      <c r="T2590" s="75"/>
      <c r="U2590" s="75"/>
    </row>
    <row r="2591" spans="1:21">
      <c r="A2591" s="75"/>
      <c r="B2591" s="81"/>
      <c r="C2591" s="81"/>
      <c r="D2591" s="82"/>
      <c r="E2591" s="76"/>
      <c r="F2591" s="83"/>
      <c r="G2591" s="75"/>
      <c r="H2591" s="76"/>
      <c r="I2591" s="84"/>
      <c r="J2591" s="85"/>
      <c r="K2591" s="75"/>
      <c r="L2591" s="75"/>
      <c r="M2591" s="75"/>
      <c r="N2591" s="75"/>
      <c r="O2591" s="75"/>
      <c r="P2591" s="75"/>
      <c r="Q2591" s="75"/>
      <c r="R2591" s="75"/>
      <c r="S2591" s="75"/>
      <c r="T2591" s="75"/>
      <c r="U2591" s="75"/>
    </row>
    <row r="2592" spans="1:21">
      <c r="A2592" s="75"/>
      <c r="B2592" s="81"/>
      <c r="C2592" s="81"/>
      <c r="D2592" s="82"/>
      <c r="E2592" s="76"/>
      <c r="F2592" s="83"/>
      <c r="G2592" s="75"/>
      <c r="H2592" s="76"/>
      <c r="I2592" s="84"/>
      <c r="J2592" s="85"/>
      <c r="K2592" s="75"/>
      <c r="L2592" s="75"/>
      <c r="M2592" s="75"/>
      <c r="N2592" s="75"/>
      <c r="O2592" s="75"/>
      <c r="P2592" s="75"/>
      <c r="Q2592" s="75"/>
      <c r="R2592" s="75"/>
      <c r="S2592" s="75"/>
      <c r="T2592" s="75"/>
      <c r="U2592" s="75"/>
    </row>
    <row r="2593" spans="1:21">
      <c r="A2593" s="75"/>
      <c r="B2593" s="81"/>
      <c r="C2593" s="81"/>
      <c r="D2593" s="82"/>
      <c r="E2593" s="76"/>
      <c r="F2593" s="83"/>
      <c r="G2593" s="75"/>
      <c r="H2593" s="76"/>
      <c r="I2593" s="84"/>
      <c r="J2593" s="85"/>
      <c r="K2593" s="75"/>
      <c r="L2593" s="75"/>
      <c r="M2593" s="75"/>
      <c r="N2593" s="75"/>
      <c r="O2593" s="75"/>
      <c r="P2593" s="75"/>
      <c r="Q2593" s="75"/>
      <c r="R2593" s="75"/>
      <c r="S2593" s="75"/>
      <c r="T2593" s="75"/>
      <c r="U2593" s="75"/>
    </row>
    <row r="2594" spans="1:21">
      <c r="A2594" s="75"/>
      <c r="B2594" s="81"/>
      <c r="C2594" s="81"/>
      <c r="D2594" s="82"/>
      <c r="E2594" s="76"/>
      <c r="F2594" s="83"/>
      <c r="G2594" s="75"/>
      <c r="H2594" s="76"/>
      <c r="I2594" s="84"/>
      <c r="J2594" s="85"/>
      <c r="K2594" s="75"/>
      <c r="L2594" s="75"/>
      <c r="M2594" s="75"/>
      <c r="N2594" s="75"/>
      <c r="O2594" s="75"/>
      <c r="P2594" s="75"/>
      <c r="Q2594" s="75"/>
      <c r="R2594" s="75"/>
      <c r="S2594" s="75"/>
      <c r="T2594" s="75"/>
      <c r="U2594" s="75"/>
    </row>
    <row r="2595" spans="1:21">
      <c r="A2595" s="75"/>
      <c r="B2595" s="81"/>
      <c r="C2595" s="81"/>
      <c r="D2595" s="82"/>
      <c r="E2595" s="76"/>
      <c r="F2595" s="83"/>
      <c r="G2595" s="75"/>
      <c r="H2595" s="76"/>
      <c r="I2595" s="84"/>
      <c r="J2595" s="85"/>
      <c r="K2595" s="75"/>
      <c r="L2595" s="75"/>
      <c r="M2595" s="75"/>
      <c r="N2595" s="75"/>
      <c r="O2595" s="75"/>
      <c r="P2595" s="75"/>
      <c r="Q2595" s="75"/>
      <c r="R2595" s="75"/>
      <c r="S2595" s="75"/>
      <c r="T2595" s="75"/>
      <c r="U2595" s="75"/>
    </row>
    <row r="2596" spans="1:21">
      <c r="A2596" s="75"/>
      <c r="B2596" s="81"/>
      <c r="C2596" s="81"/>
      <c r="D2596" s="82"/>
      <c r="E2596" s="76"/>
      <c r="F2596" s="83"/>
      <c r="G2596" s="75"/>
      <c r="H2596" s="76"/>
      <c r="I2596" s="84"/>
      <c r="J2596" s="85"/>
      <c r="K2596" s="75"/>
      <c r="L2596" s="75"/>
      <c r="M2596" s="75"/>
      <c r="N2596" s="75"/>
      <c r="O2596" s="75"/>
      <c r="P2596" s="75"/>
      <c r="Q2596" s="75"/>
      <c r="R2596" s="75"/>
      <c r="S2596" s="75"/>
      <c r="T2596" s="75"/>
      <c r="U2596" s="75"/>
    </row>
    <row r="2597" spans="1:21">
      <c r="A2597" s="75"/>
      <c r="B2597" s="81"/>
      <c r="C2597" s="81"/>
      <c r="D2597" s="82"/>
      <c r="E2597" s="76"/>
      <c r="F2597" s="83"/>
      <c r="G2597" s="75"/>
      <c r="H2597" s="76"/>
      <c r="I2597" s="84"/>
      <c r="J2597" s="85"/>
      <c r="K2597" s="75"/>
      <c r="L2597" s="75"/>
      <c r="M2597" s="75"/>
      <c r="N2597" s="75"/>
      <c r="O2597" s="75"/>
      <c r="P2597" s="75"/>
      <c r="Q2597" s="75"/>
      <c r="R2597" s="75"/>
      <c r="S2597" s="75"/>
      <c r="T2597" s="75"/>
      <c r="U2597" s="75"/>
    </row>
    <row r="2598" spans="1:21">
      <c r="A2598" s="75"/>
      <c r="B2598" s="81"/>
      <c r="C2598" s="81"/>
      <c r="D2598" s="82"/>
      <c r="E2598" s="76"/>
      <c r="F2598" s="83"/>
      <c r="G2598" s="75"/>
      <c r="H2598" s="76"/>
      <c r="I2598" s="84"/>
      <c r="J2598" s="85"/>
      <c r="K2598" s="75"/>
      <c r="L2598" s="75"/>
      <c r="M2598" s="75"/>
      <c r="N2598" s="75"/>
      <c r="O2598" s="75"/>
      <c r="P2598" s="75"/>
      <c r="Q2598" s="75"/>
      <c r="R2598" s="75"/>
      <c r="S2598" s="75"/>
      <c r="T2598" s="75"/>
      <c r="U2598" s="75"/>
    </row>
    <row r="2599" spans="1:21">
      <c r="A2599" s="75"/>
      <c r="B2599" s="81"/>
      <c r="C2599" s="81"/>
      <c r="D2599" s="82"/>
      <c r="E2599" s="76"/>
      <c r="F2599" s="83"/>
      <c r="G2599" s="75"/>
      <c r="H2599" s="76"/>
      <c r="I2599" s="84"/>
      <c r="J2599" s="85"/>
      <c r="K2599" s="75"/>
      <c r="L2599" s="75"/>
      <c r="M2599" s="75"/>
      <c r="N2599" s="75"/>
      <c r="O2599" s="75"/>
      <c r="P2599" s="75"/>
      <c r="Q2599" s="75"/>
      <c r="R2599" s="75"/>
      <c r="S2599" s="75"/>
      <c r="T2599" s="75"/>
      <c r="U2599" s="75"/>
    </row>
    <row r="2600" spans="1:21">
      <c r="A2600" s="75"/>
      <c r="B2600" s="81"/>
      <c r="C2600" s="81"/>
      <c r="D2600" s="82"/>
      <c r="E2600" s="76"/>
      <c r="F2600" s="83"/>
      <c r="G2600" s="75"/>
      <c r="H2600" s="76"/>
      <c r="I2600" s="84"/>
      <c r="J2600" s="85"/>
      <c r="K2600" s="75"/>
      <c r="L2600" s="75"/>
      <c r="M2600" s="75"/>
      <c r="N2600" s="75"/>
      <c r="O2600" s="75"/>
      <c r="P2600" s="75"/>
      <c r="Q2600" s="75"/>
      <c r="R2600" s="75"/>
      <c r="S2600" s="75"/>
      <c r="T2600" s="75"/>
      <c r="U2600" s="75"/>
    </row>
    <row r="2601" spans="1:21">
      <c r="A2601" s="75"/>
      <c r="B2601" s="81"/>
      <c r="C2601" s="81"/>
      <c r="D2601" s="82"/>
      <c r="E2601" s="76"/>
      <c r="F2601" s="83"/>
      <c r="G2601" s="75"/>
      <c r="H2601" s="76"/>
      <c r="I2601" s="84"/>
      <c r="J2601" s="85"/>
      <c r="K2601" s="75"/>
      <c r="L2601" s="75"/>
      <c r="M2601" s="75"/>
      <c r="N2601" s="75"/>
      <c r="O2601" s="75"/>
      <c r="P2601" s="75"/>
      <c r="Q2601" s="75"/>
      <c r="R2601" s="75"/>
      <c r="S2601" s="75"/>
      <c r="T2601" s="75"/>
      <c r="U2601" s="75"/>
    </row>
    <row r="2602" spans="1:21">
      <c r="A2602" s="75"/>
      <c r="B2602" s="81"/>
      <c r="C2602" s="81"/>
      <c r="D2602" s="82"/>
      <c r="E2602" s="76"/>
      <c r="F2602" s="83"/>
      <c r="G2602" s="75"/>
      <c r="H2602" s="76"/>
      <c r="I2602" s="84"/>
      <c r="J2602" s="85"/>
      <c r="K2602" s="75"/>
      <c r="L2602" s="75"/>
      <c r="M2602" s="75"/>
      <c r="N2602" s="75"/>
      <c r="O2602" s="75"/>
      <c r="P2602" s="75"/>
      <c r="Q2602" s="75"/>
      <c r="R2602" s="75"/>
      <c r="S2602" s="75"/>
      <c r="T2602" s="75"/>
      <c r="U2602" s="75"/>
    </row>
    <row r="2603" spans="1:21">
      <c r="A2603" s="75"/>
      <c r="B2603" s="81"/>
      <c r="C2603" s="81"/>
      <c r="D2603" s="82"/>
      <c r="E2603" s="76"/>
      <c r="F2603" s="83"/>
      <c r="G2603" s="75"/>
      <c r="H2603" s="76"/>
      <c r="I2603" s="84"/>
      <c r="J2603" s="85"/>
      <c r="K2603" s="75"/>
      <c r="L2603" s="75"/>
      <c r="M2603" s="75"/>
      <c r="N2603" s="75"/>
      <c r="O2603" s="75"/>
      <c r="P2603" s="75"/>
      <c r="Q2603" s="75"/>
      <c r="R2603" s="75"/>
      <c r="S2603" s="75"/>
      <c r="T2603" s="75"/>
      <c r="U2603" s="75"/>
    </row>
    <row r="2604" spans="1:21">
      <c r="A2604" s="75"/>
      <c r="B2604" s="81"/>
      <c r="C2604" s="81"/>
      <c r="D2604" s="82"/>
      <c r="E2604" s="76"/>
      <c r="F2604" s="83"/>
      <c r="G2604" s="75"/>
      <c r="H2604" s="76"/>
      <c r="I2604" s="84"/>
      <c r="J2604" s="85"/>
      <c r="K2604" s="75"/>
      <c r="L2604" s="75"/>
      <c r="M2604" s="75"/>
      <c r="N2604" s="75"/>
      <c r="O2604" s="75"/>
      <c r="P2604" s="75"/>
      <c r="Q2604" s="75"/>
      <c r="R2604" s="75"/>
      <c r="S2604" s="75"/>
      <c r="T2604" s="75"/>
      <c r="U2604" s="75"/>
    </row>
    <row r="2605" spans="1:21">
      <c r="A2605" s="75"/>
      <c r="B2605" s="81"/>
      <c r="C2605" s="81"/>
      <c r="D2605" s="82"/>
      <c r="E2605" s="76"/>
      <c r="F2605" s="83"/>
      <c r="G2605" s="75"/>
      <c r="H2605" s="76"/>
      <c r="I2605" s="84"/>
      <c r="J2605" s="85"/>
      <c r="K2605" s="75"/>
      <c r="L2605" s="75"/>
      <c r="M2605" s="75"/>
      <c r="N2605" s="75"/>
      <c r="O2605" s="75"/>
      <c r="P2605" s="75"/>
      <c r="Q2605" s="75"/>
      <c r="R2605" s="75"/>
      <c r="S2605" s="75"/>
      <c r="T2605" s="75"/>
      <c r="U2605" s="75"/>
    </row>
    <row r="2606" spans="1:21">
      <c r="A2606" s="75"/>
      <c r="B2606" s="81"/>
      <c r="C2606" s="81"/>
      <c r="D2606" s="82"/>
      <c r="E2606" s="76"/>
      <c r="F2606" s="83"/>
      <c r="G2606" s="75"/>
      <c r="H2606" s="76"/>
      <c r="I2606" s="84"/>
      <c r="J2606" s="85"/>
      <c r="K2606" s="75"/>
      <c r="L2606" s="75"/>
      <c r="M2606" s="75"/>
      <c r="N2606" s="75"/>
      <c r="O2606" s="75"/>
      <c r="P2606" s="75"/>
      <c r="Q2606" s="75"/>
      <c r="R2606" s="75"/>
      <c r="S2606" s="75"/>
      <c r="T2606" s="75"/>
      <c r="U2606" s="75"/>
    </row>
    <row r="2607" spans="1:21">
      <c r="A2607" s="75"/>
      <c r="B2607" s="81"/>
      <c r="C2607" s="81"/>
      <c r="D2607" s="82"/>
      <c r="E2607" s="76"/>
      <c r="F2607" s="83"/>
      <c r="G2607" s="75"/>
      <c r="H2607" s="76"/>
      <c r="I2607" s="84"/>
      <c r="J2607" s="85"/>
      <c r="K2607" s="75"/>
      <c r="L2607" s="75"/>
      <c r="M2607" s="75"/>
      <c r="N2607" s="75"/>
      <c r="O2607" s="75"/>
      <c r="P2607" s="75"/>
      <c r="Q2607" s="75"/>
      <c r="R2607" s="75"/>
      <c r="S2607" s="75"/>
      <c r="T2607" s="75"/>
      <c r="U2607" s="75"/>
    </row>
    <row r="2608" spans="1:21">
      <c r="A2608" s="75"/>
      <c r="B2608" s="81"/>
      <c r="C2608" s="81"/>
      <c r="D2608" s="82"/>
      <c r="E2608" s="76"/>
      <c r="F2608" s="83"/>
      <c r="G2608" s="75"/>
      <c r="H2608" s="76"/>
      <c r="I2608" s="84"/>
      <c r="J2608" s="85"/>
      <c r="K2608" s="75"/>
      <c r="L2608" s="75"/>
      <c r="M2608" s="75"/>
      <c r="N2608" s="75"/>
      <c r="O2608" s="75"/>
      <c r="P2608" s="75"/>
      <c r="Q2608" s="75"/>
      <c r="R2608" s="75"/>
      <c r="S2608" s="75"/>
      <c r="T2608" s="75"/>
      <c r="U2608" s="75"/>
    </row>
    <row r="2609" spans="1:21">
      <c r="A2609" s="75"/>
      <c r="B2609" s="81"/>
      <c r="C2609" s="81"/>
      <c r="D2609" s="82"/>
      <c r="E2609" s="76"/>
      <c r="F2609" s="83"/>
      <c r="G2609" s="75"/>
      <c r="H2609" s="76"/>
      <c r="I2609" s="84"/>
      <c r="J2609" s="85"/>
      <c r="K2609" s="75"/>
      <c r="L2609" s="75"/>
      <c r="M2609" s="75"/>
      <c r="N2609" s="75"/>
      <c r="O2609" s="75"/>
      <c r="P2609" s="75"/>
      <c r="Q2609" s="75"/>
      <c r="R2609" s="75"/>
      <c r="S2609" s="75"/>
      <c r="T2609" s="75"/>
      <c r="U2609" s="75"/>
    </row>
    <row r="2610" spans="1:21">
      <c r="A2610" s="75"/>
      <c r="B2610" s="81"/>
      <c r="C2610" s="81"/>
      <c r="D2610" s="82"/>
      <c r="E2610" s="76"/>
      <c r="F2610" s="83"/>
      <c r="G2610" s="75"/>
      <c r="H2610" s="76"/>
      <c r="I2610" s="84"/>
      <c r="J2610" s="85"/>
      <c r="K2610" s="75"/>
      <c r="L2610" s="75"/>
      <c r="M2610" s="75"/>
      <c r="N2610" s="75"/>
      <c r="O2610" s="75"/>
      <c r="P2610" s="75"/>
      <c r="Q2610" s="75"/>
      <c r="R2610" s="75"/>
      <c r="S2610" s="75"/>
      <c r="T2610" s="75"/>
      <c r="U2610" s="75"/>
    </row>
    <row r="2611" spans="1:21">
      <c r="A2611" s="75"/>
      <c r="B2611" s="81"/>
      <c r="C2611" s="81"/>
      <c r="D2611" s="82"/>
      <c r="E2611" s="76"/>
      <c r="F2611" s="83"/>
      <c r="G2611" s="75"/>
      <c r="H2611" s="76"/>
      <c r="I2611" s="84"/>
      <c r="J2611" s="85"/>
      <c r="K2611" s="75"/>
      <c r="L2611" s="75"/>
      <c r="M2611" s="75"/>
      <c r="N2611" s="75"/>
      <c r="O2611" s="75"/>
      <c r="P2611" s="75"/>
      <c r="Q2611" s="75"/>
      <c r="R2611" s="75"/>
      <c r="S2611" s="75"/>
      <c r="T2611" s="75"/>
      <c r="U2611" s="75"/>
    </row>
    <row r="2612" spans="1:21">
      <c r="A2612" s="75"/>
      <c r="B2612" s="81"/>
      <c r="C2612" s="81"/>
      <c r="D2612" s="82"/>
      <c r="E2612" s="76"/>
      <c r="F2612" s="83"/>
      <c r="G2612" s="75"/>
      <c r="H2612" s="76"/>
      <c r="I2612" s="84"/>
      <c r="J2612" s="85"/>
      <c r="K2612" s="75"/>
      <c r="L2612" s="75"/>
      <c r="M2612" s="75"/>
      <c r="N2612" s="75"/>
      <c r="O2612" s="75"/>
      <c r="P2612" s="75"/>
      <c r="Q2612" s="75"/>
      <c r="R2612" s="75"/>
      <c r="S2612" s="75"/>
      <c r="T2612" s="75"/>
      <c r="U2612" s="75"/>
    </row>
    <row r="2613" spans="1:21">
      <c r="A2613" s="75"/>
      <c r="B2613" s="81"/>
      <c r="C2613" s="81"/>
      <c r="D2613" s="82"/>
      <c r="E2613" s="76"/>
      <c r="F2613" s="83"/>
      <c r="G2613" s="75"/>
      <c r="H2613" s="76"/>
      <c r="I2613" s="84"/>
      <c r="J2613" s="85"/>
      <c r="K2613" s="75"/>
      <c r="L2613" s="75"/>
      <c r="M2613" s="75"/>
      <c r="N2613" s="75"/>
      <c r="O2613" s="75"/>
      <c r="P2613" s="75"/>
      <c r="Q2613" s="75"/>
      <c r="R2613" s="75"/>
      <c r="S2613" s="75"/>
      <c r="T2613" s="75"/>
      <c r="U2613" s="75"/>
    </row>
    <row r="2614" spans="1:21">
      <c r="A2614" s="75"/>
      <c r="B2614" s="81"/>
      <c r="C2614" s="81"/>
      <c r="D2614" s="82"/>
      <c r="E2614" s="76"/>
      <c r="F2614" s="83"/>
      <c r="G2614" s="75"/>
      <c r="H2614" s="76"/>
      <c r="I2614" s="84"/>
      <c r="J2614" s="85"/>
      <c r="K2614" s="75"/>
      <c r="L2614" s="75"/>
      <c r="M2614" s="75"/>
      <c r="N2614" s="75"/>
      <c r="O2614" s="75"/>
      <c r="P2614" s="75"/>
      <c r="Q2614" s="75"/>
      <c r="R2614" s="75"/>
      <c r="S2614" s="75"/>
      <c r="T2614" s="75"/>
      <c r="U2614" s="75"/>
    </row>
    <row r="2615" spans="1:21">
      <c r="A2615" s="75"/>
      <c r="B2615" s="81"/>
      <c r="C2615" s="81"/>
      <c r="D2615" s="82"/>
      <c r="E2615" s="76"/>
      <c r="F2615" s="83"/>
      <c r="G2615" s="75"/>
      <c r="H2615" s="76"/>
      <c r="I2615" s="84"/>
      <c r="J2615" s="85"/>
      <c r="K2615" s="75"/>
      <c r="L2615" s="75"/>
      <c r="M2615" s="75"/>
      <c r="N2615" s="75"/>
      <c r="O2615" s="75"/>
      <c r="P2615" s="75"/>
      <c r="Q2615" s="75"/>
      <c r="R2615" s="75"/>
      <c r="S2615" s="75"/>
      <c r="T2615" s="75"/>
      <c r="U2615" s="75"/>
    </row>
    <row r="2616" spans="1:21">
      <c r="A2616" s="75"/>
      <c r="B2616" s="81"/>
      <c r="C2616" s="81"/>
      <c r="D2616" s="82"/>
      <c r="E2616" s="76"/>
      <c r="F2616" s="83"/>
      <c r="G2616" s="75"/>
      <c r="H2616" s="76"/>
      <c r="I2616" s="84"/>
      <c r="J2616" s="85"/>
      <c r="K2616" s="75"/>
      <c r="L2616" s="75"/>
      <c r="M2616" s="75"/>
      <c r="N2616" s="75"/>
      <c r="O2616" s="75"/>
      <c r="P2616" s="75"/>
      <c r="Q2616" s="75"/>
      <c r="R2616" s="75"/>
      <c r="S2616" s="75"/>
      <c r="T2616" s="75"/>
      <c r="U2616" s="75"/>
    </row>
    <row r="2617" spans="1:21">
      <c r="A2617" s="75"/>
      <c r="B2617" s="81"/>
      <c r="C2617" s="81"/>
      <c r="D2617" s="82"/>
      <c r="E2617" s="76"/>
      <c r="F2617" s="83"/>
      <c r="G2617" s="75"/>
      <c r="H2617" s="76"/>
      <c r="I2617" s="84"/>
      <c r="J2617" s="85"/>
      <c r="K2617" s="75"/>
      <c r="L2617" s="75"/>
      <c r="M2617" s="75"/>
      <c r="N2617" s="75"/>
      <c r="O2617" s="75"/>
      <c r="P2617" s="75"/>
      <c r="Q2617" s="75"/>
      <c r="R2617" s="75"/>
      <c r="S2617" s="75"/>
      <c r="T2617" s="75"/>
      <c r="U2617" s="75"/>
    </row>
    <row r="2618" spans="1:21">
      <c r="A2618" s="75"/>
      <c r="B2618" s="81"/>
      <c r="C2618" s="81"/>
      <c r="D2618" s="82"/>
      <c r="E2618" s="76"/>
      <c r="F2618" s="83"/>
      <c r="G2618" s="75"/>
      <c r="H2618" s="76"/>
      <c r="I2618" s="84"/>
      <c r="J2618" s="85"/>
      <c r="K2618" s="75"/>
      <c r="L2618" s="75"/>
      <c r="M2618" s="75"/>
      <c r="N2618" s="75"/>
      <c r="O2618" s="75"/>
      <c r="P2618" s="75"/>
      <c r="Q2618" s="75"/>
      <c r="R2618" s="75"/>
      <c r="S2618" s="75"/>
      <c r="T2618" s="75"/>
      <c r="U2618" s="75"/>
    </row>
    <row r="2619" spans="1:21">
      <c r="A2619" s="75"/>
      <c r="B2619" s="81"/>
      <c r="C2619" s="81"/>
      <c r="D2619" s="82"/>
      <c r="E2619" s="76"/>
      <c r="F2619" s="83"/>
      <c r="G2619" s="75"/>
      <c r="H2619" s="76"/>
      <c r="I2619" s="84"/>
      <c r="J2619" s="85"/>
      <c r="K2619" s="75"/>
      <c r="L2619" s="75"/>
      <c r="M2619" s="75"/>
      <c r="N2619" s="75"/>
      <c r="O2619" s="75"/>
      <c r="P2619" s="75"/>
      <c r="Q2619" s="75"/>
      <c r="R2619" s="75"/>
      <c r="S2619" s="75"/>
      <c r="T2619" s="75"/>
      <c r="U2619" s="75"/>
    </row>
    <row r="2620" spans="1:21">
      <c r="A2620" s="75"/>
      <c r="B2620" s="81"/>
      <c r="C2620" s="81"/>
      <c r="D2620" s="82"/>
      <c r="E2620" s="76"/>
      <c r="F2620" s="83"/>
      <c r="G2620" s="75"/>
      <c r="H2620" s="76"/>
      <c r="I2620" s="84"/>
      <c r="J2620" s="85"/>
      <c r="K2620" s="75"/>
      <c r="L2620" s="75"/>
      <c r="M2620" s="75"/>
      <c r="N2620" s="75"/>
      <c r="O2620" s="75"/>
      <c r="P2620" s="75"/>
      <c r="Q2620" s="75"/>
      <c r="R2620" s="75"/>
      <c r="S2620" s="75"/>
      <c r="T2620" s="75"/>
      <c r="U2620" s="75"/>
    </row>
    <row r="2621" spans="1:21">
      <c r="A2621" s="75"/>
      <c r="B2621" s="81"/>
      <c r="C2621" s="81"/>
      <c r="D2621" s="82"/>
      <c r="E2621" s="76"/>
      <c r="F2621" s="83"/>
      <c r="G2621" s="75"/>
      <c r="H2621" s="76"/>
      <c r="I2621" s="84"/>
      <c r="J2621" s="85"/>
      <c r="K2621" s="75"/>
      <c r="L2621" s="75"/>
      <c r="M2621" s="75"/>
      <c r="N2621" s="75"/>
      <c r="O2621" s="75"/>
      <c r="P2621" s="75"/>
      <c r="Q2621" s="75"/>
      <c r="R2621" s="75"/>
      <c r="S2621" s="75"/>
      <c r="T2621" s="75"/>
      <c r="U2621" s="75"/>
    </row>
    <row r="2622" spans="1:21">
      <c r="A2622" s="75"/>
      <c r="B2622" s="81"/>
      <c r="C2622" s="81"/>
      <c r="D2622" s="82"/>
      <c r="E2622" s="76"/>
      <c r="F2622" s="83"/>
      <c r="G2622" s="75"/>
      <c r="H2622" s="76"/>
      <c r="I2622" s="84"/>
      <c r="J2622" s="85"/>
      <c r="K2622" s="75"/>
      <c r="L2622" s="75"/>
      <c r="M2622" s="75"/>
      <c r="N2622" s="75"/>
      <c r="O2622" s="75"/>
      <c r="P2622" s="75"/>
      <c r="Q2622" s="75"/>
      <c r="R2622" s="75"/>
      <c r="S2622" s="75"/>
      <c r="T2622" s="75"/>
      <c r="U2622" s="75"/>
    </row>
    <row r="2623" spans="1:21">
      <c r="A2623" s="75"/>
      <c r="B2623" s="81"/>
      <c r="C2623" s="81"/>
      <c r="D2623" s="82"/>
      <c r="E2623" s="76"/>
      <c r="F2623" s="83"/>
      <c r="G2623" s="75"/>
      <c r="H2623" s="76"/>
      <c r="I2623" s="84"/>
      <c r="J2623" s="85"/>
      <c r="K2623" s="75"/>
      <c r="L2623" s="75"/>
      <c r="M2623" s="75"/>
      <c r="N2623" s="75"/>
      <c r="O2623" s="75"/>
      <c r="P2623" s="75"/>
      <c r="Q2623" s="75"/>
      <c r="R2623" s="75"/>
      <c r="S2623" s="75"/>
      <c r="T2623" s="75"/>
      <c r="U2623" s="75"/>
    </row>
    <row r="2624" spans="1:21">
      <c r="A2624" s="75"/>
      <c r="B2624" s="81"/>
      <c r="C2624" s="81"/>
      <c r="D2624" s="82"/>
      <c r="E2624" s="76"/>
      <c r="F2624" s="83"/>
      <c r="G2624" s="75"/>
      <c r="H2624" s="76"/>
      <c r="I2624" s="84"/>
      <c r="J2624" s="85"/>
      <c r="K2624" s="75"/>
      <c r="L2624" s="75"/>
      <c r="M2624" s="75"/>
      <c r="N2624" s="75"/>
      <c r="O2624" s="75"/>
      <c r="P2624" s="75"/>
      <c r="Q2624" s="75"/>
      <c r="R2624" s="75"/>
      <c r="S2624" s="75"/>
      <c r="T2624" s="75"/>
      <c r="U2624" s="75"/>
    </row>
    <row r="2625" spans="1:21">
      <c r="A2625" s="75"/>
      <c r="B2625" s="81"/>
      <c r="C2625" s="81"/>
      <c r="D2625" s="82"/>
      <c r="E2625" s="76"/>
      <c r="F2625" s="83"/>
      <c r="G2625" s="75"/>
      <c r="H2625" s="76"/>
      <c r="I2625" s="84"/>
      <c r="J2625" s="85"/>
      <c r="K2625" s="75"/>
      <c r="L2625" s="75"/>
      <c r="M2625" s="75"/>
      <c r="N2625" s="75"/>
      <c r="O2625" s="75"/>
      <c r="P2625" s="75"/>
      <c r="Q2625" s="75"/>
      <c r="R2625" s="75"/>
      <c r="S2625" s="75"/>
      <c r="T2625" s="75"/>
      <c r="U2625" s="75"/>
    </row>
    <row r="2626" spans="1:21">
      <c r="A2626" s="75"/>
      <c r="B2626" s="81"/>
      <c r="C2626" s="81"/>
      <c r="D2626" s="82"/>
      <c r="E2626" s="76"/>
      <c r="F2626" s="83"/>
      <c r="G2626" s="75"/>
      <c r="H2626" s="76"/>
      <c r="I2626" s="84"/>
      <c r="J2626" s="85"/>
      <c r="K2626" s="75"/>
      <c r="L2626" s="75"/>
      <c r="M2626" s="75"/>
      <c r="N2626" s="75"/>
      <c r="O2626" s="75"/>
      <c r="P2626" s="75"/>
      <c r="Q2626" s="75"/>
      <c r="R2626" s="75"/>
      <c r="S2626" s="75"/>
      <c r="T2626" s="75"/>
      <c r="U2626" s="75"/>
    </row>
    <row r="2627" spans="1:21">
      <c r="A2627" s="75"/>
      <c r="B2627" s="81"/>
      <c r="C2627" s="81"/>
      <c r="D2627" s="82"/>
      <c r="E2627" s="76"/>
      <c r="F2627" s="83"/>
      <c r="G2627" s="75"/>
      <c r="H2627" s="76"/>
      <c r="I2627" s="84"/>
      <c r="J2627" s="85"/>
      <c r="K2627" s="75"/>
      <c r="L2627" s="75"/>
      <c r="M2627" s="75"/>
      <c r="N2627" s="75"/>
      <c r="O2627" s="75"/>
      <c r="P2627" s="75"/>
      <c r="Q2627" s="75"/>
      <c r="R2627" s="75"/>
      <c r="S2627" s="75"/>
      <c r="T2627" s="75"/>
      <c r="U2627" s="75"/>
    </row>
    <row r="2628" spans="1:21">
      <c r="A2628" s="75"/>
      <c r="B2628" s="81"/>
      <c r="C2628" s="81"/>
      <c r="D2628" s="82"/>
      <c r="E2628" s="76"/>
      <c r="F2628" s="83"/>
      <c r="G2628" s="75"/>
      <c r="H2628" s="76"/>
      <c r="I2628" s="84"/>
      <c r="J2628" s="85"/>
      <c r="K2628" s="75"/>
      <c r="L2628" s="75"/>
      <c r="M2628" s="75"/>
      <c r="N2628" s="75"/>
      <c r="O2628" s="75"/>
      <c r="P2628" s="75"/>
      <c r="Q2628" s="75"/>
      <c r="R2628" s="75"/>
      <c r="S2628" s="75"/>
      <c r="T2628" s="75"/>
      <c r="U2628" s="75"/>
    </row>
    <row r="2629" spans="1:21">
      <c r="A2629" s="75"/>
      <c r="B2629" s="81"/>
      <c r="C2629" s="81"/>
      <c r="D2629" s="82"/>
      <c r="E2629" s="76"/>
      <c r="F2629" s="83"/>
      <c r="G2629" s="75"/>
      <c r="H2629" s="76"/>
      <c r="I2629" s="84"/>
      <c r="J2629" s="85"/>
      <c r="K2629" s="75"/>
      <c r="L2629" s="75"/>
      <c r="M2629" s="75"/>
      <c r="N2629" s="75"/>
      <c r="O2629" s="75"/>
      <c r="P2629" s="75"/>
      <c r="Q2629" s="75"/>
      <c r="R2629" s="75"/>
      <c r="S2629" s="75"/>
      <c r="T2629" s="75"/>
      <c r="U2629" s="75"/>
    </row>
    <row r="2630" spans="1:21">
      <c r="A2630" s="75"/>
      <c r="B2630" s="81"/>
      <c r="C2630" s="81"/>
      <c r="D2630" s="82"/>
      <c r="E2630" s="76"/>
      <c r="F2630" s="83"/>
      <c r="G2630" s="75"/>
      <c r="H2630" s="76"/>
      <c r="I2630" s="84"/>
      <c r="J2630" s="85"/>
      <c r="K2630" s="75"/>
      <c r="L2630" s="75"/>
      <c r="M2630" s="75"/>
      <c r="N2630" s="75"/>
      <c r="O2630" s="75"/>
      <c r="P2630" s="75"/>
      <c r="Q2630" s="75"/>
      <c r="R2630" s="75"/>
      <c r="S2630" s="75"/>
      <c r="T2630" s="75"/>
      <c r="U2630" s="75"/>
    </row>
    <row r="2631" spans="1:21">
      <c r="A2631" s="75"/>
      <c r="B2631" s="81"/>
      <c r="C2631" s="81"/>
      <c r="D2631" s="82"/>
      <c r="E2631" s="76"/>
      <c r="F2631" s="83"/>
      <c r="G2631" s="75"/>
      <c r="H2631" s="76"/>
      <c r="I2631" s="84"/>
      <c r="J2631" s="85"/>
      <c r="K2631" s="75"/>
      <c r="L2631" s="75"/>
      <c r="M2631" s="75"/>
      <c r="N2631" s="75"/>
      <c r="O2631" s="75"/>
      <c r="P2631" s="75"/>
      <c r="Q2631" s="75"/>
      <c r="R2631" s="75"/>
      <c r="S2631" s="75"/>
      <c r="T2631" s="75"/>
      <c r="U2631" s="75"/>
    </row>
    <row r="2632" spans="1:21">
      <c r="A2632" s="75"/>
      <c r="B2632" s="81"/>
      <c r="C2632" s="81"/>
      <c r="D2632" s="82"/>
      <c r="E2632" s="76"/>
      <c r="F2632" s="83"/>
      <c r="G2632" s="75"/>
      <c r="H2632" s="76"/>
      <c r="I2632" s="84"/>
      <c r="J2632" s="85"/>
      <c r="K2632" s="75"/>
      <c r="L2632" s="75"/>
      <c r="M2632" s="75"/>
      <c r="N2632" s="75"/>
      <c r="O2632" s="75"/>
      <c r="P2632" s="75"/>
      <c r="Q2632" s="75"/>
      <c r="R2632" s="75"/>
      <c r="S2632" s="75"/>
      <c r="T2632" s="75"/>
      <c r="U2632" s="75"/>
    </row>
    <row r="2633" spans="1:21">
      <c r="A2633" s="75"/>
      <c r="B2633" s="81"/>
      <c r="C2633" s="81"/>
      <c r="D2633" s="82"/>
      <c r="E2633" s="76"/>
      <c r="F2633" s="83"/>
      <c r="G2633" s="75"/>
      <c r="H2633" s="76"/>
      <c r="I2633" s="84"/>
      <c r="J2633" s="85"/>
      <c r="K2633" s="75"/>
      <c r="L2633" s="75"/>
      <c r="M2633" s="75"/>
      <c r="N2633" s="75"/>
      <c r="O2633" s="75"/>
      <c r="P2633" s="75"/>
      <c r="Q2633" s="75"/>
      <c r="R2633" s="75"/>
      <c r="S2633" s="75"/>
      <c r="T2633" s="75"/>
      <c r="U2633" s="75"/>
    </row>
    <row r="2634" spans="1:21">
      <c r="A2634" s="75"/>
      <c r="B2634" s="81"/>
      <c r="C2634" s="81"/>
      <c r="D2634" s="82"/>
      <c r="E2634" s="76"/>
      <c r="F2634" s="83"/>
      <c r="G2634" s="75"/>
      <c r="H2634" s="76"/>
      <c r="I2634" s="84"/>
      <c r="J2634" s="85"/>
      <c r="K2634" s="75"/>
      <c r="L2634" s="75"/>
      <c r="M2634" s="75"/>
      <c r="N2634" s="75"/>
      <c r="O2634" s="75"/>
      <c r="P2634" s="75"/>
      <c r="Q2634" s="75"/>
      <c r="R2634" s="75"/>
      <c r="S2634" s="75"/>
      <c r="T2634" s="75"/>
      <c r="U2634" s="75"/>
    </row>
    <row r="2635" spans="1:21">
      <c r="A2635" s="75"/>
      <c r="B2635" s="81"/>
      <c r="C2635" s="81"/>
      <c r="D2635" s="82"/>
      <c r="E2635" s="76"/>
      <c r="F2635" s="83"/>
      <c r="G2635" s="75"/>
      <c r="H2635" s="76"/>
      <c r="I2635" s="84"/>
      <c r="J2635" s="85"/>
      <c r="K2635" s="75"/>
      <c r="L2635" s="75"/>
      <c r="M2635" s="75"/>
      <c r="N2635" s="75"/>
      <c r="O2635" s="75"/>
      <c r="P2635" s="75"/>
      <c r="Q2635" s="75"/>
      <c r="R2635" s="75"/>
      <c r="S2635" s="75"/>
      <c r="T2635" s="75"/>
      <c r="U2635" s="75"/>
    </row>
    <row r="2636" spans="1:21">
      <c r="A2636" s="75"/>
      <c r="B2636" s="81"/>
      <c r="C2636" s="81"/>
      <c r="D2636" s="82"/>
      <c r="E2636" s="76"/>
      <c r="F2636" s="83"/>
      <c r="G2636" s="75"/>
      <c r="H2636" s="76"/>
      <c r="I2636" s="84"/>
      <c r="J2636" s="85"/>
      <c r="K2636" s="75"/>
      <c r="L2636" s="75"/>
      <c r="M2636" s="75"/>
      <c r="N2636" s="75"/>
      <c r="O2636" s="75"/>
      <c r="P2636" s="75"/>
      <c r="Q2636" s="75"/>
      <c r="R2636" s="75"/>
      <c r="S2636" s="75"/>
      <c r="T2636" s="75"/>
      <c r="U2636" s="75"/>
    </row>
    <row r="2637" spans="1:21">
      <c r="A2637" s="75"/>
      <c r="B2637" s="81"/>
      <c r="C2637" s="81"/>
      <c r="D2637" s="82"/>
      <c r="E2637" s="76"/>
      <c r="F2637" s="83"/>
      <c r="G2637" s="75"/>
      <c r="H2637" s="76"/>
      <c r="I2637" s="84"/>
      <c r="J2637" s="85"/>
      <c r="K2637" s="75"/>
      <c r="L2637" s="75"/>
      <c r="M2637" s="75"/>
      <c r="N2637" s="75"/>
      <c r="O2637" s="75"/>
      <c r="P2637" s="75"/>
      <c r="Q2637" s="75"/>
      <c r="R2637" s="75"/>
      <c r="S2637" s="75"/>
      <c r="T2637" s="75"/>
      <c r="U2637" s="75"/>
    </row>
    <row r="2638" spans="1:21">
      <c r="A2638" s="75"/>
      <c r="B2638" s="81"/>
      <c r="C2638" s="81"/>
      <c r="D2638" s="82"/>
      <c r="E2638" s="76"/>
      <c r="F2638" s="83"/>
      <c r="G2638" s="75"/>
      <c r="H2638" s="76"/>
      <c r="I2638" s="84"/>
      <c r="J2638" s="85"/>
      <c r="K2638" s="75"/>
      <c r="L2638" s="75"/>
      <c r="M2638" s="75"/>
      <c r="N2638" s="75"/>
      <c r="O2638" s="75"/>
      <c r="P2638" s="75"/>
      <c r="Q2638" s="75"/>
      <c r="R2638" s="75"/>
      <c r="S2638" s="75"/>
      <c r="T2638" s="75"/>
      <c r="U2638" s="75"/>
    </row>
    <row r="2639" spans="1:21">
      <c r="A2639" s="75"/>
      <c r="B2639" s="81"/>
      <c r="C2639" s="81"/>
      <c r="D2639" s="82"/>
      <c r="E2639" s="76"/>
      <c r="F2639" s="83"/>
      <c r="G2639" s="75"/>
      <c r="H2639" s="76"/>
      <c r="I2639" s="84"/>
      <c r="J2639" s="85"/>
      <c r="K2639" s="75"/>
      <c r="L2639" s="75"/>
      <c r="M2639" s="75"/>
      <c r="N2639" s="75"/>
      <c r="O2639" s="75"/>
      <c r="P2639" s="75"/>
      <c r="Q2639" s="75"/>
      <c r="R2639" s="75"/>
      <c r="S2639" s="75"/>
      <c r="T2639" s="75"/>
      <c r="U2639" s="75"/>
    </row>
    <row r="2640" spans="1:21">
      <c r="A2640" s="75"/>
      <c r="B2640" s="81"/>
      <c r="C2640" s="81"/>
      <c r="D2640" s="82"/>
      <c r="E2640" s="76"/>
      <c r="F2640" s="83"/>
      <c r="G2640" s="75"/>
      <c r="H2640" s="76"/>
      <c r="I2640" s="84"/>
      <c r="J2640" s="85"/>
      <c r="K2640" s="75"/>
      <c r="L2640" s="75"/>
      <c r="M2640" s="75"/>
      <c r="N2640" s="75"/>
      <c r="O2640" s="75"/>
      <c r="P2640" s="75"/>
      <c r="Q2640" s="75"/>
      <c r="R2640" s="75"/>
      <c r="S2640" s="75"/>
      <c r="T2640" s="75"/>
      <c r="U2640" s="75"/>
    </row>
    <row r="2641" spans="1:21">
      <c r="A2641" s="75"/>
      <c r="B2641" s="81"/>
      <c r="C2641" s="81"/>
      <c r="D2641" s="82"/>
      <c r="E2641" s="76"/>
      <c r="F2641" s="83"/>
      <c r="G2641" s="75"/>
      <c r="H2641" s="76"/>
      <c r="I2641" s="84"/>
      <c r="J2641" s="85"/>
      <c r="K2641" s="75"/>
      <c r="L2641" s="75"/>
      <c r="M2641" s="75"/>
      <c r="N2641" s="75"/>
      <c r="O2641" s="75"/>
      <c r="P2641" s="75"/>
      <c r="Q2641" s="75"/>
      <c r="R2641" s="75"/>
      <c r="S2641" s="75"/>
      <c r="T2641" s="75"/>
      <c r="U2641" s="75"/>
    </row>
    <row r="2642" spans="1:21">
      <c r="A2642" s="75"/>
      <c r="B2642" s="81"/>
      <c r="C2642" s="81"/>
      <c r="D2642" s="82"/>
      <c r="E2642" s="76"/>
      <c r="F2642" s="83"/>
      <c r="G2642" s="75"/>
      <c r="H2642" s="76"/>
      <c r="I2642" s="84"/>
      <c r="J2642" s="85"/>
      <c r="K2642" s="75"/>
      <c r="L2642" s="75"/>
      <c r="M2642" s="75"/>
      <c r="N2642" s="75"/>
      <c r="O2642" s="75"/>
      <c r="P2642" s="75"/>
      <c r="Q2642" s="75"/>
      <c r="R2642" s="75"/>
      <c r="S2642" s="75"/>
      <c r="T2642" s="75"/>
      <c r="U2642" s="75"/>
    </row>
    <row r="2643" spans="1:21">
      <c r="A2643" s="75"/>
      <c r="B2643" s="81"/>
      <c r="C2643" s="81"/>
      <c r="D2643" s="82"/>
      <c r="E2643" s="76"/>
      <c r="F2643" s="83"/>
      <c r="G2643" s="75"/>
      <c r="H2643" s="76"/>
      <c r="I2643" s="84"/>
      <c r="J2643" s="85"/>
      <c r="K2643" s="75"/>
      <c r="L2643" s="75"/>
      <c r="M2643" s="75"/>
      <c r="N2643" s="75"/>
      <c r="O2643" s="75"/>
      <c r="P2643" s="75"/>
      <c r="Q2643" s="75"/>
      <c r="R2643" s="75"/>
      <c r="S2643" s="75"/>
      <c r="T2643" s="75"/>
      <c r="U2643" s="75"/>
    </row>
    <row r="2644" spans="1:21">
      <c r="A2644" s="75"/>
      <c r="B2644" s="81"/>
      <c r="C2644" s="81"/>
      <c r="D2644" s="82"/>
      <c r="E2644" s="76"/>
      <c r="F2644" s="83"/>
      <c r="G2644" s="75"/>
      <c r="H2644" s="76"/>
      <c r="I2644" s="84"/>
      <c r="J2644" s="85"/>
      <c r="K2644" s="75"/>
      <c r="L2644" s="75"/>
      <c r="M2644" s="75"/>
      <c r="N2644" s="75"/>
      <c r="O2644" s="75"/>
      <c r="P2644" s="75"/>
      <c r="Q2644" s="75"/>
      <c r="R2644" s="75"/>
      <c r="S2644" s="75"/>
      <c r="T2644" s="75"/>
      <c r="U2644" s="75"/>
    </row>
    <row r="2645" spans="1:21">
      <c r="A2645" s="75"/>
      <c r="B2645" s="81"/>
      <c r="C2645" s="81"/>
      <c r="D2645" s="82"/>
      <c r="E2645" s="76"/>
      <c r="F2645" s="83"/>
      <c r="G2645" s="75"/>
      <c r="H2645" s="76"/>
      <c r="I2645" s="84"/>
      <c r="J2645" s="85"/>
      <c r="K2645" s="75"/>
      <c r="L2645" s="75"/>
      <c r="M2645" s="75"/>
      <c r="N2645" s="75"/>
      <c r="O2645" s="75"/>
      <c r="P2645" s="75"/>
      <c r="Q2645" s="75"/>
      <c r="R2645" s="75"/>
      <c r="S2645" s="75"/>
      <c r="T2645" s="75"/>
      <c r="U2645" s="75"/>
    </row>
    <row r="2646" spans="1:21">
      <c r="A2646" s="75"/>
      <c r="B2646" s="81"/>
      <c r="C2646" s="81"/>
      <c r="D2646" s="82"/>
      <c r="E2646" s="76"/>
      <c r="F2646" s="83"/>
      <c r="G2646" s="75"/>
      <c r="H2646" s="76"/>
      <c r="I2646" s="84"/>
      <c r="J2646" s="85"/>
      <c r="K2646" s="75"/>
      <c r="L2646" s="75"/>
      <c r="M2646" s="75"/>
      <c r="N2646" s="75"/>
      <c r="O2646" s="75"/>
      <c r="P2646" s="75"/>
      <c r="Q2646" s="75"/>
      <c r="R2646" s="75"/>
      <c r="S2646" s="75"/>
      <c r="T2646" s="75"/>
      <c r="U2646" s="75"/>
    </row>
    <row r="2647" spans="1:21">
      <c r="A2647" s="75"/>
      <c r="B2647" s="81"/>
      <c r="C2647" s="81"/>
      <c r="D2647" s="82"/>
      <c r="E2647" s="76"/>
      <c r="F2647" s="83"/>
      <c r="G2647" s="75"/>
      <c r="H2647" s="76"/>
      <c r="I2647" s="84"/>
      <c r="J2647" s="85"/>
      <c r="K2647" s="75"/>
      <c r="L2647" s="75"/>
      <c r="M2647" s="75"/>
      <c r="N2647" s="75"/>
      <c r="O2647" s="75"/>
      <c r="P2647" s="75"/>
      <c r="Q2647" s="75"/>
      <c r="R2647" s="75"/>
      <c r="S2647" s="75"/>
      <c r="T2647" s="75"/>
      <c r="U2647" s="75"/>
    </row>
    <row r="2648" spans="1:21">
      <c r="A2648" s="75"/>
      <c r="B2648" s="81"/>
      <c r="C2648" s="81"/>
      <c r="D2648" s="82"/>
      <c r="E2648" s="76"/>
      <c r="F2648" s="83"/>
      <c r="G2648" s="75"/>
      <c r="H2648" s="76"/>
      <c r="I2648" s="84"/>
      <c r="J2648" s="85"/>
      <c r="K2648" s="75"/>
      <c r="L2648" s="75"/>
      <c r="M2648" s="75"/>
      <c r="N2648" s="75"/>
      <c r="O2648" s="75"/>
      <c r="P2648" s="75"/>
      <c r="Q2648" s="75"/>
      <c r="R2648" s="75"/>
      <c r="S2648" s="75"/>
      <c r="T2648" s="75"/>
      <c r="U2648" s="75"/>
    </row>
    <row r="2649" spans="1:21">
      <c r="A2649" s="75"/>
      <c r="B2649" s="81"/>
      <c r="C2649" s="81"/>
      <c r="D2649" s="82"/>
      <c r="E2649" s="76"/>
      <c r="F2649" s="83"/>
      <c r="G2649" s="75"/>
      <c r="H2649" s="76"/>
      <c r="I2649" s="84"/>
      <c r="J2649" s="85"/>
      <c r="K2649" s="75"/>
      <c r="L2649" s="75"/>
      <c r="M2649" s="75"/>
      <c r="N2649" s="75"/>
      <c r="O2649" s="75"/>
      <c r="P2649" s="75"/>
      <c r="Q2649" s="75"/>
      <c r="R2649" s="75"/>
      <c r="S2649" s="75"/>
      <c r="T2649" s="75"/>
      <c r="U2649" s="75"/>
    </row>
    <row r="2650" spans="1:21">
      <c r="A2650" s="75"/>
      <c r="B2650" s="81"/>
      <c r="C2650" s="81"/>
      <c r="D2650" s="82"/>
      <c r="E2650" s="76"/>
      <c r="F2650" s="83"/>
      <c r="G2650" s="75"/>
      <c r="H2650" s="76"/>
      <c r="I2650" s="84"/>
      <c r="J2650" s="85"/>
      <c r="K2650" s="75"/>
      <c r="L2650" s="75"/>
      <c r="M2650" s="75"/>
      <c r="N2650" s="75"/>
      <c r="O2650" s="75"/>
      <c r="P2650" s="75"/>
      <c r="Q2650" s="75"/>
      <c r="R2650" s="75"/>
      <c r="S2650" s="75"/>
      <c r="T2650" s="75"/>
      <c r="U2650" s="75"/>
    </row>
    <row r="2651" spans="1:21">
      <c r="A2651" s="75"/>
      <c r="B2651" s="81"/>
      <c r="C2651" s="81"/>
      <c r="D2651" s="82"/>
      <c r="E2651" s="76"/>
      <c r="F2651" s="83"/>
      <c r="G2651" s="75"/>
      <c r="H2651" s="76"/>
      <c r="I2651" s="84"/>
      <c r="J2651" s="85"/>
      <c r="K2651" s="75"/>
      <c r="L2651" s="75"/>
      <c r="M2651" s="75"/>
      <c r="N2651" s="75"/>
      <c r="O2651" s="75"/>
      <c r="P2651" s="75"/>
      <c r="Q2651" s="75"/>
      <c r="R2651" s="75"/>
      <c r="S2651" s="75"/>
      <c r="T2651" s="75"/>
      <c r="U2651" s="75"/>
    </row>
    <row r="2652" spans="1:21">
      <c r="A2652" s="75"/>
      <c r="B2652" s="81"/>
      <c r="C2652" s="81"/>
      <c r="D2652" s="82"/>
      <c r="E2652" s="76"/>
      <c r="F2652" s="83"/>
      <c r="G2652" s="75"/>
      <c r="H2652" s="76"/>
      <c r="I2652" s="84"/>
      <c r="J2652" s="85"/>
      <c r="K2652" s="75"/>
      <c r="L2652" s="75"/>
      <c r="M2652" s="75"/>
      <c r="N2652" s="75"/>
      <c r="O2652" s="75"/>
      <c r="P2652" s="75"/>
      <c r="Q2652" s="75"/>
      <c r="R2652" s="75"/>
      <c r="S2652" s="75"/>
      <c r="T2652" s="75"/>
      <c r="U2652" s="75"/>
    </row>
    <row r="2653" spans="1:21">
      <c r="A2653" s="75"/>
      <c r="B2653" s="81"/>
      <c r="C2653" s="81"/>
      <c r="D2653" s="82"/>
      <c r="E2653" s="76"/>
      <c r="F2653" s="83"/>
      <c r="G2653" s="75"/>
      <c r="H2653" s="76"/>
      <c r="I2653" s="84"/>
      <c r="J2653" s="85"/>
      <c r="K2653" s="75"/>
      <c r="L2653" s="75"/>
      <c r="M2653" s="75"/>
      <c r="N2653" s="75"/>
      <c r="O2653" s="75"/>
      <c r="P2653" s="75"/>
      <c r="Q2653" s="75"/>
      <c r="R2653" s="75"/>
      <c r="S2653" s="75"/>
      <c r="T2653" s="75"/>
      <c r="U2653" s="75"/>
    </row>
    <row r="2654" spans="1:21">
      <c r="A2654" s="75"/>
      <c r="B2654" s="81"/>
      <c r="C2654" s="81"/>
      <c r="D2654" s="82"/>
      <c r="E2654" s="76"/>
      <c r="F2654" s="83"/>
      <c r="G2654" s="75"/>
      <c r="H2654" s="76"/>
      <c r="I2654" s="84"/>
      <c r="J2654" s="85"/>
      <c r="K2654" s="75"/>
      <c r="L2654" s="75"/>
      <c r="M2654" s="75"/>
      <c r="N2654" s="75"/>
      <c r="O2654" s="75"/>
      <c r="P2654" s="75"/>
      <c r="Q2654" s="75"/>
      <c r="R2654" s="75"/>
      <c r="S2654" s="75"/>
      <c r="T2654" s="75"/>
      <c r="U2654" s="75"/>
    </row>
    <row r="2655" spans="1:21">
      <c r="A2655" s="75"/>
      <c r="B2655" s="81"/>
      <c r="C2655" s="81"/>
      <c r="D2655" s="82"/>
      <c r="E2655" s="76"/>
      <c r="F2655" s="83"/>
      <c r="G2655" s="75"/>
      <c r="H2655" s="76"/>
      <c r="I2655" s="84"/>
      <c r="J2655" s="85"/>
      <c r="K2655" s="75"/>
      <c r="L2655" s="75"/>
      <c r="M2655" s="75"/>
      <c r="N2655" s="75"/>
      <c r="O2655" s="75"/>
      <c r="P2655" s="75"/>
      <c r="Q2655" s="75"/>
      <c r="R2655" s="75"/>
      <c r="S2655" s="75"/>
      <c r="T2655" s="75"/>
      <c r="U2655" s="75"/>
    </row>
    <row r="2656" spans="1:21">
      <c r="A2656" s="75"/>
      <c r="B2656" s="81"/>
      <c r="C2656" s="81"/>
      <c r="D2656" s="82"/>
      <c r="E2656" s="76"/>
      <c r="F2656" s="83"/>
      <c r="G2656" s="75"/>
      <c r="H2656" s="76"/>
      <c r="I2656" s="84"/>
      <c r="J2656" s="85"/>
      <c r="K2656" s="75"/>
      <c r="L2656" s="75"/>
      <c r="M2656" s="75"/>
      <c r="N2656" s="75"/>
      <c r="O2656" s="75"/>
      <c r="P2656" s="75"/>
      <c r="Q2656" s="75"/>
      <c r="R2656" s="75"/>
      <c r="S2656" s="75"/>
      <c r="T2656" s="75"/>
      <c r="U2656" s="75"/>
    </row>
    <row r="2657" spans="1:21">
      <c r="A2657" s="75"/>
      <c r="B2657" s="81"/>
      <c r="C2657" s="81"/>
      <c r="D2657" s="82"/>
      <c r="E2657" s="76"/>
      <c r="F2657" s="83"/>
      <c r="G2657" s="75"/>
      <c r="H2657" s="76"/>
      <c r="I2657" s="84"/>
      <c r="J2657" s="85"/>
      <c r="K2657" s="75"/>
      <c r="L2657" s="75"/>
      <c r="M2657" s="75"/>
      <c r="N2657" s="75"/>
      <c r="O2657" s="75"/>
      <c r="P2657" s="75"/>
      <c r="Q2657" s="75"/>
      <c r="R2657" s="75"/>
      <c r="S2657" s="75"/>
      <c r="T2657" s="75"/>
      <c r="U2657" s="75"/>
    </row>
    <row r="2658" spans="1:21">
      <c r="A2658" s="75"/>
      <c r="B2658" s="81"/>
      <c r="C2658" s="81"/>
      <c r="D2658" s="82"/>
      <c r="E2658" s="76"/>
      <c r="F2658" s="83"/>
      <c r="G2658" s="75"/>
      <c r="H2658" s="76"/>
      <c r="I2658" s="84"/>
      <c r="J2658" s="85"/>
      <c r="K2658" s="75"/>
      <c r="L2658" s="75"/>
      <c r="M2658" s="75"/>
      <c r="N2658" s="75"/>
      <c r="O2658" s="75"/>
      <c r="P2658" s="75"/>
      <c r="Q2658" s="75"/>
      <c r="R2658" s="75"/>
      <c r="S2658" s="75"/>
      <c r="T2658" s="75"/>
      <c r="U2658" s="75"/>
    </row>
    <row r="2659" spans="1:21">
      <c r="A2659" s="75"/>
      <c r="B2659" s="81"/>
      <c r="C2659" s="81"/>
      <c r="D2659" s="82"/>
      <c r="E2659" s="76"/>
      <c r="F2659" s="83"/>
      <c r="G2659" s="75"/>
      <c r="H2659" s="76"/>
      <c r="I2659" s="84"/>
      <c r="J2659" s="85"/>
      <c r="K2659" s="75"/>
      <c r="L2659" s="75"/>
      <c r="M2659" s="75"/>
      <c r="N2659" s="75"/>
      <c r="O2659" s="75"/>
      <c r="P2659" s="75"/>
      <c r="Q2659" s="75"/>
      <c r="R2659" s="75"/>
      <c r="S2659" s="75"/>
      <c r="T2659" s="75"/>
      <c r="U2659" s="75"/>
    </row>
    <row r="2660" spans="1:21">
      <c r="A2660" s="75"/>
      <c r="B2660" s="81"/>
      <c r="C2660" s="81"/>
      <c r="D2660" s="82"/>
      <c r="E2660" s="76"/>
      <c r="F2660" s="83"/>
      <c r="G2660" s="75"/>
      <c r="H2660" s="76"/>
      <c r="I2660" s="84"/>
      <c r="J2660" s="85"/>
      <c r="K2660" s="75"/>
      <c r="L2660" s="75"/>
      <c r="M2660" s="75"/>
      <c r="N2660" s="75"/>
      <c r="O2660" s="75"/>
      <c r="P2660" s="75"/>
      <c r="Q2660" s="75"/>
      <c r="R2660" s="75"/>
      <c r="S2660" s="75"/>
      <c r="T2660" s="75"/>
      <c r="U2660" s="75"/>
    </row>
    <row r="2661" spans="1:21">
      <c r="A2661" s="75"/>
      <c r="B2661" s="81"/>
      <c r="C2661" s="81"/>
      <c r="D2661" s="82"/>
      <c r="E2661" s="76"/>
      <c r="F2661" s="83"/>
      <c r="G2661" s="75"/>
      <c r="H2661" s="76"/>
      <c r="I2661" s="84"/>
      <c r="J2661" s="85"/>
      <c r="K2661" s="75"/>
      <c r="L2661" s="75"/>
      <c r="M2661" s="75"/>
      <c r="N2661" s="75"/>
      <c r="O2661" s="75"/>
      <c r="P2661" s="75"/>
      <c r="Q2661" s="75"/>
      <c r="R2661" s="75"/>
      <c r="S2661" s="75"/>
      <c r="T2661" s="75"/>
      <c r="U2661" s="75"/>
    </row>
    <row r="2662" spans="1:21">
      <c r="A2662" s="75"/>
      <c r="B2662" s="81"/>
      <c r="C2662" s="81"/>
      <c r="D2662" s="82"/>
      <c r="E2662" s="76"/>
      <c r="F2662" s="83"/>
      <c r="G2662" s="75"/>
      <c r="H2662" s="76"/>
      <c r="I2662" s="84"/>
      <c r="J2662" s="85"/>
      <c r="K2662" s="75"/>
      <c r="L2662" s="75"/>
      <c r="M2662" s="75"/>
      <c r="N2662" s="75"/>
      <c r="O2662" s="75"/>
      <c r="P2662" s="75"/>
      <c r="Q2662" s="75"/>
      <c r="R2662" s="75"/>
      <c r="S2662" s="75"/>
      <c r="T2662" s="75"/>
      <c r="U2662" s="75"/>
    </row>
    <row r="2663" spans="1:21">
      <c r="A2663" s="75"/>
      <c r="B2663" s="81"/>
      <c r="C2663" s="81"/>
      <c r="D2663" s="82"/>
      <c r="E2663" s="76"/>
      <c r="F2663" s="83"/>
      <c r="G2663" s="75"/>
      <c r="H2663" s="76"/>
      <c r="I2663" s="84"/>
      <c r="J2663" s="85"/>
      <c r="K2663" s="75"/>
      <c r="L2663" s="75"/>
      <c r="M2663" s="75"/>
      <c r="N2663" s="75"/>
      <c r="O2663" s="75"/>
      <c r="P2663" s="75"/>
      <c r="Q2663" s="75"/>
      <c r="R2663" s="75"/>
      <c r="S2663" s="75"/>
      <c r="T2663" s="75"/>
      <c r="U2663" s="75"/>
    </row>
    <row r="2664" spans="1:21">
      <c r="A2664" s="75"/>
      <c r="B2664" s="81"/>
      <c r="C2664" s="81"/>
      <c r="D2664" s="82"/>
      <c r="E2664" s="76"/>
      <c r="F2664" s="83"/>
      <c r="G2664" s="75"/>
      <c r="H2664" s="76"/>
      <c r="I2664" s="84"/>
      <c r="J2664" s="85"/>
      <c r="K2664" s="75"/>
      <c r="L2664" s="75"/>
      <c r="M2664" s="75"/>
      <c r="N2664" s="75"/>
      <c r="O2664" s="75"/>
      <c r="P2664" s="75"/>
      <c r="Q2664" s="75"/>
      <c r="R2664" s="75"/>
      <c r="S2664" s="75"/>
      <c r="T2664" s="75"/>
      <c r="U2664" s="75"/>
    </row>
    <row r="2665" spans="1:21">
      <c r="A2665" s="75"/>
      <c r="B2665" s="81"/>
      <c r="C2665" s="81"/>
      <c r="D2665" s="82"/>
      <c r="E2665" s="76"/>
      <c r="F2665" s="83"/>
      <c r="G2665" s="75"/>
      <c r="H2665" s="76"/>
      <c r="I2665" s="84"/>
      <c r="J2665" s="85"/>
      <c r="K2665" s="75"/>
      <c r="L2665" s="75"/>
      <c r="M2665" s="75"/>
      <c r="N2665" s="75"/>
      <c r="O2665" s="75"/>
      <c r="P2665" s="75"/>
      <c r="Q2665" s="75"/>
      <c r="R2665" s="75"/>
      <c r="S2665" s="75"/>
      <c r="T2665" s="75"/>
      <c r="U2665" s="75"/>
    </row>
    <row r="2666" spans="1:21">
      <c r="A2666" s="75"/>
      <c r="B2666" s="81"/>
      <c r="C2666" s="81"/>
      <c r="D2666" s="82"/>
      <c r="E2666" s="76"/>
      <c r="F2666" s="83"/>
      <c r="G2666" s="75"/>
      <c r="H2666" s="76"/>
      <c r="I2666" s="84"/>
      <c r="J2666" s="85"/>
      <c r="K2666" s="75"/>
      <c r="L2666" s="75"/>
      <c r="M2666" s="75"/>
      <c r="N2666" s="75"/>
      <c r="O2666" s="75"/>
      <c r="P2666" s="75"/>
      <c r="Q2666" s="75"/>
      <c r="R2666" s="75"/>
      <c r="S2666" s="75"/>
      <c r="T2666" s="75"/>
      <c r="U2666" s="75"/>
    </row>
    <row r="2667" spans="1:21">
      <c r="A2667" s="75"/>
      <c r="B2667" s="81"/>
      <c r="C2667" s="81"/>
      <c r="D2667" s="82"/>
      <c r="E2667" s="76"/>
      <c r="F2667" s="83"/>
      <c r="G2667" s="75"/>
      <c r="H2667" s="76"/>
      <c r="I2667" s="84"/>
      <c r="J2667" s="85"/>
      <c r="K2667" s="75"/>
      <c r="L2667" s="75"/>
      <c r="M2667" s="75"/>
      <c r="N2667" s="75"/>
      <c r="O2667" s="75"/>
      <c r="P2667" s="75"/>
      <c r="Q2667" s="75"/>
      <c r="R2667" s="75"/>
      <c r="S2667" s="75"/>
      <c r="T2667" s="75"/>
      <c r="U2667" s="75"/>
    </row>
    <row r="2668" spans="1:21">
      <c r="A2668" s="75"/>
      <c r="B2668" s="81"/>
      <c r="C2668" s="81"/>
      <c r="D2668" s="82"/>
      <c r="E2668" s="76"/>
      <c r="F2668" s="83"/>
      <c r="G2668" s="75"/>
      <c r="H2668" s="76"/>
      <c r="I2668" s="84"/>
      <c r="J2668" s="85"/>
      <c r="K2668" s="75"/>
      <c r="L2668" s="75"/>
      <c r="M2668" s="75"/>
      <c r="N2668" s="75"/>
      <c r="O2668" s="75"/>
      <c r="P2668" s="75"/>
      <c r="Q2668" s="75"/>
      <c r="R2668" s="75"/>
      <c r="S2668" s="75"/>
      <c r="T2668" s="75"/>
      <c r="U2668" s="75"/>
    </row>
    <row r="2669" spans="1:21">
      <c r="A2669" s="75"/>
      <c r="B2669" s="81"/>
      <c r="C2669" s="81"/>
      <c r="D2669" s="82"/>
      <c r="E2669" s="76"/>
      <c r="F2669" s="83"/>
      <c r="G2669" s="75"/>
      <c r="H2669" s="76"/>
      <c r="I2669" s="84"/>
      <c r="J2669" s="85"/>
      <c r="K2669" s="75"/>
      <c r="L2669" s="75"/>
      <c r="M2669" s="75"/>
      <c r="N2669" s="75"/>
      <c r="O2669" s="75"/>
      <c r="P2669" s="75"/>
      <c r="Q2669" s="75"/>
      <c r="R2669" s="75"/>
      <c r="S2669" s="75"/>
      <c r="T2669" s="75"/>
      <c r="U2669" s="75"/>
    </row>
    <row r="2670" spans="1:21">
      <c r="A2670" s="75"/>
      <c r="B2670" s="81"/>
      <c r="C2670" s="81"/>
      <c r="D2670" s="82"/>
      <c r="E2670" s="76"/>
      <c r="F2670" s="83"/>
      <c r="G2670" s="75"/>
      <c r="H2670" s="76"/>
      <c r="I2670" s="84"/>
      <c r="J2670" s="85"/>
      <c r="K2670" s="75"/>
      <c r="L2670" s="75"/>
      <c r="M2670" s="75"/>
      <c r="N2670" s="75"/>
      <c r="O2670" s="75"/>
      <c r="P2670" s="75"/>
      <c r="Q2670" s="75"/>
      <c r="R2670" s="75"/>
      <c r="S2670" s="75"/>
      <c r="T2670" s="75"/>
      <c r="U2670" s="75"/>
    </row>
    <row r="2671" spans="1:21">
      <c r="A2671" s="75"/>
      <c r="B2671" s="81"/>
      <c r="C2671" s="81"/>
      <c r="D2671" s="82"/>
      <c r="E2671" s="76"/>
      <c r="F2671" s="83"/>
      <c r="G2671" s="75"/>
      <c r="H2671" s="76"/>
      <c r="I2671" s="84"/>
      <c r="J2671" s="85"/>
      <c r="K2671" s="75"/>
      <c r="L2671" s="75"/>
      <c r="M2671" s="75"/>
      <c r="N2671" s="75"/>
      <c r="O2671" s="75"/>
      <c r="P2671" s="75"/>
      <c r="Q2671" s="75"/>
      <c r="R2671" s="75"/>
      <c r="S2671" s="75"/>
      <c r="T2671" s="75"/>
      <c r="U2671" s="75"/>
    </row>
    <row r="2672" spans="1:21">
      <c r="A2672" s="75"/>
      <c r="B2672" s="81"/>
      <c r="C2672" s="81"/>
      <c r="D2672" s="82"/>
      <c r="E2672" s="76"/>
      <c r="F2672" s="83"/>
      <c r="G2672" s="75"/>
      <c r="H2672" s="76"/>
      <c r="I2672" s="84"/>
      <c r="J2672" s="85"/>
      <c r="K2672" s="75"/>
      <c r="L2672" s="75"/>
      <c r="M2672" s="75"/>
      <c r="N2672" s="75"/>
      <c r="O2672" s="75"/>
      <c r="P2672" s="75"/>
      <c r="Q2672" s="75"/>
      <c r="R2672" s="75"/>
      <c r="S2672" s="75"/>
      <c r="T2672" s="75"/>
      <c r="U2672" s="75"/>
    </row>
    <row r="2673" spans="1:21">
      <c r="A2673" s="75"/>
      <c r="B2673" s="81"/>
      <c r="C2673" s="81"/>
      <c r="D2673" s="82"/>
      <c r="E2673" s="76"/>
      <c r="F2673" s="83"/>
      <c r="G2673" s="75"/>
      <c r="H2673" s="76"/>
      <c r="I2673" s="84"/>
      <c r="J2673" s="85"/>
      <c r="K2673" s="75"/>
      <c r="L2673" s="75"/>
      <c r="M2673" s="75"/>
      <c r="N2673" s="75"/>
      <c r="O2673" s="75"/>
      <c r="P2673" s="75"/>
      <c r="Q2673" s="75"/>
      <c r="R2673" s="75"/>
      <c r="S2673" s="75"/>
      <c r="T2673" s="75"/>
      <c r="U2673" s="75"/>
    </row>
    <row r="2674" spans="1:21">
      <c r="A2674" s="75"/>
      <c r="B2674" s="81"/>
      <c r="C2674" s="81"/>
      <c r="D2674" s="82"/>
      <c r="E2674" s="76"/>
      <c r="F2674" s="83"/>
      <c r="G2674" s="75"/>
      <c r="H2674" s="76"/>
      <c r="I2674" s="84"/>
      <c r="J2674" s="85"/>
      <c r="K2674" s="75"/>
      <c r="L2674" s="75"/>
      <c r="M2674" s="75"/>
      <c r="N2674" s="75"/>
      <c r="O2674" s="75"/>
      <c r="P2674" s="75"/>
      <c r="Q2674" s="75"/>
      <c r="R2674" s="75"/>
      <c r="S2674" s="75"/>
      <c r="T2674" s="75"/>
      <c r="U2674" s="75"/>
    </row>
    <row r="2675" spans="1:21">
      <c r="A2675" s="75"/>
      <c r="B2675" s="81"/>
      <c r="C2675" s="81"/>
      <c r="D2675" s="82"/>
      <c r="E2675" s="76"/>
      <c r="F2675" s="83"/>
      <c r="G2675" s="75"/>
      <c r="H2675" s="76"/>
      <c r="I2675" s="84"/>
      <c r="J2675" s="85"/>
      <c r="K2675" s="75"/>
      <c r="L2675" s="75"/>
      <c r="M2675" s="75"/>
      <c r="N2675" s="75"/>
      <c r="O2675" s="75"/>
      <c r="P2675" s="75"/>
      <c r="Q2675" s="75"/>
      <c r="R2675" s="75"/>
      <c r="S2675" s="75"/>
      <c r="T2675" s="75"/>
      <c r="U2675" s="75"/>
    </row>
    <row r="2676" spans="1:21">
      <c r="A2676" s="75"/>
      <c r="B2676" s="81"/>
      <c r="C2676" s="81"/>
      <c r="D2676" s="82"/>
      <c r="E2676" s="76"/>
      <c r="F2676" s="83"/>
      <c r="G2676" s="75"/>
      <c r="H2676" s="76"/>
      <c r="I2676" s="84"/>
      <c r="J2676" s="85"/>
      <c r="K2676" s="75"/>
      <c r="L2676" s="75"/>
      <c r="M2676" s="75"/>
      <c r="N2676" s="75"/>
      <c r="O2676" s="75"/>
      <c r="P2676" s="75"/>
      <c r="Q2676" s="75"/>
      <c r="R2676" s="75"/>
      <c r="S2676" s="75"/>
      <c r="T2676" s="75"/>
      <c r="U2676" s="75"/>
    </row>
    <row r="2677" spans="1:21">
      <c r="A2677" s="75"/>
      <c r="B2677" s="81"/>
      <c r="C2677" s="81"/>
      <c r="D2677" s="82"/>
      <c r="E2677" s="76"/>
      <c r="F2677" s="83"/>
      <c r="G2677" s="75"/>
      <c r="H2677" s="76"/>
      <c r="I2677" s="84"/>
      <c r="J2677" s="85"/>
      <c r="K2677" s="75"/>
      <c r="L2677" s="75"/>
      <c r="M2677" s="75"/>
      <c r="N2677" s="75"/>
      <c r="O2677" s="75"/>
      <c r="P2677" s="75"/>
      <c r="Q2677" s="75"/>
      <c r="R2677" s="75"/>
      <c r="S2677" s="75"/>
      <c r="T2677" s="75"/>
      <c r="U2677" s="75"/>
    </row>
    <row r="2678" spans="1:21">
      <c r="A2678" s="75"/>
      <c r="B2678" s="81"/>
      <c r="C2678" s="81"/>
      <c r="D2678" s="82"/>
      <c r="E2678" s="76"/>
      <c r="F2678" s="83"/>
      <c r="G2678" s="75"/>
      <c r="H2678" s="76"/>
      <c r="I2678" s="84"/>
      <c r="J2678" s="85"/>
      <c r="K2678" s="75"/>
      <c r="L2678" s="75"/>
      <c r="M2678" s="75"/>
      <c r="N2678" s="75"/>
      <c r="O2678" s="75"/>
      <c r="P2678" s="75"/>
      <c r="Q2678" s="75"/>
      <c r="R2678" s="75"/>
      <c r="S2678" s="75"/>
      <c r="T2678" s="75"/>
      <c r="U2678" s="75"/>
    </row>
    <row r="2679" spans="1:21">
      <c r="A2679" s="75"/>
      <c r="B2679" s="81"/>
      <c r="C2679" s="81"/>
      <c r="D2679" s="82"/>
      <c r="E2679" s="76"/>
      <c r="F2679" s="83"/>
      <c r="G2679" s="75"/>
      <c r="H2679" s="76"/>
      <c r="I2679" s="84"/>
      <c r="J2679" s="85"/>
      <c r="K2679" s="75"/>
      <c r="L2679" s="75"/>
      <c r="M2679" s="75"/>
      <c r="N2679" s="75"/>
      <c r="O2679" s="75"/>
      <c r="P2679" s="75"/>
      <c r="Q2679" s="75"/>
      <c r="R2679" s="75"/>
      <c r="S2679" s="75"/>
      <c r="T2679" s="75"/>
      <c r="U2679" s="75"/>
    </row>
    <row r="2680" spans="1:21">
      <c r="A2680" s="75"/>
      <c r="B2680" s="81"/>
      <c r="C2680" s="81"/>
      <c r="D2680" s="82"/>
      <c r="E2680" s="76"/>
      <c r="F2680" s="83"/>
      <c r="G2680" s="75"/>
      <c r="H2680" s="76"/>
      <c r="I2680" s="84"/>
      <c r="J2680" s="85"/>
      <c r="K2680" s="75"/>
      <c r="L2680" s="75"/>
      <c r="M2680" s="75"/>
      <c r="N2680" s="75"/>
      <c r="O2680" s="75"/>
      <c r="P2680" s="75"/>
      <c r="Q2680" s="75"/>
      <c r="R2680" s="75"/>
      <c r="S2680" s="75"/>
      <c r="T2680" s="75"/>
      <c r="U2680" s="75"/>
    </row>
    <row r="2681" spans="1:21">
      <c r="A2681" s="75"/>
      <c r="B2681" s="81"/>
      <c r="C2681" s="81"/>
      <c r="D2681" s="82"/>
      <c r="E2681" s="76"/>
      <c r="F2681" s="83"/>
      <c r="G2681" s="75"/>
      <c r="H2681" s="76"/>
      <c r="I2681" s="84"/>
      <c r="J2681" s="85"/>
      <c r="K2681" s="75"/>
      <c r="L2681" s="75"/>
      <c r="M2681" s="75"/>
      <c r="N2681" s="75"/>
      <c r="O2681" s="75"/>
      <c r="P2681" s="75"/>
      <c r="Q2681" s="75"/>
      <c r="R2681" s="75"/>
      <c r="S2681" s="75"/>
      <c r="T2681" s="75"/>
      <c r="U2681" s="75"/>
    </row>
    <row r="2682" spans="1:21">
      <c r="A2682" s="75"/>
      <c r="B2682" s="81"/>
      <c r="C2682" s="81"/>
      <c r="D2682" s="82"/>
      <c r="E2682" s="76"/>
      <c r="F2682" s="83"/>
      <c r="G2682" s="75"/>
      <c r="H2682" s="76"/>
      <c r="I2682" s="84"/>
      <c r="J2682" s="85"/>
      <c r="K2682" s="75"/>
      <c r="L2682" s="75"/>
      <c r="M2682" s="75"/>
      <c r="N2682" s="75"/>
      <c r="O2682" s="75"/>
      <c r="P2682" s="75"/>
      <c r="Q2682" s="75"/>
      <c r="R2682" s="75"/>
      <c r="S2682" s="75"/>
      <c r="T2682" s="75"/>
      <c r="U2682" s="75"/>
    </row>
    <row r="2683" spans="1:21">
      <c r="A2683" s="75"/>
      <c r="B2683" s="81"/>
      <c r="C2683" s="81"/>
      <c r="D2683" s="82"/>
      <c r="E2683" s="76"/>
      <c r="F2683" s="83"/>
      <c r="G2683" s="75"/>
      <c r="H2683" s="76"/>
      <c r="I2683" s="84"/>
      <c r="J2683" s="85"/>
      <c r="K2683" s="75"/>
      <c r="L2683" s="75"/>
      <c r="M2683" s="75"/>
      <c r="N2683" s="75"/>
      <c r="O2683" s="75"/>
      <c r="P2683" s="75"/>
      <c r="Q2683" s="75"/>
      <c r="R2683" s="75"/>
      <c r="S2683" s="75"/>
      <c r="T2683" s="75"/>
      <c r="U2683" s="75"/>
    </row>
    <row r="2684" spans="1:21">
      <c r="A2684" s="75"/>
      <c r="B2684" s="81"/>
      <c r="C2684" s="81"/>
      <c r="D2684" s="82"/>
      <c r="E2684" s="76"/>
      <c r="F2684" s="83"/>
      <c r="G2684" s="75"/>
      <c r="H2684" s="76"/>
      <c r="I2684" s="84"/>
      <c r="J2684" s="85"/>
      <c r="K2684" s="75"/>
      <c r="L2684" s="75"/>
      <c r="M2684" s="75"/>
      <c r="N2684" s="75"/>
      <c r="O2684" s="75"/>
      <c r="P2684" s="75"/>
      <c r="Q2684" s="75"/>
      <c r="R2684" s="75"/>
      <c r="S2684" s="75"/>
      <c r="T2684" s="75"/>
      <c r="U2684" s="75"/>
    </row>
    <row r="2685" spans="1:21">
      <c r="A2685" s="75"/>
      <c r="B2685" s="81"/>
      <c r="C2685" s="81"/>
      <c r="D2685" s="82"/>
      <c r="E2685" s="76"/>
      <c r="F2685" s="83"/>
      <c r="G2685" s="75"/>
      <c r="H2685" s="76"/>
      <c r="I2685" s="84"/>
      <c r="J2685" s="85"/>
      <c r="K2685" s="75"/>
      <c r="L2685" s="75"/>
      <c r="M2685" s="75"/>
      <c r="N2685" s="75"/>
      <c r="O2685" s="75"/>
      <c r="P2685" s="75"/>
      <c r="Q2685" s="75"/>
      <c r="R2685" s="75"/>
      <c r="S2685" s="75"/>
      <c r="T2685" s="75"/>
      <c r="U2685" s="75"/>
    </row>
    <row r="2686" spans="1:21">
      <c r="A2686" s="75"/>
      <c r="B2686" s="81"/>
      <c r="C2686" s="81"/>
      <c r="D2686" s="82"/>
      <c r="E2686" s="76"/>
      <c r="F2686" s="83"/>
      <c r="G2686" s="75"/>
      <c r="H2686" s="76"/>
      <c r="I2686" s="84"/>
      <c r="J2686" s="85"/>
      <c r="K2686" s="75"/>
      <c r="L2686" s="75"/>
      <c r="M2686" s="75"/>
      <c r="N2686" s="75"/>
      <c r="O2686" s="75"/>
      <c r="P2686" s="75"/>
      <c r="Q2686" s="75"/>
      <c r="R2686" s="75"/>
      <c r="S2686" s="75"/>
      <c r="T2686" s="75"/>
      <c r="U2686" s="75"/>
    </row>
    <row r="2687" spans="1:21">
      <c r="A2687" s="75"/>
      <c r="B2687" s="81"/>
      <c r="C2687" s="81"/>
      <c r="D2687" s="82"/>
      <c r="E2687" s="76"/>
      <c r="F2687" s="83"/>
      <c r="G2687" s="75"/>
      <c r="H2687" s="76"/>
      <c r="I2687" s="84"/>
      <c r="J2687" s="85"/>
      <c r="K2687" s="75"/>
      <c r="L2687" s="75"/>
      <c r="M2687" s="75"/>
      <c r="N2687" s="75"/>
      <c r="O2687" s="75"/>
      <c r="P2687" s="75"/>
      <c r="Q2687" s="75"/>
      <c r="R2687" s="75"/>
      <c r="S2687" s="75"/>
      <c r="T2687" s="75"/>
      <c r="U2687" s="75"/>
    </row>
    <row r="2688" spans="1:21">
      <c r="A2688" s="75"/>
      <c r="B2688" s="81"/>
      <c r="C2688" s="81"/>
      <c r="D2688" s="82"/>
      <c r="E2688" s="76"/>
      <c r="F2688" s="83"/>
      <c r="G2688" s="75"/>
      <c r="H2688" s="76"/>
      <c r="I2688" s="84"/>
      <c r="J2688" s="85"/>
      <c r="K2688" s="75"/>
      <c r="L2688" s="75"/>
      <c r="M2688" s="75"/>
      <c r="N2688" s="75"/>
      <c r="O2688" s="75"/>
      <c r="P2688" s="75"/>
      <c r="Q2688" s="75"/>
      <c r="R2688" s="75"/>
      <c r="S2688" s="75"/>
      <c r="T2688" s="75"/>
      <c r="U2688" s="75"/>
    </row>
    <row r="2689" spans="1:21">
      <c r="A2689" s="75"/>
      <c r="B2689" s="81"/>
      <c r="C2689" s="81"/>
      <c r="D2689" s="82"/>
      <c r="E2689" s="76"/>
      <c r="F2689" s="83"/>
      <c r="G2689" s="75"/>
      <c r="H2689" s="76"/>
      <c r="I2689" s="84"/>
      <c r="J2689" s="85"/>
      <c r="K2689" s="75"/>
      <c r="L2689" s="75"/>
      <c r="M2689" s="75"/>
      <c r="N2689" s="75"/>
      <c r="O2689" s="75"/>
      <c r="P2689" s="75"/>
      <c r="Q2689" s="75"/>
      <c r="R2689" s="75"/>
      <c r="S2689" s="75"/>
      <c r="T2689" s="75"/>
      <c r="U2689" s="75"/>
    </row>
    <row r="2690" spans="1:21">
      <c r="A2690" s="75"/>
      <c r="B2690" s="81"/>
      <c r="C2690" s="81"/>
      <c r="D2690" s="82"/>
      <c r="E2690" s="76"/>
      <c r="F2690" s="83"/>
      <c r="G2690" s="75"/>
      <c r="H2690" s="76"/>
      <c r="I2690" s="84"/>
      <c r="J2690" s="85"/>
      <c r="K2690" s="75"/>
      <c r="L2690" s="75"/>
      <c r="M2690" s="75"/>
      <c r="N2690" s="75"/>
      <c r="O2690" s="75"/>
      <c r="P2690" s="75"/>
      <c r="Q2690" s="75"/>
      <c r="R2690" s="75"/>
      <c r="S2690" s="75"/>
      <c r="T2690" s="75"/>
      <c r="U2690" s="75"/>
    </row>
    <row r="2691" spans="1:21">
      <c r="A2691" s="75"/>
      <c r="B2691" s="81"/>
      <c r="C2691" s="81"/>
      <c r="D2691" s="82"/>
      <c r="E2691" s="76"/>
      <c r="F2691" s="83"/>
      <c r="G2691" s="75"/>
      <c r="H2691" s="76"/>
      <c r="I2691" s="84"/>
      <c r="J2691" s="85"/>
      <c r="K2691" s="75"/>
      <c r="L2691" s="75"/>
      <c r="M2691" s="75"/>
      <c r="N2691" s="75"/>
      <c r="O2691" s="75"/>
      <c r="P2691" s="75"/>
      <c r="Q2691" s="75"/>
      <c r="R2691" s="75"/>
      <c r="S2691" s="75"/>
      <c r="T2691" s="75"/>
      <c r="U2691" s="75"/>
    </row>
    <row r="2692" spans="1:21">
      <c r="A2692" s="75"/>
      <c r="B2692" s="81"/>
      <c r="C2692" s="81"/>
      <c r="D2692" s="82"/>
      <c r="E2692" s="76"/>
      <c r="F2692" s="83"/>
      <c r="G2692" s="75"/>
      <c r="H2692" s="76"/>
      <c r="I2692" s="84"/>
      <c r="J2692" s="85"/>
      <c r="K2692" s="75"/>
      <c r="L2692" s="75"/>
      <c r="M2692" s="75"/>
      <c r="N2692" s="75"/>
      <c r="O2692" s="75"/>
      <c r="P2692" s="75"/>
      <c r="Q2692" s="75"/>
      <c r="R2692" s="75"/>
      <c r="S2692" s="75"/>
      <c r="T2692" s="75"/>
      <c r="U2692" s="75"/>
    </row>
    <row r="2693" spans="1:21">
      <c r="A2693" s="75"/>
      <c r="B2693" s="81"/>
      <c r="C2693" s="81"/>
      <c r="D2693" s="82"/>
      <c r="E2693" s="76"/>
      <c r="F2693" s="83"/>
      <c r="G2693" s="75"/>
      <c r="H2693" s="76"/>
      <c r="I2693" s="84"/>
      <c r="J2693" s="85"/>
      <c r="K2693" s="75"/>
      <c r="L2693" s="75"/>
      <c r="M2693" s="75"/>
      <c r="N2693" s="75"/>
      <c r="O2693" s="75"/>
      <c r="P2693" s="75"/>
      <c r="Q2693" s="75"/>
      <c r="R2693" s="75"/>
      <c r="S2693" s="75"/>
      <c r="T2693" s="75"/>
      <c r="U2693" s="75"/>
    </row>
    <row r="2694" spans="1:21">
      <c r="A2694" s="75"/>
      <c r="B2694" s="81"/>
      <c r="C2694" s="81"/>
      <c r="D2694" s="82"/>
      <c r="E2694" s="76"/>
      <c r="F2694" s="83"/>
      <c r="G2694" s="75"/>
      <c r="H2694" s="76"/>
      <c r="I2694" s="84"/>
      <c r="J2694" s="85"/>
      <c r="K2694" s="75"/>
      <c r="L2694" s="75"/>
      <c r="M2694" s="75"/>
      <c r="N2694" s="75"/>
      <c r="O2694" s="75"/>
      <c r="P2694" s="75"/>
      <c r="Q2694" s="75"/>
      <c r="R2694" s="75"/>
      <c r="S2694" s="75"/>
      <c r="T2694" s="75"/>
      <c r="U2694" s="75"/>
    </row>
    <row r="2695" spans="1:21">
      <c r="A2695" s="75"/>
      <c r="B2695" s="81"/>
      <c r="C2695" s="81"/>
      <c r="D2695" s="82"/>
      <c r="E2695" s="76"/>
      <c r="F2695" s="83"/>
      <c r="G2695" s="75"/>
      <c r="H2695" s="76"/>
      <c r="I2695" s="84"/>
      <c r="J2695" s="85"/>
      <c r="K2695" s="75"/>
      <c r="L2695" s="75"/>
      <c r="M2695" s="75"/>
      <c r="N2695" s="75"/>
      <c r="O2695" s="75"/>
      <c r="P2695" s="75"/>
      <c r="Q2695" s="75"/>
      <c r="R2695" s="75"/>
      <c r="S2695" s="75"/>
      <c r="T2695" s="75"/>
      <c r="U2695" s="75"/>
    </row>
    <row r="2696" spans="1:21">
      <c r="A2696" s="75"/>
      <c r="B2696" s="81"/>
      <c r="C2696" s="81"/>
      <c r="D2696" s="82"/>
      <c r="E2696" s="76"/>
      <c r="F2696" s="83"/>
      <c r="G2696" s="75"/>
      <c r="H2696" s="76"/>
      <c r="I2696" s="84"/>
      <c r="J2696" s="85"/>
      <c r="K2696" s="75"/>
      <c r="L2696" s="75"/>
      <c r="M2696" s="75"/>
      <c r="N2696" s="75"/>
      <c r="O2696" s="75"/>
      <c r="P2696" s="75"/>
      <c r="Q2696" s="75"/>
      <c r="R2696" s="75"/>
      <c r="S2696" s="75"/>
      <c r="T2696" s="75"/>
      <c r="U2696" s="75"/>
    </row>
    <row r="2697" spans="1:21">
      <c r="A2697" s="75"/>
      <c r="B2697" s="81"/>
      <c r="C2697" s="81"/>
      <c r="D2697" s="82"/>
      <c r="E2697" s="76"/>
      <c r="F2697" s="83"/>
      <c r="G2697" s="75"/>
      <c r="H2697" s="76"/>
      <c r="I2697" s="84"/>
      <c r="J2697" s="85"/>
      <c r="K2697" s="75"/>
      <c r="L2697" s="75"/>
      <c r="M2697" s="75"/>
      <c r="N2697" s="75"/>
      <c r="O2697" s="75"/>
      <c r="P2697" s="75"/>
      <c r="Q2697" s="75"/>
      <c r="R2697" s="75"/>
      <c r="S2697" s="75"/>
      <c r="T2697" s="75"/>
      <c r="U2697" s="75"/>
    </row>
    <row r="2698" spans="1:21">
      <c r="A2698" s="75"/>
      <c r="B2698" s="81"/>
      <c r="C2698" s="81"/>
      <c r="D2698" s="82"/>
      <c r="E2698" s="76"/>
      <c r="F2698" s="83"/>
      <c r="G2698" s="75"/>
      <c r="H2698" s="76"/>
      <c r="I2698" s="84"/>
      <c r="J2698" s="85"/>
      <c r="K2698" s="75"/>
      <c r="L2698" s="75"/>
      <c r="M2698" s="75"/>
      <c r="N2698" s="75"/>
      <c r="O2698" s="75"/>
      <c r="P2698" s="75"/>
      <c r="Q2698" s="75"/>
      <c r="R2698" s="75"/>
      <c r="S2698" s="75"/>
      <c r="T2698" s="75"/>
      <c r="U2698" s="75"/>
    </row>
    <row r="2699" spans="1:21">
      <c r="A2699" s="75"/>
      <c r="B2699" s="81"/>
      <c r="C2699" s="81"/>
      <c r="D2699" s="82"/>
      <c r="E2699" s="76"/>
      <c r="F2699" s="83"/>
      <c r="G2699" s="75"/>
      <c r="H2699" s="76"/>
      <c r="I2699" s="84"/>
      <c r="J2699" s="85"/>
      <c r="K2699" s="75"/>
      <c r="L2699" s="75"/>
      <c r="M2699" s="75"/>
      <c r="N2699" s="75"/>
      <c r="O2699" s="75"/>
      <c r="P2699" s="75"/>
      <c r="Q2699" s="75"/>
      <c r="R2699" s="75"/>
      <c r="S2699" s="75"/>
      <c r="T2699" s="75"/>
      <c r="U2699" s="75"/>
    </row>
    <row r="2700" spans="1:21">
      <c r="A2700" s="75"/>
      <c r="B2700" s="81"/>
      <c r="C2700" s="81"/>
      <c r="D2700" s="82"/>
      <c r="E2700" s="76"/>
      <c r="F2700" s="83"/>
      <c r="G2700" s="75"/>
      <c r="H2700" s="76"/>
      <c r="I2700" s="84"/>
      <c r="J2700" s="85"/>
      <c r="K2700" s="75"/>
      <c r="L2700" s="75"/>
      <c r="M2700" s="75"/>
      <c r="N2700" s="75"/>
      <c r="O2700" s="75"/>
      <c r="P2700" s="75"/>
      <c r="Q2700" s="75"/>
      <c r="R2700" s="75"/>
      <c r="S2700" s="75"/>
      <c r="T2700" s="75"/>
      <c r="U2700" s="75"/>
    </row>
    <row r="2701" spans="1:21">
      <c r="A2701" s="75"/>
      <c r="B2701" s="81"/>
      <c r="C2701" s="81"/>
      <c r="D2701" s="82"/>
      <c r="E2701" s="76"/>
      <c r="F2701" s="83"/>
      <c r="G2701" s="75"/>
      <c r="H2701" s="76"/>
      <c r="I2701" s="84"/>
      <c r="J2701" s="85"/>
      <c r="K2701" s="75"/>
      <c r="L2701" s="75"/>
      <c r="M2701" s="75"/>
      <c r="N2701" s="75"/>
      <c r="O2701" s="75"/>
      <c r="P2701" s="75"/>
      <c r="Q2701" s="75"/>
      <c r="R2701" s="75"/>
      <c r="S2701" s="75"/>
      <c r="T2701" s="75"/>
      <c r="U2701" s="75"/>
    </row>
    <row r="2702" spans="1:21">
      <c r="A2702" s="75"/>
      <c r="B2702" s="81"/>
      <c r="C2702" s="81"/>
      <c r="D2702" s="82"/>
      <c r="E2702" s="76"/>
      <c r="F2702" s="83"/>
      <c r="G2702" s="75"/>
      <c r="H2702" s="76"/>
      <c r="I2702" s="84"/>
      <c r="J2702" s="85"/>
      <c r="K2702" s="75"/>
      <c r="L2702" s="75"/>
      <c r="M2702" s="75"/>
      <c r="N2702" s="75"/>
      <c r="O2702" s="75"/>
      <c r="P2702" s="75"/>
      <c r="Q2702" s="75"/>
      <c r="R2702" s="75"/>
      <c r="S2702" s="75"/>
      <c r="T2702" s="75"/>
      <c r="U2702" s="75"/>
    </row>
    <row r="2703" spans="1:21">
      <c r="A2703" s="75"/>
      <c r="B2703" s="81"/>
      <c r="C2703" s="81"/>
      <c r="D2703" s="82"/>
      <c r="E2703" s="76"/>
      <c r="F2703" s="83"/>
      <c r="G2703" s="75"/>
      <c r="H2703" s="76"/>
      <c r="I2703" s="84"/>
      <c r="J2703" s="85"/>
      <c r="K2703" s="75"/>
      <c r="L2703" s="75"/>
      <c r="M2703" s="75"/>
      <c r="N2703" s="75"/>
      <c r="O2703" s="75"/>
      <c r="P2703" s="75"/>
      <c r="Q2703" s="75"/>
      <c r="R2703" s="75"/>
      <c r="S2703" s="75"/>
      <c r="T2703" s="75"/>
      <c r="U2703" s="75"/>
    </row>
    <row r="2704" spans="1:21">
      <c r="A2704" s="75"/>
      <c r="B2704" s="81"/>
      <c r="C2704" s="81"/>
      <c r="D2704" s="82"/>
      <c r="E2704" s="76"/>
      <c r="F2704" s="83"/>
      <c r="G2704" s="75"/>
      <c r="H2704" s="76"/>
      <c r="I2704" s="84"/>
      <c r="J2704" s="85"/>
      <c r="K2704" s="75"/>
      <c r="L2704" s="75"/>
      <c r="M2704" s="75"/>
      <c r="N2704" s="75"/>
      <c r="O2704" s="75"/>
      <c r="P2704" s="75"/>
      <c r="Q2704" s="75"/>
      <c r="R2704" s="75"/>
      <c r="S2704" s="75"/>
      <c r="T2704" s="75"/>
      <c r="U2704" s="75"/>
    </row>
    <row r="2705" spans="1:21">
      <c r="A2705" s="75"/>
      <c r="B2705" s="81"/>
      <c r="C2705" s="81"/>
      <c r="D2705" s="82"/>
      <c r="E2705" s="76"/>
      <c r="F2705" s="83"/>
      <c r="G2705" s="75"/>
      <c r="H2705" s="76"/>
      <c r="I2705" s="84"/>
      <c r="J2705" s="85"/>
      <c r="K2705" s="75"/>
      <c r="L2705" s="75"/>
      <c r="M2705" s="75"/>
      <c r="N2705" s="75"/>
      <c r="O2705" s="75"/>
      <c r="P2705" s="75"/>
      <c r="Q2705" s="75"/>
      <c r="R2705" s="75"/>
      <c r="S2705" s="75"/>
      <c r="T2705" s="75"/>
      <c r="U2705" s="75"/>
    </row>
    <row r="2706" spans="1:21">
      <c r="A2706" s="75"/>
      <c r="B2706" s="81"/>
      <c r="C2706" s="81"/>
      <c r="D2706" s="82"/>
      <c r="E2706" s="76"/>
      <c r="F2706" s="83"/>
      <c r="G2706" s="75"/>
      <c r="H2706" s="76"/>
      <c r="I2706" s="84"/>
      <c r="J2706" s="85"/>
      <c r="K2706" s="75"/>
      <c r="L2706" s="75"/>
      <c r="M2706" s="75"/>
      <c r="N2706" s="75"/>
      <c r="O2706" s="75"/>
      <c r="P2706" s="75"/>
      <c r="Q2706" s="75"/>
      <c r="R2706" s="75"/>
      <c r="S2706" s="75"/>
      <c r="T2706" s="75"/>
      <c r="U2706" s="75"/>
    </row>
    <row r="2707" spans="1:21">
      <c r="A2707" s="75"/>
      <c r="B2707" s="81"/>
      <c r="C2707" s="81"/>
      <c r="D2707" s="82"/>
      <c r="E2707" s="76"/>
      <c r="F2707" s="83"/>
      <c r="G2707" s="75"/>
      <c r="H2707" s="76"/>
      <c r="I2707" s="84"/>
      <c r="J2707" s="85"/>
      <c r="K2707" s="75"/>
      <c r="L2707" s="75"/>
      <c r="M2707" s="75"/>
      <c r="N2707" s="75"/>
      <c r="O2707" s="75"/>
      <c r="P2707" s="75"/>
      <c r="Q2707" s="75"/>
      <c r="R2707" s="75"/>
      <c r="S2707" s="75"/>
      <c r="T2707" s="75"/>
      <c r="U2707" s="75"/>
    </row>
    <row r="2708" spans="1:21">
      <c r="A2708" s="75"/>
      <c r="B2708" s="81"/>
      <c r="C2708" s="81"/>
      <c r="D2708" s="82"/>
      <c r="E2708" s="76"/>
      <c r="F2708" s="83"/>
      <c r="G2708" s="75"/>
      <c r="H2708" s="76"/>
      <c r="I2708" s="84"/>
      <c r="J2708" s="85"/>
      <c r="K2708" s="75"/>
      <c r="L2708" s="75"/>
      <c r="M2708" s="75"/>
      <c r="N2708" s="75"/>
      <c r="O2708" s="75"/>
      <c r="P2708" s="75"/>
      <c r="Q2708" s="75"/>
      <c r="R2708" s="75"/>
      <c r="S2708" s="75"/>
      <c r="T2708" s="75"/>
      <c r="U2708" s="75"/>
    </row>
    <row r="2709" spans="1:21">
      <c r="A2709" s="75"/>
      <c r="B2709" s="81"/>
      <c r="C2709" s="81"/>
      <c r="D2709" s="82"/>
      <c r="E2709" s="76"/>
      <c r="F2709" s="83"/>
      <c r="G2709" s="75"/>
      <c r="H2709" s="76"/>
      <c r="I2709" s="84"/>
      <c r="J2709" s="85"/>
      <c r="K2709" s="75"/>
      <c r="L2709" s="75"/>
      <c r="M2709" s="75"/>
      <c r="N2709" s="75"/>
      <c r="O2709" s="75"/>
      <c r="P2709" s="75"/>
      <c r="Q2709" s="75"/>
      <c r="R2709" s="75"/>
      <c r="S2709" s="75"/>
      <c r="T2709" s="75"/>
      <c r="U2709" s="75"/>
    </row>
    <row r="2710" spans="1:21">
      <c r="A2710" s="75"/>
      <c r="B2710" s="81"/>
      <c r="C2710" s="81"/>
      <c r="D2710" s="82"/>
      <c r="E2710" s="76"/>
      <c r="F2710" s="83"/>
      <c r="G2710" s="75"/>
      <c r="H2710" s="76"/>
      <c r="I2710" s="84"/>
      <c r="J2710" s="85"/>
      <c r="K2710" s="75"/>
      <c r="L2710" s="75"/>
      <c r="M2710" s="75"/>
      <c r="N2710" s="75"/>
      <c r="O2710" s="75"/>
      <c r="P2710" s="75"/>
      <c r="Q2710" s="75"/>
      <c r="R2710" s="75"/>
      <c r="S2710" s="75"/>
      <c r="T2710" s="75"/>
      <c r="U2710" s="75"/>
    </row>
    <row r="2711" spans="1:21">
      <c r="A2711" s="75"/>
      <c r="B2711" s="81"/>
      <c r="C2711" s="81"/>
      <c r="D2711" s="82"/>
      <c r="E2711" s="76"/>
      <c r="F2711" s="83"/>
      <c r="G2711" s="75"/>
      <c r="H2711" s="76"/>
      <c r="I2711" s="84"/>
      <c r="J2711" s="85"/>
      <c r="K2711" s="75"/>
      <c r="L2711" s="75"/>
      <c r="M2711" s="75"/>
      <c r="N2711" s="75"/>
      <c r="O2711" s="75"/>
      <c r="P2711" s="75"/>
      <c r="Q2711" s="75"/>
      <c r="R2711" s="75"/>
      <c r="S2711" s="75"/>
      <c r="T2711" s="75"/>
      <c r="U2711" s="75"/>
    </row>
    <row r="2712" spans="1:21">
      <c r="A2712" s="75"/>
      <c r="B2712" s="81"/>
      <c r="C2712" s="81"/>
      <c r="D2712" s="82"/>
      <c r="E2712" s="76"/>
      <c r="F2712" s="83"/>
      <c r="G2712" s="75"/>
      <c r="H2712" s="76"/>
      <c r="I2712" s="84"/>
      <c r="J2712" s="85"/>
      <c r="K2712" s="75"/>
      <c r="L2712" s="75"/>
      <c r="M2712" s="75"/>
      <c r="N2712" s="75"/>
      <c r="O2712" s="75"/>
      <c r="P2712" s="75"/>
      <c r="Q2712" s="75"/>
      <c r="R2712" s="75"/>
      <c r="S2712" s="75"/>
      <c r="T2712" s="75"/>
      <c r="U2712" s="75"/>
    </row>
    <row r="2713" spans="1:21">
      <c r="A2713" s="75"/>
      <c r="B2713" s="81"/>
      <c r="C2713" s="81"/>
      <c r="D2713" s="82"/>
      <c r="E2713" s="76"/>
      <c r="F2713" s="83"/>
      <c r="G2713" s="75"/>
      <c r="H2713" s="76"/>
      <c r="I2713" s="84"/>
      <c r="J2713" s="85"/>
      <c r="K2713" s="75"/>
      <c r="L2713" s="75"/>
      <c r="M2713" s="75"/>
      <c r="N2713" s="75"/>
      <c r="O2713" s="75"/>
      <c r="P2713" s="75"/>
      <c r="Q2713" s="75"/>
      <c r="R2713" s="75"/>
      <c r="S2713" s="75"/>
      <c r="T2713" s="75"/>
      <c r="U2713" s="75"/>
    </row>
    <row r="2714" spans="1:21">
      <c r="A2714" s="75"/>
      <c r="B2714" s="81"/>
      <c r="C2714" s="81"/>
      <c r="D2714" s="82"/>
      <c r="E2714" s="76"/>
      <c r="F2714" s="83"/>
      <c r="G2714" s="75"/>
      <c r="H2714" s="76"/>
      <c r="I2714" s="84"/>
      <c r="J2714" s="85"/>
      <c r="K2714" s="75"/>
      <c r="L2714" s="75"/>
      <c r="M2714" s="75"/>
      <c r="N2714" s="75"/>
      <c r="O2714" s="75"/>
      <c r="P2714" s="75"/>
      <c r="Q2714" s="75"/>
      <c r="R2714" s="75"/>
      <c r="S2714" s="75"/>
      <c r="T2714" s="75"/>
      <c r="U2714" s="75"/>
    </row>
    <row r="2715" spans="1:21">
      <c r="A2715" s="75"/>
      <c r="B2715" s="81"/>
      <c r="C2715" s="81"/>
      <c r="D2715" s="82"/>
      <c r="E2715" s="76"/>
      <c r="F2715" s="83"/>
      <c r="G2715" s="75"/>
      <c r="H2715" s="76"/>
      <c r="I2715" s="84"/>
      <c r="J2715" s="85"/>
      <c r="K2715" s="75"/>
      <c r="L2715" s="75"/>
      <c r="M2715" s="75"/>
      <c r="N2715" s="75"/>
      <c r="O2715" s="75"/>
      <c r="P2715" s="75"/>
      <c r="Q2715" s="75"/>
      <c r="R2715" s="75"/>
      <c r="S2715" s="75"/>
      <c r="T2715" s="75"/>
      <c r="U2715" s="75"/>
    </row>
    <row r="2716" spans="1:21">
      <c r="A2716" s="75"/>
      <c r="B2716" s="81"/>
      <c r="C2716" s="81"/>
      <c r="D2716" s="82"/>
      <c r="E2716" s="76"/>
      <c r="F2716" s="83"/>
      <c r="G2716" s="75"/>
      <c r="H2716" s="76"/>
      <c r="I2716" s="84"/>
      <c r="J2716" s="85"/>
      <c r="K2716" s="75"/>
      <c r="L2716" s="75"/>
      <c r="M2716" s="75"/>
      <c r="N2716" s="75"/>
      <c r="O2716" s="75"/>
      <c r="P2716" s="75"/>
      <c r="Q2716" s="75"/>
      <c r="R2716" s="75"/>
      <c r="S2716" s="75"/>
      <c r="T2716" s="75"/>
      <c r="U2716" s="75"/>
    </row>
    <row r="2717" spans="1:21">
      <c r="A2717" s="75"/>
      <c r="B2717" s="81"/>
      <c r="C2717" s="81"/>
      <c r="D2717" s="82"/>
      <c r="E2717" s="76"/>
      <c r="F2717" s="83"/>
      <c r="G2717" s="75"/>
      <c r="H2717" s="76"/>
      <c r="I2717" s="84"/>
      <c r="J2717" s="85"/>
      <c r="K2717" s="75"/>
      <c r="L2717" s="75"/>
      <c r="M2717" s="75"/>
      <c r="N2717" s="75"/>
      <c r="O2717" s="75"/>
      <c r="P2717" s="75"/>
      <c r="Q2717" s="75"/>
      <c r="R2717" s="75"/>
      <c r="S2717" s="75"/>
      <c r="T2717" s="75"/>
      <c r="U2717" s="75"/>
    </row>
    <row r="2718" spans="1:21">
      <c r="A2718" s="75"/>
      <c r="B2718" s="81"/>
      <c r="C2718" s="81"/>
      <c r="D2718" s="82"/>
      <c r="E2718" s="76"/>
      <c r="F2718" s="83"/>
      <c r="G2718" s="75"/>
      <c r="H2718" s="76"/>
      <c r="I2718" s="84"/>
      <c r="J2718" s="85"/>
      <c r="K2718" s="75"/>
      <c r="L2718" s="75"/>
      <c r="M2718" s="75"/>
      <c r="N2718" s="75"/>
      <c r="O2718" s="75"/>
      <c r="P2718" s="75"/>
      <c r="Q2718" s="75"/>
      <c r="R2718" s="75"/>
      <c r="S2718" s="75"/>
      <c r="T2718" s="75"/>
      <c r="U2718" s="75"/>
    </row>
    <row r="2719" spans="1:21">
      <c r="A2719" s="75"/>
      <c r="B2719" s="81"/>
      <c r="C2719" s="81"/>
      <c r="D2719" s="82"/>
      <c r="E2719" s="76"/>
      <c r="F2719" s="83"/>
      <c r="G2719" s="75"/>
      <c r="H2719" s="76"/>
      <c r="I2719" s="84"/>
      <c r="J2719" s="85"/>
      <c r="K2719" s="75"/>
      <c r="L2719" s="75"/>
      <c r="M2719" s="75"/>
      <c r="N2719" s="75"/>
      <c r="O2719" s="75"/>
      <c r="P2719" s="75"/>
      <c r="Q2719" s="75"/>
      <c r="R2719" s="75"/>
      <c r="S2719" s="75"/>
      <c r="T2719" s="75"/>
      <c r="U2719" s="75"/>
    </row>
    <row r="2720" spans="1:21">
      <c r="A2720" s="75"/>
      <c r="B2720" s="81"/>
      <c r="C2720" s="81"/>
      <c r="D2720" s="82"/>
      <c r="E2720" s="76"/>
      <c r="F2720" s="83"/>
      <c r="G2720" s="75"/>
      <c r="H2720" s="76"/>
      <c r="I2720" s="84"/>
      <c r="J2720" s="85"/>
      <c r="K2720" s="75"/>
      <c r="L2720" s="75"/>
      <c r="M2720" s="75"/>
      <c r="N2720" s="75"/>
      <c r="O2720" s="75"/>
      <c r="P2720" s="75"/>
      <c r="Q2720" s="75"/>
      <c r="R2720" s="75"/>
      <c r="S2720" s="75"/>
      <c r="T2720" s="75"/>
      <c r="U2720" s="75"/>
    </row>
    <row r="2721" spans="1:21">
      <c r="A2721" s="75"/>
      <c r="B2721" s="81"/>
      <c r="C2721" s="81"/>
      <c r="D2721" s="82"/>
      <c r="E2721" s="76"/>
      <c r="F2721" s="83"/>
      <c r="G2721" s="75"/>
      <c r="H2721" s="76"/>
      <c r="I2721" s="84"/>
      <c r="J2721" s="85"/>
      <c r="K2721" s="75"/>
      <c r="L2721" s="75"/>
      <c r="M2721" s="75"/>
      <c r="N2721" s="75"/>
      <c r="O2721" s="75"/>
      <c r="P2721" s="75"/>
      <c r="Q2721" s="75"/>
      <c r="R2721" s="75"/>
      <c r="S2721" s="75"/>
      <c r="T2721" s="75"/>
      <c r="U2721" s="75"/>
    </row>
    <row r="2722" spans="1:21">
      <c r="A2722" s="75"/>
      <c r="B2722" s="81"/>
      <c r="C2722" s="81"/>
      <c r="D2722" s="82"/>
      <c r="E2722" s="76"/>
      <c r="F2722" s="83"/>
      <c r="G2722" s="75"/>
      <c r="H2722" s="76"/>
      <c r="I2722" s="84"/>
      <c r="J2722" s="85"/>
      <c r="K2722" s="75"/>
      <c r="L2722" s="75"/>
      <c r="M2722" s="75"/>
      <c r="N2722" s="75"/>
      <c r="O2722" s="75"/>
      <c r="P2722" s="75"/>
      <c r="Q2722" s="75"/>
      <c r="R2722" s="75"/>
      <c r="S2722" s="75"/>
      <c r="T2722" s="75"/>
      <c r="U2722" s="75"/>
    </row>
    <row r="2723" spans="1:21">
      <c r="A2723" s="75"/>
      <c r="B2723" s="81"/>
      <c r="C2723" s="81"/>
      <c r="D2723" s="82"/>
      <c r="E2723" s="76"/>
      <c r="F2723" s="83"/>
      <c r="G2723" s="75"/>
      <c r="H2723" s="76"/>
      <c r="I2723" s="84"/>
      <c r="J2723" s="85"/>
      <c r="K2723" s="75"/>
      <c r="L2723" s="75"/>
      <c r="M2723" s="75"/>
      <c r="N2723" s="75"/>
      <c r="O2723" s="75"/>
      <c r="P2723" s="75"/>
      <c r="Q2723" s="75"/>
      <c r="R2723" s="75"/>
      <c r="S2723" s="75"/>
      <c r="T2723" s="75"/>
      <c r="U2723" s="75"/>
    </row>
    <row r="2724" spans="1:21">
      <c r="A2724" s="75"/>
      <c r="B2724" s="81"/>
      <c r="C2724" s="81"/>
      <c r="D2724" s="82"/>
      <c r="E2724" s="76"/>
      <c r="F2724" s="83"/>
      <c r="G2724" s="75"/>
      <c r="H2724" s="76"/>
      <c r="I2724" s="84"/>
      <c r="J2724" s="85"/>
      <c r="K2724" s="75"/>
      <c r="L2724" s="75"/>
      <c r="M2724" s="75"/>
      <c r="N2724" s="75"/>
      <c r="O2724" s="75"/>
      <c r="P2724" s="75"/>
      <c r="Q2724" s="75"/>
      <c r="R2724" s="75"/>
      <c r="S2724" s="75"/>
      <c r="T2724" s="75"/>
      <c r="U2724" s="75"/>
    </row>
    <row r="2725" spans="1:21">
      <c r="A2725" s="75"/>
      <c r="B2725" s="81"/>
      <c r="C2725" s="81"/>
      <c r="D2725" s="82"/>
      <c r="E2725" s="76"/>
      <c r="F2725" s="83"/>
      <c r="G2725" s="75"/>
      <c r="H2725" s="76"/>
      <c r="I2725" s="84"/>
      <c r="J2725" s="85"/>
      <c r="K2725" s="75"/>
      <c r="L2725" s="75"/>
      <c r="M2725" s="75"/>
      <c r="N2725" s="75"/>
      <c r="O2725" s="75"/>
      <c r="P2725" s="75"/>
      <c r="Q2725" s="75"/>
      <c r="R2725" s="75"/>
      <c r="S2725" s="75"/>
      <c r="T2725" s="75"/>
      <c r="U2725" s="75"/>
    </row>
    <row r="2726" spans="1:21">
      <c r="A2726" s="75"/>
      <c r="B2726" s="81"/>
      <c r="C2726" s="81"/>
      <c r="D2726" s="82"/>
      <c r="E2726" s="76"/>
      <c r="F2726" s="83"/>
      <c r="G2726" s="75"/>
      <c r="H2726" s="76"/>
      <c r="I2726" s="84"/>
      <c r="J2726" s="85"/>
      <c r="K2726" s="75"/>
      <c r="L2726" s="75"/>
      <c r="M2726" s="75"/>
      <c r="N2726" s="75"/>
      <c r="O2726" s="75"/>
      <c r="P2726" s="75"/>
      <c r="Q2726" s="75"/>
      <c r="R2726" s="75"/>
      <c r="S2726" s="75"/>
      <c r="T2726" s="75"/>
      <c r="U2726" s="75"/>
    </row>
    <row r="2727" spans="1:21">
      <c r="A2727" s="75"/>
      <c r="B2727" s="81"/>
      <c r="C2727" s="81"/>
      <c r="D2727" s="82"/>
      <c r="E2727" s="76"/>
      <c r="F2727" s="83"/>
      <c r="G2727" s="75"/>
      <c r="H2727" s="76"/>
      <c r="I2727" s="84"/>
      <c r="J2727" s="85"/>
      <c r="K2727" s="75"/>
      <c r="L2727" s="75"/>
      <c r="M2727" s="75"/>
      <c r="N2727" s="75"/>
      <c r="O2727" s="75"/>
      <c r="P2727" s="75"/>
      <c r="Q2727" s="75"/>
      <c r="R2727" s="75"/>
      <c r="S2727" s="75"/>
      <c r="T2727" s="75"/>
      <c r="U2727" s="75"/>
    </row>
    <row r="2728" spans="1:21">
      <c r="A2728" s="75"/>
      <c r="B2728" s="81"/>
      <c r="C2728" s="81"/>
      <c r="D2728" s="82"/>
      <c r="E2728" s="76"/>
      <c r="F2728" s="83"/>
      <c r="G2728" s="75"/>
      <c r="H2728" s="76"/>
      <c r="I2728" s="84"/>
      <c r="J2728" s="85"/>
      <c r="K2728" s="75"/>
      <c r="L2728" s="75"/>
      <c r="M2728" s="75"/>
      <c r="N2728" s="75"/>
      <c r="O2728" s="75"/>
      <c r="P2728" s="75"/>
      <c r="Q2728" s="75"/>
      <c r="R2728" s="75"/>
      <c r="S2728" s="75"/>
      <c r="T2728" s="75"/>
      <c r="U2728" s="75"/>
    </row>
    <row r="2729" spans="1:21">
      <c r="A2729" s="75"/>
      <c r="B2729" s="81"/>
      <c r="C2729" s="81"/>
      <c r="D2729" s="82"/>
      <c r="E2729" s="76"/>
      <c r="F2729" s="83"/>
      <c r="G2729" s="75"/>
      <c r="H2729" s="76"/>
      <c r="I2729" s="84"/>
      <c r="J2729" s="85"/>
      <c r="K2729" s="75"/>
      <c r="L2729" s="75"/>
      <c r="M2729" s="75"/>
      <c r="N2729" s="75"/>
      <c r="O2729" s="75"/>
      <c r="P2729" s="75"/>
      <c r="Q2729" s="75"/>
      <c r="R2729" s="75"/>
      <c r="S2729" s="75"/>
      <c r="T2729" s="75"/>
      <c r="U2729" s="75"/>
    </row>
    <row r="2730" spans="1:21">
      <c r="A2730" s="75"/>
      <c r="B2730" s="81"/>
      <c r="C2730" s="81"/>
      <c r="D2730" s="82"/>
      <c r="E2730" s="76"/>
      <c r="F2730" s="83"/>
      <c r="G2730" s="75"/>
      <c r="H2730" s="76"/>
      <c r="I2730" s="84"/>
      <c r="J2730" s="85"/>
      <c r="K2730" s="75"/>
      <c r="L2730" s="75"/>
      <c r="M2730" s="75"/>
      <c r="N2730" s="75"/>
      <c r="O2730" s="75"/>
      <c r="P2730" s="75"/>
      <c r="Q2730" s="75"/>
      <c r="R2730" s="75"/>
      <c r="S2730" s="75"/>
      <c r="T2730" s="75"/>
      <c r="U2730" s="75"/>
    </row>
    <row r="2731" spans="1:21">
      <c r="A2731" s="75"/>
      <c r="B2731" s="81"/>
      <c r="C2731" s="81"/>
      <c r="D2731" s="82"/>
      <c r="E2731" s="76"/>
      <c r="F2731" s="83"/>
      <c r="G2731" s="75"/>
      <c r="H2731" s="76"/>
      <c r="I2731" s="84"/>
      <c r="J2731" s="85"/>
      <c r="K2731" s="75"/>
      <c r="L2731" s="75"/>
      <c r="M2731" s="75"/>
      <c r="N2731" s="75"/>
      <c r="O2731" s="75"/>
      <c r="P2731" s="75"/>
      <c r="Q2731" s="75"/>
      <c r="R2731" s="75"/>
      <c r="S2731" s="75"/>
      <c r="T2731" s="75"/>
      <c r="U2731" s="75"/>
    </row>
    <row r="2732" spans="1:21">
      <c r="A2732" s="75"/>
      <c r="B2732" s="81"/>
      <c r="C2732" s="81"/>
      <c r="D2732" s="82"/>
      <c r="E2732" s="76"/>
      <c r="F2732" s="83"/>
      <c r="G2732" s="75"/>
      <c r="H2732" s="76"/>
      <c r="I2732" s="84"/>
      <c r="J2732" s="85"/>
      <c r="K2732" s="75"/>
      <c r="L2732" s="75"/>
      <c r="M2732" s="75"/>
      <c r="N2732" s="75"/>
      <c r="O2732" s="75"/>
      <c r="P2732" s="75"/>
      <c r="Q2732" s="75"/>
      <c r="R2732" s="75"/>
      <c r="S2732" s="75"/>
      <c r="T2732" s="75"/>
      <c r="U2732" s="75"/>
    </row>
    <row r="2733" spans="1:21">
      <c r="A2733" s="75"/>
      <c r="B2733" s="81"/>
      <c r="C2733" s="81"/>
      <c r="D2733" s="82"/>
      <c r="E2733" s="76"/>
      <c r="F2733" s="83"/>
      <c r="G2733" s="75"/>
      <c r="H2733" s="76"/>
      <c r="I2733" s="84"/>
      <c r="J2733" s="85"/>
      <c r="K2733" s="75"/>
      <c r="L2733" s="75"/>
      <c r="M2733" s="75"/>
      <c r="N2733" s="75"/>
      <c r="O2733" s="75"/>
      <c r="P2733" s="75"/>
      <c r="Q2733" s="75"/>
      <c r="R2733" s="75"/>
      <c r="S2733" s="75"/>
      <c r="T2733" s="75"/>
      <c r="U2733" s="75"/>
    </row>
    <row r="2734" spans="1:21">
      <c r="A2734" s="75"/>
      <c r="B2734" s="81"/>
      <c r="C2734" s="81"/>
      <c r="D2734" s="82"/>
      <c r="E2734" s="76"/>
      <c r="F2734" s="83"/>
      <c r="G2734" s="75"/>
      <c r="H2734" s="76"/>
      <c r="I2734" s="84"/>
      <c r="J2734" s="85"/>
      <c r="K2734" s="75"/>
      <c r="L2734" s="75"/>
      <c r="M2734" s="75"/>
      <c r="N2734" s="75"/>
      <c r="O2734" s="75"/>
      <c r="P2734" s="75"/>
      <c r="Q2734" s="75"/>
      <c r="R2734" s="75"/>
      <c r="S2734" s="75"/>
      <c r="T2734" s="75"/>
      <c r="U2734" s="75"/>
    </row>
    <row r="2735" spans="1:21">
      <c r="A2735" s="75"/>
      <c r="B2735" s="81"/>
      <c r="C2735" s="81"/>
      <c r="D2735" s="82"/>
      <c r="E2735" s="76"/>
      <c r="F2735" s="83"/>
      <c r="G2735" s="75"/>
      <c r="H2735" s="76"/>
      <c r="I2735" s="84"/>
      <c r="J2735" s="85"/>
      <c r="K2735" s="75"/>
      <c r="L2735" s="75"/>
      <c r="M2735" s="75"/>
      <c r="N2735" s="75"/>
      <c r="O2735" s="75"/>
      <c r="P2735" s="75"/>
      <c r="Q2735" s="75"/>
      <c r="R2735" s="75"/>
      <c r="S2735" s="75"/>
      <c r="T2735" s="75"/>
      <c r="U2735" s="75"/>
    </row>
    <row r="2736" spans="1:21">
      <c r="A2736" s="75"/>
      <c r="B2736" s="81"/>
      <c r="C2736" s="81"/>
      <c r="D2736" s="82"/>
      <c r="E2736" s="76"/>
      <c r="F2736" s="83"/>
      <c r="G2736" s="75"/>
      <c r="H2736" s="76"/>
      <c r="I2736" s="84"/>
      <c r="J2736" s="85"/>
      <c r="K2736" s="75"/>
      <c r="L2736" s="75"/>
      <c r="M2736" s="75"/>
      <c r="N2736" s="75"/>
      <c r="O2736" s="75"/>
      <c r="P2736" s="75"/>
      <c r="Q2736" s="75"/>
      <c r="R2736" s="75"/>
      <c r="S2736" s="75"/>
      <c r="T2736" s="75"/>
      <c r="U2736" s="75"/>
    </row>
    <row r="2737" spans="1:21">
      <c r="A2737" s="75"/>
      <c r="B2737" s="81"/>
      <c r="C2737" s="81"/>
      <c r="D2737" s="82"/>
      <c r="E2737" s="76"/>
      <c r="F2737" s="83"/>
      <c r="G2737" s="75"/>
      <c r="H2737" s="76"/>
      <c r="I2737" s="84"/>
      <c r="J2737" s="85"/>
      <c r="K2737" s="75"/>
      <c r="L2737" s="75"/>
      <c r="M2737" s="75"/>
      <c r="N2737" s="75"/>
      <c r="O2737" s="75"/>
      <c r="P2737" s="75"/>
      <c r="Q2737" s="75"/>
      <c r="R2737" s="75"/>
      <c r="S2737" s="75"/>
      <c r="T2737" s="75"/>
      <c r="U2737" s="75"/>
    </row>
    <row r="2738" spans="1:21">
      <c r="A2738" s="75"/>
      <c r="B2738" s="81"/>
      <c r="C2738" s="81"/>
      <c r="D2738" s="82"/>
      <c r="E2738" s="76"/>
      <c r="F2738" s="83"/>
      <c r="G2738" s="75"/>
      <c r="H2738" s="76"/>
      <c r="I2738" s="84"/>
      <c r="J2738" s="85"/>
      <c r="K2738" s="75"/>
      <c r="L2738" s="75"/>
      <c r="M2738" s="75"/>
      <c r="N2738" s="75"/>
      <c r="O2738" s="75"/>
      <c r="P2738" s="75"/>
      <c r="Q2738" s="75"/>
      <c r="R2738" s="75"/>
      <c r="S2738" s="75"/>
      <c r="T2738" s="75"/>
      <c r="U2738" s="75"/>
    </row>
    <row r="2739" spans="1:21">
      <c r="A2739" s="75"/>
      <c r="B2739" s="81"/>
      <c r="C2739" s="81"/>
      <c r="D2739" s="82"/>
      <c r="E2739" s="76"/>
      <c r="F2739" s="83"/>
      <c r="G2739" s="75"/>
      <c r="H2739" s="76"/>
      <c r="I2739" s="84"/>
      <c r="J2739" s="85"/>
      <c r="K2739" s="75"/>
      <c r="L2739" s="75"/>
      <c r="M2739" s="75"/>
      <c r="N2739" s="75"/>
      <c r="O2739" s="75"/>
      <c r="P2739" s="75"/>
      <c r="Q2739" s="75"/>
      <c r="R2739" s="75"/>
      <c r="S2739" s="75"/>
      <c r="T2739" s="75"/>
      <c r="U2739" s="75"/>
    </row>
    <row r="2740" spans="1:21">
      <c r="A2740" s="75"/>
      <c r="B2740" s="81"/>
      <c r="C2740" s="81"/>
      <c r="D2740" s="82"/>
      <c r="E2740" s="76"/>
      <c r="F2740" s="83"/>
      <c r="G2740" s="75"/>
      <c r="H2740" s="76"/>
      <c r="I2740" s="84"/>
      <c r="J2740" s="85"/>
      <c r="K2740" s="75"/>
      <c r="L2740" s="75"/>
      <c r="M2740" s="75"/>
      <c r="N2740" s="75"/>
      <c r="O2740" s="75"/>
      <c r="P2740" s="75"/>
      <c r="Q2740" s="75"/>
      <c r="R2740" s="75"/>
      <c r="S2740" s="75"/>
      <c r="T2740" s="75"/>
      <c r="U2740" s="75"/>
    </row>
    <row r="2741" spans="1:21">
      <c r="A2741" s="75"/>
      <c r="B2741" s="81"/>
      <c r="C2741" s="81"/>
      <c r="D2741" s="82"/>
      <c r="E2741" s="76"/>
      <c r="F2741" s="83"/>
      <c r="G2741" s="75"/>
      <c r="H2741" s="76"/>
      <c r="I2741" s="84"/>
      <c r="J2741" s="85"/>
      <c r="K2741" s="75"/>
      <c r="L2741" s="75"/>
      <c r="M2741" s="75"/>
      <c r="N2741" s="75"/>
      <c r="O2741" s="75"/>
      <c r="P2741" s="75"/>
      <c r="Q2741" s="75"/>
      <c r="R2741" s="75"/>
      <c r="S2741" s="75"/>
      <c r="T2741" s="75"/>
      <c r="U2741" s="75"/>
    </row>
    <row r="2742" spans="1:21">
      <c r="A2742" s="75"/>
      <c r="B2742" s="81"/>
      <c r="C2742" s="81"/>
      <c r="D2742" s="82"/>
      <c r="E2742" s="76"/>
      <c r="F2742" s="83"/>
      <c r="G2742" s="75"/>
      <c r="H2742" s="76"/>
      <c r="I2742" s="84"/>
      <c r="J2742" s="85"/>
      <c r="K2742" s="75"/>
      <c r="L2742" s="75"/>
      <c r="M2742" s="75"/>
      <c r="N2742" s="75"/>
      <c r="O2742" s="75"/>
      <c r="P2742" s="75"/>
      <c r="Q2742" s="75"/>
      <c r="R2742" s="75"/>
      <c r="S2742" s="75"/>
      <c r="T2742" s="75"/>
      <c r="U2742" s="75"/>
    </row>
    <row r="2743" spans="1:21">
      <c r="A2743" s="75"/>
      <c r="B2743" s="81"/>
      <c r="C2743" s="81"/>
      <c r="D2743" s="82"/>
      <c r="E2743" s="76"/>
      <c r="F2743" s="83"/>
      <c r="G2743" s="75"/>
      <c r="H2743" s="76"/>
      <c r="I2743" s="84"/>
      <c r="J2743" s="85"/>
      <c r="K2743" s="75"/>
      <c r="L2743" s="75"/>
      <c r="M2743" s="75"/>
      <c r="N2743" s="75"/>
      <c r="O2743" s="75"/>
      <c r="P2743" s="75"/>
      <c r="Q2743" s="75"/>
      <c r="R2743" s="75"/>
      <c r="S2743" s="75"/>
      <c r="T2743" s="75"/>
      <c r="U2743" s="75"/>
    </row>
    <row r="2744" spans="1:21">
      <c r="A2744" s="75"/>
      <c r="B2744" s="81"/>
      <c r="C2744" s="81"/>
      <c r="D2744" s="82"/>
      <c r="E2744" s="76"/>
      <c r="F2744" s="83"/>
      <c r="G2744" s="75"/>
      <c r="H2744" s="76"/>
      <c r="I2744" s="84"/>
      <c r="J2744" s="85"/>
      <c r="K2744" s="75"/>
      <c r="L2744" s="75"/>
      <c r="M2744" s="75"/>
      <c r="N2744" s="75"/>
      <c r="O2744" s="75"/>
      <c r="P2744" s="75"/>
      <c r="Q2744" s="75"/>
      <c r="R2744" s="75"/>
      <c r="S2744" s="75"/>
      <c r="T2744" s="75"/>
      <c r="U2744" s="75"/>
    </row>
    <row r="2745" spans="1:21">
      <c r="A2745" s="75"/>
      <c r="B2745" s="81"/>
      <c r="C2745" s="81"/>
      <c r="D2745" s="82"/>
      <c r="E2745" s="76"/>
      <c r="F2745" s="83"/>
      <c r="G2745" s="75"/>
      <c r="H2745" s="76"/>
      <c r="I2745" s="84"/>
      <c r="J2745" s="85"/>
      <c r="K2745" s="75"/>
      <c r="L2745" s="75"/>
      <c r="M2745" s="75"/>
      <c r="N2745" s="75"/>
      <c r="O2745" s="75"/>
      <c r="P2745" s="75"/>
      <c r="Q2745" s="75"/>
      <c r="R2745" s="75"/>
      <c r="S2745" s="75"/>
      <c r="T2745" s="75"/>
      <c r="U2745" s="75"/>
    </row>
    <row r="2746" spans="1:21">
      <c r="A2746" s="75"/>
      <c r="B2746" s="81"/>
      <c r="C2746" s="81"/>
      <c r="D2746" s="82"/>
      <c r="E2746" s="76"/>
      <c r="F2746" s="83"/>
      <c r="G2746" s="75"/>
      <c r="H2746" s="76"/>
      <c r="I2746" s="84"/>
      <c r="J2746" s="85"/>
      <c r="K2746" s="75"/>
      <c r="L2746" s="75"/>
      <c r="M2746" s="75"/>
      <c r="N2746" s="75"/>
      <c r="O2746" s="75"/>
      <c r="P2746" s="75"/>
      <c r="Q2746" s="75"/>
      <c r="R2746" s="75"/>
      <c r="S2746" s="75"/>
      <c r="T2746" s="75"/>
      <c r="U2746" s="75"/>
    </row>
    <row r="2747" spans="1:21">
      <c r="A2747" s="75"/>
      <c r="B2747" s="81"/>
      <c r="C2747" s="81"/>
      <c r="D2747" s="82"/>
      <c r="E2747" s="76"/>
      <c r="F2747" s="83"/>
      <c r="G2747" s="75"/>
      <c r="H2747" s="76"/>
      <c r="I2747" s="84"/>
      <c r="J2747" s="85"/>
      <c r="K2747" s="75"/>
      <c r="L2747" s="75"/>
      <c r="M2747" s="75"/>
      <c r="N2747" s="75"/>
      <c r="O2747" s="75"/>
      <c r="P2747" s="75"/>
      <c r="Q2747" s="75"/>
      <c r="R2747" s="75"/>
      <c r="S2747" s="75"/>
      <c r="T2747" s="75"/>
      <c r="U2747" s="75"/>
    </row>
    <row r="2748" spans="1:21">
      <c r="A2748" s="75"/>
      <c r="B2748" s="81"/>
      <c r="C2748" s="81"/>
      <c r="D2748" s="82"/>
      <c r="E2748" s="76"/>
      <c r="F2748" s="83"/>
      <c r="G2748" s="75"/>
      <c r="H2748" s="76"/>
      <c r="I2748" s="84"/>
      <c r="J2748" s="85"/>
      <c r="K2748" s="75"/>
      <c r="L2748" s="75"/>
      <c r="M2748" s="75"/>
      <c r="N2748" s="75"/>
      <c r="O2748" s="75"/>
      <c r="P2748" s="75"/>
      <c r="Q2748" s="75"/>
      <c r="R2748" s="75"/>
      <c r="S2748" s="75"/>
      <c r="T2748" s="75"/>
      <c r="U2748" s="75"/>
    </row>
    <row r="2749" spans="1:21">
      <c r="A2749" s="75"/>
      <c r="B2749" s="81"/>
      <c r="C2749" s="81"/>
      <c r="D2749" s="82"/>
      <c r="E2749" s="76"/>
      <c r="F2749" s="83"/>
      <c r="G2749" s="75"/>
      <c r="H2749" s="76"/>
      <c r="I2749" s="84"/>
      <c r="J2749" s="85"/>
      <c r="K2749" s="75"/>
      <c r="L2749" s="75"/>
      <c r="M2749" s="75"/>
      <c r="N2749" s="75"/>
      <c r="O2749" s="75"/>
      <c r="P2749" s="75"/>
      <c r="Q2749" s="75"/>
      <c r="R2749" s="75"/>
      <c r="S2749" s="75"/>
      <c r="T2749" s="75"/>
      <c r="U2749" s="75"/>
    </row>
    <row r="2750" spans="1:21">
      <c r="A2750" s="75"/>
      <c r="B2750" s="81"/>
      <c r="C2750" s="81"/>
      <c r="D2750" s="82"/>
      <c r="E2750" s="76"/>
      <c r="F2750" s="83"/>
      <c r="G2750" s="75"/>
      <c r="H2750" s="76"/>
      <c r="I2750" s="84"/>
      <c r="J2750" s="85"/>
      <c r="K2750" s="75"/>
      <c r="L2750" s="75"/>
      <c r="M2750" s="75"/>
      <c r="N2750" s="75"/>
      <c r="O2750" s="75"/>
      <c r="P2750" s="75"/>
      <c r="Q2750" s="75"/>
      <c r="R2750" s="75"/>
      <c r="S2750" s="75"/>
      <c r="T2750" s="75"/>
      <c r="U2750" s="75"/>
    </row>
    <row r="2751" spans="1:21">
      <c r="A2751" s="75"/>
      <c r="B2751" s="81"/>
      <c r="C2751" s="81"/>
      <c r="D2751" s="82"/>
      <c r="E2751" s="76"/>
      <c r="F2751" s="83"/>
      <c r="G2751" s="75"/>
      <c r="H2751" s="76"/>
      <c r="I2751" s="84"/>
      <c r="J2751" s="85"/>
      <c r="K2751" s="75"/>
      <c r="L2751" s="75"/>
      <c r="M2751" s="75"/>
      <c r="N2751" s="75"/>
      <c r="O2751" s="75"/>
      <c r="P2751" s="75"/>
      <c r="Q2751" s="75"/>
      <c r="R2751" s="75"/>
      <c r="S2751" s="75"/>
      <c r="T2751" s="75"/>
      <c r="U2751" s="75"/>
    </row>
    <row r="2752" spans="1:21">
      <c r="A2752" s="75"/>
      <c r="B2752" s="81"/>
      <c r="C2752" s="81"/>
      <c r="D2752" s="82"/>
      <c r="E2752" s="76"/>
      <c r="F2752" s="83"/>
      <c r="G2752" s="75"/>
      <c r="H2752" s="76"/>
      <c r="I2752" s="84"/>
      <c r="J2752" s="85"/>
      <c r="K2752" s="75"/>
      <c r="L2752" s="75"/>
      <c r="M2752" s="75"/>
      <c r="N2752" s="75"/>
      <c r="O2752" s="75"/>
      <c r="P2752" s="75"/>
      <c r="Q2752" s="75"/>
      <c r="R2752" s="75"/>
      <c r="S2752" s="75"/>
      <c r="T2752" s="75"/>
      <c r="U2752" s="75"/>
    </row>
    <row r="2753" spans="1:21">
      <c r="A2753" s="75"/>
      <c r="B2753" s="81"/>
      <c r="C2753" s="81"/>
      <c r="D2753" s="82"/>
      <c r="E2753" s="76"/>
      <c r="F2753" s="83"/>
      <c r="G2753" s="75"/>
      <c r="H2753" s="76"/>
      <c r="I2753" s="84"/>
      <c r="J2753" s="85"/>
      <c r="K2753" s="75"/>
      <c r="L2753" s="75"/>
      <c r="M2753" s="75"/>
      <c r="N2753" s="75"/>
      <c r="O2753" s="75"/>
      <c r="P2753" s="75"/>
      <c r="Q2753" s="75"/>
      <c r="R2753" s="75"/>
      <c r="S2753" s="75"/>
      <c r="T2753" s="75"/>
      <c r="U2753" s="75"/>
    </row>
    <row r="2754" spans="1:21">
      <c r="A2754" s="75"/>
      <c r="B2754" s="81"/>
      <c r="C2754" s="81"/>
      <c r="D2754" s="82"/>
      <c r="E2754" s="76"/>
      <c r="F2754" s="83"/>
      <c r="G2754" s="75"/>
      <c r="H2754" s="76"/>
      <c r="I2754" s="84"/>
      <c r="J2754" s="85"/>
      <c r="K2754" s="75"/>
      <c r="L2754" s="75"/>
      <c r="M2754" s="75"/>
      <c r="N2754" s="75"/>
      <c r="O2754" s="75"/>
      <c r="P2754" s="75"/>
      <c r="Q2754" s="75"/>
      <c r="R2754" s="75"/>
      <c r="S2754" s="75"/>
      <c r="T2754" s="75"/>
      <c r="U2754" s="75"/>
    </row>
    <row r="2755" spans="1:21">
      <c r="A2755" s="75"/>
      <c r="B2755" s="81"/>
      <c r="C2755" s="81"/>
      <c r="D2755" s="82"/>
      <c r="E2755" s="76"/>
      <c r="F2755" s="83"/>
      <c r="G2755" s="75"/>
      <c r="H2755" s="76"/>
      <c r="I2755" s="84"/>
      <c r="J2755" s="85"/>
      <c r="K2755" s="75"/>
      <c r="L2755" s="75"/>
      <c r="M2755" s="75"/>
      <c r="N2755" s="75"/>
      <c r="O2755" s="75"/>
      <c r="P2755" s="75"/>
      <c r="Q2755" s="75"/>
      <c r="R2755" s="75"/>
      <c r="S2755" s="75"/>
      <c r="T2755" s="75"/>
      <c r="U2755" s="75"/>
    </row>
    <row r="2756" spans="1:21">
      <c r="A2756" s="75"/>
      <c r="B2756" s="81"/>
      <c r="C2756" s="81"/>
      <c r="D2756" s="82"/>
      <c r="E2756" s="76"/>
      <c r="F2756" s="83"/>
      <c r="G2756" s="75"/>
      <c r="H2756" s="76"/>
      <c r="I2756" s="84"/>
      <c r="J2756" s="85"/>
      <c r="K2756" s="75"/>
      <c r="L2756" s="75"/>
      <c r="M2756" s="75"/>
      <c r="N2756" s="75"/>
      <c r="O2756" s="75"/>
      <c r="P2756" s="75"/>
      <c r="Q2756" s="75"/>
      <c r="R2756" s="75"/>
      <c r="S2756" s="75"/>
      <c r="T2756" s="75"/>
      <c r="U2756" s="75"/>
    </row>
    <row r="2757" spans="1:21">
      <c r="A2757" s="75"/>
      <c r="B2757" s="81"/>
      <c r="C2757" s="81"/>
      <c r="D2757" s="82"/>
      <c r="E2757" s="76"/>
      <c r="F2757" s="83"/>
      <c r="G2757" s="75"/>
      <c r="H2757" s="76"/>
      <c r="I2757" s="84"/>
      <c r="J2757" s="85"/>
      <c r="K2757" s="75"/>
      <c r="L2757" s="75"/>
      <c r="M2757" s="75"/>
      <c r="N2757" s="75"/>
      <c r="O2757" s="75"/>
      <c r="P2757" s="75"/>
      <c r="Q2757" s="75"/>
      <c r="R2757" s="75"/>
      <c r="S2757" s="75"/>
      <c r="T2757" s="75"/>
      <c r="U2757" s="75"/>
    </row>
    <row r="2758" spans="1:21">
      <c r="A2758" s="75"/>
      <c r="B2758" s="81"/>
      <c r="C2758" s="81"/>
      <c r="D2758" s="82"/>
      <c r="E2758" s="76"/>
      <c r="F2758" s="83"/>
      <c r="G2758" s="75"/>
      <c r="H2758" s="76"/>
      <c r="I2758" s="84"/>
      <c r="J2758" s="85"/>
      <c r="K2758" s="75"/>
      <c r="L2758" s="75"/>
      <c r="M2758" s="75"/>
      <c r="N2758" s="75"/>
      <c r="O2758" s="75"/>
      <c r="P2758" s="75"/>
      <c r="Q2758" s="75"/>
      <c r="R2758" s="75"/>
      <c r="S2758" s="75"/>
      <c r="T2758" s="75"/>
      <c r="U2758" s="75"/>
    </row>
    <row r="2759" spans="1:21">
      <c r="A2759" s="75"/>
      <c r="B2759" s="81"/>
      <c r="C2759" s="81"/>
      <c r="D2759" s="82"/>
      <c r="E2759" s="76"/>
      <c r="F2759" s="83"/>
      <c r="G2759" s="75"/>
      <c r="H2759" s="76"/>
      <c r="I2759" s="84"/>
      <c r="J2759" s="85"/>
      <c r="K2759" s="75"/>
      <c r="L2759" s="75"/>
      <c r="M2759" s="75"/>
      <c r="N2759" s="75"/>
      <c r="O2759" s="75"/>
      <c r="P2759" s="75"/>
      <c r="Q2759" s="75"/>
      <c r="R2759" s="75"/>
      <c r="S2759" s="75"/>
      <c r="T2759" s="75"/>
      <c r="U2759" s="75"/>
    </row>
    <row r="2760" spans="1:21">
      <c r="A2760" s="75"/>
      <c r="B2760" s="81"/>
      <c r="C2760" s="81"/>
      <c r="D2760" s="82"/>
      <c r="E2760" s="76"/>
      <c r="F2760" s="83"/>
      <c r="G2760" s="75"/>
      <c r="H2760" s="76"/>
      <c r="I2760" s="84"/>
      <c r="J2760" s="85"/>
      <c r="K2760" s="75"/>
      <c r="L2760" s="75"/>
      <c r="M2760" s="75"/>
      <c r="N2760" s="75"/>
      <c r="O2760" s="75"/>
      <c r="P2760" s="75"/>
      <c r="Q2760" s="75"/>
      <c r="R2760" s="75"/>
      <c r="S2760" s="75"/>
      <c r="T2760" s="75"/>
      <c r="U2760" s="75"/>
    </row>
    <row r="2761" spans="1:21">
      <c r="A2761" s="75"/>
      <c r="B2761" s="81"/>
      <c r="C2761" s="81"/>
      <c r="D2761" s="82"/>
      <c r="E2761" s="76"/>
      <c r="F2761" s="83"/>
      <c r="G2761" s="75"/>
      <c r="H2761" s="76"/>
      <c r="I2761" s="84"/>
      <c r="J2761" s="85"/>
      <c r="K2761" s="75"/>
      <c r="L2761" s="75"/>
      <c r="M2761" s="75"/>
      <c r="N2761" s="75"/>
      <c r="O2761" s="75"/>
      <c r="P2761" s="75"/>
      <c r="Q2761" s="75"/>
      <c r="R2761" s="75"/>
      <c r="S2761" s="75"/>
      <c r="T2761" s="75"/>
      <c r="U2761" s="75"/>
    </row>
    <row r="2762" spans="1:21">
      <c r="A2762" s="75"/>
      <c r="B2762" s="81"/>
      <c r="C2762" s="81"/>
      <c r="D2762" s="82"/>
      <c r="E2762" s="76"/>
      <c r="F2762" s="83"/>
      <c r="G2762" s="75"/>
      <c r="H2762" s="76"/>
      <c r="I2762" s="84"/>
      <c r="J2762" s="85"/>
      <c r="K2762" s="75"/>
      <c r="L2762" s="75"/>
      <c r="M2762" s="75"/>
      <c r="N2762" s="75"/>
      <c r="O2762" s="75"/>
      <c r="P2762" s="75"/>
      <c r="Q2762" s="75"/>
      <c r="R2762" s="75"/>
      <c r="S2762" s="75"/>
      <c r="T2762" s="75"/>
      <c r="U2762" s="75"/>
    </row>
    <row r="2763" spans="1:21">
      <c r="A2763" s="75"/>
      <c r="B2763" s="81"/>
      <c r="C2763" s="81"/>
      <c r="D2763" s="82"/>
      <c r="E2763" s="76"/>
      <c r="F2763" s="83"/>
      <c r="G2763" s="75"/>
      <c r="H2763" s="76"/>
      <c r="I2763" s="84"/>
      <c r="J2763" s="85"/>
      <c r="K2763" s="75"/>
      <c r="L2763" s="75"/>
      <c r="M2763" s="75"/>
      <c r="N2763" s="75"/>
      <c r="O2763" s="75"/>
      <c r="P2763" s="75"/>
      <c r="Q2763" s="75"/>
      <c r="R2763" s="75"/>
      <c r="S2763" s="75"/>
      <c r="T2763" s="75"/>
      <c r="U2763" s="75"/>
    </row>
    <row r="2764" spans="1:21">
      <c r="A2764" s="75"/>
      <c r="B2764" s="81"/>
      <c r="C2764" s="81"/>
      <c r="D2764" s="82"/>
      <c r="E2764" s="76"/>
      <c r="F2764" s="83"/>
      <c r="G2764" s="75"/>
      <c r="H2764" s="76"/>
      <c r="I2764" s="84"/>
      <c r="J2764" s="85"/>
      <c r="K2764" s="75"/>
      <c r="L2764" s="75"/>
      <c r="M2764" s="75"/>
      <c r="N2764" s="75"/>
      <c r="O2764" s="75"/>
      <c r="P2764" s="75"/>
      <c r="Q2764" s="75"/>
      <c r="R2764" s="75"/>
      <c r="S2764" s="75"/>
      <c r="T2764" s="75"/>
      <c r="U2764" s="75"/>
    </row>
    <row r="2765" spans="1:21">
      <c r="A2765" s="75"/>
      <c r="B2765" s="81"/>
      <c r="C2765" s="81"/>
      <c r="D2765" s="82"/>
      <c r="E2765" s="76"/>
      <c r="F2765" s="83"/>
      <c r="G2765" s="75"/>
      <c r="H2765" s="76"/>
      <c r="I2765" s="84"/>
      <c r="J2765" s="85"/>
      <c r="K2765" s="75"/>
      <c r="L2765" s="75"/>
      <c r="M2765" s="75"/>
      <c r="N2765" s="75"/>
      <c r="O2765" s="75"/>
      <c r="P2765" s="75"/>
      <c r="Q2765" s="75"/>
      <c r="R2765" s="75"/>
      <c r="S2765" s="75"/>
      <c r="T2765" s="75"/>
      <c r="U2765" s="75"/>
    </row>
    <row r="2766" spans="1:21">
      <c r="A2766" s="75"/>
      <c r="B2766" s="81"/>
      <c r="C2766" s="81"/>
      <c r="D2766" s="82"/>
      <c r="E2766" s="76"/>
      <c r="F2766" s="83"/>
      <c r="G2766" s="75"/>
      <c r="H2766" s="76"/>
      <c r="I2766" s="84"/>
      <c r="J2766" s="85"/>
      <c r="K2766" s="75"/>
      <c r="L2766" s="75"/>
      <c r="M2766" s="75"/>
      <c r="N2766" s="75"/>
      <c r="O2766" s="75"/>
      <c r="P2766" s="75"/>
      <c r="Q2766" s="75"/>
      <c r="R2766" s="75"/>
      <c r="S2766" s="75"/>
      <c r="T2766" s="75"/>
      <c r="U2766" s="75"/>
    </row>
    <row r="2767" spans="1:21">
      <c r="A2767" s="75"/>
      <c r="B2767" s="81"/>
      <c r="C2767" s="81"/>
      <c r="D2767" s="82"/>
      <c r="E2767" s="76"/>
      <c r="F2767" s="83"/>
      <c r="G2767" s="75"/>
      <c r="H2767" s="76"/>
      <c r="I2767" s="84"/>
      <c r="J2767" s="85"/>
      <c r="K2767" s="75"/>
      <c r="L2767" s="75"/>
      <c r="M2767" s="75"/>
      <c r="N2767" s="75"/>
      <c r="O2767" s="75"/>
      <c r="P2767" s="75"/>
      <c r="Q2767" s="75"/>
      <c r="R2767" s="75"/>
      <c r="S2767" s="75"/>
      <c r="T2767" s="75"/>
      <c r="U2767" s="75"/>
    </row>
    <row r="2768" spans="1:21">
      <c r="A2768" s="75"/>
      <c r="B2768" s="81"/>
      <c r="C2768" s="81"/>
      <c r="D2768" s="82"/>
      <c r="E2768" s="76"/>
      <c r="F2768" s="83"/>
      <c r="G2768" s="75"/>
      <c r="H2768" s="76"/>
      <c r="I2768" s="84"/>
      <c r="J2768" s="85"/>
      <c r="K2768" s="75"/>
      <c r="L2768" s="75"/>
      <c r="M2768" s="75"/>
      <c r="N2768" s="75"/>
      <c r="O2768" s="75"/>
      <c r="P2768" s="75"/>
      <c r="Q2768" s="75"/>
      <c r="R2768" s="75"/>
      <c r="S2768" s="75"/>
      <c r="T2768" s="75"/>
      <c r="U2768" s="75"/>
    </row>
    <row r="2769" spans="1:21">
      <c r="A2769" s="75"/>
      <c r="B2769" s="81"/>
      <c r="C2769" s="81"/>
      <c r="D2769" s="82"/>
      <c r="E2769" s="76"/>
      <c r="F2769" s="83"/>
      <c r="G2769" s="75"/>
      <c r="H2769" s="76"/>
      <c r="I2769" s="84"/>
      <c r="J2769" s="85"/>
      <c r="K2769" s="75"/>
      <c r="L2769" s="75"/>
      <c r="M2769" s="75"/>
      <c r="N2769" s="75"/>
      <c r="O2769" s="75"/>
      <c r="P2769" s="75"/>
      <c r="Q2769" s="75"/>
      <c r="R2769" s="75"/>
      <c r="S2769" s="75"/>
      <c r="T2769" s="75"/>
      <c r="U2769" s="75"/>
    </row>
    <row r="2770" spans="1:21">
      <c r="A2770" s="75"/>
      <c r="B2770" s="81"/>
      <c r="C2770" s="81"/>
      <c r="D2770" s="82"/>
      <c r="E2770" s="76"/>
      <c r="F2770" s="83"/>
      <c r="G2770" s="75"/>
      <c r="H2770" s="76"/>
      <c r="I2770" s="84"/>
      <c r="J2770" s="85"/>
      <c r="K2770" s="75"/>
      <c r="L2770" s="75"/>
      <c r="M2770" s="75"/>
      <c r="N2770" s="75"/>
      <c r="O2770" s="75"/>
      <c r="P2770" s="75"/>
      <c r="Q2770" s="75"/>
      <c r="R2770" s="75"/>
      <c r="S2770" s="75"/>
      <c r="T2770" s="75"/>
      <c r="U2770" s="75"/>
    </row>
    <row r="2771" spans="1:21">
      <c r="A2771" s="75"/>
      <c r="B2771" s="81"/>
      <c r="C2771" s="81"/>
      <c r="D2771" s="82"/>
      <c r="E2771" s="76"/>
      <c r="F2771" s="83"/>
      <c r="G2771" s="75"/>
      <c r="H2771" s="76"/>
      <c r="I2771" s="84"/>
      <c r="J2771" s="85"/>
      <c r="K2771" s="75"/>
      <c r="L2771" s="75"/>
      <c r="M2771" s="75"/>
      <c r="N2771" s="75"/>
      <c r="O2771" s="75"/>
      <c r="P2771" s="75"/>
      <c r="Q2771" s="75"/>
      <c r="R2771" s="75"/>
      <c r="S2771" s="75"/>
      <c r="T2771" s="75"/>
      <c r="U2771" s="75"/>
    </row>
    <row r="2772" spans="1:21">
      <c r="A2772" s="75"/>
      <c r="B2772" s="81"/>
      <c r="C2772" s="81"/>
      <c r="D2772" s="82"/>
      <c r="E2772" s="76"/>
      <c r="F2772" s="83"/>
      <c r="G2772" s="75"/>
      <c r="H2772" s="76"/>
      <c r="I2772" s="84"/>
      <c r="J2772" s="85"/>
      <c r="K2772" s="75"/>
      <c r="L2772" s="75"/>
      <c r="M2772" s="75"/>
      <c r="N2772" s="75"/>
      <c r="O2772" s="75"/>
      <c r="P2772" s="75"/>
      <c r="Q2772" s="75"/>
      <c r="R2772" s="75"/>
      <c r="S2772" s="75"/>
      <c r="T2772" s="75"/>
      <c r="U2772" s="75"/>
    </row>
    <row r="2773" spans="1:21">
      <c r="A2773" s="75"/>
      <c r="B2773" s="81"/>
      <c r="C2773" s="81"/>
      <c r="D2773" s="82"/>
      <c r="E2773" s="76"/>
      <c r="F2773" s="83"/>
      <c r="G2773" s="75"/>
      <c r="H2773" s="76"/>
      <c r="I2773" s="84"/>
      <c r="J2773" s="85"/>
      <c r="K2773" s="75"/>
      <c r="L2773" s="75"/>
      <c r="M2773" s="75"/>
      <c r="N2773" s="75"/>
      <c r="O2773" s="75"/>
      <c r="P2773" s="75"/>
      <c r="Q2773" s="75"/>
      <c r="R2773" s="75"/>
      <c r="S2773" s="75"/>
      <c r="T2773" s="75"/>
      <c r="U2773" s="75"/>
    </row>
    <row r="2774" spans="1:21">
      <c r="A2774" s="75"/>
      <c r="B2774" s="81"/>
      <c r="C2774" s="81"/>
      <c r="D2774" s="82"/>
      <c r="E2774" s="76"/>
      <c r="F2774" s="83"/>
      <c r="G2774" s="75"/>
      <c r="H2774" s="76"/>
      <c r="I2774" s="84"/>
      <c r="J2774" s="85"/>
      <c r="K2774" s="75"/>
      <c r="L2774" s="75"/>
      <c r="M2774" s="75"/>
      <c r="N2774" s="75"/>
      <c r="O2774" s="75"/>
      <c r="P2774" s="75"/>
      <c r="Q2774" s="75"/>
      <c r="R2774" s="75"/>
      <c r="S2774" s="75"/>
      <c r="T2774" s="75"/>
      <c r="U2774" s="75"/>
    </row>
    <row r="2775" spans="1:21">
      <c r="A2775" s="75"/>
      <c r="B2775" s="81"/>
      <c r="C2775" s="81"/>
      <c r="D2775" s="82"/>
      <c r="E2775" s="76"/>
      <c r="F2775" s="83"/>
      <c r="G2775" s="75"/>
      <c r="H2775" s="76"/>
      <c r="I2775" s="84"/>
      <c r="J2775" s="85"/>
      <c r="K2775" s="75"/>
      <c r="L2775" s="75"/>
      <c r="M2775" s="75"/>
      <c r="N2775" s="75"/>
      <c r="O2775" s="75"/>
      <c r="P2775" s="75"/>
      <c r="Q2775" s="75"/>
      <c r="R2775" s="75"/>
      <c r="S2775" s="75"/>
      <c r="T2775" s="75"/>
      <c r="U2775" s="75"/>
    </row>
    <row r="2776" spans="1:21">
      <c r="A2776" s="75"/>
      <c r="B2776" s="81"/>
      <c r="C2776" s="81"/>
      <c r="D2776" s="82"/>
      <c r="E2776" s="76"/>
      <c r="F2776" s="83"/>
      <c r="G2776" s="75"/>
      <c r="H2776" s="76"/>
      <c r="I2776" s="84"/>
      <c r="J2776" s="85"/>
      <c r="K2776" s="75"/>
      <c r="L2776" s="75"/>
      <c r="M2776" s="75"/>
      <c r="N2776" s="75"/>
      <c r="O2776" s="75"/>
      <c r="P2776" s="75"/>
      <c r="Q2776" s="75"/>
      <c r="R2776" s="75"/>
      <c r="S2776" s="75"/>
      <c r="T2776" s="75"/>
      <c r="U2776" s="75"/>
    </row>
    <row r="2777" spans="1:21">
      <c r="A2777" s="75"/>
      <c r="B2777" s="81"/>
      <c r="C2777" s="81"/>
      <c r="D2777" s="82"/>
      <c r="E2777" s="76"/>
      <c r="F2777" s="83"/>
      <c r="G2777" s="75"/>
      <c r="H2777" s="76"/>
      <c r="I2777" s="84"/>
      <c r="J2777" s="85"/>
      <c r="K2777" s="75"/>
      <c r="L2777" s="75"/>
      <c r="M2777" s="75"/>
      <c r="N2777" s="75"/>
      <c r="O2777" s="75"/>
      <c r="P2777" s="75"/>
      <c r="Q2777" s="75"/>
      <c r="R2777" s="75"/>
      <c r="S2777" s="75"/>
      <c r="T2777" s="75"/>
      <c r="U2777" s="75"/>
    </row>
    <row r="2778" spans="1:21">
      <c r="A2778" s="75"/>
      <c r="B2778" s="81"/>
      <c r="C2778" s="81"/>
      <c r="D2778" s="82"/>
      <c r="E2778" s="76"/>
      <c r="F2778" s="83"/>
      <c r="G2778" s="75"/>
      <c r="H2778" s="76"/>
      <c r="I2778" s="84"/>
      <c r="J2778" s="85"/>
      <c r="K2778" s="75"/>
      <c r="L2778" s="75"/>
      <c r="M2778" s="75"/>
      <c r="N2778" s="75"/>
      <c r="O2778" s="75"/>
      <c r="P2778" s="75"/>
      <c r="Q2778" s="75"/>
      <c r="R2778" s="75"/>
      <c r="S2778" s="75"/>
      <c r="T2778" s="75"/>
      <c r="U2778" s="75"/>
    </row>
    <row r="2779" spans="1:21">
      <c r="A2779" s="75"/>
      <c r="B2779" s="81"/>
      <c r="C2779" s="81"/>
      <c r="D2779" s="82"/>
      <c r="E2779" s="76"/>
      <c r="F2779" s="83"/>
      <c r="G2779" s="75"/>
      <c r="H2779" s="76"/>
      <c r="I2779" s="84"/>
      <c r="J2779" s="85"/>
      <c r="K2779" s="75"/>
      <c r="L2779" s="75"/>
      <c r="M2779" s="75"/>
      <c r="N2779" s="75"/>
      <c r="O2779" s="75"/>
      <c r="P2779" s="75"/>
      <c r="Q2779" s="75"/>
      <c r="R2779" s="75"/>
      <c r="S2779" s="75"/>
      <c r="T2779" s="75"/>
      <c r="U2779" s="75"/>
    </row>
    <row r="2780" spans="1:21">
      <c r="A2780" s="75"/>
      <c r="B2780" s="81"/>
      <c r="C2780" s="81"/>
      <c r="D2780" s="82"/>
      <c r="E2780" s="76"/>
      <c r="F2780" s="83"/>
      <c r="G2780" s="75"/>
      <c r="H2780" s="76"/>
      <c r="I2780" s="84"/>
      <c r="J2780" s="85"/>
      <c r="K2780" s="75"/>
      <c r="L2780" s="75"/>
      <c r="M2780" s="75"/>
      <c r="N2780" s="75"/>
      <c r="O2780" s="75"/>
      <c r="P2780" s="75"/>
      <c r="Q2780" s="75"/>
      <c r="R2780" s="75"/>
      <c r="S2780" s="75"/>
      <c r="T2780" s="75"/>
      <c r="U2780" s="75"/>
    </row>
    <row r="2781" spans="1:21">
      <c r="A2781" s="75"/>
      <c r="B2781" s="81"/>
      <c r="C2781" s="81"/>
      <c r="D2781" s="82"/>
      <c r="E2781" s="76"/>
      <c r="F2781" s="83"/>
      <c r="G2781" s="75"/>
      <c r="H2781" s="76"/>
      <c r="I2781" s="84"/>
      <c r="J2781" s="85"/>
      <c r="K2781" s="75"/>
      <c r="L2781" s="75"/>
      <c r="M2781" s="75"/>
      <c r="N2781" s="75"/>
      <c r="O2781" s="75"/>
      <c r="P2781" s="75"/>
      <c r="Q2781" s="75"/>
      <c r="R2781" s="75"/>
      <c r="S2781" s="75"/>
      <c r="T2781" s="75"/>
      <c r="U2781" s="75"/>
    </row>
    <row r="2782" spans="1:21">
      <c r="A2782" s="75"/>
      <c r="B2782" s="81"/>
      <c r="C2782" s="81"/>
      <c r="D2782" s="82"/>
      <c r="E2782" s="76"/>
      <c r="F2782" s="83"/>
      <c r="G2782" s="75"/>
      <c r="H2782" s="76"/>
      <c r="I2782" s="84"/>
      <c r="J2782" s="85"/>
      <c r="K2782" s="75"/>
      <c r="L2782" s="75"/>
      <c r="M2782" s="75"/>
      <c r="N2782" s="75"/>
      <c r="O2782" s="75"/>
      <c r="P2782" s="75"/>
      <c r="Q2782" s="75"/>
      <c r="R2782" s="75"/>
      <c r="S2782" s="75"/>
      <c r="T2782" s="75"/>
      <c r="U2782" s="75"/>
    </row>
    <row r="2783" spans="1:21">
      <c r="A2783" s="75"/>
      <c r="B2783" s="81"/>
      <c r="C2783" s="81"/>
      <c r="D2783" s="82"/>
      <c r="E2783" s="76"/>
      <c r="F2783" s="83"/>
      <c r="G2783" s="75"/>
      <c r="H2783" s="76"/>
      <c r="I2783" s="84"/>
      <c r="J2783" s="85"/>
      <c r="K2783" s="75"/>
      <c r="L2783" s="75"/>
      <c r="M2783" s="75"/>
      <c r="N2783" s="75"/>
      <c r="O2783" s="75"/>
      <c r="P2783" s="75"/>
      <c r="Q2783" s="75"/>
      <c r="R2783" s="75"/>
      <c r="S2783" s="75"/>
      <c r="T2783" s="75"/>
      <c r="U2783" s="75"/>
    </row>
    <row r="2784" spans="1:21">
      <c r="A2784" s="75"/>
      <c r="B2784" s="81"/>
      <c r="C2784" s="81"/>
      <c r="D2784" s="82"/>
      <c r="E2784" s="76"/>
      <c r="F2784" s="83"/>
      <c r="G2784" s="75"/>
      <c r="H2784" s="76"/>
      <c r="I2784" s="84"/>
      <c r="J2784" s="85"/>
      <c r="K2784" s="75"/>
      <c r="L2784" s="75"/>
      <c r="M2784" s="75"/>
      <c r="N2784" s="75"/>
      <c r="O2784" s="75"/>
      <c r="P2784" s="75"/>
      <c r="Q2784" s="75"/>
      <c r="R2784" s="75"/>
      <c r="S2784" s="75"/>
      <c r="T2784" s="75"/>
      <c r="U2784" s="75"/>
    </row>
    <row r="2785" spans="1:21">
      <c r="A2785" s="75"/>
      <c r="B2785" s="81"/>
      <c r="C2785" s="81"/>
      <c r="D2785" s="82"/>
      <c r="E2785" s="76"/>
      <c r="F2785" s="83"/>
      <c r="G2785" s="75"/>
      <c r="H2785" s="76"/>
      <c r="I2785" s="84"/>
      <c r="J2785" s="85"/>
      <c r="K2785" s="75"/>
      <c r="L2785" s="75"/>
      <c r="M2785" s="75"/>
      <c r="N2785" s="75"/>
      <c r="O2785" s="75"/>
      <c r="P2785" s="75"/>
      <c r="Q2785" s="75"/>
      <c r="R2785" s="75"/>
      <c r="S2785" s="75"/>
      <c r="T2785" s="75"/>
      <c r="U2785" s="75"/>
    </row>
    <row r="2786" spans="1:21">
      <c r="A2786" s="75"/>
      <c r="B2786" s="81"/>
      <c r="C2786" s="81"/>
      <c r="D2786" s="82"/>
      <c r="E2786" s="76"/>
      <c r="F2786" s="83"/>
      <c r="G2786" s="75"/>
      <c r="H2786" s="76"/>
      <c r="I2786" s="84"/>
      <c r="J2786" s="85"/>
      <c r="K2786" s="75"/>
      <c r="L2786" s="75"/>
      <c r="M2786" s="75"/>
      <c r="N2786" s="75"/>
      <c r="O2786" s="75"/>
      <c r="P2786" s="75"/>
      <c r="Q2786" s="75"/>
      <c r="R2786" s="75"/>
      <c r="S2786" s="75"/>
      <c r="T2786" s="75"/>
      <c r="U2786" s="75"/>
    </row>
    <row r="2787" spans="1:21">
      <c r="A2787" s="75"/>
      <c r="B2787" s="81"/>
      <c r="C2787" s="81"/>
      <c r="D2787" s="82"/>
      <c r="E2787" s="76"/>
      <c r="F2787" s="83"/>
      <c r="G2787" s="75"/>
      <c r="H2787" s="76"/>
      <c r="I2787" s="84"/>
      <c r="J2787" s="85"/>
      <c r="K2787" s="75"/>
      <c r="L2787" s="75"/>
      <c r="M2787" s="75"/>
      <c r="N2787" s="75"/>
      <c r="O2787" s="75"/>
      <c r="P2787" s="75"/>
      <c r="Q2787" s="75"/>
      <c r="R2787" s="75"/>
      <c r="S2787" s="75"/>
      <c r="T2787" s="75"/>
      <c r="U2787" s="75"/>
    </row>
    <row r="2788" spans="1:21">
      <c r="A2788" s="75"/>
      <c r="B2788" s="81"/>
      <c r="C2788" s="81"/>
      <c r="D2788" s="82"/>
      <c r="E2788" s="76"/>
      <c r="F2788" s="83"/>
      <c r="G2788" s="75"/>
      <c r="H2788" s="76"/>
      <c r="I2788" s="84"/>
      <c r="J2788" s="85"/>
      <c r="K2788" s="75"/>
      <c r="L2788" s="75"/>
      <c r="M2788" s="75"/>
      <c r="N2788" s="75"/>
      <c r="O2788" s="75"/>
      <c r="P2788" s="75"/>
      <c r="Q2788" s="75"/>
      <c r="R2788" s="75"/>
      <c r="S2788" s="75"/>
      <c r="T2788" s="75"/>
      <c r="U2788" s="75"/>
    </row>
    <row r="2789" spans="1:21">
      <c r="A2789" s="75"/>
      <c r="B2789" s="81"/>
      <c r="C2789" s="81"/>
      <c r="D2789" s="82"/>
      <c r="E2789" s="76"/>
      <c r="F2789" s="83"/>
      <c r="G2789" s="75"/>
      <c r="H2789" s="76"/>
      <c r="I2789" s="84"/>
      <c r="J2789" s="85"/>
      <c r="K2789" s="75"/>
      <c r="L2789" s="75"/>
      <c r="M2789" s="75"/>
      <c r="N2789" s="75"/>
      <c r="O2789" s="75"/>
      <c r="P2789" s="75"/>
      <c r="Q2789" s="75"/>
      <c r="R2789" s="75"/>
      <c r="S2789" s="75"/>
      <c r="T2789" s="75"/>
      <c r="U2789" s="75"/>
    </row>
    <row r="2790" spans="1:21">
      <c r="A2790" s="75"/>
      <c r="B2790" s="81"/>
      <c r="C2790" s="81"/>
      <c r="D2790" s="82"/>
      <c r="E2790" s="76"/>
      <c r="F2790" s="83"/>
      <c r="G2790" s="75"/>
      <c r="H2790" s="76"/>
      <c r="I2790" s="84"/>
      <c r="J2790" s="85"/>
      <c r="K2790" s="75"/>
      <c r="L2790" s="75"/>
      <c r="M2790" s="75"/>
      <c r="N2790" s="75"/>
      <c r="O2790" s="75"/>
      <c r="P2790" s="75"/>
      <c r="Q2790" s="75"/>
      <c r="R2790" s="75"/>
      <c r="S2790" s="75"/>
      <c r="T2790" s="75"/>
      <c r="U2790" s="75"/>
    </row>
    <row r="2791" spans="1:21">
      <c r="A2791" s="75"/>
      <c r="B2791" s="81"/>
      <c r="C2791" s="81"/>
      <c r="D2791" s="82"/>
      <c r="E2791" s="76"/>
      <c r="F2791" s="83"/>
      <c r="G2791" s="75"/>
      <c r="H2791" s="76"/>
      <c r="I2791" s="84"/>
      <c r="J2791" s="85"/>
      <c r="K2791" s="75"/>
      <c r="L2791" s="75"/>
      <c r="M2791" s="75"/>
      <c r="N2791" s="75"/>
      <c r="O2791" s="75"/>
      <c r="P2791" s="75"/>
      <c r="Q2791" s="75"/>
      <c r="R2791" s="75"/>
      <c r="S2791" s="75"/>
      <c r="T2791" s="75"/>
      <c r="U2791" s="75"/>
    </row>
    <row r="2792" spans="1:21">
      <c r="A2792" s="75"/>
      <c r="B2792" s="81"/>
      <c r="C2792" s="81"/>
      <c r="D2792" s="82"/>
      <c r="E2792" s="76"/>
      <c r="F2792" s="83"/>
      <c r="G2792" s="75"/>
      <c r="H2792" s="76"/>
      <c r="I2792" s="84"/>
      <c r="J2792" s="85"/>
      <c r="K2792" s="75"/>
      <c r="L2792" s="75"/>
      <c r="M2792" s="75"/>
      <c r="N2792" s="75"/>
      <c r="O2792" s="75"/>
      <c r="P2792" s="75"/>
      <c r="Q2792" s="75"/>
      <c r="R2792" s="75"/>
      <c r="S2792" s="75"/>
      <c r="T2792" s="75"/>
      <c r="U2792" s="75"/>
    </row>
    <row r="2793" spans="1:21">
      <c r="A2793" s="75"/>
      <c r="B2793" s="81"/>
      <c r="C2793" s="81"/>
      <c r="D2793" s="82"/>
      <c r="E2793" s="76"/>
      <c r="F2793" s="83"/>
      <c r="G2793" s="75"/>
      <c r="H2793" s="76"/>
      <c r="I2793" s="84"/>
      <c r="J2793" s="85"/>
      <c r="K2793" s="75"/>
      <c r="L2793" s="75"/>
      <c r="M2793" s="75"/>
      <c r="N2793" s="75"/>
      <c r="O2793" s="75"/>
      <c r="P2793" s="75"/>
      <c r="Q2793" s="75"/>
      <c r="R2793" s="75"/>
      <c r="S2793" s="75"/>
      <c r="T2793" s="75"/>
      <c r="U2793" s="75"/>
    </row>
    <row r="2794" spans="1:21">
      <c r="A2794" s="75"/>
      <c r="B2794" s="81"/>
      <c r="C2794" s="81"/>
      <c r="D2794" s="82"/>
      <c r="E2794" s="76"/>
      <c r="F2794" s="83"/>
      <c r="G2794" s="75"/>
      <c r="H2794" s="76"/>
      <c r="I2794" s="84"/>
      <c r="J2794" s="85"/>
      <c r="K2794" s="75"/>
      <c r="L2794" s="75"/>
      <c r="M2794" s="75"/>
      <c r="N2794" s="75"/>
      <c r="O2794" s="75"/>
      <c r="P2794" s="75"/>
      <c r="Q2794" s="75"/>
      <c r="R2794" s="75"/>
      <c r="S2794" s="75"/>
      <c r="T2794" s="75"/>
      <c r="U2794" s="75"/>
    </row>
    <row r="2795" spans="1:21">
      <c r="A2795" s="75"/>
      <c r="B2795" s="81"/>
      <c r="C2795" s="81"/>
      <c r="D2795" s="82"/>
      <c r="E2795" s="76"/>
      <c r="F2795" s="83"/>
      <c r="G2795" s="75"/>
      <c r="H2795" s="76"/>
      <c r="I2795" s="84"/>
      <c r="J2795" s="85"/>
      <c r="K2795" s="75"/>
      <c r="L2795" s="75"/>
      <c r="M2795" s="75"/>
      <c r="N2795" s="75"/>
      <c r="O2795" s="75"/>
      <c r="P2795" s="75"/>
      <c r="Q2795" s="75"/>
      <c r="R2795" s="75"/>
      <c r="S2795" s="75"/>
      <c r="T2795" s="75"/>
      <c r="U2795" s="75"/>
    </row>
    <row r="2796" spans="1:21">
      <c r="A2796" s="75"/>
      <c r="B2796" s="81"/>
      <c r="C2796" s="81"/>
      <c r="D2796" s="82"/>
      <c r="E2796" s="76"/>
      <c r="F2796" s="83"/>
      <c r="G2796" s="75"/>
      <c r="H2796" s="76"/>
      <c r="I2796" s="84"/>
      <c r="J2796" s="85"/>
      <c r="K2796" s="75"/>
      <c r="L2796" s="75"/>
      <c r="M2796" s="75"/>
      <c r="N2796" s="75"/>
      <c r="O2796" s="75"/>
      <c r="P2796" s="75"/>
      <c r="Q2796" s="75"/>
      <c r="R2796" s="75"/>
      <c r="S2796" s="75"/>
      <c r="T2796" s="75"/>
      <c r="U2796" s="75"/>
    </row>
    <row r="2797" spans="1:21">
      <c r="A2797" s="75"/>
      <c r="B2797" s="81"/>
      <c r="C2797" s="81"/>
      <c r="D2797" s="82"/>
      <c r="E2797" s="76"/>
      <c r="F2797" s="83"/>
      <c r="G2797" s="75"/>
      <c r="H2797" s="76"/>
      <c r="I2797" s="84"/>
      <c r="J2797" s="85"/>
      <c r="K2797" s="75"/>
      <c r="L2797" s="75"/>
      <c r="M2797" s="75"/>
      <c r="N2797" s="75"/>
      <c r="O2797" s="75"/>
      <c r="P2797" s="75"/>
      <c r="Q2797" s="75"/>
      <c r="R2797" s="75"/>
      <c r="S2797" s="75"/>
      <c r="T2797" s="75"/>
      <c r="U2797" s="75"/>
    </row>
    <row r="2798" spans="1:21">
      <c r="A2798" s="75"/>
      <c r="B2798" s="81"/>
      <c r="C2798" s="81"/>
      <c r="D2798" s="82"/>
      <c r="E2798" s="76"/>
      <c r="F2798" s="83"/>
      <c r="G2798" s="75"/>
      <c r="H2798" s="76"/>
      <c r="I2798" s="84"/>
      <c r="J2798" s="85"/>
      <c r="K2798" s="75"/>
      <c r="L2798" s="75"/>
      <c r="M2798" s="75"/>
      <c r="N2798" s="75"/>
      <c r="O2798" s="75"/>
      <c r="P2798" s="75"/>
      <c r="Q2798" s="75"/>
      <c r="R2798" s="75"/>
      <c r="S2798" s="75"/>
      <c r="T2798" s="75"/>
      <c r="U2798" s="75"/>
    </row>
    <row r="2799" spans="1:21">
      <c r="A2799" s="75"/>
      <c r="B2799" s="81"/>
      <c r="C2799" s="81"/>
      <c r="D2799" s="82"/>
      <c r="E2799" s="76"/>
      <c r="F2799" s="83"/>
      <c r="G2799" s="75"/>
      <c r="H2799" s="76"/>
      <c r="I2799" s="84"/>
      <c r="J2799" s="85"/>
      <c r="K2799" s="75"/>
      <c r="L2799" s="75"/>
      <c r="M2799" s="75"/>
      <c r="N2799" s="75"/>
      <c r="O2799" s="75"/>
      <c r="P2799" s="75"/>
      <c r="Q2799" s="75"/>
      <c r="R2799" s="75"/>
      <c r="S2799" s="75"/>
      <c r="T2799" s="75"/>
      <c r="U2799" s="75"/>
    </row>
    <row r="2800" spans="1:21">
      <c r="A2800" s="75"/>
      <c r="B2800" s="81"/>
      <c r="C2800" s="81"/>
      <c r="D2800" s="82"/>
      <c r="E2800" s="76"/>
      <c r="F2800" s="83"/>
      <c r="G2800" s="75"/>
      <c r="H2800" s="76"/>
      <c r="I2800" s="84"/>
      <c r="J2800" s="85"/>
      <c r="K2800" s="75"/>
      <c r="L2800" s="75"/>
      <c r="M2800" s="75"/>
      <c r="N2800" s="75"/>
      <c r="O2800" s="75"/>
      <c r="P2800" s="75"/>
      <c r="Q2800" s="75"/>
      <c r="R2800" s="75"/>
      <c r="S2800" s="75"/>
      <c r="T2800" s="75"/>
      <c r="U2800" s="75"/>
    </row>
    <row r="2801" spans="1:21">
      <c r="A2801" s="75"/>
      <c r="B2801" s="81"/>
      <c r="C2801" s="81"/>
      <c r="D2801" s="82"/>
      <c r="E2801" s="76"/>
      <c r="F2801" s="83"/>
      <c r="G2801" s="75"/>
      <c r="H2801" s="76"/>
      <c r="I2801" s="84"/>
      <c r="J2801" s="85"/>
      <c r="K2801" s="75"/>
      <c r="L2801" s="75"/>
      <c r="M2801" s="75"/>
      <c r="N2801" s="75"/>
      <c r="O2801" s="75"/>
      <c r="P2801" s="75"/>
      <c r="Q2801" s="75"/>
      <c r="R2801" s="75"/>
      <c r="S2801" s="75"/>
      <c r="T2801" s="75"/>
      <c r="U2801" s="75"/>
    </row>
    <row r="2802" spans="1:21">
      <c r="A2802" s="75"/>
      <c r="B2802" s="81"/>
      <c r="C2802" s="81"/>
      <c r="D2802" s="82"/>
      <c r="E2802" s="76"/>
      <c r="F2802" s="83"/>
      <c r="G2802" s="75"/>
      <c r="H2802" s="76"/>
      <c r="I2802" s="84"/>
      <c r="J2802" s="85"/>
      <c r="K2802" s="75"/>
      <c r="L2802" s="75"/>
      <c r="M2802" s="75"/>
      <c r="N2802" s="75"/>
      <c r="O2802" s="75"/>
      <c r="P2802" s="75"/>
      <c r="Q2802" s="75"/>
      <c r="R2802" s="75"/>
      <c r="S2802" s="75"/>
      <c r="T2802" s="75"/>
      <c r="U2802" s="75"/>
    </row>
    <row r="2803" spans="1:21">
      <c r="A2803" s="75"/>
      <c r="B2803" s="81"/>
      <c r="C2803" s="81"/>
      <c r="D2803" s="82"/>
      <c r="E2803" s="76"/>
      <c r="F2803" s="83"/>
      <c r="G2803" s="75"/>
      <c r="H2803" s="76"/>
      <c r="I2803" s="84"/>
      <c r="J2803" s="85"/>
      <c r="K2803" s="75"/>
      <c r="L2803" s="75"/>
      <c r="M2803" s="75"/>
      <c r="N2803" s="75"/>
      <c r="O2803" s="75"/>
      <c r="P2803" s="75"/>
      <c r="Q2803" s="75"/>
      <c r="R2803" s="75"/>
      <c r="S2803" s="75"/>
      <c r="T2803" s="75"/>
      <c r="U2803" s="75"/>
    </row>
    <row r="2804" spans="1:21">
      <c r="A2804" s="75"/>
      <c r="B2804" s="81"/>
      <c r="C2804" s="81"/>
      <c r="D2804" s="82"/>
      <c r="E2804" s="76"/>
      <c r="F2804" s="83"/>
      <c r="G2804" s="75"/>
      <c r="H2804" s="76"/>
      <c r="I2804" s="84"/>
      <c r="J2804" s="85"/>
      <c r="K2804" s="75"/>
      <c r="L2804" s="75"/>
      <c r="M2804" s="75"/>
      <c r="N2804" s="75"/>
      <c r="O2804" s="75"/>
      <c r="P2804" s="75"/>
      <c r="Q2804" s="75"/>
      <c r="R2804" s="75"/>
      <c r="S2804" s="75"/>
      <c r="T2804" s="75"/>
      <c r="U2804" s="75"/>
    </row>
    <row r="2805" spans="1:21">
      <c r="A2805" s="75"/>
      <c r="B2805" s="81"/>
      <c r="C2805" s="81"/>
      <c r="D2805" s="82"/>
      <c r="E2805" s="76"/>
      <c r="F2805" s="83"/>
      <c r="G2805" s="75"/>
      <c r="H2805" s="76"/>
      <c r="I2805" s="84"/>
      <c r="J2805" s="85"/>
      <c r="K2805" s="75"/>
      <c r="L2805" s="75"/>
      <c r="M2805" s="75"/>
      <c r="N2805" s="75"/>
      <c r="O2805" s="75"/>
      <c r="P2805" s="75"/>
      <c r="Q2805" s="75"/>
      <c r="R2805" s="75"/>
      <c r="S2805" s="75"/>
      <c r="T2805" s="75"/>
      <c r="U2805" s="75"/>
    </row>
    <row r="2806" spans="1:21">
      <c r="A2806" s="75"/>
      <c r="B2806" s="81"/>
      <c r="C2806" s="81"/>
      <c r="D2806" s="82"/>
      <c r="E2806" s="76"/>
      <c r="F2806" s="83"/>
      <c r="G2806" s="75"/>
      <c r="H2806" s="76"/>
      <c r="I2806" s="84"/>
      <c r="J2806" s="85"/>
      <c r="K2806" s="75"/>
      <c r="L2806" s="75"/>
      <c r="M2806" s="75"/>
      <c r="N2806" s="75"/>
      <c r="O2806" s="75"/>
      <c r="P2806" s="75"/>
      <c r="Q2806" s="75"/>
      <c r="R2806" s="75"/>
      <c r="S2806" s="75"/>
      <c r="T2806" s="75"/>
      <c r="U2806" s="75"/>
    </row>
    <row r="2807" spans="1:21">
      <c r="A2807" s="75"/>
      <c r="B2807" s="81"/>
      <c r="C2807" s="81"/>
      <c r="D2807" s="82"/>
      <c r="E2807" s="76"/>
      <c r="F2807" s="83"/>
      <c r="G2807" s="75"/>
      <c r="H2807" s="76"/>
      <c r="I2807" s="84"/>
      <c r="J2807" s="85"/>
      <c r="K2807" s="75"/>
      <c r="L2807" s="75"/>
      <c r="M2807" s="75"/>
      <c r="N2807" s="75"/>
      <c r="O2807" s="75"/>
      <c r="P2807" s="75"/>
      <c r="Q2807" s="75"/>
      <c r="R2807" s="75"/>
      <c r="S2807" s="75"/>
      <c r="T2807" s="75"/>
      <c r="U2807" s="75"/>
    </row>
    <row r="2808" spans="1:21">
      <c r="A2808" s="75"/>
      <c r="B2808" s="81"/>
      <c r="C2808" s="81"/>
      <c r="D2808" s="82"/>
      <c r="E2808" s="76"/>
      <c r="F2808" s="83"/>
      <c r="G2808" s="75"/>
      <c r="H2808" s="76"/>
      <c r="I2808" s="84"/>
      <c r="J2808" s="85"/>
      <c r="K2808" s="75"/>
      <c r="L2808" s="75"/>
      <c r="M2808" s="75"/>
      <c r="N2808" s="75"/>
      <c r="O2808" s="75"/>
      <c r="P2808" s="75"/>
      <c r="Q2808" s="75"/>
      <c r="R2808" s="75"/>
      <c r="S2808" s="75"/>
      <c r="T2808" s="75"/>
      <c r="U2808" s="75"/>
    </row>
    <row r="2809" spans="1:21">
      <c r="A2809" s="75"/>
      <c r="B2809" s="81"/>
      <c r="C2809" s="81"/>
      <c r="D2809" s="82"/>
      <c r="E2809" s="76"/>
      <c r="F2809" s="83"/>
      <c r="G2809" s="75"/>
      <c r="H2809" s="76"/>
      <c r="I2809" s="84"/>
      <c r="J2809" s="85"/>
      <c r="K2809" s="75"/>
      <c r="L2809" s="75"/>
      <c r="M2809" s="75"/>
      <c r="N2809" s="75"/>
      <c r="O2809" s="75"/>
      <c r="P2809" s="75"/>
      <c r="Q2809" s="75"/>
      <c r="R2809" s="75"/>
      <c r="S2809" s="75"/>
      <c r="T2809" s="75"/>
      <c r="U2809" s="75"/>
    </row>
    <row r="2810" spans="1:21">
      <c r="A2810" s="75"/>
      <c r="B2810" s="81"/>
      <c r="C2810" s="81"/>
      <c r="D2810" s="82"/>
      <c r="E2810" s="76"/>
      <c r="F2810" s="83"/>
      <c r="G2810" s="75"/>
      <c r="H2810" s="76"/>
      <c r="I2810" s="84"/>
      <c r="J2810" s="85"/>
      <c r="K2810" s="75"/>
      <c r="L2810" s="75"/>
      <c r="M2810" s="75"/>
      <c r="N2810" s="75"/>
      <c r="O2810" s="75"/>
      <c r="P2810" s="75"/>
      <c r="Q2810" s="75"/>
      <c r="R2810" s="75"/>
      <c r="S2810" s="75"/>
      <c r="T2810" s="75"/>
      <c r="U2810" s="75"/>
    </row>
    <row r="2811" spans="1:21">
      <c r="A2811" s="75"/>
      <c r="B2811" s="81"/>
      <c r="C2811" s="81"/>
      <c r="D2811" s="82"/>
      <c r="E2811" s="76"/>
      <c r="F2811" s="83"/>
      <c r="G2811" s="75"/>
      <c r="H2811" s="76"/>
      <c r="I2811" s="84"/>
      <c r="J2811" s="85"/>
      <c r="K2811" s="75"/>
      <c r="L2811" s="75"/>
      <c r="M2811" s="75"/>
      <c r="N2811" s="75"/>
      <c r="O2811" s="75"/>
      <c r="P2811" s="75"/>
      <c r="Q2811" s="75"/>
      <c r="R2811" s="75"/>
      <c r="S2811" s="75"/>
      <c r="T2811" s="75"/>
      <c r="U2811" s="75"/>
    </row>
    <row r="2812" spans="1:21">
      <c r="A2812" s="75"/>
      <c r="B2812" s="81"/>
      <c r="C2812" s="81"/>
      <c r="D2812" s="82"/>
      <c r="E2812" s="76"/>
      <c r="F2812" s="83"/>
      <c r="G2812" s="75"/>
      <c r="H2812" s="76"/>
      <c r="I2812" s="84"/>
      <c r="J2812" s="85"/>
      <c r="K2812" s="75"/>
      <c r="L2812" s="75"/>
      <c r="M2812" s="75"/>
      <c r="N2812" s="75"/>
      <c r="O2812" s="75"/>
      <c r="P2812" s="75"/>
      <c r="Q2812" s="75"/>
      <c r="R2812" s="75"/>
      <c r="S2812" s="75"/>
      <c r="T2812" s="75"/>
      <c r="U2812" s="75"/>
    </row>
    <row r="2813" spans="1:21">
      <c r="A2813" s="75"/>
      <c r="B2813" s="81"/>
      <c r="C2813" s="81"/>
      <c r="D2813" s="82"/>
      <c r="E2813" s="76"/>
      <c r="F2813" s="83"/>
      <c r="G2813" s="75"/>
      <c r="H2813" s="76"/>
      <c r="I2813" s="84"/>
      <c r="J2813" s="85"/>
      <c r="K2813" s="75"/>
      <c r="L2813" s="75"/>
      <c r="M2813" s="75"/>
      <c r="N2813" s="75"/>
      <c r="O2813" s="75"/>
      <c r="P2813" s="75"/>
      <c r="Q2813" s="75"/>
      <c r="R2813" s="75"/>
      <c r="S2813" s="75"/>
      <c r="T2813" s="75"/>
      <c r="U2813" s="75"/>
    </row>
    <row r="2814" spans="1:21">
      <c r="A2814" s="75"/>
      <c r="B2814" s="81"/>
      <c r="C2814" s="81"/>
      <c r="D2814" s="82"/>
      <c r="E2814" s="76"/>
      <c r="F2814" s="83"/>
      <c r="G2814" s="75"/>
      <c r="H2814" s="76"/>
      <c r="I2814" s="84"/>
      <c r="J2814" s="85"/>
      <c r="K2814" s="75"/>
      <c r="L2814" s="75"/>
      <c r="M2814" s="75"/>
      <c r="N2814" s="75"/>
      <c r="O2814" s="75"/>
      <c r="P2814" s="75"/>
      <c r="Q2814" s="75"/>
      <c r="R2814" s="75"/>
      <c r="S2814" s="75"/>
      <c r="T2814" s="75"/>
      <c r="U2814" s="75"/>
    </row>
    <row r="2815" spans="1:21">
      <c r="A2815" s="75"/>
      <c r="B2815" s="81"/>
      <c r="C2815" s="81"/>
      <c r="D2815" s="82"/>
      <c r="E2815" s="76"/>
      <c r="F2815" s="83"/>
      <c r="G2815" s="75"/>
      <c r="H2815" s="76"/>
      <c r="I2815" s="84"/>
      <c r="J2815" s="85"/>
      <c r="K2815" s="75"/>
      <c r="L2815" s="75"/>
      <c r="M2815" s="75"/>
      <c r="N2815" s="75"/>
      <c r="O2815" s="75"/>
      <c r="P2815" s="75"/>
      <c r="Q2815" s="75"/>
      <c r="R2815" s="75"/>
      <c r="S2815" s="75"/>
      <c r="T2815" s="75"/>
      <c r="U2815" s="75"/>
    </row>
    <row r="2816" spans="1:21">
      <c r="A2816" s="75"/>
      <c r="B2816" s="81"/>
      <c r="C2816" s="81"/>
      <c r="D2816" s="82"/>
      <c r="E2816" s="76"/>
      <c r="F2816" s="83"/>
      <c r="G2816" s="75"/>
      <c r="H2816" s="76"/>
      <c r="I2816" s="84"/>
      <c r="J2816" s="85"/>
      <c r="K2816" s="75"/>
      <c r="L2816" s="75"/>
      <c r="M2816" s="75"/>
      <c r="N2816" s="75"/>
      <c r="O2816" s="75"/>
      <c r="P2816" s="75"/>
      <c r="Q2816" s="75"/>
      <c r="R2816" s="75"/>
      <c r="S2816" s="75"/>
      <c r="T2816" s="75"/>
      <c r="U2816" s="75"/>
    </row>
    <row r="2817" spans="1:21">
      <c r="A2817" s="75"/>
      <c r="B2817" s="81"/>
      <c r="C2817" s="81"/>
      <c r="D2817" s="82"/>
      <c r="E2817" s="76"/>
      <c r="F2817" s="83"/>
      <c r="G2817" s="75"/>
      <c r="H2817" s="76"/>
      <c r="I2817" s="84"/>
      <c r="J2817" s="85"/>
      <c r="K2817" s="75"/>
      <c r="L2817" s="75"/>
      <c r="M2817" s="75"/>
      <c r="N2817" s="75"/>
      <c r="O2817" s="75"/>
      <c r="P2817" s="75"/>
      <c r="Q2817" s="75"/>
      <c r="R2817" s="75"/>
      <c r="S2817" s="75"/>
      <c r="T2817" s="75"/>
      <c r="U2817" s="75"/>
    </row>
    <row r="2818" spans="1:21">
      <c r="A2818" s="75"/>
      <c r="B2818" s="81"/>
      <c r="C2818" s="81"/>
      <c r="D2818" s="82"/>
      <c r="E2818" s="76"/>
      <c r="F2818" s="83"/>
      <c r="G2818" s="75"/>
      <c r="H2818" s="76"/>
      <c r="I2818" s="84"/>
      <c r="J2818" s="85"/>
      <c r="K2818" s="75"/>
      <c r="L2818" s="75"/>
      <c r="M2818" s="75"/>
      <c r="N2818" s="75"/>
      <c r="O2818" s="75"/>
      <c r="P2818" s="75"/>
      <c r="Q2818" s="75"/>
      <c r="R2818" s="75"/>
      <c r="S2818" s="75"/>
      <c r="T2818" s="75"/>
      <c r="U2818" s="75"/>
    </row>
    <row r="2819" spans="1:21">
      <c r="A2819" s="75"/>
      <c r="B2819" s="81"/>
      <c r="C2819" s="81"/>
      <c r="D2819" s="82"/>
      <c r="E2819" s="76"/>
      <c r="F2819" s="83"/>
      <c r="G2819" s="75"/>
      <c r="H2819" s="76"/>
      <c r="I2819" s="84"/>
      <c r="J2819" s="85"/>
      <c r="K2819" s="75"/>
      <c r="L2819" s="75"/>
      <c r="M2819" s="75"/>
      <c r="N2819" s="75"/>
      <c r="O2819" s="75"/>
      <c r="P2819" s="75"/>
      <c r="Q2819" s="75"/>
      <c r="R2819" s="75"/>
      <c r="S2819" s="75"/>
      <c r="T2819" s="75"/>
      <c r="U2819" s="75"/>
    </row>
    <row r="2820" spans="1:21">
      <c r="A2820" s="75"/>
      <c r="B2820" s="81"/>
      <c r="C2820" s="81"/>
      <c r="D2820" s="82"/>
      <c r="E2820" s="76"/>
      <c r="F2820" s="83"/>
      <c r="G2820" s="75"/>
      <c r="H2820" s="76"/>
      <c r="I2820" s="84"/>
      <c r="J2820" s="85"/>
      <c r="K2820" s="75"/>
      <c r="L2820" s="75"/>
      <c r="M2820" s="75"/>
      <c r="N2820" s="75"/>
      <c r="O2820" s="75"/>
      <c r="P2820" s="75"/>
      <c r="Q2820" s="75"/>
      <c r="R2820" s="75"/>
      <c r="S2820" s="75"/>
      <c r="T2820" s="75"/>
      <c r="U2820" s="75"/>
    </row>
    <row r="2821" spans="1:21">
      <c r="A2821" s="75"/>
      <c r="B2821" s="81"/>
      <c r="C2821" s="81"/>
      <c r="D2821" s="82"/>
      <c r="E2821" s="76"/>
      <c r="F2821" s="83"/>
      <c r="G2821" s="75"/>
      <c r="H2821" s="76"/>
      <c r="I2821" s="84"/>
      <c r="J2821" s="85"/>
      <c r="K2821" s="75"/>
      <c r="L2821" s="75"/>
      <c r="M2821" s="75"/>
      <c r="N2821" s="75"/>
      <c r="O2821" s="75"/>
      <c r="P2821" s="75"/>
      <c r="Q2821" s="75"/>
      <c r="R2821" s="75"/>
      <c r="S2821" s="75"/>
      <c r="T2821" s="75"/>
      <c r="U2821" s="75"/>
    </row>
    <row r="2822" spans="1:21">
      <c r="A2822" s="75"/>
      <c r="B2822" s="81"/>
      <c r="C2822" s="81"/>
      <c r="D2822" s="82"/>
      <c r="E2822" s="76"/>
      <c r="F2822" s="83"/>
      <c r="G2822" s="75"/>
      <c r="H2822" s="76"/>
      <c r="I2822" s="84"/>
      <c r="J2822" s="85"/>
      <c r="K2822" s="75"/>
      <c r="L2822" s="75"/>
      <c r="M2822" s="75"/>
      <c r="N2822" s="75"/>
      <c r="O2822" s="75"/>
      <c r="P2822" s="75"/>
      <c r="Q2822" s="75"/>
      <c r="R2822" s="75"/>
      <c r="S2822" s="75"/>
      <c r="T2822" s="75"/>
      <c r="U2822" s="75"/>
    </row>
    <row r="2823" spans="1:21">
      <c r="A2823" s="75"/>
      <c r="B2823" s="81"/>
      <c r="C2823" s="81"/>
      <c r="D2823" s="82"/>
      <c r="E2823" s="76"/>
      <c r="F2823" s="83"/>
      <c r="G2823" s="75"/>
      <c r="H2823" s="76"/>
      <c r="I2823" s="84"/>
      <c r="J2823" s="85"/>
      <c r="K2823" s="75"/>
      <c r="L2823" s="75"/>
      <c r="M2823" s="75"/>
      <c r="N2823" s="75"/>
      <c r="O2823" s="75"/>
      <c r="P2823" s="75"/>
      <c r="Q2823" s="75"/>
      <c r="R2823" s="75"/>
      <c r="S2823" s="75"/>
      <c r="T2823" s="75"/>
      <c r="U2823" s="75"/>
    </row>
    <row r="2824" spans="1:21">
      <c r="A2824" s="75"/>
      <c r="B2824" s="81"/>
      <c r="C2824" s="81"/>
      <c r="D2824" s="82"/>
      <c r="E2824" s="76"/>
      <c r="F2824" s="83"/>
      <c r="G2824" s="75"/>
      <c r="H2824" s="76"/>
      <c r="I2824" s="84"/>
      <c r="J2824" s="85"/>
      <c r="K2824" s="75"/>
      <c r="L2824" s="75"/>
      <c r="M2824" s="75"/>
      <c r="N2824" s="75"/>
      <c r="O2824" s="75"/>
      <c r="P2824" s="75"/>
      <c r="Q2824" s="75"/>
      <c r="R2824" s="75"/>
      <c r="S2824" s="75"/>
      <c r="T2824" s="75"/>
      <c r="U2824" s="75"/>
    </row>
    <row r="2825" spans="1:21">
      <c r="A2825" s="75"/>
      <c r="B2825" s="81"/>
      <c r="C2825" s="81"/>
      <c r="D2825" s="82"/>
      <c r="E2825" s="76"/>
      <c r="F2825" s="83"/>
      <c r="G2825" s="75"/>
      <c r="H2825" s="76"/>
      <c r="I2825" s="84"/>
      <c r="J2825" s="85"/>
      <c r="K2825" s="75"/>
      <c r="L2825" s="75"/>
      <c r="M2825" s="75"/>
      <c r="N2825" s="75"/>
      <c r="O2825" s="75"/>
      <c r="P2825" s="75"/>
      <c r="Q2825" s="75"/>
      <c r="R2825" s="75"/>
      <c r="S2825" s="75"/>
      <c r="T2825" s="75"/>
      <c r="U2825" s="75"/>
    </row>
    <row r="2826" spans="1:21">
      <c r="A2826" s="75"/>
      <c r="B2826" s="81"/>
      <c r="C2826" s="81"/>
      <c r="D2826" s="82"/>
      <c r="E2826" s="76"/>
      <c r="F2826" s="83"/>
      <c r="G2826" s="75"/>
      <c r="H2826" s="76"/>
      <c r="I2826" s="84"/>
      <c r="J2826" s="85"/>
      <c r="K2826" s="75"/>
      <c r="L2826" s="75"/>
      <c r="M2826" s="75"/>
      <c r="N2826" s="75"/>
      <c r="O2826" s="75"/>
      <c r="P2826" s="75"/>
      <c r="Q2826" s="75"/>
      <c r="R2826" s="75"/>
      <c r="S2826" s="75"/>
      <c r="T2826" s="75"/>
      <c r="U2826" s="75"/>
    </row>
    <row r="2827" spans="1:21">
      <c r="A2827" s="75"/>
      <c r="B2827" s="81"/>
      <c r="C2827" s="81"/>
      <c r="D2827" s="82"/>
      <c r="E2827" s="76"/>
      <c r="F2827" s="83"/>
      <c r="G2827" s="75"/>
      <c r="H2827" s="76"/>
      <c r="I2827" s="84"/>
      <c r="J2827" s="85"/>
      <c r="K2827" s="75"/>
      <c r="L2827" s="75"/>
      <c r="M2827" s="75"/>
      <c r="N2827" s="75"/>
      <c r="O2827" s="75"/>
      <c r="P2827" s="75"/>
      <c r="Q2827" s="75"/>
      <c r="R2827" s="75"/>
      <c r="S2827" s="75"/>
      <c r="T2827" s="75"/>
      <c r="U2827" s="75"/>
    </row>
    <row r="2828" spans="1:21">
      <c r="A2828" s="75"/>
      <c r="B2828" s="81"/>
      <c r="C2828" s="81"/>
      <c r="D2828" s="82"/>
      <c r="E2828" s="76"/>
      <c r="F2828" s="83"/>
      <c r="G2828" s="75"/>
      <c r="H2828" s="76"/>
      <c r="I2828" s="84"/>
      <c r="J2828" s="85"/>
      <c r="K2828" s="75"/>
      <c r="L2828" s="75"/>
      <c r="M2828" s="75"/>
      <c r="N2828" s="75"/>
      <c r="O2828" s="75"/>
      <c r="P2828" s="75"/>
      <c r="Q2828" s="75"/>
      <c r="R2828" s="75"/>
      <c r="S2828" s="75"/>
      <c r="T2828" s="75"/>
      <c r="U2828" s="75"/>
    </row>
    <row r="2829" spans="1:21">
      <c r="A2829" s="75"/>
      <c r="B2829" s="81"/>
      <c r="C2829" s="81"/>
      <c r="D2829" s="82"/>
      <c r="E2829" s="76"/>
      <c r="F2829" s="83"/>
      <c r="G2829" s="75"/>
      <c r="H2829" s="76"/>
      <c r="I2829" s="84"/>
      <c r="J2829" s="85"/>
      <c r="K2829" s="75"/>
      <c r="L2829" s="75"/>
      <c r="M2829" s="75"/>
      <c r="N2829" s="75"/>
      <c r="O2829" s="75"/>
      <c r="P2829" s="75"/>
      <c r="Q2829" s="75"/>
      <c r="R2829" s="75"/>
      <c r="S2829" s="75"/>
      <c r="T2829" s="75"/>
      <c r="U2829" s="75"/>
    </row>
    <row r="2830" spans="1:21">
      <c r="A2830" s="75"/>
      <c r="B2830" s="81"/>
      <c r="C2830" s="81"/>
      <c r="D2830" s="82"/>
      <c r="E2830" s="76"/>
      <c r="F2830" s="83"/>
      <c r="G2830" s="75"/>
      <c r="H2830" s="76"/>
      <c r="I2830" s="84"/>
      <c r="J2830" s="85"/>
      <c r="K2830" s="75"/>
      <c r="L2830" s="75"/>
      <c r="M2830" s="75"/>
      <c r="N2830" s="75"/>
      <c r="O2830" s="75"/>
      <c r="P2830" s="75"/>
      <c r="Q2830" s="75"/>
      <c r="R2830" s="75"/>
      <c r="S2830" s="75"/>
      <c r="T2830" s="75"/>
      <c r="U2830" s="75"/>
    </row>
    <row r="2831" spans="1:21">
      <c r="A2831" s="75"/>
      <c r="B2831" s="81"/>
      <c r="C2831" s="81"/>
      <c r="D2831" s="82"/>
      <c r="E2831" s="76"/>
      <c r="F2831" s="83"/>
      <c r="G2831" s="75"/>
      <c r="H2831" s="76"/>
      <c r="I2831" s="84"/>
      <c r="J2831" s="85"/>
      <c r="K2831" s="75"/>
      <c r="L2831" s="75"/>
      <c r="M2831" s="75"/>
      <c r="N2831" s="75"/>
      <c r="O2831" s="75"/>
      <c r="P2831" s="75"/>
      <c r="Q2831" s="75"/>
      <c r="R2831" s="75"/>
      <c r="S2831" s="75"/>
      <c r="T2831" s="75"/>
      <c r="U2831" s="75"/>
    </row>
    <row r="2832" spans="1:21">
      <c r="A2832" s="75"/>
      <c r="B2832" s="81"/>
      <c r="C2832" s="81"/>
      <c r="D2832" s="82"/>
      <c r="E2832" s="76"/>
      <c r="F2832" s="83"/>
      <c r="G2832" s="75"/>
      <c r="H2832" s="76"/>
      <c r="I2832" s="84"/>
      <c r="J2832" s="85"/>
      <c r="K2832" s="75"/>
      <c r="L2832" s="75"/>
      <c r="M2832" s="75"/>
      <c r="N2832" s="75"/>
      <c r="O2832" s="75"/>
      <c r="P2832" s="75"/>
      <c r="Q2832" s="75"/>
      <c r="R2832" s="75"/>
      <c r="S2832" s="75"/>
      <c r="T2832" s="75"/>
      <c r="U2832" s="75"/>
    </row>
    <row r="2833" spans="1:21">
      <c r="A2833" s="75"/>
      <c r="B2833" s="81"/>
      <c r="C2833" s="81"/>
      <c r="D2833" s="82"/>
      <c r="E2833" s="76"/>
      <c r="F2833" s="83"/>
      <c r="G2833" s="75"/>
      <c r="H2833" s="76"/>
      <c r="I2833" s="84"/>
      <c r="J2833" s="85"/>
      <c r="K2833" s="75"/>
      <c r="L2833" s="75"/>
      <c r="M2833" s="75"/>
      <c r="N2833" s="75"/>
      <c r="O2833" s="75"/>
      <c r="P2833" s="75"/>
      <c r="Q2833" s="75"/>
      <c r="R2833" s="75"/>
      <c r="S2833" s="75"/>
      <c r="T2833" s="75"/>
      <c r="U2833" s="75"/>
    </row>
    <row r="2834" spans="1:21">
      <c r="A2834" s="75"/>
      <c r="B2834" s="81"/>
      <c r="C2834" s="81"/>
      <c r="D2834" s="82"/>
      <c r="E2834" s="76"/>
      <c r="F2834" s="83"/>
      <c r="G2834" s="75"/>
      <c r="H2834" s="76"/>
      <c r="I2834" s="84"/>
      <c r="J2834" s="85"/>
      <c r="K2834" s="75"/>
      <c r="L2834" s="75"/>
      <c r="M2834" s="75"/>
      <c r="N2834" s="75"/>
      <c r="O2834" s="75"/>
      <c r="P2834" s="75"/>
      <c r="Q2834" s="75"/>
      <c r="R2834" s="75"/>
      <c r="S2834" s="75"/>
      <c r="T2834" s="75"/>
      <c r="U2834" s="75"/>
    </row>
    <row r="2835" spans="1:21">
      <c r="A2835" s="75"/>
      <c r="B2835" s="81"/>
      <c r="C2835" s="81"/>
      <c r="D2835" s="82"/>
      <c r="E2835" s="76"/>
      <c r="F2835" s="83"/>
      <c r="G2835" s="75"/>
      <c r="H2835" s="76"/>
      <c r="I2835" s="84"/>
      <c r="J2835" s="85"/>
      <c r="K2835" s="75"/>
      <c r="L2835" s="75"/>
      <c r="M2835" s="75"/>
      <c r="N2835" s="75"/>
      <c r="O2835" s="75"/>
      <c r="P2835" s="75"/>
      <c r="Q2835" s="75"/>
      <c r="R2835" s="75"/>
      <c r="S2835" s="75"/>
      <c r="T2835" s="75"/>
      <c r="U2835" s="75"/>
    </row>
    <row r="2836" spans="1:21">
      <c r="A2836" s="75"/>
      <c r="B2836" s="81"/>
      <c r="C2836" s="81"/>
      <c r="D2836" s="82"/>
      <c r="E2836" s="76"/>
      <c r="F2836" s="83"/>
      <c r="G2836" s="75"/>
      <c r="H2836" s="76"/>
      <c r="I2836" s="84"/>
      <c r="J2836" s="85"/>
      <c r="K2836" s="75"/>
      <c r="L2836" s="75"/>
      <c r="M2836" s="75"/>
      <c r="N2836" s="75"/>
      <c r="O2836" s="75"/>
      <c r="P2836" s="75"/>
      <c r="Q2836" s="75"/>
      <c r="R2836" s="75"/>
      <c r="S2836" s="75"/>
      <c r="T2836" s="75"/>
      <c r="U2836" s="75"/>
    </row>
    <row r="2837" spans="1:21">
      <c r="A2837" s="75"/>
      <c r="B2837" s="81"/>
      <c r="C2837" s="81"/>
      <c r="D2837" s="82"/>
      <c r="E2837" s="76"/>
      <c r="F2837" s="83"/>
      <c r="G2837" s="75"/>
      <c r="H2837" s="76"/>
      <c r="I2837" s="84"/>
      <c r="J2837" s="85"/>
      <c r="K2837" s="75"/>
      <c r="L2837" s="75"/>
      <c r="M2837" s="75"/>
      <c r="N2837" s="75"/>
      <c r="O2837" s="75"/>
      <c r="P2837" s="75"/>
      <c r="Q2837" s="75"/>
      <c r="R2837" s="75"/>
      <c r="S2837" s="75"/>
      <c r="T2837" s="75"/>
      <c r="U2837" s="75"/>
    </row>
    <row r="2838" spans="1:21">
      <c r="A2838" s="75"/>
      <c r="B2838" s="81"/>
      <c r="C2838" s="81"/>
      <c r="D2838" s="82"/>
      <c r="E2838" s="76"/>
      <c r="F2838" s="83"/>
      <c r="G2838" s="75"/>
      <c r="H2838" s="76"/>
      <c r="I2838" s="84"/>
      <c r="J2838" s="85"/>
      <c r="K2838" s="75"/>
      <c r="L2838" s="75"/>
      <c r="M2838" s="75"/>
      <c r="N2838" s="75"/>
      <c r="O2838" s="75"/>
      <c r="P2838" s="75"/>
      <c r="Q2838" s="75"/>
      <c r="R2838" s="75"/>
      <c r="S2838" s="75"/>
      <c r="T2838" s="75"/>
      <c r="U2838" s="75"/>
    </row>
    <row r="2839" spans="1:21">
      <c r="A2839" s="75"/>
      <c r="B2839" s="81"/>
      <c r="C2839" s="81"/>
      <c r="D2839" s="82"/>
      <c r="E2839" s="76"/>
      <c r="F2839" s="83"/>
      <c r="G2839" s="75"/>
      <c r="H2839" s="76"/>
      <c r="I2839" s="84"/>
      <c r="J2839" s="85"/>
      <c r="K2839" s="75"/>
      <c r="L2839" s="75"/>
      <c r="M2839" s="75"/>
      <c r="N2839" s="75"/>
      <c r="O2839" s="75"/>
      <c r="P2839" s="75"/>
      <c r="Q2839" s="75"/>
      <c r="R2839" s="75"/>
      <c r="S2839" s="75"/>
      <c r="T2839" s="75"/>
      <c r="U2839" s="75"/>
    </row>
    <row r="2840" spans="1:21">
      <c r="A2840" s="75"/>
      <c r="B2840" s="81"/>
      <c r="C2840" s="81"/>
      <c r="D2840" s="82"/>
      <c r="E2840" s="76"/>
      <c r="F2840" s="83"/>
      <c r="G2840" s="75"/>
      <c r="H2840" s="76"/>
      <c r="I2840" s="84"/>
      <c r="J2840" s="85"/>
      <c r="K2840" s="75"/>
      <c r="L2840" s="75"/>
      <c r="M2840" s="75"/>
      <c r="N2840" s="75"/>
      <c r="O2840" s="75"/>
      <c r="P2840" s="75"/>
      <c r="Q2840" s="75"/>
      <c r="R2840" s="75"/>
      <c r="S2840" s="75"/>
      <c r="T2840" s="75"/>
      <c r="U2840" s="75"/>
    </row>
    <row r="2841" spans="1:21">
      <c r="A2841" s="75"/>
      <c r="B2841" s="81"/>
      <c r="C2841" s="81"/>
      <c r="D2841" s="82"/>
      <c r="E2841" s="76"/>
      <c r="F2841" s="83"/>
      <c r="G2841" s="75"/>
      <c r="H2841" s="76"/>
      <c r="I2841" s="84"/>
      <c r="J2841" s="85"/>
      <c r="K2841" s="75"/>
      <c r="L2841" s="75"/>
      <c r="M2841" s="75"/>
      <c r="N2841" s="75"/>
      <c r="O2841" s="75"/>
      <c r="P2841" s="75"/>
      <c r="Q2841" s="75"/>
      <c r="R2841" s="75"/>
      <c r="S2841" s="75"/>
      <c r="T2841" s="75"/>
      <c r="U2841" s="75"/>
    </row>
    <row r="2842" spans="1:21">
      <c r="A2842" s="75"/>
      <c r="B2842" s="81"/>
      <c r="C2842" s="81"/>
      <c r="D2842" s="82"/>
      <c r="E2842" s="76"/>
      <c r="F2842" s="83"/>
      <c r="G2842" s="75"/>
      <c r="H2842" s="76"/>
      <c r="I2842" s="84"/>
      <c r="J2842" s="85"/>
      <c r="K2842" s="75"/>
      <c r="L2842" s="75"/>
      <c r="M2842" s="75"/>
      <c r="N2842" s="75"/>
      <c r="O2842" s="75"/>
      <c r="P2842" s="75"/>
      <c r="Q2842" s="75"/>
      <c r="R2842" s="75"/>
      <c r="S2842" s="75"/>
      <c r="T2842" s="75"/>
      <c r="U2842" s="75"/>
    </row>
    <row r="2843" spans="1:21">
      <c r="A2843" s="75"/>
      <c r="B2843" s="81"/>
      <c r="C2843" s="81"/>
      <c r="D2843" s="82"/>
      <c r="E2843" s="76"/>
      <c r="F2843" s="83"/>
      <c r="G2843" s="75"/>
      <c r="H2843" s="76"/>
      <c r="I2843" s="84"/>
      <c r="J2843" s="85"/>
      <c r="K2843" s="75"/>
      <c r="L2843" s="75"/>
      <c r="M2843" s="75"/>
      <c r="N2843" s="75"/>
      <c r="O2843" s="75"/>
      <c r="P2843" s="75"/>
      <c r="Q2843" s="75"/>
      <c r="R2843" s="75"/>
      <c r="S2843" s="75"/>
      <c r="T2843" s="75"/>
      <c r="U2843" s="75"/>
    </row>
    <row r="2844" spans="1:21">
      <c r="A2844" s="75"/>
      <c r="B2844" s="81"/>
      <c r="C2844" s="81"/>
      <c r="D2844" s="82"/>
      <c r="E2844" s="76"/>
      <c r="F2844" s="83"/>
      <c r="G2844" s="75"/>
      <c r="H2844" s="76"/>
      <c r="I2844" s="84"/>
      <c r="J2844" s="85"/>
      <c r="K2844" s="75"/>
      <c r="L2844" s="75"/>
      <c r="M2844" s="75"/>
      <c r="N2844" s="75"/>
      <c r="O2844" s="75"/>
      <c r="P2844" s="75"/>
      <c r="Q2844" s="75"/>
      <c r="R2844" s="75"/>
      <c r="S2844" s="75"/>
      <c r="T2844" s="75"/>
      <c r="U2844" s="75"/>
    </row>
    <row r="2845" spans="1:21">
      <c r="A2845" s="75"/>
      <c r="B2845" s="81"/>
      <c r="C2845" s="81"/>
      <c r="D2845" s="82"/>
      <c r="E2845" s="76"/>
      <c r="F2845" s="83"/>
      <c r="G2845" s="75"/>
      <c r="H2845" s="76"/>
      <c r="I2845" s="84"/>
      <c r="J2845" s="85"/>
      <c r="K2845" s="75"/>
      <c r="L2845" s="75"/>
      <c r="M2845" s="75"/>
      <c r="N2845" s="75"/>
      <c r="O2845" s="75"/>
      <c r="P2845" s="75"/>
      <c r="Q2845" s="75"/>
      <c r="R2845" s="75"/>
      <c r="S2845" s="75"/>
      <c r="T2845" s="75"/>
      <c r="U2845" s="75"/>
    </row>
    <row r="2846" spans="1:21">
      <c r="A2846" s="75"/>
      <c r="B2846" s="81"/>
      <c r="C2846" s="81"/>
      <c r="D2846" s="82"/>
      <c r="E2846" s="76"/>
      <c r="F2846" s="83"/>
      <c r="G2846" s="75"/>
      <c r="H2846" s="76"/>
      <c r="I2846" s="84"/>
      <c r="J2846" s="85"/>
      <c r="K2846" s="75"/>
      <c r="L2846" s="75"/>
      <c r="M2846" s="75"/>
      <c r="N2846" s="75"/>
      <c r="O2846" s="75"/>
      <c r="P2846" s="75"/>
      <c r="Q2846" s="75"/>
      <c r="R2846" s="75"/>
      <c r="S2846" s="75"/>
      <c r="T2846" s="75"/>
      <c r="U2846" s="75"/>
    </row>
    <row r="2847" spans="1:21">
      <c r="A2847" s="75"/>
      <c r="B2847" s="81"/>
      <c r="C2847" s="81"/>
      <c r="D2847" s="82"/>
      <c r="E2847" s="76"/>
      <c r="F2847" s="83"/>
      <c r="G2847" s="75"/>
      <c r="H2847" s="76"/>
      <c r="I2847" s="84"/>
      <c r="J2847" s="85"/>
      <c r="K2847" s="75"/>
      <c r="L2847" s="75"/>
      <c r="M2847" s="75"/>
      <c r="N2847" s="75"/>
      <c r="O2847" s="75"/>
      <c r="P2847" s="75"/>
      <c r="Q2847" s="75"/>
      <c r="R2847" s="75"/>
      <c r="S2847" s="75"/>
      <c r="T2847" s="75"/>
      <c r="U2847" s="75"/>
    </row>
    <row r="2848" spans="1:21">
      <c r="A2848" s="75"/>
      <c r="B2848" s="81"/>
      <c r="C2848" s="81"/>
      <c r="D2848" s="82"/>
      <c r="E2848" s="76"/>
      <c r="F2848" s="83"/>
      <c r="G2848" s="75"/>
      <c r="H2848" s="76"/>
      <c r="I2848" s="84"/>
      <c r="J2848" s="85"/>
      <c r="K2848" s="75"/>
      <c r="L2848" s="75"/>
      <c r="M2848" s="75"/>
      <c r="N2848" s="75"/>
      <c r="O2848" s="75"/>
      <c r="P2848" s="75"/>
      <c r="Q2848" s="75"/>
      <c r="R2848" s="75"/>
      <c r="S2848" s="75"/>
      <c r="T2848" s="75"/>
      <c r="U2848" s="75"/>
    </row>
    <row r="2849" spans="1:21">
      <c r="A2849" s="75"/>
      <c r="B2849" s="81"/>
      <c r="C2849" s="81"/>
      <c r="D2849" s="82"/>
      <c r="E2849" s="76"/>
      <c r="F2849" s="83"/>
      <c r="G2849" s="75"/>
      <c r="H2849" s="76"/>
      <c r="I2849" s="84"/>
      <c r="J2849" s="85"/>
      <c r="K2849" s="75"/>
      <c r="L2849" s="75"/>
      <c r="M2849" s="75"/>
      <c r="N2849" s="75"/>
      <c r="O2849" s="75"/>
      <c r="P2849" s="75"/>
      <c r="Q2849" s="75"/>
      <c r="R2849" s="75"/>
      <c r="S2849" s="75"/>
      <c r="T2849" s="75"/>
      <c r="U2849" s="75"/>
    </row>
    <row r="2850" spans="1:21">
      <c r="A2850" s="75"/>
      <c r="B2850" s="81"/>
      <c r="C2850" s="81"/>
      <c r="D2850" s="82"/>
      <c r="E2850" s="76"/>
      <c r="F2850" s="83"/>
      <c r="G2850" s="75"/>
      <c r="H2850" s="76"/>
      <c r="I2850" s="84"/>
      <c r="J2850" s="85"/>
      <c r="K2850" s="75"/>
      <c r="L2850" s="75"/>
      <c r="M2850" s="75"/>
      <c r="N2850" s="75"/>
      <c r="O2850" s="75"/>
      <c r="P2850" s="75"/>
      <c r="Q2850" s="75"/>
      <c r="R2850" s="75"/>
      <c r="S2850" s="75"/>
      <c r="T2850" s="75"/>
      <c r="U2850" s="75"/>
    </row>
    <row r="2851" spans="1:21">
      <c r="A2851" s="75"/>
      <c r="B2851" s="81"/>
      <c r="C2851" s="81"/>
      <c r="D2851" s="82"/>
      <c r="E2851" s="76"/>
      <c r="F2851" s="83"/>
      <c r="G2851" s="75"/>
      <c r="H2851" s="76"/>
      <c r="I2851" s="84"/>
      <c r="J2851" s="85"/>
      <c r="K2851" s="75"/>
      <c r="L2851" s="75"/>
      <c r="M2851" s="75"/>
      <c r="N2851" s="75"/>
      <c r="O2851" s="75"/>
      <c r="P2851" s="75"/>
      <c r="Q2851" s="75"/>
      <c r="R2851" s="75"/>
      <c r="S2851" s="75"/>
      <c r="T2851" s="75"/>
      <c r="U2851" s="75"/>
    </row>
    <row r="2852" spans="1:21">
      <c r="A2852" s="75"/>
      <c r="B2852" s="81"/>
      <c r="C2852" s="81"/>
      <c r="D2852" s="82"/>
      <c r="E2852" s="76"/>
      <c r="F2852" s="83"/>
      <c r="G2852" s="75"/>
      <c r="H2852" s="76"/>
      <c r="I2852" s="84"/>
      <c r="J2852" s="85"/>
      <c r="K2852" s="75"/>
      <c r="L2852" s="75"/>
      <c r="M2852" s="75"/>
      <c r="N2852" s="75"/>
      <c r="O2852" s="75"/>
      <c r="P2852" s="75"/>
      <c r="Q2852" s="75"/>
      <c r="R2852" s="75"/>
      <c r="S2852" s="75"/>
      <c r="T2852" s="75"/>
      <c r="U2852" s="75"/>
    </row>
    <row r="2853" spans="1:21">
      <c r="A2853" s="75"/>
      <c r="B2853" s="81"/>
      <c r="C2853" s="81"/>
      <c r="D2853" s="82"/>
      <c r="E2853" s="76"/>
      <c r="F2853" s="83"/>
      <c r="G2853" s="75"/>
      <c r="H2853" s="76"/>
      <c r="I2853" s="84"/>
      <c r="J2853" s="85"/>
      <c r="K2853" s="75"/>
      <c r="L2853" s="75"/>
      <c r="M2853" s="75"/>
      <c r="N2853" s="75"/>
      <c r="O2853" s="75"/>
      <c r="P2853" s="75"/>
      <c r="Q2853" s="75"/>
      <c r="R2853" s="75"/>
      <c r="S2853" s="75"/>
      <c r="T2853" s="75"/>
      <c r="U2853" s="75"/>
    </row>
    <row r="2854" spans="1:21">
      <c r="A2854" s="75"/>
      <c r="B2854" s="81"/>
      <c r="C2854" s="81"/>
      <c r="D2854" s="82"/>
      <c r="E2854" s="76"/>
      <c r="F2854" s="83"/>
      <c r="G2854" s="75"/>
      <c r="H2854" s="76"/>
      <c r="I2854" s="84"/>
      <c r="J2854" s="85"/>
      <c r="K2854" s="75"/>
      <c r="L2854" s="75"/>
      <c r="M2854" s="75"/>
      <c r="N2854" s="75"/>
      <c r="O2854" s="75"/>
      <c r="P2854" s="75"/>
      <c r="Q2854" s="75"/>
      <c r="R2854" s="75"/>
      <c r="S2854" s="75"/>
      <c r="T2854" s="75"/>
      <c r="U2854" s="75"/>
    </row>
    <row r="2855" spans="1:21">
      <c r="A2855" s="75"/>
      <c r="B2855" s="81"/>
      <c r="C2855" s="81"/>
      <c r="D2855" s="82"/>
      <c r="E2855" s="76"/>
      <c r="F2855" s="83"/>
      <c r="G2855" s="75"/>
      <c r="H2855" s="76"/>
      <c r="I2855" s="84"/>
      <c r="J2855" s="85"/>
      <c r="K2855" s="75"/>
      <c r="L2855" s="75"/>
      <c r="M2855" s="75"/>
      <c r="N2855" s="75"/>
      <c r="O2855" s="75"/>
      <c r="P2855" s="75"/>
      <c r="Q2855" s="75"/>
      <c r="R2855" s="75"/>
      <c r="S2855" s="75"/>
      <c r="T2855" s="75"/>
      <c r="U2855" s="75"/>
    </row>
    <row r="2856" spans="1:21">
      <c r="A2856" s="75"/>
      <c r="B2856" s="81"/>
      <c r="C2856" s="81"/>
      <c r="D2856" s="82"/>
      <c r="E2856" s="76"/>
      <c r="F2856" s="83"/>
      <c r="G2856" s="75"/>
      <c r="H2856" s="76"/>
      <c r="I2856" s="84"/>
      <c r="J2856" s="85"/>
      <c r="K2856" s="75"/>
      <c r="L2856" s="75"/>
      <c r="M2856" s="75"/>
      <c r="N2856" s="75"/>
      <c r="O2856" s="75"/>
      <c r="P2856" s="75"/>
      <c r="Q2856" s="75"/>
      <c r="R2856" s="75"/>
      <c r="S2856" s="75"/>
      <c r="T2856" s="75"/>
      <c r="U2856" s="75"/>
    </row>
    <row r="2857" spans="1:21">
      <c r="A2857" s="75"/>
      <c r="B2857" s="81"/>
      <c r="C2857" s="81"/>
      <c r="D2857" s="82"/>
      <c r="E2857" s="76"/>
      <c r="F2857" s="83"/>
      <c r="G2857" s="75"/>
      <c r="H2857" s="76"/>
      <c r="I2857" s="84"/>
      <c r="J2857" s="85"/>
      <c r="K2857" s="75"/>
      <c r="L2857" s="75"/>
      <c r="M2857" s="75"/>
      <c r="N2857" s="75"/>
      <c r="O2857" s="75"/>
      <c r="P2857" s="75"/>
      <c r="Q2857" s="75"/>
      <c r="R2857" s="75"/>
      <c r="S2857" s="75"/>
      <c r="T2857" s="75"/>
      <c r="U2857" s="75"/>
    </row>
    <row r="2858" spans="1:21">
      <c r="A2858" s="75"/>
      <c r="B2858" s="81"/>
      <c r="C2858" s="81"/>
      <c r="D2858" s="82"/>
      <c r="E2858" s="76"/>
      <c r="F2858" s="83"/>
      <c r="G2858" s="75"/>
      <c r="H2858" s="76"/>
      <c r="I2858" s="84"/>
      <c r="J2858" s="85"/>
      <c r="K2858" s="75"/>
      <c r="L2858" s="75"/>
      <c r="M2858" s="75"/>
      <c r="N2858" s="75"/>
      <c r="O2858" s="75"/>
      <c r="P2858" s="75"/>
      <c r="Q2858" s="75"/>
      <c r="R2858" s="75"/>
      <c r="S2858" s="75"/>
      <c r="T2858" s="75"/>
      <c r="U2858" s="75"/>
    </row>
    <row r="2859" spans="1:21">
      <c r="A2859" s="75"/>
      <c r="B2859" s="81"/>
      <c r="C2859" s="81"/>
      <c r="D2859" s="82"/>
      <c r="E2859" s="76"/>
      <c r="F2859" s="83"/>
      <c r="G2859" s="75"/>
      <c r="H2859" s="76"/>
      <c r="I2859" s="84"/>
      <c r="J2859" s="85"/>
      <c r="K2859" s="75"/>
      <c r="L2859" s="75"/>
      <c r="M2859" s="75"/>
      <c r="N2859" s="75"/>
      <c r="O2859" s="75"/>
      <c r="P2859" s="75"/>
      <c r="Q2859" s="75"/>
      <c r="R2859" s="75"/>
      <c r="S2859" s="75"/>
      <c r="T2859" s="75"/>
      <c r="U2859" s="75"/>
    </row>
    <row r="2860" spans="1:21">
      <c r="A2860" s="75"/>
      <c r="B2860" s="81"/>
      <c r="C2860" s="81"/>
      <c r="D2860" s="82"/>
      <c r="E2860" s="76"/>
      <c r="F2860" s="83"/>
      <c r="G2860" s="75"/>
      <c r="H2860" s="76"/>
      <c r="I2860" s="84"/>
      <c r="J2860" s="85"/>
      <c r="K2860" s="75"/>
      <c r="L2860" s="75"/>
      <c r="M2860" s="75"/>
      <c r="N2860" s="75"/>
      <c r="O2860" s="75"/>
      <c r="P2860" s="75"/>
      <c r="Q2860" s="75"/>
      <c r="R2860" s="75"/>
      <c r="S2860" s="75"/>
      <c r="T2860" s="75"/>
      <c r="U2860" s="75"/>
    </row>
    <row r="2861" spans="1:21">
      <c r="A2861" s="75"/>
      <c r="B2861" s="81"/>
      <c r="C2861" s="81"/>
      <c r="D2861" s="82"/>
      <c r="E2861" s="76"/>
      <c r="F2861" s="83"/>
      <c r="G2861" s="75"/>
      <c r="H2861" s="76"/>
      <c r="I2861" s="84"/>
      <c r="J2861" s="85"/>
      <c r="K2861" s="75"/>
      <c r="L2861" s="75"/>
      <c r="M2861" s="75"/>
      <c r="N2861" s="75"/>
      <c r="O2861" s="75"/>
      <c r="P2861" s="75"/>
      <c r="Q2861" s="75"/>
      <c r="R2861" s="75"/>
      <c r="S2861" s="75"/>
      <c r="T2861" s="75"/>
      <c r="U2861" s="75"/>
    </row>
    <row r="2862" spans="1:21">
      <c r="A2862" s="75"/>
      <c r="B2862" s="81"/>
      <c r="C2862" s="81"/>
      <c r="D2862" s="82"/>
      <c r="E2862" s="76"/>
      <c r="F2862" s="83"/>
      <c r="G2862" s="75"/>
      <c r="H2862" s="76"/>
      <c r="I2862" s="84"/>
      <c r="J2862" s="85"/>
      <c r="K2862" s="75"/>
      <c r="L2862" s="75"/>
      <c r="M2862" s="75"/>
      <c r="N2862" s="75"/>
      <c r="O2862" s="75"/>
      <c r="P2862" s="75"/>
      <c r="Q2862" s="75"/>
      <c r="R2862" s="75"/>
      <c r="S2862" s="75"/>
      <c r="T2862" s="75"/>
      <c r="U2862" s="75"/>
    </row>
    <row r="2863" spans="1:21">
      <c r="A2863" s="75"/>
      <c r="B2863" s="81"/>
      <c r="C2863" s="81"/>
      <c r="D2863" s="82"/>
      <c r="E2863" s="76"/>
      <c r="F2863" s="83"/>
      <c r="G2863" s="75"/>
      <c r="H2863" s="76"/>
      <c r="I2863" s="84"/>
      <c r="J2863" s="85"/>
      <c r="K2863" s="75"/>
      <c r="L2863" s="75"/>
      <c r="M2863" s="75"/>
      <c r="N2863" s="75"/>
      <c r="O2863" s="75"/>
      <c r="P2863" s="75"/>
      <c r="Q2863" s="75"/>
      <c r="R2863" s="75"/>
      <c r="S2863" s="75"/>
      <c r="T2863" s="75"/>
      <c r="U2863" s="75"/>
    </row>
    <row r="2864" spans="1:21">
      <c r="A2864" s="75"/>
      <c r="B2864" s="81"/>
      <c r="C2864" s="81"/>
      <c r="D2864" s="82"/>
      <c r="E2864" s="76"/>
      <c r="F2864" s="83"/>
      <c r="G2864" s="75"/>
      <c r="H2864" s="76"/>
      <c r="I2864" s="84"/>
      <c r="J2864" s="85"/>
      <c r="K2864" s="75"/>
      <c r="L2864" s="75"/>
      <c r="M2864" s="75"/>
      <c r="N2864" s="75"/>
      <c r="O2864" s="75"/>
      <c r="P2864" s="75"/>
      <c r="Q2864" s="75"/>
      <c r="R2864" s="75"/>
      <c r="S2864" s="75"/>
      <c r="T2864" s="75"/>
      <c r="U2864" s="75"/>
    </row>
    <row r="2865" spans="1:21">
      <c r="A2865" s="75"/>
      <c r="B2865" s="81"/>
      <c r="C2865" s="81"/>
      <c r="D2865" s="82"/>
      <c r="E2865" s="76"/>
      <c r="F2865" s="83"/>
      <c r="G2865" s="75"/>
      <c r="H2865" s="76"/>
      <c r="I2865" s="84"/>
      <c r="J2865" s="85"/>
      <c r="K2865" s="75"/>
      <c r="L2865" s="75"/>
      <c r="M2865" s="75"/>
      <c r="N2865" s="75"/>
      <c r="O2865" s="75"/>
      <c r="P2865" s="75"/>
      <c r="Q2865" s="75"/>
      <c r="R2865" s="75"/>
      <c r="S2865" s="75"/>
      <c r="T2865" s="75"/>
      <c r="U2865" s="75"/>
    </row>
    <row r="2866" spans="1:21">
      <c r="A2866" s="75"/>
      <c r="B2866" s="81"/>
      <c r="C2866" s="81"/>
      <c r="D2866" s="82"/>
      <c r="E2866" s="76"/>
      <c r="F2866" s="83"/>
      <c r="G2866" s="75"/>
      <c r="H2866" s="76"/>
      <c r="I2866" s="84"/>
      <c r="J2866" s="85"/>
      <c r="K2866" s="75"/>
      <c r="L2866" s="75"/>
      <c r="M2866" s="75"/>
      <c r="N2866" s="75"/>
      <c r="O2866" s="75"/>
      <c r="P2866" s="75"/>
      <c r="Q2866" s="75"/>
      <c r="R2866" s="75"/>
      <c r="S2866" s="75"/>
      <c r="T2866" s="75"/>
      <c r="U2866" s="75"/>
    </row>
    <row r="2867" spans="1:21">
      <c r="A2867" s="75"/>
      <c r="B2867" s="81"/>
      <c r="C2867" s="81"/>
      <c r="D2867" s="82"/>
      <c r="E2867" s="76"/>
      <c r="F2867" s="83"/>
      <c r="G2867" s="75"/>
      <c r="H2867" s="76"/>
      <c r="I2867" s="84"/>
      <c r="J2867" s="85"/>
      <c r="K2867" s="75"/>
      <c r="L2867" s="75"/>
      <c r="M2867" s="75"/>
      <c r="N2867" s="75"/>
      <c r="O2867" s="75"/>
      <c r="P2867" s="75"/>
      <c r="Q2867" s="75"/>
      <c r="R2867" s="75"/>
      <c r="S2867" s="75"/>
      <c r="T2867" s="75"/>
      <c r="U2867" s="75"/>
    </row>
    <row r="2868" spans="1:21">
      <c r="A2868" s="75"/>
      <c r="B2868" s="81"/>
      <c r="C2868" s="81"/>
      <c r="D2868" s="82"/>
      <c r="E2868" s="76"/>
      <c r="F2868" s="83"/>
      <c r="G2868" s="75"/>
      <c r="H2868" s="76"/>
      <c r="I2868" s="84"/>
      <c r="J2868" s="85"/>
      <c r="K2868" s="75"/>
      <c r="L2868" s="75"/>
      <c r="M2868" s="75"/>
      <c r="N2868" s="75"/>
      <c r="O2868" s="75"/>
      <c r="P2868" s="75"/>
      <c r="Q2868" s="75"/>
      <c r="R2868" s="75"/>
      <c r="S2868" s="75"/>
      <c r="T2868" s="75"/>
      <c r="U2868" s="75"/>
    </row>
    <row r="2869" spans="1:21">
      <c r="A2869" s="75"/>
      <c r="B2869" s="81"/>
      <c r="C2869" s="81"/>
      <c r="D2869" s="82"/>
      <c r="E2869" s="76"/>
      <c r="F2869" s="83"/>
      <c r="G2869" s="75"/>
      <c r="H2869" s="76"/>
      <c r="I2869" s="84"/>
      <c r="J2869" s="85"/>
      <c r="K2869" s="75"/>
      <c r="L2869" s="75"/>
      <c r="M2869" s="75"/>
      <c r="N2869" s="75"/>
      <c r="O2869" s="75"/>
      <c r="P2869" s="75"/>
      <c r="Q2869" s="75"/>
      <c r="R2869" s="75"/>
      <c r="S2869" s="75"/>
      <c r="T2869" s="75"/>
      <c r="U2869" s="75"/>
    </row>
    <row r="2870" spans="1:21">
      <c r="A2870" s="75"/>
      <c r="B2870" s="81"/>
      <c r="C2870" s="81"/>
      <c r="D2870" s="82"/>
      <c r="E2870" s="76"/>
      <c r="F2870" s="83"/>
      <c r="G2870" s="75"/>
      <c r="H2870" s="76"/>
      <c r="I2870" s="84"/>
      <c r="J2870" s="85"/>
      <c r="K2870" s="75"/>
      <c r="L2870" s="75"/>
      <c r="M2870" s="75"/>
      <c r="N2870" s="75"/>
      <c r="O2870" s="75"/>
      <c r="P2870" s="75"/>
      <c r="Q2870" s="75"/>
      <c r="R2870" s="75"/>
      <c r="S2870" s="75"/>
      <c r="T2870" s="75"/>
      <c r="U2870" s="75"/>
    </row>
    <row r="2871" spans="1:21">
      <c r="A2871" s="75"/>
      <c r="B2871" s="81"/>
      <c r="C2871" s="81"/>
      <c r="D2871" s="82"/>
      <c r="E2871" s="76"/>
      <c r="F2871" s="83"/>
      <c r="G2871" s="75"/>
      <c r="H2871" s="76"/>
      <c r="I2871" s="84"/>
      <c r="J2871" s="85"/>
      <c r="K2871" s="75"/>
      <c r="L2871" s="75"/>
      <c r="M2871" s="75"/>
      <c r="N2871" s="75"/>
      <c r="O2871" s="75"/>
      <c r="P2871" s="75"/>
      <c r="Q2871" s="75"/>
      <c r="R2871" s="75"/>
      <c r="S2871" s="75"/>
      <c r="T2871" s="75"/>
      <c r="U2871" s="75"/>
    </row>
    <row r="2872" spans="1:21">
      <c r="A2872" s="75"/>
      <c r="B2872" s="81"/>
      <c r="C2872" s="81"/>
      <c r="D2872" s="82"/>
      <c r="E2872" s="76"/>
      <c r="F2872" s="83"/>
      <c r="G2872" s="75"/>
      <c r="H2872" s="76"/>
      <c r="I2872" s="84"/>
      <c r="J2872" s="85"/>
      <c r="K2872" s="75"/>
      <c r="L2872" s="75"/>
      <c r="M2872" s="75"/>
      <c r="N2872" s="75"/>
      <c r="O2872" s="75"/>
      <c r="P2872" s="75"/>
      <c r="Q2872" s="75"/>
      <c r="R2872" s="75"/>
      <c r="S2872" s="75"/>
      <c r="T2872" s="75"/>
      <c r="U2872" s="75"/>
    </row>
    <row r="2873" spans="1:21">
      <c r="A2873" s="75"/>
      <c r="B2873" s="81"/>
      <c r="C2873" s="81"/>
      <c r="D2873" s="82"/>
      <c r="E2873" s="76"/>
      <c r="F2873" s="83"/>
      <c r="G2873" s="75"/>
      <c r="H2873" s="76"/>
      <c r="I2873" s="84"/>
      <c r="J2873" s="85"/>
      <c r="K2873" s="75"/>
      <c r="L2873" s="75"/>
      <c r="M2873" s="75"/>
      <c r="N2873" s="75"/>
      <c r="O2873" s="75"/>
      <c r="P2873" s="75"/>
      <c r="Q2873" s="75"/>
      <c r="R2873" s="75"/>
      <c r="S2873" s="75"/>
      <c r="T2873" s="75"/>
      <c r="U2873" s="75"/>
    </row>
    <row r="2874" spans="1:21">
      <c r="A2874" s="75"/>
      <c r="B2874" s="81"/>
      <c r="C2874" s="81"/>
      <c r="D2874" s="82"/>
      <c r="E2874" s="76"/>
      <c r="F2874" s="83"/>
      <c r="G2874" s="75"/>
      <c r="H2874" s="76"/>
      <c r="I2874" s="84"/>
      <c r="J2874" s="85"/>
      <c r="K2874" s="75"/>
      <c r="L2874" s="75"/>
      <c r="M2874" s="75"/>
      <c r="N2874" s="75"/>
      <c r="O2874" s="75"/>
      <c r="P2874" s="75"/>
      <c r="Q2874" s="75"/>
      <c r="R2874" s="75"/>
      <c r="S2874" s="75"/>
      <c r="T2874" s="75"/>
      <c r="U2874" s="75"/>
    </row>
    <row r="2875" spans="1:21">
      <c r="A2875" s="75"/>
      <c r="B2875" s="81"/>
      <c r="C2875" s="81"/>
      <c r="D2875" s="82"/>
      <c r="E2875" s="76"/>
      <c r="F2875" s="83"/>
      <c r="G2875" s="75"/>
      <c r="H2875" s="76"/>
      <c r="I2875" s="84"/>
      <c r="J2875" s="85"/>
      <c r="K2875" s="75"/>
      <c r="L2875" s="75"/>
      <c r="M2875" s="75"/>
      <c r="N2875" s="75"/>
      <c r="O2875" s="75"/>
      <c r="P2875" s="75"/>
      <c r="Q2875" s="75"/>
      <c r="R2875" s="75"/>
      <c r="S2875" s="75"/>
      <c r="T2875" s="75"/>
      <c r="U2875" s="75"/>
    </row>
    <row r="2876" spans="1:21">
      <c r="A2876" s="75"/>
      <c r="B2876" s="81"/>
      <c r="C2876" s="81"/>
      <c r="D2876" s="82"/>
      <c r="E2876" s="76"/>
      <c r="F2876" s="83"/>
      <c r="G2876" s="75"/>
      <c r="H2876" s="76"/>
      <c r="I2876" s="84"/>
      <c r="J2876" s="85"/>
      <c r="K2876" s="75"/>
      <c r="L2876" s="75"/>
      <c r="M2876" s="75"/>
      <c r="N2876" s="75"/>
      <c r="O2876" s="75"/>
      <c r="P2876" s="75"/>
      <c r="Q2876" s="75"/>
      <c r="R2876" s="75"/>
      <c r="S2876" s="75"/>
      <c r="T2876" s="75"/>
      <c r="U2876" s="75"/>
    </row>
    <row r="2877" spans="1:21">
      <c r="A2877" s="75"/>
      <c r="B2877" s="81"/>
      <c r="C2877" s="81"/>
      <c r="D2877" s="82"/>
      <c r="E2877" s="76"/>
      <c r="F2877" s="83"/>
      <c r="G2877" s="75"/>
      <c r="H2877" s="76"/>
      <c r="I2877" s="84"/>
      <c r="J2877" s="85"/>
      <c r="K2877" s="75"/>
      <c r="L2877" s="75"/>
      <c r="M2877" s="75"/>
      <c r="N2877" s="75"/>
      <c r="O2877" s="75"/>
      <c r="P2877" s="75"/>
      <c r="Q2877" s="75"/>
      <c r="R2877" s="75"/>
      <c r="S2877" s="75"/>
      <c r="T2877" s="75"/>
      <c r="U2877" s="75"/>
    </row>
    <row r="2878" spans="1:21">
      <c r="A2878" s="75"/>
      <c r="B2878" s="81"/>
      <c r="C2878" s="81"/>
      <c r="D2878" s="82"/>
      <c r="E2878" s="76"/>
      <c r="F2878" s="83"/>
      <c r="G2878" s="75"/>
      <c r="H2878" s="76"/>
      <c r="I2878" s="84"/>
      <c r="J2878" s="85"/>
      <c r="K2878" s="75"/>
      <c r="L2878" s="75"/>
      <c r="M2878" s="75"/>
      <c r="N2878" s="75"/>
      <c r="O2878" s="75"/>
      <c r="P2878" s="75"/>
      <c r="Q2878" s="75"/>
      <c r="R2878" s="75"/>
      <c r="S2878" s="75"/>
      <c r="T2878" s="75"/>
      <c r="U2878" s="75"/>
    </row>
    <row r="2879" spans="1:21">
      <c r="A2879" s="75"/>
      <c r="B2879" s="81"/>
      <c r="C2879" s="81"/>
      <c r="D2879" s="82"/>
      <c r="E2879" s="76"/>
      <c r="F2879" s="83"/>
      <c r="G2879" s="75"/>
      <c r="H2879" s="76"/>
      <c r="I2879" s="84"/>
      <c r="J2879" s="85"/>
      <c r="K2879" s="75"/>
      <c r="L2879" s="75"/>
      <c r="M2879" s="75"/>
      <c r="N2879" s="75"/>
      <c r="O2879" s="75"/>
      <c r="P2879" s="75"/>
      <c r="Q2879" s="75"/>
      <c r="R2879" s="75"/>
      <c r="S2879" s="75"/>
      <c r="T2879" s="75"/>
      <c r="U2879" s="75"/>
    </row>
    <row r="2880" spans="1:21">
      <c r="A2880" s="75"/>
      <c r="B2880" s="81"/>
      <c r="C2880" s="81"/>
      <c r="D2880" s="82"/>
      <c r="E2880" s="76"/>
      <c r="F2880" s="83"/>
      <c r="G2880" s="75"/>
      <c r="H2880" s="76"/>
      <c r="I2880" s="84"/>
      <c r="J2880" s="85"/>
      <c r="K2880" s="75"/>
      <c r="L2880" s="75"/>
      <c r="M2880" s="75"/>
      <c r="N2880" s="75"/>
      <c r="O2880" s="75"/>
      <c r="P2880" s="75"/>
      <c r="Q2880" s="75"/>
      <c r="R2880" s="75"/>
      <c r="S2880" s="75"/>
      <c r="T2880" s="75"/>
      <c r="U2880" s="75"/>
    </row>
    <row r="2881" spans="1:21">
      <c r="A2881" s="75"/>
      <c r="B2881" s="81"/>
      <c r="C2881" s="81"/>
      <c r="D2881" s="82"/>
      <c r="E2881" s="76"/>
      <c r="F2881" s="83"/>
      <c r="G2881" s="75"/>
      <c r="H2881" s="76"/>
      <c r="I2881" s="84"/>
      <c r="J2881" s="85"/>
      <c r="K2881" s="75"/>
      <c r="L2881" s="75"/>
      <c r="M2881" s="75"/>
      <c r="N2881" s="75"/>
      <c r="O2881" s="75"/>
      <c r="P2881" s="75"/>
      <c r="Q2881" s="75"/>
      <c r="R2881" s="75"/>
      <c r="S2881" s="75"/>
      <c r="T2881" s="75"/>
      <c r="U2881" s="75"/>
    </row>
    <row r="2882" spans="1:21">
      <c r="A2882" s="75"/>
      <c r="B2882" s="81"/>
      <c r="C2882" s="81"/>
      <c r="D2882" s="82"/>
      <c r="E2882" s="76"/>
      <c r="F2882" s="83"/>
      <c r="G2882" s="75"/>
      <c r="H2882" s="76"/>
      <c r="I2882" s="84"/>
      <c r="J2882" s="85"/>
      <c r="K2882" s="75"/>
      <c r="L2882" s="75"/>
      <c r="M2882" s="75"/>
      <c r="N2882" s="75"/>
      <c r="O2882" s="75"/>
      <c r="P2882" s="75"/>
      <c r="Q2882" s="75"/>
      <c r="R2882" s="75"/>
      <c r="S2882" s="75"/>
      <c r="T2882" s="75"/>
      <c r="U2882" s="75"/>
    </row>
    <row r="2883" spans="1:21">
      <c r="A2883" s="75"/>
      <c r="B2883" s="81"/>
      <c r="C2883" s="81"/>
      <c r="D2883" s="82"/>
      <c r="E2883" s="76"/>
      <c r="F2883" s="83"/>
      <c r="G2883" s="75"/>
      <c r="H2883" s="76"/>
      <c r="I2883" s="84"/>
      <c r="J2883" s="85"/>
      <c r="K2883" s="75"/>
      <c r="L2883" s="75"/>
      <c r="M2883" s="75"/>
      <c r="N2883" s="75"/>
      <c r="O2883" s="75"/>
      <c r="P2883" s="75"/>
      <c r="Q2883" s="75"/>
      <c r="R2883" s="75"/>
      <c r="S2883" s="75"/>
      <c r="T2883" s="75"/>
      <c r="U2883" s="75"/>
    </row>
    <row r="2884" spans="1:21">
      <c r="A2884" s="75"/>
      <c r="B2884" s="81"/>
      <c r="C2884" s="81"/>
      <c r="D2884" s="82"/>
      <c r="E2884" s="76"/>
      <c r="F2884" s="83"/>
      <c r="G2884" s="75"/>
      <c r="H2884" s="76"/>
      <c r="I2884" s="84"/>
      <c r="J2884" s="85"/>
      <c r="K2884" s="75"/>
      <c r="L2884" s="75"/>
      <c r="M2884" s="75"/>
      <c r="N2884" s="75"/>
      <c r="O2884" s="75"/>
      <c r="P2884" s="75"/>
      <c r="Q2884" s="75"/>
      <c r="R2884" s="75"/>
      <c r="S2884" s="75"/>
      <c r="T2884" s="75"/>
      <c r="U2884" s="75"/>
    </row>
    <row r="2885" spans="1:21">
      <c r="A2885" s="75"/>
      <c r="B2885" s="81"/>
      <c r="C2885" s="81"/>
      <c r="D2885" s="82"/>
      <c r="E2885" s="76"/>
      <c r="F2885" s="83"/>
      <c r="G2885" s="75"/>
      <c r="H2885" s="76"/>
      <c r="I2885" s="84"/>
      <c r="J2885" s="85"/>
      <c r="K2885" s="75"/>
      <c r="L2885" s="75"/>
      <c r="M2885" s="75"/>
      <c r="N2885" s="75"/>
      <c r="O2885" s="75"/>
      <c r="P2885" s="75"/>
      <c r="Q2885" s="75"/>
      <c r="R2885" s="75"/>
      <c r="S2885" s="75"/>
      <c r="T2885" s="75"/>
      <c r="U2885" s="75"/>
    </row>
    <row r="2886" spans="1:21">
      <c r="A2886" s="75"/>
      <c r="B2886" s="81"/>
      <c r="C2886" s="81"/>
      <c r="D2886" s="82"/>
      <c r="E2886" s="76"/>
      <c r="F2886" s="83"/>
      <c r="G2886" s="75"/>
      <c r="H2886" s="76"/>
      <c r="I2886" s="84"/>
      <c r="J2886" s="85"/>
      <c r="K2886" s="75"/>
      <c r="L2886" s="75"/>
      <c r="M2886" s="75"/>
      <c r="N2886" s="75"/>
      <c r="O2886" s="75"/>
      <c r="P2886" s="75"/>
      <c r="Q2886" s="75"/>
      <c r="R2886" s="75"/>
      <c r="S2886" s="75"/>
      <c r="T2886" s="75"/>
      <c r="U2886" s="75"/>
    </row>
    <row r="2887" spans="1:21">
      <c r="A2887" s="75"/>
      <c r="B2887" s="81"/>
      <c r="C2887" s="81"/>
      <c r="D2887" s="82"/>
      <c r="E2887" s="76"/>
      <c r="F2887" s="83"/>
      <c r="G2887" s="75"/>
      <c r="H2887" s="76"/>
      <c r="I2887" s="84"/>
      <c r="J2887" s="85"/>
      <c r="K2887" s="75"/>
      <c r="L2887" s="75"/>
      <c r="M2887" s="75"/>
      <c r="N2887" s="75"/>
      <c r="O2887" s="75"/>
      <c r="P2887" s="75"/>
      <c r="Q2887" s="75"/>
      <c r="R2887" s="75"/>
      <c r="S2887" s="75"/>
      <c r="T2887" s="75"/>
      <c r="U2887" s="75"/>
    </row>
    <row r="2888" spans="1:21">
      <c r="A2888" s="75"/>
      <c r="B2888" s="81"/>
      <c r="C2888" s="81"/>
      <c r="D2888" s="82"/>
      <c r="E2888" s="76"/>
      <c r="F2888" s="83"/>
      <c r="G2888" s="75"/>
      <c r="H2888" s="76"/>
      <c r="I2888" s="84"/>
      <c r="J2888" s="85"/>
      <c r="K2888" s="75"/>
      <c r="L2888" s="75"/>
      <c r="M2888" s="75"/>
      <c r="N2888" s="75"/>
      <c r="O2888" s="75"/>
      <c r="P2888" s="75"/>
      <c r="Q2888" s="75"/>
      <c r="R2888" s="75"/>
      <c r="S2888" s="75"/>
      <c r="T2888" s="75"/>
      <c r="U2888" s="75"/>
    </row>
    <row r="2889" spans="1:21">
      <c r="A2889" s="75"/>
      <c r="B2889" s="81"/>
      <c r="C2889" s="81"/>
      <c r="D2889" s="82"/>
      <c r="E2889" s="76"/>
      <c r="F2889" s="83"/>
      <c r="G2889" s="75"/>
      <c r="H2889" s="76"/>
      <c r="I2889" s="84"/>
      <c r="J2889" s="85"/>
      <c r="K2889" s="75"/>
      <c r="L2889" s="75"/>
      <c r="M2889" s="75"/>
      <c r="N2889" s="75"/>
      <c r="O2889" s="75"/>
      <c r="P2889" s="75"/>
      <c r="Q2889" s="75"/>
      <c r="R2889" s="75"/>
      <c r="S2889" s="75"/>
      <c r="T2889" s="75"/>
      <c r="U2889" s="75"/>
    </row>
    <row r="2890" spans="1:21">
      <c r="A2890" s="75"/>
      <c r="B2890" s="81"/>
      <c r="C2890" s="81"/>
      <c r="D2890" s="82"/>
      <c r="E2890" s="76"/>
      <c r="F2890" s="83"/>
      <c r="G2890" s="75"/>
      <c r="H2890" s="76"/>
      <c r="I2890" s="84"/>
      <c r="J2890" s="85"/>
      <c r="K2890" s="75"/>
      <c r="L2890" s="75"/>
      <c r="M2890" s="75"/>
      <c r="N2890" s="75"/>
      <c r="O2890" s="75"/>
      <c r="P2890" s="75"/>
      <c r="Q2890" s="75"/>
      <c r="R2890" s="75"/>
      <c r="S2890" s="75"/>
      <c r="T2890" s="75"/>
      <c r="U2890" s="75"/>
    </row>
    <row r="2891" spans="1:21">
      <c r="A2891" s="75"/>
      <c r="B2891" s="81"/>
      <c r="C2891" s="81"/>
      <c r="D2891" s="82"/>
      <c r="E2891" s="76"/>
      <c r="F2891" s="83"/>
      <c r="G2891" s="75"/>
      <c r="H2891" s="76"/>
      <c r="I2891" s="84"/>
      <c r="J2891" s="85"/>
      <c r="K2891" s="75"/>
      <c r="L2891" s="75"/>
      <c r="M2891" s="75"/>
      <c r="N2891" s="75"/>
      <c r="O2891" s="75"/>
      <c r="P2891" s="75"/>
      <c r="Q2891" s="75"/>
      <c r="R2891" s="75"/>
      <c r="S2891" s="75"/>
      <c r="T2891" s="75"/>
      <c r="U2891" s="75"/>
    </row>
    <row r="2892" spans="1:21">
      <c r="A2892" s="75"/>
      <c r="B2892" s="81"/>
      <c r="C2892" s="81"/>
      <c r="D2892" s="82"/>
      <c r="E2892" s="76"/>
      <c r="F2892" s="83"/>
      <c r="G2892" s="75"/>
      <c r="H2892" s="76"/>
      <c r="I2892" s="84"/>
      <c r="J2892" s="85"/>
      <c r="K2892" s="75"/>
      <c r="L2892" s="75"/>
      <c r="M2892" s="75"/>
      <c r="N2892" s="75"/>
      <c r="O2892" s="75"/>
      <c r="P2892" s="75"/>
      <c r="Q2892" s="75"/>
      <c r="R2892" s="75"/>
      <c r="S2892" s="75"/>
      <c r="T2892" s="75"/>
      <c r="U2892" s="75"/>
    </row>
    <row r="2893" spans="1:21">
      <c r="A2893" s="75"/>
      <c r="B2893" s="81"/>
      <c r="C2893" s="81"/>
      <c r="D2893" s="82"/>
      <c r="E2893" s="76"/>
      <c r="F2893" s="83"/>
      <c r="G2893" s="75"/>
      <c r="H2893" s="76"/>
      <c r="I2893" s="84"/>
      <c r="J2893" s="85"/>
      <c r="K2893" s="75"/>
      <c r="L2893" s="75"/>
      <c r="M2893" s="75"/>
      <c r="N2893" s="75"/>
      <c r="O2893" s="75"/>
      <c r="P2893" s="75"/>
      <c r="Q2893" s="75"/>
      <c r="R2893" s="75"/>
      <c r="S2893" s="75"/>
      <c r="T2893" s="75"/>
      <c r="U2893" s="75"/>
    </row>
    <row r="2894" spans="1:21">
      <c r="A2894" s="75"/>
      <c r="B2894" s="81"/>
      <c r="C2894" s="81"/>
      <c r="D2894" s="82"/>
      <c r="E2894" s="76"/>
      <c r="F2894" s="83"/>
      <c r="G2894" s="75"/>
      <c r="H2894" s="76"/>
      <c r="I2894" s="84"/>
      <c r="J2894" s="85"/>
      <c r="K2894" s="75"/>
      <c r="L2894" s="75"/>
      <c r="M2894" s="75"/>
      <c r="N2894" s="75"/>
      <c r="O2894" s="75"/>
      <c r="P2894" s="75"/>
      <c r="Q2894" s="75"/>
      <c r="R2894" s="75"/>
      <c r="S2894" s="75"/>
      <c r="T2894" s="75"/>
      <c r="U2894" s="75"/>
    </row>
    <row r="2895" spans="1:21">
      <c r="A2895" s="75"/>
      <c r="B2895" s="81"/>
      <c r="C2895" s="81"/>
      <c r="D2895" s="82"/>
      <c r="E2895" s="76"/>
      <c r="F2895" s="83"/>
      <c r="G2895" s="75"/>
      <c r="H2895" s="76"/>
      <c r="I2895" s="84"/>
      <c r="J2895" s="85"/>
      <c r="K2895" s="75"/>
      <c r="L2895" s="75"/>
      <c r="M2895" s="75"/>
      <c r="N2895" s="75"/>
      <c r="O2895" s="75"/>
      <c r="P2895" s="75"/>
      <c r="Q2895" s="75"/>
      <c r="R2895" s="75"/>
      <c r="S2895" s="75"/>
      <c r="T2895" s="75"/>
      <c r="U2895" s="75"/>
    </row>
    <row r="2896" spans="1:21">
      <c r="A2896" s="75"/>
      <c r="B2896" s="81"/>
      <c r="C2896" s="81"/>
      <c r="D2896" s="82"/>
      <c r="E2896" s="76"/>
      <c r="F2896" s="83"/>
      <c r="G2896" s="75"/>
      <c r="H2896" s="76"/>
      <c r="I2896" s="84"/>
      <c r="J2896" s="85"/>
      <c r="K2896" s="75"/>
      <c r="L2896" s="75"/>
      <c r="M2896" s="75"/>
      <c r="N2896" s="75"/>
      <c r="O2896" s="75"/>
      <c r="P2896" s="75"/>
      <c r="Q2896" s="75"/>
      <c r="R2896" s="75"/>
      <c r="S2896" s="75"/>
      <c r="T2896" s="75"/>
      <c r="U2896" s="75"/>
    </row>
    <row r="2897" spans="1:21">
      <c r="A2897" s="75"/>
      <c r="B2897" s="81"/>
      <c r="C2897" s="81"/>
      <c r="D2897" s="82"/>
      <c r="E2897" s="76"/>
      <c r="F2897" s="83"/>
      <c r="G2897" s="75"/>
      <c r="H2897" s="76"/>
      <c r="I2897" s="84"/>
      <c r="J2897" s="85"/>
      <c r="K2897" s="75"/>
      <c r="L2897" s="75"/>
      <c r="M2897" s="75"/>
      <c r="N2897" s="75"/>
      <c r="O2897" s="75"/>
      <c r="P2897" s="75"/>
      <c r="Q2897" s="75"/>
      <c r="R2897" s="75"/>
      <c r="S2897" s="75"/>
      <c r="T2897" s="75"/>
      <c r="U2897" s="75"/>
    </row>
    <row r="2898" spans="1:21">
      <c r="A2898" s="75"/>
      <c r="B2898" s="81"/>
      <c r="C2898" s="81"/>
      <c r="D2898" s="82"/>
      <c r="E2898" s="76"/>
      <c r="F2898" s="83"/>
      <c r="G2898" s="75"/>
      <c r="H2898" s="76"/>
      <c r="I2898" s="84"/>
      <c r="J2898" s="85"/>
      <c r="K2898" s="75"/>
      <c r="L2898" s="75"/>
      <c r="M2898" s="75"/>
      <c r="N2898" s="75"/>
      <c r="O2898" s="75"/>
      <c r="P2898" s="75"/>
      <c r="Q2898" s="75"/>
      <c r="R2898" s="75"/>
      <c r="S2898" s="75"/>
      <c r="T2898" s="75"/>
      <c r="U2898" s="75"/>
    </row>
    <row r="2899" spans="1:21">
      <c r="A2899" s="75"/>
      <c r="B2899" s="81"/>
      <c r="C2899" s="81"/>
      <c r="D2899" s="82"/>
      <c r="E2899" s="76"/>
      <c r="F2899" s="83"/>
      <c r="G2899" s="75"/>
      <c r="H2899" s="76"/>
      <c r="I2899" s="84"/>
      <c r="J2899" s="85"/>
      <c r="K2899" s="75"/>
      <c r="L2899" s="75"/>
      <c r="M2899" s="75"/>
      <c r="N2899" s="75"/>
      <c r="O2899" s="75"/>
      <c r="P2899" s="75"/>
      <c r="Q2899" s="75"/>
      <c r="R2899" s="75"/>
      <c r="S2899" s="75"/>
      <c r="T2899" s="75"/>
      <c r="U2899" s="75"/>
    </row>
    <row r="2900" spans="1:21">
      <c r="A2900" s="75"/>
      <c r="B2900" s="81"/>
      <c r="C2900" s="81"/>
      <c r="D2900" s="82"/>
      <c r="E2900" s="76"/>
      <c r="F2900" s="83"/>
      <c r="G2900" s="75"/>
      <c r="H2900" s="76"/>
      <c r="I2900" s="84"/>
      <c r="J2900" s="85"/>
      <c r="K2900" s="75"/>
      <c r="L2900" s="75"/>
      <c r="M2900" s="75"/>
      <c r="N2900" s="75"/>
      <c r="O2900" s="75"/>
      <c r="P2900" s="75"/>
      <c r="Q2900" s="75"/>
      <c r="R2900" s="75"/>
      <c r="S2900" s="75"/>
      <c r="T2900" s="75"/>
      <c r="U2900" s="75"/>
    </row>
    <row r="2901" spans="1:21">
      <c r="A2901" s="75"/>
      <c r="B2901" s="81"/>
      <c r="C2901" s="81"/>
      <c r="D2901" s="82"/>
      <c r="E2901" s="76"/>
      <c r="F2901" s="83"/>
      <c r="G2901" s="75"/>
      <c r="H2901" s="76"/>
      <c r="I2901" s="84"/>
      <c r="J2901" s="85"/>
      <c r="K2901" s="75"/>
      <c r="L2901" s="75"/>
      <c r="M2901" s="75"/>
      <c r="N2901" s="75"/>
      <c r="O2901" s="75"/>
      <c r="P2901" s="75"/>
      <c r="Q2901" s="75"/>
      <c r="R2901" s="75"/>
      <c r="S2901" s="75"/>
      <c r="T2901" s="75"/>
      <c r="U2901" s="75"/>
    </row>
    <row r="2902" spans="1:21">
      <c r="A2902" s="75"/>
      <c r="B2902" s="81"/>
      <c r="C2902" s="81"/>
      <c r="D2902" s="82"/>
      <c r="E2902" s="76"/>
      <c r="F2902" s="83"/>
      <c r="G2902" s="75"/>
      <c r="H2902" s="76"/>
      <c r="I2902" s="84"/>
      <c r="J2902" s="85"/>
      <c r="K2902" s="75"/>
      <c r="L2902" s="75"/>
      <c r="M2902" s="75"/>
      <c r="N2902" s="75"/>
      <c r="O2902" s="75"/>
      <c r="P2902" s="75"/>
      <c r="Q2902" s="75"/>
      <c r="R2902" s="75"/>
      <c r="S2902" s="75"/>
      <c r="T2902" s="75"/>
      <c r="U2902" s="75"/>
    </row>
    <row r="2903" spans="1:21">
      <c r="A2903" s="75"/>
      <c r="B2903" s="81"/>
      <c r="C2903" s="81"/>
      <c r="D2903" s="82"/>
      <c r="E2903" s="76"/>
      <c r="F2903" s="83"/>
      <c r="G2903" s="75"/>
      <c r="H2903" s="76"/>
      <c r="I2903" s="84"/>
      <c r="J2903" s="85"/>
      <c r="K2903" s="75"/>
      <c r="L2903" s="75"/>
      <c r="M2903" s="75"/>
      <c r="N2903" s="75"/>
      <c r="O2903" s="75"/>
      <c r="P2903" s="75"/>
      <c r="Q2903" s="75"/>
      <c r="R2903" s="75"/>
      <c r="S2903" s="75"/>
      <c r="T2903" s="75"/>
      <c r="U2903" s="75"/>
    </row>
    <row r="2904" spans="1:21">
      <c r="A2904" s="75"/>
      <c r="B2904" s="81"/>
      <c r="C2904" s="81"/>
      <c r="D2904" s="82"/>
      <c r="E2904" s="76"/>
      <c r="F2904" s="83"/>
      <c r="G2904" s="75"/>
      <c r="H2904" s="76"/>
      <c r="I2904" s="84"/>
      <c r="J2904" s="85"/>
      <c r="K2904" s="75"/>
      <c r="L2904" s="75"/>
      <c r="M2904" s="75"/>
      <c r="N2904" s="75"/>
      <c r="O2904" s="75"/>
      <c r="P2904" s="75"/>
      <c r="Q2904" s="75"/>
      <c r="R2904" s="75"/>
      <c r="S2904" s="75"/>
      <c r="T2904" s="75"/>
      <c r="U2904" s="75"/>
    </row>
    <row r="2905" spans="1:21">
      <c r="A2905" s="75"/>
      <c r="B2905" s="81"/>
      <c r="C2905" s="81"/>
      <c r="D2905" s="82"/>
      <c r="E2905" s="76"/>
      <c r="F2905" s="83"/>
      <c r="G2905" s="75"/>
      <c r="H2905" s="76"/>
      <c r="I2905" s="84"/>
      <c r="J2905" s="85"/>
      <c r="K2905" s="75"/>
      <c r="L2905" s="75"/>
      <c r="M2905" s="75"/>
      <c r="N2905" s="75"/>
      <c r="O2905" s="75"/>
      <c r="P2905" s="75"/>
      <c r="Q2905" s="75"/>
      <c r="R2905" s="75"/>
      <c r="S2905" s="75"/>
      <c r="T2905" s="75"/>
      <c r="U2905" s="75"/>
    </row>
    <row r="2906" spans="1:21">
      <c r="A2906" s="75"/>
      <c r="B2906" s="81"/>
      <c r="C2906" s="81"/>
      <c r="D2906" s="82"/>
      <c r="E2906" s="76"/>
      <c r="F2906" s="83"/>
      <c r="G2906" s="75"/>
      <c r="H2906" s="76"/>
      <c r="I2906" s="84"/>
      <c r="J2906" s="85"/>
      <c r="K2906" s="75"/>
      <c r="L2906" s="75"/>
      <c r="M2906" s="75"/>
      <c r="N2906" s="75"/>
      <c r="O2906" s="75"/>
      <c r="P2906" s="75"/>
      <c r="Q2906" s="75"/>
      <c r="R2906" s="75"/>
      <c r="S2906" s="75"/>
      <c r="T2906" s="75"/>
      <c r="U2906" s="75"/>
    </row>
    <row r="2907" spans="1:21">
      <c r="A2907" s="75"/>
      <c r="B2907" s="81"/>
      <c r="C2907" s="81"/>
      <c r="D2907" s="82"/>
      <c r="E2907" s="76"/>
      <c r="F2907" s="83"/>
      <c r="G2907" s="75"/>
      <c r="H2907" s="76"/>
      <c r="I2907" s="84"/>
      <c r="J2907" s="85"/>
      <c r="K2907" s="75"/>
      <c r="L2907" s="75"/>
      <c r="M2907" s="75"/>
      <c r="N2907" s="75"/>
      <c r="O2907" s="75"/>
      <c r="P2907" s="75"/>
      <c r="Q2907" s="75"/>
      <c r="R2907" s="75"/>
      <c r="S2907" s="75"/>
      <c r="T2907" s="75"/>
      <c r="U2907" s="75"/>
    </row>
    <row r="2908" spans="1:21">
      <c r="A2908" s="75"/>
      <c r="B2908" s="81"/>
      <c r="C2908" s="81"/>
      <c r="D2908" s="82"/>
      <c r="E2908" s="76"/>
      <c r="F2908" s="83"/>
      <c r="G2908" s="75"/>
      <c r="H2908" s="76"/>
      <c r="I2908" s="84"/>
      <c r="J2908" s="85"/>
      <c r="K2908" s="75"/>
      <c r="L2908" s="75"/>
      <c r="M2908" s="75"/>
      <c r="N2908" s="75"/>
      <c r="O2908" s="75"/>
      <c r="P2908" s="75"/>
      <c r="Q2908" s="75"/>
      <c r="R2908" s="75"/>
      <c r="S2908" s="75"/>
      <c r="T2908" s="75"/>
      <c r="U2908" s="75"/>
    </row>
    <row r="2909" spans="1:21">
      <c r="A2909" s="75"/>
      <c r="B2909" s="81"/>
      <c r="C2909" s="81"/>
      <c r="D2909" s="82"/>
      <c r="E2909" s="76"/>
      <c r="F2909" s="83"/>
      <c r="G2909" s="75"/>
      <c r="H2909" s="76"/>
      <c r="I2909" s="84"/>
      <c r="J2909" s="85"/>
      <c r="K2909" s="75"/>
      <c r="L2909" s="75"/>
      <c r="M2909" s="75"/>
      <c r="N2909" s="75"/>
      <c r="O2909" s="75"/>
      <c r="P2909" s="75"/>
      <c r="Q2909" s="75"/>
      <c r="R2909" s="75"/>
      <c r="S2909" s="75"/>
      <c r="T2909" s="75"/>
      <c r="U2909" s="75"/>
    </row>
    <row r="2910" spans="1:21">
      <c r="A2910" s="75"/>
      <c r="B2910" s="81"/>
      <c r="C2910" s="81"/>
      <c r="D2910" s="82"/>
      <c r="E2910" s="76"/>
      <c r="F2910" s="83"/>
      <c r="G2910" s="75"/>
      <c r="H2910" s="76"/>
      <c r="I2910" s="84"/>
      <c r="J2910" s="85"/>
      <c r="K2910" s="75"/>
      <c r="L2910" s="75"/>
      <c r="M2910" s="75"/>
      <c r="N2910" s="75"/>
      <c r="O2910" s="75"/>
      <c r="P2910" s="75"/>
      <c r="Q2910" s="75"/>
      <c r="R2910" s="75"/>
      <c r="S2910" s="75"/>
      <c r="T2910" s="75"/>
      <c r="U2910" s="75"/>
    </row>
    <row r="2911" spans="1:21">
      <c r="A2911" s="75"/>
      <c r="B2911" s="81"/>
      <c r="C2911" s="81"/>
      <c r="D2911" s="82"/>
      <c r="E2911" s="76"/>
      <c r="F2911" s="83"/>
      <c r="G2911" s="75"/>
      <c r="H2911" s="76"/>
      <c r="I2911" s="84"/>
      <c r="J2911" s="85"/>
      <c r="K2911" s="75"/>
      <c r="L2911" s="75"/>
      <c r="M2911" s="75"/>
      <c r="N2911" s="75"/>
      <c r="O2911" s="75"/>
      <c r="P2911" s="75"/>
      <c r="Q2911" s="75"/>
      <c r="R2911" s="75"/>
      <c r="S2911" s="75"/>
      <c r="T2911" s="75"/>
      <c r="U2911" s="75"/>
    </row>
    <row r="2912" spans="1:21">
      <c r="A2912" s="75"/>
      <c r="B2912" s="81"/>
      <c r="C2912" s="81"/>
      <c r="D2912" s="82"/>
      <c r="E2912" s="76"/>
      <c r="F2912" s="83"/>
      <c r="G2912" s="75"/>
      <c r="H2912" s="76"/>
      <c r="I2912" s="84"/>
      <c r="J2912" s="85"/>
      <c r="K2912" s="75"/>
      <c r="L2912" s="75"/>
      <c r="M2912" s="75"/>
      <c r="N2912" s="75"/>
      <c r="O2912" s="75"/>
      <c r="P2912" s="75"/>
      <c r="Q2912" s="75"/>
      <c r="R2912" s="75"/>
      <c r="S2912" s="75"/>
      <c r="T2912" s="75"/>
      <c r="U2912" s="75"/>
    </row>
    <row r="2913" spans="1:21">
      <c r="A2913" s="75"/>
      <c r="B2913" s="81"/>
      <c r="C2913" s="81"/>
      <c r="D2913" s="82"/>
      <c r="E2913" s="76"/>
      <c r="F2913" s="83"/>
      <c r="G2913" s="75"/>
      <c r="H2913" s="76"/>
      <c r="I2913" s="84"/>
      <c r="J2913" s="85"/>
      <c r="K2913" s="75"/>
      <c r="L2913" s="75"/>
      <c r="M2913" s="75"/>
      <c r="N2913" s="75"/>
      <c r="O2913" s="75"/>
      <c r="P2913" s="75"/>
      <c r="Q2913" s="75"/>
      <c r="R2913" s="75"/>
      <c r="S2913" s="75"/>
      <c r="T2913" s="75"/>
      <c r="U2913" s="75"/>
    </row>
    <row r="2914" spans="1:21">
      <c r="A2914" s="75"/>
      <c r="B2914" s="81"/>
      <c r="C2914" s="81"/>
      <c r="D2914" s="82"/>
      <c r="E2914" s="76"/>
      <c r="F2914" s="83"/>
      <c r="G2914" s="75"/>
      <c r="H2914" s="76"/>
      <c r="I2914" s="84"/>
      <c r="J2914" s="85"/>
      <c r="K2914" s="75"/>
      <c r="L2914" s="75"/>
      <c r="M2914" s="75"/>
      <c r="N2914" s="75"/>
      <c r="O2914" s="75"/>
      <c r="P2914" s="75"/>
      <c r="Q2914" s="75"/>
      <c r="R2914" s="75"/>
      <c r="S2914" s="75"/>
      <c r="T2914" s="75"/>
      <c r="U2914" s="75"/>
    </row>
    <row r="2915" spans="1:21">
      <c r="A2915" s="75"/>
      <c r="B2915" s="81"/>
      <c r="C2915" s="81"/>
      <c r="D2915" s="82"/>
      <c r="E2915" s="76"/>
      <c r="F2915" s="83"/>
      <c r="G2915" s="75"/>
      <c r="H2915" s="76"/>
      <c r="I2915" s="84"/>
      <c r="J2915" s="85"/>
      <c r="K2915" s="75"/>
      <c r="L2915" s="75"/>
      <c r="M2915" s="75"/>
      <c r="N2915" s="75"/>
      <c r="O2915" s="75"/>
      <c r="P2915" s="75"/>
      <c r="Q2915" s="75"/>
      <c r="R2915" s="75"/>
      <c r="S2915" s="75"/>
      <c r="T2915" s="75"/>
      <c r="U2915" s="75"/>
    </row>
    <row r="2916" spans="1:21">
      <c r="A2916" s="75"/>
      <c r="B2916" s="81"/>
      <c r="C2916" s="81"/>
      <c r="D2916" s="82"/>
      <c r="E2916" s="76"/>
      <c r="F2916" s="83"/>
      <c r="G2916" s="75"/>
      <c r="H2916" s="76"/>
      <c r="I2916" s="84"/>
      <c r="J2916" s="85"/>
      <c r="K2916" s="75"/>
      <c r="L2916" s="75"/>
      <c r="M2916" s="75"/>
      <c r="N2916" s="75"/>
      <c r="O2916" s="75"/>
      <c r="P2916" s="75"/>
      <c r="Q2916" s="75"/>
      <c r="R2916" s="75"/>
      <c r="S2916" s="75"/>
      <c r="T2916" s="75"/>
      <c r="U2916" s="75"/>
    </row>
    <row r="2917" spans="1:21">
      <c r="A2917" s="75"/>
      <c r="B2917" s="81"/>
      <c r="C2917" s="81"/>
      <c r="D2917" s="82"/>
      <c r="E2917" s="76"/>
      <c r="F2917" s="83"/>
      <c r="G2917" s="75"/>
      <c r="H2917" s="76"/>
      <c r="I2917" s="84"/>
      <c r="J2917" s="85"/>
      <c r="K2917" s="75"/>
      <c r="L2917" s="75"/>
      <c r="M2917" s="75"/>
      <c r="N2917" s="75"/>
      <c r="O2917" s="75"/>
      <c r="P2917" s="75"/>
      <c r="Q2917" s="75"/>
      <c r="R2917" s="75"/>
      <c r="S2917" s="75"/>
      <c r="T2917" s="75"/>
      <c r="U2917" s="75"/>
    </row>
    <row r="2918" spans="1:21">
      <c r="A2918" s="75"/>
      <c r="B2918" s="81"/>
      <c r="C2918" s="81"/>
      <c r="D2918" s="82"/>
      <c r="E2918" s="76"/>
      <c r="F2918" s="83"/>
      <c r="G2918" s="75"/>
      <c r="H2918" s="76"/>
      <c r="I2918" s="84"/>
      <c r="J2918" s="85"/>
      <c r="K2918" s="75"/>
      <c r="L2918" s="75"/>
      <c r="M2918" s="75"/>
      <c r="N2918" s="75"/>
      <c r="O2918" s="75"/>
      <c r="P2918" s="75"/>
      <c r="Q2918" s="75"/>
      <c r="R2918" s="75"/>
      <c r="S2918" s="75"/>
      <c r="T2918" s="75"/>
      <c r="U2918" s="75"/>
    </row>
    <row r="2919" spans="1:21">
      <c r="A2919" s="75"/>
      <c r="B2919" s="81"/>
      <c r="C2919" s="81"/>
      <c r="D2919" s="82"/>
      <c r="E2919" s="76"/>
      <c r="F2919" s="83"/>
      <c r="G2919" s="75"/>
      <c r="H2919" s="76"/>
      <c r="I2919" s="84"/>
      <c r="J2919" s="85"/>
      <c r="K2919" s="75"/>
      <c r="L2919" s="75"/>
      <c r="M2919" s="75"/>
      <c r="N2919" s="75"/>
      <c r="O2919" s="75"/>
      <c r="P2919" s="75"/>
      <c r="Q2919" s="75"/>
      <c r="R2919" s="75"/>
      <c r="S2919" s="75"/>
      <c r="T2919" s="75"/>
      <c r="U2919" s="75"/>
    </row>
    <row r="2920" spans="1:21">
      <c r="A2920" s="75"/>
      <c r="B2920" s="81"/>
      <c r="C2920" s="81"/>
      <c r="D2920" s="82"/>
      <c r="E2920" s="76"/>
      <c r="F2920" s="83"/>
      <c r="G2920" s="75"/>
      <c r="H2920" s="76"/>
      <c r="I2920" s="84"/>
      <c r="J2920" s="85"/>
      <c r="K2920" s="75"/>
      <c r="L2920" s="75"/>
      <c r="M2920" s="75"/>
      <c r="N2920" s="75"/>
      <c r="O2920" s="75"/>
      <c r="P2920" s="75"/>
      <c r="Q2920" s="75"/>
      <c r="R2920" s="75"/>
      <c r="S2920" s="75"/>
      <c r="T2920" s="75"/>
      <c r="U2920" s="75"/>
    </row>
    <row r="2921" spans="1:21">
      <c r="A2921" s="75"/>
      <c r="B2921" s="81"/>
      <c r="C2921" s="81"/>
      <c r="D2921" s="82"/>
      <c r="E2921" s="76"/>
      <c r="F2921" s="83"/>
      <c r="G2921" s="75"/>
      <c r="H2921" s="76"/>
      <c r="I2921" s="84"/>
      <c r="J2921" s="85"/>
      <c r="K2921" s="75"/>
      <c r="L2921" s="75"/>
      <c r="M2921" s="75"/>
      <c r="N2921" s="75"/>
      <c r="O2921" s="75"/>
      <c r="P2921" s="75"/>
      <c r="Q2921" s="75"/>
      <c r="R2921" s="75"/>
      <c r="S2921" s="75"/>
      <c r="T2921" s="75"/>
      <c r="U2921" s="75"/>
    </row>
    <row r="2922" spans="1:21">
      <c r="A2922" s="75"/>
      <c r="B2922" s="81"/>
      <c r="C2922" s="81"/>
      <c r="D2922" s="82"/>
      <c r="E2922" s="76"/>
      <c r="F2922" s="83"/>
      <c r="G2922" s="75"/>
      <c r="H2922" s="76"/>
      <c r="I2922" s="84"/>
      <c r="J2922" s="85"/>
      <c r="K2922" s="75"/>
      <c r="L2922" s="75"/>
      <c r="M2922" s="75"/>
      <c r="N2922" s="75"/>
      <c r="O2922" s="75"/>
      <c r="P2922" s="75"/>
      <c r="Q2922" s="75"/>
      <c r="R2922" s="75"/>
      <c r="S2922" s="75"/>
      <c r="T2922" s="75"/>
      <c r="U2922" s="75"/>
    </row>
    <row r="2923" spans="1:21">
      <c r="A2923" s="75"/>
      <c r="B2923" s="81"/>
      <c r="C2923" s="81"/>
      <c r="D2923" s="82"/>
      <c r="E2923" s="76"/>
      <c r="F2923" s="83"/>
      <c r="G2923" s="75"/>
      <c r="H2923" s="76"/>
      <c r="I2923" s="84"/>
      <c r="J2923" s="85"/>
      <c r="K2923" s="75"/>
      <c r="L2923" s="75"/>
      <c r="M2923" s="75"/>
      <c r="N2923" s="75"/>
      <c r="O2923" s="75"/>
      <c r="P2923" s="75"/>
      <c r="Q2923" s="75"/>
      <c r="R2923" s="75"/>
      <c r="S2923" s="75"/>
      <c r="T2923" s="75"/>
      <c r="U2923" s="75"/>
    </row>
    <row r="2924" spans="1:21">
      <c r="A2924" s="75"/>
      <c r="B2924" s="81"/>
      <c r="C2924" s="81"/>
      <c r="D2924" s="82"/>
      <c r="E2924" s="76"/>
      <c r="F2924" s="83"/>
      <c r="G2924" s="75"/>
      <c r="H2924" s="76"/>
      <c r="I2924" s="84"/>
      <c r="J2924" s="85"/>
      <c r="K2924" s="75"/>
      <c r="L2924" s="75"/>
      <c r="M2924" s="75"/>
      <c r="N2924" s="75"/>
      <c r="O2924" s="75"/>
      <c r="P2924" s="75"/>
      <c r="Q2924" s="75"/>
      <c r="R2924" s="75"/>
      <c r="S2924" s="75"/>
      <c r="T2924" s="75"/>
      <c r="U2924" s="75"/>
    </row>
    <row r="2925" spans="1:21">
      <c r="A2925" s="75"/>
      <c r="B2925" s="81"/>
      <c r="C2925" s="81"/>
      <c r="D2925" s="82"/>
      <c r="E2925" s="76"/>
      <c r="F2925" s="83"/>
      <c r="G2925" s="75"/>
      <c r="H2925" s="76"/>
      <c r="I2925" s="84"/>
      <c r="J2925" s="85"/>
      <c r="K2925" s="75"/>
      <c r="L2925" s="75"/>
      <c r="M2925" s="75"/>
      <c r="N2925" s="75"/>
      <c r="O2925" s="75"/>
      <c r="P2925" s="75"/>
      <c r="Q2925" s="75"/>
      <c r="R2925" s="75"/>
      <c r="S2925" s="75"/>
      <c r="T2925" s="75"/>
      <c r="U2925" s="75"/>
    </row>
    <row r="2926" spans="1:21">
      <c r="A2926" s="75"/>
      <c r="B2926" s="81"/>
      <c r="C2926" s="81"/>
      <c r="D2926" s="82"/>
      <c r="E2926" s="76"/>
      <c r="F2926" s="83"/>
      <c r="G2926" s="75"/>
      <c r="H2926" s="76"/>
      <c r="I2926" s="84"/>
      <c r="J2926" s="85"/>
      <c r="K2926" s="75"/>
      <c r="L2926" s="75"/>
      <c r="M2926" s="75"/>
      <c r="N2926" s="75"/>
      <c r="O2926" s="75"/>
      <c r="P2926" s="75"/>
      <c r="Q2926" s="75"/>
      <c r="R2926" s="75"/>
      <c r="S2926" s="75"/>
      <c r="T2926" s="75"/>
      <c r="U2926" s="75"/>
    </row>
    <row r="2927" spans="1:21">
      <c r="A2927" s="75"/>
      <c r="B2927" s="81"/>
      <c r="C2927" s="81"/>
      <c r="D2927" s="82"/>
      <c r="E2927" s="76"/>
      <c r="F2927" s="83"/>
      <c r="G2927" s="75"/>
      <c r="H2927" s="76"/>
      <c r="I2927" s="84"/>
      <c r="J2927" s="85"/>
      <c r="K2927" s="75"/>
      <c r="L2927" s="75"/>
      <c r="M2927" s="75"/>
      <c r="N2927" s="75"/>
      <c r="O2927" s="75"/>
      <c r="P2927" s="75"/>
      <c r="Q2927" s="75"/>
      <c r="R2927" s="75"/>
      <c r="S2927" s="75"/>
      <c r="T2927" s="75"/>
      <c r="U2927" s="75"/>
    </row>
    <row r="2928" spans="1:21">
      <c r="A2928" s="75"/>
      <c r="B2928" s="81"/>
      <c r="C2928" s="81"/>
      <c r="D2928" s="82"/>
      <c r="E2928" s="76"/>
      <c r="F2928" s="83"/>
      <c r="G2928" s="75"/>
      <c r="H2928" s="76"/>
      <c r="I2928" s="84"/>
      <c r="J2928" s="85"/>
      <c r="K2928" s="75"/>
      <c r="L2928" s="75"/>
      <c r="M2928" s="75"/>
      <c r="N2928" s="75"/>
      <c r="O2928" s="75"/>
      <c r="P2928" s="75"/>
      <c r="Q2928" s="75"/>
      <c r="R2928" s="75"/>
      <c r="S2928" s="75"/>
      <c r="T2928" s="75"/>
      <c r="U2928" s="75"/>
    </row>
    <row r="2929" spans="1:21">
      <c r="A2929" s="75"/>
      <c r="B2929" s="81"/>
      <c r="C2929" s="81"/>
      <c r="D2929" s="82"/>
      <c r="E2929" s="76"/>
      <c r="F2929" s="83"/>
      <c r="G2929" s="75"/>
      <c r="H2929" s="76"/>
      <c r="I2929" s="84"/>
      <c r="J2929" s="85"/>
      <c r="K2929" s="75"/>
      <c r="L2929" s="75"/>
      <c r="M2929" s="75"/>
      <c r="N2929" s="75"/>
      <c r="O2929" s="75"/>
      <c r="P2929" s="75"/>
      <c r="Q2929" s="75"/>
      <c r="R2929" s="75"/>
      <c r="S2929" s="75"/>
      <c r="T2929" s="75"/>
      <c r="U2929" s="75"/>
    </row>
    <row r="2930" spans="1:21">
      <c r="A2930" s="75"/>
      <c r="B2930" s="81"/>
      <c r="C2930" s="81"/>
      <c r="D2930" s="82"/>
      <c r="E2930" s="76"/>
      <c r="F2930" s="83"/>
      <c r="G2930" s="75"/>
      <c r="H2930" s="76"/>
      <c r="I2930" s="84"/>
      <c r="J2930" s="85"/>
      <c r="K2930" s="75"/>
      <c r="L2930" s="75"/>
      <c r="M2930" s="75"/>
      <c r="N2930" s="75"/>
      <c r="O2930" s="75"/>
      <c r="P2930" s="75"/>
      <c r="Q2930" s="75"/>
      <c r="R2930" s="75"/>
      <c r="S2930" s="75"/>
      <c r="T2930" s="75"/>
      <c r="U2930" s="75"/>
    </row>
    <row r="2931" spans="1:21">
      <c r="A2931" s="75"/>
      <c r="B2931" s="81"/>
      <c r="C2931" s="81"/>
      <c r="D2931" s="82"/>
      <c r="E2931" s="76"/>
      <c r="F2931" s="83"/>
      <c r="G2931" s="75"/>
      <c r="H2931" s="76"/>
      <c r="I2931" s="84"/>
      <c r="J2931" s="85"/>
      <c r="K2931" s="75"/>
      <c r="L2931" s="75"/>
      <c r="M2931" s="75"/>
      <c r="N2931" s="75"/>
      <c r="O2931" s="75"/>
      <c r="P2931" s="75"/>
      <c r="Q2931" s="75"/>
      <c r="R2931" s="75"/>
      <c r="S2931" s="75"/>
      <c r="T2931" s="75"/>
      <c r="U2931" s="75"/>
    </row>
    <row r="2932" spans="1:21">
      <c r="A2932" s="75"/>
      <c r="B2932" s="81"/>
      <c r="C2932" s="81"/>
      <c r="D2932" s="82"/>
      <c r="E2932" s="76"/>
      <c r="F2932" s="83"/>
      <c r="G2932" s="75"/>
      <c r="H2932" s="76"/>
      <c r="I2932" s="84"/>
      <c r="J2932" s="85"/>
      <c r="K2932" s="75"/>
      <c r="L2932" s="75"/>
      <c r="M2932" s="75"/>
      <c r="N2932" s="75"/>
      <c r="O2932" s="75"/>
      <c r="P2932" s="75"/>
      <c r="Q2932" s="75"/>
      <c r="R2932" s="75"/>
      <c r="S2932" s="75"/>
      <c r="T2932" s="75"/>
      <c r="U2932" s="75"/>
    </row>
    <row r="2933" spans="1:21">
      <c r="A2933" s="75"/>
      <c r="B2933" s="81"/>
      <c r="C2933" s="81"/>
      <c r="D2933" s="82"/>
      <c r="E2933" s="76"/>
      <c r="F2933" s="83"/>
      <c r="G2933" s="75"/>
      <c r="H2933" s="76"/>
      <c r="I2933" s="84"/>
      <c r="J2933" s="85"/>
      <c r="K2933" s="75"/>
      <c r="L2933" s="75"/>
      <c r="M2933" s="75"/>
      <c r="N2933" s="75"/>
      <c r="O2933" s="75"/>
      <c r="P2933" s="75"/>
      <c r="Q2933" s="75"/>
      <c r="R2933" s="75"/>
      <c r="S2933" s="75"/>
      <c r="T2933" s="75"/>
      <c r="U2933" s="75"/>
    </row>
    <row r="2934" spans="1:21">
      <c r="A2934" s="75"/>
      <c r="B2934" s="81"/>
      <c r="C2934" s="81"/>
      <c r="D2934" s="82"/>
      <c r="E2934" s="76"/>
      <c r="F2934" s="83"/>
      <c r="G2934" s="75"/>
      <c r="H2934" s="76"/>
      <c r="I2934" s="84"/>
      <c r="J2934" s="85"/>
      <c r="K2934" s="75"/>
      <c r="L2934" s="75"/>
      <c r="M2934" s="75"/>
      <c r="N2934" s="75"/>
      <c r="O2934" s="75"/>
      <c r="P2934" s="75"/>
      <c r="Q2934" s="75"/>
      <c r="R2934" s="75"/>
      <c r="S2934" s="75"/>
      <c r="T2934" s="75"/>
      <c r="U2934" s="75"/>
    </row>
    <row r="2935" spans="1:21">
      <c r="A2935" s="75"/>
      <c r="B2935" s="81"/>
      <c r="C2935" s="81"/>
      <c r="D2935" s="82"/>
      <c r="E2935" s="76"/>
      <c r="F2935" s="83"/>
      <c r="G2935" s="75"/>
      <c r="H2935" s="76"/>
      <c r="I2935" s="84"/>
      <c r="J2935" s="85"/>
      <c r="K2935" s="75"/>
      <c r="L2935" s="75"/>
      <c r="M2935" s="75"/>
      <c r="N2935" s="75"/>
      <c r="O2935" s="75"/>
      <c r="P2935" s="75"/>
      <c r="Q2935" s="75"/>
      <c r="R2935" s="75"/>
      <c r="S2935" s="75"/>
      <c r="T2935" s="75"/>
      <c r="U2935" s="75"/>
    </row>
    <row r="2936" spans="1:21">
      <c r="A2936" s="75"/>
      <c r="B2936" s="81"/>
      <c r="C2936" s="81"/>
      <c r="D2936" s="82"/>
      <c r="E2936" s="76"/>
      <c r="F2936" s="83"/>
      <c r="G2936" s="75"/>
      <c r="H2936" s="76"/>
      <c r="I2936" s="84"/>
      <c r="J2936" s="85"/>
      <c r="K2936" s="75"/>
      <c r="L2936" s="75"/>
      <c r="M2936" s="75"/>
      <c r="N2936" s="75"/>
      <c r="O2936" s="75"/>
      <c r="P2936" s="75"/>
      <c r="Q2936" s="75"/>
      <c r="R2936" s="75"/>
      <c r="S2936" s="75"/>
      <c r="T2936" s="75"/>
      <c r="U2936" s="75"/>
    </row>
    <row r="2937" spans="1:21">
      <c r="A2937" s="75"/>
      <c r="B2937" s="81"/>
      <c r="C2937" s="81"/>
      <c r="D2937" s="82"/>
      <c r="E2937" s="76"/>
      <c r="F2937" s="83"/>
      <c r="G2937" s="75"/>
      <c r="H2937" s="76"/>
      <c r="I2937" s="84"/>
      <c r="J2937" s="85"/>
      <c r="K2937" s="75"/>
      <c r="L2937" s="75"/>
      <c r="M2937" s="75"/>
      <c r="N2937" s="75"/>
      <c r="O2937" s="75"/>
      <c r="P2937" s="75"/>
      <c r="Q2937" s="75"/>
      <c r="R2937" s="75"/>
      <c r="S2937" s="75"/>
      <c r="T2937" s="75"/>
      <c r="U2937" s="75"/>
    </row>
    <row r="2938" spans="1:21">
      <c r="A2938" s="75"/>
      <c r="B2938" s="81"/>
      <c r="C2938" s="81"/>
      <c r="D2938" s="82"/>
      <c r="E2938" s="76"/>
      <c r="F2938" s="83"/>
      <c r="G2938" s="75"/>
      <c r="H2938" s="76"/>
      <c r="I2938" s="84"/>
      <c r="J2938" s="85"/>
      <c r="K2938" s="75"/>
      <c r="L2938" s="75"/>
      <c r="M2938" s="75"/>
      <c r="N2938" s="75"/>
      <c r="O2938" s="75"/>
      <c r="P2938" s="75"/>
      <c r="Q2938" s="75"/>
      <c r="R2938" s="75"/>
      <c r="S2938" s="75"/>
      <c r="T2938" s="75"/>
      <c r="U2938" s="75"/>
    </row>
    <row r="2939" spans="1:21">
      <c r="A2939" s="75"/>
      <c r="B2939" s="81"/>
      <c r="C2939" s="81"/>
      <c r="D2939" s="82"/>
      <c r="E2939" s="76"/>
      <c r="F2939" s="83"/>
      <c r="G2939" s="75"/>
      <c r="H2939" s="76"/>
      <c r="I2939" s="84"/>
      <c r="J2939" s="85"/>
      <c r="K2939" s="75"/>
      <c r="L2939" s="75"/>
      <c r="M2939" s="75"/>
      <c r="N2939" s="75"/>
      <c r="O2939" s="75"/>
      <c r="P2939" s="75"/>
      <c r="Q2939" s="75"/>
      <c r="R2939" s="75"/>
      <c r="S2939" s="75"/>
      <c r="T2939" s="75"/>
      <c r="U2939" s="75"/>
    </row>
    <row r="2940" spans="1:21">
      <c r="A2940" s="75"/>
      <c r="B2940" s="81"/>
      <c r="C2940" s="81"/>
      <c r="D2940" s="82"/>
      <c r="E2940" s="76"/>
      <c r="F2940" s="83"/>
      <c r="G2940" s="75"/>
      <c r="H2940" s="76"/>
      <c r="I2940" s="84"/>
      <c r="J2940" s="85"/>
      <c r="K2940" s="75"/>
      <c r="L2940" s="75"/>
      <c r="M2940" s="75"/>
      <c r="N2940" s="75"/>
      <c r="O2940" s="75"/>
      <c r="P2940" s="75"/>
      <c r="Q2940" s="75"/>
      <c r="R2940" s="75"/>
      <c r="S2940" s="75"/>
      <c r="T2940" s="75"/>
      <c r="U2940" s="75"/>
    </row>
    <row r="2941" spans="1:21">
      <c r="A2941" s="75"/>
      <c r="B2941" s="81"/>
      <c r="C2941" s="81"/>
      <c r="D2941" s="82"/>
      <c r="E2941" s="76"/>
      <c r="F2941" s="83"/>
      <c r="G2941" s="75"/>
      <c r="H2941" s="76"/>
      <c r="I2941" s="84"/>
      <c r="J2941" s="85"/>
      <c r="K2941" s="75"/>
      <c r="L2941" s="75"/>
      <c r="M2941" s="75"/>
      <c r="N2941" s="75"/>
      <c r="O2941" s="75"/>
      <c r="P2941" s="75"/>
      <c r="Q2941" s="75"/>
      <c r="R2941" s="75"/>
      <c r="S2941" s="75"/>
      <c r="T2941" s="75"/>
      <c r="U2941" s="75"/>
    </row>
    <row r="2942" spans="1:21">
      <c r="A2942" s="75"/>
      <c r="B2942" s="81"/>
      <c r="C2942" s="81"/>
      <c r="D2942" s="82"/>
      <c r="E2942" s="76"/>
      <c r="F2942" s="83"/>
      <c r="G2942" s="75"/>
      <c r="H2942" s="76"/>
      <c r="I2942" s="84"/>
      <c r="J2942" s="85"/>
      <c r="K2942" s="75"/>
      <c r="L2942" s="75"/>
      <c r="M2942" s="75"/>
      <c r="N2942" s="75"/>
      <c r="O2942" s="75"/>
      <c r="P2942" s="75"/>
      <c r="Q2942" s="75"/>
      <c r="R2942" s="75"/>
      <c r="S2942" s="75"/>
      <c r="T2942" s="75"/>
      <c r="U2942" s="75"/>
    </row>
    <row r="2943" spans="1:21">
      <c r="A2943" s="75"/>
      <c r="B2943" s="81"/>
      <c r="C2943" s="81"/>
      <c r="D2943" s="82"/>
      <c r="E2943" s="76"/>
      <c r="F2943" s="83"/>
      <c r="G2943" s="75"/>
      <c r="H2943" s="76"/>
      <c r="I2943" s="84"/>
      <c r="J2943" s="85"/>
      <c r="K2943" s="75"/>
      <c r="L2943" s="75"/>
      <c r="M2943" s="75"/>
      <c r="N2943" s="75"/>
      <c r="O2943" s="75"/>
      <c r="P2943" s="75"/>
      <c r="Q2943" s="75"/>
      <c r="R2943" s="75"/>
      <c r="S2943" s="75"/>
      <c r="T2943" s="75"/>
      <c r="U2943" s="75"/>
    </row>
    <row r="2944" spans="1:21">
      <c r="A2944" s="75"/>
      <c r="B2944" s="81"/>
      <c r="C2944" s="81"/>
      <c r="D2944" s="82"/>
      <c r="E2944" s="76"/>
      <c r="F2944" s="83"/>
      <c r="G2944" s="75"/>
      <c r="H2944" s="76"/>
      <c r="I2944" s="84"/>
      <c r="J2944" s="85"/>
      <c r="K2944" s="75"/>
      <c r="L2944" s="75"/>
      <c r="M2944" s="75"/>
      <c r="N2944" s="75"/>
      <c r="O2944" s="75"/>
      <c r="P2944" s="75"/>
      <c r="Q2944" s="75"/>
      <c r="R2944" s="75"/>
      <c r="S2944" s="75"/>
      <c r="T2944" s="75"/>
      <c r="U2944" s="75"/>
    </row>
    <row r="2945" spans="1:21">
      <c r="A2945" s="75"/>
      <c r="B2945" s="81"/>
      <c r="C2945" s="81"/>
      <c r="D2945" s="82"/>
      <c r="E2945" s="76"/>
      <c r="F2945" s="83"/>
      <c r="G2945" s="75"/>
      <c r="H2945" s="76"/>
      <c r="I2945" s="84"/>
      <c r="J2945" s="85"/>
      <c r="K2945" s="75"/>
      <c r="L2945" s="75"/>
      <c r="M2945" s="75"/>
      <c r="N2945" s="75"/>
      <c r="O2945" s="75"/>
      <c r="P2945" s="75"/>
      <c r="Q2945" s="75"/>
      <c r="R2945" s="75"/>
      <c r="S2945" s="75"/>
      <c r="T2945" s="75"/>
      <c r="U2945" s="75"/>
    </row>
    <row r="2946" spans="1:21">
      <c r="A2946" s="75"/>
      <c r="B2946" s="81"/>
      <c r="C2946" s="81"/>
      <c r="D2946" s="82"/>
      <c r="E2946" s="76"/>
      <c r="F2946" s="83"/>
      <c r="G2946" s="75"/>
      <c r="H2946" s="76"/>
      <c r="I2946" s="84"/>
      <c r="J2946" s="85"/>
      <c r="K2946" s="75"/>
      <c r="L2946" s="75"/>
      <c r="M2946" s="75"/>
      <c r="N2946" s="75"/>
      <c r="O2946" s="75"/>
      <c r="P2946" s="75"/>
      <c r="Q2946" s="75"/>
      <c r="R2946" s="75"/>
      <c r="S2946" s="75"/>
      <c r="T2946" s="75"/>
      <c r="U2946" s="75"/>
    </row>
    <row r="2947" spans="1:21">
      <c r="A2947" s="75"/>
      <c r="B2947" s="81"/>
      <c r="C2947" s="81"/>
      <c r="D2947" s="82"/>
      <c r="E2947" s="76"/>
      <c r="F2947" s="83"/>
      <c r="G2947" s="75"/>
      <c r="H2947" s="76"/>
      <c r="I2947" s="84"/>
      <c r="J2947" s="85"/>
      <c r="K2947" s="75"/>
      <c r="L2947" s="75"/>
      <c r="M2947" s="75"/>
      <c r="N2947" s="75"/>
      <c r="O2947" s="75"/>
      <c r="P2947" s="75"/>
      <c r="Q2947" s="75"/>
      <c r="R2947" s="75"/>
      <c r="S2947" s="75"/>
      <c r="T2947" s="75"/>
      <c r="U2947" s="75"/>
    </row>
    <row r="2948" spans="1:21">
      <c r="A2948" s="75"/>
      <c r="B2948" s="81"/>
      <c r="C2948" s="81"/>
      <c r="D2948" s="82"/>
      <c r="E2948" s="76"/>
      <c r="F2948" s="83"/>
      <c r="G2948" s="75"/>
      <c r="H2948" s="76"/>
      <c r="I2948" s="84"/>
      <c r="J2948" s="85"/>
      <c r="K2948" s="75"/>
      <c r="L2948" s="75"/>
      <c r="M2948" s="75"/>
      <c r="N2948" s="75"/>
      <c r="O2948" s="75"/>
      <c r="P2948" s="75"/>
      <c r="Q2948" s="75"/>
      <c r="R2948" s="75"/>
      <c r="S2948" s="75"/>
      <c r="T2948" s="75"/>
      <c r="U2948" s="75"/>
    </row>
    <row r="2949" spans="1:21">
      <c r="A2949" s="75"/>
      <c r="B2949" s="81"/>
      <c r="C2949" s="81"/>
      <c r="D2949" s="82"/>
      <c r="E2949" s="76"/>
      <c r="F2949" s="83"/>
      <c r="G2949" s="75"/>
      <c r="H2949" s="76"/>
      <c r="I2949" s="84"/>
      <c r="J2949" s="85"/>
      <c r="K2949" s="75"/>
      <c r="L2949" s="75"/>
      <c r="M2949" s="75"/>
      <c r="N2949" s="75"/>
      <c r="O2949" s="75"/>
      <c r="P2949" s="75"/>
      <c r="Q2949" s="75"/>
      <c r="R2949" s="75"/>
      <c r="S2949" s="75"/>
      <c r="T2949" s="75"/>
      <c r="U2949" s="75"/>
    </row>
    <row r="2950" spans="1:21">
      <c r="A2950" s="75"/>
      <c r="B2950" s="81"/>
      <c r="C2950" s="81"/>
      <c r="D2950" s="82"/>
      <c r="E2950" s="76"/>
      <c r="F2950" s="83"/>
      <c r="G2950" s="75"/>
      <c r="H2950" s="76"/>
      <c r="I2950" s="84"/>
      <c r="J2950" s="85"/>
      <c r="K2950" s="75"/>
      <c r="L2950" s="75"/>
      <c r="M2950" s="75"/>
      <c r="N2950" s="75"/>
      <c r="O2950" s="75"/>
      <c r="P2950" s="75"/>
      <c r="Q2950" s="75"/>
      <c r="R2950" s="75"/>
      <c r="S2950" s="75"/>
      <c r="T2950" s="75"/>
      <c r="U2950" s="75"/>
    </row>
    <row r="2951" spans="1:21">
      <c r="A2951" s="75"/>
      <c r="B2951" s="81"/>
      <c r="C2951" s="81"/>
      <c r="D2951" s="82"/>
      <c r="E2951" s="76"/>
      <c r="F2951" s="83"/>
      <c r="G2951" s="75"/>
      <c r="H2951" s="76"/>
      <c r="I2951" s="84"/>
      <c r="J2951" s="85"/>
      <c r="K2951" s="75"/>
      <c r="L2951" s="75"/>
      <c r="M2951" s="75"/>
      <c r="N2951" s="75"/>
      <c r="O2951" s="75"/>
      <c r="P2951" s="75"/>
      <c r="Q2951" s="75"/>
      <c r="R2951" s="75"/>
      <c r="S2951" s="75"/>
      <c r="T2951" s="75"/>
      <c r="U2951" s="75"/>
    </row>
    <row r="2952" spans="1:21">
      <c r="A2952" s="75"/>
      <c r="B2952" s="81"/>
      <c r="C2952" s="81"/>
      <c r="D2952" s="82"/>
      <c r="E2952" s="76"/>
      <c r="F2952" s="83"/>
      <c r="G2952" s="75"/>
      <c r="H2952" s="76"/>
      <c r="I2952" s="84"/>
      <c r="J2952" s="85"/>
      <c r="K2952" s="75"/>
      <c r="L2952" s="75"/>
      <c r="M2952" s="75"/>
      <c r="N2952" s="75"/>
      <c r="O2952" s="75"/>
      <c r="P2952" s="75"/>
      <c r="Q2952" s="75"/>
      <c r="R2952" s="75"/>
      <c r="S2952" s="75"/>
      <c r="T2952" s="75"/>
      <c r="U2952" s="75"/>
    </row>
    <row r="2953" spans="1:21">
      <c r="A2953" s="75"/>
      <c r="B2953" s="81"/>
      <c r="C2953" s="81"/>
      <c r="D2953" s="82"/>
      <c r="E2953" s="76"/>
      <c r="F2953" s="83"/>
      <c r="G2953" s="75"/>
      <c r="H2953" s="76"/>
      <c r="I2953" s="84"/>
      <c r="J2953" s="85"/>
      <c r="K2953" s="75"/>
      <c r="L2953" s="75"/>
      <c r="M2953" s="75"/>
      <c r="N2953" s="75"/>
      <c r="O2953" s="75"/>
      <c r="P2953" s="75"/>
      <c r="Q2953" s="75"/>
      <c r="R2953" s="75"/>
      <c r="S2953" s="75"/>
      <c r="T2953" s="75"/>
      <c r="U2953" s="75"/>
    </row>
    <row r="2954" spans="1:21">
      <c r="A2954" s="75"/>
      <c r="B2954" s="81"/>
      <c r="C2954" s="81"/>
      <c r="D2954" s="82"/>
      <c r="E2954" s="76"/>
      <c r="F2954" s="83"/>
      <c r="G2954" s="75"/>
      <c r="H2954" s="76"/>
      <c r="I2954" s="84"/>
      <c r="J2954" s="85"/>
      <c r="K2954" s="75"/>
      <c r="L2954" s="75"/>
      <c r="M2954" s="75"/>
      <c r="N2954" s="75"/>
      <c r="O2954" s="75"/>
      <c r="P2954" s="75"/>
      <c r="Q2954" s="75"/>
      <c r="R2954" s="75"/>
      <c r="S2954" s="75"/>
      <c r="T2954" s="75"/>
      <c r="U2954" s="75"/>
    </row>
    <row r="2955" spans="1:21">
      <c r="A2955" s="75"/>
      <c r="B2955" s="81"/>
      <c r="C2955" s="81"/>
      <c r="D2955" s="82"/>
      <c r="E2955" s="76"/>
      <c r="F2955" s="83"/>
      <c r="G2955" s="75"/>
      <c r="H2955" s="76"/>
      <c r="I2955" s="84"/>
      <c r="J2955" s="85"/>
      <c r="K2955" s="75"/>
      <c r="L2955" s="75"/>
      <c r="M2955" s="75"/>
      <c r="N2955" s="75"/>
      <c r="O2955" s="75"/>
      <c r="P2955" s="75"/>
      <c r="Q2955" s="75"/>
      <c r="R2955" s="75"/>
      <c r="S2955" s="75"/>
      <c r="T2955" s="75"/>
      <c r="U2955" s="75"/>
    </row>
    <row r="2956" spans="1:21">
      <c r="A2956" s="75"/>
      <c r="B2956" s="81"/>
      <c r="C2956" s="81"/>
      <c r="D2956" s="82"/>
      <c r="E2956" s="76"/>
      <c r="F2956" s="83"/>
      <c r="G2956" s="75"/>
      <c r="H2956" s="76"/>
      <c r="I2956" s="84"/>
      <c r="J2956" s="85"/>
      <c r="K2956" s="75"/>
      <c r="L2956" s="75"/>
      <c r="M2956" s="75"/>
      <c r="N2956" s="75"/>
      <c r="O2956" s="75"/>
      <c r="P2956" s="75"/>
      <c r="Q2956" s="75"/>
      <c r="R2956" s="75"/>
      <c r="S2956" s="75"/>
      <c r="T2956" s="75"/>
      <c r="U2956" s="75"/>
    </row>
    <row r="2957" spans="1:21">
      <c r="A2957" s="75"/>
      <c r="B2957" s="81"/>
      <c r="C2957" s="81"/>
      <c r="D2957" s="82"/>
      <c r="E2957" s="76"/>
      <c r="F2957" s="83"/>
      <c r="G2957" s="75"/>
      <c r="H2957" s="76"/>
      <c r="I2957" s="84"/>
      <c r="J2957" s="85"/>
      <c r="K2957" s="75"/>
      <c r="L2957" s="75"/>
      <c r="M2957" s="75"/>
      <c r="N2957" s="75"/>
      <c r="O2957" s="75"/>
      <c r="P2957" s="75"/>
      <c r="Q2957" s="75"/>
      <c r="R2957" s="75"/>
      <c r="S2957" s="75"/>
      <c r="T2957" s="75"/>
      <c r="U2957" s="75"/>
    </row>
    <row r="2958" spans="1:21">
      <c r="A2958" s="75"/>
      <c r="B2958" s="81"/>
      <c r="C2958" s="81"/>
      <c r="D2958" s="82"/>
      <c r="E2958" s="76"/>
      <c r="F2958" s="83"/>
      <c r="G2958" s="75"/>
      <c r="H2958" s="76"/>
      <c r="I2958" s="84"/>
      <c r="J2958" s="85"/>
      <c r="K2958" s="75"/>
      <c r="L2958" s="75"/>
      <c r="M2958" s="75"/>
      <c r="N2958" s="75"/>
      <c r="O2958" s="75"/>
      <c r="P2958" s="75"/>
      <c r="Q2958" s="75"/>
      <c r="R2958" s="75"/>
      <c r="S2958" s="75"/>
      <c r="T2958" s="75"/>
      <c r="U2958" s="75"/>
    </row>
    <row r="2959" spans="1:21">
      <c r="A2959" s="75"/>
      <c r="B2959" s="81"/>
      <c r="C2959" s="81"/>
      <c r="D2959" s="82"/>
      <c r="E2959" s="76"/>
      <c r="F2959" s="83"/>
      <c r="G2959" s="75"/>
      <c r="H2959" s="76"/>
      <c r="I2959" s="84"/>
      <c r="J2959" s="85"/>
      <c r="K2959" s="75"/>
      <c r="L2959" s="75"/>
      <c r="M2959" s="75"/>
      <c r="N2959" s="75"/>
      <c r="O2959" s="75"/>
      <c r="P2959" s="75"/>
      <c r="Q2959" s="75"/>
      <c r="R2959" s="75"/>
      <c r="S2959" s="75"/>
      <c r="T2959" s="75"/>
      <c r="U2959" s="75"/>
    </row>
    <row r="2960" spans="1:21">
      <c r="A2960" s="75"/>
      <c r="B2960" s="81"/>
      <c r="C2960" s="81"/>
      <c r="D2960" s="82"/>
      <c r="E2960" s="76"/>
      <c r="F2960" s="83"/>
      <c r="G2960" s="75"/>
      <c r="H2960" s="76"/>
      <c r="I2960" s="84"/>
      <c r="J2960" s="85"/>
      <c r="K2960" s="75"/>
      <c r="L2960" s="75"/>
      <c r="M2960" s="75"/>
      <c r="N2960" s="75"/>
      <c r="O2960" s="75"/>
      <c r="P2960" s="75"/>
      <c r="Q2960" s="75"/>
      <c r="R2960" s="75"/>
      <c r="S2960" s="75"/>
      <c r="T2960" s="75"/>
      <c r="U2960" s="75"/>
    </row>
    <row r="2961" spans="1:21">
      <c r="A2961" s="75"/>
      <c r="B2961" s="81"/>
      <c r="C2961" s="81"/>
      <c r="D2961" s="82"/>
      <c r="E2961" s="76"/>
      <c r="F2961" s="83"/>
      <c r="G2961" s="75"/>
      <c r="H2961" s="76"/>
      <c r="I2961" s="84"/>
      <c r="J2961" s="85"/>
      <c r="K2961" s="75"/>
      <c r="L2961" s="75"/>
      <c r="M2961" s="75"/>
      <c r="N2961" s="75"/>
      <c r="O2961" s="75"/>
      <c r="P2961" s="75"/>
      <c r="Q2961" s="75"/>
      <c r="R2961" s="75"/>
      <c r="S2961" s="75"/>
      <c r="T2961" s="75"/>
      <c r="U2961" s="75"/>
    </row>
    <row r="2962" spans="1:21">
      <c r="A2962" s="75"/>
      <c r="B2962" s="81"/>
      <c r="C2962" s="81"/>
      <c r="D2962" s="82"/>
      <c r="E2962" s="76"/>
      <c r="F2962" s="83"/>
      <c r="G2962" s="75"/>
      <c r="H2962" s="76"/>
      <c r="I2962" s="84"/>
      <c r="J2962" s="85"/>
      <c r="K2962" s="75"/>
      <c r="L2962" s="75"/>
      <c r="M2962" s="75"/>
      <c r="N2962" s="75"/>
      <c r="O2962" s="75"/>
      <c r="P2962" s="75"/>
      <c r="Q2962" s="75"/>
      <c r="R2962" s="75"/>
      <c r="S2962" s="75"/>
      <c r="T2962" s="75"/>
      <c r="U2962" s="75"/>
    </row>
    <row r="2963" spans="1:21">
      <c r="A2963" s="75"/>
      <c r="B2963" s="81"/>
      <c r="C2963" s="81"/>
      <c r="D2963" s="82"/>
      <c r="E2963" s="76"/>
      <c r="F2963" s="83"/>
      <c r="G2963" s="75"/>
      <c r="H2963" s="76"/>
      <c r="I2963" s="84"/>
      <c r="J2963" s="85"/>
      <c r="K2963" s="75"/>
      <c r="L2963" s="75"/>
      <c r="M2963" s="75"/>
      <c r="N2963" s="75"/>
      <c r="O2963" s="75"/>
      <c r="P2963" s="75"/>
      <c r="Q2963" s="75"/>
      <c r="R2963" s="75"/>
      <c r="S2963" s="75"/>
      <c r="T2963" s="75"/>
      <c r="U2963" s="75"/>
    </row>
    <row r="2964" spans="1:21">
      <c r="A2964" s="75"/>
      <c r="B2964" s="81"/>
      <c r="C2964" s="81"/>
      <c r="D2964" s="82"/>
      <c r="E2964" s="76"/>
      <c r="F2964" s="83"/>
      <c r="G2964" s="75"/>
      <c r="H2964" s="76"/>
      <c r="I2964" s="84"/>
      <c r="J2964" s="85"/>
      <c r="K2964" s="75"/>
      <c r="L2964" s="75"/>
      <c r="M2964" s="75"/>
      <c r="N2964" s="75"/>
      <c r="O2964" s="75"/>
      <c r="P2964" s="75"/>
      <c r="Q2964" s="75"/>
      <c r="R2964" s="75"/>
      <c r="S2964" s="75"/>
      <c r="T2964" s="75"/>
      <c r="U2964" s="75"/>
    </row>
    <row r="2965" spans="1:21">
      <c r="A2965" s="75"/>
      <c r="B2965" s="81"/>
      <c r="C2965" s="81"/>
      <c r="D2965" s="82"/>
      <c r="E2965" s="76"/>
      <c r="F2965" s="83"/>
      <c r="G2965" s="75"/>
      <c r="H2965" s="76"/>
      <c r="I2965" s="84"/>
      <c r="J2965" s="85"/>
      <c r="K2965" s="75"/>
      <c r="L2965" s="75"/>
      <c r="M2965" s="75"/>
      <c r="N2965" s="75"/>
      <c r="O2965" s="75"/>
      <c r="P2965" s="75"/>
      <c r="Q2965" s="75"/>
      <c r="R2965" s="75"/>
      <c r="S2965" s="75"/>
      <c r="T2965" s="75"/>
      <c r="U2965" s="75"/>
    </row>
  </sheetData>
  <phoneticPr fontId="26" type="noConversion"/>
  <conditionalFormatting sqref="G3:H252 I3:J255">
    <cfRule type="expression" dxfId="0" priority="1">
      <formula>$A2="MUSINSA"</formula>
    </cfRule>
  </conditionalFormatting>
  <dataValidations count="2">
    <dataValidation type="list" allowBlank="1" showErrorMessage="1" sqref="F3:F2965" xr:uid="{00000000-0002-0000-0600-000000000000}">
      <formula1>"자사몰,29CM,MUSINSA"</formula1>
    </dataValidation>
    <dataValidation type="list" allowBlank="1" showErrorMessage="1" sqref="E3:E2965" xr:uid="{00000000-0002-0000-0600-000001000000}">
      <formula1>"25FW,26SS"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1002"/>
  <sheetViews>
    <sheetView workbookViewId="0">
      <pane ySplit="6" topLeftCell="A7" activePane="bottomLeft" state="frozen"/>
      <selection pane="bottomLeft" activeCell="B8" sqref="B8"/>
    </sheetView>
  </sheetViews>
  <sheetFormatPr defaultColWidth="12.6640625" defaultRowHeight="15.75" customHeight="1"/>
  <cols>
    <col min="2" max="2" width="10.33203125" customWidth="1"/>
    <col min="3" max="3" width="12.44140625" customWidth="1"/>
    <col min="4" max="4" width="19" customWidth="1"/>
    <col min="5" max="6" width="22.88671875" customWidth="1"/>
    <col min="7" max="7" width="14.109375" customWidth="1"/>
    <col min="10" max="10" width="14.6640625" customWidth="1"/>
    <col min="11" max="13" width="9.109375" customWidth="1"/>
    <col min="14" max="15" width="16.88671875" customWidth="1"/>
    <col min="16" max="17" width="8.44140625" customWidth="1"/>
    <col min="18" max="18" width="6.88671875" customWidth="1"/>
  </cols>
  <sheetData>
    <row r="1" spans="1:25">
      <c r="A1" s="96"/>
      <c r="B1" s="96"/>
      <c r="C1" s="97"/>
      <c r="D1" s="96"/>
      <c r="E1" s="96"/>
      <c r="F1" s="96"/>
      <c r="G1" s="97"/>
      <c r="H1" s="97"/>
      <c r="I1" s="97"/>
      <c r="J1" s="97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</row>
    <row r="2" spans="1:25">
      <c r="A2" s="96"/>
      <c r="B2" s="96"/>
      <c r="C2" s="24" t="s">
        <v>287</v>
      </c>
      <c r="D2" s="22" t="s">
        <v>288</v>
      </c>
      <c r="E2" s="22" t="s">
        <v>289</v>
      </c>
      <c r="F2" s="96"/>
      <c r="G2" s="97"/>
      <c r="H2" s="97"/>
      <c r="I2" s="97"/>
      <c r="J2" s="97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</row>
    <row r="3" spans="1:25">
      <c r="A3" s="96"/>
      <c r="B3" s="96"/>
      <c r="C3" s="24">
        <f t="shared" ref="C3:D3" si="0">SUM($C$7:C1002)</f>
        <v>5864020</v>
      </c>
      <c r="D3" s="24">
        <f t="shared" si="0"/>
        <v>90907620</v>
      </c>
      <c r="E3" s="98">
        <f>D3/C3</f>
        <v>15.502610836934389</v>
      </c>
      <c r="F3" s="96"/>
      <c r="G3" s="97"/>
      <c r="H3" s="97"/>
      <c r="I3" s="97"/>
      <c r="J3" s="97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</row>
    <row r="4" spans="1:25">
      <c r="A4" s="96"/>
      <c r="B4" s="96"/>
      <c r="C4" s="97"/>
      <c r="D4" s="96"/>
      <c r="E4" s="96"/>
      <c r="F4" s="96"/>
      <c r="G4" s="97"/>
      <c r="H4" s="97"/>
      <c r="I4" s="97"/>
      <c r="J4" s="97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</row>
    <row r="5" spans="1:25">
      <c r="A5" s="96"/>
      <c r="B5" s="99" t="s">
        <v>27</v>
      </c>
      <c r="C5" s="100" t="s">
        <v>290</v>
      </c>
      <c r="D5" s="100" t="s">
        <v>291</v>
      </c>
      <c r="E5" s="99" t="s">
        <v>292</v>
      </c>
      <c r="F5" s="99" t="s">
        <v>293</v>
      </c>
      <c r="G5" s="99" t="s">
        <v>294</v>
      </c>
      <c r="H5" s="100" t="s">
        <v>295</v>
      </c>
      <c r="I5" s="100" t="s">
        <v>296</v>
      </c>
      <c r="J5" s="100" t="s">
        <v>297</v>
      </c>
      <c r="K5" s="100" t="s">
        <v>298</v>
      </c>
      <c r="L5" s="99" t="s">
        <v>299</v>
      </c>
      <c r="M5" s="99" t="s">
        <v>300</v>
      </c>
      <c r="N5" s="101" t="s">
        <v>301</v>
      </c>
      <c r="O5" s="101" t="s">
        <v>302</v>
      </c>
      <c r="P5" s="101" t="s">
        <v>303</v>
      </c>
      <c r="Q5" s="99" t="s">
        <v>304</v>
      </c>
      <c r="R5" s="99" t="s">
        <v>16</v>
      </c>
      <c r="S5" s="99" t="s">
        <v>305</v>
      </c>
      <c r="T5" s="96"/>
      <c r="U5" s="96"/>
      <c r="V5" s="96"/>
      <c r="W5" s="96"/>
      <c r="X5" s="96"/>
      <c r="Y5" s="96"/>
    </row>
    <row r="6" spans="1:25">
      <c r="A6" s="96"/>
      <c r="B6" s="102">
        <v>46108</v>
      </c>
      <c r="C6" s="103">
        <v>38330</v>
      </c>
      <c r="D6" s="103">
        <v>357300</v>
      </c>
      <c r="E6" s="104">
        <v>9.32</v>
      </c>
      <c r="F6" s="105">
        <v>2.56</v>
      </c>
      <c r="G6" s="105">
        <v>6.76</v>
      </c>
      <c r="H6" s="106">
        <v>217</v>
      </c>
      <c r="I6" s="106">
        <v>5845</v>
      </c>
      <c r="J6" s="106">
        <v>98100</v>
      </c>
      <c r="K6" s="106">
        <v>259200</v>
      </c>
      <c r="L6" s="107">
        <v>6558</v>
      </c>
      <c r="M6" s="108">
        <v>177</v>
      </c>
      <c r="N6" s="109">
        <v>3</v>
      </c>
      <c r="O6" s="107">
        <v>1</v>
      </c>
      <c r="P6" s="107">
        <v>2</v>
      </c>
      <c r="Q6" s="110">
        <v>2.7E-2</v>
      </c>
      <c r="R6" s="110">
        <v>1.6899999999999998E-2</v>
      </c>
      <c r="S6" s="96" t="s">
        <v>306</v>
      </c>
      <c r="T6" s="96"/>
      <c r="U6" s="96"/>
      <c r="V6" s="96"/>
      <c r="W6" s="96"/>
      <c r="X6" s="96"/>
      <c r="Y6" s="96"/>
    </row>
    <row r="7" spans="1:25">
      <c r="A7" s="96"/>
      <c r="B7" s="102">
        <v>46108</v>
      </c>
      <c r="C7" s="103">
        <v>6810</v>
      </c>
      <c r="D7" s="103">
        <v>0</v>
      </c>
      <c r="E7" s="104">
        <v>0</v>
      </c>
      <c r="F7" s="105">
        <v>0</v>
      </c>
      <c r="G7" s="105">
        <v>0</v>
      </c>
      <c r="H7" s="106">
        <v>131</v>
      </c>
      <c r="I7" s="106">
        <v>3746</v>
      </c>
      <c r="J7" s="106">
        <v>0</v>
      </c>
      <c r="K7" s="106">
        <v>0</v>
      </c>
      <c r="L7" s="107">
        <v>1818</v>
      </c>
      <c r="M7" s="108">
        <v>52</v>
      </c>
      <c r="N7" s="109">
        <v>0</v>
      </c>
      <c r="O7" s="107">
        <v>0</v>
      </c>
      <c r="P7" s="107">
        <v>0</v>
      </c>
      <c r="Q7" s="110">
        <v>2.86E-2</v>
      </c>
      <c r="R7" s="110">
        <v>0</v>
      </c>
      <c r="S7" s="96" t="s">
        <v>306</v>
      </c>
      <c r="T7" s="96"/>
      <c r="U7" s="96"/>
      <c r="V7" s="96"/>
      <c r="W7" s="96"/>
      <c r="X7" s="96"/>
      <c r="Y7" s="96"/>
    </row>
    <row r="8" spans="1:25">
      <c r="A8" s="96"/>
      <c r="B8" s="102">
        <v>46109</v>
      </c>
      <c r="C8" s="103">
        <v>38880</v>
      </c>
      <c r="D8" s="103">
        <v>134100</v>
      </c>
      <c r="E8" s="104">
        <v>3.45</v>
      </c>
      <c r="F8" s="105">
        <v>0</v>
      </c>
      <c r="G8" s="105">
        <v>3.45</v>
      </c>
      <c r="H8" s="106">
        <v>288</v>
      </c>
      <c r="I8" s="106">
        <v>6692</v>
      </c>
      <c r="J8" s="106">
        <v>0</v>
      </c>
      <c r="K8" s="106">
        <v>134100</v>
      </c>
      <c r="L8" s="107">
        <v>5810</v>
      </c>
      <c r="M8" s="108">
        <v>135</v>
      </c>
      <c r="N8" s="109">
        <v>1</v>
      </c>
      <c r="O8" s="107">
        <v>0</v>
      </c>
      <c r="P8" s="107">
        <v>1</v>
      </c>
      <c r="Q8" s="110">
        <v>2.3199999999999998E-2</v>
      </c>
      <c r="R8" s="110">
        <v>7.4000000000000003E-3</v>
      </c>
      <c r="S8" s="96" t="s">
        <v>306</v>
      </c>
      <c r="T8" s="96"/>
      <c r="U8" s="96"/>
      <c r="V8" s="96"/>
      <c r="W8" s="96"/>
      <c r="X8" s="96"/>
      <c r="Y8" s="96"/>
    </row>
    <row r="9" spans="1:25">
      <c r="A9" s="96"/>
      <c r="B9" s="102">
        <v>46109</v>
      </c>
      <c r="C9" s="103">
        <v>38680</v>
      </c>
      <c r="D9" s="103">
        <v>321300</v>
      </c>
      <c r="E9" s="104">
        <v>8.31</v>
      </c>
      <c r="F9" s="105">
        <v>5.07</v>
      </c>
      <c r="G9" s="105">
        <v>3.23</v>
      </c>
      <c r="H9" s="106">
        <v>278</v>
      </c>
      <c r="I9" s="106">
        <v>8095</v>
      </c>
      <c r="J9" s="106">
        <v>196200</v>
      </c>
      <c r="K9" s="106">
        <v>125100</v>
      </c>
      <c r="L9" s="107">
        <v>4778</v>
      </c>
      <c r="M9" s="108">
        <v>139</v>
      </c>
      <c r="N9" s="109">
        <v>3</v>
      </c>
      <c r="O9" s="107">
        <v>2</v>
      </c>
      <c r="P9" s="107">
        <v>1</v>
      </c>
      <c r="Q9" s="110">
        <v>2.9100000000000001E-2</v>
      </c>
      <c r="R9" s="110">
        <v>2.1600000000000001E-2</v>
      </c>
      <c r="S9" s="96" t="s">
        <v>306</v>
      </c>
      <c r="T9" s="96"/>
      <c r="U9" s="96"/>
      <c r="V9" s="96"/>
      <c r="W9" s="96"/>
      <c r="X9" s="96"/>
      <c r="Y9" s="96"/>
    </row>
    <row r="10" spans="1:25">
      <c r="A10" s="96"/>
      <c r="B10" s="102">
        <v>46110</v>
      </c>
      <c r="C10" s="103">
        <v>38290</v>
      </c>
      <c r="D10" s="103">
        <v>866850</v>
      </c>
      <c r="E10" s="104">
        <v>22.64</v>
      </c>
      <c r="F10" s="105">
        <v>16.100000000000001</v>
      </c>
      <c r="G10" s="105">
        <v>6.53</v>
      </c>
      <c r="H10" s="106">
        <v>153</v>
      </c>
      <c r="I10" s="106">
        <v>3985</v>
      </c>
      <c r="J10" s="106">
        <v>616650</v>
      </c>
      <c r="K10" s="106">
        <v>250200</v>
      </c>
      <c r="L10" s="107">
        <v>9609</v>
      </c>
      <c r="M10" s="108">
        <v>250</v>
      </c>
      <c r="N10" s="109">
        <v>7</v>
      </c>
      <c r="O10" s="107">
        <v>5</v>
      </c>
      <c r="P10" s="107">
        <v>2</v>
      </c>
      <c r="Q10" s="110">
        <v>2.5999999999999999E-2</v>
      </c>
      <c r="R10" s="110">
        <v>2.8000000000000001E-2</v>
      </c>
      <c r="S10" s="96" t="s">
        <v>306</v>
      </c>
      <c r="T10" s="96"/>
      <c r="U10" s="96"/>
      <c r="V10" s="96"/>
      <c r="W10" s="96"/>
      <c r="X10" s="96"/>
      <c r="Y10" s="96"/>
    </row>
    <row r="11" spans="1:25">
      <c r="A11" s="96"/>
      <c r="B11" s="102">
        <v>46110</v>
      </c>
      <c r="C11" s="103">
        <v>38240</v>
      </c>
      <c r="D11" s="103">
        <v>238650</v>
      </c>
      <c r="E11" s="104">
        <v>6.24</v>
      </c>
      <c r="F11" s="105">
        <v>4.3099999999999996</v>
      </c>
      <c r="G11" s="105">
        <v>1.93</v>
      </c>
      <c r="H11" s="106">
        <v>204</v>
      </c>
      <c r="I11" s="106">
        <v>6057</v>
      </c>
      <c r="J11" s="106">
        <v>164850</v>
      </c>
      <c r="K11" s="106">
        <v>73800</v>
      </c>
      <c r="L11" s="107">
        <v>6313</v>
      </c>
      <c r="M11" s="108">
        <v>187</v>
      </c>
      <c r="N11" s="109">
        <v>3</v>
      </c>
      <c r="O11" s="107">
        <v>2</v>
      </c>
      <c r="P11" s="107">
        <v>1</v>
      </c>
      <c r="Q11" s="110">
        <v>2.9600000000000001E-2</v>
      </c>
      <c r="R11" s="110">
        <v>1.6E-2</v>
      </c>
      <c r="S11" s="96" t="s">
        <v>306</v>
      </c>
      <c r="T11" s="96"/>
      <c r="U11" s="96"/>
      <c r="V11" s="96"/>
      <c r="W11" s="96"/>
      <c r="X11" s="96"/>
      <c r="Y11" s="96"/>
    </row>
    <row r="12" spans="1:25">
      <c r="A12" s="96"/>
      <c r="B12" s="102">
        <v>46111</v>
      </c>
      <c r="C12" s="103">
        <v>38010</v>
      </c>
      <c r="D12" s="103">
        <v>1643950</v>
      </c>
      <c r="E12" s="104">
        <v>43.25</v>
      </c>
      <c r="F12" s="105">
        <v>27.03</v>
      </c>
      <c r="G12" s="105">
        <v>16.22</v>
      </c>
      <c r="H12" s="106">
        <v>120</v>
      </c>
      <c r="I12" s="106">
        <v>3488</v>
      </c>
      <c r="J12" s="106">
        <v>1027450</v>
      </c>
      <c r="K12" s="106">
        <v>616500</v>
      </c>
      <c r="L12" s="107">
        <v>10898</v>
      </c>
      <c r="M12" s="108">
        <v>318</v>
      </c>
      <c r="N12" s="109">
        <v>14</v>
      </c>
      <c r="O12" s="107">
        <v>9</v>
      </c>
      <c r="P12" s="107">
        <v>5</v>
      </c>
      <c r="Q12" s="110">
        <v>2.92E-2</v>
      </c>
      <c r="R12" s="110">
        <v>4.3999999999999997E-2</v>
      </c>
      <c r="S12" s="96" t="s">
        <v>306</v>
      </c>
      <c r="T12" s="96"/>
      <c r="U12" s="96"/>
      <c r="V12" s="96"/>
      <c r="W12" s="96"/>
      <c r="X12" s="96"/>
      <c r="Y12" s="96"/>
    </row>
    <row r="13" spans="1:25">
      <c r="A13" s="96"/>
      <c r="B13" s="102">
        <v>46111</v>
      </c>
      <c r="C13" s="103">
        <v>38510</v>
      </c>
      <c r="D13" s="103">
        <v>294300</v>
      </c>
      <c r="E13" s="104">
        <v>7.64</v>
      </c>
      <c r="F13" s="105">
        <v>2.5499999999999998</v>
      </c>
      <c r="G13" s="105">
        <v>5.09</v>
      </c>
      <c r="H13" s="106">
        <v>155</v>
      </c>
      <c r="I13" s="106">
        <v>4845</v>
      </c>
      <c r="J13" s="106">
        <v>98100</v>
      </c>
      <c r="K13" s="106">
        <v>196200</v>
      </c>
      <c r="L13" s="107">
        <v>7948</v>
      </c>
      <c r="M13" s="108">
        <v>249</v>
      </c>
      <c r="N13" s="109">
        <v>3</v>
      </c>
      <c r="O13" s="107">
        <v>1</v>
      </c>
      <c r="P13" s="107">
        <v>2</v>
      </c>
      <c r="Q13" s="110">
        <v>3.1300000000000001E-2</v>
      </c>
      <c r="R13" s="110">
        <v>1.2E-2</v>
      </c>
      <c r="S13" s="96" t="s">
        <v>306</v>
      </c>
      <c r="T13" s="96"/>
      <c r="U13" s="96"/>
      <c r="V13" s="96"/>
      <c r="W13" s="96"/>
      <c r="X13" s="96"/>
      <c r="Y13" s="96"/>
    </row>
    <row r="14" spans="1:25">
      <c r="A14" s="96"/>
      <c r="B14" s="102">
        <v>46112</v>
      </c>
      <c r="C14" s="103">
        <v>38170</v>
      </c>
      <c r="D14" s="103">
        <v>1603050</v>
      </c>
      <c r="E14" s="104">
        <v>42</v>
      </c>
      <c r="F14" s="105">
        <v>26.01</v>
      </c>
      <c r="G14" s="105">
        <v>15.99</v>
      </c>
      <c r="H14" s="106">
        <v>118</v>
      </c>
      <c r="I14" s="106">
        <v>3255</v>
      </c>
      <c r="J14" s="106">
        <v>992850</v>
      </c>
      <c r="K14" s="106">
        <v>610200</v>
      </c>
      <c r="L14" s="107">
        <v>11727</v>
      </c>
      <c r="M14" s="108">
        <v>324</v>
      </c>
      <c r="N14" s="109">
        <v>15</v>
      </c>
      <c r="O14" s="107">
        <v>9</v>
      </c>
      <c r="P14" s="107">
        <v>6</v>
      </c>
      <c r="Q14" s="110">
        <v>2.76E-2</v>
      </c>
      <c r="R14" s="110">
        <v>4.6300000000000001E-2</v>
      </c>
      <c r="S14" s="96" t="s">
        <v>306</v>
      </c>
      <c r="T14" s="96"/>
      <c r="U14" s="96"/>
      <c r="V14" s="96"/>
      <c r="W14" s="96"/>
      <c r="X14" s="96"/>
      <c r="Y14" s="96"/>
    </row>
    <row r="15" spans="1:25">
      <c r="A15" s="96"/>
      <c r="B15" s="102">
        <v>46112</v>
      </c>
      <c r="C15" s="103">
        <v>34890</v>
      </c>
      <c r="D15" s="103">
        <v>369000</v>
      </c>
      <c r="E15" s="104">
        <v>10.58</v>
      </c>
      <c r="F15" s="105">
        <v>5.29</v>
      </c>
      <c r="G15" s="105">
        <v>5.29</v>
      </c>
      <c r="H15" s="106">
        <v>137</v>
      </c>
      <c r="I15" s="106">
        <v>3933</v>
      </c>
      <c r="J15" s="106">
        <v>184500</v>
      </c>
      <c r="K15" s="106">
        <v>184500</v>
      </c>
      <c r="L15" s="107">
        <v>8870</v>
      </c>
      <c r="M15" s="108">
        <v>254</v>
      </c>
      <c r="N15" s="109">
        <v>4</v>
      </c>
      <c r="O15" s="107">
        <v>2</v>
      </c>
      <c r="P15" s="107">
        <v>2</v>
      </c>
      <c r="Q15" s="110">
        <v>2.86E-2</v>
      </c>
      <c r="R15" s="110">
        <v>1.5699999999999999E-2</v>
      </c>
      <c r="S15" s="96" t="s">
        <v>306</v>
      </c>
      <c r="T15" s="96"/>
      <c r="U15" s="96"/>
      <c r="V15" s="96"/>
      <c r="W15" s="96"/>
      <c r="X15" s="96"/>
      <c r="Y15" s="96"/>
    </row>
    <row r="16" spans="1:25">
      <c r="A16" s="96"/>
      <c r="B16" s="102">
        <v>46113</v>
      </c>
      <c r="C16" s="103">
        <v>38420</v>
      </c>
      <c r="D16" s="103">
        <v>1118250</v>
      </c>
      <c r="E16" s="104">
        <v>29.11</v>
      </c>
      <c r="F16" s="105">
        <v>18.14</v>
      </c>
      <c r="G16" s="105">
        <v>10.97</v>
      </c>
      <c r="H16" s="106">
        <v>108</v>
      </c>
      <c r="I16" s="106">
        <v>3274</v>
      </c>
      <c r="J16" s="106">
        <v>696900</v>
      </c>
      <c r="K16" s="106">
        <v>421350</v>
      </c>
      <c r="L16" s="107">
        <v>11734</v>
      </c>
      <c r="M16" s="108">
        <v>356</v>
      </c>
      <c r="N16" s="109">
        <v>10</v>
      </c>
      <c r="O16" s="107">
        <v>6</v>
      </c>
      <c r="P16" s="107">
        <v>4</v>
      </c>
      <c r="Q16" s="110">
        <v>3.0300000000000001E-2</v>
      </c>
      <c r="R16" s="110">
        <v>2.81E-2</v>
      </c>
      <c r="S16" s="96" t="s">
        <v>306</v>
      </c>
      <c r="T16" s="96"/>
      <c r="U16" s="96"/>
      <c r="V16" s="96"/>
      <c r="W16" s="96"/>
      <c r="X16" s="96"/>
      <c r="Y16" s="96"/>
    </row>
    <row r="17" spans="1:25">
      <c r="A17" s="96"/>
      <c r="B17" s="102">
        <v>46113</v>
      </c>
      <c r="C17" s="103">
        <v>22640</v>
      </c>
      <c r="D17" s="103">
        <v>86400</v>
      </c>
      <c r="E17" s="104">
        <v>3.82</v>
      </c>
      <c r="F17" s="105">
        <v>3.82</v>
      </c>
      <c r="G17" s="105">
        <v>0</v>
      </c>
      <c r="H17" s="106">
        <v>131</v>
      </c>
      <c r="I17" s="106">
        <v>4231</v>
      </c>
      <c r="J17" s="106">
        <v>86400</v>
      </c>
      <c r="K17" s="106">
        <v>0</v>
      </c>
      <c r="L17" s="107">
        <v>5351</v>
      </c>
      <c r="M17" s="108">
        <v>173</v>
      </c>
      <c r="N17" s="109">
        <v>1</v>
      </c>
      <c r="O17" s="107">
        <v>1</v>
      </c>
      <c r="P17" s="107">
        <v>0</v>
      </c>
      <c r="Q17" s="110">
        <v>3.2300000000000002E-2</v>
      </c>
      <c r="R17" s="110">
        <v>5.7999999999999996E-3</v>
      </c>
      <c r="S17" s="96" t="s">
        <v>306</v>
      </c>
      <c r="T17" s="96"/>
      <c r="U17" s="96"/>
      <c r="V17" s="96"/>
      <c r="W17" s="96"/>
      <c r="X17" s="96"/>
      <c r="Y17" s="96"/>
    </row>
    <row r="18" spans="1:25">
      <c r="A18" s="96"/>
      <c r="B18" s="102">
        <v>46114</v>
      </c>
      <c r="C18" s="103">
        <v>38500</v>
      </c>
      <c r="D18" s="103">
        <v>521800</v>
      </c>
      <c r="E18" s="104">
        <v>13.55</v>
      </c>
      <c r="F18" s="105">
        <v>8.06</v>
      </c>
      <c r="G18" s="105">
        <v>5.49</v>
      </c>
      <c r="H18" s="106">
        <v>131</v>
      </c>
      <c r="I18" s="106">
        <v>4189</v>
      </c>
      <c r="J18" s="106">
        <v>310300</v>
      </c>
      <c r="K18" s="106">
        <v>211500</v>
      </c>
      <c r="L18" s="107">
        <v>9190</v>
      </c>
      <c r="M18" s="108">
        <v>294</v>
      </c>
      <c r="N18" s="109">
        <v>6</v>
      </c>
      <c r="O18" s="107">
        <v>4</v>
      </c>
      <c r="P18" s="107">
        <v>2</v>
      </c>
      <c r="Q18" s="110">
        <v>3.2000000000000001E-2</v>
      </c>
      <c r="R18" s="110">
        <v>2.0400000000000001E-2</v>
      </c>
      <c r="S18" s="96" t="s">
        <v>306</v>
      </c>
      <c r="T18" s="96"/>
      <c r="U18" s="96"/>
      <c r="V18" s="96"/>
      <c r="W18" s="96"/>
      <c r="X18" s="96"/>
      <c r="Y18" s="96"/>
    </row>
    <row r="19" spans="1:25">
      <c r="A19" s="96"/>
      <c r="B19" s="102">
        <v>46114</v>
      </c>
      <c r="C19" s="103">
        <v>15080</v>
      </c>
      <c r="D19" s="103">
        <v>87200</v>
      </c>
      <c r="E19" s="104">
        <v>5.78</v>
      </c>
      <c r="F19" s="105">
        <v>0</v>
      </c>
      <c r="G19" s="105">
        <v>5.78</v>
      </c>
      <c r="H19" s="106">
        <v>157</v>
      </c>
      <c r="I19" s="106">
        <v>4920</v>
      </c>
      <c r="J19" s="106">
        <v>0</v>
      </c>
      <c r="K19" s="106">
        <v>87200</v>
      </c>
      <c r="L19" s="107">
        <v>3065</v>
      </c>
      <c r="M19" s="108">
        <v>96</v>
      </c>
      <c r="N19" s="109">
        <v>1</v>
      </c>
      <c r="O19" s="107">
        <v>0</v>
      </c>
      <c r="P19" s="107">
        <v>1</v>
      </c>
      <c r="Q19" s="110">
        <v>3.1300000000000001E-2</v>
      </c>
      <c r="R19" s="110">
        <v>1.04E-2</v>
      </c>
      <c r="S19" s="96" t="s">
        <v>306</v>
      </c>
      <c r="T19" s="96"/>
      <c r="U19" s="96"/>
      <c r="V19" s="96"/>
      <c r="W19" s="96"/>
      <c r="X19" s="96"/>
      <c r="Y19" s="96"/>
    </row>
    <row r="20" spans="1:25">
      <c r="A20" s="96"/>
      <c r="B20" s="102">
        <v>46115</v>
      </c>
      <c r="C20" s="103">
        <v>38990</v>
      </c>
      <c r="D20" s="103">
        <v>211500</v>
      </c>
      <c r="E20" s="104">
        <v>5.42</v>
      </c>
      <c r="F20" s="105">
        <v>2.2200000000000002</v>
      </c>
      <c r="G20" s="105">
        <v>3.21</v>
      </c>
      <c r="H20" s="106">
        <v>144</v>
      </c>
      <c r="I20" s="106">
        <v>4806</v>
      </c>
      <c r="J20" s="106">
        <v>86400</v>
      </c>
      <c r="K20" s="106">
        <v>125100</v>
      </c>
      <c r="L20" s="107">
        <v>8113</v>
      </c>
      <c r="M20" s="108">
        <v>270</v>
      </c>
      <c r="N20" s="109">
        <v>2</v>
      </c>
      <c r="O20" s="107">
        <v>1</v>
      </c>
      <c r="P20" s="107">
        <v>1</v>
      </c>
      <c r="Q20" s="110">
        <v>3.3300000000000003E-2</v>
      </c>
      <c r="R20" s="110">
        <v>7.4000000000000003E-3</v>
      </c>
      <c r="S20" s="96" t="s">
        <v>306</v>
      </c>
      <c r="T20" s="96"/>
      <c r="U20" s="96"/>
      <c r="V20" s="96"/>
      <c r="W20" s="96"/>
      <c r="X20" s="96"/>
      <c r="Y20" s="96"/>
    </row>
    <row r="21" spans="1:25">
      <c r="A21" s="96"/>
      <c r="B21" s="102">
        <v>46115</v>
      </c>
      <c r="C21" s="103">
        <v>7800</v>
      </c>
      <c r="D21" s="103">
        <v>0</v>
      </c>
      <c r="E21" s="104">
        <v>0</v>
      </c>
      <c r="F21" s="105">
        <v>0</v>
      </c>
      <c r="G21" s="105">
        <v>0</v>
      </c>
      <c r="H21" s="106">
        <v>100</v>
      </c>
      <c r="I21" s="106">
        <v>3474</v>
      </c>
      <c r="J21" s="106">
        <v>0</v>
      </c>
      <c r="K21" s="106">
        <v>0</v>
      </c>
      <c r="L21" s="107">
        <v>2245</v>
      </c>
      <c r="M21" s="108">
        <v>78</v>
      </c>
      <c r="N21" s="109">
        <v>0</v>
      </c>
      <c r="O21" s="107">
        <v>0</v>
      </c>
      <c r="P21" s="107">
        <v>0</v>
      </c>
      <c r="Q21" s="110">
        <v>3.4700000000000002E-2</v>
      </c>
      <c r="R21" s="110">
        <v>0</v>
      </c>
      <c r="S21" s="96" t="s">
        <v>306</v>
      </c>
      <c r="T21" s="96"/>
      <c r="U21" s="96"/>
      <c r="V21" s="96"/>
      <c r="W21" s="96"/>
      <c r="X21" s="96"/>
      <c r="Y21" s="96"/>
    </row>
    <row r="22" spans="1:25">
      <c r="A22" s="96"/>
      <c r="B22" s="102">
        <v>46116</v>
      </c>
      <c r="C22" s="103">
        <v>38280</v>
      </c>
      <c r="D22" s="103">
        <v>1009800</v>
      </c>
      <c r="E22" s="104">
        <v>26.38</v>
      </c>
      <c r="F22" s="105">
        <v>16.34</v>
      </c>
      <c r="G22" s="105">
        <v>10.039999999999999</v>
      </c>
      <c r="H22" s="106">
        <v>122</v>
      </c>
      <c r="I22" s="106">
        <v>3849</v>
      </c>
      <c r="J22" s="106">
        <v>625500</v>
      </c>
      <c r="K22" s="106">
        <v>384300</v>
      </c>
      <c r="L22" s="107">
        <v>9945</v>
      </c>
      <c r="M22" s="108">
        <v>315</v>
      </c>
      <c r="N22" s="109">
        <v>8</v>
      </c>
      <c r="O22" s="107">
        <v>5</v>
      </c>
      <c r="P22" s="107">
        <v>3</v>
      </c>
      <c r="Q22" s="110">
        <v>3.1699999999999999E-2</v>
      </c>
      <c r="R22" s="110">
        <v>2.5399999999999999E-2</v>
      </c>
      <c r="S22" s="96" t="s">
        <v>306</v>
      </c>
      <c r="T22" s="96"/>
      <c r="U22" s="96"/>
      <c r="V22" s="96"/>
      <c r="W22" s="96"/>
      <c r="X22" s="96"/>
      <c r="Y22" s="96"/>
    </row>
    <row r="23" spans="1:25">
      <c r="A23" s="96"/>
      <c r="B23" s="102">
        <v>46116</v>
      </c>
      <c r="C23" s="103">
        <v>8810</v>
      </c>
      <c r="D23" s="103">
        <v>172800</v>
      </c>
      <c r="E23" s="104">
        <v>19.61</v>
      </c>
      <c r="F23" s="105">
        <v>19.61</v>
      </c>
      <c r="G23" s="105">
        <v>0</v>
      </c>
      <c r="H23" s="106">
        <v>100</v>
      </c>
      <c r="I23" s="106">
        <v>3440</v>
      </c>
      <c r="J23" s="106">
        <v>172800</v>
      </c>
      <c r="K23" s="106">
        <v>0</v>
      </c>
      <c r="L23" s="107">
        <v>2561</v>
      </c>
      <c r="M23" s="108">
        <v>88</v>
      </c>
      <c r="N23" s="109">
        <v>2</v>
      </c>
      <c r="O23" s="107">
        <v>2</v>
      </c>
      <c r="P23" s="107">
        <v>0</v>
      </c>
      <c r="Q23" s="110">
        <v>3.44E-2</v>
      </c>
      <c r="R23" s="110">
        <v>2.2700000000000001E-2</v>
      </c>
      <c r="S23" s="96" t="s">
        <v>306</v>
      </c>
      <c r="T23" s="96"/>
      <c r="U23" s="96"/>
      <c r="V23" s="96"/>
      <c r="W23" s="96"/>
      <c r="X23" s="96"/>
      <c r="Y23" s="96"/>
    </row>
    <row r="24" spans="1:25">
      <c r="A24" s="96"/>
      <c r="B24" s="102">
        <v>46117</v>
      </c>
      <c r="C24" s="103">
        <v>34200</v>
      </c>
      <c r="D24" s="103">
        <v>508500</v>
      </c>
      <c r="E24" s="104">
        <v>14.87</v>
      </c>
      <c r="F24" s="105">
        <v>8.34</v>
      </c>
      <c r="G24" s="105">
        <v>6.53</v>
      </c>
      <c r="H24" s="106">
        <v>125</v>
      </c>
      <c r="I24" s="106">
        <v>3855</v>
      </c>
      <c r="J24" s="106">
        <v>285300</v>
      </c>
      <c r="K24" s="106">
        <v>223200</v>
      </c>
      <c r="L24" s="107">
        <v>8872</v>
      </c>
      <c r="M24" s="108">
        <v>273</v>
      </c>
      <c r="N24" s="109">
        <v>5</v>
      </c>
      <c r="O24" s="107">
        <v>3</v>
      </c>
      <c r="P24" s="107">
        <v>2</v>
      </c>
      <c r="Q24" s="110">
        <v>3.0800000000000001E-2</v>
      </c>
      <c r="R24" s="110">
        <v>1.83E-2</v>
      </c>
      <c r="S24" s="96" t="s">
        <v>306</v>
      </c>
      <c r="T24" s="96"/>
      <c r="U24" s="96"/>
      <c r="V24" s="96"/>
      <c r="W24" s="96"/>
      <c r="X24" s="96"/>
      <c r="Y24" s="96"/>
    </row>
    <row r="25" spans="1:25">
      <c r="A25" s="96"/>
      <c r="B25" s="102">
        <v>46117</v>
      </c>
      <c r="C25" s="103">
        <v>17430</v>
      </c>
      <c r="D25" s="103">
        <v>223200</v>
      </c>
      <c r="E25" s="104">
        <v>12.81</v>
      </c>
      <c r="F25" s="105">
        <v>0</v>
      </c>
      <c r="G25" s="105">
        <v>12.81</v>
      </c>
      <c r="H25" s="106">
        <v>100</v>
      </c>
      <c r="I25" s="106">
        <v>2640</v>
      </c>
      <c r="J25" s="106">
        <v>0</v>
      </c>
      <c r="K25" s="106">
        <v>223200</v>
      </c>
      <c r="L25" s="107">
        <v>6603</v>
      </c>
      <c r="M25" s="108">
        <v>174</v>
      </c>
      <c r="N25" s="109">
        <v>2</v>
      </c>
      <c r="O25" s="107">
        <v>0</v>
      </c>
      <c r="P25" s="107">
        <v>2</v>
      </c>
      <c r="Q25" s="110">
        <v>2.64E-2</v>
      </c>
      <c r="R25" s="110">
        <v>1.15E-2</v>
      </c>
      <c r="S25" s="96" t="s">
        <v>306</v>
      </c>
      <c r="T25" s="96"/>
      <c r="U25" s="96"/>
      <c r="V25" s="96"/>
      <c r="W25" s="96"/>
      <c r="X25" s="96"/>
      <c r="Y25" s="96"/>
    </row>
    <row r="26" spans="1:25">
      <c r="A26" s="96"/>
      <c r="B26" s="102">
        <v>46118</v>
      </c>
      <c r="C26" s="103">
        <v>19050</v>
      </c>
      <c r="D26" s="103">
        <v>125100</v>
      </c>
      <c r="E26" s="104">
        <v>6.57</v>
      </c>
      <c r="F26" s="105">
        <v>0</v>
      </c>
      <c r="G26" s="105">
        <v>6.57</v>
      </c>
      <c r="H26" s="106">
        <v>115</v>
      </c>
      <c r="I26" s="106">
        <v>3369</v>
      </c>
      <c r="J26" s="106">
        <v>0</v>
      </c>
      <c r="K26" s="106">
        <v>125100</v>
      </c>
      <c r="L26" s="107">
        <v>5654</v>
      </c>
      <c r="M26" s="108">
        <v>166</v>
      </c>
      <c r="N26" s="109">
        <v>1</v>
      </c>
      <c r="O26" s="107">
        <v>0</v>
      </c>
      <c r="P26" s="107">
        <v>1</v>
      </c>
      <c r="Q26" s="110">
        <v>2.9399999999999999E-2</v>
      </c>
      <c r="R26" s="110">
        <v>6.0000000000000001E-3</v>
      </c>
      <c r="S26" s="96" t="s">
        <v>306</v>
      </c>
      <c r="T26" s="96"/>
      <c r="U26" s="96"/>
      <c r="V26" s="96"/>
      <c r="W26" s="96"/>
      <c r="X26" s="96"/>
      <c r="Y26" s="96"/>
    </row>
    <row r="27" spans="1:25">
      <c r="A27" s="96"/>
      <c r="B27" s="102">
        <v>46118</v>
      </c>
      <c r="C27" s="103">
        <v>13770</v>
      </c>
      <c r="D27" s="103">
        <v>0</v>
      </c>
      <c r="E27" s="104">
        <v>0</v>
      </c>
      <c r="F27" s="105">
        <v>0</v>
      </c>
      <c r="G27" s="105">
        <v>0</v>
      </c>
      <c r="H27" s="106">
        <v>101</v>
      </c>
      <c r="I27" s="106">
        <v>2959</v>
      </c>
      <c r="J27" s="106">
        <v>0</v>
      </c>
      <c r="K27" s="106">
        <v>0</v>
      </c>
      <c r="L27" s="107">
        <v>4653</v>
      </c>
      <c r="M27" s="108">
        <v>137</v>
      </c>
      <c r="N27" s="109">
        <v>0</v>
      </c>
      <c r="O27" s="107">
        <v>0</v>
      </c>
      <c r="P27" s="107">
        <v>0</v>
      </c>
      <c r="Q27" s="110">
        <v>2.9399999999999999E-2</v>
      </c>
      <c r="R27" s="110">
        <v>0</v>
      </c>
      <c r="S27" s="96" t="s">
        <v>306</v>
      </c>
      <c r="T27" s="96"/>
      <c r="U27" s="96"/>
      <c r="V27" s="96"/>
      <c r="W27" s="96"/>
      <c r="X27" s="96"/>
      <c r="Y27" s="96"/>
    </row>
    <row r="28" spans="1:25">
      <c r="A28" s="96"/>
      <c r="B28" s="102">
        <v>46119</v>
      </c>
      <c r="C28" s="103">
        <v>19220</v>
      </c>
      <c r="D28" s="103">
        <v>765900</v>
      </c>
      <c r="E28" s="104">
        <v>39.85</v>
      </c>
      <c r="F28" s="105">
        <v>20.93</v>
      </c>
      <c r="G28" s="105">
        <v>18.920000000000002</v>
      </c>
      <c r="H28" s="106">
        <v>122</v>
      </c>
      <c r="I28" s="106">
        <v>3656</v>
      </c>
      <c r="J28" s="106">
        <v>402300</v>
      </c>
      <c r="K28" s="106">
        <v>363600</v>
      </c>
      <c r="L28" s="107">
        <v>5257</v>
      </c>
      <c r="M28" s="108">
        <v>158</v>
      </c>
      <c r="N28" s="109">
        <v>6</v>
      </c>
      <c r="O28" s="107">
        <v>3</v>
      </c>
      <c r="P28" s="107">
        <v>3</v>
      </c>
      <c r="Q28" s="110">
        <v>3.0099999999999998E-2</v>
      </c>
      <c r="R28" s="110">
        <v>3.7999999999999999E-2</v>
      </c>
      <c r="S28" s="96" t="s">
        <v>306</v>
      </c>
      <c r="T28" s="96"/>
      <c r="U28" s="96"/>
      <c r="V28" s="96"/>
      <c r="W28" s="96"/>
      <c r="X28" s="96"/>
      <c r="Y28" s="96"/>
    </row>
    <row r="29" spans="1:25">
      <c r="A29" s="96"/>
      <c r="B29" s="102">
        <v>46119</v>
      </c>
      <c r="C29" s="103">
        <v>11670</v>
      </c>
      <c r="D29" s="103">
        <v>172800</v>
      </c>
      <c r="E29" s="104">
        <v>14.81</v>
      </c>
      <c r="F29" s="105">
        <v>14.81</v>
      </c>
      <c r="G29" s="105">
        <v>0</v>
      </c>
      <c r="H29" s="106">
        <v>101</v>
      </c>
      <c r="I29" s="106">
        <v>2831</v>
      </c>
      <c r="J29" s="106">
        <v>172800</v>
      </c>
      <c r="K29" s="106">
        <v>0</v>
      </c>
      <c r="L29" s="107">
        <v>4122</v>
      </c>
      <c r="M29" s="108">
        <v>116</v>
      </c>
      <c r="N29" s="109">
        <v>2</v>
      </c>
      <c r="O29" s="107">
        <v>2</v>
      </c>
      <c r="P29" s="107">
        <v>0</v>
      </c>
      <c r="Q29" s="110">
        <v>2.81E-2</v>
      </c>
      <c r="R29" s="110">
        <v>1.72E-2</v>
      </c>
      <c r="S29" s="96" t="s">
        <v>306</v>
      </c>
      <c r="T29" s="96"/>
      <c r="U29" s="96"/>
      <c r="V29" s="96"/>
      <c r="W29" s="96"/>
      <c r="X29" s="96"/>
      <c r="Y29" s="96"/>
    </row>
    <row r="30" spans="1:25">
      <c r="A30" s="96"/>
      <c r="B30" s="102">
        <v>46120</v>
      </c>
      <c r="C30" s="103">
        <v>31330</v>
      </c>
      <c r="D30" s="103">
        <v>652500</v>
      </c>
      <c r="E30" s="104">
        <v>20.83</v>
      </c>
      <c r="F30" s="105">
        <v>4.28</v>
      </c>
      <c r="G30" s="105">
        <v>16.55</v>
      </c>
      <c r="H30" s="106">
        <v>116</v>
      </c>
      <c r="I30" s="106">
        <v>3344</v>
      </c>
      <c r="J30" s="106">
        <v>134100</v>
      </c>
      <c r="K30" s="106">
        <v>518400</v>
      </c>
      <c r="L30" s="107">
        <v>9369</v>
      </c>
      <c r="M30" s="108">
        <v>269</v>
      </c>
      <c r="N30" s="109">
        <v>5</v>
      </c>
      <c r="O30" s="107">
        <v>1</v>
      </c>
      <c r="P30" s="107">
        <v>4</v>
      </c>
      <c r="Q30" s="110">
        <v>2.87E-2</v>
      </c>
      <c r="R30" s="110">
        <v>1.8599999999999998E-2</v>
      </c>
      <c r="S30" s="96" t="s">
        <v>306</v>
      </c>
      <c r="T30" s="96"/>
      <c r="U30" s="96"/>
      <c r="V30" s="96"/>
      <c r="W30" s="96"/>
      <c r="X30" s="96"/>
      <c r="Y30" s="96"/>
    </row>
    <row r="31" spans="1:25">
      <c r="A31" s="96"/>
      <c r="B31" s="102">
        <v>46120</v>
      </c>
      <c r="C31" s="103">
        <v>11850</v>
      </c>
      <c r="D31" s="103">
        <v>125100</v>
      </c>
      <c r="E31" s="104">
        <v>10.56</v>
      </c>
      <c r="F31" s="105">
        <v>0</v>
      </c>
      <c r="G31" s="105">
        <v>10.56</v>
      </c>
      <c r="H31" s="106">
        <v>102</v>
      </c>
      <c r="I31" s="106">
        <v>2685</v>
      </c>
      <c r="J31" s="106">
        <v>0</v>
      </c>
      <c r="K31" s="106">
        <v>125100</v>
      </c>
      <c r="L31" s="107">
        <v>4414</v>
      </c>
      <c r="M31" s="108">
        <v>116</v>
      </c>
      <c r="N31" s="109">
        <v>1</v>
      </c>
      <c r="O31" s="107">
        <v>0</v>
      </c>
      <c r="P31" s="107">
        <v>1</v>
      </c>
      <c r="Q31" s="110">
        <v>2.63E-2</v>
      </c>
      <c r="R31" s="110">
        <v>8.6E-3</v>
      </c>
      <c r="S31" s="96" t="s">
        <v>306</v>
      </c>
      <c r="T31" s="96"/>
      <c r="U31" s="96"/>
      <c r="V31" s="96"/>
      <c r="W31" s="96"/>
      <c r="X31" s="96"/>
      <c r="Y31" s="96"/>
    </row>
    <row r="32" spans="1:25">
      <c r="A32" s="96"/>
      <c r="B32" s="102">
        <v>46121</v>
      </c>
      <c r="C32" s="103">
        <v>19140</v>
      </c>
      <c r="D32" s="103">
        <v>623850</v>
      </c>
      <c r="E32" s="104">
        <v>32.590000000000003</v>
      </c>
      <c r="F32" s="105">
        <v>21.02</v>
      </c>
      <c r="G32" s="105">
        <v>11.58</v>
      </c>
      <c r="H32" s="106">
        <v>112</v>
      </c>
      <c r="I32" s="106">
        <v>3185</v>
      </c>
      <c r="J32" s="106">
        <v>402300</v>
      </c>
      <c r="K32" s="106">
        <v>221550</v>
      </c>
      <c r="L32" s="107">
        <v>6010</v>
      </c>
      <c r="M32" s="108">
        <v>171</v>
      </c>
      <c r="N32" s="109">
        <v>6</v>
      </c>
      <c r="O32" s="107">
        <v>3</v>
      </c>
      <c r="P32" s="107">
        <v>3</v>
      </c>
      <c r="Q32" s="110">
        <v>2.8500000000000001E-2</v>
      </c>
      <c r="R32" s="110">
        <v>3.5099999999999999E-2</v>
      </c>
      <c r="S32" s="96" t="s">
        <v>306</v>
      </c>
      <c r="T32" s="96"/>
      <c r="U32" s="96"/>
      <c r="V32" s="96"/>
      <c r="W32" s="96"/>
      <c r="X32" s="96"/>
      <c r="Y32" s="96"/>
    </row>
    <row r="33" spans="1:25">
      <c r="A33" s="96"/>
      <c r="B33" s="111">
        <v>46121</v>
      </c>
      <c r="C33" s="112">
        <v>12050</v>
      </c>
      <c r="D33" s="112">
        <v>0</v>
      </c>
      <c r="E33" s="113">
        <v>0</v>
      </c>
      <c r="F33" s="114">
        <v>0</v>
      </c>
      <c r="G33" s="114">
        <v>0</v>
      </c>
      <c r="H33" s="97">
        <v>103</v>
      </c>
      <c r="I33" s="97">
        <v>2400</v>
      </c>
      <c r="J33" s="97">
        <v>0</v>
      </c>
      <c r="K33" s="97">
        <v>0</v>
      </c>
      <c r="L33" s="115">
        <v>5021</v>
      </c>
      <c r="M33" s="96">
        <v>117</v>
      </c>
      <c r="N33" s="116">
        <v>0</v>
      </c>
      <c r="O33" s="115">
        <v>0</v>
      </c>
      <c r="P33" s="115">
        <v>0</v>
      </c>
      <c r="Q33" s="117">
        <v>2.3300000000000001E-2</v>
      </c>
      <c r="R33" s="117">
        <v>0</v>
      </c>
      <c r="S33" s="96" t="s">
        <v>306</v>
      </c>
      <c r="T33" s="96"/>
      <c r="U33" s="96"/>
      <c r="V33" s="96"/>
      <c r="W33" s="96"/>
      <c r="X33" s="96"/>
      <c r="Y33" s="96"/>
    </row>
    <row r="34" spans="1:25">
      <c r="A34" s="96"/>
      <c r="B34" s="111">
        <v>46122</v>
      </c>
      <c r="C34" s="112">
        <v>19130</v>
      </c>
      <c r="D34" s="112">
        <v>617550</v>
      </c>
      <c r="E34" s="113">
        <v>32.28</v>
      </c>
      <c r="F34" s="114">
        <v>12.19</v>
      </c>
      <c r="G34" s="114">
        <v>20.09</v>
      </c>
      <c r="H34" s="97">
        <v>116</v>
      </c>
      <c r="I34" s="97">
        <v>3537</v>
      </c>
      <c r="J34" s="97">
        <v>233250</v>
      </c>
      <c r="K34" s="97">
        <v>384300</v>
      </c>
      <c r="L34" s="115">
        <v>5409</v>
      </c>
      <c r="M34" s="96">
        <v>165</v>
      </c>
      <c r="N34" s="116">
        <v>6</v>
      </c>
      <c r="O34" s="115">
        <v>3</v>
      </c>
      <c r="P34" s="115">
        <v>3</v>
      </c>
      <c r="Q34" s="117">
        <v>3.0499999999999999E-2</v>
      </c>
      <c r="R34" s="117">
        <v>3.6400000000000002E-2</v>
      </c>
      <c r="S34" s="96" t="s">
        <v>306</v>
      </c>
      <c r="T34" s="96"/>
      <c r="U34" s="96"/>
      <c r="V34" s="96"/>
      <c r="W34" s="96"/>
      <c r="X34" s="96"/>
      <c r="Y34" s="96"/>
    </row>
    <row r="35" spans="1:25">
      <c r="A35" s="96"/>
      <c r="B35" s="111">
        <v>46122</v>
      </c>
      <c r="C35" s="112">
        <v>9510</v>
      </c>
      <c r="D35" s="112">
        <v>148500</v>
      </c>
      <c r="E35" s="113">
        <v>15.62</v>
      </c>
      <c r="F35" s="114">
        <v>9.09</v>
      </c>
      <c r="G35" s="114">
        <v>6.53</v>
      </c>
      <c r="H35" s="97">
        <v>102</v>
      </c>
      <c r="I35" s="97">
        <v>2409</v>
      </c>
      <c r="J35" s="97">
        <v>86400</v>
      </c>
      <c r="K35" s="97">
        <v>62100</v>
      </c>
      <c r="L35" s="115">
        <v>3948</v>
      </c>
      <c r="M35" s="96">
        <v>93</v>
      </c>
      <c r="N35" s="116">
        <v>2</v>
      </c>
      <c r="O35" s="115">
        <v>1</v>
      </c>
      <c r="P35" s="115">
        <v>1</v>
      </c>
      <c r="Q35" s="117">
        <v>2.3599999999999999E-2</v>
      </c>
      <c r="R35" s="117">
        <v>2.1499999999999998E-2</v>
      </c>
      <c r="S35" s="96" t="s">
        <v>306</v>
      </c>
      <c r="T35" s="96"/>
      <c r="U35" s="96"/>
      <c r="V35" s="96"/>
      <c r="W35" s="96"/>
      <c r="X35" s="96"/>
      <c r="Y35" s="96"/>
    </row>
    <row r="36" spans="1:25">
      <c r="A36" s="96"/>
      <c r="B36" s="111">
        <v>46123</v>
      </c>
      <c r="C36" s="112">
        <v>19440</v>
      </c>
      <c r="D36" s="112">
        <v>318600</v>
      </c>
      <c r="E36" s="113">
        <v>16.39</v>
      </c>
      <c r="F36" s="114">
        <v>6.9</v>
      </c>
      <c r="G36" s="114">
        <v>9.49</v>
      </c>
      <c r="H36" s="97">
        <v>120</v>
      </c>
      <c r="I36" s="97">
        <v>3766</v>
      </c>
      <c r="J36" s="97">
        <v>134100</v>
      </c>
      <c r="K36" s="97">
        <v>184500</v>
      </c>
      <c r="L36" s="115">
        <v>5162</v>
      </c>
      <c r="M36" s="96">
        <v>162</v>
      </c>
      <c r="N36" s="116">
        <v>3</v>
      </c>
      <c r="O36" s="115">
        <v>1</v>
      </c>
      <c r="P36" s="115">
        <v>2</v>
      </c>
      <c r="Q36" s="117">
        <v>3.1399999999999997E-2</v>
      </c>
      <c r="R36" s="117">
        <v>1.8499999999999999E-2</v>
      </c>
      <c r="S36" s="96" t="s">
        <v>306</v>
      </c>
      <c r="T36" s="96"/>
      <c r="U36" s="96"/>
      <c r="V36" s="96"/>
      <c r="W36" s="96"/>
      <c r="X36" s="96"/>
      <c r="Y36" s="96"/>
    </row>
    <row r="37" spans="1:25">
      <c r="A37" s="96"/>
      <c r="B37" s="111">
        <v>46123</v>
      </c>
      <c r="C37" s="112">
        <v>19200</v>
      </c>
      <c r="D37" s="112">
        <v>152100</v>
      </c>
      <c r="E37" s="113">
        <v>7.92</v>
      </c>
      <c r="F37" s="114">
        <v>0</v>
      </c>
      <c r="G37" s="114">
        <v>7.92</v>
      </c>
      <c r="H37" s="97">
        <v>100</v>
      </c>
      <c r="I37" s="97">
        <v>2796</v>
      </c>
      <c r="J37" s="97">
        <v>0</v>
      </c>
      <c r="K37" s="97">
        <v>152100</v>
      </c>
      <c r="L37" s="115">
        <v>6867</v>
      </c>
      <c r="M37" s="96">
        <v>192</v>
      </c>
      <c r="N37" s="116">
        <v>1</v>
      </c>
      <c r="O37" s="115">
        <v>0</v>
      </c>
      <c r="P37" s="115">
        <v>1</v>
      </c>
      <c r="Q37" s="117">
        <v>2.8000000000000001E-2</v>
      </c>
      <c r="R37" s="117">
        <v>5.1999999999999998E-3</v>
      </c>
      <c r="S37" s="96" t="s">
        <v>306</v>
      </c>
      <c r="T37" s="96"/>
      <c r="U37" s="96"/>
      <c r="V37" s="96"/>
      <c r="W37" s="96"/>
      <c r="X37" s="96"/>
      <c r="Y37" s="96"/>
    </row>
    <row r="38" spans="1:25">
      <c r="A38" s="96"/>
      <c r="B38" s="111">
        <v>46124</v>
      </c>
      <c r="C38" s="112">
        <v>19790</v>
      </c>
      <c r="D38" s="112">
        <v>471250</v>
      </c>
      <c r="E38" s="113">
        <v>23.81</v>
      </c>
      <c r="F38" s="114">
        <v>6.32</v>
      </c>
      <c r="G38" s="114">
        <v>17.489999999999998</v>
      </c>
      <c r="H38" s="97">
        <v>124</v>
      </c>
      <c r="I38" s="97">
        <v>4446</v>
      </c>
      <c r="J38" s="97">
        <v>125100</v>
      </c>
      <c r="K38" s="97">
        <v>346150</v>
      </c>
      <c r="L38" s="115">
        <v>4451</v>
      </c>
      <c r="M38" s="96">
        <v>159</v>
      </c>
      <c r="N38" s="116">
        <v>5</v>
      </c>
      <c r="O38" s="115">
        <v>1</v>
      </c>
      <c r="P38" s="115">
        <v>4</v>
      </c>
      <c r="Q38" s="117">
        <v>3.5700000000000003E-2</v>
      </c>
      <c r="R38" s="117">
        <v>3.1399999999999997E-2</v>
      </c>
      <c r="S38" s="96" t="s">
        <v>306</v>
      </c>
      <c r="T38" s="96"/>
      <c r="U38" s="96"/>
      <c r="V38" s="96"/>
      <c r="W38" s="96"/>
      <c r="X38" s="96"/>
      <c r="Y38" s="96"/>
    </row>
    <row r="39" spans="1:25">
      <c r="A39" s="96"/>
      <c r="B39" s="111">
        <v>46124</v>
      </c>
      <c r="C39" s="112">
        <v>19130</v>
      </c>
      <c r="D39" s="112">
        <v>277200</v>
      </c>
      <c r="E39" s="113">
        <v>14.49</v>
      </c>
      <c r="F39" s="114">
        <v>0</v>
      </c>
      <c r="G39" s="114">
        <v>14.49</v>
      </c>
      <c r="H39" s="97">
        <v>101</v>
      </c>
      <c r="I39" s="97">
        <v>2900</v>
      </c>
      <c r="J39" s="97">
        <v>0</v>
      </c>
      <c r="K39" s="97">
        <v>277200</v>
      </c>
      <c r="L39" s="115">
        <v>6597</v>
      </c>
      <c r="M39" s="96">
        <v>190</v>
      </c>
      <c r="N39" s="116">
        <v>2</v>
      </c>
      <c r="O39" s="115">
        <v>0</v>
      </c>
      <c r="P39" s="115">
        <v>2</v>
      </c>
      <c r="Q39" s="117">
        <v>2.8799999999999999E-2</v>
      </c>
      <c r="R39" s="117">
        <v>1.0500000000000001E-2</v>
      </c>
      <c r="S39" s="96" t="s">
        <v>306</v>
      </c>
      <c r="T39" s="96"/>
      <c r="U39" s="96"/>
      <c r="V39" s="96"/>
      <c r="W39" s="96"/>
      <c r="X39" s="96"/>
      <c r="Y39" s="96"/>
    </row>
    <row r="40" spans="1:25">
      <c r="A40" s="96"/>
      <c r="B40" s="111">
        <v>46125</v>
      </c>
      <c r="C40" s="112">
        <v>19260</v>
      </c>
      <c r="D40" s="112">
        <v>384300</v>
      </c>
      <c r="E40" s="113">
        <v>19.95</v>
      </c>
      <c r="F40" s="114">
        <v>19.95</v>
      </c>
      <c r="G40" s="114">
        <v>0</v>
      </c>
      <c r="H40" s="97">
        <v>140</v>
      </c>
      <c r="I40" s="97">
        <v>4298</v>
      </c>
      <c r="J40" s="97">
        <v>384300</v>
      </c>
      <c r="K40" s="97">
        <v>0</v>
      </c>
      <c r="L40" s="115">
        <v>4481</v>
      </c>
      <c r="M40" s="96">
        <v>138</v>
      </c>
      <c r="N40" s="116">
        <v>3</v>
      </c>
      <c r="O40" s="115">
        <v>3</v>
      </c>
      <c r="P40" s="115">
        <v>0</v>
      </c>
      <c r="Q40" s="117">
        <v>3.0800000000000001E-2</v>
      </c>
      <c r="R40" s="117">
        <v>2.1700000000000001E-2</v>
      </c>
      <c r="S40" s="96" t="s">
        <v>306</v>
      </c>
      <c r="T40" s="96"/>
      <c r="U40" s="96"/>
      <c r="V40" s="96"/>
      <c r="W40" s="96"/>
      <c r="X40" s="96"/>
      <c r="Y40" s="96"/>
    </row>
    <row r="41" spans="1:25">
      <c r="A41" s="96"/>
      <c r="B41" s="111">
        <v>46125</v>
      </c>
      <c r="C41" s="112">
        <v>19270</v>
      </c>
      <c r="D41" s="112">
        <v>320500</v>
      </c>
      <c r="E41" s="113">
        <v>16.63</v>
      </c>
      <c r="F41" s="114">
        <v>4.4800000000000004</v>
      </c>
      <c r="G41" s="114">
        <v>12.15</v>
      </c>
      <c r="H41" s="97">
        <v>100</v>
      </c>
      <c r="I41" s="97">
        <v>2179</v>
      </c>
      <c r="J41" s="97">
        <v>86400</v>
      </c>
      <c r="K41" s="97">
        <v>234100</v>
      </c>
      <c r="L41" s="115">
        <v>8844</v>
      </c>
      <c r="M41" s="96">
        <v>192</v>
      </c>
      <c r="N41" s="116">
        <v>3</v>
      </c>
      <c r="O41" s="115">
        <v>1</v>
      </c>
      <c r="P41" s="115">
        <v>2</v>
      </c>
      <c r="Q41" s="117">
        <v>2.1700000000000001E-2</v>
      </c>
      <c r="R41" s="117">
        <v>1.5599999999999999E-2</v>
      </c>
      <c r="S41" s="96" t="s">
        <v>306</v>
      </c>
      <c r="T41" s="96"/>
      <c r="U41" s="96"/>
      <c r="V41" s="96"/>
      <c r="W41" s="96"/>
      <c r="X41" s="96"/>
      <c r="Y41" s="96"/>
    </row>
    <row r="42" spans="1:25">
      <c r="A42" s="96"/>
      <c r="B42" s="111">
        <v>46126</v>
      </c>
      <c r="C42" s="112">
        <v>19170</v>
      </c>
      <c r="D42" s="112">
        <v>366300</v>
      </c>
      <c r="E42" s="113">
        <v>19.11</v>
      </c>
      <c r="F42" s="114">
        <v>12.58</v>
      </c>
      <c r="G42" s="114">
        <v>6.53</v>
      </c>
      <c r="H42" s="97">
        <v>124</v>
      </c>
      <c r="I42" s="97">
        <v>3708</v>
      </c>
      <c r="J42" s="97">
        <v>241200</v>
      </c>
      <c r="K42" s="97">
        <v>125100</v>
      </c>
      <c r="L42" s="115">
        <v>5170</v>
      </c>
      <c r="M42" s="96">
        <v>155</v>
      </c>
      <c r="N42" s="116">
        <v>3</v>
      </c>
      <c r="O42" s="115">
        <v>2</v>
      </c>
      <c r="P42" s="115">
        <v>1</v>
      </c>
      <c r="Q42" s="117">
        <v>0.03</v>
      </c>
      <c r="R42" s="117">
        <v>1.9400000000000001E-2</v>
      </c>
      <c r="S42" s="96" t="s">
        <v>306</v>
      </c>
      <c r="T42" s="96"/>
      <c r="U42" s="96"/>
      <c r="V42" s="96"/>
      <c r="W42" s="96"/>
      <c r="X42" s="96"/>
      <c r="Y42" s="96"/>
    </row>
    <row r="43" spans="1:25">
      <c r="A43" s="96"/>
      <c r="B43" s="111">
        <v>46126</v>
      </c>
      <c r="C43" s="112">
        <v>19100</v>
      </c>
      <c r="D43" s="112">
        <v>196200</v>
      </c>
      <c r="E43" s="113">
        <v>10.27</v>
      </c>
      <c r="F43" s="114">
        <v>10.27</v>
      </c>
      <c r="G43" s="114">
        <v>0</v>
      </c>
      <c r="H43" s="97">
        <v>100</v>
      </c>
      <c r="I43" s="97">
        <v>2692</v>
      </c>
      <c r="J43" s="97">
        <v>196200</v>
      </c>
      <c r="K43" s="97">
        <v>0</v>
      </c>
      <c r="L43" s="115">
        <v>7094</v>
      </c>
      <c r="M43" s="96">
        <v>191</v>
      </c>
      <c r="N43" s="116">
        <v>2</v>
      </c>
      <c r="O43" s="115">
        <v>2</v>
      </c>
      <c r="P43" s="115">
        <v>0</v>
      </c>
      <c r="Q43" s="117">
        <v>2.69E-2</v>
      </c>
      <c r="R43" s="117">
        <v>1.0500000000000001E-2</v>
      </c>
      <c r="S43" s="96" t="s">
        <v>306</v>
      </c>
      <c r="T43" s="96"/>
      <c r="U43" s="96"/>
      <c r="V43" s="96"/>
      <c r="W43" s="96"/>
      <c r="X43" s="96"/>
      <c r="Y43" s="96"/>
    </row>
    <row r="44" spans="1:25">
      <c r="A44" s="96"/>
      <c r="B44" s="111">
        <v>46127</v>
      </c>
      <c r="C44" s="112">
        <v>19150</v>
      </c>
      <c r="D44" s="112">
        <v>250200</v>
      </c>
      <c r="E44" s="113">
        <v>13.07</v>
      </c>
      <c r="F44" s="114">
        <v>0</v>
      </c>
      <c r="G44" s="114">
        <v>13.07</v>
      </c>
      <c r="H44" s="97">
        <v>101</v>
      </c>
      <c r="I44" s="97">
        <v>2546</v>
      </c>
      <c r="J44" s="97">
        <v>0</v>
      </c>
      <c r="K44" s="97">
        <v>250200</v>
      </c>
      <c r="L44" s="115">
        <v>7523</v>
      </c>
      <c r="M44" s="96">
        <v>189</v>
      </c>
      <c r="N44" s="116">
        <v>1</v>
      </c>
      <c r="O44" s="115">
        <v>0</v>
      </c>
      <c r="P44" s="115">
        <v>1</v>
      </c>
      <c r="Q44" s="117">
        <v>2.5100000000000001E-2</v>
      </c>
      <c r="R44" s="117">
        <v>5.3E-3</v>
      </c>
      <c r="S44" s="96" t="s">
        <v>306</v>
      </c>
      <c r="T44" s="96"/>
      <c r="U44" s="96"/>
      <c r="V44" s="96"/>
      <c r="W44" s="96"/>
      <c r="X44" s="96"/>
      <c r="Y44" s="96"/>
    </row>
    <row r="45" spans="1:25">
      <c r="A45" s="96"/>
      <c r="B45" s="111">
        <v>46127</v>
      </c>
      <c r="C45" s="112">
        <v>19250</v>
      </c>
      <c r="D45" s="112">
        <v>343100</v>
      </c>
      <c r="E45" s="113">
        <v>17.82</v>
      </c>
      <c r="F45" s="114">
        <v>0</v>
      </c>
      <c r="G45" s="114">
        <v>17.82</v>
      </c>
      <c r="H45" s="97">
        <v>115</v>
      </c>
      <c r="I45" s="97">
        <v>3134</v>
      </c>
      <c r="J45" s="97">
        <v>0</v>
      </c>
      <c r="K45" s="97">
        <v>343100</v>
      </c>
      <c r="L45" s="115">
        <v>6142</v>
      </c>
      <c r="M45" s="96">
        <v>167</v>
      </c>
      <c r="N45" s="116">
        <v>3</v>
      </c>
      <c r="O45" s="115">
        <v>0</v>
      </c>
      <c r="P45" s="115">
        <v>3</v>
      </c>
      <c r="Q45" s="117">
        <v>2.7199999999999998E-2</v>
      </c>
      <c r="R45" s="117">
        <v>1.7999999999999999E-2</v>
      </c>
      <c r="S45" s="96" t="s">
        <v>306</v>
      </c>
      <c r="T45" s="96"/>
      <c r="U45" s="96"/>
      <c r="V45" s="96"/>
      <c r="W45" s="96"/>
      <c r="X45" s="96"/>
      <c r="Y45" s="96"/>
    </row>
    <row r="46" spans="1:25">
      <c r="A46" s="96"/>
      <c r="B46" s="111">
        <v>46128</v>
      </c>
      <c r="C46" s="112">
        <v>38270</v>
      </c>
      <c r="D46" s="112">
        <v>440000</v>
      </c>
      <c r="E46" s="113">
        <v>11.5</v>
      </c>
      <c r="F46" s="114">
        <v>8.4600000000000009</v>
      </c>
      <c r="G46" s="114">
        <v>3.03</v>
      </c>
      <c r="H46" s="97">
        <v>109</v>
      </c>
      <c r="I46" s="97">
        <v>2377</v>
      </c>
      <c r="J46" s="97">
        <v>323900</v>
      </c>
      <c r="K46" s="97">
        <v>116100</v>
      </c>
      <c r="L46" s="115">
        <v>16103</v>
      </c>
      <c r="M46" s="96">
        <v>352</v>
      </c>
      <c r="N46" s="116">
        <v>5</v>
      </c>
      <c r="O46" s="115">
        <v>4</v>
      </c>
      <c r="P46" s="115">
        <v>1</v>
      </c>
      <c r="Q46" s="117">
        <v>2.1899999999999999E-2</v>
      </c>
      <c r="R46" s="117">
        <v>1.4200000000000001E-2</v>
      </c>
      <c r="S46" s="96" t="s">
        <v>306</v>
      </c>
      <c r="T46" s="96"/>
      <c r="U46" s="96"/>
      <c r="V46" s="96"/>
      <c r="W46" s="96"/>
      <c r="X46" s="96"/>
      <c r="Y46" s="96"/>
    </row>
    <row r="47" spans="1:25">
      <c r="A47" s="96"/>
      <c r="B47" s="111">
        <v>46128</v>
      </c>
      <c r="C47" s="112">
        <v>15000</v>
      </c>
      <c r="D47" s="112">
        <v>86400</v>
      </c>
      <c r="E47" s="113">
        <v>5.76</v>
      </c>
      <c r="F47" s="114">
        <v>5.76</v>
      </c>
      <c r="G47" s="114">
        <v>0</v>
      </c>
      <c r="H47" s="97">
        <v>100</v>
      </c>
      <c r="I47" s="97">
        <v>2521</v>
      </c>
      <c r="J47" s="97">
        <v>86400</v>
      </c>
      <c r="K47" s="97">
        <v>0</v>
      </c>
      <c r="L47" s="115">
        <v>5949</v>
      </c>
      <c r="M47" s="96">
        <v>150</v>
      </c>
      <c r="N47" s="116">
        <v>1</v>
      </c>
      <c r="O47" s="115">
        <v>1</v>
      </c>
      <c r="P47" s="115">
        <v>0</v>
      </c>
      <c r="Q47" s="117">
        <v>2.52E-2</v>
      </c>
      <c r="R47" s="117">
        <v>6.7000000000000002E-3</v>
      </c>
      <c r="S47" s="96" t="s">
        <v>306</v>
      </c>
      <c r="T47" s="96"/>
      <c r="U47" s="96"/>
      <c r="V47" s="96"/>
      <c r="W47" s="96"/>
      <c r="X47" s="96"/>
      <c r="Y47" s="96"/>
    </row>
    <row r="48" spans="1:25">
      <c r="A48" s="96"/>
      <c r="B48" s="111">
        <v>46129</v>
      </c>
      <c r="C48" s="112">
        <v>38150</v>
      </c>
      <c r="D48" s="112">
        <v>58650</v>
      </c>
      <c r="E48" s="113">
        <v>1.54</v>
      </c>
      <c r="F48" s="114">
        <v>1.54</v>
      </c>
      <c r="G48" s="114">
        <v>0</v>
      </c>
      <c r="H48" s="97">
        <v>117</v>
      </c>
      <c r="I48" s="97">
        <v>3201</v>
      </c>
      <c r="J48" s="97">
        <v>58650</v>
      </c>
      <c r="K48" s="97">
        <v>0</v>
      </c>
      <c r="L48" s="115">
        <v>11920</v>
      </c>
      <c r="M48" s="96">
        <v>325</v>
      </c>
      <c r="N48" s="116">
        <v>1</v>
      </c>
      <c r="O48" s="115">
        <v>1</v>
      </c>
      <c r="P48" s="115">
        <v>0</v>
      </c>
      <c r="Q48" s="117">
        <v>2.7300000000000001E-2</v>
      </c>
      <c r="R48" s="117">
        <v>3.0999999999999999E-3</v>
      </c>
      <c r="S48" s="96" t="s">
        <v>306</v>
      </c>
      <c r="T48" s="96"/>
      <c r="U48" s="96"/>
      <c r="V48" s="96"/>
      <c r="W48" s="96"/>
      <c r="X48" s="96"/>
      <c r="Y48" s="96"/>
    </row>
    <row r="49" spans="1:25">
      <c r="A49" s="96"/>
      <c r="B49" s="111">
        <v>46129</v>
      </c>
      <c r="C49" s="112">
        <v>13680</v>
      </c>
      <c r="D49" s="112">
        <v>0</v>
      </c>
      <c r="E49" s="113">
        <v>0</v>
      </c>
      <c r="F49" s="114">
        <v>0</v>
      </c>
      <c r="G49" s="114">
        <v>0</v>
      </c>
      <c r="H49" s="97">
        <v>101</v>
      </c>
      <c r="I49" s="97">
        <v>2235</v>
      </c>
      <c r="J49" s="97">
        <v>0</v>
      </c>
      <c r="K49" s="97">
        <v>0</v>
      </c>
      <c r="L49" s="115">
        <v>6122</v>
      </c>
      <c r="M49" s="96">
        <v>136</v>
      </c>
      <c r="N49" s="116">
        <v>0</v>
      </c>
      <c r="O49" s="115">
        <v>0</v>
      </c>
      <c r="P49" s="115">
        <v>0</v>
      </c>
      <c r="Q49" s="117">
        <v>2.2200000000000001E-2</v>
      </c>
      <c r="R49" s="117">
        <v>0</v>
      </c>
      <c r="S49" s="96" t="s">
        <v>306</v>
      </c>
      <c r="T49" s="96"/>
      <c r="U49" s="96"/>
      <c r="V49" s="96"/>
      <c r="W49" s="96"/>
      <c r="X49" s="96"/>
      <c r="Y49" s="96"/>
    </row>
    <row r="50" spans="1:25">
      <c r="A50" s="96"/>
      <c r="B50" s="111">
        <v>46130</v>
      </c>
      <c r="C50" s="112">
        <v>38220</v>
      </c>
      <c r="D50" s="112">
        <v>857450</v>
      </c>
      <c r="E50" s="113">
        <v>22.43</v>
      </c>
      <c r="F50" s="114">
        <v>15.71</v>
      </c>
      <c r="G50" s="114">
        <v>6.72</v>
      </c>
      <c r="H50" s="97">
        <v>115</v>
      </c>
      <c r="I50" s="97">
        <v>2982</v>
      </c>
      <c r="J50" s="97">
        <v>600550</v>
      </c>
      <c r="K50" s="97">
        <v>256900</v>
      </c>
      <c r="L50" s="115">
        <v>12816</v>
      </c>
      <c r="M50" s="96">
        <v>333</v>
      </c>
      <c r="N50" s="116">
        <v>8</v>
      </c>
      <c r="O50" s="115">
        <v>5</v>
      </c>
      <c r="P50" s="115">
        <v>3</v>
      </c>
      <c r="Q50" s="117">
        <v>2.5999999999999999E-2</v>
      </c>
      <c r="R50" s="117">
        <v>2.4E-2</v>
      </c>
      <c r="S50" s="96" t="s">
        <v>306</v>
      </c>
      <c r="T50" s="96"/>
      <c r="U50" s="96"/>
      <c r="V50" s="96"/>
      <c r="W50" s="96"/>
      <c r="X50" s="96"/>
      <c r="Y50" s="96"/>
    </row>
    <row r="51" spans="1:25">
      <c r="A51" s="96"/>
      <c r="B51" s="111">
        <v>46130</v>
      </c>
      <c r="C51" s="112">
        <v>24010</v>
      </c>
      <c r="D51" s="112">
        <v>98100</v>
      </c>
      <c r="E51" s="113">
        <v>4.09</v>
      </c>
      <c r="F51" s="114">
        <v>4.09</v>
      </c>
      <c r="G51" s="114">
        <v>0</v>
      </c>
      <c r="H51" s="97">
        <v>100</v>
      </c>
      <c r="I51" s="97">
        <v>2328</v>
      </c>
      <c r="J51" s="97">
        <v>98100</v>
      </c>
      <c r="K51" s="97">
        <v>0</v>
      </c>
      <c r="L51" s="115">
        <v>10312</v>
      </c>
      <c r="M51" s="96">
        <v>240</v>
      </c>
      <c r="N51" s="116">
        <v>1</v>
      </c>
      <c r="O51" s="115">
        <v>1</v>
      </c>
      <c r="P51" s="115">
        <v>0</v>
      </c>
      <c r="Q51" s="117">
        <v>2.3300000000000001E-2</v>
      </c>
      <c r="R51" s="117">
        <v>4.1999999999999997E-3</v>
      </c>
      <c r="S51" s="96" t="s">
        <v>306</v>
      </c>
      <c r="T51" s="96"/>
      <c r="U51" s="96"/>
      <c r="V51" s="96"/>
      <c r="W51" s="96"/>
      <c r="X51" s="96"/>
      <c r="Y51" s="96"/>
    </row>
    <row r="52" spans="1:25">
      <c r="A52" s="96"/>
      <c r="B52" s="111">
        <v>46131</v>
      </c>
      <c r="C52" s="112">
        <v>38250</v>
      </c>
      <c r="D52" s="112">
        <v>551250</v>
      </c>
      <c r="E52" s="113">
        <v>14.41</v>
      </c>
      <c r="F52" s="114">
        <v>11.61</v>
      </c>
      <c r="G52" s="114">
        <v>2.8</v>
      </c>
      <c r="H52" s="97">
        <v>105</v>
      </c>
      <c r="I52" s="97">
        <v>2715</v>
      </c>
      <c r="J52" s="97">
        <v>444150</v>
      </c>
      <c r="K52" s="97">
        <v>107100</v>
      </c>
      <c r="L52" s="115">
        <v>14089</v>
      </c>
      <c r="M52" s="96">
        <v>363</v>
      </c>
      <c r="N52" s="116">
        <v>6</v>
      </c>
      <c r="O52" s="115">
        <v>5</v>
      </c>
      <c r="P52" s="115">
        <v>1</v>
      </c>
      <c r="Q52" s="117">
        <v>2.58E-2</v>
      </c>
      <c r="R52" s="117">
        <v>1.6500000000000001E-2</v>
      </c>
      <c r="S52" s="96" t="s">
        <v>306</v>
      </c>
      <c r="T52" s="96"/>
      <c r="U52" s="96"/>
      <c r="V52" s="96"/>
      <c r="W52" s="96"/>
      <c r="X52" s="96"/>
      <c r="Y52" s="96"/>
    </row>
    <row r="53" spans="1:25">
      <c r="A53" s="96"/>
      <c r="B53" s="111">
        <v>46131</v>
      </c>
      <c r="C53" s="112">
        <v>34940</v>
      </c>
      <c r="D53" s="112">
        <v>148250</v>
      </c>
      <c r="E53" s="113">
        <v>4.24</v>
      </c>
      <c r="F53" s="114">
        <v>0</v>
      </c>
      <c r="G53" s="114">
        <v>4.24</v>
      </c>
      <c r="H53" s="97">
        <v>100</v>
      </c>
      <c r="I53" s="97">
        <v>1919</v>
      </c>
      <c r="J53" s="97">
        <v>0</v>
      </c>
      <c r="K53" s="97">
        <v>148250</v>
      </c>
      <c r="L53" s="115">
        <v>18208</v>
      </c>
      <c r="M53" s="96">
        <v>349</v>
      </c>
      <c r="N53" s="116">
        <v>2</v>
      </c>
      <c r="O53" s="115">
        <v>0</v>
      </c>
      <c r="P53" s="115">
        <v>2</v>
      </c>
      <c r="Q53" s="117">
        <v>1.9199999999999998E-2</v>
      </c>
      <c r="R53" s="117">
        <v>5.7000000000000002E-3</v>
      </c>
      <c r="S53" s="96" t="s">
        <v>306</v>
      </c>
      <c r="T53" s="96"/>
      <c r="U53" s="96"/>
      <c r="V53" s="96"/>
      <c r="W53" s="96"/>
      <c r="X53" s="96"/>
      <c r="Y53" s="96"/>
    </row>
    <row r="54" spans="1:25">
      <c r="A54" s="96"/>
      <c r="B54" s="111">
        <v>46132</v>
      </c>
      <c r="C54" s="112">
        <v>38760</v>
      </c>
      <c r="D54" s="112">
        <v>635550</v>
      </c>
      <c r="E54" s="113">
        <v>16.399999999999999</v>
      </c>
      <c r="F54" s="114">
        <v>16.399999999999999</v>
      </c>
      <c r="G54" s="114">
        <v>0</v>
      </c>
      <c r="H54" s="97">
        <v>110</v>
      </c>
      <c r="I54" s="97">
        <v>2878</v>
      </c>
      <c r="J54" s="97">
        <v>635550</v>
      </c>
      <c r="K54" s="97">
        <v>0</v>
      </c>
      <c r="L54" s="115">
        <v>13470</v>
      </c>
      <c r="M54" s="96">
        <v>353</v>
      </c>
      <c r="N54" s="116">
        <v>6</v>
      </c>
      <c r="O54" s="115">
        <v>6</v>
      </c>
      <c r="P54" s="115">
        <v>0</v>
      </c>
      <c r="Q54" s="117">
        <v>2.6200000000000001E-2</v>
      </c>
      <c r="R54" s="117">
        <v>1.7000000000000001E-2</v>
      </c>
      <c r="S54" s="96" t="s">
        <v>306</v>
      </c>
      <c r="T54" s="96"/>
      <c r="U54" s="96"/>
      <c r="V54" s="96"/>
      <c r="W54" s="96"/>
      <c r="X54" s="96"/>
      <c r="Y54" s="96"/>
    </row>
    <row r="55" spans="1:25">
      <c r="A55" s="96"/>
      <c r="B55" s="111">
        <v>46132</v>
      </c>
      <c r="C55" s="112">
        <v>16940</v>
      </c>
      <c r="D55" s="112">
        <v>211500</v>
      </c>
      <c r="E55" s="113">
        <v>12.49</v>
      </c>
      <c r="F55" s="114">
        <v>5.0999999999999996</v>
      </c>
      <c r="G55" s="114">
        <v>7.38</v>
      </c>
      <c r="H55" s="97">
        <v>101</v>
      </c>
      <c r="I55" s="97">
        <v>2327</v>
      </c>
      <c r="J55" s="97">
        <v>86400</v>
      </c>
      <c r="K55" s="97">
        <v>125100</v>
      </c>
      <c r="L55" s="115">
        <v>7281</v>
      </c>
      <c r="M55" s="96">
        <v>168</v>
      </c>
      <c r="N55" s="116">
        <v>2</v>
      </c>
      <c r="O55" s="115">
        <v>1</v>
      </c>
      <c r="P55" s="115">
        <v>1</v>
      </c>
      <c r="Q55" s="117">
        <v>2.3099999999999999E-2</v>
      </c>
      <c r="R55" s="117">
        <v>1.1900000000000001E-2</v>
      </c>
      <c r="S55" s="96" t="s">
        <v>306</v>
      </c>
      <c r="T55" s="96"/>
      <c r="U55" s="96"/>
      <c r="V55" s="96"/>
      <c r="W55" s="96"/>
      <c r="X55" s="96"/>
      <c r="Y55" s="96"/>
    </row>
    <row r="56" spans="1:25">
      <c r="A56" s="96"/>
      <c r="B56" s="111">
        <v>46133</v>
      </c>
      <c r="C56" s="112">
        <v>38190</v>
      </c>
      <c r="D56" s="112">
        <v>646650</v>
      </c>
      <c r="E56" s="113">
        <v>16.93</v>
      </c>
      <c r="F56" s="114">
        <v>10.06</v>
      </c>
      <c r="G56" s="114">
        <v>6.87</v>
      </c>
      <c r="H56" s="97">
        <v>114</v>
      </c>
      <c r="I56" s="97">
        <v>3619</v>
      </c>
      <c r="J56" s="97">
        <v>384300</v>
      </c>
      <c r="K56" s="97">
        <v>262350</v>
      </c>
      <c r="L56" s="115">
        <v>10554</v>
      </c>
      <c r="M56" s="96">
        <v>336</v>
      </c>
      <c r="N56" s="116">
        <v>7</v>
      </c>
      <c r="O56" s="115">
        <v>3</v>
      </c>
      <c r="P56" s="115">
        <v>4</v>
      </c>
      <c r="Q56" s="117">
        <v>3.1800000000000002E-2</v>
      </c>
      <c r="R56" s="117">
        <v>2.0799999999999999E-2</v>
      </c>
      <c r="S56" s="96" t="s">
        <v>306</v>
      </c>
      <c r="T56" s="96"/>
      <c r="U56" s="96"/>
      <c r="V56" s="96"/>
      <c r="W56" s="96"/>
      <c r="X56" s="96"/>
      <c r="Y56" s="96"/>
    </row>
    <row r="57" spans="1:25">
      <c r="A57" s="96"/>
      <c r="B57" s="111">
        <v>46133</v>
      </c>
      <c r="C57" s="112">
        <v>13300</v>
      </c>
      <c r="D57" s="112">
        <v>58650</v>
      </c>
      <c r="E57" s="113">
        <v>4.41</v>
      </c>
      <c r="F57" s="114">
        <v>0</v>
      </c>
      <c r="G57" s="114">
        <v>4.41</v>
      </c>
      <c r="H57" s="97">
        <v>100</v>
      </c>
      <c r="I57" s="97">
        <v>2294</v>
      </c>
      <c r="J57" s="97">
        <v>0</v>
      </c>
      <c r="K57" s="97">
        <v>58650</v>
      </c>
      <c r="L57" s="115">
        <v>5798</v>
      </c>
      <c r="M57" s="96">
        <v>133</v>
      </c>
      <c r="N57" s="116">
        <v>1</v>
      </c>
      <c r="O57" s="115">
        <v>0</v>
      </c>
      <c r="P57" s="115">
        <v>1</v>
      </c>
      <c r="Q57" s="117">
        <v>2.29E-2</v>
      </c>
      <c r="R57" s="117">
        <v>7.4999999999999997E-3</v>
      </c>
      <c r="S57" s="96" t="s">
        <v>306</v>
      </c>
      <c r="T57" s="96"/>
      <c r="U57" s="96"/>
      <c r="V57" s="96"/>
      <c r="W57" s="96"/>
      <c r="X57" s="96"/>
      <c r="Y57" s="96"/>
    </row>
    <row r="58" spans="1:25">
      <c r="A58" s="96"/>
      <c r="B58" s="111">
        <v>46134</v>
      </c>
      <c r="C58" s="112">
        <v>38340</v>
      </c>
      <c r="D58" s="112">
        <v>596900</v>
      </c>
      <c r="E58" s="113">
        <v>15.57</v>
      </c>
      <c r="F58" s="114">
        <v>5.14</v>
      </c>
      <c r="G58" s="114">
        <v>10.42</v>
      </c>
      <c r="H58" s="97">
        <v>116</v>
      </c>
      <c r="I58" s="97">
        <v>3664</v>
      </c>
      <c r="J58" s="97">
        <v>197250</v>
      </c>
      <c r="K58" s="97">
        <v>399650</v>
      </c>
      <c r="L58" s="115">
        <v>10464</v>
      </c>
      <c r="M58" s="96">
        <v>330</v>
      </c>
      <c r="N58" s="118">
        <v>8</v>
      </c>
      <c r="O58" s="96">
        <v>3</v>
      </c>
      <c r="P58" s="96">
        <v>5</v>
      </c>
      <c r="Q58" s="117">
        <v>3.15E-2</v>
      </c>
      <c r="R58" s="117">
        <v>2.4199999999999999E-2</v>
      </c>
      <c r="S58" s="96" t="s">
        <v>306</v>
      </c>
      <c r="T58" s="96"/>
      <c r="U58" s="96"/>
      <c r="V58" s="96"/>
      <c r="W58" s="96"/>
      <c r="X58" s="96"/>
      <c r="Y58" s="96"/>
    </row>
    <row r="59" spans="1:25">
      <c r="A59" s="96"/>
      <c r="B59" s="111">
        <v>46134</v>
      </c>
      <c r="C59" s="112">
        <v>11530</v>
      </c>
      <c r="D59" s="112">
        <v>250200</v>
      </c>
      <c r="E59" s="113">
        <v>21.7</v>
      </c>
      <c r="F59" s="114">
        <v>0</v>
      </c>
      <c r="G59" s="114">
        <v>21.7</v>
      </c>
      <c r="H59" s="97">
        <v>106</v>
      </c>
      <c r="I59" s="97">
        <v>2474</v>
      </c>
      <c r="J59" s="97">
        <v>0</v>
      </c>
      <c r="K59" s="97">
        <v>250200</v>
      </c>
      <c r="L59" s="115">
        <v>4661</v>
      </c>
      <c r="M59" s="96">
        <v>109</v>
      </c>
      <c r="N59" s="118">
        <v>2</v>
      </c>
      <c r="O59" s="96">
        <v>0</v>
      </c>
      <c r="P59" s="96">
        <v>2</v>
      </c>
      <c r="Q59" s="117">
        <v>2.3400000000000001E-2</v>
      </c>
      <c r="R59" s="117">
        <v>1.83E-2</v>
      </c>
      <c r="S59" s="96" t="s">
        <v>306</v>
      </c>
      <c r="T59" s="96"/>
      <c r="U59" s="96"/>
      <c r="V59" s="96"/>
      <c r="W59" s="96"/>
      <c r="X59" s="96"/>
      <c r="Y59" s="96"/>
    </row>
    <row r="60" spans="1:25">
      <c r="A60" s="96"/>
      <c r="B60" s="111">
        <v>46135</v>
      </c>
      <c r="C60" s="112">
        <v>38560</v>
      </c>
      <c r="D60" s="112">
        <v>1048500</v>
      </c>
      <c r="E60" s="113">
        <v>27.19</v>
      </c>
      <c r="F60" s="114">
        <v>14.68</v>
      </c>
      <c r="G60" s="114">
        <v>12.51</v>
      </c>
      <c r="H60" s="97">
        <v>134</v>
      </c>
      <c r="I60" s="97">
        <v>3678</v>
      </c>
      <c r="J60" s="97">
        <v>566100</v>
      </c>
      <c r="K60" s="97">
        <v>482400</v>
      </c>
      <c r="L60" s="115">
        <v>10483</v>
      </c>
      <c r="M60" s="96">
        <v>288</v>
      </c>
      <c r="N60" s="118">
        <v>9</v>
      </c>
      <c r="O60" s="96">
        <v>5</v>
      </c>
      <c r="P60" s="96">
        <v>4</v>
      </c>
      <c r="Q60" s="117">
        <v>2.75E-2</v>
      </c>
      <c r="R60" s="117">
        <v>3.1300000000000001E-2</v>
      </c>
      <c r="S60" s="96" t="s">
        <v>306</v>
      </c>
      <c r="T60" s="96"/>
      <c r="U60" s="96"/>
      <c r="V60" s="96"/>
      <c r="W60" s="96"/>
      <c r="X60" s="96"/>
      <c r="Y60" s="96"/>
    </row>
    <row r="61" spans="1:25">
      <c r="A61" s="96"/>
      <c r="B61" s="111">
        <v>46135</v>
      </c>
      <c r="C61" s="112">
        <v>12700</v>
      </c>
      <c r="D61" s="112">
        <v>98100</v>
      </c>
      <c r="E61" s="113">
        <v>7.72</v>
      </c>
      <c r="F61" s="114">
        <v>0</v>
      </c>
      <c r="G61" s="114">
        <v>7.72</v>
      </c>
      <c r="H61" s="97">
        <v>100</v>
      </c>
      <c r="I61" s="97">
        <v>2282</v>
      </c>
      <c r="J61" s="97">
        <v>0</v>
      </c>
      <c r="K61" s="97">
        <v>98100</v>
      </c>
      <c r="L61" s="115">
        <v>5565</v>
      </c>
      <c r="M61" s="96">
        <v>127</v>
      </c>
      <c r="N61" s="118">
        <v>1</v>
      </c>
      <c r="O61" s="96">
        <v>0</v>
      </c>
      <c r="P61" s="96">
        <v>1</v>
      </c>
      <c r="Q61" s="117">
        <v>2.2800000000000001E-2</v>
      </c>
      <c r="R61" s="117">
        <v>7.9000000000000008E-3</v>
      </c>
      <c r="S61" s="96" t="s">
        <v>306</v>
      </c>
      <c r="T61" s="96"/>
      <c r="U61" s="96"/>
      <c r="V61" s="96"/>
      <c r="W61" s="96"/>
      <c r="X61" s="96"/>
      <c r="Y61" s="96"/>
    </row>
    <row r="62" spans="1:25">
      <c r="A62" s="96"/>
      <c r="B62" s="111">
        <v>46136</v>
      </c>
      <c r="C62" s="112">
        <v>19270</v>
      </c>
      <c r="D62" s="112">
        <v>0</v>
      </c>
      <c r="E62" s="113">
        <v>0</v>
      </c>
      <c r="F62" s="114">
        <v>0</v>
      </c>
      <c r="G62" s="114">
        <v>0</v>
      </c>
      <c r="H62" s="97">
        <v>103</v>
      </c>
      <c r="I62" s="97">
        <v>2491</v>
      </c>
      <c r="J62" s="97">
        <v>0</v>
      </c>
      <c r="K62" s="97">
        <v>0</v>
      </c>
      <c r="L62" s="115">
        <v>7735</v>
      </c>
      <c r="M62" s="96">
        <v>188</v>
      </c>
      <c r="N62" s="118">
        <v>0</v>
      </c>
      <c r="O62" s="96">
        <v>0</v>
      </c>
      <c r="P62" s="96">
        <v>0</v>
      </c>
      <c r="Q62" s="117">
        <v>2.4299999999999999E-2</v>
      </c>
      <c r="R62" s="117">
        <v>0</v>
      </c>
      <c r="S62" s="96" t="s">
        <v>306</v>
      </c>
      <c r="T62" s="96"/>
      <c r="U62" s="96"/>
      <c r="V62" s="96"/>
      <c r="W62" s="96"/>
      <c r="X62" s="96"/>
      <c r="Y62" s="96"/>
    </row>
    <row r="63" spans="1:25">
      <c r="A63" s="96"/>
      <c r="B63" s="111">
        <v>46136</v>
      </c>
      <c r="C63" s="112">
        <v>38870</v>
      </c>
      <c r="D63" s="112">
        <v>582450</v>
      </c>
      <c r="E63" s="113">
        <v>14.98</v>
      </c>
      <c r="F63" s="114">
        <v>10.26</v>
      </c>
      <c r="G63" s="114">
        <v>4.7300000000000004</v>
      </c>
      <c r="H63" s="97">
        <v>120</v>
      </c>
      <c r="I63" s="97">
        <v>3316</v>
      </c>
      <c r="J63" s="97">
        <v>398700</v>
      </c>
      <c r="K63" s="97">
        <v>183750</v>
      </c>
      <c r="L63" s="115">
        <v>11721</v>
      </c>
      <c r="M63" s="96">
        <v>324</v>
      </c>
      <c r="N63" s="118">
        <v>6</v>
      </c>
      <c r="O63" s="96">
        <v>4</v>
      </c>
      <c r="P63" s="96">
        <v>2</v>
      </c>
      <c r="Q63" s="117">
        <v>2.76E-2</v>
      </c>
      <c r="R63" s="117">
        <v>1.8499999999999999E-2</v>
      </c>
      <c r="S63" s="96" t="s">
        <v>306</v>
      </c>
      <c r="T63" s="96"/>
      <c r="U63" s="96"/>
      <c r="V63" s="96"/>
      <c r="W63" s="96"/>
      <c r="X63" s="96"/>
      <c r="Y63" s="96"/>
    </row>
    <row r="64" spans="1:25">
      <c r="A64" s="96"/>
      <c r="B64" s="111">
        <v>46137</v>
      </c>
      <c r="C64" s="112">
        <v>20050</v>
      </c>
      <c r="D64" s="112">
        <v>98100</v>
      </c>
      <c r="E64" s="113">
        <v>4.8899999999999997</v>
      </c>
      <c r="F64" s="114">
        <v>0</v>
      </c>
      <c r="G64" s="114">
        <v>4.8899999999999997</v>
      </c>
      <c r="H64" s="97">
        <v>102</v>
      </c>
      <c r="I64" s="97">
        <v>2462</v>
      </c>
      <c r="J64" s="97">
        <v>0</v>
      </c>
      <c r="K64" s="97">
        <v>98100</v>
      </c>
      <c r="L64" s="115">
        <v>8143</v>
      </c>
      <c r="M64" s="96">
        <v>196</v>
      </c>
      <c r="N64" s="118">
        <v>1</v>
      </c>
      <c r="O64" s="96">
        <v>0</v>
      </c>
      <c r="P64" s="96">
        <v>1</v>
      </c>
      <c r="Q64" s="117">
        <v>2.41E-2</v>
      </c>
      <c r="R64" s="117">
        <v>5.1000000000000004E-3</v>
      </c>
      <c r="S64" s="96" t="s">
        <v>306</v>
      </c>
      <c r="T64" s="96"/>
      <c r="U64" s="96"/>
      <c r="V64" s="96"/>
      <c r="W64" s="96"/>
      <c r="X64" s="96"/>
      <c r="Y64" s="96"/>
    </row>
    <row r="65" spans="1:25">
      <c r="A65" s="96"/>
      <c r="B65" s="111">
        <v>46137</v>
      </c>
      <c r="C65" s="112">
        <v>38320</v>
      </c>
      <c r="D65" s="112">
        <v>525900</v>
      </c>
      <c r="E65" s="113">
        <v>13.72</v>
      </c>
      <c r="F65" s="114">
        <v>2.2000000000000002</v>
      </c>
      <c r="G65" s="114">
        <v>11.53</v>
      </c>
      <c r="H65" s="97">
        <v>119</v>
      </c>
      <c r="I65" s="97">
        <v>3362</v>
      </c>
      <c r="J65" s="97">
        <v>84250</v>
      </c>
      <c r="K65" s="97">
        <v>441650</v>
      </c>
      <c r="L65" s="115">
        <v>11398</v>
      </c>
      <c r="M65" s="96">
        <v>323</v>
      </c>
      <c r="N65" s="118">
        <v>7</v>
      </c>
      <c r="O65" s="96">
        <v>2</v>
      </c>
      <c r="P65" s="96">
        <v>5</v>
      </c>
      <c r="Q65" s="117">
        <v>2.8299999999999999E-2</v>
      </c>
      <c r="R65" s="117">
        <v>2.1700000000000001E-2</v>
      </c>
      <c r="S65" s="96" t="s">
        <v>306</v>
      </c>
      <c r="T65" s="96"/>
      <c r="U65" s="96"/>
      <c r="V65" s="96"/>
      <c r="W65" s="96"/>
      <c r="X65" s="96"/>
      <c r="Y65" s="96"/>
    </row>
    <row r="66" spans="1:25">
      <c r="A66" s="96"/>
      <c r="B66" s="111">
        <v>46138</v>
      </c>
      <c r="C66" s="112">
        <v>37420</v>
      </c>
      <c r="D66" s="112">
        <v>37050</v>
      </c>
      <c r="E66" s="113">
        <v>0.99</v>
      </c>
      <c r="F66" s="114">
        <v>0</v>
      </c>
      <c r="G66" s="114">
        <v>0.99</v>
      </c>
      <c r="H66" s="97">
        <v>102</v>
      </c>
      <c r="I66" s="97">
        <v>2190</v>
      </c>
      <c r="J66" s="97">
        <v>0</v>
      </c>
      <c r="K66" s="97">
        <v>37050</v>
      </c>
      <c r="L66" s="115">
        <v>17088</v>
      </c>
      <c r="M66" s="96">
        <v>366</v>
      </c>
      <c r="N66" s="118">
        <v>1</v>
      </c>
      <c r="O66" s="96">
        <v>0</v>
      </c>
      <c r="P66" s="96">
        <v>1</v>
      </c>
      <c r="Q66" s="117">
        <v>2.1399999999999999E-2</v>
      </c>
      <c r="R66" s="117">
        <v>2.7000000000000001E-3</v>
      </c>
      <c r="S66" s="96" t="s">
        <v>306</v>
      </c>
      <c r="T66" s="96"/>
      <c r="U66" s="96"/>
      <c r="V66" s="96"/>
      <c r="W66" s="96"/>
      <c r="X66" s="96"/>
      <c r="Y66" s="96"/>
    </row>
    <row r="67" spans="1:25">
      <c r="A67" s="96"/>
      <c r="B67" s="111">
        <v>46138</v>
      </c>
      <c r="C67" s="112">
        <v>38930</v>
      </c>
      <c r="D67" s="112">
        <v>241200</v>
      </c>
      <c r="E67" s="113">
        <v>6.2</v>
      </c>
      <c r="F67" s="114">
        <v>6.2</v>
      </c>
      <c r="G67" s="114">
        <v>0</v>
      </c>
      <c r="H67" s="97">
        <v>120</v>
      </c>
      <c r="I67" s="97">
        <v>3662</v>
      </c>
      <c r="J67" s="97">
        <v>241200</v>
      </c>
      <c r="K67" s="97">
        <v>0</v>
      </c>
      <c r="L67" s="115">
        <v>10631</v>
      </c>
      <c r="M67" s="96">
        <v>324</v>
      </c>
      <c r="N67" s="118">
        <v>2</v>
      </c>
      <c r="O67" s="96">
        <v>2</v>
      </c>
      <c r="P67" s="96">
        <v>0</v>
      </c>
      <c r="Q67" s="117">
        <v>3.0499999999999999E-2</v>
      </c>
      <c r="R67" s="117">
        <v>6.1999999999999998E-3</v>
      </c>
      <c r="S67" s="96" t="s">
        <v>306</v>
      </c>
      <c r="T67" s="96"/>
      <c r="U67" s="96"/>
      <c r="V67" s="96"/>
      <c r="W67" s="96"/>
      <c r="X67" s="96"/>
      <c r="Y67" s="96"/>
    </row>
    <row r="68" spans="1:25">
      <c r="A68" s="96"/>
      <c r="B68" s="111">
        <v>46139</v>
      </c>
      <c r="C68" s="112">
        <v>38130</v>
      </c>
      <c r="D68" s="112">
        <v>300600</v>
      </c>
      <c r="E68" s="113">
        <v>7.88</v>
      </c>
      <c r="F68" s="114">
        <v>7.88</v>
      </c>
      <c r="G68" s="114">
        <v>0</v>
      </c>
      <c r="H68" s="97">
        <v>113</v>
      </c>
      <c r="I68" s="97">
        <v>3532</v>
      </c>
      <c r="J68" s="97">
        <v>300600</v>
      </c>
      <c r="K68" s="97">
        <v>0</v>
      </c>
      <c r="L68" s="115">
        <v>10796</v>
      </c>
      <c r="M68" s="96">
        <v>336</v>
      </c>
      <c r="N68" s="118">
        <v>3</v>
      </c>
      <c r="O68" s="96">
        <v>3</v>
      </c>
      <c r="P68" s="96">
        <v>0</v>
      </c>
      <c r="Q68" s="117">
        <v>3.1099999999999999E-2</v>
      </c>
      <c r="R68" s="117">
        <v>8.8999999999999999E-3</v>
      </c>
      <c r="S68" s="96" t="s">
        <v>306</v>
      </c>
      <c r="T68" s="96"/>
      <c r="U68" s="96"/>
      <c r="V68" s="96"/>
      <c r="W68" s="96"/>
      <c r="X68" s="96"/>
      <c r="Y68" s="96"/>
    </row>
    <row r="69" spans="1:25">
      <c r="A69" s="96"/>
      <c r="B69" s="111">
        <v>46139</v>
      </c>
      <c r="C69" s="112">
        <v>21600</v>
      </c>
      <c r="D69" s="112">
        <v>0</v>
      </c>
      <c r="E69" s="113">
        <v>0</v>
      </c>
      <c r="F69" s="114">
        <v>0</v>
      </c>
      <c r="G69" s="114">
        <v>0</v>
      </c>
      <c r="H69" s="97">
        <v>100</v>
      </c>
      <c r="I69" s="97">
        <v>2309</v>
      </c>
      <c r="J69" s="97">
        <v>0</v>
      </c>
      <c r="K69" s="97">
        <v>0</v>
      </c>
      <c r="L69" s="115">
        <v>9355</v>
      </c>
      <c r="M69" s="96">
        <v>216</v>
      </c>
      <c r="N69" s="118">
        <v>0</v>
      </c>
      <c r="O69" s="96">
        <v>0</v>
      </c>
      <c r="P69" s="96">
        <v>0</v>
      </c>
      <c r="Q69" s="117">
        <v>2.3099999999999999E-2</v>
      </c>
      <c r="R69" s="117">
        <v>0</v>
      </c>
      <c r="S69" s="96" t="s">
        <v>306</v>
      </c>
      <c r="T69" s="96"/>
      <c r="U69" s="96"/>
      <c r="V69" s="96"/>
      <c r="W69" s="96"/>
      <c r="X69" s="96"/>
      <c r="Y69" s="96"/>
    </row>
    <row r="70" spans="1:25">
      <c r="A70" s="96"/>
      <c r="B70" s="111">
        <v>46140</v>
      </c>
      <c r="C70" s="112">
        <v>38220</v>
      </c>
      <c r="D70" s="112">
        <v>500400</v>
      </c>
      <c r="E70" s="113">
        <v>13.09</v>
      </c>
      <c r="F70" s="114">
        <v>6.31</v>
      </c>
      <c r="G70" s="114">
        <v>6.78</v>
      </c>
      <c r="H70" s="97">
        <v>126</v>
      </c>
      <c r="I70" s="97">
        <v>4278</v>
      </c>
      <c r="J70" s="97">
        <v>241200</v>
      </c>
      <c r="K70" s="97">
        <v>259200</v>
      </c>
      <c r="L70" s="115">
        <v>8935</v>
      </c>
      <c r="M70" s="96">
        <v>303</v>
      </c>
      <c r="N70" s="118">
        <v>4</v>
      </c>
      <c r="O70" s="96">
        <v>2</v>
      </c>
      <c r="P70" s="96">
        <v>2</v>
      </c>
      <c r="Q70" s="117">
        <v>3.39E-2</v>
      </c>
      <c r="R70" s="117">
        <v>1.32E-2</v>
      </c>
      <c r="S70" s="96" t="s">
        <v>306</v>
      </c>
      <c r="T70" s="96"/>
      <c r="U70" s="96"/>
      <c r="V70" s="96"/>
      <c r="W70" s="96"/>
      <c r="X70" s="96"/>
      <c r="Y70" s="96"/>
    </row>
    <row r="71" spans="1:25">
      <c r="A71" s="96"/>
      <c r="B71" s="111">
        <v>46140</v>
      </c>
      <c r="C71" s="112">
        <v>20100</v>
      </c>
      <c r="D71" s="112">
        <v>0</v>
      </c>
      <c r="E71" s="113">
        <v>0</v>
      </c>
      <c r="F71" s="114">
        <v>0</v>
      </c>
      <c r="G71" s="114">
        <v>0</v>
      </c>
      <c r="H71" s="97">
        <v>101</v>
      </c>
      <c r="I71" s="97">
        <v>2839</v>
      </c>
      <c r="J71" s="97">
        <v>0</v>
      </c>
      <c r="K71" s="97">
        <v>0</v>
      </c>
      <c r="L71" s="115">
        <v>7079</v>
      </c>
      <c r="M71" s="96">
        <v>199</v>
      </c>
      <c r="N71" s="118">
        <v>0</v>
      </c>
      <c r="O71" s="96">
        <v>0</v>
      </c>
      <c r="P71" s="96">
        <v>0</v>
      </c>
      <c r="Q71" s="117">
        <v>2.81E-2</v>
      </c>
      <c r="R71" s="117">
        <v>0</v>
      </c>
      <c r="S71" s="96" t="s">
        <v>306</v>
      </c>
      <c r="T71" s="96"/>
      <c r="U71" s="96"/>
      <c r="V71" s="96"/>
      <c r="W71" s="96"/>
      <c r="X71" s="96"/>
      <c r="Y71" s="96"/>
    </row>
    <row r="72" spans="1:25">
      <c r="A72" s="96"/>
      <c r="B72" s="111">
        <v>46141</v>
      </c>
      <c r="C72" s="112">
        <v>38200</v>
      </c>
      <c r="D72" s="112">
        <v>509400</v>
      </c>
      <c r="E72" s="113">
        <v>13.34</v>
      </c>
      <c r="F72" s="114">
        <v>10.3</v>
      </c>
      <c r="G72" s="114">
        <v>3.04</v>
      </c>
      <c r="H72" s="97">
        <v>111</v>
      </c>
      <c r="I72" s="97">
        <v>3518</v>
      </c>
      <c r="J72" s="97">
        <v>393300</v>
      </c>
      <c r="K72" s="97">
        <v>116100</v>
      </c>
      <c r="L72" s="115">
        <v>10858</v>
      </c>
      <c r="M72" s="96">
        <v>345</v>
      </c>
      <c r="N72" s="118">
        <v>4</v>
      </c>
      <c r="O72" s="96">
        <v>3</v>
      </c>
      <c r="P72" s="96">
        <v>1</v>
      </c>
      <c r="Q72" s="117">
        <v>3.1800000000000002E-2</v>
      </c>
      <c r="R72" s="117">
        <v>1.1599999999999999E-2</v>
      </c>
      <c r="S72" s="96" t="s">
        <v>306</v>
      </c>
      <c r="T72" s="96"/>
      <c r="U72" s="96"/>
      <c r="V72" s="96"/>
      <c r="W72" s="96"/>
      <c r="X72" s="96"/>
      <c r="Y72" s="96"/>
    </row>
    <row r="73" spans="1:25">
      <c r="A73" s="96"/>
      <c r="B73" s="111">
        <v>46141</v>
      </c>
      <c r="C73" s="112">
        <v>14630</v>
      </c>
      <c r="D73" s="112">
        <v>172800</v>
      </c>
      <c r="E73" s="113">
        <v>11.81</v>
      </c>
      <c r="F73" s="114">
        <v>11.81</v>
      </c>
      <c r="G73" s="114">
        <v>0</v>
      </c>
      <c r="H73" s="97">
        <v>102</v>
      </c>
      <c r="I73" s="97">
        <v>2308</v>
      </c>
      <c r="J73" s="97">
        <v>172800</v>
      </c>
      <c r="K73" s="97">
        <v>0</v>
      </c>
      <c r="L73" s="115">
        <v>6340</v>
      </c>
      <c r="M73" s="96">
        <v>143</v>
      </c>
      <c r="N73" s="118">
        <v>2</v>
      </c>
      <c r="O73" s="96">
        <v>2</v>
      </c>
      <c r="P73" s="96">
        <v>0</v>
      </c>
      <c r="Q73" s="117">
        <v>2.2599999999999999E-2</v>
      </c>
      <c r="R73" s="117">
        <v>1.4E-2</v>
      </c>
      <c r="S73" s="96" t="s">
        <v>306</v>
      </c>
      <c r="T73" s="96"/>
      <c r="U73" s="96"/>
      <c r="V73" s="96"/>
      <c r="W73" s="96"/>
      <c r="X73" s="96"/>
      <c r="Y73" s="96"/>
    </row>
    <row r="74" spans="1:25">
      <c r="A74" s="96"/>
      <c r="B74" s="111">
        <v>46142</v>
      </c>
      <c r="C74" s="112">
        <v>12800</v>
      </c>
      <c r="D74" s="112">
        <v>369000</v>
      </c>
      <c r="E74" s="113">
        <v>28.83</v>
      </c>
      <c r="F74" s="114">
        <v>22.08</v>
      </c>
      <c r="G74" s="114">
        <v>6.75</v>
      </c>
      <c r="H74" s="97">
        <v>100</v>
      </c>
      <c r="I74" s="97">
        <v>2638</v>
      </c>
      <c r="J74" s="97">
        <v>282600</v>
      </c>
      <c r="K74" s="97">
        <v>86400</v>
      </c>
      <c r="L74" s="115">
        <v>4853</v>
      </c>
      <c r="M74" s="96">
        <v>128</v>
      </c>
      <c r="N74" s="118">
        <v>4</v>
      </c>
      <c r="O74" s="96">
        <v>3</v>
      </c>
      <c r="P74" s="96">
        <v>1</v>
      </c>
      <c r="Q74" s="117">
        <v>2.64E-2</v>
      </c>
      <c r="R74" s="117">
        <v>3.1300000000000001E-2</v>
      </c>
      <c r="S74" s="96" t="s">
        <v>306</v>
      </c>
      <c r="T74" s="96"/>
      <c r="U74" s="96"/>
      <c r="V74" s="96"/>
      <c r="W74" s="96"/>
      <c r="X74" s="96"/>
      <c r="Y74" s="96"/>
    </row>
    <row r="75" spans="1:25">
      <c r="A75" s="96"/>
      <c r="B75" s="111">
        <v>46142</v>
      </c>
      <c r="C75" s="112">
        <v>38130</v>
      </c>
      <c r="D75" s="112">
        <v>1938100</v>
      </c>
      <c r="E75" s="113">
        <v>50.83</v>
      </c>
      <c r="F75" s="114">
        <v>21.09</v>
      </c>
      <c r="G75" s="114">
        <v>29.74</v>
      </c>
      <c r="H75" s="97">
        <v>114</v>
      </c>
      <c r="I75" s="97">
        <v>3307</v>
      </c>
      <c r="J75" s="97">
        <v>804100</v>
      </c>
      <c r="K75" s="97">
        <v>1134000</v>
      </c>
      <c r="L75" s="115">
        <v>11530</v>
      </c>
      <c r="M75" s="96">
        <v>334</v>
      </c>
      <c r="N75" s="118">
        <v>17</v>
      </c>
      <c r="O75" s="96">
        <v>8</v>
      </c>
      <c r="P75" s="96">
        <v>9</v>
      </c>
      <c r="Q75" s="117">
        <v>2.9000000000000001E-2</v>
      </c>
      <c r="R75" s="117">
        <v>5.0900000000000001E-2</v>
      </c>
      <c r="S75" s="96" t="s">
        <v>306</v>
      </c>
      <c r="T75" s="96"/>
      <c r="U75" s="96"/>
      <c r="V75" s="96"/>
      <c r="W75" s="96"/>
      <c r="X75" s="96"/>
      <c r="Y75" s="96"/>
    </row>
    <row r="76" spans="1:25">
      <c r="A76" s="96"/>
      <c r="B76" s="111">
        <v>46143</v>
      </c>
      <c r="C76" s="112">
        <v>9790</v>
      </c>
      <c r="D76" s="112">
        <v>98100</v>
      </c>
      <c r="E76" s="113">
        <v>10.02</v>
      </c>
      <c r="F76" s="114">
        <v>10.02</v>
      </c>
      <c r="G76" s="114">
        <v>0</v>
      </c>
      <c r="H76" s="97">
        <v>105</v>
      </c>
      <c r="I76" s="97">
        <v>2695</v>
      </c>
      <c r="J76" s="97">
        <v>98100</v>
      </c>
      <c r="K76" s="97">
        <v>0</v>
      </c>
      <c r="L76" s="115">
        <v>3632</v>
      </c>
      <c r="M76" s="96">
        <v>93</v>
      </c>
      <c r="N76" s="118">
        <v>1</v>
      </c>
      <c r="O76" s="96">
        <v>1</v>
      </c>
      <c r="P76" s="96">
        <v>0</v>
      </c>
      <c r="Q76" s="117">
        <v>2.5600000000000001E-2</v>
      </c>
      <c r="R76" s="117">
        <v>1.0800000000000001E-2</v>
      </c>
      <c r="S76" s="96" t="s">
        <v>306</v>
      </c>
      <c r="T76" s="96"/>
      <c r="U76" s="96"/>
      <c r="V76" s="96"/>
      <c r="W76" s="96"/>
      <c r="X76" s="96"/>
      <c r="Y76" s="96"/>
    </row>
    <row r="77" spans="1:25">
      <c r="A77" s="96"/>
      <c r="B77" s="111">
        <v>46143</v>
      </c>
      <c r="C77" s="112">
        <v>38030</v>
      </c>
      <c r="D77" s="112">
        <v>604600</v>
      </c>
      <c r="E77" s="113">
        <v>15.9</v>
      </c>
      <c r="F77" s="114">
        <v>6.03</v>
      </c>
      <c r="G77" s="114">
        <v>9.8699999999999992</v>
      </c>
      <c r="H77" s="97">
        <v>133</v>
      </c>
      <c r="I77" s="97">
        <v>5188</v>
      </c>
      <c r="J77" s="97">
        <v>229300</v>
      </c>
      <c r="K77" s="97">
        <v>375300</v>
      </c>
      <c r="L77" s="115">
        <v>7331</v>
      </c>
      <c r="M77" s="96">
        <v>285</v>
      </c>
      <c r="N77" s="118">
        <v>5</v>
      </c>
      <c r="O77" s="96">
        <v>2</v>
      </c>
      <c r="P77" s="96">
        <v>3</v>
      </c>
      <c r="Q77" s="117">
        <v>3.8899999999999997E-2</v>
      </c>
      <c r="R77" s="117">
        <v>1.7500000000000002E-2</v>
      </c>
      <c r="S77" s="96" t="s">
        <v>306</v>
      </c>
      <c r="T77" s="96"/>
      <c r="U77" s="96"/>
      <c r="V77" s="96"/>
      <c r="W77" s="96"/>
      <c r="X77" s="96"/>
      <c r="Y77" s="96"/>
    </row>
    <row r="78" spans="1:25">
      <c r="A78" s="96"/>
      <c r="B78" s="111">
        <v>46144</v>
      </c>
      <c r="C78" s="112">
        <v>11600</v>
      </c>
      <c r="D78" s="112">
        <v>196200</v>
      </c>
      <c r="E78" s="113">
        <v>16.91</v>
      </c>
      <c r="F78" s="114">
        <v>0</v>
      </c>
      <c r="G78" s="114">
        <v>16.91</v>
      </c>
      <c r="H78" s="97">
        <v>101</v>
      </c>
      <c r="I78" s="97">
        <v>2476</v>
      </c>
      <c r="J78" s="97">
        <v>0</v>
      </c>
      <c r="K78" s="97">
        <v>196200</v>
      </c>
      <c r="L78" s="115">
        <v>4685</v>
      </c>
      <c r="M78" s="96">
        <v>115</v>
      </c>
      <c r="N78" s="118">
        <v>2</v>
      </c>
      <c r="O78" s="96">
        <v>0</v>
      </c>
      <c r="P78" s="96">
        <v>2</v>
      </c>
      <c r="Q78" s="117">
        <v>2.4500000000000001E-2</v>
      </c>
      <c r="R78" s="117">
        <v>1.7399999999999999E-2</v>
      </c>
      <c r="S78" s="96" t="s">
        <v>306</v>
      </c>
      <c r="T78" s="96"/>
      <c r="U78" s="96"/>
      <c r="V78" s="96"/>
      <c r="W78" s="96"/>
      <c r="X78" s="96"/>
      <c r="Y78" s="96"/>
    </row>
    <row r="79" spans="1:25">
      <c r="A79" s="96"/>
      <c r="B79" s="111">
        <v>46144</v>
      </c>
      <c r="C79" s="112">
        <v>38530</v>
      </c>
      <c r="D79" s="112">
        <v>1020900</v>
      </c>
      <c r="E79" s="113">
        <v>26.5</v>
      </c>
      <c r="F79" s="114">
        <v>16.52</v>
      </c>
      <c r="G79" s="114">
        <v>9.9700000000000006</v>
      </c>
      <c r="H79" s="97">
        <v>128</v>
      </c>
      <c r="I79" s="97">
        <v>4378</v>
      </c>
      <c r="J79" s="97">
        <v>636600</v>
      </c>
      <c r="K79" s="97">
        <v>384300</v>
      </c>
      <c r="L79" s="115">
        <v>8800</v>
      </c>
      <c r="M79" s="96">
        <v>302</v>
      </c>
      <c r="N79" s="118">
        <v>10</v>
      </c>
      <c r="O79" s="96">
        <v>7</v>
      </c>
      <c r="P79" s="96">
        <v>3</v>
      </c>
      <c r="Q79" s="117">
        <v>3.4299999999999997E-2</v>
      </c>
      <c r="R79" s="117">
        <v>3.3099999999999997E-2</v>
      </c>
      <c r="S79" s="96" t="s">
        <v>306</v>
      </c>
      <c r="T79" s="96"/>
      <c r="U79" s="96"/>
      <c r="V79" s="96"/>
      <c r="W79" s="96"/>
      <c r="X79" s="96"/>
      <c r="Y79" s="96"/>
    </row>
    <row r="80" spans="1:25">
      <c r="A80" s="96"/>
      <c r="B80" s="111">
        <v>46145</v>
      </c>
      <c r="C80" s="112">
        <v>16490</v>
      </c>
      <c r="D80" s="112">
        <v>86400</v>
      </c>
      <c r="E80" s="113">
        <v>5.24</v>
      </c>
      <c r="F80" s="114">
        <v>5.24</v>
      </c>
      <c r="G80" s="114">
        <v>0</v>
      </c>
      <c r="H80" s="97">
        <v>101</v>
      </c>
      <c r="I80" s="97">
        <v>2184</v>
      </c>
      <c r="J80" s="97">
        <v>86400</v>
      </c>
      <c r="K80" s="97">
        <v>0</v>
      </c>
      <c r="L80" s="115">
        <v>7549</v>
      </c>
      <c r="M80" s="96">
        <v>164</v>
      </c>
      <c r="N80" s="118">
        <v>1</v>
      </c>
      <c r="O80" s="96">
        <v>1</v>
      </c>
      <c r="P80" s="96">
        <v>0</v>
      </c>
      <c r="Q80" s="117">
        <v>2.1700000000000001E-2</v>
      </c>
      <c r="R80" s="117">
        <v>6.1000000000000004E-3</v>
      </c>
      <c r="S80" s="96" t="s">
        <v>306</v>
      </c>
      <c r="T80" s="96"/>
      <c r="U80" s="96"/>
      <c r="V80" s="96"/>
      <c r="W80" s="96"/>
      <c r="X80" s="96"/>
      <c r="Y80" s="96"/>
    </row>
    <row r="81" spans="1:25">
      <c r="A81" s="96"/>
      <c r="B81" s="111">
        <v>46145</v>
      </c>
      <c r="C81" s="112">
        <v>38200</v>
      </c>
      <c r="D81" s="112">
        <v>1039350</v>
      </c>
      <c r="E81" s="113">
        <v>27.21</v>
      </c>
      <c r="F81" s="114">
        <v>27.21</v>
      </c>
      <c r="G81" s="114">
        <v>0</v>
      </c>
      <c r="H81" s="97">
        <v>125</v>
      </c>
      <c r="I81" s="97">
        <v>3997</v>
      </c>
      <c r="J81" s="97">
        <v>1039350</v>
      </c>
      <c r="K81" s="97">
        <v>0</v>
      </c>
      <c r="L81" s="115">
        <v>9558</v>
      </c>
      <c r="M81" s="96">
        <v>306</v>
      </c>
      <c r="N81" s="118">
        <v>10</v>
      </c>
      <c r="O81" s="96">
        <v>10</v>
      </c>
      <c r="P81" s="96">
        <v>0</v>
      </c>
      <c r="Q81" s="117">
        <v>3.2000000000000001E-2</v>
      </c>
      <c r="R81" s="117">
        <v>3.27E-2</v>
      </c>
      <c r="S81" s="96" t="s">
        <v>306</v>
      </c>
      <c r="T81" s="96"/>
      <c r="U81" s="96"/>
      <c r="V81" s="96"/>
      <c r="W81" s="96"/>
      <c r="X81" s="96"/>
      <c r="Y81" s="96"/>
    </row>
    <row r="82" spans="1:25">
      <c r="A82" s="96"/>
      <c r="B82" s="111">
        <v>46146</v>
      </c>
      <c r="C82" s="112">
        <v>13070</v>
      </c>
      <c r="D82" s="112">
        <v>566750</v>
      </c>
      <c r="E82" s="113">
        <v>43.36</v>
      </c>
      <c r="F82" s="114">
        <v>14.12</v>
      </c>
      <c r="G82" s="114">
        <v>29.25</v>
      </c>
      <c r="H82" s="97">
        <v>102</v>
      </c>
      <c r="I82" s="97">
        <v>2686</v>
      </c>
      <c r="J82" s="97">
        <v>184500</v>
      </c>
      <c r="K82" s="97">
        <v>382250</v>
      </c>
      <c r="L82" s="115">
        <v>4866</v>
      </c>
      <c r="M82" s="96">
        <v>128</v>
      </c>
      <c r="N82" s="118">
        <v>5</v>
      </c>
      <c r="O82" s="96">
        <v>2</v>
      </c>
      <c r="P82" s="96">
        <v>3</v>
      </c>
      <c r="Q82" s="117">
        <v>2.63E-2</v>
      </c>
      <c r="R82" s="117">
        <v>3.9100000000000003E-2</v>
      </c>
      <c r="S82" s="96" t="s">
        <v>306</v>
      </c>
      <c r="T82" s="96"/>
      <c r="U82" s="96"/>
      <c r="V82" s="96"/>
      <c r="W82" s="96"/>
      <c r="X82" s="96"/>
      <c r="Y82" s="96"/>
    </row>
    <row r="83" spans="1:25">
      <c r="A83" s="96"/>
      <c r="B83" s="111">
        <v>46146</v>
      </c>
      <c r="C83" s="112">
        <v>38650</v>
      </c>
      <c r="D83" s="112">
        <v>506650</v>
      </c>
      <c r="E83" s="113">
        <v>13.11</v>
      </c>
      <c r="F83" s="114">
        <v>12.4</v>
      </c>
      <c r="G83" s="114">
        <v>0.71</v>
      </c>
      <c r="H83" s="97">
        <v>130</v>
      </c>
      <c r="I83" s="97">
        <v>3936</v>
      </c>
      <c r="J83" s="97">
        <v>479100</v>
      </c>
      <c r="K83" s="97">
        <v>27550</v>
      </c>
      <c r="L83" s="115">
        <v>9819</v>
      </c>
      <c r="M83" s="96">
        <v>297</v>
      </c>
      <c r="N83" s="118">
        <v>5</v>
      </c>
      <c r="O83" s="96">
        <v>4</v>
      </c>
      <c r="P83" s="96">
        <v>1</v>
      </c>
      <c r="Q83" s="117">
        <v>3.0200000000000001E-2</v>
      </c>
      <c r="R83" s="117">
        <v>1.6799999999999999E-2</v>
      </c>
      <c r="S83" s="96" t="s">
        <v>306</v>
      </c>
      <c r="T83" s="96"/>
      <c r="U83" s="96"/>
      <c r="V83" s="96"/>
      <c r="W83" s="96"/>
      <c r="X83" s="96"/>
      <c r="Y83" s="96"/>
    </row>
    <row r="84" spans="1:25">
      <c r="A84" s="96"/>
      <c r="B84" s="111">
        <v>46147</v>
      </c>
      <c r="C84" s="112">
        <v>19810</v>
      </c>
      <c r="D84" s="112">
        <v>96000</v>
      </c>
      <c r="E84" s="113">
        <v>4.8499999999999996</v>
      </c>
      <c r="F84" s="114">
        <v>0</v>
      </c>
      <c r="G84" s="114">
        <v>4.8499999999999996</v>
      </c>
      <c r="H84" s="97">
        <v>100</v>
      </c>
      <c r="I84" s="97">
        <v>2075</v>
      </c>
      <c r="J84" s="97">
        <v>0</v>
      </c>
      <c r="K84" s="97">
        <v>96000</v>
      </c>
      <c r="L84" s="115">
        <v>9547</v>
      </c>
      <c r="M84" s="96">
        <v>198</v>
      </c>
      <c r="N84" s="118">
        <v>1</v>
      </c>
      <c r="O84" s="96">
        <v>0</v>
      </c>
      <c r="P84" s="96">
        <v>1</v>
      </c>
      <c r="Q84" s="117">
        <v>2.07E-2</v>
      </c>
      <c r="R84" s="117">
        <v>5.1000000000000004E-3</v>
      </c>
      <c r="S84" s="96" t="s">
        <v>306</v>
      </c>
      <c r="T84" s="96"/>
      <c r="U84" s="96"/>
      <c r="V84" s="96"/>
      <c r="W84" s="96"/>
      <c r="X84" s="96"/>
      <c r="Y84" s="96"/>
    </row>
    <row r="85" spans="1:25">
      <c r="A85" s="96"/>
      <c r="B85" s="111">
        <v>46147</v>
      </c>
      <c r="C85" s="112">
        <v>38320</v>
      </c>
      <c r="D85" s="112">
        <v>911300</v>
      </c>
      <c r="E85" s="113">
        <v>23.78</v>
      </c>
      <c r="F85" s="114">
        <v>18.350000000000001</v>
      </c>
      <c r="G85" s="114">
        <v>5.43</v>
      </c>
      <c r="H85" s="97">
        <v>128</v>
      </c>
      <c r="I85" s="97">
        <v>3877</v>
      </c>
      <c r="J85" s="97">
        <v>703300</v>
      </c>
      <c r="K85" s="97">
        <v>208000</v>
      </c>
      <c r="L85" s="115">
        <v>9885</v>
      </c>
      <c r="M85" s="96">
        <v>300</v>
      </c>
      <c r="N85" s="118">
        <v>8</v>
      </c>
      <c r="O85" s="96">
        <v>6</v>
      </c>
      <c r="P85" s="96">
        <v>2</v>
      </c>
      <c r="Q85" s="117">
        <v>3.0300000000000001E-2</v>
      </c>
      <c r="R85" s="117">
        <v>2.6700000000000002E-2</v>
      </c>
      <c r="S85" s="96" t="s">
        <v>306</v>
      </c>
      <c r="T85" s="96"/>
      <c r="U85" s="96"/>
      <c r="V85" s="96"/>
      <c r="W85" s="96"/>
      <c r="X85" s="96"/>
      <c r="Y85" s="96"/>
    </row>
    <row r="86" spans="1:25">
      <c r="A86" s="96"/>
      <c r="B86" s="111">
        <v>46148</v>
      </c>
      <c r="C86" s="112">
        <v>38910</v>
      </c>
      <c r="D86" s="112">
        <v>1158500</v>
      </c>
      <c r="E86" s="113">
        <v>29.77</v>
      </c>
      <c r="F86" s="114">
        <v>29.77</v>
      </c>
      <c r="G86" s="114">
        <v>0</v>
      </c>
      <c r="H86" s="97">
        <v>143</v>
      </c>
      <c r="I86" s="97">
        <v>4224</v>
      </c>
      <c r="J86" s="97">
        <v>1158500</v>
      </c>
      <c r="K86" s="97">
        <v>0</v>
      </c>
      <c r="L86" s="115">
        <v>9211</v>
      </c>
      <c r="M86" s="96">
        <v>273</v>
      </c>
      <c r="N86" s="118">
        <v>10</v>
      </c>
      <c r="O86" s="96">
        <v>10</v>
      </c>
      <c r="P86" s="96">
        <v>0</v>
      </c>
      <c r="Q86" s="117">
        <v>2.9600000000000001E-2</v>
      </c>
      <c r="R86" s="117">
        <v>3.6600000000000001E-2</v>
      </c>
      <c r="S86" s="96" t="s">
        <v>306</v>
      </c>
      <c r="T86" s="96"/>
      <c r="U86" s="96"/>
      <c r="V86" s="96"/>
      <c r="W86" s="96"/>
      <c r="X86" s="96"/>
      <c r="Y86" s="96"/>
    </row>
    <row r="87" spans="1:25">
      <c r="A87" s="96"/>
      <c r="B87" s="111">
        <v>46148</v>
      </c>
      <c r="C87" s="112">
        <v>12100</v>
      </c>
      <c r="D87" s="112">
        <v>86400</v>
      </c>
      <c r="E87" s="113">
        <v>7.14</v>
      </c>
      <c r="F87" s="114">
        <v>0</v>
      </c>
      <c r="G87" s="114">
        <v>7.14</v>
      </c>
      <c r="H87" s="97">
        <v>100</v>
      </c>
      <c r="I87" s="97">
        <v>2862</v>
      </c>
      <c r="J87" s="97">
        <v>0</v>
      </c>
      <c r="K87" s="97">
        <v>86400</v>
      </c>
      <c r="L87" s="115">
        <v>4228</v>
      </c>
      <c r="M87" s="96">
        <v>121</v>
      </c>
      <c r="N87" s="118">
        <v>1</v>
      </c>
      <c r="O87" s="96">
        <v>0</v>
      </c>
      <c r="P87" s="96">
        <v>1</v>
      </c>
      <c r="Q87" s="117">
        <v>2.86E-2</v>
      </c>
      <c r="R87" s="117">
        <v>8.3000000000000001E-3</v>
      </c>
      <c r="S87" s="96" t="s">
        <v>306</v>
      </c>
      <c r="T87" s="96"/>
      <c r="U87" s="96"/>
      <c r="V87" s="96"/>
      <c r="W87" s="96"/>
      <c r="X87" s="96"/>
      <c r="Y87" s="96"/>
    </row>
    <row r="88" spans="1:25">
      <c r="A88" s="96"/>
      <c r="B88" s="111">
        <v>46149</v>
      </c>
      <c r="C88" s="112">
        <v>9190</v>
      </c>
      <c r="D88" s="112">
        <v>0</v>
      </c>
      <c r="E88" s="113">
        <v>0</v>
      </c>
      <c r="F88" s="114">
        <v>0</v>
      </c>
      <c r="G88" s="114">
        <v>0</v>
      </c>
      <c r="H88" s="97">
        <v>101</v>
      </c>
      <c r="I88" s="97">
        <v>2279</v>
      </c>
      <c r="J88" s="97">
        <v>0</v>
      </c>
      <c r="K88" s="97">
        <v>0</v>
      </c>
      <c r="L88" s="115">
        <v>4033</v>
      </c>
      <c r="M88" s="96">
        <v>91</v>
      </c>
      <c r="N88" s="118">
        <v>0</v>
      </c>
      <c r="O88" s="96">
        <v>0</v>
      </c>
      <c r="P88" s="96">
        <v>0</v>
      </c>
      <c r="Q88" s="117">
        <v>2.2599999999999999E-2</v>
      </c>
      <c r="R88" s="117">
        <v>0</v>
      </c>
      <c r="S88" s="96" t="s">
        <v>306</v>
      </c>
      <c r="T88" s="96"/>
      <c r="U88" s="96"/>
      <c r="V88" s="96"/>
      <c r="W88" s="96"/>
      <c r="X88" s="96"/>
      <c r="Y88" s="96"/>
    </row>
    <row r="89" spans="1:25">
      <c r="A89" s="96"/>
      <c r="B89" s="111">
        <v>46149</v>
      </c>
      <c r="C89" s="112">
        <v>38160</v>
      </c>
      <c r="D89" s="112">
        <v>663200</v>
      </c>
      <c r="E89" s="113">
        <v>17.38</v>
      </c>
      <c r="F89" s="114">
        <v>3.9</v>
      </c>
      <c r="G89" s="114">
        <v>13.47</v>
      </c>
      <c r="H89" s="97">
        <v>127</v>
      </c>
      <c r="I89" s="97">
        <v>3954</v>
      </c>
      <c r="J89" s="97">
        <v>149000</v>
      </c>
      <c r="K89" s="97">
        <v>514200</v>
      </c>
      <c r="L89" s="115">
        <v>9652</v>
      </c>
      <c r="M89" s="96">
        <v>300</v>
      </c>
      <c r="N89" s="118">
        <v>6</v>
      </c>
      <c r="O89" s="96">
        <v>1</v>
      </c>
      <c r="P89" s="96">
        <v>5</v>
      </c>
      <c r="Q89" s="117">
        <v>3.1099999999999999E-2</v>
      </c>
      <c r="R89" s="117">
        <v>0.02</v>
      </c>
      <c r="S89" s="96" t="s">
        <v>306</v>
      </c>
      <c r="T89" s="96"/>
      <c r="U89" s="96"/>
      <c r="V89" s="96"/>
      <c r="W89" s="96"/>
      <c r="X89" s="96"/>
      <c r="Y89" s="96"/>
    </row>
    <row r="90" spans="1:25">
      <c r="A90" s="96"/>
      <c r="B90" s="111">
        <v>46150</v>
      </c>
      <c r="C90" s="112">
        <v>38940</v>
      </c>
      <c r="D90" s="112">
        <v>554300</v>
      </c>
      <c r="E90" s="113">
        <v>14.23</v>
      </c>
      <c r="F90" s="114">
        <v>11.02</v>
      </c>
      <c r="G90" s="114">
        <v>3.21</v>
      </c>
      <c r="H90" s="97">
        <v>127</v>
      </c>
      <c r="I90" s="97">
        <v>4198</v>
      </c>
      <c r="J90" s="97">
        <v>429200</v>
      </c>
      <c r="K90" s="97">
        <v>125100</v>
      </c>
      <c r="L90" s="115">
        <v>9276</v>
      </c>
      <c r="M90" s="96">
        <v>307</v>
      </c>
      <c r="N90" s="118">
        <v>5</v>
      </c>
      <c r="O90" s="96">
        <v>4</v>
      </c>
      <c r="P90" s="96">
        <v>1</v>
      </c>
      <c r="Q90" s="117">
        <v>3.3099999999999997E-2</v>
      </c>
      <c r="R90" s="117">
        <v>1.6299999999999999E-2</v>
      </c>
      <c r="S90" s="96" t="s">
        <v>306</v>
      </c>
      <c r="T90" s="96"/>
      <c r="U90" s="96"/>
      <c r="V90" s="96"/>
      <c r="W90" s="96"/>
      <c r="X90" s="96"/>
      <c r="Y90" s="96"/>
    </row>
    <row r="91" spans="1:25">
      <c r="A91" s="96"/>
      <c r="B91" s="111">
        <v>46150</v>
      </c>
      <c r="C91" s="112">
        <v>8300</v>
      </c>
      <c r="D91" s="112">
        <v>86400</v>
      </c>
      <c r="E91" s="113">
        <v>10.41</v>
      </c>
      <c r="F91" s="114">
        <v>10.41</v>
      </c>
      <c r="G91" s="114">
        <v>0</v>
      </c>
      <c r="H91" s="97">
        <v>100</v>
      </c>
      <c r="I91" s="97">
        <v>2425</v>
      </c>
      <c r="J91" s="97">
        <v>86400</v>
      </c>
      <c r="K91" s="97">
        <v>0</v>
      </c>
      <c r="L91" s="115">
        <v>3422</v>
      </c>
      <c r="M91" s="96">
        <v>83</v>
      </c>
      <c r="N91" s="118">
        <v>1</v>
      </c>
      <c r="O91" s="96">
        <v>1</v>
      </c>
      <c r="P91" s="96">
        <v>0</v>
      </c>
      <c r="Q91" s="117">
        <v>2.4299999999999999E-2</v>
      </c>
      <c r="R91" s="117">
        <v>1.2E-2</v>
      </c>
      <c r="S91" s="96" t="s">
        <v>306</v>
      </c>
      <c r="T91" s="96"/>
      <c r="U91" s="96"/>
      <c r="V91" s="96"/>
      <c r="W91" s="96"/>
      <c r="X91" s="96"/>
      <c r="Y91" s="96"/>
    </row>
    <row r="92" spans="1:25">
      <c r="A92" s="96"/>
      <c r="B92" s="111">
        <v>46151</v>
      </c>
      <c r="C92" s="112">
        <v>38650</v>
      </c>
      <c r="D92" s="112">
        <v>394100</v>
      </c>
      <c r="E92" s="113">
        <v>10.199999999999999</v>
      </c>
      <c r="F92" s="114">
        <v>7.19</v>
      </c>
      <c r="G92" s="114">
        <v>3</v>
      </c>
      <c r="H92" s="97">
        <v>122</v>
      </c>
      <c r="I92" s="97">
        <v>3931</v>
      </c>
      <c r="J92" s="97">
        <v>278000</v>
      </c>
      <c r="K92" s="97">
        <v>116100</v>
      </c>
      <c r="L92" s="115">
        <v>9832</v>
      </c>
      <c r="M92" s="96">
        <v>317</v>
      </c>
      <c r="N92" s="118">
        <v>3</v>
      </c>
      <c r="O92" s="96">
        <v>2</v>
      </c>
      <c r="P92" s="96">
        <v>1</v>
      </c>
      <c r="Q92" s="117">
        <v>3.2199999999999999E-2</v>
      </c>
      <c r="R92" s="117">
        <v>9.4999999999999998E-3</v>
      </c>
      <c r="S92" s="96" t="s">
        <v>306</v>
      </c>
      <c r="T92" s="96"/>
      <c r="U92" s="96"/>
      <c r="V92" s="96"/>
      <c r="W92" s="96"/>
      <c r="X92" s="96"/>
      <c r="Y92" s="96"/>
    </row>
    <row r="93" spans="1:25">
      <c r="A93" s="96"/>
      <c r="B93" s="111">
        <v>46151</v>
      </c>
      <c r="C93" s="112">
        <v>12600</v>
      </c>
      <c r="D93" s="112">
        <v>172800</v>
      </c>
      <c r="E93" s="113">
        <v>13.71</v>
      </c>
      <c r="F93" s="114">
        <v>13.71</v>
      </c>
      <c r="G93" s="114">
        <v>0</v>
      </c>
      <c r="H93" s="97">
        <v>100</v>
      </c>
      <c r="I93" s="97">
        <v>2429</v>
      </c>
      <c r="J93" s="97">
        <v>172800</v>
      </c>
      <c r="K93" s="97">
        <v>0</v>
      </c>
      <c r="L93" s="115">
        <v>5188</v>
      </c>
      <c r="M93" s="96">
        <v>126</v>
      </c>
      <c r="N93" s="118">
        <v>2</v>
      </c>
      <c r="O93" s="96">
        <v>2</v>
      </c>
      <c r="P93" s="96">
        <v>0</v>
      </c>
      <c r="Q93" s="117">
        <v>2.4299999999999999E-2</v>
      </c>
      <c r="R93" s="117">
        <v>1.5900000000000001E-2</v>
      </c>
      <c r="S93" s="96" t="s">
        <v>306</v>
      </c>
      <c r="T93" s="96"/>
      <c r="U93" s="96"/>
      <c r="V93" s="96"/>
      <c r="W93" s="96"/>
      <c r="X93" s="96"/>
      <c r="Y93" s="96"/>
    </row>
    <row r="94" spans="1:25">
      <c r="A94" s="96"/>
      <c r="B94" s="111">
        <v>46152</v>
      </c>
      <c r="C94" s="112">
        <v>38210</v>
      </c>
      <c r="D94" s="112">
        <v>1096550</v>
      </c>
      <c r="E94" s="113">
        <v>28.7</v>
      </c>
      <c r="F94" s="114">
        <v>13.5</v>
      </c>
      <c r="G94" s="114">
        <v>15.19</v>
      </c>
      <c r="H94" s="97">
        <v>119</v>
      </c>
      <c r="I94" s="97">
        <v>3810</v>
      </c>
      <c r="J94" s="97">
        <v>516000</v>
      </c>
      <c r="K94" s="97">
        <v>580550</v>
      </c>
      <c r="L94" s="115">
        <v>10028</v>
      </c>
      <c r="M94" s="96">
        <v>321</v>
      </c>
      <c r="N94" s="118">
        <v>10</v>
      </c>
      <c r="O94" s="96">
        <v>4</v>
      </c>
      <c r="P94" s="96">
        <v>6</v>
      </c>
      <c r="Q94" s="117">
        <v>3.2000000000000001E-2</v>
      </c>
      <c r="R94" s="117">
        <v>3.1199999999999999E-2</v>
      </c>
      <c r="S94" s="96" t="s">
        <v>306</v>
      </c>
      <c r="T94" s="96"/>
      <c r="U94" s="96"/>
      <c r="V94" s="96"/>
      <c r="W94" s="96"/>
      <c r="X94" s="96"/>
      <c r="Y94" s="96"/>
    </row>
    <row r="95" spans="1:25">
      <c r="A95" s="96"/>
      <c r="B95" s="111">
        <v>46152</v>
      </c>
      <c r="C95" s="112">
        <v>22800</v>
      </c>
      <c r="D95" s="112">
        <v>139000</v>
      </c>
      <c r="E95" s="113">
        <v>6.1</v>
      </c>
      <c r="F95" s="114">
        <v>0</v>
      </c>
      <c r="G95" s="114">
        <v>6.1</v>
      </c>
      <c r="H95" s="97">
        <v>100</v>
      </c>
      <c r="I95" s="97">
        <v>2143</v>
      </c>
      <c r="J95" s="97">
        <v>0</v>
      </c>
      <c r="K95" s="97">
        <v>139000</v>
      </c>
      <c r="L95" s="115">
        <v>10641</v>
      </c>
      <c r="M95" s="96">
        <v>228</v>
      </c>
      <c r="N95" s="118">
        <v>1</v>
      </c>
      <c r="O95" s="96">
        <v>0</v>
      </c>
      <c r="P95" s="96">
        <v>1</v>
      </c>
      <c r="Q95" s="117">
        <v>2.1399999999999999E-2</v>
      </c>
      <c r="R95" s="117">
        <v>4.4000000000000003E-3</v>
      </c>
      <c r="S95" s="96" t="s">
        <v>306</v>
      </c>
      <c r="T95" s="96"/>
      <c r="U95" s="96"/>
      <c r="V95" s="96"/>
      <c r="W95" s="96"/>
      <c r="X95" s="96"/>
      <c r="Y95" s="96"/>
    </row>
    <row r="96" spans="1:25">
      <c r="A96" s="96"/>
      <c r="B96" s="111">
        <v>46153</v>
      </c>
      <c r="C96" s="112">
        <v>19730</v>
      </c>
      <c r="D96" s="112">
        <v>86400</v>
      </c>
      <c r="E96" s="113">
        <v>4.38</v>
      </c>
      <c r="F96" s="114">
        <v>4.38</v>
      </c>
      <c r="G96" s="114">
        <v>0</v>
      </c>
      <c r="H96" s="97">
        <v>100</v>
      </c>
      <c r="I96" s="97">
        <v>2682</v>
      </c>
      <c r="J96" s="97">
        <v>86400</v>
      </c>
      <c r="K96" s="97">
        <v>0</v>
      </c>
      <c r="L96" s="115">
        <v>7356</v>
      </c>
      <c r="M96" s="96">
        <v>197</v>
      </c>
      <c r="N96" s="118">
        <v>1</v>
      </c>
      <c r="O96" s="96">
        <v>1</v>
      </c>
      <c r="P96" s="96">
        <v>0</v>
      </c>
      <c r="Q96" s="117">
        <v>2.6800000000000001E-2</v>
      </c>
      <c r="R96" s="117">
        <v>5.1000000000000004E-3</v>
      </c>
      <c r="S96" s="96" t="s">
        <v>306</v>
      </c>
      <c r="T96" s="96"/>
      <c r="U96" s="96"/>
      <c r="V96" s="96"/>
      <c r="W96" s="96"/>
      <c r="X96" s="96"/>
      <c r="Y96" s="96"/>
    </row>
    <row r="97" spans="1:25">
      <c r="A97" s="96"/>
      <c r="B97" s="111">
        <v>46153</v>
      </c>
      <c r="C97" s="112">
        <v>38210</v>
      </c>
      <c r="D97" s="112">
        <v>568700</v>
      </c>
      <c r="E97" s="113">
        <v>14.88</v>
      </c>
      <c r="F97" s="114">
        <v>2.65</v>
      </c>
      <c r="G97" s="114">
        <v>12.24</v>
      </c>
      <c r="H97" s="97">
        <v>118</v>
      </c>
      <c r="I97" s="97">
        <v>3972</v>
      </c>
      <c r="J97" s="97">
        <v>101100</v>
      </c>
      <c r="K97" s="97">
        <v>467600</v>
      </c>
      <c r="L97" s="115">
        <v>9619</v>
      </c>
      <c r="M97" s="96">
        <v>325</v>
      </c>
      <c r="N97" s="118">
        <v>6</v>
      </c>
      <c r="O97" s="96">
        <v>2</v>
      </c>
      <c r="P97" s="96">
        <v>4</v>
      </c>
      <c r="Q97" s="117">
        <v>3.3799999999999997E-2</v>
      </c>
      <c r="R97" s="117">
        <v>1.8499999999999999E-2</v>
      </c>
      <c r="S97" s="96" t="s">
        <v>306</v>
      </c>
      <c r="T97" s="96"/>
      <c r="U97" s="96"/>
      <c r="V97" s="96"/>
      <c r="W97" s="96"/>
      <c r="X97" s="96"/>
      <c r="Y97" s="96"/>
    </row>
    <row r="98" spans="1:25">
      <c r="A98" s="96"/>
      <c r="B98" s="111">
        <v>46154</v>
      </c>
      <c r="C98" s="112">
        <v>18200</v>
      </c>
      <c r="D98" s="112">
        <v>243500</v>
      </c>
      <c r="E98" s="113">
        <v>13.38</v>
      </c>
      <c r="F98" s="114">
        <v>0</v>
      </c>
      <c r="G98" s="114">
        <v>13.38</v>
      </c>
      <c r="H98" s="97">
        <v>100</v>
      </c>
      <c r="I98" s="97">
        <v>2380</v>
      </c>
      <c r="J98" s="97">
        <v>0</v>
      </c>
      <c r="K98" s="97">
        <v>243500</v>
      </c>
      <c r="L98" s="115">
        <v>7646</v>
      </c>
      <c r="M98" s="96">
        <v>182</v>
      </c>
      <c r="N98" s="118">
        <v>3</v>
      </c>
      <c r="O98" s="96">
        <v>0</v>
      </c>
      <c r="P98" s="96">
        <v>3</v>
      </c>
      <c r="Q98" s="117">
        <v>2.3800000000000002E-2</v>
      </c>
      <c r="R98" s="117">
        <v>1.6500000000000001E-2</v>
      </c>
      <c r="S98" s="96" t="s">
        <v>306</v>
      </c>
      <c r="T98" s="96"/>
      <c r="U98" s="96"/>
      <c r="V98" s="96"/>
      <c r="W98" s="96"/>
      <c r="X98" s="96"/>
      <c r="Y98" s="96"/>
    </row>
    <row r="99" spans="1:25">
      <c r="A99" s="96"/>
      <c r="B99" s="111">
        <v>46154</v>
      </c>
      <c r="C99" s="112">
        <v>38470</v>
      </c>
      <c r="D99" s="112">
        <v>520200</v>
      </c>
      <c r="E99" s="113">
        <v>13.52</v>
      </c>
      <c r="F99" s="114">
        <v>10.97</v>
      </c>
      <c r="G99" s="114">
        <v>2.5499999999999998</v>
      </c>
      <c r="H99" s="97">
        <v>121</v>
      </c>
      <c r="I99" s="97">
        <v>4073</v>
      </c>
      <c r="J99" s="97">
        <v>422200</v>
      </c>
      <c r="K99" s="97">
        <v>98000</v>
      </c>
      <c r="L99" s="115">
        <v>9444</v>
      </c>
      <c r="M99" s="96">
        <v>319</v>
      </c>
      <c r="N99" s="118">
        <v>6</v>
      </c>
      <c r="O99" s="96">
        <v>4</v>
      </c>
      <c r="P99" s="96">
        <v>2</v>
      </c>
      <c r="Q99" s="117">
        <v>3.3799999999999997E-2</v>
      </c>
      <c r="R99" s="117">
        <v>1.8800000000000001E-2</v>
      </c>
      <c r="S99" s="96" t="s">
        <v>306</v>
      </c>
      <c r="T99" s="96"/>
      <c r="U99" s="96"/>
      <c r="V99" s="96"/>
      <c r="W99" s="96"/>
      <c r="X99" s="96"/>
      <c r="Y99" s="96"/>
    </row>
    <row r="100" spans="1:25">
      <c r="A100" s="96"/>
      <c r="B100" s="111">
        <v>46155</v>
      </c>
      <c r="C100" s="112">
        <v>28120</v>
      </c>
      <c r="D100" s="112">
        <v>0</v>
      </c>
      <c r="E100" s="113">
        <v>0</v>
      </c>
      <c r="F100" s="114">
        <v>0</v>
      </c>
      <c r="G100" s="114">
        <v>0</v>
      </c>
      <c r="H100" s="97">
        <v>100</v>
      </c>
      <c r="I100" s="97">
        <v>2113</v>
      </c>
      <c r="J100" s="97">
        <v>0</v>
      </c>
      <c r="K100" s="97">
        <v>0</v>
      </c>
      <c r="L100" s="115">
        <v>13309</v>
      </c>
      <c r="M100" s="96">
        <v>281</v>
      </c>
      <c r="N100" s="118">
        <v>0</v>
      </c>
      <c r="O100" s="96">
        <v>0</v>
      </c>
      <c r="P100" s="96">
        <v>0</v>
      </c>
      <c r="Q100" s="117">
        <v>2.1100000000000001E-2</v>
      </c>
      <c r="R100" s="117">
        <v>0</v>
      </c>
      <c r="S100" s="96" t="s">
        <v>306</v>
      </c>
      <c r="T100" s="96"/>
      <c r="U100" s="96"/>
      <c r="V100" s="96"/>
      <c r="W100" s="96"/>
      <c r="X100" s="96"/>
      <c r="Y100" s="96"/>
    </row>
    <row r="101" spans="1:25">
      <c r="A101" s="96"/>
      <c r="B101" s="111">
        <v>46155</v>
      </c>
      <c r="C101" s="112">
        <v>38400</v>
      </c>
      <c r="D101" s="112">
        <v>409100</v>
      </c>
      <c r="E101" s="113">
        <v>10.65</v>
      </c>
      <c r="F101" s="114">
        <v>6.12</v>
      </c>
      <c r="G101" s="114">
        <v>4.53</v>
      </c>
      <c r="H101" s="97">
        <v>111</v>
      </c>
      <c r="I101" s="97">
        <v>3119</v>
      </c>
      <c r="J101" s="97">
        <v>235000</v>
      </c>
      <c r="K101" s="97">
        <v>174100</v>
      </c>
      <c r="L101" s="115">
        <v>12310</v>
      </c>
      <c r="M101" s="96">
        <v>345</v>
      </c>
      <c r="N101" s="118">
        <v>4</v>
      </c>
      <c r="O101" s="96">
        <v>2</v>
      </c>
      <c r="P101" s="96">
        <v>2</v>
      </c>
      <c r="Q101" s="117">
        <v>2.8000000000000001E-2</v>
      </c>
      <c r="R101" s="117">
        <v>1.1599999999999999E-2</v>
      </c>
      <c r="S101" s="96" t="s">
        <v>306</v>
      </c>
      <c r="T101" s="96"/>
      <c r="U101" s="96"/>
      <c r="V101" s="96"/>
      <c r="W101" s="96"/>
      <c r="X101" s="96"/>
      <c r="Y101" s="96"/>
    </row>
    <row r="102" spans="1:25">
      <c r="A102" s="96"/>
      <c r="B102" s="111">
        <v>46156</v>
      </c>
      <c r="C102" s="112">
        <v>38300</v>
      </c>
      <c r="D102" s="112">
        <v>205000</v>
      </c>
      <c r="E102" s="113">
        <v>5.35</v>
      </c>
      <c r="F102" s="114">
        <v>5.35</v>
      </c>
      <c r="G102" s="114">
        <v>0</v>
      </c>
      <c r="H102" s="97">
        <v>112</v>
      </c>
      <c r="I102" s="97">
        <v>3394</v>
      </c>
      <c r="J102" s="97">
        <v>205000</v>
      </c>
      <c r="K102" s="97">
        <v>0</v>
      </c>
      <c r="L102" s="115">
        <v>11284</v>
      </c>
      <c r="M102" s="96">
        <v>341</v>
      </c>
      <c r="N102" s="118">
        <v>2</v>
      </c>
      <c r="O102" s="96">
        <v>2</v>
      </c>
      <c r="P102" s="96">
        <v>0</v>
      </c>
      <c r="Q102" s="117">
        <v>3.0200000000000001E-2</v>
      </c>
      <c r="R102" s="117">
        <v>5.8999999999999999E-3</v>
      </c>
      <c r="S102" s="96" t="s">
        <v>306</v>
      </c>
      <c r="T102" s="96"/>
      <c r="U102" s="96"/>
      <c r="V102" s="96"/>
      <c r="W102" s="96"/>
      <c r="X102" s="96"/>
      <c r="Y102" s="96"/>
    </row>
    <row r="103" spans="1:25">
      <c r="A103" s="96"/>
      <c r="B103" s="111">
        <v>46156</v>
      </c>
      <c r="C103" s="112">
        <v>25820</v>
      </c>
      <c r="D103" s="112">
        <v>363600</v>
      </c>
      <c r="E103" s="113">
        <v>14.08</v>
      </c>
      <c r="F103" s="114">
        <v>3.35</v>
      </c>
      <c r="G103" s="114">
        <v>10.74</v>
      </c>
      <c r="H103" s="97">
        <v>103</v>
      </c>
      <c r="I103" s="97">
        <v>2459</v>
      </c>
      <c r="J103" s="97">
        <v>86400</v>
      </c>
      <c r="K103" s="97">
        <v>277200</v>
      </c>
      <c r="L103" s="115">
        <v>10501</v>
      </c>
      <c r="M103" s="96">
        <v>251</v>
      </c>
      <c r="N103" s="118">
        <v>3</v>
      </c>
      <c r="O103" s="96">
        <v>1</v>
      </c>
      <c r="P103" s="96">
        <v>2</v>
      </c>
      <c r="Q103" s="117">
        <v>2.3900000000000001E-2</v>
      </c>
      <c r="R103" s="117">
        <v>1.2E-2</v>
      </c>
      <c r="S103" s="96" t="s">
        <v>306</v>
      </c>
      <c r="T103" s="96"/>
      <c r="U103" s="96"/>
      <c r="V103" s="96"/>
      <c r="W103" s="96"/>
      <c r="X103" s="96"/>
      <c r="Y103" s="96"/>
    </row>
    <row r="104" spans="1:25">
      <c r="A104" s="96"/>
      <c r="B104" s="111">
        <v>46157</v>
      </c>
      <c r="C104" s="112">
        <v>38310</v>
      </c>
      <c r="D104" s="112">
        <v>922100</v>
      </c>
      <c r="E104" s="113">
        <v>24.07</v>
      </c>
      <c r="F104" s="114">
        <v>20.440000000000001</v>
      </c>
      <c r="G104" s="114">
        <v>3.63</v>
      </c>
      <c r="H104" s="97">
        <v>127</v>
      </c>
      <c r="I104" s="97">
        <v>3985</v>
      </c>
      <c r="J104" s="97">
        <v>783100</v>
      </c>
      <c r="K104" s="97">
        <v>139000</v>
      </c>
      <c r="L104" s="115">
        <v>9613</v>
      </c>
      <c r="M104" s="96">
        <v>301</v>
      </c>
      <c r="N104" s="118">
        <v>8</v>
      </c>
      <c r="O104" s="96">
        <v>7</v>
      </c>
      <c r="P104" s="96">
        <v>1</v>
      </c>
      <c r="Q104" s="117">
        <v>3.1300000000000001E-2</v>
      </c>
      <c r="R104" s="117">
        <v>2.6599999999999999E-2</v>
      </c>
      <c r="S104" s="96" t="s">
        <v>306</v>
      </c>
      <c r="T104" s="96"/>
      <c r="U104" s="96"/>
      <c r="V104" s="96"/>
      <c r="W104" s="96"/>
      <c r="X104" s="96"/>
      <c r="Y104" s="96"/>
    </row>
    <row r="105" spans="1:25">
      <c r="A105" s="96"/>
      <c r="B105" s="111">
        <v>46157</v>
      </c>
      <c r="C105" s="112">
        <v>22030</v>
      </c>
      <c r="D105" s="112">
        <v>116100</v>
      </c>
      <c r="E105" s="113">
        <v>5.27</v>
      </c>
      <c r="F105" s="114">
        <v>0</v>
      </c>
      <c r="G105" s="114">
        <v>5.27</v>
      </c>
      <c r="H105" s="97">
        <v>100</v>
      </c>
      <c r="I105" s="97">
        <v>1858</v>
      </c>
      <c r="J105" s="97">
        <v>0</v>
      </c>
      <c r="K105" s="97">
        <v>116100</v>
      </c>
      <c r="L105" s="115">
        <v>11857</v>
      </c>
      <c r="M105" s="96">
        <v>220</v>
      </c>
      <c r="N105" s="118">
        <v>1</v>
      </c>
      <c r="O105" s="96">
        <v>0</v>
      </c>
      <c r="P105" s="96">
        <v>1</v>
      </c>
      <c r="Q105" s="117">
        <v>1.8599999999999998E-2</v>
      </c>
      <c r="R105" s="117">
        <v>4.4999999999999997E-3</v>
      </c>
      <c r="S105" s="96" t="s">
        <v>306</v>
      </c>
      <c r="T105" s="96"/>
      <c r="U105" s="96"/>
      <c r="V105" s="96"/>
      <c r="W105" s="96"/>
      <c r="X105" s="96"/>
      <c r="Y105" s="96"/>
    </row>
    <row r="106" spans="1:25">
      <c r="A106" s="96"/>
      <c r="B106" s="111">
        <v>46158</v>
      </c>
      <c r="C106" s="112">
        <v>38310</v>
      </c>
      <c r="D106" s="112">
        <v>313000</v>
      </c>
      <c r="E106" s="113">
        <v>8.17</v>
      </c>
      <c r="F106" s="114">
        <v>7.15</v>
      </c>
      <c r="G106" s="114">
        <v>1.02</v>
      </c>
      <c r="H106" s="97">
        <v>112</v>
      </c>
      <c r="I106" s="97">
        <v>3532</v>
      </c>
      <c r="J106" s="97">
        <v>274000</v>
      </c>
      <c r="K106" s="97">
        <v>39000</v>
      </c>
      <c r="L106" s="115">
        <v>10846</v>
      </c>
      <c r="M106" s="96">
        <v>341</v>
      </c>
      <c r="N106" s="118">
        <v>4</v>
      </c>
      <c r="O106" s="96">
        <v>3</v>
      </c>
      <c r="P106" s="96">
        <v>1</v>
      </c>
      <c r="Q106" s="117">
        <v>3.1399999999999997E-2</v>
      </c>
      <c r="R106" s="117">
        <v>1.17E-2</v>
      </c>
      <c r="S106" s="96" t="s">
        <v>306</v>
      </c>
      <c r="T106" s="96"/>
      <c r="U106" s="96"/>
      <c r="V106" s="96"/>
      <c r="W106" s="96"/>
      <c r="X106" s="96"/>
      <c r="Y106" s="96"/>
    </row>
    <row r="107" spans="1:25">
      <c r="A107" s="96"/>
      <c r="B107" s="111">
        <v>46158</v>
      </c>
      <c r="C107" s="112">
        <v>33800</v>
      </c>
      <c r="D107" s="112">
        <v>298500</v>
      </c>
      <c r="E107" s="113">
        <v>8.83</v>
      </c>
      <c r="F107" s="114">
        <v>2.56</v>
      </c>
      <c r="G107" s="114">
        <v>6.28</v>
      </c>
      <c r="H107" s="97">
        <v>100</v>
      </c>
      <c r="I107" s="97">
        <v>2324</v>
      </c>
      <c r="J107" s="97">
        <v>86400</v>
      </c>
      <c r="K107" s="97">
        <v>212100</v>
      </c>
      <c r="L107" s="115">
        <v>14544</v>
      </c>
      <c r="M107" s="96">
        <v>338</v>
      </c>
      <c r="N107" s="118">
        <v>3</v>
      </c>
      <c r="O107" s="96">
        <v>1</v>
      </c>
      <c r="P107" s="96">
        <v>2</v>
      </c>
      <c r="Q107" s="117">
        <v>2.3199999999999998E-2</v>
      </c>
      <c r="R107" s="117">
        <v>8.8999999999999999E-3</v>
      </c>
      <c r="S107" s="96" t="s">
        <v>306</v>
      </c>
      <c r="T107" s="96"/>
      <c r="U107" s="96"/>
      <c r="V107" s="96"/>
      <c r="W107" s="96"/>
      <c r="X107" s="96"/>
      <c r="Y107" s="96"/>
    </row>
    <row r="108" spans="1:25">
      <c r="A108" s="96"/>
      <c r="B108" s="111">
        <v>46159</v>
      </c>
      <c r="C108" s="112">
        <v>38280</v>
      </c>
      <c r="D108" s="112">
        <v>754300</v>
      </c>
      <c r="E108" s="113">
        <v>19.7</v>
      </c>
      <c r="F108" s="114">
        <v>15.42</v>
      </c>
      <c r="G108" s="114">
        <v>4.29</v>
      </c>
      <c r="H108" s="97">
        <v>120</v>
      </c>
      <c r="I108" s="97">
        <v>3972</v>
      </c>
      <c r="J108" s="97">
        <v>590200</v>
      </c>
      <c r="K108" s="97">
        <v>164100</v>
      </c>
      <c r="L108" s="115">
        <v>9638</v>
      </c>
      <c r="M108" s="96">
        <v>318</v>
      </c>
      <c r="N108" s="118">
        <v>8</v>
      </c>
      <c r="O108" s="96">
        <v>6</v>
      </c>
      <c r="P108" s="96">
        <v>2</v>
      </c>
      <c r="Q108" s="117">
        <v>3.3000000000000002E-2</v>
      </c>
      <c r="R108" s="117">
        <v>2.52E-2</v>
      </c>
      <c r="S108" s="96" t="s">
        <v>306</v>
      </c>
      <c r="T108" s="96"/>
      <c r="U108" s="96"/>
      <c r="V108" s="96"/>
      <c r="W108" s="96"/>
      <c r="X108" s="96"/>
      <c r="Y108" s="96"/>
    </row>
    <row r="109" spans="1:25">
      <c r="A109" s="96"/>
      <c r="B109" s="111">
        <v>46159</v>
      </c>
      <c r="C109" s="112">
        <v>38510</v>
      </c>
      <c r="D109" s="112">
        <v>196200</v>
      </c>
      <c r="E109" s="113">
        <v>5.09</v>
      </c>
      <c r="F109" s="114">
        <v>5.09</v>
      </c>
      <c r="G109" s="114">
        <v>0</v>
      </c>
      <c r="H109" s="97">
        <v>100</v>
      </c>
      <c r="I109" s="97">
        <v>2009</v>
      </c>
      <c r="J109" s="97">
        <v>196200</v>
      </c>
      <c r="K109" s="97">
        <v>0</v>
      </c>
      <c r="L109" s="115">
        <v>19172</v>
      </c>
      <c r="M109" s="96">
        <v>385</v>
      </c>
      <c r="N109" s="118">
        <v>2</v>
      </c>
      <c r="O109" s="96">
        <v>2</v>
      </c>
      <c r="P109" s="96">
        <v>0</v>
      </c>
      <c r="Q109" s="117">
        <v>2.01E-2</v>
      </c>
      <c r="R109" s="117">
        <v>5.1999999999999998E-3</v>
      </c>
      <c r="S109" s="96" t="s">
        <v>306</v>
      </c>
      <c r="T109" s="96"/>
      <c r="U109" s="96"/>
      <c r="V109" s="96"/>
      <c r="W109" s="96"/>
      <c r="X109" s="96"/>
      <c r="Y109" s="96"/>
    </row>
    <row r="110" spans="1:25">
      <c r="A110" s="96"/>
      <c r="B110" s="111">
        <v>46160</v>
      </c>
      <c r="C110" s="112">
        <v>38370</v>
      </c>
      <c r="D110" s="112">
        <v>0</v>
      </c>
      <c r="E110" s="113">
        <v>0</v>
      </c>
      <c r="F110" s="114">
        <v>0</v>
      </c>
      <c r="G110" s="114">
        <v>0</v>
      </c>
      <c r="H110" s="97">
        <v>100</v>
      </c>
      <c r="I110" s="97">
        <v>2316</v>
      </c>
      <c r="J110" s="97">
        <v>0</v>
      </c>
      <c r="K110" s="97">
        <v>0</v>
      </c>
      <c r="L110" s="115">
        <v>16565</v>
      </c>
      <c r="M110" s="96">
        <v>383</v>
      </c>
      <c r="N110" s="118">
        <v>0</v>
      </c>
      <c r="O110" s="96">
        <v>0</v>
      </c>
      <c r="P110" s="96">
        <v>0</v>
      </c>
      <c r="Q110" s="117">
        <v>2.3099999999999999E-2</v>
      </c>
      <c r="R110" s="117">
        <v>0</v>
      </c>
      <c r="S110" s="96" t="s">
        <v>306</v>
      </c>
      <c r="T110" s="96"/>
      <c r="U110" s="96"/>
      <c r="V110" s="96"/>
      <c r="W110" s="96"/>
      <c r="X110" s="96"/>
      <c r="Y110" s="96"/>
    </row>
    <row r="111" spans="1:25">
      <c r="A111" s="96"/>
      <c r="B111" s="111">
        <v>46160</v>
      </c>
      <c r="C111" s="112">
        <v>38190</v>
      </c>
      <c r="D111" s="112">
        <v>225400</v>
      </c>
      <c r="E111" s="113">
        <v>5.9</v>
      </c>
      <c r="F111" s="114">
        <v>5.9</v>
      </c>
      <c r="G111" s="114">
        <v>0</v>
      </c>
      <c r="H111" s="97">
        <v>120</v>
      </c>
      <c r="I111" s="97">
        <v>3595</v>
      </c>
      <c r="J111" s="97">
        <v>225400</v>
      </c>
      <c r="K111" s="97">
        <v>0</v>
      </c>
      <c r="L111" s="115">
        <v>10623</v>
      </c>
      <c r="M111" s="96">
        <v>317</v>
      </c>
      <c r="N111" s="118">
        <v>2</v>
      </c>
      <c r="O111" s="96">
        <v>2</v>
      </c>
      <c r="P111" s="96">
        <v>0</v>
      </c>
      <c r="Q111" s="117">
        <v>2.98E-2</v>
      </c>
      <c r="R111" s="117">
        <v>6.3E-3</v>
      </c>
      <c r="S111" s="96" t="s">
        <v>306</v>
      </c>
      <c r="T111" s="96"/>
      <c r="U111" s="96"/>
      <c r="V111" s="96"/>
      <c r="W111" s="96"/>
      <c r="X111" s="96"/>
      <c r="Y111" s="96"/>
    </row>
    <row r="112" spans="1:25">
      <c r="A112" s="96"/>
      <c r="B112" s="111">
        <v>46161</v>
      </c>
      <c r="C112" s="112">
        <v>39570</v>
      </c>
      <c r="D112" s="112">
        <v>0</v>
      </c>
      <c r="E112" s="113">
        <v>0</v>
      </c>
      <c r="F112" s="114">
        <v>0</v>
      </c>
      <c r="G112" s="114">
        <v>0</v>
      </c>
      <c r="H112" s="97">
        <v>176</v>
      </c>
      <c r="I112" s="97">
        <v>3449</v>
      </c>
      <c r="J112" s="97">
        <v>0</v>
      </c>
      <c r="K112" s="97">
        <v>0</v>
      </c>
      <c r="L112" s="115">
        <v>11474</v>
      </c>
      <c r="M112" s="96">
        <v>225</v>
      </c>
      <c r="N112" s="118">
        <v>0</v>
      </c>
      <c r="O112" s="96">
        <v>0</v>
      </c>
      <c r="P112" s="96">
        <v>0</v>
      </c>
      <c r="Q112" s="117">
        <v>1.9599999999999999E-2</v>
      </c>
      <c r="R112" s="117">
        <v>0</v>
      </c>
      <c r="S112" s="96" t="s">
        <v>306</v>
      </c>
      <c r="T112" s="96"/>
      <c r="U112" s="96"/>
      <c r="V112" s="96"/>
      <c r="W112" s="96"/>
      <c r="X112" s="96"/>
      <c r="Y112" s="96"/>
    </row>
    <row r="113" spans="1:25">
      <c r="A113" s="96"/>
      <c r="B113" s="111">
        <v>46161</v>
      </c>
      <c r="C113" s="112">
        <v>40470</v>
      </c>
      <c r="D113" s="112">
        <v>609200</v>
      </c>
      <c r="E113" s="113">
        <v>15.05</v>
      </c>
      <c r="F113" s="114">
        <v>15.05</v>
      </c>
      <c r="G113" s="114">
        <v>0</v>
      </c>
      <c r="H113" s="97">
        <v>146</v>
      </c>
      <c r="I113" s="97">
        <v>4877</v>
      </c>
      <c r="J113" s="97">
        <v>609200</v>
      </c>
      <c r="K113" s="97">
        <v>0</v>
      </c>
      <c r="L113" s="115">
        <v>8298</v>
      </c>
      <c r="M113" s="96">
        <v>278</v>
      </c>
      <c r="N113" s="118">
        <v>5</v>
      </c>
      <c r="O113" s="96">
        <v>5</v>
      </c>
      <c r="P113" s="96">
        <v>0</v>
      </c>
      <c r="Q113" s="117">
        <v>3.3500000000000002E-2</v>
      </c>
      <c r="R113" s="117">
        <v>1.7999999999999999E-2</v>
      </c>
      <c r="S113" s="96" t="s">
        <v>306</v>
      </c>
      <c r="T113" s="96"/>
      <c r="U113" s="96"/>
      <c r="V113" s="96"/>
      <c r="W113" s="96"/>
      <c r="X113" s="96"/>
      <c r="Y113" s="96"/>
    </row>
    <row r="114" spans="1:25">
      <c r="A114" s="96"/>
      <c r="B114" s="111">
        <v>46162</v>
      </c>
      <c r="C114" s="112">
        <v>29510</v>
      </c>
      <c r="D114" s="112">
        <v>0</v>
      </c>
      <c r="E114" s="113">
        <v>0</v>
      </c>
      <c r="F114" s="114">
        <v>0</v>
      </c>
      <c r="G114" s="114">
        <v>0</v>
      </c>
      <c r="H114" s="97">
        <v>111</v>
      </c>
      <c r="I114" s="97">
        <v>2368</v>
      </c>
      <c r="J114" s="97">
        <v>0</v>
      </c>
      <c r="K114" s="97">
        <v>0</v>
      </c>
      <c r="L114" s="115">
        <v>12461</v>
      </c>
      <c r="M114" s="96">
        <v>265</v>
      </c>
      <c r="N114" s="118">
        <v>0</v>
      </c>
      <c r="O114" s="96">
        <v>0</v>
      </c>
      <c r="P114" s="96">
        <v>0</v>
      </c>
      <c r="Q114" s="117">
        <v>2.1299999999999999E-2</v>
      </c>
      <c r="R114" s="117">
        <v>0</v>
      </c>
      <c r="S114" s="96" t="s">
        <v>306</v>
      </c>
      <c r="T114" s="96"/>
      <c r="U114" s="96"/>
      <c r="V114" s="96"/>
      <c r="W114" s="96"/>
      <c r="X114" s="96"/>
      <c r="Y114" s="96"/>
    </row>
    <row r="115" spans="1:25">
      <c r="A115" s="96"/>
      <c r="B115" s="111">
        <v>46162</v>
      </c>
      <c r="C115" s="112">
        <v>39050</v>
      </c>
      <c r="D115" s="112">
        <v>521200</v>
      </c>
      <c r="E115" s="113">
        <v>13.35</v>
      </c>
      <c r="F115" s="114">
        <v>7.17</v>
      </c>
      <c r="G115" s="114">
        <v>6.17</v>
      </c>
      <c r="H115" s="97">
        <v>159</v>
      </c>
      <c r="I115" s="97">
        <v>5029</v>
      </c>
      <c r="J115" s="97">
        <v>280100</v>
      </c>
      <c r="K115" s="97">
        <v>241100</v>
      </c>
      <c r="L115" s="115">
        <v>7765</v>
      </c>
      <c r="M115" s="96">
        <v>245</v>
      </c>
      <c r="N115" s="118">
        <v>5</v>
      </c>
      <c r="O115" s="96">
        <v>3</v>
      </c>
      <c r="P115" s="96">
        <v>2</v>
      </c>
      <c r="Q115" s="117">
        <v>3.1600000000000003E-2</v>
      </c>
      <c r="R115" s="117">
        <v>2.0400000000000001E-2</v>
      </c>
      <c r="S115" s="96" t="s">
        <v>306</v>
      </c>
      <c r="T115" s="96"/>
      <c r="U115" s="96"/>
      <c r="V115" s="96"/>
      <c r="W115" s="96"/>
      <c r="X115" s="96"/>
      <c r="Y115" s="96"/>
    </row>
    <row r="116" spans="1:25">
      <c r="A116" s="96"/>
      <c r="B116" s="111">
        <v>46163</v>
      </c>
      <c r="C116" s="112">
        <v>38250</v>
      </c>
      <c r="D116" s="112">
        <v>266000</v>
      </c>
      <c r="E116" s="113">
        <v>6.95</v>
      </c>
      <c r="F116" s="114">
        <v>6.95</v>
      </c>
      <c r="G116" s="114">
        <v>0</v>
      </c>
      <c r="H116" s="97">
        <v>125</v>
      </c>
      <c r="I116" s="97">
        <v>3609</v>
      </c>
      <c r="J116" s="97">
        <v>266000</v>
      </c>
      <c r="K116" s="97">
        <v>0</v>
      </c>
      <c r="L116" s="115">
        <v>10599</v>
      </c>
      <c r="M116" s="96">
        <v>306</v>
      </c>
      <c r="N116" s="118">
        <v>4</v>
      </c>
      <c r="O116" s="96">
        <v>4</v>
      </c>
      <c r="P116" s="96">
        <v>0</v>
      </c>
      <c r="Q116" s="117">
        <v>2.8899999999999999E-2</v>
      </c>
      <c r="R116" s="117">
        <v>1.3100000000000001E-2</v>
      </c>
      <c r="S116" s="96" t="s">
        <v>306</v>
      </c>
      <c r="T116" s="96"/>
      <c r="U116" s="96"/>
      <c r="V116" s="96"/>
      <c r="W116" s="96"/>
      <c r="X116" s="96"/>
      <c r="Y116" s="96"/>
    </row>
    <row r="117" spans="1:25">
      <c r="A117" s="96"/>
      <c r="B117" s="111">
        <v>46163</v>
      </c>
      <c r="C117" s="112">
        <v>17500</v>
      </c>
      <c r="D117" s="112">
        <v>0</v>
      </c>
      <c r="E117" s="113">
        <v>0</v>
      </c>
      <c r="F117" s="114">
        <v>0</v>
      </c>
      <c r="G117" s="114">
        <v>0</v>
      </c>
      <c r="H117" s="97">
        <v>100</v>
      </c>
      <c r="I117" s="97">
        <v>2545</v>
      </c>
      <c r="J117" s="97">
        <v>0</v>
      </c>
      <c r="K117" s="97">
        <v>0</v>
      </c>
      <c r="L117" s="115">
        <v>6875</v>
      </c>
      <c r="M117" s="96">
        <v>175</v>
      </c>
      <c r="N117" s="118">
        <v>0</v>
      </c>
      <c r="O117" s="96">
        <v>0</v>
      </c>
      <c r="P117" s="96">
        <v>0</v>
      </c>
      <c r="Q117" s="117">
        <v>2.5499999999999998E-2</v>
      </c>
      <c r="R117" s="117">
        <v>0</v>
      </c>
      <c r="S117" s="96" t="s">
        <v>306</v>
      </c>
      <c r="T117" s="96"/>
      <c r="U117" s="96"/>
      <c r="V117" s="96"/>
      <c r="W117" s="96"/>
      <c r="X117" s="96"/>
      <c r="Y117" s="96"/>
    </row>
    <row r="118" spans="1:25">
      <c r="A118" s="96"/>
      <c r="B118" s="111">
        <v>46164</v>
      </c>
      <c r="C118" s="112">
        <v>38400</v>
      </c>
      <c r="D118" s="112">
        <v>985250</v>
      </c>
      <c r="E118" s="113">
        <v>25.66</v>
      </c>
      <c r="F118" s="114">
        <v>16.2</v>
      </c>
      <c r="G118" s="114">
        <v>9.4499999999999993</v>
      </c>
      <c r="H118" s="97">
        <v>116</v>
      </c>
      <c r="I118" s="97">
        <v>4054</v>
      </c>
      <c r="J118" s="97">
        <v>622250</v>
      </c>
      <c r="K118" s="97">
        <v>363000</v>
      </c>
      <c r="L118" s="115">
        <v>9472</v>
      </c>
      <c r="M118" s="96">
        <v>330</v>
      </c>
      <c r="N118" s="118">
        <v>9</v>
      </c>
      <c r="O118" s="96">
        <v>5</v>
      </c>
      <c r="P118" s="96">
        <v>4</v>
      </c>
      <c r="Q118" s="117">
        <v>3.4799999999999998E-2</v>
      </c>
      <c r="R118" s="117">
        <v>2.7300000000000001E-2</v>
      </c>
      <c r="S118" s="96" t="s">
        <v>306</v>
      </c>
      <c r="T118" s="96"/>
      <c r="U118" s="96"/>
      <c r="V118" s="96"/>
      <c r="W118" s="96"/>
      <c r="X118" s="96"/>
      <c r="Y118" s="96"/>
    </row>
    <row r="119" spans="1:25">
      <c r="A119" s="96"/>
      <c r="B119" s="111">
        <v>46164</v>
      </c>
      <c r="C119" s="112">
        <v>13910</v>
      </c>
      <c r="D119" s="112">
        <v>175400</v>
      </c>
      <c r="E119" s="113">
        <v>12.61</v>
      </c>
      <c r="F119" s="114">
        <v>0</v>
      </c>
      <c r="G119" s="114">
        <v>12.61</v>
      </c>
      <c r="H119" s="97">
        <v>100</v>
      </c>
      <c r="I119" s="97">
        <v>2254</v>
      </c>
      <c r="J119" s="97">
        <v>0</v>
      </c>
      <c r="K119" s="97">
        <v>175400</v>
      </c>
      <c r="L119" s="115">
        <v>6172</v>
      </c>
      <c r="M119" s="96">
        <v>139</v>
      </c>
      <c r="N119" s="118">
        <v>2</v>
      </c>
      <c r="O119" s="96">
        <v>0</v>
      </c>
      <c r="P119" s="96">
        <v>2</v>
      </c>
      <c r="Q119" s="117">
        <v>2.2499999999999999E-2</v>
      </c>
      <c r="R119" s="117">
        <v>1.44E-2</v>
      </c>
      <c r="S119" s="96" t="s">
        <v>306</v>
      </c>
      <c r="T119" s="96"/>
      <c r="U119" s="96"/>
      <c r="V119" s="96"/>
      <c r="W119" s="96"/>
      <c r="X119" s="96"/>
      <c r="Y119" s="96"/>
    </row>
    <row r="120" spans="1:25">
      <c r="A120" s="96"/>
      <c r="B120" s="111">
        <v>46165</v>
      </c>
      <c r="C120" s="112">
        <v>38770</v>
      </c>
      <c r="D120" s="112">
        <v>814400</v>
      </c>
      <c r="E120" s="113">
        <v>21.01</v>
      </c>
      <c r="F120" s="114">
        <v>9.9600000000000009</v>
      </c>
      <c r="G120" s="114">
        <v>11.04</v>
      </c>
      <c r="H120" s="97">
        <v>115</v>
      </c>
      <c r="I120" s="97">
        <v>4044</v>
      </c>
      <c r="J120" s="97">
        <v>386200</v>
      </c>
      <c r="K120" s="97">
        <v>428200</v>
      </c>
      <c r="L120" s="115">
        <v>9587</v>
      </c>
      <c r="M120" s="96">
        <v>337</v>
      </c>
      <c r="N120" s="118">
        <v>7</v>
      </c>
      <c r="O120" s="96">
        <v>3</v>
      </c>
      <c r="P120" s="96">
        <v>4</v>
      </c>
      <c r="Q120" s="117">
        <v>3.5200000000000002E-2</v>
      </c>
      <c r="R120" s="117">
        <v>2.0799999999999999E-2</v>
      </c>
      <c r="S120" s="96" t="s">
        <v>306</v>
      </c>
      <c r="T120" s="96"/>
      <c r="U120" s="96"/>
      <c r="V120" s="96"/>
      <c r="W120" s="96"/>
      <c r="X120" s="96"/>
      <c r="Y120" s="96"/>
    </row>
    <row r="121" spans="1:25">
      <c r="A121" s="96"/>
      <c r="B121" s="111">
        <v>46165</v>
      </c>
      <c r="C121" s="112">
        <v>22850</v>
      </c>
      <c r="D121" s="112">
        <v>134100</v>
      </c>
      <c r="E121" s="113">
        <v>5.87</v>
      </c>
      <c r="F121" s="114">
        <v>5.87</v>
      </c>
      <c r="G121" s="114">
        <v>0</v>
      </c>
      <c r="H121" s="97">
        <v>100</v>
      </c>
      <c r="I121" s="97">
        <v>2281</v>
      </c>
      <c r="J121" s="97">
        <v>134100</v>
      </c>
      <c r="K121" s="97">
        <v>0</v>
      </c>
      <c r="L121" s="115">
        <v>10016</v>
      </c>
      <c r="M121" s="96">
        <v>228</v>
      </c>
      <c r="N121" s="118">
        <v>1</v>
      </c>
      <c r="O121" s="96">
        <v>1</v>
      </c>
      <c r="P121" s="96">
        <v>0</v>
      </c>
      <c r="Q121" s="117">
        <v>2.2800000000000001E-2</v>
      </c>
      <c r="R121" s="117">
        <v>4.4000000000000003E-3</v>
      </c>
      <c r="S121" s="96" t="s">
        <v>306</v>
      </c>
      <c r="T121" s="96"/>
      <c r="U121" s="96"/>
      <c r="V121" s="96"/>
      <c r="W121" s="96"/>
      <c r="X121" s="96"/>
      <c r="Y121" s="96"/>
    </row>
    <row r="122" spans="1:25">
      <c r="A122" s="96"/>
      <c r="B122" s="111">
        <v>46166</v>
      </c>
      <c r="C122" s="112">
        <v>38410</v>
      </c>
      <c r="D122" s="112">
        <v>456000</v>
      </c>
      <c r="E122" s="113">
        <v>11.87</v>
      </c>
      <c r="F122" s="114">
        <v>10.86</v>
      </c>
      <c r="G122" s="114">
        <v>1.02</v>
      </c>
      <c r="H122" s="97">
        <v>105</v>
      </c>
      <c r="I122" s="97">
        <v>3650</v>
      </c>
      <c r="J122" s="97">
        <v>417000</v>
      </c>
      <c r="K122" s="97">
        <v>39000</v>
      </c>
      <c r="L122" s="115">
        <v>10522</v>
      </c>
      <c r="M122" s="96">
        <v>365</v>
      </c>
      <c r="N122" s="118">
        <v>4</v>
      </c>
      <c r="O122" s="96">
        <v>3</v>
      </c>
      <c r="P122" s="96">
        <v>1</v>
      </c>
      <c r="Q122" s="117">
        <v>3.4700000000000002E-2</v>
      </c>
      <c r="R122" s="117">
        <v>1.0999999999999999E-2</v>
      </c>
      <c r="S122" s="96" t="s">
        <v>306</v>
      </c>
      <c r="T122" s="96"/>
      <c r="U122" s="96"/>
      <c r="V122" s="96"/>
      <c r="W122" s="96"/>
      <c r="X122" s="96"/>
      <c r="Y122" s="96"/>
    </row>
    <row r="123" spans="1:25">
      <c r="A123" s="96"/>
      <c r="B123" s="111">
        <v>46166</v>
      </c>
      <c r="C123" s="112">
        <v>38300</v>
      </c>
      <c r="D123" s="112">
        <v>0</v>
      </c>
      <c r="E123" s="113">
        <v>0</v>
      </c>
      <c r="F123" s="114">
        <v>0</v>
      </c>
      <c r="G123" s="114">
        <v>0</v>
      </c>
      <c r="H123" s="97">
        <v>100</v>
      </c>
      <c r="I123" s="97">
        <v>2177</v>
      </c>
      <c r="J123" s="97">
        <v>0</v>
      </c>
      <c r="K123" s="97">
        <v>0</v>
      </c>
      <c r="L123" s="115">
        <v>17596</v>
      </c>
      <c r="M123" s="96">
        <v>383</v>
      </c>
      <c r="N123" s="118">
        <v>0</v>
      </c>
      <c r="O123" s="96">
        <v>0</v>
      </c>
      <c r="P123" s="96">
        <v>0</v>
      </c>
      <c r="Q123" s="117">
        <v>2.18E-2</v>
      </c>
      <c r="R123" s="117">
        <v>0</v>
      </c>
      <c r="S123" s="96" t="s">
        <v>306</v>
      </c>
      <c r="T123" s="96"/>
      <c r="U123" s="96"/>
      <c r="V123" s="96"/>
      <c r="W123" s="96"/>
      <c r="X123" s="96"/>
      <c r="Y123" s="96"/>
    </row>
    <row r="124" spans="1:25">
      <c r="A124" s="96"/>
      <c r="B124" s="111">
        <v>46167</v>
      </c>
      <c r="C124" s="112">
        <v>38240</v>
      </c>
      <c r="D124" s="112">
        <v>1076300</v>
      </c>
      <c r="E124" s="113">
        <v>28.15</v>
      </c>
      <c r="F124" s="114">
        <v>16.77</v>
      </c>
      <c r="G124" s="114">
        <v>11.38</v>
      </c>
      <c r="H124" s="97">
        <v>120</v>
      </c>
      <c r="I124" s="97">
        <v>4072</v>
      </c>
      <c r="J124" s="97">
        <v>641300</v>
      </c>
      <c r="K124" s="97">
        <v>435000</v>
      </c>
      <c r="L124" s="115">
        <v>9391</v>
      </c>
      <c r="M124" s="96">
        <v>318</v>
      </c>
      <c r="N124" s="118">
        <v>11</v>
      </c>
      <c r="O124" s="96">
        <v>6</v>
      </c>
      <c r="P124" s="96">
        <v>5</v>
      </c>
      <c r="Q124" s="117">
        <v>3.39E-2</v>
      </c>
      <c r="R124" s="117">
        <v>3.4599999999999999E-2</v>
      </c>
      <c r="S124" s="96" t="s">
        <v>306</v>
      </c>
      <c r="T124" s="96"/>
      <c r="U124" s="96"/>
      <c r="V124" s="96"/>
      <c r="W124" s="96"/>
      <c r="X124" s="96"/>
      <c r="Y124" s="96"/>
    </row>
    <row r="125" spans="1:25">
      <c r="A125" s="96"/>
      <c r="B125" s="111">
        <v>46167</v>
      </c>
      <c r="C125" s="112">
        <v>39030</v>
      </c>
      <c r="D125" s="112">
        <v>0</v>
      </c>
      <c r="E125" s="113">
        <v>0</v>
      </c>
      <c r="F125" s="114">
        <v>0</v>
      </c>
      <c r="G125" s="114">
        <v>0</v>
      </c>
      <c r="H125" s="97">
        <v>100</v>
      </c>
      <c r="I125" s="97">
        <v>2055</v>
      </c>
      <c r="J125" s="97">
        <v>0</v>
      </c>
      <c r="K125" s="97">
        <v>0</v>
      </c>
      <c r="L125" s="115">
        <v>18996</v>
      </c>
      <c r="M125" s="96">
        <v>390</v>
      </c>
      <c r="N125" s="118">
        <v>0</v>
      </c>
      <c r="O125" s="96">
        <v>0</v>
      </c>
      <c r="P125" s="96">
        <v>0</v>
      </c>
      <c r="Q125" s="117">
        <v>2.0500000000000001E-2</v>
      </c>
      <c r="R125" s="117">
        <v>0</v>
      </c>
      <c r="S125" s="96" t="s">
        <v>306</v>
      </c>
      <c r="T125" s="96"/>
      <c r="U125" s="96"/>
      <c r="V125" s="96"/>
      <c r="W125" s="96"/>
      <c r="X125" s="96"/>
      <c r="Y125" s="96"/>
    </row>
    <row r="126" spans="1:25">
      <c r="A126" s="96"/>
      <c r="B126" s="111">
        <v>46168</v>
      </c>
      <c r="C126" s="112">
        <v>27570</v>
      </c>
      <c r="D126" s="112">
        <v>172800</v>
      </c>
      <c r="E126" s="113">
        <v>6.27</v>
      </c>
      <c r="F126" s="114">
        <v>6.27</v>
      </c>
      <c r="G126" s="114">
        <v>0</v>
      </c>
      <c r="H126" s="97">
        <v>100</v>
      </c>
      <c r="I126" s="97">
        <v>2479</v>
      </c>
      <c r="J126" s="97">
        <v>172800</v>
      </c>
      <c r="K126" s="97">
        <v>0</v>
      </c>
      <c r="L126" s="115">
        <v>11120</v>
      </c>
      <c r="M126" s="96">
        <v>275</v>
      </c>
      <c r="N126" s="118">
        <v>2</v>
      </c>
      <c r="O126" s="96">
        <v>2</v>
      </c>
      <c r="P126" s="96">
        <v>0</v>
      </c>
      <c r="Q126" s="117">
        <v>2.47E-2</v>
      </c>
      <c r="R126" s="117">
        <v>7.3000000000000001E-3</v>
      </c>
      <c r="S126" s="96" t="s">
        <v>306</v>
      </c>
      <c r="T126" s="96"/>
      <c r="U126" s="96"/>
      <c r="V126" s="96"/>
      <c r="W126" s="96"/>
      <c r="X126" s="96"/>
      <c r="Y126" s="96"/>
    </row>
    <row r="127" spans="1:25">
      <c r="A127" s="96"/>
      <c r="B127" s="111">
        <v>46168</v>
      </c>
      <c r="C127" s="112">
        <v>38330</v>
      </c>
      <c r="D127" s="112">
        <v>337100</v>
      </c>
      <c r="E127" s="113">
        <v>8.7899999999999991</v>
      </c>
      <c r="F127" s="114">
        <v>6.29</v>
      </c>
      <c r="G127" s="114">
        <v>2.5</v>
      </c>
      <c r="H127" s="97">
        <v>106</v>
      </c>
      <c r="I127" s="97">
        <v>3741</v>
      </c>
      <c r="J127" s="97">
        <v>241100</v>
      </c>
      <c r="K127" s="97">
        <v>96000</v>
      </c>
      <c r="L127" s="115">
        <v>10247</v>
      </c>
      <c r="M127" s="96">
        <v>363</v>
      </c>
      <c r="N127" s="118">
        <v>3</v>
      </c>
      <c r="O127" s="96">
        <v>2</v>
      </c>
      <c r="P127" s="96">
        <v>1</v>
      </c>
      <c r="Q127" s="117">
        <v>3.5400000000000001E-2</v>
      </c>
      <c r="R127" s="117">
        <v>8.3000000000000001E-3</v>
      </c>
      <c r="S127" s="96" t="s">
        <v>306</v>
      </c>
      <c r="T127" s="96"/>
      <c r="U127" s="96"/>
      <c r="V127" s="96"/>
      <c r="W127" s="96"/>
      <c r="X127" s="96"/>
      <c r="Y127" s="96"/>
    </row>
    <row r="128" spans="1:25">
      <c r="A128" s="96"/>
      <c r="B128" s="111">
        <v>46169</v>
      </c>
      <c r="C128" s="112">
        <v>38420</v>
      </c>
      <c r="D128" s="112">
        <v>466000</v>
      </c>
      <c r="E128" s="113">
        <v>12.13</v>
      </c>
      <c r="F128" s="114">
        <v>7.5</v>
      </c>
      <c r="G128" s="114">
        <v>4.63</v>
      </c>
      <c r="H128" s="97">
        <v>115</v>
      </c>
      <c r="I128" s="97">
        <v>4497</v>
      </c>
      <c r="J128" s="97">
        <v>288000</v>
      </c>
      <c r="K128" s="97">
        <v>178000</v>
      </c>
      <c r="L128" s="115">
        <v>8544</v>
      </c>
      <c r="M128" s="96">
        <v>333</v>
      </c>
      <c r="N128" s="118">
        <v>4</v>
      </c>
      <c r="O128" s="96">
        <v>2</v>
      </c>
      <c r="P128" s="96">
        <v>2</v>
      </c>
      <c r="Q128" s="117">
        <v>3.9E-2</v>
      </c>
      <c r="R128" s="117">
        <v>1.2E-2</v>
      </c>
      <c r="S128" s="96" t="s">
        <v>306</v>
      </c>
      <c r="T128" s="96"/>
      <c r="U128" s="96"/>
      <c r="V128" s="96"/>
      <c r="W128" s="96"/>
      <c r="X128" s="96"/>
      <c r="Y128" s="96"/>
    </row>
    <row r="129" spans="1:25">
      <c r="A129" s="96"/>
      <c r="B129" s="111">
        <v>46169</v>
      </c>
      <c r="C129" s="112">
        <v>19310</v>
      </c>
      <c r="D129" s="112">
        <v>274100</v>
      </c>
      <c r="E129" s="113">
        <v>14.19</v>
      </c>
      <c r="F129" s="114">
        <v>0</v>
      </c>
      <c r="G129" s="114">
        <v>14.19</v>
      </c>
      <c r="H129" s="97">
        <v>100</v>
      </c>
      <c r="I129" s="97">
        <v>2267</v>
      </c>
      <c r="J129" s="97">
        <v>0</v>
      </c>
      <c r="K129" s="97">
        <v>274100</v>
      </c>
      <c r="L129" s="115">
        <v>8516</v>
      </c>
      <c r="M129" s="96">
        <v>193</v>
      </c>
      <c r="N129" s="118">
        <v>2</v>
      </c>
      <c r="O129" s="96">
        <v>0</v>
      </c>
      <c r="P129" s="96">
        <v>2</v>
      </c>
      <c r="Q129" s="117">
        <v>2.2700000000000001E-2</v>
      </c>
      <c r="R129" s="117">
        <v>1.04E-2</v>
      </c>
      <c r="S129" s="96" t="s">
        <v>306</v>
      </c>
      <c r="T129" s="96"/>
      <c r="U129" s="96"/>
      <c r="V129" s="96"/>
      <c r="W129" s="96"/>
      <c r="X129" s="96"/>
      <c r="Y129" s="96"/>
    </row>
    <row r="130" spans="1:25">
      <c r="A130" s="96"/>
      <c r="B130" s="111">
        <v>46170</v>
      </c>
      <c r="C130" s="112">
        <v>38390</v>
      </c>
      <c r="D130" s="112">
        <v>461550</v>
      </c>
      <c r="E130" s="113">
        <v>12.02</v>
      </c>
      <c r="F130" s="114">
        <v>7.93</v>
      </c>
      <c r="G130" s="114">
        <v>4.09</v>
      </c>
      <c r="H130" s="97">
        <v>110</v>
      </c>
      <c r="I130" s="97">
        <v>3705</v>
      </c>
      <c r="J130" s="97">
        <v>304550</v>
      </c>
      <c r="K130" s="97">
        <v>157000</v>
      </c>
      <c r="L130" s="115">
        <v>10362</v>
      </c>
      <c r="M130" s="96">
        <v>348</v>
      </c>
      <c r="N130" s="118">
        <v>7</v>
      </c>
      <c r="O130" s="96">
        <v>4</v>
      </c>
      <c r="P130" s="96">
        <v>3</v>
      </c>
      <c r="Q130" s="117">
        <v>3.3599999999999998E-2</v>
      </c>
      <c r="R130" s="117">
        <v>2.01E-2</v>
      </c>
      <c r="S130" s="96" t="s">
        <v>306</v>
      </c>
      <c r="T130" s="96"/>
      <c r="U130" s="96"/>
      <c r="V130" s="96"/>
      <c r="W130" s="96"/>
      <c r="X130" s="96"/>
      <c r="Y130" s="96"/>
    </row>
    <row r="131" spans="1:25">
      <c r="A131" s="96"/>
      <c r="B131" s="111">
        <v>46170</v>
      </c>
      <c r="C131" s="112">
        <v>17100</v>
      </c>
      <c r="D131" s="112">
        <v>235400</v>
      </c>
      <c r="E131" s="113">
        <v>13.77</v>
      </c>
      <c r="F131" s="114">
        <v>5.05</v>
      </c>
      <c r="G131" s="114">
        <v>8.7100000000000009</v>
      </c>
      <c r="H131" s="97">
        <v>100</v>
      </c>
      <c r="I131" s="97">
        <v>2048</v>
      </c>
      <c r="J131" s="97">
        <v>86400</v>
      </c>
      <c r="K131" s="97">
        <v>149000</v>
      </c>
      <c r="L131" s="115">
        <v>8350</v>
      </c>
      <c r="M131" s="96">
        <v>171</v>
      </c>
      <c r="N131" s="118">
        <v>2</v>
      </c>
      <c r="O131" s="96">
        <v>1</v>
      </c>
      <c r="P131" s="96">
        <v>1</v>
      </c>
      <c r="Q131" s="117">
        <v>2.0500000000000001E-2</v>
      </c>
      <c r="R131" s="117">
        <v>1.17E-2</v>
      </c>
      <c r="S131" s="96" t="s">
        <v>306</v>
      </c>
      <c r="T131" s="96"/>
      <c r="U131" s="96"/>
      <c r="V131" s="96"/>
      <c r="W131" s="96"/>
      <c r="X131" s="96"/>
      <c r="Y131" s="96"/>
    </row>
    <row r="132" spans="1:25">
      <c r="A132" s="96"/>
      <c r="B132" s="111">
        <v>46171</v>
      </c>
      <c r="C132" s="112">
        <v>38590</v>
      </c>
      <c r="D132" s="112">
        <v>440100</v>
      </c>
      <c r="E132" s="113">
        <v>11.4</v>
      </c>
      <c r="F132" s="114">
        <v>3.08</v>
      </c>
      <c r="G132" s="114">
        <v>8.32</v>
      </c>
      <c r="H132" s="97">
        <v>109</v>
      </c>
      <c r="I132" s="97">
        <v>3392</v>
      </c>
      <c r="J132" s="97">
        <v>119000</v>
      </c>
      <c r="K132" s="97">
        <v>321100</v>
      </c>
      <c r="L132" s="115">
        <v>11377</v>
      </c>
      <c r="M132" s="96">
        <v>353</v>
      </c>
      <c r="N132" s="118">
        <v>3</v>
      </c>
      <c r="O132" s="96">
        <v>1</v>
      </c>
      <c r="P132" s="96">
        <v>2</v>
      </c>
      <c r="Q132" s="117">
        <v>3.1E-2</v>
      </c>
      <c r="R132" s="117">
        <v>8.5000000000000006E-3</v>
      </c>
      <c r="S132" s="96" t="s">
        <v>306</v>
      </c>
      <c r="T132" s="96"/>
      <c r="U132" s="96"/>
      <c r="V132" s="96"/>
      <c r="W132" s="96"/>
      <c r="X132" s="96"/>
      <c r="Y132" s="96"/>
    </row>
    <row r="133" spans="1:25">
      <c r="A133" s="96"/>
      <c r="B133" s="111">
        <v>46171</v>
      </c>
      <c r="C133" s="112">
        <v>13500</v>
      </c>
      <c r="D133" s="112">
        <v>202500</v>
      </c>
      <c r="E133" s="113">
        <v>15</v>
      </c>
      <c r="F133" s="114">
        <v>0</v>
      </c>
      <c r="G133" s="114">
        <v>15</v>
      </c>
      <c r="H133" s="97">
        <v>100</v>
      </c>
      <c r="I133" s="97">
        <v>2708</v>
      </c>
      <c r="J133" s="97">
        <v>0</v>
      </c>
      <c r="K133" s="97">
        <v>202500</v>
      </c>
      <c r="L133" s="115">
        <v>4986</v>
      </c>
      <c r="M133" s="119">
        <v>135</v>
      </c>
      <c r="N133" s="118">
        <v>2</v>
      </c>
      <c r="O133" s="96">
        <v>0</v>
      </c>
      <c r="P133" s="96">
        <v>2</v>
      </c>
      <c r="Q133" s="117">
        <v>2.7099999999999999E-2</v>
      </c>
      <c r="R133" s="117">
        <v>1.4800000000000001E-2</v>
      </c>
      <c r="S133" s="96" t="s">
        <v>306</v>
      </c>
      <c r="T133" s="96"/>
      <c r="U133" s="96"/>
      <c r="V133" s="96"/>
      <c r="W133" s="96"/>
      <c r="X133" s="96"/>
      <c r="Y133" s="96"/>
    </row>
    <row r="134" spans="1:25">
      <c r="A134" s="96"/>
      <c r="B134" s="111">
        <v>46172</v>
      </c>
      <c r="C134" s="112">
        <v>38320</v>
      </c>
      <c r="D134" s="112">
        <v>479500</v>
      </c>
      <c r="E134" s="113">
        <v>12.51</v>
      </c>
      <c r="F134" s="114">
        <v>10.19</v>
      </c>
      <c r="G134" s="114">
        <v>2.3199999999999998</v>
      </c>
      <c r="H134" s="97">
        <v>108</v>
      </c>
      <c r="I134" s="97">
        <v>3733</v>
      </c>
      <c r="J134" s="97">
        <v>390500</v>
      </c>
      <c r="K134" s="97">
        <v>89000</v>
      </c>
      <c r="L134" s="115">
        <v>10265</v>
      </c>
      <c r="M134" s="119">
        <v>356</v>
      </c>
      <c r="N134" s="118">
        <v>5</v>
      </c>
      <c r="O134" s="96">
        <v>4</v>
      </c>
      <c r="P134" s="96">
        <v>1</v>
      </c>
      <c r="Q134" s="117">
        <v>3.4700000000000002E-2</v>
      </c>
      <c r="R134" s="117">
        <v>1.4E-2</v>
      </c>
      <c r="S134" s="96" t="s">
        <v>306</v>
      </c>
      <c r="T134" s="96"/>
      <c r="U134" s="96"/>
      <c r="V134" s="96"/>
      <c r="W134" s="96"/>
      <c r="X134" s="96"/>
      <c r="Y134" s="96"/>
    </row>
    <row r="135" spans="1:25">
      <c r="A135" s="96"/>
      <c r="B135" s="111">
        <v>46172</v>
      </c>
      <c r="C135" s="112">
        <v>20300</v>
      </c>
      <c r="D135" s="112">
        <v>344100</v>
      </c>
      <c r="E135" s="113">
        <v>16.95</v>
      </c>
      <c r="F135" s="114">
        <v>0</v>
      </c>
      <c r="G135" s="114">
        <v>16.95</v>
      </c>
      <c r="H135" s="97">
        <v>100</v>
      </c>
      <c r="I135" s="97">
        <v>2605</v>
      </c>
      <c r="J135" s="97">
        <v>0</v>
      </c>
      <c r="K135" s="97">
        <v>344100</v>
      </c>
      <c r="L135" s="115">
        <v>7794</v>
      </c>
      <c r="M135" s="119">
        <v>203</v>
      </c>
      <c r="N135" s="118">
        <v>3</v>
      </c>
      <c r="O135" s="96">
        <v>0</v>
      </c>
      <c r="P135" s="96">
        <v>3</v>
      </c>
      <c r="Q135" s="117">
        <v>2.5999999999999999E-2</v>
      </c>
      <c r="R135" s="117">
        <v>1.4800000000000001E-2</v>
      </c>
      <c r="S135" s="96" t="s">
        <v>306</v>
      </c>
      <c r="T135" s="96"/>
      <c r="U135" s="96"/>
      <c r="V135" s="96"/>
      <c r="W135" s="96"/>
      <c r="X135" s="96"/>
      <c r="Y135" s="96"/>
    </row>
    <row r="136" spans="1:25">
      <c r="A136" s="96"/>
      <c r="B136" s="111">
        <v>46173</v>
      </c>
      <c r="C136" s="112">
        <v>38570</v>
      </c>
      <c r="D136" s="112">
        <v>139000</v>
      </c>
      <c r="E136" s="113">
        <v>3.6</v>
      </c>
      <c r="F136" s="114">
        <v>3.6</v>
      </c>
      <c r="G136" s="114">
        <v>0</v>
      </c>
      <c r="H136" s="97">
        <v>107</v>
      </c>
      <c r="I136" s="97">
        <v>3710</v>
      </c>
      <c r="J136" s="97">
        <v>139000</v>
      </c>
      <c r="K136" s="97">
        <v>0</v>
      </c>
      <c r="L136" s="115">
        <v>10396</v>
      </c>
      <c r="M136" s="119">
        <v>362</v>
      </c>
      <c r="N136" s="118">
        <v>1</v>
      </c>
      <c r="O136" s="96">
        <v>1</v>
      </c>
      <c r="P136" s="96">
        <v>0</v>
      </c>
      <c r="Q136" s="117">
        <v>3.4799999999999998E-2</v>
      </c>
      <c r="R136" s="117">
        <v>2.8E-3</v>
      </c>
      <c r="S136" s="96" t="s">
        <v>306</v>
      </c>
      <c r="T136" s="96"/>
      <c r="U136" s="96"/>
      <c r="V136" s="96"/>
      <c r="W136" s="96"/>
      <c r="X136" s="96"/>
      <c r="Y136" s="96"/>
    </row>
    <row r="137" spans="1:25">
      <c r="A137" s="96"/>
      <c r="B137" s="111">
        <v>46173</v>
      </c>
      <c r="C137" s="112">
        <v>38500</v>
      </c>
      <c r="D137" s="112">
        <v>502700</v>
      </c>
      <c r="E137" s="113">
        <v>13.06</v>
      </c>
      <c r="F137" s="114">
        <v>11.52</v>
      </c>
      <c r="G137" s="114">
        <v>1.53</v>
      </c>
      <c r="H137" s="97">
        <v>100</v>
      </c>
      <c r="I137" s="97">
        <v>2467</v>
      </c>
      <c r="J137" s="97">
        <v>443700</v>
      </c>
      <c r="K137" s="97">
        <v>59000</v>
      </c>
      <c r="L137" s="115">
        <v>15607</v>
      </c>
      <c r="M137" s="119">
        <v>385</v>
      </c>
      <c r="N137" s="118">
        <v>6</v>
      </c>
      <c r="O137" s="96">
        <v>5</v>
      </c>
      <c r="P137" s="96">
        <v>1</v>
      </c>
      <c r="Q137" s="117">
        <v>2.47E-2</v>
      </c>
      <c r="R137" s="117">
        <v>1.5599999999999999E-2</v>
      </c>
      <c r="S137" s="96" t="s">
        <v>306</v>
      </c>
      <c r="T137" s="96"/>
      <c r="U137" s="96"/>
      <c r="V137" s="96"/>
      <c r="W137" s="96"/>
      <c r="X137" s="96"/>
      <c r="Y137" s="96"/>
    </row>
    <row r="138" spans="1:25">
      <c r="A138" s="96"/>
      <c r="B138" s="111">
        <v>46174</v>
      </c>
      <c r="C138" s="112">
        <v>38360</v>
      </c>
      <c r="D138" s="112">
        <v>426100</v>
      </c>
      <c r="E138" s="113">
        <v>11.11</v>
      </c>
      <c r="F138" s="114">
        <v>8.61</v>
      </c>
      <c r="G138" s="114">
        <v>2.5</v>
      </c>
      <c r="H138" s="97">
        <v>112</v>
      </c>
      <c r="I138" s="120">
        <v>3862</v>
      </c>
      <c r="J138" s="97">
        <v>330100</v>
      </c>
      <c r="K138" s="97">
        <v>96000</v>
      </c>
      <c r="L138" s="115">
        <v>9932</v>
      </c>
      <c r="M138" s="119">
        <v>343</v>
      </c>
      <c r="N138" s="118">
        <v>4</v>
      </c>
      <c r="O138" s="96">
        <v>3</v>
      </c>
      <c r="P138" s="96">
        <v>1</v>
      </c>
      <c r="Q138" s="117">
        <v>3.4500000000000003E-2</v>
      </c>
      <c r="R138" s="117">
        <v>1.17E-2</v>
      </c>
      <c r="S138" s="96" t="s">
        <v>306</v>
      </c>
      <c r="T138" s="96"/>
      <c r="U138" s="96"/>
      <c r="V138" s="96"/>
      <c r="W138" s="96"/>
      <c r="X138" s="96"/>
      <c r="Y138" s="96"/>
    </row>
    <row r="139" spans="1:25">
      <c r="A139" s="96"/>
      <c r="B139" s="111">
        <v>46174</v>
      </c>
      <c r="C139" s="112">
        <v>19130</v>
      </c>
      <c r="D139" s="112">
        <v>446400</v>
      </c>
      <c r="E139" s="113">
        <v>23.34</v>
      </c>
      <c r="F139" s="114">
        <v>10.26</v>
      </c>
      <c r="G139" s="114">
        <v>13.08</v>
      </c>
      <c r="H139" s="97">
        <v>100</v>
      </c>
      <c r="I139" s="120">
        <v>2396</v>
      </c>
      <c r="J139" s="97">
        <v>196200</v>
      </c>
      <c r="K139" s="97">
        <v>250200</v>
      </c>
      <c r="L139" s="115">
        <v>7984</v>
      </c>
      <c r="M139" s="119">
        <v>191</v>
      </c>
      <c r="N139" s="118">
        <v>4</v>
      </c>
      <c r="O139" s="96">
        <v>2</v>
      </c>
      <c r="P139" s="96">
        <v>2</v>
      </c>
      <c r="Q139" s="117">
        <v>2.3900000000000001E-2</v>
      </c>
      <c r="R139" s="117">
        <v>2.0899999999999998E-2</v>
      </c>
      <c r="S139" s="96" t="s">
        <v>306</v>
      </c>
      <c r="T139" s="96"/>
      <c r="U139" s="96"/>
      <c r="V139" s="96"/>
      <c r="W139" s="96"/>
      <c r="X139" s="96"/>
      <c r="Y139" s="96"/>
    </row>
    <row r="140" spans="1:25">
      <c r="A140" s="96"/>
      <c r="B140" s="111">
        <v>46175</v>
      </c>
      <c r="C140" s="112">
        <v>38480</v>
      </c>
      <c r="D140" s="112">
        <v>956900</v>
      </c>
      <c r="E140" s="113">
        <v>24.87</v>
      </c>
      <c r="F140" s="114">
        <v>12.5</v>
      </c>
      <c r="G140" s="114">
        <v>12.37</v>
      </c>
      <c r="H140" s="97">
        <v>115</v>
      </c>
      <c r="I140" s="120">
        <v>3813</v>
      </c>
      <c r="J140" s="97">
        <v>480900</v>
      </c>
      <c r="K140" s="97">
        <v>476000</v>
      </c>
      <c r="L140" s="115">
        <v>10093</v>
      </c>
      <c r="M140" s="119">
        <v>335</v>
      </c>
      <c r="N140" s="118">
        <v>8</v>
      </c>
      <c r="O140" s="96">
        <v>5</v>
      </c>
      <c r="P140" s="96">
        <v>3</v>
      </c>
      <c r="Q140" s="117">
        <v>3.32E-2</v>
      </c>
      <c r="R140" s="117">
        <v>2.3900000000000001E-2</v>
      </c>
      <c r="S140" s="96" t="s">
        <v>306</v>
      </c>
      <c r="T140" s="96"/>
      <c r="U140" s="96"/>
      <c r="V140" s="96"/>
      <c r="W140" s="96"/>
      <c r="X140" s="96"/>
      <c r="Y140" s="96"/>
    </row>
    <row r="141" spans="1:25">
      <c r="A141" s="96"/>
      <c r="B141" s="111">
        <v>46175</v>
      </c>
      <c r="C141" s="112">
        <v>8100</v>
      </c>
      <c r="D141" s="118">
        <v>0</v>
      </c>
      <c r="E141" s="113">
        <v>0</v>
      </c>
      <c r="F141" s="114">
        <v>0</v>
      </c>
      <c r="G141" s="114">
        <v>0</v>
      </c>
      <c r="H141" s="97">
        <v>100</v>
      </c>
      <c r="I141" s="120">
        <v>2490</v>
      </c>
      <c r="J141" s="97">
        <v>0</v>
      </c>
      <c r="K141" s="97">
        <v>0</v>
      </c>
      <c r="L141" s="115">
        <v>3253</v>
      </c>
      <c r="M141" s="119">
        <v>81</v>
      </c>
      <c r="N141" s="118">
        <v>0</v>
      </c>
      <c r="O141" s="96">
        <v>0</v>
      </c>
      <c r="P141" s="96">
        <v>0</v>
      </c>
      <c r="Q141" s="117">
        <v>2.4899999999999999E-2</v>
      </c>
      <c r="R141" s="117">
        <v>0</v>
      </c>
      <c r="S141" s="96" t="s">
        <v>306</v>
      </c>
      <c r="T141" s="96"/>
      <c r="U141" s="96"/>
      <c r="V141" s="96"/>
      <c r="W141" s="96"/>
      <c r="X141" s="96"/>
      <c r="Y141" s="96"/>
    </row>
    <row r="142" spans="1:25">
      <c r="A142" s="96"/>
      <c r="B142" s="111">
        <v>46176</v>
      </c>
      <c r="C142" s="112">
        <v>38470</v>
      </c>
      <c r="D142" s="112">
        <v>840650</v>
      </c>
      <c r="E142" s="113">
        <v>21.85</v>
      </c>
      <c r="F142" s="114">
        <v>13.91</v>
      </c>
      <c r="G142" s="114">
        <v>7.94</v>
      </c>
      <c r="H142" s="97">
        <v>120</v>
      </c>
      <c r="I142" s="120">
        <v>4256</v>
      </c>
      <c r="J142" s="97">
        <v>535100</v>
      </c>
      <c r="K142" s="97">
        <v>305550</v>
      </c>
      <c r="L142" s="115">
        <v>9040</v>
      </c>
      <c r="M142" s="119">
        <v>320</v>
      </c>
      <c r="N142" s="118">
        <v>10</v>
      </c>
      <c r="O142" s="96">
        <v>7</v>
      </c>
      <c r="P142" s="96">
        <v>3</v>
      </c>
      <c r="Q142" s="117">
        <v>3.5400000000000001E-2</v>
      </c>
      <c r="R142" s="117">
        <v>3.1300000000000001E-2</v>
      </c>
      <c r="S142" s="96" t="s">
        <v>306</v>
      </c>
      <c r="T142" s="96"/>
      <c r="U142" s="96"/>
      <c r="V142" s="96"/>
      <c r="W142" s="96"/>
      <c r="X142" s="96"/>
      <c r="Y142" s="96"/>
    </row>
    <row r="143" spans="1:25">
      <c r="A143" s="96"/>
      <c r="B143" s="111">
        <v>46176</v>
      </c>
      <c r="C143" s="112">
        <v>16400</v>
      </c>
      <c r="D143" s="112">
        <v>0</v>
      </c>
      <c r="E143" s="113">
        <v>0</v>
      </c>
      <c r="F143" s="114">
        <v>0</v>
      </c>
      <c r="G143" s="114">
        <v>0</v>
      </c>
      <c r="H143" s="97">
        <v>100</v>
      </c>
      <c r="I143" s="120">
        <v>2546</v>
      </c>
      <c r="J143" s="97">
        <v>0</v>
      </c>
      <c r="K143" s="97">
        <v>0</v>
      </c>
      <c r="L143" s="115">
        <v>6441</v>
      </c>
      <c r="M143" s="119">
        <v>164</v>
      </c>
      <c r="N143" s="118">
        <v>0</v>
      </c>
      <c r="O143" s="96">
        <v>0</v>
      </c>
      <c r="P143" s="96">
        <v>0</v>
      </c>
      <c r="Q143" s="117">
        <v>2.5499999999999998E-2</v>
      </c>
      <c r="R143" s="117">
        <v>0</v>
      </c>
      <c r="S143" s="96" t="s">
        <v>306</v>
      </c>
      <c r="T143" s="96"/>
      <c r="U143" s="96"/>
      <c r="V143" s="96"/>
      <c r="W143" s="96"/>
      <c r="X143" s="96"/>
      <c r="Y143" s="96"/>
    </row>
    <row r="144" spans="1:25">
      <c r="A144" s="96"/>
      <c r="B144" s="111">
        <v>46177</v>
      </c>
      <c r="C144" s="112">
        <v>9500</v>
      </c>
      <c r="D144" s="112">
        <v>149000</v>
      </c>
      <c r="E144" s="113">
        <v>15.68</v>
      </c>
      <c r="F144" s="114">
        <v>0</v>
      </c>
      <c r="G144" s="114">
        <v>15.68</v>
      </c>
      <c r="H144" s="97">
        <v>100</v>
      </c>
      <c r="I144" s="120">
        <v>2726</v>
      </c>
      <c r="J144" s="97">
        <v>0</v>
      </c>
      <c r="K144" s="97">
        <v>149000</v>
      </c>
      <c r="L144" s="115">
        <v>3485</v>
      </c>
      <c r="M144" s="119">
        <v>95</v>
      </c>
      <c r="N144" s="118">
        <v>1</v>
      </c>
      <c r="O144" s="96">
        <v>0</v>
      </c>
      <c r="P144" s="96">
        <v>1</v>
      </c>
      <c r="Q144" s="117">
        <v>2.7300000000000001E-2</v>
      </c>
      <c r="R144" s="117">
        <v>1.0500000000000001E-2</v>
      </c>
      <c r="S144" s="96" t="s">
        <v>306</v>
      </c>
      <c r="T144" s="96"/>
      <c r="U144" s="96"/>
      <c r="V144" s="96"/>
      <c r="W144" s="96"/>
      <c r="X144" s="96"/>
      <c r="Y144" s="96"/>
    </row>
    <row r="145" spans="1:25">
      <c r="A145" s="96"/>
      <c r="B145" s="111">
        <v>46177</v>
      </c>
      <c r="C145" s="112">
        <v>38500</v>
      </c>
      <c r="D145" s="112">
        <v>397800</v>
      </c>
      <c r="E145" s="113">
        <v>10.33</v>
      </c>
      <c r="F145" s="114">
        <v>8.09</v>
      </c>
      <c r="G145" s="114">
        <v>2.2400000000000002</v>
      </c>
      <c r="H145" s="97">
        <v>119</v>
      </c>
      <c r="I145" s="120">
        <v>4103</v>
      </c>
      <c r="J145" s="97">
        <v>311400</v>
      </c>
      <c r="K145" s="97">
        <v>86400</v>
      </c>
      <c r="L145" s="115">
        <v>9384</v>
      </c>
      <c r="M145" s="119">
        <v>323</v>
      </c>
      <c r="N145" s="118">
        <v>4</v>
      </c>
      <c r="O145" s="96">
        <v>3</v>
      </c>
      <c r="P145" s="96">
        <v>1</v>
      </c>
      <c r="Q145" s="117">
        <v>3.44E-2</v>
      </c>
      <c r="R145" s="117">
        <v>1.24E-2</v>
      </c>
      <c r="S145" s="96" t="s">
        <v>306</v>
      </c>
      <c r="T145" s="96"/>
      <c r="U145" s="96"/>
      <c r="V145" s="96"/>
      <c r="W145" s="96"/>
      <c r="X145" s="96"/>
      <c r="Y145" s="96"/>
    </row>
    <row r="146" spans="1:25">
      <c r="A146" s="96"/>
      <c r="B146" s="111">
        <v>46178</v>
      </c>
      <c r="C146" s="112">
        <v>38410</v>
      </c>
      <c r="D146" s="112">
        <v>809100</v>
      </c>
      <c r="E146" s="113">
        <v>21.06</v>
      </c>
      <c r="F146" s="114">
        <v>13.85</v>
      </c>
      <c r="G146" s="114">
        <v>7.21</v>
      </c>
      <c r="H146" s="97">
        <v>119</v>
      </c>
      <c r="I146" s="120">
        <v>3932</v>
      </c>
      <c r="J146" s="97">
        <v>532100</v>
      </c>
      <c r="K146" s="97">
        <v>277000</v>
      </c>
      <c r="L146" s="115">
        <v>9768</v>
      </c>
      <c r="M146" s="119">
        <v>324</v>
      </c>
      <c r="N146" s="118">
        <v>8</v>
      </c>
      <c r="O146" s="96">
        <v>5</v>
      </c>
      <c r="P146" s="96">
        <v>3</v>
      </c>
      <c r="Q146" s="117">
        <v>3.32E-2</v>
      </c>
      <c r="R146" s="117">
        <v>2.47E-2</v>
      </c>
      <c r="S146" s="96" t="s">
        <v>306</v>
      </c>
      <c r="T146" s="96"/>
      <c r="U146" s="96"/>
      <c r="V146" s="96"/>
      <c r="W146" s="96"/>
      <c r="X146" s="96"/>
      <c r="Y146" s="96"/>
    </row>
    <row r="147" spans="1:25">
      <c r="A147" s="96"/>
      <c r="B147" s="111">
        <v>46178</v>
      </c>
      <c r="C147" s="112">
        <v>8500</v>
      </c>
      <c r="D147" s="112">
        <v>196200</v>
      </c>
      <c r="E147" s="113">
        <v>23.08</v>
      </c>
      <c r="F147" s="114">
        <v>0</v>
      </c>
      <c r="G147" s="114">
        <v>23.08</v>
      </c>
      <c r="H147" s="97">
        <v>100</v>
      </c>
      <c r="I147" s="120">
        <v>2810</v>
      </c>
      <c r="J147" s="97">
        <v>0</v>
      </c>
      <c r="K147" s="97">
        <v>196200</v>
      </c>
      <c r="L147" s="115">
        <v>3025</v>
      </c>
      <c r="M147" s="119">
        <v>85</v>
      </c>
      <c r="N147" s="118">
        <v>2</v>
      </c>
      <c r="O147" s="96">
        <v>0</v>
      </c>
      <c r="P147" s="96">
        <v>2</v>
      </c>
      <c r="Q147" s="117">
        <v>2.81E-2</v>
      </c>
      <c r="R147" s="117">
        <v>2.35E-2</v>
      </c>
      <c r="S147" s="96" t="s">
        <v>306</v>
      </c>
      <c r="T147" s="96"/>
      <c r="U147" s="96"/>
      <c r="V147" s="96"/>
      <c r="W147" s="96"/>
      <c r="X147" s="96"/>
      <c r="Y147" s="96"/>
    </row>
    <row r="148" spans="1:25">
      <c r="A148" s="96"/>
      <c r="B148" s="111">
        <v>46179</v>
      </c>
      <c r="C148" s="112">
        <v>38330</v>
      </c>
      <c r="D148" s="112">
        <v>640100</v>
      </c>
      <c r="E148" s="113">
        <v>16.7</v>
      </c>
      <c r="F148" s="114">
        <v>9.4499999999999993</v>
      </c>
      <c r="G148" s="114">
        <v>7.25</v>
      </c>
      <c r="H148" s="97">
        <v>105</v>
      </c>
      <c r="I148" s="120">
        <v>3798</v>
      </c>
      <c r="J148" s="97">
        <v>362100</v>
      </c>
      <c r="K148" s="97">
        <v>278000</v>
      </c>
      <c r="L148" s="115">
        <v>10091</v>
      </c>
      <c r="M148" s="119">
        <v>365</v>
      </c>
      <c r="N148" s="118">
        <v>6</v>
      </c>
      <c r="O148" s="96">
        <v>4</v>
      </c>
      <c r="P148" s="96">
        <v>2</v>
      </c>
      <c r="Q148" s="117">
        <v>3.6200000000000003E-2</v>
      </c>
      <c r="R148" s="117">
        <v>1.6400000000000001E-2</v>
      </c>
      <c r="S148" s="96" t="s">
        <v>306</v>
      </c>
      <c r="T148" s="96"/>
      <c r="U148" s="96"/>
      <c r="V148" s="96"/>
      <c r="W148" s="96"/>
      <c r="X148" s="96"/>
      <c r="Y148" s="96"/>
    </row>
    <row r="149" spans="1:25">
      <c r="A149" s="96"/>
      <c r="B149" s="111">
        <v>46179</v>
      </c>
      <c r="C149" s="112">
        <v>11700</v>
      </c>
      <c r="D149" s="112">
        <v>149000</v>
      </c>
      <c r="E149" s="113">
        <v>12.74</v>
      </c>
      <c r="F149" s="114">
        <v>0</v>
      </c>
      <c r="G149" s="114">
        <v>12.74</v>
      </c>
      <c r="H149" s="97">
        <v>100</v>
      </c>
      <c r="I149" s="120">
        <v>2923</v>
      </c>
      <c r="J149" s="97">
        <v>0</v>
      </c>
      <c r="K149" s="97">
        <v>149000</v>
      </c>
      <c r="L149" s="115">
        <v>4003</v>
      </c>
      <c r="M149" s="119">
        <v>117</v>
      </c>
      <c r="N149" s="118">
        <v>1</v>
      </c>
      <c r="O149" s="96">
        <v>0</v>
      </c>
      <c r="P149" s="96">
        <v>1</v>
      </c>
      <c r="Q149" s="117">
        <v>2.92E-2</v>
      </c>
      <c r="R149" s="117">
        <v>8.5000000000000006E-3</v>
      </c>
      <c r="S149" s="96" t="s">
        <v>306</v>
      </c>
      <c r="T149" s="96"/>
      <c r="U149" s="96"/>
      <c r="V149" s="96"/>
      <c r="W149" s="96"/>
      <c r="X149" s="96"/>
      <c r="Y149" s="96"/>
    </row>
    <row r="150" spans="1:25">
      <c r="A150" s="96"/>
      <c r="B150" s="111">
        <v>46180</v>
      </c>
      <c r="C150" s="112">
        <v>38380</v>
      </c>
      <c r="D150" s="112">
        <v>0</v>
      </c>
      <c r="E150" s="113">
        <v>0</v>
      </c>
      <c r="F150" s="114">
        <v>0</v>
      </c>
      <c r="G150" s="114">
        <v>0</v>
      </c>
      <c r="H150" s="97">
        <v>105</v>
      </c>
      <c r="I150" s="120">
        <v>3899</v>
      </c>
      <c r="J150" s="97">
        <v>0</v>
      </c>
      <c r="K150" s="97">
        <v>0</v>
      </c>
      <c r="L150" s="115">
        <v>9843</v>
      </c>
      <c r="M150" s="119">
        <v>366</v>
      </c>
      <c r="N150" s="118">
        <v>0</v>
      </c>
      <c r="O150" s="96">
        <v>0</v>
      </c>
      <c r="P150" s="96">
        <v>0</v>
      </c>
      <c r="Q150" s="117">
        <v>3.7199999999999997E-2</v>
      </c>
      <c r="R150" s="117">
        <v>0</v>
      </c>
      <c r="S150" s="96" t="s">
        <v>306</v>
      </c>
      <c r="T150" s="96"/>
      <c r="U150" s="96"/>
      <c r="V150" s="96"/>
      <c r="W150" s="96"/>
      <c r="X150" s="96"/>
      <c r="Y150" s="96"/>
    </row>
    <row r="151" spans="1:25">
      <c r="A151" s="96"/>
      <c r="B151" s="111">
        <v>46180</v>
      </c>
      <c r="C151" s="112">
        <v>19900</v>
      </c>
      <c r="D151" s="112">
        <v>336600</v>
      </c>
      <c r="E151" s="113">
        <v>16.91</v>
      </c>
      <c r="F151" s="114">
        <v>4.93</v>
      </c>
      <c r="G151" s="114">
        <v>11.98</v>
      </c>
      <c r="H151" s="97">
        <v>100</v>
      </c>
      <c r="I151" s="120">
        <v>2394</v>
      </c>
      <c r="J151" s="97">
        <v>98100</v>
      </c>
      <c r="K151" s="97">
        <v>238500</v>
      </c>
      <c r="L151" s="115">
        <v>8311</v>
      </c>
      <c r="M151" s="119">
        <v>199</v>
      </c>
      <c r="N151" s="118">
        <v>3</v>
      </c>
      <c r="O151" s="96">
        <v>1</v>
      </c>
      <c r="P151" s="96">
        <v>2</v>
      </c>
      <c r="Q151" s="117">
        <v>2.3900000000000001E-2</v>
      </c>
      <c r="R151" s="117">
        <v>1.5100000000000001E-2</v>
      </c>
      <c r="S151" s="96" t="s">
        <v>306</v>
      </c>
      <c r="T151" s="96"/>
      <c r="U151" s="96"/>
      <c r="V151" s="96"/>
      <c r="W151" s="96"/>
      <c r="X151" s="96"/>
      <c r="Y151" s="96"/>
    </row>
    <row r="152" spans="1:25">
      <c r="A152" s="96"/>
      <c r="B152" s="111">
        <v>46181</v>
      </c>
      <c r="C152" s="112">
        <v>38360</v>
      </c>
      <c r="D152" s="112">
        <v>716200</v>
      </c>
      <c r="E152" s="113">
        <v>18.670000000000002</v>
      </c>
      <c r="F152" s="114">
        <v>5.77</v>
      </c>
      <c r="G152" s="114">
        <v>12.9</v>
      </c>
      <c r="H152" s="97">
        <v>109</v>
      </c>
      <c r="I152" s="120">
        <v>3714</v>
      </c>
      <c r="J152" s="97">
        <v>221200</v>
      </c>
      <c r="K152" s="97">
        <v>495000</v>
      </c>
      <c r="L152" s="115">
        <v>10328</v>
      </c>
      <c r="M152" s="119">
        <v>351</v>
      </c>
      <c r="N152" s="118">
        <v>9</v>
      </c>
      <c r="O152" s="96">
        <v>4</v>
      </c>
      <c r="P152" s="96">
        <v>5</v>
      </c>
      <c r="Q152" s="117">
        <v>3.4000000000000002E-2</v>
      </c>
      <c r="R152" s="117">
        <v>2.5600000000000001E-2</v>
      </c>
      <c r="S152" s="96" t="s">
        <v>306</v>
      </c>
      <c r="T152" s="96"/>
      <c r="U152" s="96"/>
      <c r="V152" s="96"/>
      <c r="W152" s="96"/>
      <c r="X152" s="96"/>
      <c r="Y152" s="96"/>
    </row>
    <row r="153" spans="1:25">
      <c r="A153" s="96"/>
      <c r="B153" s="111">
        <v>46181</v>
      </c>
      <c r="C153" s="112">
        <v>17700</v>
      </c>
      <c r="D153" s="112">
        <v>729200</v>
      </c>
      <c r="E153" s="113">
        <v>41.2</v>
      </c>
      <c r="F153" s="114">
        <v>0</v>
      </c>
      <c r="G153" s="114">
        <v>41.2</v>
      </c>
      <c r="H153" s="97">
        <v>100</v>
      </c>
      <c r="I153" s="120">
        <v>2815</v>
      </c>
      <c r="J153" s="97">
        <v>0</v>
      </c>
      <c r="K153" s="97">
        <v>729200</v>
      </c>
      <c r="L153" s="115">
        <v>6287</v>
      </c>
      <c r="M153" s="119">
        <v>177</v>
      </c>
      <c r="N153" s="118">
        <v>7</v>
      </c>
      <c r="O153" s="96">
        <v>0</v>
      </c>
      <c r="P153" s="96">
        <v>7</v>
      </c>
      <c r="Q153" s="117">
        <v>2.8199999999999999E-2</v>
      </c>
      <c r="R153" s="117">
        <v>3.95E-2</v>
      </c>
      <c r="S153" s="96" t="s">
        <v>306</v>
      </c>
      <c r="T153" s="96"/>
      <c r="U153" s="96"/>
      <c r="V153" s="96"/>
      <c r="W153" s="96"/>
      <c r="X153" s="96"/>
      <c r="Y153" s="96"/>
    </row>
    <row r="154" spans="1:25">
      <c r="A154" s="96"/>
      <c r="B154" s="111">
        <v>46182</v>
      </c>
      <c r="C154" s="112">
        <v>38550</v>
      </c>
      <c r="D154" s="112">
        <v>109000</v>
      </c>
      <c r="E154" s="113">
        <v>2.83</v>
      </c>
      <c r="F154" s="114">
        <v>0</v>
      </c>
      <c r="G154" s="114">
        <v>2.83</v>
      </c>
      <c r="H154" s="97">
        <v>107</v>
      </c>
      <c r="I154" s="120">
        <v>3564</v>
      </c>
      <c r="J154" s="97">
        <v>0</v>
      </c>
      <c r="K154" s="97">
        <v>109000</v>
      </c>
      <c r="L154" s="115">
        <v>10816</v>
      </c>
      <c r="M154" s="119">
        <v>359</v>
      </c>
      <c r="N154" s="118">
        <v>1</v>
      </c>
      <c r="O154" s="96">
        <v>0</v>
      </c>
      <c r="P154" s="96">
        <v>1</v>
      </c>
      <c r="Q154" s="117">
        <v>3.32E-2</v>
      </c>
      <c r="R154" s="117">
        <v>2.8E-3</v>
      </c>
      <c r="S154" s="96" t="s">
        <v>306</v>
      </c>
      <c r="T154" s="96"/>
      <c r="U154" s="96"/>
      <c r="V154" s="96"/>
      <c r="W154" s="96"/>
      <c r="X154" s="96"/>
      <c r="Y154" s="96"/>
    </row>
    <row r="155" spans="1:25">
      <c r="A155" s="96"/>
      <c r="B155" s="111">
        <v>46182</v>
      </c>
      <c r="C155" s="112">
        <v>21700</v>
      </c>
      <c r="D155" s="112">
        <v>98100</v>
      </c>
      <c r="E155" s="113">
        <v>4.5199999999999996</v>
      </c>
      <c r="F155" s="114">
        <v>4.5199999999999996</v>
      </c>
      <c r="G155" s="114">
        <v>0</v>
      </c>
      <c r="H155" s="97">
        <v>100</v>
      </c>
      <c r="I155" s="120">
        <v>2899</v>
      </c>
      <c r="J155" s="97">
        <v>98100</v>
      </c>
      <c r="K155" s="97">
        <v>0</v>
      </c>
      <c r="L155" s="115">
        <v>7485</v>
      </c>
      <c r="M155" s="119">
        <v>217</v>
      </c>
      <c r="N155" s="118">
        <v>1</v>
      </c>
      <c r="O155" s="96">
        <v>1</v>
      </c>
      <c r="P155" s="96">
        <v>0</v>
      </c>
      <c r="Q155" s="117">
        <v>2.9000000000000001E-2</v>
      </c>
      <c r="R155" s="117">
        <v>4.5999999999999999E-3</v>
      </c>
      <c r="S155" s="96" t="s">
        <v>306</v>
      </c>
      <c r="T155" s="96"/>
      <c r="U155" s="96"/>
      <c r="V155" s="96"/>
      <c r="W155" s="96"/>
      <c r="X155" s="96"/>
      <c r="Y155" s="96"/>
    </row>
    <row r="156" spans="1:25">
      <c r="A156" s="96"/>
      <c r="B156" s="111">
        <v>46183</v>
      </c>
      <c r="C156" s="112">
        <v>40410</v>
      </c>
      <c r="D156" s="112">
        <v>343000</v>
      </c>
      <c r="E156" s="113">
        <v>8.49</v>
      </c>
      <c r="F156" s="114">
        <v>5.32</v>
      </c>
      <c r="G156" s="114">
        <v>3.17</v>
      </c>
      <c r="H156" s="97">
        <v>112</v>
      </c>
      <c r="I156" s="120">
        <v>4126</v>
      </c>
      <c r="J156" s="97">
        <v>215000</v>
      </c>
      <c r="K156" s="97">
        <v>128000</v>
      </c>
      <c r="L156" s="115">
        <v>9794</v>
      </c>
      <c r="M156" s="119">
        <v>362</v>
      </c>
      <c r="N156" s="118">
        <v>7</v>
      </c>
      <c r="O156" s="96">
        <v>5</v>
      </c>
      <c r="P156" s="96">
        <v>2</v>
      </c>
      <c r="Q156" s="117">
        <v>3.6999999999999998E-2</v>
      </c>
      <c r="R156" s="117">
        <v>1.9300000000000001E-2</v>
      </c>
      <c r="S156" s="96" t="s">
        <v>306</v>
      </c>
      <c r="T156" s="96"/>
      <c r="U156" s="96"/>
      <c r="V156" s="96"/>
      <c r="W156" s="96"/>
      <c r="X156" s="96"/>
      <c r="Y156" s="96"/>
    </row>
    <row r="157" spans="1:25">
      <c r="A157" s="96"/>
      <c r="B157" s="111">
        <v>46183</v>
      </c>
      <c r="C157" s="112">
        <v>20600</v>
      </c>
      <c r="D157" s="112">
        <v>463100</v>
      </c>
      <c r="E157" s="113">
        <v>22.48</v>
      </c>
      <c r="F157" s="114">
        <v>0</v>
      </c>
      <c r="G157" s="114">
        <v>22.48</v>
      </c>
      <c r="H157" s="97">
        <v>100</v>
      </c>
      <c r="I157" s="120">
        <v>2825</v>
      </c>
      <c r="J157" s="97">
        <v>0</v>
      </c>
      <c r="K157" s="97">
        <v>463100</v>
      </c>
      <c r="L157" s="115">
        <v>7292</v>
      </c>
      <c r="M157" s="119">
        <v>206</v>
      </c>
      <c r="N157" s="118">
        <v>4</v>
      </c>
      <c r="O157" s="96">
        <v>0</v>
      </c>
      <c r="P157" s="96">
        <v>4</v>
      </c>
      <c r="Q157" s="117">
        <v>2.8299999999999999E-2</v>
      </c>
      <c r="R157" s="117">
        <v>1.9400000000000001E-2</v>
      </c>
      <c r="S157" s="96" t="s">
        <v>306</v>
      </c>
      <c r="T157" s="96"/>
      <c r="U157" s="96"/>
      <c r="V157" s="96"/>
      <c r="W157" s="96"/>
      <c r="X157" s="96"/>
      <c r="Y157" s="96"/>
    </row>
    <row r="158" spans="1:25">
      <c r="A158" s="96"/>
      <c r="B158" s="111">
        <v>46184</v>
      </c>
      <c r="C158" s="112">
        <v>38570</v>
      </c>
      <c r="D158" s="112">
        <v>386000</v>
      </c>
      <c r="E158" s="113">
        <v>10.01</v>
      </c>
      <c r="F158" s="114">
        <v>4.87</v>
      </c>
      <c r="G158" s="114">
        <v>5.13</v>
      </c>
      <c r="H158" s="97">
        <v>101</v>
      </c>
      <c r="I158" s="120">
        <v>3405</v>
      </c>
      <c r="J158" s="97">
        <v>188000</v>
      </c>
      <c r="K158" s="97">
        <v>198000</v>
      </c>
      <c r="L158" s="115">
        <v>11329</v>
      </c>
      <c r="M158" s="119">
        <v>382</v>
      </c>
      <c r="N158" s="118">
        <v>4</v>
      </c>
      <c r="O158" s="96">
        <v>2</v>
      </c>
      <c r="P158" s="96">
        <v>2</v>
      </c>
      <c r="Q158" s="117">
        <v>3.3700000000000001E-2</v>
      </c>
      <c r="R158" s="117">
        <v>1.0500000000000001E-2</v>
      </c>
      <c r="S158" s="96" t="s">
        <v>306</v>
      </c>
      <c r="T158" s="96"/>
      <c r="U158" s="96"/>
      <c r="V158" s="96"/>
      <c r="W158" s="96"/>
      <c r="X158" s="96"/>
      <c r="Y158" s="96"/>
    </row>
    <row r="159" spans="1:25">
      <c r="A159" s="96"/>
      <c r="B159" s="111">
        <v>46184</v>
      </c>
      <c r="C159" s="112">
        <v>15600</v>
      </c>
      <c r="D159" s="112">
        <v>86400</v>
      </c>
      <c r="E159" s="113">
        <v>5.54</v>
      </c>
      <c r="F159" s="114">
        <v>5.54</v>
      </c>
      <c r="G159" s="114">
        <v>0</v>
      </c>
      <c r="H159" s="97">
        <v>100</v>
      </c>
      <c r="I159" s="120">
        <v>2914</v>
      </c>
      <c r="J159" s="97">
        <v>86400</v>
      </c>
      <c r="K159" s="97">
        <v>0</v>
      </c>
      <c r="L159" s="115">
        <v>5353</v>
      </c>
      <c r="M159" s="119">
        <v>156</v>
      </c>
      <c r="N159" s="118">
        <v>1</v>
      </c>
      <c r="O159" s="96">
        <v>1</v>
      </c>
      <c r="P159" s="96">
        <v>0</v>
      </c>
      <c r="Q159" s="117">
        <v>2.9100000000000001E-2</v>
      </c>
      <c r="R159" s="117">
        <v>6.4000000000000003E-3</v>
      </c>
      <c r="S159" s="96" t="s">
        <v>306</v>
      </c>
      <c r="T159" s="96"/>
      <c r="U159" s="96"/>
      <c r="V159" s="96"/>
      <c r="W159" s="96"/>
      <c r="X159" s="96"/>
      <c r="Y159" s="96"/>
    </row>
    <row r="160" spans="1:25">
      <c r="A160" s="96"/>
      <c r="B160" s="111">
        <v>46185</v>
      </c>
      <c r="C160" s="112">
        <v>38240</v>
      </c>
      <c r="D160" s="112">
        <v>781350</v>
      </c>
      <c r="E160" s="113">
        <v>20.43</v>
      </c>
      <c r="F160" s="114">
        <v>12.64</v>
      </c>
      <c r="G160" s="114">
        <v>7.79</v>
      </c>
      <c r="H160" s="97">
        <v>107</v>
      </c>
      <c r="I160" s="120">
        <v>3488</v>
      </c>
      <c r="J160" s="97">
        <v>483350</v>
      </c>
      <c r="K160" s="97">
        <v>298000</v>
      </c>
      <c r="L160" s="115">
        <v>10963</v>
      </c>
      <c r="M160" s="119">
        <v>359</v>
      </c>
      <c r="N160" s="118">
        <v>7</v>
      </c>
      <c r="O160" s="96">
        <v>5</v>
      </c>
      <c r="P160" s="96">
        <v>2</v>
      </c>
      <c r="Q160" s="117">
        <v>3.27E-2</v>
      </c>
      <c r="R160" s="117">
        <v>1.95E-2</v>
      </c>
      <c r="S160" s="96" t="s">
        <v>306</v>
      </c>
      <c r="T160" s="96"/>
      <c r="U160" s="96"/>
      <c r="V160" s="96"/>
      <c r="W160" s="96"/>
      <c r="X160" s="96"/>
      <c r="Y160" s="96"/>
    </row>
    <row r="161" spans="1:25">
      <c r="A161" s="96"/>
      <c r="B161" s="111">
        <v>46185</v>
      </c>
      <c r="C161" s="112">
        <v>11400</v>
      </c>
      <c r="D161" s="112">
        <v>0</v>
      </c>
      <c r="E161" s="113">
        <v>0</v>
      </c>
      <c r="F161" s="114">
        <v>0</v>
      </c>
      <c r="G161" s="114">
        <v>0</v>
      </c>
      <c r="H161" s="97">
        <v>100</v>
      </c>
      <c r="I161" s="120">
        <v>2733</v>
      </c>
      <c r="J161" s="97">
        <v>0</v>
      </c>
      <c r="K161" s="97">
        <v>0</v>
      </c>
      <c r="L161" s="115">
        <v>4172</v>
      </c>
      <c r="M161" s="119">
        <v>114</v>
      </c>
      <c r="N161" s="118">
        <v>0</v>
      </c>
      <c r="O161" s="96">
        <v>0</v>
      </c>
      <c r="P161" s="96">
        <v>0</v>
      </c>
      <c r="Q161" s="117">
        <v>2.7300000000000001E-2</v>
      </c>
      <c r="R161" s="117">
        <v>0</v>
      </c>
      <c r="S161" s="96" t="s">
        <v>306</v>
      </c>
      <c r="T161" s="96"/>
      <c r="U161" s="96"/>
      <c r="V161" s="96"/>
      <c r="W161" s="96"/>
      <c r="X161" s="96"/>
      <c r="Y161" s="96"/>
    </row>
    <row r="162" spans="1:25">
      <c r="A162" s="96"/>
      <c r="B162" s="111">
        <v>46186</v>
      </c>
      <c r="C162" s="112">
        <v>38330</v>
      </c>
      <c r="D162" s="112">
        <v>211500</v>
      </c>
      <c r="E162" s="113">
        <v>5.52</v>
      </c>
      <c r="F162" s="114">
        <v>3.26</v>
      </c>
      <c r="G162" s="114">
        <v>2.25</v>
      </c>
      <c r="H162" s="97">
        <v>104</v>
      </c>
      <c r="I162" s="120">
        <v>3201</v>
      </c>
      <c r="J162" s="97">
        <v>125100</v>
      </c>
      <c r="K162" s="97">
        <v>86400</v>
      </c>
      <c r="L162" s="115">
        <v>11973</v>
      </c>
      <c r="M162" s="119">
        <v>370</v>
      </c>
      <c r="N162" s="118">
        <v>2</v>
      </c>
      <c r="O162" s="96">
        <v>1</v>
      </c>
      <c r="P162" s="96">
        <v>1</v>
      </c>
      <c r="Q162" s="117">
        <v>3.09E-2</v>
      </c>
      <c r="R162" s="117">
        <v>5.4000000000000003E-3</v>
      </c>
      <c r="S162" s="96" t="s">
        <v>306</v>
      </c>
      <c r="T162" s="96"/>
      <c r="U162" s="96"/>
      <c r="V162" s="96"/>
      <c r="W162" s="96"/>
      <c r="X162" s="96"/>
      <c r="Y162" s="96"/>
    </row>
    <row r="163" spans="1:25">
      <c r="A163" s="96"/>
      <c r="B163" s="111">
        <v>46186</v>
      </c>
      <c r="C163" s="112">
        <v>32400</v>
      </c>
      <c r="D163" s="112">
        <v>649200</v>
      </c>
      <c r="E163" s="113">
        <v>20.04</v>
      </c>
      <c r="F163" s="114">
        <v>11.39</v>
      </c>
      <c r="G163" s="114">
        <v>8.65</v>
      </c>
      <c r="H163" s="97">
        <v>100</v>
      </c>
      <c r="I163" s="120">
        <v>2600</v>
      </c>
      <c r="J163" s="97">
        <v>369000</v>
      </c>
      <c r="K163" s="97">
        <v>280200</v>
      </c>
      <c r="L163" s="115">
        <v>12462</v>
      </c>
      <c r="M163" s="119">
        <v>324</v>
      </c>
      <c r="N163" s="118">
        <v>7</v>
      </c>
      <c r="O163" s="96">
        <v>4</v>
      </c>
      <c r="P163" s="96">
        <v>3</v>
      </c>
      <c r="Q163" s="117">
        <v>2.5999999999999999E-2</v>
      </c>
      <c r="R163" s="117">
        <v>2.1600000000000001E-2</v>
      </c>
      <c r="S163" s="96" t="s">
        <v>306</v>
      </c>
      <c r="T163" s="96"/>
      <c r="U163" s="96"/>
      <c r="V163" s="96"/>
      <c r="W163" s="96"/>
      <c r="X163" s="96"/>
      <c r="Y163" s="96"/>
    </row>
    <row r="164" spans="1:25">
      <c r="A164" s="96"/>
      <c r="B164" s="111">
        <v>46187</v>
      </c>
      <c r="C164" s="112">
        <v>38660</v>
      </c>
      <c r="D164" s="112">
        <v>88500</v>
      </c>
      <c r="E164" s="113">
        <v>2.29</v>
      </c>
      <c r="F164" s="114">
        <v>1.1399999999999999</v>
      </c>
      <c r="G164" s="114">
        <v>1.1399999999999999</v>
      </c>
      <c r="H164" s="97">
        <v>104</v>
      </c>
      <c r="I164" s="120">
        <v>3475</v>
      </c>
      <c r="J164" s="97">
        <v>44250</v>
      </c>
      <c r="K164" s="97">
        <v>44250</v>
      </c>
      <c r="L164" s="115">
        <v>11126</v>
      </c>
      <c r="M164" s="119">
        <v>371</v>
      </c>
      <c r="N164" s="118">
        <v>2</v>
      </c>
      <c r="O164" s="96">
        <v>1</v>
      </c>
      <c r="P164" s="96">
        <v>1</v>
      </c>
      <c r="Q164" s="117">
        <v>3.3300000000000003E-2</v>
      </c>
      <c r="R164" s="117">
        <v>5.4000000000000003E-3</v>
      </c>
      <c r="S164" s="96" t="s">
        <v>306</v>
      </c>
      <c r="T164" s="96"/>
      <c r="U164" s="96"/>
      <c r="V164" s="96"/>
      <c r="W164" s="96"/>
      <c r="X164" s="96"/>
      <c r="Y164" s="96"/>
    </row>
    <row r="165" spans="1:25">
      <c r="A165" s="96"/>
      <c r="B165" s="111">
        <v>46187</v>
      </c>
      <c r="C165" s="112">
        <v>38600</v>
      </c>
      <c r="D165" s="112">
        <v>907450</v>
      </c>
      <c r="E165" s="113">
        <v>23.51</v>
      </c>
      <c r="F165" s="114">
        <v>2.54</v>
      </c>
      <c r="G165" s="114">
        <v>20.97</v>
      </c>
      <c r="H165" s="97">
        <v>100</v>
      </c>
      <c r="I165" s="120">
        <v>2239</v>
      </c>
      <c r="J165" s="97">
        <v>98100</v>
      </c>
      <c r="K165" s="97">
        <v>809350</v>
      </c>
      <c r="L165" s="115">
        <v>17243</v>
      </c>
      <c r="M165" s="119">
        <v>386</v>
      </c>
      <c r="N165" s="118">
        <v>8</v>
      </c>
      <c r="O165" s="96">
        <v>1</v>
      </c>
      <c r="P165" s="96">
        <v>7</v>
      </c>
      <c r="Q165" s="117">
        <v>2.24E-2</v>
      </c>
      <c r="R165" s="117">
        <v>2.07E-2</v>
      </c>
      <c r="S165" s="96" t="s">
        <v>306</v>
      </c>
      <c r="T165" s="96"/>
      <c r="U165" s="96"/>
      <c r="V165" s="96"/>
      <c r="W165" s="96"/>
      <c r="X165" s="96"/>
      <c r="Y165" s="96"/>
    </row>
    <row r="166" spans="1:25">
      <c r="A166" s="96"/>
      <c r="B166" s="111">
        <v>46188</v>
      </c>
      <c r="C166" s="112">
        <v>38830</v>
      </c>
      <c r="D166" s="112">
        <v>775650</v>
      </c>
      <c r="E166" s="113">
        <v>19.98</v>
      </c>
      <c r="F166" s="114">
        <v>10.09</v>
      </c>
      <c r="G166" s="114">
        <v>9.8800000000000008</v>
      </c>
      <c r="H166" s="97">
        <v>114</v>
      </c>
      <c r="I166" s="120">
        <v>4080</v>
      </c>
      <c r="J166" s="97">
        <v>391950</v>
      </c>
      <c r="K166" s="97">
        <v>383700</v>
      </c>
      <c r="L166" s="115">
        <v>9518</v>
      </c>
      <c r="M166" s="119">
        <v>342</v>
      </c>
      <c r="N166" s="118">
        <v>8</v>
      </c>
      <c r="O166" s="96">
        <v>4</v>
      </c>
      <c r="P166" s="96">
        <v>4</v>
      </c>
      <c r="Q166" s="117">
        <v>3.5900000000000001E-2</v>
      </c>
      <c r="R166" s="117">
        <v>2.3400000000000001E-2</v>
      </c>
      <c r="S166" s="96" t="s">
        <v>306</v>
      </c>
      <c r="T166" s="96"/>
      <c r="U166" s="96"/>
      <c r="V166" s="96"/>
      <c r="W166" s="96"/>
      <c r="X166" s="96"/>
      <c r="Y166" s="96"/>
    </row>
    <row r="167" spans="1:25">
      <c r="A167" s="96"/>
      <c r="B167" s="111">
        <v>46188</v>
      </c>
      <c r="C167" s="112">
        <v>38220</v>
      </c>
      <c r="D167" s="112">
        <v>282600</v>
      </c>
      <c r="E167" s="113">
        <v>7.39</v>
      </c>
      <c r="F167" s="114">
        <v>4.83</v>
      </c>
      <c r="G167" s="114">
        <v>2.57</v>
      </c>
      <c r="H167" s="97">
        <v>100</v>
      </c>
      <c r="I167" s="120">
        <v>2059</v>
      </c>
      <c r="J167" s="97">
        <v>184500</v>
      </c>
      <c r="K167" s="97">
        <v>98100</v>
      </c>
      <c r="L167" s="115">
        <v>18563</v>
      </c>
      <c r="M167" s="119">
        <v>382</v>
      </c>
      <c r="N167" s="118">
        <v>3</v>
      </c>
      <c r="O167" s="96">
        <v>2</v>
      </c>
      <c r="P167" s="96">
        <v>1</v>
      </c>
      <c r="Q167" s="117">
        <v>2.06E-2</v>
      </c>
      <c r="R167" s="117">
        <v>7.9000000000000008E-3</v>
      </c>
      <c r="S167" s="96" t="s">
        <v>306</v>
      </c>
      <c r="T167" s="96"/>
      <c r="U167" s="96"/>
      <c r="V167" s="96"/>
      <c r="W167" s="96"/>
      <c r="X167" s="96"/>
      <c r="Y167" s="96"/>
    </row>
    <row r="168" spans="1:25">
      <c r="A168" s="96"/>
      <c r="B168" s="111">
        <v>46189</v>
      </c>
      <c r="C168" s="112">
        <v>67730</v>
      </c>
      <c r="D168" s="112">
        <v>895650</v>
      </c>
      <c r="E168" s="113">
        <v>13.22</v>
      </c>
      <c r="F168" s="114">
        <v>13.22</v>
      </c>
      <c r="G168" s="114">
        <v>0</v>
      </c>
      <c r="H168" s="97">
        <v>115</v>
      </c>
      <c r="I168" s="120">
        <v>3748</v>
      </c>
      <c r="J168" s="97">
        <v>895650</v>
      </c>
      <c r="K168" s="97">
        <v>0</v>
      </c>
      <c r="L168" s="115">
        <v>18072</v>
      </c>
      <c r="M168" s="119">
        <v>588</v>
      </c>
      <c r="N168" s="118">
        <v>9</v>
      </c>
      <c r="O168" s="96">
        <v>9</v>
      </c>
      <c r="P168" s="96">
        <v>0</v>
      </c>
      <c r="Q168" s="117">
        <v>3.2500000000000001E-2</v>
      </c>
      <c r="R168" s="117">
        <v>1.5299999999999999E-2</v>
      </c>
      <c r="S168" s="96" t="s">
        <v>306</v>
      </c>
      <c r="T168" s="96"/>
      <c r="U168" s="96"/>
      <c r="V168" s="96"/>
      <c r="W168" s="96"/>
      <c r="X168" s="96"/>
      <c r="Y168" s="96"/>
    </row>
    <row r="169" spans="1:25">
      <c r="A169" s="96"/>
      <c r="B169" s="111">
        <v>46189</v>
      </c>
      <c r="C169" s="112">
        <v>38840</v>
      </c>
      <c r="D169" s="112">
        <v>633600</v>
      </c>
      <c r="E169" s="113">
        <v>16.309999999999999</v>
      </c>
      <c r="F169" s="114">
        <v>0</v>
      </c>
      <c r="G169" s="114">
        <v>16.309999999999999</v>
      </c>
      <c r="H169" s="97">
        <v>100</v>
      </c>
      <c r="I169" s="120">
        <v>2504</v>
      </c>
      <c r="J169" s="97">
        <v>0</v>
      </c>
      <c r="K169" s="97">
        <v>633600</v>
      </c>
      <c r="L169" s="115">
        <v>15509</v>
      </c>
      <c r="M169" s="119">
        <v>387</v>
      </c>
      <c r="N169" s="118">
        <v>6</v>
      </c>
      <c r="O169" s="96">
        <v>0</v>
      </c>
      <c r="P169" s="96">
        <v>6</v>
      </c>
      <c r="Q169" s="117">
        <v>2.5000000000000001E-2</v>
      </c>
      <c r="R169" s="117">
        <v>1.55E-2</v>
      </c>
      <c r="S169" s="96" t="s">
        <v>306</v>
      </c>
      <c r="T169" s="96"/>
      <c r="U169" s="96"/>
      <c r="V169" s="96"/>
      <c r="W169" s="96"/>
      <c r="X169" s="96"/>
      <c r="Y169" s="96"/>
    </row>
    <row r="170" spans="1:25">
      <c r="A170" s="96"/>
      <c r="B170" s="111">
        <v>46190</v>
      </c>
      <c r="C170" s="112">
        <v>76600</v>
      </c>
      <c r="D170" s="112">
        <v>86400</v>
      </c>
      <c r="E170" s="113">
        <v>1.1299999999999999</v>
      </c>
      <c r="F170" s="114">
        <v>0</v>
      </c>
      <c r="G170" s="114">
        <v>1.1299999999999999</v>
      </c>
      <c r="H170" s="97">
        <v>117</v>
      </c>
      <c r="I170" s="120">
        <v>3649</v>
      </c>
      <c r="J170" s="97">
        <v>0</v>
      </c>
      <c r="K170" s="97">
        <v>86400</v>
      </c>
      <c r="L170" s="115">
        <v>20992</v>
      </c>
      <c r="M170" s="119">
        <v>653</v>
      </c>
      <c r="N170" s="118">
        <v>1</v>
      </c>
      <c r="O170" s="96">
        <v>0</v>
      </c>
      <c r="P170" s="96">
        <v>1</v>
      </c>
      <c r="Q170" s="117">
        <v>3.1099999999999999E-2</v>
      </c>
      <c r="R170" s="117">
        <v>1.5E-3</v>
      </c>
      <c r="S170" s="96" t="s">
        <v>306</v>
      </c>
      <c r="T170" s="96"/>
      <c r="U170" s="96"/>
      <c r="V170" s="96"/>
      <c r="W170" s="96"/>
      <c r="X170" s="96"/>
      <c r="Y170" s="96"/>
    </row>
    <row r="171" spans="1:25">
      <c r="A171" s="96"/>
      <c r="B171" s="111">
        <v>46190</v>
      </c>
      <c r="C171" s="112">
        <v>38600</v>
      </c>
      <c r="D171" s="112">
        <v>172800</v>
      </c>
      <c r="E171" s="113">
        <v>4.4800000000000004</v>
      </c>
      <c r="F171" s="114">
        <v>2.2400000000000002</v>
      </c>
      <c r="G171" s="114">
        <v>2.2400000000000002</v>
      </c>
      <c r="H171" s="97">
        <v>101</v>
      </c>
      <c r="I171" s="120">
        <v>1343</v>
      </c>
      <c r="J171" s="97">
        <v>86400</v>
      </c>
      <c r="K171" s="97">
        <v>86400</v>
      </c>
      <c r="L171" s="115">
        <v>28740</v>
      </c>
      <c r="M171" s="119">
        <v>384</v>
      </c>
      <c r="N171" s="118">
        <v>2</v>
      </c>
      <c r="O171" s="96">
        <v>1</v>
      </c>
      <c r="P171" s="96">
        <v>1</v>
      </c>
      <c r="Q171" s="117">
        <v>1.34E-2</v>
      </c>
      <c r="R171" s="117">
        <v>5.1999999999999998E-3</v>
      </c>
      <c r="S171" s="96" t="s">
        <v>306</v>
      </c>
      <c r="T171" s="96"/>
      <c r="U171" s="96"/>
      <c r="V171" s="96"/>
      <c r="W171" s="96"/>
      <c r="X171" s="96"/>
      <c r="Y171" s="96"/>
    </row>
    <row r="172" spans="1:25">
      <c r="A172" s="96"/>
      <c r="B172" s="111">
        <v>46191</v>
      </c>
      <c r="C172" s="112">
        <v>114820</v>
      </c>
      <c r="D172" s="112">
        <v>1193400</v>
      </c>
      <c r="E172" s="113">
        <v>10.39</v>
      </c>
      <c r="F172" s="114">
        <v>7.75</v>
      </c>
      <c r="G172" s="114">
        <v>2.64</v>
      </c>
      <c r="H172" s="97">
        <v>118</v>
      </c>
      <c r="I172" s="120">
        <v>3958</v>
      </c>
      <c r="J172" s="97">
        <v>889950</v>
      </c>
      <c r="K172" s="97">
        <v>303450</v>
      </c>
      <c r="L172" s="115">
        <v>29007</v>
      </c>
      <c r="M172" s="119">
        <v>969</v>
      </c>
      <c r="N172" s="118">
        <v>15</v>
      </c>
      <c r="O172" s="96">
        <v>11</v>
      </c>
      <c r="P172" s="96">
        <v>4</v>
      </c>
      <c r="Q172" s="117">
        <v>3.3399999999999999E-2</v>
      </c>
      <c r="R172" s="117">
        <v>1.55E-2</v>
      </c>
      <c r="S172" s="96" t="s">
        <v>306</v>
      </c>
      <c r="T172" s="96"/>
      <c r="U172" s="96"/>
      <c r="V172" s="96"/>
      <c r="W172" s="96"/>
      <c r="X172" s="96"/>
      <c r="Y172" s="96"/>
    </row>
    <row r="173" spans="1:25">
      <c r="A173" s="96"/>
      <c r="B173" s="111">
        <v>46192</v>
      </c>
      <c r="C173" s="112">
        <v>143530</v>
      </c>
      <c r="D173" s="112">
        <v>3608850</v>
      </c>
      <c r="E173" s="113">
        <v>25.14</v>
      </c>
      <c r="F173" s="114">
        <v>15.95</v>
      </c>
      <c r="G173" s="114">
        <v>9.19</v>
      </c>
      <c r="H173" s="97">
        <v>114</v>
      </c>
      <c r="I173" s="120">
        <v>3713</v>
      </c>
      <c r="J173" s="97">
        <v>2289900</v>
      </c>
      <c r="K173" s="97">
        <v>1318950</v>
      </c>
      <c r="L173" s="115">
        <v>38654</v>
      </c>
      <c r="M173" s="121">
        <v>1263</v>
      </c>
      <c r="N173" s="118">
        <v>41</v>
      </c>
      <c r="O173" s="96">
        <v>27</v>
      </c>
      <c r="P173" s="96">
        <v>14</v>
      </c>
      <c r="Q173" s="117">
        <v>3.27E-2</v>
      </c>
      <c r="R173" s="117">
        <v>3.2500000000000001E-2</v>
      </c>
      <c r="S173" s="96" t="s">
        <v>306</v>
      </c>
      <c r="T173" s="96"/>
      <c r="U173" s="96"/>
      <c r="V173" s="96"/>
      <c r="W173" s="96"/>
      <c r="X173" s="96"/>
      <c r="Y173" s="96"/>
    </row>
    <row r="174" spans="1:25">
      <c r="A174" s="96"/>
      <c r="B174" s="111">
        <v>46193</v>
      </c>
      <c r="C174" s="112">
        <v>144740</v>
      </c>
      <c r="D174" s="112">
        <v>4674900</v>
      </c>
      <c r="E174" s="113">
        <v>32.299999999999997</v>
      </c>
      <c r="F174" s="114">
        <v>17.260000000000002</v>
      </c>
      <c r="G174" s="114">
        <v>15.04</v>
      </c>
      <c r="H174" s="97">
        <v>121</v>
      </c>
      <c r="I174" s="120">
        <v>4234</v>
      </c>
      <c r="J174" s="97">
        <v>2498400</v>
      </c>
      <c r="K174" s="97">
        <v>2176500</v>
      </c>
      <c r="L174" s="115">
        <v>34184</v>
      </c>
      <c r="M174" s="121">
        <v>1194</v>
      </c>
      <c r="N174" s="118">
        <v>45</v>
      </c>
      <c r="O174" s="96">
        <v>25</v>
      </c>
      <c r="P174" s="96">
        <v>20</v>
      </c>
      <c r="Q174" s="117">
        <v>3.49E-2</v>
      </c>
      <c r="R174" s="117">
        <v>3.7699999999999997E-2</v>
      </c>
      <c r="S174" s="96" t="s">
        <v>306</v>
      </c>
      <c r="T174" s="96"/>
      <c r="U174" s="96"/>
      <c r="V174" s="96"/>
      <c r="W174" s="96"/>
      <c r="X174" s="96"/>
      <c r="Y174" s="96"/>
    </row>
    <row r="175" spans="1:25">
      <c r="A175" s="96"/>
      <c r="B175" s="111">
        <v>46194</v>
      </c>
      <c r="C175" s="112">
        <v>146040</v>
      </c>
      <c r="D175" s="112">
        <v>3134100</v>
      </c>
      <c r="E175" s="113">
        <v>21.46</v>
      </c>
      <c r="F175" s="114">
        <v>12.48</v>
      </c>
      <c r="G175" s="114">
        <v>8.98</v>
      </c>
      <c r="H175" s="97">
        <v>116</v>
      </c>
      <c r="I175" s="120">
        <v>3993</v>
      </c>
      <c r="J175" s="97">
        <v>1822350</v>
      </c>
      <c r="K175" s="97">
        <v>1311750</v>
      </c>
      <c r="L175" s="115">
        <v>36574</v>
      </c>
      <c r="M175" s="121">
        <v>1263</v>
      </c>
      <c r="N175" s="118">
        <v>35</v>
      </c>
      <c r="O175" s="96">
        <v>21</v>
      </c>
      <c r="P175" s="96">
        <v>14</v>
      </c>
      <c r="Q175" s="117">
        <v>3.4500000000000003E-2</v>
      </c>
      <c r="R175" s="117">
        <v>2.7699999999999999E-2</v>
      </c>
      <c r="S175" s="96" t="s">
        <v>306</v>
      </c>
      <c r="T175" s="96"/>
      <c r="U175" s="96"/>
      <c r="V175" s="96"/>
      <c r="W175" s="96"/>
      <c r="X175" s="96"/>
      <c r="Y175" s="96"/>
    </row>
    <row r="176" spans="1:25">
      <c r="A176" s="96"/>
      <c r="B176" s="111">
        <v>46195</v>
      </c>
      <c r="C176" s="112">
        <v>143160</v>
      </c>
      <c r="D176" s="112">
        <v>2234800</v>
      </c>
      <c r="E176" s="113">
        <v>15.61</v>
      </c>
      <c r="F176" s="114">
        <v>10.8</v>
      </c>
      <c r="G176" s="114">
        <v>4.8099999999999996</v>
      </c>
      <c r="H176" s="97">
        <v>123</v>
      </c>
      <c r="I176" s="120">
        <v>4123</v>
      </c>
      <c r="J176" s="97">
        <v>1545900</v>
      </c>
      <c r="K176" s="97">
        <v>688900</v>
      </c>
      <c r="L176" s="115">
        <v>34719</v>
      </c>
      <c r="M176" s="121">
        <v>1166</v>
      </c>
      <c r="N176" s="118">
        <v>26</v>
      </c>
      <c r="O176" s="96">
        <v>17</v>
      </c>
      <c r="P176" s="96">
        <v>9</v>
      </c>
      <c r="Q176" s="117">
        <v>3.3599999999999998E-2</v>
      </c>
      <c r="R176" s="117">
        <v>2.23E-2</v>
      </c>
      <c r="S176" s="96" t="s">
        <v>306</v>
      </c>
      <c r="T176" s="96"/>
      <c r="U176" s="96"/>
      <c r="V176" s="96"/>
      <c r="W176" s="96"/>
      <c r="X176" s="96"/>
      <c r="Y176" s="96"/>
    </row>
    <row r="177" spans="1:25">
      <c r="A177" s="96"/>
      <c r="B177" s="111">
        <v>46196</v>
      </c>
      <c r="C177" s="112">
        <v>143730</v>
      </c>
      <c r="D177" s="112">
        <v>3188300</v>
      </c>
      <c r="E177" s="113">
        <v>22.18</v>
      </c>
      <c r="F177" s="114">
        <v>13.23</v>
      </c>
      <c r="G177" s="114">
        <v>8.9499999999999993</v>
      </c>
      <c r="H177" s="97">
        <v>123</v>
      </c>
      <c r="I177" s="120">
        <v>3827</v>
      </c>
      <c r="J177" s="97">
        <v>1901550</v>
      </c>
      <c r="K177" s="97">
        <v>1286750</v>
      </c>
      <c r="L177" s="115">
        <v>37559</v>
      </c>
      <c r="M177" s="121">
        <v>1166</v>
      </c>
      <c r="N177" s="118">
        <v>34</v>
      </c>
      <c r="O177" s="96">
        <v>20</v>
      </c>
      <c r="P177" s="96">
        <v>14</v>
      </c>
      <c r="Q177" s="117">
        <v>3.1E-2</v>
      </c>
      <c r="R177" s="117">
        <v>2.92E-2</v>
      </c>
      <c r="S177" s="96" t="s">
        <v>306</v>
      </c>
      <c r="T177" s="96"/>
      <c r="U177" s="96"/>
      <c r="V177" s="96"/>
      <c r="W177" s="96"/>
      <c r="X177" s="96"/>
      <c r="Y177" s="96"/>
    </row>
    <row r="178" spans="1:25">
      <c r="A178" s="96"/>
      <c r="B178" s="111">
        <v>46197</v>
      </c>
      <c r="C178" s="112">
        <v>143740</v>
      </c>
      <c r="D178" s="112">
        <v>2311650</v>
      </c>
      <c r="E178" s="113">
        <v>16.079999999999998</v>
      </c>
      <c r="F178" s="114">
        <v>12.06</v>
      </c>
      <c r="G178" s="114">
        <v>4.0199999999999996</v>
      </c>
      <c r="H178" s="97">
        <v>129</v>
      </c>
      <c r="I178" s="120">
        <v>4358</v>
      </c>
      <c r="J178" s="97">
        <v>1734000</v>
      </c>
      <c r="K178" s="97">
        <v>577650</v>
      </c>
      <c r="L178" s="115">
        <v>32983</v>
      </c>
      <c r="M178" s="121">
        <v>1114</v>
      </c>
      <c r="N178" s="118">
        <v>23</v>
      </c>
      <c r="O178" s="96">
        <v>18</v>
      </c>
      <c r="P178" s="96">
        <v>5</v>
      </c>
      <c r="Q178" s="117">
        <v>3.3799999999999997E-2</v>
      </c>
      <c r="R178" s="117">
        <v>2.06E-2</v>
      </c>
      <c r="S178" s="96" t="s">
        <v>306</v>
      </c>
      <c r="T178" s="96"/>
      <c r="U178" s="96"/>
      <c r="V178" s="96"/>
      <c r="W178" s="96"/>
      <c r="X178" s="96"/>
      <c r="Y178" s="96"/>
    </row>
    <row r="179" spans="1:25">
      <c r="A179" s="96"/>
      <c r="B179" s="111">
        <v>46198</v>
      </c>
      <c r="C179" s="112">
        <v>109980</v>
      </c>
      <c r="D179" s="112">
        <v>358900</v>
      </c>
      <c r="E179" s="113">
        <v>3.26</v>
      </c>
      <c r="F179" s="114">
        <v>1.25</v>
      </c>
      <c r="G179" s="114">
        <v>2.02</v>
      </c>
      <c r="H179" s="97">
        <v>122</v>
      </c>
      <c r="I179" s="120">
        <v>4366</v>
      </c>
      <c r="J179" s="97">
        <v>137100</v>
      </c>
      <c r="K179" s="115">
        <v>221800</v>
      </c>
      <c r="L179" s="115">
        <v>25190</v>
      </c>
      <c r="M179" s="119">
        <v>900</v>
      </c>
      <c r="N179" s="118">
        <v>5</v>
      </c>
      <c r="O179" s="96">
        <v>2</v>
      </c>
      <c r="P179" s="96">
        <v>3</v>
      </c>
      <c r="Q179" s="117">
        <v>3.5700000000000003E-2</v>
      </c>
      <c r="R179" s="117">
        <v>5.5999999999999999E-3</v>
      </c>
      <c r="S179" s="96" t="s">
        <v>306</v>
      </c>
      <c r="T179" s="96"/>
      <c r="U179" s="96"/>
      <c r="V179" s="96"/>
      <c r="W179" s="96"/>
      <c r="X179" s="96"/>
      <c r="Y179" s="96"/>
    </row>
    <row r="180" spans="1:25">
      <c r="A180" s="96"/>
      <c r="B180" s="96"/>
      <c r="C180" s="112"/>
      <c r="D180" s="112"/>
      <c r="E180" s="118"/>
      <c r="F180" s="96"/>
      <c r="G180" s="97"/>
      <c r="H180" s="97"/>
      <c r="I180" s="120"/>
      <c r="J180" s="97"/>
      <c r="K180" s="96"/>
      <c r="L180" s="96"/>
      <c r="M180" s="119"/>
      <c r="N180" s="118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</row>
    <row r="181" spans="1:25">
      <c r="A181" s="96"/>
      <c r="B181" s="96"/>
      <c r="C181" s="112"/>
      <c r="D181" s="112"/>
      <c r="E181" s="118"/>
      <c r="F181" s="96"/>
      <c r="G181" s="97"/>
      <c r="H181" s="97"/>
      <c r="I181" s="120"/>
      <c r="J181" s="97"/>
      <c r="K181" s="96"/>
      <c r="L181" s="96"/>
      <c r="M181" s="119"/>
      <c r="N181" s="118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</row>
    <row r="182" spans="1:25">
      <c r="A182" s="96"/>
      <c r="B182" s="96"/>
      <c r="C182" s="112"/>
      <c r="D182" s="112"/>
      <c r="E182" s="118"/>
      <c r="F182" s="96"/>
      <c r="G182" s="97"/>
      <c r="H182" s="97"/>
      <c r="I182" s="120"/>
      <c r="J182" s="97"/>
      <c r="K182" s="96"/>
      <c r="L182" s="96"/>
      <c r="M182" s="119"/>
      <c r="N182" s="118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</row>
    <row r="183" spans="1:25">
      <c r="A183" s="96"/>
      <c r="B183" s="96"/>
      <c r="C183" s="112"/>
      <c r="D183" s="112"/>
      <c r="E183" s="118"/>
      <c r="F183" s="96"/>
      <c r="G183" s="97"/>
      <c r="H183" s="97"/>
      <c r="I183" s="120"/>
      <c r="J183" s="97"/>
      <c r="K183" s="96"/>
      <c r="L183" s="96"/>
      <c r="M183" s="119"/>
      <c r="N183" s="118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</row>
    <row r="184" spans="1:25">
      <c r="A184" s="96"/>
      <c r="B184" s="96"/>
      <c r="C184" s="112"/>
      <c r="D184" s="112"/>
      <c r="E184" s="118"/>
      <c r="F184" s="96"/>
      <c r="G184" s="97"/>
      <c r="H184" s="97"/>
      <c r="I184" s="120"/>
      <c r="J184" s="97"/>
      <c r="K184" s="96"/>
      <c r="L184" s="96"/>
      <c r="M184" s="119"/>
      <c r="N184" s="118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</row>
    <row r="185" spans="1:25">
      <c r="A185" s="96"/>
      <c r="B185" s="96"/>
      <c r="C185" s="112"/>
      <c r="D185" s="112"/>
      <c r="E185" s="118"/>
      <c r="F185" s="96"/>
      <c r="G185" s="97"/>
      <c r="H185" s="97"/>
      <c r="I185" s="120"/>
      <c r="J185" s="97"/>
      <c r="K185" s="96"/>
      <c r="L185" s="96"/>
      <c r="M185" s="119"/>
      <c r="N185" s="118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</row>
    <row r="186" spans="1:25">
      <c r="A186" s="96"/>
      <c r="B186" s="96"/>
      <c r="C186" s="112"/>
      <c r="D186" s="112"/>
      <c r="E186" s="118"/>
      <c r="F186" s="96"/>
      <c r="G186" s="97"/>
      <c r="H186" s="97"/>
      <c r="I186" s="120"/>
      <c r="J186" s="97"/>
      <c r="K186" s="96"/>
      <c r="L186" s="96"/>
      <c r="M186" s="119"/>
      <c r="N186" s="118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</row>
    <row r="187" spans="1:25">
      <c r="A187" s="96"/>
      <c r="B187" s="96"/>
      <c r="C187" s="112"/>
      <c r="D187" s="112"/>
      <c r="E187" s="118"/>
      <c r="F187" s="96"/>
      <c r="G187" s="97"/>
      <c r="H187" s="97"/>
      <c r="I187" s="120"/>
      <c r="J187" s="97"/>
      <c r="K187" s="96"/>
      <c r="L187" s="96"/>
      <c r="M187" s="119"/>
      <c r="N187" s="118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</row>
    <row r="188" spans="1:25">
      <c r="A188" s="96"/>
      <c r="B188" s="96"/>
      <c r="C188" s="112"/>
      <c r="D188" s="112"/>
      <c r="E188" s="118"/>
      <c r="F188" s="96"/>
      <c r="G188" s="97"/>
      <c r="H188" s="97"/>
      <c r="I188" s="120"/>
      <c r="J188" s="97"/>
      <c r="K188" s="96"/>
      <c r="L188" s="96"/>
      <c r="M188" s="119"/>
      <c r="N188" s="118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</row>
    <row r="189" spans="1:25">
      <c r="A189" s="96"/>
      <c r="B189" s="96"/>
      <c r="C189" s="112"/>
      <c r="D189" s="112"/>
      <c r="E189" s="118"/>
      <c r="F189" s="96"/>
      <c r="G189" s="97"/>
      <c r="H189" s="97"/>
      <c r="I189" s="120"/>
      <c r="J189" s="97"/>
      <c r="K189" s="96"/>
      <c r="L189" s="96"/>
      <c r="M189" s="119"/>
      <c r="N189" s="118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</row>
    <row r="190" spans="1:25">
      <c r="A190" s="96"/>
      <c r="B190" s="96"/>
      <c r="C190" s="112"/>
      <c r="D190" s="112"/>
      <c r="E190" s="118"/>
      <c r="F190" s="96"/>
      <c r="G190" s="97"/>
      <c r="H190" s="97"/>
      <c r="I190" s="120"/>
      <c r="J190" s="97"/>
      <c r="K190" s="96"/>
      <c r="L190" s="96"/>
      <c r="M190" s="119"/>
      <c r="N190" s="118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</row>
    <row r="191" spans="1:25">
      <c r="A191" s="96"/>
      <c r="B191" s="96"/>
      <c r="C191" s="112"/>
      <c r="D191" s="112"/>
      <c r="E191" s="118"/>
      <c r="F191" s="96"/>
      <c r="G191" s="97"/>
      <c r="H191" s="97"/>
      <c r="I191" s="120"/>
      <c r="J191" s="97"/>
      <c r="K191" s="96"/>
      <c r="L191" s="96"/>
      <c r="M191" s="119"/>
      <c r="N191" s="118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</row>
    <row r="192" spans="1:25">
      <c r="A192" s="96"/>
      <c r="B192" s="96"/>
      <c r="C192" s="112"/>
      <c r="D192" s="112"/>
      <c r="E192" s="118"/>
      <c r="F192" s="96"/>
      <c r="G192" s="97"/>
      <c r="H192" s="97"/>
      <c r="I192" s="120"/>
      <c r="J192" s="97"/>
      <c r="K192" s="96"/>
      <c r="L192" s="96"/>
      <c r="M192" s="119"/>
      <c r="N192" s="118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</row>
    <row r="193" spans="1:25">
      <c r="A193" s="96"/>
      <c r="B193" s="96"/>
      <c r="C193" s="112"/>
      <c r="D193" s="112"/>
      <c r="E193" s="118"/>
      <c r="F193" s="96"/>
      <c r="G193" s="97"/>
      <c r="H193" s="97"/>
      <c r="I193" s="120"/>
      <c r="J193" s="97"/>
      <c r="K193" s="96"/>
      <c r="L193" s="96"/>
      <c r="M193" s="119"/>
      <c r="N193" s="118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</row>
    <row r="194" spans="1:25">
      <c r="A194" s="96"/>
      <c r="B194" s="96"/>
      <c r="C194" s="112"/>
      <c r="D194" s="112"/>
      <c r="E194" s="118"/>
      <c r="F194" s="96"/>
      <c r="G194" s="97"/>
      <c r="H194" s="97"/>
      <c r="I194" s="120"/>
      <c r="J194" s="97"/>
      <c r="K194" s="96"/>
      <c r="L194" s="96"/>
      <c r="M194" s="119"/>
      <c r="N194" s="118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</row>
    <row r="195" spans="1:25">
      <c r="A195" s="96"/>
      <c r="B195" s="96"/>
      <c r="C195" s="112"/>
      <c r="D195" s="112"/>
      <c r="E195" s="118"/>
      <c r="F195" s="96"/>
      <c r="G195" s="97"/>
      <c r="H195" s="97"/>
      <c r="I195" s="120"/>
      <c r="J195" s="97"/>
      <c r="K195" s="96"/>
      <c r="L195" s="96"/>
      <c r="M195" s="119"/>
      <c r="N195" s="118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</row>
    <row r="196" spans="1:25">
      <c r="A196" s="96"/>
      <c r="B196" s="96"/>
      <c r="C196" s="112"/>
      <c r="D196" s="112"/>
      <c r="E196" s="118"/>
      <c r="F196" s="96"/>
      <c r="G196" s="97"/>
      <c r="H196" s="97"/>
      <c r="I196" s="120"/>
      <c r="J196" s="97"/>
      <c r="K196" s="96"/>
      <c r="L196" s="96"/>
      <c r="M196" s="119"/>
      <c r="N196" s="118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</row>
    <row r="197" spans="1:25">
      <c r="A197" s="96"/>
      <c r="B197" s="96"/>
      <c r="C197" s="112"/>
      <c r="D197" s="112"/>
      <c r="E197" s="118"/>
      <c r="F197" s="96"/>
      <c r="G197" s="97"/>
      <c r="H197" s="97"/>
      <c r="I197" s="120"/>
      <c r="J197" s="97"/>
      <c r="K197" s="96"/>
      <c r="L197" s="96"/>
      <c r="M197" s="119"/>
      <c r="N197" s="118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</row>
    <row r="198" spans="1:25">
      <c r="A198" s="96"/>
      <c r="B198" s="96"/>
      <c r="C198" s="112"/>
      <c r="D198" s="112"/>
      <c r="E198" s="118"/>
      <c r="F198" s="96"/>
      <c r="G198" s="97"/>
      <c r="H198" s="97"/>
      <c r="I198" s="120"/>
      <c r="J198" s="97"/>
      <c r="K198" s="96"/>
      <c r="L198" s="96"/>
      <c r="M198" s="119"/>
      <c r="N198" s="118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</row>
    <row r="199" spans="1:25">
      <c r="A199" s="96"/>
      <c r="B199" s="96"/>
      <c r="C199" s="112"/>
      <c r="D199" s="112"/>
      <c r="E199" s="118"/>
      <c r="F199" s="96"/>
      <c r="G199" s="97"/>
      <c r="H199" s="97"/>
      <c r="I199" s="120"/>
      <c r="J199" s="97"/>
      <c r="K199" s="96"/>
      <c r="L199" s="96"/>
      <c r="M199" s="119"/>
      <c r="N199" s="118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</row>
    <row r="200" spans="1:25">
      <c r="A200" s="96"/>
      <c r="B200" s="96"/>
      <c r="C200" s="112"/>
      <c r="D200" s="112"/>
      <c r="E200" s="118"/>
      <c r="F200" s="96"/>
      <c r="G200" s="97"/>
      <c r="H200" s="97"/>
      <c r="I200" s="120"/>
      <c r="J200" s="97"/>
      <c r="K200" s="96"/>
      <c r="L200" s="96"/>
      <c r="M200" s="119"/>
      <c r="N200" s="118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</row>
    <row r="201" spans="1:25">
      <c r="A201" s="96"/>
      <c r="B201" s="96"/>
      <c r="C201" s="112"/>
      <c r="D201" s="112"/>
      <c r="E201" s="118"/>
      <c r="F201" s="96"/>
      <c r="G201" s="97"/>
      <c r="H201" s="97"/>
      <c r="I201" s="120"/>
      <c r="J201" s="97"/>
      <c r="K201" s="96"/>
      <c r="L201" s="96"/>
      <c r="M201" s="119"/>
      <c r="N201" s="118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</row>
    <row r="202" spans="1:25">
      <c r="A202" s="96"/>
      <c r="B202" s="96"/>
      <c r="C202" s="112"/>
      <c r="D202" s="112"/>
      <c r="E202" s="118"/>
      <c r="F202" s="96"/>
      <c r="G202" s="97"/>
      <c r="H202" s="97"/>
      <c r="I202" s="120"/>
      <c r="J202" s="97"/>
      <c r="K202" s="96"/>
      <c r="L202" s="96"/>
      <c r="M202" s="119"/>
      <c r="N202" s="118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</row>
    <row r="203" spans="1:25">
      <c r="A203" s="96"/>
      <c r="B203" s="96"/>
      <c r="C203" s="112"/>
      <c r="D203" s="112"/>
      <c r="E203" s="118"/>
      <c r="F203" s="96"/>
      <c r="G203" s="97"/>
      <c r="H203" s="97"/>
      <c r="I203" s="120"/>
      <c r="J203" s="97"/>
      <c r="K203" s="96"/>
      <c r="L203" s="96"/>
      <c r="M203" s="119"/>
      <c r="N203" s="118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</row>
    <row r="204" spans="1:25">
      <c r="A204" s="96"/>
      <c r="B204" s="96"/>
      <c r="C204" s="112"/>
      <c r="D204" s="112"/>
      <c r="E204" s="118"/>
      <c r="F204" s="96"/>
      <c r="G204" s="97"/>
      <c r="H204" s="97"/>
      <c r="I204" s="120"/>
      <c r="J204" s="97"/>
      <c r="K204" s="96"/>
      <c r="L204" s="96"/>
      <c r="M204" s="119"/>
      <c r="N204" s="118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</row>
    <row r="205" spans="1:25">
      <c r="A205" s="96"/>
      <c r="B205" s="96"/>
      <c r="C205" s="112"/>
      <c r="D205" s="112"/>
      <c r="E205" s="118"/>
      <c r="F205" s="96"/>
      <c r="G205" s="97"/>
      <c r="H205" s="97"/>
      <c r="I205" s="120"/>
      <c r="J205" s="97"/>
      <c r="K205" s="96"/>
      <c r="L205" s="96"/>
      <c r="M205" s="119"/>
      <c r="N205" s="118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</row>
    <row r="206" spans="1:25">
      <c r="A206" s="96"/>
      <c r="B206" s="96"/>
      <c r="C206" s="112"/>
      <c r="D206" s="112"/>
      <c r="E206" s="118"/>
      <c r="F206" s="96"/>
      <c r="G206" s="97"/>
      <c r="H206" s="97"/>
      <c r="I206" s="120"/>
      <c r="J206" s="97"/>
      <c r="K206" s="96"/>
      <c r="L206" s="96"/>
      <c r="M206" s="119"/>
      <c r="N206" s="118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</row>
    <row r="207" spans="1:25">
      <c r="A207" s="96"/>
      <c r="B207" s="96"/>
      <c r="C207" s="112"/>
      <c r="D207" s="112"/>
      <c r="E207" s="118"/>
      <c r="F207" s="96"/>
      <c r="G207" s="97"/>
      <c r="H207" s="97"/>
      <c r="I207" s="120"/>
      <c r="J207" s="97"/>
      <c r="K207" s="96"/>
      <c r="L207" s="96"/>
      <c r="M207" s="119"/>
      <c r="N207" s="118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</row>
    <row r="208" spans="1:25">
      <c r="A208" s="96"/>
      <c r="B208" s="96"/>
      <c r="C208" s="112"/>
      <c r="D208" s="112"/>
      <c r="E208" s="118"/>
      <c r="F208" s="96"/>
      <c r="G208" s="97"/>
      <c r="H208" s="97"/>
      <c r="I208" s="120"/>
      <c r="J208" s="97"/>
      <c r="K208" s="96"/>
      <c r="L208" s="96"/>
      <c r="M208" s="119"/>
      <c r="N208" s="118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</row>
    <row r="209" spans="1:25">
      <c r="A209" s="96"/>
      <c r="B209" s="96"/>
      <c r="C209" s="112"/>
      <c r="D209" s="112"/>
      <c r="E209" s="118"/>
      <c r="F209" s="96"/>
      <c r="G209" s="97"/>
      <c r="H209" s="97"/>
      <c r="I209" s="120"/>
      <c r="J209" s="97"/>
      <c r="K209" s="96"/>
      <c r="L209" s="96"/>
      <c r="M209" s="119"/>
      <c r="N209" s="118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</row>
    <row r="210" spans="1:25">
      <c r="A210" s="96"/>
      <c r="B210" s="96"/>
      <c r="C210" s="112"/>
      <c r="D210" s="112"/>
      <c r="E210" s="118"/>
      <c r="F210" s="96"/>
      <c r="G210" s="97"/>
      <c r="H210" s="97"/>
      <c r="I210" s="120"/>
      <c r="J210" s="97"/>
      <c r="K210" s="96"/>
      <c r="L210" s="96"/>
      <c r="M210" s="119"/>
      <c r="N210" s="118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</row>
    <row r="211" spans="1:25">
      <c r="A211" s="96"/>
      <c r="B211" s="96"/>
      <c r="C211" s="112"/>
      <c r="D211" s="112"/>
      <c r="E211" s="118"/>
      <c r="F211" s="96"/>
      <c r="G211" s="97"/>
      <c r="H211" s="97"/>
      <c r="I211" s="120"/>
      <c r="J211" s="97"/>
      <c r="K211" s="96"/>
      <c r="L211" s="96"/>
      <c r="M211" s="119"/>
      <c r="N211" s="118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</row>
    <row r="212" spans="1:25">
      <c r="A212" s="96"/>
      <c r="B212" s="96"/>
      <c r="C212" s="112"/>
      <c r="D212" s="112"/>
      <c r="E212" s="118"/>
      <c r="F212" s="96"/>
      <c r="G212" s="97"/>
      <c r="H212" s="97"/>
      <c r="I212" s="120"/>
      <c r="J212" s="97"/>
      <c r="K212" s="96"/>
      <c r="L212" s="96"/>
      <c r="M212" s="119"/>
      <c r="N212" s="118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</row>
    <row r="213" spans="1:25">
      <c r="A213" s="96"/>
      <c r="B213" s="96"/>
      <c r="C213" s="112"/>
      <c r="D213" s="112"/>
      <c r="E213" s="118"/>
      <c r="F213" s="96"/>
      <c r="G213" s="97"/>
      <c r="H213" s="97"/>
      <c r="I213" s="120"/>
      <c r="J213" s="97"/>
      <c r="K213" s="96"/>
      <c r="L213" s="96"/>
      <c r="M213" s="119"/>
      <c r="N213" s="118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</row>
    <row r="214" spans="1:25">
      <c r="A214" s="96"/>
      <c r="B214" s="96"/>
      <c r="C214" s="112"/>
      <c r="D214" s="112"/>
      <c r="E214" s="118"/>
      <c r="F214" s="96"/>
      <c r="G214" s="97"/>
      <c r="H214" s="97"/>
      <c r="I214" s="120"/>
      <c r="J214" s="97"/>
      <c r="K214" s="96"/>
      <c r="L214" s="96"/>
      <c r="M214" s="119"/>
      <c r="N214" s="118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</row>
    <row r="215" spans="1:25">
      <c r="A215" s="96"/>
      <c r="B215" s="96"/>
      <c r="C215" s="112"/>
      <c r="D215" s="112"/>
      <c r="E215" s="118"/>
      <c r="F215" s="96"/>
      <c r="G215" s="97"/>
      <c r="H215" s="97"/>
      <c r="I215" s="120"/>
      <c r="J215" s="97"/>
      <c r="K215" s="96"/>
      <c r="L215" s="96"/>
      <c r="M215" s="119"/>
      <c r="N215" s="118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</row>
    <row r="216" spans="1:25">
      <c r="A216" s="96"/>
      <c r="B216" s="96"/>
      <c r="C216" s="112"/>
      <c r="D216" s="112"/>
      <c r="E216" s="118"/>
      <c r="F216" s="96"/>
      <c r="G216" s="97"/>
      <c r="H216" s="97"/>
      <c r="I216" s="120"/>
      <c r="J216" s="97"/>
      <c r="K216" s="96"/>
      <c r="L216" s="96"/>
      <c r="M216" s="119"/>
      <c r="N216" s="118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</row>
    <row r="217" spans="1:25">
      <c r="A217" s="96"/>
      <c r="B217" s="96"/>
      <c r="C217" s="112"/>
      <c r="D217" s="112"/>
      <c r="E217" s="118"/>
      <c r="F217" s="96"/>
      <c r="G217" s="97"/>
      <c r="H217" s="97"/>
      <c r="I217" s="120"/>
      <c r="J217" s="97"/>
      <c r="K217" s="96"/>
      <c r="L217" s="96"/>
      <c r="M217" s="119"/>
      <c r="N217" s="118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</row>
    <row r="218" spans="1:25">
      <c r="A218" s="96"/>
      <c r="B218" s="96"/>
      <c r="C218" s="112"/>
      <c r="D218" s="112"/>
      <c r="E218" s="118"/>
      <c r="F218" s="96"/>
      <c r="G218" s="97"/>
      <c r="H218" s="97"/>
      <c r="I218" s="120"/>
      <c r="J218" s="97"/>
      <c r="K218" s="96"/>
      <c r="L218" s="96"/>
      <c r="M218" s="119"/>
      <c r="N218" s="118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</row>
    <row r="219" spans="1:25">
      <c r="A219" s="96"/>
      <c r="B219" s="96"/>
      <c r="C219" s="112"/>
      <c r="D219" s="112"/>
      <c r="E219" s="118"/>
      <c r="F219" s="96"/>
      <c r="G219" s="97"/>
      <c r="H219" s="97"/>
      <c r="I219" s="120"/>
      <c r="J219" s="97"/>
      <c r="K219" s="96"/>
      <c r="L219" s="96"/>
      <c r="M219" s="119"/>
      <c r="N219" s="118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</row>
    <row r="220" spans="1:25">
      <c r="A220" s="96"/>
      <c r="B220" s="96"/>
      <c r="C220" s="112"/>
      <c r="D220" s="112"/>
      <c r="E220" s="118"/>
      <c r="F220" s="96"/>
      <c r="G220" s="97"/>
      <c r="H220" s="97"/>
      <c r="I220" s="120"/>
      <c r="J220" s="97"/>
      <c r="K220" s="96"/>
      <c r="L220" s="96"/>
      <c r="M220" s="119"/>
      <c r="N220" s="118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</row>
    <row r="221" spans="1:25">
      <c r="A221" s="96"/>
      <c r="B221" s="96"/>
      <c r="C221" s="112"/>
      <c r="D221" s="112"/>
      <c r="E221" s="118"/>
      <c r="F221" s="96"/>
      <c r="G221" s="97"/>
      <c r="H221" s="97"/>
      <c r="I221" s="120"/>
      <c r="J221" s="97"/>
      <c r="K221" s="96"/>
      <c r="L221" s="96"/>
      <c r="M221" s="119"/>
      <c r="N221" s="118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</row>
    <row r="222" spans="1:25">
      <c r="A222" s="96"/>
      <c r="B222" s="96"/>
      <c r="C222" s="112"/>
      <c r="D222" s="112"/>
      <c r="E222" s="118"/>
      <c r="F222" s="96"/>
      <c r="G222" s="97"/>
      <c r="H222" s="97"/>
      <c r="I222" s="120"/>
      <c r="J222" s="97"/>
      <c r="K222" s="96"/>
      <c r="L222" s="96"/>
      <c r="M222" s="119"/>
      <c r="N222" s="118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</row>
    <row r="223" spans="1:25">
      <c r="A223" s="96"/>
      <c r="B223" s="96"/>
      <c r="C223" s="112"/>
      <c r="D223" s="112"/>
      <c r="E223" s="118"/>
      <c r="F223" s="96"/>
      <c r="G223" s="97"/>
      <c r="H223" s="97"/>
      <c r="I223" s="120"/>
      <c r="J223" s="97"/>
      <c r="K223" s="96"/>
      <c r="L223" s="96"/>
      <c r="M223" s="119"/>
      <c r="N223" s="118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</row>
    <row r="224" spans="1:25">
      <c r="A224" s="96"/>
      <c r="B224" s="96"/>
      <c r="C224" s="112"/>
      <c r="D224" s="112"/>
      <c r="E224" s="118"/>
      <c r="F224" s="96"/>
      <c r="G224" s="97"/>
      <c r="H224" s="97"/>
      <c r="I224" s="120"/>
      <c r="J224" s="97"/>
      <c r="K224" s="96"/>
      <c r="L224" s="96"/>
      <c r="M224" s="119"/>
      <c r="N224" s="118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</row>
    <row r="225" spans="1:25">
      <c r="A225" s="96"/>
      <c r="B225" s="96"/>
      <c r="C225" s="112"/>
      <c r="D225" s="112"/>
      <c r="E225" s="118"/>
      <c r="F225" s="96"/>
      <c r="G225" s="97"/>
      <c r="H225" s="97"/>
      <c r="I225" s="120"/>
      <c r="J225" s="97"/>
      <c r="K225" s="96"/>
      <c r="L225" s="96"/>
      <c r="M225" s="119"/>
      <c r="N225" s="118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</row>
    <row r="226" spans="1:25">
      <c r="A226" s="96"/>
      <c r="B226" s="96"/>
      <c r="C226" s="112"/>
      <c r="D226" s="112"/>
      <c r="E226" s="118"/>
      <c r="F226" s="96"/>
      <c r="G226" s="97"/>
      <c r="H226" s="97"/>
      <c r="I226" s="120"/>
      <c r="J226" s="97"/>
      <c r="K226" s="96"/>
      <c r="L226" s="96"/>
      <c r="M226" s="119"/>
      <c r="N226" s="118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</row>
    <row r="227" spans="1:25">
      <c r="A227" s="96"/>
      <c r="B227" s="96"/>
      <c r="C227" s="112"/>
      <c r="D227" s="112"/>
      <c r="E227" s="118"/>
      <c r="F227" s="96"/>
      <c r="G227" s="97"/>
      <c r="H227" s="97"/>
      <c r="I227" s="120"/>
      <c r="J227" s="97"/>
      <c r="K227" s="96"/>
      <c r="L227" s="96"/>
      <c r="M227" s="119"/>
      <c r="N227" s="118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</row>
    <row r="228" spans="1:25">
      <c r="A228" s="96"/>
      <c r="B228" s="96"/>
      <c r="C228" s="112"/>
      <c r="D228" s="112"/>
      <c r="E228" s="118"/>
      <c r="F228" s="96"/>
      <c r="G228" s="97"/>
      <c r="H228" s="97"/>
      <c r="I228" s="120"/>
      <c r="J228" s="97"/>
      <c r="K228" s="96"/>
      <c r="L228" s="96"/>
      <c r="M228" s="119"/>
      <c r="N228" s="118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</row>
    <row r="229" spans="1:25">
      <c r="A229" s="96"/>
      <c r="B229" s="96"/>
      <c r="C229" s="112"/>
      <c r="D229" s="112"/>
      <c r="E229" s="118"/>
      <c r="F229" s="96"/>
      <c r="G229" s="97"/>
      <c r="H229" s="97"/>
      <c r="I229" s="120"/>
      <c r="J229" s="97"/>
      <c r="K229" s="96"/>
      <c r="L229" s="96"/>
      <c r="M229" s="119"/>
      <c r="N229" s="118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</row>
    <row r="230" spans="1:25">
      <c r="A230" s="96"/>
      <c r="B230" s="96"/>
      <c r="C230" s="112"/>
      <c r="D230" s="112"/>
      <c r="E230" s="118"/>
      <c r="F230" s="96"/>
      <c r="G230" s="97"/>
      <c r="H230" s="97"/>
      <c r="I230" s="120"/>
      <c r="J230" s="97"/>
      <c r="K230" s="96"/>
      <c r="L230" s="96"/>
      <c r="M230" s="119"/>
      <c r="N230" s="118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</row>
    <row r="231" spans="1:25">
      <c r="A231" s="96"/>
      <c r="B231" s="96"/>
      <c r="C231" s="112"/>
      <c r="D231" s="112"/>
      <c r="E231" s="118"/>
      <c r="F231" s="96"/>
      <c r="G231" s="97"/>
      <c r="H231" s="97"/>
      <c r="I231" s="120"/>
      <c r="J231" s="97"/>
      <c r="K231" s="96"/>
      <c r="L231" s="96"/>
      <c r="M231" s="119"/>
      <c r="N231" s="118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</row>
    <row r="232" spans="1:25">
      <c r="A232" s="96"/>
      <c r="B232" s="96"/>
      <c r="C232" s="112"/>
      <c r="D232" s="112"/>
      <c r="E232" s="118"/>
      <c r="F232" s="96"/>
      <c r="G232" s="97"/>
      <c r="H232" s="97"/>
      <c r="I232" s="120"/>
      <c r="J232" s="97"/>
      <c r="K232" s="96"/>
      <c r="L232" s="96"/>
      <c r="M232" s="119"/>
      <c r="N232" s="118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</row>
    <row r="233" spans="1:25">
      <c r="A233" s="96"/>
      <c r="B233" s="96"/>
      <c r="C233" s="112"/>
      <c r="D233" s="112"/>
      <c r="E233" s="118"/>
      <c r="F233" s="96"/>
      <c r="G233" s="97"/>
      <c r="H233" s="97"/>
      <c r="I233" s="120"/>
      <c r="J233" s="97"/>
      <c r="K233" s="96"/>
      <c r="L233" s="96"/>
      <c r="M233" s="119"/>
      <c r="N233" s="118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</row>
    <row r="234" spans="1:25">
      <c r="A234" s="96"/>
      <c r="B234" s="96"/>
      <c r="C234" s="112"/>
      <c r="D234" s="112"/>
      <c r="E234" s="118"/>
      <c r="F234" s="96"/>
      <c r="G234" s="97"/>
      <c r="H234" s="97"/>
      <c r="I234" s="120"/>
      <c r="J234" s="97"/>
      <c r="K234" s="96"/>
      <c r="L234" s="96"/>
      <c r="M234" s="119"/>
      <c r="N234" s="118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</row>
    <row r="235" spans="1:25">
      <c r="A235" s="96"/>
      <c r="B235" s="96"/>
      <c r="C235" s="112"/>
      <c r="D235" s="112"/>
      <c r="E235" s="118"/>
      <c r="F235" s="96"/>
      <c r="G235" s="97"/>
      <c r="H235" s="97"/>
      <c r="I235" s="120"/>
      <c r="J235" s="97"/>
      <c r="K235" s="96"/>
      <c r="L235" s="96"/>
      <c r="M235" s="119"/>
      <c r="N235" s="118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</row>
    <row r="236" spans="1:25">
      <c r="A236" s="96"/>
      <c r="B236" s="96"/>
      <c r="C236" s="112"/>
      <c r="D236" s="112"/>
      <c r="E236" s="118"/>
      <c r="F236" s="96"/>
      <c r="G236" s="97"/>
      <c r="H236" s="97"/>
      <c r="I236" s="120"/>
      <c r="J236" s="97"/>
      <c r="K236" s="96"/>
      <c r="L236" s="96"/>
      <c r="M236" s="119"/>
      <c r="N236" s="118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</row>
    <row r="237" spans="1:25">
      <c r="A237" s="96"/>
      <c r="B237" s="96"/>
      <c r="C237" s="112"/>
      <c r="D237" s="112"/>
      <c r="E237" s="118"/>
      <c r="F237" s="96"/>
      <c r="G237" s="97"/>
      <c r="H237" s="97"/>
      <c r="I237" s="120"/>
      <c r="J237" s="97"/>
      <c r="K237" s="96"/>
      <c r="L237" s="96"/>
      <c r="M237" s="119"/>
      <c r="N237" s="118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</row>
    <row r="238" spans="1:25">
      <c r="A238" s="96"/>
      <c r="B238" s="96"/>
      <c r="C238" s="112"/>
      <c r="D238" s="112"/>
      <c r="E238" s="118"/>
      <c r="F238" s="96"/>
      <c r="G238" s="97"/>
      <c r="H238" s="97"/>
      <c r="I238" s="120"/>
      <c r="J238" s="97"/>
      <c r="K238" s="96"/>
      <c r="L238" s="96"/>
      <c r="M238" s="119"/>
      <c r="N238" s="118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</row>
    <row r="239" spans="1:25">
      <c r="A239" s="96"/>
      <c r="B239" s="96"/>
      <c r="C239" s="112"/>
      <c r="D239" s="112"/>
      <c r="E239" s="118"/>
      <c r="F239" s="96"/>
      <c r="G239" s="97"/>
      <c r="H239" s="97"/>
      <c r="I239" s="120"/>
      <c r="J239" s="97"/>
      <c r="K239" s="96"/>
      <c r="L239" s="96"/>
      <c r="M239" s="119"/>
      <c r="N239" s="118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</row>
    <row r="240" spans="1:25">
      <c r="A240" s="96"/>
      <c r="B240" s="96"/>
      <c r="C240" s="112"/>
      <c r="D240" s="112"/>
      <c r="E240" s="118"/>
      <c r="F240" s="96"/>
      <c r="G240" s="97"/>
      <c r="H240" s="97"/>
      <c r="I240" s="120"/>
      <c r="J240" s="97"/>
      <c r="K240" s="96"/>
      <c r="L240" s="96"/>
      <c r="M240" s="119"/>
      <c r="N240" s="118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</row>
    <row r="241" spans="1:25">
      <c r="A241" s="96"/>
      <c r="B241" s="96"/>
      <c r="C241" s="112"/>
      <c r="D241" s="112"/>
      <c r="E241" s="118"/>
      <c r="F241" s="96"/>
      <c r="G241" s="97"/>
      <c r="H241" s="97"/>
      <c r="I241" s="120"/>
      <c r="J241" s="97"/>
      <c r="K241" s="96"/>
      <c r="L241" s="96"/>
      <c r="M241" s="119"/>
      <c r="N241" s="118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</row>
    <row r="242" spans="1:25">
      <c r="A242" s="96"/>
      <c r="B242" s="96"/>
      <c r="C242" s="112"/>
      <c r="D242" s="112"/>
      <c r="E242" s="118"/>
      <c r="F242" s="96"/>
      <c r="G242" s="97"/>
      <c r="H242" s="97"/>
      <c r="I242" s="120"/>
      <c r="J242" s="97"/>
      <c r="K242" s="96"/>
      <c r="L242" s="96"/>
      <c r="M242" s="119"/>
      <c r="N242" s="118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</row>
    <row r="243" spans="1:25">
      <c r="A243" s="96"/>
      <c r="B243" s="96"/>
      <c r="C243" s="112"/>
      <c r="D243" s="112"/>
      <c r="E243" s="118"/>
      <c r="F243" s="96"/>
      <c r="G243" s="97"/>
      <c r="H243" s="97"/>
      <c r="I243" s="120"/>
      <c r="J243" s="97"/>
      <c r="K243" s="96"/>
      <c r="L243" s="96"/>
      <c r="M243" s="119"/>
      <c r="N243" s="118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</row>
    <row r="244" spans="1:25">
      <c r="A244" s="96"/>
      <c r="B244" s="96"/>
      <c r="C244" s="112"/>
      <c r="D244" s="112"/>
      <c r="E244" s="118"/>
      <c r="F244" s="96"/>
      <c r="G244" s="97"/>
      <c r="H244" s="97"/>
      <c r="I244" s="120"/>
      <c r="J244" s="97"/>
      <c r="K244" s="96"/>
      <c r="L244" s="96"/>
      <c r="M244" s="119"/>
      <c r="N244" s="118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</row>
    <row r="245" spans="1:25">
      <c r="A245" s="96"/>
      <c r="B245" s="96"/>
      <c r="C245" s="112"/>
      <c r="D245" s="112"/>
      <c r="E245" s="118"/>
      <c r="F245" s="96"/>
      <c r="G245" s="97"/>
      <c r="H245" s="97"/>
      <c r="I245" s="120"/>
      <c r="J245" s="97"/>
      <c r="K245" s="96"/>
      <c r="L245" s="96"/>
      <c r="M245" s="119"/>
      <c r="N245" s="118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</row>
    <row r="246" spans="1:25">
      <c r="A246" s="96"/>
      <c r="B246" s="96"/>
      <c r="C246" s="112"/>
      <c r="D246" s="112"/>
      <c r="E246" s="118"/>
      <c r="F246" s="96"/>
      <c r="G246" s="97"/>
      <c r="H246" s="97"/>
      <c r="I246" s="120"/>
      <c r="J246" s="97"/>
      <c r="K246" s="96"/>
      <c r="L246" s="96"/>
      <c r="M246" s="119"/>
      <c r="N246" s="118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</row>
    <row r="247" spans="1:25">
      <c r="A247" s="96"/>
      <c r="B247" s="96"/>
      <c r="C247" s="112"/>
      <c r="D247" s="112"/>
      <c r="E247" s="118"/>
      <c r="F247" s="96"/>
      <c r="G247" s="97"/>
      <c r="H247" s="97"/>
      <c r="I247" s="120"/>
      <c r="J247" s="97"/>
      <c r="K247" s="96"/>
      <c r="L247" s="96"/>
      <c r="M247" s="119"/>
      <c r="N247" s="118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</row>
    <row r="248" spans="1:25">
      <c r="A248" s="96"/>
      <c r="B248" s="96"/>
      <c r="C248" s="112"/>
      <c r="D248" s="112"/>
      <c r="E248" s="118"/>
      <c r="F248" s="96"/>
      <c r="G248" s="97"/>
      <c r="H248" s="97"/>
      <c r="I248" s="120"/>
      <c r="J248" s="97"/>
      <c r="K248" s="96"/>
      <c r="L248" s="96"/>
      <c r="M248" s="119"/>
      <c r="N248" s="118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</row>
    <row r="249" spans="1:25">
      <c r="A249" s="96"/>
      <c r="B249" s="96"/>
      <c r="C249" s="112"/>
      <c r="D249" s="112"/>
      <c r="E249" s="118"/>
      <c r="F249" s="96"/>
      <c r="G249" s="97"/>
      <c r="H249" s="97"/>
      <c r="I249" s="120"/>
      <c r="J249" s="97"/>
      <c r="K249" s="96"/>
      <c r="L249" s="96"/>
      <c r="M249" s="119"/>
      <c r="N249" s="118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</row>
    <row r="250" spans="1:25">
      <c r="A250" s="96"/>
      <c r="B250" s="96"/>
      <c r="C250" s="112"/>
      <c r="D250" s="112"/>
      <c r="E250" s="118"/>
      <c r="F250" s="96"/>
      <c r="G250" s="97"/>
      <c r="H250" s="97"/>
      <c r="I250" s="120"/>
      <c r="J250" s="97"/>
      <c r="K250" s="96"/>
      <c r="L250" s="96"/>
      <c r="M250" s="119"/>
      <c r="N250" s="118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</row>
    <row r="251" spans="1:25">
      <c r="A251" s="96"/>
      <c r="B251" s="96"/>
      <c r="C251" s="112"/>
      <c r="D251" s="112"/>
      <c r="E251" s="118"/>
      <c r="F251" s="96"/>
      <c r="G251" s="97"/>
      <c r="H251" s="97"/>
      <c r="I251" s="120"/>
      <c r="J251" s="97"/>
      <c r="K251" s="96"/>
      <c r="L251" s="96"/>
      <c r="M251" s="119"/>
      <c r="N251" s="118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</row>
    <row r="252" spans="1:25">
      <c r="A252" s="96"/>
      <c r="B252" s="96"/>
      <c r="C252" s="112"/>
      <c r="D252" s="112"/>
      <c r="E252" s="118"/>
      <c r="F252" s="96"/>
      <c r="G252" s="97"/>
      <c r="H252" s="97"/>
      <c r="I252" s="120"/>
      <c r="J252" s="97"/>
      <c r="K252" s="96"/>
      <c r="L252" s="96"/>
      <c r="M252" s="119"/>
      <c r="N252" s="118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</row>
    <row r="253" spans="1:25">
      <c r="A253" s="96"/>
      <c r="B253" s="96"/>
      <c r="C253" s="112"/>
      <c r="D253" s="112"/>
      <c r="E253" s="118"/>
      <c r="F253" s="96"/>
      <c r="G253" s="97"/>
      <c r="H253" s="97"/>
      <c r="I253" s="120"/>
      <c r="J253" s="97"/>
      <c r="K253" s="96"/>
      <c r="L253" s="96"/>
      <c r="M253" s="119"/>
      <c r="N253" s="118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</row>
    <row r="254" spans="1:25">
      <c r="A254" s="96"/>
      <c r="B254" s="96"/>
      <c r="C254" s="112"/>
      <c r="D254" s="112"/>
      <c r="E254" s="118"/>
      <c r="F254" s="96"/>
      <c r="G254" s="97"/>
      <c r="H254" s="97"/>
      <c r="I254" s="120"/>
      <c r="J254" s="97"/>
      <c r="K254" s="96"/>
      <c r="L254" s="96"/>
      <c r="M254" s="119"/>
      <c r="N254" s="118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</row>
    <row r="255" spans="1:25">
      <c r="A255" s="96"/>
      <c r="B255" s="96"/>
      <c r="C255" s="112"/>
      <c r="D255" s="112"/>
      <c r="E255" s="118"/>
      <c r="F255" s="96"/>
      <c r="G255" s="97"/>
      <c r="H255" s="97"/>
      <c r="I255" s="120"/>
      <c r="J255" s="97"/>
      <c r="K255" s="96"/>
      <c r="L255" s="96"/>
      <c r="M255" s="119"/>
      <c r="N255" s="118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</row>
    <row r="256" spans="1:25">
      <c r="A256" s="96"/>
      <c r="B256" s="96"/>
      <c r="C256" s="112"/>
      <c r="D256" s="112"/>
      <c r="E256" s="118"/>
      <c r="F256" s="96"/>
      <c r="G256" s="97"/>
      <c r="H256" s="97"/>
      <c r="I256" s="120"/>
      <c r="J256" s="97"/>
      <c r="K256" s="96"/>
      <c r="L256" s="96"/>
      <c r="M256" s="119"/>
      <c r="N256" s="118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</row>
    <row r="257" spans="1:25">
      <c r="A257" s="96"/>
      <c r="B257" s="96"/>
      <c r="C257" s="112"/>
      <c r="D257" s="112"/>
      <c r="E257" s="118"/>
      <c r="F257" s="96"/>
      <c r="G257" s="97"/>
      <c r="H257" s="97"/>
      <c r="I257" s="120"/>
      <c r="J257" s="97"/>
      <c r="K257" s="96"/>
      <c r="L257" s="96"/>
      <c r="M257" s="119"/>
      <c r="N257" s="118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</row>
    <row r="258" spans="1:25">
      <c r="A258" s="96"/>
      <c r="B258" s="96"/>
      <c r="C258" s="112"/>
      <c r="D258" s="112"/>
      <c r="E258" s="118"/>
      <c r="F258" s="96"/>
      <c r="G258" s="97"/>
      <c r="H258" s="97"/>
      <c r="I258" s="120"/>
      <c r="J258" s="97"/>
      <c r="K258" s="96"/>
      <c r="L258" s="96"/>
      <c r="M258" s="119"/>
      <c r="N258" s="118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</row>
    <row r="259" spans="1:25">
      <c r="A259" s="96"/>
      <c r="B259" s="96"/>
      <c r="C259" s="112"/>
      <c r="D259" s="112"/>
      <c r="E259" s="118"/>
      <c r="F259" s="96"/>
      <c r="G259" s="97"/>
      <c r="H259" s="97"/>
      <c r="I259" s="120"/>
      <c r="J259" s="97"/>
      <c r="K259" s="96"/>
      <c r="L259" s="96"/>
      <c r="M259" s="119"/>
      <c r="N259" s="118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</row>
    <row r="260" spans="1:25">
      <c r="A260" s="96"/>
      <c r="B260" s="96"/>
      <c r="C260" s="112"/>
      <c r="D260" s="112"/>
      <c r="E260" s="118"/>
      <c r="F260" s="96"/>
      <c r="G260" s="97"/>
      <c r="H260" s="97"/>
      <c r="I260" s="120"/>
      <c r="J260" s="97"/>
      <c r="K260" s="96"/>
      <c r="L260" s="96"/>
      <c r="M260" s="119"/>
      <c r="N260" s="118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</row>
    <row r="261" spans="1:25">
      <c r="A261" s="96"/>
      <c r="B261" s="96"/>
      <c r="C261" s="112"/>
      <c r="D261" s="112"/>
      <c r="E261" s="118"/>
      <c r="F261" s="96"/>
      <c r="G261" s="97"/>
      <c r="H261" s="97"/>
      <c r="I261" s="120"/>
      <c r="J261" s="97"/>
      <c r="K261" s="96"/>
      <c r="L261" s="96"/>
      <c r="M261" s="119"/>
      <c r="N261" s="118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</row>
    <row r="262" spans="1:25">
      <c r="A262" s="96"/>
      <c r="B262" s="96"/>
      <c r="C262" s="112"/>
      <c r="D262" s="112"/>
      <c r="E262" s="118"/>
      <c r="F262" s="96"/>
      <c r="G262" s="97"/>
      <c r="H262" s="97"/>
      <c r="I262" s="120"/>
      <c r="J262" s="97"/>
      <c r="K262" s="96"/>
      <c r="L262" s="96"/>
      <c r="M262" s="119"/>
      <c r="N262" s="118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</row>
    <row r="263" spans="1:25">
      <c r="A263" s="96"/>
      <c r="B263" s="96"/>
      <c r="C263" s="112"/>
      <c r="D263" s="112"/>
      <c r="E263" s="118"/>
      <c r="F263" s="96"/>
      <c r="G263" s="97"/>
      <c r="H263" s="97"/>
      <c r="I263" s="120"/>
      <c r="J263" s="97"/>
      <c r="K263" s="96"/>
      <c r="L263" s="96"/>
      <c r="M263" s="119"/>
      <c r="N263" s="118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</row>
    <row r="264" spans="1:25">
      <c r="A264" s="96"/>
      <c r="B264" s="96"/>
      <c r="C264" s="112"/>
      <c r="D264" s="112"/>
      <c r="E264" s="118"/>
      <c r="F264" s="96"/>
      <c r="G264" s="97"/>
      <c r="H264" s="97"/>
      <c r="I264" s="120"/>
      <c r="J264" s="97"/>
      <c r="K264" s="96"/>
      <c r="L264" s="96"/>
      <c r="M264" s="119"/>
      <c r="N264" s="118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</row>
    <row r="265" spans="1:25">
      <c r="A265" s="96"/>
      <c r="B265" s="96"/>
      <c r="C265" s="112"/>
      <c r="D265" s="112"/>
      <c r="E265" s="118"/>
      <c r="F265" s="96"/>
      <c r="G265" s="97"/>
      <c r="H265" s="97"/>
      <c r="I265" s="120"/>
      <c r="J265" s="97"/>
      <c r="K265" s="96"/>
      <c r="L265" s="96"/>
      <c r="M265" s="119"/>
      <c r="N265" s="118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</row>
    <row r="266" spans="1:25">
      <c r="A266" s="96"/>
      <c r="B266" s="96"/>
      <c r="C266" s="112"/>
      <c r="D266" s="112"/>
      <c r="E266" s="118"/>
      <c r="F266" s="96"/>
      <c r="G266" s="97"/>
      <c r="H266" s="97"/>
      <c r="I266" s="120"/>
      <c r="J266" s="97"/>
      <c r="K266" s="96"/>
      <c r="L266" s="96"/>
      <c r="M266" s="119"/>
      <c r="N266" s="118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</row>
    <row r="267" spans="1:25">
      <c r="A267" s="96"/>
      <c r="B267" s="96"/>
      <c r="C267" s="112"/>
      <c r="D267" s="112"/>
      <c r="E267" s="118"/>
      <c r="F267" s="96"/>
      <c r="G267" s="97"/>
      <c r="H267" s="97"/>
      <c r="I267" s="120"/>
      <c r="J267" s="97"/>
      <c r="K267" s="96"/>
      <c r="L267" s="96"/>
      <c r="M267" s="119"/>
      <c r="N267" s="118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</row>
    <row r="268" spans="1:25">
      <c r="A268" s="96"/>
      <c r="B268" s="96"/>
      <c r="C268" s="112"/>
      <c r="D268" s="112"/>
      <c r="E268" s="118"/>
      <c r="F268" s="96"/>
      <c r="G268" s="97"/>
      <c r="H268" s="97"/>
      <c r="I268" s="120"/>
      <c r="J268" s="97"/>
      <c r="K268" s="96"/>
      <c r="L268" s="96"/>
      <c r="M268" s="119"/>
      <c r="N268" s="118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</row>
    <row r="269" spans="1:25">
      <c r="A269" s="96"/>
      <c r="B269" s="96"/>
      <c r="C269" s="112"/>
      <c r="D269" s="112"/>
      <c r="E269" s="118"/>
      <c r="F269" s="96"/>
      <c r="G269" s="97"/>
      <c r="H269" s="97"/>
      <c r="I269" s="120"/>
      <c r="J269" s="97"/>
      <c r="K269" s="96"/>
      <c r="L269" s="96"/>
      <c r="M269" s="119"/>
      <c r="N269" s="118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</row>
    <row r="270" spans="1:25">
      <c r="A270" s="96"/>
      <c r="B270" s="96"/>
      <c r="C270" s="112"/>
      <c r="D270" s="112"/>
      <c r="E270" s="118"/>
      <c r="F270" s="96"/>
      <c r="G270" s="97"/>
      <c r="H270" s="97"/>
      <c r="I270" s="120"/>
      <c r="J270" s="97"/>
      <c r="K270" s="96"/>
      <c r="L270" s="96"/>
      <c r="M270" s="119"/>
      <c r="N270" s="118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</row>
    <row r="271" spans="1:25">
      <c r="A271" s="96"/>
      <c r="B271" s="96"/>
      <c r="C271" s="112"/>
      <c r="D271" s="112"/>
      <c r="E271" s="118"/>
      <c r="F271" s="96"/>
      <c r="G271" s="97"/>
      <c r="H271" s="97"/>
      <c r="I271" s="120"/>
      <c r="J271" s="97"/>
      <c r="K271" s="96"/>
      <c r="L271" s="96"/>
      <c r="M271" s="119"/>
      <c r="N271" s="118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</row>
    <row r="272" spans="1:25">
      <c r="A272" s="96"/>
      <c r="B272" s="96"/>
      <c r="C272" s="112"/>
      <c r="D272" s="112"/>
      <c r="E272" s="118"/>
      <c r="F272" s="96"/>
      <c r="G272" s="97"/>
      <c r="H272" s="97"/>
      <c r="I272" s="120"/>
      <c r="J272" s="97"/>
      <c r="K272" s="96"/>
      <c r="L272" s="96"/>
      <c r="M272" s="119"/>
      <c r="N272" s="118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</row>
    <row r="273" spans="1:25">
      <c r="A273" s="96"/>
      <c r="B273" s="96"/>
      <c r="C273" s="112"/>
      <c r="D273" s="112"/>
      <c r="E273" s="118"/>
      <c r="F273" s="96"/>
      <c r="G273" s="97"/>
      <c r="H273" s="97"/>
      <c r="I273" s="120"/>
      <c r="J273" s="97"/>
      <c r="K273" s="96"/>
      <c r="L273" s="96"/>
      <c r="M273" s="119"/>
      <c r="N273" s="118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</row>
    <row r="274" spans="1:25">
      <c r="A274" s="96"/>
      <c r="B274" s="96"/>
      <c r="C274" s="112"/>
      <c r="D274" s="112"/>
      <c r="E274" s="118"/>
      <c r="F274" s="96"/>
      <c r="G274" s="97"/>
      <c r="H274" s="97"/>
      <c r="I274" s="120"/>
      <c r="J274" s="97"/>
      <c r="K274" s="96"/>
      <c r="L274" s="96"/>
      <c r="M274" s="119"/>
      <c r="N274" s="118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</row>
    <row r="275" spans="1:25">
      <c r="A275" s="96"/>
      <c r="B275" s="96"/>
      <c r="C275" s="112"/>
      <c r="D275" s="112"/>
      <c r="E275" s="118"/>
      <c r="F275" s="96"/>
      <c r="G275" s="97"/>
      <c r="H275" s="97"/>
      <c r="I275" s="120"/>
      <c r="J275" s="97"/>
      <c r="K275" s="96"/>
      <c r="L275" s="96"/>
      <c r="M275" s="119"/>
      <c r="N275" s="118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</row>
    <row r="276" spans="1:25">
      <c r="A276" s="96"/>
      <c r="B276" s="96"/>
      <c r="C276" s="112"/>
      <c r="D276" s="112"/>
      <c r="E276" s="118"/>
      <c r="F276" s="96"/>
      <c r="G276" s="97"/>
      <c r="H276" s="97"/>
      <c r="I276" s="120"/>
      <c r="J276" s="97"/>
      <c r="K276" s="96"/>
      <c r="L276" s="96"/>
      <c r="M276" s="119"/>
      <c r="N276" s="118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</row>
    <row r="277" spans="1:25">
      <c r="A277" s="96"/>
      <c r="B277" s="96"/>
      <c r="C277" s="112"/>
      <c r="D277" s="112"/>
      <c r="E277" s="118"/>
      <c r="F277" s="96"/>
      <c r="G277" s="97"/>
      <c r="H277" s="97"/>
      <c r="I277" s="120"/>
      <c r="J277" s="97"/>
      <c r="K277" s="96"/>
      <c r="L277" s="96"/>
      <c r="M277" s="119"/>
      <c r="N277" s="118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</row>
    <row r="278" spans="1:25">
      <c r="A278" s="96"/>
      <c r="B278" s="96"/>
      <c r="C278" s="112"/>
      <c r="D278" s="112"/>
      <c r="E278" s="118"/>
      <c r="F278" s="96"/>
      <c r="G278" s="97"/>
      <c r="H278" s="97"/>
      <c r="I278" s="120"/>
      <c r="J278" s="97"/>
      <c r="K278" s="96"/>
      <c r="L278" s="96"/>
      <c r="M278" s="119"/>
      <c r="N278" s="118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</row>
    <row r="279" spans="1:25">
      <c r="A279" s="96"/>
      <c r="B279" s="96"/>
      <c r="C279" s="112"/>
      <c r="D279" s="112"/>
      <c r="E279" s="118"/>
      <c r="F279" s="96"/>
      <c r="G279" s="97"/>
      <c r="H279" s="97"/>
      <c r="I279" s="120"/>
      <c r="J279" s="97"/>
      <c r="K279" s="96"/>
      <c r="L279" s="96"/>
      <c r="M279" s="119"/>
      <c r="N279" s="118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</row>
    <row r="280" spans="1:25">
      <c r="A280" s="96"/>
      <c r="B280" s="96"/>
      <c r="C280" s="112"/>
      <c r="D280" s="112"/>
      <c r="E280" s="118"/>
      <c r="F280" s="96"/>
      <c r="G280" s="97"/>
      <c r="H280" s="97"/>
      <c r="I280" s="120"/>
      <c r="J280" s="97"/>
      <c r="K280" s="96"/>
      <c r="L280" s="96"/>
      <c r="M280" s="119"/>
      <c r="N280" s="118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</row>
    <row r="281" spans="1:25">
      <c r="A281" s="96"/>
      <c r="B281" s="96"/>
      <c r="C281" s="112"/>
      <c r="D281" s="112"/>
      <c r="E281" s="118"/>
      <c r="F281" s="96"/>
      <c r="G281" s="97"/>
      <c r="H281" s="97"/>
      <c r="I281" s="120"/>
      <c r="J281" s="97"/>
      <c r="K281" s="96"/>
      <c r="L281" s="96"/>
      <c r="M281" s="119"/>
      <c r="N281" s="118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</row>
    <row r="282" spans="1:25">
      <c r="A282" s="96"/>
      <c r="B282" s="96"/>
      <c r="C282" s="112"/>
      <c r="D282" s="112"/>
      <c r="E282" s="118"/>
      <c r="F282" s="96"/>
      <c r="G282" s="97"/>
      <c r="H282" s="97"/>
      <c r="I282" s="120"/>
      <c r="J282" s="97"/>
      <c r="K282" s="96"/>
      <c r="L282" s="96"/>
      <c r="M282" s="119"/>
      <c r="N282" s="118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</row>
    <row r="283" spans="1:25">
      <c r="A283" s="96"/>
      <c r="B283" s="96"/>
      <c r="C283" s="112"/>
      <c r="D283" s="112"/>
      <c r="E283" s="118"/>
      <c r="F283" s="96"/>
      <c r="G283" s="97"/>
      <c r="H283" s="97"/>
      <c r="I283" s="120"/>
      <c r="J283" s="97"/>
      <c r="K283" s="96"/>
      <c r="L283" s="96"/>
      <c r="M283" s="119"/>
      <c r="N283" s="118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</row>
    <row r="284" spans="1:25">
      <c r="A284" s="96"/>
      <c r="B284" s="96"/>
      <c r="C284" s="112"/>
      <c r="D284" s="112"/>
      <c r="E284" s="118"/>
      <c r="F284" s="96"/>
      <c r="G284" s="97"/>
      <c r="H284" s="97"/>
      <c r="I284" s="120"/>
      <c r="J284" s="97"/>
      <c r="K284" s="96"/>
      <c r="L284" s="96"/>
      <c r="M284" s="119"/>
      <c r="N284" s="118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</row>
    <row r="285" spans="1:25">
      <c r="A285" s="96"/>
      <c r="B285" s="96"/>
      <c r="C285" s="112"/>
      <c r="D285" s="112"/>
      <c r="E285" s="118"/>
      <c r="F285" s="96"/>
      <c r="G285" s="97"/>
      <c r="H285" s="97"/>
      <c r="I285" s="120"/>
      <c r="J285" s="97"/>
      <c r="K285" s="96"/>
      <c r="L285" s="96"/>
      <c r="M285" s="119"/>
      <c r="N285" s="118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</row>
    <row r="286" spans="1:25">
      <c r="A286" s="96"/>
      <c r="B286" s="96"/>
      <c r="C286" s="112"/>
      <c r="D286" s="112"/>
      <c r="E286" s="118"/>
      <c r="F286" s="96"/>
      <c r="G286" s="97"/>
      <c r="H286" s="97"/>
      <c r="I286" s="120"/>
      <c r="J286" s="97"/>
      <c r="K286" s="96"/>
      <c r="L286" s="96"/>
      <c r="M286" s="119"/>
      <c r="N286" s="118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</row>
    <row r="287" spans="1:25">
      <c r="A287" s="96"/>
      <c r="B287" s="96"/>
      <c r="C287" s="112"/>
      <c r="D287" s="112"/>
      <c r="E287" s="118"/>
      <c r="F287" s="96"/>
      <c r="G287" s="97"/>
      <c r="H287" s="97"/>
      <c r="I287" s="120"/>
      <c r="J287" s="97"/>
      <c r="K287" s="96"/>
      <c r="L287" s="96"/>
      <c r="M287" s="119"/>
      <c r="N287" s="118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</row>
    <row r="288" spans="1:25">
      <c r="A288" s="96"/>
      <c r="B288" s="96"/>
      <c r="C288" s="112"/>
      <c r="D288" s="112"/>
      <c r="E288" s="118"/>
      <c r="F288" s="96"/>
      <c r="G288" s="97"/>
      <c r="H288" s="97"/>
      <c r="I288" s="120"/>
      <c r="J288" s="97"/>
      <c r="K288" s="96"/>
      <c r="L288" s="96"/>
      <c r="M288" s="119"/>
      <c r="N288" s="118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</row>
    <row r="289" spans="1:25">
      <c r="A289" s="96"/>
      <c r="B289" s="96"/>
      <c r="C289" s="112"/>
      <c r="D289" s="112"/>
      <c r="E289" s="118"/>
      <c r="F289" s="96"/>
      <c r="G289" s="97"/>
      <c r="H289" s="97"/>
      <c r="I289" s="120"/>
      <c r="J289" s="97"/>
      <c r="K289" s="96"/>
      <c r="L289" s="96"/>
      <c r="M289" s="119"/>
      <c r="N289" s="118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</row>
    <row r="290" spans="1:25">
      <c r="A290" s="96"/>
      <c r="B290" s="96"/>
      <c r="C290" s="112"/>
      <c r="D290" s="112"/>
      <c r="E290" s="118"/>
      <c r="F290" s="96"/>
      <c r="G290" s="97"/>
      <c r="H290" s="97"/>
      <c r="I290" s="120"/>
      <c r="J290" s="97"/>
      <c r="K290" s="96"/>
      <c r="L290" s="96"/>
      <c r="M290" s="119"/>
      <c r="N290" s="118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</row>
    <row r="291" spans="1:25">
      <c r="A291" s="96"/>
      <c r="B291" s="96"/>
      <c r="C291" s="112"/>
      <c r="D291" s="112"/>
      <c r="E291" s="118"/>
      <c r="F291" s="96"/>
      <c r="G291" s="97"/>
      <c r="H291" s="97"/>
      <c r="I291" s="120"/>
      <c r="J291" s="97"/>
      <c r="K291" s="96"/>
      <c r="L291" s="96"/>
      <c r="M291" s="119"/>
      <c r="N291" s="118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</row>
    <row r="292" spans="1:25">
      <c r="A292" s="96"/>
      <c r="B292" s="96"/>
      <c r="C292" s="112"/>
      <c r="D292" s="112"/>
      <c r="E292" s="118"/>
      <c r="F292" s="96"/>
      <c r="G292" s="97"/>
      <c r="H292" s="97"/>
      <c r="I292" s="120"/>
      <c r="J292" s="97"/>
      <c r="K292" s="96"/>
      <c r="L292" s="96"/>
      <c r="M292" s="119"/>
      <c r="N292" s="118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</row>
    <row r="293" spans="1:25">
      <c r="A293" s="96"/>
      <c r="B293" s="96"/>
      <c r="C293" s="112"/>
      <c r="D293" s="112"/>
      <c r="E293" s="118"/>
      <c r="F293" s="96"/>
      <c r="G293" s="97"/>
      <c r="H293" s="97"/>
      <c r="I293" s="120"/>
      <c r="J293" s="97"/>
      <c r="K293" s="96"/>
      <c r="L293" s="96"/>
      <c r="M293" s="119"/>
      <c r="N293" s="118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</row>
    <row r="294" spans="1:25">
      <c r="A294" s="96"/>
      <c r="B294" s="96"/>
      <c r="C294" s="112"/>
      <c r="D294" s="112"/>
      <c r="E294" s="118"/>
      <c r="F294" s="96"/>
      <c r="G294" s="97"/>
      <c r="H294" s="97"/>
      <c r="I294" s="120"/>
      <c r="J294" s="97"/>
      <c r="K294" s="96"/>
      <c r="L294" s="96"/>
      <c r="M294" s="119"/>
      <c r="N294" s="118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</row>
    <row r="295" spans="1:25">
      <c r="A295" s="96"/>
      <c r="B295" s="96"/>
      <c r="C295" s="112"/>
      <c r="D295" s="112"/>
      <c r="E295" s="118"/>
      <c r="F295" s="96"/>
      <c r="G295" s="97"/>
      <c r="H295" s="97"/>
      <c r="I295" s="120"/>
      <c r="J295" s="97"/>
      <c r="K295" s="96"/>
      <c r="L295" s="96"/>
      <c r="M295" s="119"/>
      <c r="N295" s="118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</row>
    <row r="296" spans="1:25">
      <c r="A296" s="96"/>
      <c r="B296" s="96"/>
      <c r="C296" s="112"/>
      <c r="D296" s="112"/>
      <c r="E296" s="118"/>
      <c r="F296" s="96"/>
      <c r="G296" s="97"/>
      <c r="H296" s="97"/>
      <c r="I296" s="120"/>
      <c r="J296" s="97"/>
      <c r="K296" s="96"/>
      <c r="L296" s="96"/>
      <c r="M296" s="119"/>
      <c r="N296" s="118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</row>
    <row r="297" spans="1:25">
      <c r="A297" s="96"/>
      <c r="B297" s="96"/>
      <c r="C297" s="112"/>
      <c r="D297" s="112"/>
      <c r="E297" s="118"/>
      <c r="F297" s="96"/>
      <c r="G297" s="97"/>
      <c r="H297" s="97"/>
      <c r="I297" s="120"/>
      <c r="J297" s="97"/>
      <c r="K297" s="96"/>
      <c r="L297" s="96"/>
      <c r="M297" s="119"/>
      <c r="N297" s="118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</row>
    <row r="298" spans="1:25">
      <c r="A298" s="96"/>
      <c r="B298" s="96"/>
      <c r="C298" s="112"/>
      <c r="D298" s="112"/>
      <c r="E298" s="118"/>
      <c r="F298" s="96"/>
      <c r="G298" s="97"/>
      <c r="H298" s="97"/>
      <c r="I298" s="120"/>
      <c r="J298" s="97"/>
      <c r="K298" s="96"/>
      <c r="L298" s="96"/>
      <c r="M298" s="119"/>
      <c r="N298" s="118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</row>
    <row r="299" spans="1:25">
      <c r="A299" s="96"/>
      <c r="B299" s="96"/>
      <c r="C299" s="112"/>
      <c r="D299" s="112"/>
      <c r="E299" s="118"/>
      <c r="F299" s="96"/>
      <c r="G299" s="97"/>
      <c r="H299" s="97"/>
      <c r="I299" s="120"/>
      <c r="J299" s="97"/>
      <c r="K299" s="96"/>
      <c r="L299" s="96"/>
      <c r="M299" s="119"/>
      <c r="N299" s="118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</row>
    <row r="300" spans="1:25">
      <c r="A300" s="96"/>
      <c r="B300" s="96"/>
      <c r="C300" s="112"/>
      <c r="D300" s="112"/>
      <c r="E300" s="118"/>
      <c r="F300" s="96"/>
      <c r="G300" s="97"/>
      <c r="H300" s="97"/>
      <c r="I300" s="120"/>
      <c r="J300" s="97"/>
      <c r="K300" s="96"/>
      <c r="L300" s="96"/>
      <c r="M300" s="119"/>
      <c r="N300" s="118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</row>
    <row r="301" spans="1:25">
      <c r="A301" s="96"/>
      <c r="B301" s="96"/>
      <c r="C301" s="112"/>
      <c r="D301" s="112"/>
      <c r="E301" s="118"/>
      <c r="F301" s="96"/>
      <c r="G301" s="97"/>
      <c r="H301" s="97"/>
      <c r="I301" s="120"/>
      <c r="J301" s="97"/>
      <c r="K301" s="96"/>
      <c r="L301" s="96"/>
      <c r="M301" s="119"/>
      <c r="N301" s="118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</row>
    <row r="302" spans="1:25">
      <c r="A302" s="96"/>
      <c r="B302" s="96"/>
      <c r="C302" s="112"/>
      <c r="D302" s="112"/>
      <c r="E302" s="118"/>
      <c r="F302" s="96"/>
      <c r="G302" s="97"/>
      <c r="H302" s="97"/>
      <c r="I302" s="120"/>
      <c r="J302" s="97"/>
      <c r="K302" s="96"/>
      <c r="L302" s="96"/>
      <c r="M302" s="119"/>
      <c r="N302" s="118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</row>
    <row r="303" spans="1:25">
      <c r="A303" s="96"/>
      <c r="B303" s="96"/>
      <c r="C303" s="112"/>
      <c r="D303" s="112"/>
      <c r="E303" s="118"/>
      <c r="F303" s="96"/>
      <c r="G303" s="97"/>
      <c r="H303" s="97"/>
      <c r="I303" s="120"/>
      <c r="J303" s="97"/>
      <c r="K303" s="96"/>
      <c r="L303" s="96"/>
      <c r="M303" s="119"/>
      <c r="N303" s="118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</row>
    <row r="304" spans="1:25">
      <c r="A304" s="96"/>
      <c r="B304" s="96"/>
      <c r="C304" s="112"/>
      <c r="D304" s="112"/>
      <c r="E304" s="118"/>
      <c r="F304" s="96"/>
      <c r="G304" s="97"/>
      <c r="H304" s="97"/>
      <c r="I304" s="120"/>
      <c r="J304" s="97"/>
      <c r="K304" s="96"/>
      <c r="L304" s="96"/>
      <c r="M304" s="119"/>
      <c r="N304" s="118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</row>
    <row r="305" spans="1:25">
      <c r="A305" s="96"/>
      <c r="B305" s="96"/>
      <c r="C305" s="112"/>
      <c r="D305" s="112"/>
      <c r="E305" s="118"/>
      <c r="F305" s="96"/>
      <c r="G305" s="97"/>
      <c r="H305" s="97"/>
      <c r="I305" s="120"/>
      <c r="J305" s="97"/>
      <c r="K305" s="96"/>
      <c r="L305" s="96"/>
      <c r="M305" s="119"/>
      <c r="N305" s="118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</row>
    <row r="306" spans="1:25">
      <c r="A306" s="96"/>
      <c r="B306" s="96"/>
      <c r="C306" s="112"/>
      <c r="D306" s="112"/>
      <c r="E306" s="118"/>
      <c r="F306" s="96"/>
      <c r="G306" s="97"/>
      <c r="H306" s="97"/>
      <c r="I306" s="120"/>
      <c r="J306" s="97"/>
      <c r="K306" s="96"/>
      <c r="L306" s="96"/>
      <c r="M306" s="119"/>
      <c r="N306" s="118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</row>
    <row r="307" spans="1:25">
      <c r="A307" s="96"/>
      <c r="B307" s="96"/>
      <c r="C307" s="112"/>
      <c r="D307" s="112"/>
      <c r="E307" s="118"/>
      <c r="F307" s="96"/>
      <c r="G307" s="97"/>
      <c r="H307" s="97"/>
      <c r="I307" s="120"/>
      <c r="J307" s="97"/>
      <c r="K307" s="96"/>
      <c r="L307" s="96"/>
      <c r="M307" s="119"/>
      <c r="N307" s="118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</row>
    <row r="308" spans="1:25">
      <c r="A308" s="96"/>
      <c r="B308" s="96"/>
      <c r="C308" s="112"/>
      <c r="D308" s="112"/>
      <c r="E308" s="118"/>
      <c r="F308" s="96"/>
      <c r="G308" s="97"/>
      <c r="H308" s="97"/>
      <c r="I308" s="120"/>
      <c r="J308" s="97"/>
      <c r="K308" s="96"/>
      <c r="L308" s="96"/>
      <c r="M308" s="119"/>
      <c r="N308" s="118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</row>
    <row r="309" spans="1:25">
      <c r="A309" s="96"/>
      <c r="B309" s="96"/>
      <c r="C309" s="112"/>
      <c r="D309" s="112"/>
      <c r="E309" s="118"/>
      <c r="F309" s="96"/>
      <c r="G309" s="97"/>
      <c r="H309" s="97"/>
      <c r="I309" s="120"/>
      <c r="J309" s="97"/>
      <c r="K309" s="96"/>
      <c r="L309" s="96"/>
      <c r="M309" s="119"/>
      <c r="N309" s="118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</row>
    <row r="310" spans="1:25">
      <c r="A310" s="96"/>
      <c r="B310" s="96"/>
      <c r="C310" s="112"/>
      <c r="D310" s="112"/>
      <c r="E310" s="118"/>
      <c r="F310" s="96"/>
      <c r="G310" s="97"/>
      <c r="H310" s="97"/>
      <c r="I310" s="120"/>
      <c r="J310" s="97"/>
      <c r="K310" s="96"/>
      <c r="L310" s="96"/>
      <c r="M310" s="119"/>
      <c r="N310" s="118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</row>
    <row r="311" spans="1:25">
      <c r="A311" s="96"/>
      <c r="B311" s="96"/>
      <c r="C311" s="112"/>
      <c r="D311" s="112"/>
      <c r="E311" s="118"/>
      <c r="F311" s="96"/>
      <c r="G311" s="97"/>
      <c r="H311" s="97"/>
      <c r="I311" s="120"/>
      <c r="J311" s="97"/>
      <c r="K311" s="96"/>
      <c r="L311" s="96"/>
      <c r="M311" s="119"/>
      <c r="N311" s="118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</row>
    <row r="312" spans="1:25">
      <c r="A312" s="96"/>
      <c r="B312" s="96"/>
      <c r="C312" s="112"/>
      <c r="D312" s="112"/>
      <c r="E312" s="118"/>
      <c r="F312" s="96"/>
      <c r="G312" s="97"/>
      <c r="H312" s="97"/>
      <c r="I312" s="120"/>
      <c r="J312" s="97"/>
      <c r="K312" s="96"/>
      <c r="L312" s="96"/>
      <c r="M312" s="119"/>
      <c r="N312" s="118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</row>
    <row r="313" spans="1:25">
      <c r="A313" s="96"/>
      <c r="B313" s="96"/>
      <c r="C313" s="112"/>
      <c r="D313" s="112"/>
      <c r="E313" s="118"/>
      <c r="F313" s="96"/>
      <c r="G313" s="97"/>
      <c r="H313" s="97"/>
      <c r="I313" s="120"/>
      <c r="J313" s="97"/>
      <c r="K313" s="96"/>
      <c r="L313" s="96"/>
      <c r="M313" s="119"/>
      <c r="N313" s="118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</row>
    <row r="314" spans="1:25">
      <c r="A314" s="96"/>
      <c r="B314" s="96"/>
      <c r="C314" s="112"/>
      <c r="D314" s="112"/>
      <c r="E314" s="118"/>
      <c r="F314" s="96"/>
      <c r="G314" s="97"/>
      <c r="H314" s="97"/>
      <c r="I314" s="120"/>
      <c r="J314" s="97"/>
      <c r="K314" s="96"/>
      <c r="L314" s="96"/>
      <c r="M314" s="119"/>
      <c r="N314" s="118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</row>
    <row r="315" spans="1:25">
      <c r="A315" s="96"/>
      <c r="B315" s="96"/>
      <c r="C315" s="112"/>
      <c r="D315" s="112"/>
      <c r="E315" s="118"/>
      <c r="F315" s="96"/>
      <c r="G315" s="97"/>
      <c r="H315" s="97"/>
      <c r="I315" s="120"/>
      <c r="J315" s="97"/>
      <c r="K315" s="96"/>
      <c r="L315" s="96"/>
      <c r="M315" s="119"/>
      <c r="N315" s="118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</row>
    <row r="316" spans="1:25">
      <c r="A316" s="96"/>
      <c r="B316" s="96"/>
      <c r="C316" s="112"/>
      <c r="D316" s="112"/>
      <c r="E316" s="118"/>
      <c r="F316" s="96"/>
      <c r="G316" s="97"/>
      <c r="H316" s="97"/>
      <c r="I316" s="120"/>
      <c r="J316" s="97"/>
      <c r="K316" s="96"/>
      <c r="L316" s="96"/>
      <c r="M316" s="119"/>
      <c r="N316" s="118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</row>
    <row r="317" spans="1:25">
      <c r="A317" s="96"/>
      <c r="B317" s="96"/>
      <c r="C317" s="112"/>
      <c r="D317" s="112"/>
      <c r="E317" s="118"/>
      <c r="F317" s="96"/>
      <c r="G317" s="97"/>
      <c r="H317" s="97"/>
      <c r="I317" s="120"/>
      <c r="J317" s="97"/>
      <c r="K317" s="96"/>
      <c r="L317" s="96"/>
      <c r="M317" s="119"/>
      <c r="N317" s="118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</row>
    <row r="318" spans="1:25">
      <c r="A318" s="96"/>
      <c r="B318" s="96"/>
      <c r="C318" s="112"/>
      <c r="D318" s="112"/>
      <c r="E318" s="118"/>
      <c r="F318" s="96"/>
      <c r="G318" s="97"/>
      <c r="H318" s="97"/>
      <c r="I318" s="120"/>
      <c r="J318" s="97"/>
      <c r="K318" s="96"/>
      <c r="L318" s="96"/>
      <c r="M318" s="119"/>
      <c r="N318" s="118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</row>
    <row r="319" spans="1:25">
      <c r="A319" s="96"/>
      <c r="B319" s="96"/>
      <c r="C319" s="112"/>
      <c r="D319" s="112"/>
      <c r="E319" s="118"/>
      <c r="F319" s="96"/>
      <c r="G319" s="97"/>
      <c r="H319" s="97"/>
      <c r="I319" s="120"/>
      <c r="J319" s="97"/>
      <c r="K319" s="96"/>
      <c r="L319" s="96"/>
      <c r="M319" s="119"/>
      <c r="N319" s="118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</row>
    <row r="320" spans="1:25">
      <c r="A320" s="96"/>
      <c r="B320" s="96"/>
      <c r="C320" s="112"/>
      <c r="D320" s="112"/>
      <c r="E320" s="118"/>
      <c r="F320" s="96"/>
      <c r="G320" s="97"/>
      <c r="H320" s="97"/>
      <c r="I320" s="120"/>
      <c r="J320" s="97"/>
      <c r="K320" s="96"/>
      <c r="L320" s="96"/>
      <c r="M320" s="119"/>
      <c r="N320" s="118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</row>
    <row r="321" spans="1:25">
      <c r="A321" s="96"/>
      <c r="B321" s="96"/>
      <c r="C321" s="112"/>
      <c r="D321" s="112"/>
      <c r="E321" s="118"/>
      <c r="F321" s="96"/>
      <c r="G321" s="97"/>
      <c r="H321" s="97"/>
      <c r="I321" s="120"/>
      <c r="J321" s="97"/>
      <c r="K321" s="96"/>
      <c r="L321" s="96"/>
      <c r="M321" s="119"/>
      <c r="N321" s="118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</row>
    <row r="322" spans="1:25">
      <c r="A322" s="96"/>
      <c r="B322" s="96"/>
      <c r="C322" s="112"/>
      <c r="D322" s="112"/>
      <c r="E322" s="118"/>
      <c r="F322" s="96"/>
      <c r="G322" s="97"/>
      <c r="H322" s="97"/>
      <c r="I322" s="120"/>
      <c r="J322" s="97"/>
      <c r="K322" s="96"/>
      <c r="L322" s="96"/>
      <c r="M322" s="119"/>
      <c r="N322" s="118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</row>
    <row r="323" spans="1:25">
      <c r="A323" s="96"/>
      <c r="B323" s="96"/>
      <c r="C323" s="112"/>
      <c r="D323" s="112"/>
      <c r="E323" s="118"/>
      <c r="F323" s="96"/>
      <c r="G323" s="97"/>
      <c r="H323" s="97"/>
      <c r="I323" s="120"/>
      <c r="J323" s="97"/>
      <c r="K323" s="96"/>
      <c r="L323" s="96"/>
      <c r="M323" s="119"/>
      <c r="N323" s="118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</row>
    <row r="324" spans="1:25">
      <c r="A324" s="96"/>
      <c r="B324" s="96"/>
      <c r="C324" s="112"/>
      <c r="D324" s="112"/>
      <c r="E324" s="118"/>
      <c r="F324" s="96"/>
      <c r="G324" s="97"/>
      <c r="H324" s="97"/>
      <c r="I324" s="120"/>
      <c r="J324" s="97"/>
      <c r="K324" s="96"/>
      <c r="L324" s="96"/>
      <c r="M324" s="119"/>
      <c r="N324" s="118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</row>
    <row r="325" spans="1:25">
      <c r="A325" s="96"/>
      <c r="B325" s="96"/>
      <c r="C325" s="112"/>
      <c r="D325" s="112"/>
      <c r="E325" s="118"/>
      <c r="F325" s="96"/>
      <c r="G325" s="97"/>
      <c r="H325" s="97"/>
      <c r="I325" s="120"/>
      <c r="J325" s="97"/>
      <c r="K325" s="96"/>
      <c r="L325" s="96"/>
      <c r="M325" s="119"/>
      <c r="N325" s="118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</row>
    <row r="326" spans="1:25">
      <c r="A326" s="96"/>
      <c r="B326" s="96"/>
      <c r="C326" s="112"/>
      <c r="D326" s="112"/>
      <c r="E326" s="118"/>
      <c r="F326" s="96"/>
      <c r="G326" s="97"/>
      <c r="H326" s="97"/>
      <c r="I326" s="120"/>
      <c r="J326" s="97"/>
      <c r="K326" s="96"/>
      <c r="L326" s="96"/>
      <c r="M326" s="119"/>
      <c r="N326" s="118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</row>
    <row r="327" spans="1:25">
      <c r="A327" s="96"/>
      <c r="B327" s="96"/>
      <c r="C327" s="112"/>
      <c r="D327" s="112"/>
      <c r="E327" s="118"/>
      <c r="F327" s="96"/>
      <c r="G327" s="97"/>
      <c r="H327" s="97"/>
      <c r="I327" s="120"/>
      <c r="J327" s="97"/>
      <c r="K327" s="96"/>
      <c r="L327" s="96"/>
      <c r="M327" s="119"/>
      <c r="N327" s="118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</row>
    <row r="328" spans="1:25">
      <c r="A328" s="96"/>
      <c r="B328" s="96"/>
      <c r="C328" s="112"/>
      <c r="D328" s="112"/>
      <c r="E328" s="118"/>
      <c r="F328" s="96"/>
      <c r="G328" s="97"/>
      <c r="H328" s="97"/>
      <c r="I328" s="120"/>
      <c r="J328" s="97"/>
      <c r="K328" s="96"/>
      <c r="L328" s="96"/>
      <c r="M328" s="119"/>
      <c r="N328" s="118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</row>
    <row r="329" spans="1:25">
      <c r="A329" s="96"/>
      <c r="B329" s="96"/>
      <c r="C329" s="112"/>
      <c r="D329" s="112"/>
      <c r="E329" s="118"/>
      <c r="F329" s="96"/>
      <c r="G329" s="97"/>
      <c r="H329" s="97"/>
      <c r="I329" s="120"/>
      <c r="J329" s="97"/>
      <c r="K329" s="96"/>
      <c r="L329" s="96"/>
      <c r="M329" s="119"/>
      <c r="N329" s="118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</row>
    <row r="330" spans="1:25">
      <c r="A330" s="96"/>
      <c r="B330" s="96"/>
      <c r="C330" s="112"/>
      <c r="D330" s="112"/>
      <c r="E330" s="118"/>
      <c r="F330" s="96"/>
      <c r="G330" s="97"/>
      <c r="H330" s="97"/>
      <c r="I330" s="120"/>
      <c r="J330" s="97"/>
      <c r="K330" s="96"/>
      <c r="L330" s="96"/>
      <c r="M330" s="119"/>
      <c r="N330" s="118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</row>
    <row r="331" spans="1:25">
      <c r="A331" s="96"/>
      <c r="B331" s="96"/>
      <c r="C331" s="112"/>
      <c r="D331" s="112"/>
      <c r="E331" s="118"/>
      <c r="F331" s="96"/>
      <c r="G331" s="97"/>
      <c r="H331" s="97"/>
      <c r="I331" s="120"/>
      <c r="J331" s="97"/>
      <c r="K331" s="96"/>
      <c r="L331" s="96"/>
      <c r="M331" s="119"/>
      <c r="N331" s="118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</row>
    <row r="332" spans="1:25">
      <c r="A332" s="96"/>
      <c r="B332" s="96"/>
      <c r="C332" s="112"/>
      <c r="D332" s="112"/>
      <c r="E332" s="118"/>
      <c r="F332" s="96"/>
      <c r="G332" s="97"/>
      <c r="H332" s="97"/>
      <c r="I332" s="120"/>
      <c r="J332" s="97"/>
      <c r="K332" s="96"/>
      <c r="L332" s="96"/>
      <c r="M332" s="119"/>
      <c r="N332" s="118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</row>
    <row r="333" spans="1:25">
      <c r="A333" s="96"/>
      <c r="B333" s="96"/>
      <c r="C333" s="112"/>
      <c r="D333" s="112"/>
      <c r="E333" s="118"/>
      <c r="F333" s="96"/>
      <c r="G333" s="97"/>
      <c r="H333" s="97"/>
      <c r="I333" s="120"/>
      <c r="J333" s="97"/>
      <c r="K333" s="96"/>
      <c r="L333" s="96"/>
      <c r="M333" s="119"/>
      <c r="N333" s="118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</row>
    <row r="334" spans="1:25">
      <c r="A334" s="96"/>
      <c r="B334" s="96"/>
      <c r="C334" s="112"/>
      <c r="D334" s="112"/>
      <c r="E334" s="118"/>
      <c r="F334" s="96"/>
      <c r="G334" s="97"/>
      <c r="H334" s="97"/>
      <c r="I334" s="120"/>
      <c r="J334" s="97"/>
      <c r="K334" s="96"/>
      <c r="L334" s="96"/>
      <c r="M334" s="119"/>
      <c r="N334" s="118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</row>
    <row r="335" spans="1:25">
      <c r="A335" s="96"/>
      <c r="B335" s="96"/>
      <c r="C335" s="112"/>
      <c r="D335" s="112"/>
      <c r="E335" s="118"/>
      <c r="F335" s="96"/>
      <c r="G335" s="97"/>
      <c r="H335" s="97"/>
      <c r="I335" s="120"/>
      <c r="J335" s="97"/>
      <c r="K335" s="96"/>
      <c r="L335" s="96"/>
      <c r="M335" s="119"/>
      <c r="N335" s="118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</row>
    <row r="336" spans="1:25">
      <c r="A336" s="96"/>
      <c r="B336" s="96"/>
      <c r="C336" s="112"/>
      <c r="D336" s="112"/>
      <c r="E336" s="118"/>
      <c r="F336" s="96"/>
      <c r="G336" s="97"/>
      <c r="H336" s="97"/>
      <c r="I336" s="120"/>
      <c r="J336" s="97"/>
      <c r="K336" s="96"/>
      <c r="L336" s="96"/>
      <c r="M336" s="119"/>
      <c r="N336" s="118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</row>
    <row r="337" spans="1:25">
      <c r="A337" s="96"/>
      <c r="B337" s="96"/>
      <c r="C337" s="112"/>
      <c r="D337" s="112"/>
      <c r="E337" s="118"/>
      <c r="F337" s="96"/>
      <c r="G337" s="97"/>
      <c r="H337" s="97"/>
      <c r="I337" s="120"/>
      <c r="J337" s="97"/>
      <c r="K337" s="96"/>
      <c r="L337" s="96"/>
      <c r="M337" s="119"/>
      <c r="N337" s="118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</row>
    <row r="338" spans="1:25">
      <c r="A338" s="96"/>
      <c r="B338" s="96"/>
      <c r="C338" s="112"/>
      <c r="D338" s="112"/>
      <c r="E338" s="118"/>
      <c r="F338" s="96"/>
      <c r="G338" s="97"/>
      <c r="H338" s="97"/>
      <c r="I338" s="120"/>
      <c r="J338" s="97"/>
      <c r="K338" s="96"/>
      <c r="L338" s="96"/>
      <c r="M338" s="119"/>
      <c r="N338" s="118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</row>
    <row r="339" spans="1:25">
      <c r="A339" s="96"/>
      <c r="B339" s="96"/>
      <c r="C339" s="112"/>
      <c r="D339" s="112"/>
      <c r="E339" s="118"/>
      <c r="F339" s="96"/>
      <c r="G339" s="97"/>
      <c r="H339" s="97"/>
      <c r="I339" s="120"/>
      <c r="J339" s="97"/>
      <c r="K339" s="96"/>
      <c r="L339" s="96"/>
      <c r="M339" s="119"/>
      <c r="N339" s="118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</row>
    <row r="340" spans="1:25">
      <c r="A340" s="96"/>
      <c r="B340" s="96"/>
      <c r="C340" s="112"/>
      <c r="D340" s="112"/>
      <c r="E340" s="118"/>
      <c r="F340" s="96"/>
      <c r="G340" s="97"/>
      <c r="H340" s="97"/>
      <c r="I340" s="120"/>
      <c r="J340" s="97"/>
      <c r="K340" s="96"/>
      <c r="L340" s="96"/>
      <c r="M340" s="119"/>
      <c r="N340" s="118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</row>
    <row r="341" spans="1:25">
      <c r="A341" s="96"/>
      <c r="B341" s="96"/>
      <c r="C341" s="112"/>
      <c r="D341" s="112"/>
      <c r="E341" s="118"/>
      <c r="F341" s="96"/>
      <c r="G341" s="97"/>
      <c r="H341" s="97"/>
      <c r="I341" s="120"/>
      <c r="J341" s="97"/>
      <c r="K341" s="96"/>
      <c r="L341" s="96"/>
      <c r="M341" s="119"/>
      <c r="N341" s="118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</row>
    <row r="342" spans="1:25">
      <c r="A342" s="96"/>
      <c r="B342" s="96"/>
      <c r="C342" s="112"/>
      <c r="D342" s="112"/>
      <c r="E342" s="118"/>
      <c r="F342" s="96"/>
      <c r="G342" s="97"/>
      <c r="H342" s="97"/>
      <c r="I342" s="120"/>
      <c r="J342" s="97"/>
      <c r="K342" s="96"/>
      <c r="L342" s="96"/>
      <c r="M342" s="119"/>
      <c r="N342" s="118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</row>
    <row r="343" spans="1:25">
      <c r="A343" s="96"/>
      <c r="B343" s="96"/>
      <c r="C343" s="112"/>
      <c r="D343" s="112"/>
      <c r="E343" s="118"/>
      <c r="F343" s="96"/>
      <c r="G343" s="97"/>
      <c r="H343" s="97"/>
      <c r="I343" s="120"/>
      <c r="J343" s="97"/>
      <c r="K343" s="96"/>
      <c r="L343" s="96"/>
      <c r="M343" s="119"/>
      <c r="N343" s="118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</row>
    <row r="344" spans="1:25">
      <c r="A344" s="96"/>
      <c r="B344" s="96"/>
      <c r="C344" s="112"/>
      <c r="D344" s="112"/>
      <c r="E344" s="118"/>
      <c r="F344" s="96"/>
      <c r="G344" s="97"/>
      <c r="H344" s="97"/>
      <c r="I344" s="120"/>
      <c r="J344" s="97"/>
      <c r="K344" s="96"/>
      <c r="L344" s="96"/>
      <c r="M344" s="119"/>
      <c r="N344" s="118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</row>
    <row r="345" spans="1:25">
      <c r="A345" s="96"/>
      <c r="B345" s="96"/>
      <c r="C345" s="112"/>
      <c r="D345" s="112"/>
      <c r="E345" s="118"/>
      <c r="F345" s="96"/>
      <c r="G345" s="97"/>
      <c r="H345" s="97"/>
      <c r="I345" s="120"/>
      <c r="J345" s="97"/>
      <c r="K345" s="96"/>
      <c r="L345" s="96"/>
      <c r="M345" s="119"/>
      <c r="N345" s="118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</row>
    <row r="346" spans="1:25">
      <c r="A346" s="96"/>
      <c r="B346" s="96"/>
      <c r="C346" s="112"/>
      <c r="D346" s="112"/>
      <c r="E346" s="118"/>
      <c r="F346" s="96"/>
      <c r="G346" s="97"/>
      <c r="H346" s="97"/>
      <c r="I346" s="120"/>
      <c r="J346" s="97"/>
      <c r="K346" s="96"/>
      <c r="L346" s="96"/>
      <c r="M346" s="119"/>
      <c r="N346" s="118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</row>
    <row r="347" spans="1:25">
      <c r="A347" s="96"/>
      <c r="B347" s="96"/>
      <c r="C347" s="112"/>
      <c r="D347" s="112"/>
      <c r="E347" s="118"/>
      <c r="F347" s="96"/>
      <c r="G347" s="97"/>
      <c r="H347" s="97"/>
      <c r="I347" s="120"/>
      <c r="J347" s="97"/>
      <c r="K347" s="96"/>
      <c r="L347" s="96"/>
      <c r="M347" s="119"/>
      <c r="N347" s="118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</row>
    <row r="348" spans="1:25">
      <c r="A348" s="96"/>
      <c r="B348" s="96"/>
      <c r="C348" s="112"/>
      <c r="D348" s="112"/>
      <c r="E348" s="118"/>
      <c r="F348" s="96"/>
      <c r="G348" s="97"/>
      <c r="H348" s="97"/>
      <c r="I348" s="120"/>
      <c r="J348" s="97"/>
      <c r="K348" s="96"/>
      <c r="L348" s="96"/>
      <c r="M348" s="119"/>
      <c r="N348" s="118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</row>
    <row r="349" spans="1:25">
      <c r="A349" s="96"/>
      <c r="B349" s="96"/>
      <c r="C349" s="112"/>
      <c r="D349" s="112"/>
      <c r="E349" s="118"/>
      <c r="F349" s="96"/>
      <c r="G349" s="97"/>
      <c r="H349" s="97"/>
      <c r="I349" s="120"/>
      <c r="J349" s="97"/>
      <c r="K349" s="96"/>
      <c r="L349" s="96"/>
      <c r="M349" s="119"/>
      <c r="N349" s="118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</row>
    <row r="350" spans="1:25">
      <c r="A350" s="96"/>
      <c r="B350" s="96"/>
      <c r="C350" s="112"/>
      <c r="D350" s="112"/>
      <c r="E350" s="118"/>
      <c r="F350" s="96"/>
      <c r="G350" s="97"/>
      <c r="H350" s="97"/>
      <c r="I350" s="120"/>
      <c r="J350" s="97"/>
      <c r="K350" s="96"/>
      <c r="L350" s="96"/>
      <c r="M350" s="119"/>
      <c r="N350" s="118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</row>
    <row r="351" spans="1:25">
      <c r="A351" s="96"/>
      <c r="B351" s="96"/>
      <c r="C351" s="112"/>
      <c r="D351" s="112"/>
      <c r="E351" s="118"/>
      <c r="F351" s="96"/>
      <c r="G351" s="97"/>
      <c r="H351" s="97"/>
      <c r="I351" s="120"/>
      <c r="J351" s="97"/>
      <c r="K351" s="96"/>
      <c r="L351" s="96"/>
      <c r="M351" s="119"/>
      <c r="N351" s="118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</row>
    <row r="352" spans="1:25">
      <c r="A352" s="96"/>
      <c r="B352" s="96"/>
      <c r="C352" s="112"/>
      <c r="D352" s="112"/>
      <c r="E352" s="118"/>
      <c r="F352" s="96"/>
      <c r="G352" s="97"/>
      <c r="H352" s="97"/>
      <c r="I352" s="120"/>
      <c r="J352" s="97"/>
      <c r="K352" s="96"/>
      <c r="L352" s="96"/>
      <c r="M352" s="119"/>
      <c r="N352" s="118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</row>
    <row r="353" spans="1:25">
      <c r="A353" s="96"/>
      <c r="B353" s="96"/>
      <c r="C353" s="112"/>
      <c r="D353" s="112"/>
      <c r="E353" s="118"/>
      <c r="F353" s="96"/>
      <c r="G353" s="97"/>
      <c r="H353" s="97"/>
      <c r="I353" s="120"/>
      <c r="J353" s="97"/>
      <c r="K353" s="96"/>
      <c r="L353" s="96"/>
      <c r="M353" s="119"/>
      <c r="N353" s="118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</row>
    <row r="354" spans="1:25">
      <c r="A354" s="96"/>
      <c r="B354" s="96"/>
      <c r="C354" s="112"/>
      <c r="D354" s="112"/>
      <c r="E354" s="118"/>
      <c r="F354" s="96"/>
      <c r="G354" s="97"/>
      <c r="H354" s="97"/>
      <c r="I354" s="120"/>
      <c r="J354" s="97"/>
      <c r="K354" s="96"/>
      <c r="L354" s="96"/>
      <c r="M354" s="119"/>
      <c r="N354" s="118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</row>
    <row r="355" spans="1:25">
      <c r="A355" s="96"/>
      <c r="B355" s="96"/>
      <c r="C355" s="112"/>
      <c r="D355" s="112"/>
      <c r="E355" s="118"/>
      <c r="F355" s="96"/>
      <c r="G355" s="97"/>
      <c r="H355" s="97"/>
      <c r="I355" s="120"/>
      <c r="J355" s="97"/>
      <c r="K355" s="96"/>
      <c r="L355" s="96"/>
      <c r="M355" s="119"/>
      <c r="N355" s="118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</row>
    <row r="356" spans="1:25">
      <c r="A356" s="96"/>
      <c r="B356" s="96"/>
      <c r="C356" s="112"/>
      <c r="D356" s="112"/>
      <c r="E356" s="118"/>
      <c r="F356" s="96"/>
      <c r="G356" s="97"/>
      <c r="H356" s="97"/>
      <c r="I356" s="120"/>
      <c r="J356" s="97"/>
      <c r="K356" s="96"/>
      <c r="L356" s="96"/>
      <c r="M356" s="119"/>
      <c r="N356" s="118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</row>
    <row r="357" spans="1:25">
      <c r="A357" s="96"/>
      <c r="B357" s="96"/>
      <c r="C357" s="112"/>
      <c r="D357" s="112"/>
      <c r="E357" s="118"/>
      <c r="F357" s="96"/>
      <c r="G357" s="97"/>
      <c r="H357" s="97"/>
      <c r="I357" s="120"/>
      <c r="J357" s="97"/>
      <c r="K357" s="96"/>
      <c r="L357" s="96"/>
      <c r="M357" s="119"/>
      <c r="N357" s="118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</row>
    <row r="358" spans="1:25">
      <c r="A358" s="96"/>
      <c r="B358" s="96"/>
      <c r="C358" s="112"/>
      <c r="D358" s="112"/>
      <c r="E358" s="118"/>
      <c r="F358" s="96"/>
      <c r="G358" s="97"/>
      <c r="H358" s="97"/>
      <c r="I358" s="120"/>
      <c r="J358" s="97"/>
      <c r="K358" s="96"/>
      <c r="L358" s="96"/>
      <c r="M358" s="119"/>
      <c r="N358" s="118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</row>
    <row r="359" spans="1:25">
      <c r="A359" s="96"/>
      <c r="B359" s="96"/>
      <c r="C359" s="112"/>
      <c r="D359" s="112"/>
      <c r="E359" s="118"/>
      <c r="F359" s="96"/>
      <c r="G359" s="97"/>
      <c r="H359" s="97"/>
      <c r="I359" s="120"/>
      <c r="J359" s="97"/>
      <c r="K359" s="96"/>
      <c r="L359" s="96"/>
      <c r="M359" s="119"/>
      <c r="N359" s="118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</row>
    <row r="360" spans="1:25">
      <c r="A360" s="96"/>
      <c r="B360" s="96"/>
      <c r="C360" s="112"/>
      <c r="D360" s="112"/>
      <c r="E360" s="118"/>
      <c r="F360" s="96"/>
      <c r="G360" s="97"/>
      <c r="H360" s="97"/>
      <c r="I360" s="120"/>
      <c r="J360" s="97"/>
      <c r="K360" s="96"/>
      <c r="L360" s="96"/>
      <c r="M360" s="119"/>
      <c r="N360" s="118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</row>
    <row r="361" spans="1:25">
      <c r="A361" s="96"/>
      <c r="B361" s="96"/>
      <c r="C361" s="112"/>
      <c r="D361" s="112"/>
      <c r="E361" s="118"/>
      <c r="F361" s="96"/>
      <c r="G361" s="97"/>
      <c r="H361" s="97"/>
      <c r="I361" s="120"/>
      <c r="J361" s="97"/>
      <c r="K361" s="96"/>
      <c r="L361" s="96"/>
      <c r="M361" s="119"/>
      <c r="N361" s="118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</row>
    <row r="362" spans="1:25">
      <c r="A362" s="96"/>
      <c r="B362" s="96"/>
      <c r="C362" s="112"/>
      <c r="D362" s="112"/>
      <c r="E362" s="118"/>
      <c r="F362" s="96"/>
      <c r="G362" s="97"/>
      <c r="H362" s="97"/>
      <c r="I362" s="120"/>
      <c r="J362" s="97"/>
      <c r="K362" s="96"/>
      <c r="L362" s="96"/>
      <c r="M362" s="119"/>
      <c r="N362" s="118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</row>
    <row r="363" spans="1:25">
      <c r="A363" s="96"/>
      <c r="B363" s="96"/>
      <c r="C363" s="112"/>
      <c r="D363" s="112"/>
      <c r="E363" s="118"/>
      <c r="F363" s="96"/>
      <c r="G363" s="97"/>
      <c r="H363" s="97"/>
      <c r="I363" s="120"/>
      <c r="J363" s="97"/>
      <c r="K363" s="96"/>
      <c r="L363" s="96"/>
      <c r="M363" s="119"/>
      <c r="N363" s="118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</row>
    <row r="364" spans="1:25">
      <c r="A364" s="96"/>
      <c r="B364" s="96"/>
      <c r="C364" s="112"/>
      <c r="D364" s="112"/>
      <c r="E364" s="118"/>
      <c r="F364" s="96"/>
      <c r="G364" s="97"/>
      <c r="H364" s="97"/>
      <c r="I364" s="120"/>
      <c r="J364" s="97"/>
      <c r="K364" s="96"/>
      <c r="L364" s="96"/>
      <c r="M364" s="119"/>
      <c r="N364" s="118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</row>
    <row r="365" spans="1:25">
      <c r="A365" s="96"/>
      <c r="B365" s="96"/>
      <c r="C365" s="112"/>
      <c r="D365" s="112"/>
      <c r="E365" s="118"/>
      <c r="F365" s="96"/>
      <c r="G365" s="97"/>
      <c r="H365" s="97"/>
      <c r="I365" s="120"/>
      <c r="J365" s="97"/>
      <c r="K365" s="96"/>
      <c r="L365" s="96"/>
      <c r="M365" s="119"/>
      <c r="N365" s="118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</row>
    <row r="366" spans="1:25">
      <c r="A366" s="96"/>
      <c r="B366" s="96"/>
      <c r="C366" s="112"/>
      <c r="D366" s="112"/>
      <c r="E366" s="118"/>
      <c r="F366" s="96"/>
      <c r="G366" s="97"/>
      <c r="H366" s="97"/>
      <c r="I366" s="120"/>
      <c r="J366" s="97"/>
      <c r="K366" s="96"/>
      <c r="L366" s="96"/>
      <c r="M366" s="119"/>
      <c r="N366" s="118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</row>
    <row r="367" spans="1:25">
      <c r="A367" s="96"/>
      <c r="B367" s="96"/>
      <c r="C367" s="112"/>
      <c r="D367" s="112"/>
      <c r="E367" s="118"/>
      <c r="F367" s="96"/>
      <c r="G367" s="97"/>
      <c r="H367" s="97"/>
      <c r="I367" s="120"/>
      <c r="J367" s="97"/>
      <c r="K367" s="96"/>
      <c r="L367" s="96"/>
      <c r="M367" s="119"/>
      <c r="N367" s="118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</row>
    <row r="368" spans="1:25">
      <c r="A368" s="96"/>
      <c r="B368" s="96"/>
      <c r="C368" s="112"/>
      <c r="D368" s="112"/>
      <c r="E368" s="118"/>
      <c r="F368" s="96"/>
      <c r="G368" s="97"/>
      <c r="H368" s="97"/>
      <c r="I368" s="120"/>
      <c r="J368" s="97"/>
      <c r="K368" s="96"/>
      <c r="L368" s="96"/>
      <c r="M368" s="119"/>
      <c r="N368" s="118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</row>
    <row r="369" spans="1:25">
      <c r="A369" s="96"/>
      <c r="B369" s="96"/>
      <c r="C369" s="112"/>
      <c r="D369" s="112"/>
      <c r="E369" s="118"/>
      <c r="F369" s="96"/>
      <c r="G369" s="97"/>
      <c r="H369" s="97"/>
      <c r="I369" s="120"/>
      <c r="J369" s="97"/>
      <c r="K369" s="96"/>
      <c r="L369" s="96"/>
      <c r="M369" s="119"/>
      <c r="N369" s="118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</row>
    <row r="370" spans="1:25">
      <c r="A370" s="96"/>
      <c r="B370" s="96"/>
      <c r="C370" s="112"/>
      <c r="D370" s="112"/>
      <c r="E370" s="118"/>
      <c r="F370" s="96"/>
      <c r="G370" s="97"/>
      <c r="H370" s="97"/>
      <c r="I370" s="120"/>
      <c r="J370" s="97"/>
      <c r="K370" s="96"/>
      <c r="L370" s="96"/>
      <c r="M370" s="119"/>
      <c r="N370" s="118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</row>
    <row r="371" spans="1:25">
      <c r="A371" s="96"/>
      <c r="B371" s="96"/>
      <c r="C371" s="112"/>
      <c r="D371" s="112"/>
      <c r="E371" s="118"/>
      <c r="F371" s="96"/>
      <c r="G371" s="97"/>
      <c r="H371" s="97"/>
      <c r="I371" s="120"/>
      <c r="J371" s="97"/>
      <c r="K371" s="96"/>
      <c r="L371" s="96"/>
      <c r="M371" s="119"/>
      <c r="N371" s="118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</row>
    <row r="372" spans="1:25">
      <c r="A372" s="96"/>
      <c r="B372" s="96"/>
      <c r="C372" s="112"/>
      <c r="D372" s="112"/>
      <c r="E372" s="118"/>
      <c r="F372" s="96"/>
      <c r="G372" s="97"/>
      <c r="H372" s="97"/>
      <c r="I372" s="120"/>
      <c r="J372" s="97"/>
      <c r="K372" s="96"/>
      <c r="L372" s="96"/>
      <c r="M372" s="119"/>
      <c r="N372" s="118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</row>
    <row r="373" spans="1:25">
      <c r="A373" s="96"/>
      <c r="B373" s="96"/>
      <c r="C373" s="112"/>
      <c r="D373" s="112"/>
      <c r="E373" s="118"/>
      <c r="F373" s="96"/>
      <c r="G373" s="97"/>
      <c r="H373" s="97"/>
      <c r="I373" s="120"/>
      <c r="J373" s="97"/>
      <c r="K373" s="96"/>
      <c r="L373" s="96"/>
      <c r="M373" s="119"/>
      <c r="N373" s="118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</row>
    <row r="374" spans="1:25">
      <c r="A374" s="96"/>
      <c r="B374" s="96"/>
      <c r="C374" s="112"/>
      <c r="D374" s="112"/>
      <c r="E374" s="118"/>
      <c r="F374" s="96"/>
      <c r="G374" s="97"/>
      <c r="H374" s="97"/>
      <c r="I374" s="120"/>
      <c r="J374" s="97"/>
      <c r="K374" s="96"/>
      <c r="L374" s="96"/>
      <c r="M374" s="119"/>
      <c r="N374" s="118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</row>
    <row r="375" spans="1:25">
      <c r="A375" s="96"/>
      <c r="B375" s="96"/>
      <c r="C375" s="112"/>
      <c r="D375" s="112"/>
      <c r="E375" s="118"/>
      <c r="F375" s="96"/>
      <c r="G375" s="97"/>
      <c r="H375" s="97"/>
      <c r="I375" s="120"/>
      <c r="J375" s="97"/>
      <c r="K375" s="96"/>
      <c r="L375" s="96"/>
      <c r="M375" s="119"/>
      <c r="N375" s="118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</row>
    <row r="376" spans="1:25">
      <c r="A376" s="96"/>
      <c r="B376" s="96"/>
      <c r="C376" s="112"/>
      <c r="D376" s="112"/>
      <c r="E376" s="118"/>
      <c r="F376" s="96"/>
      <c r="G376" s="97"/>
      <c r="H376" s="97"/>
      <c r="I376" s="120"/>
      <c r="J376" s="97"/>
      <c r="K376" s="96"/>
      <c r="L376" s="96"/>
      <c r="M376" s="119"/>
      <c r="N376" s="118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</row>
    <row r="377" spans="1:25">
      <c r="A377" s="96"/>
      <c r="B377" s="96"/>
      <c r="C377" s="112"/>
      <c r="D377" s="112"/>
      <c r="E377" s="118"/>
      <c r="F377" s="96"/>
      <c r="G377" s="97"/>
      <c r="H377" s="97"/>
      <c r="I377" s="120"/>
      <c r="J377" s="97"/>
      <c r="K377" s="96"/>
      <c r="L377" s="96"/>
      <c r="M377" s="119"/>
      <c r="N377" s="118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</row>
    <row r="378" spans="1:25">
      <c r="A378" s="96"/>
      <c r="B378" s="96"/>
      <c r="C378" s="112"/>
      <c r="D378" s="112"/>
      <c r="E378" s="118"/>
      <c r="F378" s="96"/>
      <c r="G378" s="97"/>
      <c r="H378" s="97"/>
      <c r="I378" s="120"/>
      <c r="J378" s="97"/>
      <c r="K378" s="96"/>
      <c r="L378" s="96"/>
      <c r="M378" s="119"/>
      <c r="N378" s="118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</row>
    <row r="379" spans="1:25">
      <c r="A379" s="96"/>
      <c r="B379" s="96"/>
      <c r="C379" s="112"/>
      <c r="D379" s="112"/>
      <c r="E379" s="118"/>
      <c r="F379" s="96"/>
      <c r="G379" s="97"/>
      <c r="H379" s="97"/>
      <c r="I379" s="120"/>
      <c r="J379" s="97"/>
      <c r="K379" s="96"/>
      <c r="L379" s="96"/>
      <c r="M379" s="119"/>
      <c r="N379" s="118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</row>
    <row r="380" spans="1:25">
      <c r="A380" s="96"/>
      <c r="B380" s="96"/>
      <c r="C380" s="112"/>
      <c r="D380" s="112"/>
      <c r="E380" s="118"/>
      <c r="F380" s="96"/>
      <c r="G380" s="97"/>
      <c r="H380" s="97"/>
      <c r="I380" s="120"/>
      <c r="J380" s="97"/>
      <c r="K380" s="96"/>
      <c r="L380" s="96"/>
      <c r="M380" s="119"/>
      <c r="N380" s="118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</row>
    <row r="381" spans="1:25">
      <c r="A381" s="96"/>
      <c r="B381" s="96"/>
      <c r="C381" s="112"/>
      <c r="D381" s="112"/>
      <c r="E381" s="118"/>
      <c r="F381" s="96"/>
      <c r="G381" s="97"/>
      <c r="H381" s="97"/>
      <c r="I381" s="120"/>
      <c r="J381" s="97"/>
      <c r="K381" s="96"/>
      <c r="L381" s="96"/>
      <c r="M381" s="119"/>
      <c r="N381" s="118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</row>
    <row r="382" spans="1:25">
      <c r="A382" s="96"/>
      <c r="B382" s="96"/>
      <c r="C382" s="112"/>
      <c r="D382" s="112"/>
      <c r="E382" s="118"/>
      <c r="F382" s="96"/>
      <c r="G382" s="97"/>
      <c r="H382" s="97"/>
      <c r="I382" s="120"/>
      <c r="J382" s="97"/>
      <c r="K382" s="96"/>
      <c r="L382" s="96"/>
      <c r="M382" s="119"/>
      <c r="N382" s="118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</row>
    <row r="383" spans="1:25">
      <c r="A383" s="96"/>
      <c r="B383" s="96"/>
      <c r="C383" s="112"/>
      <c r="D383" s="112"/>
      <c r="E383" s="118"/>
      <c r="F383" s="96"/>
      <c r="G383" s="97"/>
      <c r="H383" s="97"/>
      <c r="I383" s="120"/>
      <c r="J383" s="97"/>
      <c r="K383" s="96"/>
      <c r="L383" s="96"/>
      <c r="M383" s="119"/>
      <c r="N383" s="118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</row>
    <row r="384" spans="1:25">
      <c r="A384" s="96"/>
      <c r="B384" s="96"/>
      <c r="C384" s="112"/>
      <c r="D384" s="112"/>
      <c r="E384" s="118"/>
      <c r="F384" s="96"/>
      <c r="G384" s="97"/>
      <c r="H384" s="97"/>
      <c r="I384" s="120"/>
      <c r="J384" s="97"/>
      <c r="K384" s="96"/>
      <c r="L384" s="96"/>
      <c r="M384" s="119"/>
      <c r="N384" s="118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</row>
    <row r="385" spans="1:25">
      <c r="A385" s="96"/>
      <c r="B385" s="96"/>
      <c r="C385" s="112"/>
      <c r="D385" s="112"/>
      <c r="E385" s="118"/>
      <c r="F385" s="96"/>
      <c r="G385" s="97"/>
      <c r="H385" s="97"/>
      <c r="I385" s="120"/>
      <c r="J385" s="97"/>
      <c r="K385" s="96"/>
      <c r="L385" s="96"/>
      <c r="M385" s="119"/>
      <c r="N385" s="118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</row>
    <row r="386" spans="1:25">
      <c r="A386" s="96"/>
      <c r="B386" s="96"/>
      <c r="C386" s="112"/>
      <c r="D386" s="112"/>
      <c r="E386" s="118"/>
      <c r="F386" s="96"/>
      <c r="G386" s="97"/>
      <c r="H386" s="97"/>
      <c r="I386" s="120"/>
      <c r="J386" s="97"/>
      <c r="K386" s="96"/>
      <c r="L386" s="96"/>
      <c r="M386" s="119"/>
      <c r="N386" s="118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</row>
    <row r="387" spans="1:25">
      <c r="A387" s="96"/>
      <c r="B387" s="96"/>
      <c r="C387" s="112"/>
      <c r="D387" s="112"/>
      <c r="E387" s="118"/>
      <c r="F387" s="96"/>
      <c r="G387" s="97"/>
      <c r="H387" s="97"/>
      <c r="I387" s="120"/>
      <c r="J387" s="97"/>
      <c r="K387" s="96"/>
      <c r="L387" s="96"/>
      <c r="M387" s="119"/>
      <c r="N387" s="118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</row>
    <row r="388" spans="1:25">
      <c r="A388" s="96"/>
      <c r="B388" s="96"/>
      <c r="C388" s="112"/>
      <c r="D388" s="112"/>
      <c r="E388" s="118"/>
      <c r="F388" s="96"/>
      <c r="G388" s="97"/>
      <c r="H388" s="97"/>
      <c r="I388" s="120"/>
      <c r="J388" s="97"/>
      <c r="K388" s="96"/>
      <c r="L388" s="96"/>
      <c r="M388" s="119"/>
      <c r="N388" s="118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</row>
    <row r="389" spans="1:25">
      <c r="A389" s="96"/>
      <c r="B389" s="96"/>
      <c r="C389" s="112"/>
      <c r="D389" s="112"/>
      <c r="E389" s="118"/>
      <c r="F389" s="96"/>
      <c r="G389" s="97"/>
      <c r="H389" s="97"/>
      <c r="I389" s="120"/>
      <c r="J389" s="97"/>
      <c r="K389" s="96"/>
      <c r="L389" s="96"/>
      <c r="M389" s="119"/>
      <c r="N389" s="118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</row>
    <row r="390" spans="1:25">
      <c r="A390" s="96"/>
      <c r="B390" s="96"/>
      <c r="C390" s="112"/>
      <c r="D390" s="112"/>
      <c r="E390" s="118"/>
      <c r="F390" s="96"/>
      <c r="G390" s="97"/>
      <c r="H390" s="97"/>
      <c r="I390" s="120"/>
      <c r="J390" s="97"/>
      <c r="K390" s="96"/>
      <c r="L390" s="96"/>
      <c r="M390" s="119"/>
      <c r="N390" s="118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</row>
    <row r="391" spans="1:25">
      <c r="A391" s="96"/>
      <c r="B391" s="96"/>
      <c r="C391" s="112"/>
      <c r="D391" s="112"/>
      <c r="E391" s="118"/>
      <c r="F391" s="96"/>
      <c r="G391" s="97"/>
      <c r="H391" s="97"/>
      <c r="I391" s="120"/>
      <c r="J391" s="97"/>
      <c r="K391" s="96"/>
      <c r="L391" s="96"/>
      <c r="M391" s="119"/>
      <c r="N391" s="118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</row>
    <row r="392" spans="1:25">
      <c r="A392" s="96"/>
      <c r="B392" s="96"/>
      <c r="C392" s="112"/>
      <c r="D392" s="112"/>
      <c r="E392" s="118"/>
      <c r="F392" s="96"/>
      <c r="G392" s="97"/>
      <c r="H392" s="97"/>
      <c r="I392" s="120"/>
      <c r="J392" s="97"/>
      <c r="K392" s="96"/>
      <c r="L392" s="96"/>
      <c r="M392" s="119"/>
      <c r="N392" s="118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</row>
    <row r="393" spans="1:25">
      <c r="A393" s="96"/>
      <c r="B393" s="96"/>
      <c r="C393" s="112"/>
      <c r="D393" s="112"/>
      <c r="E393" s="118"/>
      <c r="F393" s="96"/>
      <c r="G393" s="97"/>
      <c r="H393" s="97"/>
      <c r="I393" s="120"/>
      <c r="J393" s="97"/>
      <c r="K393" s="96"/>
      <c r="L393" s="96"/>
      <c r="M393" s="119"/>
      <c r="N393" s="118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</row>
    <row r="394" spans="1:25">
      <c r="A394" s="96"/>
      <c r="B394" s="96"/>
      <c r="C394" s="112"/>
      <c r="D394" s="112"/>
      <c r="E394" s="118"/>
      <c r="F394" s="96"/>
      <c r="G394" s="97"/>
      <c r="H394" s="97"/>
      <c r="I394" s="120"/>
      <c r="J394" s="97"/>
      <c r="K394" s="96"/>
      <c r="L394" s="96"/>
      <c r="M394" s="119"/>
      <c r="N394" s="118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</row>
    <row r="395" spans="1:25">
      <c r="A395" s="96"/>
      <c r="B395" s="96"/>
      <c r="C395" s="112"/>
      <c r="D395" s="112"/>
      <c r="E395" s="118"/>
      <c r="F395" s="96"/>
      <c r="G395" s="97"/>
      <c r="H395" s="97"/>
      <c r="I395" s="120"/>
      <c r="J395" s="97"/>
      <c r="K395" s="96"/>
      <c r="L395" s="96"/>
      <c r="M395" s="119"/>
      <c r="N395" s="118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</row>
    <row r="396" spans="1:25">
      <c r="A396" s="96"/>
      <c r="B396" s="96"/>
      <c r="C396" s="112"/>
      <c r="D396" s="112"/>
      <c r="E396" s="118"/>
      <c r="F396" s="96"/>
      <c r="G396" s="97"/>
      <c r="H396" s="97"/>
      <c r="I396" s="120"/>
      <c r="J396" s="97"/>
      <c r="K396" s="96"/>
      <c r="L396" s="96"/>
      <c r="M396" s="119"/>
      <c r="N396" s="118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</row>
    <row r="397" spans="1:25">
      <c r="A397" s="96"/>
      <c r="B397" s="96"/>
      <c r="C397" s="112"/>
      <c r="D397" s="112"/>
      <c r="E397" s="118"/>
      <c r="F397" s="96"/>
      <c r="G397" s="97"/>
      <c r="H397" s="97"/>
      <c r="I397" s="120"/>
      <c r="J397" s="97"/>
      <c r="K397" s="96"/>
      <c r="L397" s="96"/>
      <c r="M397" s="119"/>
      <c r="N397" s="118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</row>
    <row r="398" spans="1:25">
      <c r="A398" s="96"/>
      <c r="B398" s="96"/>
      <c r="C398" s="112"/>
      <c r="D398" s="112"/>
      <c r="E398" s="118"/>
      <c r="F398" s="96"/>
      <c r="G398" s="97"/>
      <c r="H398" s="97"/>
      <c r="I398" s="120"/>
      <c r="J398" s="97"/>
      <c r="K398" s="96"/>
      <c r="L398" s="96"/>
      <c r="M398" s="119"/>
      <c r="N398" s="118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</row>
    <row r="399" spans="1:25">
      <c r="A399" s="96"/>
      <c r="B399" s="96"/>
      <c r="C399" s="112"/>
      <c r="D399" s="112"/>
      <c r="E399" s="118"/>
      <c r="F399" s="96"/>
      <c r="G399" s="97"/>
      <c r="H399" s="97"/>
      <c r="I399" s="120"/>
      <c r="J399" s="97"/>
      <c r="K399" s="96"/>
      <c r="L399" s="96"/>
      <c r="M399" s="119"/>
      <c r="N399" s="118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</row>
    <row r="400" spans="1:25">
      <c r="A400" s="96"/>
      <c r="B400" s="96"/>
      <c r="C400" s="112"/>
      <c r="D400" s="112"/>
      <c r="E400" s="118"/>
      <c r="F400" s="96"/>
      <c r="G400" s="97"/>
      <c r="H400" s="97"/>
      <c r="I400" s="120"/>
      <c r="J400" s="97"/>
      <c r="K400" s="96"/>
      <c r="L400" s="96"/>
      <c r="M400" s="119"/>
      <c r="N400" s="118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</row>
    <row r="401" spans="1:25">
      <c r="A401" s="96"/>
      <c r="B401" s="96"/>
      <c r="C401" s="112"/>
      <c r="D401" s="112"/>
      <c r="E401" s="118"/>
      <c r="F401" s="96"/>
      <c r="G401" s="97"/>
      <c r="H401" s="97"/>
      <c r="I401" s="120"/>
      <c r="J401" s="97"/>
      <c r="K401" s="96"/>
      <c r="L401" s="96"/>
      <c r="M401" s="119"/>
      <c r="N401" s="118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</row>
    <row r="402" spans="1:25">
      <c r="A402" s="96"/>
      <c r="B402" s="96"/>
      <c r="C402" s="112"/>
      <c r="D402" s="112"/>
      <c r="E402" s="118"/>
      <c r="F402" s="96"/>
      <c r="G402" s="97"/>
      <c r="H402" s="97"/>
      <c r="I402" s="120"/>
      <c r="J402" s="97"/>
      <c r="K402" s="96"/>
      <c r="L402" s="96"/>
      <c r="M402" s="119"/>
      <c r="N402" s="118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</row>
    <row r="403" spans="1:25">
      <c r="A403" s="96"/>
      <c r="B403" s="96"/>
      <c r="C403" s="112"/>
      <c r="D403" s="112"/>
      <c r="E403" s="118"/>
      <c r="F403" s="96"/>
      <c r="G403" s="97"/>
      <c r="H403" s="97"/>
      <c r="I403" s="120"/>
      <c r="J403" s="97"/>
      <c r="K403" s="96"/>
      <c r="L403" s="96"/>
      <c r="M403" s="119"/>
      <c r="N403" s="118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</row>
    <row r="404" spans="1:25">
      <c r="A404" s="96"/>
      <c r="B404" s="96"/>
      <c r="C404" s="112"/>
      <c r="D404" s="112"/>
      <c r="E404" s="118"/>
      <c r="F404" s="96"/>
      <c r="G404" s="97"/>
      <c r="H404" s="97"/>
      <c r="I404" s="120"/>
      <c r="J404" s="97"/>
      <c r="K404" s="96"/>
      <c r="L404" s="96"/>
      <c r="M404" s="119"/>
      <c r="N404" s="118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</row>
    <row r="405" spans="1:25">
      <c r="A405" s="96"/>
      <c r="B405" s="96"/>
      <c r="C405" s="112"/>
      <c r="D405" s="112"/>
      <c r="E405" s="118"/>
      <c r="F405" s="96"/>
      <c r="G405" s="97"/>
      <c r="H405" s="97"/>
      <c r="I405" s="120"/>
      <c r="J405" s="97"/>
      <c r="K405" s="96"/>
      <c r="L405" s="96"/>
      <c r="M405" s="119"/>
      <c r="N405" s="118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</row>
    <row r="406" spans="1:25">
      <c r="A406" s="96"/>
      <c r="B406" s="96"/>
      <c r="C406" s="112"/>
      <c r="D406" s="112"/>
      <c r="E406" s="118"/>
      <c r="F406" s="96"/>
      <c r="G406" s="97"/>
      <c r="H406" s="97"/>
      <c r="I406" s="120"/>
      <c r="J406" s="97"/>
      <c r="K406" s="96"/>
      <c r="L406" s="96"/>
      <c r="M406" s="119"/>
      <c r="N406" s="118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</row>
    <row r="407" spans="1:25">
      <c r="A407" s="96"/>
      <c r="B407" s="96"/>
      <c r="C407" s="112"/>
      <c r="D407" s="112"/>
      <c r="E407" s="118"/>
      <c r="F407" s="96"/>
      <c r="G407" s="97"/>
      <c r="H407" s="97"/>
      <c r="I407" s="120"/>
      <c r="J407" s="97"/>
      <c r="K407" s="96"/>
      <c r="L407" s="96"/>
      <c r="M407" s="119"/>
      <c r="N407" s="118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</row>
    <row r="408" spans="1:25">
      <c r="A408" s="96"/>
      <c r="B408" s="96"/>
      <c r="C408" s="112"/>
      <c r="D408" s="112"/>
      <c r="E408" s="118"/>
      <c r="F408" s="96"/>
      <c r="G408" s="97"/>
      <c r="H408" s="97"/>
      <c r="I408" s="120"/>
      <c r="J408" s="97"/>
      <c r="K408" s="96"/>
      <c r="L408" s="96"/>
      <c r="M408" s="119"/>
      <c r="N408" s="118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</row>
    <row r="409" spans="1:25">
      <c r="A409" s="96"/>
      <c r="B409" s="96"/>
      <c r="C409" s="112"/>
      <c r="D409" s="112"/>
      <c r="E409" s="118"/>
      <c r="F409" s="96"/>
      <c r="G409" s="97"/>
      <c r="H409" s="97"/>
      <c r="I409" s="120"/>
      <c r="J409" s="97"/>
      <c r="K409" s="96"/>
      <c r="L409" s="96"/>
      <c r="M409" s="119"/>
      <c r="N409" s="118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</row>
    <row r="410" spans="1:25">
      <c r="A410" s="96"/>
      <c r="B410" s="96"/>
      <c r="C410" s="112"/>
      <c r="D410" s="112"/>
      <c r="E410" s="118"/>
      <c r="F410" s="96"/>
      <c r="G410" s="97"/>
      <c r="H410" s="97"/>
      <c r="I410" s="120"/>
      <c r="J410" s="97"/>
      <c r="K410" s="96"/>
      <c r="L410" s="96"/>
      <c r="M410" s="119"/>
      <c r="N410" s="118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</row>
    <row r="411" spans="1:25">
      <c r="A411" s="96"/>
      <c r="B411" s="96"/>
      <c r="C411" s="112"/>
      <c r="D411" s="112"/>
      <c r="E411" s="118"/>
      <c r="F411" s="96"/>
      <c r="G411" s="97"/>
      <c r="H411" s="97"/>
      <c r="I411" s="120"/>
      <c r="J411" s="97"/>
      <c r="K411" s="96"/>
      <c r="L411" s="96"/>
      <c r="M411" s="119"/>
      <c r="N411" s="118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</row>
    <row r="412" spans="1:25">
      <c r="A412" s="96"/>
      <c r="B412" s="96"/>
      <c r="C412" s="112"/>
      <c r="D412" s="112"/>
      <c r="E412" s="118"/>
      <c r="F412" s="96"/>
      <c r="G412" s="97"/>
      <c r="H412" s="97"/>
      <c r="I412" s="120"/>
      <c r="J412" s="97"/>
      <c r="K412" s="96"/>
      <c r="L412" s="96"/>
      <c r="M412" s="119"/>
      <c r="N412" s="118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</row>
    <row r="413" spans="1:25">
      <c r="A413" s="96"/>
      <c r="B413" s="96"/>
      <c r="C413" s="112"/>
      <c r="D413" s="112"/>
      <c r="E413" s="118"/>
      <c r="F413" s="96"/>
      <c r="G413" s="97"/>
      <c r="H413" s="97"/>
      <c r="I413" s="120"/>
      <c r="J413" s="97"/>
      <c r="K413" s="96"/>
      <c r="L413" s="96"/>
      <c r="M413" s="119"/>
      <c r="N413" s="118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</row>
    <row r="414" spans="1:25">
      <c r="A414" s="96"/>
      <c r="B414" s="96"/>
      <c r="C414" s="112"/>
      <c r="D414" s="112"/>
      <c r="E414" s="118"/>
      <c r="F414" s="96"/>
      <c r="G414" s="97"/>
      <c r="H414" s="97"/>
      <c r="I414" s="120"/>
      <c r="J414" s="97"/>
      <c r="K414" s="96"/>
      <c r="L414" s="96"/>
      <c r="M414" s="119"/>
      <c r="N414" s="118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</row>
    <row r="415" spans="1:25">
      <c r="A415" s="96"/>
      <c r="B415" s="96"/>
      <c r="C415" s="112"/>
      <c r="D415" s="112"/>
      <c r="E415" s="118"/>
      <c r="F415" s="96"/>
      <c r="G415" s="97"/>
      <c r="H415" s="97"/>
      <c r="I415" s="120"/>
      <c r="J415" s="97"/>
      <c r="K415" s="96"/>
      <c r="L415" s="96"/>
      <c r="M415" s="119"/>
      <c r="N415" s="118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</row>
    <row r="416" spans="1:25">
      <c r="A416" s="96"/>
      <c r="B416" s="96"/>
      <c r="C416" s="112"/>
      <c r="D416" s="112"/>
      <c r="E416" s="118"/>
      <c r="F416" s="96"/>
      <c r="G416" s="97"/>
      <c r="H416" s="97"/>
      <c r="I416" s="120"/>
      <c r="J416" s="97"/>
      <c r="K416" s="96"/>
      <c r="L416" s="96"/>
      <c r="M416" s="119"/>
      <c r="N416" s="118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</row>
    <row r="417" spans="1:25">
      <c r="A417" s="96"/>
      <c r="B417" s="96"/>
      <c r="C417" s="112"/>
      <c r="D417" s="112"/>
      <c r="E417" s="118"/>
      <c r="F417" s="96"/>
      <c r="G417" s="97"/>
      <c r="H417" s="97"/>
      <c r="I417" s="120"/>
      <c r="J417" s="97"/>
      <c r="K417" s="96"/>
      <c r="L417" s="96"/>
      <c r="M417" s="119"/>
      <c r="N417" s="118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</row>
    <row r="418" spans="1:25">
      <c r="A418" s="96"/>
      <c r="B418" s="96"/>
      <c r="C418" s="112"/>
      <c r="D418" s="112"/>
      <c r="E418" s="118"/>
      <c r="F418" s="96"/>
      <c r="G418" s="97"/>
      <c r="H418" s="97"/>
      <c r="I418" s="120"/>
      <c r="J418" s="97"/>
      <c r="K418" s="96"/>
      <c r="L418" s="96"/>
      <c r="M418" s="119"/>
      <c r="N418" s="118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</row>
    <row r="419" spans="1:25">
      <c r="A419" s="96"/>
      <c r="B419" s="96"/>
      <c r="C419" s="112"/>
      <c r="D419" s="112"/>
      <c r="E419" s="118"/>
      <c r="F419" s="96"/>
      <c r="G419" s="97"/>
      <c r="H419" s="97"/>
      <c r="I419" s="120"/>
      <c r="J419" s="97"/>
      <c r="K419" s="96"/>
      <c r="L419" s="96"/>
      <c r="M419" s="119"/>
      <c r="N419" s="118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</row>
    <row r="420" spans="1:25">
      <c r="A420" s="96"/>
      <c r="B420" s="96"/>
      <c r="C420" s="112"/>
      <c r="D420" s="112"/>
      <c r="E420" s="118"/>
      <c r="F420" s="96"/>
      <c r="G420" s="97"/>
      <c r="H420" s="97"/>
      <c r="I420" s="120"/>
      <c r="J420" s="97"/>
      <c r="K420" s="96"/>
      <c r="L420" s="96"/>
      <c r="M420" s="119"/>
      <c r="N420" s="118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</row>
    <row r="421" spans="1:25">
      <c r="A421" s="96"/>
      <c r="B421" s="96"/>
      <c r="C421" s="112"/>
      <c r="D421" s="112"/>
      <c r="E421" s="118"/>
      <c r="F421" s="96"/>
      <c r="G421" s="97"/>
      <c r="H421" s="97"/>
      <c r="I421" s="120"/>
      <c r="J421" s="97"/>
      <c r="K421" s="96"/>
      <c r="L421" s="96"/>
      <c r="M421" s="119"/>
      <c r="N421" s="118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</row>
    <row r="422" spans="1:25">
      <c r="A422" s="96"/>
      <c r="B422" s="96"/>
      <c r="C422" s="112"/>
      <c r="D422" s="112"/>
      <c r="E422" s="118"/>
      <c r="F422" s="96"/>
      <c r="G422" s="97"/>
      <c r="H422" s="97"/>
      <c r="I422" s="120"/>
      <c r="J422" s="97"/>
      <c r="K422" s="96"/>
      <c r="L422" s="96"/>
      <c r="M422" s="119"/>
      <c r="N422" s="118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</row>
    <row r="423" spans="1:25">
      <c r="A423" s="96"/>
      <c r="B423" s="96"/>
      <c r="C423" s="112"/>
      <c r="D423" s="112"/>
      <c r="E423" s="118"/>
      <c r="F423" s="96"/>
      <c r="G423" s="97"/>
      <c r="H423" s="97"/>
      <c r="I423" s="120"/>
      <c r="J423" s="97"/>
      <c r="K423" s="96"/>
      <c r="L423" s="96"/>
      <c r="M423" s="119"/>
      <c r="N423" s="118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</row>
    <row r="424" spans="1:25">
      <c r="A424" s="96"/>
      <c r="B424" s="96"/>
      <c r="C424" s="112"/>
      <c r="D424" s="112"/>
      <c r="E424" s="118"/>
      <c r="F424" s="96"/>
      <c r="G424" s="97"/>
      <c r="H424" s="97"/>
      <c r="I424" s="120"/>
      <c r="J424" s="97"/>
      <c r="K424" s="96"/>
      <c r="L424" s="96"/>
      <c r="M424" s="119"/>
      <c r="N424" s="118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</row>
    <row r="425" spans="1:25">
      <c r="A425" s="96"/>
      <c r="B425" s="96"/>
      <c r="C425" s="112"/>
      <c r="D425" s="112"/>
      <c r="E425" s="118"/>
      <c r="F425" s="96"/>
      <c r="G425" s="97"/>
      <c r="H425" s="97"/>
      <c r="I425" s="120"/>
      <c r="J425" s="97"/>
      <c r="K425" s="96"/>
      <c r="L425" s="96"/>
      <c r="M425" s="119"/>
      <c r="N425" s="118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</row>
    <row r="426" spans="1:25">
      <c r="A426" s="96"/>
      <c r="B426" s="96"/>
      <c r="C426" s="112"/>
      <c r="D426" s="112"/>
      <c r="E426" s="118"/>
      <c r="F426" s="96"/>
      <c r="G426" s="97"/>
      <c r="H426" s="97"/>
      <c r="I426" s="120"/>
      <c r="J426" s="97"/>
      <c r="K426" s="96"/>
      <c r="L426" s="96"/>
      <c r="M426" s="119"/>
      <c r="N426" s="118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</row>
    <row r="427" spans="1:25">
      <c r="A427" s="96"/>
      <c r="B427" s="96"/>
      <c r="C427" s="112"/>
      <c r="D427" s="112"/>
      <c r="E427" s="118"/>
      <c r="F427" s="96"/>
      <c r="G427" s="97"/>
      <c r="H427" s="97"/>
      <c r="I427" s="120"/>
      <c r="J427" s="97"/>
      <c r="K427" s="96"/>
      <c r="L427" s="96"/>
      <c r="M427" s="119"/>
      <c r="N427" s="118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</row>
    <row r="428" spans="1:25">
      <c r="A428" s="96"/>
      <c r="B428" s="96"/>
      <c r="C428" s="112"/>
      <c r="D428" s="112"/>
      <c r="E428" s="118"/>
      <c r="F428" s="96"/>
      <c r="G428" s="97"/>
      <c r="H428" s="97"/>
      <c r="I428" s="120"/>
      <c r="J428" s="97"/>
      <c r="K428" s="96"/>
      <c r="L428" s="96"/>
      <c r="M428" s="119"/>
      <c r="N428" s="118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</row>
    <row r="429" spans="1:25">
      <c r="A429" s="96"/>
      <c r="B429" s="96"/>
      <c r="C429" s="112"/>
      <c r="D429" s="112"/>
      <c r="E429" s="118"/>
      <c r="F429" s="96"/>
      <c r="G429" s="97"/>
      <c r="H429" s="97"/>
      <c r="I429" s="120"/>
      <c r="J429" s="97"/>
      <c r="K429" s="96"/>
      <c r="L429" s="96"/>
      <c r="M429" s="119"/>
      <c r="N429" s="118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</row>
    <row r="430" spans="1:25">
      <c r="A430" s="96"/>
      <c r="B430" s="96"/>
      <c r="C430" s="112"/>
      <c r="D430" s="112"/>
      <c r="E430" s="118"/>
      <c r="F430" s="96"/>
      <c r="G430" s="97"/>
      <c r="H430" s="97"/>
      <c r="I430" s="120"/>
      <c r="J430" s="97"/>
      <c r="K430" s="96"/>
      <c r="L430" s="96"/>
      <c r="M430" s="119"/>
      <c r="N430" s="118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</row>
    <row r="431" spans="1:25">
      <c r="A431" s="96"/>
      <c r="B431" s="96"/>
      <c r="C431" s="112"/>
      <c r="D431" s="112"/>
      <c r="E431" s="118"/>
      <c r="F431" s="96"/>
      <c r="G431" s="97"/>
      <c r="H431" s="97"/>
      <c r="I431" s="120"/>
      <c r="J431" s="97"/>
      <c r="K431" s="96"/>
      <c r="L431" s="96"/>
      <c r="M431" s="119"/>
      <c r="N431" s="118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</row>
    <row r="432" spans="1:25">
      <c r="A432" s="96"/>
      <c r="B432" s="96"/>
      <c r="C432" s="112"/>
      <c r="D432" s="112"/>
      <c r="E432" s="118"/>
      <c r="F432" s="96"/>
      <c r="G432" s="97"/>
      <c r="H432" s="97"/>
      <c r="I432" s="120"/>
      <c r="J432" s="97"/>
      <c r="K432" s="96"/>
      <c r="L432" s="96"/>
      <c r="M432" s="119"/>
      <c r="N432" s="118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</row>
    <row r="433" spans="1:25">
      <c r="A433" s="96"/>
      <c r="B433" s="96"/>
      <c r="C433" s="112"/>
      <c r="D433" s="112"/>
      <c r="E433" s="118"/>
      <c r="F433" s="96"/>
      <c r="G433" s="97"/>
      <c r="H433" s="97"/>
      <c r="I433" s="120"/>
      <c r="J433" s="97"/>
      <c r="K433" s="96"/>
      <c r="L433" s="96"/>
      <c r="M433" s="119"/>
      <c r="N433" s="118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</row>
    <row r="434" spans="1:25">
      <c r="A434" s="96"/>
      <c r="B434" s="96"/>
      <c r="C434" s="112"/>
      <c r="D434" s="112"/>
      <c r="E434" s="118"/>
      <c r="F434" s="96"/>
      <c r="G434" s="97"/>
      <c r="H434" s="97"/>
      <c r="I434" s="120"/>
      <c r="J434" s="97"/>
      <c r="K434" s="96"/>
      <c r="L434" s="96"/>
      <c r="M434" s="119"/>
      <c r="N434" s="118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</row>
    <row r="435" spans="1:25">
      <c r="A435" s="96"/>
      <c r="B435" s="96"/>
      <c r="C435" s="112"/>
      <c r="D435" s="112"/>
      <c r="E435" s="118"/>
      <c r="F435" s="96"/>
      <c r="G435" s="97"/>
      <c r="H435" s="97"/>
      <c r="I435" s="120"/>
      <c r="J435" s="97"/>
      <c r="K435" s="96"/>
      <c r="L435" s="96"/>
      <c r="M435" s="119"/>
      <c r="N435" s="118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</row>
    <row r="436" spans="1:25">
      <c r="A436" s="96"/>
      <c r="B436" s="96"/>
      <c r="C436" s="112"/>
      <c r="D436" s="112"/>
      <c r="E436" s="118"/>
      <c r="F436" s="96"/>
      <c r="G436" s="97"/>
      <c r="H436" s="97"/>
      <c r="I436" s="120"/>
      <c r="J436" s="97"/>
      <c r="K436" s="96"/>
      <c r="L436" s="96"/>
      <c r="M436" s="119"/>
      <c r="N436" s="118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</row>
    <row r="437" spans="1:25">
      <c r="A437" s="96"/>
      <c r="B437" s="96"/>
      <c r="C437" s="112"/>
      <c r="D437" s="112"/>
      <c r="E437" s="118"/>
      <c r="F437" s="96"/>
      <c r="G437" s="97"/>
      <c r="H437" s="97"/>
      <c r="I437" s="120"/>
      <c r="J437" s="97"/>
      <c r="K437" s="96"/>
      <c r="L437" s="96"/>
      <c r="M437" s="119"/>
      <c r="N437" s="118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</row>
    <row r="438" spans="1:25">
      <c r="A438" s="96"/>
      <c r="B438" s="96"/>
      <c r="C438" s="112"/>
      <c r="D438" s="112"/>
      <c r="E438" s="118"/>
      <c r="F438" s="96"/>
      <c r="G438" s="97"/>
      <c r="H438" s="97"/>
      <c r="I438" s="120"/>
      <c r="J438" s="97"/>
      <c r="K438" s="96"/>
      <c r="L438" s="96"/>
      <c r="M438" s="119"/>
      <c r="N438" s="118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</row>
    <row r="439" spans="1:25">
      <c r="A439" s="96"/>
      <c r="B439" s="96"/>
      <c r="C439" s="112"/>
      <c r="D439" s="112"/>
      <c r="E439" s="118"/>
      <c r="F439" s="96"/>
      <c r="G439" s="97"/>
      <c r="H439" s="97"/>
      <c r="I439" s="120"/>
      <c r="J439" s="97"/>
      <c r="K439" s="96"/>
      <c r="L439" s="96"/>
      <c r="M439" s="119"/>
      <c r="N439" s="118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</row>
    <row r="440" spans="1:25">
      <c r="A440" s="96"/>
      <c r="B440" s="96"/>
      <c r="C440" s="112"/>
      <c r="D440" s="112"/>
      <c r="E440" s="118"/>
      <c r="F440" s="96"/>
      <c r="G440" s="97"/>
      <c r="H440" s="97"/>
      <c r="I440" s="120"/>
      <c r="J440" s="97"/>
      <c r="K440" s="96"/>
      <c r="L440" s="96"/>
      <c r="M440" s="119"/>
      <c r="N440" s="118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</row>
    <row r="441" spans="1:25">
      <c r="A441" s="96"/>
      <c r="B441" s="96"/>
      <c r="C441" s="112"/>
      <c r="D441" s="112"/>
      <c r="E441" s="118"/>
      <c r="F441" s="96"/>
      <c r="G441" s="97"/>
      <c r="H441" s="97"/>
      <c r="I441" s="120"/>
      <c r="J441" s="97"/>
      <c r="K441" s="96"/>
      <c r="L441" s="96"/>
      <c r="M441" s="119"/>
      <c r="N441" s="118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</row>
    <row r="442" spans="1:25">
      <c r="A442" s="96"/>
      <c r="B442" s="96"/>
      <c r="C442" s="112"/>
      <c r="D442" s="112"/>
      <c r="E442" s="118"/>
      <c r="F442" s="96"/>
      <c r="G442" s="97"/>
      <c r="H442" s="97"/>
      <c r="I442" s="120"/>
      <c r="J442" s="97"/>
      <c r="K442" s="96"/>
      <c r="L442" s="96"/>
      <c r="M442" s="119"/>
      <c r="N442" s="118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</row>
    <row r="443" spans="1:25">
      <c r="A443" s="96"/>
      <c r="B443" s="96"/>
      <c r="C443" s="112"/>
      <c r="D443" s="112"/>
      <c r="E443" s="118"/>
      <c r="F443" s="96"/>
      <c r="G443" s="97"/>
      <c r="H443" s="97"/>
      <c r="I443" s="120"/>
      <c r="J443" s="97"/>
      <c r="K443" s="96"/>
      <c r="L443" s="96"/>
      <c r="M443" s="119"/>
      <c r="N443" s="118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</row>
    <row r="444" spans="1:25">
      <c r="A444" s="96"/>
      <c r="B444" s="96"/>
      <c r="C444" s="112"/>
      <c r="D444" s="112"/>
      <c r="E444" s="118"/>
      <c r="F444" s="96"/>
      <c r="G444" s="97"/>
      <c r="H444" s="97"/>
      <c r="I444" s="120"/>
      <c r="J444" s="97"/>
      <c r="K444" s="96"/>
      <c r="L444" s="96"/>
      <c r="M444" s="119"/>
      <c r="N444" s="118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</row>
    <row r="445" spans="1:25">
      <c r="A445" s="96"/>
      <c r="B445" s="96"/>
      <c r="C445" s="112"/>
      <c r="D445" s="112"/>
      <c r="E445" s="118"/>
      <c r="F445" s="96"/>
      <c r="G445" s="97"/>
      <c r="H445" s="97"/>
      <c r="I445" s="120"/>
      <c r="J445" s="97"/>
      <c r="K445" s="96"/>
      <c r="L445" s="96"/>
      <c r="M445" s="119"/>
      <c r="N445" s="118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</row>
    <row r="446" spans="1:25">
      <c r="A446" s="96"/>
      <c r="B446" s="96"/>
      <c r="C446" s="112"/>
      <c r="D446" s="112"/>
      <c r="E446" s="118"/>
      <c r="F446" s="96"/>
      <c r="G446" s="97"/>
      <c r="H446" s="97"/>
      <c r="I446" s="120"/>
      <c r="J446" s="97"/>
      <c r="K446" s="96"/>
      <c r="L446" s="96"/>
      <c r="M446" s="119"/>
      <c r="N446" s="118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</row>
    <row r="447" spans="1:25">
      <c r="A447" s="96"/>
      <c r="B447" s="96"/>
      <c r="C447" s="112"/>
      <c r="D447" s="112"/>
      <c r="E447" s="118"/>
      <c r="F447" s="96"/>
      <c r="G447" s="97"/>
      <c r="H447" s="97"/>
      <c r="I447" s="120"/>
      <c r="J447" s="97"/>
      <c r="K447" s="96"/>
      <c r="L447" s="96"/>
      <c r="M447" s="119"/>
      <c r="N447" s="118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</row>
    <row r="448" spans="1:25">
      <c r="A448" s="96"/>
      <c r="B448" s="96"/>
      <c r="C448" s="112"/>
      <c r="D448" s="112"/>
      <c r="E448" s="118"/>
      <c r="F448" s="96"/>
      <c r="G448" s="97"/>
      <c r="H448" s="97"/>
      <c r="I448" s="120"/>
      <c r="J448" s="97"/>
      <c r="K448" s="96"/>
      <c r="L448" s="96"/>
      <c r="M448" s="119"/>
      <c r="N448" s="118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</row>
    <row r="449" spans="1:25">
      <c r="A449" s="96"/>
      <c r="B449" s="96"/>
      <c r="C449" s="112"/>
      <c r="D449" s="112"/>
      <c r="E449" s="118"/>
      <c r="F449" s="96"/>
      <c r="G449" s="97"/>
      <c r="H449" s="97"/>
      <c r="I449" s="120"/>
      <c r="J449" s="97"/>
      <c r="K449" s="96"/>
      <c r="L449" s="96"/>
      <c r="M449" s="119"/>
      <c r="N449" s="118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</row>
    <row r="450" spans="1:25">
      <c r="A450" s="96"/>
      <c r="B450" s="96"/>
      <c r="C450" s="112"/>
      <c r="D450" s="112"/>
      <c r="E450" s="118"/>
      <c r="F450" s="96"/>
      <c r="G450" s="97"/>
      <c r="H450" s="97"/>
      <c r="I450" s="120"/>
      <c r="J450" s="97"/>
      <c r="K450" s="96"/>
      <c r="L450" s="96"/>
      <c r="M450" s="119"/>
      <c r="N450" s="118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</row>
    <row r="451" spans="1:25">
      <c r="A451" s="96"/>
      <c r="B451" s="96"/>
      <c r="C451" s="112"/>
      <c r="D451" s="112"/>
      <c r="E451" s="118"/>
      <c r="F451" s="96"/>
      <c r="G451" s="97"/>
      <c r="H451" s="97"/>
      <c r="I451" s="120"/>
      <c r="J451" s="97"/>
      <c r="K451" s="96"/>
      <c r="L451" s="96"/>
      <c r="M451" s="119"/>
      <c r="N451" s="118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</row>
    <row r="452" spans="1:25">
      <c r="A452" s="96"/>
      <c r="B452" s="96"/>
      <c r="C452" s="112"/>
      <c r="D452" s="112"/>
      <c r="E452" s="118"/>
      <c r="F452" s="96"/>
      <c r="G452" s="97"/>
      <c r="H452" s="97"/>
      <c r="I452" s="120"/>
      <c r="J452" s="97"/>
      <c r="K452" s="96"/>
      <c r="L452" s="96"/>
      <c r="M452" s="119"/>
      <c r="N452" s="118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</row>
    <row r="453" spans="1:25">
      <c r="A453" s="96"/>
      <c r="B453" s="96"/>
      <c r="C453" s="112"/>
      <c r="D453" s="112"/>
      <c r="E453" s="118"/>
      <c r="F453" s="96"/>
      <c r="G453" s="97"/>
      <c r="H453" s="97"/>
      <c r="I453" s="120"/>
      <c r="J453" s="97"/>
      <c r="K453" s="96"/>
      <c r="L453" s="96"/>
      <c r="M453" s="119"/>
      <c r="N453" s="118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</row>
    <row r="454" spans="1:25">
      <c r="A454" s="96"/>
      <c r="B454" s="96"/>
      <c r="C454" s="112"/>
      <c r="D454" s="112"/>
      <c r="E454" s="118"/>
      <c r="F454" s="96"/>
      <c r="G454" s="97"/>
      <c r="H454" s="97"/>
      <c r="I454" s="120"/>
      <c r="J454" s="97"/>
      <c r="K454" s="96"/>
      <c r="L454" s="96"/>
      <c r="M454" s="119"/>
      <c r="N454" s="118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</row>
    <row r="455" spans="1:25">
      <c r="A455" s="96"/>
      <c r="B455" s="96"/>
      <c r="C455" s="112"/>
      <c r="D455" s="112"/>
      <c r="E455" s="118"/>
      <c r="F455" s="96"/>
      <c r="G455" s="97"/>
      <c r="H455" s="97"/>
      <c r="I455" s="120"/>
      <c r="J455" s="97"/>
      <c r="K455" s="96"/>
      <c r="L455" s="96"/>
      <c r="M455" s="119"/>
      <c r="N455" s="118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</row>
    <row r="456" spans="1:25">
      <c r="A456" s="96"/>
      <c r="B456" s="96"/>
      <c r="C456" s="112"/>
      <c r="D456" s="112"/>
      <c r="E456" s="118"/>
      <c r="F456" s="96"/>
      <c r="G456" s="97"/>
      <c r="H456" s="97"/>
      <c r="I456" s="120"/>
      <c r="J456" s="97"/>
      <c r="K456" s="96"/>
      <c r="L456" s="96"/>
      <c r="M456" s="119"/>
      <c r="N456" s="118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</row>
    <row r="457" spans="1:25">
      <c r="A457" s="96"/>
      <c r="B457" s="96"/>
      <c r="C457" s="112"/>
      <c r="D457" s="112"/>
      <c r="E457" s="118"/>
      <c r="F457" s="96"/>
      <c r="G457" s="97"/>
      <c r="H457" s="97"/>
      <c r="I457" s="120"/>
      <c r="J457" s="97"/>
      <c r="K457" s="96"/>
      <c r="L457" s="96"/>
      <c r="M457" s="119"/>
      <c r="N457" s="118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</row>
    <row r="458" spans="1:25">
      <c r="A458" s="96"/>
      <c r="B458" s="96"/>
      <c r="C458" s="112"/>
      <c r="D458" s="112"/>
      <c r="E458" s="118"/>
      <c r="F458" s="96"/>
      <c r="G458" s="97"/>
      <c r="H458" s="97"/>
      <c r="I458" s="120"/>
      <c r="J458" s="97"/>
      <c r="K458" s="96"/>
      <c r="L458" s="96"/>
      <c r="M458" s="119"/>
      <c r="N458" s="118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</row>
    <row r="459" spans="1:25">
      <c r="A459" s="96"/>
      <c r="B459" s="96"/>
      <c r="C459" s="112"/>
      <c r="D459" s="112"/>
      <c r="E459" s="118"/>
      <c r="F459" s="96"/>
      <c r="G459" s="97"/>
      <c r="H459" s="97"/>
      <c r="I459" s="120"/>
      <c r="J459" s="97"/>
      <c r="K459" s="96"/>
      <c r="L459" s="96"/>
      <c r="M459" s="119"/>
      <c r="N459" s="118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</row>
    <row r="460" spans="1:25">
      <c r="A460" s="96"/>
      <c r="B460" s="96"/>
      <c r="C460" s="112"/>
      <c r="D460" s="112"/>
      <c r="E460" s="118"/>
      <c r="F460" s="96"/>
      <c r="G460" s="97"/>
      <c r="H460" s="97"/>
      <c r="I460" s="120"/>
      <c r="J460" s="97"/>
      <c r="K460" s="96"/>
      <c r="L460" s="96"/>
      <c r="M460" s="119"/>
      <c r="N460" s="118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</row>
    <row r="461" spans="1:25">
      <c r="A461" s="96"/>
      <c r="B461" s="96"/>
      <c r="C461" s="112"/>
      <c r="D461" s="112"/>
      <c r="E461" s="118"/>
      <c r="F461" s="96"/>
      <c r="G461" s="97"/>
      <c r="H461" s="97"/>
      <c r="I461" s="120"/>
      <c r="J461" s="97"/>
      <c r="K461" s="96"/>
      <c r="L461" s="96"/>
      <c r="M461" s="119"/>
      <c r="N461" s="118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</row>
    <row r="462" spans="1:25">
      <c r="A462" s="96"/>
      <c r="B462" s="96"/>
      <c r="C462" s="112"/>
      <c r="D462" s="112"/>
      <c r="E462" s="118"/>
      <c r="F462" s="96"/>
      <c r="G462" s="97"/>
      <c r="H462" s="97"/>
      <c r="I462" s="120"/>
      <c r="J462" s="97"/>
      <c r="K462" s="96"/>
      <c r="L462" s="96"/>
      <c r="M462" s="119"/>
      <c r="N462" s="118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</row>
    <row r="463" spans="1:25">
      <c r="A463" s="96"/>
      <c r="B463" s="96"/>
      <c r="C463" s="112"/>
      <c r="D463" s="112"/>
      <c r="E463" s="118"/>
      <c r="F463" s="96"/>
      <c r="G463" s="97"/>
      <c r="H463" s="97"/>
      <c r="I463" s="120"/>
      <c r="J463" s="97"/>
      <c r="K463" s="96"/>
      <c r="L463" s="96"/>
      <c r="M463" s="119"/>
      <c r="N463" s="118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</row>
    <row r="464" spans="1:25">
      <c r="A464" s="96"/>
      <c r="B464" s="96"/>
      <c r="C464" s="112"/>
      <c r="D464" s="112"/>
      <c r="E464" s="118"/>
      <c r="F464" s="96"/>
      <c r="G464" s="97"/>
      <c r="H464" s="97"/>
      <c r="I464" s="120"/>
      <c r="J464" s="97"/>
      <c r="K464" s="96"/>
      <c r="L464" s="96"/>
      <c r="M464" s="119"/>
      <c r="N464" s="118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</row>
    <row r="465" spans="1:25">
      <c r="A465" s="96"/>
      <c r="B465" s="96"/>
      <c r="C465" s="112"/>
      <c r="D465" s="112"/>
      <c r="E465" s="118"/>
      <c r="F465" s="96"/>
      <c r="G465" s="97"/>
      <c r="H465" s="97"/>
      <c r="I465" s="120"/>
      <c r="J465" s="97"/>
      <c r="K465" s="96"/>
      <c r="L465" s="96"/>
      <c r="M465" s="119"/>
      <c r="N465" s="118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</row>
    <row r="466" spans="1:25">
      <c r="A466" s="96"/>
      <c r="B466" s="96"/>
      <c r="C466" s="112"/>
      <c r="D466" s="112"/>
      <c r="E466" s="118"/>
      <c r="F466" s="96"/>
      <c r="G466" s="97"/>
      <c r="H466" s="97"/>
      <c r="I466" s="120"/>
      <c r="J466" s="97"/>
      <c r="K466" s="96"/>
      <c r="L466" s="96"/>
      <c r="M466" s="119"/>
      <c r="N466" s="118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</row>
    <row r="467" spans="1:25">
      <c r="A467" s="96"/>
      <c r="B467" s="96"/>
      <c r="C467" s="112"/>
      <c r="D467" s="112"/>
      <c r="E467" s="118"/>
      <c r="F467" s="96"/>
      <c r="G467" s="97"/>
      <c r="H467" s="97"/>
      <c r="I467" s="120"/>
      <c r="J467" s="97"/>
      <c r="K467" s="96"/>
      <c r="L467" s="96"/>
      <c r="M467" s="119"/>
      <c r="N467" s="118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</row>
    <row r="468" spans="1:25">
      <c r="A468" s="96"/>
      <c r="B468" s="96"/>
      <c r="C468" s="112"/>
      <c r="D468" s="112"/>
      <c r="E468" s="118"/>
      <c r="F468" s="96"/>
      <c r="G468" s="97"/>
      <c r="H468" s="97"/>
      <c r="I468" s="120"/>
      <c r="J468" s="97"/>
      <c r="K468" s="96"/>
      <c r="L468" s="96"/>
      <c r="M468" s="119"/>
      <c r="N468" s="118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</row>
    <row r="469" spans="1:25">
      <c r="A469" s="96"/>
      <c r="B469" s="96"/>
      <c r="C469" s="112"/>
      <c r="D469" s="112"/>
      <c r="E469" s="118"/>
      <c r="F469" s="96"/>
      <c r="G469" s="97"/>
      <c r="H469" s="97"/>
      <c r="I469" s="120"/>
      <c r="J469" s="97"/>
      <c r="K469" s="96"/>
      <c r="L469" s="96"/>
      <c r="M469" s="119"/>
      <c r="N469" s="118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</row>
    <row r="470" spans="1:25">
      <c r="A470" s="96"/>
      <c r="B470" s="96"/>
      <c r="C470" s="112"/>
      <c r="D470" s="112"/>
      <c r="E470" s="118"/>
      <c r="F470" s="96"/>
      <c r="G470" s="97"/>
      <c r="H470" s="97"/>
      <c r="I470" s="120"/>
      <c r="J470" s="97"/>
      <c r="K470" s="96"/>
      <c r="L470" s="96"/>
      <c r="M470" s="119"/>
      <c r="N470" s="118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</row>
    <row r="471" spans="1:25">
      <c r="A471" s="96"/>
      <c r="B471" s="96"/>
      <c r="C471" s="112"/>
      <c r="D471" s="112"/>
      <c r="E471" s="118"/>
      <c r="F471" s="96"/>
      <c r="G471" s="97"/>
      <c r="H471" s="97"/>
      <c r="I471" s="120"/>
      <c r="J471" s="97"/>
      <c r="K471" s="96"/>
      <c r="L471" s="96"/>
      <c r="M471" s="119"/>
      <c r="N471" s="118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</row>
    <row r="472" spans="1:25">
      <c r="A472" s="96"/>
      <c r="B472" s="96"/>
      <c r="C472" s="112"/>
      <c r="D472" s="112"/>
      <c r="E472" s="118"/>
      <c r="F472" s="96"/>
      <c r="G472" s="97"/>
      <c r="H472" s="97"/>
      <c r="I472" s="120"/>
      <c r="J472" s="97"/>
      <c r="K472" s="96"/>
      <c r="L472" s="96"/>
      <c r="M472" s="119"/>
      <c r="N472" s="118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</row>
    <row r="473" spans="1:25">
      <c r="A473" s="96"/>
      <c r="B473" s="96"/>
      <c r="C473" s="112"/>
      <c r="D473" s="112"/>
      <c r="E473" s="118"/>
      <c r="F473" s="96"/>
      <c r="G473" s="97"/>
      <c r="H473" s="97"/>
      <c r="I473" s="120"/>
      <c r="J473" s="97"/>
      <c r="K473" s="96"/>
      <c r="L473" s="96"/>
      <c r="M473" s="119"/>
      <c r="N473" s="118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</row>
    <row r="474" spans="1:25">
      <c r="A474" s="96"/>
      <c r="B474" s="96"/>
      <c r="C474" s="112"/>
      <c r="D474" s="112"/>
      <c r="E474" s="118"/>
      <c r="F474" s="96"/>
      <c r="G474" s="97"/>
      <c r="H474" s="97"/>
      <c r="I474" s="120"/>
      <c r="J474" s="97"/>
      <c r="K474" s="96"/>
      <c r="L474" s="96"/>
      <c r="M474" s="119"/>
      <c r="N474" s="118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</row>
    <row r="475" spans="1:25">
      <c r="A475" s="96"/>
      <c r="B475" s="96"/>
      <c r="C475" s="112"/>
      <c r="D475" s="112"/>
      <c r="E475" s="118"/>
      <c r="F475" s="96"/>
      <c r="G475" s="97"/>
      <c r="H475" s="97"/>
      <c r="I475" s="120"/>
      <c r="J475" s="97"/>
      <c r="K475" s="96"/>
      <c r="L475" s="96"/>
      <c r="M475" s="119"/>
      <c r="N475" s="118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</row>
    <row r="476" spans="1:25">
      <c r="A476" s="96"/>
      <c r="B476" s="96"/>
      <c r="C476" s="112"/>
      <c r="D476" s="112"/>
      <c r="E476" s="118"/>
      <c r="F476" s="96"/>
      <c r="G476" s="97"/>
      <c r="H476" s="97"/>
      <c r="I476" s="120"/>
      <c r="J476" s="97"/>
      <c r="K476" s="96"/>
      <c r="L476" s="96"/>
      <c r="M476" s="119"/>
      <c r="N476" s="118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</row>
    <row r="477" spans="1:25">
      <c r="A477" s="96"/>
      <c r="B477" s="96"/>
      <c r="C477" s="112"/>
      <c r="D477" s="112"/>
      <c r="E477" s="118"/>
      <c r="F477" s="96"/>
      <c r="G477" s="97"/>
      <c r="H477" s="97"/>
      <c r="I477" s="120"/>
      <c r="J477" s="97"/>
      <c r="K477" s="96"/>
      <c r="L477" s="96"/>
      <c r="M477" s="119"/>
      <c r="N477" s="118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</row>
    <row r="478" spans="1:25">
      <c r="A478" s="96"/>
      <c r="B478" s="96"/>
      <c r="C478" s="112"/>
      <c r="D478" s="112"/>
      <c r="E478" s="118"/>
      <c r="F478" s="96"/>
      <c r="G478" s="97"/>
      <c r="H478" s="97"/>
      <c r="I478" s="120"/>
      <c r="J478" s="97"/>
      <c r="K478" s="96"/>
      <c r="L478" s="96"/>
      <c r="M478" s="119"/>
      <c r="N478" s="118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</row>
    <row r="479" spans="1:25">
      <c r="A479" s="96"/>
      <c r="B479" s="96"/>
      <c r="C479" s="112"/>
      <c r="D479" s="112"/>
      <c r="E479" s="118"/>
      <c r="F479" s="96"/>
      <c r="G479" s="97"/>
      <c r="H479" s="97"/>
      <c r="I479" s="120"/>
      <c r="J479" s="97"/>
      <c r="K479" s="96"/>
      <c r="L479" s="96"/>
      <c r="M479" s="119"/>
      <c r="N479" s="118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</row>
    <row r="480" spans="1:25">
      <c r="A480" s="96"/>
      <c r="B480" s="96"/>
      <c r="C480" s="112"/>
      <c r="D480" s="112"/>
      <c r="E480" s="118"/>
      <c r="F480" s="96"/>
      <c r="G480" s="97"/>
      <c r="H480" s="97"/>
      <c r="I480" s="120"/>
      <c r="J480" s="97"/>
      <c r="K480" s="96"/>
      <c r="L480" s="96"/>
      <c r="M480" s="119"/>
      <c r="N480" s="118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</row>
    <row r="481" spans="1:25">
      <c r="A481" s="96"/>
      <c r="B481" s="96"/>
      <c r="C481" s="112"/>
      <c r="D481" s="112"/>
      <c r="E481" s="118"/>
      <c r="F481" s="96"/>
      <c r="G481" s="97"/>
      <c r="H481" s="97"/>
      <c r="I481" s="120"/>
      <c r="J481" s="97"/>
      <c r="K481" s="96"/>
      <c r="L481" s="96"/>
      <c r="M481" s="119"/>
      <c r="N481" s="118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</row>
    <row r="482" spans="1:25">
      <c r="A482" s="96"/>
      <c r="B482" s="96"/>
      <c r="C482" s="112"/>
      <c r="D482" s="112"/>
      <c r="E482" s="118"/>
      <c r="F482" s="96"/>
      <c r="G482" s="97"/>
      <c r="H482" s="97"/>
      <c r="I482" s="120"/>
      <c r="J482" s="97"/>
      <c r="K482" s="96"/>
      <c r="L482" s="96"/>
      <c r="M482" s="119"/>
      <c r="N482" s="118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</row>
    <row r="483" spans="1:25">
      <c r="A483" s="96"/>
      <c r="B483" s="96"/>
      <c r="C483" s="112"/>
      <c r="D483" s="112"/>
      <c r="E483" s="118"/>
      <c r="F483" s="96"/>
      <c r="G483" s="97"/>
      <c r="H483" s="97"/>
      <c r="I483" s="120"/>
      <c r="J483" s="97"/>
      <c r="K483" s="96"/>
      <c r="L483" s="96"/>
      <c r="M483" s="119"/>
      <c r="N483" s="118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</row>
    <row r="484" spans="1:25">
      <c r="A484" s="96"/>
      <c r="B484" s="96"/>
      <c r="C484" s="112"/>
      <c r="D484" s="112"/>
      <c r="E484" s="118"/>
      <c r="F484" s="96"/>
      <c r="G484" s="97"/>
      <c r="H484" s="97"/>
      <c r="I484" s="120"/>
      <c r="J484" s="97"/>
      <c r="K484" s="96"/>
      <c r="L484" s="96"/>
      <c r="M484" s="119"/>
      <c r="N484" s="118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</row>
    <row r="485" spans="1:25">
      <c r="A485" s="96"/>
      <c r="B485" s="96"/>
      <c r="C485" s="112"/>
      <c r="D485" s="112"/>
      <c r="E485" s="118"/>
      <c r="F485" s="96"/>
      <c r="G485" s="97"/>
      <c r="H485" s="97"/>
      <c r="I485" s="120"/>
      <c r="J485" s="97"/>
      <c r="K485" s="96"/>
      <c r="L485" s="96"/>
      <c r="M485" s="119"/>
      <c r="N485" s="118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</row>
    <row r="486" spans="1:25">
      <c r="A486" s="96"/>
      <c r="B486" s="96"/>
      <c r="C486" s="112"/>
      <c r="D486" s="112"/>
      <c r="E486" s="118"/>
      <c r="F486" s="96"/>
      <c r="G486" s="97"/>
      <c r="H486" s="97"/>
      <c r="I486" s="120"/>
      <c r="J486" s="97"/>
      <c r="K486" s="96"/>
      <c r="L486" s="96"/>
      <c r="M486" s="119"/>
      <c r="N486" s="118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</row>
    <row r="487" spans="1:25">
      <c r="A487" s="96"/>
      <c r="B487" s="96"/>
      <c r="C487" s="112"/>
      <c r="D487" s="112"/>
      <c r="E487" s="118"/>
      <c r="F487" s="96"/>
      <c r="G487" s="97"/>
      <c r="H487" s="97"/>
      <c r="I487" s="120"/>
      <c r="J487" s="97"/>
      <c r="K487" s="96"/>
      <c r="L487" s="96"/>
      <c r="M487" s="119"/>
      <c r="N487" s="118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</row>
    <row r="488" spans="1:25">
      <c r="A488" s="96"/>
      <c r="B488" s="96"/>
      <c r="C488" s="112"/>
      <c r="D488" s="112"/>
      <c r="E488" s="118"/>
      <c r="F488" s="96"/>
      <c r="G488" s="97"/>
      <c r="H488" s="97"/>
      <c r="I488" s="120"/>
      <c r="J488" s="97"/>
      <c r="K488" s="96"/>
      <c r="L488" s="96"/>
      <c r="M488" s="119"/>
      <c r="N488" s="118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</row>
    <row r="489" spans="1:25">
      <c r="A489" s="96"/>
      <c r="B489" s="96"/>
      <c r="C489" s="112"/>
      <c r="D489" s="112"/>
      <c r="E489" s="118"/>
      <c r="F489" s="96"/>
      <c r="G489" s="97"/>
      <c r="H489" s="97"/>
      <c r="I489" s="120"/>
      <c r="J489" s="97"/>
      <c r="K489" s="96"/>
      <c r="L489" s="96"/>
      <c r="M489" s="119"/>
      <c r="N489" s="118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</row>
    <row r="490" spans="1:25">
      <c r="A490" s="96"/>
      <c r="B490" s="96"/>
      <c r="C490" s="112"/>
      <c r="D490" s="112"/>
      <c r="E490" s="118"/>
      <c r="F490" s="96"/>
      <c r="G490" s="97"/>
      <c r="H490" s="97"/>
      <c r="I490" s="120"/>
      <c r="J490" s="97"/>
      <c r="K490" s="96"/>
      <c r="L490" s="96"/>
      <c r="M490" s="119"/>
      <c r="N490" s="118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</row>
    <row r="491" spans="1:25">
      <c r="A491" s="96"/>
      <c r="B491" s="96"/>
      <c r="C491" s="112"/>
      <c r="D491" s="112"/>
      <c r="E491" s="118"/>
      <c r="F491" s="96"/>
      <c r="G491" s="97"/>
      <c r="H491" s="97"/>
      <c r="I491" s="120"/>
      <c r="J491" s="97"/>
      <c r="K491" s="96"/>
      <c r="L491" s="96"/>
      <c r="M491" s="119"/>
      <c r="N491" s="118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</row>
    <row r="492" spans="1:25">
      <c r="A492" s="96"/>
      <c r="B492" s="96"/>
      <c r="C492" s="112"/>
      <c r="D492" s="112"/>
      <c r="E492" s="118"/>
      <c r="F492" s="96"/>
      <c r="G492" s="97"/>
      <c r="H492" s="97"/>
      <c r="I492" s="120"/>
      <c r="J492" s="97"/>
      <c r="K492" s="96"/>
      <c r="L492" s="96"/>
      <c r="M492" s="119"/>
      <c r="N492" s="118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</row>
    <row r="493" spans="1:25">
      <c r="A493" s="96"/>
      <c r="B493" s="96"/>
      <c r="C493" s="112"/>
      <c r="D493" s="112"/>
      <c r="E493" s="118"/>
      <c r="F493" s="96"/>
      <c r="G493" s="97"/>
      <c r="H493" s="97"/>
      <c r="I493" s="120"/>
      <c r="J493" s="97"/>
      <c r="K493" s="96"/>
      <c r="L493" s="96"/>
      <c r="M493" s="119"/>
      <c r="N493" s="118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</row>
    <row r="494" spans="1:25">
      <c r="A494" s="96"/>
      <c r="B494" s="96"/>
      <c r="C494" s="112"/>
      <c r="D494" s="112"/>
      <c r="E494" s="118"/>
      <c r="F494" s="96"/>
      <c r="G494" s="97"/>
      <c r="H494" s="97"/>
      <c r="I494" s="120"/>
      <c r="J494" s="97"/>
      <c r="K494" s="96"/>
      <c r="L494" s="96"/>
      <c r="M494" s="119"/>
      <c r="N494" s="118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</row>
    <row r="495" spans="1:25">
      <c r="A495" s="96"/>
      <c r="B495" s="96"/>
      <c r="C495" s="112"/>
      <c r="D495" s="112"/>
      <c r="E495" s="118"/>
      <c r="F495" s="96"/>
      <c r="G495" s="97"/>
      <c r="H495" s="97"/>
      <c r="I495" s="120"/>
      <c r="J495" s="97"/>
      <c r="K495" s="96"/>
      <c r="L495" s="96"/>
      <c r="M495" s="119"/>
      <c r="N495" s="118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</row>
    <row r="496" spans="1:25">
      <c r="A496" s="96"/>
      <c r="B496" s="96"/>
      <c r="C496" s="112"/>
      <c r="D496" s="112"/>
      <c r="E496" s="118"/>
      <c r="F496" s="96"/>
      <c r="G496" s="97"/>
      <c r="H496" s="97"/>
      <c r="I496" s="120"/>
      <c r="J496" s="97"/>
      <c r="K496" s="96"/>
      <c r="L496" s="96"/>
      <c r="M496" s="119"/>
      <c r="N496" s="118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</row>
    <row r="497" spans="1:25">
      <c r="A497" s="96"/>
      <c r="B497" s="96"/>
      <c r="C497" s="112"/>
      <c r="D497" s="112"/>
      <c r="E497" s="118"/>
      <c r="F497" s="96"/>
      <c r="G497" s="97"/>
      <c r="H497" s="97"/>
      <c r="I497" s="120"/>
      <c r="J497" s="97"/>
      <c r="K497" s="96"/>
      <c r="L497" s="96"/>
      <c r="M497" s="119"/>
      <c r="N497" s="118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</row>
    <row r="498" spans="1:25">
      <c r="A498" s="96"/>
      <c r="B498" s="96"/>
      <c r="C498" s="112"/>
      <c r="D498" s="112"/>
      <c r="E498" s="118"/>
      <c r="F498" s="96"/>
      <c r="G498" s="97"/>
      <c r="H498" s="97"/>
      <c r="I498" s="120"/>
      <c r="J498" s="97"/>
      <c r="K498" s="96"/>
      <c r="L498" s="96"/>
      <c r="M498" s="119"/>
      <c r="N498" s="118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</row>
    <row r="499" spans="1:25">
      <c r="A499" s="96"/>
      <c r="B499" s="96"/>
      <c r="C499" s="112"/>
      <c r="D499" s="112"/>
      <c r="E499" s="118"/>
      <c r="F499" s="96"/>
      <c r="G499" s="97"/>
      <c r="H499" s="97"/>
      <c r="I499" s="120"/>
      <c r="J499" s="97"/>
      <c r="K499" s="96"/>
      <c r="L499" s="96"/>
      <c r="M499" s="119"/>
      <c r="N499" s="118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</row>
    <row r="500" spans="1:25">
      <c r="A500" s="96"/>
      <c r="B500" s="96"/>
      <c r="C500" s="112"/>
      <c r="D500" s="112"/>
      <c r="E500" s="118"/>
      <c r="F500" s="96"/>
      <c r="G500" s="97"/>
      <c r="H500" s="97"/>
      <c r="I500" s="120"/>
      <c r="J500" s="97"/>
      <c r="K500" s="96"/>
      <c r="L500" s="96"/>
      <c r="M500" s="119"/>
      <c r="N500" s="118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</row>
    <row r="501" spans="1:25">
      <c r="A501" s="96"/>
      <c r="B501" s="96"/>
      <c r="C501" s="112"/>
      <c r="D501" s="112"/>
      <c r="E501" s="118"/>
      <c r="F501" s="96"/>
      <c r="G501" s="97"/>
      <c r="H501" s="97"/>
      <c r="I501" s="120"/>
      <c r="J501" s="97"/>
      <c r="K501" s="96"/>
      <c r="L501" s="96"/>
      <c r="M501" s="119"/>
      <c r="N501" s="118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</row>
    <row r="502" spans="1:25">
      <c r="A502" s="96"/>
      <c r="B502" s="96"/>
      <c r="C502" s="112"/>
      <c r="D502" s="112"/>
      <c r="E502" s="118"/>
      <c r="F502" s="96"/>
      <c r="G502" s="97"/>
      <c r="H502" s="97"/>
      <c r="I502" s="120"/>
      <c r="J502" s="97"/>
      <c r="K502" s="96"/>
      <c r="L502" s="96"/>
      <c r="M502" s="119"/>
      <c r="N502" s="118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</row>
    <row r="503" spans="1:25">
      <c r="A503" s="96"/>
      <c r="B503" s="96"/>
      <c r="C503" s="112"/>
      <c r="D503" s="112"/>
      <c r="E503" s="118"/>
      <c r="F503" s="96"/>
      <c r="G503" s="97"/>
      <c r="H503" s="97"/>
      <c r="I503" s="120"/>
      <c r="J503" s="97"/>
      <c r="K503" s="96"/>
      <c r="L503" s="96"/>
      <c r="M503" s="119"/>
      <c r="N503" s="118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</row>
    <row r="504" spans="1:25">
      <c r="A504" s="96"/>
      <c r="B504" s="96"/>
      <c r="C504" s="112"/>
      <c r="D504" s="112"/>
      <c r="E504" s="118"/>
      <c r="F504" s="96"/>
      <c r="G504" s="97"/>
      <c r="H504" s="97"/>
      <c r="I504" s="120"/>
      <c r="J504" s="97"/>
      <c r="K504" s="96"/>
      <c r="L504" s="96"/>
      <c r="M504" s="119"/>
      <c r="N504" s="118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</row>
    <row r="505" spans="1:25">
      <c r="A505" s="96"/>
      <c r="B505" s="96"/>
      <c r="C505" s="112"/>
      <c r="D505" s="112"/>
      <c r="E505" s="118"/>
      <c r="F505" s="96"/>
      <c r="G505" s="97"/>
      <c r="H505" s="97"/>
      <c r="I505" s="120"/>
      <c r="J505" s="97"/>
      <c r="K505" s="96"/>
      <c r="L505" s="96"/>
      <c r="M505" s="119"/>
      <c r="N505" s="118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</row>
    <row r="506" spans="1:25">
      <c r="A506" s="96"/>
      <c r="B506" s="96"/>
      <c r="C506" s="112"/>
      <c r="D506" s="112"/>
      <c r="E506" s="118"/>
      <c r="F506" s="96"/>
      <c r="G506" s="97"/>
      <c r="H506" s="97"/>
      <c r="I506" s="120"/>
      <c r="J506" s="97"/>
      <c r="K506" s="96"/>
      <c r="L506" s="96"/>
      <c r="M506" s="119"/>
      <c r="N506" s="118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</row>
    <row r="507" spans="1:25">
      <c r="A507" s="96"/>
      <c r="B507" s="96"/>
      <c r="C507" s="112"/>
      <c r="D507" s="112"/>
      <c r="E507" s="118"/>
      <c r="F507" s="96"/>
      <c r="G507" s="97"/>
      <c r="H507" s="97"/>
      <c r="I507" s="120"/>
      <c r="J507" s="97"/>
      <c r="K507" s="96"/>
      <c r="L507" s="96"/>
      <c r="M507" s="119"/>
      <c r="N507" s="118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</row>
    <row r="508" spans="1:25">
      <c r="A508" s="96"/>
      <c r="B508" s="96"/>
      <c r="C508" s="112"/>
      <c r="D508" s="112"/>
      <c r="E508" s="118"/>
      <c r="F508" s="96"/>
      <c r="G508" s="97"/>
      <c r="H508" s="97"/>
      <c r="I508" s="120"/>
      <c r="J508" s="97"/>
      <c r="K508" s="96"/>
      <c r="L508" s="96"/>
      <c r="M508" s="119"/>
      <c r="N508" s="118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</row>
    <row r="509" spans="1:25">
      <c r="A509" s="96"/>
      <c r="B509" s="96"/>
      <c r="C509" s="112"/>
      <c r="D509" s="112"/>
      <c r="E509" s="118"/>
      <c r="F509" s="96"/>
      <c r="G509" s="97"/>
      <c r="H509" s="97"/>
      <c r="I509" s="120"/>
      <c r="J509" s="97"/>
      <c r="K509" s="96"/>
      <c r="L509" s="96"/>
      <c r="M509" s="119"/>
      <c r="N509" s="118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</row>
    <row r="510" spans="1:25">
      <c r="A510" s="96"/>
      <c r="B510" s="96"/>
      <c r="C510" s="112"/>
      <c r="D510" s="112"/>
      <c r="E510" s="118"/>
      <c r="F510" s="96"/>
      <c r="G510" s="97"/>
      <c r="H510" s="97"/>
      <c r="I510" s="120"/>
      <c r="J510" s="97"/>
      <c r="K510" s="96"/>
      <c r="L510" s="96"/>
      <c r="M510" s="119"/>
      <c r="N510" s="118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</row>
    <row r="511" spans="1:25">
      <c r="A511" s="96"/>
      <c r="B511" s="96"/>
      <c r="C511" s="112"/>
      <c r="D511" s="112"/>
      <c r="E511" s="118"/>
      <c r="F511" s="96"/>
      <c r="G511" s="97"/>
      <c r="H511" s="97"/>
      <c r="I511" s="120"/>
      <c r="J511" s="97"/>
      <c r="K511" s="96"/>
      <c r="L511" s="96"/>
      <c r="M511" s="119"/>
      <c r="N511" s="118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</row>
    <row r="512" spans="1:25">
      <c r="A512" s="96"/>
      <c r="B512" s="96"/>
      <c r="C512" s="112"/>
      <c r="D512" s="112"/>
      <c r="E512" s="118"/>
      <c r="F512" s="96"/>
      <c r="G512" s="97"/>
      <c r="H512" s="97"/>
      <c r="I512" s="120"/>
      <c r="J512" s="97"/>
      <c r="K512" s="96"/>
      <c r="L512" s="96"/>
      <c r="M512" s="119"/>
      <c r="N512" s="118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</row>
    <row r="513" spans="1:25">
      <c r="A513" s="96"/>
      <c r="B513" s="96"/>
      <c r="C513" s="112"/>
      <c r="D513" s="112"/>
      <c r="E513" s="118"/>
      <c r="F513" s="96"/>
      <c r="G513" s="97"/>
      <c r="H513" s="97"/>
      <c r="I513" s="120"/>
      <c r="J513" s="97"/>
      <c r="K513" s="96"/>
      <c r="L513" s="96"/>
      <c r="M513" s="119"/>
      <c r="N513" s="118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</row>
    <row r="514" spans="1:25">
      <c r="A514" s="96"/>
      <c r="B514" s="96"/>
      <c r="C514" s="112"/>
      <c r="D514" s="112"/>
      <c r="E514" s="118"/>
      <c r="F514" s="96"/>
      <c r="G514" s="97"/>
      <c r="H514" s="97"/>
      <c r="I514" s="120"/>
      <c r="J514" s="97"/>
      <c r="K514" s="96"/>
      <c r="L514" s="96"/>
      <c r="M514" s="119"/>
      <c r="N514" s="118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</row>
    <row r="515" spans="1:25">
      <c r="A515" s="96"/>
      <c r="B515" s="96"/>
      <c r="C515" s="112"/>
      <c r="D515" s="112"/>
      <c r="E515" s="118"/>
      <c r="F515" s="96"/>
      <c r="G515" s="97"/>
      <c r="H515" s="97"/>
      <c r="I515" s="120"/>
      <c r="J515" s="97"/>
      <c r="K515" s="96"/>
      <c r="L515" s="96"/>
      <c r="M515" s="119"/>
      <c r="N515" s="118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</row>
    <row r="516" spans="1:25">
      <c r="A516" s="96"/>
      <c r="B516" s="96"/>
      <c r="C516" s="112"/>
      <c r="D516" s="112"/>
      <c r="E516" s="118"/>
      <c r="F516" s="96"/>
      <c r="G516" s="97"/>
      <c r="H516" s="97"/>
      <c r="I516" s="120"/>
      <c r="J516" s="97"/>
      <c r="K516" s="96"/>
      <c r="L516" s="96"/>
      <c r="M516" s="119"/>
      <c r="N516" s="118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</row>
    <row r="517" spans="1:25">
      <c r="A517" s="96"/>
      <c r="B517" s="96"/>
      <c r="C517" s="112"/>
      <c r="D517" s="112"/>
      <c r="E517" s="118"/>
      <c r="F517" s="96"/>
      <c r="G517" s="97"/>
      <c r="H517" s="97"/>
      <c r="I517" s="120"/>
      <c r="J517" s="97"/>
      <c r="K517" s="96"/>
      <c r="L517" s="96"/>
      <c r="M517" s="119"/>
      <c r="N517" s="118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</row>
    <row r="518" spans="1:25">
      <c r="A518" s="96"/>
      <c r="B518" s="96"/>
      <c r="C518" s="112"/>
      <c r="D518" s="112"/>
      <c r="E518" s="118"/>
      <c r="F518" s="96"/>
      <c r="G518" s="97"/>
      <c r="H518" s="97"/>
      <c r="I518" s="120"/>
      <c r="J518" s="97"/>
      <c r="K518" s="96"/>
      <c r="L518" s="96"/>
      <c r="M518" s="119"/>
      <c r="N518" s="118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</row>
    <row r="519" spans="1:25">
      <c r="A519" s="96"/>
      <c r="B519" s="96"/>
      <c r="C519" s="112"/>
      <c r="D519" s="112"/>
      <c r="E519" s="118"/>
      <c r="F519" s="96"/>
      <c r="G519" s="97"/>
      <c r="H519" s="97"/>
      <c r="I519" s="120"/>
      <c r="J519" s="97"/>
      <c r="K519" s="96"/>
      <c r="L519" s="96"/>
      <c r="M519" s="119"/>
      <c r="N519" s="118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</row>
    <row r="520" spans="1:25">
      <c r="A520" s="96"/>
      <c r="B520" s="96"/>
      <c r="C520" s="112"/>
      <c r="D520" s="112"/>
      <c r="E520" s="118"/>
      <c r="F520" s="96"/>
      <c r="G520" s="97"/>
      <c r="H520" s="97"/>
      <c r="I520" s="120"/>
      <c r="J520" s="97"/>
      <c r="K520" s="96"/>
      <c r="L520" s="96"/>
      <c r="M520" s="119"/>
      <c r="N520" s="118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</row>
    <row r="521" spans="1:25">
      <c r="A521" s="96"/>
      <c r="B521" s="96"/>
      <c r="C521" s="112"/>
      <c r="D521" s="112"/>
      <c r="E521" s="118"/>
      <c r="F521" s="96"/>
      <c r="G521" s="97"/>
      <c r="H521" s="97"/>
      <c r="I521" s="120"/>
      <c r="J521" s="97"/>
      <c r="K521" s="96"/>
      <c r="L521" s="96"/>
      <c r="M521" s="119"/>
      <c r="N521" s="118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</row>
    <row r="522" spans="1:25">
      <c r="A522" s="96"/>
      <c r="B522" s="96"/>
      <c r="C522" s="112"/>
      <c r="D522" s="112"/>
      <c r="E522" s="118"/>
      <c r="F522" s="96"/>
      <c r="G522" s="97"/>
      <c r="H522" s="97"/>
      <c r="I522" s="120"/>
      <c r="J522" s="97"/>
      <c r="K522" s="96"/>
      <c r="L522" s="96"/>
      <c r="M522" s="119"/>
      <c r="N522" s="118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</row>
    <row r="523" spans="1:25">
      <c r="A523" s="96"/>
      <c r="B523" s="96"/>
      <c r="C523" s="112"/>
      <c r="D523" s="112"/>
      <c r="E523" s="118"/>
      <c r="F523" s="96"/>
      <c r="G523" s="97"/>
      <c r="H523" s="97"/>
      <c r="I523" s="120"/>
      <c r="J523" s="97"/>
      <c r="K523" s="96"/>
      <c r="L523" s="96"/>
      <c r="M523" s="119"/>
      <c r="N523" s="118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</row>
    <row r="524" spans="1:25">
      <c r="A524" s="96"/>
      <c r="B524" s="96"/>
      <c r="C524" s="112"/>
      <c r="D524" s="112"/>
      <c r="E524" s="118"/>
      <c r="F524" s="96"/>
      <c r="G524" s="97"/>
      <c r="H524" s="97"/>
      <c r="I524" s="120"/>
      <c r="J524" s="97"/>
      <c r="K524" s="96"/>
      <c r="L524" s="96"/>
      <c r="M524" s="119"/>
      <c r="N524" s="118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</row>
    <row r="525" spans="1:25">
      <c r="A525" s="96"/>
      <c r="B525" s="96"/>
      <c r="C525" s="112"/>
      <c r="D525" s="112"/>
      <c r="E525" s="118"/>
      <c r="F525" s="96"/>
      <c r="G525" s="97"/>
      <c r="H525" s="97"/>
      <c r="I525" s="120"/>
      <c r="J525" s="97"/>
      <c r="K525" s="96"/>
      <c r="L525" s="96"/>
      <c r="M525" s="119"/>
      <c r="N525" s="118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</row>
    <row r="526" spans="1:25">
      <c r="A526" s="96"/>
      <c r="B526" s="96"/>
      <c r="C526" s="112"/>
      <c r="D526" s="112"/>
      <c r="E526" s="118"/>
      <c r="F526" s="96"/>
      <c r="G526" s="97"/>
      <c r="H526" s="97"/>
      <c r="I526" s="120"/>
      <c r="J526" s="97"/>
      <c r="K526" s="96"/>
      <c r="L526" s="96"/>
      <c r="M526" s="119"/>
      <c r="N526" s="118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</row>
    <row r="527" spans="1:25">
      <c r="A527" s="96"/>
      <c r="B527" s="96"/>
      <c r="C527" s="112"/>
      <c r="D527" s="112"/>
      <c r="E527" s="118"/>
      <c r="F527" s="96"/>
      <c r="G527" s="97"/>
      <c r="H527" s="97"/>
      <c r="I527" s="120"/>
      <c r="J527" s="97"/>
      <c r="K527" s="96"/>
      <c r="L527" s="96"/>
      <c r="M527" s="119"/>
      <c r="N527" s="118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</row>
    <row r="528" spans="1:25">
      <c r="A528" s="96"/>
      <c r="B528" s="96"/>
      <c r="C528" s="112"/>
      <c r="D528" s="112"/>
      <c r="E528" s="118"/>
      <c r="F528" s="96"/>
      <c r="G528" s="97"/>
      <c r="H528" s="97"/>
      <c r="I528" s="120"/>
      <c r="J528" s="97"/>
      <c r="K528" s="96"/>
      <c r="L528" s="96"/>
      <c r="M528" s="119"/>
      <c r="N528" s="118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</row>
    <row r="529" spans="1:25">
      <c r="A529" s="96"/>
      <c r="B529" s="96"/>
      <c r="C529" s="112"/>
      <c r="D529" s="112"/>
      <c r="E529" s="118"/>
      <c r="F529" s="96"/>
      <c r="G529" s="97"/>
      <c r="H529" s="97"/>
      <c r="I529" s="120"/>
      <c r="J529" s="97"/>
      <c r="K529" s="96"/>
      <c r="L529" s="96"/>
      <c r="M529" s="119"/>
      <c r="N529" s="118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</row>
    <row r="530" spans="1:25">
      <c r="A530" s="96"/>
      <c r="B530" s="96"/>
      <c r="C530" s="112"/>
      <c r="D530" s="112"/>
      <c r="E530" s="118"/>
      <c r="F530" s="96"/>
      <c r="G530" s="97"/>
      <c r="H530" s="97"/>
      <c r="I530" s="120"/>
      <c r="J530" s="97"/>
      <c r="K530" s="96"/>
      <c r="L530" s="96"/>
      <c r="M530" s="119"/>
      <c r="N530" s="118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</row>
    <row r="531" spans="1:25">
      <c r="A531" s="96"/>
      <c r="B531" s="96"/>
      <c r="C531" s="112"/>
      <c r="D531" s="112"/>
      <c r="E531" s="118"/>
      <c r="F531" s="96"/>
      <c r="G531" s="97"/>
      <c r="H531" s="97"/>
      <c r="I531" s="120"/>
      <c r="J531" s="97"/>
      <c r="K531" s="96"/>
      <c r="L531" s="96"/>
      <c r="M531" s="119"/>
      <c r="N531" s="118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</row>
    <row r="532" spans="1:25">
      <c r="A532" s="96"/>
      <c r="B532" s="96"/>
      <c r="C532" s="112"/>
      <c r="D532" s="112"/>
      <c r="E532" s="118"/>
      <c r="F532" s="96"/>
      <c r="G532" s="97"/>
      <c r="H532" s="97"/>
      <c r="I532" s="120"/>
      <c r="J532" s="97"/>
      <c r="K532" s="96"/>
      <c r="L532" s="96"/>
      <c r="M532" s="119"/>
      <c r="N532" s="118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</row>
    <row r="533" spans="1:25">
      <c r="A533" s="96"/>
      <c r="B533" s="96"/>
      <c r="C533" s="112"/>
      <c r="D533" s="112"/>
      <c r="E533" s="118"/>
      <c r="F533" s="96"/>
      <c r="G533" s="97"/>
      <c r="H533" s="97"/>
      <c r="I533" s="120"/>
      <c r="J533" s="97"/>
      <c r="K533" s="96"/>
      <c r="L533" s="96"/>
      <c r="M533" s="119"/>
      <c r="N533" s="118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</row>
    <row r="534" spans="1:25">
      <c r="A534" s="96"/>
      <c r="B534" s="96"/>
      <c r="C534" s="112"/>
      <c r="D534" s="112"/>
      <c r="E534" s="118"/>
      <c r="F534" s="96"/>
      <c r="G534" s="97"/>
      <c r="H534" s="97"/>
      <c r="I534" s="120"/>
      <c r="J534" s="97"/>
      <c r="K534" s="96"/>
      <c r="L534" s="96"/>
      <c r="M534" s="119"/>
      <c r="N534" s="118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</row>
    <row r="535" spans="1:25">
      <c r="A535" s="96"/>
      <c r="B535" s="96"/>
      <c r="C535" s="112"/>
      <c r="D535" s="112"/>
      <c r="E535" s="118"/>
      <c r="F535" s="96"/>
      <c r="G535" s="97"/>
      <c r="H535" s="97"/>
      <c r="I535" s="120"/>
      <c r="J535" s="97"/>
      <c r="K535" s="96"/>
      <c r="L535" s="96"/>
      <c r="M535" s="119"/>
      <c r="N535" s="118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</row>
    <row r="536" spans="1:25">
      <c r="A536" s="96"/>
      <c r="B536" s="96"/>
      <c r="C536" s="112"/>
      <c r="D536" s="112"/>
      <c r="E536" s="118"/>
      <c r="F536" s="96"/>
      <c r="G536" s="97"/>
      <c r="H536" s="97"/>
      <c r="I536" s="120"/>
      <c r="J536" s="97"/>
      <c r="K536" s="96"/>
      <c r="L536" s="96"/>
      <c r="M536" s="119"/>
      <c r="N536" s="118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</row>
    <row r="537" spans="1:25">
      <c r="A537" s="96"/>
      <c r="B537" s="96"/>
      <c r="C537" s="112"/>
      <c r="D537" s="112"/>
      <c r="E537" s="118"/>
      <c r="F537" s="96"/>
      <c r="G537" s="97"/>
      <c r="H537" s="97"/>
      <c r="I537" s="120"/>
      <c r="J537" s="97"/>
      <c r="K537" s="96"/>
      <c r="L537" s="96"/>
      <c r="M537" s="119"/>
      <c r="N537" s="118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</row>
    <row r="538" spans="1:25">
      <c r="A538" s="96"/>
      <c r="B538" s="96"/>
      <c r="C538" s="112"/>
      <c r="D538" s="112"/>
      <c r="E538" s="118"/>
      <c r="F538" s="96"/>
      <c r="G538" s="97"/>
      <c r="H538" s="97"/>
      <c r="I538" s="120"/>
      <c r="J538" s="97"/>
      <c r="K538" s="96"/>
      <c r="L538" s="96"/>
      <c r="M538" s="119"/>
      <c r="N538" s="118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</row>
    <row r="539" spans="1:25">
      <c r="A539" s="96"/>
      <c r="B539" s="96"/>
      <c r="C539" s="112"/>
      <c r="D539" s="112"/>
      <c r="E539" s="118"/>
      <c r="F539" s="96"/>
      <c r="G539" s="97"/>
      <c r="H539" s="97"/>
      <c r="I539" s="120"/>
      <c r="J539" s="97"/>
      <c r="K539" s="96"/>
      <c r="L539" s="96"/>
      <c r="M539" s="119"/>
      <c r="N539" s="118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</row>
    <row r="540" spans="1:25">
      <c r="A540" s="96"/>
      <c r="B540" s="96"/>
      <c r="C540" s="112"/>
      <c r="D540" s="112"/>
      <c r="E540" s="118"/>
      <c r="F540" s="96"/>
      <c r="G540" s="97"/>
      <c r="H540" s="97"/>
      <c r="I540" s="120"/>
      <c r="J540" s="97"/>
      <c r="K540" s="96"/>
      <c r="L540" s="96"/>
      <c r="M540" s="119"/>
      <c r="N540" s="118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</row>
    <row r="541" spans="1:25">
      <c r="A541" s="96"/>
      <c r="B541" s="96"/>
      <c r="C541" s="112"/>
      <c r="D541" s="112"/>
      <c r="E541" s="118"/>
      <c r="F541" s="96"/>
      <c r="G541" s="97"/>
      <c r="H541" s="97"/>
      <c r="I541" s="120"/>
      <c r="J541" s="97"/>
      <c r="K541" s="96"/>
      <c r="L541" s="96"/>
      <c r="M541" s="119"/>
      <c r="N541" s="118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</row>
    <row r="542" spans="1:25">
      <c r="A542" s="96"/>
      <c r="B542" s="96"/>
      <c r="C542" s="112"/>
      <c r="D542" s="112"/>
      <c r="E542" s="118"/>
      <c r="F542" s="96"/>
      <c r="G542" s="97"/>
      <c r="H542" s="97"/>
      <c r="I542" s="120"/>
      <c r="J542" s="97"/>
      <c r="K542" s="96"/>
      <c r="L542" s="96"/>
      <c r="M542" s="119"/>
      <c r="N542" s="118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</row>
    <row r="543" spans="1:25">
      <c r="A543" s="96"/>
      <c r="B543" s="96"/>
      <c r="C543" s="112"/>
      <c r="D543" s="112"/>
      <c r="E543" s="118"/>
      <c r="F543" s="96"/>
      <c r="G543" s="97"/>
      <c r="H543" s="97"/>
      <c r="I543" s="120"/>
      <c r="J543" s="97"/>
      <c r="K543" s="96"/>
      <c r="L543" s="96"/>
      <c r="M543" s="119"/>
      <c r="N543" s="118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</row>
    <row r="544" spans="1:25">
      <c r="A544" s="96"/>
      <c r="B544" s="96"/>
      <c r="C544" s="112"/>
      <c r="D544" s="112"/>
      <c r="E544" s="118"/>
      <c r="F544" s="96"/>
      <c r="G544" s="97"/>
      <c r="H544" s="97"/>
      <c r="I544" s="120"/>
      <c r="J544" s="97"/>
      <c r="K544" s="96"/>
      <c r="L544" s="96"/>
      <c r="M544" s="119"/>
      <c r="N544" s="118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</row>
    <row r="545" spans="1:25">
      <c r="A545" s="96"/>
      <c r="B545" s="96"/>
      <c r="C545" s="112"/>
      <c r="D545" s="112"/>
      <c r="E545" s="118"/>
      <c r="F545" s="96"/>
      <c r="G545" s="97"/>
      <c r="H545" s="97"/>
      <c r="I545" s="120"/>
      <c r="J545" s="97"/>
      <c r="K545" s="96"/>
      <c r="L545" s="96"/>
      <c r="M545" s="119"/>
      <c r="N545" s="118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</row>
    <row r="546" spans="1:25">
      <c r="A546" s="96"/>
      <c r="B546" s="96"/>
      <c r="C546" s="112"/>
      <c r="D546" s="112"/>
      <c r="E546" s="118"/>
      <c r="F546" s="96"/>
      <c r="G546" s="97"/>
      <c r="H546" s="97"/>
      <c r="I546" s="120"/>
      <c r="J546" s="97"/>
      <c r="K546" s="96"/>
      <c r="L546" s="96"/>
      <c r="M546" s="119"/>
      <c r="N546" s="118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</row>
    <row r="547" spans="1:25">
      <c r="A547" s="96"/>
      <c r="B547" s="96"/>
      <c r="C547" s="112"/>
      <c r="D547" s="112"/>
      <c r="E547" s="118"/>
      <c r="F547" s="96"/>
      <c r="G547" s="97"/>
      <c r="H547" s="97"/>
      <c r="I547" s="120"/>
      <c r="J547" s="97"/>
      <c r="K547" s="96"/>
      <c r="L547" s="96"/>
      <c r="M547" s="119"/>
      <c r="N547" s="118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</row>
    <row r="548" spans="1:25">
      <c r="A548" s="96"/>
      <c r="B548" s="96"/>
      <c r="C548" s="112"/>
      <c r="D548" s="112"/>
      <c r="E548" s="118"/>
      <c r="F548" s="96"/>
      <c r="G548" s="97"/>
      <c r="H548" s="97"/>
      <c r="I548" s="120"/>
      <c r="J548" s="97"/>
      <c r="K548" s="96"/>
      <c r="L548" s="96"/>
      <c r="M548" s="119"/>
      <c r="N548" s="118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</row>
    <row r="549" spans="1:25">
      <c r="A549" s="96"/>
      <c r="B549" s="96"/>
      <c r="C549" s="112"/>
      <c r="D549" s="112"/>
      <c r="E549" s="118"/>
      <c r="F549" s="96"/>
      <c r="G549" s="97"/>
      <c r="H549" s="97"/>
      <c r="I549" s="120"/>
      <c r="J549" s="97"/>
      <c r="K549" s="96"/>
      <c r="L549" s="96"/>
      <c r="M549" s="119"/>
      <c r="N549" s="118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</row>
    <row r="550" spans="1:25">
      <c r="A550" s="96"/>
      <c r="B550" s="96"/>
      <c r="C550" s="112"/>
      <c r="D550" s="112"/>
      <c r="E550" s="118"/>
      <c r="F550" s="96"/>
      <c r="G550" s="97"/>
      <c r="H550" s="97"/>
      <c r="I550" s="120"/>
      <c r="J550" s="97"/>
      <c r="K550" s="96"/>
      <c r="L550" s="96"/>
      <c r="M550" s="119"/>
      <c r="N550" s="118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</row>
    <row r="551" spans="1:25">
      <c r="A551" s="96"/>
      <c r="B551" s="96"/>
      <c r="C551" s="112"/>
      <c r="D551" s="112"/>
      <c r="E551" s="118"/>
      <c r="F551" s="96"/>
      <c r="G551" s="97"/>
      <c r="H551" s="97"/>
      <c r="I551" s="120"/>
      <c r="J551" s="97"/>
      <c r="K551" s="96"/>
      <c r="L551" s="96"/>
      <c r="M551" s="119"/>
      <c r="N551" s="118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</row>
    <row r="552" spans="1:25">
      <c r="A552" s="96"/>
      <c r="B552" s="96"/>
      <c r="C552" s="112"/>
      <c r="D552" s="112"/>
      <c r="E552" s="118"/>
      <c r="F552" s="96"/>
      <c r="G552" s="97"/>
      <c r="H552" s="97"/>
      <c r="I552" s="120"/>
      <c r="J552" s="97"/>
      <c r="K552" s="96"/>
      <c r="L552" s="96"/>
      <c r="M552" s="119"/>
      <c r="N552" s="118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</row>
    <row r="553" spans="1:25">
      <c r="A553" s="96"/>
      <c r="B553" s="96"/>
      <c r="C553" s="112"/>
      <c r="D553" s="112"/>
      <c r="E553" s="118"/>
      <c r="F553" s="96"/>
      <c r="G553" s="97"/>
      <c r="H553" s="97"/>
      <c r="I553" s="120"/>
      <c r="J553" s="97"/>
      <c r="K553" s="96"/>
      <c r="L553" s="96"/>
      <c r="M553" s="119"/>
      <c r="N553" s="118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</row>
    <row r="554" spans="1:25">
      <c r="A554" s="96"/>
      <c r="B554" s="96"/>
      <c r="C554" s="112"/>
      <c r="D554" s="112"/>
      <c r="E554" s="118"/>
      <c r="F554" s="96"/>
      <c r="G554" s="97"/>
      <c r="H554" s="97"/>
      <c r="I554" s="120"/>
      <c r="J554" s="97"/>
      <c r="K554" s="96"/>
      <c r="L554" s="96"/>
      <c r="M554" s="119"/>
      <c r="N554" s="118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</row>
    <row r="555" spans="1:25">
      <c r="A555" s="96"/>
      <c r="B555" s="96"/>
      <c r="C555" s="112"/>
      <c r="D555" s="112"/>
      <c r="E555" s="118"/>
      <c r="F555" s="96"/>
      <c r="G555" s="97"/>
      <c r="H555" s="97"/>
      <c r="I555" s="120"/>
      <c r="J555" s="97"/>
      <c r="K555" s="96"/>
      <c r="L555" s="96"/>
      <c r="M555" s="119"/>
      <c r="N555" s="118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</row>
    <row r="556" spans="1:25">
      <c r="A556" s="96"/>
      <c r="B556" s="96"/>
      <c r="C556" s="112"/>
      <c r="D556" s="112"/>
      <c r="E556" s="118"/>
      <c r="F556" s="96"/>
      <c r="G556" s="97"/>
      <c r="H556" s="97"/>
      <c r="I556" s="120"/>
      <c r="J556" s="97"/>
      <c r="K556" s="96"/>
      <c r="L556" s="96"/>
      <c r="M556" s="119"/>
      <c r="N556" s="118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</row>
    <row r="557" spans="1:25">
      <c r="A557" s="96"/>
      <c r="B557" s="96"/>
      <c r="C557" s="112"/>
      <c r="D557" s="112"/>
      <c r="E557" s="118"/>
      <c r="F557" s="96"/>
      <c r="G557" s="97"/>
      <c r="H557" s="97"/>
      <c r="I557" s="120"/>
      <c r="J557" s="97"/>
      <c r="K557" s="96"/>
      <c r="L557" s="96"/>
      <c r="M557" s="119"/>
      <c r="N557" s="118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</row>
    <row r="558" spans="1:25">
      <c r="A558" s="96"/>
      <c r="B558" s="96"/>
      <c r="C558" s="112"/>
      <c r="D558" s="112"/>
      <c r="E558" s="118"/>
      <c r="F558" s="96"/>
      <c r="G558" s="97"/>
      <c r="H558" s="97"/>
      <c r="I558" s="120"/>
      <c r="J558" s="97"/>
      <c r="K558" s="96"/>
      <c r="L558" s="96"/>
      <c r="M558" s="119"/>
      <c r="N558" s="118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</row>
    <row r="559" spans="1:25">
      <c r="A559" s="96"/>
      <c r="B559" s="96"/>
      <c r="C559" s="112"/>
      <c r="D559" s="112"/>
      <c r="E559" s="118"/>
      <c r="F559" s="96"/>
      <c r="G559" s="97"/>
      <c r="H559" s="97"/>
      <c r="I559" s="120"/>
      <c r="J559" s="97"/>
      <c r="K559" s="96"/>
      <c r="L559" s="96"/>
      <c r="M559" s="119"/>
      <c r="N559" s="118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</row>
    <row r="560" spans="1:25">
      <c r="A560" s="96"/>
      <c r="B560" s="96"/>
      <c r="C560" s="112"/>
      <c r="D560" s="112"/>
      <c r="E560" s="118"/>
      <c r="F560" s="96"/>
      <c r="G560" s="97"/>
      <c r="H560" s="97"/>
      <c r="I560" s="120"/>
      <c r="J560" s="97"/>
      <c r="K560" s="96"/>
      <c r="L560" s="96"/>
      <c r="M560" s="119"/>
      <c r="N560" s="118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</row>
    <row r="561" spans="1:25">
      <c r="A561" s="96"/>
      <c r="B561" s="96"/>
      <c r="C561" s="112"/>
      <c r="D561" s="112"/>
      <c r="E561" s="118"/>
      <c r="F561" s="96"/>
      <c r="G561" s="97"/>
      <c r="H561" s="97"/>
      <c r="I561" s="120"/>
      <c r="J561" s="97"/>
      <c r="K561" s="96"/>
      <c r="L561" s="96"/>
      <c r="M561" s="119"/>
      <c r="N561" s="118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</row>
    <row r="562" spans="1:25">
      <c r="A562" s="96"/>
      <c r="B562" s="96"/>
      <c r="C562" s="112"/>
      <c r="D562" s="112"/>
      <c r="E562" s="118"/>
      <c r="F562" s="96"/>
      <c r="G562" s="97"/>
      <c r="H562" s="97"/>
      <c r="I562" s="120"/>
      <c r="J562" s="97"/>
      <c r="K562" s="96"/>
      <c r="L562" s="96"/>
      <c r="M562" s="119"/>
      <c r="N562" s="118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</row>
    <row r="563" spans="1:25">
      <c r="A563" s="96"/>
      <c r="B563" s="96"/>
      <c r="C563" s="112"/>
      <c r="D563" s="112"/>
      <c r="E563" s="118"/>
      <c r="F563" s="96"/>
      <c r="G563" s="97"/>
      <c r="H563" s="97"/>
      <c r="I563" s="120"/>
      <c r="J563" s="97"/>
      <c r="K563" s="96"/>
      <c r="L563" s="96"/>
      <c r="M563" s="119"/>
      <c r="N563" s="118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</row>
    <row r="564" spans="1:25">
      <c r="A564" s="96"/>
      <c r="B564" s="96"/>
      <c r="C564" s="112"/>
      <c r="D564" s="112"/>
      <c r="E564" s="118"/>
      <c r="F564" s="96"/>
      <c r="G564" s="97"/>
      <c r="H564" s="97"/>
      <c r="I564" s="120"/>
      <c r="J564" s="97"/>
      <c r="K564" s="96"/>
      <c r="L564" s="96"/>
      <c r="M564" s="119"/>
      <c r="N564" s="118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</row>
    <row r="565" spans="1:25">
      <c r="A565" s="96"/>
      <c r="B565" s="96"/>
      <c r="C565" s="112"/>
      <c r="D565" s="112"/>
      <c r="E565" s="118"/>
      <c r="F565" s="96"/>
      <c r="G565" s="97"/>
      <c r="H565" s="97"/>
      <c r="I565" s="120"/>
      <c r="J565" s="97"/>
      <c r="K565" s="96"/>
      <c r="L565" s="96"/>
      <c r="M565" s="119"/>
      <c r="N565" s="118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</row>
    <row r="566" spans="1:25">
      <c r="A566" s="96"/>
      <c r="B566" s="96"/>
      <c r="C566" s="112"/>
      <c r="D566" s="112"/>
      <c r="E566" s="118"/>
      <c r="F566" s="96"/>
      <c r="G566" s="97"/>
      <c r="H566" s="97"/>
      <c r="I566" s="120"/>
      <c r="J566" s="97"/>
      <c r="K566" s="96"/>
      <c r="L566" s="96"/>
      <c r="M566" s="119"/>
      <c r="N566" s="118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</row>
    <row r="567" spans="1:25">
      <c r="A567" s="96"/>
      <c r="B567" s="96"/>
      <c r="C567" s="112"/>
      <c r="D567" s="112"/>
      <c r="E567" s="118"/>
      <c r="F567" s="96"/>
      <c r="G567" s="97"/>
      <c r="H567" s="97"/>
      <c r="I567" s="120"/>
      <c r="J567" s="97"/>
      <c r="K567" s="96"/>
      <c r="L567" s="96"/>
      <c r="M567" s="119"/>
      <c r="N567" s="118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</row>
    <row r="568" spans="1:25">
      <c r="A568" s="96"/>
      <c r="B568" s="96"/>
      <c r="C568" s="112"/>
      <c r="D568" s="112"/>
      <c r="E568" s="118"/>
      <c r="F568" s="96"/>
      <c r="G568" s="97"/>
      <c r="H568" s="97"/>
      <c r="I568" s="120"/>
      <c r="J568" s="97"/>
      <c r="K568" s="96"/>
      <c r="L568" s="96"/>
      <c r="M568" s="119"/>
      <c r="N568" s="118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</row>
    <row r="569" spans="1:25">
      <c r="A569" s="96"/>
      <c r="B569" s="96"/>
      <c r="C569" s="112"/>
      <c r="D569" s="112"/>
      <c r="E569" s="118"/>
      <c r="F569" s="96"/>
      <c r="G569" s="97"/>
      <c r="H569" s="97"/>
      <c r="I569" s="120"/>
      <c r="J569" s="97"/>
      <c r="K569" s="96"/>
      <c r="L569" s="96"/>
      <c r="M569" s="119"/>
      <c r="N569" s="118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</row>
    <row r="570" spans="1:25">
      <c r="A570" s="96"/>
      <c r="B570" s="96"/>
      <c r="C570" s="112"/>
      <c r="D570" s="112"/>
      <c r="E570" s="118"/>
      <c r="F570" s="96"/>
      <c r="G570" s="97"/>
      <c r="H570" s="97"/>
      <c r="I570" s="120"/>
      <c r="J570" s="97"/>
      <c r="K570" s="96"/>
      <c r="L570" s="96"/>
      <c r="M570" s="119"/>
      <c r="N570" s="118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</row>
    <row r="571" spans="1:25">
      <c r="A571" s="96"/>
      <c r="B571" s="96"/>
      <c r="C571" s="112"/>
      <c r="D571" s="112"/>
      <c r="E571" s="118"/>
      <c r="F571" s="96"/>
      <c r="G571" s="97"/>
      <c r="H571" s="97"/>
      <c r="I571" s="120"/>
      <c r="J571" s="97"/>
      <c r="K571" s="96"/>
      <c r="L571" s="96"/>
      <c r="M571" s="119"/>
      <c r="N571" s="118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</row>
    <row r="572" spans="1:25">
      <c r="A572" s="96"/>
      <c r="B572" s="96"/>
      <c r="C572" s="112"/>
      <c r="D572" s="112"/>
      <c r="E572" s="118"/>
      <c r="F572" s="96"/>
      <c r="G572" s="97"/>
      <c r="H572" s="97"/>
      <c r="I572" s="120"/>
      <c r="J572" s="97"/>
      <c r="K572" s="96"/>
      <c r="L572" s="96"/>
      <c r="M572" s="119"/>
      <c r="N572" s="118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</row>
    <row r="573" spans="1:25">
      <c r="A573" s="96"/>
      <c r="B573" s="96"/>
      <c r="C573" s="112"/>
      <c r="D573" s="112"/>
      <c r="E573" s="118"/>
      <c r="F573" s="96"/>
      <c r="G573" s="97"/>
      <c r="H573" s="97"/>
      <c r="I573" s="120"/>
      <c r="J573" s="97"/>
      <c r="K573" s="96"/>
      <c r="L573" s="96"/>
      <c r="M573" s="119"/>
      <c r="N573" s="118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</row>
    <row r="574" spans="1:25">
      <c r="A574" s="96"/>
      <c r="B574" s="96"/>
      <c r="C574" s="112"/>
      <c r="D574" s="112"/>
      <c r="E574" s="118"/>
      <c r="F574" s="96"/>
      <c r="G574" s="97"/>
      <c r="H574" s="97"/>
      <c r="I574" s="120"/>
      <c r="J574" s="97"/>
      <c r="K574" s="96"/>
      <c r="L574" s="96"/>
      <c r="M574" s="119"/>
      <c r="N574" s="118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</row>
    <row r="575" spans="1:25">
      <c r="A575" s="96"/>
      <c r="B575" s="96"/>
      <c r="C575" s="112"/>
      <c r="D575" s="112"/>
      <c r="E575" s="118"/>
      <c r="F575" s="96"/>
      <c r="G575" s="97"/>
      <c r="H575" s="97"/>
      <c r="I575" s="120"/>
      <c r="J575" s="97"/>
      <c r="K575" s="96"/>
      <c r="L575" s="96"/>
      <c r="M575" s="119"/>
      <c r="N575" s="118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</row>
    <row r="576" spans="1:25">
      <c r="A576" s="96"/>
      <c r="B576" s="96"/>
      <c r="C576" s="112"/>
      <c r="D576" s="112"/>
      <c r="E576" s="118"/>
      <c r="F576" s="96"/>
      <c r="G576" s="97"/>
      <c r="H576" s="97"/>
      <c r="I576" s="120"/>
      <c r="J576" s="97"/>
      <c r="K576" s="96"/>
      <c r="L576" s="96"/>
      <c r="M576" s="119"/>
      <c r="N576" s="118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</row>
    <row r="577" spans="1:25">
      <c r="A577" s="96"/>
      <c r="B577" s="96"/>
      <c r="C577" s="112"/>
      <c r="D577" s="112"/>
      <c r="E577" s="118"/>
      <c r="F577" s="96"/>
      <c r="G577" s="97"/>
      <c r="H577" s="97"/>
      <c r="I577" s="120"/>
      <c r="J577" s="97"/>
      <c r="K577" s="96"/>
      <c r="L577" s="96"/>
      <c r="M577" s="119"/>
      <c r="N577" s="118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</row>
    <row r="578" spans="1:25">
      <c r="A578" s="96"/>
      <c r="B578" s="96"/>
      <c r="C578" s="112"/>
      <c r="D578" s="112"/>
      <c r="E578" s="118"/>
      <c r="F578" s="96"/>
      <c r="G578" s="97"/>
      <c r="H578" s="97"/>
      <c r="I578" s="120"/>
      <c r="J578" s="97"/>
      <c r="K578" s="96"/>
      <c r="L578" s="96"/>
      <c r="M578" s="119"/>
      <c r="N578" s="118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</row>
    <row r="579" spans="1:25">
      <c r="A579" s="96"/>
      <c r="B579" s="96"/>
      <c r="C579" s="112"/>
      <c r="D579" s="112"/>
      <c r="E579" s="118"/>
      <c r="F579" s="96"/>
      <c r="G579" s="97"/>
      <c r="H579" s="97"/>
      <c r="I579" s="120"/>
      <c r="J579" s="97"/>
      <c r="K579" s="96"/>
      <c r="L579" s="96"/>
      <c r="M579" s="119"/>
      <c r="N579" s="118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</row>
    <row r="580" spans="1:25">
      <c r="A580" s="96"/>
      <c r="B580" s="96"/>
      <c r="C580" s="112"/>
      <c r="D580" s="112"/>
      <c r="E580" s="118"/>
      <c r="F580" s="96"/>
      <c r="G580" s="97"/>
      <c r="H580" s="97"/>
      <c r="I580" s="120"/>
      <c r="J580" s="97"/>
      <c r="K580" s="96"/>
      <c r="L580" s="96"/>
      <c r="M580" s="119"/>
      <c r="N580" s="118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</row>
    <row r="581" spans="1:25">
      <c r="A581" s="96"/>
      <c r="B581" s="96"/>
      <c r="C581" s="112"/>
      <c r="D581" s="112"/>
      <c r="E581" s="118"/>
      <c r="F581" s="96"/>
      <c r="G581" s="97"/>
      <c r="H581" s="97"/>
      <c r="I581" s="120"/>
      <c r="J581" s="97"/>
      <c r="K581" s="96"/>
      <c r="L581" s="96"/>
      <c r="M581" s="119"/>
      <c r="N581" s="118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</row>
    <row r="582" spans="1:25">
      <c r="A582" s="96"/>
      <c r="B582" s="96"/>
      <c r="C582" s="112"/>
      <c r="D582" s="112"/>
      <c r="E582" s="118"/>
      <c r="F582" s="96"/>
      <c r="G582" s="97"/>
      <c r="H582" s="97"/>
      <c r="I582" s="120"/>
      <c r="J582" s="97"/>
      <c r="K582" s="96"/>
      <c r="L582" s="96"/>
      <c r="M582" s="119"/>
      <c r="N582" s="118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</row>
    <row r="583" spans="1:25">
      <c r="A583" s="96"/>
      <c r="B583" s="96"/>
      <c r="C583" s="112"/>
      <c r="D583" s="112"/>
      <c r="E583" s="118"/>
      <c r="F583" s="96"/>
      <c r="G583" s="97"/>
      <c r="H583" s="97"/>
      <c r="I583" s="120"/>
      <c r="J583" s="97"/>
      <c r="K583" s="96"/>
      <c r="L583" s="96"/>
      <c r="M583" s="119"/>
      <c r="N583" s="118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</row>
    <row r="584" spans="1:25">
      <c r="A584" s="96"/>
      <c r="B584" s="96"/>
      <c r="C584" s="112"/>
      <c r="D584" s="112"/>
      <c r="E584" s="118"/>
      <c r="F584" s="96"/>
      <c r="G584" s="97"/>
      <c r="H584" s="97"/>
      <c r="I584" s="120"/>
      <c r="J584" s="97"/>
      <c r="K584" s="96"/>
      <c r="L584" s="96"/>
      <c r="M584" s="119"/>
      <c r="N584" s="118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</row>
    <row r="585" spans="1:25">
      <c r="A585" s="96"/>
      <c r="B585" s="96"/>
      <c r="C585" s="112"/>
      <c r="D585" s="112"/>
      <c r="E585" s="118"/>
      <c r="F585" s="96"/>
      <c r="G585" s="97"/>
      <c r="H585" s="97"/>
      <c r="I585" s="120"/>
      <c r="J585" s="97"/>
      <c r="K585" s="96"/>
      <c r="L585" s="96"/>
      <c r="M585" s="119"/>
      <c r="N585" s="118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</row>
    <row r="586" spans="1:25">
      <c r="A586" s="96"/>
      <c r="B586" s="96"/>
      <c r="C586" s="112"/>
      <c r="D586" s="112"/>
      <c r="E586" s="118"/>
      <c r="F586" s="96"/>
      <c r="G586" s="97"/>
      <c r="H586" s="97"/>
      <c r="I586" s="120"/>
      <c r="J586" s="97"/>
      <c r="K586" s="96"/>
      <c r="L586" s="96"/>
      <c r="M586" s="119"/>
      <c r="N586" s="118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</row>
    <row r="587" spans="1:25">
      <c r="A587" s="96"/>
      <c r="B587" s="96"/>
      <c r="C587" s="112"/>
      <c r="D587" s="112"/>
      <c r="E587" s="118"/>
      <c r="F587" s="96"/>
      <c r="G587" s="97"/>
      <c r="H587" s="97"/>
      <c r="I587" s="120"/>
      <c r="J587" s="97"/>
      <c r="K587" s="96"/>
      <c r="L587" s="96"/>
      <c r="M587" s="119"/>
      <c r="N587" s="118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</row>
    <row r="588" spans="1:25">
      <c r="A588" s="96"/>
      <c r="B588" s="96"/>
      <c r="C588" s="112"/>
      <c r="D588" s="112"/>
      <c r="E588" s="118"/>
      <c r="F588" s="96"/>
      <c r="G588" s="97"/>
      <c r="H588" s="97"/>
      <c r="I588" s="120"/>
      <c r="J588" s="97"/>
      <c r="K588" s="96"/>
      <c r="L588" s="96"/>
      <c r="M588" s="119"/>
      <c r="N588" s="118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</row>
    <row r="589" spans="1:25">
      <c r="A589" s="96"/>
      <c r="B589" s="96"/>
      <c r="C589" s="112"/>
      <c r="D589" s="112"/>
      <c r="E589" s="118"/>
      <c r="F589" s="96"/>
      <c r="G589" s="97"/>
      <c r="H589" s="97"/>
      <c r="I589" s="120"/>
      <c r="J589" s="97"/>
      <c r="K589" s="96"/>
      <c r="L589" s="96"/>
      <c r="M589" s="119"/>
      <c r="N589" s="118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</row>
    <row r="590" spans="1:25">
      <c r="A590" s="96"/>
      <c r="B590" s="96"/>
      <c r="C590" s="112"/>
      <c r="D590" s="112"/>
      <c r="E590" s="118"/>
      <c r="F590" s="96"/>
      <c r="G590" s="97"/>
      <c r="H590" s="97"/>
      <c r="I590" s="120"/>
      <c r="J590" s="97"/>
      <c r="K590" s="96"/>
      <c r="L590" s="96"/>
      <c r="M590" s="119"/>
      <c r="N590" s="118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</row>
    <row r="591" spans="1:25">
      <c r="A591" s="96"/>
      <c r="B591" s="96"/>
      <c r="C591" s="112"/>
      <c r="D591" s="112"/>
      <c r="E591" s="118"/>
      <c r="F591" s="96"/>
      <c r="G591" s="97"/>
      <c r="H591" s="97"/>
      <c r="I591" s="120"/>
      <c r="J591" s="97"/>
      <c r="K591" s="96"/>
      <c r="L591" s="96"/>
      <c r="M591" s="119"/>
      <c r="N591" s="118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</row>
    <row r="592" spans="1:25">
      <c r="A592" s="96"/>
      <c r="B592" s="96"/>
      <c r="C592" s="112"/>
      <c r="D592" s="112"/>
      <c r="E592" s="118"/>
      <c r="F592" s="96"/>
      <c r="G592" s="97"/>
      <c r="H592" s="97"/>
      <c r="I592" s="120"/>
      <c r="J592" s="97"/>
      <c r="K592" s="96"/>
      <c r="L592" s="96"/>
      <c r="M592" s="119"/>
      <c r="N592" s="118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</row>
    <row r="593" spans="1:25">
      <c r="A593" s="96"/>
      <c r="B593" s="96"/>
      <c r="C593" s="112"/>
      <c r="D593" s="112"/>
      <c r="E593" s="118"/>
      <c r="F593" s="96"/>
      <c r="G593" s="97"/>
      <c r="H593" s="97"/>
      <c r="I593" s="120"/>
      <c r="J593" s="97"/>
      <c r="K593" s="96"/>
      <c r="L593" s="96"/>
      <c r="M593" s="119"/>
      <c r="N593" s="118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</row>
    <row r="594" spans="1:25">
      <c r="A594" s="96"/>
      <c r="B594" s="96"/>
      <c r="C594" s="112"/>
      <c r="D594" s="112"/>
      <c r="E594" s="118"/>
      <c r="F594" s="96"/>
      <c r="G594" s="97"/>
      <c r="H594" s="97"/>
      <c r="I594" s="120"/>
      <c r="J594" s="97"/>
      <c r="K594" s="96"/>
      <c r="L594" s="96"/>
      <c r="M594" s="119"/>
      <c r="N594" s="118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</row>
    <row r="595" spans="1:25">
      <c r="A595" s="96"/>
      <c r="B595" s="96"/>
      <c r="C595" s="112"/>
      <c r="D595" s="112"/>
      <c r="E595" s="118"/>
      <c r="F595" s="96"/>
      <c r="G595" s="97"/>
      <c r="H595" s="97"/>
      <c r="I595" s="120"/>
      <c r="J595" s="97"/>
      <c r="K595" s="96"/>
      <c r="L595" s="96"/>
      <c r="M595" s="119"/>
      <c r="N595" s="118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</row>
    <row r="596" spans="1:25">
      <c r="A596" s="96"/>
      <c r="B596" s="96"/>
      <c r="C596" s="112"/>
      <c r="D596" s="112"/>
      <c r="E596" s="118"/>
      <c r="F596" s="96"/>
      <c r="G596" s="97"/>
      <c r="H596" s="97"/>
      <c r="I596" s="120"/>
      <c r="J596" s="97"/>
      <c r="K596" s="96"/>
      <c r="L596" s="96"/>
      <c r="M596" s="119"/>
      <c r="N596" s="118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</row>
    <row r="597" spans="1:25">
      <c r="A597" s="96"/>
      <c r="B597" s="96"/>
      <c r="C597" s="112"/>
      <c r="D597" s="112"/>
      <c r="E597" s="118"/>
      <c r="F597" s="96"/>
      <c r="G597" s="97"/>
      <c r="H597" s="97"/>
      <c r="I597" s="120"/>
      <c r="J597" s="97"/>
      <c r="K597" s="96"/>
      <c r="L597" s="96"/>
      <c r="M597" s="119"/>
      <c r="N597" s="118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</row>
    <row r="598" spans="1:25">
      <c r="A598" s="96"/>
      <c r="B598" s="96"/>
      <c r="C598" s="112"/>
      <c r="D598" s="112"/>
      <c r="E598" s="118"/>
      <c r="F598" s="96"/>
      <c r="G598" s="97"/>
      <c r="H598" s="97"/>
      <c r="I598" s="120"/>
      <c r="J598" s="97"/>
      <c r="K598" s="96"/>
      <c r="L598" s="96"/>
      <c r="M598" s="119"/>
      <c r="N598" s="118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</row>
    <row r="599" spans="1:25">
      <c r="A599" s="96"/>
      <c r="B599" s="96"/>
      <c r="C599" s="112"/>
      <c r="D599" s="112"/>
      <c r="E599" s="118"/>
      <c r="F599" s="96"/>
      <c r="G599" s="97"/>
      <c r="H599" s="97"/>
      <c r="I599" s="120"/>
      <c r="J599" s="97"/>
      <c r="K599" s="96"/>
      <c r="L599" s="96"/>
      <c r="M599" s="119"/>
      <c r="N599" s="118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</row>
    <row r="600" spans="1:25">
      <c r="A600" s="96"/>
      <c r="B600" s="96"/>
      <c r="C600" s="112"/>
      <c r="D600" s="112"/>
      <c r="E600" s="118"/>
      <c r="F600" s="96"/>
      <c r="G600" s="97"/>
      <c r="H600" s="97"/>
      <c r="I600" s="120"/>
      <c r="J600" s="97"/>
      <c r="K600" s="96"/>
      <c r="L600" s="96"/>
      <c r="M600" s="119"/>
      <c r="N600" s="118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</row>
    <row r="601" spans="1:25">
      <c r="A601" s="96"/>
      <c r="B601" s="96"/>
      <c r="C601" s="112"/>
      <c r="D601" s="112"/>
      <c r="E601" s="118"/>
      <c r="F601" s="96"/>
      <c r="G601" s="97"/>
      <c r="H601" s="97"/>
      <c r="I601" s="120"/>
      <c r="J601" s="97"/>
      <c r="K601" s="96"/>
      <c r="L601" s="96"/>
      <c r="M601" s="119"/>
      <c r="N601" s="118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</row>
    <row r="602" spans="1:25">
      <c r="A602" s="96"/>
      <c r="B602" s="96"/>
      <c r="C602" s="112"/>
      <c r="D602" s="112"/>
      <c r="E602" s="118"/>
      <c r="F602" s="96"/>
      <c r="G602" s="97"/>
      <c r="H602" s="97"/>
      <c r="I602" s="120"/>
      <c r="J602" s="97"/>
      <c r="K602" s="96"/>
      <c r="L602" s="96"/>
      <c r="M602" s="119"/>
      <c r="N602" s="118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</row>
    <row r="603" spans="1:25">
      <c r="A603" s="96"/>
      <c r="B603" s="96"/>
      <c r="C603" s="112"/>
      <c r="D603" s="112"/>
      <c r="E603" s="118"/>
      <c r="F603" s="96"/>
      <c r="G603" s="97"/>
      <c r="H603" s="97"/>
      <c r="I603" s="120"/>
      <c r="J603" s="97"/>
      <c r="K603" s="96"/>
      <c r="L603" s="96"/>
      <c r="M603" s="119"/>
      <c r="N603" s="118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</row>
    <row r="604" spans="1:25">
      <c r="A604" s="96"/>
      <c r="B604" s="96"/>
      <c r="C604" s="112"/>
      <c r="D604" s="112"/>
      <c r="E604" s="118"/>
      <c r="F604" s="96"/>
      <c r="G604" s="97"/>
      <c r="H604" s="97"/>
      <c r="I604" s="120"/>
      <c r="J604" s="97"/>
      <c r="K604" s="96"/>
      <c r="L604" s="96"/>
      <c r="M604" s="119"/>
      <c r="N604" s="118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</row>
    <row r="605" spans="1:25">
      <c r="A605" s="96"/>
      <c r="B605" s="96"/>
      <c r="C605" s="112"/>
      <c r="D605" s="112"/>
      <c r="E605" s="118"/>
      <c r="F605" s="96"/>
      <c r="G605" s="97"/>
      <c r="H605" s="97"/>
      <c r="I605" s="120"/>
      <c r="J605" s="97"/>
      <c r="K605" s="96"/>
      <c r="L605" s="96"/>
      <c r="M605" s="119"/>
      <c r="N605" s="118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</row>
    <row r="606" spans="1:25">
      <c r="A606" s="96"/>
      <c r="B606" s="96"/>
      <c r="C606" s="112"/>
      <c r="D606" s="112"/>
      <c r="E606" s="118"/>
      <c r="F606" s="96"/>
      <c r="G606" s="97"/>
      <c r="H606" s="97"/>
      <c r="I606" s="120"/>
      <c r="J606" s="97"/>
      <c r="K606" s="96"/>
      <c r="L606" s="96"/>
      <c r="M606" s="119"/>
      <c r="N606" s="118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</row>
    <row r="607" spans="1:25">
      <c r="A607" s="96"/>
      <c r="B607" s="96"/>
      <c r="C607" s="112"/>
      <c r="D607" s="112"/>
      <c r="E607" s="118"/>
      <c r="F607" s="96"/>
      <c r="G607" s="97"/>
      <c r="H607" s="97"/>
      <c r="I607" s="120"/>
      <c r="J607" s="97"/>
      <c r="K607" s="96"/>
      <c r="L607" s="96"/>
      <c r="M607" s="119"/>
      <c r="N607" s="118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</row>
    <row r="608" spans="1:25">
      <c r="A608" s="96"/>
      <c r="B608" s="96"/>
      <c r="C608" s="112"/>
      <c r="D608" s="112"/>
      <c r="E608" s="118"/>
      <c r="F608" s="96"/>
      <c r="G608" s="97"/>
      <c r="H608" s="97"/>
      <c r="I608" s="120"/>
      <c r="J608" s="97"/>
      <c r="K608" s="96"/>
      <c r="L608" s="96"/>
      <c r="M608" s="119"/>
      <c r="N608" s="118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</row>
    <row r="609" spans="1:25">
      <c r="A609" s="96"/>
      <c r="B609" s="96"/>
      <c r="C609" s="112"/>
      <c r="D609" s="112"/>
      <c r="E609" s="118"/>
      <c r="F609" s="96"/>
      <c r="G609" s="97"/>
      <c r="H609" s="97"/>
      <c r="I609" s="120"/>
      <c r="J609" s="97"/>
      <c r="K609" s="96"/>
      <c r="L609" s="96"/>
      <c r="M609" s="119"/>
      <c r="N609" s="118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</row>
    <row r="610" spans="1:25">
      <c r="A610" s="96"/>
      <c r="B610" s="96"/>
      <c r="C610" s="112"/>
      <c r="D610" s="112"/>
      <c r="E610" s="118"/>
      <c r="F610" s="96"/>
      <c r="G610" s="97"/>
      <c r="H610" s="97"/>
      <c r="I610" s="120"/>
      <c r="J610" s="97"/>
      <c r="K610" s="96"/>
      <c r="L610" s="96"/>
      <c r="M610" s="119"/>
      <c r="N610" s="118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</row>
    <row r="611" spans="1:25">
      <c r="A611" s="96"/>
      <c r="B611" s="96"/>
      <c r="C611" s="112"/>
      <c r="D611" s="112"/>
      <c r="E611" s="118"/>
      <c r="F611" s="96"/>
      <c r="G611" s="97"/>
      <c r="H611" s="97"/>
      <c r="I611" s="120"/>
      <c r="J611" s="97"/>
      <c r="K611" s="96"/>
      <c r="L611" s="96"/>
      <c r="M611" s="119"/>
      <c r="N611" s="118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</row>
    <row r="612" spans="1:25">
      <c r="A612" s="96"/>
      <c r="B612" s="96"/>
      <c r="C612" s="112"/>
      <c r="D612" s="112"/>
      <c r="E612" s="118"/>
      <c r="F612" s="96"/>
      <c r="G612" s="97"/>
      <c r="H612" s="97"/>
      <c r="I612" s="120"/>
      <c r="J612" s="97"/>
      <c r="K612" s="96"/>
      <c r="L612" s="96"/>
      <c r="M612" s="119"/>
      <c r="N612" s="118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</row>
    <row r="613" spans="1:25">
      <c r="A613" s="96"/>
      <c r="B613" s="96"/>
      <c r="C613" s="112"/>
      <c r="D613" s="112"/>
      <c r="E613" s="118"/>
      <c r="F613" s="96"/>
      <c r="G613" s="97"/>
      <c r="H613" s="97"/>
      <c r="I613" s="120"/>
      <c r="J613" s="97"/>
      <c r="K613" s="96"/>
      <c r="L613" s="96"/>
      <c r="M613" s="119"/>
      <c r="N613" s="118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</row>
    <row r="614" spans="1:25">
      <c r="A614" s="96"/>
      <c r="B614" s="96"/>
      <c r="C614" s="112"/>
      <c r="D614" s="112"/>
      <c r="E614" s="118"/>
      <c r="F614" s="96"/>
      <c r="G614" s="97"/>
      <c r="H614" s="97"/>
      <c r="I614" s="120"/>
      <c r="J614" s="97"/>
      <c r="K614" s="96"/>
      <c r="L614" s="96"/>
      <c r="M614" s="119"/>
      <c r="N614" s="118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</row>
    <row r="615" spans="1:25">
      <c r="A615" s="96"/>
      <c r="B615" s="96"/>
      <c r="C615" s="112"/>
      <c r="D615" s="112"/>
      <c r="E615" s="118"/>
      <c r="F615" s="96"/>
      <c r="G615" s="97"/>
      <c r="H615" s="97"/>
      <c r="I615" s="120"/>
      <c r="J615" s="97"/>
      <c r="K615" s="96"/>
      <c r="L615" s="96"/>
      <c r="M615" s="119"/>
      <c r="N615" s="118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</row>
    <row r="616" spans="1:25">
      <c r="A616" s="96"/>
      <c r="B616" s="96"/>
      <c r="C616" s="112"/>
      <c r="D616" s="112"/>
      <c r="E616" s="118"/>
      <c r="F616" s="96"/>
      <c r="G616" s="97"/>
      <c r="H616" s="97"/>
      <c r="I616" s="120"/>
      <c r="J616" s="97"/>
      <c r="K616" s="96"/>
      <c r="L616" s="96"/>
      <c r="M616" s="119"/>
      <c r="N616" s="118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</row>
    <row r="617" spans="1:25">
      <c r="A617" s="96"/>
      <c r="B617" s="96"/>
      <c r="C617" s="112"/>
      <c r="D617" s="112"/>
      <c r="E617" s="118"/>
      <c r="F617" s="96"/>
      <c r="G617" s="97"/>
      <c r="H617" s="97"/>
      <c r="I617" s="120"/>
      <c r="J617" s="97"/>
      <c r="K617" s="96"/>
      <c r="L617" s="96"/>
      <c r="M617" s="119"/>
      <c r="N617" s="118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</row>
    <row r="618" spans="1:25">
      <c r="A618" s="96"/>
      <c r="B618" s="96"/>
      <c r="C618" s="112"/>
      <c r="D618" s="112"/>
      <c r="E618" s="118"/>
      <c r="F618" s="96"/>
      <c r="G618" s="97"/>
      <c r="H618" s="97"/>
      <c r="I618" s="120"/>
      <c r="J618" s="97"/>
      <c r="K618" s="96"/>
      <c r="L618" s="96"/>
      <c r="M618" s="119"/>
      <c r="N618" s="118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</row>
    <row r="619" spans="1:25">
      <c r="A619" s="96"/>
      <c r="B619" s="96"/>
      <c r="C619" s="112"/>
      <c r="D619" s="112"/>
      <c r="E619" s="118"/>
      <c r="F619" s="96"/>
      <c r="G619" s="97"/>
      <c r="H619" s="97"/>
      <c r="I619" s="120"/>
      <c r="J619" s="97"/>
      <c r="K619" s="96"/>
      <c r="L619" s="96"/>
      <c r="M619" s="119"/>
      <c r="N619" s="118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</row>
    <row r="620" spans="1:25">
      <c r="A620" s="96"/>
      <c r="B620" s="96"/>
      <c r="C620" s="112"/>
      <c r="D620" s="112"/>
      <c r="E620" s="118"/>
      <c r="F620" s="96"/>
      <c r="G620" s="97"/>
      <c r="H620" s="97"/>
      <c r="I620" s="120"/>
      <c r="J620" s="97"/>
      <c r="K620" s="96"/>
      <c r="L620" s="96"/>
      <c r="M620" s="119"/>
      <c r="N620" s="118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</row>
    <row r="621" spans="1:25">
      <c r="A621" s="96"/>
      <c r="B621" s="96"/>
      <c r="C621" s="112"/>
      <c r="D621" s="112"/>
      <c r="E621" s="118"/>
      <c r="F621" s="96"/>
      <c r="G621" s="97"/>
      <c r="H621" s="97"/>
      <c r="I621" s="120"/>
      <c r="J621" s="97"/>
      <c r="K621" s="96"/>
      <c r="L621" s="96"/>
      <c r="M621" s="119"/>
      <c r="N621" s="118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</row>
    <row r="622" spans="1:25">
      <c r="A622" s="96"/>
      <c r="B622" s="96"/>
      <c r="C622" s="112"/>
      <c r="D622" s="112"/>
      <c r="E622" s="118"/>
      <c r="F622" s="96"/>
      <c r="G622" s="97"/>
      <c r="H622" s="97"/>
      <c r="I622" s="120"/>
      <c r="J622" s="97"/>
      <c r="K622" s="96"/>
      <c r="L622" s="96"/>
      <c r="M622" s="119"/>
      <c r="N622" s="118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</row>
    <row r="623" spans="1:25">
      <c r="A623" s="96"/>
      <c r="B623" s="96"/>
      <c r="C623" s="112"/>
      <c r="D623" s="112"/>
      <c r="E623" s="118"/>
      <c r="F623" s="96"/>
      <c r="G623" s="97"/>
      <c r="H623" s="97"/>
      <c r="I623" s="120"/>
      <c r="J623" s="97"/>
      <c r="K623" s="96"/>
      <c r="L623" s="96"/>
      <c r="M623" s="119"/>
      <c r="N623" s="118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</row>
    <row r="624" spans="1:25">
      <c r="A624" s="96"/>
      <c r="B624" s="96"/>
      <c r="C624" s="112"/>
      <c r="D624" s="112"/>
      <c r="E624" s="118"/>
      <c r="F624" s="96"/>
      <c r="G624" s="97"/>
      <c r="H624" s="97"/>
      <c r="I624" s="120"/>
      <c r="J624" s="97"/>
      <c r="K624" s="96"/>
      <c r="L624" s="96"/>
      <c r="M624" s="119"/>
      <c r="N624" s="118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</row>
    <row r="625" spans="1:25">
      <c r="A625" s="96"/>
      <c r="B625" s="96"/>
      <c r="C625" s="112"/>
      <c r="D625" s="112"/>
      <c r="E625" s="118"/>
      <c r="F625" s="96"/>
      <c r="G625" s="97"/>
      <c r="H625" s="97"/>
      <c r="I625" s="120"/>
      <c r="J625" s="97"/>
      <c r="K625" s="96"/>
      <c r="L625" s="96"/>
      <c r="M625" s="119"/>
      <c r="N625" s="118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</row>
    <row r="626" spans="1:25">
      <c r="A626" s="96"/>
      <c r="B626" s="96"/>
      <c r="C626" s="112"/>
      <c r="D626" s="112"/>
      <c r="E626" s="118"/>
      <c r="F626" s="96"/>
      <c r="G626" s="97"/>
      <c r="H626" s="97"/>
      <c r="I626" s="120"/>
      <c r="J626" s="97"/>
      <c r="K626" s="96"/>
      <c r="L626" s="96"/>
      <c r="M626" s="119"/>
      <c r="N626" s="118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</row>
    <row r="627" spans="1:25">
      <c r="A627" s="96"/>
      <c r="B627" s="96"/>
      <c r="C627" s="112"/>
      <c r="D627" s="112"/>
      <c r="E627" s="118"/>
      <c r="F627" s="96"/>
      <c r="G627" s="97"/>
      <c r="H627" s="97"/>
      <c r="I627" s="120"/>
      <c r="J627" s="97"/>
      <c r="K627" s="96"/>
      <c r="L627" s="96"/>
      <c r="M627" s="119"/>
      <c r="N627" s="118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</row>
    <row r="628" spans="1:25">
      <c r="A628" s="96"/>
      <c r="B628" s="96"/>
      <c r="C628" s="112"/>
      <c r="D628" s="112"/>
      <c r="E628" s="118"/>
      <c r="F628" s="96"/>
      <c r="G628" s="97"/>
      <c r="H628" s="97"/>
      <c r="I628" s="120"/>
      <c r="J628" s="97"/>
      <c r="K628" s="96"/>
      <c r="L628" s="96"/>
      <c r="M628" s="119"/>
      <c r="N628" s="118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</row>
    <row r="629" spans="1:25">
      <c r="A629" s="96"/>
      <c r="B629" s="96"/>
      <c r="C629" s="112"/>
      <c r="D629" s="112"/>
      <c r="E629" s="118"/>
      <c r="F629" s="96"/>
      <c r="G629" s="97"/>
      <c r="H629" s="97"/>
      <c r="I629" s="120"/>
      <c r="J629" s="97"/>
      <c r="K629" s="96"/>
      <c r="L629" s="96"/>
      <c r="M629" s="119"/>
      <c r="N629" s="118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</row>
    <row r="630" spans="1:25">
      <c r="A630" s="96"/>
      <c r="B630" s="96"/>
      <c r="C630" s="112"/>
      <c r="D630" s="112"/>
      <c r="E630" s="118"/>
      <c r="F630" s="96"/>
      <c r="G630" s="97"/>
      <c r="H630" s="97"/>
      <c r="I630" s="120"/>
      <c r="J630" s="97"/>
      <c r="K630" s="96"/>
      <c r="L630" s="96"/>
      <c r="M630" s="119"/>
      <c r="N630" s="118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</row>
    <row r="631" spans="1:25">
      <c r="A631" s="96"/>
      <c r="B631" s="96"/>
      <c r="C631" s="112"/>
      <c r="D631" s="112"/>
      <c r="E631" s="118"/>
      <c r="F631" s="96"/>
      <c r="G631" s="97"/>
      <c r="H631" s="97"/>
      <c r="I631" s="120"/>
      <c r="J631" s="97"/>
      <c r="K631" s="96"/>
      <c r="L631" s="96"/>
      <c r="M631" s="119"/>
      <c r="N631" s="118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</row>
    <row r="632" spans="1:25">
      <c r="A632" s="96"/>
      <c r="B632" s="96"/>
      <c r="C632" s="112"/>
      <c r="D632" s="112"/>
      <c r="E632" s="118"/>
      <c r="F632" s="96"/>
      <c r="G632" s="97"/>
      <c r="H632" s="97"/>
      <c r="I632" s="120"/>
      <c r="J632" s="97"/>
      <c r="K632" s="96"/>
      <c r="L632" s="96"/>
      <c r="M632" s="119"/>
      <c r="N632" s="118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</row>
    <row r="633" spans="1:25">
      <c r="A633" s="96"/>
      <c r="B633" s="96"/>
      <c r="C633" s="112"/>
      <c r="D633" s="112"/>
      <c r="E633" s="118"/>
      <c r="F633" s="96"/>
      <c r="G633" s="97"/>
      <c r="H633" s="97"/>
      <c r="I633" s="120"/>
      <c r="J633" s="97"/>
      <c r="K633" s="96"/>
      <c r="L633" s="96"/>
      <c r="M633" s="119"/>
      <c r="N633" s="118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</row>
    <row r="634" spans="1:25">
      <c r="A634" s="96"/>
      <c r="B634" s="96"/>
      <c r="C634" s="112"/>
      <c r="D634" s="112"/>
      <c r="E634" s="118"/>
      <c r="F634" s="96"/>
      <c r="G634" s="97"/>
      <c r="H634" s="97"/>
      <c r="I634" s="120"/>
      <c r="J634" s="97"/>
      <c r="K634" s="96"/>
      <c r="L634" s="96"/>
      <c r="M634" s="119"/>
      <c r="N634" s="118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</row>
    <row r="635" spans="1:25">
      <c r="A635" s="96"/>
      <c r="B635" s="96"/>
      <c r="C635" s="112"/>
      <c r="D635" s="112"/>
      <c r="E635" s="118"/>
      <c r="F635" s="96"/>
      <c r="G635" s="97"/>
      <c r="H635" s="97"/>
      <c r="I635" s="120"/>
      <c r="J635" s="97"/>
      <c r="K635" s="96"/>
      <c r="L635" s="96"/>
      <c r="M635" s="119"/>
      <c r="N635" s="118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</row>
    <row r="636" spans="1:25">
      <c r="A636" s="96"/>
      <c r="B636" s="96"/>
      <c r="C636" s="112"/>
      <c r="D636" s="112"/>
      <c r="E636" s="118"/>
      <c r="F636" s="96"/>
      <c r="G636" s="97"/>
      <c r="H636" s="97"/>
      <c r="I636" s="120"/>
      <c r="J636" s="97"/>
      <c r="K636" s="96"/>
      <c r="L636" s="96"/>
      <c r="M636" s="119"/>
      <c r="N636" s="118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</row>
    <row r="637" spans="1:25">
      <c r="A637" s="96"/>
      <c r="B637" s="96"/>
      <c r="C637" s="112"/>
      <c r="D637" s="112"/>
      <c r="E637" s="118"/>
      <c r="F637" s="96"/>
      <c r="G637" s="97"/>
      <c r="H637" s="97"/>
      <c r="I637" s="120"/>
      <c r="J637" s="97"/>
      <c r="K637" s="96"/>
      <c r="L637" s="96"/>
      <c r="M637" s="119"/>
      <c r="N637" s="118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</row>
    <row r="638" spans="1:25">
      <c r="A638" s="96"/>
      <c r="B638" s="96"/>
      <c r="C638" s="112"/>
      <c r="D638" s="112"/>
      <c r="E638" s="118"/>
      <c r="F638" s="96"/>
      <c r="G638" s="97"/>
      <c r="H638" s="97"/>
      <c r="I638" s="120"/>
      <c r="J638" s="97"/>
      <c r="K638" s="96"/>
      <c r="L638" s="96"/>
      <c r="M638" s="119"/>
      <c r="N638" s="118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</row>
    <row r="639" spans="1:25">
      <c r="A639" s="96"/>
      <c r="B639" s="96"/>
      <c r="C639" s="112"/>
      <c r="D639" s="112"/>
      <c r="E639" s="118"/>
      <c r="F639" s="96"/>
      <c r="G639" s="97"/>
      <c r="H639" s="97"/>
      <c r="I639" s="120"/>
      <c r="J639" s="97"/>
      <c r="K639" s="96"/>
      <c r="L639" s="96"/>
      <c r="M639" s="119"/>
      <c r="N639" s="118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</row>
    <row r="640" spans="1:25">
      <c r="A640" s="96"/>
      <c r="B640" s="96"/>
      <c r="C640" s="112"/>
      <c r="D640" s="112"/>
      <c r="E640" s="118"/>
      <c r="F640" s="96"/>
      <c r="G640" s="97"/>
      <c r="H640" s="97"/>
      <c r="I640" s="120"/>
      <c r="J640" s="97"/>
      <c r="K640" s="96"/>
      <c r="L640" s="96"/>
      <c r="M640" s="119"/>
      <c r="N640" s="118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</row>
    <row r="641" spans="1:25">
      <c r="A641" s="96"/>
      <c r="B641" s="96"/>
      <c r="C641" s="112"/>
      <c r="D641" s="112"/>
      <c r="E641" s="118"/>
      <c r="F641" s="96"/>
      <c r="G641" s="97"/>
      <c r="H641" s="97"/>
      <c r="I641" s="120"/>
      <c r="J641" s="97"/>
      <c r="K641" s="96"/>
      <c r="L641" s="96"/>
      <c r="M641" s="119"/>
      <c r="N641" s="118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</row>
    <row r="642" spans="1:25">
      <c r="A642" s="96"/>
      <c r="B642" s="96"/>
      <c r="C642" s="112"/>
      <c r="D642" s="112"/>
      <c r="E642" s="118"/>
      <c r="F642" s="96"/>
      <c r="G642" s="97"/>
      <c r="H642" s="97"/>
      <c r="I642" s="120"/>
      <c r="J642" s="97"/>
      <c r="K642" s="96"/>
      <c r="L642" s="96"/>
      <c r="M642" s="119"/>
      <c r="N642" s="118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</row>
    <row r="643" spans="1:25">
      <c r="A643" s="96"/>
      <c r="B643" s="96"/>
      <c r="C643" s="112"/>
      <c r="D643" s="112"/>
      <c r="E643" s="118"/>
      <c r="F643" s="96"/>
      <c r="G643" s="97"/>
      <c r="H643" s="97"/>
      <c r="I643" s="120"/>
      <c r="J643" s="97"/>
      <c r="K643" s="96"/>
      <c r="L643" s="96"/>
      <c r="M643" s="119"/>
      <c r="N643" s="118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</row>
    <row r="644" spans="1:25">
      <c r="A644" s="96"/>
      <c r="B644" s="96"/>
      <c r="C644" s="112"/>
      <c r="D644" s="112"/>
      <c r="E644" s="118"/>
      <c r="F644" s="96"/>
      <c r="G644" s="97"/>
      <c r="H644" s="97"/>
      <c r="I644" s="120"/>
      <c r="J644" s="97"/>
      <c r="K644" s="96"/>
      <c r="L644" s="96"/>
      <c r="M644" s="119"/>
      <c r="N644" s="118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</row>
    <row r="645" spans="1:25">
      <c r="A645" s="96"/>
      <c r="B645" s="96"/>
      <c r="C645" s="112"/>
      <c r="D645" s="112"/>
      <c r="E645" s="118"/>
      <c r="F645" s="96"/>
      <c r="G645" s="97"/>
      <c r="H645" s="97"/>
      <c r="I645" s="120"/>
      <c r="J645" s="97"/>
      <c r="K645" s="96"/>
      <c r="L645" s="96"/>
      <c r="M645" s="119"/>
      <c r="N645" s="118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</row>
    <row r="646" spans="1:25">
      <c r="A646" s="96"/>
      <c r="B646" s="96"/>
      <c r="C646" s="112"/>
      <c r="D646" s="112"/>
      <c r="E646" s="118"/>
      <c r="F646" s="96"/>
      <c r="G646" s="97"/>
      <c r="H646" s="97"/>
      <c r="I646" s="120"/>
      <c r="J646" s="97"/>
      <c r="K646" s="96"/>
      <c r="L646" s="96"/>
      <c r="M646" s="119"/>
      <c r="N646" s="118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</row>
    <row r="647" spans="1:25">
      <c r="A647" s="96"/>
      <c r="B647" s="96"/>
      <c r="C647" s="112"/>
      <c r="D647" s="112"/>
      <c r="E647" s="118"/>
      <c r="F647" s="96"/>
      <c r="G647" s="97"/>
      <c r="H647" s="97"/>
      <c r="I647" s="120"/>
      <c r="J647" s="97"/>
      <c r="K647" s="96"/>
      <c r="L647" s="96"/>
      <c r="M647" s="119"/>
      <c r="N647" s="118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</row>
    <row r="648" spans="1:25">
      <c r="A648" s="96"/>
      <c r="B648" s="96"/>
      <c r="C648" s="112"/>
      <c r="D648" s="112"/>
      <c r="E648" s="118"/>
      <c r="F648" s="96"/>
      <c r="G648" s="97"/>
      <c r="H648" s="97"/>
      <c r="I648" s="120"/>
      <c r="J648" s="97"/>
      <c r="K648" s="96"/>
      <c r="L648" s="96"/>
      <c r="M648" s="119"/>
      <c r="N648" s="118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</row>
    <row r="649" spans="1:25">
      <c r="A649" s="96"/>
      <c r="B649" s="96"/>
      <c r="C649" s="112"/>
      <c r="D649" s="112"/>
      <c r="E649" s="118"/>
      <c r="F649" s="96"/>
      <c r="G649" s="97"/>
      <c r="H649" s="97"/>
      <c r="I649" s="120"/>
      <c r="J649" s="97"/>
      <c r="K649" s="96"/>
      <c r="L649" s="96"/>
      <c r="M649" s="119"/>
      <c r="N649" s="118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</row>
    <row r="650" spans="1:25">
      <c r="A650" s="96"/>
      <c r="B650" s="96"/>
      <c r="C650" s="112"/>
      <c r="D650" s="112"/>
      <c r="E650" s="118"/>
      <c r="F650" s="96"/>
      <c r="G650" s="97"/>
      <c r="H650" s="97"/>
      <c r="I650" s="120"/>
      <c r="J650" s="97"/>
      <c r="K650" s="96"/>
      <c r="L650" s="96"/>
      <c r="M650" s="119"/>
      <c r="N650" s="118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</row>
    <row r="651" spans="1:25">
      <c r="A651" s="96"/>
      <c r="B651" s="96"/>
      <c r="C651" s="112"/>
      <c r="D651" s="112"/>
      <c r="E651" s="118"/>
      <c r="F651" s="96"/>
      <c r="G651" s="97"/>
      <c r="H651" s="97"/>
      <c r="I651" s="120"/>
      <c r="J651" s="97"/>
      <c r="K651" s="96"/>
      <c r="L651" s="96"/>
      <c r="M651" s="119"/>
      <c r="N651" s="118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</row>
    <row r="652" spans="1:25">
      <c r="A652" s="96"/>
      <c r="B652" s="96"/>
      <c r="C652" s="112"/>
      <c r="D652" s="112"/>
      <c r="E652" s="118"/>
      <c r="F652" s="96"/>
      <c r="G652" s="97"/>
      <c r="H652" s="97"/>
      <c r="I652" s="120"/>
      <c r="J652" s="97"/>
      <c r="K652" s="96"/>
      <c r="L652" s="96"/>
      <c r="M652" s="119"/>
      <c r="N652" s="118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</row>
    <row r="653" spans="1:25">
      <c r="A653" s="96"/>
      <c r="B653" s="96"/>
      <c r="C653" s="112"/>
      <c r="D653" s="112"/>
      <c r="E653" s="118"/>
      <c r="F653" s="96"/>
      <c r="G653" s="97"/>
      <c r="H653" s="97"/>
      <c r="I653" s="120"/>
      <c r="J653" s="97"/>
      <c r="K653" s="96"/>
      <c r="L653" s="96"/>
      <c r="M653" s="119"/>
      <c r="N653" s="118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</row>
    <row r="654" spans="1:25">
      <c r="A654" s="96"/>
      <c r="B654" s="96"/>
      <c r="C654" s="112"/>
      <c r="D654" s="112"/>
      <c r="E654" s="118"/>
      <c r="F654" s="96"/>
      <c r="G654" s="97"/>
      <c r="H654" s="97"/>
      <c r="I654" s="120"/>
      <c r="J654" s="97"/>
      <c r="K654" s="96"/>
      <c r="L654" s="96"/>
      <c r="M654" s="119"/>
      <c r="N654" s="118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</row>
    <row r="655" spans="1:25">
      <c r="A655" s="96"/>
      <c r="B655" s="96"/>
      <c r="C655" s="112"/>
      <c r="D655" s="112"/>
      <c r="E655" s="118"/>
      <c r="F655" s="96"/>
      <c r="G655" s="97"/>
      <c r="H655" s="97"/>
      <c r="I655" s="120"/>
      <c r="J655" s="97"/>
      <c r="K655" s="96"/>
      <c r="L655" s="96"/>
      <c r="M655" s="119"/>
      <c r="N655" s="118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</row>
    <row r="656" spans="1:25">
      <c r="A656" s="96"/>
      <c r="B656" s="96"/>
      <c r="C656" s="112"/>
      <c r="D656" s="112"/>
      <c r="E656" s="118"/>
      <c r="F656" s="96"/>
      <c r="G656" s="97"/>
      <c r="H656" s="97"/>
      <c r="I656" s="120"/>
      <c r="J656" s="97"/>
      <c r="K656" s="96"/>
      <c r="L656" s="96"/>
      <c r="M656" s="119"/>
      <c r="N656" s="118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</row>
    <row r="657" spans="1:25">
      <c r="A657" s="96"/>
      <c r="B657" s="96"/>
      <c r="C657" s="112"/>
      <c r="D657" s="112"/>
      <c r="E657" s="118"/>
      <c r="F657" s="96"/>
      <c r="G657" s="97"/>
      <c r="H657" s="97"/>
      <c r="I657" s="120"/>
      <c r="J657" s="97"/>
      <c r="K657" s="96"/>
      <c r="L657" s="96"/>
      <c r="M657" s="119"/>
      <c r="N657" s="118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</row>
    <row r="658" spans="1:25">
      <c r="A658" s="96"/>
      <c r="B658" s="96"/>
      <c r="C658" s="112"/>
      <c r="D658" s="112"/>
      <c r="E658" s="118"/>
      <c r="F658" s="96"/>
      <c r="G658" s="97"/>
      <c r="H658" s="97"/>
      <c r="I658" s="120"/>
      <c r="J658" s="97"/>
      <c r="K658" s="96"/>
      <c r="L658" s="96"/>
      <c r="M658" s="119"/>
      <c r="N658" s="118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</row>
    <row r="659" spans="1:25">
      <c r="A659" s="96"/>
      <c r="B659" s="96"/>
      <c r="C659" s="112"/>
      <c r="D659" s="112"/>
      <c r="E659" s="118"/>
      <c r="F659" s="96"/>
      <c r="G659" s="97"/>
      <c r="H659" s="97"/>
      <c r="I659" s="120"/>
      <c r="J659" s="97"/>
      <c r="K659" s="96"/>
      <c r="L659" s="96"/>
      <c r="M659" s="119"/>
      <c r="N659" s="118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</row>
    <row r="660" spans="1:25">
      <c r="A660" s="96"/>
      <c r="B660" s="96"/>
      <c r="C660" s="112"/>
      <c r="D660" s="112"/>
      <c r="E660" s="118"/>
      <c r="F660" s="96"/>
      <c r="G660" s="97"/>
      <c r="H660" s="97"/>
      <c r="I660" s="120"/>
      <c r="J660" s="97"/>
      <c r="K660" s="96"/>
      <c r="L660" s="96"/>
      <c r="M660" s="119"/>
      <c r="N660" s="118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</row>
    <row r="661" spans="1:25">
      <c r="A661" s="96"/>
      <c r="B661" s="96"/>
      <c r="C661" s="112"/>
      <c r="D661" s="112"/>
      <c r="E661" s="118"/>
      <c r="F661" s="96"/>
      <c r="G661" s="97"/>
      <c r="H661" s="97"/>
      <c r="I661" s="120"/>
      <c r="J661" s="97"/>
      <c r="K661" s="96"/>
      <c r="L661" s="96"/>
      <c r="M661" s="119"/>
      <c r="N661" s="118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</row>
    <row r="662" spans="1:25">
      <c r="A662" s="96"/>
      <c r="B662" s="96"/>
      <c r="C662" s="112"/>
      <c r="D662" s="112"/>
      <c r="E662" s="118"/>
      <c r="F662" s="96"/>
      <c r="G662" s="97"/>
      <c r="H662" s="97"/>
      <c r="I662" s="120"/>
      <c r="J662" s="97"/>
      <c r="K662" s="96"/>
      <c r="L662" s="96"/>
      <c r="M662" s="119"/>
      <c r="N662" s="118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</row>
    <row r="663" spans="1:25">
      <c r="A663" s="96"/>
      <c r="B663" s="96"/>
      <c r="C663" s="112"/>
      <c r="D663" s="112"/>
      <c r="E663" s="118"/>
      <c r="F663" s="96"/>
      <c r="G663" s="97"/>
      <c r="H663" s="97"/>
      <c r="I663" s="120"/>
      <c r="J663" s="97"/>
      <c r="K663" s="96"/>
      <c r="L663" s="96"/>
      <c r="M663" s="119"/>
      <c r="N663" s="118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</row>
    <row r="664" spans="1:25">
      <c r="A664" s="96"/>
      <c r="B664" s="96"/>
      <c r="C664" s="112"/>
      <c r="D664" s="112"/>
      <c r="E664" s="118"/>
      <c r="F664" s="96"/>
      <c r="G664" s="97"/>
      <c r="H664" s="97"/>
      <c r="I664" s="120"/>
      <c r="J664" s="97"/>
      <c r="K664" s="96"/>
      <c r="L664" s="96"/>
      <c r="M664" s="119"/>
      <c r="N664" s="118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</row>
    <row r="665" spans="1:25">
      <c r="A665" s="96"/>
      <c r="B665" s="96"/>
      <c r="C665" s="112"/>
      <c r="D665" s="112"/>
      <c r="E665" s="118"/>
      <c r="F665" s="96"/>
      <c r="G665" s="97"/>
      <c r="H665" s="97"/>
      <c r="I665" s="120"/>
      <c r="J665" s="97"/>
      <c r="K665" s="96"/>
      <c r="L665" s="96"/>
      <c r="M665" s="119"/>
      <c r="N665" s="118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</row>
    <row r="666" spans="1:25">
      <c r="A666" s="96"/>
      <c r="B666" s="96"/>
      <c r="C666" s="112"/>
      <c r="D666" s="112"/>
      <c r="E666" s="118"/>
      <c r="F666" s="96"/>
      <c r="G666" s="97"/>
      <c r="H666" s="97"/>
      <c r="I666" s="120"/>
      <c r="J666" s="97"/>
      <c r="K666" s="96"/>
      <c r="L666" s="96"/>
      <c r="M666" s="119"/>
      <c r="N666" s="118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</row>
    <row r="667" spans="1:25">
      <c r="A667" s="96"/>
      <c r="B667" s="96"/>
      <c r="C667" s="112"/>
      <c r="D667" s="112"/>
      <c r="E667" s="118"/>
      <c r="F667" s="96"/>
      <c r="G667" s="97"/>
      <c r="H667" s="97"/>
      <c r="I667" s="120"/>
      <c r="J667" s="97"/>
      <c r="K667" s="96"/>
      <c r="L667" s="96"/>
      <c r="M667" s="119"/>
      <c r="N667" s="118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</row>
    <row r="668" spans="1:25">
      <c r="A668" s="96"/>
      <c r="B668" s="96"/>
      <c r="C668" s="112"/>
      <c r="D668" s="112"/>
      <c r="E668" s="118"/>
      <c r="F668" s="96"/>
      <c r="G668" s="97"/>
      <c r="H668" s="97"/>
      <c r="I668" s="120"/>
      <c r="J668" s="97"/>
      <c r="K668" s="96"/>
      <c r="L668" s="96"/>
      <c r="M668" s="119"/>
      <c r="N668" s="118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</row>
    <row r="669" spans="1:25">
      <c r="A669" s="96"/>
      <c r="B669" s="96"/>
      <c r="C669" s="112"/>
      <c r="D669" s="112"/>
      <c r="E669" s="118"/>
      <c r="F669" s="96"/>
      <c r="G669" s="97"/>
      <c r="H669" s="97"/>
      <c r="I669" s="120"/>
      <c r="J669" s="97"/>
      <c r="K669" s="96"/>
      <c r="L669" s="96"/>
      <c r="M669" s="119"/>
      <c r="N669" s="118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</row>
    <row r="670" spans="1:25">
      <c r="A670" s="96"/>
      <c r="B670" s="96"/>
      <c r="C670" s="112"/>
      <c r="D670" s="112"/>
      <c r="E670" s="118"/>
      <c r="F670" s="96"/>
      <c r="G670" s="97"/>
      <c r="H670" s="97"/>
      <c r="I670" s="120"/>
      <c r="J670" s="97"/>
      <c r="K670" s="96"/>
      <c r="L670" s="96"/>
      <c r="M670" s="119"/>
      <c r="N670" s="118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</row>
    <row r="671" spans="1:25">
      <c r="A671" s="96"/>
      <c r="B671" s="96"/>
      <c r="C671" s="112"/>
      <c r="D671" s="112"/>
      <c r="E671" s="118"/>
      <c r="F671" s="96"/>
      <c r="G671" s="97"/>
      <c r="H671" s="97"/>
      <c r="I671" s="120"/>
      <c r="J671" s="97"/>
      <c r="K671" s="96"/>
      <c r="L671" s="96"/>
      <c r="M671" s="119"/>
      <c r="N671" s="118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</row>
    <row r="672" spans="1:25">
      <c r="A672" s="96"/>
      <c r="B672" s="96"/>
      <c r="C672" s="112"/>
      <c r="D672" s="112"/>
      <c r="E672" s="118"/>
      <c r="F672" s="96"/>
      <c r="G672" s="97"/>
      <c r="H672" s="97"/>
      <c r="I672" s="120"/>
      <c r="J672" s="97"/>
      <c r="K672" s="96"/>
      <c r="L672" s="96"/>
      <c r="M672" s="119"/>
      <c r="N672" s="118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</row>
    <row r="673" spans="1:25">
      <c r="A673" s="96"/>
      <c r="B673" s="96"/>
      <c r="C673" s="112"/>
      <c r="D673" s="112"/>
      <c r="E673" s="118"/>
      <c r="F673" s="96"/>
      <c r="G673" s="97"/>
      <c r="H673" s="97"/>
      <c r="I673" s="120"/>
      <c r="J673" s="97"/>
      <c r="K673" s="96"/>
      <c r="L673" s="96"/>
      <c r="M673" s="119"/>
      <c r="N673" s="118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</row>
    <row r="674" spans="1:25">
      <c r="A674" s="96"/>
      <c r="B674" s="96"/>
      <c r="C674" s="112"/>
      <c r="D674" s="112"/>
      <c r="E674" s="118"/>
      <c r="F674" s="96"/>
      <c r="G674" s="97"/>
      <c r="H674" s="97"/>
      <c r="I674" s="120"/>
      <c r="J674" s="97"/>
      <c r="K674" s="96"/>
      <c r="L674" s="96"/>
      <c r="M674" s="119"/>
      <c r="N674" s="118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</row>
    <row r="675" spans="1:25">
      <c r="A675" s="96"/>
      <c r="B675" s="96"/>
      <c r="C675" s="112"/>
      <c r="D675" s="112"/>
      <c r="E675" s="118"/>
      <c r="F675" s="96"/>
      <c r="G675" s="97"/>
      <c r="H675" s="97"/>
      <c r="I675" s="120"/>
      <c r="J675" s="97"/>
      <c r="K675" s="96"/>
      <c r="L675" s="96"/>
      <c r="M675" s="119"/>
      <c r="N675" s="118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</row>
    <row r="676" spans="1:25">
      <c r="A676" s="96"/>
      <c r="B676" s="96"/>
      <c r="C676" s="112"/>
      <c r="D676" s="112"/>
      <c r="E676" s="118"/>
      <c r="F676" s="96"/>
      <c r="G676" s="97"/>
      <c r="H676" s="97"/>
      <c r="I676" s="120"/>
      <c r="J676" s="97"/>
      <c r="K676" s="96"/>
      <c r="L676" s="96"/>
      <c r="M676" s="119"/>
      <c r="N676" s="118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</row>
    <row r="677" spans="1:25">
      <c r="A677" s="96"/>
      <c r="B677" s="96"/>
      <c r="C677" s="112"/>
      <c r="D677" s="112"/>
      <c r="E677" s="118"/>
      <c r="F677" s="96"/>
      <c r="G677" s="97"/>
      <c r="H677" s="97"/>
      <c r="I677" s="120"/>
      <c r="J677" s="97"/>
      <c r="K677" s="96"/>
      <c r="L677" s="96"/>
      <c r="M677" s="119"/>
      <c r="N677" s="118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</row>
    <row r="678" spans="1:25">
      <c r="A678" s="96"/>
      <c r="B678" s="96"/>
      <c r="C678" s="112"/>
      <c r="D678" s="112"/>
      <c r="E678" s="118"/>
      <c r="F678" s="96"/>
      <c r="G678" s="97"/>
      <c r="H678" s="97"/>
      <c r="I678" s="120"/>
      <c r="J678" s="97"/>
      <c r="K678" s="96"/>
      <c r="L678" s="96"/>
      <c r="M678" s="119"/>
      <c r="N678" s="118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</row>
    <row r="679" spans="1:25">
      <c r="A679" s="96"/>
      <c r="B679" s="96"/>
      <c r="C679" s="112"/>
      <c r="D679" s="112"/>
      <c r="E679" s="118"/>
      <c r="F679" s="96"/>
      <c r="G679" s="97"/>
      <c r="H679" s="97"/>
      <c r="I679" s="120"/>
      <c r="J679" s="97"/>
      <c r="K679" s="96"/>
      <c r="L679" s="96"/>
      <c r="M679" s="119"/>
      <c r="N679" s="118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</row>
    <row r="680" spans="1:25">
      <c r="A680" s="96"/>
      <c r="B680" s="96"/>
      <c r="C680" s="112"/>
      <c r="D680" s="112"/>
      <c r="E680" s="118"/>
      <c r="F680" s="96"/>
      <c r="G680" s="97"/>
      <c r="H680" s="97"/>
      <c r="I680" s="120"/>
      <c r="J680" s="97"/>
      <c r="K680" s="96"/>
      <c r="L680" s="96"/>
      <c r="M680" s="119"/>
      <c r="N680" s="118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</row>
    <row r="681" spans="1:25">
      <c r="A681" s="96"/>
      <c r="B681" s="96"/>
      <c r="C681" s="112"/>
      <c r="D681" s="112"/>
      <c r="E681" s="118"/>
      <c r="F681" s="96"/>
      <c r="G681" s="97"/>
      <c r="H681" s="97"/>
      <c r="I681" s="120"/>
      <c r="J681" s="97"/>
      <c r="K681" s="96"/>
      <c r="L681" s="96"/>
      <c r="M681" s="119"/>
      <c r="N681" s="118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</row>
    <row r="682" spans="1:25">
      <c r="A682" s="96"/>
      <c r="B682" s="96"/>
      <c r="C682" s="112"/>
      <c r="D682" s="112"/>
      <c r="E682" s="118"/>
      <c r="F682" s="96"/>
      <c r="G682" s="97"/>
      <c r="H682" s="97"/>
      <c r="I682" s="120"/>
      <c r="J682" s="97"/>
      <c r="K682" s="96"/>
      <c r="L682" s="96"/>
      <c r="M682" s="119"/>
      <c r="N682" s="118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</row>
    <row r="683" spans="1:25">
      <c r="A683" s="96"/>
      <c r="B683" s="96"/>
      <c r="C683" s="112"/>
      <c r="D683" s="112"/>
      <c r="E683" s="118"/>
      <c r="F683" s="96"/>
      <c r="G683" s="97"/>
      <c r="H683" s="97"/>
      <c r="I683" s="120"/>
      <c r="J683" s="97"/>
      <c r="K683" s="96"/>
      <c r="L683" s="96"/>
      <c r="M683" s="119"/>
      <c r="N683" s="118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</row>
    <row r="684" spans="1:25">
      <c r="A684" s="96"/>
      <c r="B684" s="96"/>
      <c r="C684" s="112"/>
      <c r="D684" s="112"/>
      <c r="E684" s="118"/>
      <c r="F684" s="96"/>
      <c r="G684" s="97"/>
      <c r="H684" s="97"/>
      <c r="I684" s="120"/>
      <c r="J684" s="97"/>
      <c r="K684" s="96"/>
      <c r="L684" s="96"/>
      <c r="M684" s="119"/>
      <c r="N684" s="118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</row>
    <row r="685" spans="1:25">
      <c r="A685" s="96"/>
      <c r="B685" s="96"/>
      <c r="C685" s="112"/>
      <c r="D685" s="112"/>
      <c r="E685" s="118"/>
      <c r="F685" s="96"/>
      <c r="G685" s="97"/>
      <c r="H685" s="97"/>
      <c r="I685" s="120"/>
      <c r="J685" s="97"/>
      <c r="K685" s="96"/>
      <c r="L685" s="96"/>
      <c r="M685" s="119"/>
      <c r="N685" s="118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</row>
    <row r="686" spans="1:25">
      <c r="A686" s="96"/>
      <c r="B686" s="96"/>
      <c r="C686" s="112"/>
      <c r="D686" s="112"/>
      <c r="E686" s="118"/>
      <c r="F686" s="96"/>
      <c r="G686" s="97"/>
      <c r="H686" s="97"/>
      <c r="I686" s="120"/>
      <c r="J686" s="97"/>
      <c r="K686" s="96"/>
      <c r="L686" s="96"/>
      <c r="M686" s="119"/>
      <c r="N686" s="118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</row>
    <row r="687" spans="1:25">
      <c r="A687" s="96"/>
      <c r="B687" s="96"/>
      <c r="C687" s="112"/>
      <c r="D687" s="112"/>
      <c r="E687" s="118"/>
      <c r="F687" s="96"/>
      <c r="G687" s="97"/>
      <c r="H687" s="97"/>
      <c r="I687" s="120"/>
      <c r="J687" s="97"/>
      <c r="K687" s="96"/>
      <c r="L687" s="96"/>
      <c r="M687" s="119"/>
      <c r="N687" s="118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</row>
    <row r="688" spans="1:25">
      <c r="A688" s="96"/>
      <c r="B688" s="96"/>
      <c r="C688" s="112"/>
      <c r="D688" s="112"/>
      <c r="E688" s="118"/>
      <c r="F688" s="96"/>
      <c r="G688" s="97"/>
      <c r="H688" s="97"/>
      <c r="I688" s="120"/>
      <c r="J688" s="97"/>
      <c r="K688" s="96"/>
      <c r="L688" s="96"/>
      <c r="M688" s="119"/>
      <c r="N688" s="118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</row>
    <row r="689" spans="1:25">
      <c r="A689" s="96"/>
      <c r="B689" s="96"/>
      <c r="C689" s="112"/>
      <c r="D689" s="112"/>
      <c r="E689" s="118"/>
      <c r="F689" s="96"/>
      <c r="G689" s="97"/>
      <c r="H689" s="97"/>
      <c r="I689" s="120"/>
      <c r="J689" s="97"/>
      <c r="K689" s="96"/>
      <c r="L689" s="96"/>
      <c r="M689" s="119"/>
      <c r="N689" s="118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</row>
    <row r="690" spans="1:25">
      <c r="A690" s="96"/>
      <c r="B690" s="96"/>
      <c r="C690" s="112"/>
      <c r="D690" s="112"/>
      <c r="E690" s="118"/>
      <c r="F690" s="96"/>
      <c r="G690" s="97"/>
      <c r="H690" s="97"/>
      <c r="I690" s="120"/>
      <c r="J690" s="97"/>
      <c r="K690" s="96"/>
      <c r="L690" s="96"/>
      <c r="M690" s="119"/>
      <c r="N690" s="118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</row>
    <row r="691" spans="1:25">
      <c r="A691" s="96"/>
      <c r="B691" s="96"/>
      <c r="C691" s="112"/>
      <c r="D691" s="112"/>
      <c r="E691" s="118"/>
      <c r="F691" s="96"/>
      <c r="G691" s="97"/>
      <c r="H691" s="97"/>
      <c r="I691" s="120"/>
      <c r="J691" s="97"/>
      <c r="K691" s="96"/>
      <c r="L691" s="96"/>
      <c r="M691" s="119"/>
      <c r="N691" s="118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</row>
    <row r="692" spans="1:25">
      <c r="A692" s="96"/>
      <c r="B692" s="96"/>
      <c r="C692" s="112"/>
      <c r="D692" s="112"/>
      <c r="E692" s="118"/>
      <c r="F692" s="96"/>
      <c r="G692" s="97"/>
      <c r="H692" s="97"/>
      <c r="I692" s="120"/>
      <c r="J692" s="97"/>
      <c r="K692" s="96"/>
      <c r="L692" s="96"/>
      <c r="M692" s="119"/>
      <c r="N692" s="118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</row>
    <row r="693" spans="1:25">
      <c r="A693" s="96"/>
      <c r="B693" s="96"/>
      <c r="C693" s="112"/>
      <c r="D693" s="112"/>
      <c r="E693" s="118"/>
      <c r="F693" s="96"/>
      <c r="G693" s="97"/>
      <c r="H693" s="97"/>
      <c r="I693" s="120"/>
      <c r="J693" s="97"/>
      <c r="K693" s="96"/>
      <c r="L693" s="96"/>
      <c r="M693" s="119"/>
      <c r="N693" s="118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</row>
    <row r="694" spans="1:25">
      <c r="A694" s="96"/>
      <c r="B694" s="96"/>
      <c r="C694" s="112"/>
      <c r="D694" s="112"/>
      <c r="E694" s="118"/>
      <c r="F694" s="96"/>
      <c r="G694" s="97"/>
      <c r="H694" s="97"/>
      <c r="I694" s="120"/>
      <c r="J694" s="97"/>
      <c r="K694" s="96"/>
      <c r="L694" s="96"/>
      <c r="M694" s="119"/>
      <c r="N694" s="118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</row>
    <row r="695" spans="1:25">
      <c r="A695" s="96"/>
      <c r="B695" s="96"/>
      <c r="C695" s="112"/>
      <c r="D695" s="112"/>
      <c r="E695" s="118"/>
      <c r="F695" s="96"/>
      <c r="G695" s="97"/>
      <c r="H695" s="97"/>
      <c r="I695" s="120"/>
      <c r="J695" s="97"/>
      <c r="K695" s="96"/>
      <c r="L695" s="96"/>
      <c r="M695" s="119"/>
      <c r="N695" s="118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</row>
    <row r="696" spans="1:25">
      <c r="A696" s="96"/>
      <c r="B696" s="96"/>
      <c r="C696" s="112"/>
      <c r="D696" s="112"/>
      <c r="E696" s="118"/>
      <c r="F696" s="96"/>
      <c r="G696" s="97"/>
      <c r="H696" s="97"/>
      <c r="I696" s="120"/>
      <c r="J696" s="97"/>
      <c r="K696" s="96"/>
      <c r="L696" s="96"/>
      <c r="M696" s="119"/>
      <c r="N696" s="118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</row>
    <row r="697" spans="1:25">
      <c r="A697" s="96"/>
      <c r="B697" s="96"/>
      <c r="C697" s="112"/>
      <c r="D697" s="112"/>
      <c r="E697" s="118"/>
      <c r="F697" s="96"/>
      <c r="G697" s="97"/>
      <c r="H697" s="97"/>
      <c r="I697" s="120"/>
      <c r="J697" s="97"/>
      <c r="K697" s="96"/>
      <c r="L697" s="96"/>
      <c r="M697" s="119"/>
      <c r="N697" s="118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</row>
    <row r="698" spans="1:25">
      <c r="A698" s="96"/>
      <c r="B698" s="96"/>
      <c r="C698" s="112"/>
      <c r="D698" s="112"/>
      <c r="E698" s="118"/>
      <c r="F698" s="96"/>
      <c r="G698" s="97"/>
      <c r="H698" s="97"/>
      <c r="I698" s="120"/>
      <c r="J698" s="97"/>
      <c r="K698" s="96"/>
      <c r="L698" s="96"/>
      <c r="M698" s="119"/>
      <c r="N698" s="118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</row>
    <row r="699" spans="1:25">
      <c r="A699" s="96"/>
      <c r="B699" s="96"/>
      <c r="C699" s="112"/>
      <c r="D699" s="112"/>
      <c r="E699" s="118"/>
      <c r="F699" s="96"/>
      <c r="G699" s="97"/>
      <c r="H699" s="97"/>
      <c r="I699" s="120"/>
      <c r="J699" s="97"/>
      <c r="K699" s="96"/>
      <c r="L699" s="96"/>
      <c r="M699" s="119"/>
      <c r="N699" s="118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</row>
    <row r="700" spans="1:25">
      <c r="A700" s="96"/>
      <c r="B700" s="96"/>
      <c r="C700" s="112"/>
      <c r="D700" s="112"/>
      <c r="E700" s="118"/>
      <c r="F700" s="96"/>
      <c r="G700" s="97"/>
      <c r="H700" s="97"/>
      <c r="I700" s="120"/>
      <c r="J700" s="97"/>
      <c r="K700" s="96"/>
      <c r="L700" s="96"/>
      <c r="M700" s="119"/>
      <c r="N700" s="118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</row>
    <row r="701" spans="1:25">
      <c r="A701" s="96"/>
      <c r="B701" s="96"/>
      <c r="C701" s="112"/>
      <c r="D701" s="112"/>
      <c r="E701" s="118"/>
      <c r="F701" s="96"/>
      <c r="G701" s="97"/>
      <c r="H701" s="97"/>
      <c r="I701" s="120"/>
      <c r="J701" s="97"/>
      <c r="K701" s="96"/>
      <c r="L701" s="96"/>
      <c r="M701" s="119"/>
      <c r="N701" s="118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</row>
    <row r="702" spans="1:25">
      <c r="A702" s="96"/>
      <c r="B702" s="96"/>
      <c r="C702" s="112"/>
      <c r="D702" s="112"/>
      <c r="E702" s="118"/>
      <c r="F702" s="96"/>
      <c r="G702" s="97"/>
      <c r="H702" s="97"/>
      <c r="I702" s="120"/>
      <c r="J702" s="97"/>
      <c r="K702" s="96"/>
      <c r="L702" s="96"/>
      <c r="M702" s="119"/>
      <c r="N702" s="118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</row>
    <row r="703" spans="1:25">
      <c r="A703" s="96"/>
      <c r="B703" s="96"/>
      <c r="C703" s="112"/>
      <c r="D703" s="112"/>
      <c r="E703" s="118"/>
      <c r="F703" s="96"/>
      <c r="G703" s="97"/>
      <c r="H703" s="97"/>
      <c r="I703" s="120"/>
      <c r="J703" s="97"/>
      <c r="K703" s="96"/>
      <c r="L703" s="96"/>
      <c r="M703" s="119"/>
      <c r="N703" s="118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</row>
    <row r="704" spans="1:25">
      <c r="A704" s="96"/>
      <c r="B704" s="96"/>
      <c r="C704" s="112"/>
      <c r="D704" s="112"/>
      <c r="E704" s="118"/>
      <c r="F704" s="96"/>
      <c r="G704" s="97"/>
      <c r="H704" s="97"/>
      <c r="I704" s="120"/>
      <c r="J704" s="97"/>
      <c r="K704" s="96"/>
      <c r="L704" s="96"/>
      <c r="M704" s="119"/>
      <c r="N704" s="118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</row>
    <row r="705" spans="1:25">
      <c r="A705" s="96"/>
      <c r="B705" s="96"/>
      <c r="C705" s="112"/>
      <c r="D705" s="112"/>
      <c r="E705" s="118"/>
      <c r="F705" s="96"/>
      <c r="G705" s="97"/>
      <c r="H705" s="97"/>
      <c r="I705" s="120"/>
      <c r="J705" s="97"/>
      <c r="K705" s="96"/>
      <c r="L705" s="96"/>
      <c r="M705" s="119"/>
      <c r="N705" s="118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</row>
    <row r="706" spans="1:25">
      <c r="A706" s="96"/>
      <c r="B706" s="96"/>
      <c r="C706" s="112"/>
      <c r="D706" s="112"/>
      <c r="E706" s="118"/>
      <c r="F706" s="96"/>
      <c r="G706" s="97"/>
      <c r="H706" s="97"/>
      <c r="I706" s="120"/>
      <c r="J706" s="97"/>
      <c r="K706" s="96"/>
      <c r="L706" s="96"/>
      <c r="M706" s="119"/>
      <c r="N706" s="118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</row>
    <row r="707" spans="1:25">
      <c r="A707" s="96"/>
      <c r="B707" s="96"/>
      <c r="C707" s="112"/>
      <c r="D707" s="112"/>
      <c r="E707" s="118"/>
      <c r="F707" s="96"/>
      <c r="G707" s="97"/>
      <c r="H707" s="97"/>
      <c r="I707" s="120"/>
      <c r="J707" s="97"/>
      <c r="K707" s="96"/>
      <c r="L707" s="96"/>
      <c r="M707" s="119"/>
      <c r="N707" s="118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</row>
    <row r="708" spans="1:25">
      <c r="A708" s="96"/>
      <c r="B708" s="96"/>
      <c r="C708" s="112"/>
      <c r="D708" s="112"/>
      <c r="E708" s="118"/>
      <c r="F708" s="96"/>
      <c r="G708" s="97"/>
      <c r="H708" s="97"/>
      <c r="I708" s="120"/>
      <c r="J708" s="97"/>
      <c r="K708" s="96"/>
      <c r="L708" s="96"/>
      <c r="M708" s="119"/>
      <c r="N708" s="118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</row>
    <row r="709" spans="1:25">
      <c r="A709" s="96"/>
      <c r="B709" s="96"/>
      <c r="C709" s="112"/>
      <c r="D709" s="112"/>
      <c r="E709" s="118"/>
      <c r="F709" s="96"/>
      <c r="G709" s="97"/>
      <c r="H709" s="97"/>
      <c r="I709" s="120"/>
      <c r="J709" s="97"/>
      <c r="K709" s="96"/>
      <c r="L709" s="96"/>
      <c r="M709" s="119"/>
      <c r="N709" s="118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</row>
    <row r="710" spans="1:25">
      <c r="A710" s="96"/>
      <c r="B710" s="96"/>
      <c r="C710" s="112"/>
      <c r="D710" s="112"/>
      <c r="E710" s="118"/>
      <c r="F710" s="96"/>
      <c r="G710" s="97"/>
      <c r="H710" s="97"/>
      <c r="I710" s="120"/>
      <c r="J710" s="97"/>
      <c r="K710" s="96"/>
      <c r="L710" s="96"/>
      <c r="M710" s="119"/>
      <c r="N710" s="118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</row>
    <row r="711" spans="1:25">
      <c r="A711" s="96"/>
      <c r="B711" s="96"/>
      <c r="C711" s="112"/>
      <c r="D711" s="112"/>
      <c r="E711" s="118"/>
      <c r="F711" s="96"/>
      <c r="G711" s="97"/>
      <c r="H711" s="97"/>
      <c r="I711" s="120"/>
      <c r="J711" s="97"/>
      <c r="K711" s="96"/>
      <c r="L711" s="96"/>
      <c r="M711" s="119"/>
      <c r="N711" s="118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</row>
    <row r="712" spans="1:25">
      <c r="A712" s="96"/>
      <c r="B712" s="96"/>
      <c r="C712" s="112"/>
      <c r="D712" s="112"/>
      <c r="E712" s="118"/>
      <c r="F712" s="96"/>
      <c r="G712" s="97"/>
      <c r="H712" s="97"/>
      <c r="I712" s="120"/>
      <c r="J712" s="97"/>
      <c r="K712" s="96"/>
      <c r="L712" s="96"/>
      <c r="M712" s="119"/>
      <c r="N712" s="118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</row>
    <row r="713" spans="1:25">
      <c r="A713" s="96"/>
      <c r="B713" s="96"/>
      <c r="C713" s="112"/>
      <c r="D713" s="112"/>
      <c r="E713" s="118"/>
      <c r="F713" s="96"/>
      <c r="G713" s="97"/>
      <c r="H713" s="97"/>
      <c r="I713" s="120"/>
      <c r="J713" s="97"/>
      <c r="K713" s="96"/>
      <c r="L713" s="96"/>
      <c r="M713" s="119"/>
      <c r="N713" s="118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</row>
    <row r="714" spans="1:25">
      <c r="A714" s="96"/>
      <c r="B714" s="96"/>
      <c r="C714" s="112"/>
      <c r="D714" s="112"/>
      <c r="E714" s="118"/>
      <c r="F714" s="96"/>
      <c r="G714" s="97"/>
      <c r="H714" s="97"/>
      <c r="I714" s="120"/>
      <c r="J714" s="97"/>
      <c r="K714" s="96"/>
      <c r="L714" s="96"/>
      <c r="M714" s="119"/>
      <c r="N714" s="118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</row>
    <row r="715" spans="1:25">
      <c r="A715" s="96"/>
      <c r="B715" s="96"/>
      <c r="C715" s="112"/>
      <c r="D715" s="112"/>
      <c r="E715" s="118"/>
      <c r="F715" s="96"/>
      <c r="G715" s="97"/>
      <c r="H715" s="97"/>
      <c r="I715" s="120"/>
      <c r="J715" s="97"/>
      <c r="K715" s="96"/>
      <c r="L715" s="96"/>
      <c r="M715" s="119"/>
      <c r="N715" s="118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</row>
    <row r="716" spans="1:25">
      <c r="A716" s="96"/>
      <c r="B716" s="96"/>
      <c r="C716" s="112"/>
      <c r="D716" s="112"/>
      <c r="E716" s="118"/>
      <c r="F716" s="96"/>
      <c r="G716" s="97"/>
      <c r="H716" s="97"/>
      <c r="I716" s="120"/>
      <c r="J716" s="97"/>
      <c r="K716" s="96"/>
      <c r="L716" s="96"/>
      <c r="M716" s="119"/>
      <c r="N716" s="118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</row>
    <row r="717" spans="1:25">
      <c r="A717" s="96"/>
      <c r="B717" s="96"/>
      <c r="C717" s="112"/>
      <c r="D717" s="112"/>
      <c r="E717" s="118"/>
      <c r="F717" s="96"/>
      <c r="G717" s="97"/>
      <c r="H717" s="97"/>
      <c r="I717" s="120"/>
      <c r="J717" s="97"/>
      <c r="K717" s="96"/>
      <c r="L717" s="96"/>
      <c r="M717" s="119"/>
      <c r="N717" s="118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</row>
    <row r="718" spans="1:25">
      <c r="A718" s="96"/>
      <c r="B718" s="96"/>
      <c r="C718" s="112"/>
      <c r="D718" s="112"/>
      <c r="E718" s="118"/>
      <c r="F718" s="96"/>
      <c r="G718" s="97"/>
      <c r="H718" s="97"/>
      <c r="I718" s="120"/>
      <c r="J718" s="97"/>
      <c r="K718" s="96"/>
      <c r="L718" s="96"/>
      <c r="M718" s="119"/>
      <c r="N718" s="118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</row>
    <row r="719" spans="1:25">
      <c r="A719" s="96"/>
      <c r="B719" s="96"/>
      <c r="C719" s="112"/>
      <c r="D719" s="112"/>
      <c r="E719" s="118"/>
      <c r="F719" s="96"/>
      <c r="G719" s="97"/>
      <c r="H719" s="97"/>
      <c r="I719" s="120"/>
      <c r="J719" s="97"/>
      <c r="K719" s="96"/>
      <c r="L719" s="96"/>
      <c r="M719" s="119"/>
      <c r="N719" s="118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</row>
    <row r="720" spans="1:25">
      <c r="A720" s="96"/>
      <c r="B720" s="96"/>
      <c r="C720" s="112"/>
      <c r="D720" s="112"/>
      <c r="E720" s="118"/>
      <c r="F720" s="96"/>
      <c r="G720" s="97"/>
      <c r="H720" s="97"/>
      <c r="I720" s="120"/>
      <c r="J720" s="97"/>
      <c r="K720" s="96"/>
      <c r="L720" s="96"/>
      <c r="M720" s="119"/>
      <c r="N720" s="118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</row>
    <row r="721" spans="1:25">
      <c r="A721" s="96"/>
      <c r="B721" s="96"/>
      <c r="C721" s="112"/>
      <c r="D721" s="112"/>
      <c r="E721" s="118"/>
      <c r="F721" s="96"/>
      <c r="G721" s="97"/>
      <c r="H721" s="97"/>
      <c r="I721" s="120"/>
      <c r="J721" s="97"/>
      <c r="K721" s="96"/>
      <c r="L721" s="96"/>
      <c r="M721" s="119"/>
      <c r="N721" s="118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</row>
    <row r="722" spans="1:25">
      <c r="A722" s="96"/>
      <c r="B722" s="96"/>
      <c r="C722" s="112"/>
      <c r="D722" s="112"/>
      <c r="E722" s="118"/>
      <c r="F722" s="96"/>
      <c r="G722" s="97"/>
      <c r="H722" s="97"/>
      <c r="I722" s="120"/>
      <c r="J722" s="97"/>
      <c r="K722" s="96"/>
      <c r="L722" s="96"/>
      <c r="M722" s="119"/>
      <c r="N722" s="118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</row>
    <row r="723" spans="1:25">
      <c r="A723" s="96"/>
      <c r="B723" s="96"/>
      <c r="C723" s="112"/>
      <c r="D723" s="112"/>
      <c r="E723" s="118"/>
      <c r="F723" s="96"/>
      <c r="G723" s="97"/>
      <c r="H723" s="97"/>
      <c r="I723" s="120"/>
      <c r="J723" s="97"/>
      <c r="K723" s="96"/>
      <c r="L723" s="96"/>
      <c r="M723" s="119"/>
      <c r="N723" s="118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</row>
    <row r="724" spans="1:25">
      <c r="A724" s="96"/>
      <c r="B724" s="96"/>
      <c r="C724" s="112"/>
      <c r="D724" s="112"/>
      <c r="E724" s="118"/>
      <c r="F724" s="96"/>
      <c r="G724" s="97"/>
      <c r="H724" s="97"/>
      <c r="I724" s="120"/>
      <c r="J724" s="97"/>
      <c r="K724" s="96"/>
      <c r="L724" s="96"/>
      <c r="M724" s="119"/>
      <c r="N724" s="118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</row>
    <row r="725" spans="1:25">
      <c r="A725" s="96"/>
      <c r="B725" s="96"/>
      <c r="C725" s="112"/>
      <c r="D725" s="112"/>
      <c r="E725" s="118"/>
      <c r="F725" s="96"/>
      <c r="G725" s="97"/>
      <c r="H725" s="97"/>
      <c r="I725" s="120"/>
      <c r="J725" s="97"/>
      <c r="K725" s="96"/>
      <c r="L725" s="96"/>
      <c r="M725" s="119"/>
      <c r="N725" s="118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</row>
    <row r="726" spans="1:25">
      <c r="A726" s="96"/>
      <c r="B726" s="96"/>
      <c r="C726" s="112"/>
      <c r="D726" s="112"/>
      <c r="E726" s="118"/>
      <c r="F726" s="96"/>
      <c r="G726" s="97"/>
      <c r="H726" s="97"/>
      <c r="I726" s="120"/>
      <c r="J726" s="97"/>
      <c r="K726" s="96"/>
      <c r="L726" s="96"/>
      <c r="M726" s="119"/>
      <c r="N726" s="118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</row>
    <row r="727" spans="1:25">
      <c r="A727" s="96"/>
      <c r="B727" s="96"/>
      <c r="C727" s="112"/>
      <c r="D727" s="112"/>
      <c r="E727" s="118"/>
      <c r="F727" s="96"/>
      <c r="G727" s="97"/>
      <c r="H727" s="97"/>
      <c r="I727" s="120"/>
      <c r="J727" s="97"/>
      <c r="K727" s="96"/>
      <c r="L727" s="96"/>
      <c r="M727" s="119"/>
      <c r="N727" s="118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</row>
    <row r="728" spans="1:25">
      <c r="A728" s="96"/>
      <c r="B728" s="96"/>
      <c r="C728" s="112"/>
      <c r="D728" s="112"/>
      <c r="E728" s="118"/>
      <c r="F728" s="96"/>
      <c r="G728" s="97"/>
      <c r="H728" s="97"/>
      <c r="I728" s="120"/>
      <c r="J728" s="97"/>
      <c r="K728" s="96"/>
      <c r="L728" s="96"/>
      <c r="M728" s="119"/>
      <c r="N728" s="118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</row>
    <row r="729" spans="1:25">
      <c r="A729" s="96"/>
      <c r="B729" s="96"/>
      <c r="C729" s="112"/>
      <c r="D729" s="112"/>
      <c r="E729" s="118"/>
      <c r="F729" s="96"/>
      <c r="G729" s="97"/>
      <c r="H729" s="97"/>
      <c r="I729" s="120"/>
      <c r="J729" s="97"/>
      <c r="K729" s="96"/>
      <c r="L729" s="96"/>
      <c r="M729" s="119"/>
      <c r="N729" s="118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</row>
    <row r="730" spans="1:25">
      <c r="A730" s="96"/>
      <c r="B730" s="96"/>
      <c r="C730" s="112"/>
      <c r="D730" s="112"/>
      <c r="E730" s="118"/>
      <c r="F730" s="96"/>
      <c r="G730" s="97"/>
      <c r="H730" s="97"/>
      <c r="I730" s="120"/>
      <c r="J730" s="97"/>
      <c r="K730" s="96"/>
      <c r="L730" s="96"/>
      <c r="M730" s="119"/>
      <c r="N730" s="118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</row>
    <row r="731" spans="1:25">
      <c r="A731" s="96"/>
      <c r="B731" s="96"/>
      <c r="C731" s="112"/>
      <c r="D731" s="112"/>
      <c r="E731" s="118"/>
      <c r="F731" s="96"/>
      <c r="G731" s="97"/>
      <c r="H731" s="97"/>
      <c r="I731" s="120"/>
      <c r="J731" s="97"/>
      <c r="K731" s="96"/>
      <c r="L731" s="96"/>
      <c r="M731" s="119"/>
      <c r="N731" s="118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</row>
    <row r="732" spans="1:25">
      <c r="A732" s="96"/>
      <c r="B732" s="96"/>
      <c r="C732" s="112"/>
      <c r="D732" s="112"/>
      <c r="E732" s="118"/>
      <c r="F732" s="96"/>
      <c r="G732" s="97"/>
      <c r="H732" s="97"/>
      <c r="I732" s="120"/>
      <c r="J732" s="97"/>
      <c r="K732" s="96"/>
      <c r="L732" s="96"/>
      <c r="M732" s="119"/>
      <c r="N732" s="118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</row>
    <row r="733" spans="1:25">
      <c r="A733" s="96"/>
      <c r="B733" s="96"/>
      <c r="C733" s="112"/>
      <c r="D733" s="112"/>
      <c r="E733" s="118"/>
      <c r="F733" s="96"/>
      <c r="G733" s="97"/>
      <c r="H733" s="97"/>
      <c r="I733" s="120"/>
      <c r="J733" s="97"/>
      <c r="K733" s="96"/>
      <c r="L733" s="96"/>
      <c r="M733" s="119"/>
      <c r="N733" s="118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</row>
    <row r="734" spans="1:25">
      <c r="A734" s="96"/>
      <c r="B734" s="96"/>
      <c r="C734" s="112"/>
      <c r="D734" s="112"/>
      <c r="E734" s="118"/>
      <c r="F734" s="96"/>
      <c r="G734" s="97"/>
      <c r="H734" s="97"/>
      <c r="I734" s="120"/>
      <c r="J734" s="97"/>
      <c r="K734" s="96"/>
      <c r="L734" s="96"/>
      <c r="M734" s="119"/>
      <c r="N734" s="118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</row>
    <row r="735" spans="1:25">
      <c r="A735" s="96"/>
      <c r="B735" s="96"/>
      <c r="C735" s="112"/>
      <c r="D735" s="112"/>
      <c r="E735" s="118"/>
      <c r="F735" s="96"/>
      <c r="G735" s="97"/>
      <c r="H735" s="97"/>
      <c r="I735" s="120"/>
      <c r="J735" s="97"/>
      <c r="K735" s="96"/>
      <c r="L735" s="96"/>
      <c r="M735" s="119"/>
      <c r="N735" s="118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</row>
    <row r="736" spans="1:25">
      <c r="A736" s="96"/>
      <c r="B736" s="96"/>
      <c r="C736" s="112"/>
      <c r="D736" s="112"/>
      <c r="E736" s="118"/>
      <c r="F736" s="96"/>
      <c r="G736" s="97"/>
      <c r="H736" s="97"/>
      <c r="I736" s="120"/>
      <c r="J736" s="97"/>
      <c r="K736" s="96"/>
      <c r="L736" s="96"/>
      <c r="M736" s="119"/>
      <c r="N736" s="118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</row>
    <row r="737" spans="1:25">
      <c r="A737" s="96"/>
      <c r="B737" s="96"/>
      <c r="C737" s="112"/>
      <c r="D737" s="112"/>
      <c r="E737" s="118"/>
      <c r="F737" s="96"/>
      <c r="G737" s="97"/>
      <c r="H737" s="97"/>
      <c r="I737" s="120"/>
      <c r="J737" s="97"/>
      <c r="K737" s="96"/>
      <c r="L737" s="96"/>
      <c r="M737" s="119"/>
      <c r="N737" s="118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</row>
    <row r="738" spans="1:25">
      <c r="A738" s="96"/>
      <c r="B738" s="96"/>
      <c r="C738" s="112"/>
      <c r="D738" s="112"/>
      <c r="E738" s="118"/>
      <c r="F738" s="96"/>
      <c r="G738" s="97"/>
      <c r="H738" s="97"/>
      <c r="I738" s="120"/>
      <c r="J738" s="97"/>
      <c r="K738" s="96"/>
      <c r="L738" s="96"/>
      <c r="M738" s="119"/>
      <c r="N738" s="118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</row>
    <row r="739" spans="1:25">
      <c r="A739" s="96"/>
      <c r="B739" s="96"/>
      <c r="C739" s="112"/>
      <c r="D739" s="112"/>
      <c r="E739" s="118"/>
      <c r="F739" s="96"/>
      <c r="G739" s="97"/>
      <c r="H739" s="97"/>
      <c r="I739" s="120"/>
      <c r="J739" s="97"/>
      <c r="K739" s="96"/>
      <c r="L739" s="96"/>
      <c r="M739" s="119"/>
      <c r="N739" s="118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</row>
    <row r="740" spans="1:25">
      <c r="A740" s="96"/>
      <c r="B740" s="96"/>
      <c r="C740" s="112"/>
      <c r="D740" s="112"/>
      <c r="E740" s="118"/>
      <c r="F740" s="96"/>
      <c r="G740" s="97"/>
      <c r="H740" s="97"/>
      <c r="I740" s="120"/>
      <c r="J740" s="97"/>
      <c r="K740" s="96"/>
      <c r="L740" s="96"/>
      <c r="M740" s="119"/>
      <c r="N740" s="118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</row>
    <row r="741" spans="1:25">
      <c r="A741" s="96"/>
      <c r="B741" s="96"/>
      <c r="C741" s="112"/>
      <c r="D741" s="112"/>
      <c r="E741" s="118"/>
      <c r="F741" s="96"/>
      <c r="G741" s="97"/>
      <c r="H741" s="97"/>
      <c r="I741" s="120"/>
      <c r="J741" s="97"/>
      <c r="K741" s="96"/>
      <c r="L741" s="96"/>
      <c r="M741" s="119"/>
      <c r="N741" s="118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</row>
    <row r="742" spans="1:25">
      <c r="A742" s="96"/>
      <c r="B742" s="96"/>
      <c r="C742" s="112"/>
      <c r="D742" s="112"/>
      <c r="E742" s="118"/>
      <c r="F742" s="96"/>
      <c r="G742" s="97"/>
      <c r="H742" s="97"/>
      <c r="I742" s="120"/>
      <c r="J742" s="97"/>
      <c r="K742" s="96"/>
      <c r="L742" s="96"/>
      <c r="M742" s="119"/>
      <c r="N742" s="118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</row>
    <row r="743" spans="1:25">
      <c r="A743" s="96"/>
      <c r="B743" s="96"/>
      <c r="C743" s="112"/>
      <c r="D743" s="112"/>
      <c r="E743" s="118"/>
      <c r="F743" s="96"/>
      <c r="G743" s="97"/>
      <c r="H743" s="97"/>
      <c r="I743" s="120"/>
      <c r="J743" s="97"/>
      <c r="K743" s="96"/>
      <c r="L743" s="96"/>
      <c r="M743" s="119"/>
      <c r="N743" s="118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</row>
    <row r="744" spans="1:25">
      <c r="A744" s="96"/>
      <c r="B744" s="96"/>
      <c r="C744" s="112"/>
      <c r="D744" s="112"/>
      <c r="E744" s="118"/>
      <c r="F744" s="96"/>
      <c r="G744" s="97"/>
      <c r="H744" s="97"/>
      <c r="I744" s="120"/>
      <c r="J744" s="97"/>
      <c r="K744" s="96"/>
      <c r="L744" s="96"/>
      <c r="M744" s="119"/>
      <c r="N744" s="118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</row>
    <row r="745" spans="1:25">
      <c r="A745" s="96"/>
      <c r="B745" s="96"/>
      <c r="C745" s="112"/>
      <c r="D745" s="112"/>
      <c r="E745" s="118"/>
      <c r="F745" s="96"/>
      <c r="G745" s="97"/>
      <c r="H745" s="97"/>
      <c r="I745" s="120"/>
      <c r="J745" s="97"/>
      <c r="K745" s="96"/>
      <c r="L745" s="96"/>
      <c r="M745" s="119"/>
      <c r="N745" s="118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</row>
    <row r="746" spans="1:25">
      <c r="A746" s="96"/>
      <c r="B746" s="96"/>
      <c r="C746" s="112"/>
      <c r="D746" s="112"/>
      <c r="E746" s="118"/>
      <c r="F746" s="96"/>
      <c r="G746" s="97"/>
      <c r="H746" s="97"/>
      <c r="I746" s="120"/>
      <c r="J746" s="97"/>
      <c r="K746" s="96"/>
      <c r="L746" s="96"/>
      <c r="M746" s="119"/>
      <c r="N746" s="118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</row>
    <row r="747" spans="1:25">
      <c r="A747" s="96"/>
      <c r="B747" s="96"/>
      <c r="C747" s="112"/>
      <c r="D747" s="112"/>
      <c r="E747" s="118"/>
      <c r="F747" s="96"/>
      <c r="G747" s="97"/>
      <c r="H747" s="97"/>
      <c r="I747" s="120"/>
      <c r="J747" s="97"/>
      <c r="K747" s="96"/>
      <c r="L747" s="96"/>
      <c r="M747" s="119"/>
      <c r="N747" s="118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</row>
    <row r="748" spans="1:25">
      <c r="A748" s="96"/>
      <c r="B748" s="96"/>
      <c r="C748" s="112"/>
      <c r="D748" s="112"/>
      <c r="E748" s="118"/>
      <c r="F748" s="96"/>
      <c r="G748" s="97"/>
      <c r="H748" s="97"/>
      <c r="I748" s="120"/>
      <c r="J748" s="97"/>
      <c r="K748" s="96"/>
      <c r="L748" s="96"/>
      <c r="M748" s="119"/>
      <c r="N748" s="118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</row>
    <row r="749" spans="1:25">
      <c r="A749" s="96"/>
      <c r="B749" s="96"/>
      <c r="C749" s="112"/>
      <c r="D749" s="112"/>
      <c r="E749" s="118"/>
      <c r="F749" s="96"/>
      <c r="G749" s="97"/>
      <c r="H749" s="97"/>
      <c r="I749" s="120"/>
      <c r="J749" s="97"/>
      <c r="K749" s="96"/>
      <c r="L749" s="96"/>
      <c r="M749" s="119"/>
      <c r="N749" s="118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</row>
    <row r="750" spans="1:25">
      <c r="A750" s="96"/>
      <c r="B750" s="96"/>
      <c r="C750" s="112"/>
      <c r="D750" s="112"/>
      <c r="E750" s="118"/>
      <c r="F750" s="96"/>
      <c r="G750" s="97"/>
      <c r="H750" s="97"/>
      <c r="I750" s="120"/>
      <c r="J750" s="97"/>
      <c r="K750" s="96"/>
      <c r="L750" s="96"/>
      <c r="M750" s="119"/>
      <c r="N750" s="118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</row>
    <row r="751" spans="1:25">
      <c r="A751" s="96"/>
      <c r="B751" s="96"/>
      <c r="C751" s="112"/>
      <c r="D751" s="112"/>
      <c r="E751" s="118"/>
      <c r="F751" s="96"/>
      <c r="G751" s="97"/>
      <c r="H751" s="97"/>
      <c r="I751" s="120"/>
      <c r="J751" s="97"/>
      <c r="K751" s="96"/>
      <c r="L751" s="96"/>
      <c r="M751" s="119"/>
      <c r="N751" s="118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</row>
    <row r="752" spans="1:25">
      <c r="A752" s="96"/>
      <c r="B752" s="96"/>
      <c r="C752" s="112"/>
      <c r="D752" s="112"/>
      <c r="E752" s="118"/>
      <c r="F752" s="96"/>
      <c r="G752" s="97"/>
      <c r="H752" s="97"/>
      <c r="I752" s="120"/>
      <c r="J752" s="97"/>
      <c r="K752" s="96"/>
      <c r="L752" s="96"/>
      <c r="M752" s="119"/>
      <c r="N752" s="118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</row>
    <row r="753" spans="1:25">
      <c r="A753" s="96"/>
      <c r="B753" s="96"/>
      <c r="C753" s="112"/>
      <c r="D753" s="112"/>
      <c r="E753" s="118"/>
      <c r="F753" s="96"/>
      <c r="G753" s="97"/>
      <c r="H753" s="97"/>
      <c r="I753" s="120"/>
      <c r="J753" s="97"/>
      <c r="K753" s="96"/>
      <c r="L753" s="96"/>
      <c r="M753" s="119"/>
      <c r="N753" s="118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</row>
    <row r="754" spans="1:25">
      <c r="A754" s="96"/>
      <c r="B754" s="96"/>
      <c r="C754" s="112"/>
      <c r="D754" s="112"/>
      <c r="E754" s="118"/>
      <c r="F754" s="96"/>
      <c r="G754" s="97"/>
      <c r="H754" s="97"/>
      <c r="I754" s="120"/>
      <c r="J754" s="97"/>
      <c r="K754" s="96"/>
      <c r="L754" s="96"/>
      <c r="M754" s="119"/>
      <c r="N754" s="118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</row>
    <row r="755" spans="1:25">
      <c r="A755" s="96"/>
      <c r="B755" s="96"/>
      <c r="C755" s="112"/>
      <c r="D755" s="112"/>
      <c r="E755" s="118"/>
      <c r="F755" s="96"/>
      <c r="G755" s="97"/>
      <c r="H755" s="97"/>
      <c r="I755" s="120"/>
      <c r="J755" s="97"/>
      <c r="K755" s="96"/>
      <c r="L755" s="96"/>
      <c r="M755" s="119"/>
      <c r="N755" s="118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</row>
    <row r="756" spans="1:25">
      <c r="A756" s="96"/>
      <c r="B756" s="96"/>
      <c r="C756" s="112"/>
      <c r="D756" s="112"/>
      <c r="E756" s="118"/>
      <c r="F756" s="96"/>
      <c r="G756" s="97"/>
      <c r="H756" s="97"/>
      <c r="I756" s="120"/>
      <c r="J756" s="97"/>
      <c r="K756" s="96"/>
      <c r="L756" s="96"/>
      <c r="M756" s="119"/>
      <c r="N756" s="118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</row>
    <row r="757" spans="1:25">
      <c r="A757" s="96"/>
      <c r="B757" s="96"/>
      <c r="C757" s="112"/>
      <c r="D757" s="112"/>
      <c r="E757" s="118"/>
      <c r="F757" s="96"/>
      <c r="G757" s="97"/>
      <c r="H757" s="97"/>
      <c r="I757" s="120"/>
      <c r="J757" s="97"/>
      <c r="K757" s="96"/>
      <c r="L757" s="96"/>
      <c r="M757" s="119"/>
      <c r="N757" s="118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</row>
    <row r="758" spans="1:25">
      <c r="A758" s="96"/>
      <c r="B758" s="96"/>
      <c r="C758" s="112"/>
      <c r="D758" s="112"/>
      <c r="E758" s="118"/>
      <c r="F758" s="96"/>
      <c r="G758" s="97"/>
      <c r="H758" s="97"/>
      <c r="I758" s="120"/>
      <c r="J758" s="97"/>
      <c r="K758" s="96"/>
      <c r="L758" s="96"/>
      <c r="M758" s="119"/>
      <c r="N758" s="118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</row>
    <row r="759" spans="1:25">
      <c r="A759" s="96"/>
      <c r="B759" s="96"/>
      <c r="C759" s="112"/>
      <c r="D759" s="112"/>
      <c r="E759" s="118"/>
      <c r="F759" s="96"/>
      <c r="G759" s="97"/>
      <c r="H759" s="97"/>
      <c r="I759" s="120"/>
      <c r="J759" s="97"/>
      <c r="K759" s="96"/>
      <c r="L759" s="96"/>
      <c r="M759" s="119"/>
      <c r="N759" s="118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</row>
    <row r="760" spans="1:25">
      <c r="A760" s="96"/>
      <c r="B760" s="96"/>
      <c r="C760" s="112"/>
      <c r="D760" s="112"/>
      <c r="E760" s="118"/>
      <c r="F760" s="96"/>
      <c r="G760" s="97"/>
      <c r="H760" s="97"/>
      <c r="I760" s="120"/>
      <c r="J760" s="97"/>
      <c r="K760" s="96"/>
      <c r="L760" s="96"/>
      <c r="M760" s="119"/>
      <c r="N760" s="118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</row>
    <row r="761" spans="1:25">
      <c r="A761" s="96"/>
      <c r="B761" s="96"/>
      <c r="C761" s="112"/>
      <c r="D761" s="112"/>
      <c r="E761" s="118"/>
      <c r="F761" s="96"/>
      <c r="G761" s="97"/>
      <c r="H761" s="97"/>
      <c r="I761" s="120"/>
      <c r="J761" s="97"/>
      <c r="K761" s="96"/>
      <c r="L761" s="96"/>
      <c r="M761" s="119"/>
      <c r="N761" s="118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</row>
    <row r="762" spans="1:25">
      <c r="A762" s="96"/>
      <c r="B762" s="96"/>
      <c r="C762" s="112"/>
      <c r="D762" s="112"/>
      <c r="E762" s="118"/>
      <c r="F762" s="96"/>
      <c r="G762" s="97"/>
      <c r="H762" s="97"/>
      <c r="I762" s="120"/>
      <c r="J762" s="97"/>
      <c r="K762" s="96"/>
      <c r="L762" s="96"/>
      <c r="M762" s="119"/>
      <c r="N762" s="118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</row>
    <row r="763" spans="1:25">
      <c r="A763" s="96"/>
      <c r="B763" s="96"/>
      <c r="C763" s="112"/>
      <c r="D763" s="112"/>
      <c r="E763" s="118"/>
      <c r="F763" s="96"/>
      <c r="G763" s="97"/>
      <c r="H763" s="97"/>
      <c r="I763" s="120"/>
      <c r="J763" s="97"/>
      <c r="K763" s="96"/>
      <c r="L763" s="96"/>
      <c r="M763" s="119"/>
      <c r="N763" s="118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</row>
    <row r="764" spans="1:25">
      <c r="A764" s="96"/>
      <c r="B764" s="96"/>
      <c r="C764" s="112"/>
      <c r="D764" s="112"/>
      <c r="E764" s="118"/>
      <c r="F764" s="96"/>
      <c r="G764" s="97"/>
      <c r="H764" s="97"/>
      <c r="I764" s="120"/>
      <c r="J764" s="97"/>
      <c r="K764" s="96"/>
      <c r="L764" s="96"/>
      <c r="M764" s="119"/>
      <c r="N764" s="118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</row>
    <row r="765" spans="1:25">
      <c r="A765" s="96"/>
      <c r="B765" s="96"/>
      <c r="C765" s="112"/>
      <c r="D765" s="112"/>
      <c r="E765" s="118"/>
      <c r="F765" s="96"/>
      <c r="G765" s="97"/>
      <c r="H765" s="97"/>
      <c r="I765" s="120"/>
      <c r="J765" s="97"/>
      <c r="K765" s="96"/>
      <c r="L765" s="96"/>
      <c r="M765" s="119"/>
      <c r="N765" s="118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</row>
    <row r="766" spans="1:25">
      <c r="A766" s="96"/>
      <c r="B766" s="96"/>
      <c r="C766" s="112"/>
      <c r="D766" s="112"/>
      <c r="E766" s="118"/>
      <c r="F766" s="96"/>
      <c r="G766" s="97"/>
      <c r="H766" s="97"/>
      <c r="I766" s="120"/>
      <c r="J766" s="97"/>
      <c r="K766" s="96"/>
      <c r="L766" s="96"/>
      <c r="M766" s="119"/>
      <c r="N766" s="118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</row>
    <row r="767" spans="1:25">
      <c r="A767" s="96"/>
      <c r="B767" s="96"/>
      <c r="C767" s="112"/>
      <c r="D767" s="112"/>
      <c r="E767" s="118"/>
      <c r="F767" s="96"/>
      <c r="G767" s="97"/>
      <c r="H767" s="97"/>
      <c r="I767" s="120"/>
      <c r="J767" s="97"/>
      <c r="K767" s="96"/>
      <c r="L767" s="96"/>
      <c r="M767" s="119"/>
      <c r="N767" s="118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</row>
    <row r="768" spans="1:25">
      <c r="A768" s="96"/>
      <c r="B768" s="96"/>
      <c r="C768" s="112"/>
      <c r="D768" s="112"/>
      <c r="E768" s="118"/>
      <c r="F768" s="96"/>
      <c r="G768" s="97"/>
      <c r="H768" s="97"/>
      <c r="I768" s="120"/>
      <c r="J768" s="97"/>
      <c r="K768" s="96"/>
      <c r="L768" s="96"/>
      <c r="M768" s="119"/>
      <c r="N768" s="118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</row>
    <row r="769" spans="1:25">
      <c r="A769" s="96"/>
      <c r="B769" s="96"/>
      <c r="C769" s="112"/>
      <c r="D769" s="112"/>
      <c r="E769" s="118"/>
      <c r="F769" s="96"/>
      <c r="G769" s="97"/>
      <c r="H769" s="97"/>
      <c r="I769" s="120"/>
      <c r="J769" s="97"/>
      <c r="K769" s="96"/>
      <c r="L769" s="96"/>
      <c r="M769" s="119"/>
      <c r="N769" s="118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</row>
    <row r="770" spans="1:25">
      <c r="A770" s="96"/>
      <c r="B770" s="96"/>
      <c r="C770" s="112"/>
      <c r="D770" s="112"/>
      <c r="E770" s="118"/>
      <c r="F770" s="96"/>
      <c r="G770" s="97"/>
      <c r="H770" s="97"/>
      <c r="I770" s="120"/>
      <c r="J770" s="97"/>
      <c r="K770" s="96"/>
      <c r="L770" s="96"/>
      <c r="M770" s="119"/>
      <c r="N770" s="118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</row>
    <row r="771" spans="1:25">
      <c r="A771" s="96"/>
      <c r="B771" s="96"/>
      <c r="C771" s="112"/>
      <c r="D771" s="112"/>
      <c r="E771" s="118"/>
      <c r="F771" s="96"/>
      <c r="G771" s="97"/>
      <c r="H771" s="97"/>
      <c r="I771" s="120"/>
      <c r="J771" s="97"/>
      <c r="K771" s="96"/>
      <c r="L771" s="96"/>
      <c r="M771" s="119"/>
      <c r="N771" s="118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</row>
    <row r="772" spans="1:25">
      <c r="A772" s="96"/>
      <c r="B772" s="96"/>
      <c r="C772" s="112"/>
      <c r="D772" s="112"/>
      <c r="E772" s="118"/>
      <c r="F772" s="96"/>
      <c r="G772" s="97"/>
      <c r="H772" s="97"/>
      <c r="I772" s="120"/>
      <c r="J772" s="97"/>
      <c r="K772" s="96"/>
      <c r="L772" s="96"/>
      <c r="M772" s="119"/>
      <c r="N772" s="118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</row>
    <row r="773" spans="1:25">
      <c r="A773" s="96"/>
      <c r="B773" s="96"/>
      <c r="C773" s="112"/>
      <c r="D773" s="112"/>
      <c r="E773" s="118"/>
      <c r="F773" s="96"/>
      <c r="G773" s="97"/>
      <c r="H773" s="97"/>
      <c r="I773" s="120"/>
      <c r="J773" s="97"/>
      <c r="K773" s="96"/>
      <c r="L773" s="96"/>
      <c r="M773" s="119"/>
      <c r="N773" s="118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</row>
    <row r="774" spans="1:25">
      <c r="A774" s="96"/>
      <c r="B774" s="96"/>
      <c r="C774" s="112"/>
      <c r="D774" s="112"/>
      <c r="E774" s="118"/>
      <c r="F774" s="96"/>
      <c r="G774" s="97"/>
      <c r="H774" s="97"/>
      <c r="I774" s="120"/>
      <c r="J774" s="97"/>
      <c r="K774" s="96"/>
      <c r="L774" s="96"/>
      <c r="M774" s="119"/>
      <c r="N774" s="118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</row>
    <row r="775" spans="1:25">
      <c r="A775" s="96"/>
      <c r="B775" s="96"/>
      <c r="C775" s="112"/>
      <c r="D775" s="112"/>
      <c r="E775" s="118"/>
      <c r="F775" s="96"/>
      <c r="G775" s="97"/>
      <c r="H775" s="97"/>
      <c r="I775" s="120"/>
      <c r="J775" s="97"/>
      <c r="K775" s="96"/>
      <c r="L775" s="96"/>
      <c r="M775" s="119"/>
      <c r="N775" s="118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</row>
    <row r="776" spans="1:25">
      <c r="A776" s="96"/>
      <c r="B776" s="96"/>
      <c r="C776" s="112"/>
      <c r="D776" s="112"/>
      <c r="E776" s="118"/>
      <c r="F776" s="96"/>
      <c r="G776" s="97"/>
      <c r="H776" s="97"/>
      <c r="I776" s="120"/>
      <c r="J776" s="97"/>
      <c r="K776" s="96"/>
      <c r="L776" s="96"/>
      <c r="M776" s="119"/>
      <c r="N776" s="118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</row>
    <row r="777" spans="1:25">
      <c r="A777" s="96"/>
      <c r="B777" s="96"/>
      <c r="C777" s="112"/>
      <c r="D777" s="112"/>
      <c r="E777" s="118"/>
      <c r="F777" s="96"/>
      <c r="G777" s="97"/>
      <c r="H777" s="97"/>
      <c r="I777" s="120"/>
      <c r="J777" s="97"/>
      <c r="K777" s="96"/>
      <c r="L777" s="96"/>
      <c r="M777" s="119"/>
      <c r="N777" s="118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</row>
    <row r="778" spans="1:25">
      <c r="A778" s="96"/>
      <c r="B778" s="96"/>
      <c r="C778" s="112"/>
      <c r="D778" s="112"/>
      <c r="E778" s="118"/>
      <c r="F778" s="96"/>
      <c r="G778" s="97"/>
      <c r="H778" s="97"/>
      <c r="I778" s="120"/>
      <c r="J778" s="97"/>
      <c r="K778" s="96"/>
      <c r="L778" s="96"/>
      <c r="M778" s="119"/>
      <c r="N778" s="118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</row>
    <row r="779" spans="1:25">
      <c r="A779" s="96"/>
      <c r="B779" s="96"/>
      <c r="C779" s="112"/>
      <c r="D779" s="112"/>
      <c r="E779" s="118"/>
      <c r="F779" s="96"/>
      <c r="G779" s="97"/>
      <c r="H779" s="97"/>
      <c r="I779" s="120"/>
      <c r="J779" s="97"/>
      <c r="K779" s="96"/>
      <c r="L779" s="96"/>
      <c r="M779" s="119"/>
      <c r="N779" s="118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</row>
    <row r="780" spans="1:25">
      <c r="A780" s="96"/>
      <c r="B780" s="96"/>
      <c r="C780" s="112"/>
      <c r="D780" s="112"/>
      <c r="E780" s="118"/>
      <c r="F780" s="96"/>
      <c r="G780" s="97"/>
      <c r="H780" s="97"/>
      <c r="I780" s="120"/>
      <c r="J780" s="97"/>
      <c r="K780" s="96"/>
      <c r="L780" s="96"/>
      <c r="M780" s="119"/>
      <c r="N780" s="118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</row>
    <row r="781" spans="1:25">
      <c r="A781" s="96"/>
      <c r="B781" s="96"/>
      <c r="C781" s="112"/>
      <c r="D781" s="112"/>
      <c r="E781" s="118"/>
      <c r="F781" s="96"/>
      <c r="G781" s="97"/>
      <c r="H781" s="97"/>
      <c r="I781" s="120"/>
      <c r="J781" s="97"/>
      <c r="K781" s="96"/>
      <c r="L781" s="96"/>
      <c r="M781" s="119"/>
      <c r="N781" s="118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</row>
    <row r="782" spans="1:25">
      <c r="A782" s="96"/>
      <c r="B782" s="96"/>
      <c r="C782" s="112"/>
      <c r="D782" s="112"/>
      <c r="E782" s="118"/>
      <c r="F782" s="96"/>
      <c r="G782" s="97"/>
      <c r="H782" s="97"/>
      <c r="I782" s="120"/>
      <c r="J782" s="97"/>
      <c r="K782" s="96"/>
      <c r="L782" s="96"/>
      <c r="M782" s="119"/>
      <c r="N782" s="118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</row>
    <row r="783" spans="1:25">
      <c r="A783" s="96"/>
      <c r="B783" s="96"/>
      <c r="C783" s="112"/>
      <c r="D783" s="112"/>
      <c r="E783" s="118"/>
      <c r="F783" s="96"/>
      <c r="G783" s="97"/>
      <c r="H783" s="97"/>
      <c r="I783" s="120"/>
      <c r="J783" s="97"/>
      <c r="K783" s="96"/>
      <c r="L783" s="96"/>
      <c r="M783" s="119"/>
      <c r="N783" s="118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</row>
    <row r="784" spans="1:25">
      <c r="A784" s="96"/>
      <c r="B784" s="96"/>
      <c r="C784" s="112"/>
      <c r="D784" s="112"/>
      <c r="E784" s="118"/>
      <c r="F784" s="96"/>
      <c r="G784" s="97"/>
      <c r="H784" s="97"/>
      <c r="I784" s="120"/>
      <c r="J784" s="97"/>
      <c r="K784" s="96"/>
      <c r="L784" s="96"/>
      <c r="M784" s="119"/>
      <c r="N784" s="118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</row>
    <row r="785" spans="1:25">
      <c r="A785" s="96"/>
      <c r="B785" s="96"/>
      <c r="C785" s="112"/>
      <c r="D785" s="112"/>
      <c r="E785" s="118"/>
      <c r="F785" s="96"/>
      <c r="G785" s="97"/>
      <c r="H785" s="97"/>
      <c r="I785" s="120"/>
      <c r="J785" s="97"/>
      <c r="K785" s="96"/>
      <c r="L785" s="96"/>
      <c r="M785" s="119"/>
      <c r="N785" s="118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</row>
    <row r="786" spans="1:25">
      <c r="A786" s="96"/>
      <c r="B786" s="96"/>
      <c r="C786" s="112"/>
      <c r="D786" s="112"/>
      <c r="E786" s="118"/>
      <c r="F786" s="96"/>
      <c r="G786" s="97"/>
      <c r="H786" s="97"/>
      <c r="I786" s="120"/>
      <c r="J786" s="97"/>
      <c r="K786" s="96"/>
      <c r="L786" s="96"/>
      <c r="M786" s="119"/>
      <c r="N786" s="118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</row>
    <row r="787" spans="1:25">
      <c r="A787" s="96"/>
      <c r="B787" s="96"/>
      <c r="C787" s="112"/>
      <c r="D787" s="112"/>
      <c r="E787" s="118"/>
      <c r="F787" s="96"/>
      <c r="G787" s="97"/>
      <c r="H787" s="97"/>
      <c r="I787" s="120"/>
      <c r="J787" s="97"/>
      <c r="K787" s="96"/>
      <c r="L787" s="96"/>
      <c r="M787" s="119"/>
      <c r="N787" s="118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</row>
    <row r="788" spans="1:25">
      <c r="A788" s="96"/>
      <c r="B788" s="96"/>
      <c r="C788" s="112"/>
      <c r="D788" s="112"/>
      <c r="E788" s="118"/>
      <c r="F788" s="96"/>
      <c r="G788" s="97"/>
      <c r="H788" s="97"/>
      <c r="I788" s="120"/>
      <c r="J788" s="97"/>
      <c r="K788" s="96"/>
      <c r="L788" s="96"/>
      <c r="M788" s="119"/>
      <c r="N788" s="118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</row>
    <row r="789" spans="1:25">
      <c r="A789" s="96"/>
      <c r="B789" s="96"/>
      <c r="C789" s="112"/>
      <c r="D789" s="112"/>
      <c r="E789" s="118"/>
      <c r="F789" s="96"/>
      <c r="G789" s="97"/>
      <c r="H789" s="97"/>
      <c r="I789" s="120"/>
      <c r="J789" s="97"/>
      <c r="K789" s="96"/>
      <c r="L789" s="96"/>
      <c r="M789" s="119"/>
      <c r="N789" s="118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</row>
    <row r="790" spans="1:25">
      <c r="A790" s="96"/>
      <c r="B790" s="96"/>
      <c r="C790" s="112"/>
      <c r="D790" s="112"/>
      <c r="E790" s="118"/>
      <c r="F790" s="96"/>
      <c r="G790" s="97"/>
      <c r="H790" s="97"/>
      <c r="I790" s="120"/>
      <c r="J790" s="97"/>
      <c r="K790" s="96"/>
      <c r="L790" s="96"/>
      <c r="M790" s="119"/>
      <c r="N790" s="118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</row>
    <row r="791" spans="1:25">
      <c r="A791" s="96"/>
      <c r="B791" s="96"/>
      <c r="C791" s="112"/>
      <c r="D791" s="112"/>
      <c r="E791" s="118"/>
      <c r="F791" s="96"/>
      <c r="G791" s="97"/>
      <c r="H791" s="97"/>
      <c r="I791" s="120"/>
      <c r="J791" s="97"/>
      <c r="K791" s="96"/>
      <c r="L791" s="96"/>
      <c r="M791" s="119"/>
      <c r="N791" s="118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</row>
    <row r="792" spans="1:25">
      <c r="A792" s="96"/>
      <c r="B792" s="96"/>
      <c r="C792" s="112"/>
      <c r="D792" s="112"/>
      <c r="E792" s="118"/>
      <c r="F792" s="96"/>
      <c r="G792" s="97"/>
      <c r="H792" s="97"/>
      <c r="I792" s="120"/>
      <c r="J792" s="97"/>
      <c r="K792" s="96"/>
      <c r="L792" s="96"/>
      <c r="M792" s="119"/>
      <c r="N792" s="118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</row>
    <row r="793" spans="1:25">
      <c r="A793" s="96"/>
      <c r="B793" s="96"/>
      <c r="C793" s="112"/>
      <c r="D793" s="112"/>
      <c r="E793" s="118"/>
      <c r="F793" s="96"/>
      <c r="G793" s="97"/>
      <c r="H793" s="97"/>
      <c r="I793" s="120"/>
      <c r="J793" s="97"/>
      <c r="K793" s="96"/>
      <c r="L793" s="96"/>
      <c r="M793" s="119"/>
      <c r="N793" s="118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</row>
    <row r="794" spans="1:25">
      <c r="A794" s="96"/>
      <c r="B794" s="96"/>
      <c r="C794" s="112"/>
      <c r="D794" s="112"/>
      <c r="E794" s="118"/>
      <c r="F794" s="96"/>
      <c r="G794" s="97"/>
      <c r="H794" s="97"/>
      <c r="I794" s="120"/>
      <c r="J794" s="97"/>
      <c r="K794" s="96"/>
      <c r="L794" s="96"/>
      <c r="M794" s="119"/>
      <c r="N794" s="118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</row>
    <row r="795" spans="1:25">
      <c r="A795" s="96"/>
      <c r="B795" s="96"/>
      <c r="C795" s="112"/>
      <c r="D795" s="112"/>
      <c r="E795" s="118"/>
      <c r="F795" s="96"/>
      <c r="G795" s="97"/>
      <c r="H795" s="97"/>
      <c r="I795" s="120"/>
      <c r="J795" s="97"/>
      <c r="K795" s="96"/>
      <c r="L795" s="96"/>
      <c r="M795" s="119"/>
      <c r="N795" s="118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</row>
    <row r="796" spans="1:25">
      <c r="A796" s="96"/>
      <c r="B796" s="96"/>
      <c r="C796" s="112"/>
      <c r="D796" s="112"/>
      <c r="E796" s="118"/>
      <c r="F796" s="96"/>
      <c r="G796" s="97"/>
      <c r="H796" s="97"/>
      <c r="I796" s="120"/>
      <c r="J796" s="97"/>
      <c r="K796" s="96"/>
      <c r="L796" s="96"/>
      <c r="M796" s="119"/>
      <c r="N796" s="118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</row>
    <row r="797" spans="1:25">
      <c r="A797" s="96"/>
      <c r="B797" s="96"/>
      <c r="C797" s="112"/>
      <c r="D797" s="112"/>
      <c r="E797" s="118"/>
      <c r="F797" s="96"/>
      <c r="G797" s="97"/>
      <c r="H797" s="97"/>
      <c r="I797" s="120"/>
      <c r="J797" s="97"/>
      <c r="K797" s="96"/>
      <c r="L797" s="96"/>
      <c r="M797" s="119"/>
      <c r="N797" s="118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</row>
    <row r="798" spans="1:25">
      <c r="A798" s="96"/>
      <c r="B798" s="96"/>
      <c r="C798" s="112"/>
      <c r="D798" s="112"/>
      <c r="E798" s="118"/>
      <c r="F798" s="96"/>
      <c r="G798" s="97"/>
      <c r="H798" s="97"/>
      <c r="I798" s="120"/>
      <c r="J798" s="97"/>
      <c r="K798" s="96"/>
      <c r="L798" s="96"/>
      <c r="M798" s="119"/>
      <c r="N798" s="118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</row>
    <row r="799" spans="1:25">
      <c r="A799" s="96"/>
      <c r="B799" s="96"/>
      <c r="C799" s="112"/>
      <c r="D799" s="112"/>
      <c r="E799" s="118"/>
      <c r="F799" s="96"/>
      <c r="G799" s="97"/>
      <c r="H799" s="97"/>
      <c r="I799" s="120"/>
      <c r="J799" s="97"/>
      <c r="K799" s="96"/>
      <c r="L799" s="96"/>
      <c r="M799" s="119"/>
      <c r="N799" s="118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</row>
    <row r="800" spans="1:25">
      <c r="A800" s="96"/>
      <c r="B800" s="96"/>
      <c r="C800" s="112"/>
      <c r="D800" s="112"/>
      <c r="E800" s="118"/>
      <c r="F800" s="96"/>
      <c r="G800" s="97"/>
      <c r="H800" s="97"/>
      <c r="I800" s="120"/>
      <c r="J800" s="97"/>
      <c r="K800" s="96"/>
      <c r="L800" s="96"/>
      <c r="M800" s="119"/>
      <c r="N800" s="118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</row>
    <row r="801" spans="1:25">
      <c r="A801" s="96"/>
      <c r="B801" s="96"/>
      <c r="C801" s="112"/>
      <c r="D801" s="112"/>
      <c r="E801" s="118"/>
      <c r="F801" s="96"/>
      <c r="G801" s="97"/>
      <c r="H801" s="97"/>
      <c r="I801" s="120"/>
      <c r="J801" s="97"/>
      <c r="K801" s="96"/>
      <c r="L801" s="96"/>
      <c r="M801" s="119"/>
      <c r="N801" s="118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</row>
    <row r="802" spans="1:25">
      <c r="A802" s="96"/>
      <c r="B802" s="96"/>
      <c r="C802" s="112"/>
      <c r="D802" s="112"/>
      <c r="E802" s="118"/>
      <c r="F802" s="96"/>
      <c r="G802" s="97"/>
      <c r="H802" s="97"/>
      <c r="I802" s="120"/>
      <c r="J802" s="97"/>
      <c r="K802" s="96"/>
      <c r="L802" s="96"/>
      <c r="M802" s="119"/>
      <c r="N802" s="118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</row>
    <row r="803" spans="1:25">
      <c r="A803" s="96"/>
      <c r="B803" s="96"/>
      <c r="C803" s="112"/>
      <c r="D803" s="112"/>
      <c r="E803" s="118"/>
      <c r="F803" s="96"/>
      <c r="G803" s="97"/>
      <c r="H803" s="97"/>
      <c r="I803" s="120"/>
      <c r="J803" s="97"/>
      <c r="K803" s="96"/>
      <c r="L803" s="96"/>
      <c r="M803" s="119"/>
      <c r="N803" s="118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</row>
    <row r="804" spans="1:25">
      <c r="A804" s="96"/>
      <c r="B804" s="96"/>
      <c r="C804" s="112"/>
      <c r="D804" s="112"/>
      <c r="E804" s="118"/>
      <c r="F804" s="96"/>
      <c r="G804" s="97"/>
      <c r="H804" s="97"/>
      <c r="I804" s="120"/>
      <c r="J804" s="97"/>
      <c r="K804" s="96"/>
      <c r="L804" s="96"/>
      <c r="M804" s="119"/>
      <c r="N804" s="118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</row>
    <row r="805" spans="1:25">
      <c r="A805" s="96"/>
      <c r="B805" s="96"/>
      <c r="C805" s="112"/>
      <c r="D805" s="112"/>
      <c r="E805" s="118"/>
      <c r="F805" s="96"/>
      <c r="G805" s="97"/>
      <c r="H805" s="97"/>
      <c r="I805" s="120"/>
      <c r="J805" s="97"/>
      <c r="K805" s="96"/>
      <c r="L805" s="96"/>
      <c r="M805" s="119"/>
      <c r="N805" s="118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</row>
    <row r="806" spans="1:25">
      <c r="A806" s="96"/>
      <c r="B806" s="96"/>
      <c r="C806" s="112"/>
      <c r="D806" s="112"/>
      <c r="E806" s="118"/>
      <c r="F806" s="96"/>
      <c r="G806" s="97"/>
      <c r="H806" s="97"/>
      <c r="I806" s="120"/>
      <c r="J806" s="97"/>
      <c r="K806" s="96"/>
      <c r="L806" s="96"/>
      <c r="M806" s="119"/>
      <c r="N806" s="118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</row>
    <row r="807" spans="1:25">
      <c r="A807" s="96"/>
      <c r="B807" s="96"/>
      <c r="C807" s="112"/>
      <c r="D807" s="112"/>
      <c r="E807" s="118"/>
      <c r="F807" s="96"/>
      <c r="G807" s="97"/>
      <c r="H807" s="97"/>
      <c r="I807" s="120"/>
      <c r="J807" s="97"/>
      <c r="K807" s="96"/>
      <c r="L807" s="96"/>
      <c r="M807" s="119"/>
      <c r="N807" s="118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</row>
    <row r="808" spans="1:25">
      <c r="A808" s="96"/>
      <c r="B808" s="96"/>
      <c r="C808" s="112"/>
      <c r="D808" s="112"/>
      <c r="E808" s="118"/>
      <c r="F808" s="96"/>
      <c r="G808" s="97"/>
      <c r="H808" s="97"/>
      <c r="I808" s="120"/>
      <c r="J808" s="97"/>
      <c r="K808" s="96"/>
      <c r="L808" s="96"/>
      <c r="M808" s="119"/>
      <c r="N808" s="118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</row>
    <row r="809" spans="1:25">
      <c r="A809" s="96"/>
      <c r="B809" s="96"/>
      <c r="C809" s="112"/>
      <c r="D809" s="112"/>
      <c r="E809" s="118"/>
      <c r="F809" s="96"/>
      <c r="G809" s="97"/>
      <c r="H809" s="97"/>
      <c r="I809" s="120"/>
      <c r="J809" s="97"/>
      <c r="K809" s="96"/>
      <c r="L809" s="96"/>
      <c r="M809" s="119"/>
      <c r="N809" s="118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</row>
    <row r="810" spans="1:25">
      <c r="A810" s="96"/>
      <c r="B810" s="96"/>
      <c r="C810" s="112"/>
      <c r="D810" s="112"/>
      <c r="E810" s="118"/>
      <c r="F810" s="96"/>
      <c r="G810" s="97"/>
      <c r="H810" s="97"/>
      <c r="I810" s="120"/>
      <c r="J810" s="97"/>
      <c r="K810" s="96"/>
      <c r="L810" s="96"/>
      <c r="M810" s="119"/>
      <c r="N810" s="118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</row>
    <row r="811" spans="1:25">
      <c r="A811" s="96"/>
      <c r="B811" s="96"/>
      <c r="C811" s="112"/>
      <c r="D811" s="112"/>
      <c r="E811" s="118"/>
      <c r="F811" s="96"/>
      <c r="G811" s="97"/>
      <c r="H811" s="97"/>
      <c r="I811" s="120"/>
      <c r="J811" s="97"/>
      <c r="K811" s="96"/>
      <c r="L811" s="96"/>
      <c r="M811" s="119"/>
      <c r="N811" s="118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</row>
    <row r="812" spans="1:25">
      <c r="A812" s="96"/>
      <c r="B812" s="96"/>
      <c r="C812" s="112"/>
      <c r="D812" s="112"/>
      <c r="E812" s="118"/>
      <c r="F812" s="96"/>
      <c r="G812" s="97"/>
      <c r="H812" s="97"/>
      <c r="I812" s="120"/>
      <c r="J812" s="97"/>
      <c r="K812" s="96"/>
      <c r="L812" s="96"/>
      <c r="M812" s="119"/>
      <c r="N812" s="118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</row>
    <row r="813" spans="1:25">
      <c r="A813" s="96"/>
      <c r="B813" s="96"/>
      <c r="C813" s="112"/>
      <c r="D813" s="112"/>
      <c r="E813" s="118"/>
      <c r="F813" s="96"/>
      <c r="G813" s="97"/>
      <c r="H813" s="97"/>
      <c r="I813" s="120"/>
      <c r="J813" s="97"/>
      <c r="K813" s="96"/>
      <c r="L813" s="96"/>
      <c r="M813" s="119"/>
      <c r="N813" s="118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</row>
    <row r="814" spans="1:25">
      <c r="A814" s="96"/>
      <c r="B814" s="96"/>
      <c r="C814" s="112"/>
      <c r="D814" s="112"/>
      <c r="E814" s="118"/>
      <c r="F814" s="96"/>
      <c r="G814" s="97"/>
      <c r="H814" s="97"/>
      <c r="I814" s="120"/>
      <c r="J814" s="97"/>
      <c r="K814" s="96"/>
      <c r="L814" s="96"/>
      <c r="M814" s="119"/>
      <c r="N814" s="118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</row>
    <row r="815" spans="1:25">
      <c r="A815" s="96"/>
      <c r="B815" s="96"/>
      <c r="C815" s="112"/>
      <c r="D815" s="112"/>
      <c r="E815" s="118"/>
      <c r="F815" s="96"/>
      <c r="G815" s="97"/>
      <c r="H815" s="97"/>
      <c r="I815" s="120"/>
      <c r="J815" s="97"/>
      <c r="K815" s="96"/>
      <c r="L815" s="96"/>
      <c r="M815" s="119"/>
      <c r="N815" s="118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</row>
    <row r="816" spans="1:25">
      <c r="A816" s="96"/>
      <c r="B816" s="96"/>
      <c r="C816" s="112"/>
      <c r="D816" s="112"/>
      <c r="E816" s="118"/>
      <c r="F816" s="96"/>
      <c r="G816" s="97"/>
      <c r="H816" s="97"/>
      <c r="I816" s="120"/>
      <c r="J816" s="97"/>
      <c r="K816" s="96"/>
      <c r="L816" s="96"/>
      <c r="M816" s="119"/>
      <c r="N816" s="118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</row>
    <row r="817" spans="1:25">
      <c r="A817" s="96"/>
      <c r="B817" s="96"/>
      <c r="C817" s="112"/>
      <c r="D817" s="112"/>
      <c r="E817" s="118"/>
      <c r="F817" s="96"/>
      <c r="G817" s="97"/>
      <c r="H817" s="97"/>
      <c r="I817" s="120"/>
      <c r="J817" s="97"/>
      <c r="K817" s="96"/>
      <c r="L817" s="96"/>
      <c r="M817" s="119"/>
      <c r="N817" s="118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</row>
    <row r="818" spans="1:25">
      <c r="A818" s="96"/>
      <c r="B818" s="96"/>
      <c r="C818" s="112"/>
      <c r="D818" s="112"/>
      <c r="E818" s="118"/>
      <c r="F818" s="96"/>
      <c r="G818" s="97"/>
      <c r="H818" s="97"/>
      <c r="I818" s="120"/>
      <c r="J818" s="97"/>
      <c r="K818" s="96"/>
      <c r="L818" s="96"/>
      <c r="M818" s="119"/>
      <c r="N818" s="118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</row>
    <row r="819" spans="1:25">
      <c r="A819" s="96"/>
      <c r="B819" s="96"/>
      <c r="C819" s="112"/>
      <c r="D819" s="112"/>
      <c r="E819" s="118"/>
      <c r="F819" s="96"/>
      <c r="G819" s="97"/>
      <c r="H819" s="97"/>
      <c r="I819" s="120"/>
      <c r="J819" s="97"/>
      <c r="K819" s="96"/>
      <c r="L819" s="96"/>
      <c r="M819" s="119"/>
      <c r="N819" s="118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</row>
    <row r="820" spans="1:25">
      <c r="A820" s="96"/>
      <c r="B820" s="96"/>
      <c r="C820" s="112"/>
      <c r="D820" s="112"/>
      <c r="E820" s="118"/>
      <c r="F820" s="96"/>
      <c r="G820" s="97"/>
      <c r="H820" s="97"/>
      <c r="I820" s="120"/>
      <c r="J820" s="97"/>
      <c r="K820" s="96"/>
      <c r="L820" s="96"/>
      <c r="M820" s="119"/>
      <c r="N820" s="118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</row>
    <row r="821" spans="1:25">
      <c r="A821" s="96"/>
      <c r="B821" s="96"/>
      <c r="C821" s="112"/>
      <c r="D821" s="112"/>
      <c r="E821" s="118"/>
      <c r="F821" s="96"/>
      <c r="G821" s="97"/>
      <c r="H821" s="97"/>
      <c r="I821" s="120"/>
      <c r="J821" s="97"/>
      <c r="K821" s="96"/>
      <c r="L821" s="96"/>
      <c r="M821" s="119"/>
      <c r="N821" s="118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</row>
    <row r="822" spans="1:25">
      <c r="A822" s="96"/>
      <c r="B822" s="96"/>
      <c r="C822" s="112"/>
      <c r="D822" s="112"/>
      <c r="E822" s="118"/>
      <c r="F822" s="96"/>
      <c r="G822" s="97"/>
      <c r="H822" s="97"/>
      <c r="I822" s="120"/>
      <c r="J822" s="97"/>
      <c r="K822" s="96"/>
      <c r="L822" s="96"/>
      <c r="M822" s="119"/>
      <c r="N822" s="118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</row>
    <row r="823" spans="1:25">
      <c r="A823" s="96"/>
      <c r="B823" s="96"/>
      <c r="C823" s="112"/>
      <c r="D823" s="112"/>
      <c r="E823" s="118"/>
      <c r="F823" s="96"/>
      <c r="G823" s="97"/>
      <c r="H823" s="97"/>
      <c r="I823" s="120"/>
      <c r="J823" s="97"/>
      <c r="K823" s="96"/>
      <c r="L823" s="96"/>
      <c r="M823" s="119"/>
      <c r="N823" s="118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</row>
    <row r="824" spans="1:25">
      <c r="A824" s="96"/>
      <c r="B824" s="96"/>
      <c r="C824" s="112"/>
      <c r="D824" s="112"/>
      <c r="E824" s="118"/>
      <c r="F824" s="96"/>
      <c r="G824" s="97"/>
      <c r="H824" s="97"/>
      <c r="I824" s="120"/>
      <c r="J824" s="97"/>
      <c r="K824" s="96"/>
      <c r="L824" s="96"/>
      <c r="M824" s="119"/>
      <c r="N824" s="118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</row>
    <row r="825" spans="1:25">
      <c r="A825" s="96"/>
      <c r="B825" s="96"/>
      <c r="C825" s="112"/>
      <c r="D825" s="112"/>
      <c r="E825" s="118"/>
      <c r="F825" s="96"/>
      <c r="G825" s="97"/>
      <c r="H825" s="97"/>
      <c r="I825" s="120"/>
      <c r="J825" s="97"/>
      <c r="K825" s="96"/>
      <c r="L825" s="96"/>
      <c r="M825" s="119"/>
      <c r="N825" s="118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</row>
    <row r="826" spans="1:25">
      <c r="A826" s="96"/>
      <c r="B826" s="96"/>
      <c r="C826" s="112"/>
      <c r="D826" s="112"/>
      <c r="E826" s="118"/>
      <c r="F826" s="96"/>
      <c r="G826" s="97"/>
      <c r="H826" s="97"/>
      <c r="I826" s="120"/>
      <c r="J826" s="97"/>
      <c r="K826" s="96"/>
      <c r="L826" s="96"/>
      <c r="M826" s="119"/>
      <c r="N826" s="118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</row>
    <row r="827" spans="1:25">
      <c r="A827" s="96"/>
      <c r="B827" s="96"/>
      <c r="C827" s="112"/>
      <c r="D827" s="112"/>
      <c r="E827" s="118"/>
      <c r="F827" s="96"/>
      <c r="G827" s="97"/>
      <c r="H827" s="97"/>
      <c r="I827" s="120"/>
      <c r="J827" s="97"/>
      <c r="K827" s="96"/>
      <c r="L827" s="96"/>
      <c r="M827" s="119"/>
      <c r="N827" s="118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</row>
    <row r="828" spans="1:25">
      <c r="A828" s="96"/>
      <c r="B828" s="96"/>
      <c r="C828" s="112"/>
      <c r="D828" s="112"/>
      <c r="E828" s="118"/>
      <c r="F828" s="96"/>
      <c r="G828" s="97"/>
      <c r="H828" s="97"/>
      <c r="I828" s="120"/>
      <c r="J828" s="97"/>
      <c r="K828" s="96"/>
      <c r="L828" s="96"/>
      <c r="M828" s="119"/>
      <c r="N828" s="118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</row>
    <row r="829" spans="1:25">
      <c r="A829" s="96"/>
      <c r="B829" s="96"/>
      <c r="C829" s="112"/>
      <c r="D829" s="112"/>
      <c r="E829" s="118"/>
      <c r="F829" s="96"/>
      <c r="G829" s="97"/>
      <c r="H829" s="97"/>
      <c r="I829" s="120"/>
      <c r="J829" s="97"/>
      <c r="K829" s="96"/>
      <c r="L829" s="96"/>
      <c r="M829" s="119"/>
      <c r="N829" s="118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</row>
    <row r="830" spans="1:25">
      <c r="A830" s="96"/>
      <c r="B830" s="96"/>
      <c r="C830" s="112"/>
      <c r="D830" s="112"/>
      <c r="E830" s="118"/>
      <c r="F830" s="96"/>
      <c r="G830" s="97"/>
      <c r="H830" s="97"/>
      <c r="I830" s="120"/>
      <c r="J830" s="97"/>
      <c r="K830" s="96"/>
      <c r="L830" s="96"/>
      <c r="M830" s="119"/>
      <c r="N830" s="118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</row>
    <row r="831" spans="1:25">
      <c r="A831" s="96"/>
      <c r="B831" s="96"/>
      <c r="C831" s="112"/>
      <c r="D831" s="112"/>
      <c r="E831" s="118"/>
      <c r="F831" s="96"/>
      <c r="G831" s="97"/>
      <c r="H831" s="97"/>
      <c r="I831" s="120"/>
      <c r="J831" s="97"/>
      <c r="K831" s="96"/>
      <c r="L831" s="96"/>
      <c r="M831" s="119"/>
      <c r="N831" s="118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</row>
    <row r="832" spans="1:25">
      <c r="A832" s="96"/>
      <c r="B832" s="96"/>
      <c r="C832" s="112"/>
      <c r="D832" s="112"/>
      <c r="E832" s="118"/>
      <c r="F832" s="96"/>
      <c r="G832" s="97"/>
      <c r="H832" s="97"/>
      <c r="I832" s="120"/>
      <c r="J832" s="97"/>
      <c r="K832" s="96"/>
      <c r="L832" s="96"/>
      <c r="M832" s="119"/>
      <c r="N832" s="118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</row>
    <row r="833" spans="1:25">
      <c r="A833" s="96"/>
      <c r="B833" s="96"/>
      <c r="C833" s="112"/>
      <c r="D833" s="112"/>
      <c r="E833" s="118"/>
      <c r="F833" s="96"/>
      <c r="G833" s="97"/>
      <c r="H833" s="97"/>
      <c r="I833" s="120"/>
      <c r="J833" s="97"/>
      <c r="K833" s="96"/>
      <c r="L833" s="96"/>
      <c r="M833" s="119"/>
      <c r="N833" s="118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</row>
    <row r="834" spans="1:25">
      <c r="A834" s="96"/>
      <c r="B834" s="96"/>
      <c r="C834" s="112"/>
      <c r="D834" s="112"/>
      <c r="E834" s="118"/>
      <c r="F834" s="96"/>
      <c r="G834" s="97"/>
      <c r="H834" s="97"/>
      <c r="I834" s="120"/>
      <c r="J834" s="97"/>
      <c r="K834" s="96"/>
      <c r="L834" s="96"/>
      <c r="M834" s="119"/>
      <c r="N834" s="118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</row>
    <row r="835" spans="1:25">
      <c r="A835" s="96"/>
      <c r="B835" s="96"/>
      <c r="C835" s="112"/>
      <c r="D835" s="112"/>
      <c r="E835" s="118"/>
      <c r="F835" s="96"/>
      <c r="G835" s="97"/>
      <c r="H835" s="97"/>
      <c r="I835" s="120"/>
      <c r="J835" s="97"/>
      <c r="K835" s="96"/>
      <c r="L835" s="96"/>
      <c r="M835" s="119"/>
      <c r="N835" s="118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</row>
    <row r="836" spans="1:25">
      <c r="A836" s="96"/>
      <c r="B836" s="96"/>
      <c r="C836" s="112"/>
      <c r="D836" s="112"/>
      <c r="E836" s="118"/>
      <c r="F836" s="96"/>
      <c r="G836" s="97"/>
      <c r="H836" s="97"/>
      <c r="I836" s="120"/>
      <c r="J836" s="97"/>
      <c r="K836" s="96"/>
      <c r="L836" s="96"/>
      <c r="M836" s="119"/>
      <c r="N836" s="118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</row>
    <row r="837" spans="1:25">
      <c r="A837" s="96"/>
      <c r="B837" s="96"/>
      <c r="C837" s="112"/>
      <c r="D837" s="112"/>
      <c r="E837" s="118"/>
      <c r="F837" s="96"/>
      <c r="G837" s="97"/>
      <c r="H837" s="97"/>
      <c r="I837" s="120"/>
      <c r="J837" s="97"/>
      <c r="K837" s="96"/>
      <c r="L837" s="96"/>
      <c r="M837" s="119"/>
      <c r="N837" s="118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</row>
    <row r="838" spans="1:25">
      <c r="A838" s="96"/>
      <c r="B838" s="96"/>
      <c r="C838" s="112"/>
      <c r="D838" s="112"/>
      <c r="E838" s="118"/>
      <c r="F838" s="96"/>
      <c r="G838" s="97"/>
      <c r="H838" s="97"/>
      <c r="I838" s="120"/>
      <c r="J838" s="97"/>
      <c r="K838" s="96"/>
      <c r="L838" s="96"/>
      <c r="M838" s="119"/>
      <c r="N838" s="118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</row>
    <row r="839" spans="1:25">
      <c r="A839" s="96"/>
      <c r="B839" s="96"/>
      <c r="C839" s="112"/>
      <c r="D839" s="112"/>
      <c r="E839" s="118"/>
      <c r="F839" s="96"/>
      <c r="G839" s="97"/>
      <c r="H839" s="97"/>
      <c r="I839" s="120"/>
      <c r="J839" s="97"/>
      <c r="K839" s="96"/>
      <c r="L839" s="96"/>
      <c r="M839" s="119"/>
      <c r="N839" s="118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</row>
    <row r="840" spans="1:25">
      <c r="A840" s="96"/>
      <c r="B840" s="96"/>
      <c r="C840" s="112"/>
      <c r="D840" s="112"/>
      <c r="E840" s="118"/>
      <c r="F840" s="96"/>
      <c r="G840" s="97"/>
      <c r="H840" s="97"/>
      <c r="I840" s="120"/>
      <c r="J840" s="97"/>
      <c r="K840" s="96"/>
      <c r="L840" s="96"/>
      <c r="M840" s="119"/>
      <c r="N840" s="118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</row>
    <row r="841" spans="1:25">
      <c r="A841" s="96"/>
      <c r="B841" s="96"/>
      <c r="C841" s="112"/>
      <c r="D841" s="112"/>
      <c r="E841" s="118"/>
      <c r="F841" s="96"/>
      <c r="G841" s="97"/>
      <c r="H841" s="97"/>
      <c r="I841" s="120"/>
      <c r="J841" s="97"/>
      <c r="K841" s="96"/>
      <c r="L841" s="96"/>
      <c r="M841" s="119"/>
      <c r="N841" s="118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</row>
    <row r="842" spans="1:25">
      <c r="A842" s="96"/>
      <c r="B842" s="96"/>
      <c r="C842" s="112"/>
      <c r="D842" s="112"/>
      <c r="E842" s="118"/>
      <c r="F842" s="96"/>
      <c r="G842" s="97"/>
      <c r="H842" s="97"/>
      <c r="I842" s="120"/>
      <c r="J842" s="97"/>
      <c r="K842" s="96"/>
      <c r="L842" s="96"/>
      <c r="M842" s="119"/>
      <c r="N842" s="118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</row>
    <row r="843" spans="1:25">
      <c r="A843" s="96"/>
      <c r="B843" s="96"/>
      <c r="C843" s="112"/>
      <c r="D843" s="112"/>
      <c r="E843" s="118"/>
      <c r="F843" s="96"/>
      <c r="G843" s="97"/>
      <c r="H843" s="97"/>
      <c r="I843" s="120"/>
      <c r="J843" s="97"/>
      <c r="K843" s="96"/>
      <c r="L843" s="96"/>
      <c r="M843" s="119"/>
      <c r="N843" s="118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</row>
    <row r="844" spans="1:25">
      <c r="A844" s="96"/>
      <c r="B844" s="96"/>
      <c r="C844" s="112"/>
      <c r="D844" s="112"/>
      <c r="E844" s="118"/>
      <c r="F844" s="96"/>
      <c r="G844" s="97"/>
      <c r="H844" s="97"/>
      <c r="I844" s="120"/>
      <c r="J844" s="97"/>
      <c r="K844" s="96"/>
      <c r="L844" s="96"/>
      <c r="M844" s="119"/>
      <c r="N844" s="118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</row>
    <row r="845" spans="1:25">
      <c r="A845" s="96"/>
      <c r="B845" s="96"/>
      <c r="C845" s="112"/>
      <c r="D845" s="112"/>
      <c r="E845" s="118"/>
      <c r="F845" s="96"/>
      <c r="G845" s="97"/>
      <c r="H845" s="97"/>
      <c r="I845" s="120"/>
      <c r="J845" s="97"/>
      <c r="K845" s="96"/>
      <c r="L845" s="96"/>
      <c r="M845" s="119"/>
      <c r="N845" s="118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</row>
    <row r="846" spans="1:25">
      <c r="A846" s="96"/>
      <c r="B846" s="96"/>
      <c r="C846" s="112"/>
      <c r="D846" s="112"/>
      <c r="E846" s="118"/>
      <c r="F846" s="96"/>
      <c r="G846" s="97"/>
      <c r="H846" s="97"/>
      <c r="I846" s="120"/>
      <c r="J846" s="97"/>
      <c r="K846" s="96"/>
      <c r="L846" s="96"/>
      <c r="M846" s="119"/>
      <c r="N846" s="118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</row>
    <row r="847" spans="1:25">
      <c r="A847" s="96"/>
      <c r="B847" s="96"/>
      <c r="C847" s="112"/>
      <c r="D847" s="112"/>
      <c r="E847" s="118"/>
      <c r="F847" s="96"/>
      <c r="G847" s="97"/>
      <c r="H847" s="97"/>
      <c r="I847" s="120"/>
      <c r="J847" s="97"/>
      <c r="K847" s="96"/>
      <c r="L847" s="96"/>
      <c r="M847" s="119"/>
      <c r="N847" s="118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</row>
    <row r="848" spans="1:25">
      <c r="A848" s="96"/>
      <c r="B848" s="96"/>
      <c r="C848" s="112"/>
      <c r="D848" s="112"/>
      <c r="E848" s="118"/>
      <c r="F848" s="96"/>
      <c r="G848" s="97"/>
      <c r="H848" s="97"/>
      <c r="I848" s="120"/>
      <c r="J848" s="97"/>
      <c r="K848" s="96"/>
      <c r="L848" s="96"/>
      <c r="M848" s="119"/>
      <c r="N848" s="118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</row>
    <row r="849" spans="1:25">
      <c r="A849" s="96"/>
      <c r="B849" s="96"/>
      <c r="C849" s="112"/>
      <c r="D849" s="112"/>
      <c r="E849" s="118"/>
      <c r="F849" s="96"/>
      <c r="G849" s="97"/>
      <c r="H849" s="97"/>
      <c r="I849" s="120"/>
      <c r="J849" s="97"/>
      <c r="K849" s="96"/>
      <c r="L849" s="96"/>
      <c r="M849" s="119"/>
      <c r="N849" s="118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</row>
    <row r="850" spans="1:25">
      <c r="A850" s="96"/>
      <c r="B850" s="96"/>
      <c r="C850" s="112"/>
      <c r="D850" s="112"/>
      <c r="E850" s="118"/>
      <c r="F850" s="96"/>
      <c r="G850" s="97"/>
      <c r="H850" s="97"/>
      <c r="I850" s="120"/>
      <c r="J850" s="97"/>
      <c r="K850" s="96"/>
      <c r="L850" s="96"/>
      <c r="M850" s="119"/>
      <c r="N850" s="118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</row>
    <row r="851" spans="1:25">
      <c r="A851" s="96"/>
      <c r="B851" s="96"/>
      <c r="C851" s="112"/>
      <c r="D851" s="112"/>
      <c r="E851" s="118"/>
      <c r="F851" s="96"/>
      <c r="G851" s="97"/>
      <c r="H851" s="97"/>
      <c r="I851" s="120"/>
      <c r="J851" s="97"/>
      <c r="K851" s="96"/>
      <c r="L851" s="96"/>
      <c r="M851" s="119"/>
      <c r="N851" s="118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</row>
    <row r="852" spans="1:25">
      <c r="A852" s="96"/>
      <c r="B852" s="96"/>
      <c r="C852" s="112"/>
      <c r="D852" s="112"/>
      <c r="E852" s="118"/>
      <c r="F852" s="96"/>
      <c r="G852" s="97"/>
      <c r="H852" s="97"/>
      <c r="I852" s="120"/>
      <c r="J852" s="97"/>
      <c r="K852" s="96"/>
      <c r="L852" s="96"/>
      <c r="M852" s="119"/>
      <c r="N852" s="118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</row>
    <row r="853" spans="1:25">
      <c r="A853" s="96"/>
      <c r="B853" s="96"/>
      <c r="C853" s="112"/>
      <c r="D853" s="112"/>
      <c r="E853" s="118"/>
      <c r="F853" s="96"/>
      <c r="G853" s="97"/>
      <c r="H853" s="97"/>
      <c r="I853" s="120"/>
      <c r="J853" s="97"/>
      <c r="K853" s="96"/>
      <c r="L853" s="96"/>
      <c r="M853" s="119"/>
      <c r="N853" s="118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</row>
    <row r="854" spans="1:25">
      <c r="A854" s="96"/>
      <c r="B854" s="96"/>
      <c r="C854" s="112"/>
      <c r="D854" s="112"/>
      <c r="E854" s="118"/>
      <c r="F854" s="96"/>
      <c r="G854" s="97"/>
      <c r="H854" s="97"/>
      <c r="I854" s="120"/>
      <c r="J854" s="97"/>
      <c r="K854" s="96"/>
      <c r="L854" s="96"/>
      <c r="M854" s="119"/>
      <c r="N854" s="118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</row>
    <row r="855" spans="1:25">
      <c r="A855" s="96"/>
      <c r="B855" s="96"/>
      <c r="C855" s="112"/>
      <c r="D855" s="112"/>
      <c r="E855" s="118"/>
      <c r="F855" s="96"/>
      <c r="G855" s="97"/>
      <c r="H855" s="97"/>
      <c r="I855" s="120"/>
      <c r="J855" s="97"/>
      <c r="K855" s="96"/>
      <c r="L855" s="96"/>
      <c r="M855" s="119"/>
      <c r="N855" s="118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</row>
    <row r="856" spans="1:25">
      <c r="A856" s="96"/>
      <c r="B856" s="96"/>
      <c r="C856" s="112"/>
      <c r="D856" s="112"/>
      <c r="E856" s="118"/>
      <c r="F856" s="96"/>
      <c r="G856" s="97"/>
      <c r="H856" s="97"/>
      <c r="I856" s="120"/>
      <c r="J856" s="97"/>
      <c r="K856" s="96"/>
      <c r="L856" s="96"/>
      <c r="M856" s="119"/>
      <c r="N856" s="118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</row>
    <row r="857" spans="1:25">
      <c r="A857" s="96"/>
      <c r="B857" s="96"/>
      <c r="C857" s="112"/>
      <c r="D857" s="112"/>
      <c r="E857" s="118"/>
      <c r="F857" s="96"/>
      <c r="G857" s="97"/>
      <c r="H857" s="97"/>
      <c r="I857" s="120"/>
      <c r="J857" s="97"/>
      <c r="K857" s="96"/>
      <c r="L857" s="96"/>
      <c r="M857" s="119"/>
      <c r="N857" s="118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</row>
    <row r="858" spans="1:25">
      <c r="A858" s="96"/>
      <c r="B858" s="96"/>
      <c r="C858" s="112"/>
      <c r="D858" s="112"/>
      <c r="E858" s="118"/>
      <c r="F858" s="96"/>
      <c r="G858" s="97"/>
      <c r="H858" s="97"/>
      <c r="I858" s="120"/>
      <c r="J858" s="97"/>
      <c r="K858" s="96"/>
      <c r="L858" s="96"/>
      <c r="M858" s="119"/>
      <c r="N858" s="118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</row>
    <row r="859" spans="1:25">
      <c r="A859" s="96"/>
      <c r="B859" s="96"/>
      <c r="C859" s="112"/>
      <c r="D859" s="112"/>
      <c r="E859" s="118"/>
      <c r="F859" s="96"/>
      <c r="G859" s="97"/>
      <c r="H859" s="97"/>
      <c r="I859" s="120"/>
      <c r="J859" s="97"/>
      <c r="K859" s="96"/>
      <c r="L859" s="96"/>
      <c r="M859" s="119"/>
      <c r="N859" s="118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</row>
    <row r="860" spans="1:25">
      <c r="A860" s="96"/>
      <c r="B860" s="96"/>
      <c r="C860" s="112"/>
      <c r="D860" s="112"/>
      <c r="E860" s="118"/>
      <c r="F860" s="96"/>
      <c r="G860" s="97"/>
      <c r="H860" s="97"/>
      <c r="I860" s="120"/>
      <c r="J860" s="97"/>
      <c r="K860" s="96"/>
      <c r="L860" s="96"/>
      <c r="M860" s="119"/>
      <c r="N860" s="118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</row>
    <row r="861" spans="1:25">
      <c r="A861" s="96"/>
      <c r="B861" s="96"/>
      <c r="C861" s="112"/>
      <c r="D861" s="112"/>
      <c r="E861" s="118"/>
      <c r="F861" s="96"/>
      <c r="G861" s="97"/>
      <c r="H861" s="97"/>
      <c r="I861" s="120"/>
      <c r="J861" s="97"/>
      <c r="K861" s="96"/>
      <c r="L861" s="96"/>
      <c r="M861" s="119"/>
      <c r="N861" s="118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</row>
    <row r="862" spans="1:25">
      <c r="A862" s="96"/>
      <c r="B862" s="96"/>
      <c r="C862" s="112"/>
      <c r="D862" s="112"/>
      <c r="E862" s="118"/>
      <c r="F862" s="96"/>
      <c r="G862" s="97"/>
      <c r="H862" s="97"/>
      <c r="I862" s="120"/>
      <c r="J862" s="97"/>
      <c r="K862" s="96"/>
      <c r="L862" s="96"/>
      <c r="M862" s="119"/>
      <c r="N862" s="118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</row>
    <row r="863" spans="1:25">
      <c r="A863" s="96"/>
      <c r="B863" s="96"/>
      <c r="C863" s="112"/>
      <c r="D863" s="112"/>
      <c r="E863" s="118"/>
      <c r="F863" s="96"/>
      <c r="G863" s="97"/>
      <c r="H863" s="97"/>
      <c r="I863" s="120"/>
      <c r="J863" s="97"/>
      <c r="K863" s="96"/>
      <c r="L863" s="96"/>
      <c r="M863" s="119"/>
      <c r="N863" s="118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</row>
    <row r="864" spans="1:25">
      <c r="A864" s="96"/>
      <c r="B864" s="96"/>
      <c r="C864" s="112"/>
      <c r="D864" s="112"/>
      <c r="E864" s="118"/>
      <c r="F864" s="96"/>
      <c r="G864" s="97"/>
      <c r="H864" s="97"/>
      <c r="I864" s="120"/>
      <c r="J864" s="97"/>
      <c r="K864" s="96"/>
      <c r="L864" s="96"/>
      <c r="M864" s="119"/>
      <c r="N864" s="118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</row>
    <row r="865" spans="1:25">
      <c r="A865" s="96"/>
      <c r="B865" s="96"/>
      <c r="C865" s="112"/>
      <c r="D865" s="112"/>
      <c r="E865" s="118"/>
      <c r="F865" s="96"/>
      <c r="G865" s="97"/>
      <c r="H865" s="97"/>
      <c r="I865" s="120"/>
      <c r="J865" s="97"/>
      <c r="K865" s="96"/>
      <c r="L865" s="96"/>
      <c r="M865" s="119"/>
      <c r="N865" s="118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</row>
    <row r="866" spans="1:25">
      <c r="A866" s="96"/>
      <c r="B866" s="96"/>
      <c r="C866" s="112"/>
      <c r="D866" s="112"/>
      <c r="E866" s="118"/>
      <c r="F866" s="96"/>
      <c r="G866" s="97"/>
      <c r="H866" s="97"/>
      <c r="I866" s="120"/>
      <c r="J866" s="97"/>
      <c r="K866" s="96"/>
      <c r="L866" s="96"/>
      <c r="M866" s="119"/>
      <c r="N866" s="118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</row>
    <row r="867" spans="1:25">
      <c r="A867" s="96"/>
      <c r="B867" s="96"/>
      <c r="C867" s="112"/>
      <c r="D867" s="112"/>
      <c r="E867" s="118"/>
      <c r="F867" s="96"/>
      <c r="G867" s="97"/>
      <c r="H867" s="97"/>
      <c r="I867" s="120"/>
      <c r="J867" s="97"/>
      <c r="K867" s="96"/>
      <c r="L867" s="96"/>
      <c r="M867" s="119"/>
      <c r="N867" s="118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</row>
    <row r="868" spans="1:25">
      <c r="A868" s="96"/>
      <c r="B868" s="96"/>
      <c r="C868" s="112"/>
      <c r="D868" s="112"/>
      <c r="E868" s="118"/>
      <c r="F868" s="96"/>
      <c r="G868" s="97"/>
      <c r="H868" s="97"/>
      <c r="I868" s="120"/>
      <c r="J868" s="97"/>
      <c r="K868" s="96"/>
      <c r="L868" s="96"/>
      <c r="M868" s="119"/>
      <c r="N868" s="118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</row>
    <row r="869" spans="1:25">
      <c r="A869" s="96"/>
      <c r="B869" s="96"/>
      <c r="C869" s="112"/>
      <c r="D869" s="112"/>
      <c r="E869" s="118"/>
      <c r="F869" s="96"/>
      <c r="G869" s="97"/>
      <c r="H869" s="97"/>
      <c r="I869" s="120"/>
      <c r="J869" s="97"/>
      <c r="K869" s="96"/>
      <c r="L869" s="96"/>
      <c r="M869" s="119"/>
      <c r="N869" s="118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</row>
    <row r="870" spans="1:25">
      <c r="A870" s="96"/>
      <c r="B870" s="96"/>
      <c r="C870" s="112"/>
      <c r="D870" s="112"/>
      <c r="E870" s="118"/>
      <c r="F870" s="96"/>
      <c r="G870" s="97"/>
      <c r="H870" s="97"/>
      <c r="I870" s="120"/>
      <c r="J870" s="97"/>
      <c r="K870" s="96"/>
      <c r="L870" s="96"/>
      <c r="M870" s="119"/>
      <c r="N870" s="118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</row>
    <row r="871" spans="1:25">
      <c r="A871" s="96"/>
      <c r="B871" s="96"/>
      <c r="C871" s="112"/>
      <c r="D871" s="112"/>
      <c r="E871" s="118"/>
      <c r="F871" s="96"/>
      <c r="G871" s="97"/>
      <c r="H871" s="97"/>
      <c r="I871" s="120"/>
      <c r="J871" s="97"/>
      <c r="K871" s="96"/>
      <c r="L871" s="96"/>
      <c r="M871" s="119"/>
      <c r="N871" s="118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</row>
    <row r="872" spans="1:25">
      <c r="A872" s="96"/>
      <c r="B872" s="96"/>
      <c r="C872" s="112"/>
      <c r="D872" s="112"/>
      <c r="E872" s="118"/>
      <c r="F872" s="96"/>
      <c r="G872" s="97"/>
      <c r="H872" s="97"/>
      <c r="I872" s="120"/>
      <c r="J872" s="97"/>
      <c r="K872" s="96"/>
      <c r="L872" s="96"/>
      <c r="M872" s="119"/>
      <c r="N872" s="118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</row>
    <row r="873" spans="1:25">
      <c r="A873" s="96"/>
      <c r="B873" s="96"/>
      <c r="C873" s="112"/>
      <c r="D873" s="112"/>
      <c r="E873" s="118"/>
      <c r="F873" s="96"/>
      <c r="G873" s="97"/>
      <c r="H873" s="97"/>
      <c r="I873" s="120"/>
      <c r="J873" s="97"/>
      <c r="K873" s="96"/>
      <c r="L873" s="96"/>
      <c r="M873" s="119"/>
      <c r="N873" s="118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</row>
    <row r="874" spans="1:25">
      <c r="A874" s="96"/>
      <c r="B874" s="96"/>
      <c r="C874" s="112"/>
      <c r="D874" s="112"/>
      <c r="E874" s="118"/>
      <c r="F874" s="96"/>
      <c r="G874" s="97"/>
      <c r="H874" s="97"/>
      <c r="I874" s="120"/>
      <c r="J874" s="97"/>
      <c r="K874" s="96"/>
      <c r="L874" s="96"/>
      <c r="M874" s="119"/>
      <c r="N874" s="118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</row>
    <row r="875" spans="1:25">
      <c r="A875" s="96"/>
      <c r="B875" s="96"/>
      <c r="C875" s="112"/>
      <c r="D875" s="112"/>
      <c r="E875" s="118"/>
      <c r="F875" s="96"/>
      <c r="G875" s="97"/>
      <c r="H875" s="97"/>
      <c r="I875" s="120"/>
      <c r="J875" s="97"/>
      <c r="K875" s="96"/>
      <c r="L875" s="96"/>
      <c r="M875" s="119"/>
      <c r="N875" s="118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</row>
    <row r="876" spans="1:25">
      <c r="A876" s="96"/>
      <c r="B876" s="96"/>
      <c r="C876" s="112"/>
      <c r="D876" s="112"/>
      <c r="E876" s="118"/>
      <c r="F876" s="96"/>
      <c r="G876" s="97"/>
      <c r="H876" s="97"/>
      <c r="I876" s="120"/>
      <c r="J876" s="97"/>
      <c r="K876" s="96"/>
      <c r="L876" s="96"/>
      <c r="M876" s="119"/>
      <c r="N876" s="118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</row>
    <row r="877" spans="1:25">
      <c r="A877" s="96"/>
      <c r="B877" s="96"/>
      <c r="C877" s="112"/>
      <c r="D877" s="112"/>
      <c r="E877" s="118"/>
      <c r="F877" s="96"/>
      <c r="G877" s="97"/>
      <c r="H877" s="97"/>
      <c r="I877" s="120"/>
      <c r="J877" s="97"/>
      <c r="K877" s="96"/>
      <c r="L877" s="96"/>
      <c r="M877" s="119"/>
      <c r="N877" s="118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</row>
    <row r="878" spans="1:25">
      <c r="A878" s="96"/>
      <c r="B878" s="96"/>
      <c r="C878" s="112"/>
      <c r="D878" s="112"/>
      <c r="E878" s="118"/>
      <c r="F878" s="96"/>
      <c r="G878" s="97"/>
      <c r="H878" s="97"/>
      <c r="I878" s="120"/>
      <c r="J878" s="97"/>
      <c r="K878" s="96"/>
      <c r="L878" s="96"/>
      <c r="M878" s="119"/>
      <c r="N878" s="118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</row>
    <row r="879" spans="1:25">
      <c r="A879" s="96"/>
      <c r="B879" s="96"/>
      <c r="C879" s="112"/>
      <c r="D879" s="112"/>
      <c r="E879" s="118"/>
      <c r="F879" s="96"/>
      <c r="G879" s="97"/>
      <c r="H879" s="97"/>
      <c r="I879" s="120"/>
      <c r="J879" s="97"/>
      <c r="K879" s="96"/>
      <c r="L879" s="96"/>
      <c r="M879" s="119"/>
      <c r="N879" s="118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</row>
    <row r="880" spans="1:25">
      <c r="A880" s="96"/>
      <c r="B880" s="96"/>
      <c r="C880" s="112"/>
      <c r="D880" s="112"/>
      <c r="E880" s="118"/>
      <c r="F880" s="96"/>
      <c r="G880" s="97"/>
      <c r="H880" s="97"/>
      <c r="I880" s="120"/>
      <c r="J880" s="97"/>
      <c r="K880" s="96"/>
      <c r="L880" s="96"/>
      <c r="M880" s="119"/>
      <c r="N880" s="118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</row>
    <row r="881" spans="1:25">
      <c r="A881" s="96"/>
      <c r="B881" s="96"/>
      <c r="C881" s="112"/>
      <c r="D881" s="112"/>
      <c r="E881" s="118"/>
      <c r="F881" s="96"/>
      <c r="G881" s="97"/>
      <c r="H881" s="97"/>
      <c r="I881" s="120"/>
      <c r="J881" s="97"/>
      <c r="K881" s="96"/>
      <c r="L881" s="96"/>
      <c r="M881" s="119"/>
      <c r="N881" s="118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</row>
    <row r="882" spans="1:25">
      <c r="A882" s="96"/>
      <c r="B882" s="96"/>
      <c r="C882" s="112"/>
      <c r="D882" s="112"/>
      <c r="E882" s="118"/>
      <c r="F882" s="96"/>
      <c r="G882" s="97"/>
      <c r="H882" s="97"/>
      <c r="I882" s="120"/>
      <c r="J882" s="97"/>
      <c r="K882" s="96"/>
      <c r="L882" s="96"/>
      <c r="M882" s="119"/>
      <c r="N882" s="118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</row>
    <row r="883" spans="1:25">
      <c r="A883" s="96"/>
      <c r="B883" s="96"/>
      <c r="C883" s="112"/>
      <c r="D883" s="112"/>
      <c r="E883" s="118"/>
      <c r="F883" s="96"/>
      <c r="G883" s="97"/>
      <c r="H883" s="97"/>
      <c r="I883" s="120"/>
      <c r="J883" s="97"/>
      <c r="K883" s="96"/>
      <c r="L883" s="96"/>
      <c r="M883" s="119"/>
      <c r="N883" s="118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</row>
    <row r="884" spans="1:25">
      <c r="A884" s="96"/>
      <c r="B884" s="96"/>
      <c r="C884" s="112"/>
      <c r="D884" s="112"/>
      <c r="E884" s="118"/>
      <c r="F884" s="96"/>
      <c r="G884" s="97"/>
      <c r="H884" s="97"/>
      <c r="I884" s="120"/>
      <c r="J884" s="97"/>
      <c r="K884" s="96"/>
      <c r="L884" s="96"/>
      <c r="M884" s="119"/>
      <c r="N884" s="118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</row>
    <row r="885" spans="1:25">
      <c r="A885" s="96"/>
      <c r="B885" s="96"/>
      <c r="C885" s="112"/>
      <c r="D885" s="112"/>
      <c r="E885" s="118"/>
      <c r="F885" s="96"/>
      <c r="G885" s="97"/>
      <c r="H885" s="97"/>
      <c r="I885" s="120"/>
      <c r="J885" s="97"/>
      <c r="K885" s="96"/>
      <c r="L885" s="96"/>
      <c r="M885" s="119"/>
      <c r="N885" s="118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</row>
    <row r="886" spans="1:25">
      <c r="A886" s="96"/>
      <c r="B886" s="96"/>
      <c r="C886" s="112"/>
      <c r="D886" s="112"/>
      <c r="E886" s="118"/>
      <c r="F886" s="96"/>
      <c r="G886" s="97"/>
      <c r="H886" s="97"/>
      <c r="I886" s="120"/>
      <c r="J886" s="97"/>
      <c r="K886" s="96"/>
      <c r="L886" s="96"/>
      <c r="M886" s="119"/>
      <c r="N886" s="118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</row>
    <row r="887" spans="1:25">
      <c r="A887" s="96"/>
      <c r="B887" s="96"/>
      <c r="C887" s="112"/>
      <c r="D887" s="112"/>
      <c r="E887" s="118"/>
      <c r="F887" s="96"/>
      <c r="G887" s="97"/>
      <c r="H887" s="97"/>
      <c r="I887" s="120"/>
      <c r="J887" s="97"/>
      <c r="K887" s="96"/>
      <c r="L887" s="96"/>
      <c r="M887" s="119"/>
      <c r="N887" s="118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</row>
    <row r="888" spans="1:25">
      <c r="A888" s="96"/>
      <c r="B888" s="96"/>
      <c r="C888" s="112"/>
      <c r="D888" s="112"/>
      <c r="E888" s="118"/>
      <c r="F888" s="96"/>
      <c r="G888" s="97"/>
      <c r="H888" s="97"/>
      <c r="I888" s="120"/>
      <c r="J888" s="97"/>
      <c r="K888" s="96"/>
      <c r="L888" s="96"/>
      <c r="M888" s="119"/>
      <c r="N888" s="118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</row>
    <row r="889" spans="1:25">
      <c r="A889" s="96"/>
      <c r="B889" s="96"/>
      <c r="C889" s="112"/>
      <c r="D889" s="112"/>
      <c r="E889" s="118"/>
      <c r="F889" s="96"/>
      <c r="G889" s="97"/>
      <c r="H889" s="97"/>
      <c r="I889" s="120"/>
      <c r="J889" s="97"/>
      <c r="K889" s="96"/>
      <c r="L889" s="96"/>
      <c r="M889" s="119"/>
      <c r="N889" s="118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</row>
    <row r="890" spans="1:25">
      <c r="A890" s="96"/>
      <c r="B890" s="96"/>
      <c r="C890" s="112"/>
      <c r="D890" s="112"/>
      <c r="E890" s="118"/>
      <c r="F890" s="96"/>
      <c r="G890" s="97"/>
      <c r="H890" s="97"/>
      <c r="I890" s="120"/>
      <c r="J890" s="97"/>
      <c r="K890" s="96"/>
      <c r="L890" s="96"/>
      <c r="M890" s="119"/>
      <c r="N890" s="118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</row>
    <row r="891" spans="1:25">
      <c r="A891" s="96"/>
      <c r="B891" s="96"/>
      <c r="C891" s="112"/>
      <c r="D891" s="112"/>
      <c r="E891" s="118"/>
      <c r="F891" s="96"/>
      <c r="G891" s="97"/>
      <c r="H891" s="97"/>
      <c r="I891" s="120"/>
      <c r="J891" s="97"/>
      <c r="K891" s="96"/>
      <c r="L891" s="96"/>
      <c r="M891" s="119"/>
      <c r="N891" s="118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</row>
    <row r="892" spans="1:25">
      <c r="A892" s="96"/>
      <c r="B892" s="96"/>
      <c r="C892" s="112"/>
      <c r="D892" s="112"/>
      <c r="E892" s="118"/>
      <c r="F892" s="96"/>
      <c r="G892" s="97"/>
      <c r="H892" s="97"/>
      <c r="I892" s="120"/>
      <c r="J892" s="97"/>
      <c r="K892" s="96"/>
      <c r="L892" s="96"/>
      <c r="M892" s="119"/>
      <c r="N892" s="118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</row>
    <row r="893" spans="1:25">
      <c r="A893" s="96"/>
      <c r="B893" s="96"/>
      <c r="C893" s="112"/>
      <c r="D893" s="112"/>
      <c r="E893" s="118"/>
      <c r="F893" s="96"/>
      <c r="G893" s="97"/>
      <c r="H893" s="97"/>
      <c r="I893" s="120"/>
      <c r="J893" s="97"/>
      <c r="K893" s="96"/>
      <c r="L893" s="96"/>
      <c r="M893" s="119"/>
      <c r="N893" s="118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</row>
    <row r="894" spans="1:25">
      <c r="A894" s="96"/>
      <c r="B894" s="96"/>
      <c r="C894" s="112"/>
      <c r="D894" s="112"/>
      <c r="E894" s="118"/>
      <c r="F894" s="96"/>
      <c r="G894" s="97"/>
      <c r="H894" s="97"/>
      <c r="I894" s="120"/>
      <c r="J894" s="97"/>
      <c r="K894" s="96"/>
      <c r="L894" s="96"/>
      <c r="M894" s="119"/>
      <c r="N894" s="118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</row>
    <row r="895" spans="1:25">
      <c r="A895" s="96"/>
      <c r="B895" s="96"/>
      <c r="C895" s="112"/>
      <c r="D895" s="112"/>
      <c r="E895" s="118"/>
      <c r="F895" s="96"/>
      <c r="G895" s="97"/>
      <c r="H895" s="97"/>
      <c r="I895" s="120"/>
      <c r="J895" s="97"/>
      <c r="K895" s="96"/>
      <c r="L895" s="96"/>
      <c r="M895" s="119"/>
      <c r="N895" s="118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</row>
    <row r="896" spans="1:25">
      <c r="A896" s="96"/>
      <c r="B896" s="96"/>
      <c r="C896" s="112"/>
      <c r="D896" s="112"/>
      <c r="E896" s="118"/>
      <c r="F896" s="96"/>
      <c r="G896" s="97"/>
      <c r="H896" s="97"/>
      <c r="I896" s="120"/>
      <c r="J896" s="97"/>
      <c r="K896" s="96"/>
      <c r="L896" s="96"/>
      <c r="M896" s="119"/>
      <c r="N896" s="118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</row>
    <row r="897" spans="1:25">
      <c r="A897" s="96"/>
      <c r="B897" s="96"/>
      <c r="C897" s="112"/>
      <c r="D897" s="112"/>
      <c r="E897" s="118"/>
      <c r="F897" s="96"/>
      <c r="G897" s="97"/>
      <c r="H897" s="97"/>
      <c r="I897" s="120"/>
      <c r="J897" s="97"/>
      <c r="K897" s="96"/>
      <c r="L897" s="96"/>
      <c r="M897" s="119"/>
      <c r="N897" s="118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</row>
    <row r="898" spans="1:25">
      <c r="A898" s="96"/>
      <c r="B898" s="96"/>
      <c r="C898" s="112"/>
      <c r="D898" s="112"/>
      <c r="E898" s="118"/>
      <c r="F898" s="96"/>
      <c r="G898" s="97"/>
      <c r="H898" s="97"/>
      <c r="I898" s="120"/>
      <c r="J898" s="97"/>
      <c r="K898" s="96"/>
      <c r="L898" s="96"/>
      <c r="M898" s="119"/>
      <c r="N898" s="118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</row>
    <row r="899" spans="1:25">
      <c r="A899" s="96"/>
      <c r="B899" s="96"/>
      <c r="C899" s="112"/>
      <c r="D899" s="112"/>
      <c r="E899" s="118"/>
      <c r="F899" s="96"/>
      <c r="G899" s="97"/>
      <c r="H899" s="97"/>
      <c r="I899" s="120"/>
      <c r="J899" s="97"/>
      <c r="K899" s="96"/>
      <c r="L899" s="96"/>
      <c r="M899" s="119"/>
      <c r="N899" s="118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</row>
    <row r="900" spans="1:25">
      <c r="A900" s="96"/>
      <c r="B900" s="96"/>
      <c r="C900" s="112"/>
      <c r="D900" s="112"/>
      <c r="E900" s="118"/>
      <c r="F900" s="96"/>
      <c r="G900" s="97"/>
      <c r="H900" s="97"/>
      <c r="I900" s="120"/>
      <c r="J900" s="97"/>
      <c r="K900" s="96"/>
      <c r="L900" s="96"/>
      <c r="M900" s="119"/>
      <c r="N900" s="118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</row>
    <row r="901" spans="1:25">
      <c r="A901" s="96"/>
      <c r="B901" s="96"/>
      <c r="C901" s="112"/>
      <c r="D901" s="112"/>
      <c r="E901" s="118"/>
      <c r="F901" s="96"/>
      <c r="G901" s="97"/>
      <c r="H901" s="97"/>
      <c r="I901" s="120"/>
      <c r="J901" s="97"/>
      <c r="K901" s="96"/>
      <c r="L901" s="96"/>
      <c r="M901" s="119"/>
      <c r="N901" s="118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</row>
    <row r="902" spans="1:25">
      <c r="A902" s="96"/>
      <c r="B902" s="96"/>
      <c r="C902" s="112"/>
      <c r="D902" s="112"/>
      <c r="E902" s="118"/>
      <c r="F902" s="96"/>
      <c r="G902" s="97"/>
      <c r="H902" s="97"/>
      <c r="I902" s="120"/>
      <c r="J902" s="97"/>
      <c r="K902" s="96"/>
      <c r="L902" s="96"/>
      <c r="M902" s="119"/>
      <c r="N902" s="118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</row>
    <row r="903" spans="1:25">
      <c r="A903" s="96"/>
      <c r="B903" s="96"/>
      <c r="C903" s="112"/>
      <c r="D903" s="112"/>
      <c r="E903" s="118"/>
      <c r="F903" s="96"/>
      <c r="G903" s="97"/>
      <c r="H903" s="97"/>
      <c r="I903" s="120"/>
      <c r="J903" s="97"/>
      <c r="K903" s="96"/>
      <c r="L903" s="96"/>
      <c r="M903" s="119"/>
      <c r="N903" s="118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</row>
    <row r="904" spans="1:25">
      <c r="A904" s="96"/>
      <c r="B904" s="96"/>
      <c r="C904" s="112"/>
      <c r="D904" s="112"/>
      <c r="E904" s="118"/>
      <c r="F904" s="96"/>
      <c r="G904" s="97"/>
      <c r="H904" s="97"/>
      <c r="I904" s="120"/>
      <c r="J904" s="97"/>
      <c r="K904" s="96"/>
      <c r="L904" s="96"/>
      <c r="M904" s="119"/>
      <c r="N904" s="118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</row>
    <row r="905" spans="1:25">
      <c r="A905" s="96"/>
      <c r="B905" s="96"/>
      <c r="C905" s="112"/>
      <c r="D905" s="112"/>
      <c r="E905" s="118"/>
      <c r="F905" s="96"/>
      <c r="G905" s="97"/>
      <c r="H905" s="97"/>
      <c r="I905" s="120"/>
      <c r="J905" s="97"/>
      <c r="K905" s="96"/>
      <c r="L905" s="96"/>
      <c r="M905" s="119"/>
      <c r="N905" s="118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</row>
    <row r="906" spans="1:25">
      <c r="A906" s="96"/>
      <c r="B906" s="96"/>
      <c r="C906" s="112"/>
      <c r="D906" s="112"/>
      <c r="E906" s="118"/>
      <c r="F906" s="96"/>
      <c r="G906" s="97"/>
      <c r="H906" s="97"/>
      <c r="I906" s="120"/>
      <c r="J906" s="97"/>
      <c r="K906" s="96"/>
      <c r="L906" s="96"/>
      <c r="M906" s="119"/>
      <c r="N906" s="118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</row>
    <row r="907" spans="1:25">
      <c r="A907" s="96"/>
      <c r="B907" s="96"/>
      <c r="C907" s="112"/>
      <c r="D907" s="112"/>
      <c r="E907" s="118"/>
      <c r="F907" s="96"/>
      <c r="G907" s="97"/>
      <c r="H907" s="97"/>
      <c r="I907" s="120"/>
      <c r="J907" s="97"/>
      <c r="K907" s="96"/>
      <c r="L907" s="96"/>
      <c r="M907" s="119"/>
      <c r="N907" s="118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</row>
    <row r="908" spans="1:25">
      <c r="A908" s="96"/>
      <c r="B908" s="96"/>
      <c r="C908" s="112"/>
      <c r="D908" s="112"/>
      <c r="E908" s="118"/>
      <c r="F908" s="96"/>
      <c r="G908" s="97"/>
      <c r="H908" s="97"/>
      <c r="I908" s="120"/>
      <c r="J908" s="97"/>
      <c r="K908" s="96"/>
      <c r="L908" s="96"/>
      <c r="M908" s="119"/>
      <c r="N908" s="118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</row>
    <row r="909" spans="1:25">
      <c r="A909" s="96"/>
      <c r="B909" s="96"/>
      <c r="C909" s="112"/>
      <c r="D909" s="112"/>
      <c r="E909" s="118"/>
      <c r="F909" s="96"/>
      <c r="G909" s="97"/>
      <c r="H909" s="97"/>
      <c r="I909" s="120"/>
      <c r="J909" s="97"/>
      <c r="K909" s="96"/>
      <c r="L909" s="96"/>
      <c r="M909" s="119"/>
      <c r="N909" s="118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</row>
    <row r="910" spans="1:25">
      <c r="A910" s="96"/>
      <c r="B910" s="96"/>
      <c r="C910" s="112"/>
      <c r="D910" s="112"/>
      <c r="E910" s="118"/>
      <c r="F910" s="96"/>
      <c r="G910" s="97"/>
      <c r="H910" s="97"/>
      <c r="I910" s="120"/>
      <c r="J910" s="97"/>
      <c r="K910" s="96"/>
      <c r="L910" s="96"/>
      <c r="M910" s="119"/>
      <c r="N910" s="118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</row>
    <row r="911" spans="1:25">
      <c r="A911" s="96"/>
      <c r="B911" s="96"/>
      <c r="C911" s="112"/>
      <c r="D911" s="112"/>
      <c r="E911" s="118"/>
      <c r="F911" s="96"/>
      <c r="G911" s="97"/>
      <c r="H911" s="97"/>
      <c r="I911" s="120"/>
      <c r="J911" s="97"/>
      <c r="K911" s="96"/>
      <c r="L911" s="96"/>
      <c r="M911" s="119"/>
      <c r="N911" s="118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</row>
    <row r="912" spans="1:25">
      <c r="A912" s="96"/>
      <c r="B912" s="96"/>
      <c r="C912" s="112"/>
      <c r="D912" s="112"/>
      <c r="E912" s="118"/>
      <c r="F912" s="96"/>
      <c r="G912" s="97"/>
      <c r="H912" s="97"/>
      <c r="I912" s="120"/>
      <c r="J912" s="97"/>
      <c r="K912" s="96"/>
      <c r="L912" s="96"/>
      <c r="M912" s="119"/>
      <c r="N912" s="118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</row>
    <row r="913" spans="1:25">
      <c r="A913" s="96"/>
      <c r="B913" s="96"/>
      <c r="C913" s="112"/>
      <c r="D913" s="112"/>
      <c r="E913" s="118"/>
      <c r="F913" s="96"/>
      <c r="G913" s="97"/>
      <c r="H913" s="97"/>
      <c r="I913" s="120"/>
      <c r="J913" s="97"/>
      <c r="K913" s="96"/>
      <c r="L913" s="96"/>
      <c r="M913" s="119"/>
      <c r="N913" s="118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</row>
    <row r="914" spans="1:25">
      <c r="A914" s="96"/>
      <c r="B914" s="96"/>
      <c r="C914" s="112"/>
      <c r="D914" s="112"/>
      <c r="E914" s="118"/>
      <c r="F914" s="96"/>
      <c r="G914" s="97"/>
      <c r="H914" s="97"/>
      <c r="I914" s="120"/>
      <c r="J914" s="97"/>
      <c r="K914" s="96"/>
      <c r="L914" s="96"/>
      <c r="M914" s="119"/>
      <c r="N914" s="118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</row>
    <row r="915" spans="1:25">
      <c r="A915" s="96"/>
      <c r="B915" s="96"/>
      <c r="C915" s="112"/>
      <c r="D915" s="112"/>
      <c r="E915" s="118"/>
      <c r="F915" s="96"/>
      <c r="G915" s="97"/>
      <c r="H915" s="97"/>
      <c r="I915" s="120"/>
      <c r="J915" s="97"/>
      <c r="K915" s="96"/>
      <c r="L915" s="96"/>
      <c r="M915" s="119"/>
      <c r="N915" s="118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</row>
    <row r="916" spans="1:25">
      <c r="A916" s="96"/>
      <c r="B916" s="96"/>
      <c r="C916" s="112"/>
      <c r="D916" s="112"/>
      <c r="E916" s="118"/>
      <c r="F916" s="96"/>
      <c r="G916" s="97"/>
      <c r="H916" s="97"/>
      <c r="I916" s="120"/>
      <c r="J916" s="97"/>
      <c r="K916" s="96"/>
      <c r="L916" s="96"/>
      <c r="M916" s="119"/>
      <c r="N916" s="118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</row>
    <row r="917" spans="1:25">
      <c r="A917" s="96"/>
      <c r="B917" s="96"/>
      <c r="C917" s="112"/>
      <c r="D917" s="112"/>
      <c r="E917" s="118"/>
      <c r="F917" s="96"/>
      <c r="G917" s="97"/>
      <c r="H917" s="97"/>
      <c r="I917" s="120"/>
      <c r="J917" s="97"/>
      <c r="K917" s="96"/>
      <c r="L917" s="96"/>
      <c r="M917" s="119"/>
      <c r="N917" s="118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</row>
    <row r="918" spans="1:25">
      <c r="A918" s="96"/>
      <c r="B918" s="96"/>
      <c r="C918" s="112"/>
      <c r="D918" s="112"/>
      <c r="E918" s="118"/>
      <c r="F918" s="96"/>
      <c r="G918" s="97"/>
      <c r="H918" s="97"/>
      <c r="I918" s="120"/>
      <c r="J918" s="97"/>
      <c r="K918" s="96"/>
      <c r="L918" s="96"/>
      <c r="M918" s="119"/>
      <c r="N918" s="118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</row>
    <row r="919" spans="1:25">
      <c r="A919" s="96"/>
      <c r="B919" s="96"/>
      <c r="C919" s="112"/>
      <c r="D919" s="112"/>
      <c r="E919" s="118"/>
      <c r="F919" s="96"/>
      <c r="G919" s="97"/>
      <c r="H919" s="97"/>
      <c r="I919" s="120"/>
      <c r="J919" s="97"/>
      <c r="K919" s="96"/>
      <c r="L919" s="96"/>
      <c r="M919" s="119"/>
      <c r="N919" s="118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</row>
    <row r="920" spans="1:25">
      <c r="A920" s="96"/>
      <c r="B920" s="96"/>
      <c r="C920" s="112"/>
      <c r="D920" s="112"/>
      <c r="E920" s="118"/>
      <c r="F920" s="96"/>
      <c r="G920" s="97"/>
      <c r="H920" s="97"/>
      <c r="I920" s="120"/>
      <c r="J920" s="97"/>
      <c r="K920" s="96"/>
      <c r="L920" s="96"/>
      <c r="M920" s="119"/>
      <c r="N920" s="118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</row>
    <row r="921" spans="1:25">
      <c r="A921" s="96"/>
      <c r="B921" s="96"/>
      <c r="C921" s="112"/>
      <c r="D921" s="112"/>
      <c r="E921" s="118"/>
      <c r="F921" s="96"/>
      <c r="G921" s="97"/>
      <c r="H921" s="97"/>
      <c r="I921" s="120"/>
      <c r="J921" s="97"/>
      <c r="K921" s="96"/>
      <c r="L921" s="96"/>
      <c r="M921" s="119"/>
      <c r="N921" s="118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</row>
    <row r="922" spans="1:25">
      <c r="A922" s="96"/>
      <c r="B922" s="96"/>
      <c r="C922" s="112"/>
      <c r="D922" s="112"/>
      <c r="E922" s="118"/>
      <c r="F922" s="96"/>
      <c r="G922" s="97"/>
      <c r="H922" s="97"/>
      <c r="I922" s="120"/>
      <c r="J922" s="97"/>
      <c r="K922" s="96"/>
      <c r="L922" s="96"/>
      <c r="M922" s="119"/>
      <c r="N922" s="118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</row>
    <row r="923" spans="1:25">
      <c r="A923" s="96"/>
      <c r="B923" s="96"/>
      <c r="C923" s="112"/>
      <c r="D923" s="112"/>
      <c r="E923" s="118"/>
      <c r="F923" s="96"/>
      <c r="G923" s="97"/>
      <c r="H923" s="97"/>
      <c r="I923" s="120"/>
      <c r="J923" s="97"/>
      <c r="K923" s="96"/>
      <c r="L923" s="96"/>
      <c r="M923" s="119"/>
      <c r="N923" s="118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</row>
    <row r="924" spans="1:25">
      <c r="A924" s="96"/>
      <c r="B924" s="96"/>
      <c r="C924" s="112"/>
      <c r="D924" s="112"/>
      <c r="E924" s="118"/>
      <c r="F924" s="96"/>
      <c r="G924" s="97"/>
      <c r="H924" s="97"/>
      <c r="I924" s="120"/>
      <c r="J924" s="97"/>
      <c r="K924" s="96"/>
      <c r="L924" s="96"/>
      <c r="M924" s="119"/>
      <c r="N924" s="118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</row>
    <row r="925" spans="1:25">
      <c r="A925" s="96"/>
      <c r="B925" s="96"/>
      <c r="C925" s="112"/>
      <c r="D925" s="112"/>
      <c r="E925" s="118"/>
      <c r="F925" s="96"/>
      <c r="G925" s="97"/>
      <c r="H925" s="97"/>
      <c r="I925" s="120"/>
      <c r="J925" s="97"/>
      <c r="K925" s="96"/>
      <c r="L925" s="96"/>
      <c r="M925" s="119"/>
      <c r="N925" s="118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</row>
    <row r="926" spans="1:25">
      <c r="A926" s="96"/>
      <c r="B926" s="96"/>
      <c r="C926" s="112"/>
      <c r="D926" s="112"/>
      <c r="E926" s="118"/>
      <c r="F926" s="96"/>
      <c r="G926" s="97"/>
      <c r="H926" s="97"/>
      <c r="I926" s="120"/>
      <c r="J926" s="97"/>
      <c r="K926" s="96"/>
      <c r="L926" s="96"/>
      <c r="M926" s="119"/>
      <c r="N926" s="118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</row>
    <row r="927" spans="1:25">
      <c r="A927" s="96"/>
      <c r="B927" s="96"/>
      <c r="C927" s="112"/>
      <c r="D927" s="112"/>
      <c r="E927" s="118"/>
      <c r="F927" s="96"/>
      <c r="G927" s="97"/>
      <c r="H927" s="97"/>
      <c r="I927" s="120"/>
      <c r="J927" s="97"/>
      <c r="K927" s="96"/>
      <c r="L927" s="96"/>
      <c r="M927" s="119"/>
      <c r="N927" s="118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</row>
    <row r="928" spans="1:25">
      <c r="A928" s="96"/>
      <c r="B928" s="96"/>
      <c r="C928" s="112"/>
      <c r="D928" s="112"/>
      <c r="E928" s="118"/>
      <c r="F928" s="96"/>
      <c r="G928" s="97"/>
      <c r="H928" s="97"/>
      <c r="I928" s="120"/>
      <c r="J928" s="97"/>
      <c r="K928" s="96"/>
      <c r="L928" s="96"/>
      <c r="M928" s="119"/>
      <c r="N928" s="118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</row>
    <row r="929" spans="1:25">
      <c r="A929" s="96"/>
      <c r="B929" s="96"/>
      <c r="C929" s="112"/>
      <c r="D929" s="112"/>
      <c r="E929" s="118"/>
      <c r="F929" s="96"/>
      <c r="G929" s="97"/>
      <c r="H929" s="97"/>
      <c r="I929" s="120"/>
      <c r="J929" s="97"/>
      <c r="K929" s="96"/>
      <c r="L929" s="96"/>
      <c r="M929" s="119"/>
      <c r="N929" s="118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</row>
    <row r="930" spans="1:25">
      <c r="A930" s="96"/>
      <c r="B930" s="96"/>
      <c r="C930" s="112"/>
      <c r="D930" s="112"/>
      <c r="E930" s="118"/>
      <c r="F930" s="96"/>
      <c r="G930" s="97"/>
      <c r="H930" s="97"/>
      <c r="I930" s="120"/>
      <c r="J930" s="97"/>
      <c r="K930" s="96"/>
      <c r="L930" s="96"/>
      <c r="M930" s="119"/>
      <c r="N930" s="118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</row>
    <row r="931" spans="1:25">
      <c r="A931" s="96"/>
      <c r="B931" s="96"/>
      <c r="C931" s="112"/>
      <c r="D931" s="112"/>
      <c r="E931" s="118"/>
      <c r="F931" s="96"/>
      <c r="G931" s="97"/>
      <c r="H931" s="97"/>
      <c r="I931" s="120"/>
      <c r="J931" s="97"/>
      <c r="K931" s="96"/>
      <c r="L931" s="96"/>
      <c r="M931" s="119"/>
      <c r="N931" s="118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</row>
    <row r="932" spans="1:25">
      <c r="A932" s="96"/>
      <c r="B932" s="96"/>
      <c r="C932" s="112"/>
      <c r="D932" s="112"/>
      <c r="E932" s="118"/>
      <c r="F932" s="96"/>
      <c r="G932" s="97"/>
      <c r="H932" s="97"/>
      <c r="I932" s="120"/>
      <c r="J932" s="97"/>
      <c r="K932" s="96"/>
      <c r="L932" s="96"/>
      <c r="M932" s="119"/>
      <c r="N932" s="118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</row>
    <row r="933" spans="1:25">
      <c r="A933" s="96"/>
      <c r="B933" s="96"/>
      <c r="C933" s="112"/>
      <c r="D933" s="112"/>
      <c r="E933" s="118"/>
      <c r="F933" s="96"/>
      <c r="G933" s="97"/>
      <c r="H933" s="97"/>
      <c r="I933" s="120"/>
      <c r="J933" s="97"/>
      <c r="K933" s="96"/>
      <c r="L933" s="96"/>
      <c r="M933" s="119"/>
      <c r="N933" s="118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</row>
    <row r="934" spans="1:25">
      <c r="A934" s="96"/>
      <c r="B934" s="96"/>
      <c r="C934" s="112"/>
      <c r="D934" s="112"/>
      <c r="E934" s="118"/>
      <c r="F934" s="96"/>
      <c r="G934" s="97"/>
      <c r="H934" s="97"/>
      <c r="I934" s="120"/>
      <c r="J934" s="97"/>
      <c r="K934" s="96"/>
      <c r="L934" s="96"/>
      <c r="M934" s="119"/>
      <c r="N934" s="118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</row>
    <row r="935" spans="1:25">
      <c r="A935" s="96"/>
      <c r="B935" s="96"/>
      <c r="C935" s="112"/>
      <c r="D935" s="112"/>
      <c r="E935" s="118"/>
      <c r="F935" s="96"/>
      <c r="G935" s="97"/>
      <c r="H935" s="97"/>
      <c r="I935" s="120"/>
      <c r="J935" s="97"/>
      <c r="K935" s="96"/>
      <c r="L935" s="96"/>
      <c r="M935" s="119"/>
      <c r="N935" s="118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</row>
    <row r="936" spans="1:25">
      <c r="A936" s="96"/>
      <c r="B936" s="96"/>
      <c r="C936" s="112"/>
      <c r="D936" s="112"/>
      <c r="E936" s="118"/>
      <c r="F936" s="96"/>
      <c r="G936" s="97"/>
      <c r="H936" s="97"/>
      <c r="I936" s="120"/>
      <c r="J936" s="97"/>
      <c r="K936" s="96"/>
      <c r="L936" s="96"/>
      <c r="M936" s="119"/>
      <c r="N936" s="118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</row>
    <row r="937" spans="1:25">
      <c r="A937" s="96"/>
      <c r="B937" s="96"/>
      <c r="C937" s="112"/>
      <c r="D937" s="112"/>
      <c r="E937" s="118"/>
      <c r="F937" s="96"/>
      <c r="G937" s="97"/>
      <c r="H937" s="97"/>
      <c r="I937" s="120"/>
      <c r="J937" s="97"/>
      <c r="K937" s="96"/>
      <c r="L937" s="96"/>
      <c r="M937" s="119"/>
      <c r="N937" s="118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</row>
    <row r="938" spans="1:25">
      <c r="A938" s="96"/>
      <c r="B938" s="96"/>
      <c r="C938" s="112"/>
      <c r="D938" s="112"/>
      <c r="E938" s="118"/>
      <c r="F938" s="96"/>
      <c r="G938" s="97"/>
      <c r="H938" s="97"/>
      <c r="I938" s="120"/>
      <c r="J938" s="97"/>
      <c r="K938" s="96"/>
      <c r="L938" s="96"/>
      <c r="M938" s="119"/>
      <c r="N938" s="118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</row>
    <row r="939" spans="1:25">
      <c r="A939" s="96"/>
      <c r="B939" s="96"/>
      <c r="C939" s="112"/>
      <c r="D939" s="112"/>
      <c r="E939" s="118"/>
      <c r="F939" s="96"/>
      <c r="G939" s="97"/>
      <c r="H939" s="97"/>
      <c r="I939" s="120"/>
      <c r="J939" s="97"/>
      <c r="K939" s="96"/>
      <c r="L939" s="96"/>
      <c r="M939" s="119"/>
      <c r="N939" s="118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</row>
    <row r="940" spans="1:25">
      <c r="A940" s="96"/>
      <c r="B940" s="96"/>
      <c r="C940" s="112"/>
      <c r="D940" s="112"/>
      <c r="E940" s="118"/>
      <c r="F940" s="96"/>
      <c r="G940" s="97"/>
      <c r="H940" s="97"/>
      <c r="I940" s="120"/>
      <c r="J940" s="97"/>
      <c r="K940" s="96"/>
      <c r="L940" s="96"/>
      <c r="M940" s="119"/>
      <c r="N940" s="118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</row>
    <row r="941" spans="1:25">
      <c r="A941" s="96"/>
      <c r="B941" s="96"/>
      <c r="C941" s="112"/>
      <c r="D941" s="112"/>
      <c r="E941" s="118"/>
      <c r="F941" s="96"/>
      <c r="G941" s="97"/>
      <c r="H941" s="97"/>
      <c r="I941" s="120"/>
      <c r="J941" s="97"/>
      <c r="K941" s="96"/>
      <c r="L941" s="96"/>
      <c r="M941" s="119"/>
      <c r="N941" s="118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</row>
    <row r="942" spans="1:25">
      <c r="A942" s="96"/>
      <c r="B942" s="96"/>
      <c r="C942" s="112"/>
      <c r="D942" s="112"/>
      <c r="E942" s="118"/>
      <c r="F942" s="96"/>
      <c r="G942" s="97"/>
      <c r="H942" s="97"/>
      <c r="I942" s="120"/>
      <c r="J942" s="97"/>
      <c r="K942" s="96"/>
      <c r="L942" s="96"/>
      <c r="M942" s="119"/>
      <c r="N942" s="118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</row>
    <row r="943" spans="1:25">
      <c r="A943" s="96"/>
      <c r="B943" s="96"/>
      <c r="C943" s="112"/>
      <c r="D943" s="112"/>
      <c r="E943" s="118"/>
      <c r="F943" s="96"/>
      <c r="G943" s="97"/>
      <c r="H943" s="97"/>
      <c r="I943" s="120"/>
      <c r="J943" s="97"/>
      <c r="K943" s="96"/>
      <c r="L943" s="96"/>
      <c r="M943" s="119"/>
      <c r="N943" s="118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</row>
    <row r="944" spans="1:25">
      <c r="A944" s="96"/>
      <c r="B944" s="96"/>
      <c r="C944" s="112"/>
      <c r="D944" s="112"/>
      <c r="E944" s="118"/>
      <c r="F944" s="96"/>
      <c r="G944" s="97"/>
      <c r="H944" s="97"/>
      <c r="I944" s="120"/>
      <c r="J944" s="97"/>
      <c r="K944" s="96"/>
      <c r="L944" s="96"/>
      <c r="M944" s="119"/>
      <c r="N944" s="118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</row>
    <row r="945" spans="1:25">
      <c r="A945" s="96"/>
      <c r="B945" s="96"/>
      <c r="C945" s="112"/>
      <c r="D945" s="112"/>
      <c r="E945" s="118"/>
      <c r="F945" s="96"/>
      <c r="G945" s="97"/>
      <c r="H945" s="97"/>
      <c r="I945" s="120"/>
      <c r="J945" s="97"/>
      <c r="K945" s="96"/>
      <c r="L945" s="96"/>
      <c r="M945" s="119"/>
      <c r="N945" s="118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</row>
    <row r="946" spans="1:25">
      <c r="A946" s="96"/>
      <c r="B946" s="96"/>
      <c r="C946" s="112"/>
      <c r="D946" s="112"/>
      <c r="E946" s="118"/>
      <c r="F946" s="96"/>
      <c r="G946" s="97"/>
      <c r="H946" s="97"/>
      <c r="I946" s="120"/>
      <c r="J946" s="97"/>
      <c r="K946" s="96"/>
      <c r="L946" s="96"/>
      <c r="M946" s="119"/>
      <c r="N946" s="118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</row>
    <row r="947" spans="1:25">
      <c r="A947" s="96"/>
      <c r="B947" s="96"/>
      <c r="C947" s="112"/>
      <c r="D947" s="112"/>
      <c r="E947" s="118"/>
      <c r="F947" s="96"/>
      <c r="G947" s="97"/>
      <c r="H947" s="97"/>
      <c r="I947" s="120"/>
      <c r="J947" s="97"/>
      <c r="K947" s="96"/>
      <c r="L947" s="96"/>
      <c r="M947" s="119"/>
      <c r="N947" s="118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</row>
    <row r="948" spans="1:25">
      <c r="A948" s="96"/>
      <c r="B948" s="96"/>
      <c r="C948" s="112"/>
      <c r="D948" s="112"/>
      <c r="E948" s="118"/>
      <c r="F948" s="96"/>
      <c r="G948" s="97"/>
      <c r="H948" s="97"/>
      <c r="I948" s="120"/>
      <c r="J948" s="97"/>
      <c r="K948" s="96"/>
      <c r="L948" s="96"/>
      <c r="M948" s="119"/>
      <c r="N948" s="118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</row>
    <row r="949" spans="1:25">
      <c r="A949" s="96"/>
      <c r="B949" s="96"/>
      <c r="C949" s="112"/>
      <c r="D949" s="112"/>
      <c r="E949" s="118"/>
      <c r="F949" s="96"/>
      <c r="G949" s="97"/>
      <c r="H949" s="97"/>
      <c r="I949" s="120"/>
      <c r="J949" s="97"/>
      <c r="K949" s="96"/>
      <c r="L949" s="96"/>
      <c r="M949" s="119"/>
      <c r="N949" s="118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</row>
    <row r="950" spans="1:25">
      <c r="A950" s="96"/>
      <c r="B950" s="96"/>
      <c r="C950" s="112"/>
      <c r="D950" s="112"/>
      <c r="E950" s="118"/>
      <c r="F950" s="96"/>
      <c r="G950" s="97"/>
      <c r="H950" s="97"/>
      <c r="I950" s="120"/>
      <c r="J950" s="97"/>
      <c r="K950" s="96"/>
      <c r="L950" s="96"/>
      <c r="M950" s="119"/>
      <c r="N950" s="118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</row>
    <row r="951" spans="1:25">
      <c r="A951" s="96"/>
      <c r="B951" s="96"/>
      <c r="C951" s="112"/>
      <c r="D951" s="112"/>
      <c r="E951" s="118"/>
      <c r="F951" s="96"/>
      <c r="G951" s="97"/>
      <c r="H951" s="97"/>
      <c r="I951" s="120"/>
      <c r="J951" s="97"/>
      <c r="K951" s="96"/>
      <c r="L951" s="96"/>
      <c r="M951" s="119"/>
      <c r="N951" s="118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</row>
    <row r="952" spans="1:25">
      <c r="A952" s="96"/>
      <c r="B952" s="96"/>
      <c r="C952" s="112"/>
      <c r="D952" s="112"/>
      <c r="E952" s="118"/>
      <c r="F952" s="96"/>
      <c r="G952" s="97"/>
      <c r="H952" s="97"/>
      <c r="I952" s="120"/>
      <c r="J952" s="97"/>
      <c r="K952" s="96"/>
      <c r="L952" s="96"/>
      <c r="M952" s="119"/>
      <c r="N952" s="118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</row>
    <row r="953" spans="1:25">
      <c r="A953" s="96"/>
      <c r="B953" s="96"/>
      <c r="C953" s="112"/>
      <c r="D953" s="112"/>
      <c r="E953" s="118"/>
      <c r="F953" s="96"/>
      <c r="G953" s="97"/>
      <c r="H953" s="97"/>
      <c r="I953" s="120"/>
      <c r="J953" s="97"/>
      <c r="K953" s="96"/>
      <c r="L953" s="96"/>
      <c r="M953" s="119"/>
      <c r="N953" s="118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</row>
    <row r="954" spans="1:25">
      <c r="A954" s="96"/>
      <c r="B954" s="96"/>
      <c r="C954" s="112"/>
      <c r="D954" s="112"/>
      <c r="E954" s="118"/>
      <c r="F954" s="96"/>
      <c r="G954" s="97"/>
      <c r="H954" s="97"/>
      <c r="I954" s="120"/>
      <c r="J954" s="97"/>
      <c r="K954" s="96"/>
      <c r="L954" s="96"/>
      <c r="M954" s="119"/>
      <c r="N954" s="118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</row>
    <row r="955" spans="1:25">
      <c r="A955" s="96"/>
      <c r="B955" s="96"/>
      <c r="C955" s="112"/>
      <c r="D955" s="112"/>
      <c r="E955" s="118"/>
      <c r="F955" s="96"/>
      <c r="G955" s="97"/>
      <c r="H955" s="97"/>
      <c r="I955" s="120"/>
      <c r="J955" s="97"/>
      <c r="K955" s="96"/>
      <c r="L955" s="96"/>
      <c r="M955" s="119"/>
      <c r="N955" s="118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</row>
    <row r="956" spans="1:25">
      <c r="A956" s="96"/>
      <c r="B956" s="96"/>
      <c r="C956" s="112"/>
      <c r="D956" s="112"/>
      <c r="E956" s="118"/>
      <c r="F956" s="96"/>
      <c r="G956" s="97"/>
      <c r="H956" s="97"/>
      <c r="I956" s="120"/>
      <c r="J956" s="97"/>
      <c r="K956" s="96"/>
      <c r="L956" s="96"/>
      <c r="M956" s="119"/>
      <c r="N956" s="118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</row>
    <row r="957" spans="1:25">
      <c r="A957" s="96"/>
      <c r="B957" s="96"/>
      <c r="C957" s="112"/>
      <c r="D957" s="112"/>
      <c r="E957" s="118"/>
      <c r="F957" s="96"/>
      <c r="G957" s="97"/>
      <c r="H957" s="97"/>
      <c r="I957" s="120"/>
      <c r="J957" s="97"/>
      <c r="K957" s="96"/>
      <c r="L957" s="96"/>
      <c r="M957" s="119"/>
      <c r="N957" s="118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</row>
    <row r="958" spans="1:25">
      <c r="A958" s="96"/>
      <c r="B958" s="96"/>
      <c r="C958" s="112"/>
      <c r="D958" s="112"/>
      <c r="E958" s="118"/>
      <c r="F958" s="96"/>
      <c r="G958" s="97"/>
      <c r="H958" s="97"/>
      <c r="I958" s="120"/>
      <c r="J958" s="97"/>
      <c r="K958" s="96"/>
      <c r="L958" s="96"/>
      <c r="M958" s="119"/>
      <c r="N958" s="118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</row>
    <row r="959" spans="1:25">
      <c r="A959" s="96"/>
      <c r="B959" s="96"/>
      <c r="C959" s="112"/>
      <c r="D959" s="112"/>
      <c r="E959" s="118"/>
      <c r="F959" s="96"/>
      <c r="G959" s="97"/>
      <c r="H959" s="97"/>
      <c r="I959" s="120"/>
      <c r="J959" s="97"/>
      <c r="K959" s="96"/>
      <c r="L959" s="96"/>
      <c r="M959" s="119"/>
      <c r="N959" s="118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</row>
    <row r="960" spans="1:25">
      <c r="A960" s="96"/>
      <c r="B960" s="96"/>
      <c r="C960" s="112"/>
      <c r="D960" s="112"/>
      <c r="E960" s="118"/>
      <c r="F960" s="96"/>
      <c r="G960" s="97"/>
      <c r="H960" s="97"/>
      <c r="I960" s="120"/>
      <c r="J960" s="97"/>
      <c r="K960" s="96"/>
      <c r="L960" s="96"/>
      <c r="M960" s="119"/>
      <c r="N960" s="118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</row>
    <row r="961" spans="1:25">
      <c r="A961" s="96"/>
      <c r="B961" s="96"/>
      <c r="C961" s="112"/>
      <c r="D961" s="112"/>
      <c r="E961" s="118"/>
      <c r="F961" s="96"/>
      <c r="G961" s="97"/>
      <c r="H961" s="97"/>
      <c r="I961" s="120"/>
      <c r="J961" s="97"/>
      <c r="K961" s="96"/>
      <c r="L961" s="96"/>
      <c r="M961" s="119"/>
      <c r="N961" s="118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</row>
    <row r="962" spans="1:25">
      <c r="A962" s="96"/>
      <c r="B962" s="96"/>
      <c r="C962" s="112"/>
      <c r="D962" s="112"/>
      <c r="E962" s="118"/>
      <c r="F962" s="96"/>
      <c r="G962" s="97"/>
      <c r="H962" s="97"/>
      <c r="I962" s="120"/>
      <c r="J962" s="97"/>
      <c r="K962" s="96"/>
      <c r="L962" s="96"/>
      <c r="M962" s="119"/>
      <c r="N962" s="118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</row>
    <row r="963" spans="1:25">
      <c r="A963" s="96"/>
      <c r="B963" s="96"/>
      <c r="C963" s="112"/>
      <c r="D963" s="112"/>
      <c r="E963" s="118"/>
      <c r="F963" s="96"/>
      <c r="G963" s="97"/>
      <c r="H963" s="97"/>
      <c r="I963" s="120"/>
      <c r="J963" s="97"/>
      <c r="K963" s="96"/>
      <c r="L963" s="96"/>
      <c r="M963" s="119"/>
      <c r="N963" s="118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</row>
    <row r="964" spans="1:25">
      <c r="A964" s="96"/>
      <c r="B964" s="96"/>
      <c r="C964" s="112"/>
      <c r="D964" s="112"/>
      <c r="E964" s="118"/>
      <c r="F964" s="96"/>
      <c r="G964" s="97"/>
      <c r="H964" s="97"/>
      <c r="I964" s="120"/>
      <c r="J964" s="97"/>
      <c r="K964" s="96"/>
      <c r="L964" s="96"/>
      <c r="M964" s="119"/>
      <c r="N964" s="118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</row>
    <row r="965" spans="1:25">
      <c r="A965" s="96"/>
      <c r="B965" s="96"/>
      <c r="C965" s="112"/>
      <c r="D965" s="112"/>
      <c r="E965" s="118"/>
      <c r="F965" s="96"/>
      <c r="G965" s="97"/>
      <c r="H965" s="97"/>
      <c r="I965" s="120"/>
      <c r="J965" s="97"/>
      <c r="K965" s="96"/>
      <c r="L965" s="96"/>
      <c r="M965" s="119"/>
      <c r="N965" s="118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</row>
    <row r="966" spans="1:25">
      <c r="A966" s="96"/>
      <c r="B966" s="96"/>
      <c r="C966" s="112"/>
      <c r="D966" s="112"/>
      <c r="E966" s="118"/>
      <c r="F966" s="96"/>
      <c r="G966" s="97"/>
      <c r="H966" s="97"/>
      <c r="I966" s="120"/>
      <c r="J966" s="97"/>
      <c r="K966" s="96"/>
      <c r="L966" s="96"/>
      <c r="M966" s="119"/>
      <c r="N966" s="118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</row>
    <row r="967" spans="1:25">
      <c r="A967" s="96"/>
      <c r="B967" s="96"/>
      <c r="C967" s="112"/>
      <c r="D967" s="112"/>
      <c r="E967" s="118"/>
      <c r="F967" s="96"/>
      <c r="G967" s="97"/>
      <c r="H967" s="97"/>
      <c r="I967" s="120"/>
      <c r="J967" s="97"/>
      <c r="K967" s="96"/>
      <c r="L967" s="96"/>
      <c r="M967" s="119"/>
      <c r="N967" s="118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</row>
    <row r="968" spans="1:25">
      <c r="A968" s="96"/>
      <c r="B968" s="96"/>
      <c r="C968" s="112"/>
      <c r="D968" s="112"/>
      <c r="E968" s="118"/>
      <c r="F968" s="96"/>
      <c r="G968" s="97"/>
      <c r="H968" s="97"/>
      <c r="I968" s="120"/>
      <c r="J968" s="97"/>
      <c r="K968" s="96"/>
      <c r="L968" s="96"/>
      <c r="M968" s="119"/>
      <c r="N968" s="118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</row>
    <row r="969" spans="1:25">
      <c r="A969" s="96"/>
      <c r="B969" s="96"/>
      <c r="C969" s="112"/>
      <c r="D969" s="112"/>
      <c r="E969" s="118"/>
      <c r="F969" s="96"/>
      <c r="G969" s="97"/>
      <c r="H969" s="97"/>
      <c r="I969" s="120"/>
      <c r="J969" s="97"/>
      <c r="K969" s="96"/>
      <c r="L969" s="96"/>
      <c r="M969" s="119"/>
      <c r="N969" s="118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</row>
    <row r="970" spans="1:25">
      <c r="A970" s="96"/>
      <c r="B970" s="96"/>
      <c r="C970" s="112"/>
      <c r="D970" s="112"/>
      <c r="E970" s="118"/>
      <c r="F970" s="96"/>
      <c r="G970" s="97"/>
      <c r="H970" s="97"/>
      <c r="I970" s="120"/>
      <c r="J970" s="97"/>
      <c r="K970" s="96"/>
      <c r="L970" s="96"/>
      <c r="M970" s="119"/>
      <c r="N970" s="118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</row>
    <row r="971" spans="1:25">
      <c r="A971" s="96"/>
      <c r="B971" s="96"/>
      <c r="C971" s="112"/>
      <c r="D971" s="112"/>
      <c r="E971" s="118"/>
      <c r="F971" s="96"/>
      <c r="G971" s="97"/>
      <c r="H971" s="97"/>
      <c r="I971" s="120"/>
      <c r="J971" s="97"/>
      <c r="K971" s="96"/>
      <c r="L971" s="96"/>
      <c r="M971" s="119"/>
      <c r="N971" s="118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</row>
    <row r="972" spans="1:25">
      <c r="A972" s="96"/>
      <c r="B972" s="96"/>
      <c r="C972" s="112"/>
      <c r="D972" s="112"/>
      <c r="E972" s="118"/>
      <c r="F972" s="96"/>
      <c r="G972" s="97"/>
      <c r="H972" s="97"/>
      <c r="I972" s="120"/>
      <c r="J972" s="97"/>
      <c r="K972" s="96"/>
      <c r="L972" s="96"/>
      <c r="M972" s="119"/>
      <c r="N972" s="118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</row>
    <row r="973" spans="1:25">
      <c r="A973" s="96"/>
      <c r="B973" s="96"/>
      <c r="C973" s="112"/>
      <c r="D973" s="112"/>
      <c r="E973" s="118"/>
      <c r="F973" s="96"/>
      <c r="G973" s="97"/>
      <c r="H973" s="97"/>
      <c r="I973" s="120"/>
      <c r="J973" s="97"/>
      <c r="K973" s="96"/>
      <c r="L973" s="96"/>
      <c r="M973" s="119"/>
      <c r="N973" s="118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</row>
    <row r="974" spans="1:25">
      <c r="A974" s="96"/>
      <c r="B974" s="96"/>
      <c r="C974" s="112"/>
      <c r="D974" s="112"/>
      <c r="E974" s="118"/>
      <c r="F974" s="96"/>
      <c r="G974" s="97"/>
      <c r="H974" s="97"/>
      <c r="I974" s="120"/>
      <c r="J974" s="97"/>
      <c r="K974" s="96"/>
      <c r="L974" s="96"/>
      <c r="M974" s="119"/>
      <c r="N974" s="118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</row>
    <row r="975" spans="1:25">
      <c r="A975" s="96"/>
      <c r="B975" s="96"/>
      <c r="C975" s="112"/>
      <c r="D975" s="112"/>
      <c r="E975" s="118"/>
      <c r="F975" s="96"/>
      <c r="G975" s="97"/>
      <c r="H975" s="97"/>
      <c r="I975" s="120"/>
      <c r="J975" s="97"/>
      <c r="K975" s="96"/>
      <c r="L975" s="96"/>
      <c r="M975" s="119"/>
      <c r="N975" s="118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</row>
    <row r="976" spans="1:25">
      <c r="A976" s="96"/>
      <c r="B976" s="96"/>
      <c r="C976" s="112"/>
      <c r="D976" s="112"/>
      <c r="E976" s="118"/>
      <c r="F976" s="96"/>
      <c r="G976" s="97"/>
      <c r="H976" s="97"/>
      <c r="I976" s="120"/>
      <c r="J976" s="97"/>
      <c r="K976" s="96"/>
      <c r="L976" s="96"/>
      <c r="M976" s="119"/>
      <c r="N976" s="118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</row>
    <row r="977" spans="1:25">
      <c r="A977" s="96"/>
      <c r="B977" s="96"/>
      <c r="C977" s="112"/>
      <c r="D977" s="112"/>
      <c r="E977" s="118"/>
      <c r="F977" s="96"/>
      <c r="G977" s="97"/>
      <c r="H977" s="97"/>
      <c r="I977" s="120"/>
      <c r="J977" s="97"/>
      <c r="K977" s="96"/>
      <c r="L977" s="96"/>
      <c r="M977" s="119"/>
      <c r="N977" s="118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</row>
    <row r="978" spans="1:25">
      <c r="A978" s="96"/>
      <c r="B978" s="96"/>
      <c r="C978" s="112"/>
      <c r="D978" s="112"/>
      <c r="E978" s="96"/>
      <c r="F978" s="96"/>
      <c r="G978" s="97"/>
      <c r="H978" s="97"/>
      <c r="I978" s="120"/>
      <c r="J978" s="97"/>
      <c r="K978" s="96"/>
      <c r="L978" s="96"/>
      <c r="M978" s="119"/>
      <c r="N978" s="118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</row>
    <row r="979" spans="1:25">
      <c r="A979" s="96"/>
      <c r="B979" s="96"/>
      <c r="C979" s="112"/>
      <c r="D979" s="112"/>
      <c r="E979" s="96"/>
      <c r="F979" s="96"/>
      <c r="G979" s="97"/>
      <c r="H979" s="97"/>
      <c r="I979" s="120"/>
      <c r="J979" s="97"/>
      <c r="K979" s="96"/>
      <c r="L979" s="96"/>
      <c r="M979" s="119"/>
      <c r="N979" s="118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</row>
    <row r="980" spans="1:25">
      <c r="A980" s="96"/>
      <c r="B980" s="96"/>
      <c r="C980" s="112"/>
      <c r="D980" s="112"/>
      <c r="E980" s="96"/>
      <c r="F980" s="96"/>
      <c r="G980" s="97"/>
      <c r="H980" s="97"/>
      <c r="I980" s="120"/>
      <c r="J980" s="97"/>
      <c r="K980" s="96"/>
      <c r="L980" s="96"/>
      <c r="M980" s="119"/>
      <c r="N980" s="118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</row>
    <row r="981" spans="1:25">
      <c r="A981" s="96"/>
      <c r="B981" s="96"/>
      <c r="C981" s="112"/>
      <c r="D981" s="112"/>
      <c r="E981" s="96"/>
      <c r="F981" s="96"/>
      <c r="G981" s="97"/>
      <c r="H981" s="97"/>
      <c r="I981" s="120"/>
      <c r="J981" s="97"/>
      <c r="K981" s="96"/>
      <c r="L981" s="96"/>
      <c r="M981" s="119"/>
      <c r="N981" s="118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</row>
    <row r="982" spans="1:25">
      <c r="A982" s="96"/>
      <c r="B982" s="96"/>
      <c r="C982" s="112"/>
      <c r="D982" s="112"/>
      <c r="E982" s="96"/>
      <c r="F982" s="96"/>
      <c r="G982" s="97"/>
      <c r="H982" s="97"/>
      <c r="I982" s="120"/>
      <c r="J982" s="97"/>
      <c r="K982" s="96"/>
      <c r="L982" s="96"/>
      <c r="M982" s="119"/>
      <c r="N982" s="118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</row>
    <row r="983" spans="1:25">
      <c r="A983" s="96"/>
      <c r="B983" s="96"/>
      <c r="C983" s="112"/>
      <c r="D983" s="112"/>
      <c r="E983" s="96"/>
      <c r="F983" s="96"/>
      <c r="G983" s="97"/>
      <c r="H983" s="97"/>
      <c r="I983" s="120"/>
      <c r="J983" s="97"/>
      <c r="K983" s="96"/>
      <c r="L983" s="96"/>
      <c r="M983" s="119"/>
      <c r="N983" s="118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</row>
    <row r="984" spans="1:25">
      <c r="A984" s="96"/>
      <c r="B984" s="96"/>
      <c r="C984" s="112"/>
      <c r="D984" s="112"/>
      <c r="E984" s="96"/>
      <c r="F984" s="96"/>
      <c r="G984" s="97"/>
      <c r="H984" s="97"/>
      <c r="I984" s="120"/>
      <c r="J984" s="97"/>
      <c r="K984" s="96"/>
      <c r="L984" s="96"/>
      <c r="M984" s="119"/>
      <c r="N984" s="118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</row>
    <row r="985" spans="1:25">
      <c r="A985" s="96"/>
      <c r="B985" s="96"/>
      <c r="C985" s="112"/>
      <c r="D985" s="112"/>
      <c r="E985" s="96"/>
      <c r="F985" s="96"/>
      <c r="G985" s="97"/>
      <c r="H985" s="97"/>
      <c r="I985" s="120"/>
      <c r="J985" s="97"/>
      <c r="K985" s="96"/>
      <c r="L985" s="96"/>
      <c r="M985" s="119"/>
      <c r="N985" s="118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</row>
    <row r="986" spans="1:25">
      <c r="A986" s="96"/>
      <c r="B986" s="96"/>
      <c r="C986" s="112"/>
      <c r="D986" s="112"/>
      <c r="E986" s="96"/>
      <c r="F986" s="96"/>
      <c r="G986" s="97"/>
      <c r="H986" s="97"/>
      <c r="I986" s="120"/>
      <c r="J986" s="97"/>
      <c r="K986" s="96"/>
      <c r="L986" s="96"/>
      <c r="M986" s="119"/>
      <c r="N986" s="118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</row>
    <row r="987" spans="1:25">
      <c r="A987" s="96"/>
      <c r="B987" s="96"/>
      <c r="C987" s="112"/>
      <c r="D987" s="112"/>
      <c r="E987" s="96"/>
      <c r="F987" s="96"/>
      <c r="G987" s="97"/>
      <c r="H987" s="97"/>
      <c r="I987" s="120"/>
      <c r="J987" s="97"/>
      <c r="K987" s="96"/>
      <c r="L987" s="96"/>
      <c r="M987" s="119"/>
      <c r="N987" s="118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</row>
    <row r="988" spans="1:25">
      <c r="A988" s="96"/>
      <c r="B988" s="96"/>
      <c r="C988" s="112"/>
      <c r="D988" s="112"/>
      <c r="E988" s="96"/>
      <c r="F988" s="96"/>
      <c r="G988" s="97"/>
      <c r="H988" s="97"/>
      <c r="I988" s="120"/>
      <c r="J988" s="97"/>
      <c r="K988" s="96"/>
      <c r="L988" s="96"/>
      <c r="M988" s="119"/>
      <c r="N988" s="118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</row>
    <row r="989" spans="1:25">
      <c r="A989" s="96"/>
      <c r="B989" s="96"/>
      <c r="C989" s="112"/>
      <c r="D989" s="112"/>
      <c r="E989" s="96"/>
      <c r="F989" s="96"/>
      <c r="G989" s="97"/>
      <c r="H989" s="97"/>
      <c r="I989" s="120"/>
      <c r="J989" s="97"/>
      <c r="K989" s="96"/>
      <c r="L989" s="96"/>
      <c r="M989" s="119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</row>
    <row r="990" spans="1:25">
      <c r="A990" s="96"/>
      <c r="B990" s="96"/>
      <c r="C990" s="112"/>
      <c r="D990" s="112"/>
      <c r="E990" s="96"/>
      <c r="F990" s="96"/>
      <c r="G990" s="97"/>
      <c r="H990" s="97"/>
      <c r="I990" s="120"/>
      <c r="J990" s="97"/>
      <c r="K990" s="96"/>
      <c r="L990" s="96"/>
      <c r="M990" s="119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</row>
    <row r="991" spans="1:25">
      <c r="A991" s="96"/>
      <c r="B991" s="96"/>
      <c r="C991" s="112"/>
      <c r="D991" s="112"/>
      <c r="E991" s="96"/>
      <c r="F991" s="96"/>
      <c r="G991" s="97"/>
      <c r="H991" s="97"/>
      <c r="I991" s="120"/>
      <c r="J991" s="97"/>
      <c r="K991" s="96"/>
      <c r="L991" s="96"/>
      <c r="M991" s="119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</row>
    <row r="992" spans="1:25">
      <c r="A992" s="96"/>
      <c r="B992" s="96"/>
      <c r="C992" s="112"/>
      <c r="D992" s="112"/>
      <c r="E992" s="96"/>
      <c r="F992" s="96"/>
      <c r="G992" s="97"/>
      <c r="H992" s="97"/>
      <c r="I992" s="120"/>
      <c r="J992" s="97"/>
      <c r="K992" s="96"/>
      <c r="L992" s="96"/>
      <c r="M992" s="119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</row>
    <row r="993" spans="1:25">
      <c r="A993" s="96"/>
      <c r="B993" s="96"/>
      <c r="C993" s="112"/>
      <c r="D993" s="112"/>
      <c r="E993" s="96"/>
      <c r="F993" s="96"/>
      <c r="G993" s="97"/>
      <c r="H993" s="97"/>
      <c r="I993" s="120"/>
      <c r="J993" s="97"/>
      <c r="K993" s="96"/>
      <c r="L993" s="96"/>
      <c r="M993" s="119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</row>
    <row r="994" spans="1:25">
      <c r="A994" s="96"/>
      <c r="B994" s="96"/>
      <c r="C994" s="112"/>
      <c r="D994" s="112"/>
      <c r="E994" s="96"/>
      <c r="F994" s="96"/>
      <c r="G994" s="97"/>
      <c r="H994" s="97"/>
      <c r="I994" s="120"/>
      <c r="J994" s="97"/>
      <c r="K994" s="96"/>
      <c r="L994" s="96"/>
      <c r="M994" s="119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</row>
    <row r="995" spans="1:25">
      <c r="A995" s="96"/>
      <c r="B995" s="96"/>
      <c r="C995" s="112"/>
      <c r="D995" s="112"/>
      <c r="E995" s="96"/>
      <c r="F995" s="96"/>
      <c r="G995" s="97"/>
      <c r="H995" s="97"/>
      <c r="I995" s="120"/>
      <c r="J995" s="97"/>
      <c r="K995" s="96"/>
      <c r="L995" s="96"/>
      <c r="M995" s="119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</row>
    <row r="996" spans="1:25">
      <c r="A996" s="96"/>
      <c r="B996" s="96"/>
      <c r="C996" s="112"/>
      <c r="D996" s="112"/>
      <c r="E996" s="96"/>
      <c r="F996" s="96"/>
      <c r="G996" s="97"/>
      <c r="H996" s="97"/>
      <c r="I996" s="120"/>
      <c r="J996" s="97"/>
      <c r="K996" s="96"/>
      <c r="L996" s="96"/>
      <c r="M996" s="119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</row>
    <row r="997" spans="1:25">
      <c r="A997" s="96"/>
      <c r="B997" s="96"/>
      <c r="C997" s="112"/>
      <c r="D997" s="112"/>
      <c r="E997" s="96"/>
      <c r="F997" s="96"/>
      <c r="G997" s="97"/>
      <c r="H997" s="97"/>
      <c r="I997" s="120"/>
      <c r="J997" s="97"/>
      <c r="K997" s="96"/>
      <c r="L997" s="96"/>
      <c r="M997" s="119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</row>
    <row r="998" spans="1:25">
      <c r="A998" s="96"/>
      <c r="B998" s="96"/>
      <c r="C998" s="112"/>
      <c r="D998" s="112"/>
      <c r="E998" s="96"/>
      <c r="F998" s="96"/>
      <c r="G998" s="97"/>
      <c r="H998" s="97"/>
      <c r="I998" s="120"/>
      <c r="J998" s="97"/>
      <c r="K998" s="96"/>
      <c r="L998" s="96"/>
      <c r="M998" s="119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</row>
    <row r="999" spans="1:25">
      <c r="A999" s="96"/>
      <c r="B999" s="96"/>
      <c r="C999" s="112"/>
      <c r="D999" s="112"/>
      <c r="E999" s="96"/>
      <c r="F999" s="96"/>
      <c r="G999" s="97"/>
      <c r="H999" s="97"/>
      <c r="I999" s="120"/>
      <c r="J999" s="97"/>
      <c r="K999" s="96"/>
      <c r="L999" s="96"/>
      <c r="M999" s="119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</row>
    <row r="1000" spans="1:25">
      <c r="A1000" s="96"/>
      <c r="B1000" s="96"/>
      <c r="C1000" s="112"/>
      <c r="D1000" s="112"/>
      <c r="E1000" s="96"/>
      <c r="F1000" s="96"/>
      <c r="G1000" s="97"/>
      <c r="H1000" s="97"/>
      <c r="I1000" s="120"/>
      <c r="J1000" s="97"/>
      <c r="K1000" s="96"/>
      <c r="L1000" s="96"/>
      <c r="M1000" s="119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</row>
    <row r="1001" spans="1:25">
      <c r="A1001" s="96"/>
      <c r="B1001" s="96"/>
      <c r="C1001" s="112"/>
      <c r="D1001" s="112"/>
      <c r="E1001" s="96"/>
      <c r="F1001" s="96"/>
      <c r="G1001" s="97"/>
      <c r="H1001" s="97"/>
      <c r="I1001" s="120"/>
      <c r="J1001" s="97"/>
      <c r="K1001" s="96"/>
      <c r="L1001" s="96"/>
      <c r="M1001" s="119"/>
      <c r="N1001" s="96"/>
      <c r="O1001" s="96"/>
      <c r="P1001" s="96"/>
      <c r="Q1001" s="96"/>
      <c r="R1001" s="96"/>
      <c r="S1001" s="96"/>
      <c r="T1001" s="96"/>
      <c r="U1001" s="96"/>
      <c r="V1001" s="96"/>
      <c r="W1001" s="96"/>
      <c r="X1001" s="96"/>
      <c r="Y1001" s="96"/>
    </row>
    <row r="1002" spans="1:25">
      <c r="A1002" s="96"/>
      <c r="B1002" s="96"/>
      <c r="C1002" s="112"/>
      <c r="D1002" s="112"/>
      <c r="E1002" s="96"/>
      <c r="F1002" s="96"/>
      <c r="G1002" s="97"/>
      <c r="H1002" s="97"/>
      <c r="I1002" s="120"/>
      <c r="J1002" s="97"/>
      <c r="K1002" s="96"/>
      <c r="L1002" s="96"/>
      <c r="M1002" s="119"/>
      <c r="N1002" s="96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</row>
  </sheetData>
  <phoneticPr fontId="2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Y1002"/>
  <sheetViews>
    <sheetView workbookViewId="0">
      <pane ySplit="5" topLeftCell="A6" activePane="bottomLeft" state="frozen"/>
      <selection pane="bottomLeft" activeCell="B7" sqref="B7"/>
    </sheetView>
  </sheetViews>
  <sheetFormatPr defaultColWidth="12.6640625" defaultRowHeight="15.75" customHeight="1"/>
  <cols>
    <col min="2" max="2" width="10.33203125" customWidth="1"/>
    <col min="3" max="3" width="12.44140625" customWidth="1"/>
    <col min="4" max="4" width="19" customWidth="1"/>
    <col min="5" max="6" width="22.88671875" customWidth="1"/>
    <col min="7" max="7" width="14.109375" customWidth="1"/>
    <col min="10" max="10" width="14.6640625" customWidth="1"/>
    <col min="11" max="13" width="9.109375" customWidth="1"/>
    <col min="14" max="15" width="16.88671875" customWidth="1"/>
    <col min="16" max="17" width="8.44140625" customWidth="1"/>
    <col min="18" max="18" width="6.88671875" customWidth="1"/>
  </cols>
  <sheetData>
    <row r="1" spans="1:25">
      <c r="A1" s="96"/>
      <c r="B1" s="96"/>
      <c r="C1" s="97"/>
      <c r="D1" s="96"/>
      <c r="E1" s="96"/>
      <c r="F1" s="96"/>
      <c r="G1" s="97"/>
      <c r="H1" s="97"/>
      <c r="I1" s="97"/>
      <c r="J1" s="97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</row>
    <row r="2" spans="1:25">
      <c r="A2" s="96"/>
      <c r="B2" s="96"/>
      <c r="C2" s="24" t="s">
        <v>287</v>
      </c>
      <c r="D2" s="22" t="s">
        <v>288</v>
      </c>
      <c r="E2" s="22" t="s">
        <v>289</v>
      </c>
      <c r="F2" s="96"/>
      <c r="G2" s="97"/>
      <c r="H2" s="97"/>
      <c r="I2" s="97"/>
      <c r="J2" s="97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</row>
    <row r="3" spans="1:25">
      <c r="A3" s="96"/>
      <c r="B3" s="96"/>
      <c r="C3" s="24">
        <f>SUM($C$6:C1002)</f>
        <v>576780</v>
      </c>
      <c r="D3" s="24">
        <f>SUM($D$6:D1002)</f>
        <v>1910750</v>
      </c>
      <c r="E3" s="98">
        <f>D3/C3</f>
        <v>3.3127882381497278</v>
      </c>
      <c r="F3" s="96"/>
      <c r="G3" s="97"/>
      <c r="H3" s="97"/>
      <c r="I3" s="97"/>
      <c r="J3" s="97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</row>
    <row r="4" spans="1:25">
      <c r="A4" s="96"/>
      <c r="B4" s="96"/>
      <c r="C4" s="97"/>
      <c r="D4" s="96"/>
      <c r="E4" s="96"/>
      <c r="F4" s="96"/>
      <c r="G4" s="97"/>
      <c r="H4" s="97"/>
      <c r="I4" s="97"/>
      <c r="J4" s="97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</row>
    <row r="5" spans="1:25">
      <c r="A5" s="96"/>
      <c r="B5" s="99" t="s">
        <v>27</v>
      </c>
      <c r="C5" s="100" t="s">
        <v>290</v>
      </c>
      <c r="D5" s="100" t="s">
        <v>291</v>
      </c>
      <c r="E5" s="99" t="s">
        <v>292</v>
      </c>
      <c r="F5" s="99" t="s">
        <v>293</v>
      </c>
      <c r="G5" s="99" t="s">
        <v>294</v>
      </c>
      <c r="H5" s="100" t="s">
        <v>295</v>
      </c>
      <c r="I5" s="100" t="s">
        <v>296</v>
      </c>
      <c r="J5" s="100" t="s">
        <v>297</v>
      </c>
      <c r="K5" s="100" t="s">
        <v>298</v>
      </c>
      <c r="L5" s="99" t="s">
        <v>299</v>
      </c>
      <c r="M5" s="99" t="s">
        <v>300</v>
      </c>
      <c r="N5" s="101" t="s">
        <v>301</v>
      </c>
      <c r="O5" s="101" t="s">
        <v>302</v>
      </c>
      <c r="P5" s="101" t="s">
        <v>303</v>
      </c>
      <c r="Q5" s="99" t="s">
        <v>304</v>
      </c>
      <c r="R5" s="99" t="s">
        <v>16</v>
      </c>
      <c r="S5" s="99" t="s">
        <v>305</v>
      </c>
      <c r="T5" s="96"/>
      <c r="U5" s="96"/>
      <c r="V5" s="96"/>
      <c r="W5" s="96"/>
      <c r="X5" s="96"/>
      <c r="Y5" s="96"/>
    </row>
    <row r="6" spans="1:25">
      <c r="A6" s="96"/>
      <c r="B6" s="102">
        <v>46169</v>
      </c>
      <c r="C6" s="103">
        <v>19260</v>
      </c>
      <c r="D6" s="103">
        <v>39000</v>
      </c>
      <c r="E6" s="104">
        <v>2.02</v>
      </c>
      <c r="F6" s="105">
        <v>2.02</v>
      </c>
      <c r="G6" s="105">
        <v>0</v>
      </c>
      <c r="H6" s="106">
        <v>105</v>
      </c>
      <c r="I6" s="122">
        <v>2125</v>
      </c>
      <c r="J6" s="106">
        <v>39000</v>
      </c>
      <c r="K6" s="106">
        <v>0</v>
      </c>
      <c r="L6" s="107">
        <v>9063</v>
      </c>
      <c r="M6" s="108">
        <v>183</v>
      </c>
      <c r="N6" s="109">
        <v>1</v>
      </c>
      <c r="O6" s="107">
        <v>1</v>
      </c>
      <c r="P6" s="107">
        <v>0</v>
      </c>
      <c r="Q6" s="110">
        <v>2.0199999999999999E-2</v>
      </c>
      <c r="R6" s="110">
        <v>5.4999999999999997E-3</v>
      </c>
      <c r="S6" s="96" t="s">
        <v>306</v>
      </c>
      <c r="T6" s="96"/>
      <c r="U6" s="96"/>
      <c r="V6" s="96"/>
      <c r="W6" s="96"/>
      <c r="X6" s="96"/>
      <c r="Y6" s="96"/>
    </row>
    <row r="7" spans="1:25">
      <c r="A7" s="96"/>
      <c r="B7" s="102">
        <v>46170</v>
      </c>
      <c r="C7" s="103">
        <v>19160</v>
      </c>
      <c r="D7" s="103">
        <v>0</v>
      </c>
      <c r="E7" s="104">
        <v>0</v>
      </c>
      <c r="F7" s="105">
        <v>0</v>
      </c>
      <c r="G7" s="105">
        <v>0</v>
      </c>
      <c r="H7" s="106">
        <v>117</v>
      </c>
      <c r="I7" s="122">
        <v>3089</v>
      </c>
      <c r="J7" s="106">
        <v>0</v>
      </c>
      <c r="K7" s="106">
        <v>0</v>
      </c>
      <c r="L7" s="107">
        <v>6203</v>
      </c>
      <c r="M7" s="108">
        <v>164</v>
      </c>
      <c r="N7" s="109">
        <v>0</v>
      </c>
      <c r="O7" s="107">
        <v>0</v>
      </c>
      <c r="P7" s="107">
        <v>0</v>
      </c>
      <c r="Q7" s="110">
        <v>2.64E-2</v>
      </c>
      <c r="R7" s="110">
        <v>0</v>
      </c>
      <c r="S7" s="96" t="s">
        <v>306</v>
      </c>
      <c r="T7" s="96"/>
      <c r="U7" s="96"/>
      <c r="V7" s="96"/>
      <c r="W7" s="96"/>
      <c r="X7" s="96"/>
      <c r="Y7" s="96"/>
    </row>
    <row r="8" spans="1:25">
      <c r="A8" s="96"/>
      <c r="B8" s="102">
        <v>46171</v>
      </c>
      <c r="C8" s="103">
        <v>19100</v>
      </c>
      <c r="D8" s="103">
        <v>49000</v>
      </c>
      <c r="E8" s="104">
        <v>2.57</v>
      </c>
      <c r="F8" s="105">
        <v>2.57</v>
      </c>
      <c r="G8" s="105">
        <v>0</v>
      </c>
      <c r="H8" s="106">
        <v>107</v>
      </c>
      <c r="I8" s="122">
        <v>2078</v>
      </c>
      <c r="J8" s="106">
        <v>49000</v>
      </c>
      <c r="K8" s="106">
        <v>0</v>
      </c>
      <c r="L8" s="107">
        <v>9190</v>
      </c>
      <c r="M8" s="108">
        <v>179</v>
      </c>
      <c r="N8" s="109">
        <v>1</v>
      </c>
      <c r="O8" s="107">
        <v>1</v>
      </c>
      <c r="P8" s="107">
        <v>0</v>
      </c>
      <c r="Q8" s="110">
        <v>1.95E-2</v>
      </c>
      <c r="R8" s="110">
        <v>5.5999999999999999E-3</v>
      </c>
      <c r="S8" s="96" t="s">
        <v>306</v>
      </c>
      <c r="T8" s="96"/>
      <c r="U8" s="96"/>
      <c r="V8" s="96"/>
      <c r="W8" s="96"/>
      <c r="X8" s="96"/>
      <c r="Y8" s="96"/>
    </row>
    <row r="9" spans="1:25">
      <c r="A9" s="96"/>
      <c r="B9" s="102">
        <v>46172</v>
      </c>
      <c r="C9" s="103">
        <v>19150</v>
      </c>
      <c r="D9" s="103">
        <v>0</v>
      </c>
      <c r="E9" s="104">
        <v>0</v>
      </c>
      <c r="F9" s="105">
        <v>0</v>
      </c>
      <c r="G9" s="105">
        <v>0</v>
      </c>
      <c r="H9" s="106">
        <v>106</v>
      </c>
      <c r="I9" s="122">
        <v>2377</v>
      </c>
      <c r="J9" s="106">
        <v>0</v>
      </c>
      <c r="K9" s="106">
        <v>0</v>
      </c>
      <c r="L9" s="107">
        <v>8058</v>
      </c>
      <c r="M9" s="108">
        <v>180</v>
      </c>
      <c r="N9" s="109">
        <v>0</v>
      </c>
      <c r="O9" s="107">
        <v>0</v>
      </c>
      <c r="P9" s="107">
        <v>0</v>
      </c>
      <c r="Q9" s="110">
        <v>2.23E-2</v>
      </c>
      <c r="R9" s="110">
        <v>0</v>
      </c>
      <c r="S9" s="96" t="s">
        <v>306</v>
      </c>
      <c r="T9" s="96"/>
      <c r="U9" s="96"/>
      <c r="V9" s="96"/>
      <c r="W9" s="96"/>
      <c r="X9" s="96"/>
      <c r="Y9" s="96"/>
    </row>
    <row r="10" spans="1:25">
      <c r="A10" s="96"/>
      <c r="B10" s="102">
        <v>46173</v>
      </c>
      <c r="C10" s="103">
        <v>19010</v>
      </c>
      <c r="D10" s="103">
        <v>0</v>
      </c>
      <c r="E10" s="104">
        <v>0</v>
      </c>
      <c r="F10" s="105">
        <v>0</v>
      </c>
      <c r="G10" s="105">
        <v>0</v>
      </c>
      <c r="H10" s="106">
        <v>115</v>
      </c>
      <c r="I10" s="122">
        <v>3001</v>
      </c>
      <c r="J10" s="106">
        <v>0</v>
      </c>
      <c r="K10" s="106">
        <v>0</v>
      </c>
      <c r="L10" s="107">
        <v>6335</v>
      </c>
      <c r="M10" s="108">
        <v>166</v>
      </c>
      <c r="N10" s="109">
        <v>0</v>
      </c>
      <c r="O10" s="107">
        <v>0</v>
      </c>
      <c r="P10" s="107">
        <v>0</v>
      </c>
      <c r="Q10" s="110">
        <v>2.6200000000000001E-2</v>
      </c>
      <c r="R10" s="110">
        <v>0</v>
      </c>
      <c r="S10" s="96" t="s">
        <v>306</v>
      </c>
      <c r="T10" s="96"/>
      <c r="U10" s="96"/>
      <c r="V10" s="96"/>
      <c r="W10" s="96"/>
      <c r="X10" s="96"/>
      <c r="Y10" s="96"/>
    </row>
    <row r="11" spans="1:25">
      <c r="A11" s="96"/>
      <c r="B11" s="102">
        <v>46174</v>
      </c>
      <c r="C11" s="103">
        <v>19310</v>
      </c>
      <c r="D11" s="103">
        <v>416900</v>
      </c>
      <c r="E11" s="104">
        <v>21.59</v>
      </c>
      <c r="F11" s="105">
        <v>15.03</v>
      </c>
      <c r="G11" s="105">
        <v>6.56</v>
      </c>
      <c r="H11" s="106">
        <v>116</v>
      </c>
      <c r="I11" s="122">
        <v>3082</v>
      </c>
      <c r="J11" s="106">
        <v>290250</v>
      </c>
      <c r="K11" s="106">
        <v>126650</v>
      </c>
      <c r="L11" s="123">
        <v>6265</v>
      </c>
      <c r="M11" s="123">
        <v>167</v>
      </c>
      <c r="N11" s="109">
        <v>4</v>
      </c>
      <c r="O11" s="107">
        <v>3</v>
      </c>
      <c r="P11" s="124">
        <v>1</v>
      </c>
      <c r="Q11" s="110">
        <v>2.6700000000000002E-2</v>
      </c>
      <c r="R11" s="117">
        <v>2.4E-2</v>
      </c>
      <c r="S11" s="96" t="s">
        <v>306</v>
      </c>
      <c r="T11" s="96"/>
      <c r="U11" s="96"/>
      <c r="V11" s="96"/>
      <c r="W11" s="96"/>
      <c r="X11" s="96"/>
      <c r="Y11" s="96"/>
    </row>
    <row r="12" spans="1:25">
      <c r="A12" s="96"/>
      <c r="B12" s="102">
        <v>46175</v>
      </c>
      <c r="C12" s="103">
        <v>19140</v>
      </c>
      <c r="D12" s="103">
        <v>56050</v>
      </c>
      <c r="E12" s="104">
        <v>2.93</v>
      </c>
      <c r="F12" s="105">
        <v>0</v>
      </c>
      <c r="G12" s="105">
        <v>2.93</v>
      </c>
      <c r="H12" s="106">
        <v>133</v>
      </c>
      <c r="I12" s="122">
        <v>3634</v>
      </c>
      <c r="J12" s="106">
        <v>0</v>
      </c>
      <c r="K12" s="106">
        <v>56050</v>
      </c>
      <c r="L12" s="123">
        <v>5267</v>
      </c>
      <c r="M12" s="123">
        <v>144</v>
      </c>
      <c r="N12" s="109">
        <v>1</v>
      </c>
      <c r="O12" s="107">
        <v>0</v>
      </c>
      <c r="P12" s="124">
        <v>1</v>
      </c>
      <c r="Q12" s="110">
        <v>2.7300000000000001E-2</v>
      </c>
      <c r="R12" s="117">
        <v>6.8999999999999999E-3</v>
      </c>
      <c r="S12" s="96" t="s">
        <v>306</v>
      </c>
      <c r="T12" s="96"/>
      <c r="U12" s="96"/>
      <c r="V12" s="96"/>
      <c r="W12" s="96"/>
      <c r="X12" s="96"/>
      <c r="Y12" s="96"/>
    </row>
    <row r="13" spans="1:25">
      <c r="A13" s="96"/>
      <c r="B13" s="102">
        <v>46176</v>
      </c>
      <c r="C13" s="103">
        <v>19170</v>
      </c>
      <c r="D13" s="103">
        <v>0</v>
      </c>
      <c r="E13" s="104">
        <v>0</v>
      </c>
      <c r="F13" s="105">
        <v>0</v>
      </c>
      <c r="G13" s="105">
        <v>0</v>
      </c>
      <c r="H13" s="106">
        <v>164</v>
      </c>
      <c r="I13" s="122">
        <v>4857</v>
      </c>
      <c r="J13" s="106">
        <v>0</v>
      </c>
      <c r="K13" s="106">
        <v>0</v>
      </c>
      <c r="L13" s="123">
        <v>3947</v>
      </c>
      <c r="M13" s="123">
        <v>117</v>
      </c>
      <c r="N13" s="109">
        <v>0</v>
      </c>
      <c r="O13" s="107">
        <v>0</v>
      </c>
      <c r="P13" s="124">
        <v>0</v>
      </c>
      <c r="Q13" s="110">
        <v>2.9600000000000001E-2</v>
      </c>
      <c r="R13" s="117">
        <v>0</v>
      </c>
      <c r="S13" s="96" t="s">
        <v>306</v>
      </c>
      <c r="T13" s="96"/>
      <c r="U13" s="96"/>
      <c r="V13" s="96"/>
      <c r="W13" s="96"/>
      <c r="X13" s="96"/>
      <c r="Y13" s="96"/>
    </row>
    <row r="14" spans="1:25">
      <c r="A14" s="96"/>
      <c r="B14" s="102">
        <v>46177</v>
      </c>
      <c r="C14" s="103">
        <v>19550</v>
      </c>
      <c r="D14" s="103">
        <v>141550</v>
      </c>
      <c r="E14" s="104">
        <v>7.24</v>
      </c>
      <c r="F14" s="105">
        <v>7.24</v>
      </c>
      <c r="G14" s="105">
        <v>0</v>
      </c>
      <c r="H14" s="106">
        <v>179</v>
      </c>
      <c r="I14" s="122">
        <v>4782</v>
      </c>
      <c r="J14" s="106">
        <v>141550</v>
      </c>
      <c r="K14" s="106">
        <v>0</v>
      </c>
      <c r="L14" s="123">
        <v>4088</v>
      </c>
      <c r="M14" s="123">
        <v>109</v>
      </c>
      <c r="N14" s="109">
        <v>1</v>
      </c>
      <c r="O14" s="107">
        <v>1</v>
      </c>
      <c r="P14" s="124">
        <v>0</v>
      </c>
      <c r="Q14" s="110">
        <v>2.6700000000000002E-2</v>
      </c>
      <c r="R14" s="117">
        <v>9.1999999999999998E-3</v>
      </c>
      <c r="S14" s="96" t="s">
        <v>306</v>
      </c>
      <c r="T14" s="96"/>
      <c r="U14" s="96"/>
      <c r="V14" s="96"/>
      <c r="W14" s="96"/>
      <c r="X14" s="96"/>
      <c r="Y14" s="96"/>
    </row>
    <row r="15" spans="1:25">
      <c r="A15" s="96"/>
      <c r="B15" s="102">
        <v>46178</v>
      </c>
      <c r="C15" s="103">
        <v>19380</v>
      </c>
      <c r="D15" s="103">
        <v>0</v>
      </c>
      <c r="E15" s="104">
        <v>0</v>
      </c>
      <c r="F15" s="105">
        <v>0</v>
      </c>
      <c r="G15" s="105">
        <v>0</v>
      </c>
      <c r="H15" s="106">
        <v>198</v>
      </c>
      <c r="I15" s="122">
        <v>4428</v>
      </c>
      <c r="J15" s="106">
        <v>0</v>
      </c>
      <c r="K15" s="106">
        <v>0</v>
      </c>
      <c r="L15" s="123">
        <v>4377</v>
      </c>
      <c r="M15" s="123">
        <v>98</v>
      </c>
      <c r="N15" s="109">
        <v>0</v>
      </c>
      <c r="O15" s="107">
        <v>0</v>
      </c>
      <c r="P15" s="124">
        <v>0</v>
      </c>
      <c r="Q15" s="110">
        <v>2.24E-2</v>
      </c>
      <c r="R15" s="117">
        <v>0</v>
      </c>
      <c r="S15" s="96" t="s">
        <v>306</v>
      </c>
      <c r="T15" s="96"/>
      <c r="U15" s="96"/>
      <c r="V15" s="96"/>
      <c r="W15" s="96"/>
      <c r="X15" s="96"/>
      <c r="Y15" s="96"/>
    </row>
    <row r="16" spans="1:25">
      <c r="A16" s="96"/>
      <c r="B16" s="102">
        <v>46179</v>
      </c>
      <c r="C16" s="103">
        <v>20520</v>
      </c>
      <c r="D16" s="103">
        <v>272650</v>
      </c>
      <c r="E16" s="104">
        <v>13.29</v>
      </c>
      <c r="F16" s="105">
        <v>6.44</v>
      </c>
      <c r="G16" s="105">
        <v>6.85</v>
      </c>
      <c r="H16" s="106">
        <v>247</v>
      </c>
      <c r="I16" s="122">
        <v>7589</v>
      </c>
      <c r="J16" s="106">
        <v>132050</v>
      </c>
      <c r="K16" s="106">
        <v>140600</v>
      </c>
      <c r="L16" s="123">
        <v>2704</v>
      </c>
      <c r="M16" s="123">
        <v>83</v>
      </c>
      <c r="N16" s="109">
        <v>3</v>
      </c>
      <c r="O16" s="107">
        <v>1</v>
      </c>
      <c r="P16" s="124">
        <v>2</v>
      </c>
      <c r="Q16" s="110">
        <v>3.0700000000000002E-2</v>
      </c>
      <c r="R16" s="117">
        <v>3.61E-2</v>
      </c>
      <c r="S16" s="96" t="s">
        <v>306</v>
      </c>
      <c r="T16" s="96"/>
      <c r="U16" s="96"/>
      <c r="V16" s="96"/>
      <c r="W16" s="96"/>
      <c r="X16" s="96"/>
      <c r="Y16" s="96"/>
    </row>
    <row r="17" spans="1:25">
      <c r="A17" s="96"/>
      <c r="B17" s="102">
        <v>46180</v>
      </c>
      <c r="C17" s="103">
        <v>19050</v>
      </c>
      <c r="D17" s="103">
        <v>80100</v>
      </c>
      <c r="E17" s="104">
        <v>4.2</v>
      </c>
      <c r="F17" s="105">
        <v>4.2</v>
      </c>
      <c r="G17" s="105">
        <v>0</v>
      </c>
      <c r="H17" s="106">
        <v>201</v>
      </c>
      <c r="I17" s="122">
        <v>6228</v>
      </c>
      <c r="J17" s="106">
        <v>80100</v>
      </c>
      <c r="K17" s="106">
        <v>0</v>
      </c>
      <c r="L17" s="123">
        <v>3059</v>
      </c>
      <c r="M17" s="123">
        <v>95</v>
      </c>
      <c r="N17" s="109">
        <v>1</v>
      </c>
      <c r="O17" s="107">
        <v>1</v>
      </c>
      <c r="P17" s="124">
        <v>0</v>
      </c>
      <c r="Q17" s="110">
        <v>3.1099999999999999E-2</v>
      </c>
      <c r="R17" s="117">
        <v>1.0500000000000001E-2</v>
      </c>
      <c r="S17" s="96" t="s">
        <v>306</v>
      </c>
      <c r="T17" s="96"/>
      <c r="U17" s="96"/>
      <c r="V17" s="96"/>
      <c r="W17" s="96"/>
      <c r="X17" s="96"/>
      <c r="Y17" s="96"/>
    </row>
    <row r="18" spans="1:25">
      <c r="A18" s="96"/>
      <c r="B18" s="102">
        <v>46181</v>
      </c>
      <c r="C18" s="103">
        <v>19160</v>
      </c>
      <c r="D18" s="103">
        <v>188100</v>
      </c>
      <c r="E18" s="104">
        <v>9.82</v>
      </c>
      <c r="F18" s="105">
        <v>0</v>
      </c>
      <c r="G18" s="105">
        <v>9.82</v>
      </c>
      <c r="H18" s="106">
        <v>200</v>
      </c>
      <c r="I18" s="122">
        <v>5144</v>
      </c>
      <c r="J18" s="106">
        <v>0</v>
      </c>
      <c r="K18" s="106">
        <v>188100</v>
      </c>
      <c r="L18" s="123">
        <v>3725</v>
      </c>
      <c r="M18" s="123">
        <v>96</v>
      </c>
      <c r="N18" s="109">
        <v>2</v>
      </c>
      <c r="O18" s="107">
        <v>0</v>
      </c>
      <c r="P18" s="124">
        <v>2</v>
      </c>
      <c r="Q18" s="110">
        <v>2.58E-2</v>
      </c>
      <c r="R18" s="117">
        <v>2.0799999999999999E-2</v>
      </c>
      <c r="S18" s="96" t="s">
        <v>306</v>
      </c>
      <c r="T18" s="96"/>
      <c r="U18" s="96"/>
      <c r="V18" s="96"/>
      <c r="W18" s="96"/>
      <c r="X18" s="96"/>
      <c r="Y18" s="96"/>
    </row>
    <row r="19" spans="1:25">
      <c r="A19" s="96"/>
      <c r="B19" s="102">
        <v>46182</v>
      </c>
      <c r="C19" s="103">
        <v>19150</v>
      </c>
      <c r="D19" s="103">
        <v>135300</v>
      </c>
      <c r="E19" s="104">
        <v>7.07</v>
      </c>
      <c r="F19" s="105">
        <v>7.07</v>
      </c>
      <c r="G19" s="105">
        <v>0</v>
      </c>
      <c r="H19" s="106">
        <v>132</v>
      </c>
      <c r="I19" s="122">
        <v>2949</v>
      </c>
      <c r="J19" s="106">
        <v>135300</v>
      </c>
      <c r="K19" s="106">
        <v>0</v>
      </c>
      <c r="L19" s="123">
        <v>6493</v>
      </c>
      <c r="M19" s="123">
        <v>145</v>
      </c>
      <c r="N19" s="109">
        <v>2</v>
      </c>
      <c r="O19" s="107">
        <v>2</v>
      </c>
      <c r="P19" s="124">
        <v>0</v>
      </c>
      <c r="Q19" s="110">
        <v>2.23E-2</v>
      </c>
      <c r="R19" s="117">
        <v>1.38E-2</v>
      </c>
      <c r="S19" s="96" t="s">
        <v>306</v>
      </c>
      <c r="T19" s="96"/>
      <c r="U19" s="96"/>
      <c r="V19" s="96"/>
      <c r="W19" s="96"/>
      <c r="X19" s="96"/>
      <c r="Y19" s="96"/>
    </row>
    <row r="20" spans="1:25">
      <c r="A20" s="96"/>
      <c r="B20" s="102">
        <v>46183</v>
      </c>
      <c r="C20" s="103">
        <v>19140</v>
      </c>
      <c r="D20" s="103">
        <v>46550</v>
      </c>
      <c r="E20" s="104">
        <v>2.4300000000000002</v>
      </c>
      <c r="F20" s="105">
        <v>0</v>
      </c>
      <c r="G20" s="105">
        <v>2.4300000000000002</v>
      </c>
      <c r="H20" s="106">
        <v>162</v>
      </c>
      <c r="I20" s="122">
        <v>3728</v>
      </c>
      <c r="J20" s="106">
        <v>0</v>
      </c>
      <c r="K20" s="106">
        <v>46550</v>
      </c>
      <c r="L20" s="123">
        <v>5134</v>
      </c>
      <c r="M20" s="123">
        <v>118</v>
      </c>
      <c r="N20" s="109">
        <v>1</v>
      </c>
      <c r="O20" s="107">
        <v>0</v>
      </c>
      <c r="P20" s="124">
        <v>1</v>
      </c>
      <c r="Q20" s="110">
        <v>2.3E-2</v>
      </c>
      <c r="R20" s="117">
        <v>8.5000000000000006E-3</v>
      </c>
      <c r="S20" s="96" t="s">
        <v>306</v>
      </c>
      <c r="T20" s="96"/>
      <c r="U20" s="96"/>
      <c r="V20" s="96"/>
      <c r="W20" s="96"/>
      <c r="X20" s="96"/>
      <c r="Y20" s="96"/>
    </row>
    <row r="21" spans="1:25">
      <c r="A21" s="96"/>
      <c r="B21" s="102">
        <v>46184</v>
      </c>
      <c r="C21" s="103">
        <v>19240</v>
      </c>
      <c r="D21" s="103">
        <v>122550</v>
      </c>
      <c r="E21" s="104">
        <v>6.37</v>
      </c>
      <c r="F21" s="105">
        <v>0</v>
      </c>
      <c r="G21" s="105">
        <v>6.37</v>
      </c>
      <c r="H21" s="106">
        <v>135</v>
      </c>
      <c r="I21" s="122">
        <v>2850</v>
      </c>
      <c r="J21" s="106">
        <v>0</v>
      </c>
      <c r="K21" s="106">
        <v>122550</v>
      </c>
      <c r="L21" s="123">
        <v>6751</v>
      </c>
      <c r="M21" s="123">
        <v>143</v>
      </c>
      <c r="N21" s="109">
        <v>1</v>
      </c>
      <c r="O21" s="107">
        <v>0</v>
      </c>
      <c r="P21" s="124">
        <v>1</v>
      </c>
      <c r="Q21" s="110">
        <v>2.12E-2</v>
      </c>
      <c r="R21" s="117">
        <v>7.0000000000000001E-3</v>
      </c>
      <c r="S21" s="96" t="s">
        <v>306</v>
      </c>
      <c r="T21" s="96"/>
      <c r="U21" s="96"/>
      <c r="V21" s="96"/>
      <c r="W21" s="96"/>
      <c r="X21" s="96"/>
      <c r="Y21" s="96"/>
    </row>
    <row r="22" spans="1:25">
      <c r="A22" s="96"/>
      <c r="B22" s="102">
        <v>46185</v>
      </c>
      <c r="C22" s="103">
        <v>19000</v>
      </c>
      <c r="D22" s="103">
        <v>88000</v>
      </c>
      <c r="E22" s="104">
        <v>4.63</v>
      </c>
      <c r="F22" s="105">
        <v>4.63</v>
      </c>
      <c r="G22" s="105">
        <v>0</v>
      </c>
      <c r="H22" s="106">
        <v>192</v>
      </c>
      <c r="I22" s="122">
        <v>3707</v>
      </c>
      <c r="J22" s="106">
        <v>88000</v>
      </c>
      <c r="K22" s="106">
        <v>0</v>
      </c>
      <c r="L22" s="123">
        <v>5126</v>
      </c>
      <c r="M22" s="123">
        <v>99</v>
      </c>
      <c r="N22" s="109">
        <v>2</v>
      </c>
      <c r="O22" s="107">
        <v>2</v>
      </c>
      <c r="P22" s="124">
        <v>0</v>
      </c>
      <c r="Q22" s="110">
        <v>1.9300000000000001E-2</v>
      </c>
      <c r="R22" s="117">
        <v>2.0199999999999999E-2</v>
      </c>
      <c r="S22" s="96" t="s">
        <v>306</v>
      </c>
      <c r="T22" s="96"/>
      <c r="U22" s="96"/>
      <c r="V22" s="96"/>
      <c r="W22" s="96"/>
      <c r="X22" s="96"/>
      <c r="Y22" s="96"/>
    </row>
    <row r="23" spans="1:25">
      <c r="A23" s="96"/>
      <c r="B23" s="102">
        <v>46186</v>
      </c>
      <c r="C23" s="103">
        <v>19060</v>
      </c>
      <c r="D23" s="103">
        <v>0</v>
      </c>
      <c r="E23" s="104">
        <v>0</v>
      </c>
      <c r="F23" s="105">
        <v>0</v>
      </c>
      <c r="G23" s="105">
        <v>0</v>
      </c>
      <c r="H23" s="106">
        <v>199</v>
      </c>
      <c r="I23" s="122">
        <v>5729</v>
      </c>
      <c r="J23" s="106">
        <v>0</v>
      </c>
      <c r="K23" s="106">
        <v>0</v>
      </c>
      <c r="L23" s="123">
        <v>3327</v>
      </c>
      <c r="M23" s="123">
        <v>96</v>
      </c>
      <c r="N23" s="109">
        <v>0</v>
      </c>
      <c r="O23" s="107">
        <v>0</v>
      </c>
      <c r="P23" s="124">
        <v>0</v>
      </c>
      <c r="Q23" s="110">
        <v>2.8899999999999999E-2</v>
      </c>
      <c r="R23" s="117">
        <v>0</v>
      </c>
      <c r="S23" s="96" t="s">
        <v>306</v>
      </c>
      <c r="T23" s="96"/>
      <c r="U23" s="96"/>
      <c r="V23" s="96"/>
      <c r="W23" s="96"/>
      <c r="X23" s="96"/>
      <c r="Y23" s="96"/>
    </row>
    <row r="24" spans="1:25">
      <c r="A24" s="96"/>
      <c r="B24" s="102">
        <v>46187</v>
      </c>
      <c r="C24" s="103">
        <v>19190</v>
      </c>
      <c r="D24" s="103">
        <v>108000</v>
      </c>
      <c r="E24" s="104">
        <v>5.63</v>
      </c>
      <c r="F24" s="105">
        <v>5.63</v>
      </c>
      <c r="G24" s="105">
        <v>0</v>
      </c>
      <c r="H24" s="106">
        <v>117</v>
      </c>
      <c r="I24" s="122">
        <v>3024</v>
      </c>
      <c r="J24" s="106">
        <v>108000</v>
      </c>
      <c r="K24" s="106">
        <v>0</v>
      </c>
      <c r="L24" s="123">
        <v>6345</v>
      </c>
      <c r="M24" s="123">
        <v>164</v>
      </c>
      <c r="N24" s="109">
        <v>2</v>
      </c>
      <c r="O24" s="107">
        <v>2</v>
      </c>
      <c r="P24" s="124">
        <v>0</v>
      </c>
      <c r="Q24" s="110">
        <v>2.58E-2</v>
      </c>
      <c r="R24" s="117">
        <v>1.2200000000000001E-2</v>
      </c>
      <c r="S24" s="96" t="s">
        <v>306</v>
      </c>
      <c r="T24" s="96"/>
      <c r="U24" s="96"/>
      <c r="V24" s="96"/>
      <c r="W24" s="96"/>
      <c r="X24" s="96"/>
      <c r="Y24" s="96"/>
    </row>
    <row r="25" spans="1:25">
      <c r="A25" s="96"/>
      <c r="B25" s="102">
        <v>46188</v>
      </c>
      <c r="C25" s="103">
        <v>19230</v>
      </c>
      <c r="D25" s="103">
        <v>89000</v>
      </c>
      <c r="E25" s="104">
        <v>4.63</v>
      </c>
      <c r="F25" s="105">
        <v>4.63</v>
      </c>
      <c r="G25" s="105">
        <v>0</v>
      </c>
      <c r="H25" s="106">
        <v>115</v>
      </c>
      <c r="I25" s="122">
        <v>3287</v>
      </c>
      <c r="J25" s="106">
        <v>89000</v>
      </c>
      <c r="K25" s="106">
        <v>0</v>
      </c>
      <c r="L25" s="123">
        <v>5850</v>
      </c>
      <c r="M25" s="123">
        <v>167</v>
      </c>
      <c r="N25" s="109">
        <v>1</v>
      </c>
      <c r="O25" s="107">
        <v>1</v>
      </c>
      <c r="P25" s="124">
        <v>0</v>
      </c>
      <c r="Q25" s="110">
        <v>2.8500000000000001E-2</v>
      </c>
      <c r="R25" s="117">
        <v>6.0000000000000001E-3</v>
      </c>
      <c r="S25" s="96" t="s">
        <v>306</v>
      </c>
      <c r="T25" s="96"/>
      <c r="U25" s="96"/>
      <c r="V25" s="96"/>
      <c r="W25" s="96"/>
      <c r="X25" s="96"/>
      <c r="Y25" s="96"/>
    </row>
    <row r="26" spans="1:25">
      <c r="A26" s="96"/>
      <c r="B26" s="102">
        <v>46189</v>
      </c>
      <c r="C26" s="103">
        <v>19200</v>
      </c>
      <c r="D26" s="103">
        <v>39000</v>
      </c>
      <c r="E26" s="104">
        <v>2.0299999999999998</v>
      </c>
      <c r="F26" s="105">
        <v>2.0299999999999998</v>
      </c>
      <c r="G26" s="105">
        <v>0</v>
      </c>
      <c r="H26" s="106">
        <v>101</v>
      </c>
      <c r="I26" s="122">
        <v>2037</v>
      </c>
      <c r="J26" s="106">
        <v>39000</v>
      </c>
      <c r="K26" s="106">
        <v>0</v>
      </c>
      <c r="L26" s="123">
        <v>9424</v>
      </c>
      <c r="M26" s="123">
        <v>191</v>
      </c>
      <c r="N26" s="109">
        <v>1</v>
      </c>
      <c r="O26" s="107">
        <v>1</v>
      </c>
      <c r="P26" s="124">
        <v>0</v>
      </c>
      <c r="Q26" s="110">
        <v>2.0299999999999999E-2</v>
      </c>
      <c r="R26" s="117">
        <v>5.1999999999999998E-3</v>
      </c>
      <c r="S26" s="96" t="s">
        <v>306</v>
      </c>
      <c r="T26" s="96"/>
      <c r="U26" s="96"/>
      <c r="V26" s="96"/>
      <c r="W26" s="96"/>
      <c r="X26" s="96"/>
      <c r="Y26" s="96"/>
    </row>
    <row r="27" spans="1:25">
      <c r="A27" s="96"/>
      <c r="B27" s="102">
        <v>46190</v>
      </c>
      <c r="C27" s="103">
        <v>19080</v>
      </c>
      <c r="D27" s="103">
        <v>0</v>
      </c>
      <c r="E27" s="104">
        <v>0</v>
      </c>
      <c r="F27" s="105">
        <v>0</v>
      </c>
      <c r="G27" s="105">
        <v>0</v>
      </c>
      <c r="H27" s="106">
        <v>100</v>
      </c>
      <c r="I27" s="122">
        <v>2319</v>
      </c>
      <c r="J27" s="106">
        <v>0</v>
      </c>
      <c r="K27" s="106">
        <v>0</v>
      </c>
      <c r="L27" s="123">
        <v>8229</v>
      </c>
      <c r="M27" s="123">
        <v>190</v>
      </c>
      <c r="N27" s="109">
        <v>0</v>
      </c>
      <c r="O27" s="107">
        <v>0</v>
      </c>
      <c r="P27" s="124">
        <v>0</v>
      </c>
      <c r="Q27" s="110">
        <v>2.3099999999999999E-2</v>
      </c>
      <c r="R27" s="117">
        <v>0</v>
      </c>
      <c r="S27" s="96" t="s">
        <v>306</v>
      </c>
      <c r="T27" s="96"/>
      <c r="U27" s="96"/>
      <c r="V27" s="96"/>
      <c r="W27" s="96"/>
      <c r="X27" s="96"/>
      <c r="Y27" s="96"/>
    </row>
    <row r="28" spans="1:25">
      <c r="A28" s="96"/>
      <c r="B28" s="102">
        <v>46191</v>
      </c>
      <c r="C28" s="103">
        <v>19100</v>
      </c>
      <c r="D28" s="103">
        <v>0</v>
      </c>
      <c r="E28" s="104">
        <v>0</v>
      </c>
      <c r="F28" s="105">
        <v>0</v>
      </c>
      <c r="G28" s="105">
        <v>0</v>
      </c>
      <c r="H28" s="106">
        <v>101</v>
      </c>
      <c r="I28" s="122">
        <v>2505</v>
      </c>
      <c r="J28" s="106">
        <v>0</v>
      </c>
      <c r="K28" s="106">
        <v>0</v>
      </c>
      <c r="L28" s="123">
        <v>7624</v>
      </c>
      <c r="M28" s="123">
        <v>190</v>
      </c>
      <c r="N28" s="109">
        <v>0</v>
      </c>
      <c r="O28" s="107">
        <v>0</v>
      </c>
      <c r="P28" s="124">
        <v>0</v>
      </c>
      <c r="Q28" s="110">
        <v>2.4899999999999999E-2</v>
      </c>
      <c r="R28" s="117">
        <v>0</v>
      </c>
      <c r="S28" s="96" t="s">
        <v>306</v>
      </c>
      <c r="T28" s="96"/>
      <c r="U28" s="96"/>
      <c r="V28" s="96"/>
      <c r="W28" s="96"/>
      <c r="X28" s="96"/>
      <c r="Y28" s="96"/>
    </row>
    <row r="29" spans="1:25">
      <c r="A29" s="96"/>
      <c r="B29" s="102">
        <v>46192</v>
      </c>
      <c r="C29" s="103">
        <v>19470</v>
      </c>
      <c r="D29" s="103">
        <v>0</v>
      </c>
      <c r="E29" s="104">
        <v>0</v>
      </c>
      <c r="F29" s="105">
        <v>0</v>
      </c>
      <c r="G29" s="105">
        <v>0</v>
      </c>
      <c r="H29" s="106">
        <v>101</v>
      </c>
      <c r="I29" s="122">
        <v>2481</v>
      </c>
      <c r="J29" s="106">
        <v>0</v>
      </c>
      <c r="K29" s="106">
        <v>0</v>
      </c>
      <c r="L29" s="123">
        <v>7847</v>
      </c>
      <c r="M29" s="123">
        <v>192</v>
      </c>
      <c r="N29" s="109">
        <v>0</v>
      </c>
      <c r="O29" s="107">
        <v>0</v>
      </c>
      <c r="P29" s="124">
        <v>0</v>
      </c>
      <c r="Q29" s="110">
        <v>2.4500000000000001E-2</v>
      </c>
      <c r="R29" s="117">
        <v>0</v>
      </c>
      <c r="S29" s="96" t="s">
        <v>306</v>
      </c>
      <c r="T29" s="96"/>
      <c r="U29" s="96"/>
      <c r="V29" s="96"/>
      <c r="W29" s="96"/>
      <c r="X29" s="96"/>
      <c r="Y29" s="96"/>
    </row>
    <row r="30" spans="1:25">
      <c r="A30" s="96"/>
      <c r="B30" s="102">
        <v>46193</v>
      </c>
      <c r="C30" s="103">
        <v>19270</v>
      </c>
      <c r="D30" s="103">
        <v>0</v>
      </c>
      <c r="E30" s="104">
        <v>0</v>
      </c>
      <c r="F30" s="105">
        <v>0</v>
      </c>
      <c r="G30" s="105">
        <v>0</v>
      </c>
      <c r="H30" s="106">
        <v>103</v>
      </c>
      <c r="I30" s="122">
        <v>2589</v>
      </c>
      <c r="J30" s="106">
        <v>0</v>
      </c>
      <c r="K30" s="106">
        <v>0</v>
      </c>
      <c r="L30" s="123">
        <v>7442</v>
      </c>
      <c r="M30" s="123">
        <v>188</v>
      </c>
      <c r="N30" s="109">
        <v>0</v>
      </c>
      <c r="O30" s="107">
        <v>0</v>
      </c>
      <c r="P30" s="124">
        <v>0</v>
      </c>
      <c r="Q30" s="110">
        <v>2.53E-2</v>
      </c>
      <c r="R30" s="117">
        <v>0</v>
      </c>
      <c r="S30" s="96" t="s">
        <v>306</v>
      </c>
      <c r="T30" s="96"/>
      <c r="U30" s="96"/>
      <c r="V30" s="96"/>
      <c r="W30" s="96"/>
      <c r="X30" s="96"/>
      <c r="Y30" s="96"/>
    </row>
    <row r="31" spans="1:25">
      <c r="A31" s="96"/>
      <c r="B31" s="102">
        <v>46194</v>
      </c>
      <c r="C31" s="103">
        <v>19100</v>
      </c>
      <c r="D31" s="103">
        <v>39000</v>
      </c>
      <c r="E31" s="104">
        <v>2.04</v>
      </c>
      <c r="F31" s="105">
        <v>2.04</v>
      </c>
      <c r="G31" s="105">
        <v>0</v>
      </c>
      <c r="H31" s="106">
        <v>101</v>
      </c>
      <c r="I31" s="122">
        <v>2467</v>
      </c>
      <c r="J31" s="106">
        <v>39000</v>
      </c>
      <c r="K31" s="106">
        <v>0</v>
      </c>
      <c r="L31" s="123">
        <v>7742</v>
      </c>
      <c r="M31" s="123">
        <v>190</v>
      </c>
      <c r="N31" s="109">
        <v>1</v>
      </c>
      <c r="O31" s="107">
        <v>1</v>
      </c>
      <c r="P31" s="124">
        <v>0</v>
      </c>
      <c r="Q31" s="110">
        <v>2.4500000000000001E-2</v>
      </c>
      <c r="R31" s="117">
        <v>5.3E-3</v>
      </c>
      <c r="S31" s="96" t="s">
        <v>306</v>
      </c>
      <c r="T31" s="96"/>
      <c r="U31" s="96"/>
      <c r="V31" s="96"/>
      <c r="W31" s="96"/>
      <c r="X31" s="96"/>
      <c r="Y31" s="96"/>
    </row>
    <row r="32" spans="1:25">
      <c r="A32" s="96"/>
      <c r="B32" s="102">
        <v>46195</v>
      </c>
      <c r="C32" s="103">
        <v>19110</v>
      </c>
      <c r="D32" s="103">
        <v>0</v>
      </c>
      <c r="E32" s="104">
        <v>0</v>
      </c>
      <c r="F32" s="105">
        <v>0</v>
      </c>
      <c r="G32" s="105">
        <v>0</v>
      </c>
      <c r="H32" s="106">
        <v>100</v>
      </c>
      <c r="I32" s="122">
        <v>2326</v>
      </c>
      <c r="J32" s="106">
        <v>0</v>
      </c>
      <c r="K32" s="106">
        <v>0</v>
      </c>
      <c r="L32" s="123">
        <v>8217</v>
      </c>
      <c r="M32" s="123">
        <v>191</v>
      </c>
      <c r="N32" s="109">
        <v>0</v>
      </c>
      <c r="O32" s="107">
        <v>0</v>
      </c>
      <c r="P32" s="124">
        <v>0</v>
      </c>
      <c r="Q32" s="110">
        <v>2.3199999999999998E-2</v>
      </c>
      <c r="R32" s="117">
        <v>0</v>
      </c>
      <c r="S32" s="96" t="s">
        <v>306</v>
      </c>
      <c r="T32" s="96"/>
      <c r="U32" s="96"/>
      <c r="V32" s="96"/>
      <c r="W32" s="96"/>
      <c r="X32" s="96"/>
      <c r="Y32" s="96"/>
    </row>
    <row r="33" spans="1:25">
      <c r="A33" s="96"/>
      <c r="B33" s="111">
        <v>46196</v>
      </c>
      <c r="C33" s="112">
        <v>19190</v>
      </c>
      <c r="D33" s="112">
        <v>0</v>
      </c>
      <c r="E33" s="113">
        <v>0</v>
      </c>
      <c r="F33" s="114">
        <v>0</v>
      </c>
      <c r="G33" s="114">
        <v>0</v>
      </c>
      <c r="H33" s="97">
        <v>101</v>
      </c>
      <c r="I33" s="120">
        <v>2588</v>
      </c>
      <c r="J33" s="97">
        <v>0</v>
      </c>
      <c r="K33" s="97">
        <v>0</v>
      </c>
      <c r="L33" s="115">
        <v>7415</v>
      </c>
      <c r="M33" s="121">
        <v>190</v>
      </c>
      <c r="N33" s="116">
        <v>0</v>
      </c>
      <c r="O33" s="115">
        <v>0</v>
      </c>
      <c r="P33" s="96">
        <v>0</v>
      </c>
      <c r="Q33" s="117">
        <v>2.5600000000000001E-2</v>
      </c>
      <c r="R33" s="117">
        <v>0</v>
      </c>
      <c r="S33" s="96" t="s">
        <v>306</v>
      </c>
      <c r="T33" s="96"/>
      <c r="U33" s="96"/>
      <c r="V33" s="96"/>
      <c r="W33" s="96"/>
      <c r="X33" s="96"/>
      <c r="Y33" s="96"/>
    </row>
    <row r="34" spans="1:25">
      <c r="A34" s="96"/>
      <c r="B34" s="111">
        <v>46197</v>
      </c>
      <c r="C34" s="112">
        <v>19130</v>
      </c>
      <c r="D34" s="112">
        <v>0</v>
      </c>
      <c r="E34" s="113">
        <v>0</v>
      </c>
      <c r="F34" s="114">
        <v>0</v>
      </c>
      <c r="G34" s="114">
        <v>0</v>
      </c>
      <c r="H34" s="97">
        <v>100</v>
      </c>
      <c r="I34" s="120">
        <v>2284</v>
      </c>
      <c r="J34" s="97">
        <v>0</v>
      </c>
      <c r="K34" s="97">
        <v>0</v>
      </c>
      <c r="L34" s="115">
        <v>8375</v>
      </c>
      <c r="M34" s="121">
        <v>191</v>
      </c>
      <c r="N34" s="116">
        <v>0</v>
      </c>
      <c r="O34" s="115">
        <v>0</v>
      </c>
      <c r="P34" s="96">
        <v>0</v>
      </c>
      <c r="Q34" s="117">
        <v>2.2800000000000001E-2</v>
      </c>
      <c r="R34" s="117">
        <v>0</v>
      </c>
      <c r="S34" s="96" t="s">
        <v>306</v>
      </c>
      <c r="T34" s="96"/>
      <c r="U34" s="96"/>
      <c r="V34" s="96"/>
      <c r="W34" s="96"/>
      <c r="X34" s="96"/>
      <c r="Y34" s="96"/>
    </row>
    <row r="35" spans="1:25">
      <c r="A35" s="96"/>
      <c r="B35" s="111">
        <v>46198</v>
      </c>
      <c r="C35" s="112">
        <v>19160</v>
      </c>
      <c r="D35" s="112">
        <v>0</v>
      </c>
      <c r="E35" s="113">
        <v>0</v>
      </c>
      <c r="F35" s="114">
        <v>0</v>
      </c>
      <c r="G35" s="114">
        <v>0</v>
      </c>
      <c r="H35" s="97">
        <v>102</v>
      </c>
      <c r="I35" s="120">
        <v>2730</v>
      </c>
      <c r="J35" s="97">
        <v>0</v>
      </c>
      <c r="K35" s="115">
        <v>0</v>
      </c>
      <c r="L35" s="115">
        <v>7018</v>
      </c>
      <c r="M35" s="121">
        <v>188</v>
      </c>
      <c r="N35" s="116">
        <v>0</v>
      </c>
      <c r="O35" s="115">
        <v>0</v>
      </c>
      <c r="P35" s="96">
        <v>0</v>
      </c>
      <c r="Q35" s="117">
        <v>2.6800000000000001E-2</v>
      </c>
      <c r="R35" s="117">
        <v>0</v>
      </c>
      <c r="S35" s="96" t="s">
        <v>306</v>
      </c>
      <c r="T35" s="96"/>
      <c r="U35" s="96"/>
      <c r="V35" s="96"/>
      <c r="W35" s="96"/>
      <c r="X35" s="96"/>
      <c r="Y35" s="96"/>
    </row>
    <row r="36" spans="1:25">
      <c r="A36" s="96"/>
      <c r="B36" s="111"/>
      <c r="C36" s="112"/>
      <c r="D36" s="112"/>
      <c r="E36" s="113"/>
      <c r="F36" s="114"/>
      <c r="G36" s="97"/>
      <c r="H36" s="97"/>
      <c r="I36" s="120"/>
      <c r="J36" s="97"/>
      <c r="K36" s="115"/>
      <c r="L36" s="96"/>
      <c r="M36" s="121"/>
      <c r="N36" s="116"/>
      <c r="O36" s="115"/>
      <c r="P36" s="117"/>
      <c r="Q36" s="117"/>
      <c r="R36" s="96"/>
      <c r="S36" s="96"/>
      <c r="T36" s="96"/>
      <c r="U36" s="96"/>
      <c r="V36" s="96"/>
      <c r="W36" s="96"/>
      <c r="X36" s="96"/>
      <c r="Y36" s="96"/>
    </row>
    <row r="37" spans="1:25">
      <c r="A37" s="96"/>
      <c r="B37" s="111"/>
      <c r="C37" s="112"/>
      <c r="D37" s="112"/>
      <c r="E37" s="113"/>
      <c r="F37" s="114"/>
      <c r="G37" s="97"/>
      <c r="H37" s="97"/>
      <c r="I37" s="120"/>
      <c r="J37" s="97"/>
      <c r="K37" s="115"/>
      <c r="L37" s="96"/>
      <c r="M37" s="121"/>
      <c r="N37" s="116"/>
      <c r="O37" s="115"/>
      <c r="P37" s="117"/>
      <c r="Q37" s="117"/>
      <c r="R37" s="96"/>
      <c r="S37" s="96"/>
      <c r="T37" s="96"/>
      <c r="U37" s="96"/>
      <c r="V37" s="96"/>
      <c r="W37" s="96"/>
      <c r="X37" s="96"/>
      <c r="Y37" s="96"/>
    </row>
    <row r="38" spans="1:25">
      <c r="A38" s="96"/>
      <c r="B38" s="111"/>
      <c r="C38" s="112"/>
      <c r="D38" s="112"/>
      <c r="E38" s="113"/>
      <c r="F38" s="114"/>
      <c r="G38" s="97"/>
      <c r="H38" s="97"/>
      <c r="I38" s="120"/>
      <c r="J38" s="97"/>
      <c r="K38" s="115"/>
      <c r="L38" s="96"/>
      <c r="M38" s="121"/>
      <c r="N38" s="116"/>
      <c r="O38" s="115"/>
      <c r="P38" s="117"/>
      <c r="Q38" s="117"/>
      <c r="R38" s="96"/>
      <c r="S38" s="96"/>
      <c r="T38" s="96"/>
      <c r="U38" s="96"/>
      <c r="V38" s="96"/>
      <c r="W38" s="96"/>
      <c r="X38" s="96"/>
      <c r="Y38" s="96"/>
    </row>
    <row r="39" spans="1:25">
      <c r="A39" s="96"/>
      <c r="B39" s="111"/>
      <c r="C39" s="112"/>
      <c r="D39" s="112"/>
      <c r="E39" s="113"/>
      <c r="F39" s="114"/>
      <c r="G39" s="97"/>
      <c r="H39" s="97"/>
      <c r="I39" s="120"/>
      <c r="J39" s="97"/>
      <c r="K39" s="115"/>
      <c r="L39" s="96"/>
      <c r="M39" s="121"/>
      <c r="N39" s="116"/>
      <c r="O39" s="115"/>
      <c r="P39" s="117"/>
      <c r="Q39" s="117"/>
      <c r="R39" s="96"/>
      <c r="S39" s="96"/>
      <c r="T39" s="96"/>
      <c r="U39" s="96"/>
      <c r="V39" s="96"/>
      <c r="W39" s="96"/>
      <c r="X39" s="96"/>
      <c r="Y39" s="96"/>
    </row>
    <row r="40" spans="1:25">
      <c r="A40" s="96"/>
      <c r="B40" s="111"/>
      <c r="C40" s="112"/>
      <c r="D40" s="112"/>
      <c r="E40" s="113"/>
      <c r="F40" s="114"/>
      <c r="G40" s="97"/>
      <c r="H40" s="97"/>
      <c r="I40" s="120"/>
      <c r="J40" s="97"/>
      <c r="K40" s="115"/>
      <c r="L40" s="96"/>
      <c r="M40" s="121"/>
      <c r="N40" s="116"/>
      <c r="O40" s="115"/>
      <c r="P40" s="117"/>
      <c r="Q40" s="117"/>
      <c r="R40" s="96"/>
      <c r="S40" s="96"/>
      <c r="T40" s="96"/>
      <c r="U40" s="96"/>
      <c r="V40" s="96"/>
      <c r="W40" s="96"/>
      <c r="X40" s="96"/>
      <c r="Y40" s="96"/>
    </row>
    <row r="41" spans="1:25">
      <c r="A41" s="96"/>
      <c r="B41" s="111"/>
      <c r="C41" s="112"/>
      <c r="D41" s="112"/>
      <c r="E41" s="113"/>
      <c r="F41" s="114"/>
      <c r="G41" s="97"/>
      <c r="H41" s="97"/>
      <c r="I41" s="120"/>
      <c r="J41" s="97"/>
      <c r="K41" s="115"/>
      <c r="L41" s="96"/>
      <c r="M41" s="121"/>
      <c r="N41" s="116"/>
      <c r="O41" s="115"/>
      <c r="P41" s="117"/>
      <c r="Q41" s="117"/>
      <c r="R41" s="96"/>
      <c r="S41" s="96"/>
      <c r="T41" s="96"/>
      <c r="U41" s="96"/>
      <c r="V41" s="96"/>
      <c r="W41" s="96"/>
      <c r="X41" s="96"/>
      <c r="Y41" s="96"/>
    </row>
    <row r="42" spans="1:25">
      <c r="A42" s="96"/>
      <c r="B42" s="111"/>
      <c r="C42" s="112"/>
      <c r="D42" s="112"/>
      <c r="E42" s="113"/>
      <c r="F42" s="114"/>
      <c r="G42" s="97"/>
      <c r="H42" s="97"/>
      <c r="I42" s="120"/>
      <c r="J42" s="97"/>
      <c r="K42" s="115"/>
      <c r="L42" s="96"/>
      <c r="M42" s="121"/>
      <c r="N42" s="116"/>
      <c r="O42" s="115"/>
      <c r="P42" s="117"/>
      <c r="Q42" s="117"/>
      <c r="R42" s="96"/>
      <c r="S42" s="96"/>
      <c r="T42" s="96"/>
      <c r="U42" s="96"/>
      <c r="V42" s="96"/>
      <c r="W42" s="96"/>
      <c r="X42" s="96"/>
      <c r="Y42" s="96"/>
    </row>
    <row r="43" spans="1:25">
      <c r="A43" s="96"/>
      <c r="B43" s="111"/>
      <c r="C43" s="112"/>
      <c r="D43" s="112"/>
      <c r="E43" s="113"/>
      <c r="F43" s="114"/>
      <c r="G43" s="97"/>
      <c r="H43" s="97"/>
      <c r="I43" s="120"/>
      <c r="J43" s="97"/>
      <c r="K43" s="115"/>
      <c r="L43" s="96"/>
      <c r="M43" s="121"/>
      <c r="N43" s="116"/>
      <c r="O43" s="115"/>
      <c r="P43" s="117"/>
      <c r="Q43" s="117"/>
      <c r="R43" s="96"/>
      <c r="S43" s="96"/>
      <c r="T43" s="96"/>
      <c r="U43" s="96"/>
      <c r="V43" s="96"/>
      <c r="W43" s="96"/>
      <c r="X43" s="96"/>
      <c r="Y43" s="96"/>
    </row>
    <row r="44" spans="1:25">
      <c r="A44" s="96"/>
      <c r="B44" s="111"/>
      <c r="C44" s="112"/>
      <c r="D44" s="112"/>
      <c r="E44" s="113"/>
      <c r="F44" s="114"/>
      <c r="G44" s="97"/>
      <c r="H44" s="97"/>
      <c r="I44" s="120"/>
      <c r="J44" s="97"/>
      <c r="K44" s="115"/>
      <c r="L44" s="96"/>
      <c r="M44" s="121"/>
      <c r="N44" s="116"/>
      <c r="O44" s="115"/>
      <c r="P44" s="117"/>
      <c r="Q44" s="117"/>
      <c r="R44" s="96"/>
      <c r="S44" s="96"/>
      <c r="T44" s="96"/>
      <c r="U44" s="96"/>
      <c r="V44" s="96"/>
      <c r="W44" s="96"/>
      <c r="X44" s="96"/>
      <c r="Y44" s="96"/>
    </row>
    <row r="45" spans="1:25">
      <c r="A45" s="96"/>
      <c r="B45" s="111"/>
      <c r="C45" s="112"/>
      <c r="D45" s="112"/>
      <c r="E45" s="113"/>
      <c r="F45" s="114"/>
      <c r="G45" s="97"/>
      <c r="H45" s="97"/>
      <c r="I45" s="120"/>
      <c r="J45" s="97"/>
      <c r="K45" s="115"/>
      <c r="L45" s="96"/>
      <c r="M45" s="121"/>
      <c r="N45" s="116"/>
      <c r="O45" s="115"/>
      <c r="P45" s="117"/>
      <c r="Q45" s="117"/>
      <c r="R45" s="96"/>
      <c r="S45" s="96"/>
      <c r="T45" s="96"/>
      <c r="U45" s="96"/>
      <c r="V45" s="96"/>
      <c r="W45" s="96"/>
      <c r="X45" s="96"/>
      <c r="Y45" s="96"/>
    </row>
    <row r="46" spans="1:25">
      <c r="A46" s="96"/>
      <c r="B46" s="111"/>
      <c r="C46" s="112"/>
      <c r="D46" s="112"/>
      <c r="E46" s="113"/>
      <c r="F46" s="114"/>
      <c r="G46" s="97"/>
      <c r="H46" s="97"/>
      <c r="I46" s="120"/>
      <c r="J46" s="97"/>
      <c r="K46" s="115"/>
      <c r="L46" s="96"/>
      <c r="M46" s="121"/>
      <c r="N46" s="116"/>
      <c r="O46" s="115"/>
      <c r="P46" s="117"/>
      <c r="Q46" s="117"/>
      <c r="R46" s="96"/>
      <c r="S46" s="96"/>
      <c r="T46" s="96"/>
      <c r="U46" s="96"/>
      <c r="V46" s="96"/>
      <c r="W46" s="96"/>
      <c r="X46" s="96"/>
      <c r="Y46" s="96"/>
    </row>
    <row r="47" spans="1:25">
      <c r="A47" s="96"/>
      <c r="B47" s="111"/>
      <c r="C47" s="112"/>
      <c r="D47" s="112"/>
      <c r="E47" s="113"/>
      <c r="F47" s="114"/>
      <c r="G47" s="97"/>
      <c r="H47" s="97"/>
      <c r="I47" s="120"/>
      <c r="J47" s="97"/>
      <c r="K47" s="115"/>
      <c r="L47" s="96"/>
      <c r="M47" s="121"/>
      <c r="N47" s="116"/>
      <c r="O47" s="115"/>
      <c r="P47" s="117"/>
      <c r="Q47" s="117"/>
      <c r="R47" s="96"/>
      <c r="S47" s="96"/>
      <c r="T47" s="96"/>
      <c r="U47" s="96"/>
      <c r="V47" s="96"/>
      <c r="W47" s="96"/>
      <c r="X47" s="96"/>
      <c r="Y47" s="96"/>
    </row>
    <row r="48" spans="1:25">
      <c r="A48" s="96"/>
      <c r="B48" s="111"/>
      <c r="C48" s="112"/>
      <c r="D48" s="112"/>
      <c r="E48" s="113"/>
      <c r="F48" s="114"/>
      <c r="G48" s="97"/>
      <c r="H48" s="97"/>
      <c r="I48" s="120"/>
      <c r="J48" s="97"/>
      <c r="K48" s="115"/>
      <c r="L48" s="96"/>
      <c r="M48" s="121"/>
      <c r="N48" s="116"/>
      <c r="O48" s="115"/>
      <c r="P48" s="117"/>
      <c r="Q48" s="117"/>
      <c r="R48" s="96"/>
      <c r="S48" s="96"/>
      <c r="T48" s="96"/>
      <c r="U48" s="96"/>
      <c r="V48" s="96"/>
      <c r="W48" s="96"/>
      <c r="X48" s="96"/>
      <c r="Y48" s="96"/>
    </row>
    <row r="49" spans="1:25">
      <c r="A49" s="96"/>
      <c r="B49" s="111"/>
      <c r="C49" s="112"/>
      <c r="D49" s="112"/>
      <c r="E49" s="113"/>
      <c r="F49" s="114"/>
      <c r="G49" s="97"/>
      <c r="H49" s="97"/>
      <c r="I49" s="120"/>
      <c r="J49" s="97"/>
      <c r="K49" s="115"/>
      <c r="L49" s="96"/>
      <c r="M49" s="121"/>
      <c r="N49" s="116"/>
      <c r="O49" s="115"/>
      <c r="P49" s="117"/>
      <c r="Q49" s="117"/>
      <c r="R49" s="96"/>
      <c r="S49" s="96"/>
      <c r="T49" s="96"/>
      <c r="U49" s="96"/>
      <c r="V49" s="96"/>
      <c r="W49" s="96"/>
      <c r="X49" s="96"/>
      <c r="Y49" s="96"/>
    </row>
    <row r="50" spans="1:25">
      <c r="A50" s="96"/>
      <c r="B50" s="111"/>
      <c r="C50" s="112"/>
      <c r="D50" s="112"/>
      <c r="E50" s="113"/>
      <c r="F50" s="114"/>
      <c r="G50" s="97"/>
      <c r="H50" s="97"/>
      <c r="I50" s="120"/>
      <c r="J50" s="97"/>
      <c r="K50" s="115"/>
      <c r="L50" s="96"/>
      <c r="M50" s="121"/>
      <c r="N50" s="116"/>
      <c r="O50" s="115"/>
      <c r="P50" s="117"/>
      <c r="Q50" s="117"/>
      <c r="R50" s="96"/>
      <c r="S50" s="96"/>
      <c r="T50" s="96"/>
      <c r="U50" s="96"/>
      <c r="V50" s="96"/>
      <c r="W50" s="96"/>
      <c r="X50" s="96"/>
      <c r="Y50" s="96"/>
    </row>
    <row r="51" spans="1:25">
      <c r="A51" s="96"/>
      <c r="B51" s="111"/>
      <c r="C51" s="112"/>
      <c r="D51" s="112"/>
      <c r="E51" s="113"/>
      <c r="F51" s="114"/>
      <c r="G51" s="97"/>
      <c r="H51" s="97"/>
      <c r="I51" s="120"/>
      <c r="J51" s="97"/>
      <c r="K51" s="115"/>
      <c r="L51" s="96"/>
      <c r="M51" s="121"/>
      <c r="N51" s="116"/>
      <c r="O51" s="115"/>
      <c r="P51" s="117"/>
      <c r="Q51" s="117"/>
      <c r="R51" s="96"/>
      <c r="S51" s="96"/>
      <c r="T51" s="96"/>
      <c r="U51" s="96"/>
      <c r="V51" s="96"/>
      <c r="W51" s="96"/>
      <c r="X51" s="96"/>
      <c r="Y51" s="96"/>
    </row>
    <row r="52" spans="1:25">
      <c r="A52" s="96"/>
      <c r="B52" s="111"/>
      <c r="C52" s="112"/>
      <c r="D52" s="112"/>
      <c r="E52" s="113"/>
      <c r="F52" s="114"/>
      <c r="G52" s="97"/>
      <c r="H52" s="97"/>
      <c r="I52" s="120"/>
      <c r="J52" s="97"/>
      <c r="K52" s="115"/>
      <c r="L52" s="96"/>
      <c r="M52" s="121"/>
      <c r="N52" s="116"/>
      <c r="O52" s="115"/>
      <c r="P52" s="117"/>
      <c r="Q52" s="117"/>
      <c r="R52" s="96"/>
      <c r="S52" s="96"/>
      <c r="T52" s="96"/>
      <c r="U52" s="96"/>
      <c r="V52" s="96"/>
      <c r="W52" s="96"/>
      <c r="X52" s="96"/>
      <c r="Y52" s="96"/>
    </row>
    <row r="53" spans="1:25">
      <c r="A53" s="96"/>
      <c r="B53" s="111"/>
      <c r="C53" s="112"/>
      <c r="D53" s="112"/>
      <c r="E53" s="113"/>
      <c r="F53" s="114"/>
      <c r="G53" s="97"/>
      <c r="H53" s="97"/>
      <c r="I53" s="120"/>
      <c r="J53" s="97"/>
      <c r="K53" s="115"/>
      <c r="L53" s="96"/>
      <c r="M53" s="121"/>
      <c r="N53" s="116"/>
      <c r="O53" s="115"/>
      <c r="P53" s="117"/>
      <c r="Q53" s="117"/>
      <c r="R53" s="96"/>
      <c r="S53" s="96"/>
      <c r="T53" s="96"/>
      <c r="U53" s="96"/>
      <c r="V53" s="96"/>
      <c r="W53" s="96"/>
      <c r="X53" s="96"/>
      <c r="Y53" s="96"/>
    </row>
    <row r="54" spans="1:25">
      <c r="A54" s="96"/>
      <c r="B54" s="111"/>
      <c r="C54" s="112"/>
      <c r="D54" s="112"/>
      <c r="E54" s="113"/>
      <c r="F54" s="114"/>
      <c r="G54" s="97"/>
      <c r="H54" s="97"/>
      <c r="I54" s="120"/>
      <c r="J54" s="97"/>
      <c r="K54" s="115"/>
      <c r="L54" s="96"/>
      <c r="M54" s="121"/>
      <c r="N54" s="116"/>
      <c r="O54" s="115"/>
      <c r="P54" s="117"/>
      <c r="Q54" s="117"/>
      <c r="R54" s="96"/>
      <c r="S54" s="96"/>
      <c r="T54" s="96"/>
      <c r="U54" s="96"/>
      <c r="V54" s="96"/>
      <c r="W54" s="96"/>
      <c r="X54" s="96"/>
      <c r="Y54" s="96"/>
    </row>
    <row r="55" spans="1:25">
      <c r="A55" s="96"/>
      <c r="B55" s="111"/>
      <c r="C55" s="112"/>
      <c r="D55" s="112"/>
      <c r="E55" s="113"/>
      <c r="F55" s="114"/>
      <c r="G55" s="97"/>
      <c r="H55" s="97"/>
      <c r="I55" s="120"/>
      <c r="J55" s="97"/>
      <c r="K55" s="115"/>
      <c r="L55" s="96"/>
      <c r="M55" s="121"/>
      <c r="N55" s="116"/>
      <c r="O55" s="115"/>
      <c r="P55" s="117"/>
      <c r="Q55" s="117"/>
      <c r="R55" s="96"/>
      <c r="S55" s="96"/>
      <c r="T55" s="96"/>
      <c r="U55" s="96"/>
      <c r="V55" s="96"/>
      <c r="W55" s="96"/>
      <c r="X55" s="96"/>
      <c r="Y55" s="96"/>
    </row>
    <row r="56" spans="1:25">
      <c r="A56" s="96"/>
      <c r="B56" s="111"/>
      <c r="C56" s="112"/>
      <c r="D56" s="112"/>
      <c r="E56" s="113"/>
      <c r="F56" s="114"/>
      <c r="G56" s="97"/>
      <c r="H56" s="97"/>
      <c r="I56" s="120"/>
      <c r="J56" s="97"/>
      <c r="K56" s="115"/>
      <c r="L56" s="96"/>
      <c r="M56" s="121"/>
      <c r="N56" s="116"/>
      <c r="O56" s="115"/>
      <c r="P56" s="117"/>
      <c r="Q56" s="117"/>
      <c r="R56" s="96"/>
      <c r="S56" s="96"/>
      <c r="T56" s="96"/>
      <c r="U56" s="96"/>
      <c r="V56" s="96"/>
      <c r="W56" s="96"/>
      <c r="X56" s="96"/>
      <c r="Y56" s="96"/>
    </row>
    <row r="57" spans="1:25">
      <c r="A57" s="96"/>
      <c r="B57" s="111"/>
      <c r="C57" s="112"/>
      <c r="D57" s="112"/>
      <c r="E57" s="113"/>
      <c r="F57" s="114"/>
      <c r="G57" s="97"/>
      <c r="H57" s="97"/>
      <c r="I57" s="120"/>
      <c r="J57" s="97"/>
      <c r="K57" s="115"/>
      <c r="L57" s="96"/>
      <c r="M57" s="121"/>
      <c r="N57" s="116"/>
      <c r="O57" s="115"/>
      <c r="P57" s="117"/>
      <c r="Q57" s="117"/>
      <c r="R57" s="96"/>
      <c r="S57" s="96"/>
      <c r="T57" s="96"/>
      <c r="U57" s="96"/>
      <c r="V57" s="96"/>
      <c r="W57" s="96"/>
      <c r="X57" s="96"/>
      <c r="Y57" s="96"/>
    </row>
    <row r="58" spans="1:25">
      <c r="A58" s="96"/>
      <c r="B58" s="111"/>
      <c r="C58" s="112"/>
      <c r="D58" s="112"/>
      <c r="E58" s="113"/>
      <c r="F58" s="114"/>
      <c r="G58" s="97"/>
      <c r="H58" s="97"/>
      <c r="I58" s="120"/>
      <c r="J58" s="97"/>
      <c r="K58" s="115"/>
      <c r="L58" s="96"/>
      <c r="M58" s="119"/>
      <c r="N58" s="118"/>
      <c r="O58" s="96"/>
      <c r="P58" s="117"/>
      <c r="Q58" s="117"/>
      <c r="R58" s="96"/>
      <c r="S58" s="96"/>
      <c r="T58" s="96"/>
      <c r="U58" s="96"/>
      <c r="V58" s="96"/>
      <c r="W58" s="96"/>
      <c r="X58" s="96"/>
      <c r="Y58" s="96"/>
    </row>
    <row r="59" spans="1:25">
      <c r="A59" s="96"/>
      <c r="B59" s="111"/>
      <c r="C59" s="112"/>
      <c r="D59" s="112"/>
      <c r="E59" s="113"/>
      <c r="F59" s="114"/>
      <c r="G59" s="97"/>
      <c r="H59" s="97"/>
      <c r="I59" s="120"/>
      <c r="J59" s="97"/>
      <c r="K59" s="115"/>
      <c r="L59" s="96"/>
      <c r="M59" s="119"/>
      <c r="N59" s="118"/>
      <c r="O59" s="96"/>
      <c r="P59" s="117"/>
      <c r="Q59" s="117"/>
      <c r="R59" s="96"/>
      <c r="S59" s="96"/>
      <c r="T59" s="96"/>
      <c r="U59" s="96"/>
      <c r="V59" s="96"/>
      <c r="W59" s="96"/>
      <c r="X59" s="96"/>
      <c r="Y59" s="96"/>
    </row>
    <row r="60" spans="1:25">
      <c r="A60" s="96"/>
      <c r="B60" s="111"/>
      <c r="C60" s="112"/>
      <c r="D60" s="112"/>
      <c r="E60" s="113"/>
      <c r="F60" s="114"/>
      <c r="G60" s="97"/>
      <c r="H60" s="97"/>
      <c r="I60" s="120"/>
      <c r="J60" s="97"/>
      <c r="K60" s="115"/>
      <c r="L60" s="96"/>
      <c r="M60" s="119"/>
      <c r="N60" s="118"/>
      <c r="O60" s="96"/>
      <c r="P60" s="117"/>
      <c r="Q60" s="117"/>
      <c r="R60" s="96"/>
      <c r="S60" s="96"/>
      <c r="T60" s="96"/>
      <c r="U60" s="96"/>
      <c r="V60" s="96"/>
      <c r="W60" s="96"/>
      <c r="X60" s="96"/>
      <c r="Y60" s="96"/>
    </row>
    <row r="61" spans="1:25">
      <c r="A61" s="96"/>
      <c r="B61" s="111"/>
      <c r="C61" s="112"/>
      <c r="D61" s="112"/>
      <c r="E61" s="113"/>
      <c r="F61" s="114"/>
      <c r="G61" s="97"/>
      <c r="H61" s="97"/>
      <c r="I61" s="120"/>
      <c r="J61" s="97"/>
      <c r="K61" s="115"/>
      <c r="L61" s="96"/>
      <c r="M61" s="119"/>
      <c r="N61" s="118"/>
      <c r="O61" s="96"/>
      <c r="P61" s="117"/>
      <c r="Q61" s="117"/>
      <c r="R61" s="96"/>
      <c r="S61" s="96"/>
      <c r="T61" s="96"/>
      <c r="U61" s="96"/>
      <c r="V61" s="96"/>
      <c r="W61" s="96"/>
      <c r="X61" s="96"/>
      <c r="Y61" s="96"/>
    </row>
    <row r="62" spans="1:25">
      <c r="A62" s="96"/>
      <c r="B62" s="111"/>
      <c r="C62" s="112"/>
      <c r="D62" s="112"/>
      <c r="E62" s="113"/>
      <c r="F62" s="114"/>
      <c r="G62" s="97"/>
      <c r="H62" s="97"/>
      <c r="I62" s="120"/>
      <c r="J62" s="97"/>
      <c r="K62" s="115"/>
      <c r="L62" s="96"/>
      <c r="M62" s="119"/>
      <c r="N62" s="118"/>
      <c r="O62" s="96"/>
      <c r="P62" s="117"/>
      <c r="Q62" s="117"/>
      <c r="R62" s="96"/>
      <c r="S62" s="96"/>
      <c r="T62" s="96"/>
      <c r="U62" s="96"/>
      <c r="V62" s="96"/>
      <c r="W62" s="96"/>
      <c r="X62" s="96"/>
      <c r="Y62" s="96"/>
    </row>
    <row r="63" spans="1:25">
      <c r="A63" s="96"/>
      <c r="B63" s="111"/>
      <c r="C63" s="112"/>
      <c r="D63" s="112"/>
      <c r="E63" s="113"/>
      <c r="F63" s="114"/>
      <c r="G63" s="97"/>
      <c r="H63" s="97"/>
      <c r="I63" s="120"/>
      <c r="J63" s="97"/>
      <c r="K63" s="115"/>
      <c r="L63" s="96"/>
      <c r="M63" s="119"/>
      <c r="N63" s="118"/>
      <c r="O63" s="96"/>
      <c r="P63" s="117"/>
      <c r="Q63" s="117"/>
      <c r="R63" s="96"/>
      <c r="S63" s="96"/>
      <c r="T63" s="96"/>
      <c r="U63" s="96"/>
      <c r="V63" s="96"/>
      <c r="W63" s="96"/>
      <c r="X63" s="96"/>
      <c r="Y63" s="96"/>
    </row>
    <row r="64" spans="1:25">
      <c r="A64" s="96"/>
      <c r="B64" s="111"/>
      <c r="C64" s="112"/>
      <c r="D64" s="112"/>
      <c r="E64" s="113"/>
      <c r="F64" s="114"/>
      <c r="G64" s="97"/>
      <c r="H64" s="97"/>
      <c r="I64" s="120"/>
      <c r="J64" s="97"/>
      <c r="K64" s="115"/>
      <c r="L64" s="96"/>
      <c r="M64" s="119"/>
      <c r="N64" s="118"/>
      <c r="O64" s="96"/>
      <c r="P64" s="117"/>
      <c r="Q64" s="117"/>
      <c r="R64" s="96"/>
      <c r="S64" s="96"/>
      <c r="T64" s="96"/>
      <c r="U64" s="96"/>
      <c r="V64" s="96"/>
      <c r="W64" s="96"/>
      <c r="X64" s="96"/>
      <c r="Y64" s="96"/>
    </row>
    <row r="65" spans="1:25">
      <c r="A65" s="96"/>
      <c r="B65" s="111"/>
      <c r="C65" s="112"/>
      <c r="D65" s="112"/>
      <c r="E65" s="113"/>
      <c r="F65" s="114"/>
      <c r="G65" s="97"/>
      <c r="H65" s="97"/>
      <c r="I65" s="120"/>
      <c r="J65" s="97"/>
      <c r="K65" s="115"/>
      <c r="L65" s="96"/>
      <c r="M65" s="119"/>
      <c r="N65" s="118"/>
      <c r="O65" s="96"/>
      <c r="P65" s="117"/>
      <c r="Q65" s="117"/>
      <c r="R65" s="96"/>
      <c r="S65" s="96"/>
      <c r="T65" s="96"/>
      <c r="U65" s="96"/>
      <c r="V65" s="96"/>
      <c r="W65" s="96"/>
      <c r="X65" s="96"/>
      <c r="Y65" s="96"/>
    </row>
    <row r="66" spans="1:25">
      <c r="A66" s="96"/>
      <c r="B66" s="111"/>
      <c r="C66" s="112"/>
      <c r="D66" s="112"/>
      <c r="E66" s="113"/>
      <c r="F66" s="114"/>
      <c r="G66" s="97"/>
      <c r="H66" s="97"/>
      <c r="I66" s="120"/>
      <c r="J66" s="97"/>
      <c r="K66" s="115"/>
      <c r="L66" s="96"/>
      <c r="M66" s="119"/>
      <c r="N66" s="118"/>
      <c r="O66" s="96"/>
      <c r="P66" s="117"/>
      <c r="Q66" s="117"/>
      <c r="R66" s="96"/>
      <c r="S66" s="96"/>
      <c r="T66" s="96"/>
      <c r="U66" s="96"/>
      <c r="V66" s="96"/>
      <c r="W66" s="96"/>
      <c r="X66" s="96"/>
      <c r="Y66" s="96"/>
    </row>
    <row r="67" spans="1:25">
      <c r="A67" s="96"/>
      <c r="B67" s="111"/>
      <c r="C67" s="112"/>
      <c r="D67" s="112"/>
      <c r="E67" s="113"/>
      <c r="F67" s="114"/>
      <c r="G67" s="97"/>
      <c r="H67" s="97"/>
      <c r="I67" s="120"/>
      <c r="J67" s="97"/>
      <c r="K67" s="115"/>
      <c r="L67" s="96"/>
      <c r="M67" s="119"/>
      <c r="N67" s="118"/>
      <c r="O67" s="96"/>
      <c r="P67" s="117"/>
      <c r="Q67" s="117"/>
      <c r="R67" s="96"/>
      <c r="S67" s="96"/>
      <c r="T67" s="96"/>
      <c r="U67" s="96"/>
      <c r="V67" s="96"/>
      <c r="W67" s="96"/>
      <c r="X67" s="96"/>
      <c r="Y67" s="96"/>
    </row>
    <row r="68" spans="1:25">
      <c r="A68" s="96"/>
      <c r="B68" s="111"/>
      <c r="C68" s="112"/>
      <c r="D68" s="112"/>
      <c r="E68" s="113"/>
      <c r="F68" s="114"/>
      <c r="G68" s="97"/>
      <c r="H68" s="97"/>
      <c r="I68" s="120"/>
      <c r="J68" s="97"/>
      <c r="K68" s="115"/>
      <c r="L68" s="96"/>
      <c r="M68" s="119"/>
      <c r="N68" s="118"/>
      <c r="O68" s="96"/>
      <c r="P68" s="117"/>
      <c r="Q68" s="117"/>
      <c r="R68" s="96"/>
      <c r="S68" s="96"/>
      <c r="T68" s="96"/>
      <c r="U68" s="96"/>
      <c r="V68" s="96"/>
      <c r="W68" s="96"/>
      <c r="X68" s="96"/>
      <c r="Y68" s="96"/>
    </row>
    <row r="69" spans="1:25">
      <c r="A69" s="96"/>
      <c r="B69" s="111"/>
      <c r="C69" s="112"/>
      <c r="D69" s="112"/>
      <c r="E69" s="113"/>
      <c r="F69" s="114"/>
      <c r="G69" s="97"/>
      <c r="H69" s="97"/>
      <c r="I69" s="120"/>
      <c r="J69" s="97"/>
      <c r="K69" s="115"/>
      <c r="L69" s="96"/>
      <c r="M69" s="119"/>
      <c r="N69" s="118"/>
      <c r="O69" s="96"/>
      <c r="P69" s="117"/>
      <c r="Q69" s="117"/>
      <c r="R69" s="96"/>
      <c r="S69" s="96"/>
      <c r="T69" s="96"/>
      <c r="U69" s="96"/>
      <c r="V69" s="96"/>
      <c r="W69" s="96"/>
      <c r="X69" s="96"/>
      <c r="Y69" s="96"/>
    </row>
    <row r="70" spans="1:25">
      <c r="A70" s="96"/>
      <c r="B70" s="111"/>
      <c r="C70" s="112"/>
      <c r="D70" s="112"/>
      <c r="E70" s="113"/>
      <c r="F70" s="114"/>
      <c r="G70" s="97"/>
      <c r="H70" s="97"/>
      <c r="I70" s="120"/>
      <c r="J70" s="97"/>
      <c r="K70" s="115"/>
      <c r="L70" s="96"/>
      <c r="M70" s="119"/>
      <c r="N70" s="118"/>
      <c r="O70" s="96"/>
      <c r="P70" s="117"/>
      <c r="Q70" s="117"/>
      <c r="R70" s="96"/>
      <c r="S70" s="96"/>
      <c r="T70" s="96"/>
      <c r="U70" s="96"/>
      <c r="V70" s="96"/>
      <c r="W70" s="96"/>
      <c r="X70" s="96"/>
      <c r="Y70" s="96"/>
    </row>
    <row r="71" spans="1:25">
      <c r="A71" s="96"/>
      <c r="B71" s="111"/>
      <c r="C71" s="112"/>
      <c r="D71" s="112"/>
      <c r="E71" s="113"/>
      <c r="F71" s="114"/>
      <c r="G71" s="97"/>
      <c r="H71" s="97"/>
      <c r="I71" s="120"/>
      <c r="J71" s="97"/>
      <c r="K71" s="115"/>
      <c r="L71" s="96"/>
      <c r="M71" s="119"/>
      <c r="N71" s="118"/>
      <c r="O71" s="96"/>
      <c r="P71" s="117"/>
      <c r="Q71" s="117"/>
      <c r="R71" s="96"/>
      <c r="S71" s="96"/>
      <c r="T71" s="96"/>
      <c r="U71" s="96"/>
      <c r="V71" s="96"/>
      <c r="W71" s="96"/>
      <c r="X71" s="96"/>
      <c r="Y71" s="96"/>
    </row>
    <row r="72" spans="1:25">
      <c r="A72" s="96"/>
      <c r="B72" s="111"/>
      <c r="C72" s="112"/>
      <c r="D72" s="112"/>
      <c r="E72" s="113"/>
      <c r="F72" s="114"/>
      <c r="G72" s="97"/>
      <c r="H72" s="97"/>
      <c r="I72" s="120"/>
      <c r="J72" s="97"/>
      <c r="K72" s="115"/>
      <c r="L72" s="96"/>
      <c r="M72" s="119"/>
      <c r="N72" s="118"/>
      <c r="O72" s="96"/>
      <c r="P72" s="117"/>
      <c r="Q72" s="117"/>
      <c r="R72" s="96"/>
      <c r="S72" s="96"/>
      <c r="T72" s="96"/>
      <c r="U72" s="96"/>
      <c r="V72" s="96"/>
      <c r="W72" s="96"/>
      <c r="X72" s="96"/>
      <c r="Y72" s="96"/>
    </row>
    <row r="73" spans="1:25">
      <c r="A73" s="96"/>
      <c r="B73" s="111"/>
      <c r="C73" s="112"/>
      <c r="D73" s="112"/>
      <c r="E73" s="113"/>
      <c r="F73" s="114"/>
      <c r="G73" s="97"/>
      <c r="H73" s="97"/>
      <c r="I73" s="120"/>
      <c r="J73" s="97"/>
      <c r="K73" s="115"/>
      <c r="L73" s="96"/>
      <c r="M73" s="119"/>
      <c r="N73" s="118"/>
      <c r="O73" s="96"/>
      <c r="P73" s="117"/>
      <c r="Q73" s="117"/>
      <c r="R73" s="96"/>
      <c r="S73" s="96"/>
      <c r="T73" s="96"/>
      <c r="U73" s="96"/>
      <c r="V73" s="96"/>
      <c r="W73" s="96"/>
      <c r="X73" s="96"/>
      <c r="Y73" s="96"/>
    </row>
    <row r="74" spans="1:25">
      <c r="A74" s="96"/>
      <c r="B74" s="111"/>
      <c r="C74" s="112"/>
      <c r="D74" s="112"/>
      <c r="E74" s="113"/>
      <c r="F74" s="114"/>
      <c r="G74" s="97"/>
      <c r="H74" s="97"/>
      <c r="I74" s="120"/>
      <c r="J74" s="97"/>
      <c r="K74" s="115"/>
      <c r="L74" s="96"/>
      <c r="M74" s="119"/>
      <c r="N74" s="118"/>
      <c r="O74" s="96"/>
      <c r="P74" s="117"/>
      <c r="Q74" s="117"/>
      <c r="R74" s="96"/>
      <c r="S74" s="96"/>
      <c r="T74" s="96"/>
      <c r="U74" s="96"/>
      <c r="V74" s="96"/>
      <c r="W74" s="96"/>
      <c r="X74" s="96"/>
      <c r="Y74" s="96"/>
    </row>
    <row r="75" spans="1:25">
      <c r="A75" s="96"/>
      <c r="B75" s="111"/>
      <c r="C75" s="112"/>
      <c r="D75" s="112"/>
      <c r="E75" s="113"/>
      <c r="F75" s="114"/>
      <c r="G75" s="97"/>
      <c r="H75" s="97"/>
      <c r="I75" s="120"/>
      <c r="J75" s="97"/>
      <c r="K75" s="115"/>
      <c r="L75" s="96"/>
      <c r="M75" s="119"/>
      <c r="N75" s="118"/>
      <c r="O75" s="96"/>
      <c r="P75" s="117"/>
      <c r="Q75" s="117"/>
      <c r="R75" s="96"/>
      <c r="S75" s="96"/>
      <c r="T75" s="96"/>
      <c r="U75" s="96"/>
      <c r="V75" s="96"/>
      <c r="W75" s="96"/>
      <c r="X75" s="96"/>
      <c r="Y75" s="96"/>
    </row>
    <row r="76" spans="1:25">
      <c r="A76" s="96"/>
      <c r="B76" s="111"/>
      <c r="C76" s="112"/>
      <c r="D76" s="112"/>
      <c r="E76" s="113"/>
      <c r="F76" s="114"/>
      <c r="G76" s="97"/>
      <c r="H76" s="97"/>
      <c r="I76" s="120"/>
      <c r="J76" s="97"/>
      <c r="K76" s="115"/>
      <c r="L76" s="96"/>
      <c r="M76" s="119"/>
      <c r="N76" s="118"/>
      <c r="O76" s="96"/>
      <c r="P76" s="117"/>
      <c r="Q76" s="117"/>
      <c r="R76" s="96"/>
      <c r="S76" s="96"/>
      <c r="T76" s="96"/>
      <c r="U76" s="96"/>
      <c r="V76" s="96"/>
      <c r="W76" s="96"/>
      <c r="X76" s="96"/>
      <c r="Y76" s="96"/>
    </row>
    <row r="77" spans="1:25">
      <c r="A77" s="96"/>
      <c r="B77" s="111"/>
      <c r="C77" s="112"/>
      <c r="D77" s="112"/>
      <c r="E77" s="113"/>
      <c r="F77" s="114"/>
      <c r="G77" s="97"/>
      <c r="H77" s="97"/>
      <c r="I77" s="120"/>
      <c r="J77" s="97"/>
      <c r="K77" s="115"/>
      <c r="L77" s="96"/>
      <c r="M77" s="119"/>
      <c r="N77" s="118"/>
      <c r="O77" s="96"/>
      <c r="P77" s="117"/>
      <c r="Q77" s="117"/>
      <c r="R77" s="96"/>
      <c r="S77" s="96"/>
      <c r="T77" s="96"/>
      <c r="U77" s="96"/>
      <c r="V77" s="96"/>
      <c r="W77" s="96"/>
      <c r="X77" s="96"/>
      <c r="Y77" s="96"/>
    </row>
    <row r="78" spans="1:25">
      <c r="A78" s="96"/>
      <c r="B78" s="111"/>
      <c r="C78" s="112"/>
      <c r="D78" s="112"/>
      <c r="E78" s="113"/>
      <c r="F78" s="114"/>
      <c r="G78" s="97"/>
      <c r="H78" s="97"/>
      <c r="I78" s="120"/>
      <c r="J78" s="97"/>
      <c r="K78" s="115"/>
      <c r="L78" s="96"/>
      <c r="M78" s="119"/>
      <c r="N78" s="118"/>
      <c r="O78" s="96"/>
      <c r="P78" s="117"/>
      <c r="Q78" s="117"/>
      <c r="R78" s="96"/>
      <c r="S78" s="96"/>
      <c r="T78" s="96"/>
      <c r="U78" s="96"/>
      <c r="V78" s="96"/>
      <c r="W78" s="96"/>
      <c r="X78" s="96"/>
      <c r="Y78" s="96"/>
    </row>
    <row r="79" spans="1:25">
      <c r="A79" s="96"/>
      <c r="B79" s="111"/>
      <c r="C79" s="112"/>
      <c r="D79" s="112"/>
      <c r="E79" s="113"/>
      <c r="F79" s="114"/>
      <c r="G79" s="97"/>
      <c r="H79" s="97"/>
      <c r="I79" s="120"/>
      <c r="J79" s="97"/>
      <c r="K79" s="115"/>
      <c r="L79" s="96"/>
      <c r="M79" s="119"/>
      <c r="N79" s="118"/>
      <c r="O79" s="96"/>
      <c r="P79" s="117"/>
      <c r="Q79" s="117"/>
      <c r="R79" s="96"/>
      <c r="S79" s="96"/>
      <c r="T79" s="96"/>
      <c r="U79" s="96"/>
      <c r="V79" s="96"/>
      <c r="W79" s="96"/>
      <c r="X79" s="96"/>
      <c r="Y79" s="96"/>
    </row>
    <row r="80" spans="1:25">
      <c r="A80" s="96"/>
      <c r="B80" s="111"/>
      <c r="C80" s="112"/>
      <c r="D80" s="112"/>
      <c r="E80" s="113"/>
      <c r="F80" s="114"/>
      <c r="G80" s="97"/>
      <c r="H80" s="97"/>
      <c r="I80" s="120"/>
      <c r="J80" s="97"/>
      <c r="K80" s="115"/>
      <c r="L80" s="96"/>
      <c r="M80" s="119"/>
      <c r="N80" s="118"/>
      <c r="O80" s="96"/>
      <c r="P80" s="117"/>
      <c r="Q80" s="117"/>
      <c r="R80" s="96"/>
      <c r="S80" s="96"/>
      <c r="T80" s="96"/>
      <c r="U80" s="96"/>
      <c r="V80" s="96"/>
      <c r="W80" s="96"/>
      <c r="X80" s="96"/>
      <c r="Y80" s="96"/>
    </row>
    <row r="81" spans="1:25">
      <c r="A81" s="96"/>
      <c r="B81" s="111"/>
      <c r="C81" s="112"/>
      <c r="D81" s="112"/>
      <c r="E81" s="113"/>
      <c r="F81" s="114"/>
      <c r="G81" s="97"/>
      <c r="H81" s="97"/>
      <c r="I81" s="120"/>
      <c r="J81" s="97"/>
      <c r="K81" s="115"/>
      <c r="L81" s="96"/>
      <c r="M81" s="119"/>
      <c r="N81" s="118"/>
      <c r="O81" s="96"/>
      <c r="P81" s="117"/>
      <c r="Q81" s="117"/>
      <c r="R81" s="96"/>
      <c r="S81" s="96"/>
      <c r="T81" s="96"/>
      <c r="U81" s="96"/>
      <c r="V81" s="96"/>
      <c r="W81" s="96"/>
      <c r="X81" s="96"/>
      <c r="Y81" s="96"/>
    </row>
    <row r="82" spans="1:25">
      <c r="A82" s="96"/>
      <c r="B82" s="111"/>
      <c r="C82" s="112"/>
      <c r="D82" s="112"/>
      <c r="E82" s="113"/>
      <c r="F82" s="114"/>
      <c r="G82" s="97"/>
      <c r="H82" s="97"/>
      <c r="I82" s="120"/>
      <c r="J82" s="97"/>
      <c r="K82" s="115"/>
      <c r="L82" s="96"/>
      <c r="M82" s="119"/>
      <c r="N82" s="118"/>
      <c r="O82" s="96"/>
      <c r="P82" s="117"/>
      <c r="Q82" s="117"/>
      <c r="R82" s="96"/>
      <c r="S82" s="96"/>
      <c r="T82" s="96"/>
      <c r="U82" s="96"/>
      <c r="V82" s="96"/>
      <c r="W82" s="96"/>
      <c r="X82" s="96"/>
      <c r="Y82" s="96"/>
    </row>
    <row r="83" spans="1:25">
      <c r="A83" s="96"/>
      <c r="B83" s="111"/>
      <c r="C83" s="112"/>
      <c r="D83" s="112"/>
      <c r="E83" s="113"/>
      <c r="F83" s="114"/>
      <c r="G83" s="97"/>
      <c r="H83" s="97"/>
      <c r="I83" s="120"/>
      <c r="J83" s="97"/>
      <c r="K83" s="115"/>
      <c r="L83" s="96"/>
      <c r="M83" s="119"/>
      <c r="N83" s="118"/>
      <c r="O83" s="96"/>
      <c r="P83" s="117"/>
      <c r="Q83" s="117"/>
      <c r="R83" s="96"/>
      <c r="S83" s="96"/>
      <c r="T83" s="96"/>
      <c r="U83" s="96"/>
      <c r="V83" s="96"/>
      <c r="W83" s="96"/>
      <c r="X83" s="96"/>
      <c r="Y83" s="96"/>
    </row>
    <row r="84" spans="1:25">
      <c r="A84" s="96"/>
      <c r="B84" s="111"/>
      <c r="C84" s="112"/>
      <c r="D84" s="112"/>
      <c r="E84" s="113"/>
      <c r="F84" s="114"/>
      <c r="G84" s="97"/>
      <c r="H84" s="97"/>
      <c r="I84" s="120"/>
      <c r="J84" s="97"/>
      <c r="K84" s="115"/>
      <c r="L84" s="96"/>
      <c r="M84" s="119"/>
      <c r="N84" s="118"/>
      <c r="O84" s="96"/>
      <c r="P84" s="117"/>
      <c r="Q84" s="117"/>
      <c r="R84" s="96"/>
      <c r="S84" s="96"/>
      <c r="T84" s="96"/>
      <c r="U84" s="96"/>
      <c r="V84" s="96"/>
      <c r="W84" s="96"/>
      <c r="X84" s="96"/>
      <c r="Y84" s="96"/>
    </row>
    <row r="85" spans="1:25">
      <c r="A85" s="96"/>
      <c r="B85" s="111"/>
      <c r="C85" s="112"/>
      <c r="D85" s="112"/>
      <c r="E85" s="113"/>
      <c r="F85" s="114"/>
      <c r="G85" s="97"/>
      <c r="H85" s="97"/>
      <c r="I85" s="120"/>
      <c r="J85" s="97"/>
      <c r="K85" s="115"/>
      <c r="L85" s="96"/>
      <c r="M85" s="119"/>
      <c r="N85" s="118"/>
      <c r="O85" s="96"/>
      <c r="P85" s="117"/>
      <c r="Q85" s="117"/>
      <c r="R85" s="96"/>
      <c r="S85" s="96"/>
      <c r="T85" s="96"/>
      <c r="U85" s="96"/>
      <c r="V85" s="96"/>
      <c r="W85" s="96"/>
      <c r="X85" s="96"/>
      <c r="Y85" s="96"/>
    </row>
    <row r="86" spans="1:25">
      <c r="A86" s="96"/>
      <c r="B86" s="111"/>
      <c r="C86" s="112"/>
      <c r="D86" s="112"/>
      <c r="E86" s="113"/>
      <c r="F86" s="114"/>
      <c r="G86" s="97"/>
      <c r="H86" s="97"/>
      <c r="I86" s="120"/>
      <c r="J86" s="97"/>
      <c r="K86" s="115"/>
      <c r="L86" s="96"/>
      <c r="M86" s="119"/>
      <c r="N86" s="118"/>
      <c r="O86" s="96"/>
      <c r="P86" s="117"/>
      <c r="Q86" s="117"/>
      <c r="R86" s="96"/>
      <c r="S86" s="96"/>
      <c r="T86" s="96"/>
      <c r="U86" s="96"/>
      <c r="V86" s="96"/>
      <c r="W86" s="96"/>
      <c r="X86" s="96"/>
      <c r="Y86" s="96"/>
    </row>
    <row r="87" spans="1:25">
      <c r="A87" s="96"/>
      <c r="B87" s="111"/>
      <c r="C87" s="112"/>
      <c r="D87" s="112"/>
      <c r="E87" s="113"/>
      <c r="F87" s="114"/>
      <c r="G87" s="97"/>
      <c r="H87" s="97"/>
      <c r="I87" s="120"/>
      <c r="J87" s="97"/>
      <c r="K87" s="115"/>
      <c r="L87" s="96"/>
      <c r="M87" s="119"/>
      <c r="N87" s="118"/>
      <c r="O87" s="96"/>
      <c r="P87" s="117"/>
      <c r="Q87" s="117"/>
      <c r="R87" s="96"/>
      <c r="S87" s="96"/>
      <c r="T87" s="96"/>
      <c r="U87" s="96"/>
      <c r="V87" s="96"/>
      <c r="W87" s="96"/>
      <c r="X87" s="96"/>
      <c r="Y87" s="96"/>
    </row>
    <row r="88" spans="1:25">
      <c r="A88" s="96"/>
      <c r="B88" s="111"/>
      <c r="C88" s="112"/>
      <c r="D88" s="112"/>
      <c r="E88" s="113"/>
      <c r="F88" s="114"/>
      <c r="G88" s="97"/>
      <c r="H88" s="97"/>
      <c r="I88" s="120"/>
      <c r="J88" s="97"/>
      <c r="K88" s="115"/>
      <c r="L88" s="96"/>
      <c r="M88" s="119"/>
      <c r="N88" s="118"/>
      <c r="O88" s="96"/>
      <c r="P88" s="117"/>
      <c r="Q88" s="117"/>
      <c r="R88" s="96"/>
      <c r="S88" s="96"/>
      <c r="T88" s="96"/>
      <c r="U88" s="96"/>
      <c r="V88" s="96"/>
      <c r="W88" s="96"/>
      <c r="X88" s="96"/>
      <c r="Y88" s="96"/>
    </row>
    <row r="89" spans="1:25">
      <c r="A89" s="96"/>
      <c r="B89" s="111"/>
      <c r="C89" s="112"/>
      <c r="D89" s="112"/>
      <c r="E89" s="113"/>
      <c r="F89" s="114"/>
      <c r="G89" s="97"/>
      <c r="H89" s="97"/>
      <c r="I89" s="120"/>
      <c r="J89" s="97"/>
      <c r="K89" s="115"/>
      <c r="L89" s="96"/>
      <c r="M89" s="119"/>
      <c r="N89" s="118"/>
      <c r="O89" s="96"/>
      <c r="P89" s="117"/>
      <c r="Q89" s="117"/>
      <c r="R89" s="96"/>
      <c r="S89" s="96"/>
      <c r="T89" s="96"/>
      <c r="U89" s="96"/>
      <c r="V89" s="96"/>
      <c r="W89" s="96"/>
      <c r="X89" s="96"/>
      <c r="Y89" s="96"/>
    </row>
    <row r="90" spans="1:25">
      <c r="A90" s="96"/>
      <c r="B90" s="111"/>
      <c r="C90" s="112"/>
      <c r="D90" s="112"/>
      <c r="E90" s="113"/>
      <c r="F90" s="114"/>
      <c r="G90" s="97"/>
      <c r="H90" s="97"/>
      <c r="I90" s="120"/>
      <c r="J90" s="97"/>
      <c r="K90" s="115"/>
      <c r="L90" s="96"/>
      <c r="M90" s="119"/>
      <c r="N90" s="118"/>
      <c r="O90" s="96"/>
      <c r="P90" s="117"/>
      <c r="Q90" s="117"/>
      <c r="R90" s="96"/>
      <c r="S90" s="96"/>
      <c r="T90" s="96"/>
      <c r="U90" s="96"/>
      <c r="V90" s="96"/>
      <c r="W90" s="96"/>
      <c r="X90" s="96"/>
      <c r="Y90" s="96"/>
    </row>
    <row r="91" spans="1:25">
      <c r="A91" s="96"/>
      <c r="B91" s="111"/>
      <c r="C91" s="112"/>
      <c r="D91" s="112"/>
      <c r="E91" s="113"/>
      <c r="F91" s="114"/>
      <c r="G91" s="97"/>
      <c r="H91" s="97"/>
      <c r="I91" s="120"/>
      <c r="J91" s="97"/>
      <c r="K91" s="115"/>
      <c r="L91" s="96"/>
      <c r="M91" s="119"/>
      <c r="N91" s="118"/>
      <c r="O91" s="96"/>
      <c r="P91" s="117"/>
      <c r="Q91" s="117"/>
      <c r="R91" s="96"/>
      <c r="S91" s="96"/>
      <c r="T91" s="96"/>
      <c r="U91" s="96"/>
      <c r="V91" s="96"/>
      <c r="W91" s="96"/>
      <c r="X91" s="96"/>
      <c r="Y91" s="96"/>
    </row>
    <row r="92" spans="1:25">
      <c r="A92" s="96"/>
      <c r="B92" s="111"/>
      <c r="C92" s="112"/>
      <c r="D92" s="112"/>
      <c r="E92" s="113"/>
      <c r="F92" s="114"/>
      <c r="G92" s="97"/>
      <c r="H92" s="97"/>
      <c r="I92" s="120"/>
      <c r="J92" s="97"/>
      <c r="K92" s="115"/>
      <c r="L92" s="96"/>
      <c r="M92" s="119"/>
      <c r="N92" s="118"/>
      <c r="O92" s="96"/>
      <c r="P92" s="117"/>
      <c r="Q92" s="117"/>
      <c r="R92" s="96"/>
      <c r="S92" s="96"/>
      <c r="T92" s="96"/>
      <c r="U92" s="96"/>
      <c r="V92" s="96"/>
      <c r="W92" s="96"/>
      <c r="X92" s="96"/>
      <c r="Y92" s="96"/>
    </row>
    <row r="93" spans="1:25">
      <c r="A93" s="96"/>
      <c r="B93" s="111"/>
      <c r="C93" s="112"/>
      <c r="D93" s="112"/>
      <c r="E93" s="113"/>
      <c r="F93" s="114"/>
      <c r="G93" s="97"/>
      <c r="H93" s="97"/>
      <c r="I93" s="120"/>
      <c r="J93" s="97"/>
      <c r="K93" s="115"/>
      <c r="L93" s="96"/>
      <c r="M93" s="119"/>
      <c r="N93" s="118"/>
      <c r="O93" s="96"/>
      <c r="P93" s="117"/>
      <c r="Q93" s="117"/>
      <c r="R93" s="96"/>
      <c r="S93" s="96"/>
      <c r="T93" s="96"/>
      <c r="U93" s="96"/>
      <c r="V93" s="96"/>
      <c r="W93" s="96"/>
      <c r="X93" s="96"/>
      <c r="Y93" s="96"/>
    </row>
    <row r="94" spans="1:25">
      <c r="A94" s="96"/>
      <c r="B94" s="111"/>
      <c r="C94" s="112"/>
      <c r="D94" s="112"/>
      <c r="E94" s="113"/>
      <c r="F94" s="114"/>
      <c r="G94" s="97"/>
      <c r="H94" s="97"/>
      <c r="I94" s="120"/>
      <c r="J94" s="97"/>
      <c r="K94" s="115"/>
      <c r="L94" s="96"/>
      <c r="M94" s="119"/>
      <c r="N94" s="118"/>
      <c r="O94" s="96"/>
      <c r="P94" s="117"/>
      <c r="Q94" s="117"/>
      <c r="R94" s="96"/>
      <c r="S94" s="96"/>
      <c r="T94" s="96"/>
      <c r="U94" s="96"/>
      <c r="V94" s="96"/>
      <c r="W94" s="96"/>
      <c r="X94" s="96"/>
      <c r="Y94" s="96"/>
    </row>
    <row r="95" spans="1:25">
      <c r="A95" s="96"/>
      <c r="B95" s="111"/>
      <c r="C95" s="112"/>
      <c r="D95" s="112"/>
      <c r="E95" s="113"/>
      <c r="F95" s="114"/>
      <c r="G95" s="97"/>
      <c r="H95" s="97"/>
      <c r="I95" s="120"/>
      <c r="J95" s="97"/>
      <c r="K95" s="115"/>
      <c r="L95" s="96"/>
      <c r="M95" s="119"/>
      <c r="N95" s="118"/>
      <c r="O95" s="96"/>
      <c r="P95" s="117"/>
      <c r="Q95" s="117"/>
      <c r="R95" s="96"/>
      <c r="S95" s="96"/>
      <c r="T95" s="96"/>
      <c r="U95" s="96"/>
      <c r="V95" s="96"/>
      <c r="W95" s="96"/>
      <c r="X95" s="96"/>
      <c r="Y95" s="96"/>
    </row>
    <row r="96" spans="1:25">
      <c r="A96" s="96"/>
      <c r="B96" s="111"/>
      <c r="C96" s="112"/>
      <c r="D96" s="112"/>
      <c r="E96" s="113"/>
      <c r="F96" s="114"/>
      <c r="G96" s="97"/>
      <c r="H96" s="97"/>
      <c r="I96" s="120"/>
      <c r="J96" s="97"/>
      <c r="K96" s="115"/>
      <c r="L96" s="96"/>
      <c r="M96" s="119"/>
      <c r="N96" s="118"/>
      <c r="O96" s="96"/>
      <c r="P96" s="117"/>
      <c r="Q96" s="117"/>
      <c r="R96" s="96"/>
      <c r="S96" s="96"/>
      <c r="T96" s="96"/>
      <c r="U96" s="96"/>
      <c r="V96" s="96"/>
      <c r="W96" s="96"/>
      <c r="X96" s="96"/>
      <c r="Y96" s="96"/>
    </row>
    <row r="97" spans="1:25">
      <c r="A97" s="96"/>
      <c r="B97" s="111"/>
      <c r="C97" s="112"/>
      <c r="D97" s="112"/>
      <c r="E97" s="113"/>
      <c r="F97" s="114"/>
      <c r="G97" s="97"/>
      <c r="H97" s="97"/>
      <c r="I97" s="120"/>
      <c r="J97" s="97"/>
      <c r="K97" s="115"/>
      <c r="L97" s="96"/>
      <c r="M97" s="119"/>
      <c r="N97" s="118"/>
      <c r="O97" s="96"/>
      <c r="P97" s="117"/>
      <c r="Q97" s="117"/>
      <c r="R97" s="96"/>
      <c r="S97" s="96"/>
      <c r="T97" s="96"/>
      <c r="U97" s="96"/>
      <c r="V97" s="96"/>
      <c r="W97" s="96"/>
      <c r="X97" s="96"/>
      <c r="Y97" s="96"/>
    </row>
    <row r="98" spans="1:25">
      <c r="A98" s="96"/>
      <c r="B98" s="111"/>
      <c r="C98" s="112"/>
      <c r="D98" s="112"/>
      <c r="E98" s="113"/>
      <c r="F98" s="114"/>
      <c r="G98" s="97"/>
      <c r="H98" s="97"/>
      <c r="I98" s="120"/>
      <c r="J98" s="97"/>
      <c r="K98" s="115"/>
      <c r="L98" s="96"/>
      <c r="M98" s="119"/>
      <c r="N98" s="118"/>
      <c r="O98" s="96"/>
      <c r="P98" s="117"/>
      <c r="Q98" s="117"/>
      <c r="R98" s="96"/>
      <c r="S98" s="96"/>
      <c r="T98" s="96"/>
      <c r="U98" s="96"/>
      <c r="V98" s="96"/>
      <c r="W98" s="96"/>
      <c r="X98" s="96"/>
      <c r="Y98" s="96"/>
    </row>
    <row r="99" spans="1:25">
      <c r="A99" s="96"/>
      <c r="B99" s="111"/>
      <c r="C99" s="112"/>
      <c r="D99" s="112"/>
      <c r="E99" s="113"/>
      <c r="F99" s="114"/>
      <c r="G99" s="97"/>
      <c r="H99" s="97"/>
      <c r="I99" s="120"/>
      <c r="J99" s="97"/>
      <c r="K99" s="115"/>
      <c r="L99" s="96"/>
      <c r="M99" s="119"/>
      <c r="N99" s="118"/>
      <c r="O99" s="96"/>
      <c r="P99" s="117"/>
      <c r="Q99" s="117"/>
      <c r="R99" s="96"/>
      <c r="S99" s="96"/>
      <c r="T99" s="96"/>
      <c r="U99" s="96"/>
      <c r="V99" s="96"/>
      <c r="W99" s="96"/>
      <c r="X99" s="96"/>
      <c r="Y99" s="96"/>
    </row>
    <row r="100" spans="1:25">
      <c r="A100" s="96"/>
      <c r="B100" s="111"/>
      <c r="C100" s="112"/>
      <c r="D100" s="112"/>
      <c r="E100" s="113"/>
      <c r="F100" s="114"/>
      <c r="G100" s="97"/>
      <c r="H100" s="97"/>
      <c r="I100" s="120"/>
      <c r="J100" s="97"/>
      <c r="K100" s="115"/>
      <c r="L100" s="96"/>
      <c r="M100" s="119"/>
      <c r="N100" s="118"/>
      <c r="O100" s="96"/>
      <c r="P100" s="117"/>
      <c r="Q100" s="117"/>
      <c r="R100" s="96"/>
      <c r="S100" s="96"/>
      <c r="T100" s="96"/>
      <c r="U100" s="96"/>
      <c r="V100" s="96"/>
      <c r="W100" s="96"/>
      <c r="X100" s="96"/>
      <c r="Y100" s="96"/>
    </row>
    <row r="101" spans="1:25">
      <c r="A101" s="96"/>
      <c r="B101" s="111"/>
      <c r="C101" s="112"/>
      <c r="D101" s="112"/>
      <c r="E101" s="113"/>
      <c r="F101" s="114"/>
      <c r="G101" s="97"/>
      <c r="H101" s="97"/>
      <c r="I101" s="120"/>
      <c r="J101" s="97"/>
      <c r="K101" s="115"/>
      <c r="L101" s="96"/>
      <c r="M101" s="119"/>
      <c r="N101" s="118"/>
      <c r="O101" s="96"/>
      <c r="P101" s="117"/>
      <c r="Q101" s="117"/>
      <c r="R101" s="96"/>
      <c r="S101" s="96"/>
      <c r="T101" s="96"/>
      <c r="U101" s="96"/>
      <c r="V101" s="96"/>
      <c r="W101" s="96"/>
      <c r="X101" s="96"/>
      <c r="Y101" s="96"/>
    </row>
    <row r="102" spans="1:25">
      <c r="A102" s="96"/>
      <c r="B102" s="111"/>
      <c r="C102" s="112"/>
      <c r="D102" s="112"/>
      <c r="E102" s="113"/>
      <c r="F102" s="114"/>
      <c r="G102" s="97"/>
      <c r="H102" s="97"/>
      <c r="I102" s="120"/>
      <c r="J102" s="97"/>
      <c r="K102" s="115"/>
      <c r="L102" s="96"/>
      <c r="M102" s="119"/>
      <c r="N102" s="118"/>
      <c r="O102" s="96"/>
      <c r="P102" s="117"/>
      <c r="Q102" s="117"/>
      <c r="R102" s="96"/>
      <c r="S102" s="96"/>
      <c r="T102" s="96"/>
      <c r="U102" s="96"/>
      <c r="V102" s="96"/>
      <c r="W102" s="96"/>
      <c r="X102" s="96"/>
      <c r="Y102" s="96"/>
    </row>
    <row r="103" spans="1:25">
      <c r="A103" s="96"/>
      <c r="B103" s="111"/>
      <c r="C103" s="112"/>
      <c r="D103" s="112"/>
      <c r="E103" s="113"/>
      <c r="F103" s="114"/>
      <c r="G103" s="97"/>
      <c r="H103" s="97"/>
      <c r="I103" s="120"/>
      <c r="J103" s="97"/>
      <c r="K103" s="115"/>
      <c r="L103" s="96"/>
      <c r="M103" s="119"/>
      <c r="N103" s="118"/>
      <c r="O103" s="96"/>
      <c r="P103" s="117"/>
      <c r="Q103" s="117"/>
      <c r="R103" s="96"/>
      <c r="S103" s="96"/>
      <c r="T103" s="96"/>
      <c r="U103" s="96"/>
      <c r="V103" s="96"/>
      <c r="W103" s="96"/>
      <c r="X103" s="96"/>
      <c r="Y103" s="96"/>
    </row>
    <row r="104" spans="1:25">
      <c r="A104" s="96"/>
      <c r="B104" s="111"/>
      <c r="C104" s="112"/>
      <c r="D104" s="112"/>
      <c r="E104" s="113"/>
      <c r="F104" s="114"/>
      <c r="G104" s="97"/>
      <c r="H104" s="97"/>
      <c r="I104" s="120"/>
      <c r="J104" s="97"/>
      <c r="K104" s="115"/>
      <c r="L104" s="96"/>
      <c r="M104" s="119"/>
      <c r="N104" s="118"/>
      <c r="O104" s="96"/>
      <c r="P104" s="117"/>
      <c r="Q104" s="117"/>
      <c r="R104" s="96"/>
      <c r="S104" s="96"/>
      <c r="T104" s="96"/>
      <c r="U104" s="96"/>
      <c r="V104" s="96"/>
      <c r="W104" s="96"/>
      <c r="X104" s="96"/>
      <c r="Y104" s="96"/>
    </row>
    <row r="105" spans="1:25">
      <c r="A105" s="96"/>
      <c r="B105" s="111"/>
      <c r="C105" s="112"/>
      <c r="D105" s="112"/>
      <c r="E105" s="113"/>
      <c r="F105" s="114"/>
      <c r="G105" s="97"/>
      <c r="H105" s="97"/>
      <c r="I105" s="120"/>
      <c r="J105" s="97"/>
      <c r="K105" s="115"/>
      <c r="L105" s="96"/>
      <c r="M105" s="119"/>
      <c r="N105" s="118"/>
      <c r="O105" s="96"/>
      <c r="P105" s="117"/>
      <c r="Q105" s="117"/>
      <c r="R105" s="96"/>
      <c r="S105" s="96"/>
      <c r="T105" s="96"/>
      <c r="U105" s="96"/>
      <c r="V105" s="96"/>
      <c r="W105" s="96"/>
      <c r="X105" s="96"/>
      <c r="Y105" s="96"/>
    </row>
    <row r="106" spans="1:25">
      <c r="A106" s="96"/>
      <c r="B106" s="111"/>
      <c r="C106" s="112"/>
      <c r="D106" s="112"/>
      <c r="E106" s="113"/>
      <c r="F106" s="114"/>
      <c r="G106" s="97"/>
      <c r="H106" s="97"/>
      <c r="I106" s="120"/>
      <c r="J106" s="97"/>
      <c r="K106" s="115"/>
      <c r="L106" s="96"/>
      <c r="M106" s="119"/>
      <c r="N106" s="118"/>
      <c r="O106" s="96"/>
      <c r="P106" s="117"/>
      <c r="Q106" s="117"/>
      <c r="R106" s="96"/>
      <c r="S106" s="96"/>
      <c r="T106" s="96"/>
      <c r="U106" s="96"/>
      <c r="V106" s="96"/>
      <c r="W106" s="96"/>
      <c r="X106" s="96"/>
      <c r="Y106" s="96"/>
    </row>
    <row r="107" spans="1:25">
      <c r="A107" s="96"/>
      <c r="B107" s="111"/>
      <c r="C107" s="112"/>
      <c r="D107" s="112"/>
      <c r="E107" s="113"/>
      <c r="F107" s="114"/>
      <c r="G107" s="97"/>
      <c r="H107" s="97"/>
      <c r="I107" s="120"/>
      <c r="J107" s="97"/>
      <c r="K107" s="115"/>
      <c r="L107" s="96"/>
      <c r="M107" s="119"/>
      <c r="N107" s="118"/>
      <c r="O107" s="96"/>
      <c r="P107" s="117"/>
      <c r="Q107" s="117"/>
      <c r="R107" s="96"/>
      <c r="S107" s="96"/>
      <c r="T107" s="96"/>
      <c r="U107" s="96"/>
      <c r="V107" s="96"/>
      <c r="W107" s="96"/>
      <c r="X107" s="96"/>
      <c r="Y107" s="96"/>
    </row>
    <row r="108" spans="1:25">
      <c r="A108" s="96"/>
      <c r="B108" s="111"/>
      <c r="C108" s="112"/>
      <c r="D108" s="112"/>
      <c r="E108" s="113"/>
      <c r="F108" s="114"/>
      <c r="G108" s="97"/>
      <c r="H108" s="97"/>
      <c r="I108" s="120"/>
      <c r="J108" s="97"/>
      <c r="K108" s="115"/>
      <c r="L108" s="96"/>
      <c r="M108" s="119"/>
      <c r="N108" s="118"/>
      <c r="O108" s="96"/>
      <c r="P108" s="117"/>
      <c r="Q108" s="117"/>
      <c r="R108" s="96"/>
      <c r="S108" s="96"/>
      <c r="T108" s="96"/>
      <c r="U108" s="96"/>
      <c r="V108" s="96"/>
      <c r="W108" s="96"/>
      <c r="X108" s="96"/>
      <c r="Y108" s="96"/>
    </row>
    <row r="109" spans="1:25">
      <c r="A109" s="96"/>
      <c r="B109" s="111"/>
      <c r="C109" s="112"/>
      <c r="D109" s="112"/>
      <c r="E109" s="113"/>
      <c r="F109" s="114"/>
      <c r="G109" s="97"/>
      <c r="H109" s="97"/>
      <c r="I109" s="120"/>
      <c r="J109" s="97"/>
      <c r="K109" s="115"/>
      <c r="L109" s="96"/>
      <c r="M109" s="119"/>
      <c r="N109" s="118"/>
      <c r="O109" s="96"/>
      <c r="P109" s="117"/>
      <c r="Q109" s="117"/>
      <c r="R109" s="96"/>
      <c r="S109" s="96"/>
      <c r="T109" s="96"/>
      <c r="U109" s="96"/>
      <c r="V109" s="96"/>
      <c r="W109" s="96"/>
      <c r="X109" s="96"/>
      <c r="Y109" s="96"/>
    </row>
    <row r="110" spans="1:25">
      <c r="A110" s="96"/>
      <c r="B110" s="111"/>
      <c r="C110" s="112"/>
      <c r="D110" s="112"/>
      <c r="E110" s="113"/>
      <c r="F110" s="114"/>
      <c r="G110" s="97"/>
      <c r="H110" s="97"/>
      <c r="I110" s="120"/>
      <c r="J110" s="97"/>
      <c r="K110" s="115"/>
      <c r="L110" s="96"/>
      <c r="M110" s="119"/>
      <c r="N110" s="118"/>
      <c r="O110" s="96"/>
      <c r="P110" s="117"/>
      <c r="Q110" s="117"/>
      <c r="R110" s="96"/>
      <c r="S110" s="96"/>
      <c r="T110" s="96"/>
      <c r="U110" s="96"/>
      <c r="V110" s="96"/>
      <c r="W110" s="96"/>
      <c r="X110" s="96"/>
      <c r="Y110" s="96"/>
    </row>
    <row r="111" spans="1:25">
      <c r="A111" s="96"/>
      <c r="B111" s="111"/>
      <c r="C111" s="112"/>
      <c r="D111" s="112"/>
      <c r="E111" s="113"/>
      <c r="F111" s="114"/>
      <c r="G111" s="97"/>
      <c r="H111" s="97"/>
      <c r="I111" s="120"/>
      <c r="J111" s="97"/>
      <c r="K111" s="115"/>
      <c r="L111" s="96"/>
      <c r="M111" s="119"/>
      <c r="N111" s="118"/>
      <c r="O111" s="96"/>
      <c r="P111" s="117"/>
      <c r="Q111" s="117"/>
      <c r="R111" s="96"/>
      <c r="S111" s="96"/>
      <c r="T111" s="96"/>
      <c r="U111" s="96"/>
      <c r="V111" s="96"/>
      <c r="W111" s="96"/>
      <c r="X111" s="96"/>
      <c r="Y111" s="96"/>
    </row>
    <row r="112" spans="1:25">
      <c r="A112" s="96"/>
      <c r="B112" s="111"/>
      <c r="C112" s="112"/>
      <c r="D112" s="112"/>
      <c r="E112" s="113"/>
      <c r="F112" s="114"/>
      <c r="G112" s="97"/>
      <c r="H112" s="97"/>
      <c r="I112" s="120"/>
      <c r="J112" s="97"/>
      <c r="K112" s="115"/>
      <c r="L112" s="96"/>
      <c r="M112" s="119"/>
      <c r="N112" s="118"/>
      <c r="O112" s="96"/>
      <c r="P112" s="117"/>
      <c r="Q112" s="117"/>
      <c r="R112" s="96"/>
      <c r="S112" s="96"/>
      <c r="T112" s="96"/>
      <c r="U112" s="96"/>
      <c r="V112" s="96"/>
      <c r="W112" s="96"/>
      <c r="X112" s="96"/>
      <c r="Y112" s="96"/>
    </row>
    <row r="113" spans="1:25">
      <c r="A113" s="96"/>
      <c r="B113" s="111"/>
      <c r="C113" s="112"/>
      <c r="D113" s="112"/>
      <c r="E113" s="113"/>
      <c r="F113" s="114"/>
      <c r="G113" s="97"/>
      <c r="H113" s="97"/>
      <c r="I113" s="120"/>
      <c r="J113" s="97"/>
      <c r="K113" s="115"/>
      <c r="L113" s="96"/>
      <c r="M113" s="119"/>
      <c r="N113" s="118"/>
      <c r="O113" s="96"/>
      <c r="P113" s="117"/>
      <c r="Q113" s="117"/>
      <c r="R113" s="96"/>
      <c r="S113" s="96"/>
      <c r="T113" s="96"/>
      <c r="U113" s="96"/>
      <c r="V113" s="96"/>
      <c r="W113" s="96"/>
      <c r="X113" s="96"/>
      <c r="Y113" s="96"/>
    </row>
    <row r="114" spans="1:25">
      <c r="A114" s="96"/>
      <c r="B114" s="111"/>
      <c r="C114" s="112"/>
      <c r="D114" s="112"/>
      <c r="E114" s="113"/>
      <c r="F114" s="114"/>
      <c r="G114" s="97"/>
      <c r="H114" s="97"/>
      <c r="I114" s="120"/>
      <c r="J114" s="97"/>
      <c r="K114" s="115"/>
      <c r="L114" s="96"/>
      <c r="M114" s="119"/>
      <c r="N114" s="118"/>
      <c r="O114" s="96"/>
      <c r="P114" s="117"/>
      <c r="Q114" s="117"/>
      <c r="R114" s="96"/>
      <c r="S114" s="96"/>
      <c r="T114" s="96"/>
      <c r="U114" s="96"/>
      <c r="V114" s="96"/>
      <c r="W114" s="96"/>
      <c r="X114" s="96"/>
      <c r="Y114" s="96"/>
    </row>
    <row r="115" spans="1:25">
      <c r="A115" s="96"/>
      <c r="B115" s="111"/>
      <c r="C115" s="112"/>
      <c r="D115" s="112"/>
      <c r="E115" s="113"/>
      <c r="F115" s="114"/>
      <c r="G115" s="97"/>
      <c r="H115" s="97"/>
      <c r="I115" s="120"/>
      <c r="J115" s="97"/>
      <c r="K115" s="115"/>
      <c r="L115" s="96"/>
      <c r="M115" s="119"/>
      <c r="N115" s="118"/>
      <c r="O115" s="96"/>
      <c r="P115" s="117"/>
      <c r="Q115" s="117"/>
      <c r="R115" s="96"/>
      <c r="S115" s="96"/>
      <c r="T115" s="96"/>
      <c r="U115" s="96"/>
      <c r="V115" s="96"/>
      <c r="W115" s="96"/>
      <c r="X115" s="96"/>
      <c r="Y115" s="96"/>
    </row>
    <row r="116" spans="1:25">
      <c r="A116" s="96"/>
      <c r="B116" s="111"/>
      <c r="C116" s="112"/>
      <c r="D116" s="112"/>
      <c r="E116" s="113"/>
      <c r="F116" s="114"/>
      <c r="G116" s="97"/>
      <c r="H116" s="97"/>
      <c r="I116" s="120"/>
      <c r="J116" s="97"/>
      <c r="K116" s="115"/>
      <c r="L116" s="96"/>
      <c r="M116" s="119"/>
      <c r="N116" s="118"/>
      <c r="O116" s="96"/>
      <c r="P116" s="117"/>
      <c r="Q116" s="117"/>
      <c r="R116" s="96"/>
      <c r="S116" s="96"/>
      <c r="T116" s="96"/>
      <c r="U116" s="96"/>
      <c r="V116" s="96"/>
      <c r="W116" s="96"/>
      <c r="X116" s="96"/>
      <c r="Y116" s="96"/>
    </row>
    <row r="117" spans="1:25">
      <c r="A117" s="96"/>
      <c r="B117" s="111"/>
      <c r="C117" s="112"/>
      <c r="D117" s="112"/>
      <c r="E117" s="113"/>
      <c r="F117" s="114"/>
      <c r="G117" s="97"/>
      <c r="H117" s="97"/>
      <c r="I117" s="120"/>
      <c r="J117" s="97"/>
      <c r="K117" s="115"/>
      <c r="L117" s="96"/>
      <c r="M117" s="119"/>
      <c r="N117" s="118"/>
      <c r="O117" s="96"/>
      <c r="P117" s="117"/>
      <c r="Q117" s="117"/>
      <c r="R117" s="96"/>
      <c r="S117" s="96"/>
      <c r="T117" s="96"/>
      <c r="U117" s="96"/>
      <c r="V117" s="96"/>
      <c r="W117" s="96"/>
      <c r="X117" s="96"/>
      <c r="Y117" s="96"/>
    </row>
    <row r="118" spans="1:25">
      <c r="A118" s="96"/>
      <c r="B118" s="111"/>
      <c r="C118" s="112"/>
      <c r="D118" s="112"/>
      <c r="E118" s="113"/>
      <c r="F118" s="114"/>
      <c r="G118" s="97"/>
      <c r="H118" s="97"/>
      <c r="I118" s="120"/>
      <c r="J118" s="97"/>
      <c r="K118" s="115"/>
      <c r="L118" s="96"/>
      <c r="M118" s="119"/>
      <c r="N118" s="118"/>
      <c r="O118" s="96"/>
      <c r="P118" s="117"/>
      <c r="Q118" s="117"/>
      <c r="R118" s="96"/>
      <c r="S118" s="96"/>
      <c r="T118" s="96"/>
      <c r="U118" s="96"/>
      <c r="V118" s="96"/>
      <c r="W118" s="96"/>
      <c r="X118" s="96"/>
      <c r="Y118" s="96"/>
    </row>
    <row r="119" spans="1:25">
      <c r="A119" s="96"/>
      <c r="B119" s="111"/>
      <c r="C119" s="112"/>
      <c r="D119" s="112"/>
      <c r="E119" s="113"/>
      <c r="F119" s="114"/>
      <c r="G119" s="97"/>
      <c r="H119" s="97"/>
      <c r="I119" s="120"/>
      <c r="J119" s="97"/>
      <c r="K119" s="115"/>
      <c r="L119" s="96"/>
      <c r="M119" s="119"/>
      <c r="N119" s="118"/>
      <c r="O119" s="96"/>
      <c r="P119" s="117"/>
      <c r="Q119" s="117"/>
      <c r="R119" s="96"/>
      <c r="S119" s="96"/>
      <c r="T119" s="96"/>
      <c r="U119" s="96"/>
      <c r="V119" s="96"/>
      <c r="W119" s="96"/>
      <c r="X119" s="96"/>
      <c r="Y119" s="96"/>
    </row>
    <row r="120" spans="1:25">
      <c r="A120" s="96"/>
      <c r="B120" s="111"/>
      <c r="C120" s="112"/>
      <c r="D120" s="112"/>
      <c r="E120" s="113"/>
      <c r="F120" s="114"/>
      <c r="G120" s="97"/>
      <c r="H120" s="97"/>
      <c r="I120" s="120"/>
      <c r="J120" s="97"/>
      <c r="K120" s="115"/>
      <c r="L120" s="96"/>
      <c r="M120" s="119"/>
      <c r="N120" s="118"/>
      <c r="O120" s="96"/>
      <c r="P120" s="117"/>
      <c r="Q120" s="117"/>
      <c r="R120" s="96"/>
      <c r="S120" s="96"/>
      <c r="T120" s="96"/>
      <c r="U120" s="96"/>
      <c r="V120" s="96"/>
      <c r="W120" s="96"/>
      <c r="X120" s="96"/>
      <c r="Y120" s="96"/>
    </row>
    <row r="121" spans="1:25">
      <c r="A121" s="96"/>
      <c r="B121" s="111"/>
      <c r="C121" s="112"/>
      <c r="D121" s="112"/>
      <c r="E121" s="113"/>
      <c r="F121" s="114"/>
      <c r="G121" s="97"/>
      <c r="H121" s="97"/>
      <c r="I121" s="120"/>
      <c r="J121" s="97"/>
      <c r="K121" s="115"/>
      <c r="L121" s="96"/>
      <c r="M121" s="119"/>
      <c r="N121" s="118"/>
      <c r="O121" s="96"/>
      <c r="P121" s="117"/>
      <c r="Q121" s="117"/>
      <c r="R121" s="96"/>
      <c r="S121" s="96"/>
      <c r="T121" s="96"/>
      <c r="U121" s="96"/>
      <c r="V121" s="96"/>
      <c r="W121" s="96"/>
      <c r="X121" s="96"/>
      <c r="Y121" s="96"/>
    </row>
    <row r="122" spans="1:25">
      <c r="A122" s="96"/>
      <c r="B122" s="111"/>
      <c r="C122" s="112"/>
      <c r="D122" s="112"/>
      <c r="E122" s="113"/>
      <c r="F122" s="114"/>
      <c r="G122" s="97"/>
      <c r="H122" s="97"/>
      <c r="I122" s="120"/>
      <c r="J122" s="97"/>
      <c r="K122" s="115"/>
      <c r="L122" s="96"/>
      <c r="M122" s="119"/>
      <c r="N122" s="118"/>
      <c r="O122" s="96"/>
      <c r="P122" s="117"/>
      <c r="Q122" s="117"/>
      <c r="R122" s="96"/>
      <c r="S122" s="96"/>
      <c r="T122" s="96"/>
      <c r="U122" s="96"/>
      <c r="V122" s="96"/>
      <c r="W122" s="96"/>
      <c r="X122" s="96"/>
      <c r="Y122" s="96"/>
    </row>
    <row r="123" spans="1:25">
      <c r="A123" s="96"/>
      <c r="B123" s="111"/>
      <c r="C123" s="112"/>
      <c r="D123" s="112"/>
      <c r="E123" s="113"/>
      <c r="F123" s="114"/>
      <c r="G123" s="97"/>
      <c r="H123" s="97"/>
      <c r="I123" s="120"/>
      <c r="J123" s="97"/>
      <c r="K123" s="115"/>
      <c r="L123" s="96"/>
      <c r="M123" s="119"/>
      <c r="N123" s="118"/>
      <c r="O123" s="96"/>
      <c r="P123" s="117"/>
      <c r="Q123" s="117"/>
      <c r="R123" s="96"/>
      <c r="S123" s="96"/>
      <c r="T123" s="96"/>
      <c r="U123" s="96"/>
      <c r="V123" s="96"/>
      <c r="W123" s="96"/>
      <c r="X123" s="96"/>
      <c r="Y123" s="96"/>
    </row>
    <row r="124" spans="1:25">
      <c r="A124" s="96"/>
      <c r="B124" s="111"/>
      <c r="C124" s="112"/>
      <c r="D124" s="112"/>
      <c r="E124" s="113"/>
      <c r="F124" s="114"/>
      <c r="G124" s="97"/>
      <c r="H124" s="97"/>
      <c r="I124" s="120"/>
      <c r="J124" s="97"/>
      <c r="K124" s="115"/>
      <c r="L124" s="96"/>
      <c r="M124" s="119"/>
      <c r="N124" s="118"/>
      <c r="O124" s="96"/>
      <c r="P124" s="117"/>
      <c r="Q124" s="117"/>
      <c r="R124" s="96"/>
      <c r="S124" s="96"/>
      <c r="T124" s="96"/>
      <c r="U124" s="96"/>
      <c r="V124" s="96"/>
      <c r="W124" s="96"/>
      <c r="X124" s="96"/>
      <c r="Y124" s="96"/>
    </row>
    <row r="125" spans="1:25">
      <c r="A125" s="96"/>
      <c r="B125" s="111"/>
      <c r="C125" s="112"/>
      <c r="D125" s="112"/>
      <c r="E125" s="113"/>
      <c r="F125" s="114"/>
      <c r="G125" s="97"/>
      <c r="H125" s="97"/>
      <c r="I125" s="120"/>
      <c r="J125" s="97"/>
      <c r="K125" s="115"/>
      <c r="L125" s="96"/>
      <c r="M125" s="119"/>
      <c r="N125" s="118"/>
      <c r="O125" s="96"/>
      <c r="P125" s="117"/>
      <c r="Q125" s="117"/>
      <c r="R125" s="96"/>
      <c r="S125" s="96"/>
      <c r="T125" s="96"/>
      <c r="U125" s="96"/>
      <c r="V125" s="96"/>
      <c r="W125" s="96"/>
      <c r="X125" s="96"/>
      <c r="Y125" s="96"/>
    </row>
    <row r="126" spans="1:25">
      <c r="A126" s="96"/>
      <c r="B126" s="111"/>
      <c r="C126" s="112"/>
      <c r="D126" s="112"/>
      <c r="E126" s="113"/>
      <c r="F126" s="114"/>
      <c r="G126" s="97"/>
      <c r="H126" s="97"/>
      <c r="I126" s="120"/>
      <c r="J126" s="97"/>
      <c r="K126" s="115"/>
      <c r="L126" s="96"/>
      <c r="M126" s="119"/>
      <c r="N126" s="118"/>
      <c r="O126" s="96"/>
      <c r="P126" s="117"/>
      <c r="Q126" s="117"/>
      <c r="R126" s="96"/>
      <c r="S126" s="96"/>
      <c r="T126" s="96"/>
      <c r="U126" s="96"/>
      <c r="V126" s="96"/>
      <c r="W126" s="96"/>
      <c r="X126" s="96"/>
      <c r="Y126" s="96"/>
    </row>
    <row r="127" spans="1:25">
      <c r="A127" s="96"/>
      <c r="B127" s="111"/>
      <c r="C127" s="112"/>
      <c r="D127" s="112"/>
      <c r="E127" s="113"/>
      <c r="F127" s="114"/>
      <c r="G127" s="97"/>
      <c r="H127" s="97"/>
      <c r="I127" s="120"/>
      <c r="J127" s="97"/>
      <c r="K127" s="115"/>
      <c r="L127" s="96"/>
      <c r="M127" s="119"/>
      <c r="N127" s="118"/>
      <c r="O127" s="96"/>
      <c r="P127" s="117"/>
      <c r="Q127" s="117"/>
      <c r="R127" s="96"/>
      <c r="S127" s="96"/>
      <c r="T127" s="96"/>
      <c r="U127" s="96"/>
      <c r="V127" s="96"/>
      <c r="W127" s="96"/>
      <c r="X127" s="96"/>
      <c r="Y127" s="96"/>
    </row>
    <row r="128" spans="1:25">
      <c r="A128" s="96"/>
      <c r="B128" s="96"/>
      <c r="C128" s="112"/>
      <c r="D128" s="112"/>
      <c r="E128" s="118"/>
      <c r="F128" s="96"/>
      <c r="G128" s="97"/>
      <c r="H128" s="97"/>
      <c r="I128" s="120"/>
      <c r="J128" s="97"/>
      <c r="K128" s="96"/>
      <c r="L128" s="96"/>
      <c r="M128" s="119"/>
      <c r="N128" s="118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</row>
    <row r="129" spans="1:25">
      <c r="A129" s="96"/>
      <c r="B129" s="96"/>
      <c r="C129" s="112"/>
      <c r="D129" s="112"/>
      <c r="E129" s="118"/>
      <c r="F129" s="96"/>
      <c r="G129" s="97"/>
      <c r="H129" s="97"/>
      <c r="I129" s="120"/>
      <c r="J129" s="97"/>
      <c r="K129" s="96"/>
      <c r="L129" s="96"/>
      <c r="M129" s="119"/>
      <c r="N129" s="118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</row>
    <row r="130" spans="1:25">
      <c r="A130" s="96"/>
      <c r="B130" s="96"/>
      <c r="C130" s="112"/>
      <c r="D130" s="112"/>
      <c r="E130" s="118"/>
      <c r="F130" s="96"/>
      <c r="G130" s="97"/>
      <c r="H130" s="97"/>
      <c r="I130" s="120"/>
      <c r="J130" s="97"/>
      <c r="K130" s="96"/>
      <c r="L130" s="96"/>
      <c r="M130" s="119"/>
      <c r="N130" s="118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</row>
    <row r="131" spans="1:25">
      <c r="A131" s="96"/>
      <c r="B131" s="96"/>
      <c r="C131" s="112"/>
      <c r="D131" s="112"/>
      <c r="E131" s="118"/>
      <c r="F131" s="96"/>
      <c r="G131" s="97"/>
      <c r="H131" s="97"/>
      <c r="I131" s="120"/>
      <c r="J131" s="97"/>
      <c r="K131" s="96"/>
      <c r="L131" s="96"/>
      <c r="M131" s="119"/>
      <c r="N131" s="118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</row>
    <row r="132" spans="1:25">
      <c r="A132" s="96"/>
      <c r="B132" s="96"/>
      <c r="C132" s="112"/>
      <c r="D132" s="112"/>
      <c r="E132" s="118"/>
      <c r="F132" s="96"/>
      <c r="G132" s="97"/>
      <c r="H132" s="97"/>
      <c r="I132" s="120"/>
      <c r="J132" s="97"/>
      <c r="K132" s="96"/>
      <c r="L132" s="96"/>
      <c r="M132" s="119"/>
      <c r="N132" s="118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</row>
    <row r="133" spans="1:25">
      <c r="A133" s="96"/>
      <c r="B133" s="96"/>
      <c r="C133" s="112"/>
      <c r="D133" s="112"/>
      <c r="E133" s="118"/>
      <c r="F133" s="96"/>
      <c r="G133" s="97"/>
      <c r="H133" s="97"/>
      <c r="I133" s="120"/>
      <c r="J133" s="97"/>
      <c r="K133" s="96"/>
      <c r="L133" s="96"/>
      <c r="M133" s="119"/>
      <c r="N133" s="118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</row>
    <row r="134" spans="1:25">
      <c r="A134" s="96"/>
      <c r="B134" s="96"/>
      <c r="C134" s="112"/>
      <c r="D134" s="112"/>
      <c r="E134" s="118"/>
      <c r="F134" s="96"/>
      <c r="G134" s="97"/>
      <c r="H134" s="97"/>
      <c r="I134" s="120"/>
      <c r="J134" s="97"/>
      <c r="K134" s="96"/>
      <c r="L134" s="96"/>
      <c r="M134" s="119"/>
      <c r="N134" s="118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</row>
    <row r="135" spans="1:25">
      <c r="A135" s="96"/>
      <c r="B135" s="96"/>
      <c r="C135" s="112"/>
      <c r="D135" s="112"/>
      <c r="E135" s="118"/>
      <c r="F135" s="96"/>
      <c r="G135" s="97"/>
      <c r="H135" s="97"/>
      <c r="I135" s="120"/>
      <c r="J135" s="97"/>
      <c r="K135" s="96"/>
      <c r="L135" s="96"/>
      <c r="M135" s="119"/>
      <c r="N135" s="118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</row>
    <row r="136" spans="1:25">
      <c r="A136" s="96"/>
      <c r="B136" s="96"/>
      <c r="C136" s="112"/>
      <c r="D136" s="112"/>
      <c r="E136" s="118"/>
      <c r="F136" s="96"/>
      <c r="G136" s="97"/>
      <c r="H136" s="97"/>
      <c r="I136" s="120"/>
      <c r="J136" s="97"/>
      <c r="K136" s="96"/>
      <c r="L136" s="96"/>
      <c r="M136" s="119"/>
      <c r="N136" s="118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</row>
    <row r="137" spans="1:25">
      <c r="A137" s="96"/>
      <c r="B137" s="96"/>
      <c r="C137" s="112"/>
      <c r="D137" s="112"/>
      <c r="E137" s="118"/>
      <c r="F137" s="96"/>
      <c r="G137" s="97"/>
      <c r="H137" s="97"/>
      <c r="I137" s="120"/>
      <c r="J137" s="97"/>
      <c r="K137" s="96"/>
      <c r="L137" s="96"/>
      <c r="M137" s="119"/>
      <c r="N137" s="118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</row>
    <row r="138" spans="1:25">
      <c r="A138" s="96"/>
      <c r="B138" s="96"/>
      <c r="C138" s="112"/>
      <c r="D138" s="112"/>
      <c r="E138" s="118"/>
      <c r="F138" s="96"/>
      <c r="G138" s="97"/>
      <c r="H138" s="97"/>
      <c r="I138" s="120"/>
      <c r="J138" s="97"/>
      <c r="K138" s="96"/>
      <c r="L138" s="96"/>
      <c r="M138" s="119"/>
      <c r="N138" s="118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</row>
    <row r="139" spans="1:25">
      <c r="A139" s="96"/>
      <c r="B139" s="96"/>
      <c r="C139" s="112"/>
      <c r="D139" s="112"/>
      <c r="E139" s="118"/>
      <c r="F139" s="96"/>
      <c r="G139" s="97"/>
      <c r="H139" s="97"/>
      <c r="I139" s="120"/>
      <c r="J139" s="97"/>
      <c r="K139" s="96"/>
      <c r="L139" s="96"/>
      <c r="M139" s="119"/>
      <c r="N139" s="118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</row>
    <row r="140" spans="1:25">
      <c r="A140" s="96"/>
      <c r="B140" s="96"/>
      <c r="C140" s="112"/>
      <c r="D140" s="112"/>
      <c r="E140" s="118"/>
      <c r="F140" s="96"/>
      <c r="G140" s="97"/>
      <c r="H140" s="97"/>
      <c r="I140" s="120"/>
      <c r="J140" s="97"/>
      <c r="K140" s="96"/>
      <c r="L140" s="96"/>
      <c r="M140" s="119"/>
      <c r="N140" s="118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</row>
    <row r="141" spans="1:25">
      <c r="A141" s="96"/>
      <c r="B141" s="96"/>
      <c r="C141" s="112"/>
      <c r="D141" s="112"/>
      <c r="E141" s="118"/>
      <c r="F141" s="96"/>
      <c r="G141" s="97"/>
      <c r="H141" s="97"/>
      <c r="I141" s="120"/>
      <c r="J141" s="97"/>
      <c r="K141" s="96"/>
      <c r="L141" s="96"/>
      <c r="M141" s="119"/>
      <c r="N141" s="118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</row>
    <row r="142" spans="1:25">
      <c r="A142" s="96"/>
      <c r="B142" s="96"/>
      <c r="C142" s="112"/>
      <c r="D142" s="112"/>
      <c r="E142" s="118"/>
      <c r="F142" s="96"/>
      <c r="G142" s="97"/>
      <c r="H142" s="97"/>
      <c r="I142" s="120"/>
      <c r="J142" s="97"/>
      <c r="K142" s="96"/>
      <c r="L142" s="96"/>
      <c r="M142" s="119"/>
      <c r="N142" s="118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</row>
    <row r="143" spans="1:25">
      <c r="A143" s="96"/>
      <c r="B143" s="96"/>
      <c r="C143" s="112"/>
      <c r="D143" s="112"/>
      <c r="E143" s="118"/>
      <c r="F143" s="96"/>
      <c r="G143" s="97"/>
      <c r="H143" s="97"/>
      <c r="I143" s="120"/>
      <c r="J143" s="97"/>
      <c r="K143" s="96"/>
      <c r="L143" s="96"/>
      <c r="M143" s="119"/>
      <c r="N143" s="118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</row>
    <row r="144" spans="1:25">
      <c r="A144" s="96"/>
      <c r="B144" s="96"/>
      <c r="C144" s="112"/>
      <c r="D144" s="112"/>
      <c r="E144" s="118"/>
      <c r="F144" s="96"/>
      <c r="G144" s="97"/>
      <c r="H144" s="97"/>
      <c r="I144" s="120"/>
      <c r="J144" s="97"/>
      <c r="K144" s="96"/>
      <c r="L144" s="96"/>
      <c r="M144" s="119"/>
      <c r="N144" s="118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</row>
    <row r="145" spans="1:25">
      <c r="A145" s="96"/>
      <c r="B145" s="96"/>
      <c r="C145" s="112"/>
      <c r="D145" s="112"/>
      <c r="E145" s="118"/>
      <c r="F145" s="96"/>
      <c r="G145" s="97"/>
      <c r="H145" s="97"/>
      <c r="I145" s="120"/>
      <c r="J145" s="97"/>
      <c r="K145" s="96"/>
      <c r="L145" s="96"/>
      <c r="M145" s="119"/>
      <c r="N145" s="118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</row>
    <row r="146" spans="1:25">
      <c r="A146" s="96"/>
      <c r="B146" s="96"/>
      <c r="C146" s="112"/>
      <c r="D146" s="112"/>
      <c r="E146" s="118"/>
      <c r="F146" s="96"/>
      <c r="G146" s="97"/>
      <c r="H146" s="97"/>
      <c r="I146" s="120"/>
      <c r="J146" s="97"/>
      <c r="K146" s="96"/>
      <c r="L146" s="96"/>
      <c r="M146" s="119"/>
      <c r="N146" s="118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</row>
    <row r="147" spans="1:25">
      <c r="A147" s="96"/>
      <c r="B147" s="96"/>
      <c r="C147" s="112"/>
      <c r="D147" s="112"/>
      <c r="E147" s="118"/>
      <c r="F147" s="96"/>
      <c r="G147" s="97"/>
      <c r="H147" s="97"/>
      <c r="I147" s="120"/>
      <c r="J147" s="97"/>
      <c r="K147" s="96"/>
      <c r="L147" s="96"/>
      <c r="M147" s="119"/>
      <c r="N147" s="118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</row>
    <row r="148" spans="1:25">
      <c r="A148" s="96"/>
      <c r="B148" s="96"/>
      <c r="C148" s="112"/>
      <c r="D148" s="112"/>
      <c r="E148" s="118"/>
      <c r="F148" s="96"/>
      <c r="G148" s="97"/>
      <c r="H148" s="97"/>
      <c r="I148" s="120"/>
      <c r="J148" s="97"/>
      <c r="K148" s="96"/>
      <c r="L148" s="96"/>
      <c r="M148" s="119"/>
      <c r="N148" s="118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</row>
    <row r="149" spans="1:25">
      <c r="A149" s="96"/>
      <c r="B149" s="96"/>
      <c r="C149" s="112"/>
      <c r="D149" s="112"/>
      <c r="E149" s="118"/>
      <c r="F149" s="96"/>
      <c r="G149" s="97"/>
      <c r="H149" s="97"/>
      <c r="I149" s="120"/>
      <c r="J149" s="97"/>
      <c r="K149" s="96"/>
      <c r="L149" s="96"/>
      <c r="M149" s="119"/>
      <c r="N149" s="118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</row>
    <row r="150" spans="1:25">
      <c r="A150" s="96"/>
      <c r="B150" s="96"/>
      <c r="C150" s="112"/>
      <c r="D150" s="112"/>
      <c r="E150" s="118"/>
      <c r="F150" s="96"/>
      <c r="G150" s="97"/>
      <c r="H150" s="97"/>
      <c r="I150" s="120"/>
      <c r="J150" s="97"/>
      <c r="K150" s="96"/>
      <c r="L150" s="96"/>
      <c r="M150" s="119"/>
      <c r="N150" s="118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</row>
    <row r="151" spans="1:25">
      <c r="A151" s="96"/>
      <c r="B151" s="96"/>
      <c r="C151" s="112"/>
      <c r="D151" s="112"/>
      <c r="E151" s="118"/>
      <c r="F151" s="96"/>
      <c r="G151" s="97"/>
      <c r="H151" s="97"/>
      <c r="I151" s="120"/>
      <c r="J151" s="97"/>
      <c r="K151" s="96"/>
      <c r="L151" s="96"/>
      <c r="M151" s="119"/>
      <c r="N151" s="118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</row>
    <row r="152" spans="1:25">
      <c r="A152" s="96"/>
      <c r="B152" s="96"/>
      <c r="C152" s="112"/>
      <c r="D152" s="112"/>
      <c r="E152" s="118"/>
      <c r="F152" s="96"/>
      <c r="G152" s="97"/>
      <c r="H152" s="97"/>
      <c r="I152" s="120"/>
      <c r="J152" s="97"/>
      <c r="K152" s="96"/>
      <c r="L152" s="96"/>
      <c r="M152" s="119"/>
      <c r="N152" s="118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</row>
    <row r="153" spans="1:25">
      <c r="A153" s="96"/>
      <c r="B153" s="96"/>
      <c r="C153" s="112"/>
      <c r="D153" s="112"/>
      <c r="E153" s="118"/>
      <c r="F153" s="96"/>
      <c r="G153" s="97"/>
      <c r="H153" s="97"/>
      <c r="I153" s="120"/>
      <c r="J153" s="97"/>
      <c r="K153" s="96"/>
      <c r="L153" s="96"/>
      <c r="M153" s="119"/>
      <c r="N153" s="118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</row>
    <row r="154" spans="1:25">
      <c r="A154" s="96"/>
      <c r="B154" s="96"/>
      <c r="C154" s="112"/>
      <c r="D154" s="112"/>
      <c r="E154" s="118"/>
      <c r="F154" s="96"/>
      <c r="G154" s="97"/>
      <c r="H154" s="97"/>
      <c r="I154" s="120"/>
      <c r="J154" s="97"/>
      <c r="K154" s="96"/>
      <c r="L154" s="96"/>
      <c r="M154" s="119"/>
      <c r="N154" s="118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</row>
    <row r="155" spans="1:25">
      <c r="A155" s="96"/>
      <c r="B155" s="96"/>
      <c r="C155" s="112"/>
      <c r="D155" s="112"/>
      <c r="E155" s="118"/>
      <c r="F155" s="96"/>
      <c r="G155" s="97"/>
      <c r="H155" s="97"/>
      <c r="I155" s="120"/>
      <c r="J155" s="97"/>
      <c r="K155" s="96"/>
      <c r="L155" s="96"/>
      <c r="M155" s="119"/>
      <c r="N155" s="118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</row>
    <row r="156" spans="1:25">
      <c r="A156" s="96"/>
      <c r="B156" s="96"/>
      <c r="C156" s="112"/>
      <c r="D156" s="112"/>
      <c r="E156" s="118"/>
      <c r="F156" s="96"/>
      <c r="G156" s="97"/>
      <c r="H156" s="97"/>
      <c r="I156" s="120"/>
      <c r="J156" s="97"/>
      <c r="K156" s="96"/>
      <c r="L156" s="96"/>
      <c r="M156" s="119"/>
      <c r="N156" s="118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</row>
    <row r="157" spans="1:25">
      <c r="A157" s="96"/>
      <c r="B157" s="96"/>
      <c r="C157" s="112"/>
      <c r="D157" s="112"/>
      <c r="E157" s="118"/>
      <c r="F157" s="96"/>
      <c r="G157" s="97"/>
      <c r="H157" s="97"/>
      <c r="I157" s="120"/>
      <c r="J157" s="97"/>
      <c r="K157" s="96"/>
      <c r="L157" s="96"/>
      <c r="M157" s="119"/>
      <c r="N157" s="118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</row>
    <row r="158" spans="1:25">
      <c r="A158" s="96"/>
      <c r="B158" s="96"/>
      <c r="C158" s="112"/>
      <c r="D158" s="112"/>
      <c r="E158" s="118"/>
      <c r="F158" s="96"/>
      <c r="G158" s="97"/>
      <c r="H158" s="97"/>
      <c r="I158" s="120"/>
      <c r="J158" s="97"/>
      <c r="K158" s="96"/>
      <c r="L158" s="96"/>
      <c r="M158" s="119"/>
      <c r="N158" s="118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</row>
    <row r="159" spans="1:25">
      <c r="A159" s="96"/>
      <c r="B159" s="96"/>
      <c r="C159" s="112"/>
      <c r="D159" s="112"/>
      <c r="E159" s="118"/>
      <c r="F159" s="96"/>
      <c r="G159" s="97"/>
      <c r="H159" s="97"/>
      <c r="I159" s="120"/>
      <c r="J159" s="97"/>
      <c r="K159" s="96"/>
      <c r="L159" s="96"/>
      <c r="M159" s="119"/>
      <c r="N159" s="118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</row>
    <row r="160" spans="1:25">
      <c r="A160" s="96"/>
      <c r="B160" s="96"/>
      <c r="C160" s="112"/>
      <c r="D160" s="112"/>
      <c r="E160" s="118"/>
      <c r="F160" s="96"/>
      <c r="G160" s="97"/>
      <c r="H160" s="97"/>
      <c r="I160" s="120"/>
      <c r="J160" s="97"/>
      <c r="K160" s="96"/>
      <c r="L160" s="96"/>
      <c r="M160" s="119"/>
      <c r="N160" s="118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</row>
    <row r="161" spans="1:25">
      <c r="A161" s="96"/>
      <c r="B161" s="96"/>
      <c r="C161" s="112"/>
      <c r="D161" s="112"/>
      <c r="E161" s="118"/>
      <c r="F161" s="96"/>
      <c r="G161" s="97"/>
      <c r="H161" s="97"/>
      <c r="I161" s="120"/>
      <c r="J161" s="97"/>
      <c r="K161" s="96"/>
      <c r="L161" s="96"/>
      <c r="M161" s="119"/>
      <c r="N161" s="118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</row>
    <row r="162" spans="1:25">
      <c r="A162" s="96"/>
      <c r="B162" s="96"/>
      <c r="C162" s="112"/>
      <c r="D162" s="112"/>
      <c r="E162" s="118"/>
      <c r="F162" s="96"/>
      <c r="G162" s="97"/>
      <c r="H162" s="97"/>
      <c r="I162" s="120"/>
      <c r="J162" s="97"/>
      <c r="K162" s="96"/>
      <c r="L162" s="96"/>
      <c r="M162" s="119"/>
      <c r="N162" s="118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</row>
    <row r="163" spans="1:25">
      <c r="A163" s="96"/>
      <c r="B163" s="96"/>
      <c r="C163" s="112"/>
      <c r="D163" s="112"/>
      <c r="E163" s="118"/>
      <c r="F163" s="96"/>
      <c r="G163" s="97"/>
      <c r="H163" s="97"/>
      <c r="I163" s="120"/>
      <c r="J163" s="97"/>
      <c r="K163" s="96"/>
      <c r="L163" s="96"/>
      <c r="M163" s="119"/>
      <c r="N163" s="118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</row>
    <row r="164" spans="1:25">
      <c r="A164" s="96"/>
      <c r="B164" s="96"/>
      <c r="C164" s="112"/>
      <c r="D164" s="112"/>
      <c r="E164" s="118"/>
      <c r="F164" s="96"/>
      <c r="G164" s="97"/>
      <c r="H164" s="97"/>
      <c r="I164" s="120"/>
      <c r="J164" s="97"/>
      <c r="K164" s="96"/>
      <c r="L164" s="96"/>
      <c r="M164" s="119"/>
      <c r="N164" s="118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</row>
    <row r="165" spans="1:25">
      <c r="A165" s="96"/>
      <c r="B165" s="96"/>
      <c r="C165" s="112"/>
      <c r="D165" s="112"/>
      <c r="E165" s="118"/>
      <c r="F165" s="96"/>
      <c r="G165" s="97"/>
      <c r="H165" s="97"/>
      <c r="I165" s="120"/>
      <c r="J165" s="97"/>
      <c r="K165" s="96"/>
      <c r="L165" s="96"/>
      <c r="M165" s="119"/>
      <c r="N165" s="118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</row>
    <row r="166" spans="1:25">
      <c r="A166" s="96"/>
      <c r="B166" s="96"/>
      <c r="C166" s="112"/>
      <c r="D166" s="112"/>
      <c r="E166" s="118"/>
      <c r="F166" s="96"/>
      <c r="G166" s="97"/>
      <c r="H166" s="97"/>
      <c r="I166" s="120"/>
      <c r="J166" s="97"/>
      <c r="K166" s="96"/>
      <c r="L166" s="96"/>
      <c r="M166" s="119"/>
      <c r="N166" s="118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</row>
    <row r="167" spans="1:25">
      <c r="A167" s="96"/>
      <c r="B167" s="96"/>
      <c r="C167" s="112"/>
      <c r="D167" s="112"/>
      <c r="E167" s="118"/>
      <c r="F167" s="96"/>
      <c r="G167" s="97"/>
      <c r="H167" s="97"/>
      <c r="I167" s="120"/>
      <c r="J167" s="97"/>
      <c r="K167" s="96"/>
      <c r="L167" s="96"/>
      <c r="M167" s="119"/>
      <c r="N167" s="118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</row>
    <row r="168" spans="1:25">
      <c r="A168" s="96"/>
      <c r="B168" s="96"/>
      <c r="C168" s="112"/>
      <c r="D168" s="112"/>
      <c r="E168" s="118"/>
      <c r="F168" s="96"/>
      <c r="G168" s="97"/>
      <c r="H168" s="97"/>
      <c r="I168" s="120"/>
      <c r="J168" s="97"/>
      <c r="K168" s="96"/>
      <c r="L168" s="96"/>
      <c r="M168" s="119"/>
      <c r="N168" s="118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</row>
    <row r="169" spans="1:25">
      <c r="A169" s="96"/>
      <c r="B169" s="96"/>
      <c r="C169" s="112"/>
      <c r="D169" s="112"/>
      <c r="E169" s="118"/>
      <c r="F169" s="96"/>
      <c r="G169" s="97"/>
      <c r="H169" s="97"/>
      <c r="I169" s="120"/>
      <c r="J169" s="97"/>
      <c r="K169" s="96"/>
      <c r="L169" s="96"/>
      <c r="M169" s="119"/>
      <c r="N169" s="118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</row>
    <row r="170" spans="1:25">
      <c r="A170" s="96"/>
      <c r="B170" s="96"/>
      <c r="C170" s="112"/>
      <c r="D170" s="112"/>
      <c r="E170" s="118"/>
      <c r="F170" s="96"/>
      <c r="G170" s="97"/>
      <c r="H170" s="97"/>
      <c r="I170" s="120"/>
      <c r="J170" s="97"/>
      <c r="K170" s="96"/>
      <c r="L170" s="96"/>
      <c r="M170" s="119"/>
      <c r="N170" s="118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</row>
    <row r="171" spans="1:25">
      <c r="A171" s="96"/>
      <c r="B171" s="96"/>
      <c r="C171" s="112"/>
      <c r="D171" s="112"/>
      <c r="E171" s="118"/>
      <c r="F171" s="96"/>
      <c r="G171" s="97"/>
      <c r="H171" s="97"/>
      <c r="I171" s="120"/>
      <c r="J171" s="97"/>
      <c r="K171" s="96"/>
      <c r="L171" s="96"/>
      <c r="M171" s="119"/>
      <c r="N171" s="118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</row>
    <row r="172" spans="1:25">
      <c r="A172" s="96"/>
      <c r="B172" s="96"/>
      <c r="C172" s="112"/>
      <c r="D172" s="112"/>
      <c r="E172" s="118"/>
      <c r="F172" s="96"/>
      <c r="G172" s="97"/>
      <c r="H172" s="97"/>
      <c r="I172" s="120"/>
      <c r="J172" s="97"/>
      <c r="K172" s="96"/>
      <c r="L172" s="96"/>
      <c r="M172" s="119"/>
      <c r="N172" s="118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</row>
    <row r="173" spans="1:25">
      <c r="A173" s="96"/>
      <c r="B173" s="96"/>
      <c r="C173" s="112"/>
      <c r="D173" s="112"/>
      <c r="E173" s="118"/>
      <c r="F173" s="96"/>
      <c r="G173" s="97"/>
      <c r="H173" s="97"/>
      <c r="I173" s="120"/>
      <c r="J173" s="97"/>
      <c r="K173" s="96"/>
      <c r="L173" s="96"/>
      <c r="M173" s="119"/>
      <c r="N173" s="118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</row>
    <row r="174" spans="1:25">
      <c r="A174" s="96"/>
      <c r="B174" s="96"/>
      <c r="C174" s="112"/>
      <c r="D174" s="112"/>
      <c r="E174" s="118"/>
      <c r="F174" s="96"/>
      <c r="G174" s="97"/>
      <c r="H174" s="97"/>
      <c r="I174" s="120"/>
      <c r="J174" s="97"/>
      <c r="K174" s="96"/>
      <c r="L174" s="96"/>
      <c r="M174" s="119"/>
      <c r="N174" s="118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</row>
    <row r="175" spans="1:25">
      <c r="A175" s="96"/>
      <c r="B175" s="96"/>
      <c r="C175" s="112"/>
      <c r="D175" s="112"/>
      <c r="E175" s="118"/>
      <c r="F175" s="96"/>
      <c r="G175" s="97"/>
      <c r="H175" s="97"/>
      <c r="I175" s="120"/>
      <c r="J175" s="97"/>
      <c r="K175" s="96"/>
      <c r="L175" s="96"/>
      <c r="M175" s="119"/>
      <c r="N175" s="118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</row>
    <row r="176" spans="1:25">
      <c r="A176" s="96"/>
      <c r="B176" s="96"/>
      <c r="C176" s="112"/>
      <c r="D176" s="112"/>
      <c r="E176" s="118"/>
      <c r="F176" s="96"/>
      <c r="G176" s="97"/>
      <c r="H176" s="97"/>
      <c r="I176" s="120"/>
      <c r="J176" s="97"/>
      <c r="K176" s="96"/>
      <c r="L176" s="96"/>
      <c r="M176" s="119"/>
      <c r="N176" s="118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</row>
    <row r="177" spans="1:25">
      <c r="A177" s="96"/>
      <c r="B177" s="96"/>
      <c r="C177" s="112"/>
      <c r="D177" s="112"/>
      <c r="E177" s="118"/>
      <c r="F177" s="96"/>
      <c r="G177" s="97"/>
      <c r="H177" s="97"/>
      <c r="I177" s="120"/>
      <c r="J177" s="97"/>
      <c r="K177" s="96"/>
      <c r="L177" s="96"/>
      <c r="M177" s="119"/>
      <c r="N177" s="118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</row>
    <row r="178" spans="1:25">
      <c r="A178" s="96"/>
      <c r="B178" s="96"/>
      <c r="C178" s="112"/>
      <c r="D178" s="112"/>
      <c r="E178" s="118"/>
      <c r="F178" s="96"/>
      <c r="G178" s="97"/>
      <c r="H178" s="97"/>
      <c r="I178" s="120"/>
      <c r="J178" s="97"/>
      <c r="K178" s="96"/>
      <c r="L178" s="96"/>
      <c r="M178" s="119"/>
      <c r="N178" s="118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</row>
    <row r="179" spans="1:25">
      <c r="A179" s="96"/>
      <c r="B179" s="96"/>
      <c r="C179" s="112"/>
      <c r="D179" s="112"/>
      <c r="E179" s="118"/>
      <c r="F179" s="96"/>
      <c r="G179" s="97"/>
      <c r="H179" s="97"/>
      <c r="I179" s="120"/>
      <c r="J179" s="97"/>
      <c r="K179" s="96"/>
      <c r="L179" s="96"/>
      <c r="M179" s="119"/>
      <c r="N179" s="118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</row>
    <row r="180" spans="1:25">
      <c r="A180" s="96"/>
      <c r="B180" s="96"/>
      <c r="C180" s="112"/>
      <c r="D180" s="112"/>
      <c r="E180" s="118"/>
      <c r="F180" s="96"/>
      <c r="G180" s="97"/>
      <c r="H180" s="97"/>
      <c r="I180" s="120"/>
      <c r="J180" s="97"/>
      <c r="K180" s="96"/>
      <c r="L180" s="96"/>
      <c r="M180" s="119"/>
      <c r="N180" s="118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</row>
    <row r="181" spans="1:25">
      <c r="A181" s="96"/>
      <c r="B181" s="96"/>
      <c r="C181" s="112"/>
      <c r="D181" s="112"/>
      <c r="E181" s="118"/>
      <c r="F181" s="96"/>
      <c r="G181" s="97"/>
      <c r="H181" s="97"/>
      <c r="I181" s="120"/>
      <c r="J181" s="97"/>
      <c r="K181" s="96"/>
      <c r="L181" s="96"/>
      <c r="M181" s="119"/>
      <c r="N181" s="118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</row>
    <row r="182" spans="1:25">
      <c r="A182" s="96"/>
      <c r="B182" s="96"/>
      <c r="C182" s="112"/>
      <c r="D182" s="112"/>
      <c r="E182" s="118"/>
      <c r="F182" s="96"/>
      <c r="G182" s="97"/>
      <c r="H182" s="97"/>
      <c r="I182" s="120"/>
      <c r="J182" s="97"/>
      <c r="K182" s="96"/>
      <c r="L182" s="96"/>
      <c r="M182" s="119"/>
      <c r="N182" s="118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</row>
    <row r="183" spans="1:25">
      <c r="A183" s="96"/>
      <c r="B183" s="96"/>
      <c r="C183" s="112"/>
      <c r="D183" s="112"/>
      <c r="E183" s="118"/>
      <c r="F183" s="96"/>
      <c r="G183" s="97"/>
      <c r="H183" s="97"/>
      <c r="I183" s="120"/>
      <c r="J183" s="97"/>
      <c r="K183" s="96"/>
      <c r="L183" s="96"/>
      <c r="M183" s="119"/>
      <c r="N183" s="118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</row>
    <row r="184" spans="1:25">
      <c r="A184" s="96"/>
      <c r="B184" s="96"/>
      <c r="C184" s="112"/>
      <c r="D184" s="112"/>
      <c r="E184" s="118"/>
      <c r="F184" s="96"/>
      <c r="G184" s="97"/>
      <c r="H184" s="97"/>
      <c r="I184" s="120"/>
      <c r="J184" s="97"/>
      <c r="K184" s="96"/>
      <c r="L184" s="96"/>
      <c r="M184" s="119"/>
      <c r="N184" s="118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</row>
    <row r="185" spans="1:25">
      <c r="A185" s="96"/>
      <c r="B185" s="96"/>
      <c r="C185" s="112"/>
      <c r="D185" s="112"/>
      <c r="E185" s="118"/>
      <c r="F185" s="96"/>
      <c r="G185" s="97"/>
      <c r="H185" s="97"/>
      <c r="I185" s="120"/>
      <c r="J185" s="97"/>
      <c r="K185" s="96"/>
      <c r="L185" s="96"/>
      <c r="M185" s="119"/>
      <c r="N185" s="118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</row>
    <row r="186" spans="1:25">
      <c r="A186" s="96"/>
      <c r="B186" s="96"/>
      <c r="C186" s="112"/>
      <c r="D186" s="112"/>
      <c r="E186" s="118"/>
      <c r="F186" s="96"/>
      <c r="G186" s="97"/>
      <c r="H186" s="97"/>
      <c r="I186" s="120"/>
      <c r="J186" s="97"/>
      <c r="K186" s="96"/>
      <c r="L186" s="96"/>
      <c r="M186" s="119"/>
      <c r="N186" s="118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</row>
    <row r="187" spans="1:25">
      <c r="A187" s="96"/>
      <c r="B187" s="96"/>
      <c r="C187" s="112"/>
      <c r="D187" s="112"/>
      <c r="E187" s="118"/>
      <c r="F187" s="96"/>
      <c r="G187" s="97"/>
      <c r="H187" s="97"/>
      <c r="I187" s="120"/>
      <c r="J187" s="97"/>
      <c r="K187" s="96"/>
      <c r="L187" s="96"/>
      <c r="M187" s="119"/>
      <c r="N187" s="118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</row>
    <row r="188" spans="1:25">
      <c r="A188" s="96"/>
      <c r="B188" s="96"/>
      <c r="C188" s="112"/>
      <c r="D188" s="112"/>
      <c r="E188" s="118"/>
      <c r="F188" s="96"/>
      <c r="G188" s="97"/>
      <c r="H188" s="97"/>
      <c r="I188" s="120"/>
      <c r="J188" s="97"/>
      <c r="K188" s="96"/>
      <c r="L188" s="96"/>
      <c r="M188" s="119"/>
      <c r="N188" s="118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</row>
    <row r="189" spans="1:25">
      <c r="A189" s="96"/>
      <c r="B189" s="96"/>
      <c r="C189" s="112"/>
      <c r="D189" s="112"/>
      <c r="E189" s="118"/>
      <c r="F189" s="96"/>
      <c r="G189" s="97"/>
      <c r="H189" s="97"/>
      <c r="I189" s="120"/>
      <c r="J189" s="97"/>
      <c r="K189" s="96"/>
      <c r="L189" s="96"/>
      <c r="M189" s="119"/>
      <c r="N189" s="118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</row>
    <row r="190" spans="1:25">
      <c r="A190" s="96"/>
      <c r="B190" s="96"/>
      <c r="C190" s="112"/>
      <c r="D190" s="112"/>
      <c r="E190" s="118"/>
      <c r="F190" s="96"/>
      <c r="G190" s="97"/>
      <c r="H190" s="97"/>
      <c r="I190" s="120"/>
      <c r="J190" s="97"/>
      <c r="K190" s="96"/>
      <c r="L190" s="96"/>
      <c r="M190" s="119"/>
      <c r="N190" s="118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</row>
    <row r="191" spans="1:25">
      <c r="A191" s="96"/>
      <c r="B191" s="96"/>
      <c r="C191" s="112"/>
      <c r="D191" s="112"/>
      <c r="E191" s="118"/>
      <c r="F191" s="96"/>
      <c r="G191" s="97"/>
      <c r="H191" s="97"/>
      <c r="I191" s="120"/>
      <c r="J191" s="97"/>
      <c r="K191" s="96"/>
      <c r="L191" s="96"/>
      <c r="M191" s="119"/>
      <c r="N191" s="118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</row>
    <row r="192" spans="1:25">
      <c r="A192" s="96"/>
      <c r="B192" s="96"/>
      <c r="C192" s="112"/>
      <c r="D192" s="112"/>
      <c r="E192" s="118"/>
      <c r="F192" s="96"/>
      <c r="G192" s="97"/>
      <c r="H192" s="97"/>
      <c r="I192" s="120"/>
      <c r="J192" s="97"/>
      <c r="K192" s="96"/>
      <c r="L192" s="96"/>
      <c r="M192" s="119"/>
      <c r="N192" s="118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</row>
    <row r="193" spans="1:25">
      <c r="A193" s="96"/>
      <c r="B193" s="96"/>
      <c r="C193" s="112"/>
      <c r="D193" s="112"/>
      <c r="E193" s="118"/>
      <c r="F193" s="96"/>
      <c r="G193" s="97"/>
      <c r="H193" s="97"/>
      <c r="I193" s="120"/>
      <c r="J193" s="97"/>
      <c r="K193" s="96"/>
      <c r="L193" s="96"/>
      <c r="M193" s="119"/>
      <c r="N193" s="118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</row>
    <row r="194" spans="1:25">
      <c r="A194" s="96"/>
      <c r="B194" s="96"/>
      <c r="C194" s="112"/>
      <c r="D194" s="112"/>
      <c r="E194" s="118"/>
      <c r="F194" s="96"/>
      <c r="G194" s="97"/>
      <c r="H194" s="97"/>
      <c r="I194" s="120"/>
      <c r="J194" s="97"/>
      <c r="K194" s="96"/>
      <c r="L194" s="96"/>
      <c r="M194" s="119"/>
      <c r="N194" s="118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</row>
    <row r="195" spans="1:25">
      <c r="A195" s="96"/>
      <c r="B195" s="96"/>
      <c r="C195" s="112"/>
      <c r="D195" s="112"/>
      <c r="E195" s="118"/>
      <c r="F195" s="96"/>
      <c r="G195" s="97"/>
      <c r="H195" s="97"/>
      <c r="I195" s="120"/>
      <c r="J195" s="97"/>
      <c r="K195" s="96"/>
      <c r="L195" s="96"/>
      <c r="M195" s="119"/>
      <c r="N195" s="118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</row>
    <row r="196" spans="1:25">
      <c r="A196" s="96"/>
      <c r="B196" s="96"/>
      <c r="C196" s="112"/>
      <c r="D196" s="112"/>
      <c r="E196" s="118"/>
      <c r="F196" s="96"/>
      <c r="G196" s="97"/>
      <c r="H196" s="97"/>
      <c r="I196" s="120"/>
      <c r="J196" s="97"/>
      <c r="K196" s="96"/>
      <c r="L196" s="96"/>
      <c r="M196" s="119"/>
      <c r="N196" s="118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</row>
    <row r="197" spans="1:25">
      <c r="A197" s="96"/>
      <c r="B197" s="96"/>
      <c r="C197" s="112"/>
      <c r="D197" s="112"/>
      <c r="E197" s="118"/>
      <c r="F197" s="96"/>
      <c r="G197" s="97"/>
      <c r="H197" s="97"/>
      <c r="I197" s="120"/>
      <c r="J197" s="97"/>
      <c r="K197" s="96"/>
      <c r="L197" s="96"/>
      <c r="M197" s="119"/>
      <c r="N197" s="118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</row>
    <row r="198" spans="1:25">
      <c r="A198" s="96"/>
      <c r="B198" s="96"/>
      <c r="C198" s="112"/>
      <c r="D198" s="112"/>
      <c r="E198" s="118"/>
      <c r="F198" s="96"/>
      <c r="G198" s="97"/>
      <c r="H198" s="97"/>
      <c r="I198" s="120"/>
      <c r="J198" s="97"/>
      <c r="K198" s="96"/>
      <c r="L198" s="96"/>
      <c r="M198" s="119"/>
      <c r="N198" s="118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</row>
    <row r="199" spans="1:25">
      <c r="A199" s="96"/>
      <c r="B199" s="96"/>
      <c r="C199" s="112"/>
      <c r="D199" s="112"/>
      <c r="E199" s="118"/>
      <c r="F199" s="96"/>
      <c r="G199" s="97"/>
      <c r="H199" s="97"/>
      <c r="I199" s="120"/>
      <c r="J199" s="97"/>
      <c r="K199" s="96"/>
      <c r="L199" s="96"/>
      <c r="M199" s="119"/>
      <c r="N199" s="118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</row>
    <row r="200" spans="1:25">
      <c r="A200" s="96"/>
      <c r="B200" s="96"/>
      <c r="C200" s="112"/>
      <c r="D200" s="112"/>
      <c r="E200" s="118"/>
      <c r="F200" s="96"/>
      <c r="G200" s="97"/>
      <c r="H200" s="97"/>
      <c r="I200" s="120"/>
      <c r="J200" s="97"/>
      <c r="K200" s="96"/>
      <c r="L200" s="96"/>
      <c r="M200" s="119"/>
      <c r="N200" s="118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</row>
    <row r="201" spans="1:25">
      <c r="A201" s="96"/>
      <c r="B201" s="96"/>
      <c r="C201" s="112"/>
      <c r="D201" s="112"/>
      <c r="E201" s="118"/>
      <c r="F201" s="96"/>
      <c r="G201" s="97"/>
      <c r="H201" s="97"/>
      <c r="I201" s="120"/>
      <c r="J201" s="97"/>
      <c r="K201" s="96"/>
      <c r="L201" s="96"/>
      <c r="M201" s="119"/>
      <c r="N201" s="118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</row>
    <row r="202" spans="1:25">
      <c r="A202" s="96"/>
      <c r="B202" s="96"/>
      <c r="C202" s="112"/>
      <c r="D202" s="112"/>
      <c r="E202" s="118"/>
      <c r="F202" s="96"/>
      <c r="G202" s="97"/>
      <c r="H202" s="97"/>
      <c r="I202" s="120"/>
      <c r="J202" s="97"/>
      <c r="K202" s="96"/>
      <c r="L202" s="96"/>
      <c r="M202" s="119"/>
      <c r="N202" s="118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</row>
    <row r="203" spans="1:25">
      <c r="A203" s="96"/>
      <c r="B203" s="96"/>
      <c r="C203" s="112"/>
      <c r="D203" s="112"/>
      <c r="E203" s="118"/>
      <c r="F203" s="96"/>
      <c r="G203" s="97"/>
      <c r="H203" s="97"/>
      <c r="I203" s="120"/>
      <c r="J203" s="97"/>
      <c r="K203" s="96"/>
      <c r="L203" s="96"/>
      <c r="M203" s="119"/>
      <c r="N203" s="118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</row>
    <row r="204" spans="1:25">
      <c r="A204" s="96"/>
      <c r="B204" s="96"/>
      <c r="C204" s="112"/>
      <c r="D204" s="112"/>
      <c r="E204" s="118"/>
      <c r="F204" s="96"/>
      <c r="G204" s="97"/>
      <c r="H204" s="97"/>
      <c r="I204" s="120"/>
      <c r="J204" s="97"/>
      <c r="K204" s="96"/>
      <c r="L204" s="96"/>
      <c r="M204" s="119"/>
      <c r="N204" s="118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</row>
    <row r="205" spans="1:25">
      <c r="A205" s="96"/>
      <c r="B205" s="96"/>
      <c r="C205" s="112"/>
      <c r="D205" s="112"/>
      <c r="E205" s="118"/>
      <c r="F205" s="96"/>
      <c r="G205" s="97"/>
      <c r="H205" s="97"/>
      <c r="I205" s="120"/>
      <c r="J205" s="97"/>
      <c r="K205" s="96"/>
      <c r="L205" s="96"/>
      <c r="M205" s="119"/>
      <c r="N205" s="118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</row>
    <row r="206" spans="1:25">
      <c r="A206" s="96"/>
      <c r="B206" s="96"/>
      <c r="C206" s="112"/>
      <c r="D206" s="112"/>
      <c r="E206" s="118"/>
      <c r="F206" s="96"/>
      <c r="G206" s="97"/>
      <c r="H206" s="97"/>
      <c r="I206" s="120"/>
      <c r="J206" s="97"/>
      <c r="K206" s="96"/>
      <c r="L206" s="96"/>
      <c r="M206" s="119"/>
      <c r="N206" s="118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</row>
    <row r="207" spans="1:25">
      <c r="A207" s="96"/>
      <c r="B207" s="96"/>
      <c r="C207" s="112"/>
      <c r="D207" s="112"/>
      <c r="E207" s="118"/>
      <c r="F207" s="96"/>
      <c r="G207" s="97"/>
      <c r="H207" s="97"/>
      <c r="I207" s="120"/>
      <c r="J207" s="97"/>
      <c r="K207" s="96"/>
      <c r="L207" s="96"/>
      <c r="M207" s="119"/>
      <c r="N207" s="118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</row>
    <row r="208" spans="1:25">
      <c r="A208" s="96"/>
      <c r="B208" s="96"/>
      <c r="C208" s="112"/>
      <c r="D208" s="112"/>
      <c r="E208" s="118"/>
      <c r="F208" s="96"/>
      <c r="G208" s="97"/>
      <c r="H208" s="97"/>
      <c r="I208" s="120"/>
      <c r="J208" s="97"/>
      <c r="K208" s="96"/>
      <c r="L208" s="96"/>
      <c r="M208" s="119"/>
      <c r="N208" s="118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</row>
    <row r="209" spans="1:25">
      <c r="A209" s="96"/>
      <c r="B209" s="96"/>
      <c r="C209" s="112"/>
      <c r="D209" s="112"/>
      <c r="E209" s="118"/>
      <c r="F209" s="96"/>
      <c r="G209" s="97"/>
      <c r="H209" s="97"/>
      <c r="I209" s="120"/>
      <c r="J209" s="97"/>
      <c r="K209" s="96"/>
      <c r="L209" s="96"/>
      <c r="M209" s="119"/>
      <c r="N209" s="118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</row>
    <row r="210" spans="1:25">
      <c r="A210" s="96"/>
      <c r="B210" s="96"/>
      <c r="C210" s="112"/>
      <c r="D210" s="112"/>
      <c r="E210" s="118"/>
      <c r="F210" s="96"/>
      <c r="G210" s="97"/>
      <c r="H210" s="97"/>
      <c r="I210" s="120"/>
      <c r="J210" s="97"/>
      <c r="K210" s="96"/>
      <c r="L210" s="96"/>
      <c r="M210" s="119"/>
      <c r="N210" s="118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</row>
    <row r="211" spans="1:25">
      <c r="A211" s="96"/>
      <c r="B211" s="96"/>
      <c r="C211" s="112"/>
      <c r="D211" s="112"/>
      <c r="E211" s="118"/>
      <c r="F211" s="96"/>
      <c r="G211" s="97"/>
      <c r="H211" s="97"/>
      <c r="I211" s="120"/>
      <c r="J211" s="97"/>
      <c r="K211" s="96"/>
      <c r="L211" s="96"/>
      <c r="M211" s="119"/>
      <c r="N211" s="118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</row>
    <row r="212" spans="1:25">
      <c r="A212" s="96"/>
      <c r="B212" s="96"/>
      <c r="C212" s="112"/>
      <c r="D212" s="112"/>
      <c r="E212" s="118"/>
      <c r="F212" s="96"/>
      <c r="G212" s="97"/>
      <c r="H212" s="97"/>
      <c r="I212" s="120"/>
      <c r="J212" s="97"/>
      <c r="K212" s="96"/>
      <c r="L212" s="96"/>
      <c r="M212" s="119"/>
      <c r="N212" s="118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</row>
    <row r="213" spans="1:25">
      <c r="A213" s="96"/>
      <c r="B213" s="96"/>
      <c r="C213" s="112"/>
      <c r="D213" s="112"/>
      <c r="E213" s="118"/>
      <c r="F213" s="96"/>
      <c r="G213" s="97"/>
      <c r="H213" s="97"/>
      <c r="I213" s="120"/>
      <c r="J213" s="97"/>
      <c r="K213" s="96"/>
      <c r="L213" s="96"/>
      <c r="M213" s="119"/>
      <c r="N213" s="118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</row>
    <row r="214" spans="1:25">
      <c r="A214" s="96"/>
      <c r="B214" s="96"/>
      <c r="C214" s="112"/>
      <c r="D214" s="112"/>
      <c r="E214" s="118"/>
      <c r="F214" s="96"/>
      <c r="G214" s="97"/>
      <c r="H214" s="97"/>
      <c r="I214" s="120"/>
      <c r="J214" s="97"/>
      <c r="K214" s="96"/>
      <c r="L214" s="96"/>
      <c r="M214" s="119"/>
      <c r="N214" s="118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</row>
    <row r="215" spans="1:25">
      <c r="A215" s="96"/>
      <c r="B215" s="96"/>
      <c r="C215" s="112"/>
      <c r="D215" s="112"/>
      <c r="E215" s="118"/>
      <c r="F215" s="96"/>
      <c r="G215" s="97"/>
      <c r="H215" s="97"/>
      <c r="I215" s="120"/>
      <c r="J215" s="97"/>
      <c r="K215" s="96"/>
      <c r="L215" s="96"/>
      <c r="M215" s="119"/>
      <c r="N215" s="118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</row>
    <row r="216" spans="1:25">
      <c r="A216" s="96"/>
      <c r="B216" s="96"/>
      <c r="C216" s="112"/>
      <c r="D216" s="112"/>
      <c r="E216" s="118"/>
      <c r="F216" s="96"/>
      <c r="G216" s="97"/>
      <c r="H216" s="97"/>
      <c r="I216" s="120"/>
      <c r="J216" s="97"/>
      <c r="K216" s="96"/>
      <c r="L216" s="96"/>
      <c r="M216" s="119"/>
      <c r="N216" s="118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</row>
    <row r="217" spans="1:25">
      <c r="A217" s="96"/>
      <c r="B217" s="96"/>
      <c r="C217" s="112"/>
      <c r="D217" s="112"/>
      <c r="E217" s="118"/>
      <c r="F217" s="96"/>
      <c r="G217" s="97"/>
      <c r="H217" s="97"/>
      <c r="I217" s="120"/>
      <c r="J217" s="97"/>
      <c r="K217" s="96"/>
      <c r="L217" s="96"/>
      <c r="M217" s="119"/>
      <c r="N217" s="118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</row>
    <row r="218" spans="1:25">
      <c r="A218" s="96"/>
      <c r="B218" s="96"/>
      <c r="C218" s="112"/>
      <c r="D218" s="112"/>
      <c r="E218" s="118"/>
      <c r="F218" s="96"/>
      <c r="G218" s="97"/>
      <c r="H218" s="97"/>
      <c r="I218" s="120"/>
      <c r="J218" s="97"/>
      <c r="K218" s="96"/>
      <c r="L218" s="96"/>
      <c r="M218" s="119"/>
      <c r="N218" s="118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</row>
    <row r="219" spans="1:25">
      <c r="A219" s="96"/>
      <c r="B219" s="96"/>
      <c r="C219" s="112"/>
      <c r="D219" s="112"/>
      <c r="E219" s="118"/>
      <c r="F219" s="96"/>
      <c r="G219" s="97"/>
      <c r="H219" s="97"/>
      <c r="I219" s="120"/>
      <c r="J219" s="97"/>
      <c r="K219" s="96"/>
      <c r="L219" s="96"/>
      <c r="M219" s="119"/>
      <c r="N219" s="118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</row>
    <row r="220" spans="1:25">
      <c r="A220" s="96"/>
      <c r="B220" s="96"/>
      <c r="C220" s="112"/>
      <c r="D220" s="112"/>
      <c r="E220" s="118"/>
      <c r="F220" s="96"/>
      <c r="G220" s="97"/>
      <c r="H220" s="97"/>
      <c r="I220" s="120"/>
      <c r="J220" s="97"/>
      <c r="K220" s="96"/>
      <c r="L220" s="96"/>
      <c r="M220" s="119"/>
      <c r="N220" s="118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</row>
    <row r="221" spans="1:25">
      <c r="A221" s="96"/>
      <c r="B221" s="96"/>
      <c r="C221" s="112"/>
      <c r="D221" s="112"/>
      <c r="E221" s="118"/>
      <c r="F221" s="96"/>
      <c r="G221" s="97"/>
      <c r="H221" s="97"/>
      <c r="I221" s="120"/>
      <c r="J221" s="97"/>
      <c r="K221" s="96"/>
      <c r="L221" s="96"/>
      <c r="M221" s="119"/>
      <c r="N221" s="118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</row>
    <row r="222" spans="1:25">
      <c r="A222" s="96"/>
      <c r="B222" s="96"/>
      <c r="C222" s="112"/>
      <c r="D222" s="112"/>
      <c r="E222" s="118"/>
      <c r="F222" s="96"/>
      <c r="G222" s="97"/>
      <c r="H222" s="97"/>
      <c r="I222" s="120"/>
      <c r="J222" s="97"/>
      <c r="K222" s="96"/>
      <c r="L222" s="96"/>
      <c r="M222" s="119"/>
      <c r="N222" s="118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</row>
    <row r="223" spans="1:25">
      <c r="A223" s="96"/>
      <c r="B223" s="96"/>
      <c r="C223" s="112"/>
      <c r="D223" s="112"/>
      <c r="E223" s="118"/>
      <c r="F223" s="96"/>
      <c r="G223" s="97"/>
      <c r="H223" s="97"/>
      <c r="I223" s="120"/>
      <c r="J223" s="97"/>
      <c r="K223" s="96"/>
      <c r="L223" s="96"/>
      <c r="M223" s="119"/>
      <c r="N223" s="118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</row>
    <row r="224" spans="1:25">
      <c r="A224" s="96"/>
      <c r="B224" s="96"/>
      <c r="C224" s="112"/>
      <c r="D224" s="112"/>
      <c r="E224" s="118"/>
      <c r="F224" s="96"/>
      <c r="G224" s="97"/>
      <c r="H224" s="97"/>
      <c r="I224" s="120"/>
      <c r="J224" s="97"/>
      <c r="K224" s="96"/>
      <c r="L224" s="96"/>
      <c r="M224" s="119"/>
      <c r="N224" s="118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</row>
    <row r="225" spans="1:25">
      <c r="A225" s="96"/>
      <c r="B225" s="96"/>
      <c r="C225" s="112"/>
      <c r="D225" s="112"/>
      <c r="E225" s="118"/>
      <c r="F225" s="96"/>
      <c r="G225" s="97"/>
      <c r="H225" s="97"/>
      <c r="I225" s="120"/>
      <c r="J225" s="97"/>
      <c r="K225" s="96"/>
      <c r="L225" s="96"/>
      <c r="M225" s="119"/>
      <c r="N225" s="118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</row>
    <row r="226" spans="1:25">
      <c r="A226" s="96"/>
      <c r="B226" s="96"/>
      <c r="C226" s="112"/>
      <c r="D226" s="112"/>
      <c r="E226" s="118"/>
      <c r="F226" s="96"/>
      <c r="G226" s="97"/>
      <c r="H226" s="97"/>
      <c r="I226" s="120"/>
      <c r="J226" s="97"/>
      <c r="K226" s="96"/>
      <c r="L226" s="96"/>
      <c r="M226" s="119"/>
      <c r="N226" s="118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</row>
    <row r="227" spans="1:25">
      <c r="A227" s="96"/>
      <c r="B227" s="96"/>
      <c r="C227" s="112"/>
      <c r="D227" s="112"/>
      <c r="E227" s="118"/>
      <c r="F227" s="96"/>
      <c r="G227" s="97"/>
      <c r="H227" s="97"/>
      <c r="I227" s="120"/>
      <c r="J227" s="97"/>
      <c r="K227" s="96"/>
      <c r="L227" s="96"/>
      <c r="M227" s="119"/>
      <c r="N227" s="118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</row>
    <row r="228" spans="1:25">
      <c r="A228" s="96"/>
      <c r="B228" s="96"/>
      <c r="C228" s="112"/>
      <c r="D228" s="112"/>
      <c r="E228" s="118"/>
      <c r="F228" s="96"/>
      <c r="G228" s="97"/>
      <c r="H228" s="97"/>
      <c r="I228" s="120"/>
      <c r="J228" s="97"/>
      <c r="K228" s="96"/>
      <c r="L228" s="96"/>
      <c r="M228" s="119"/>
      <c r="N228" s="118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</row>
    <row r="229" spans="1:25">
      <c r="A229" s="96"/>
      <c r="B229" s="96"/>
      <c r="C229" s="112"/>
      <c r="D229" s="112"/>
      <c r="E229" s="118"/>
      <c r="F229" s="96"/>
      <c r="G229" s="97"/>
      <c r="H229" s="97"/>
      <c r="I229" s="120"/>
      <c r="J229" s="97"/>
      <c r="K229" s="96"/>
      <c r="L229" s="96"/>
      <c r="M229" s="119"/>
      <c r="N229" s="118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</row>
    <row r="230" spans="1:25">
      <c r="A230" s="96"/>
      <c r="B230" s="96"/>
      <c r="C230" s="112"/>
      <c r="D230" s="112"/>
      <c r="E230" s="118"/>
      <c r="F230" s="96"/>
      <c r="G230" s="97"/>
      <c r="H230" s="97"/>
      <c r="I230" s="120"/>
      <c r="J230" s="97"/>
      <c r="K230" s="96"/>
      <c r="L230" s="96"/>
      <c r="M230" s="119"/>
      <c r="N230" s="118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</row>
    <row r="231" spans="1:25">
      <c r="A231" s="96"/>
      <c r="B231" s="96"/>
      <c r="C231" s="112"/>
      <c r="D231" s="112"/>
      <c r="E231" s="118"/>
      <c r="F231" s="96"/>
      <c r="G231" s="97"/>
      <c r="H231" s="97"/>
      <c r="I231" s="120"/>
      <c r="J231" s="97"/>
      <c r="K231" s="96"/>
      <c r="L231" s="96"/>
      <c r="M231" s="119"/>
      <c r="N231" s="118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</row>
    <row r="232" spans="1:25">
      <c r="A232" s="96"/>
      <c r="B232" s="96"/>
      <c r="C232" s="112"/>
      <c r="D232" s="112"/>
      <c r="E232" s="118"/>
      <c r="F232" s="96"/>
      <c r="G232" s="97"/>
      <c r="H232" s="97"/>
      <c r="I232" s="120"/>
      <c r="J232" s="97"/>
      <c r="K232" s="96"/>
      <c r="L232" s="96"/>
      <c r="M232" s="119"/>
      <c r="N232" s="118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</row>
    <row r="233" spans="1:25">
      <c r="A233" s="96"/>
      <c r="B233" s="96"/>
      <c r="C233" s="112"/>
      <c r="D233" s="112"/>
      <c r="E233" s="118"/>
      <c r="F233" s="96"/>
      <c r="G233" s="97"/>
      <c r="H233" s="97"/>
      <c r="I233" s="120"/>
      <c r="J233" s="97"/>
      <c r="K233" s="96"/>
      <c r="L233" s="96"/>
      <c r="M233" s="119"/>
      <c r="N233" s="118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</row>
    <row r="234" spans="1:25">
      <c r="A234" s="96"/>
      <c r="B234" s="96"/>
      <c r="C234" s="112"/>
      <c r="D234" s="112"/>
      <c r="E234" s="118"/>
      <c r="F234" s="96"/>
      <c r="G234" s="97"/>
      <c r="H234" s="97"/>
      <c r="I234" s="120"/>
      <c r="J234" s="97"/>
      <c r="K234" s="96"/>
      <c r="L234" s="96"/>
      <c r="M234" s="119"/>
      <c r="N234" s="118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</row>
    <row r="235" spans="1:25">
      <c r="A235" s="96"/>
      <c r="B235" s="96"/>
      <c r="C235" s="112"/>
      <c r="D235" s="112"/>
      <c r="E235" s="118"/>
      <c r="F235" s="96"/>
      <c r="G235" s="97"/>
      <c r="H235" s="97"/>
      <c r="I235" s="120"/>
      <c r="J235" s="97"/>
      <c r="K235" s="96"/>
      <c r="L235" s="96"/>
      <c r="M235" s="119"/>
      <c r="N235" s="118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</row>
    <row r="236" spans="1:25">
      <c r="A236" s="96"/>
      <c r="B236" s="96"/>
      <c r="C236" s="112"/>
      <c r="D236" s="112"/>
      <c r="E236" s="118"/>
      <c r="F236" s="96"/>
      <c r="G236" s="97"/>
      <c r="H236" s="97"/>
      <c r="I236" s="120"/>
      <c r="J236" s="97"/>
      <c r="K236" s="96"/>
      <c r="L236" s="96"/>
      <c r="M236" s="119"/>
      <c r="N236" s="118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</row>
    <row r="237" spans="1:25">
      <c r="A237" s="96"/>
      <c r="B237" s="96"/>
      <c r="C237" s="112"/>
      <c r="D237" s="112"/>
      <c r="E237" s="118"/>
      <c r="F237" s="96"/>
      <c r="G237" s="97"/>
      <c r="H237" s="97"/>
      <c r="I237" s="120"/>
      <c r="J237" s="97"/>
      <c r="K237" s="96"/>
      <c r="L237" s="96"/>
      <c r="M237" s="119"/>
      <c r="N237" s="118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</row>
    <row r="238" spans="1:25">
      <c r="A238" s="96"/>
      <c r="B238" s="96"/>
      <c r="C238" s="112"/>
      <c r="D238" s="112"/>
      <c r="E238" s="118"/>
      <c r="F238" s="96"/>
      <c r="G238" s="97"/>
      <c r="H238" s="97"/>
      <c r="I238" s="120"/>
      <c r="J238" s="97"/>
      <c r="K238" s="96"/>
      <c r="L238" s="96"/>
      <c r="M238" s="119"/>
      <c r="N238" s="118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</row>
    <row r="239" spans="1:25">
      <c r="A239" s="96"/>
      <c r="B239" s="96"/>
      <c r="C239" s="112"/>
      <c r="D239" s="112"/>
      <c r="E239" s="118"/>
      <c r="F239" s="96"/>
      <c r="G239" s="97"/>
      <c r="H239" s="97"/>
      <c r="I239" s="120"/>
      <c r="J239" s="97"/>
      <c r="K239" s="96"/>
      <c r="L239" s="96"/>
      <c r="M239" s="119"/>
      <c r="N239" s="118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</row>
    <row r="240" spans="1:25">
      <c r="A240" s="96"/>
      <c r="B240" s="96"/>
      <c r="C240" s="112"/>
      <c r="D240" s="112"/>
      <c r="E240" s="118"/>
      <c r="F240" s="96"/>
      <c r="G240" s="97"/>
      <c r="H240" s="97"/>
      <c r="I240" s="120"/>
      <c r="J240" s="97"/>
      <c r="K240" s="96"/>
      <c r="L240" s="96"/>
      <c r="M240" s="119"/>
      <c r="N240" s="118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</row>
    <row r="241" spans="1:25">
      <c r="A241" s="96"/>
      <c r="B241" s="96"/>
      <c r="C241" s="112"/>
      <c r="D241" s="112"/>
      <c r="E241" s="118"/>
      <c r="F241" s="96"/>
      <c r="G241" s="97"/>
      <c r="H241" s="97"/>
      <c r="I241" s="120"/>
      <c r="J241" s="97"/>
      <c r="K241" s="96"/>
      <c r="L241" s="96"/>
      <c r="M241" s="119"/>
      <c r="N241" s="118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</row>
    <row r="242" spans="1:25">
      <c r="A242" s="96"/>
      <c r="B242" s="96"/>
      <c r="C242" s="112"/>
      <c r="D242" s="112"/>
      <c r="E242" s="118"/>
      <c r="F242" s="96"/>
      <c r="G242" s="97"/>
      <c r="H242" s="97"/>
      <c r="I242" s="120"/>
      <c r="J242" s="97"/>
      <c r="K242" s="96"/>
      <c r="L242" s="96"/>
      <c r="M242" s="119"/>
      <c r="N242" s="118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</row>
    <row r="243" spans="1:25">
      <c r="A243" s="96"/>
      <c r="B243" s="96"/>
      <c r="C243" s="112"/>
      <c r="D243" s="112"/>
      <c r="E243" s="118"/>
      <c r="F243" s="96"/>
      <c r="G243" s="97"/>
      <c r="H243" s="97"/>
      <c r="I243" s="120"/>
      <c r="J243" s="97"/>
      <c r="K243" s="96"/>
      <c r="L243" s="96"/>
      <c r="M243" s="119"/>
      <c r="N243" s="118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</row>
    <row r="244" spans="1:25">
      <c r="A244" s="96"/>
      <c r="B244" s="96"/>
      <c r="C244" s="112"/>
      <c r="D244" s="112"/>
      <c r="E244" s="118"/>
      <c r="F244" s="96"/>
      <c r="G244" s="97"/>
      <c r="H244" s="97"/>
      <c r="I244" s="120"/>
      <c r="J244" s="97"/>
      <c r="K244" s="96"/>
      <c r="L244" s="96"/>
      <c r="M244" s="119"/>
      <c r="N244" s="118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</row>
    <row r="245" spans="1:25">
      <c r="A245" s="96"/>
      <c r="B245" s="96"/>
      <c r="C245" s="112"/>
      <c r="D245" s="112"/>
      <c r="E245" s="118"/>
      <c r="F245" s="96"/>
      <c r="G245" s="97"/>
      <c r="H245" s="97"/>
      <c r="I245" s="120"/>
      <c r="J245" s="97"/>
      <c r="K245" s="96"/>
      <c r="L245" s="96"/>
      <c r="M245" s="119"/>
      <c r="N245" s="118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</row>
    <row r="246" spans="1:25">
      <c r="A246" s="96"/>
      <c r="B246" s="96"/>
      <c r="C246" s="112"/>
      <c r="D246" s="112"/>
      <c r="E246" s="118"/>
      <c r="F246" s="96"/>
      <c r="G246" s="97"/>
      <c r="H246" s="97"/>
      <c r="I246" s="120"/>
      <c r="J246" s="97"/>
      <c r="K246" s="96"/>
      <c r="L246" s="96"/>
      <c r="M246" s="119"/>
      <c r="N246" s="118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</row>
    <row r="247" spans="1:25">
      <c r="A247" s="96"/>
      <c r="B247" s="96"/>
      <c r="C247" s="112"/>
      <c r="D247" s="112"/>
      <c r="E247" s="118"/>
      <c r="F247" s="96"/>
      <c r="G247" s="97"/>
      <c r="H247" s="97"/>
      <c r="I247" s="120"/>
      <c r="J247" s="97"/>
      <c r="K247" s="96"/>
      <c r="L247" s="96"/>
      <c r="M247" s="119"/>
      <c r="N247" s="118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</row>
    <row r="248" spans="1:25">
      <c r="A248" s="96"/>
      <c r="B248" s="96"/>
      <c r="C248" s="112"/>
      <c r="D248" s="112"/>
      <c r="E248" s="118"/>
      <c r="F248" s="96"/>
      <c r="G248" s="97"/>
      <c r="H248" s="97"/>
      <c r="I248" s="120"/>
      <c r="J248" s="97"/>
      <c r="K248" s="96"/>
      <c r="L248" s="96"/>
      <c r="M248" s="119"/>
      <c r="N248" s="118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</row>
    <row r="249" spans="1:25">
      <c r="A249" s="96"/>
      <c r="B249" s="96"/>
      <c r="C249" s="112"/>
      <c r="D249" s="112"/>
      <c r="E249" s="118"/>
      <c r="F249" s="96"/>
      <c r="G249" s="97"/>
      <c r="H249" s="97"/>
      <c r="I249" s="120"/>
      <c r="J249" s="97"/>
      <c r="K249" s="96"/>
      <c r="L249" s="96"/>
      <c r="M249" s="119"/>
      <c r="N249" s="118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</row>
    <row r="250" spans="1:25">
      <c r="A250" s="96"/>
      <c r="B250" s="96"/>
      <c r="C250" s="112"/>
      <c r="D250" s="112"/>
      <c r="E250" s="118"/>
      <c r="F250" s="96"/>
      <c r="G250" s="97"/>
      <c r="H250" s="97"/>
      <c r="I250" s="120"/>
      <c r="J250" s="97"/>
      <c r="K250" s="96"/>
      <c r="L250" s="96"/>
      <c r="M250" s="119"/>
      <c r="N250" s="118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</row>
    <row r="251" spans="1:25">
      <c r="A251" s="96"/>
      <c r="B251" s="96"/>
      <c r="C251" s="112"/>
      <c r="D251" s="112"/>
      <c r="E251" s="118"/>
      <c r="F251" s="96"/>
      <c r="G251" s="97"/>
      <c r="H251" s="97"/>
      <c r="I251" s="120"/>
      <c r="J251" s="97"/>
      <c r="K251" s="96"/>
      <c r="L251" s="96"/>
      <c r="M251" s="119"/>
      <c r="N251" s="118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</row>
    <row r="252" spans="1:25">
      <c r="A252" s="96"/>
      <c r="B252" s="96"/>
      <c r="C252" s="112"/>
      <c r="D252" s="112"/>
      <c r="E252" s="118"/>
      <c r="F252" s="96"/>
      <c r="G252" s="97"/>
      <c r="H252" s="97"/>
      <c r="I252" s="120"/>
      <c r="J252" s="97"/>
      <c r="K252" s="96"/>
      <c r="L252" s="96"/>
      <c r="M252" s="119"/>
      <c r="N252" s="118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</row>
    <row r="253" spans="1:25">
      <c r="A253" s="96"/>
      <c r="B253" s="96"/>
      <c r="C253" s="112"/>
      <c r="D253" s="112"/>
      <c r="E253" s="118"/>
      <c r="F253" s="96"/>
      <c r="G253" s="97"/>
      <c r="H253" s="97"/>
      <c r="I253" s="120"/>
      <c r="J253" s="97"/>
      <c r="K253" s="96"/>
      <c r="L253" s="96"/>
      <c r="M253" s="119"/>
      <c r="N253" s="118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</row>
    <row r="254" spans="1:25">
      <c r="A254" s="96"/>
      <c r="B254" s="96"/>
      <c r="C254" s="112"/>
      <c r="D254" s="112"/>
      <c r="E254" s="118"/>
      <c r="F254" s="96"/>
      <c r="G254" s="97"/>
      <c r="H254" s="97"/>
      <c r="I254" s="120"/>
      <c r="J254" s="97"/>
      <c r="K254" s="96"/>
      <c r="L254" s="96"/>
      <c r="M254" s="119"/>
      <c r="N254" s="118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</row>
    <row r="255" spans="1:25">
      <c r="A255" s="96"/>
      <c r="B255" s="96"/>
      <c r="C255" s="112"/>
      <c r="D255" s="112"/>
      <c r="E255" s="118"/>
      <c r="F255" s="96"/>
      <c r="G255" s="97"/>
      <c r="H255" s="97"/>
      <c r="I255" s="120"/>
      <c r="J255" s="97"/>
      <c r="K255" s="96"/>
      <c r="L255" s="96"/>
      <c r="M255" s="119"/>
      <c r="N255" s="118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</row>
    <row r="256" spans="1:25">
      <c r="A256" s="96"/>
      <c r="B256" s="96"/>
      <c r="C256" s="112"/>
      <c r="D256" s="112"/>
      <c r="E256" s="118"/>
      <c r="F256" s="96"/>
      <c r="G256" s="97"/>
      <c r="H256" s="97"/>
      <c r="I256" s="120"/>
      <c r="J256" s="97"/>
      <c r="K256" s="96"/>
      <c r="L256" s="96"/>
      <c r="M256" s="119"/>
      <c r="N256" s="118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</row>
    <row r="257" spans="1:25">
      <c r="A257" s="96"/>
      <c r="B257" s="96"/>
      <c r="C257" s="112"/>
      <c r="D257" s="112"/>
      <c r="E257" s="118"/>
      <c r="F257" s="96"/>
      <c r="G257" s="97"/>
      <c r="H257" s="97"/>
      <c r="I257" s="120"/>
      <c r="J257" s="97"/>
      <c r="K257" s="96"/>
      <c r="L257" s="96"/>
      <c r="M257" s="119"/>
      <c r="N257" s="118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</row>
    <row r="258" spans="1:25">
      <c r="A258" s="96"/>
      <c r="B258" s="96"/>
      <c r="C258" s="112"/>
      <c r="D258" s="112"/>
      <c r="E258" s="118"/>
      <c r="F258" s="96"/>
      <c r="G258" s="97"/>
      <c r="H258" s="97"/>
      <c r="I258" s="120"/>
      <c r="J258" s="97"/>
      <c r="K258" s="96"/>
      <c r="L258" s="96"/>
      <c r="M258" s="119"/>
      <c r="N258" s="118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</row>
    <row r="259" spans="1:25">
      <c r="A259" s="96"/>
      <c r="B259" s="96"/>
      <c r="C259" s="112"/>
      <c r="D259" s="112"/>
      <c r="E259" s="118"/>
      <c r="F259" s="96"/>
      <c r="G259" s="97"/>
      <c r="H259" s="97"/>
      <c r="I259" s="120"/>
      <c r="J259" s="97"/>
      <c r="K259" s="96"/>
      <c r="L259" s="96"/>
      <c r="M259" s="119"/>
      <c r="N259" s="118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</row>
    <row r="260" spans="1:25">
      <c r="A260" s="96"/>
      <c r="B260" s="96"/>
      <c r="C260" s="112"/>
      <c r="D260" s="112"/>
      <c r="E260" s="118"/>
      <c r="F260" s="96"/>
      <c r="G260" s="97"/>
      <c r="H260" s="97"/>
      <c r="I260" s="120"/>
      <c r="J260" s="97"/>
      <c r="K260" s="96"/>
      <c r="L260" s="96"/>
      <c r="M260" s="119"/>
      <c r="N260" s="118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</row>
    <row r="261" spans="1:25">
      <c r="A261" s="96"/>
      <c r="B261" s="96"/>
      <c r="C261" s="112"/>
      <c r="D261" s="112"/>
      <c r="E261" s="118"/>
      <c r="F261" s="96"/>
      <c r="G261" s="97"/>
      <c r="H261" s="97"/>
      <c r="I261" s="120"/>
      <c r="J261" s="97"/>
      <c r="K261" s="96"/>
      <c r="L261" s="96"/>
      <c r="M261" s="119"/>
      <c r="N261" s="118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</row>
    <row r="262" spans="1:25">
      <c r="A262" s="96"/>
      <c r="B262" s="96"/>
      <c r="C262" s="112"/>
      <c r="D262" s="112"/>
      <c r="E262" s="118"/>
      <c r="F262" s="96"/>
      <c r="G262" s="97"/>
      <c r="H262" s="97"/>
      <c r="I262" s="120"/>
      <c r="J262" s="97"/>
      <c r="K262" s="96"/>
      <c r="L262" s="96"/>
      <c r="M262" s="119"/>
      <c r="N262" s="118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</row>
    <row r="263" spans="1:25">
      <c r="A263" s="96"/>
      <c r="B263" s="96"/>
      <c r="C263" s="112"/>
      <c r="D263" s="112"/>
      <c r="E263" s="118"/>
      <c r="F263" s="96"/>
      <c r="G263" s="97"/>
      <c r="H263" s="97"/>
      <c r="I263" s="120"/>
      <c r="J263" s="97"/>
      <c r="K263" s="96"/>
      <c r="L263" s="96"/>
      <c r="M263" s="119"/>
      <c r="N263" s="118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</row>
    <row r="264" spans="1:25">
      <c r="A264" s="96"/>
      <c r="B264" s="96"/>
      <c r="C264" s="112"/>
      <c r="D264" s="112"/>
      <c r="E264" s="118"/>
      <c r="F264" s="96"/>
      <c r="G264" s="97"/>
      <c r="H264" s="97"/>
      <c r="I264" s="120"/>
      <c r="J264" s="97"/>
      <c r="K264" s="96"/>
      <c r="L264" s="96"/>
      <c r="M264" s="119"/>
      <c r="N264" s="118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</row>
    <row r="265" spans="1:25">
      <c r="A265" s="96"/>
      <c r="B265" s="96"/>
      <c r="C265" s="112"/>
      <c r="D265" s="112"/>
      <c r="E265" s="118"/>
      <c r="F265" s="96"/>
      <c r="G265" s="97"/>
      <c r="H265" s="97"/>
      <c r="I265" s="120"/>
      <c r="J265" s="97"/>
      <c r="K265" s="96"/>
      <c r="L265" s="96"/>
      <c r="M265" s="119"/>
      <c r="N265" s="118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</row>
    <row r="266" spans="1:25">
      <c r="A266" s="96"/>
      <c r="B266" s="96"/>
      <c r="C266" s="112"/>
      <c r="D266" s="112"/>
      <c r="E266" s="118"/>
      <c r="F266" s="96"/>
      <c r="G266" s="97"/>
      <c r="H266" s="97"/>
      <c r="I266" s="120"/>
      <c r="J266" s="97"/>
      <c r="K266" s="96"/>
      <c r="L266" s="96"/>
      <c r="M266" s="119"/>
      <c r="N266" s="118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</row>
    <row r="267" spans="1:25">
      <c r="A267" s="96"/>
      <c r="B267" s="96"/>
      <c r="C267" s="112"/>
      <c r="D267" s="112"/>
      <c r="E267" s="118"/>
      <c r="F267" s="96"/>
      <c r="G267" s="97"/>
      <c r="H267" s="97"/>
      <c r="I267" s="120"/>
      <c r="J267" s="97"/>
      <c r="K267" s="96"/>
      <c r="L267" s="96"/>
      <c r="M267" s="119"/>
      <c r="N267" s="118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</row>
    <row r="268" spans="1:25">
      <c r="A268" s="96"/>
      <c r="B268" s="96"/>
      <c r="C268" s="112"/>
      <c r="D268" s="112"/>
      <c r="E268" s="118"/>
      <c r="F268" s="96"/>
      <c r="G268" s="97"/>
      <c r="H268" s="97"/>
      <c r="I268" s="120"/>
      <c r="J268" s="97"/>
      <c r="K268" s="96"/>
      <c r="L268" s="96"/>
      <c r="M268" s="119"/>
      <c r="N268" s="118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</row>
    <row r="269" spans="1:25">
      <c r="A269" s="96"/>
      <c r="B269" s="96"/>
      <c r="C269" s="112"/>
      <c r="D269" s="112"/>
      <c r="E269" s="118"/>
      <c r="F269" s="96"/>
      <c r="G269" s="97"/>
      <c r="H269" s="97"/>
      <c r="I269" s="120"/>
      <c r="J269" s="97"/>
      <c r="K269" s="96"/>
      <c r="L269" s="96"/>
      <c r="M269" s="119"/>
      <c r="N269" s="118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</row>
    <row r="270" spans="1:25">
      <c r="A270" s="96"/>
      <c r="B270" s="96"/>
      <c r="C270" s="112"/>
      <c r="D270" s="112"/>
      <c r="E270" s="118"/>
      <c r="F270" s="96"/>
      <c r="G270" s="97"/>
      <c r="H270" s="97"/>
      <c r="I270" s="120"/>
      <c r="J270" s="97"/>
      <c r="K270" s="96"/>
      <c r="L270" s="96"/>
      <c r="M270" s="119"/>
      <c r="N270" s="118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</row>
    <row r="271" spans="1:25">
      <c r="A271" s="96"/>
      <c r="B271" s="96"/>
      <c r="C271" s="112"/>
      <c r="D271" s="112"/>
      <c r="E271" s="118"/>
      <c r="F271" s="96"/>
      <c r="G271" s="97"/>
      <c r="H271" s="97"/>
      <c r="I271" s="120"/>
      <c r="J271" s="97"/>
      <c r="K271" s="96"/>
      <c r="L271" s="96"/>
      <c r="M271" s="119"/>
      <c r="N271" s="118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</row>
    <row r="272" spans="1:25">
      <c r="A272" s="96"/>
      <c r="B272" s="96"/>
      <c r="C272" s="112"/>
      <c r="D272" s="112"/>
      <c r="E272" s="118"/>
      <c r="F272" s="96"/>
      <c r="G272" s="97"/>
      <c r="H272" s="97"/>
      <c r="I272" s="120"/>
      <c r="J272" s="97"/>
      <c r="K272" s="96"/>
      <c r="L272" s="96"/>
      <c r="M272" s="119"/>
      <c r="N272" s="118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</row>
    <row r="273" spans="1:25">
      <c r="A273" s="96"/>
      <c r="B273" s="96"/>
      <c r="C273" s="112"/>
      <c r="D273" s="112"/>
      <c r="E273" s="118"/>
      <c r="F273" s="96"/>
      <c r="G273" s="97"/>
      <c r="H273" s="97"/>
      <c r="I273" s="120"/>
      <c r="J273" s="97"/>
      <c r="K273" s="96"/>
      <c r="L273" s="96"/>
      <c r="M273" s="119"/>
      <c r="N273" s="118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</row>
    <row r="274" spans="1:25">
      <c r="A274" s="96"/>
      <c r="B274" s="96"/>
      <c r="C274" s="112"/>
      <c r="D274" s="112"/>
      <c r="E274" s="118"/>
      <c r="F274" s="96"/>
      <c r="G274" s="97"/>
      <c r="H274" s="97"/>
      <c r="I274" s="120"/>
      <c r="J274" s="97"/>
      <c r="K274" s="96"/>
      <c r="L274" s="96"/>
      <c r="M274" s="119"/>
      <c r="N274" s="118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</row>
    <row r="275" spans="1:25">
      <c r="A275" s="96"/>
      <c r="B275" s="96"/>
      <c r="C275" s="112"/>
      <c r="D275" s="112"/>
      <c r="E275" s="118"/>
      <c r="F275" s="96"/>
      <c r="G275" s="97"/>
      <c r="H275" s="97"/>
      <c r="I275" s="120"/>
      <c r="J275" s="97"/>
      <c r="K275" s="96"/>
      <c r="L275" s="96"/>
      <c r="M275" s="119"/>
      <c r="N275" s="118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</row>
    <row r="276" spans="1:25">
      <c r="A276" s="96"/>
      <c r="B276" s="96"/>
      <c r="C276" s="112"/>
      <c r="D276" s="112"/>
      <c r="E276" s="118"/>
      <c r="F276" s="96"/>
      <c r="G276" s="97"/>
      <c r="H276" s="97"/>
      <c r="I276" s="120"/>
      <c r="J276" s="97"/>
      <c r="K276" s="96"/>
      <c r="L276" s="96"/>
      <c r="M276" s="119"/>
      <c r="N276" s="118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</row>
    <row r="277" spans="1:25">
      <c r="A277" s="96"/>
      <c r="B277" s="96"/>
      <c r="C277" s="112"/>
      <c r="D277" s="112"/>
      <c r="E277" s="118"/>
      <c r="F277" s="96"/>
      <c r="G277" s="97"/>
      <c r="H277" s="97"/>
      <c r="I277" s="120"/>
      <c r="J277" s="97"/>
      <c r="K277" s="96"/>
      <c r="L277" s="96"/>
      <c r="M277" s="119"/>
      <c r="N277" s="118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</row>
    <row r="278" spans="1:25">
      <c r="A278" s="96"/>
      <c r="B278" s="96"/>
      <c r="C278" s="112"/>
      <c r="D278" s="112"/>
      <c r="E278" s="118"/>
      <c r="F278" s="96"/>
      <c r="G278" s="97"/>
      <c r="H278" s="97"/>
      <c r="I278" s="120"/>
      <c r="J278" s="97"/>
      <c r="K278" s="96"/>
      <c r="L278" s="96"/>
      <c r="M278" s="119"/>
      <c r="N278" s="118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</row>
    <row r="279" spans="1:25">
      <c r="A279" s="96"/>
      <c r="B279" s="96"/>
      <c r="C279" s="112"/>
      <c r="D279" s="112"/>
      <c r="E279" s="118"/>
      <c r="F279" s="96"/>
      <c r="G279" s="97"/>
      <c r="H279" s="97"/>
      <c r="I279" s="120"/>
      <c r="J279" s="97"/>
      <c r="K279" s="96"/>
      <c r="L279" s="96"/>
      <c r="M279" s="119"/>
      <c r="N279" s="118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</row>
    <row r="280" spans="1:25">
      <c r="A280" s="96"/>
      <c r="B280" s="96"/>
      <c r="C280" s="112"/>
      <c r="D280" s="112"/>
      <c r="E280" s="118"/>
      <c r="F280" s="96"/>
      <c r="G280" s="97"/>
      <c r="H280" s="97"/>
      <c r="I280" s="120"/>
      <c r="J280" s="97"/>
      <c r="K280" s="96"/>
      <c r="L280" s="96"/>
      <c r="M280" s="119"/>
      <c r="N280" s="118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</row>
    <row r="281" spans="1:25">
      <c r="A281" s="96"/>
      <c r="B281" s="96"/>
      <c r="C281" s="112"/>
      <c r="D281" s="112"/>
      <c r="E281" s="118"/>
      <c r="F281" s="96"/>
      <c r="G281" s="97"/>
      <c r="H281" s="97"/>
      <c r="I281" s="120"/>
      <c r="J281" s="97"/>
      <c r="K281" s="96"/>
      <c r="L281" s="96"/>
      <c r="M281" s="119"/>
      <c r="N281" s="118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</row>
    <row r="282" spans="1:25">
      <c r="A282" s="96"/>
      <c r="B282" s="96"/>
      <c r="C282" s="112"/>
      <c r="D282" s="112"/>
      <c r="E282" s="118"/>
      <c r="F282" s="96"/>
      <c r="G282" s="97"/>
      <c r="H282" s="97"/>
      <c r="I282" s="120"/>
      <c r="J282" s="97"/>
      <c r="K282" s="96"/>
      <c r="L282" s="96"/>
      <c r="M282" s="119"/>
      <c r="N282" s="118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</row>
    <row r="283" spans="1:25">
      <c r="A283" s="96"/>
      <c r="B283" s="96"/>
      <c r="C283" s="112"/>
      <c r="D283" s="112"/>
      <c r="E283" s="118"/>
      <c r="F283" s="96"/>
      <c r="G283" s="97"/>
      <c r="H283" s="97"/>
      <c r="I283" s="120"/>
      <c r="J283" s="97"/>
      <c r="K283" s="96"/>
      <c r="L283" s="96"/>
      <c r="M283" s="119"/>
      <c r="N283" s="118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</row>
    <row r="284" spans="1:25">
      <c r="A284" s="96"/>
      <c r="B284" s="96"/>
      <c r="C284" s="112"/>
      <c r="D284" s="112"/>
      <c r="E284" s="118"/>
      <c r="F284" s="96"/>
      <c r="G284" s="97"/>
      <c r="H284" s="97"/>
      <c r="I284" s="120"/>
      <c r="J284" s="97"/>
      <c r="K284" s="96"/>
      <c r="L284" s="96"/>
      <c r="M284" s="119"/>
      <c r="N284" s="118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</row>
    <row r="285" spans="1:25">
      <c r="A285" s="96"/>
      <c r="B285" s="96"/>
      <c r="C285" s="112"/>
      <c r="D285" s="112"/>
      <c r="E285" s="118"/>
      <c r="F285" s="96"/>
      <c r="G285" s="97"/>
      <c r="H285" s="97"/>
      <c r="I285" s="120"/>
      <c r="J285" s="97"/>
      <c r="K285" s="96"/>
      <c r="L285" s="96"/>
      <c r="M285" s="119"/>
      <c r="N285" s="118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</row>
    <row r="286" spans="1:25">
      <c r="A286" s="96"/>
      <c r="B286" s="96"/>
      <c r="C286" s="112"/>
      <c r="D286" s="112"/>
      <c r="E286" s="118"/>
      <c r="F286" s="96"/>
      <c r="G286" s="97"/>
      <c r="H286" s="97"/>
      <c r="I286" s="120"/>
      <c r="J286" s="97"/>
      <c r="K286" s="96"/>
      <c r="L286" s="96"/>
      <c r="M286" s="119"/>
      <c r="N286" s="118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</row>
    <row r="287" spans="1:25">
      <c r="A287" s="96"/>
      <c r="B287" s="96"/>
      <c r="C287" s="112"/>
      <c r="D287" s="112"/>
      <c r="E287" s="118"/>
      <c r="F287" s="96"/>
      <c r="G287" s="97"/>
      <c r="H287" s="97"/>
      <c r="I287" s="120"/>
      <c r="J287" s="97"/>
      <c r="K287" s="96"/>
      <c r="L287" s="96"/>
      <c r="M287" s="119"/>
      <c r="N287" s="118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</row>
    <row r="288" spans="1:25">
      <c r="A288" s="96"/>
      <c r="B288" s="96"/>
      <c r="C288" s="112"/>
      <c r="D288" s="112"/>
      <c r="E288" s="118"/>
      <c r="F288" s="96"/>
      <c r="G288" s="97"/>
      <c r="H288" s="97"/>
      <c r="I288" s="120"/>
      <c r="J288" s="97"/>
      <c r="K288" s="96"/>
      <c r="L288" s="96"/>
      <c r="M288" s="119"/>
      <c r="N288" s="118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</row>
    <row r="289" spans="1:25">
      <c r="A289" s="96"/>
      <c r="B289" s="96"/>
      <c r="C289" s="112"/>
      <c r="D289" s="112"/>
      <c r="E289" s="118"/>
      <c r="F289" s="96"/>
      <c r="G289" s="97"/>
      <c r="H289" s="97"/>
      <c r="I289" s="120"/>
      <c r="J289" s="97"/>
      <c r="K289" s="96"/>
      <c r="L289" s="96"/>
      <c r="M289" s="119"/>
      <c r="N289" s="118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</row>
    <row r="290" spans="1:25">
      <c r="A290" s="96"/>
      <c r="B290" s="96"/>
      <c r="C290" s="112"/>
      <c r="D290" s="112"/>
      <c r="E290" s="118"/>
      <c r="F290" s="96"/>
      <c r="G290" s="97"/>
      <c r="H290" s="97"/>
      <c r="I290" s="120"/>
      <c r="J290" s="97"/>
      <c r="K290" s="96"/>
      <c r="L290" s="96"/>
      <c r="M290" s="119"/>
      <c r="N290" s="118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</row>
    <row r="291" spans="1:25">
      <c r="A291" s="96"/>
      <c r="B291" s="96"/>
      <c r="C291" s="112"/>
      <c r="D291" s="112"/>
      <c r="E291" s="118"/>
      <c r="F291" s="96"/>
      <c r="G291" s="97"/>
      <c r="H291" s="97"/>
      <c r="I291" s="120"/>
      <c r="J291" s="97"/>
      <c r="K291" s="96"/>
      <c r="L291" s="96"/>
      <c r="M291" s="119"/>
      <c r="N291" s="118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</row>
    <row r="292" spans="1:25">
      <c r="A292" s="96"/>
      <c r="B292" s="96"/>
      <c r="C292" s="112"/>
      <c r="D292" s="112"/>
      <c r="E292" s="118"/>
      <c r="F292" s="96"/>
      <c r="G292" s="97"/>
      <c r="H292" s="97"/>
      <c r="I292" s="120"/>
      <c r="J292" s="97"/>
      <c r="K292" s="96"/>
      <c r="L292" s="96"/>
      <c r="M292" s="119"/>
      <c r="N292" s="118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</row>
    <row r="293" spans="1:25">
      <c r="A293" s="96"/>
      <c r="B293" s="96"/>
      <c r="C293" s="112"/>
      <c r="D293" s="112"/>
      <c r="E293" s="118"/>
      <c r="F293" s="96"/>
      <c r="G293" s="97"/>
      <c r="H293" s="97"/>
      <c r="I293" s="120"/>
      <c r="J293" s="97"/>
      <c r="K293" s="96"/>
      <c r="L293" s="96"/>
      <c r="M293" s="119"/>
      <c r="N293" s="118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</row>
    <row r="294" spans="1:25">
      <c r="A294" s="96"/>
      <c r="B294" s="96"/>
      <c r="C294" s="112"/>
      <c r="D294" s="112"/>
      <c r="E294" s="118"/>
      <c r="F294" s="96"/>
      <c r="G294" s="97"/>
      <c r="H294" s="97"/>
      <c r="I294" s="120"/>
      <c r="J294" s="97"/>
      <c r="K294" s="96"/>
      <c r="L294" s="96"/>
      <c r="M294" s="119"/>
      <c r="N294" s="118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</row>
    <row r="295" spans="1:25">
      <c r="A295" s="96"/>
      <c r="B295" s="96"/>
      <c r="C295" s="112"/>
      <c r="D295" s="112"/>
      <c r="E295" s="118"/>
      <c r="F295" s="96"/>
      <c r="G295" s="97"/>
      <c r="H295" s="97"/>
      <c r="I295" s="120"/>
      <c r="J295" s="97"/>
      <c r="K295" s="96"/>
      <c r="L295" s="96"/>
      <c r="M295" s="119"/>
      <c r="N295" s="118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</row>
    <row r="296" spans="1:25">
      <c r="A296" s="96"/>
      <c r="B296" s="96"/>
      <c r="C296" s="112"/>
      <c r="D296" s="112"/>
      <c r="E296" s="118"/>
      <c r="F296" s="96"/>
      <c r="G296" s="97"/>
      <c r="H296" s="97"/>
      <c r="I296" s="120"/>
      <c r="J296" s="97"/>
      <c r="K296" s="96"/>
      <c r="L296" s="96"/>
      <c r="M296" s="119"/>
      <c r="N296" s="118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</row>
    <row r="297" spans="1:25">
      <c r="A297" s="96"/>
      <c r="B297" s="96"/>
      <c r="C297" s="112"/>
      <c r="D297" s="112"/>
      <c r="E297" s="118"/>
      <c r="F297" s="96"/>
      <c r="G297" s="97"/>
      <c r="H297" s="97"/>
      <c r="I297" s="120"/>
      <c r="J297" s="97"/>
      <c r="K297" s="96"/>
      <c r="L297" s="96"/>
      <c r="M297" s="119"/>
      <c r="N297" s="118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</row>
    <row r="298" spans="1:25">
      <c r="A298" s="96"/>
      <c r="B298" s="96"/>
      <c r="C298" s="112"/>
      <c r="D298" s="112"/>
      <c r="E298" s="118"/>
      <c r="F298" s="96"/>
      <c r="G298" s="97"/>
      <c r="H298" s="97"/>
      <c r="I298" s="120"/>
      <c r="J298" s="97"/>
      <c r="K298" s="96"/>
      <c r="L298" s="96"/>
      <c r="M298" s="119"/>
      <c r="N298" s="118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</row>
    <row r="299" spans="1:25">
      <c r="A299" s="96"/>
      <c r="B299" s="96"/>
      <c r="C299" s="112"/>
      <c r="D299" s="112"/>
      <c r="E299" s="118"/>
      <c r="F299" s="96"/>
      <c r="G299" s="97"/>
      <c r="H299" s="97"/>
      <c r="I299" s="120"/>
      <c r="J299" s="97"/>
      <c r="K299" s="96"/>
      <c r="L299" s="96"/>
      <c r="M299" s="119"/>
      <c r="N299" s="118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</row>
    <row r="300" spans="1:25">
      <c r="A300" s="96"/>
      <c r="B300" s="96"/>
      <c r="C300" s="112"/>
      <c r="D300" s="112"/>
      <c r="E300" s="118"/>
      <c r="F300" s="96"/>
      <c r="G300" s="97"/>
      <c r="H300" s="97"/>
      <c r="I300" s="120"/>
      <c r="J300" s="97"/>
      <c r="K300" s="96"/>
      <c r="L300" s="96"/>
      <c r="M300" s="119"/>
      <c r="N300" s="118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</row>
    <row r="301" spans="1:25">
      <c r="A301" s="96"/>
      <c r="B301" s="96"/>
      <c r="C301" s="112"/>
      <c r="D301" s="112"/>
      <c r="E301" s="118"/>
      <c r="F301" s="96"/>
      <c r="G301" s="97"/>
      <c r="H301" s="97"/>
      <c r="I301" s="120"/>
      <c r="J301" s="97"/>
      <c r="K301" s="96"/>
      <c r="L301" s="96"/>
      <c r="M301" s="119"/>
      <c r="N301" s="118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</row>
    <row r="302" spans="1:25">
      <c r="A302" s="96"/>
      <c r="B302" s="96"/>
      <c r="C302" s="112"/>
      <c r="D302" s="112"/>
      <c r="E302" s="118"/>
      <c r="F302" s="96"/>
      <c r="G302" s="97"/>
      <c r="H302" s="97"/>
      <c r="I302" s="120"/>
      <c r="J302" s="97"/>
      <c r="K302" s="96"/>
      <c r="L302" s="96"/>
      <c r="M302" s="119"/>
      <c r="N302" s="118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</row>
    <row r="303" spans="1:25">
      <c r="A303" s="96"/>
      <c r="B303" s="96"/>
      <c r="C303" s="112"/>
      <c r="D303" s="112"/>
      <c r="E303" s="118"/>
      <c r="F303" s="96"/>
      <c r="G303" s="97"/>
      <c r="H303" s="97"/>
      <c r="I303" s="120"/>
      <c r="J303" s="97"/>
      <c r="K303" s="96"/>
      <c r="L303" s="96"/>
      <c r="M303" s="119"/>
      <c r="N303" s="118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</row>
    <row r="304" spans="1:25">
      <c r="A304" s="96"/>
      <c r="B304" s="96"/>
      <c r="C304" s="112"/>
      <c r="D304" s="112"/>
      <c r="E304" s="118"/>
      <c r="F304" s="96"/>
      <c r="G304" s="97"/>
      <c r="H304" s="97"/>
      <c r="I304" s="120"/>
      <c r="J304" s="97"/>
      <c r="K304" s="96"/>
      <c r="L304" s="96"/>
      <c r="M304" s="119"/>
      <c r="N304" s="118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</row>
    <row r="305" spans="1:25">
      <c r="A305" s="96"/>
      <c r="B305" s="96"/>
      <c r="C305" s="112"/>
      <c r="D305" s="112"/>
      <c r="E305" s="118"/>
      <c r="F305" s="96"/>
      <c r="G305" s="97"/>
      <c r="H305" s="97"/>
      <c r="I305" s="120"/>
      <c r="J305" s="97"/>
      <c r="K305" s="96"/>
      <c r="L305" s="96"/>
      <c r="M305" s="119"/>
      <c r="N305" s="118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</row>
    <row r="306" spans="1:25">
      <c r="A306" s="96"/>
      <c r="B306" s="96"/>
      <c r="C306" s="112"/>
      <c r="D306" s="112"/>
      <c r="E306" s="118"/>
      <c r="F306" s="96"/>
      <c r="G306" s="97"/>
      <c r="H306" s="97"/>
      <c r="I306" s="120"/>
      <c r="J306" s="97"/>
      <c r="K306" s="96"/>
      <c r="L306" s="96"/>
      <c r="M306" s="119"/>
      <c r="N306" s="118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</row>
    <row r="307" spans="1:25">
      <c r="A307" s="96"/>
      <c r="B307" s="96"/>
      <c r="C307" s="112"/>
      <c r="D307" s="112"/>
      <c r="E307" s="118"/>
      <c r="F307" s="96"/>
      <c r="G307" s="97"/>
      <c r="H307" s="97"/>
      <c r="I307" s="120"/>
      <c r="J307" s="97"/>
      <c r="K307" s="96"/>
      <c r="L307" s="96"/>
      <c r="M307" s="119"/>
      <c r="N307" s="118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</row>
    <row r="308" spans="1:25">
      <c r="A308" s="96"/>
      <c r="B308" s="96"/>
      <c r="C308" s="112"/>
      <c r="D308" s="112"/>
      <c r="E308" s="118"/>
      <c r="F308" s="96"/>
      <c r="G308" s="97"/>
      <c r="H308" s="97"/>
      <c r="I308" s="120"/>
      <c r="J308" s="97"/>
      <c r="K308" s="96"/>
      <c r="L308" s="96"/>
      <c r="M308" s="119"/>
      <c r="N308" s="118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</row>
    <row r="309" spans="1:25">
      <c r="A309" s="96"/>
      <c r="B309" s="96"/>
      <c r="C309" s="112"/>
      <c r="D309" s="112"/>
      <c r="E309" s="118"/>
      <c r="F309" s="96"/>
      <c r="G309" s="97"/>
      <c r="H309" s="97"/>
      <c r="I309" s="120"/>
      <c r="J309" s="97"/>
      <c r="K309" s="96"/>
      <c r="L309" s="96"/>
      <c r="M309" s="119"/>
      <c r="N309" s="118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</row>
    <row r="310" spans="1:25">
      <c r="A310" s="96"/>
      <c r="B310" s="96"/>
      <c r="C310" s="112"/>
      <c r="D310" s="112"/>
      <c r="E310" s="118"/>
      <c r="F310" s="96"/>
      <c r="G310" s="97"/>
      <c r="H310" s="97"/>
      <c r="I310" s="120"/>
      <c r="J310" s="97"/>
      <c r="K310" s="96"/>
      <c r="L310" s="96"/>
      <c r="M310" s="119"/>
      <c r="N310" s="118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</row>
    <row r="311" spans="1:25">
      <c r="A311" s="96"/>
      <c r="B311" s="96"/>
      <c r="C311" s="112"/>
      <c r="D311" s="112"/>
      <c r="E311" s="118"/>
      <c r="F311" s="96"/>
      <c r="G311" s="97"/>
      <c r="H311" s="97"/>
      <c r="I311" s="120"/>
      <c r="J311" s="97"/>
      <c r="K311" s="96"/>
      <c r="L311" s="96"/>
      <c r="M311" s="119"/>
      <c r="N311" s="118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</row>
    <row r="312" spans="1:25">
      <c r="A312" s="96"/>
      <c r="B312" s="96"/>
      <c r="C312" s="112"/>
      <c r="D312" s="112"/>
      <c r="E312" s="118"/>
      <c r="F312" s="96"/>
      <c r="G312" s="97"/>
      <c r="H312" s="97"/>
      <c r="I312" s="120"/>
      <c r="J312" s="97"/>
      <c r="K312" s="96"/>
      <c r="L312" s="96"/>
      <c r="M312" s="119"/>
      <c r="N312" s="118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</row>
    <row r="313" spans="1:25">
      <c r="A313" s="96"/>
      <c r="B313" s="96"/>
      <c r="C313" s="112"/>
      <c r="D313" s="112"/>
      <c r="E313" s="118"/>
      <c r="F313" s="96"/>
      <c r="G313" s="97"/>
      <c r="H313" s="97"/>
      <c r="I313" s="120"/>
      <c r="J313" s="97"/>
      <c r="K313" s="96"/>
      <c r="L313" s="96"/>
      <c r="M313" s="119"/>
      <c r="N313" s="118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</row>
    <row r="314" spans="1:25">
      <c r="A314" s="96"/>
      <c r="B314" s="96"/>
      <c r="C314" s="112"/>
      <c r="D314" s="112"/>
      <c r="E314" s="118"/>
      <c r="F314" s="96"/>
      <c r="G314" s="97"/>
      <c r="H314" s="97"/>
      <c r="I314" s="120"/>
      <c r="J314" s="97"/>
      <c r="K314" s="96"/>
      <c r="L314" s="96"/>
      <c r="M314" s="119"/>
      <c r="N314" s="118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</row>
    <row r="315" spans="1:25">
      <c r="A315" s="96"/>
      <c r="B315" s="96"/>
      <c r="C315" s="112"/>
      <c r="D315" s="112"/>
      <c r="E315" s="118"/>
      <c r="F315" s="96"/>
      <c r="G315" s="97"/>
      <c r="H315" s="97"/>
      <c r="I315" s="120"/>
      <c r="J315" s="97"/>
      <c r="K315" s="96"/>
      <c r="L315" s="96"/>
      <c r="M315" s="119"/>
      <c r="N315" s="118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</row>
    <row r="316" spans="1:25">
      <c r="A316" s="96"/>
      <c r="B316" s="96"/>
      <c r="C316" s="112"/>
      <c r="D316" s="112"/>
      <c r="E316" s="118"/>
      <c r="F316" s="96"/>
      <c r="G316" s="97"/>
      <c r="H316" s="97"/>
      <c r="I316" s="120"/>
      <c r="J316" s="97"/>
      <c r="K316" s="96"/>
      <c r="L316" s="96"/>
      <c r="M316" s="119"/>
      <c r="N316" s="118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</row>
    <row r="317" spans="1:25">
      <c r="A317" s="96"/>
      <c r="B317" s="96"/>
      <c r="C317" s="112"/>
      <c r="D317" s="112"/>
      <c r="E317" s="118"/>
      <c r="F317" s="96"/>
      <c r="G317" s="97"/>
      <c r="H317" s="97"/>
      <c r="I317" s="120"/>
      <c r="J317" s="97"/>
      <c r="K317" s="96"/>
      <c r="L317" s="96"/>
      <c r="M317" s="119"/>
      <c r="N317" s="118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</row>
    <row r="318" spans="1:25">
      <c r="A318" s="96"/>
      <c r="B318" s="96"/>
      <c r="C318" s="112"/>
      <c r="D318" s="112"/>
      <c r="E318" s="118"/>
      <c r="F318" s="96"/>
      <c r="G318" s="97"/>
      <c r="H318" s="97"/>
      <c r="I318" s="120"/>
      <c r="J318" s="97"/>
      <c r="K318" s="96"/>
      <c r="L318" s="96"/>
      <c r="M318" s="119"/>
      <c r="N318" s="118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</row>
    <row r="319" spans="1:25">
      <c r="A319" s="96"/>
      <c r="B319" s="96"/>
      <c r="C319" s="112"/>
      <c r="D319" s="112"/>
      <c r="E319" s="118"/>
      <c r="F319" s="96"/>
      <c r="G319" s="97"/>
      <c r="H319" s="97"/>
      <c r="I319" s="120"/>
      <c r="J319" s="97"/>
      <c r="K319" s="96"/>
      <c r="L319" s="96"/>
      <c r="M319" s="119"/>
      <c r="N319" s="118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</row>
    <row r="320" spans="1:25">
      <c r="A320" s="96"/>
      <c r="B320" s="96"/>
      <c r="C320" s="112"/>
      <c r="D320" s="112"/>
      <c r="E320" s="118"/>
      <c r="F320" s="96"/>
      <c r="G320" s="97"/>
      <c r="H320" s="97"/>
      <c r="I320" s="120"/>
      <c r="J320" s="97"/>
      <c r="K320" s="96"/>
      <c r="L320" s="96"/>
      <c r="M320" s="119"/>
      <c r="N320" s="118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</row>
    <row r="321" spans="1:25">
      <c r="A321" s="96"/>
      <c r="B321" s="96"/>
      <c r="C321" s="112"/>
      <c r="D321" s="112"/>
      <c r="E321" s="118"/>
      <c r="F321" s="96"/>
      <c r="G321" s="97"/>
      <c r="H321" s="97"/>
      <c r="I321" s="120"/>
      <c r="J321" s="97"/>
      <c r="K321" s="96"/>
      <c r="L321" s="96"/>
      <c r="M321" s="119"/>
      <c r="N321" s="118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</row>
    <row r="322" spans="1:25">
      <c r="A322" s="96"/>
      <c r="B322" s="96"/>
      <c r="C322" s="112"/>
      <c r="D322" s="112"/>
      <c r="E322" s="118"/>
      <c r="F322" s="96"/>
      <c r="G322" s="97"/>
      <c r="H322" s="97"/>
      <c r="I322" s="120"/>
      <c r="J322" s="97"/>
      <c r="K322" s="96"/>
      <c r="L322" s="96"/>
      <c r="M322" s="119"/>
      <c r="N322" s="118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</row>
    <row r="323" spans="1:25">
      <c r="A323" s="96"/>
      <c r="B323" s="96"/>
      <c r="C323" s="112"/>
      <c r="D323" s="112"/>
      <c r="E323" s="118"/>
      <c r="F323" s="96"/>
      <c r="G323" s="97"/>
      <c r="H323" s="97"/>
      <c r="I323" s="120"/>
      <c r="J323" s="97"/>
      <c r="K323" s="96"/>
      <c r="L323" s="96"/>
      <c r="M323" s="119"/>
      <c r="N323" s="118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</row>
    <row r="324" spans="1:25">
      <c r="A324" s="96"/>
      <c r="B324" s="96"/>
      <c r="C324" s="112"/>
      <c r="D324" s="112"/>
      <c r="E324" s="118"/>
      <c r="F324" s="96"/>
      <c r="G324" s="97"/>
      <c r="H324" s="97"/>
      <c r="I324" s="120"/>
      <c r="J324" s="97"/>
      <c r="K324" s="96"/>
      <c r="L324" s="96"/>
      <c r="M324" s="119"/>
      <c r="N324" s="118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</row>
    <row r="325" spans="1:25">
      <c r="A325" s="96"/>
      <c r="B325" s="96"/>
      <c r="C325" s="112"/>
      <c r="D325" s="112"/>
      <c r="E325" s="118"/>
      <c r="F325" s="96"/>
      <c r="G325" s="97"/>
      <c r="H325" s="97"/>
      <c r="I325" s="120"/>
      <c r="J325" s="97"/>
      <c r="K325" s="96"/>
      <c r="L325" s="96"/>
      <c r="M325" s="119"/>
      <c r="N325" s="118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</row>
    <row r="326" spans="1:25">
      <c r="A326" s="96"/>
      <c r="B326" s="96"/>
      <c r="C326" s="112"/>
      <c r="D326" s="112"/>
      <c r="E326" s="118"/>
      <c r="F326" s="96"/>
      <c r="G326" s="97"/>
      <c r="H326" s="97"/>
      <c r="I326" s="120"/>
      <c r="J326" s="97"/>
      <c r="K326" s="96"/>
      <c r="L326" s="96"/>
      <c r="M326" s="119"/>
      <c r="N326" s="118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</row>
    <row r="327" spans="1:25">
      <c r="A327" s="96"/>
      <c r="B327" s="96"/>
      <c r="C327" s="112"/>
      <c r="D327" s="112"/>
      <c r="E327" s="118"/>
      <c r="F327" s="96"/>
      <c r="G327" s="97"/>
      <c r="H327" s="97"/>
      <c r="I327" s="120"/>
      <c r="J327" s="97"/>
      <c r="K327" s="96"/>
      <c r="L327" s="96"/>
      <c r="M327" s="119"/>
      <c r="N327" s="118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</row>
    <row r="328" spans="1:25">
      <c r="A328" s="96"/>
      <c r="B328" s="96"/>
      <c r="C328" s="112"/>
      <c r="D328" s="112"/>
      <c r="E328" s="118"/>
      <c r="F328" s="96"/>
      <c r="G328" s="97"/>
      <c r="H328" s="97"/>
      <c r="I328" s="120"/>
      <c r="J328" s="97"/>
      <c r="K328" s="96"/>
      <c r="L328" s="96"/>
      <c r="M328" s="119"/>
      <c r="N328" s="118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</row>
    <row r="329" spans="1:25">
      <c r="A329" s="96"/>
      <c r="B329" s="96"/>
      <c r="C329" s="112"/>
      <c r="D329" s="112"/>
      <c r="E329" s="118"/>
      <c r="F329" s="96"/>
      <c r="G329" s="97"/>
      <c r="H329" s="97"/>
      <c r="I329" s="120"/>
      <c r="J329" s="97"/>
      <c r="K329" s="96"/>
      <c r="L329" s="96"/>
      <c r="M329" s="119"/>
      <c r="N329" s="118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</row>
    <row r="330" spans="1:25">
      <c r="A330" s="96"/>
      <c r="B330" s="96"/>
      <c r="C330" s="112"/>
      <c r="D330" s="112"/>
      <c r="E330" s="118"/>
      <c r="F330" s="96"/>
      <c r="G330" s="97"/>
      <c r="H330" s="97"/>
      <c r="I330" s="120"/>
      <c r="J330" s="97"/>
      <c r="K330" s="96"/>
      <c r="L330" s="96"/>
      <c r="M330" s="119"/>
      <c r="N330" s="118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</row>
    <row r="331" spans="1:25">
      <c r="A331" s="96"/>
      <c r="B331" s="96"/>
      <c r="C331" s="112"/>
      <c r="D331" s="112"/>
      <c r="E331" s="118"/>
      <c r="F331" s="96"/>
      <c r="G331" s="97"/>
      <c r="H331" s="97"/>
      <c r="I331" s="120"/>
      <c r="J331" s="97"/>
      <c r="K331" s="96"/>
      <c r="L331" s="96"/>
      <c r="M331" s="119"/>
      <c r="N331" s="118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</row>
    <row r="332" spans="1:25">
      <c r="A332" s="96"/>
      <c r="B332" s="96"/>
      <c r="C332" s="112"/>
      <c r="D332" s="112"/>
      <c r="E332" s="118"/>
      <c r="F332" s="96"/>
      <c r="G332" s="97"/>
      <c r="H332" s="97"/>
      <c r="I332" s="120"/>
      <c r="J332" s="97"/>
      <c r="K332" s="96"/>
      <c r="L332" s="96"/>
      <c r="M332" s="119"/>
      <c r="N332" s="118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</row>
    <row r="333" spans="1:25">
      <c r="A333" s="96"/>
      <c r="B333" s="96"/>
      <c r="C333" s="112"/>
      <c r="D333" s="112"/>
      <c r="E333" s="118"/>
      <c r="F333" s="96"/>
      <c r="G333" s="97"/>
      <c r="H333" s="97"/>
      <c r="I333" s="120"/>
      <c r="J333" s="97"/>
      <c r="K333" s="96"/>
      <c r="L333" s="96"/>
      <c r="M333" s="119"/>
      <c r="N333" s="118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</row>
    <row r="334" spans="1:25">
      <c r="A334" s="96"/>
      <c r="B334" s="96"/>
      <c r="C334" s="112"/>
      <c r="D334" s="112"/>
      <c r="E334" s="118"/>
      <c r="F334" s="96"/>
      <c r="G334" s="97"/>
      <c r="H334" s="97"/>
      <c r="I334" s="120"/>
      <c r="J334" s="97"/>
      <c r="K334" s="96"/>
      <c r="L334" s="96"/>
      <c r="M334" s="119"/>
      <c r="N334" s="118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</row>
    <row r="335" spans="1:25">
      <c r="A335" s="96"/>
      <c r="B335" s="96"/>
      <c r="C335" s="112"/>
      <c r="D335" s="112"/>
      <c r="E335" s="118"/>
      <c r="F335" s="96"/>
      <c r="G335" s="97"/>
      <c r="H335" s="97"/>
      <c r="I335" s="120"/>
      <c r="J335" s="97"/>
      <c r="K335" s="96"/>
      <c r="L335" s="96"/>
      <c r="M335" s="119"/>
      <c r="N335" s="118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</row>
    <row r="336" spans="1:25">
      <c r="A336" s="96"/>
      <c r="B336" s="96"/>
      <c r="C336" s="112"/>
      <c r="D336" s="112"/>
      <c r="E336" s="118"/>
      <c r="F336" s="96"/>
      <c r="G336" s="97"/>
      <c r="H336" s="97"/>
      <c r="I336" s="120"/>
      <c r="J336" s="97"/>
      <c r="K336" s="96"/>
      <c r="L336" s="96"/>
      <c r="M336" s="119"/>
      <c r="N336" s="118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</row>
    <row r="337" spans="1:25">
      <c r="A337" s="96"/>
      <c r="B337" s="96"/>
      <c r="C337" s="112"/>
      <c r="D337" s="112"/>
      <c r="E337" s="118"/>
      <c r="F337" s="96"/>
      <c r="G337" s="97"/>
      <c r="H337" s="97"/>
      <c r="I337" s="120"/>
      <c r="J337" s="97"/>
      <c r="K337" s="96"/>
      <c r="L337" s="96"/>
      <c r="M337" s="119"/>
      <c r="N337" s="118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</row>
    <row r="338" spans="1:25">
      <c r="A338" s="96"/>
      <c r="B338" s="96"/>
      <c r="C338" s="112"/>
      <c r="D338" s="112"/>
      <c r="E338" s="118"/>
      <c r="F338" s="96"/>
      <c r="G338" s="97"/>
      <c r="H338" s="97"/>
      <c r="I338" s="120"/>
      <c r="J338" s="97"/>
      <c r="K338" s="96"/>
      <c r="L338" s="96"/>
      <c r="M338" s="119"/>
      <c r="N338" s="118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</row>
    <row r="339" spans="1:25">
      <c r="A339" s="96"/>
      <c r="B339" s="96"/>
      <c r="C339" s="112"/>
      <c r="D339" s="112"/>
      <c r="E339" s="118"/>
      <c r="F339" s="96"/>
      <c r="G339" s="97"/>
      <c r="H339" s="97"/>
      <c r="I339" s="120"/>
      <c r="J339" s="97"/>
      <c r="K339" s="96"/>
      <c r="L339" s="96"/>
      <c r="M339" s="119"/>
      <c r="N339" s="118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</row>
    <row r="340" spans="1:25">
      <c r="A340" s="96"/>
      <c r="B340" s="96"/>
      <c r="C340" s="112"/>
      <c r="D340" s="112"/>
      <c r="E340" s="118"/>
      <c r="F340" s="96"/>
      <c r="G340" s="97"/>
      <c r="H340" s="97"/>
      <c r="I340" s="120"/>
      <c r="J340" s="97"/>
      <c r="K340" s="96"/>
      <c r="L340" s="96"/>
      <c r="M340" s="119"/>
      <c r="N340" s="118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</row>
    <row r="341" spans="1:25">
      <c r="A341" s="96"/>
      <c r="B341" s="96"/>
      <c r="C341" s="112"/>
      <c r="D341" s="112"/>
      <c r="E341" s="118"/>
      <c r="F341" s="96"/>
      <c r="G341" s="97"/>
      <c r="H341" s="97"/>
      <c r="I341" s="120"/>
      <c r="J341" s="97"/>
      <c r="K341" s="96"/>
      <c r="L341" s="96"/>
      <c r="M341" s="119"/>
      <c r="N341" s="118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</row>
    <row r="342" spans="1:25">
      <c r="A342" s="96"/>
      <c r="B342" s="96"/>
      <c r="C342" s="112"/>
      <c r="D342" s="112"/>
      <c r="E342" s="118"/>
      <c r="F342" s="96"/>
      <c r="G342" s="97"/>
      <c r="H342" s="97"/>
      <c r="I342" s="120"/>
      <c r="J342" s="97"/>
      <c r="K342" s="96"/>
      <c r="L342" s="96"/>
      <c r="M342" s="119"/>
      <c r="N342" s="118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</row>
    <row r="343" spans="1:25">
      <c r="A343" s="96"/>
      <c r="B343" s="96"/>
      <c r="C343" s="112"/>
      <c r="D343" s="112"/>
      <c r="E343" s="118"/>
      <c r="F343" s="96"/>
      <c r="G343" s="97"/>
      <c r="H343" s="97"/>
      <c r="I343" s="120"/>
      <c r="J343" s="97"/>
      <c r="K343" s="96"/>
      <c r="L343" s="96"/>
      <c r="M343" s="119"/>
      <c r="N343" s="118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</row>
    <row r="344" spans="1:25">
      <c r="A344" s="96"/>
      <c r="B344" s="96"/>
      <c r="C344" s="112"/>
      <c r="D344" s="112"/>
      <c r="E344" s="118"/>
      <c r="F344" s="96"/>
      <c r="G344" s="97"/>
      <c r="H344" s="97"/>
      <c r="I344" s="120"/>
      <c r="J344" s="97"/>
      <c r="K344" s="96"/>
      <c r="L344" s="96"/>
      <c r="M344" s="119"/>
      <c r="N344" s="118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</row>
    <row r="345" spans="1:25">
      <c r="A345" s="96"/>
      <c r="B345" s="96"/>
      <c r="C345" s="112"/>
      <c r="D345" s="112"/>
      <c r="E345" s="118"/>
      <c r="F345" s="96"/>
      <c r="G345" s="97"/>
      <c r="H345" s="97"/>
      <c r="I345" s="120"/>
      <c r="J345" s="97"/>
      <c r="K345" s="96"/>
      <c r="L345" s="96"/>
      <c r="M345" s="119"/>
      <c r="N345" s="118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</row>
    <row r="346" spans="1:25">
      <c r="A346" s="96"/>
      <c r="B346" s="96"/>
      <c r="C346" s="112"/>
      <c r="D346" s="112"/>
      <c r="E346" s="118"/>
      <c r="F346" s="96"/>
      <c r="G346" s="97"/>
      <c r="H346" s="97"/>
      <c r="I346" s="120"/>
      <c r="J346" s="97"/>
      <c r="K346" s="96"/>
      <c r="L346" s="96"/>
      <c r="M346" s="119"/>
      <c r="N346" s="118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</row>
    <row r="347" spans="1:25">
      <c r="A347" s="96"/>
      <c r="B347" s="96"/>
      <c r="C347" s="112"/>
      <c r="D347" s="112"/>
      <c r="E347" s="118"/>
      <c r="F347" s="96"/>
      <c r="G347" s="97"/>
      <c r="H347" s="97"/>
      <c r="I347" s="120"/>
      <c r="J347" s="97"/>
      <c r="K347" s="96"/>
      <c r="L347" s="96"/>
      <c r="M347" s="119"/>
      <c r="N347" s="118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</row>
    <row r="348" spans="1:25">
      <c r="A348" s="96"/>
      <c r="B348" s="96"/>
      <c r="C348" s="112"/>
      <c r="D348" s="112"/>
      <c r="E348" s="118"/>
      <c r="F348" s="96"/>
      <c r="G348" s="97"/>
      <c r="H348" s="97"/>
      <c r="I348" s="120"/>
      <c r="J348" s="97"/>
      <c r="K348" s="96"/>
      <c r="L348" s="96"/>
      <c r="M348" s="119"/>
      <c r="N348" s="118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</row>
    <row r="349" spans="1:25">
      <c r="A349" s="96"/>
      <c r="B349" s="96"/>
      <c r="C349" s="112"/>
      <c r="D349" s="112"/>
      <c r="E349" s="118"/>
      <c r="F349" s="96"/>
      <c r="G349" s="97"/>
      <c r="H349" s="97"/>
      <c r="I349" s="120"/>
      <c r="J349" s="97"/>
      <c r="K349" s="96"/>
      <c r="L349" s="96"/>
      <c r="M349" s="119"/>
      <c r="N349" s="118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</row>
    <row r="350" spans="1:25">
      <c r="A350" s="96"/>
      <c r="B350" s="96"/>
      <c r="C350" s="112"/>
      <c r="D350" s="112"/>
      <c r="E350" s="118"/>
      <c r="F350" s="96"/>
      <c r="G350" s="97"/>
      <c r="H350" s="97"/>
      <c r="I350" s="120"/>
      <c r="J350" s="97"/>
      <c r="K350" s="96"/>
      <c r="L350" s="96"/>
      <c r="M350" s="119"/>
      <c r="N350" s="118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</row>
    <row r="351" spans="1:25">
      <c r="A351" s="96"/>
      <c r="B351" s="96"/>
      <c r="C351" s="112"/>
      <c r="D351" s="112"/>
      <c r="E351" s="118"/>
      <c r="F351" s="96"/>
      <c r="G351" s="97"/>
      <c r="H351" s="97"/>
      <c r="I351" s="120"/>
      <c r="J351" s="97"/>
      <c r="K351" s="96"/>
      <c r="L351" s="96"/>
      <c r="M351" s="119"/>
      <c r="N351" s="118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</row>
    <row r="352" spans="1:25">
      <c r="A352" s="96"/>
      <c r="B352" s="96"/>
      <c r="C352" s="112"/>
      <c r="D352" s="112"/>
      <c r="E352" s="118"/>
      <c r="F352" s="96"/>
      <c r="G352" s="97"/>
      <c r="H352" s="97"/>
      <c r="I352" s="120"/>
      <c r="J352" s="97"/>
      <c r="K352" s="96"/>
      <c r="L352" s="96"/>
      <c r="M352" s="119"/>
      <c r="N352" s="118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</row>
    <row r="353" spans="1:25">
      <c r="A353" s="96"/>
      <c r="B353" s="96"/>
      <c r="C353" s="112"/>
      <c r="D353" s="112"/>
      <c r="E353" s="118"/>
      <c r="F353" s="96"/>
      <c r="G353" s="97"/>
      <c r="H353" s="97"/>
      <c r="I353" s="120"/>
      <c r="J353" s="97"/>
      <c r="K353" s="96"/>
      <c r="L353" s="96"/>
      <c r="M353" s="119"/>
      <c r="N353" s="118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</row>
    <row r="354" spans="1:25">
      <c r="A354" s="96"/>
      <c r="B354" s="96"/>
      <c r="C354" s="112"/>
      <c r="D354" s="112"/>
      <c r="E354" s="118"/>
      <c r="F354" s="96"/>
      <c r="G354" s="97"/>
      <c r="H354" s="97"/>
      <c r="I354" s="120"/>
      <c r="J354" s="97"/>
      <c r="K354" s="96"/>
      <c r="L354" s="96"/>
      <c r="M354" s="119"/>
      <c r="N354" s="118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</row>
    <row r="355" spans="1:25">
      <c r="A355" s="96"/>
      <c r="B355" s="96"/>
      <c r="C355" s="112"/>
      <c r="D355" s="112"/>
      <c r="E355" s="118"/>
      <c r="F355" s="96"/>
      <c r="G355" s="97"/>
      <c r="H355" s="97"/>
      <c r="I355" s="120"/>
      <c r="J355" s="97"/>
      <c r="K355" s="96"/>
      <c r="L355" s="96"/>
      <c r="M355" s="119"/>
      <c r="N355" s="118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</row>
    <row r="356" spans="1:25">
      <c r="A356" s="96"/>
      <c r="B356" s="96"/>
      <c r="C356" s="112"/>
      <c r="D356" s="112"/>
      <c r="E356" s="118"/>
      <c r="F356" s="96"/>
      <c r="G356" s="97"/>
      <c r="H356" s="97"/>
      <c r="I356" s="120"/>
      <c r="J356" s="97"/>
      <c r="K356" s="96"/>
      <c r="L356" s="96"/>
      <c r="M356" s="119"/>
      <c r="N356" s="118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</row>
    <row r="357" spans="1:25">
      <c r="A357" s="96"/>
      <c r="B357" s="96"/>
      <c r="C357" s="112"/>
      <c r="D357" s="112"/>
      <c r="E357" s="118"/>
      <c r="F357" s="96"/>
      <c r="G357" s="97"/>
      <c r="H357" s="97"/>
      <c r="I357" s="120"/>
      <c r="J357" s="97"/>
      <c r="K357" s="96"/>
      <c r="L357" s="96"/>
      <c r="M357" s="119"/>
      <c r="N357" s="118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</row>
    <row r="358" spans="1:25">
      <c r="A358" s="96"/>
      <c r="B358" s="96"/>
      <c r="C358" s="112"/>
      <c r="D358" s="112"/>
      <c r="E358" s="118"/>
      <c r="F358" s="96"/>
      <c r="G358" s="97"/>
      <c r="H358" s="97"/>
      <c r="I358" s="120"/>
      <c r="J358" s="97"/>
      <c r="K358" s="96"/>
      <c r="L358" s="96"/>
      <c r="M358" s="119"/>
      <c r="N358" s="118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</row>
    <row r="359" spans="1:25">
      <c r="A359" s="96"/>
      <c r="B359" s="96"/>
      <c r="C359" s="112"/>
      <c r="D359" s="112"/>
      <c r="E359" s="118"/>
      <c r="F359" s="96"/>
      <c r="G359" s="97"/>
      <c r="H359" s="97"/>
      <c r="I359" s="120"/>
      <c r="J359" s="97"/>
      <c r="K359" s="96"/>
      <c r="L359" s="96"/>
      <c r="M359" s="119"/>
      <c r="N359" s="118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</row>
    <row r="360" spans="1:25">
      <c r="A360" s="96"/>
      <c r="B360" s="96"/>
      <c r="C360" s="112"/>
      <c r="D360" s="112"/>
      <c r="E360" s="118"/>
      <c r="F360" s="96"/>
      <c r="G360" s="97"/>
      <c r="H360" s="97"/>
      <c r="I360" s="120"/>
      <c r="J360" s="97"/>
      <c r="K360" s="96"/>
      <c r="L360" s="96"/>
      <c r="M360" s="119"/>
      <c r="N360" s="118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</row>
    <row r="361" spans="1:25">
      <c r="A361" s="96"/>
      <c r="B361" s="96"/>
      <c r="C361" s="112"/>
      <c r="D361" s="112"/>
      <c r="E361" s="118"/>
      <c r="F361" s="96"/>
      <c r="G361" s="97"/>
      <c r="H361" s="97"/>
      <c r="I361" s="120"/>
      <c r="J361" s="97"/>
      <c r="K361" s="96"/>
      <c r="L361" s="96"/>
      <c r="M361" s="119"/>
      <c r="N361" s="118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</row>
    <row r="362" spans="1:25">
      <c r="A362" s="96"/>
      <c r="B362" s="96"/>
      <c r="C362" s="112"/>
      <c r="D362" s="112"/>
      <c r="E362" s="118"/>
      <c r="F362" s="96"/>
      <c r="G362" s="97"/>
      <c r="H362" s="97"/>
      <c r="I362" s="120"/>
      <c r="J362" s="97"/>
      <c r="K362" s="96"/>
      <c r="L362" s="96"/>
      <c r="M362" s="119"/>
      <c r="N362" s="118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</row>
    <row r="363" spans="1:25">
      <c r="A363" s="96"/>
      <c r="B363" s="96"/>
      <c r="C363" s="112"/>
      <c r="D363" s="112"/>
      <c r="E363" s="118"/>
      <c r="F363" s="96"/>
      <c r="G363" s="97"/>
      <c r="H363" s="97"/>
      <c r="I363" s="120"/>
      <c r="J363" s="97"/>
      <c r="K363" s="96"/>
      <c r="L363" s="96"/>
      <c r="M363" s="119"/>
      <c r="N363" s="118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</row>
    <row r="364" spans="1:25">
      <c r="A364" s="96"/>
      <c r="B364" s="96"/>
      <c r="C364" s="112"/>
      <c r="D364" s="112"/>
      <c r="E364" s="118"/>
      <c r="F364" s="96"/>
      <c r="G364" s="97"/>
      <c r="H364" s="97"/>
      <c r="I364" s="120"/>
      <c r="J364" s="97"/>
      <c r="K364" s="96"/>
      <c r="L364" s="96"/>
      <c r="M364" s="119"/>
      <c r="N364" s="118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</row>
    <row r="365" spans="1:25">
      <c r="A365" s="96"/>
      <c r="B365" s="96"/>
      <c r="C365" s="112"/>
      <c r="D365" s="112"/>
      <c r="E365" s="118"/>
      <c r="F365" s="96"/>
      <c r="G365" s="97"/>
      <c r="H365" s="97"/>
      <c r="I365" s="120"/>
      <c r="J365" s="97"/>
      <c r="K365" s="96"/>
      <c r="L365" s="96"/>
      <c r="M365" s="119"/>
      <c r="N365" s="118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</row>
    <row r="366" spans="1:25">
      <c r="A366" s="96"/>
      <c r="B366" s="96"/>
      <c r="C366" s="112"/>
      <c r="D366" s="112"/>
      <c r="E366" s="118"/>
      <c r="F366" s="96"/>
      <c r="G366" s="97"/>
      <c r="H366" s="97"/>
      <c r="I366" s="120"/>
      <c r="J366" s="97"/>
      <c r="K366" s="96"/>
      <c r="L366" s="96"/>
      <c r="M366" s="119"/>
      <c r="N366" s="118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</row>
    <row r="367" spans="1:25">
      <c r="A367" s="96"/>
      <c r="B367" s="96"/>
      <c r="C367" s="112"/>
      <c r="D367" s="112"/>
      <c r="E367" s="118"/>
      <c r="F367" s="96"/>
      <c r="G367" s="97"/>
      <c r="H367" s="97"/>
      <c r="I367" s="120"/>
      <c r="J367" s="97"/>
      <c r="K367" s="96"/>
      <c r="L367" s="96"/>
      <c r="M367" s="119"/>
      <c r="N367" s="118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</row>
    <row r="368" spans="1:25">
      <c r="A368" s="96"/>
      <c r="B368" s="96"/>
      <c r="C368" s="112"/>
      <c r="D368" s="112"/>
      <c r="E368" s="118"/>
      <c r="F368" s="96"/>
      <c r="G368" s="97"/>
      <c r="H368" s="97"/>
      <c r="I368" s="120"/>
      <c r="J368" s="97"/>
      <c r="K368" s="96"/>
      <c r="L368" s="96"/>
      <c r="M368" s="119"/>
      <c r="N368" s="118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</row>
    <row r="369" spans="1:25">
      <c r="A369" s="96"/>
      <c r="B369" s="96"/>
      <c r="C369" s="112"/>
      <c r="D369" s="112"/>
      <c r="E369" s="118"/>
      <c r="F369" s="96"/>
      <c r="G369" s="97"/>
      <c r="H369" s="97"/>
      <c r="I369" s="120"/>
      <c r="J369" s="97"/>
      <c r="K369" s="96"/>
      <c r="L369" s="96"/>
      <c r="M369" s="119"/>
      <c r="N369" s="118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</row>
    <row r="370" spans="1:25">
      <c r="A370" s="96"/>
      <c r="B370" s="96"/>
      <c r="C370" s="112"/>
      <c r="D370" s="112"/>
      <c r="E370" s="118"/>
      <c r="F370" s="96"/>
      <c r="G370" s="97"/>
      <c r="H370" s="97"/>
      <c r="I370" s="120"/>
      <c r="J370" s="97"/>
      <c r="K370" s="96"/>
      <c r="L370" s="96"/>
      <c r="M370" s="119"/>
      <c r="N370" s="118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</row>
    <row r="371" spans="1:25">
      <c r="A371" s="96"/>
      <c r="B371" s="96"/>
      <c r="C371" s="112"/>
      <c r="D371" s="112"/>
      <c r="E371" s="118"/>
      <c r="F371" s="96"/>
      <c r="G371" s="97"/>
      <c r="H371" s="97"/>
      <c r="I371" s="120"/>
      <c r="J371" s="97"/>
      <c r="K371" s="96"/>
      <c r="L371" s="96"/>
      <c r="M371" s="119"/>
      <c r="N371" s="118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</row>
    <row r="372" spans="1:25">
      <c r="A372" s="96"/>
      <c r="B372" s="96"/>
      <c r="C372" s="112"/>
      <c r="D372" s="112"/>
      <c r="E372" s="118"/>
      <c r="F372" s="96"/>
      <c r="G372" s="97"/>
      <c r="H372" s="97"/>
      <c r="I372" s="120"/>
      <c r="J372" s="97"/>
      <c r="K372" s="96"/>
      <c r="L372" s="96"/>
      <c r="M372" s="119"/>
      <c r="N372" s="118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</row>
    <row r="373" spans="1:25">
      <c r="A373" s="96"/>
      <c r="B373" s="96"/>
      <c r="C373" s="112"/>
      <c r="D373" s="112"/>
      <c r="E373" s="118"/>
      <c r="F373" s="96"/>
      <c r="G373" s="97"/>
      <c r="H373" s="97"/>
      <c r="I373" s="120"/>
      <c r="J373" s="97"/>
      <c r="K373" s="96"/>
      <c r="L373" s="96"/>
      <c r="M373" s="119"/>
      <c r="N373" s="118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</row>
    <row r="374" spans="1:25">
      <c r="A374" s="96"/>
      <c r="B374" s="96"/>
      <c r="C374" s="112"/>
      <c r="D374" s="112"/>
      <c r="E374" s="118"/>
      <c r="F374" s="96"/>
      <c r="G374" s="97"/>
      <c r="H374" s="97"/>
      <c r="I374" s="120"/>
      <c r="J374" s="97"/>
      <c r="K374" s="96"/>
      <c r="L374" s="96"/>
      <c r="M374" s="119"/>
      <c r="N374" s="118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</row>
    <row r="375" spans="1:25">
      <c r="A375" s="96"/>
      <c r="B375" s="96"/>
      <c r="C375" s="112"/>
      <c r="D375" s="112"/>
      <c r="E375" s="118"/>
      <c r="F375" s="96"/>
      <c r="G375" s="97"/>
      <c r="H375" s="97"/>
      <c r="I375" s="120"/>
      <c r="J375" s="97"/>
      <c r="K375" s="96"/>
      <c r="L375" s="96"/>
      <c r="M375" s="119"/>
      <c r="N375" s="118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</row>
    <row r="376" spans="1:25">
      <c r="A376" s="96"/>
      <c r="B376" s="96"/>
      <c r="C376" s="112"/>
      <c r="D376" s="112"/>
      <c r="E376" s="118"/>
      <c r="F376" s="96"/>
      <c r="G376" s="97"/>
      <c r="H376" s="97"/>
      <c r="I376" s="120"/>
      <c r="J376" s="97"/>
      <c r="K376" s="96"/>
      <c r="L376" s="96"/>
      <c r="M376" s="119"/>
      <c r="N376" s="118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</row>
    <row r="377" spans="1:25">
      <c r="A377" s="96"/>
      <c r="B377" s="96"/>
      <c r="C377" s="112"/>
      <c r="D377" s="112"/>
      <c r="E377" s="118"/>
      <c r="F377" s="96"/>
      <c r="G377" s="97"/>
      <c r="H377" s="97"/>
      <c r="I377" s="120"/>
      <c r="J377" s="97"/>
      <c r="K377" s="96"/>
      <c r="L377" s="96"/>
      <c r="M377" s="119"/>
      <c r="N377" s="118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</row>
    <row r="378" spans="1:25">
      <c r="A378" s="96"/>
      <c r="B378" s="96"/>
      <c r="C378" s="112"/>
      <c r="D378" s="112"/>
      <c r="E378" s="118"/>
      <c r="F378" s="96"/>
      <c r="G378" s="97"/>
      <c r="H378" s="97"/>
      <c r="I378" s="120"/>
      <c r="J378" s="97"/>
      <c r="K378" s="96"/>
      <c r="L378" s="96"/>
      <c r="M378" s="119"/>
      <c r="N378" s="118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</row>
    <row r="379" spans="1:25">
      <c r="A379" s="96"/>
      <c r="B379" s="96"/>
      <c r="C379" s="112"/>
      <c r="D379" s="112"/>
      <c r="E379" s="118"/>
      <c r="F379" s="96"/>
      <c r="G379" s="97"/>
      <c r="H379" s="97"/>
      <c r="I379" s="120"/>
      <c r="J379" s="97"/>
      <c r="K379" s="96"/>
      <c r="L379" s="96"/>
      <c r="M379" s="119"/>
      <c r="N379" s="118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</row>
    <row r="380" spans="1:25">
      <c r="A380" s="96"/>
      <c r="B380" s="96"/>
      <c r="C380" s="112"/>
      <c r="D380" s="112"/>
      <c r="E380" s="118"/>
      <c r="F380" s="96"/>
      <c r="G380" s="97"/>
      <c r="H380" s="97"/>
      <c r="I380" s="120"/>
      <c r="J380" s="97"/>
      <c r="K380" s="96"/>
      <c r="L380" s="96"/>
      <c r="M380" s="119"/>
      <c r="N380" s="118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</row>
    <row r="381" spans="1:25">
      <c r="A381" s="96"/>
      <c r="B381" s="96"/>
      <c r="C381" s="112"/>
      <c r="D381" s="112"/>
      <c r="E381" s="118"/>
      <c r="F381" s="96"/>
      <c r="G381" s="97"/>
      <c r="H381" s="97"/>
      <c r="I381" s="120"/>
      <c r="J381" s="97"/>
      <c r="K381" s="96"/>
      <c r="L381" s="96"/>
      <c r="M381" s="119"/>
      <c r="N381" s="118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</row>
    <row r="382" spans="1:25">
      <c r="A382" s="96"/>
      <c r="B382" s="96"/>
      <c r="C382" s="112"/>
      <c r="D382" s="112"/>
      <c r="E382" s="118"/>
      <c r="F382" s="96"/>
      <c r="G382" s="97"/>
      <c r="H382" s="97"/>
      <c r="I382" s="120"/>
      <c r="J382" s="97"/>
      <c r="K382" s="96"/>
      <c r="L382" s="96"/>
      <c r="M382" s="119"/>
      <c r="N382" s="118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</row>
    <row r="383" spans="1:25">
      <c r="A383" s="96"/>
      <c r="B383" s="96"/>
      <c r="C383" s="112"/>
      <c r="D383" s="112"/>
      <c r="E383" s="118"/>
      <c r="F383" s="96"/>
      <c r="G383" s="97"/>
      <c r="H383" s="97"/>
      <c r="I383" s="120"/>
      <c r="J383" s="97"/>
      <c r="K383" s="96"/>
      <c r="L383" s="96"/>
      <c r="M383" s="119"/>
      <c r="N383" s="118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</row>
    <row r="384" spans="1:25">
      <c r="A384" s="96"/>
      <c r="B384" s="96"/>
      <c r="C384" s="112"/>
      <c r="D384" s="112"/>
      <c r="E384" s="118"/>
      <c r="F384" s="96"/>
      <c r="G384" s="97"/>
      <c r="H384" s="97"/>
      <c r="I384" s="120"/>
      <c r="J384" s="97"/>
      <c r="K384" s="96"/>
      <c r="L384" s="96"/>
      <c r="M384" s="119"/>
      <c r="N384" s="118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</row>
    <row r="385" spans="1:25">
      <c r="A385" s="96"/>
      <c r="B385" s="96"/>
      <c r="C385" s="112"/>
      <c r="D385" s="112"/>
      <c r="E385" s="118"/>
      <c r="F385" s="96"/>
      <c r="G385" s="97"/>
      <c r="H385" s="97"/>
      <c r="I385" s="120"/>
      <c r="J385" s="97"/>
      <c r="K385" s="96"/>
      <c r="L385" s="96"/>
      <c r="M385" s="119"/>
      <c r="N385" s="118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</row>
    <row r="386" spans="1:25">
      <c r="A386" s="96"/>
      <c r="B386" s="96"/>
      <c r="C386" s="112"/>
      <c r="D386" s="112"/>
      <c r="E386" s="118"/>
      <c r="F386" s="96"/>
      <c r="G386" s="97"/>
      <c r="H386" s="97"/>
      <c r="I386" s="120"/>
      <c r="J386" s="97"/>
      <c r="K386" s="96"/>
      <c r="L386" s="96"/>
      <c r="M386" s="119"/>
      <c r="N386" s="118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</row>
    <row r="387" spans="1:25">
      <c r="A387" s="96"/>
      <c r="B387" s="96"/>
      <c r="C387" s="112"/>
      <c r="D387" s="112"/>
      <c r="E387" s="118"/>
      <c r="F387" s="96"/>
      <c r="G387" s="97"/>
      <c r="H387" s="97"/>
      <c r="I387" s="120"/>
      <c r="J387" s="97"/>
      <c r="K387" s="96"/>
      <c r="L387" s="96"/>
      <c r="M387" s="119"/>
      <c r="N387" s="118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</row>
    <row r="388" spans="1:25">
      <c r="A388" s="96"/>
      <c r="B388" s="96"/>
      <c r="C388" s="112"/>
      <c r="D388" s="112"/>
      <c r="E388" s="118"/>
      <c r="F388" s="96"/>
      <c r="G388" s="97"/>
      <c r="H388" s="97"/>
      <c r="I388" s="120"/>
      <c r="J388" s="97"/>
      <c r="K388" s="96"/>
      <c r="L388" s="96"/>
      <c r="M388" s="119"/>
      <c r="N388" s="118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</row>
    <row r="389" spans="1:25">
      <c r="A389" s="96"/>
      <c r="B389" s="96"/>
      <c r="C389" s="112"/>
      <c r="D389" s="112"/>
      <c r="E389" s="118"/>
      <c r="F389" s="96"/>
      <c r="G389" s="97"/>
      <c r="H389" s="97"/>
      <c r="I389" s="120"/>
      <c r="J389" s="97"/>
      <c r="K389" s="96"/>
      <c r="L389" s="96"/>
      <c r="M389" s="119"/>
      <c r="N389" s="118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</row>
    <row r="390" spans="1:25">
      <c r="A390" s="96"/>
      <c r="B390" s="96"/>
      <c r="C390" s="112"/>
      <c r="D390" s="112"/>
      <c r="E390" s="118"/>
      <c r="F390" s="96"/>
      <c r="G390" s="97"/>
      <c r="H390" s="97"/>
      <c r="I390" s="120"/>
      <c r="J390" s="97"/>
      <c r="K390" s="96"/>
      <c r="L390" s="96"/>
      <c r="M390" s="119"/>
      <c r="N390" s="118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</row>
    <row r="391" spans="1:25">
      <c r="A391" s="96"/>
      <c r="B391" s="96"/>
      <c r="C391" s="112"/>
      <c r="D391" s="112"/>
      <c r="E391" s="118"/>
      <c r="F391" s="96"/>
      <c r="G391" s="97"/>
      <c r="H391" s="97"/>
      <c r="I391" s="120"/>
      <c r="J391" s="97"/>
      <c r="K391" s="96"/>
      <c r="L391" s="96"/>
      <c r="M391" s="119"/>
      <c r="N391" s="118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</row>
    <row r="392" spans="1:25">
      <c r="A392" s="96"/>
      <c r="B392" s="96"/>
      <c r="C392" s="112"/>
      <c r="D392" s="112"/>
      <c r="E392" s="118"/>
      <c r="F392" s="96"/>
      <c r="G392" s="97"/>
      <c r="H392" s="97"/>
      <c r="I392" s="120"/>
      <c r="J392" s="97"/>
      <c r="K392" s="96"/>
      <c r="L392" s="96"/>
      <c r="M392" s="119"/>
      <c r="N392" s="118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</row>
    <row r="393" spans="1:25">
      <c r="A393" s="96"/>
      <c r="B393" s="96"/>
      <c r="C393" s="112"/>
      <c r="D393" s="112"/>
      <c r="E393" s="118"/>
      <c r="F393" s="96"/>
      <c r="G393" s="97"/>
      <c r="H393" s="97"/>
      <c r="I393" s="120"/>
      <c r="J393" s="97"/>
      <c r="K393" s="96"/>
      <c r="L393" s="96"/>
      <c r="M393" s="119"/>
      <c r="N393" s="118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</row>
    <row r="394" spans="1:25">
      <c r="A394" s="96"/>
      <c r="B394" s="96"/>
      <c r="C394" s="112"/>
      <c r="D394" s="112"/>
      <c r="E394" s="118"/>
      <c r="F394" s="96"/>
      <c r="G394" s="97"/>
      <c r="H394" s="97"/>
      <c r="I394" s="120"/>
      <c r="J394" s="97"/>
      <c r="K394" s="96"/>
      <c r="L394" s="96"/>
      <c r="M394" s="119"/>
      <c r="N394" s="118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</row>
    <row r="395" spans="1:25">
      <c r="A395" s="96"/>
      <c r="B395" s="96"/>
      <c r="C395" s="112"/>
      <c r="D395" s="112"/>
      <c r="E395" s="118"/>
      <c r="F395" s="96"/>
      <c r="G395" s="97"/>
      <c r="H395" s="97"/>
      <c r="I395" s="120"/>
      <c r="J395" s="97"/>
      <c r="K395" s="96"/>
      <c r="L395" s="96"/>
      <c r="M395" s="119"/>
      <c r="N395" s="118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</row>
    <row r="396" spans="1:25">
      <c r="A396" s="96"/>
      <c r="B396" s="96"/>
      <c r="C396" s="112"/>
      <c r="D396" s="112"/>
      <c r="E396" s="118"/>
      <c r="F396" s="96"/>
      <c r="G396" s="97"/>
      <c r="H396" s="97"/>
      <c r="I396" s="120"/>
      <c r="J396" s="97"/>
      <c r="K396" s="96"/>
      <c r="L396" s="96"/>
      <c r="M396" s="119"/>
      <c r="N396" s="118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</row>
    <row r="397" spans="1:25">
      <c r="A397" s="96"/>
      <c r="B397" s="96"/>
      <c r="C397" s="112"/>
      <c r="D397" s="112"/>
      <c r="E397" s="118"/>
      <c r="F397" s="96"/>
      <c r="G397" s="97"/>
      <c r="H397" s="97"/>
      <c r="I397" s="120"/>
      <c r="J397" s="97"/>
      <c r="K397" s="96"/>
      <c r="L397" s="96"/>
      <c r="M397" s="119"/>
      <c r="N397" s="118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</row>
    <row r="398" spans="1:25">
      <c r="A398" s="96"/>
      <c r="B398" s="96"/>
      <c r="C398" s="112"/>
      <c r="D398" s="112"/>
      <c r="E398" s="118"/>
      <c r="F398" s="96"/>
      <c r="G398" s="97"/>
      <c r="H398" s="97"/>
      <c r="I398" s="120"/>
      <c r="J398" s="97"/>
      <c r="K398" s="96"/>
      <c r="L398" s="96"/>
      <c r="M398" s="119"/>
      <c r="N398" s="118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</row>
    <row r="399" spans="1:25">
      <c r="A399" s="96"/>
      <c r="B399" s="96"/>
      <c r="C399" s="112"/>
      <c r="D399" s="112"/>
      <c r="E399" s="118"/>
      <c r="F399" s="96"/>
      <c r="G399" s="97"/>
      <c r="H399" s="97"/>
      <c r="I399" s="120"/>
      <c r="J399" s="97"/>
      <c r="K399" s="96"/>
      <c r="L399" s="96"/>
      <c r="M399" s="119"/>
      <c r="N399" s="118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</row>
    <row r="400" spans="1:25">
      <c r="A400" s="96"/>
      <c r="B400" s="96"/>
      <c r="C400" s="112"/>
      <c r="D400" s="112"/>
      <c r="E400" s="118"/>
      <c r="F400" s="96"/>
      <c r="G400" s="97"/>
      <c r="H400" s="97"/>
      <c r="I400" s="120"/>
      <c r="J400" s="97"/>
      <c r="K400" s="96"/>
      <c r="L400" s="96"/>
      <c r="M400" s="119"/>
      <c r="N400" s="118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</row>
    <row r="401" spans="1:25">
      <c r="A401" s="96"/>
      <c r="B401" s="96"/>
      <c r="C401" s="112"/>
      <c r="D401" s="112"/>
      <c r="E401" s="118"/>
      <c r="F401" s="96"/>
      <c r="G401" s="97"/>
      <c r="H401" s="97"/>
      <c r="I401" s="120"/>
      <c r="J401" s="97"/>
      <c r="K401" s="96"/>
      <c r="L401" s="96"/>
      <c r="M401" s="119"/>
      <c r="N401" s="118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</row>
    <row r="402" spans="1:25">
      <c r="A402" s="96"/>
      <c r="B402" s="96"/>
      <c r="C402" s="112"/>
      <c r="D402" s="112"/>
      <c r="E402" s="118"/>
      <c r="F402" s="96"/>
      <c r="G402" s="97"/>
      <c r="H402" s="97"/>
      <c r="I402" s="120"/>
      <c r="J402" s="97"/>
      <c r="K402" s="96"/>
      <c r="L402" s="96"/>
      <c r="M402" s="119"/>
      <c r="N402" s="118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</row>
    <row r="403" spans="1:25">
      <c r="A403" s="96"/>
      <c r="B403" s="96"/>
      <c r="C403" s="112"/>
      <c r="D403" s="112"/>
      <c r="E403" s="118"/>
      <c r="F403" s="96"/>
      <c r="G403" s="97"/>
      <c r="H403" s="97"/>
      <c r="I403" s="120"/>
      <c r="J403" s="97"/>
      <c r="K403" s="96"/>
      <c r="L403" s="96"/>
      <c r="M403" s="119"/>
      <c r="N403" s="118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</row>
    <row r="404" spans="1:25">
      <c r="A404" s="96"/>
      <c r="B404" s="96"/>
      <c r="C404" s="112"/>
      <c r="D404" s="112"/>
      <c r="E404" s="118"/>
      <c r="F404" s="96"/>
      <c r="G404" s="97"/>
      <c r="H404" s="97"/>
      <c r="I404" s="120"/>
      <c r="J404" s="97"/>
      <c r="K404" s="96"/>
      <c r="L404" s="96"/>
      <c r="M404" s="119"/>
      <c r="N404" s="118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</row>
    <row r="405" spans="1:25">
      <c r="A405" s="96"/>
      <c r="B405" s="96"/>
      <c r="C405" s="112"/>
      <c r="D405" s="112"/>
      <c r="E405" s="118"/>
      <c r="F405" s="96"/>
      <c r="G405" s="97"/>
      <c r="H405" s="97"/>
      <c r="I405" s="120"/>
      <c r="J405" s="97"/>
      <c r="K405" s="96"/>
      <c r="L405" s="96"/>
      <c r="M405" s="119"/>
      <c r="N405" s="118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</row>
    <row r="406" spans="1:25">
      <c r="A406" s="96"/>
      <c r="B406" s="96"/>
      <c r="C406" s="112"/>
      <c r="D406" s="112"/>
      <c r="E406" s="118"/>
      <c r="F406" s="96"/>
      <c r="G406" s="97"/>
      <c r="H406" s="97"/>
      <c r="I406" s="120"/>
      <c r="J406" s="97"/>
      <c r="K406" s="96"/>
      <c r="L406" s="96"/>
      <c r="M406" s="119"/>
      <c r="N406" s="118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</row>
    <row r="407" spans="1:25">
      <c r="A407" s="96"/>
      <c r="B407" s="96"/>
      <c r="C407" s="112"/>
      <c r="D407" s="112"/>
      <c r="E407" s="118"/>
      <c r="F407" s="96"/>
      <c r="G407" s="97"/>
      <c r="H407" s="97"/>
      <c r="I407" s="120"/>
      <c r="J407" s="97"/>
      <c r="K407" s="96"/>
      <c r="L407" s="96"/>
      <c r="M407" s="119"/>
      <c r="N407" s="118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</row>
    <row r="408" spans="1:25">
      <c r="A408" s="96"/>
      <c r="B408" s="96"/>
      <c r="C408" s="112"/>
      <c r="D408" s="112"/>
      <c r="E408" s="118"/>
      <c r="F408" s="96"/>
      <c r="G408" s="97"/>
      <c r="H408" s="97"/>
      <c r="I408" s="120"/>
      <c r="J408" s="97"/>
      <c r="K408" s="96"/>
      <c r="L408" s="96"/>
      <c r="M408" s="119"/>
      <c r="N408" s="118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</row>
    <row r="409" spans="1:25">
      <c r="A409" s="96"/>
      <c r="B409" s="96"/>
      <c r="C409" s="112"/>
      <c r="D409" s="112"/>
      <c r="E409" s="118"/>
      <c r="F409" s="96"/>
      <c r="G409" s="97"/>
      <c r="H409" s="97"/>
      <c r="I409" s="120"/>
      <c r="J409" s="97"/>
      <c r="K409" s="96"/>
      <c r="L409" s="96"/>
      <c r="M409" s="119"/>
      <c r="N409" s="118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</row>
    <row r="410" spans="1:25">
      <c r="A410" s="96"/>
      <c r="B410" s="96"/>
      <c r="C410" s="112"/>
      <c r="D410" s="112"/>
      <c r="E410" s="118"/>
      <c r="F410" s="96"/>
      <c r="G410" s="97"/>
      <c r="H410" s="97"/>
      <c r="I410" s="120"/>
      <c r="J410" s="97"/>
      <c r="K410" s="96"/>
      <c r="L410" s="96"/>
      <c r="M410" s="119"/>
      <c r="N410" s="118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</row>
    <row r="411" spans="1:25">
      <c r="A411" s="96"/>
      <c r="B411" s="96"/>
      <c r="C411" s="112"/>
      <c r="D411" s="112"/>
      <c r="E411" s="118"/>
      <c r="F411" s="96"/>
      <c r="G411" s="97"/>
      <c r="H411" s="97"/>
      <c r="I411" s="120"/>
      <c r="J411" s="97"/>
      <c r="K411" s="96"/>
      <c r="L411" s="96"/>
      <c r="M411" s="119"/>
      <c r="N411" s="118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</row>
    <row r="412" spans="1:25">
      <c r="A412" s="96"/>
      <c r="B412" s="96"/>
      <c r="C412" s="112"/>
      <c r="D412" s="112"/>
      <c r="E412" s="118"/>
      <c r="F412" s="96"/>
      <c r="G412" s="97"/>
      <c r="H412" s="97"/>
      <c r="I412" s="120"/>
      <c r="J412" s="97"/>
      <c r="K412" s="96"/>
      <c r="L412" s="96"/>
      <c r="M412" s="119"/>
      <c r="N412" s="118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</row>
    <row r="413" spans="1:25">
      <c r="A413" s="96"/>
      <c r="B413" s="96"/>
      <c r="C413" s="112"/>
      <c r="D413" s="112"/>
      <c r="E413" s="118"/>
      <c r="F413" s="96"/>
      <c r="G413" s="97"/>
      <c r="H413" s="97"/>
      <c r="I413" s="120"/>
      <c r="J413" s="97"/>
      <c r="K413" s="96"/>
      <c r="L413" s="96"/>
      <c r="M413" s="119"/>
      <c r="N413" s="118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</row>
    <row r="414" spans="1:25">
      <c r="A414" s="96"/>
      <c r="B414" s="96"/>
      <c r="C414" s="112"/>
      <c r="D414" s="112"/>
      <c r="E414" s="118"/>
      <c r="F414" s="96"/>
      <c r="G414" s="97"/>
      <c r="H414" s="97"/>
      <c r="I414" s="120"/>
      <c r="J414" s="97"/>
      <c r="K414" s="96"/>
      <c r="L414" s="96"/>
      <c r="M414" s="119"/>
      <c r="N414" s="118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</row>
    <row r="415" spans="1:25">
      <c r="A415" s="96"/>
      <c r="B415" s="96"/>
      <c r="C415" s="112"/>
      <c r="D415" s="112"/>
      <c r="E415" s="118"/>
      <c r="F415" s="96"/>
      <c r="G415" s="97"/>
      <c r="H415" s="97"/>
      <c r="I415" s="120"/>
      <c r="J415" s="97"/>
      <c r="K415" s="96"/>
      <c r="L415" s="96"/>
      <c r="M415" s="119"/>
      <c r="N415" s="118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</row>
    <row r="416" spans="1:25">
      <c r="A416" s="96"/>
      <c r="B416" s="96"/>
      <c r="C416" s="112"/>
      <c r="D416" s="112"/>
      <c r="E416" s="118"/>
      <c r="F416" s="96"/>
      <c r="G416" s="97"/>
      <c r="H416" s="97"/>
      <c r="I416" s="120"/>
      <c r="J416" s="97"/>
      <c r="K416" s="96"/>
      <c r="L416" s="96"/>
      <c r="M416" s="119"/>
      <c r="N416" s="118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</row>
    <row r="417" spans="1:25">
      <c r="A417" s="96"/>
      <c r="B417" s="96"/>
      <c r="C417" s="112"/>
      <c r="D417" s="112"/>
      <c r="E417" s="118"/>
      <c r="F417" s="96"/>
      <c r="G417" s="97"/>
      <c r="H417" s="97"/>
      <c r="I417" s="120"/>
      <c r="J417" s="97"/>
      <c r="K417" s="96"/>
      <c r="L417" s="96"/>
      <c r="M417" s="119"/>
      <c r="N417" s="118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</row>
    <row r="418" spans="1:25">
      <c r="A418" s="96"/>
      <c r="B418" s="96"/>
      <c r="C418" s="112"/>
      <c r="D418" s="112"/>
      <c r="E418" s="118"/>
      <c r="F418" s="96"/>
      <c r="G418" s="97"/>
      <c r="H418" s="97"/>
      <c r="I418" s="120"/>
      <c r="J418" s="97"/>
      <c r="K418" s="96"/>
      <c r="L418" s="96"/>
      <c r="M418" s="119"/>
      <c r="N418" s="118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</row>
    <row r="419" spans="1:25">
      <c r="A419" s="96"/>
      <c r="B419" s="96"/>
      <c r="C419" s="112"/>
      <c r="D419" s="112"/>
      <c r="E419" s="118"/>
      <c r="F419" s="96"/>
      <c r="G419" s="97"/>
      <c r="H419" s="97"/>
      <c r="I419" s="120"/>
      <c r="J419" s="97"/>
      <c r="K419" s="96"/>
      <c r="L419" s="96"/>
      <c r="M419" s="119"/>
      <c r="N419" s="118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</row>
    <row r="420" spans="1:25">
      <c r="A420" s="96"/>
      <c r="B420" s="96"/>
      <c r="C420" s="112"/>
      <c r="D420" s="112"/>
      <c r="E420" s="118"/>
      <c r="F420" s="96"/>
      <c r="G420" s="97"/>
      <c r="H420" s="97"/>
      <c r="I420" s="120"/>
      <c r="J420" s="97"/>
      <c r="K420" s="96"/>
      <c r="L420" s="96"/>
      <c r="M420" s="119"/>
      <c r="N420" s="118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</row>
    <row r="421" spans="1:25">
      <c r="A421" s="96"/>
      <c r="B421" s="96"/>
      <c r="C421" s="112"/>
      <c r="D421" s="112"/>
      <c r="E421" s="118"/>
      <c r="F421" s="96"/>
      <c r="G421" s="97"/>
      <c r="H421" s="97"/>
      <c r="I421" s="120"/>
      <c r="J421" s="97"/>
      <c r="K421" s="96"/>
      <c r="L421" s="96"/>
      <c r="M421" s="119"/>
      <c r="N421" s="118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</row>
    <row r="422" spans="1:25">
      <c r="A422" s="96"/>
      <c r="B422" s="96"/>
      <c r="C422" s="112"/>
      <c r="D422" s="112"/>
      <c r="E422" s="118"/>
      <c r="F422" s="96"/>
      <c r="G422" s="97"/>
      <c r="H422" s="97"/>
      <c r="I422" s="120"/>
      <c r="J422" s="97"/>
      <c r="K422" s="96"/>
      <c r="L422" s="96"/>
      <c r="M422" s="119"/>
      <c r="N422" s="118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</row>
    <row r="423" spans="1:25">
      <c r="A423" s="96"/>
      <c r="B423" s="96"/>
      <c r="C423" s="112"/>
      <c r="D423" s="112"/>
      <c r="E423" s="118"/>
      <c r="F423" s="96"/>
      <c r="G423" s="97"/>
      <c r="H423" s="97"/>
      <c r="I423" s="120"/>
      <c r="J423" s="97"/>
      <c r="K423" s="96"/>
      <c r="L423" s="96"/>
      <c r="M423" s="119"/>
      <c r="N423" s="118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</row>
    <row r="424" spans="1:25">
      <c r="A424" s="96"/>
      <c r="B424" s="96"/>
      <c r="C424" s="112"/>
      <c r="D424" s="112"/>
      <c r="E424" s="118"/>
      <c r="F424" s="96"/>
      <c r="G424" s="97"/>
      <c r="H424" s="97"/>
      <c r="I424" s="120"/>
      <c r="J424" s="97"/>
      <c r="K424" s="96"/>
      <c r="L424" s="96"/>
      <c r="M424" s="119"/>
      <c r="N424" s="118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</row>
    <row r="425" spans="1:25">
      <c r="A425" s="96"/>
      <c r="B425" s="96"/>
      <c r="C425" s="112"/>
      <c r="D425" s="112"/>
      <c r="E425" s="118"/>
      <c r="F425" s="96"/>
      <c r="G425" s="97"/>
      <c r="H425" s="97"/>
      <c r="I425" s="120"/>
      <c r="J425" s="97"/>
      <c r="K425" s="96"/>
      <c r="L425" s="96"/>
      <c r="M425" s="119"/>
      <c r="N425" s="118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</row>
    <row r="426" spans="1:25">
      <c r="A426" s="96"/>
      <c r="B426" s="96"/>
      <c r="C426" s="112"/>
      <c r="D426" s="112"/>
      <c r="E426" s="118"/>
      <c r="F426" s="96"/>
      <c r="G426" s="97"/>
      <c r="H426" s="97"/>
      <c r="I426" s="120"/>
      <c r="J426" s="97"/>
      <c r="K426" s="96"/>
      <c r="L426" s="96"/>
      <c r="M426" s="119"/>
      <c r="N426" s="118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</row>
    <row r="427" spans="1:25">
      <c r="A427" s="96"/>
      <c r="B427" s="96"/>
      <c r="C427" s="112"/>
      <c r="D427" s="112"/>
      <c r="E427" s="118"/>
      <c r="F427" s="96"/>
      <c r="G427" s="97"/>
      <c r="H427" s="97"/>
      <c r="I427" s="120"/>
      <c r="J427" s="97"/>
      <c r="K427" s="96"/>
      <c r="L427" s="96"/>
      <c r="M427" s="119"/>
      <c r="N427" s="118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</row>
    <row r="428" spans="1:25">
      <c r="A428" s="96"/>
      <c r="B428" s="96"/>
      <c r="C428" s="112"/>
      <c r="D428" s="112"/>
      <c r="E428" s="118"/>
      <c r="F428" s="96"/>
      <c r="G428" s="97"/>
      <c r="H428" s="97"/>
      <c r="I428" s="120"/>
      <c r="J428" s="97"/>
      <c r="K428" s="96"/>
      <c r="L428" s="96"/>
      <c r="M428" s="119"/>
      <c r="N428" s="118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</row>
    <row r="429" spans="1:25">
      <c r="A429" s="96"/>
      <c r="B429" s="96"/>
      <c r="C429" s="112"/>
      <c r="D429" s="112"/>
      <c r="E429" s="118"/>
      <c r="F429" s="96"/>
      <c r="G429" s="97"/>
      <c r="H429" s="97"/>
      <c r="I429" s="120"/>
      <c r="J429" s="97"/>
      <c r="K429" s="96"/>
      <c r="L429" s="96"/>
      <c r="M429" s="119"/>
      <c r="N429" s="118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</row>
    <row r="430" spans="1:25">
      <c r="A430" s="96"/>
      <c r="B430" s="96"/>
      <c r="C430" s="112"/>
      <c r="D430" s="112"/>
      <c r="E430" s="118"/>
      <c r="F430" s="96"/>
      <c r="G430" s="97"/>
      <c r="H430" s="97"/>
      <c r="I430" s="120"/>
      <c r="J430" s="97"/>
      <c r="K430" s="96"/>
      <c r="L430" s="96"/>
      <c r="M430" s="119"/>
      <c r="N430" s="118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</row>
    <row r="431" spans="1:25">
      <c r="A431" s="96"/>
      <c r="B431" s="96"/>
      <c r="C431" s="112"/>
      <c r="D431" s="112"/>
      <c r="E431" s="118"/>
      <c r="F431" s="96"/>
      <c r="G431" s="97"/>
      <c r="H431" s="97"/>
      <c r="I431" s="120"/>
      <c r="J431" s="97"/>
      <c r="K431" s="96"/>
      <c r="L431" s="96"/>
      <c r="M431" s="119"/>
      <c r="N431" s="118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</row>
    <row r="432" spans="1:25">
      <c r="A432" s="96"/>
      <c r="B432" s="96"/>
      <c r="C432" s="112"/>
      <c r="D432" s="112"/>
      <c r="E432" s="118"/>
      <c r="F432" s="96"/>
      <c r="G432" s="97"/>
      <c r="H432" s="97"/>
      <c r="I432" s="120"/>
      <c r="J432" s="97"/>
      <c r="K432" s="96"/>
      <c r="L432" s="96"/>
      <c r="M432" s="119"/>
      <c r="N432" s="118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</row>
    <row r="433" spans="1:25">
      <c r="A433" s="96"/>
      <c r="B433" s="96"/>
      <c r="C433" s="112"/>
      <c r="D433" s="112"/>
      <c r="E433" s="118"/>
      <c r="F433" s="96"/>
      <c r="G433" s="97"/>
      <c r="H433" s="97"/>
      <c r="I433" s="120"/>
      <c r="J433" s="97"/>
      <c r="K433" s="96"/>
      <c r="L433" s="96"/>
      <c r="M433" s="119"/>
      <c r="N433" s="118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</row>
    <row r="434" spans="1:25">
      <c r="A434" s="96"/>
      <c r="B434" s="96"/>
      <c r="C434" s="112"/>
      <c r="D434" s="112"/>
      <c r="E434" s="118"/>
      <c r="F434" s="96"/>
      <c r="G434" s="97"/>
      <c r="H434" s="97"/>
      <c r="I434" s="120"/>
      <c r="J434" s="97"/>
      <c r="K434" s="96"/>
      <c r="L434" s="96"/>
      <c r="M434" s="119"/>
      <c r="N434" s="118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</row>
    <row r="435" spans="1:25">
      <c r="A435" s="96"/>
      <c r="B435" s="96"/>
      <c r="C435" s="112"/>
      <c r="D435" s="112"/>
      <c r="E435" s="118"/>
      <c r="F435" s="96"/>
      <c r="G435" s="97"/>
      <c r="H435" s="97"/>
      <c r="I435" s="120"/>
      <c r="J435" s="97"/>
      <c r="K435" s="96"/>
      <c r="L435" s="96"/>
      <c r="M435" s="119"/>
      <c r="N435" s="118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</row>
    <row r="436" spans="1:25">
      <c r="A436" s="96"/>
      <c r="B436" s="96"/>
      <c r="C436" s="112"/>
      <c r="D436" s="112"/>
      <c r="E436" s="118"/>
      <c r="F436" s="96"/>
      <c r="G436" s="97"/>
      <c r="H436" s="97"/>
      <c r="I436" s="120"/>
      <c r="J436" s="97"/>
      <c r="K436" s="96"/>
      <c r="L436" s="96"/>
      <c r="M436" s="119"/>
      <c r="N436" s="118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</row>
    <row r="437" spans="1:25">
      <c r="A437" s="96"/>
      <c r="B437" s="96"/>
      <c r="C437" s="112"/>
      <c r="D437" s="112"/>
      <c r="E437" s="118"/>
      <c r="F437" s="96"/>
      <c r="G437" s="97"/>
      <c r="H437" s="97"/>
      <c r="I437" s="120"/>
      <c r="J437" s="97"/>
      <c r="K437" s="96"/>
      <c r="L437" s="96"/>
      <c r="M437" s="119"/>
      <c r="N437" s="118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</row>
    <row r="438" spans="1:25">
      <c r="A438" s="96"/>
      <c r="B438" s="96"/>
      <c r="C438" s="112"/>
      <c r="D438" s="112"/>
      <c r="E438" s="118"/>
      <c r="F438" s="96"/>
      <c r="G438" s="97"/>
      <c r="H438" s="97"/>
      <c r="I438" s="120"/>
      <c r="J438" s="97"/>
      <c r="K438" s="96"/>
      <c r="L438" s="96"/>
      <c r="M438" s="119"/>
      <c r="N438" s="118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</row>
    <row r="439" spans="1:25">
      <c r="A439" s="96"/>
      <c r="B439" s="96"/>
      <c r="C439" s="112"/>
      <c r="D439" s="112"/>
      <c r="E439" s="118"/>
      <c r="F439" s="96"/>
      <c r="G439" s="97"/>
      <c r="H439" s="97"/>
      <c r="I439" s="120"/>
      <c r="J439" s="97"/>
      <c r="K439" s="96"/>
      <c r="L439" s="96"/>
      <c r="M439" s="119"/>
      <c r="N439" s="118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</row>
    <row r="440" spans="1:25">
      <c r="A440" s="96"/>
      <c r="B440" s="96"/>
      <c r="C440" s="112"/>
      <c r="D440" s="112"/>
      <c r="E440" s="118"/>
      <c r="F440" s="96"/>
      <c r="G440" s="97"/>
      <c r="H440" s="97"/>
      <c r="I440" s="120"/>
      <c r="J440" s="97"/>
      <c r="K440" s="96"/>
      <c r="L440" s="96"/>
      <c r="M440" s="119"/>
      <c r="N440" s="118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</row>
    <row r="441" spans="1:25">
      <c r="A441" s="96"/>
      <c r="B441" s="96"/>
      <c r="C441" s="112"/>
      <c r="D441" s="112"/>
      <c r="E441" s="118"/>
      <c r="F441" s="96"/>
      <c r="G441" s="97"/>
      <c r="H441" s="97"/>
      <c r="I441" s="120"/>
      <c r="J441" s="97"/>
      <c r="K441" s="96"/>
      <c r="L441" s="96"/>
      <c r="M441" s="119"/>
      <c r="N441" s="118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</row>
    <row r="442" spans="1:25">
      <c r="A442" s="96"/>
      <c r="B442" s="96"/>
      <c r="C442" s="112"/>
      <c r="D442" s="112"/>
      <c r="E442" s="118"/>
      <c r="F442" s="96"/>
      <c r="G442" s="97"/>
      <c r="H442" s="97"/>
      <c r="I442" s="120"/>
      <c r="J442" s="97"/>
      <c r="K442" s="96"/>
      <c r="L442" s="96"/>
      <c r="M442" s="119"/>
      <c r="N442" s="118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</row>
    <row r="443" spans="1:25">
      <c r="A443" s="96"/>
      <c r="B443" s="96"/>
      <c r="C443" s="112"/>
      <c r="D443" s="112"/>
      <c r="E443" s="118"/>
      <c r="F443" s="96"/>
      <c r="G443" s="97"/>
      <c r="H443" s="97"/>
      <c r="I443" s="120"/>
      <c r="J443" s="97"/>
      <c r="K443" s="96"/>
      <c r="L443" s="96"/>
      <c r="M443" s="119"/>
      <c r="N443" s="118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</row>
    <row r="444" spans="1:25">
      <c r="A444" s="96"/>
      <c r="B444" s="96"/>
      <c r="C444" s="112"/>
      <c r="D444" s="112"/>
      <c r="E444" s="118"/>
      <c r="F444" s="96"/>
      <c r="G444" s="97"/>
      <c r="H444" s="97"/>
      <c r="I444" s="120"/>
      <c r="J444" s="97"/>
      <c r="K444" s="96"/>
      <c r="L444" s="96"/>
      <c r="M444" s="119"/>
      <c r="N444" s="118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</row>
    <row r="445" spans="1:25">
      <c r="A445" s="96"/>
      <c r="B445" s="96"/>
      <c r="C445" s="112"/>
      <c r="D445" s="112"/>
      <c r="E445" s="118"/>
      <c r="F445" s="96"/>
      <c r="G445" s="97"/>
      <c r="H445" s="97"/>
      <c r="I445" s="120"/>
      <c r="J445" s="97"/>
      <c r="K445" s="96"/>
      <c r="L445" s="96"/>
      <c r="M445" s="119"/>
      <c r="N445" s="118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</row>
    <row r="446" spans="1:25">
      <c r="A446" s="96"/>
      <c r="B446" s="96"/>
      <c r="C446" s="112"/>
      <c r="D446" s="112"/>
      <c r="E446" s="118"/>
      <c r="F446" s="96"/>
      <c r="G446" s="97"/>
      <c r="H446" s="97"/>
      <c r="I446" s="120"/>
      <c r="J446" s="97"/>
      <c r="K446" s="96"/>
      <c r="L446" s="96"/>
      <c r="M446" s="119"/>
      <c r="N446" s="118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</row>
    <row r="447" spans="1:25">
      <c r="A447" s="96"/>
      <c r="B447" s="96"/>
      <c r="C447" s="112"/>
      <c r="D447" s="112"/>
      <c r="E447" s="118"/>
      <c r="F447" s="96"/>
      <c r="G447" s="97"/>
      <c r="H447" s="97"/>
      <c r="I447" s="120"/>
      <c r="J447" s="97"/>
      <c r="K447" s="96"/>
      <c r="L447" s="96"/>
      <c r="M447" s="119"/>
      <c r="N447" s="118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</row>
    <row r="448" spans="1:25">
      <c r="A448" s="96"/>
      <c r="B448" s="96"/>
      <c r="C448" s="112"/>
      <c r="D448" s="112"/>
      <c r="E448" s="118"/>
      <c r="F448" s="96"/>
      <c r="G448" s="97"/>
      <c r="H448" s="97"/>
      <c r="I448" s="120"/>
      <c r="J448" s="97"/>
      <c r="K448" s="96"/>
      <c r="L448" s="96"/>
      <c r="M448" s="119"/>
      <c r="N448" s="118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</row>
    <row r="449" spans="1:25">
      <c r="A449" s="96"/>
      <c r="B449" s="96"/>
      <c r="C449" s="112"/>
      <c r="D449" s="112"/>
      <c r="E449" s="118"/>
      <c r="F449" s="96"/>
      <c r="G449" s="97"/>
      <c r="H449" s="97"/>
      <c r="I449" s="120"/>
      <c r="J449" s="97"/>
      <c r="K449" s="96"/>
      <c r="L449" s="96"/>
      <c r="M449" s="119"/>
      <c r="N449" s="118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</row>
    <row r="450" spans="1:25">
      <c r="A450" s="96"/>
      <c r="B450" s="96"/>
      <c r="C450" s="112"/>
      <c r="D450" s="112"/>
      <c r="E450" s="118"/>
      <c r="F450" s="96"/>
      <c r="G450" s="97"/>
      <c r="H450" s="97"/>
      <c r="I450" s="120"/>
      <c r="J450" s="97"/>
      <c r="K450" s="96"/>
      <c r="L450" s="96"/>
      <c r="M450" s="119"/>
      <c r="N450" s="118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</row>
    <row r="451" spans="1:25">
      <c r="A451" s="96"/>
      <c r="B451" s="96"/>
      <c r="C451" s="112"/>
      <c r="D451" s="112"/>
      <c r="E451" s="118"/>
      <c r="F451" s="96"/>
      <c r="G451" s="97"/>
      <c r="H451" s="97"/>
      <c r="I451" s="120"/>
      <c r="J451" s="97"/>
      <c r="K451" s="96"/>
      <c r="L451" s="96"/>
      <c r="M451" s="119"/>
      <c r="N451" s="118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</row>
    <row r="452" spans="1:25">
      <c r="A452" s="96"/>
      <c r="B452" s="96"/>
      <c r="C452" s="112"/>
      <c r="D452" s="112"/>
      <c r="E452" s="118"/>
      <c r="F452" s="96"/>
      <c r="G452" s="97"/>
      <c r="H452" s="97"/>
      <c r="I452" s="120"/>
      <c r="J452" s="97"/>
      <c r="K452" s="96"/>
      <c r="L452" s="96"/>
      <c r="M452" s="119"/>
      <c r="N452" s="118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</row>
    <row r="453" spans="1:25">
      <c r="A453" s="96"/>
      <c r="B453" s="96"/>
      <c r="C453" s="112"/>
      <c r="D453" s="112"/>
      <c r="E453" s="118"/>
      <c r="F453" s="96"/>
      <c r="G453" s="97"/>
      <c r="H453" s="97"/>
      <c r="I453" s="120"/>
      <c r="J453" s="97"/>
      <c r="K453" s="96"/>
      <c r="L453" s="96"/>
      <c r="M453" s="119"/>
      <c r="N453" s="118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</row>
    <row r="454" spans="1:25">
      <c r="A454" s="96"/>
      <c r="B454" s="96"/>
      <c r="C454" s="112"/>
      <c r="D454" s="112"/>
      <c r="E454" s="118"/>
      <c r="F454" s="96"/>
      <c r="G454" s="97"/>
      <c r="H454" s="97"/>
      <c r="I454" s="120"/>
      <c r="J454" s="97"/>
      <c r="K454" s="96"/>
      <c r="L454" s="96"/>
      <c r="M454" s="119"/>
      <c r="N454" s="118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</row>
    <row r="455" spans="1:25">
      <c r="A455" s="96"/>
      <c r="B455" s="96"/>
      <c r="C455" s="112"/>
      <c r="D455" s="112"/>
      <c r="E455" s="118"/>
      <c r="F455" s="96"/>
      <c r="G455" s="97"/>
      <c r="H455" s="97"/>
      <c r="I455" s="120"/>
      <c r="J455" s="97"/>
      <c r="K455" s="96"/>
      <c r="L455" s="96"/>
      <c r="M455" s="119"/>
      <c r="N455" s="118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</row>
    <row r="456" spans="1:25">
      <c r="A456" s="96"/>
      <c r="B456" s="96"/>
      <c r="C456" s="112"/>
      <c r="D456" s="112"/>
      <c r="E456" s="118"/>
      <c r="F456" s="96"/>
      <c r="G456" s="97"/>
      <c r="H456" s="97"/>
      <c r="I456" s="120"/>
      <c r="J456" s="97"/>
      <c r="K456" s="96"/>
      <c r="L456" s="96"/>
      <c r="M456" s="119"/>
      <c r="N456" s="118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</row>
    <row r="457" spans="1:25">
      <c r="A457" s="96"/>
      <c r="B457" s="96"/>
      <c r="C457" s="112"/>
      <c r="D457" s="112"/>
      <c r="E457" s="118"/>
      <c r="F457" s="96"/>
      <c r="G457" s="97"/>
      <c r="H457" s="97"/>
      <c r="I457" s="120"/>
      <c r="J457" s="97"/>
      <c r="K457" s="96"/>
      <c r="L457" s="96"/>
      <c r="M457" s="119"/>
      <c r="N457" s="118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</row>
    <row r="458" spans="1:25">
      <c r="A458" s="96"/>
      <c r="B458" s="96"/>
      <c r="C458" s="112"/>
      <c r="D458" s="112"/>
      <c r="E458" s="118"/>
      <c r="F458" s="96"/>
      <c r="G458" s="97"/>
      <c r="H458" s="97"/>
      <c r="I458" s="120"/>
      <c r="J458" s="97"/>
      <c r="K458" s="96"/>
      <c r="L458" s="96"/>
      <c r="M458" s="119"/>
      <c r="N458" s="118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</row>
    <row r="459" spans="1:25">
      <c r="A459" s="96"/>
      <c r="B459" s="96"/>
      <c r="C459" s="112"/>
      <c r="D459" s="112"/>
      <c r="E459" s="118"/>
      <c r="F459" s="96"/>
      <c r="G459" s="97"/>
      <c r="H459" s="97"/>
      <c r="I459" s="120"/>
      <c r="J459" s="97"/>
      <c r="K459" s="96"/>
      <c r="L459" s="96"/>
      <c r="M459" s="119"/>
      <c r="N459" s="118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</row>
    <row r="460" spans="1:25">
      <c r="A460" s="96"/>
      <c r="B460" s="96"/>
      <c r="C460" s="112"/>
      <c r="D460" s="112"/>
      <c r="E460" s="118"/>
      <c r="F460" s="96"/>
      <c r="G460" s="97"/>
      <c r="H460" s="97"/>
      <c r="I460" s="120"/>
      <c r="J460" s="97"/>
      <c r="K460" s="96"/>
      <c r="L460" s="96"/>
      <c r="M460" s="119"/>
      <c r="N460" s="118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</row>
    <row r="461" spans="1:25">
      <c r="A461" s="96"/>
      <c r="B461" s="96"/>
      <c r="C461" s="112"/>
      <c r="D461" s="112"/>
      <c r="E461" s="118"/>
      <c r="F461" s="96"/>
      <c r="G461" s="97"/>
      <c r="H461" s="97"/>
      <c r="I461" s="120"/>
      <c r="J461" s="97"/>
      <c r="K461" s="96"/>
      <c r="L461" s="96"/>
      <c r="M461" s="119"/>
      <c r="N461" s="118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</row>
    <row r="462" spans="1:25">
      <c r="A462" s="96"/>
      <c r="B462" s="96"/>
      <c r="C462" s="112"/>
      <c r="D462" s="112"/>
      <c r="E462" s="118"/>
      <c r="F462" s="96"/>
      <c r="G462" s="97"/>
      <c r="H462" s="97"/>
      <c r="I462" s="120"/>
      <c r="J462" s="97"/>
      <c r="K462" s="96"/>
      <c r="L462" s="96"/>
      <c r="M462" s="119"/>
      <c r="N462" s="118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</row>
    <row r="463" spans="1:25">
      <c r="A463" s="96"/>
      <c r="B463" s="96"/>
      <c r="C463" s="112"/>
      <c r="D463" s="112"/>
      <c r="E463" s="118"/>
      <c r="F463" s="96"/>
      <c r="G463" s="97"/>
      <c r="H463" s="97"/>
      <c r="I463" s="120"/>
      <c r="J463" s="97"/>
      <c r="K463" s="96"/>
      <c r="L463" s="96"/>
      <c r="M463" s="119"/>
      <c r="N463" s="118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</row>
    <row r="464" spans="1:25">
      <c r="A464" s="96"/>
      <c r="B464" s="96"/>
      <c r="C464" s="112"/>
      <c r="D464" s="112"/>
      <c r="E464" s="118"/>
      <c r="F464" s="96"/>
      <c r="G464" s="97"/>
      <c r="H464" s="97"/>
      <c r="I464" s="120"/>
      <c r="J464" s="97"/>
      <c r="K464" s="96"/>
      <c r="L464" s="96"/>
      <c r="M464" s="119"/>
      <c r="N464" s="118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</row>
    <row r="465" spans="1:25">
      <c r="A465" s="96"/>
      <c r="B465" s="96"/>
      <c r="C465" s="112"/>
      <c r="D465" s="112"/>
      <c r="E465" s="118"/>
      <c r="F465" s="96"/>
      <c r="G465" s="97"/>
      <c r="H465" s="97"/>
      <c r="I465" s="120"/>
      <c r="J465" s="97"/>
      <c r="K465" s="96"/>
      <c r="L465" s="96"/>
      <c r="M465" s="119"/>
      <c r="N465" s="118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</row>
    <row r="466" spans="1:25">
      <c r="A466" s="96"/>
      <c r="B466" s="96"/>
      <c r="C466" s="112"/>
      <c r="D466" s="112"/>
      <c r="E466" s="118"/>
      <c r="F466" s="96"/>
      <c r="G466" s="97"/>
      <c r="H466" s="97"/>
      <c r="I466" s="120"/>
      <c r="J466" s="97"/>
      <c r="K466" s="96"/>
      <c r="L466" s="96"/>
      <c r="M466" s="119"/>
      <c r="N466" s="118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</row>
    <row r="467" spans="1:25">
      <c r="A467" s="96"/>
      <c r="B467" s="96"/>
      <c r="C467" s="112"/>
      <c r="D467" s="112"/>
      <c r="E467" s="118"/>
      <c r="F467" s="96"/>
      <c r="G467" s="97"/>
      <c r="H467" s="97"/>
      <c r="I467" s="120"/>
      <c r="J467" s="97"/>
      <c r="K467" s="96"/>
      <c r="L467" s="96"/>
      <c r="M467" s="119"/>
      <c r="N467" s="118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</row>
    <row r="468" spans="1:25">
      <c r="A468" s="96"/>
      <c r="B468" s="96"/>
      <c r="C468" s="112"/>
      <c r="D468" s="112"/>
      <c r="E468" s="118"/>
      <c r="F468" s="96"/>
      <c r="G468" s="97"/>
      <c r="H468" s="97"/>
      <c r="I468" s="120"/>
      <c r="J468" s="97"/>
      <c r="K468" s="96"/>
      <c r="L468" s="96"/>
      <c r="M468" s="119"/>
      <c r="N468" s="118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</row>
    <row r="469" spans="1:25">
      <c r="A469" s="96"/>
      <c r="B469" s="96"/>
      <c r="C469" s="112"/>
      <c r="D469" s="112"/>
      <c r="E469" s="118"/>
      <c r="F469" s="96"/>
      <c r="G469" s="97"/>
      <c r="H469" s="97"/>
      <c r="I469" s="120"/>
      <c r="J469" s="97"/>
      <c r="K469" s="96"/>
      <c r="L469" s="96"/>
      <c r="M469" s="119"/>
      <c r="N469" s="118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</row>
    <row r="470" spans="1:25">
      <c r="A470" s="96"/>
      <c r="B470" s="96"/>
      <c r="C470" s="112"/>
      <c r="D470" s="112"/>
      <c r="E470" s="118"/>
      <c r="F470" s="96"/>
      <c r="G470" s="97"/>
      <c r="H470" s="97"/>
      <c r="I470" s="120"/>
      <c r="J470" s="97"/>
      <c r="K470" s="96"/>
      <c r="L470" s="96"/>
      <c r="M470" s="119"/>
      <c r="N470" s="118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</row>
    <row r="471" spans="1:25">
      <c r="A471" s="96"/>
      <c r="B471" s="96"/>
      <c r="C471" s="112"/>
      <c r="D471" s="112"/>
      <c r="E471" s="118"/>
      <c r="F471" s="96"/>
      <c r="G471" s="97"/>
      <c r="H471" s="97"/>
      <c r="I471" s="120"/>
      <c r="J471" s="97"/>
      <c r="K471" s="96"/>
      <c r="L471" s="96"/>
      <c r="M471" s="119"/>
      <c r="N471" s="118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</row>
    <row r="472" spans="1:25">
      <c r="A472" s="96"/>
      <c r="B472" s="96"/>
      <c r="C472" s="112"/>
      <c r="D472" s="112"/>
      <c r="E472" s="118"/>
      <c r="F472" s="96"/>
      <c r="G472" s="97"/>
      <c r="H472" s="97"/>
      <c r="I472" s="120"/>
      <c r="J472" s="97"/>
      <c r="K472" s="96"/>
      <c r="L472" s="96"/>
      <c r="M472" s="119"/>
      <c r="N472" s="118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</row>
    <row r="473" spans="1:25">
      <c r="A473" s="96"/>
      <c r="B473" s="96"/>
      <c r="C473" s="112"/>
      <c r="D473" s="112"/>
      <c r="E473" s="118"/>
      <c r="F473" s="96"/>
      <c r="G473" s="97"/>
      <c r="H473" s="97"/>
      <c r="I473" s="120"/>
      <c r="J473" s="97"/>
      <c r="K473" s="96"/>
      <c r="L473" s="96"/>
      <c r="M473" s="119"/>
      <c r="N473" s="118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</row>
    <row r="474" spans="1:25">
      <c r="A474" s="96"/>
      <c r="B474" s="96"/>
      <c r="C474" s="112"/>
      <c r="D474" s="112"/>
      <c r="E474" s="118"/>
      <c r="F474" s="96"/>
      <c r="G474" s="97"/>
      <c r="H474" s="97"/>
      <c r="I474" s="120"/>
      <c r="J474" s="97"/>
      <c r="K474" s="96"/>
      <c r="L474" s="96"/>
      <c r="M474" s="119"/>
      <c r="N474" s="118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</row>
    <row r="475" spans="1:25">
      <c r="A475" s="96"/>
      <c r="B475" s="96"/>
      <c r="C475" s="112"/>
      <c r="D475" s="112"/>
      <c r="E475" s="118"/>
      <c r="F475" s="96"/>
      <c r="G475" s="97"/>
      <c r="H475" s="97"/>
      <c r="I475" s="120"/>
      <c r="J475" s="97"/>
      <c r="K475" s="96"/>
      <c r="L475" s="96"/>
      <c r="M475" s="119"/>
      <c r="N475" s="118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</row>
    <row r="476" spans="1:25">
      <c r="A476" s="96"/>
      <c r="B476" s="96"/>
      <c r="C476" s="112"/>
      <c r="D476" s="112"/>
      <c r="E476" s="118"/>
      <c r="F476" s="96"/>
      <c r="G476" s="97"/>
      <c r="H476" s="97"/>
      <c r="I476" s="120"/>
      <c r="J476" s="97"/>
      <c r="K476" s="96"/>
      <c r="L476" s="96"/>
      <c r="M476" s="119"/>
      <c r="N476" s="118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</row>
    <row r="477" spans="1:25">
      <c r="A477" s="96"/>
      <c r="B477" s="96"/>
      <c r="C477" s="112"/>
      <c r="D477" s="112"/>
      <c r="E477" s="118"/>
      <c r="F477" s="96"/>
      <c r="G477" s="97"/>
      <c r="H477" s="97"/>
      <c r="I477" s="120"/>
      <c r="J477" s="97"/>
      <c r="K477" s="96"/>
      <c r="L477" s="96"/>
      <c r="M477" s="119"/>
      <c r="N477" s="118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</row>
    <row r="478" spans="1:25">
      <c r="A478" s="96"/>
      <c r="B478" s="96"/>
      <c r="C478" s="112"/>
      <c r="D478" s="112"/>
      <c r="E478" s="118"/>
      <c r="F478" s="96"/>
      <c r="G478" s="97"/>
      <c r="H478" s="97"/>
      <c r="I478" s="120"/>
      <c r="J478" s="97"/>
      <c r="K478" s="96"/>
      <c r="L478" s="96"/>
      <c r="M478" s="119"/>
      <c r="N478" s="118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</row>
    <row r="479" spans="1:25">
      <c r="A479" s="96"/>
      <c r="B479" s="96"/>
      <c r="C479" s="112"/>
      <c r="D479" s="112"/>
      <c r="E479" s="118"/>
      <c r="F479" s="96"/>
      <c r="G479" s="97"/>
      <c r="H479" s="97"/>
      <c r="I479" s="120"/>
      <c r="J479" s="97"/>
      <c r="K479" s="96"/>
      <c r="L479" s="96"/>
      <c r="M479" s="119"/>
      <c r="N479" s="118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</row>
    <row r="480" spans="1:25">
      <c r="A480" s="96"/>
      <c r="B480" s="96"/>
      <c r="C480" s="112"/>
      <c r="D480" s="112"/>
      <c r="E480" s="118"/>
      <c r="F480" s="96"/>
      <c r="G480" s="97"/>
      <c r="H480" s="97"/>
      <c r="I480" s="120"/>
      <c r="J480" s="97"/>
      <c r="K480" s="96"/>
      <c r="L480" s="96"/>
      <c r="M480" s="119"/>
      <c r="N480" s="118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</row>
    <row r="481" spans="1:25">
      <c r="A481" s="96"/>
      <c r="B481" s="96"/>
      <c r="C481" s="112"/>
      <c r="D481" s="112"/>
      <c r="E481" s="118"/>
      <c r="F481" s="96"/>
      <c r="G481" s="97"/>
      <c r="H481" s="97"/>
      <c r="I481" s="120"/>
      <c r="J481" s="97"/>
      <c r="K481" s="96"/>
      <c r="L481" s="96"/>
      <c r="M481" s="119"/>
      <c r="N481" s="118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</row>
    <row r="482" spans="1:25">
      <c r="A482" s="96"/>
      <c r="B482" s="96"/>
      <c r="C482" s="112"/>
      <c r="D482" s="112"/>
      <c r="E482" s="118"/>
      <c r="F482" s="96"/>
      <c r="G482" s="97"/>
      <c r="H482" s="97"/>
      <c r="I482" s="120"/>
      <c r="J482" s="97"/>
      <c r="K482" s="96"/>
      <c r="L482" s="96"/>
      <c r="M482" s="119"/>
      <c r="N482" s="118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</row>
    <row r="483" spans="1:25">
      <c r="A483" s="96"/>
      <c r="B483" s="96"/>
      <c r="C483" s="112"/>
      <c r="D483" s="112"/>
      <c r="E483" s="118"/>
      <c r="F483" s="96"/>
      <c r="G483" s="97"/>
      <c r="H483" s="97"/>
      <c r="I483" s="120"/>
      <c r="J483" s="97"/>
      <c r="K483" s="96"/>
      <c r="L483" s="96"/>
      <c r="M483" s="119"/>
      <c r="N483" s="118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</row>
    <row r="484" spans="1:25">
      <c r="A484" s="96"/>
      <c r="B484" s="96"/>
      <c r="C484" s="112"/>
      <c r="D484" s="112"/>
      <c r="E484" s="118"/>
      <c r="F484" s="96"/>
      <c r="G484" s="97"/>
      <c r="H484" s="97"/>
      <c r="I484" s="120"/>
      <c r="J484" s="97"/>
      <c r="K484" s="96"/>
      <c r="L484" s="96"/>
      <c r="M484" s="119"/>
      <c r="N484" s="118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</row>
    <row r="485" spans="1:25">
      <c r="A485" s="96"/>
      <c r="B485" s="96"/>
      <c r="C485" s="112"/>
      <c r="D485" s="112"/>
      <c r="E485" s="118"/>
      <c r="F485" s="96"/>
      <c r="G485" s="97"/>
      <c r="H485" s="97"/>
      <c r="I485" s="120"/>
      <c r="J485" s="97"/>
      <c r="K485" s="96"/>
      <c r="L485" s="96"/>
      <c r="M485" s="119"/>
      <c r="N485" s="118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</row>
    <row r="486" spans="1:25">
      <c r="A486" s="96"/>
      <c r="B486" s="96"/>
      <c r="C486" s="112"/>
      <c r="D486" s="112"/>
      <c r="E486" s="118"/>
      <c r="F486" s="96"/>
      <c r="G486" s="97"/>
      <c r="H486" s="97"/>
      <c r="I486" s="120"/>
      <c r="J486" s="97"/>
      <c r="K486" s="96"/>
      <c r="L486" s="96"/>
      <c r="M486" s="119"/>
      <c r="N486" s="118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</row>
    <row r="487" spans="1:25">
      <c r="A487" s="96"/>
      <c r="B487" s="96"/>
      <c r="C487" s="112"/>
      <c r="D487" s="112"/>
      <c r="E487" s="118"/>
      <c r="F487" s="96"/>
      <c r="G487" s="97"/>
      <c r="H487" s="97"/>
      <c r="I487" s="120"/>
      <c r="J487" s="97"/>
      <c r="K487" s="96"/>
      <c r="L487" s="96"/>
      <c r="M487" s="119"/>
      <c r="N487" s="118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</row>
    <row r="488" spans="1:25">
      <c r="A488" s="96"/>
      <c r="B488" s="96"/>
      <c r="C488" s="112"/>
      <c r="D488" s="112"/>
      <c r="E488" s="118"/>
      <c r="F488" s="96"/>
      <c r="G488" s="97"/>
      <c r="H488" s="97"/>
      <c r="I488" s="120"/>
      <c r="J488" s="97"/>
      <c r="K488" s="96"/>
      <c r="L488" s="96"/>
      <c r="M488" s="119"/>
      <c r="N488" s="118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</row>
    <row r="489" spans="1:25">
      <c r="A489" s="96"/>
      <c r="B489" s="96"/>
      <c r="C489" s="112"/>
      <c r="D489" s="112"/>
      <c r="E489" s="118"/>
      <c r="F489" s="96"/>
      <c r="G489" s="97"/>
      <c r="H489" s="97"/>
      <c r="I489" s="120"/>
      <c r="J489" s="97"/>
      <c r="K489" s="96"/>
      <c r="L489" s="96"/>
      <c r="M489" s="119"/>
      <c r="N489" s="118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</row>
    <row r="490" spans="1:25">
      <c r="A490" s="96"/>
      <c r="B490" s="96"/>
      <c r="C490" s="112"/>
      <c r="D490" s="112"/>
      <c r="E490" s="118"/>
      <c r="F490" s="96"/>
      <c r="G490" s="97"/>
      <c r="H490" s="97"/>
      <c r="I490" s="120"/>
      <c r="J490" s="97"/>
      <c r="K490" s="96"/>
      <c r="L490" s="96"/>
      <c r="M490" s="119"/>
      <c r="N490" s="118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</row>
    <row r="491" spans="1:25">
      <c r="A491" s="96"/>
      <c r="B491" s="96"/>
      <c r="C491" s="112"/>
      <c r="D491" s="112"/>
      <c r="E491" s="118"/>
      <c r="F491" s="96"/>
      <c r="G491" s="97"/>
      <c r="H491" s="97"/>
      <c r="I491" s="120"/>
      <c r="J491" s="97"/>
      <c r="K491" s="96"/>
      <c r="L491" s="96"/>
      <c r="M491" s="119"/>
      <c r="N491" s="118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</row>
    <row r="492" spans="1:25">
      <c r="A492" s="96"/>
      <c r="B492" s="96"/>
      <c r="C492" s="112"/>
      <c r="D492" s="112"/>
      <c r="E492" s="118"/>
      <c r="F492" s="96"/>
      <c r="G492" s="97"/>
      <c r="H492" s="97"/>
      <c r="I492" s="120"/>
      <c r="J492" s="97"/>
      <c r="K492" s="96"/>
      <c r="L492" s="96"/>
      <c r="M492" s="119"/>
      <c r="N492" s="118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</row>
    <row r="493" spans="1:25">
      <c r="A493" s="96"/>
      <c r="B493" s="96"/>
      <c r="C493" s="112"/>
      <c r="D493" s="112"/>
      <c r="E493" s="118"/>
      <c r="F493" s="96"/>
      <c r="G493" s="97"/>
      <c r="H493" s="97"/>
      <c r="I493" s="120"/>
      <c r="J493" s="97"/>
      <c r="K493" s="96"/>
      <c r="L493" s="96"/>
      <c r="M493" s="119"/>
      <c r="N493" s="118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</row>
    <row r="494" spans="1:25">
      <c r="A494" s="96"/>
      <c r="B494" s="96"/>
      <c r="C494" s="112"/>
      <c r="D494" s="112"/>
      <c r="E494" s="118"/>
      <c r="F494" s="96"/>
      <c r="G494" s="97"/>
      <c r="H494" s="97"/>
      <c r="I494" s="120"/>
      <c r="J494" s="97"/>
      <c r="K494" s="96"/>
      <c r="L494" s="96"/>
      <c r="M494" s="119"/>
      <c r="N494" s="118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</row>
    <row r="495" spans="1:25">
      <c r="A495" s="96"/>
      <c r="B495" s="96"/>
      <c r="C495" s="112"/>
      <c r="D495" s="112"/>
      <c r="E495" s="118"/>
      <c r="F495" s="96"/>
      <c r="G495" s="97"/>
      <c r="H495" s="97"/>
      <c r="I495" s="120"/>
      <c r="J495" s="97"/>
      <c r="K495" s="96"/>
      <c r="L495" s="96"/>
      <c r="M495" s="119"/>
      <c r="N495" s="118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</row>
    <row r="496" spans="1:25">
      <c r="A496" s="96"/>
      <c r="B496" s="96"/>
      <c r="C496" s="112"/>
      <c r="D496" s="112"/>
      <c r="E496" s="118"/>
      <c r="F496" s="96"/>
      <c r="G496" s="97"/>
      <c r="H496" s="97"/>
      <c r="I496" s="120"/>
      <c r="J496" s="97"/>
      <c r="K496" s="96"/>
      <c r="L496" s="96"/>
      <c r="M496" s="119"/>
      <c r="N496" s="118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</row>
    <row r="497" spans="1:25">
      <c r="A497" s="96"/>
      <c r="B497" s="96"/>
      <c r="C497" s="112"/>
      <c r="D497" s="112"/>
      <c r="E497" s="118"/>
      <c r="F497" s="96"/>
      <c r="G497" s="97"/>
      <c r="H497" s="97"/>
      <c r="I497" s="120"/>
      <c r="J497" s="97"/>
      <c r="K497" s="96"/>
      <c r="L497" s="96"/>
      <c r="M497" s="119"/>
      <c r="N497" s="118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</row>
    <row r="498" spans="1:25">
      <c r="A498" s="96"/>
      <c r="B498" s="96"/>
      <c r="C498" s="112"/>
      <c r="D498" s="112"/>
      <c r="E498" s="118"/>
      <c r="F498" s="96"/>
      <c r="G498" s="97"/>
      <c r="H498" s="97"/>
      <c r="I498" s="120"/>
      <c r="J498" s="97"/>
      <c r="K498" s="96"/>
      <c r="L498" s="96"/>
      <c r="M498" s="119"/>
      <c r="N498" s="118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</row>
    <row r="499" spans="1:25">
      <c r="A499" s="96"/>
      <c r="B499" s="96"/>
      <c r="C499" s="112"/>
      <c r="D499" s="112"/>
      <c r="E499" s="118"/>
      <c r="F499" s="96"/>
      <c r="G499" s="97"/>
      <c r="H499" s="97"/>
      <c r="I499" s="120"/>
      <c r="J499" s="97"/>
      <c r="K499" s="96"/>
      <c r="L499" s="96"/>
      <c r="M499" s="119"/>
      <c r="N499" s="118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</row>
    <row r="500" spans="1:25">
      <c r="A500" s="96"/>
      <c r="B500" s="96"/>
      <c r="C500" s="112"/>
      <c r="D500" s="112"/>
      <c r="E500" s="118"/>
      <c r="F500" s="96"/>
      <c r="G500" s="97"/>
      <c r="H500" s="97"/>
      <c r="I500" s="120"/>
      <c r="J500" s="97"/>
      <c r="K500" s="96"/>
      <c r="L500" s="96"/>
      <c r="M500" s="119"/>
      <c r="N500" s="118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</row>
    <row r="501" spans="1:25">
      <c r="A501" s="96"/>
      <c r="B501" s="96"/>
      <c r="C501" s="112"/>
      <c r="D501" s="112"/>
      <c r="E501" s="118"/>
      <c r="F501" s="96"/>
      <c r="G501" s="97"/>
      <c r="H501" s="97"/>
      <c r="I501" s="120"/>
      <c r="J501" s="97"/>
      <c r="K501" s="96"/>
      <c r="L501" s="96"/>
      <c r="M501" s="119"/>
      <c r="N501" s="118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</row>
    <row r="502" spans="1:25">
      <c r="A502" s="96"/>
      <c r="B502" s="96"/>
      <c r="C502" s="112"/>
      <c r="D502" s="112"/>
      <c r="E502" s="118"/>
      <c r="F502" s="96"/>
      <c r="G502" s="97"/>
      <c r="H502" s="97"/>
      <c r="I502" s="120"/>
      <c r="J502" s="97"/>
      <c r="K502" s="96"/>
      <c r="L502" s="96"/>
      <c r="M502" s="119"/>
      <c r="N502" s="118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</row>
    <row r="503" spans="1:25">
      <c r="A503" s="96"/>
      <c r="B503" s="96"/>
      <c r="C503" s="112"/>
      <c r="D503" s="112"/>
      <c r="E503" s="118"/>
      <c r="F503" s="96"/>
      <c r="G503" s="97"/>
      <c r="H503" s="97"/>
      <c r="I503" s="120"/>
      <c r="J503" s="97"/>
      <c r="K503" s="96"/>
      <c r="L503" s="96"/>
      <c r="M503" s="119"/>
      <c r="N503" s="118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</row>
    <row r="504" spans="1:25">
      <c r="A504" s="96"/>
      <c r="B504" s="96"/>
      <c r="C504" s="112"/>
      <c r="D504" s="112"/>
      <c r="E504" s="118"/>
      <c r="F504" s="96"/>
      <c r="G504" s="97"/>
      <c r="H504" s="97"/>
      <c r="I504" s="120"/>
      <c r="J504" s="97"/>
      <c r="K504" s="96"/>
      <c r="L504" s="96"/>
      <c r="M504" s="119"/>
      <c r="N504" s="118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</row>
    <row r="505" spans="1:25">
      <c r="A505" s="96"/>
      <c r="B505" s="96"/>
      <c r="C505" s="112"/>
      <c r="D505" s="112"/>
      <c r="E505" s="118"/>
      <c r="F505" s="96"/>
      <c r="G505" s="97"/>
      <c r="H505" s="97"/>
      <c r="I505" s="120"/>
      <c r="J505" s="97"/>
      <c r="K505" s="96"/>
      <c r="L505" s="96"/>
      <c r="M505" s="119"/>
      <c r="N505" s="118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</row>
    <row r="506" spans="1:25">
      <c r="A506" s="96"/>
      <c r="B506" s="96"/>
      <c r="C506" s="112"/>
      <c r="D506" s="112"/>
      <c r="E506" s="118"/>
      <c r="F506" s="96"/>
      <c r="G506" s="97"/>
      <c r="H506" s="97"/>
      <c r="I506" s="120"/>
      <c r="J506" s="97"/>
      <c r="K506" s="96"/>
      <c r="L506" s="96"/>
      <c r="M506" s="119"/>
      <c r="N506" s="118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</row>
    <row r="507" spans="1:25">
      <c r="A507" s="96"/>
      <c r="B507" s="96"/>
      <c r="C507" s="112"/>
      <c r="D507" s="112"/>
      <c r="E507" s="118"/>
      <c r="F507" s="96"/>
      <c r="G507" s="97"/>
      <c r="H507" s="97"/>
      <c r="I507" s="120"/>
      <c r="J507" s="97"/>
      <c r="K507" s="96"/>
      <c r="L507" s="96"/>
      <c r="M507" s="119"/>
      <c r="N507" s="118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</row>
    <row r="508" spans="1:25">
      <c r="A508" s="96"/>
      <c r="B508" s="96"/>
      <c r="C508" s="112"/>
      <c r="D508" s="112"/>
      <c r="E508" s="118"/>
      <c r="F508" s="96"/>
      <c r="G508" s="97"/>
      <c r="H508" s="97"/>
      <c r="I508" s="120"/>
      <c r="J508" s="97"/>
      <c r="K508" s="96"/>
      <c r="L508" s="96"/>
      <c r="M508" s="119"/>
      <c r="N508" s="118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</row>
    <row r="509" spans="1:25">
      <c r="A509" s="96"/>
      <c r="B509" s="96"/>
      <c r="C509" s="112"/>
      <c r="D509" s="112"/>
      <c r="E509" s="118"/>
      <c r="F509" s="96"/>
      <c r="G509" s="97"/>
      <c r="H509" s="97"/>
      <c r="I509" s="120"/>
      <c r="J509" s="97"/>
      <c r="K509" s="96"/>
      <c r="L509" s="96"/>
      <c r="M509" s="119"/>
      <c r="N509" s="118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</row>
    <row r="510" spans="1:25">
      <c r="A510" s="96"/>
      <c r="B510" s="96"/>
      <c r="C510" s="112"/>
      <c r="D510" s="112"/>
      <c r="E510" s="118"/>
      <c r="F510" s="96"/>
      <c r="G510" s="97"/>
      <c r="H510" s="97"/>
      <c r="I510" s="120"/>
      <c r="J510" s="97"/>
      <c r="K510" s="96"/>
      <c r="L510" s="96"/>
      <c r="M510" s="119"/>
      <c r="N510" s="118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</row>
    <row r="511" spans="1:25">
      <c r="A511" s="96"/>
      <c r="B511" s="96"/>
      <c r="C511" s="112"/>
      <c r="D511" s="112"/>
      <c r="E511" s="118"/>
      <c r="F511" s="96"/>
      <c r="G511" s="97"/>
      <c r="H511" s="97"/>
      <c r="I511" s="120"/>
      <c r="J511" s="97"/>
      <c r="K511" s="96"/>
      <c r="L511" s="96"/>
      <c r="M511" s="119"/>
      <c r="N511" s="118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</row>
    <row r="512" spans="1:25">
      <c r="A512" s="96"/>
      <c r="B512" s="96"/>
      <c r="C512" s="112"/>
      <c r="D512" s="112"/>
      <c r="E512" s="118"/>
      <c r="F512" s="96"/>
      <c r="G512" s="97"/>
      <c r="H512" s="97"/>
      <c r="I512" s="120"/>
      <c r="J512" s="97"/>
      <c r="K512" s="96"/>
      <c r="L512" s="96"/>
      <c r="M512" s="119"/>
      <c r="N512" s="118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</row>
    <row r="513" spans="1:25">
      <c r="A513" s="96"/>
      <c r="B513" s="96"/>
      <c r="C513" s="112"/>
      <c r="D513" s="112"/>
      <c r="E513" s="118"/>
      <c r="F513" s="96"/>
      <c r="G513" s="97"/>
      <c r="H513" s="97"/>
      <c r="I513" s="120"/>
      <c r="J513" s="97"/>
      <c r="K513" s="96"/>
      <c r="L513" s="96"/>
      <c r="M513" s="119"/>
      <c r="N513" s="118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</row>
    <row r="514" spans="1:25">
      <c r="A514" s="96"/>
      <c r="B514" s="96"/>
      <c r="C514" s="112"/>
      <c r="D514" s="112"/>
      <c r="E514" s="118"/>
      <c r="F514" s="96"/>
      <c r="G514" s="97"/>
      <c r="H514" s="97"/>
      <c r="I514" s="120"/>
      <c r="J514" s="97"/>
      <c r="K514" s="96"/>
      <c r="L514" s="96"/>
      <c r="M514" s="119"/>
      <c r="N514" s="118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</row>
    <row r="515" spans="1:25">
      <c r="A515" s="96"/>
      <c r="B515" s="96"/>
      <c r="C515" s="112"/>
      <c r="D515" s="112"/>
      <c r="E515" s="118"/>
      <c r="F515" s="96"/>
      <c r="G515" s="97"/>
      <c r="H515" s="97"/>
      <c r="I515" s="120"/>
      <c r="J515" s="97"/>
      <c r="K515" s="96"/>
      <c r="L515" s="96"/>
      <c r="M515" s="119"/>
      <c r="N515" s="118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</row>
    <row r="516" spans="1:25">
      <c r="A516" s="96"/>
      <c r="B516" s="96"/>
      <c r="C516" s="112"/>
      <c r="D516" s="112"/>
      <c r="E516" s="118"/>
      <c r="F516" s="96"/>
      <c r="G516" s="97"/>
      <c r="H516" s="97"/>
      <c r="I516" s="120"/>
      <c r="J516" s="97"/>
      <c r="K516" s="96"/>
      <c r="L516" s="96"/>
      <c r="M516" s="119"/>
      <c r="N516" s="118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</row>
    <row r="517" spans="1:25">
      <c r="A517" s="96"/>
      <c r="B517" s="96"/>
      <c r="C517" s="112"/>
      <c r="D517" s="112"/>
      <c r="E517" s="118"/>
      <c r="F517" s="96"/>
      <c r="G517" s="97"/>
      <c r="H517" s="97"/>
      <c r="I517" s="120"/>
      <c r="J517" s="97"/>
      <c r="K517" s="96"/>
      <c r="L517" s="96"/>
      <c r="M517" s="119"/>
      <c r="N517" s="118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</row>
    <row r="518" spans="1:25">
      <c r="A518" s="96"/>
      <c r="B518" s="96"/>
      <c r="C518" s="112"/>
      <c r="D518" s="112"/>
      <c r="E518" s="118"/>
      <c r="F518" s="96"/>
      <c r="G518" s="97"/>
      <c r="H518" s="97"/>
      <c r="I518" s="120"/>
      <c r="J518" s="97"/>
      <c r="K518" s="96"/>
      <c r="L518" s="96"/>
      <c r="M518" s="119"/>
      <c r="N518" s="118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</row>
    <row r="519" spans="1:25">
      <c r="A519" s="96"/>
      <c r="B519" s="96"/>
      <c r="C519" s="112"/>
      <c r="D519" s="112"/>
      <c r="E519" s="118"/>
      <c r="F519" s="96"/>
      <c r="G519" s="97"/>
      <c r="H519" s="97"/>
      <c r="I519" s="120"/>
      <c r="J519" s="97"/>
      <c r="K519" s="96"/>
      <c r="L519" s="96"/>
      <c r="M519" s="119"/>
      <c r="N519" s="118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</row>
    <row r="520" spans="1:25">
      <c r="A520" s="96"/>
      <c r="B520" s="96"/>
      <c r="C520" s="112"/>
      <c r="D520" s="112"/>
      <c r="E520" s="118"/>
      <c r="F520" s="96"/>
      <c r="G520" s="97"/>
      <c r="H520" s="97"/>
      <c r="I520" s="120"/>
      <c r="J520" s="97"/>
      <c r="K520" s="96"/>
      <c r="L520" s="96"/>
      <c r="M520" s="119"/>
      <c r="N520" s="118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</row>
    <row r="521" spans="1:25">
      <c r="A521" s="96"/>
      <c r="B521" s="96"/>
      <c r="C521" s="112"/>
      <c r="D521" s="112"/>
      <c r="E521" s="118"/>
      <c r="F521" s="96"/>
      <c r="G521" s="97"/>
      <c r="H521" s="97"/>
      <c r="I521" s="120"/>
      <c r="J521" s="97"/>
      <c r="K521" s="96"/>
      <c r="L521" s="96"/>
      <c r="M521" s="119"/>
      <c r="N521" s="118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</row>
    <row r="522" spans="1:25">
      <c r="A522" s="96"/>
      <c r="B522" s="96"/>
      <c r="C522" s="112"/>
      <c r="D522" s="112"/>
      <c r="E522" s="118"/>
      <c r="F522" s="96"/>
      <c r="G522" s="97"/>
      <c r="H522" s="97"/>
      <c r="I522" s="120"/>
      <c r="J522" s="97"/>
      <c r="K522" s="96"/>
      <c r="L522" s="96"/>
      <c r="M522" s="119"/>
      <c r="N522" s="118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</row>
    <row r="523" spans="1:25">
      <c r="A523" s="96"/>
      <c r="B523" s="96"/>
      <c r="C523" s="112"/>
      <c r="D523" s="112"/>
      <c r="E523" s="118"/>
      <c r="F523" s="96"/>
      <c r="G523" s="97"/>
      <c r="H523" s="97"/>
      <c r="I523" s="120"/>
      <c r="J523" s="97"/>
      <c r="K523" s="96"/>
      <c r="L523" s="96"/>
      <c r="M523" s="119"/>
      <c r="N523" s="118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</row>
    <row r="524" spans="1:25">
      <c r="A524" s="96"/>
      <c r="B524" s="96"/>
      <c r="C524" s="112"/>
      <c r="D524" s="112"/>
      <c r="E524" s="118"/>
      <c r="F524" s="96"/>
      <c r="G524" s="97"/>
      <c r="H524" s="97"/>
      <c r="I524" s="120"/>
      <c r="J524" s="97"/>
      <c r="K524" s="96"/>
      <c r="L524" s="96"/>
      <c r="M524" s="119"/>
      <c r="N524" s="118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</row>
    <row r="525" spans="1:25">
      <c r="A525" s="96"/>
      <c r="B525" s="96"/>
      <c r="C525" s="112"/>
      <c r="D525" s="112"/>
      <c r="E525" s="118"/>
      <c r="F525" s="96"/>
      <c r="G525" s="97"/>
      <c r="H525" s="97"/>
      <c r="I525" s="120"/>
      <c r="J525" s="97"/>
      <c r="K525" s="96"/>
      <c r="L525" s="96"/>
      <c r="M525" s="119"/>
      <c r="N525" s="118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</row>
    <row r="526" spans="1:25">
      <c r="A526" s="96"/>
      <c r="B526" s="96"/>
      <c r="C526" s="112"/>
      <c r="D526" s="112"/>
      <c r="E526" s="118"/>
      <c r="F526" s="96"/>
      <c r="G526" s="97"/>
      <c r="H526" s="97"/>
      <c r="I526" s="120"/>
      <c r="J526" s="97"/>
      <c r="K526" s="96"/>
      <c r="L526" s="96"/>
      <c r="M526" s="119"/>
      <c r="N526" s="118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</row>
    <row r="527" spans="1:25">
      <c r="A527" s="96"/>
      <c r="B527" s="96"/>
      <c r="C527" s="112"/>
      <c r="D527" s="112"/>
      <c r="E527" s="118"/>
      <c r="F527" s="96"/>
      <c r="G527" s="97"/>
      <c r="H527" s="97"/>
      <c r="I527" s="120"/>
      <c r="J527" s="97"/>
      <c r="K527" s="96"/>
      <c r="L527" s="96"/>
      <c r="M527" s="119"/>
      <c r="N527" s="118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</row>
    <row r="528" spans="1:25">
      <c r="A528" s="96"/>
      <c r="B528" s="96"/>
      <c r="C528" s="112"/>
      <c r="D528" s="112"/>
      <c r="E528" s="118"/>
      <c r="F528" s="96"/>
      <c r="G528" s="97"/>
      <c r="H528" s="97"/>
      <c r="I528" s="120"/>
      <c r="J528" s="97"/>
      <c r="K528" s="96"/>
      <c r="L528" s="96"/>
      <c r="M528" s="119"/>
      <c r="N528" s="118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</row>
    <row r="529" spans="1:25">
      <c r="A529" s="96"/>
      <c r="B529" s="96"/>
      <c r="C529" s="112"/>
      <c r="D529" s="112"/>
      <c r="E529" s="118"/>
      <c r="F529" s="96"/>
      <c r="G529" s="97"/>
      <c r="H529" s="97"/>
      <c r="I529" s="120"/>
      <c r="J529" s="97"/>
      <c r="K529" s="96"/>
      <c r="L529" s="96"/>
      <c r="M529" s="119"/>
      <c r="N529" s="118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</row>
    <row r="530" spans="1:25">
      <c r="A530" s="96"/>
      <c r="B530" s="96"/>
      <c r="C530" s="112"/>
      <c r="D530" s="112"/>
      <c r="E530" s="118"/>
      <c r="F530" s="96"/>
      <c r="G530" s="97"/>
      <c r="H530" s="97"/>
      <c r="I530" s="120"/>
      <c r="J530" s="97"/>
      <c r="K530" s="96"/>
      <c r="L530" s="96"/>
      <c r="M530" s="119"/>
      <c r="N530" s="118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</row>
    <row r="531" spans="1:25">
      <c r="A531" s="96"/>
      <c r="B531" s="96"/>
      <c r="C531" s="112"/>
      <c r="D531" s="112"/>
      <c r="E531" s="118"/>
      <c r="F531" s="96"/>
      <c r="G531" s="97"/>
      <c r="H531" s="97"/>
      <c r="I531" s="120"/>
      <c r="J531" s="97"/>
      <c r="K531" s="96"/>
      <c r="L531" s="96"/>
      <c r="M531" s="119"/>
      <c r="N531" s="118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</row>
    <row r="532" spans="1:25">
      <c r="A532" s="96"/>
      <c r="B532" s="96"/>
      <c r="C532" s="112"/>
      <c r="D532" s="112"/>
      <c r="E532" s="118"/>
      <c r="F532" s="96"/>
      <c r="G532" s="97"/>
      <c r="H532" s="97"/>
      <c r="I532" s="120"/>
      <c r="J532" s="97"/>
      <c r="K532" s="96"/>
      <c r="L532" s="96"/>
      <c r="M532" s="119"/>
      <c r="N532" s="118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</row>
    <row r="533" spans="1:25">
      <c r="A533" s="96"/>
      <c r="B533" s="96"/>
      <c r="C533" s="112"/>
      <c r="D533" s="112"/>
      <c r="E533" s="118"/>
      <c r="F533" s="96"/>
      <c r="G533" s="97"/>
      <c r="H533" s="97"/>
      <c r="I533" s="120"/>
      <c r="J533" s="97"/>
      <c r="K533" s="96"/>
      <c r="L533" s="96"/>
      <c r="M533" s="119"/>
      <c r="N533" s="118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</row>
    <row r="534" spans="1:25">
      <c r="A534" s="96"/>
      <c r="B534" s="96"/>
      <c r="C534" s="112"/>
      <c r="D534" s="112"/>
      <c r="E534" s="118"/>
      <c r="F534" s="96"/>
      <c r="G534" s="97"/>
      <c r="H534" s="97"/>
      <c r="I534" s="120"/>
      <c r="J534" s="97"/>
      <c r="K534" s="96"/>
      <c r="L534" s="96"/>
      <c r="M534" s="119"/>
      <c r="N534" s="118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</row>
    <row r="535" spans="1:25">
      <c r="A535" s="96"/>
      <c r="B535" s="96"/>
      <c r="C535" s="112"/>
      <c r="D535" s="112"/>
      <c r="E535" s="118"/>
      <c r="F535" s="96"/>
      <c r="G535" s="97"/>
      <c r="H535" s="97"/>
      <c r="I535" s="120"/>
      <c r="J535" s="97"/>
      <c r="K535" s="96"/>
      <c r="L535" s="96"/>
      <c r="M535" s="119"/>
      <c r="N535" s="118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</row>
    <row r="536" spans="1:25">
      <c r="A536" s="96"/>
      <c r="B536" s="96"/>
      <c r="C536" s="112"/>
      <c r="D536" s="112"/>
      <c r="E536" s="118"/>
      <c r="F536" s="96"/>
      <c r="G536" s="97"/>
      <c r="H536" s="97"/>
      <c r="I536" s="120"/>
      <c r="J536" s="97"/>
      <c r="K536" s="96"/>
      <c r="L536" s="96"/>
      <c r="M536" s="119"/>
      <c r="N536" s="118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</row>
    <row r="537" spans="1:25">
      <c r="A537" s="96"/>
      <c r="B537" s="96"/>
      <c r="C537" s="112"/>
      <c r="D537" s="112"/>
      <c r="E537" s="118"/>
      <c r="F537" s="96"/>
      <c r="G537" s="97"/>
      <c r="H537" s="97"/>
      <c r="I537" s="120"/>
      <c r="J537" s="97"/>
      <c r="K537" s="96"/>
      <c r="L537" s="96"/>
      <c r="M537" s="119"/>
      <c r="N537" s="118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</row>
    <row r="538" spans="1:25">
      <c r="A538" s="96"/>
      <c r="B538" s="96"/>
      <c r="C538" s="112"/>
      <c r="D538" s="112"/>
      <c r="E538" s="118"/>
      <c r="F538" s="96"/>
      <c r="G538" s="97"/>
      <c r="H538" s="97"/>
      <c r="I538" s="120"/>
      <c r="J538" s="97"/>
      <c r="K538" s="96"/>
      <c r="L538" s="96"/>
      <c r="M538" s="119"/>
      <c r="N538" s="118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</row>
    <row r="539" spans="1:25">
      <c r="A539" s="96"/>
      <c r="B539" s="96"/>
      <c r="C539" s="112"/>
      <c r="D539" s="112"/>
      <c r="E539" s="118"/>
      <c r="F539" s="96"/>
      <c r="G539" s="97"/>
      <c r="H539" s="97"/>
      <c r="I539" s="120"/>
      <c r="J539" s="97"/>
      <c r="K539" s="96"/>
      <c r="L539" s="96"/>
      <c r="M539" s="119"/>
      <c r="N539" s="118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</row>
    <row r="540" spans="1:25">
      <c r="A540" s="96"/>
      <c r="B540" s="96"/>
      <c r="C540" s="112"/>
      <c r="D540" s="112"/>
      <c r="E540" s="118"/>
      <c r="F540" s="96"/>
      <c r="G540" s="97"/>
      <c r="H540" s="97"/>
      <c r="I540" s="120"/>
      <c r="J540" s="97"/>
      <c r="K540" s="96"/>
      <c r="L540" s="96"/>
      <c r="M540" s="119"/>
      <c r="N540" s="118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</row>
    <row r="541" spans="1:25">
      <c r="A541" s="96"/>
      <c r="B541" s="96"/>
      <c r="C541" s="112"/>
      <c r="D541" s="112"/>
      <c r="E541" s="118"/>
      <c r="F541" s="96"/>
      <c r="G541" s="97"/>
      <c r="H541" s="97"/>
      <c r="I541" s="120"/>
      <c r="J541" s="97"/>
      <c r="K541" s="96"/>
      <c r="L541" s="96"/>
      <c r="M541" s="119"/>
      <c r="N541" s="118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</row>
    <row r="542" spans="1:25">
      <c r="A542" s="96"/>
      <c r="B542" s="96"/>
      <c r="C542" s="112"/>
      <c r="D542" s="112"/>
      <c r="E542" s="118"/>
      <c r="F542" s="96"/>
      <c r="G542" s="97"/>
      <c r="H542" s="97"/>
      <c r="I542" s="120"/>
      <c r="J542" s="97"/>
      <c r="K542" s="96"/>
      <c r="L542" s="96"/>
      <c r="M542" s="119"/>
      <c r="N542" s="118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</row>
    <row r="543" spans="1:25">
      <c r="A543" s="96"/>
      <c r="B543" s="96"/>
      <c r="C543" s="112"/>
      <c r="D543" s="112"/>
      <c r="E543" s="118"/>
      <c r="F543" s="96"/>
      <c r="G543" s="97"/>
      <c r="H543" s="97"/>
      <c r="I543" s="120"/>
      <c r="J543" s="97"/>
      <c r="K543" s="96"/>
      <c r="L543" s="96"/>
      <c r="M543" s="119"/>
      <c r="N543" s="118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</row>
    <row r="544" spans="1:25">
      <c r="A544" s="96"/>
      <c r="B544" s="96"/>
      <c r="C544" s="112"/>
      <c r="D544" s="112"/>
      <c r="E544" s="118"/>
      <c r="F544" s="96"/>
      <c r="G544" s="97"/>
      <c r="H544" s="97"/>
      <c r="I544" s="120"/>
      <c r="J544" s="97"/>
      <c r="K544" s="96"/>
      <c r="L544" s="96"/>
      <c r="M544" s="119"/>
      <c r="N544" s="118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</row>
    <row r="545" spans="1:25">
      <c r="A545" s="96"/>
      <c r="B545" s="96"/>
      <c r="C545" s="112"/>
      <c r="D545" s="112"/>
      <c r="E545" s="118"/>
      <c r="F545" s="96"/>
      <c r="G545" s="97"/>
      <c r="H545" s="97"/>
      <c r="I545" s="120"/>
      <c r="J545" s="97"/>
      <c r="K545" s="96"/>
      <c r="L545" s="96"/>
      <c r="M545" s="119"/>
      <c r="N545" s="118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</row>
    <row r="546" spans="1:25">
      <c r="A546" s="96"/>
      <c r="B546" s="96"/>
      <c r="C546" s="112"/>
      <c r="D546" s="112"/>
      <c r="E546" s="118"/>
      <c r="F546" s="96"/>
      <c r="G546" s="97"/>
      <c r="H546" s="97"/>
      <c r="I546" s="120"/>
      <c r="J546" s="97"/>
      <c r="K546" s="96"/>
      <c r="L546" s="96"/>
      <c r="M546" s="119"/>
      <c r="N546" s="118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</row>
    <row r="547" spans="1:25">
      <c r="A547" s="96"/>
      <c r="B547" s="96"/>
      <c r="C547" s="112"/>
      <c r="D547" s="112"/>
      <c r="E547" s="118"/>
      <c r="F547" s="96"/>
      <c r="G547" s="97"/>
      <c r="H547" s="97"/>
      <c r="I547" s="120"/>
      <c r="J547" s="97"/>
      <c r="K547" s="96"/>
      <c r="L547" s="96"/>
      <c r="M547" s="119"/>
      <c r="N547" s="118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</row>
    <row r="548" spans="1:25">
      <c r="A548" s="96"/>
      <c r="B548" s="96"/>
      <c r="C548" s="112"/>
      <c r="D548" s="112"/>
      <c r="E548" s="118"/>
      <c r="F548" s="96"/>
      <c r="G548" s="97"/>
      <c r="H548" s="97"/>
      <c r="I548" s="120"/>
      <c r="J548" s="97"/>
      <c r="K548" s="96"/>
      <c r="L548" s="96"/>
      <c r="M548" s="119"/>
      <c r="N548" s="118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</row>
    <row r="549" spans="1:25">
      <c r="A549" s="96"/>
      <c r="B549" s="96"/>
      <c r="C549" s="112"/>
      <c r="D549" s="112"/>
      <c r="E549" s="118"/>
      <c r="F549" s="96"/>
      <c r="G549" s="97"/>
      <c r="H549" s="97"/>
      <c r="I549" s="120"/>
      <c r="J549" s="97"/>
      <c r="K549" s="96"/>
      <c r="L549" s="96"/>
      <c r="M549" s="119"/>
      <c r="N549" s="118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</row>
    <row r="550" spans="1:25">
      <c r="A550" s="96"/>
      <c r="B550" s="96"/>
      <c r="C550" s="112"/>
      <c r="D550" s="112"/>
      <c r="E550" s="118"/>
      <c r="F550" s="96"/>
      <c r="G550" s="97"/>
      <c r="H550" s="97"/>
      <c r="I550" s="120"/>
      <c r="J550" s="97"/>
      <c r="K550" s="96"/>
      <c r="L550" s="96"/>
      <c r="M550" s="119"/>
      <c r="N550" s="118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</row>
    <row r="551" spans="1:25">
      <c r="A551" s="96"/>
      <c r="B551" s="96"/>
      <c r="C551" s="112"/>
      <c r="D551" s="112"/>
      <c r="E551" s="118"/>
      <c r="F551" s="96"/>
      <c r="G551" s="97"/>
      <c r="H551" s="97"/>
      <c r="I551" s="120"/>
      <c r="J551" s="97"/>
      <c r="K551" s="96"/>
      <c r="L551" s="96"/>
      <c r="M551" s="119"/>
      <c r="N551" s="118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</row>
    <row r="552" spans="1:25">
      <c r="A552" s="96"/>
      <c r="B552" s="96"/>
      <c r="C552" s="112"/>
      <c r="D552" s="112"/>
      <c r="E552" s="118"/>
      <c r="F552" s="96"/>
      <c r="G552" s="97"/>
      <c r="H552" s="97"/>
      <c r="I552" s="120"/>
      <c r="J552" s="97"/>
      <c r="K552" s="96"/>
      <c r="L552" s="96"/>
      <c r="M552" s="119"/>
      <c r="N552" s="118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</row>
    <row r="553" spans="1:25">
      <c r="A553" s="96"/>
      <c r="B553" s="96"/>
      <c r="C553" s="112"/>
      <c r="D553" s="112"/>
      <c r="E553" s="118"/>
      <c r="F553" s="96"/>
      <c r="G553" s="97"/>
      <c r="H553" s="97"/>
      <c r="I553" s="120"/>
      <c r="J553" s="97"/>
      <c r="K553" s="96"/>
      <c r="L553" s="96"/>
      <c r="M553" s="119"/>
      <c r="N553" s="118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</row>
    <row r="554" spans="1:25">
      <c r="A554" s="96"/>
      <c r="B554" s="96"/>
      <c r="C554" s="112"/>
      <c r="D554" s="112"/>
      <c r="E554" s="118"/>
      <c r="F554" s="96"/>
      <c r="G554" s="97"/>
      <c r="H554" s="97"/>
      <c r="I554" s="120"/>
      <c r="J554" s="97"/>
      <c r="K554" s="96"/>
      <c r="L554" s="96"/>
      <c r="M554" s="119"/>
      <c r="N554" s="118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</row>
    <row r="555" spans="1:25">
      <c r="A555" s="96"/>
      <c r="B555" s="96"/>
      <c r="C555" s="112"/>
      <c r="D555" s="112"/>
      <c r="E555" s="118"/>
      <c r="F555" s="96"/>
      <c r="G555" s="97"/>
      <c r="H555" s="97"/>
      <c r="I555" s="120"/>
      <c r="J555" s="97"/>
      <c r="K555" s="96"/>
      <c r="L555" s="96"/>
      <c r="M555" s="119"/>
      <c r="N555" s="118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</row>
    <row r="556" spans="1:25">
      <c r="A556" s="96"/>
      <c r="B556" s="96"/>
      <c r="C556" s="112"/>
      <c r="D556" s="112"/>
      <c r="E556" s="118"/>
      <c r="F556" s="96"/>
      <c r="G556" s="97"/>
      <c r="H556" s="97"/>
      <c r="I556" s="120"/>
      <c r="J556" s="97"/>
      <c r="K556" s="96"/>
      <c r="L556" s="96"/>
      <c r="M556" s="119"/>
      <c r="N556" s="118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</row>
    <row r="557" spans="1:25">
      <c r="A557" s="96"/>
      <c r="B557" s="96"/>
      <c r="C557" s="112"/>
      <c r="D557" s="112"/>
      <c r="E557" s="118"/>
      <c r="F557" s="96"/>
      <c r="G557" s="97"/>
      <c r="H557" s="97"/>
      <c r="I557" s="120"/>
      <c r="J557" s="97"/>
      <c r="K557" s="96"/>
      <c r="L557" s="96"/>
      <c r="M557" s="119"/>
      <c r="N557" s="118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</row>
    <row r="558" spans="1:25">
      <c r="A558" s="96"/>
      <c r="B558" s="96"/>
      <c r="C558" s="112"/>
      <c r="D558" s="112"/>
      <c r="E558" s="118"/>
      <c r="F558" s="96"/>
      <c r="G558" s="97"/>
      <c r="H558" s="97"/>
      <c r="I558" s="120"/>
      <c r="J558" s="97"/>
      <c r="K558" s="96"/>
      <c r="L558" s="96"/>
      <c r="M558" s="119"/>
      <c r="N558" s="118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</row>
    <row r="559" spans="1:25">
      <c r="A559" s="96"/>
      <c r="B559" s="96"/>
      <c r="C559" s="112"/>
      <c r="D559" s="112"/>
      <c r="E559" s="118"/>
      <c r="F559" s="96"/>
      <c r="G559" s="97"/>
      <c r="H559" s="97"/>
      <c r="I559" s="120"/>
      <c r="J559" s="97"/>
      <c r="K559" s="96"/>
      <c r="L559" s="96"/>
      <c r="M559" s="119"/>
      <c r="N559" s="118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</row>
    <row r="560" spans="1:25">
      <c r="A560" s="96"/>
      <c r="B560" s="96"/>
      <c r="C560" s="112"/>
      <c r="D560" s="112"/>
      <c r="E560" s="118"/>
      <c r="F560" s="96"/>
      <c r="G560" s="97"/>
      <c r="H560" s="97"/>
      <c r="I560" s="120"/>
      <c r="J560" s="97"/>
      <c r="K560" s="96"/>
      <c r="L560" s="96"/>
      <c r="M560" s="119"/>
      <c r="N560" s="118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</row>
    <row r="561" spans="1:25">
      <c r="A561" s="96"/>
      <c r="B561" s="96"/>
      <c r="C561" s="112"/>
      <c r="D561" s="112"/>
      <c r="E561" s="118"/>
      <c r="F561" s="96"/>
      <c r="G561" s="97"/>
      <c r="H561" s="97"/>
      <c r="I561" s="120"/>
      <c r="J561" s="97"/>
      <c r="K561" s="96"/>
      <c r="L561" s="96"/>
      <c r="M561" s="119"/>
      <c r="N561" s="118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</row>
    <row r="562" spans="1:25">
      <c r="A562" s="96"/>
      <c r="B562" s="96"/>
      <c r="C562" s="112"/>
      <c r="D562" s="112"/>
      <c r="E562" s="118"/>
      <c r="F562" s="96"/>
      <c r="G562" s="97"/>
      <c r="H562" s="97"/>
      <c r="I562" s="120"/>
      <c r="J562" s="97"/>
      <c r="K562" s="96"/>
      <c r="L562" s="96"/>
      <c r="M562" s="119"/>
      <c r="N562" s="118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</row>
    <row r="563" spans="1:25">
      <c r="A563" s="96"/>
      <c r="B563" s="96"/>
      <c r="C563" s="112"/>
      <c r="D563" s="112"/>
      <c r="E563" s="118"/>
      <c r="F563" s="96"/>
      <c r="G563" s="97"/>
      <c r="H563" s="97"/>
      <c r="I563" s="120"/>
      <c r="J563" s="97"/>
      <c r="K563" s="96"/>
      <c r="L563" s="96"/>
      <c r="M563" s="119"/>
      <c r="N563" s="118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</row>
    <row r="564" spans="1:25">
      <c r="A564" s="96"/>
      <c r="B564" s="96"/>
      <c r="C564" s="112"/>
      <c r="D564" s="112"/>
      <c r="E564" s="118"/>
      <c r="F564" s="96"/>
      <c r="G564" s="97"/>
      <c r="H564" s="97"/>
      <c r="I564" s="120"/>
      <c r="J564" s="97"/>
      <c r="K564" s="96"/>
      <c r="L564" s="96"/>
      <c r="M564" s="119"/>
      <c r="N564" s="118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</row>
    <row r="565" spans="1:25">
      <c r="A565" s="96"/>
      <c r="B565" s="96"/>
      <c r="C565" s="112"/>
      <c r="D565" s="112"/>
      <c r="E565" s="118"/>
      <c r="F565" s="96"/>
      <c r="G565" s="97"/>
      <c r="H565" s="97"/>
      <c r="I565" s="120"/>
      <c r="J565" s="97"/>
      <c r="K565" s="96"/>
      <c r="L565" s="96"/>
      <c r="M565" s="119"/>
      <c r="N565" s="118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</row>
    <row r="566" spans="1:25">
      <c r="A566" s="96"/>
      <c r="B566" s="96"/>
      <c r="C566" s="112"/>
      <c r="D566" s="112"/>
      <c r="E566" s="118"/>
      <c r="F566" s="96"/>
      <c r="G566" s="97"/>
      <c r="H566" s="97"/>
      <c r="I566" s="120"/>
      <c r="J566" s="97"/>
      <c r="K566" s="96"/>
      <c r="L566" s="96"/>
      <c r="M566" s="119"/>
      <c r="N566" s="118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</row>
    <row r="567" spans="1:25">
      <c r="A567" s="96"/>
      <c r="B567" s="96"/>
      <c r="C567" s="112"/>
      <c r="D567" s="112"/>
      <c r="E567" s="118"/>
      <c r="F567" s="96"/>
      <c r="G567" s="97"/>
      <c r="H567" s="97"/>
      <c r="I567" s="120"/>
      <c r="J567" s="97"/>
      <c r="K567" s="96"/>
      <c r="L567" s="96"/>
      <c r="M567" s="119"/>
      <c r="N567" s="118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</row>
    <row r="568" spans="1:25">
      <c r="A568" s="96"/>
      <c r="B568" s="96"/>
      <c r="C568" s="112"/>
      <c r="D568" s="112"/>
      <c r="E568" s="118"/>
      <c r="F568" s="96"/>
      <c r="G568" s="97"/>
      <c r="H568" s="97"/>
      <c r="I568" s="120"/>
      <c r="J568" s="97"/>
      <c r="K568" s="96"/>
      <c r="L568" s="96"/>
      <c r="M568" s="119"/>
      <c r="N568" s="118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</row>
    <row r="569" spans="1:25">
      <c r="A569" s="96"/>
      <c r="B569" s="96"/>
      <c r="C569" s="112"/>
      <c r="D569" s="112"/>
      <c r="E569" s="118"/>
      <c r="F569" s="96"/>
      <c r="G569" s="97"/>
      <c r="H569" s="97"/>
      <c r="I569" s="120"/>
      <c r="J569" s="97"/>
      <c r="K569" s="96"/>
      <c r="L569" s="96"/>
      <c r="M569" s="119"/>
      <c r="N569" s="118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</row>
    <row r="570" spans="1:25">
      <c r="A570" s="96"/>
      <c r="B570" s="96"/>
      <c r="C570" s="112"/>
      <c r="D570" s="112"/>
      <c r="E570" s="118"/>
      <c r="F570" s="96"/>
      <c r="G570" s="97"/>
      <c r="H570" s="97"/>
      <c r="I570" s="120"/>
      <c r="J570" s="97"/>
      <c r="K570" s="96"/>
      <c r="L570" s="96"/>
      <c r="M570" s="119"/>
      <c r="N570" s="118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</row>
    <row r="571" spans="1:25">
      <c r="A571" s="96"/>
      <c r="B571" s="96"/>
      <c r="C571" s="112"/>
      <c r="D571" s="112"/>
      <c r="E571" s="118"/>
      <c r="F571" s="96"/>
      <c r="G571" s="97"/>
      <c r="H571" s="97"/>
      <c r="I571" s="120"/>
      <c r="J571" s="97"/>
      <c r="K571" s="96"/>
      <c r="L571" s="96"/>
      <c r="M571" s="119"/>
      <c r="N571" s="118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</row>
    <row r="572" spans="1:25">
      <c r="A572" s="96"/>
      <c r="B572" s="96"/>
      <c r="C572" s="112"/>
      <c r="D572" s="112"/>
      <c r="E572" s="118"/>
      <c r="F572" s="96"/>
      <c r="G572" s="97"/>
      <c r="H572" s="97"/>
      <c r="I572" s="120"/>
      <c r="J572" s="97"/>
      <c r="K572" s="96"/>
      <c r="L572" s="96"/>
      <c r="M572" s="119"/>
      <c r="N572" s="118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</row>
    <row r="573" spans="1:25">
      <c r="A573" s="96"/>
      <c r="B573" s="96"/>
      <c r="C573" s="112"/>
      <c r="D573" s="112"/>
      <c r="E573" s="118"/>
      <c r="F573" s="96"/>
      <c r="G573" s="97"/>
      <c r="H573" s="97"/>
      <c r="I573" s="120"/>
      <c r="J573" s="97"/>
      <c r="K573" s="96"/>
      <c r="L573" s="96"/>
      <c r="M573" s="119"/>
      <c r="N573" s="118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</row>
    <row r="574" spans="1:25">
      <c r="A574" s="96"/>
      <c r="B574" s="96"/>
      <c r="C574" s="112"/>
      <c r="D574" s="112"/>
      <c r="E574" s="118"/>
      <c r="F574" s="96"/>
      <c r="G574" s="97"/>
      <c r="H574" s="97"/>
      <c r="I574" s="120"/>
      <c r="J574" s="97"/>
      <c r="K574" s="96"/>
      <c r="L574" s="96"/>
      <c r="M574" s="119"/>
      <c r="N574" s="118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</row>
    <row r="575" spans="1:25">
      <c r="A575" s="96"/>
      <c r="B575" s="96"/>
      <c r="C575" s="112"/>
      <c r="D575" s="112"/>
      <c r="E575" s="118"/>
      <c r="F575" s="96"/>
      <c r="G575" s="97"/>
      <c r="H575" s="97"/>
      <c r="I575" s="120"/>
      <c r="J575" s="97"/>
      <c r="K575" s="96"/>
      <c r="L575" s="96"/>
      <c r="M575" s="119"/>
      <c r="N575" s="118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</row>
    <row r="576" spans="1:25">
      <c r="A576" s="96"/>
      <c r="B576" s="96"/>
      <c r="C576" s="112"/>
      <c r="D576" s="112"/>
      <c r="E576" s="118"/>
      <c r="F576" s="96"/>
      <c r="G576" s="97"/>
      <c r="H576" s="97"/>
      <c r="I576" s="120"/>
      <c r="J576" s="97"/>
      <c r="K576" s="96"/>
      <c r="L576" s="96"/>
      <c r="M576" s="119"/>
      <c r="N576" s="118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</row>
    <row r="577" spans="1:25">
      <c r="A577" s="96"/>
      <c r="B577" s="96"/>
      <c r="C577" s="112"/>
      <c r="D577" s="112"/>
      <c r="E577" s="118"/>
      <c r="F577" s="96"/>
      <c r="G577" s="97"/>
      <c r="H577" s="97"/>
      <c r="I577" s="120"/>
      <c r="J577" s="97"/>
      <c r="K577" s="96"/>
      <c r="L577" s="96"/>
      <c r="M577" s="119"/>
      <c r="N577" s="118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</row>
    <row r="578" spans="1:25">
      <c r="A578" s="96"/>
      <c r="B578" s="96"/>
      <c r="C578" s="112"/>
      <c r="D578" s="112"/>
      <c r="E578" s="118"/>
      <c r="F578" s="96"/>
      <c r="G578" s="97"/>
      <c r="H578" s="97"/>
      <c r="I578" s="120"/>
      <c r="J578" s="97"/>
      <c r="K578" s="96"/>
      <c r="L578" s="96"/>
      <c r="M578" s="119"/>
      <c r="N578" s="118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</row>
    <row r="579" spans="1:25">
      <c r="A579" s="96"/>
      <c r="B579" s="96"/>
      <c r="C579" s="112"/>
      <c r="D579" s="112"/>
      <c r="E579" s="118"/>
      <c r="F579" s="96"/>
      <c r="G579" s="97"/>
      <c r="H579" s="97"/>
      <c r="I579" s="120"/>
      <c r="J579" s="97"/>
      <c r="K579" s="96"/>
      <c r="L579" s="96"/>
      <c r="M579" s="119"/>
      <c r="N579" s="118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</row>
    <row r="580" spans="1:25">
      <c r="A580" s="96"/>
      <c r="B580" s="96"/>
      <c r="C580" s="112"/>
      <c r="D580" s="112"/>
      <c r="E580" s="118"/>
      <c r="F580" s="96"/>
      <c r="G580" s="97"/>
      <c r="H580" s="97"/>
      <c r="I580" s="120"/>
      <c r="J580" s="97"/>
      <c r="K580" s="96"/>
      <c r="L580" s="96"/>
      <c r="M580" s="119"/>
      <c r="N580" s="118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</row>
    <row r="581" spans="1:25">
      <c r="A581" s="96"/>
      <c r="B581" s="96"/>
      <c r="C581" s="112"/>
      <c r="D581" s="112"/>
      <c r="E581" s="118"/>
      <c r="F581" s="96"/>
      <c r="G581" s="97"/>
      <c r="H581" s="97"/>
      <c r="I581" s="120"/>
      <c r="J581" s="97"/>
      <c r="K581" s="96"/>
      <c r="L581" s="96"/>
      <c r="M581" s="119"/>
      <c r="N581" s="118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</row>
    <row r="582" spans="1:25">
      <c r="A582" s="96"/>
      <c r="B582" s="96"/>
      <c r="C582" s="112"/>
      <c r="D582" s="112"/>
      <c r="E582" s="118"/>
      <c r="F582" s="96"/>
      <c r="G582" s="97"/>
      <c r="H582" s="97"/>
      <c r="I582" s="120"/>
      <c r="J582" s="97"/>
      <c r="K582" s="96"/>
      <c r="L582" s="96"/>
      <c r="M582" s="119"/>
      <c r="N582" s="118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</row>
    <row r="583" spans="1:25">
      <c r="A583" s="96"/>
      <c r="B583" s="96"/>
      <c r="C583" s="112"/>
      <c r="D583" s="112"/>
      <c r="E583" s="118"/>
      <c r="F583" s="96"/>
      <c r="G583" s="97"/>
      <c r="H583" s="97"/>
      <c r="I583" s="120"/>
      <c r="J583" s="97"/>
      <c r="K583" s="96"/>
      <c r="L583" s="96"/>
      <c r="M583" s="119"/>
      <c r="N583" s="118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</row>
    <row r="584" spans="1:25">
      <c r="A584" s="96"/>
      <c r="B584" s="96"/>
      <c r="C584" s="112"/>
      <c r="D584" s="112"/>
      <c r="E584" s="118"/>
      <c r="F584" s="96"/>
      <c r="G584" s="97"/>
      <c r="H584" s="97"/>
      <c r="I584" s="120"/>
      <c r="J584" s="97"/>
      <c r="K584" s="96"/>
      <c r="L584" s="96"/>
      <c r="M584" s="119"/>
      <c r="N584" s="118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</row>
    <row r="585" spans="1:25">
      <c r="A585" s="96"/>
      <c r="B585" s="96"/>
      <c r="C585" s="112"/>
      <c r="D585" s="112"/>
      <c r="E585" s="118"/>
      <c r="F585" s="96"/>
      <c r="G585" s="97"/>
      <c r="H585" s="97"/>
      <c r="I585" s="120"/>
      <c r="J585" s="97"/>
      <c r="K585" s="96"/>
      <c r="L585" s="96"/>
      <c r="M585" s="119"/>
      <c r="N585" s="118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</row>
    <row r="586" spans="1:25">
      <c r="A586" s="96"/>
      <c r="B586" s="96"/>
      <c r="C586" s="112"/>
      <c r="D586" s="112"/>
      <c r="E586" s="118"/>
      <c r="F586" s="96"/>
      <c r="G586" s="97"/>
      <c r="H586" s="97"/>
      <c r="I586" s="120"/>
      <c r="J586" s="97"/>
      <c r="K586" s="96"/>
      <c r="L586" s="96"/>
      <c r="M586" s="119"/>
      <c r="N586" s="118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</row>
    <row r="587" spans="1:25">
      <c r="A587" s="96"/>
      <c r="B587" s="96"/>
      <c r="C587" s="112"/>
      <c r="D587" s="112"/>
      <c r="E587" s="118"/>
      <c r="F587" s="96"/>
      <c r="G587" s="97"/>
      <c r="H587" s="97"/>
      <c r="I587" s="120"/>
      <c r="J587" s="97"/>
      <c r="K587" s="96"/>
      <c r="L587" s="96"/>
      <c r="M587" s="119"/>
      <c r="N587" s="118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</row>
    <row r="588" spans="1:25">
      <c r="A588" s="96"/>
      <c r="B588" s="96"/>
      <c r="C588" s="112"/>
      <c r="D588" s="112"/>
      <c r="E588" s="118"/>
      <c r="F588" s="96"/>
      <c r="G588" s="97"/>
      <c r="H588" s="97"/>
      <c r="I588" s="120"/>
      <c r="J588" s="97"/>
      <c r="K588" s="96"/>
      <c r="L588" s="96"/>
      <c r="M588" s="119"/>
      <c r="N588" s="118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</row>
    <row r="589" spans="1:25">
      <c r="A589" s="96"/>
      <c r="B589" s="96"/>
      <c r="C589" s="112"/>
      <c r="D589" s="112"/>
      <c r="E589" s="118"/>
      <c r="F589" s="96"/>
      <c r="G589" s="97"/>
      <c r="H589" s="97"/>
      <c r="I589" s="120"/>
      <c r="J589" s="97"/>
      <c r="K589" s="96"/>
      <c r="L589" s="96"/>
      <c r="M589" s="119"/>
      <c r="N589" s="118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</row>
    <row r="590" spans="1:25">
      <c r="A590" s="96"/>
      <c r="B590" s="96"/>
      <c r="C590" s="112"/>
      <c r="D590" s="112"/>
      <c r="E590" s="118"/>
      <c r="F590" s="96"/>
      <c r="G590" s="97"/>
      <c r="H590" s="97"/>
      <c r="I590" s="120"/>
      <c r="J590" s="97"/>
      <c r="K590" s="96"/>
      <c r="L590" s="96"/>
      <c r="M590" s="119"/>
      <c r="N590" s="118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</row>
    <row r="591" spans="1:25">
      <c r="A591" s="96"/>
      <c r="B591" s="96"/>
      <c r="C591" s="112"/>
      <c r="D591" s="112"/>
      <c r="E591" s="118"/>
      <c r="F591" s="96"/>
      <c r="G591" s="97"/>
      <c r="H591" s="97"/>
      <c r="I591" s="120"/>
      <c r="J591" s="97"/>
      <c r="K591" s="96"/>
      <c r="L591" s="96"/>
      <c r="M591" s="119"/>
      <c r="N591" s="118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</row>
    <row r="592" spans="1:25">
      <c r="A592" s="96"/>
      <c r="B592" s="96"/>
      <c r="C592" s="112"/>
      <c r="D592" s="112"/>
      <c r="E592" s="118"/>
      <c r="F592" s="96"/>
      <c r="G592" s="97"/>
      <c r="H592" s="97"/>
      <c r="I592" s="120"/>
      <c r="J592" s="97"/>
      <c r="K592" s="96"/>
      <c r="L592" s="96"/>
      <c r="M592" s="119"/>
      <c r="N592" s="118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</row>
    <row r="593" spans="1:25">
      <c r="A593" s="96"/>
      <c r="B593" s="96"/>
      <c r="C593" s="112"/>
      <c r="D593" s="112"/>
      <c r="E593" s="118"/>
      <c r="F593" s="96"/>
      <c r="G593" s="97"/>
      <c r="H593" s="97"/>
      <c r="I593" s="120"/>
      <c r="J593" s="97"/>
      <c r="K593" s="96"/>
      <c r="L593" s="96"/>
      <c r="M593" s="119"/>
      <c r="N593" s="118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</row>
    <row r="594" spans="1:25">
      <c r="A594" s="96"/>
      <c r="B594" s="96"/>
      <c r="C594" s="112"/>
      <c r="D594" s="112"/>
      <c r="E594" s="118"/>
      <c r="F594" s="96"/>
      <c r="G594" s="97"/>
      <c r="H594" s="97"/>
      <c r="I594" s="120"/>
      <c r="J594" s="97"/>
      <c r="K594" s="96"/>
      <c r="L594" s="96"/>
      <c r="M594" s="119"/>
      <c r="N594" s="118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</row>
    <row r="595" spans="1:25">
      <c r="A595" s="96"/>
      <c r="B595" s="96"/>
      <c r="C595" s="112"/>
      <c r="D595" s="112"/>
      <c r="E595" s="118"/>
      <c r="F595" s="96"/>
      <c r="G595" s="97"/>
      <c r="H595" s="97"/>
      <c r="I595" s="120"/>
      <c r="J595" s="97"/>
      <c r="K595" s="96"/>
      <c r="L595" s="96"/>
      <c r="M595" s="119"/>
      <c r="N595" s="118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</row>
    <row r="596" spans="1:25">
      <c r="A596" s="96"/>
      <c r="B596" s="96"/>
      <c r="C596" s="112"/>
      <c r="D596" s="112"/>
      <c r="E596" s="118"/>
      <c r="F596" s="96"/>
      <c r="G596" s="97"/>
      <c r="H596" s="97"/>
      <c r="I596" s="120"/>
      <c r="J596" s="97"/>
      <c r="K596" s="96"/>
      <c r="L596" s="96"/>
      <c r="M596" s="119"/>
      <c r="N596" s="118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</row>
    <row r="597" spans="1:25">
      <c r="A597" s="96"/>
      <c r="B597" s="96"/>
      <c r="C597" s="112"/>
      <c r="D597" s="112"/>
      <c r="E597" s="118"/>
      <c r="F597" s="96"/>
      <c r="G597" s="97"/>
      <c r="H597" s="97"/>
      <c r="I597" s="120"/>
      <c r="J597" s="97"/>
      <c r="K597" s="96"/>
      <c r="L597" s="96"/>
      <c r="M597" s="119"/>
      <c r="N597" s="118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</row>
    <row r="598" spans="1:25">
      <c r="A598" s="96"/>
      <c r="B598" s="96"/>
      <c r="C598" s="112"/>
      <c r="D598" s="112"/>
      <c r="E598" s="118"/>
      <c r="F598" s="96"/>
      <c r="G598" s="97"/>
      <c r="H598" s="97"/>
      <c r="I598" s="120"/>
      <c r="J598" s="97"/>
      <c r="K598" s="96"/>
      <c r="L598" s="96"/>
      <c r="M598" s="119"/>
      <c r="N598" s="118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</row>
    <row r="599" spans="1:25">
      <c r="A599" s="96"/>
      <c r="B599" s="96"/>
      <c r="C599" s="112"/>
      <c r="D599" s="112"/>
      <c r="E599" s="118"/>
      <c r="F599" s="96"/>
      <c r="G599" s="97"/>
      <c r="H599" s="97"/>
      <c r="I599" s="120"/>
      <c r="J599" s="97"/>
      <c r="K599" s="96"/>
      <c r="L599" s="96"/>
      <c r="M599" s="119"/>
      <c r="N599" s="118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</row>
    <row r="600" spans="1:25">
      <c r="A600" s="96"/>
      <c r="B600" s="96"/>
      <c r="C600" s="112"/>
      <c r="D600" s="112"/>
      <c r="E600" s="118"/>
      <c r="F600" s="96"/>
      <c r="G600" s="97"/>
      <c r="H600" s="97"/>
      <c r="I600" s="120"/>
      <c r="J600" s="97"/>
      <c r="K600" s="96"/>
      <c r="L600" s="96"/>
      <c r="M600" s="119"/>
      <c r="N600" s="118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</row>
    <row r="601" spans="1:25">
      <c r="A601" s="96"/>
      <c r="B601" s="96"/>
      <c r="C601" s="112"/>
      <c r="D601" s="112"/>
      <c r="E601" s="118"/>
      <c r="F601" s="96"/>
      <c r="G601" s="97"/>
      <c r="H601" s="97"/>
      <c r="I601" s="120"/>
      <c r="J601" s="97"/>
      <c r="K601" s="96"/>
      <c r="L601" s="96"/>
      <c r="M601" s="119"/>
      <c r="N601" s="118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</row>
    <row r="602" spans="1:25">
      <c r="A602" s="96"/>
      <c r="B602" s="96"/>
      <c r="C602" s="112"/>
      <c r="D602" s="112"/>
      <c r="E602" s="118"/>
      <c r="F602" s="96"/>
      <c r="G602" s="97"/>
      <c r="H602" s="97"/>
      <c r="I602" s="120"/>
      <c r="J602" s="97"/>
      <c r="K602" s="96"/>
      <c r="L602" s="96"/>
      <c r="M602" s="119"/>
      <c r="N602" s="118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</row>
    <row r="603" spans="1:25">
      <c r="A603" s="96"/>
      <c r="B603" s="96"/>
      <c r="C603" s="112"/>
      <c r="D603" s="112"/>
      <c r="E603" s="118"/>
      <c r="F603" s="96"/>
      <c r="G603" s="97"/>
      <c r="H603" s="97"/>
      <c r="I603" s="120"/>
      <c r="J603" s="97"/>
      <c r="K603" s="96"/>
      <c r="L603" s="96"/>
      <c r="M603" s="119"/>
      <c r="N603" s="118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</row>
    <row r="604" spans="1:25">
      <c r="A604" s="96"/>
      <c r="B604" s="96"/>
      <c r="C604" s="112"/>
      <c r="D604" s="112"/>
      <c r="E604" s="118"/>
      <c r="F604" s="96"/>
      <c r="G604" s="97"/>
      <c r="H604" s="97"/>
      <c r="I604" s="120"/>
      <c r="J604" s="97"/>
      <c r="K604" s="96"/>
      <c r="L604" s="96"/>
      <c r="M604" s="119"/>
      <c r="N604" s="118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</row>
    <row r="605" spans="1:25">
      <c r="A605" s="96"/>
      <c r="B605" s="96"/>
      <c r="C605" s="112"/>
      <c r="D605" s="112"/>
      <c r="E605" s="118"/>
      <c r="F605" s="96"/>
      <c r="G605" s="97"/>
      <c r="H605" s="97"/>
      <c r="I605" s="120"/>
      <c r="J605" s="97"/>
      <c r="K605" s="96"/>
      <c r="L605" s="96"/>
      <c r="M605" s="119"/>
      <c r="N605" s="118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</row>
    <row r="606" spans="1:25">
      <c r="A606" s="96"/>
      <c r="B606" s="96"/>
      <c r="C606" s="112"/>
      <c r="D606" s="112"/>
      <c r="E606" s="118"/>
      <c r="F606" s="96"/>
      <c r="G606" s="97"/>
      <c r="H606" s="97"/>
      <c r="I606" s="120"/>
      <c r="J606" s="97"/>
      <c r="K606" s="96"/>
      <c r="L606" s="96"/>
      <c r="M606" s="119"/>
      <c r="N606" s="118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</row>
    <row r="607" spans="1:25">
      <c r="A607" s="96"/>
      <c r="B607" s="96"/>
      <c r="C607" s="112"/>
      <c r="D607" s="112"/>
      <c r="E607" s="118"/>
      <c r="F607" s="96"/>
      <c r="G607" s="97"/>
      <c r="H607" s="97"/>
      <c r="I607" s="120"/>
      <c r="J607" s="97"/>
      <c r="K607" s="96"/>
      <c r="L607" s="96"/>
      <c r="M607" s="119"/>
      <c r="N607" s="118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</row>
    <row r="608" spans="1:25">
      <c r="A608" s="96"/>
      <c r="B608" s="96"/>
      <c r="C608" s="112"/>
      <c r="D608" s="112"/>
      <c r="E608" s="118"/>
      <c r="F608" s="96"/>
      <c r="G608" s="97"/>
      <c r="H608" s="97"/>
      <c r="I608" s="120"/>
      <c r="J608" s="97"/>
      <c r="K608" s="96"/>
      <c r="L608" s="96"/>
      <c r="M608" s="119"/>
      <c r="N608" s="118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</row>
    <row r="609" spans="1:25">
      <c r="A609" s="96"/>
      <c r="B609" s="96"/>
      <c r="C609" s="112"/>
      <c r="D609" s="112"/>
      <c r="E609" s="118"/>
      <c r="F609" s="96"/>
      <c r="G609" s="97"/>
      <c r="H609" s="97"/>
      <c r="I609" s="120"/>
      <c r="J609" s="97"/>
      <c r="K609" s="96"/>
      <c r="L609" s="96"/>
      <c r="M609" s="119"/>
      <c r="N609" s="118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</row>
    <row r="610" spans="1:25">
      <c r="A610" s="96"/>
      <c r="B610" s="96"/>
      <c r="C610" s="112"/>
      <c r="D610" s="112"/>
      <c r="E610" s="118"/>
      <c r="F610" s="96"/>
      <c r="G610" s="97"/>
      <c r="H610" s="97"/>
      <c r="I610" s="120"/>
      <c r="J610" s="97"/>
      <c r="K610" s="96"/>
      <c r="L610" s="96"/>
      <c r="M610" s="119"/>
      <c r="N610" s="118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</row>
    <row r="611" spans="1:25">
      <c r="A611" s="96"/>
      <c r="B611" s="96"/>
      <c r="C611" s="112"/>
      <c r="D611" s="112"/>
      <c r="E611" s="118"/>
      <c r="F611" s="96"/>
      <c r="G611" s="97"/>
      <c r="H611" s="97"/>
      <c r="I611" s="120"/>
      <c r="J611" s="97"/>
      <c r="K611" s="96"/>
      <c r="L611" s="96"/>
      <c r="M611" s="119"/>
      <c r="N611" s="118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</row>
    <row r="612" spans="1:25">
      <c r="A612" s="96"/>
      <c r="B612" s="96"/>
      <c r="C612" s="112"/>
      <c r="D612" s="112"/>
      <c r="E612" s="118"/>
      <c r="F612" s="96"/>
      <c r="G612" s="97"/>
      <c r="H612" s="97"/>
      <c r="I612" s="120"/>
      <c r="J612" s="97"/>
      <c r="K612" s="96"/>
      <c r="L612" s="96"/>
      <c r="M612" s="119"/>
      <c r="N612" s="118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</row>
    <row r="613" spans="1:25">
      <c r="A613" s="96"/>
      <c r="B613" s="96"/>
      <c r="C613" s="112"/>
      <c r="D613" s="112"/>
      <c r="E613" s="118"/>
      <c r="F613" s="96"/>
      <c r="G613" s="97"/>
      <c r="H613" s="97"/>
      <c r="I613" s="120"/>
      <c r="J613" s="97"/>
      <c r="K613" s="96"/>
      <c r="L613" s="96"/>
      <c r="M613" s="119"/>
      <c r="N613" s="118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</row>
    <row r="614" spans="1:25">
      <c r="A614" s="96"/>
      <c r="B614" s="96"/>
      <c r="C614" s="112"/>
      <c r="D614" s="112"/>
      <c r="E614" s="118"/>
      <c r="F614" s="96"/>
      <c r="G614" s="97"/>
      <c r="H614" s="97"/>
      <c r="I614" s="120"/>
      <c r="J614" s="97"/>
      <c r="K614" s="96"/>
      <c r="L614" s="96"/>
      <c r="M614" s="119"/>
      <c r="N614" s="118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</row>
    <row r="615" spans="1:25">
      <c r="A615" s="96"/>
      <c r="B615" s="96"/>
      <c r="C615" s="112"/>
      <c r="D615" s="112"/>
      <c r="E615" s="118"/>
      <c r="F615" s="96"/>
      <c r="G615" s="97"/>
      <c r="H615" s="97"/>
      <c r="I615" s="120"/>
      <c r="J615" s="97"/>
      <c r="K615" s="96"/>
      <c r="L615" s="96"/>
      <c r="M615" s="119"/>
      <c r="N615" s="118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</row>
    <row r="616" spans="1:25">
      <c r="A616" s="96"/>
      <c r="B616" s="96"/>
      <c r="C616" s="112"/>
      <c r="D616" s="112"/>
      <c r="E616" s="118"/>
      <c r="F616" s="96"/>
      <c r="G616" s="97"/>
      <c r="H616" s="97"/>
      <c r="I616" s="120"/>
      <c r="J616" s="97"/>
      <c r="K616" s="96"/>
      <c r="L616" s="96"/>
      <c r="M616" s="119"/>
      <c r="N616" s="118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</row>
    <row r="617" spans="1:25">
      <c r="A617" s="96"/>
      <c r="B617" s="96"/>
      <c r="C617" s="112"/>
      <c r="D617" s="112"/>
      <c r="E617" s="118"/>
      <c r="F617" s="96"/>
      <c r="G617" s="97"/>
      <c r="H617" s="97"/>
      <c r="I617" s="120"/>
      <c r="J617" s="97"/>
      <c r="K617" s="96"/>
      <c r="L617" s="96"/>
      <c r="M617" s="119"/>
      <c r="N617" s="118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</row>
    <row r="618" spans="1:25">
      <c r="A618" s="96"/>
      <c r="B618" s="96"/>
      <c r="C618" s="112"/>
      <c r="D618" s="112"/>
      <c r="E618" s="118"/>
      <c r="F618" s="96"/>
      <c r="G618" s="97"/>
      <c r="H618" s="97"/>
      <c r="I618" s="120"/>
      <c r="J618" s="97"/>
      <c r="K618" s="96"/>
      <c r="L618" s="96"/>
      <c r="M618" s="119"/>
      <c r="N618" s="118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</row>
    <row r="619" spans="1:25">
      <c r="A619" s="96"/>
      <c r="B619" s="96"/>
      <c r="C619" s="112"/>
      <c r="D619" s="112"/>
      <c r="E619" s="118"/>
      <c r="F619" s="96"/>
      <c r="G619" s="97"/>
      <c r="H619" s="97"/>
      <c r="I619" s="120"/>
      <c r="J619" s="97"/>
      <c r="K619" s="96"/>
      <c r="L619" s="96"/>
      <c r="M619" s="119"/>
      <c r="N619" s="118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</row>
    <row r="620" spans="1:25">
      <c r="A620" s="96"/>
      <c r="B620" s="96"/>
      <c r="C620" s="112"/>
      <c r="D620" s="112"/>
      <c r="E620" s="118"/>
      <c r="F620" s="96"/>
      <c r="G620" s="97"/>
      <c r="H620" s="97"/>
      <c r="I620" s="120"/>
      <c r="J620" s="97"/>
      <c r="K620" s="96"/>
      <c r="L620" s="96"/>
      <c r="M620" s="119"/>
      <c r="N620" s="118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</row>
    <row r="621" spans="1:25">
      <c r="A621" s="96"/>
      <c r="B621" s="96"/>
      <c r="C621" s="112"/>
      <c r="D621" s="112"/>
      <c r="E621" s="118"/>
      <c r="F621" s="96"/>
      <c r="G621" s="97"/>
      <c r="H621" s="97"/>
      <c r="I621" s="120"/>
      <c r="J621" s="97"/>
      <c r="K621" s="96"/>
      <c r="L621" s="96"/>
      <c r="M621" s="119"/>
      <c r="N621" s="118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</row>
    <row r="622" spans="1:25">
      <c r="A622" s="96"/>
      <c r="B622" s="96"/>
      <c r="C622" s="112"/>
      <c r="D622" s="112"/>
      <c r="E622" s="118"/>
      <c r="F622" s="96"/>
      <c r="G622" s="97"/>
      <c r="H622" s="97"/>
      <c r="I622" s="120"/>
      <c r="J622" s="97"/>
      <c r="K622" s="96"/>
      <c r="L622" s="96"/>
      <c r="M622" s="119"/>
      <c r="N622" s="118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</row>
    <row r="623" spans="1:25">
      <c r="A623" s="96"/>
      <c r="B623" s="96"/>
      <c r="C623" s="112"/>
      <c r="D623" s="112"/>
      <c r="E623" s="118"/>
      <c r="F623" s="96"/>
      <c r="G623" s="97"/>
      <c r="H623" s="97"/>
      <c r="I623" s="120"/>
      <c r="J623" s="97"/>
      <c r="K623" s="96"/>
      <c r="L623" s="96"/>
      <c r="M623" s="119"/>
      <c r="N623" s="118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</row>
    <row r="624" spans="1:25">
      <c r="A624" s="96"/>
      <c r="B624" s="96"/>
      <c r="C624" s="112"/>
      <c r="D624" s="112"/>
      <c r="E624" s="118"/>
      <c r="F624" s="96"/>
      <c r="G624" s="97"/>
      <c r="H624" s="97"/>
      <c r="I624" s="120"/>
      <c r="J624" s="97"/>
      <c r="K624" s="96"/>
      <c r="L624" s="96"/>
      <c r="M624" s="119"/>
      <c r="N624" s="118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</row>
    <row r="625" spans="1:25">
      <c r="A625" s="96"/>
      <c r="B625" s="96"/>
      <c r="C625" s="112"/>
      <c r="D625" s="112"/>
      <c r="E625" s="118"/>
      <c r="F625" s="96"/>
      <c r="G625" s="97"/>
      <c r="H625" s="97"/>
      <c r="I625" s="120"/>
      <c r="J625" s="97"/>
      <c r="K625" s="96"/>
      <c r="L625" s="96"/>
      <c r="M625" s="119"/>
      <c r="N625" s="118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</row>
    <row r="626" spans="1:25">
      <c r="A626" s="96"/>
      <c r="B626" s="96"/>
      <c r="C626" s="112"/>
      <c r="D626" s="112"/>
      <c r="E626" s="118"/>
      <c r="F626" s="96"/>
      <c r="G626" s="97"/>
      <c r="H626" s="97"/>
      <c r="I626" s="120"/>
      <c r="J626" s="97"/>
      <c r="K626" s="96"/>
      <c r="L626" s="96"/>
      <c r="M626" s="119"/>
      <c r="N626" s="118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</row>
    <row r="627" spans="1:25">
      <c r="A627" s="96"/>
      <c r="B627" s="96"/>
      <c r="C627" s="112"/>
      <c r="D627" s="112"/>
      <c r="E627" s="118"/>
      <c r="F627" s="96"/>
      <c r="G627" s="97"/>
      <c r="H627" s="97"/>
      <c r="I627" s="120"/>
      <c r="J627" s="97"/>
      <c r="K627" s="96"/>
      <c r="L627" s="96"/>
      <c r="M627" s="119"/>
      <c r="N627" s="118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</row>
    <row r="628" spans="1:25">
      <c r="A628" s="96"/>
      <c r="B628" s="96"/>
      <c r="C628" s="112"/>
      <c r="D628" s="112"/>
      <c r="E628" s="118"/>
      <c r="F628" s="96"/>
      <c r="G628" s="97"/>
      <c r="H628" s="97"/>
      <c r="I628" s="120"/>
      <c r="J628" s="97"/>
      <c r="K628" s="96"/>
      <c r="L628" s="96"/>
      <c r="M628" s="119"/>
      <c r="N628" s="118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</row>
    <row r="629" spans="1:25">
      <c r="A629" s="96"/>
      <c r="B629" s="96"/>
      <c r="C629" s="112"/>
      <c r="D629" s="112"/>
      <c r="E629" s="118"/>
      <c r="F629" s="96"/>
      <c r="G629" s="97"/>
      <c r="H629" s="97"/>
      <c r="I629" s="120"/>
      <c r="J629" s="97"/>
      <c r="K629" s="96"/>
      <c r="L629" s="96"/>
      <c r="M629" s="119"/>
      <c r="N629" s="118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</row>
    <row r="630" spans="1:25">
      <c r="A630" s="96"/>
      <c r="B630" s="96"/>
      <c r="C630" s="112"/>
      <c r="D630" s="112"/>
      <c r="E630" s="118"/>
      <c r="F630" s="96"/>
      <c r="G630" s="97"/>
      <c r="H630" s="97"/>
      <c r="I630" s="120"/>
      <c r="J630" s="97"/>
      <c r="K630" s="96"/>
      <c r="L630" s="96"/>
      <c r="M630" s="119"/>
      <c r="N630" s="118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</row>
    <row r="631" spans="1:25">
      <c r="A631" s="96"/>
      <c r="B631" s="96"/>
      <c r="C631" s="112"/>
      <c r="D631" s="112"/>
      <c r="E631" s="118"/>
      <c r="F631" s="96"/>
      <c r="G631" s="97"/>
      <c r="H631" s="97"/>
      <c r="I631" s="120"/>
      <c r="J631" s="97"/>
      <c r="K631" s="96"/>
      <c r="L631" s="96"/>
      <c r="M631" s="119"/>
      <c r="N631" s="118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</row>
    <row r="632" spans="1:25">
      <c r="A632" s="96"/>
      <c r="B632" s="96"/>
      <c r="C632" s="112"/>
      <c r="D632" s="112"/>
      <c r="E632" s="118"/>
      <c r="F632" s="96"/>
      <c r="G632" s="97"/>
      <c r="H632" s="97"/>
      <c r="I632" s="120"/>
      <c r="J632" s="97"/>
      <c r="K632" s="96"/>
      <c r="L632" s="96"/>
      <c r="M632" s="119"/>
      <c r="N632" s="118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</row>
    <row r="633" spans="1:25">
      <c r="A633" s="96"/>
      <c r="B633" s="96"/>
      <c r="C633" s="112"/>
      <c r="D633" s="112"/>
      <c r="E633" s="118"/>
      <c r="F633" s="96"/>
      <c r="G633" s="97"/>
      <c r="H633" s="97"/>
      <c r="I633" s="120"/>
      <c r="J633" s="97"/>
      <c r="K633" s="96"/>
      <c r="L633" s="96"/>
      <c r="M633" s="119"/>
      <c r="N633" s="118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</row>
    <row r="634" spans="1:25">
      <c r="A634" s="96"/>
      <c r="B634" s="96"/>
      <c r="C634" s="112"/>
      <c r="D634" s="112"/>
      <c r="E634" s="118"/>
      <c r="F634" s="96"/>
      <c r="G634" s="97"/>
      <c r="H634" s="97"/>
      <c r="I634" s="120"/>
      <c r="J634" s="97"/>
      <c r="K634" s="96"/>
      <c r="L634" s="96"/>
      <c r="M634" s="119"/>
      <c r="N634" s="118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</row>
    <row r="635" spans="1:25">
      <c r="A635" s="96"/>
      <c r="B635" s="96"/>
      <c r="C635" s="112"/>
      <c r="D635" s="112"/>
      <c r="E635" s="118"/>
      <c r="F635" s="96"/>
      <c r="G635" s="97"/>
      <c r="H635" s="97"/>
      <c r="I635" s="120"/>
      <c r="J635" s="97"/>
      <c r="K635" s="96"/>
      <c r="L635" s="96"/>
      <c r="M635" s="119"/>
      <c r="N635" s="118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</row>
    <row r="636" spans="1:25">
      <c r="A636" s="96"/>
      <c r="B636" s="96"/>
      <c r="C636" s="112"/>
      <c r="D636" s="112"/>
      <c r="E636" s="118"/>
      <c r="F636" s="96"/>
      <c r="G636" s="97"/>
      <c r="H636" s="97"/>
      <c r="I636" s="120"/>
      <c r="J636" s="97"/>
      <c r="K636" s="96"/>
      <c r="L636" s="96"/>
      <c r="M636" s="119"/>
      <c r="N636" s="118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</row>
    <row r="637" spans="1:25">
      <c r="A637" s="96"/>
      <c r="B637" s="96"/>
      <c r="C637" s="112"/>
      <c r="D637" s="112"/>
      <c r="E637" s="118"/>
      <c r="F637" s="96"/>
      <c r="G637" s="97"/>
      <c r="H637" s="97"/>
      <c r="I637" s="120"/>
      <c r="J637" s="97"/>
      <c r="K637" s="96"/>
      <c r="L637" s="96"/>
      <c r="M637" s="119"/>
      <c r="N637" s="118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</row>
    <row r="638" spans="1:25">
      <c r="A638" s="96"/>
      <c r="B638" s="96"/>
      <c r="C638" s="112"/>
      <c r="D638" s="112"/>
      <c r="E638" s="118"/>
      <c r="F638" s="96"/>
      <c r="G638" s="97"/>
      <c r="H638" s="97"/>
      <c r="I638" s="120"/>
      <c r="J638" s="97"/>
      <c r="K638" s="96"/>
      <c r="L638" s="96"/>
      <c r="M638" s="119"/>
      <c r="N638" s="118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</row>
    <row r="639" spans="1:25">
      <c r="A639" s="96"/>
      <c r="B639" s="96"/>
      <c r="C639" s="112"/>
      <c r="D639" s="112"/>
      <c r="E639" s="118"/>
      <c r="F639" s="96"/>
      <c r="G639" s="97"/>
      <c r="H639" s="97"/>
      <c r="I639" s="120"/>
      <c r="J639" s="97"/>
      <c r="K639" s="96"/>
      <c r="L639" s="96"/>
      <c r="M639" s="119"/>
      <c r="N639" s="118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</row>
    <row r="640" spans="1:25">
      <c r="A640" s="96"/>
      <c r="B640" s="96"/>
      <c r="C640" s="112"/>
      <c r="D640" s="112"/>
      <c r="E640" s="118"/>
      <c r="F640" s="96"/>
      <c r="G640" s="97"/>
      <c r="H640" s="97"/>
      <c r="I640" s="120"/>
      <c r="J640" s="97"/>
      <c r="K640" s="96"/>
      <c r="L640" s="96"/>
      <c r="M640" s="119"/>
      <c r="N640" s="118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</row>
    <row r="641" spans="1:25">
      <c r="A641" s="96"/>
      <c r="B641" s="96"/>
      <c r="C641" s="112"/>
      <c r="D641" s="112"/>
      <c r="E641" s="118"/>
      <c r="F641" s="96"/>
      <c r="G641" s="97"/>
      <c r="H641" s="97"/>
      <c r="I641" s="120"/>
      <c r="J641" s="97"/>
      <c r="K641" s="96"/>
      <c r="L641" s="96"/>
      <c r="M641" s="119"/>
      <c r="N641" s="118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</row>
    <row r="642" spans="1:25">
      <c r="A642" s="96"/>
      <c r="B642" s="96"/>
      <c r="C642" s="112"/>
      <c r="D642" s="112"/>
      <c r="E642" s="118"/>
      <c r="F642" s="96"/>
      <c r="G642" s="97"/>
      <c r="H642" s="97"/>
      <c r="I642" s="120"/>
      <c r="J642" s="97"/>
      <c r="K642" s="96"/>
      <c r="L642" s="96"/>
      <c r="M642" s="119"/>
      <c r="N642" s="118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</row>
    <row r="643" spans="1:25">
      <c r="A643" s="96"/>
      <c r="B643" s="96"/>
      <c r="C643" s="112"/>
      <c r="D643" s="112"/>
      <c r="E643" s="118"/>
      <c r="F643" s="96"/>
      <c r="G643" s="97"/>
      <c r="H643" s="97"/>
      <c r="I643" s="120"/>
      <c r="J643" s="97"/>
      <c r="K643" s="96"/>
      <c r="L643" s="96"/>
      <c r="M643" s="119"/>
      <c r="N643" s="118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</row>
    <row r="644" spans="1:25">
      <c r="A644" s="96"/>
      <c r="B644" s="96"/>
      <c r="C644" s="112"/>
      <c r="D644" s="112"/>
      <c r="E644" s="118"/>
      <c r="F644" s="96"/>
      <c r="G644" s="97"/>
      <c r="H644" s="97"/>
      <c r="I644" s="120"/>
      <c r="J644" s="97"/>
      <c r="K644" s="96"/>
      <c r="L644" s="96"/>
      <c r="M644" s="119"/>
      <c r="N644" s="118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</row>
    <row r="645" spans="1:25">
      <c r="A645" s="96"/>
      <c r="B645" s="96"/>
      <c r="C645" s="112"/>
      <c r="D645" s="112"/>
      <c r="E645" s="118"/>
      <c r="F645" s="96"/>
      <c r="G645" s="97"/>
      <c r="H645" s="97"/>
      <c r="I645" s="120"/>
      <c r="J645" s="97"/>
      <c r="K645" s="96"/>
      <c r="L645" s="96"/>
      <c r="M645" s="119"/>
      <c r="N645" s="118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</row>
    <row r="646" spans="1:25">
      <c r="A646" s="96"/>
      <c r="B646" s="96"/>
      <c r="C646" s="112"/>
      <c r="D646" s="112"/>
      <c r="E646" s="118"/>
      <c r="F646" s="96"/>
      <c r="G646" s="97"/>
      <c r="H646" s="97"/>
      <c r="I646" s="120"/>
      <c r="J646" s="97"/>
      <c r="K646" s="96"/>
      <c r="L646" s="96"/>
      <c r="M646" s="119"/>
      <c r="N646" s="118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</row>
    <row r="647" spans="1:25">
      <c r="A647" s="96"/>
      <c r="B647" s="96"/>
      <c r="C647" s="112"/>
      <c r="D647" s="112"/>
      <c r="E647" s="118"/>
      <c r="F647" s="96"/>
      <c r="G647" s="97"/>
      <c r="H647" s="97"/>
      <c r="I647" s="120"/>
      <c r="J647" s="97"/>
      <c r="K647" s="96"/>
      <c r="L647" s="96"/>
      <c r="M647" s="119"/>
      <c r="N647" s="118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</row>
    <row r="648" spans="1:25">
      <c r="A648" s="96"/>
      <c r="B648" s="96"/>
      <c r="C648" s="112"/>
      <c r="D648" s="112"/>
      <c r="E648" s="118"/>
      <c r="F648" s="96"/>
      <c r="G648" s="97"/>
      <c r="H648" s="97"/>
      <c r="I648" s="120"/>
      <c r="J648" s="97"/>
      <c r="K648" s="96"/>
      <c r="L648" s="96"/>
      <c r="M648" s="119"/>
      <c r="N648" s="118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</row>
    <row r="649" spans="1:25">
      <c r="A649" s="96"/>
      <c r="B649" s="96"/>
      <c r="C649" s="112"/>
      <c r="D649" s="112"/>
      <c r="E649" s="118"/>
      <c r="F649" s="96"/>
      <c r="G649" s="97"/>
      <c r="H649" s="97"/>
      <c r="I649" s="120"/>
      <c r="J649" s="97"/>
      <c r="K649" s="96"/>
      <c r="L649" s="96"/>
      <c r="M649" s="119"/>
      <c r="N649" s="118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</row>
    <row r="650" spans="1:25">
      <c r="A650" s="96"/>
      <c r="B650" s="96"/>
      <c r="C650" s="112"/>
      <c r="D650" s="112"/>
      <c r="E650" s="118"/>
      <c r="F650" s="96"/>
      <c r="G650" s="97"/>
      <c r="H650" s="97"/>
      <c r="I650" s="120"/>
      <c r="J650" s="97"/>
      <c r="K650" s="96"/>
      <c r="L650" s="96"/>
      <c r="M650" s="119"/>
      <c r="N650" s="118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</row>
    <row r="651" spans="1:25">
      <c r="A651" s="96"/>
      <c r="B651" s="96"/>
      <c r="C651" s="112"/>
      <c r="D651" s="112"/>
      <c r="E651" s="118"/>
      <c r="F651" s="96"/>
      <c r="G651" s="97"/>
      <c r="H651" s="97"/>
      <c r="I651" s="120"/>
      <c r="J651" s="97"/>
      <c r="K651" s="96"/>
      <c r="L651" s="96"/>
      <c r="M651" s="119"/>
      <c r="N651" s="118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</row>
    <row r="652" spans="1:25">
      <c r="A652" s="96"/>
      <c r="B652" s="96"/>
      <c r="C652" s="112"/>
      <c r="D652" s="112"/>
      <c r="E652" s="118"/>
      <c r="F652" s="96"/>
      <c r="G652" s="97"/>
      <c r="H652" s="97"/>
      <c r="I652" s="120"/>
      <c r="J652" s="97"/>
      <c r="K652" s="96"/>
      <c r="L652" s="96"/>
      <c r="M652" s="119"/>
      <c r="N652" s="118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</row>
    <row r="653" spans="1:25">
      <c r="A653" s="96"/>
      <c r="B653" s="96"/>
      <c r="C653" s="112"/>
      <c r="D653" s="112"/>
      <c r="E653" s="118"/>
      <c r="F653" s="96"/>
      <c r="G653" s="97"/>
      <c r="H653" s="97"/>
      <c r="I653" s="120"/>
      <c r="J653" s="97"/>
      <c r="K653" s="96"/>
      <c r="L653" s="96"/>
      <c r="M653" s="119"/>
      <c r="N653" s="118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</row>
    <row r="654" spans="1:25">
      <c r="A654" s="96"/>
      <c r="B654" s="96"/>
      <c r="C654" s="112"/>
      <c r="D654" s="112"/>
      <c r="E654" s="118"/>
      <c r="F654" s="96"/>
      <c r="G654" s="97"/>
      <c r="H654" s="97"/>
      <c r="I654" s="120"/>
      <c r="J654" s="97"/>
      <c r="K654" s="96"/>
      <c r="L654" s="96"/>
      <c r="M654" s="119"/>
      <c r="N654" s="118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</row>
    <row r="655" spans="1:25">
      <c r="A655" s="96"/>
      <c r="B655" s="96"/>
      <c r="C655" s="112"/>
      <c r="D655" s="112"/>
      <c r="E655" s="118"/>
      <c r="F655" s="96"/>
      <c r="G655" s="97"/>
      <c r="H655" s="97"/>
      <c r="I655" s="120"/>
      <c r="J655" s="97"/>
      <c r="K655" s="96"/>
      <c r="L655" s="96"/>
      <c r="M655" s="119"/>
      <c r="N655" s="118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</row>
    <row r="656" spans="1:25">
      <c r="A656" s="96"/>
      <c r="B656" s="96"/>
      <c r="C656" s="112"/>
      <c r="D656" s="112"/>
      <c r="E656" s="118"/>
      <c r="F656" s="96"/>
      <c r="G656" s="97"/>
      <c r="H656" s="97"/>
      <c r="I656" s="120"/>
      <c r="J656" s="97"/>
      <c r="K656" s="96"/>
      <c r="L656" s="96"/>
      <c r="M656" s="119"/>
      <c r="N656" s="118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</row>
    <row r="657" spans="1:25">
      <c r="A657" s="96"/>
      <c r="B657" s="96"/>
      <c r="C657" s="112"/>
      <c r="D657" s="112"/>
      <c r="E657" s="118"/>
      <c r="F657" s="96"/>
      <c r="G657" s="97"/>
      <c r="H657" s="97"/>
      <c r="I657" s="120"/>
      <c r="J657" s="97"/>
      <c r="K657" s="96"/>
      <c r="L657" s="96"/>
      <c r="M657" s="119"/>
      <c r="N657" s="118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</row>
    <row r="658" spans="1:25">
      <c r="A658" s="96"/>
      <c r="B658" s="96"/>
      <c r="C658" s="112"/>
      <c r="D658" s="112"/>
      <c r="E658" s="118"/>
      <c r="F658" s="96"/>
      <c r="G658" s="97"/>
      <c r="H658" s="97"/>
      <c r="I658" s="120"/>
      <c r="J658" s="97"/>
      <c r="K658" s="96"/>
      <c r="L658" s="96"/>
      <c r="M658" s="119"/>
      <c r="N658" s="118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</row>
    <row r="659" spans="1:25">
      <c r="A659" s="96"/>
      <c r="B659" s="96"/>
      <c r="C659" s="112"/>
      <c r="D659" s="112"/>
      <c r="E659" s="118"/>
      <c r="F659" s="96"/>
      <c r="G659" s="97"/>
      <c r="H659" s="97"/>
      <c r="I659" s="120"/>
      <c r="J659" s="97"/>
      <c r="K659" s="96"/>
      <c r="L659" s="96"/>
      <c r="M659" s="119"/>
      <c r="N659" s="118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</row>
    <row r="660" spans="1:25">
      <c r="A660" s="96"/>
      <c r="B660" s="96"/>
      <c r="C660" s="112"/>
      <c r="D660" s="112"/>
      <c r="E660" s="118"/>
      <c r="F660" s="96"/>
      <c r="G660" s="97"/>
      <c r="H660" s="97"/>
      <c r="I660" s="120"/>
      <c r="J660" s="97"/>
      <c r="K660" s="96"/>
      <c r="L660" s="96"/>
      <c r="M660" s="119"/>
      <c r="N660" s="118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</row>
    <row r="661" spans="1:25">
      <c r="A661" s="96"/>
      <c r="B661" s="96"/>
      <c r="C661" s="112"/>
      <c r="D661" s="112"/>
      <c r="E661" s="118"/>
      <c r="F661" s="96"/>
      <c r="G661" s="97"/>
      <c r="H661" s="97"/>
      <c r="I661" s="120"/>
      <c r="J661" s="97"/>
      <c r="K661" s="96"/>
      <c r="L661" s="96"/>
      <c r="M661" s="119"/>
      <c r="N661" s="118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</row>
    <row r="662" spans="1:25">
      <c r="A662" s="96"/>
      <c r="B662" s="96"/>
      <c r="C662" s="112"/>
      <c r="D662" s="112"/>
      <c r="E662" s="118"/>
      <c r="F662" s="96"/>
      <c r="G662" s="97"/>
      <c r="H662" s="97"/>
      <c r="I662" s="120"/>
      <c r="J662" s="97"/>
      <c r="K662" s="96"/>
      <c r="L662" s="96"/>
      <c r="M662" s="119"/>
      <c r="N662" s="118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</row>
    <row r="663" spans="1:25">
      <c r="A663" s="96"/>
      <c r="B663" s="96"/>
      <c r="C663" s="112"/>
      <c r="D663" s="112"/>
      <c r="E663" s="118"/>
      <c r="F663" s="96"/>
      <c r="G663" s="97"/>
      <c r="H663" s="97"/>
      <c r="I663" s="120"/>
      <c r="J663" s="97"/>
      <c r="K663" s="96"/>
      <c r="L663" s="96"/>
      <c r="M663" s="119"/>
      <c r="N663" s="118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</row>
    <row r="664" spans="1:25">
      <c r="A664" s="96"/>
      <c r="B664" s="96"/>
      <c r="C664" s="112"/>
      <c r="D664" s="112"/>
      <c r="E664" s="118"/>
      <c r="F664" s="96"/>
      <c r="G664" s="97"/>
      <c r="H664" s="97"/>
      <c r="I664" s="120"/>
      <c r="J664" s="97"/>
      <c r="K664" s="96"/>
      <c r="L664" s="96"/>
      <c r="M664" s="119"/>
      <c r="N664" s="118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</row>
    <row r="665" spans="1:25">
      <c r="A665" s="96"/>
      <c r="B665" s="96"/>
      <c r="C665" s="112"/>
      <c r="D665" s="112"/>
      <c r="E665" s="118"/>
      <c r="F665" s="96"/>
      <c r="G665" s="97"/>
      <c r="H665" s="97"/>
      <c r="I665" s="120"/>
      <c r="J665" s="97"/>
      <c r="K665" s="96"/>
      <c r="L665" s="96"/>
      <c r="M665" s="119"/>
      <c r="N665" s="118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</row>
    <row r="666" spans="1:25">
      <c r="A666" s="96"/>
      <c r="B666" s="96"/>
      <c r="C666" s="112"/>
      <c r="D666" s="112"/>
      <c r="E666" s="118"/>
      <c r="F666" s="96"/>
      <c r="G666" s="97"/>
      <c r="H666" s="97"/>
      <c r="I666" s="120"/>
      <c r="J666" s="97"/>
      <c r="K666" s="96"/>
      <c r="L666" s="96"/>
      <c r="M666" s="119"/>
      <c r="N666" s="118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</row>
    <row r="667" spans="1:25">
      <c r="A667" s="96"/>
      <c r="B667" s="96"/>
      <c r="C667" s="112"/>
      <c r="D667" s="112"/>
      <c r="E667" s="118"/>
      <c r="F667" s="96"/>
      <c r="G667" s="97"/>
      <c r="H667" s="97"/>
      <c r="I667" s="120"/>
      <c r="J667" s="97"/>
      <c r="K667" s="96"/>
      <c r="L667" s="96"/>
      <c r="M667" s="119"/>
      <c r="N667" s="118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</row>
    <row r="668" spans="1:25">
      <c r="A668" s="96"/>
      <c r="B668" s="96"/>
      <c r="C668" s="112"/>
      <c r="D668" s="112"/>
      <c r="E668" s="118"/>
      <c r="F668" s="96"/>
      <c r="G668" s="97"/>
      <c r="H668" s="97"/>
      <c r="I668" s="120"/>
      <c r="J668" s="97"/>
      <c r="K668" s="96"/>
      <c r="L668" s="96"/>
      <c r="M668" s="119"/>
      <c r="N668" s="118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</row>
    <row r="669" spans="1:25">
      <c r="A669" s="96"/>
      <c r="B669" s="96"/>
      <c r="C669" s="112"/>
      <c r="D669" s="112"/>
      <c r="E669" s="118"/>
      <c r="F669" s="96"/>
      <c r="G669" s="97"/>
      <c r="H669" s="97"/>
      <c r="I669" s="120"/>
      <c r="J669" s="97"/>
      <c r="K669" s="96"/>
      <c r="L669" s="96"/>
      <c r="M669" s="119"/>
      <c r="N669" s="118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</row>
    <row r="670" spans="1:25">
      <c r="A670" s="96"/>
      <c r="B670" s="96"/>
      <c r="C670" s="112"/>
      <c r="D670" s="112"/>
      <c r="E670" s="118"/>
      <c r="F670" s="96"/>
      <c r="G670" s="97"/>
      <c r="H670" s="97"/>
      <c r="I670" s="120"/>
      <c r="J670" s="97"/>
      <c r="K670" s="96"/>
      <c r="L670" s="96"/>
      <c r="M670" s="119"/>
      <c r="N670" s="118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</row>
    <row r="671" spans="1:25">
      <c r="A671" s="96"/>
      <c r="B671" s="96"/>
      <c r="C671" s="112"/>
      <c r="D671" s="112"/>
      <c r="E671" s="118"/>
      <c r="F671" s="96"/>
      <c r="G671" s="97"/>
      <c r="H671" s="97"/>
      <c r="I671" s="120"/>
      <c r="J671" s="97"/>
      <c r="K671" s="96"/>
      <c r="L671" s="96"/>
      <c r="M671" s="119"/>
      <c r="N671" s="118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</row>
    <row r="672" spans="1:25">
      <c r="A672" s="96"/>
      <c r="B672" s="96"/>
      <c r="C672" s="112"/>
      <c r="D672" s="112"/>
      <c r="E672" s="118"/>
      <c r="F672" s="96"/>
      <c r="G672" s="97"/>
      <c r="H672" s="97"/>
      <c r="I672" s="120"/>
      <c r="J672" s="97"/>
      <c r="K672" s="96"/>
      <c r="L672" s="96"/>
      <c r="M672" s="119"/>
      <c r="N672" s="118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</row>
    <row r="673" spans="1:25">
      <c r="A673" s="96"/>
      <c r="B673" s="96"/>
      <c r="C673" s="112"/>
      <c r="D673" s="112"/>
      <c r="E673" s="118"/>
      <c r="F673" s="96"/>
      <c r="G673" s="97"/>
      <c r="H673" s="97"/>
      <c r="I673" s="120"/>
      <c r="J673" s="97"/>
      <c r="K673" s="96"/>
      <c r="L673" s="96"/>
      <c r="M673" s="119"/>
      <c r="N673" s="118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</row>
    <row r="674" spans="1:25">
      <c r="A674" s="96"/>
      <c r="B674" s="96"/>
      <c r="C674" s="112"/>
      <c r="D674" s="112"/>
      <c r="E674" s="118"/>
      <c r="F674" s="96"/>
      <c r="G674" s="97"/>
      <c r="H674" s="97"/>
      <c r="I674" s="120"/>
      <c r="J674" s="97"/>
      <c r="K674" s="96"/>
      <c r="L674" s="96"/>
      <c r="M674" s="119"/>
      <c r="N674" s="118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</row>
    <row r="675" spans="1:25">
      <c r="A675" s="96"/>
      <c r="B675" s="96"/>
      <c r="C675" s="112"/>
      <c r="D675" s="112"/>
      <c r="E675" s="118"/>
      <c r="F675" s="96"/>
      <c r="G675" s="97"/>
      <c r="H675" s="97"/>
      <c r="I675" s="120"/>
      <c r="J675" s="97"/>
      <c r="K675" s="96"/>
      <c r="L675" s="96"/>
      <c r="M675" s="119"/>
      <c r="N675" s="118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</row>
    <row r="676" spans="1:25">
      <c r="A676" s="96"/>
      <c r="B676" s="96"/>
      <c r="C676" s="112"/>
      <c r="D676" s="112"/>
      <c r="E676" s="118"/>
      <c r="F676" s="96"/>
      <c r="G676" s="97"/>
      <c r="H676" s="97"/>
      <c r="I676" s="120"/>
      <c r="J676" s="97"/>
      <c r="K676" s="96"/>
      <c r="L676" s="96"/>
      <c r="M676" s="119"/>
      <c r="N676" s="118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</row>
    <row r="677" spans="1:25">
      <c r="A677" s="96"/>
      <c r="B677" s="96"/>
      <c r="C677" s="112"/>
      <c r="D677" s="112"/>
      <c r="E677" s="118"/>
      <c r="F677" s="96"/>
      <c r="G677" s="97"/>
      <c r="H677" s="97"/>
      <c r="I677" s="120"/>
      <c r="J677" s="97"/>
      <c r="K677" s="96"/>
      <c r="L677" s="96"/>
      <c r="M677" s="119"/>
      <c r="N677" s="118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</row>
    <row r="678" spans="1:25">
      <c r="A678" s="96"/>
      <c r="B678" s="96"/>
      <c r="C678" s="112"/>
      <c r="D678" s="112"/>
      <c r="E678" s="118"/>
      <c r="F678" s="96"/>
      <c r="G678" s="97"/>
      <c r="H678" s="97"/>
      <c r="I678" s="120"/>
      <c r="J678" s="97"/>
      <c r="K678" s="96"/>
      <c r="L678" s="96"/>
      <c r="M678" s="119"/>
      <c r="N678" s="118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</row>
    <row r="679" spans="1:25">
      <c r="A679" s="96"/>
      <c r="B679" s="96"/>
      <c r="C679" s="112"/>
      <c r="D679" s="112"/>
      <c r="E679" s="118"/>
      <c r="F679" s="96"/>
      <c r="G679" s="97"/>
      <c r="H679" s="97"/>
      <c r="I679" s="120"/>
      <c r="J679" s="97"/>
      <c r="K679" s="96"/>
      <c r="L679" s="96"/>
      <c r="M679" s="119"/>
      <c r="N679" s="118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</row>
    <row r="680" spans="1:25">
      <c r="A680" s="96"/>
      <c r="B680" s="96"/>
      <c r="C680" s="112"/>
      <c r="D680" s="112"/>
      <c r="E680" s="118"/>
      <c r="F680" s="96"/>
      <c r="G680" s="97"/>
      <c r="H680" s="97"/>
      <c r="I680" s="120"/>
      <c r="J680" s="97"/>
      <c r="K680" s="96"/>
      <c r="L680" s="96"/>
      <c r="M680" s="119"/>
      <c r="N680" s="118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</row>
    <row r="681" spans="1:25">
      <c r="A681" s="96"/>
      <c r="B681" s="96"/>
      <c r="C681" s="112"/>
      <c r="D681" s="112"/>
      <c r="E681" s="118"/>
      <c r="F681" s="96"/>
      <c r="G681" s="97"/>
      <c r="H681" s="97"/>
      <c r="I681" s="120"/>
      <c r="J681" s="97"/>
      <c r="K681" s="96"/>
      <c r="L681" s="96"/>
      <c r="M681" s="119"/>
      <c r="N681" s="118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</row>
    <row r="682" spans="1:25">
      <c r="A682" s="96"/>
      <c r="B682" s="96"/>
      <c r="C682" s="112"/>
      <c r="D682" s="112"/>
      <c r="E682" s="118"/>
      <c r="F682" s="96"/>
      <c r="G682" s="97"/>
      <c r="H682" s="97"/>
      <c r="I682" s="120"/>
      <c r="J682" s="97"/>
      <c r="K682" s="96"/>
      <c r="L682" s="96"/>
      <c r="M682" s="119"/>
      <c r="N682" s="118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</row>
    <row r="683" spans="1:25">
      <c r="A683" s="96"/>
      <c r="B683" s="96"/>
      <c r="C683" s="112"/>
      <c r="D683" s="112"/>
      <c r="E683" s="118"/>
      <c r="F683" s="96"/>
      <c r="G683" s="97"/>
      <c r="H683" s="97"/>
      <c r="I683" s="120"/>
      <c r="J683" s="97"/>
      <c r="K683" s="96"/>
      <c r="L683" s="96"/>
      <c r="M683" s="119"/>
      <c r="N683" s="118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</row>
    <row r="684" spans="1:25">
      <c r="A684" s="96"/>
      <c r="B684" s="96"/>
      <c r="C684" s="112"/>
      <c r="D684" s="112"/>
      <c r="E684" s="118"/>
      <c r="F684" s="96"/>
      <c r="G684" s="97"/>
      <c r="H684" s="97"/>
      <c r="I684" s="120"/>
      <c r="J684" s="97"/>
      <c r="K684" s="96"/>
      <c r="L684" s="96"/>
      <c r="M684" s="119"/>
      <c r="N684" s="118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</row>
    <row r="685" spans="1:25">
      <c r="A685" s="96"/>
      <c r="B685" s="96"/>
      <c r="C685" s="112"/>
      <c r="D685" s="112"/>
      <c r="E685" s="118"/>
      <c r="F685" s="96"/>
      <c r="G685" s="97"/>
      <c r="H685" s="97"/>
      <c r="I685" s="120"/>
      <c r="J685" s="97"/>
      <c r="K685" s="96"/>
      <c r="L685" s="96"/>
      <c r="M685" s="119"/>
      <c r="N685" s="118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</row>
    <row r="686" spans="1:25">
      <c r="A686" s="96"/>
      <c r="B686" s="96"/>
      <c r="C686" s="112"/>
      <c r="D686" s="112"/>
      <c r="E686" s="118"/>
      <c r="F686" s="96"/>
      <c r="G686" s="97"/>
      <c r="H686" s="97"/>
      <c r="I686" s="120"/>
      <c r="J686" s="97"/>
      <c r="K686" s="96"/>
      <c r="L686" s="96"/>
      <c r="M686" s="119"/>
      <c r="N686" s="118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</row>
    <row r="687" spans="1:25">
      <c r="A687" s="96"/>
      <c r="B687" s="96"/>
      <c r="C687" s="112"/>
      <c r="D687" s="112"/>
      <c r="E687" s="118"/>
      <c r="F687" s="96"/>
      <c r="G687" s="97"/>
      <c r="H687" s="97"/>
      <c r="I687" s="120"/>
      <c r="J687" s="97"/>
      <c r="K687" s="96"/>
      <c r="L687" s="96"/>
      <c r="M687" s="119"/>
      <c r="N687" s="118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</row>
    <row r="688" spans="1:25">
      <c r="A688" s="96"/>
      <c r="B688" s="96"/>
      <c r="C688" s="112"/>
      <c r="D688" s="112"/>
      <c r="E688" s="118"/>
      <c r="F688" s="96"/>
      <c r="G688" s="97"/>
      <c r="H688" s="97"/>
      <c r="I688" s="120"/>
      <c r="J688" s="97"/>
      <c r="K688" s="96"/>
      <c r="L688" s="96"/>
      <c r="M688" s="119"/>
      <c r="N688" s="118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</row>
    <row r="689" spans="1:25">
      <c r="A689" s="96"/>
      <c r="B689" s="96"/>
      <c r="C689" s="112"/>
      <c r="D689" s="112"/>
      <c r="E689" s="118"/>
      <c r="F689" s="96"/>
      <c r="G689" s="97"/>
      <c r="H689" s="97"/>
      <c r="I689" s="120"/>
      <c r="J689" s="97"/>
      <c r="K689" s="96"/>
      <c r="L689" s="96"/>
      <c r="M689" s="119"/>
      <c r="N689" s="118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</row>
    <row r="690" spans="1:25">
      <c r="A690" s="96"/>
      <c r="B690" s="96"/>
      <c r="C690" s="112"/>
      <c r="D690" s="112"/>
      <c r="E690" s="118"/>
      <c r="F690" s="96"/>
      <c r="G690" s="97"/>
      <c r="H690" s="97"/>
      <c r="I690" s="120"/>
      <c r="J690" s="97"/>
      <c r="K690" s="96"/>
      <c r="L690" s="96"/>
      <c r="M690" s="119"/>
      <c r="N690" s="118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</row>
    <row r="691" spans="1:25">
      <c r="A691" s="96"/>
      <c r="B691" s="96"/>
      <c r="C691" s="112"/>
      <c r="D691" s="112"/>
      <c r="E691" s="118"/>
      <c r="F691" s="96"/>
      <c r="G691" s="97"/>
      <c r="H691" s="97"/>
      <c r="I691" s="120"/>
      <c r="J691" s="97"/>
      <c r="K691" s="96"/>
      <c r="L691" s="96"/>
      <c r="M691" s="119"/>
      <c r="N691" s="118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</row>
    <row r="692" spans="1:25">
      <c r="A692" s="96"/>
      <c r="B692" s="96"/>
      <c r="C692" s="112"/>
      <c r="D692" s="112"/>
      <c r="E692" s="118"/>
      <c r="F692" s="96"/>
      <c r="G692" s="97"/>
      <c r="H692" s="97"/>
      <c r="I692" s="120"/>
      <c r="J692" s="97"/>
      <c r="K692" s="96"/>
      <c r="L692" s="96"/>
      <c r="M692" s="119"/>
      <c r="N692" s="118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</row>
    <row r="693" spans="1:25">
      <c r="A693" s="96"/>
      <c r="B693" s="96"/>
      <c r="C693" s="112"/>
      <c r="D693" s="112"/>
      <c r="E693" s="118"/>
      <c r="F693" s="96"/>
      <c r="G693" s="97"/>
      <c r="H693" s="97"/>
      <c r="I693" s="120"/>
      <c r="J693" s="97"/>
      <c r="K693" s="96"/>
      <c r="L693" s="96"/>
      <c r="M693" s="119"/>
      <c r="N693" s="118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</row>
    <row r="694" spans="1:25">
      <c r="A694" s="96"/>
      <c r="B694" s="96"/>
      <c r="C694" s="112"/>
      <c r="D694" s="112"/>
      <c r="E694" s="118"/>
      <c r="F694" s="96"/>
      <c r="G694" s="97"/>
      <c r="H694" s="97"/>
      <c r="I694" s="120"/>
      <c r="J694" s="97"/>
      <c r="K694" s="96"/>
      <c r="L694" s="96"/>
      <c r="M694" s="119"/>
      <c r="N694" s="118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</row>
    <row r="695" spans="1:25">
      <c r="A695" s="96"/>
      <c r="B695" s="96"/>
      <c r="C695" s="112"/>
      <c r="D695" s="112"/>
      <c r="E695" s="118"/>
      <c r="F695" s="96"/>
      <c r="G695" s="97"/>
      <c r="H695" s="97"/>
      <c r="I695" s="120"/>
      <c r="J695" s="97"/>
      <c r="K695" s="96"/>
      <c r="L695" s="96"/>
      <c r="M695" s="119"/>
      <c r="N695" s="118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</row>
    <row r="696" spans="1:25">
      <c r="A696" s="96"/>
      <c r="B696" s="96"/>
      <c r="C696" s="112"/>
      <c r="D696" s="112"/>
      <c r="E696" s="118"/>
      <c r="F696" s="96"/>
      <c r="G696" s="97"/>
      <c r="H696" s="97"/>
      <c r="I696" s="120"/>
      <c r="J696" s="97"/>
      <c r="K696" s="96"/>
      <c r="L696" s="96"/>
      <c r="M696" s="119"/>
      <c r="N696" s="118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</row>
    <row r="697" spans="1:25">
      <c r="A697" s="96"/>
      <c r="B697" s="96"/>
      <c r="C697" s="112"/>
      <c r="D697" s="112"/>
      <c r="E697" s="118"/>
      <c r="F697" s="96"/>
      <c r="G697" s="97"/>
      <c r="H697" s="97"/>
      <c r="I697" s="120"/>
      <c r="J697" s="97"/>
      <c r="K697" s="96"/>
      <c r="L697" s="96"/>
      <c r="M697" s="119"/>
      <c r="N697" s="118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</row>
    <row r="698" spans="1:25">
      <c r="A698" s="96"/>
      <c r="B698" s="96"/>
      <c r="C698" s="112"/>
      <c r="D698" s="112"/>
      <c r="E698" s="118"/>
      <c r="F698" s="96"/>
      <c r="G698" s="97"/>
      <c r="H698" s="97"/>
      <c r="I698" s="120"/>
      <c r="J698" s="97"/>
      <c r="K698" s="96"/>
      <c r="L698" s="96"/>
      <c r="M698" s="119"/>
      <c r="N698" s="118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</row>
    <row r="699" spans="1:25">
      <c r="A699" s="96"/>
      <c r="B699" s="96"/>
      <c r="C699" s="112"/>
      <c r="D699" s="112"/>
      <c r="E699" s="118"/>
      <c r="F699" s="96"/>
      <c r="G699" s="97"/>
      <c r="H699" s="97"/>
      <c r="I699" s="120"/>
      <c r="J699" s="97"/>
      <c r="K699" s="96"/>
      <c r="L699" s="96"/>
      <c r="M699" s="119"/>
      <c r="N699" s="118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</row>
    <row r="700" spans="1:25">
      <c r="A700" s="96"/>
      <c r="B700" s="96"/>
      <c r="C700" s="112"/>
      <c r="D700" s="112"/>
      <c r="E700" s="118"/>
      <c r="F700" s="96"/>
      <c r="G700" s="97"/>
      <c r="H700" s="97"/>
      <c r="I700" s="120"/>
      <c r="J700" s="97"/>
      <c r="K700" s="96"/>
      <c r="L700" s="96"/>
      <c r="M700" s="119"/>
      <c r="N700" s="118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</row>
    <row r="701" spans="1:25">
      <c r="A701" s="96"/>
      <c r="B701" s="96"/>
      <c r="C701" s="112"/>
      <c r="D701" s="112"/>
      <c r="E701" s="118"/>
      <c r="F701" s="96"/>
      <c r="G701" s="97"/>
      <c r="H701" s="97"/>
      <c r="I701" s="120"/>
      <c r="J701" s="97"/>
      <c r="K701" s="96"/>
      <c r="L701" s="96"/>
      <c r="M701" s="119"/>
      <c r="N701" s="118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</row>
    <row r="702" spans="1:25">
      <c r="A702" s="96"/>
      <c r="B702" s="96"/>
      <c r="C702" s="112"/>
      <c r="D702" s="112"/>
      <c r="E702" s="118"/>
      <c r="F702" s="96"/>
      <c r="G702" s="97"/>
      <c r="H702" s="97"/>
      <c r="I702" s="120"/>
      <c r="J702" s="97"/>
      <c r="K702" s="96"/>
      <c r="L702" s="96"/>
      <c r="M702" s="119"/>
      <c r="N702" s="118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</row>
    <row r="703" spans="1:25">
      <c r="A703" s="96"/>
      <c r="B703" s="96"/>
      <c r="C703" s="112"/>
      <c r="D703" s="112"/>
      <c r="E703" s="118"/>
      <c r="F703" s="96"/>
      <c r="G703" s="97"/>
      <c r="H703" s="97"/>
      <c r="I703" s="120"/>
      <c r="J703" s="97"/>
      <c r="K703" s="96"/>
      <c r="L703" s="96"/>
      <c r="M703" s="119"/>
      <c r="N703" s="118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</row>
    <row r="704" spans="1:25">
      <c r="A704" s="96"/>
      <c r="B704" s="96"/>
      <c r="C704" s="112"/>
      <c r="D704" s="112"/>
      <c r="E704" s="118"/>
      <c r="F704" s="96"/>
      <c r="G704" s="97"/>
      <c r="H704" s="97"/>
      <c r="I704" s="120"/>
      <c r="J704" s="97"/>
      <c r="K704" s="96"/>
      <c r="L704" s="96"/>
      <c r="M704" s="119"/>
      <c r="N704" s="118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</row>
    <row r="705" spans="1:25">
      <c r="A705" s="96"/>
      <c r="B705" s="96"/>
      <c r="C705" s="112"/>
      <c r="D705" s="112"/>
      <c r="E705" s="118"/>
      <c r="F705" s="96"/>
      <c r="G705" s="97"/>
      <c r="H705" s="97"/>
      <c r="I705" s="120"/>
      <c r="J705" s="97"/>
      <c r="K705" s="96"/>
      <c r="L705" s="96"/>
      <c r="M705" s="119"/>
      <c r="N705" s="118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</row>
    <row r="706" spans="1:25">
      <c r="A706" s="96"/>
      <c r="B706" s="96"/>
      <c r="C706" s="112"/>
      <c r="D706" s="112"/>
      <c r="E706" s="118"/>
      <c r="F706" s="96"/>
      <c r="G706" s="97"/>
      <c r="H706" s="97"/>
      <c r="I706" s="120"/>
      <c r="J706" s="97"/>
      <c r="K706" s="96"/>
      <c r="L706" s="96"/>
      <c r="M706" s="119"/>
      <c r="N706" s="118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</row>
    <row r="707" spans="1:25">
      <c r="A707" s="96"/>
      <c r="B707" s="96"/>
      <c r="C707" s="112"/>
      <c r="D707" s="112"/>
      <c r="E707" s="118"/>
      <c r="F707" s="96"/>
      <c r="G707" s="97"/>
      <c r="H707" s="97"/>
      <c r="I707" s="120"/>
      <c r="J707" s="97"/>
      <c r="K707" s="96"/>
      <c r="L707" s="96"/>
      <c r="M707" s="119"/>
      <c r="N707" s="118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</row>
    <row r="708" spans="1:25">
      <c r="A708" s="96"/>
      <c r="B708" s="96"/>
      <c r="C708" s="112"/>
      <c r="D708" s="112"/>
      <c r="E708" s="118"/>
      <c r="F708" s="96"/>
      <c r="G708" s="97"/>
      <c r="H708" s="97"/>
      <c r="I708" s="120"/>
      <c r="J708" s="97"/>
      <c r="K708" s="96"/>
      <c r="L708" s="96"/>
      <c r="M708" s="119"/>
      <c r="N708" s="118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</row>
    <row r="709" spans="1:25">
      <c r="A709" s="96"/>
      <c r="B709" s="96"/>
      <c r="C709" s="112"/>
      <c r="D709" s="112"/>
      <c r="E709" s="118"/>
      <c r="F709" s="96"/>
      <c r="G709" s="97"/>
      <c r="H709" s="97"/>
      <c r="I709" s="120"/>
      <c r="J709" s="97"/>
      <c r="K709" s="96"/>
      <c r="L709" s="96"/>
      <c r="M709" s="119"/>
      <c r="N709" s="118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</row>
    <row r="710" spans="1:25">
      <c r="A710" s="96"/>
      <c r="B710" s="96"/>
      <c r="C710" s="112"/>
      <c r="D710" s="112"/>
      <c r="E710" s="118"/>
      <c r="F710" s="96"/>
      <c r="G710" s="97"/>
      <c r="H710" s="97"/>
      <c r="I710" s="120"/>
      <c r="J710" s="97"/>
      <c r="K710" s="96"/>
      <c r="L710" s="96"/>
      <c r="M710" s="119"/>
      <c r="N710" s="118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</row>
    <row r="711" spans="1:25">
      <c r="A711" s="96"/>
      <c r="B711" s="96"/>
      <c r="C711" s="112"/>
      <c r="D711" s="112"/>
      <c r="E711" s="118"/>
      <c r="F711" s="96"/>
      <c r="G711" s="97"/>
      <c r="H711" s="97"/>
      <c r="I711" s="120"/>
      <c r="J711" s="97"/>
      <c r="K711" s="96"/>
      <c r="L711" s="96"/>
      <c r="M711" s="119"/>
      <c r="N711" s="118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</row>
    <row r="712" spans="1:25">
      <c r="A712" s="96"/>
      <c r="B712" s="96"/>
      <c r="C712" s="112"/>
      <c r="D712" s="112"/>
      <c r="E712" s="118"/>
      <c r="F712" s="96"/>
      <c r="G712" s="97"/>
      <c r="H712" s="97"/>
      <c r="I712" s="120"/>
      <c r="J712" s="97"/>
      <c r="K712" s="96"/>
      <c r="L712" s="96"/>
      <c r="M712" s="119"/>
      <c r="N712" s="118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</row>
    <row r="713" spans="1:25">
      <c r="A713" s="96"/>
      <c r="B713" s="96"/>
      <c r="C713" s="112"/>
      <c r="D713" s="112"/>
      <c r="E713" s="118"/>
      <c r="F713" s="96"/>
      <c r="G713" s="97"/>
      <c r="H713" s="97"/>
      <c r="I713" s="120"/>
      <c r="J713" s="97"/>
      <c r="K713" s="96"/>
      <c r="L713" s="96"/>
      <c r="M713" s="119"/>
      <c r="N713" s="118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</row>
    <row r="714" spans="1:25">
      <c r="A714" s="96"/>
      <c r="B714" s="96"/>
      <c r="C714" s="112"/>
      <c r="D714" s="112"/>
      <c r="E714" s="118"/>
      <c r="F714" s="96"/>
      <c r="G714" s="97"/>
      <c r="H714" s="97"/>
      <c r="I714" s="120"/>
      <c r="J714" s="97"/>
      <c r="K714" s="96"/>
      <c r="L714" s="96"/>
      <c r="M714" s="119"/>
      <c r="N714" s="118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</row>
    <row r="715" spans="1:25">
      <c r="A715" s="96"/>
      <c r="B715" s="96"/>
      <c r="C715" s="112"/>
      <c r="D715" s="112"/>
      <c r="E715" s="118"/>
      <c r="F715" s="96"/>
      <c r="G715" s="97"/>
      <c r="H715" s="97"/>
      <c r="I715" s="120"/>
      <c r="J715" s="97"/>
      <c r="K715" s="96"/>
      <c r="L715" s="96"/>
      <c r="M715" s="119"/>
      <c r="N715" s="118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</row>
    <row r="716" spans="1:25">
      <c r="A716" s="96"/>
      <c r="B716" s="96"/>
      <c r="C716" s="112"/>
      <c r="D716" s="112"/>
      <c r="E716" s="118"/>
      <c r="F716" s="96"/>
      <c r="G716" s="97"/>
      <c r="H716" s="97"/>
      <c r="I716" s="120"/>
      <c r="J716" s="97"/>
      <c r="K716" s="96"/>
      <c r="L716" s="96"/>
      <c r="M716" s="119"/>
      <c r="N716" s="118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</row>
    <row r="717" spans="1:25">
      <c r="A717" s="96"/>
      <c r="B717" s="96"/>
      <c r="C717" s="112"/>
      <c r="D717" s="112"/>
      <c r="E717" s="118"/>
      <c r="F717" s="96"/>
      <c r="G717" s="97"/>
      <c r="H717" s="97"/>
      <c r="I717" s="120"/>
      <c r="J717" s="97"/>
      <c r="K717" s="96"/>
      <c r="L717" s="96"/>
      <c r="M717" s="119"/>
      <c r="N717" s="118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</row>
    <row r="718" spans="1:25">
      <c r="A718" s="96"/>
      <c r="B718" s="96"/>
      <c r="C718" s="112"/>
      <c r="D718" s="112"/>
      <c r="E718" s="118"/>
      <c r="F718" s="96"/>
      <c r="G718" s="97"/>
      <c r="H718" s="97"/>
      <c r="I718" s="120"/>
      <c r="J718" s="97"/>
      <c r="K718" s="96"/>
      <c r="L718" s="96"/>
      <c r="M718" s="119"/>
      <c r="N718" s="118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</row>
    <row r="719" spans="1:25">
      <c r="A719" s="96"/>
      <c r="B719" s="96"/>
      <c r="C719" s="112"/>
      <c r="D719" s="112"/>
      <c r="E719" s="118"/>
      <c r="F719" s="96"/>
      <c r="G719" s="97"/>
      <c r="H719" s="97"/>
      <c r="I719" s="120"/>
      <c r="J719" s="97"/>
      <c r="K719" s="96"/>
      <c r="L719" s="96"/>
      <c r="M719" s="119"/>
      <c r="N719" s="118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</row>
    <row r="720" spans="1:25">
      <c r="A720" s="96"/>
      <c r="B720" s="96"/>
      <c r="C720" s="112"/>
      <c r="D720" s="112"/>
      <c r="E720" s="118"/>
      <c r="F720" s="96"/>
      <c r="G720" s="97"/>
      <c r="H720" s="97"/>
      <c r="I720" s="120"/>
      <c r="J720" s="97"/>
      <c r="K720" s="96"/>
      <c r="L720" s="96"/>
      <c r="M720" s="119"/>
      <c r="N720" s="118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</row>
    <row r="721" spans="1:25">
      <c r="A721" s="96"/>
      <c r="B721" s="96"/>
      <c r="C721" s="112"/>
      <c r="D721" s="112"/>
      <c r="E721" s="118"/>
      <c r="F721" s="96"/>
      <c r="G721" s="97"/>
      <c r="H721" s="97"/>
      <c r="I721" s="120"/>
      <c r="J721" s="97"/>
      <c r="K721" s="96"/>
      <c r="L721" s="96"/>
      <c r="M721" s="119"/>
      <c r="N721" s="118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</row>
    <row r="722" spans="1:25">
      <c r="A722" s="96"/>
      <c r="B722" s="96"/>
      <c r="C722" s="112"/>
      <c r="D722" s="112"/>
      <c r="E722" s="118"/>
      <c r="F722" s="96"/>
      <c r="G722" s="97"/>
      <c r="H722" s="97"/>
      <c r="I722" s="120"/>
      <c r="J722" s="97"/>
      <c r="K722" s="96"/>
      <c r="L722" s="96"/>
      <c r="M722" s="119"/>
      <c r="N722" s="118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</row>
    <row r="723" spans="1:25">
      <c r="A723" s="96"/>
      <c r="B723" s="96"/>
      <c r="C723" s="112"/>
      <c r="D723" s="112"/>
      <c r="E723" s="118"/>
      <c r="F723" s="96"/>
      <c r="G723" s="97"/>
      <c r="H723" s="97"/>
      <c r="I723" s="120"/>
      <c r="J723" s="97"/>
      <c r="K723" s="96"/>
      <c r="L723" s="96"/>
      <c r="M723" s="119"/>
      <c r="N723" s="118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</row>
    <row r="724" spans="1:25">
      <c r="A724" s="96"/>
      <c r="B724" s="96"/>
      <c r="C724" s="112"/>
      <c r="D724" s="112"/>
      <c r="E724" s="118"/>
      <c r="F724" s="96"/>
      <c r="G724" s="97"/>
      <c r="H724" s="97"/>
      <c r="I724" s="120"/>
      <c r="J724" s="97"/>
      <c r="K724" s="96"/>
      <c r="L724" s="96"/>
      <c r="M724" s="119"/>
      <c r="N724" s="118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</row>
    <row r="725" spans="1:25">
      <c r="A725" s="96"/>
      <c r="B725" s="96"/>
      <c r="C725" s="112"/>
      <c r="D725" s="112"/>
      <c r="E725" s="118"/>
      <c r="F725" s="96"/>
      <c r="G725" s="97"/>
      <c r="H725" s="97"/>
      <c r="I725" s="120"/>
      <c r="J725" s="97"/>
      <c r="K725" s="96"/>
      <c r="L725" s="96"/>
      <c r="M725" s="119"/>
      <c r="N725" s="118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</row>
    <row r="726" spans="1:25">
      <c r="A726" s="96"/>
      <c r="B726" s="96"/>
      <c r="C726" s="112"/>
      <c r="D726" s="112"/>
      <c r="E726" s="118"/>
      <c r="F726" s="96"/>
      <c r="G726" s="97"/>
      <c r="H726" s="97"/>
      <c r="I726" s="120"/>
      <c r="J726" s="97"/>
      <c r="K726" s="96"/>
      <c r="L726" s="96"/>
      <c r="M726" s="119"/>
      <c r="N726" s="118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</row>
    <row r="727" spans="1:25">
      <c r="A727" s="96"/>
      <c r="B727" s="96"/>
      <c r="C727" s="112"/>
      <c r="D727" s="112"/>
      <c r="E727" s="118"/>
      <c r="F727" s="96"/>
      <c r="G727" s="97"/>
      <c r="H727" s="97"/>
      <c r="I727" s="120"/>
      <c r="J727" s="97"/>
      <c r="K727" s="96"/>
      <c r="L727" s="96"/>
      <c r="M727" s="119"/>
      <c r="N727" s="118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</row>
    <row r="728" spans="1:25">
      <c r="A728" s="96"/>
      <c r="B728" s="96"/>
      <c r="C728" s="112"/>
      <c r="D728" s="112"/>
      <c r="E728" s="118"/>
      <c r="F728" s="96"/>
      <c r="G728" s="97"/>
      <c r="H728" s="97"/>
      <c r="I728" s="120"/>
      <c r="J728" s="97"/>
      <c r="K728" s="96"/>
      <c r="L728" s="96"/>
      <c r="M728" s="119"/>
      <c r="N728" s="118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</row>
    <row r="729" spans="1:25">
      <c r="A729" s="96"/>
      <c r="B729" s="96"/>
      <c r="C729" s="112"/>
      <c r="D729" s="112"/>
      <c r="E729" s="118"/>
      <c r="F729" s="96"/>
      <c r="G729" s="97"/>
      <c r="H729" s="97"/>
      <c r="I729" s="120"/>
      <c r="J729" s="97"/>
      <c r="K729" s="96"/>
      <c r="L729" s="96"/>
      <c r="M729" s="119"/>
      <c r="N729" s="118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</row>
    <row r="730" spans="1:25">
      <c r="A730" s="96"/>
      <c r="B730" s="96"/>
      <c r="C730" s="112"/>
      <c r="D730" s="112"/>
      <c r="E730" s="118"/>
      <c r="F730" s="96"/>
      <c r="G730" s="97"/>
      <c r="H730" s="97"/>
      <c r="I730" s="120"/>
      <c r="J730" s="97"/>
      <c r="K730" s="96"/>
      <c r="L730" s="96"/>
      <c r="M730" s="119"/>
      <c r="N730" s="118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</row>
    <row r="731" spans="1:25">
      <c r="A731" s="96"/>
      <c r="B731" s="96"/>
      <c r="C731" s="112"/>
      <c r="D731" s="112"/>
      <c r="E731" s="118"/>
      <c r="F731" s="96"/>
      <c r="G731" s="97"/>
      <c r="H731" s="97"/>
      <c r="I731" s="120"/>
      <c r="J731" s="97"/>
      <c r="K731" s="96"/>
      <c r="L731" s="96"/>
      <c r="M731" s="119"/>
      <c r="N731" s="118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</row>
    <row r="732" spans="1:25">
      <c r="A732" s="96"/>
      <c r="B732" s="96"/>
      <c r="C732" s="112"/>
      <c r="D732" s="112"/>
      <c r="E732" s="118"/>
      <c r="F732" s="96"/>
      <c r="G732" s="97"/>
      <c r="H732" s="97"/>
      <c r="I732" s="120"/>
      <c r="J732" s="97"/>
      <c r="K732" s="96"/>
      <c r="L732" s="96"/>
      <c r="M732" s="119"/>
      <c r="N732" s="118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</row>
    <row r="733" spans="1:25">
      <c r="A733" s="96"/>
      <c r="B733" s="96"/>
      <c r="C733" s="112"/>
      <c r="D733" s="112"/>
      <c r="E733" s="118"/>
      <c r="F733" s="96"/>
      <c r="G733" s="97"/>
      <c r="H733" s="97"/>
      <c r="I733" s="120"/>
      <c r="J733" s="97"/>
      <c r="K733" s="96"/>
      <c r="L733" s="96"/>
      <c r="M733" s="119"/>
      <c r="N733" s="118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</row>
    <row r="734" spans="1:25">
      <c r="A734" s="96"/>
      <c r="B734" s="96"/>
      <c r="C734" s="112"/>
      <c r="D734" s="112"/>
      <c r="E734" s="118"/>
      <c r="F734" s="96"/>
      <c r="G734" s="97"/>
      <c r="H734" s="97"/>
      <c r="I734" s="120"/>
      <c r="J734" s="97"/>
      <c r="K734" s="96"/>
      <c r="L734" s="96"/>
      <c r="M734" s="119"/>
      <c r="N734" s="118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</row>
    <row r="735" spans="1:25">
      <c r="A735" s="96"/>
      <c r="B735" s="96"/>
      <c r="C735" s="112"/>
      <c r="D735" s="112"/>
      <c r="E735" s="118"/>
      <c r="F735" s="96"/>
      <c r="G735" s="97"/>
      <c r="H735" s="97"/>
      <c r="I735" s="120"/>
      <c r="J735" s="97"/>
      <c r="K735" s="96"/>
      <c r="L735" s="96"/>
      <c r="M735" s="119"/>
      <c r="N735" s="118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</row>
    <row r="736" spans="1:25">
      <c r="A736" s="96"/>
      <c r="B736" s="96"/>
      <c r="C736" s="112"/>
      <c r="D736" s="112"/>
      <c r="E736" s="118"/>
      <c r="F736" s="96"/>
      <c r="G736" s="97"/>
      <c r="H736" s="97"/>
      <c r="I736" s="120"/>
      <c r="J736" s="97"/>
      <c r="K736" s="96"/>
      <c r="L736" s="96"/>
      <c r="M736" s="119"/>
      <c r="N736" s="118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</row>
    <row r="737" spans="1:25">
      <c r="A737" s="96"/>
      <c r="B737" s="96"/>
      <c r="C737" s="112"/>
      <c r="D737" s="112"/>
      <c r="E737" s="118"/>
      <c r="F737" s="96"/>
      <c r="G737" s="97"/>
      <c r="H737" s="97"/>
      <c r="I737" s="120"/>
      <c r="J737" s="97"/>
      <c r="K737" s="96"/>
      <c r="L737" s="96"/>
      <c r="M737" s="119"/>
      <c r="N737" s="118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</row>
    <row r="738" spans="1:25">
      <c r="A738" s="96"/>
      <c r="B738" s="96"/>
      <c r="C738" s="112"/>
      <c r="D738" s="112"/>
      <c r="E738" s="118"/>
      <c r="F738" s="96"/>
      <c r="G738" s="97"/>
      <c r="H738" s="97"/>
      <c r="I738" s="120"/>
      <c r="J738" s="97"/>
      <c r="K738" s="96"/>
      <c r="L738" s="96"/>
      <c r="M738" s="119"/>
      <c r="N738" s="118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</row>
    <row r="739" spans="1:25">
      <c r="A739" s="96"/>
      <c r="B739" s="96"/>
      <c r="C739" s="112"/>
      <c r="D739" s="112"/>
      <c r="E739" s="118"/>
      <c r="F739" s="96"/>
      <c r="G739" s="97"/>
      <c r="H739" s="97"/>
      <c r="I739" s="120"/>
      <c r="J739" s="97"/>
      <c r="K739" s="96"/>
      <c r="L739" s="96"/>
      <c r="M739" s="119"/>
      <c r="N739" s="118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</row>
    <row r="740" spans="1:25">
      <c r="A740" s="96"/>
      <c r="B740" s="96"/>
      <c r="C740" s="112"/>
      <c r="D740" s="112"/>
      <c r="E740" s="118"/>
      <c r="F740" s="96"/>
      <c r="G740" s="97"/>
      <c r="H740" s="97"/>
      <c r="I740" s="120"/>
      <c r="J740" s="97"/>
      <c r="K740" s="96"/>
      <c r="L740" s="96"/>
      <c r="M740" s="119"/>
      <c r="N740" s="118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</row>
    <row r="741" spans="1:25">
      <c r="A741" s="96"/>
      <c r="B741" s="96"/>
      <c r="C741" s="112"/>
      <c r="D741" s="112"/>
      <c r="E741" s="118"/>
      <c r="F741" s="96"/>
      <c r="G741" s="97"/>
      <c r="H741" s="97"/>
      <c r="I741" s="120"/>
      <c r="J741" s="97"/>
      <c r="K741" s="96"/>
      <c r="L741" s="96"/>
      <c r="M741" s="119"/>
      <c r="N741" s="118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</row>
    <row r="742" spans="1:25">
      <c r="A742" s="96"/>
      <c r="B742" s="96"/>
      <c r="C742" s="112"/>
      <c r="D742" s="112"/>
      <c r="E742" s="118"/>
      <c r="F742" s="96"/>
      <c r="G742" s="97"/>
      <c r="H742" s="97"/>
      <c r="I742" s="120"/>
      <c r="J742" s="97"/>
      <c r="K742" s="96"/>
      <c r="L742" s="96"/>
      <c r="M742" s="119"/>
      <c r="N742" s="118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</row>
    <row r="743" spans="1:25">
      <c r="A743" s="96"/>
      <c r="B743" s="96"/>
      <c r="C743" s="112"/>
      <c r="D743" s="112"/>
      <c r="E743" s="118"/>
      <c r="F743" s="96"/>
      <c r="G743" s="97"/>
      <c r="H743" s="97"/>
      <c r="I743" s="120"/>
      <c r="J743" s="97"/>
      <c r="K743" s="96"/>
      <c r="L743" s="96"/>
      <c r="M743" s="119"/>
      <c r="N743" s="118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</row>
    <row r="744" spans="1:25">
      <c r="A744" s="96"/>
      <c r="B744" s="96"/>
      <c r="C744" s="112"/>
      <c r="D744" s="112"/>
      <c r="E744" s="118"/>
      <c r="F744" s="96"/>
      <c r="G744" s="97"/>
      <c r="H744" s="97"/>
      <c r="I744" s="120"/>
      <c r="J744" s="97"/>
      <c r="K744" s="96"/>
      <c r="L744" s="96"/>
      <c r="M744" s="119"/>
      <c r="N744" s="118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</row>
    <row r="745" spans="1:25">
      <c r="A745" s="96"/>
      <c r="B745" s="96"/>
      <c r="C745" s="112"/>
      <c r="D745" s="112"/>
      <c r="E745" s="118"/>
      <c r="F745" s="96"/>
      <c r="G745" s="97"/>
      <c r="H745" s="97"/>
      <c r="I745" s="120"/>
      <c r="J745" s="97"/>
      <c r="K745" s="96"/>
      <c r="L745" s="96"/>
      <c r="M745" s="119"/>
      <c r="N745" s="118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</row>
    <row r="746" spans="1:25">
      <c r="A746" s="96"/>
      <c r="B746" s="96"/>
      <c r="C746" s="112"/>
      <c r="D746" s="112"/>
      <c r="E746" s="118"/>
      <c r="F746" s="96"/>
      <c r="G746" s="97"/>
      <c r="H746" s="97"/>
      <c r="I746" s="120"/>
      <c r="J746" s="97"/>
      <c r="K746" s="96"/>
      <c r="L746" s="96"/>
      <c r="M746" s="119"/>
      <c r="N746" s="118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</row>
    <row r="747" spans="1:25">
      <c r="A747" s="96"/>
      <c r="B747" s="96"/>
      <c r="C747" s="112"/>
      <c r="D747" s="112"/>
      <c r="E747" s="118"/>
      <c r="F747" s="96"/>
      <c r="G747" s="97"/>
      <c r="H747" s="97"/>
      <c r="I747" s="120"/>
      <c r="J747" s="97"/>
      <c r="K747" s="96"/>
      <c r="L747" s="96"/>
      <c r="M747" s="119"/>
      <c r="N747" s="118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</row>
    <row r="748" spans="1:25">
      <c r="A748" s="96"/>
      <c r="B748" s="96"/>
      <c r="C748" s="112"/>
      <c r="D748" s="112"/>
      <c r="E748" s="118"/>
      <c r="F748" s="96"/>
      <c r="G748" s="97"/>
      <c r="H748" s="97"/>
      <c r="I748" s="120"/>
      <c r="J748" s="97"/>
      <c r="K748" s="96"/>
      <c r="L748" s="96"/>
      <c r="M748" s="119"/>
      <c r="N748" s="118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</row>
    <row r="749" spans="1:25">
      <c r="A749" s="96"/>
      <c r="B749" s="96"/>
      <c r="C749" s="112"/>
      <c r="D749" s="112"/>
      <c r="E749" s="118"/>
      <c r="F749" s="96"/>
      <c r="G749" s="97"/>
      <c r="H749" s="97"/>
      <c r="I749" s="120"/>
      <c r="J749" s="97"/>
      <c r="K749" s="96"/>
      <c r="L749" s="96"/>
      <c r="M749" s="119"/>
      <c r="N749" s="118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</row>
    <row r="750" spans="1:25">
      <c r="A750" s="96"/>
      <c r="B750" s="96"/>
      <c r="C750" s="112"/>
      <c r="D750" s="112"/>
      <c r="E750" s="118"/>
      <c r="F750" s="96"/>
      <c r="G750" s="97"/>
      <c r="H750" s="97"/>
      <c r="I750" s="120"/>
      <c r="J750" s="97"/>
      <c r="K750" s="96"/>
      <c r="L750" s="96"/>
      <c r="M750" s="119"/>
      <c r="N750" s="118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</row>
    <row r="751" spans="1:25">
      <c r="A751" s="96"/>
      <c r="B751" s="96"/>
      <c r="C751" s="112"/>
      <c r="D751" s="112"/>
      <c r="E751" s="118"/>
      <c r="F751" s="96"/>
      <c r="G751" s="97"/>
      <c r="H751" s="97"/>
      <c r="I751" s="120"/>
      <c r="J751" s="97"/>
      <c r="K751" s="96"/>
      <c r="L751" s="96"/>
      <c r="M751" s="119"/>
      <c r="N751" s="118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</row>
    <row r="752" spans="1:25">
      <c r="A752" s="96"/>
      <c r="B752" s="96"/>
      <c r="C752" s="112"/>
      <c r="D752" s="112"/>
      <c r="E752" s="118"/>
      <c r="F752" s="96"/>
      <c r="G752" s="97"/>
      <c r="H752" s="97"/>
      <c r="I752" s="120"/>
      <c r="J752" s="97"/>
      <c r="K752" s="96"/>
      <c r="L752" s="96"/>
      <c r="M752" s="119"/>
      <c r="N752" s="118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</row>
    <row r="753" spans="1:25">
      <c r="A753" s="96"/>
      <c r="B753" s="96"/>
      <c r="C753" s="112"/>
      <c r="D753" s="112"/>
      <c r="E753" s="118"/>
      <c r="F753" s="96"/>
      <c r="G753" s="97"/>
      <c r="H753" s="97"/>
      <c r="I753" s="120"/>
      <c r="J753" s="97"/>
      <c r="K753" s="96"/>
      <c r="L753" s="96"/>
      <c r="M753" s="119"/>
      <c r="N753" s="118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</row>
    <row r="754" spans="1:25">
      <c r="A754" s="96"/>
      <c r="B754" s="96"/>
      <c r="C754" s="112"/>
      <c r="D754" s="112"/>
      <c r="E754" s="118"/>
      <c r="F754" s="96"/>
      <c r="G754" s="97"/>
      <c r="H754" s="97"/>
      <c r="I754" s="120"/>
      <c r="J754" s="97"/>
      <c r="K754" s="96"/>
      <c r="L754" s="96"/>
      <c r="M754" s="119"/>
      <c r="N754" s="118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</row>
    <row r="755" spans="1:25">
      <c r="A755" s="96"/>
      <c r="B755" s="96"/>
      <c r="C755" s="112"/>
      <c r="D755" s="112"/>
      <c r="E755" s="118"/>
      <c r="F755" s="96"/>
      <c r="G755" s="97"/>
      <c r="H755" s="97"/>
      <c r="I755" s="120"/>
      <c r="J755" s="97"/>
      <c r="K755" s="96"/>
      <c r="L755" s="96"/>
      <c r="M755" s="119"/>
      <c r="N755" s="118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</row>
    <row r="756" spans="1:25">
      <c r="A756" s="96"/>
      <c r="B756" s="96"/>
      <c r="C756" s="112"/>
      <c r="D756" s="112"/>
      <c r="E756" s="118"/>
      <c r="F756" s="96"/>
      <c r="G756" s="97"/>
      <c r="H756" s="97"/>
      <c r="I756" s="120"/>
      <c r="J756" s="97"/>
      <c r="K756" s="96"/>
      <c r="L756" s="96"/>
      <c r="M756" s="119"/>
      <c r="N756" s="118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</row>
    <row r="757" spans="1:25">
      <c r="A757" s="96"/>
      <c r="B757" s="96"/>
      <c r="C757" s="112"/>
      <c r="D757" s="112"/>
      <c r="E757" s="118"/>
      <c r="F757" s="96"/>
      <c r="G757" s="97"/>
      <c r="H757" s="97"/>
      <c r="I757" s="120"/>
      <c r="J757" s="97"/>
      <c r="K757" s="96"/>
      <c r="L757" s="96"/>
      <c r="M757" s="119"/>
      <c r="N757" s="118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</row>
    <row r="758" spans="1:25">
      <c r="A758" s="96"/>
      <c r="B758" s="96"/>
      <c r="C758" s="112"/>
      <c r="D758" s="112"/>
      <c r="E758" s="118"/>
      <c r="F758" s="96"/>
      <c r="G758" s="97"/>
      <c r="H758" s="97"/>
      <c r="I758" s="120"/>
      <c r="J758" s="97"/>
      <c r="K758" s="96"/>
      <c r="L758" s="96"/>
      <c r="M758" s="119"/>
      <c r="N758" s="118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</row>
    <row r="759" spans="1:25">
      <c r="A759" s="96"/>
      <c r="B759" s="96"/>
      <c r="C759" s="112"/>
      <c r="D759" s="112"/>
      <c r="E759" s="118"/>
      <c r="F759" s="96"/>
      <c r="G759" s="97"/>
      <c r="H759" s="97"/>
      <c r="I759" s="120"/>
      <c r="J759" s="97"/>
      <c r="K759" s="96"/>
      <c r="L759" s="96"/>
      <c r="M759" s="119"/>
      <c r="N759" s="118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</row>
    <row r="760" spans="1:25">
      <c r="A760" s="96"/>
      <c r="B760" s="96"/>
      <c r="C760" s="112"/>
      <c r="D760" s="112"/>
      <c r="E760" s="118"/>
      <c r="F760" s="96"/>
      <c r="G760" s="97"/>
      <c r="H760" s="97"/>
      <c r="I760" s="120"/>
      <c r="J760" s="97"/>
      <c r="K760" s="96"/>
      <c r="L760" s="96"/>
      <c r="M760" s="119"/>
      <c r="N760" s="118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</row>
    <row r="761" spans="1:25">
      <c r="A761" s="96"/>
      <c r="B761" s="96"/>
      <c r="C761" s="112"/>
      <c r="D761" s="112"/>
      <c r="E761" s="118"/>
      <c r="F761" s="96"/>
      <c r="G761" s="97"/>
      <c r="H761" s="97"/>
      <c r="I761" s="120"/>
      <c r="J761" s="97"/>
      <c r="K761" s="96"/>
      <c r="L761" s="96"/>
      <c r="M761" s="119"/>
      <c r="N761" s="118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</row>
    <row r="762" spans="1:25">
      <c r="A762" s="96"/>
      <c r="B762" s="96"/>
      <c r="C762" s="112"/>
      <c r="D762" s="112"/>
      <c r="E762" s="118"/>
      <c r="F762" s="96"/>
      <c r="G762" s="97"/>
      <c r="H762" s="97"/>
      <c r="I762" s="120"/>
      <c r="J762" s="97"/>
      <c r="K762" s="96"/>
      <c r="L762" s="96"/>
      <c r="M762" s="119"/>
      <c r="N762" s="118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</row>
    <row r="763" spans="1:25">
      <c r="A763" s="96"/>
      <c r="B763" s="96"/>
      <c r="C763" s="112"/>
      <c r="D763" s="112"/>
      <c r="E763" s="118"/>
      <c r="F763" s="96"/>
      <c r="G763" s="97"/>
      <c r="H763" s="97"/>
      <c r="I763" s="120"/>
      <c r="J763" s="97"/>
      <c r="K763" s="96"/>
      <c r="L763" s="96"/>
      <c r="M763" s="119"/>
      <c r="N763" s="118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</row>
    <row r="764" spans="1:25">
      <c r="A764" s="96"/>
      <c r="B764" s="96"/>
      <c r="C764" s="112"/>
      <c r="D764" s="112"/>
      <c r="E764" s="118"/>
      <c r="F764" s="96"/>
      <c r="G764" s="97"/>
      <c r="H764" s="97"/>
      <c r="I764" s="120"/>
      <c r="J764" s="97"/>
      <c r="K764" s="96"/>
      <c r="L764" s="96"/>
      <c r="M764" s="119"/>
      <c r="N764" s="118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</row>
    <row r="765" spans="1:25">
      <c r="A765" s="96"/>
      <c r="B765" s="96"/>
      <c r="C765" s="112"/>
      <c r="D765" s="112"/>
      <c r="E765" s="118"/>
      <c r="F765" s="96"/>
      <c r="G765" s="97"/>
      <c r="H765" s="97"/>
      <c r="I765" s="120"/>
      <c r="J765" s="97"/>
      <c r="K765" s="96"/>
      <c r="L765" s="96"/>
      <c r="M765" s="119"/>
      <c r="N765" s="118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</row>
    <row r="766" spans="1:25">
      <c r="A766" s="96"/>
      <c r="B766" s="96"/>
      <c r="C766" s="112"/>
      <c r="D766" s="112"/>
      <c r="E766" s="118"/>
      <c r="F766" s="96"/>
      <c r="G766" s="97"/>
      <c r="H766" s="97"/>
      <c r="I766" s="120"/>
      <c r="J766" s="97"/>
      <c r="K766" s="96"/>
      <c r="L766" s="96"/>
      <c r="M766" s="119"/>
      <c r="N766" s="118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</row>
    <row r="767" spans="1:25">
      <c r="A767" s="96"/>
      <c r="B767" s="96"/>
      <c r="C767" s="112"/>
      <c r="D767" s="112"/>
      <c r="E767" s="118"/>
      <c r="F767" s="96"/>
      <c r="G767" s="97"/>
      <c r="H767" s="97"/>
      <c r="I767" s="120"/>
      <c r="J767" s="97"/>
      <c r="K767" s="96"/>
      <c r="L767" s="96"/>
      <c r="M767" s="119"/>
      <c r="N767" s="118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</row>
    <row r="768" spans="1:25">
      <c r="A768" s="96"/>
      <c r="B768" s="96"/>
      <c r="C768" s="112"/>
      <c r="D768" s="112"/>
      <c r="E768" s="118"/>
      <c r="F768" s="96"/>
      <c r="G768" s="97"/>
      <c r="H768" s="97"/>
      <c r="I768" s="120"/>
      <c r="J768" s="97"/>
      <c r="K768" s="96"/>
      <c r="L768" s="96"/>
      <c r="M768" s="119"/>
      <c r="N768" s="118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</row>
    <row r="769" spans="1:25">
      <c r="A769" s="96"/>
      <c r="B769" s="96"/>
      <c r="C769" s="112"/>
      <c r="D769" s="112"/>
      <c r="E769" s="118"/>
      <c r="F769" s="96"/>
      <c r="G769" s="97"/>
      <c r="H769" s="97"/>
      <c r="I769" s="120"/>
      <c r="J769" s="97"/>
      <c r="K769" s="96"/>
      <c r="L769" s="96"/>
      <c r="M769" s="119"/>
      <c r="N769" s="118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</row>
    <row r="770" spans="1:25">
      <c r="A770" s="96"/>
      <c r="B770" s="96"/>
      <c r="C770" s="112"/>
      <c r="D770" s="112"/>
      <c r="E770" s="118"/>
      <c r="F770" s="96"/>
      <c r="G770" s="97"/>
      <c r="H770" s="97"/>
      <c r="I770" s="120"/>
      <c r="J770" s="97"/>
      <c r="K770" s="96"/>
      <c r="L770" s="96"/>
      <c r="M770" s="119"/>
      <c r="N770" s="118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</row>
    <row r="771" spans="1:25">
      <c r="A771" s="96"/>
      <c r="B771" s="96"/>
      <c r="C771" s="112"/>
      <c r="D771" s="112"/>
      <c r="E771" s="118"/>
      <c r="F771" s="96"/>
      <c r="G771" s="97"/>
      <c r="H771" s="97"/>
      <c r="I771" s="120"/>
      <c r="J771" s="97"/>
      <c r="K771" s="96"/>
      <c r="L771" s="96"/>
      <c r="M771" s="119"/>
      <c r="N771" s="118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</row>
    <row r="772" spans="1:25">
      <c r="A772" s="96"/>
      <c r="B772" s="96"/>
      <c r="C772" s="112"/>
      <c r="D772" s="112"/>
      <c r="E772" s="118"/>
      <c r="F772" s="96"/>
      <c r="G772" s="97"/>
      <c r="H772" s="97"/>
      <c r="I772" s="120"/>
      <c r="J772" s="97"/>
      <c r="K772" s="96"/>
      <c r="L772" s="96"/>
      <c r="M772" s="119"/>
      <c r="N772" s="118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</row>
    <row r="773" spans="1:25">
      <c r="A773" s="96"/>
      <c r="B773" s="96"/>
      <c r="C773" s="112"/>
      <c r="D773" s="112"/>
      <c r="E773" s="118"/>
      <c r="F773" s="96"/>
      <c r="G773" s="97"/>
      <c r="H773" s="97"/>
      <c r="I773" s="120"/>
      <c r="J773" s="97"/>
      <c r="K773" s="96"/>
      <c r="L773" s="96"/>
      <c r="M773" s="119"/>
      <c r="N773" s="118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</row>
    <row r="774" spans="1:25">
      <c r="A774" s="96"/>
      <c r="B774" s="96"/>
      <c r="C774" s="112"/>
      <c r="D774" s="112"/>
      <c r="E774" s="118"/>
      <c r="F774" s="96"/>
      <c r="G774" s="97"/>
      <c r="H774" s="97"/>
      <c r="I774" s="120"/>
      <c r="J774" s="97"/>
      <c r="K774" s="96"/>
      <c r="L774" s="96"/>
      <c r="M774" s="119"/>
      <c r="N774" s="118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</row>
    <row r="775" spans="1:25">
      <c r="A775" s="96"/>
      <c r="B775" s="96"/>
      <c r="C775" s="112"/>
      <c r="D775" s="112"/>
      <c r="E775" s="118"/>
      <c r="F775" s="96"/>
      <c r="G775" s="97"/>
      <c r="H775" s="97"/>
      <c r="I775" s="120"/>
      <c r="J775" s="97"/>
      <c r="K775" s="96"/>
      <c r="L775" s="96"/>
      <c r="M775" s="119"/>
      <c r="N775" s="118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</row>
    <row r="776" spans="1:25">
      <c r="A776" s="96"/>
      <c r="B776" s="96"/>
      <c r="C776" s="112"/>
      <c r="D776" s="112"/>
      <c r="E776" s="118"/>
      <c r="F776" s="96"/>
      <c r="G776" s="97"/>
      <c r="H776" s="97"/>
      <c r="I776" s="120"/>
      <c r="J776" s="97"/>
      <c r="K776" s="96"/>
      <c r="L776" s="96"/>
      <c r="M776" s="119"/>
      <c r="N776" s="118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</row>
    <row r="777" spans="1:25">
      <c r="A777" s="96"/>
      <c r="B777" s="96"/>
      <c r="C777" s="112"/>
      <c r="D777" s="112"/>
      <c r="E777" s="118"/>
      <c r="F777" s="96"/>
      <c r="G777" s="97"/>
      <c r="H777" s="97"/>
      <c r="I777" s="120"/>
      <c r="J777" s="97"/>
      <c r="K777" s="96"/>
      <c r="L777" s="96"/>
      <c r="M777" s="119"/>
      <c r="N777" s="118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</row>
    <row r="778" spans="1:25">
      <c r="A778" s="96"/>
      <c r="B778" s="96"/>
      <c r="C778" s="112"/>
      <c r="D778" s="112"/>
      <c r="E778" s="118"/>
      <c r="F778" s="96"/>
      <c r="G778" s="97"/>
      <c r="H778" s="97"/>
      <c r="I778" s="120"/>
      <c r="J778" s="97"/>
      <c r="K778" s="96"/>
      <c r="L778" s="96"/>
      <c r="M778" s="119"/>
      <c r="N778" s="118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</row>
    <row r="779" spans="1:25">
      <c r="A779" s="96"/>
      <c r="B779" s="96"/>
      <c r="C779" s="112"/>
      <c r="D779" s="112"/>
      <c r="E779" s="118"/>
      <c r="F779" s="96"/>
      <c r="G779" s="97"/>
      <c r="H779" s="97"/>
      <c r="I779" s="120"/>
      <c r="J779" s="97"/>
      <c r="K779" s="96"/>
      <c r="L779" s="96"/>
      <c r="M779" s="119"/>
      <c r="N779" s="118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</row>
    <row r="780" spans="1:25">
      <c r="A780" s="96"/>
      <c r="B780" s="96"/>
      <c r="C780" s="112"/>
      <c r="D780" s="112"/>
      <c r="E780" s="118"/>
      <c r="F780" s="96"/>
      <c r="G780" s="97"/>
      <c r="H780" s="97"/>
      <c r="I780" s="120"/>
      <c r="J780" s="97"/>
      <c r="K780" s="96"/>
      <c r="L780" s="96"/>
      <c r="M780" s="119"/>
      <c r="N780" s="118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</row>
    <row r="781" spans="1:25">
      <c r="A781" s="96"/>
      <c r="B781" s="96"/>
      <c r="C781" s="112"/>
      <c r="D781" s="112"/>
      <c r="E781" s="118"/>
      <c r="F781" s="96"/>
      <c r="G781" s="97"/>
      <c r="H781" s="97"/>
      <c r="I781" s="120"/>
      <c r="J781" s="97"/>
      <c r="K781" s="96"/>
      <c r="L781" s="96"/>
      <c r="M781" s="119"/>
      <c r="N781" s="118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</row>
    <row r="782" spans="1:25">
      <c r="A782" s="96"/>
      <c r="B782" s="96"/>
      <c r="C782" s="112"/>
      <c r="D782" s="112"/>
      <c r="E782" s="118"/>
      <c r="F782" s="96"/>
      <c r="G782" s="97"/>
      <c r="H782" s="97"/>
      <c r="I782" s="120"/>
      <c r="J782" s="97"/>
      <c r="K782" s="96"/>
      <c r="L782" s="96"/>
      <c r="M782" s="119"/>
      <c r="N782" s="118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</row>
    <row r="783" spans="1:25">
      <c r="A783" s="96"/>
      <c r="B783" s="96"/>
      <c r="C783" s="112"/>
      <c r="D783" s="112"/>
      <c r="E783" s="118"/>
      <c r="F783" s="96"/>
      <c r="G783" s="97"/>
      <c r="H783" s="97"/>
      <c r="I783" s="120"/>
      <c r="J783" s="97"/>
      <c r="K783" s="96"/>
      <c r="L783" s="96"/>
      <c r="M783" s="119"/>
      <c r="N783" s="118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</row>
    <row r="784" spans="1:25">
      <c r="A784" s="96"/>
      <c r="B784" s="96"/>
      <c r="C784" s="112"/>
      <c r="D784" s="112"/>
      <c r="E784" s="118"/>
      <c r="F784" s="96"/>
      <c r="G784" s="97"/>
      <c r="H784" s="97"/>
      <c r="I784" s="120"/>
      <c r="J784" s="97"/>
      <c r="K784" s="96"/>
      <c r="L784" s="96"/>
      <c r="M784" s="119"/>
      <c r="N784" s="118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</row>
    <row r="785" spans="1:25">
      <c r="A785" s="96"/>
      <c r="B785" s="96"/>
      <c r="C785" s="112"/>
      <c r="D785" s="112"/>
      <c r="E785" s="118"/>
      <c r="F785" s="96"/>
      <c r="G785" s="97"/>
      <c r="H785" s="97"/>
      <c r="I785" s="120"/>
      <c r="J785" s="97"/>
      <c r="K785" s="96"/>
      <c r="L785" s="96"/>
      <c r="M785" s="119"/>
      <c r="N785" s="118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</row>
    <row r="786" spans="1:25">
      <c r="A786" s="96"/>
      <c r="B786" s="96"/>
      <c r="C786" s="112"/>
      <c r="D786" s="112"/>
      <c r="E786" s="118"/>
      <c r="F786" s="96"/>
      <c r="G786" s="97"/>
      <c r="H786" s="97"/>
      <c r="I786" s="120"/>
      <c r="J786" s="97"/>
      <c r="K786" s="96"/>
      <c r="L786" s="96"/>
      <c r="M786" s="119"/>
      <c r="N786" s="118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</row>
    <row r="787" spans="1:25">
      <c r="A787" s="96"/>
      <c r="B787" s="96"/>
      <c r="C787" s="112"/>
      <c r="D787" s="112"/>
      <c r="E787" s="118"/>
      <c r="F787" s="96"/>
      <c r="G787" s="97"/>
      <c r="H787" s="97"/>
      <c r="I787" s="120"/>
      <c r="J787" s="97"/>
      <c r="K787" s="96"/>
      <c r="L787" s="96"/>
      <c r="M787" s="119"/>
      <c r="N787" s="118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</row>
    <row r="788" spans="1:25">
      <c r="A788" s="96"/>
      <c r="B788" s="96"/>
      <c r="C788" s="112"/>
      <c r="D788" s="112"/>
      <c r="E788" s="118"/>
      <c r="F788" s="96"/>
      <c r="G788" s="97"/>
      <c r="H788" s="97"/>
      <c r="I788" s="120"/>
      <c r="J788" s="97"/>
      <c r="K788" s="96"/>
      <c r="L788" s="96"/>
      <c r="M788" s="119"/>
      <c r="N788" s="118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</row>
    <row r="789" spans="1:25">
      <c r="A789" s="96"/>
      <c r="B789" s="96"/>
      <c r="C789" s="112"/>
      <c r="D789" s="112"/>
      <c r="E789" s="118"/>
      <c r="F789" s="96"/>
      <c r="G789" s="97"/>
      <c r="H789" s="97"/>
      <c r="I789" s="120"/>
      <c r="J789" s="97"/>
      <c r="K789" s="96"/>
      <c r="L789" s="96"/>
      <c r="M789" s="119"/>
      <c r="N789" s="118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</row>
    <row r="790" spans="1:25">
      <c r="A790" s="96"/>
      <c r="B790" s="96"/>
      <c r="C790" s="112"/>
      <c r="D790" s="112"/>
      <c r="E790" s="118"/>
      <c r="F790" s="96"/>
      <c r="G790" s="97"/>
      <c r="H790" s="97"/>
      <c r="I790" s="120"/>
      <c r="J790" s="97"/>
      <c r="K790" s="96"/>
      <c r="L790" s="96"/>
      <c r="M790" s="119"/>
      <c r="N790" s="118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</row>
    <row r="791" spans="1:25">
      <c r="A791" s="96"/>
      <c r="B791" s="96"/>
      <c r="C791" s="112"/>
      <c r="D791" s="112"/>
      <c r="E791" s="118"/>
      <c r="F791" s="96"/>
      <c r="G791" s="97"/>
      <c r="H791" s="97"/>
      <c r="I791" s="120"/>
      <c r="J791" s="97"/>
      <c r="K791" s="96"/>
      <c r="L791" s="96"/>
      <c r="M791" s="119"/>
      <c r="N791" s="118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</row>
    <row r="792" spans="1:25">
      <c r="A792" s="96"/>
      <c r="B792" s="96"/>
      <c r="C792" s="112"/>
      <c r="D792" s="112"/>
      <c r="E792" s="118"/>
      <c r="F792" s="96"/>
      <c r="G792" s="97"/>
      <c r="H792" s="97"/>
      <c r="I792" s="120"/>
      <c r="J792" s="97"/>
      <c r="K792" s="96"/>
      <c r="L792" s="96"/>
      <c r="M792" s="119"/>
      <c r="N792" s="118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</row>
    <row r="793" spans="1:25">
      <c r="A793" s="96"/>
      <c r="B793" s="96"/>
      <c r="C793" s="112"/>
      <c r="D793" s="112"/>
      <c r="E793" s="118"/>
      <c r="F793" s="96"/>
      <c r="G793" s="97"/>
      <c r="H793" s="97"/>
      <c r="I793" s="120"/>
      <c r="J793" s="97"/>
      <c r="K793" s="96"/>
      <c r="L793" s="96"/>
      <c r="M793" s="119"/>
      <c r="N793" s="118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</row>
    <row r="794" spans="1:25">
      <c r="A794" s="96"/>
      <c r="B794" s="96"/>
      <c r="C794" s="112"/>
      <c r="D794" s="112"/>
      <c r="E794" s="118"/>
      <c r="F794" s="96"/>
      <c r="G794" s="97"/>
      <c r="H794" s="97"/>
      <c r="I794" s="120"/>
      <c r="J794" s="97"/>
      <c r="K794" s="96"/>
      <c r="L794" s="96"/>
      <c r="M794" s="119"/>
      <c r="N794" s="118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</row>
    <row r="795" spans="1:25">
      <c r="A795" s="96"/>
      <c r="B795" s="96"/>
      <c r="C795" s="112"/>
      <c r="D795" s="112"/>
      <c r="E795" s="118"/>
      <c r="F795" s="96"/>
      <c r="G795" s="97"/>
      <c r="H795" s="97"/>
      <c r="I795" s="120"/>
      <c r="J795" s="97"/>
      <c r="K795" s="96"/>
      <c r="L795" s="96"/>
      <c r="M795" s="119"/>
      <c r="N795" s="118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</row>
    <row r="796" spans="1:25">
      <c r="A796" s="96"/>
      <c r="B796" s="96"/>
      <c r="C796" s="112"/>
      <c r="D796" s="112"/>
      <c r="E796" s="118"/>
      <c r="F796" s="96"/>
      <c r="G796" s="97"/>
      <c r="H796" s="97"/>
      <c r="I796" s="120"/>
      <c r="J796" s="97"/>
      <c r="K796" s="96"/>
      <c r="L796" s="96"/>
      <c r="M796" s="119"/>
      <c r="N796" s="118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</row>
    <row r="797" spans="1:25">
      <c r="A797" s="96"/>
      <c r="B797" s="96"/>
      <c r="C797" s="112"/>
      <c r="D797" s="112"/>
      <c r="E797" s="118"/>
      <c r="F797" s="96"/>
      <c r="G797" s="97"/>
      <c r="H797" s="97"/>
      <c r="I797" s="120"/>
      <c r="J797" s="97"/>
      <c r="K797" s="96"/>
      <c r="L797" s="96"/>
      <c r="M797" s="119"/>
      <c r="N797" s="118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</row>
    <row r="798" spans="1:25">
      <c r="A798" s="96"/>
      <c r="B798" s="96"/>
      <c r="C798" s="112"/>
      <c r="D798" s="112"/>
      <c r="E798" s="118"/>
      <c r="F798" s="96"/>
      <c r="G798" s="97"/>
      <c r="H798" s="97"/>
      <c r="I798" s="120"/>
      <c r="J798" s="97"/>
      <c r="K798" s="96"/>
      <c r="L798" s="96"/>
      <c r="M798" s="119"/>
      <c r="N798" s="118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</row>
    <row r="799" spans="1:25">
      <c r="A799" s="96"/>
      <c r="B799" s="96"/>
      <c r="C799" s="112"/>
      <c r="D799" s="112"/>
      <c r="E799" s="118"/>
      <c r="F799" s="96"/>
      <c r="G799" s="97"/>
      <c r="H799" s="97"/>
      <c r="I799" s="120"/>
      <c r="J799" s="97"/>
      <c r="K799" s="96"/>
      <c r="L799" s="96"/>
      <c r="M799" s="119"/>
      <c r="N799" s="118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</row>
    <row r="800" spans="1:25">
      <c r="A800" s="96"/>
      <c r="B800" s="96"/>
      <c r="C800" s="112"/>
      <c r="D800" s="112"/>
      <c r="E800" s="118"/>
      <c r="F800" s="96"/>
      <c r="G800" s="97"/>
      <c r="H800" s="97"/>
      <c r="I800" s="120"/>
      <c r="J800" s="97"/>
      <c r="K800" s="96"/>
      <c r="L800" s="96"/>
      <c r="M800" s="119"/>
      <c r="N800" s="118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</row>
    <row r="801" spans="1:25">
      <c r="A801" s="96"/>
      <c r="B801" s="96"/>
      <c r="C801" s="112"/>
      <c r="D801" s="112"/>
      <c r="E801" s="118"/>
      <c r="F801" s="96"/>
      <c r="G801" s="97"/>
      <c r="H801" s="97"/>
      <c r="I801" s="120"/>
      <c r="J801" s="97"/>
      <c r="K801" s="96"/>
      <c r="L801" s="96"/>
      <c r="M801" s="119"/>
      <c r="N801" s="118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</row>
    <row r="802" spans="1:25">
      <c r="A802" s="96"/>
      <c r="B802" s="96"/>
      <c r="C802" s="112"/>
      <c r="D802" s="112"/>
      <c r="E802" s="118"/>
      <c r="F802" s="96"/>
      <c r="G802" s="97"/>
      <c r="H802" s="97"/>
      <c r="I802" s="120"/>
      <c r="J802" s="97"/>
      <c r="K802" s="96"/>
      <c r="L802" s="96"/>
      <c r="M802" s="119"/>
      <c r="N802" s="118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</row>
    <row r="803" spans="1:25">
      <c r="A803" s="96"/>
      <c r="B803" s="96"/>
      <c r="C803" s="112"/>
      <c r="D803" s="112"/>
      <c r="E803" s="118"/>
      <c r="F803" s="96"/>
      <c r="G803" s="97"/>
      <c r="H803" s="97"/>
      <c r="I803" s="120"/>
      <c r="J803" s="97"/>
      <c r="K803" s="96"/>
      <c r="L803" s="96"/>
      <c r="M803" s="119"/>
      <c r="N803" s="118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</row>
    <row r="804" spans="1:25">
      <c r="A804" s="96"/>
      <c r="B804" s="96"/>
      <c r="C804" s="112"/>
      <c r="D804" s="112"/>
      <c r="E804" s="118"/>
      <c r="F804" s="96"/>
      <c r="G804" s="97"/>
      <c r="H804" s="97"/>
      <c r="I804" s="120"/>
      <c r="J804" s="97"/>
      <c r="K804" s="96"/>
      <c r="L804" s="96"/>
      <c r="M804" s="119"/>
      <c r="N804" s="118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</row>
    <row r="805" spans="1:25">
      <c r="A805" s="96"/>
      <c r="B805" s="96"/>
      <c r="C805" s="112"/>
      <c r="D805" s="112"/>
      <c r="E805" s="118"/>
      <c r="F805" s="96"/>
      <c r="G805" s="97"/>
      <c r="H805" s="97"/>
      <c r="I805" s="120"/>
      <c r="J805" s="97"/>
      <c r="K805" s="96"/>
      <c r="L805" s="96"/>
      <c r="M805" s="119"/>
      <c r="N805" s="118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</row>
    <row r="806" spans="1:25">
      <c r="A806" s="96"/>
      <c r="B806" s="96"/>
      <c r="C806" s="112"/>
      <c r="D806" s="112"/>
      <c r="E806" s="118"/>
      <c r="F806" s="96"/>
      <c r="G806" s="97"/>
      <c r="H806" s="97"/>
      <c r="I806" s="120"/>
      <c r="J806" s="97"/>
      <c r="K806" s="96"/>
      <c r="L806" s="96"/>
      <c r="M806" s="119"/>
      <c r="N806" s="118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</row>
    <row r="807" spans="1:25">
      <c r="A807" s="96"/>
      <c r="B807" s="96"/>
      <c r="C807" s="112"/>
      <c r="D807" s="112"/>
      <c r="E807" s="118"/>
      <c r="F807" s="96"/>
      <c r="G807" s="97"/>
      <c r="H807" s="97"/>
      <c r="I807" s="120"/>
      <c r="J807" s="97"/>
      <c r="K807" s="96"/>
      <c r="L807" s="96"/>
      <c r="M807" s="119"/>
      <c r="N807" s="118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</row>
    <row r="808" spans="1:25">
      <c r="A808" s="96"/>
      <c r="B808" s="96"/>
      <c r="C808" s="112"/>
      <c r="D808" s="112"/>
      <c r="E808" s="118"/>
      <c r="F808" s="96"/>
      <c r="G808" s="97"/>
      <c r="H808" s="97"/>
      <c r="I808" s="120"/>
      <c r="J808" s="97"/>
      <c r="K808" s="96"/>
      <c r="L808" s="96"/>
      <c r="M808" s="119"/>
      <c r="N808" s="118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</row>
    <row r="809" spans="1:25">
      <c r="A809" s="96"/>
      <c r="B809" s="96"/>
      <c r="C809" s="112"/>
      <c r="D809" s="112"/>
      <c r="E809" s="118"/>
      <c r="F809" s="96"/>
      <c r="G809" s="97"/>
      <c r="H809" s="97"/>
      <c r="I809" s="120"/>
      <c r="J809" s="97"/>
      <c r="K809" s="96"/>
      <c r="L809" s="96"/>
      <c r="M809" s="119"/>
      <c r="N809" s="118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</row>
    <row r="810" spans="1:25">
      <c r="A810" s="96"/>
      <c r="B810" s="96"/>
      <c r="C810" s="112"/>
      <c r="D810" s="112"/>
      <c r="E810" s="118"/>
      <c r="F810" s="96"/>
      <c r="G810" s="97"/>
      <c r="H810" s="97"/>
      <c r="I810" s="120"/>
      <c r="J810" s="97"/>
      <c r="K810" s="96"/>
      <c r="L810" s="96"/>
      <c r="M810" s="119"/>
      <c r="N810" s="118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</row>
    <row r="811" spans="1:25">
      <c r="A811" s="96"/>
      <c r="B811" s="96"/>
      <c r="C811" s="112"/>
      <c r="D811" s="112"/>
      <c r="E811" s="118"/>
      <c r="F811" s="96"/>
      <c r="G811" s="97"/>
      <c r="H811" s="97"/>
      <c r="I811" s="120"/>
      <c r="J811" s="97"/>
      <c r="K811" s="96"/>
      <c r="L811" s="96"/>
      <c r="M811" s="119"/>
      <c r="N811" s="118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</row>
    <row r="812" spans="1:25">
      <c r="A812" s="96"/>
      <c r="B812" s="96"/>
      <c r="C812" s="112"/>
      <c r="D812" s="112"/>
      <c r="E812" s="118"/>
      <c r="F812" s="96"/>
      <c r="G812" s="97"/>
      <c r="H812" s="97"/>
      <c r="I812" s="120"/>
      <c r="J812" s="97"/>
      <c r="K812" s="96"/>
      <c r="L812" s="96"/>
      <c r="M812" s="119"/>
      <c r="N812" s="118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</row>
    <row r="813" spans="1:25">
      <c r="A813" s="96"/>
      <c r="B813" s="96"/>
      <c r="C813" s="112"/>
      <c r="D813" s="112"/>
      <c r="E813" s="118"/>
      <c r="F813" s="96"/>
      <c r="G813" s="97"/>
      <c r="H813" s="97"/>
      <c r="I813" s="120"/>
      <c r="J813" s="97"/>
      <c r="K813" s="96"/>
      <c r="L813" s="96"/>
      <c r="M813" s="119"/>
      <c r="N813" s="118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</row>
    <row r="814" spans="1:25">
      <c r="A814" s="96"/>
      <c r="B814" s="96"/>
      <c r="C814" s="112"/>
      <c r="D814" s="112"/>
      <c r="E814" s="118"/>
      <c r="F814" s="96"/>
      <c r="G814" s="97"/>
      <c r="H814" s="97"/>
      <c r="I814" s="120"/>
      <c r="J814" s="97"/>
      <c r="K814" s="96"/>
      <c r="L814" s="96"/>
      <c r="M814" s="119"/>
      <c r="N814" s="118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</row>
    <row r="815" spans="1:25">
      <c r="A815" s="96"/>
      <c r="B815" s="96"/>
      <c r="C815" s="112"/>
      <c r="D815" s="112"/>
      <c r="E815" s="118"/>
      <c r="F815" s="96"/>
      <c r="G815" s="97"/>
      <c r="H815" s="97"/>
      <c r="I815" s="120"/>
      <c r="J815" s="97"/>
      <c r="K815" s="96"/>
      <c r="L815" s="96"/>
      <c r="M815" s="119"/>
      <c r="N815" s="118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</row>
    <row r="816" spans="1:25">
      <c r="A816" s="96"/>
      <c r="B816" s="96"/>
      <c r="C816" s="112"/>
      <c r="D816" s="112"/>
      <c r="E816" s="118"/>
      <c r="F816" s="96"/>
      <c r="G816" s="97"/>
      <c r="H816" s="97"/>
      <c r="I816" s="120"/>
      <c r="J816" s="97"/>
      <c r="K816" s="96"/>
      <c r="L816" s="96"/>
      <c r="M816" s="119"/>
      <c r="N816" s="118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</row>
    <row r="817" spans="1:25">
      <c r="A817" s="96"/>
      <c r="B817" s="96"/>
      <c r="C817" s="112"/>
      <c r="D817" s="112"/>
      <c r="E817" s="118"/>
      <c r="F817" s="96"/>
      <c r="G817" s="97"/>
      <c r="H817" s="97"/>
      <c r="I817" s="120"/>
      <c r="J817" s="97"/>
      <c r="K817" s="96"/>
      <c r="L817" s="96"/>
      <c r="M817" s="119"/>
      <c r="N817" s="118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</row>
    <row r="818" spans="1:25">
      <c r="A818" s="96"/>
      <c r="B818" s="96"/>
      <c r="C818" s="112"/>
      <c r="D818" s="112"/>
      <c r="E818" s="118"/>
      <c r="F818" s="96"/>
      <c r="G818" s="97"/>
      <c r="H818" s="97"/>
      <c r="I818" s="120"/>
      <c r="J818" s="97"/>
      <c r="K818" s="96"/>
      <c r="L818" s="96"/>
      <c r="M818" s="119"/>
      <c r="N818" s="118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</row>
    <row r="819" spans="1:25">
      <c r="A819" s="96"/>
      <c r="B819" s="96"/>
      <c r="C819" s="112"/>
      <c r="D819" s="112"/>
      <c r="E819" s="118"/>
      <c r="F819" s="96"/>
      <c r="G819" s="97"/>
      <c r="H819" s="97"/>
      <c r="I819" s="120"/>
      <c r="J819" s="97"/>
      <c r="K819" s="96"/>
      <c r="L819" s="96"/>
      <c r="M819" s="119"/>
      <c r="N819" s="118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</row>
    <row r="820" spans="1:25">
      <c r="A820" s="96"/>
      <c r="B820" s="96"/>
      <c r="C820" s="112"/>
      <c r="D820" s="112"/>
      <c r="E820" s="118"/>
      <c r="F820" s="96"/>
      <c r="G820" s="97"/>
      <c r="H820" s="97"/>
      <c r="I820" s="120"/>
      <c r="J820" s="97"/>
      <c r="K820" s="96"/>
      <c r="L820" s="96"/>
      <c r="M820" s="119"/>
      <c r="N820" s="118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</row>
    <row r="821" spans="1:25">
      <c r="A821" s="96"/>
      <c r="B821" s="96"/>
      <c r="C821" s="112"/>
      <c r="D821" s="112"/>
      <c r="E821" s="118"/>
      <c r="F821" s="96"/>
      <c r="G821" s="97"/>
      <c r="H821" s="97"/>
      <c r="I821" s="120"/>
      <c r="J821" s="97"/>
      <c r="K821" s="96"/>
      <c r="L821" s="96"/>
      <c r="M821" s="119"/>
      <c r="N821" s="118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</row>
    <row r="822" spans="1:25">
      <c r="A822" s="96"/>
      <c r="B822" s="96"/>
      <c r="C822" s="112"/>
      <c r="D822" s="112"/>
      <c r="E822" s="118"/>
      <c r="F822" s="96"/>
      <c r="G822" s="97"/>
      <c r="H822" s="97"/>
      <c r="I822" s="120"/>
      <c r="J822" s="97"/>
      <c r="K822" s="96"/>
      <c r="L822" s="96"/>
      <c r="M822" s="119"/>
      <c r="N822" s="118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</row>
    <row r="823" spans="1:25">
      <c r="A823" s="96"/>
      <c r="B823" s="96"/>
      <c r="C823" s="112"/>
      <c r="D823" s="112"/>
      <c r="E823" s="118"/>
      <c r="F823" s="96"/>
      <c r="G823" s="97"/>
      <c r="H823" s="97"/>
      <c r="I823" s="120"/>
      <c r="J823" s="97"/>
      <c r="K823" s="96"/>
      <c r="L823" s="96"/>
      <c r="M823" s="119"/>
      <c r="N823" s="118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</row>
    <row r="824" spans="1:25">
      <c r="A824" s="96"/>
      <c r="B824" s="96"/>
      <c r="C824" s="112"/>
      <c r="D824" s="112"/>
      <c r="E824" s="118"/>
      <c r="F824" s="96"/>
      <c r="G824" s="97"/>
      <c r="H824" s="97"/>
      <c r="I824" s="120"/>
      <c r="J824" s="97"/>
      <c r="K824" s="96"/>
      <c r="L824" s="96"/>
      <c r="M824" s="119"/>
      <c r="N824" s="118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</row>
    <row r="825" spans="1:25">
      <c r="A825" s="96"/>
      <c r="B825" s="96"/>
      <c r="C825" s="112"/>
      <c r="D825" s="112"/>
      <c r="E825" s="118"/>
      <c r="F825" s="96"/>
      <c r="G825" s="97"/>
      <c r="H825" s="97"/>
      <c r="I825" s="120"/>
      <c r="J825" s="97"/>
      <c r="K825" s="96"/>
      <c r="L825" s="96"/>
      <c r="M825" s="119"/>
      <c r="N825" s="118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</row>
    <row r="826" spans="1:25">
      <c r="A826" s="96"/>
      <c r="B826" s="96"/>
      <c r="C826" s="112"/>
      <c r="D826" s="112"/>
      <c r="E826" s="118"/>
      <c r="F826" s="96"/>
      <c r="G826" s="97"/>
      <c r="H826" s="97"/>
      <c r="I826" s="120"/>
      <c r="J826" s="97"/>
      <c r="K826" s="96"/>
      <c r="L826" s="96"/>
      <c r="M826" s="119"/>
      <c r="N826" s="118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</row>
    <row r="827" spans="1:25">
      <c r="A827" s="96"/>
      <c r="B827" s="96"/>
      <c r="C827" s="112"/>
      <c r="D827" s="112"/>
      <c r="E827" s="118"/>
      <c r="F827" s="96"/>
      <c r="G827" s="97"/>
      <c r="H827" s="97"/>
      <c r="I827" s="120"/>
      <c r="J827" s="97"/>
      <c r="K827" s="96"/>
      <c r="L827" s="96"/>
      <c r="M827" s="119"/>
      <c r="N827" s="118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</row>
    <row r="828" spans="1:25">
      <c r="A828" s="96"/>
      <c r="B828" s="96"/>
      <c r="C828" s="112"/>
      <c r="D828" s="112"/>
      <c r="E828" s="118"/>
      <c r="F828" s="96"/>
      <c r="G828" s="97"/>
      <c r="H828" s="97"/>
      <c r="I828" s="120"/>
      <c r="J828" s="97"/>
      <c r="K828" s="96"/>
      <c r="L828" s="96"/>
      <c r="M828" s="119"/>
      <c r="N828" s="118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</row>
    <row r="829" spans="1:25">
      <c r="A829" s="96"/>
      <c r="B829" s="96"/>
      <c r="C829" s="112"/>
      <c r="D829" s="112"/>
      <c r="E829" s="118"/>
      <c r="F829" s="96"/>
      <c r="G829" s="97"/>
      <c r="H829" s="97"/>
      <c r="I829" s="120"/>
      <c r="J829" s="97"/>
      <c r="K829" s="96"/>
      <c r="L829" s="96"/>
      <c r="M829" s="119"/>
      <c r="N829" s="118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</row>
    <row r="830" spans="1:25">
      <c r="A830" s="96"/>
      <c r="B830" s="96"/>
      <c r="C830" s="112"/>
      <c r="D830" s="112"/>
      <c r="E830" s="118"/>
      <c r="F830" s="96"/>
      <c r="G830" s="97"/>
      <c r="H830" s="97"/>
      <c r="I830" s="120"/>
      <c r="J830" s="97"/>
      <c r="K830" s="96"/>
      <c r="L830" s="96"/>
      <c r="M830" s="119"/>
      <c r="N830" s="118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</row>
    <row r="831" spans="1:25">
      <c r="A831" s="96"/>
      <c r="B831" s="96"/>
      <c r="C831" s="112"/>
      <c r="D831" s="112"/>
      <c r="E831" s="118"/>
      <c r="F831" s="96"/>
      <c r="G831" s="97"/>
      <c r="H831" s="97"/>
      <c r="I831" s="120"/>
      <c r="J831" s="97"/>
      <c r="K831" s="96"/>
      <c r="L831" s="96"/>
      <c r="M831" s="119"/>
      <c r="N831" s="118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</row>
    <row r="832" spans="1:25">
      <c r="A832" s="96"/>
      <c r="B832" s="96"/>
      <c r="C832" s="112"/>
      <c r="D832" s="112"/>
      <c r="E832" s="118"/>
      <c r="F832" s="96"/>
      <c r="G832" s="97"/>
      <c r="H832" s="97"/>
      <c r="I832" s="120"/>
      <c r="J832" s="97"/>
      <c r="K832" s="96"/>
      <c r="L832" s="96"/>
      <c r="M832" s="119"/>
      <c r="N832" s="118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</row>
    <row r="833" spans="1:25">
      <c r="A833" s="96"/>
      <c r="B833" s="96"/>
      <c r="C833" s="112"/>
      <c r="D833" s="112"/>
      <c r="E833" s="118"/>
      <c r="F833" s="96"/>
      <c r="G833" s="97"/>
      <c r="H833" s="97"/>
      <c r="I833" s="120"/>
      <c r="J833" s="97"/>
      <c r="K833" s="96"/>
      <c r="L833" s="96"/>
      <c r="M833" s="119"/>
      <c r="N833" s="118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</row>
    <row r="834" spans="1:25">
      <c r="A834" s="96"/>
      <c r="B834" s="96"/>
      <c r="C834" s="112"/>
      <c r="D834" s="112"/>
      <c r="E834" s="118"/>
      <c r="F834" s="96"/>
      <c r="G834" s="97"/>
      <c r="H834" s="97"/>
      <c r="I834" s="120"/>
      <c r="J834" s="97"/>
      <c r="K834" s="96"/>
      <c r="L834" s="96"/>
      <c r="M834" s="119"/>
      <c r="N834" s="118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</row>
    <row r="835" spans="1:25">
      <c r="A835" s="96"/>
      <c r="B835" s="96"/>
      <c r="C835" s="112"/>
      <c r="D835" s="112"/>
      <c r="E835" s="118"/>
      <c r="F835" s="96"/>
      <c r="G835" s="97"/>
      <c r="H835" s="97"/>
      <c r="I835" s="120"/>
      <c r="J835" s="97"/>
      <c r="K835" s="96"/>
      <c r="L835" s="96"/>
      <c r="M835" s="119"/>
      <c r="N835" s="118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</row>
    <row r="836" spans="1:25">
      <c r="A836" s="96"/>
      <c r="B836" s="96"/>
      <c r="C836" s="112"/>
      <c r="D836" s="112"/>
      <c r="E836" s="118"/>
      <c r="F836" s="96"/>
      <c r="G836" s="97"/>
      <c r="H836" s="97"/>
      <c r="I836" s="120"/>
      <c r="J836" s="97"/>
      <c r="K836" s="96"/>
      <c r="L836" s="96"/>
      <c r="M836" s="119"/>
      <c r="N836" s="118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</row>
    <row r="837" spans="1:25">
      <c r="A837" s="96"/>
      <c r="B837" s="96"/>
      <c r="C837" s="112"/>
      <c r="D837" s="112"/>
      <c r="E837" s="118"/>
      <c r="F837" s="96"/>
      <c r="G837" s="97"/>
      <c r="H837" s="97"/>
      <c r="I837" s="120"/>
      <c r="J837" s="97"/>
      <c r="K837" s="96"/>
      <c r="L837" s="96"/>
      <c r="M837" s="119"/>
      <c r="N837" s="118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</row>
    <row r="838" spans="1:25">
      <c r="A838" s="96"/>
      <c r="B838" s="96"/>
      <c r="C838" s="112"/>
      <c r="D838" s="112"/>
      <c r="E838" s="118"/>
      <c r="F838" s="96"/>
      <c r="G838" s="97"/>
      <c r="H838" s="97"/>
      <c r="I838" s="120"/>
      <c r="J838" s="97"/>
      <c r="K838" s="96"/>
      <c r="L838" s="96"/>
      <c r="M838" s="119"/>
      <c r="N838" s="118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</row>
    <row r="839" spans="1:25">
      <c r="A839" s="96"/>
      <c r="B839" s="96"/>
      <c r="C839" s="112"/>
      <c r="D839" s="112"/>
      <c r="E839" s="118"/>
      <c r="F839" s="96"/>
      <c r="G839" s="97"/>
      <c r="H839" s="97"/>
      <c r="I839" s="120"/>
      <c r="J839" s="97"/>
      <c r="K839" s="96"/>
      <c r="L839" s="96"/>
      <c r="M839" s="119"/>
      <c r="N839" s="118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</row>
    <row r="840" spans="1:25">
      <c r="A840" s="96"/>
      <c r="B840" s="96"/>
      <c r="C840" s="112"/>
      <c r="D840" s="112"/>
      <c r="E840" s="118"/>
      <c r="F840" s="96"/>
      <c r="G840" s="97"/>
      <c r="H840" s="97"/>
      <c r="I840" s="120"/>
      <c r="J840" s="97"/>
      <c r="K840" s="96"/>
      <c r="L840" s="96"/>
      <c r="M840" s="119"/>
      <c r="N840" s="118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</row>
    <row r="841" spans="1:25">
      <c r="A841" s="96"/>
      <c r="B841" s="96"/>
      <c r="C841" s="112"/>
      <c r="D841" s="112"/>
      <c r="E841" s="118"/>
      <c r="F841" s="96"/>
      <c r="G841" s="97"/>
      <c r="H841" s="97"/>
      <c r="I841" s="120"/>
      <c r="J841" s="97"/>
      <c r="K841" s="96"/>
      <c r="L841" s="96"/>
      <c r="M841" s="119"/>
      <c r="N841" s="118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</row>
    <row r="842" spans="1:25">
      <c r="A842" s="96"/>
      <c r="B842" s="96"/>
      <c r="C842" s="112"/>
      <c r="D842" s="112"/>
      <c r="E842" s="118"/>
      <c r="F842" s="96"/>
      <c r="G842" s="97"/>
      <c r="H842" s="97"/>
      <c r="I842" s="120"/>
      <c r="J842" s="97"/>
      <c r="K842" s="96"/>
      <c r="L842" s="96"/>
      <c r="M842" s="119"/>
      <c r="N842" s="118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</row>
    <row r="843" spans="1:25">
      <c r="A843" s="96"/>
      <c r="B843" s="96"/>
      <c r="C843" s="112"/>
      <c r="D843" s="112"/>
      <c r="E843" s="118"/>
      <c r="F843" s="96"/>
      <c r="G843" s="97"/>
      <c r="H843" s="97"/>
      <c r="I843" s="120"/>
      <c r="J843" s="97"/>
      <c r="K843" s="96"/>
      <c r="L843" s="96"/>
      <c r="M843" s="119"/>
      <c r="N843" s="118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</row>
    <row r="844" spans="1:25">
      <c r="A844" s="96"/>
      <c r="B844" s="96"/>
      <c r="C844" s="112"/>
      <c r="D844" s="112"/>
      <c r="E844" s="118"/>
      <c r="F844" s="96"/>
      <c r="G844" s="97"/>
      <c r="H844" s="97"/>
      <c r="I844" s="120"/>
      <c r="J844" s="97"/>
      <c r="K844" s="96"/>
      <c r="L844" s="96"/>
      <c r="M844" s="119"/>
      <c r="N844" s="118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</row>
    <row r="845" spans="1:25">
      <c r="A845" s="96"/>
      <c r="B845" s="96"/>
      <c r="C845" s="112"/>
      <c r="D845" s="112"/>
      <c r="E845" s="118"/>
      <c r="F845" s="96"/>
      <c r="G845" s="97"/>
      <c r="H845" s="97"/>
      <c r="I845" s="120"/>
      <c r="J845" s="97"/>
      <c r="K845" s="96"/>
      <c r="L845" s="96"/>
      <c r="M845" s="119"/>
      <c r="N845" s="118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</row>
    <row r="846" spans="1:25">
      <c r="A846" s="96"/>
      <c r="B846" s="96"/>
      <c r="C846" s="112"/>
      <c r="D846" s="112"/>
      <c r="E846" s="118"/>
      <c r="F846" s="96"/>
      <c r="G846" s="97"/>
      <c r="H846" s="97"/>
      <c r="I846" s="120"/>
      <c r="J846" s="97"/>
      <c r="K846" s="96"/>
      <c r="L846" s="96"/>
      <c r="M846" s="119"/>
      <c r="N846" s="118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</row>
    <row r="847" spans="1:25">
      <c r="A847" s="96"/>
      <c r="B847" s="96"/>
      <c r="C847" s="112"/>
      <c r="D847" s="112"/>
      <c r="E847" s="118"/>
      <c r="F847" s="96"/>
      <c r="G847" s="97"/>
      <c r="H847" s="97"/>
      <c r="I847" s="120"/>
      <c r="J847" s="97"/>
      <c r="K847" s="96"/>
      <c r="L847" s="96"/>
      <c r="M847" s="119"/>
      <c r="N847" s="118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</row>
    <row r="848" spans="1:25">
      <c r="A848" s="96"/>
      <c r="B848" s="96"/>
      <c r="C848" s="112"/>
      <c r="D848" s="112"/>
      <c r="E848" s="118"/>
      <c r="F848" s="96"/>
      <c r="G848" s="97"/>
      <c r="H848" s="97"/>
      <c r="I848" s="120"/>
      <c r="J848" s="97"/>
      <c r="K848" s="96"/>
      <c r="L848" s="96"/>
      <c r="M848" s="119"/>
      <c r="N848" s="118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</row>
    <row r="849" spans="1:25">
      <c r="A849" s="96"/>
      <c r="B849" s="96"/>
      <c r="C849" s="112"/>
      <c r="D849" s="112"/>
      <c r="E849" s="118"/>
      <c r="F849" s="96"/>
      <c r="G849" s="97"/>
      <c r="H849" s="97"/>
      <c r="I849" s="120"/>
      <c r="J849" s="97"/>
      <c r="K849" s="96"/>
      <c r="L849" s="96"/>
      <c r="M849" s="119"/>
      <c r="N849" s="118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</row>
    <row r="850" spans="1:25">
      <c r="A850" s="96"/>
      <c r="B850" s="96"/>
      <c r="C850" s="112"/>
      <c r="D850" s="112"/>
      <c r="E850" s="118"/>
      <c r="F850" s="96"/>
      <c r="G850" s="97"/>
      <c r="H850" s="97"/>
      <c r="I850" s="120"/>
      <c r="J850" s="97"/>
      <c r="K850" s="96"/>
      <c r="L850" s="96"/>
      <c r="M850" s="119"/>
      <c r="N850" s="118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</row>
    <row r="851" spans="1:25">
      <c r="A851" s="96"/>
      <c r="B851" s="96"/>
      <c r="C851" s="112"/>
      <c r="D851" s="112"/>
      <c r="E851" s="118"/>
      <c r="F851" s="96"/>
      <c r="G851" s="97"/>
      <c r="H851" s="97"/>
      <c r="I851" s="120"/>
      <c r="J851" s="97"/>
      <c r="K851" s="96"/>
      <c r="L851" s="96"/>
      <c r="M851" s="119"/>
      <c r="N851" s="118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</row>
    <row r="852" spans="1:25">
      <c r="A852" s="96"/>
      <c r="B852" s="96"/>
      <c r="C852" s="112"/>
      <c r="D852" s="112"/>
      <c r="E852" s="118"/>
      <c r="F852" s="96"/>
      <c r="G852" s="97"/>
      <c r="H852" s="97"/>
      <c r="I852" s="120"/>
      <c r="J852" s="97"/>
      <c r="K852" s="96"/>
      <c r="L852" s="96"/>
      <c r="M852" s="119"/>
      <c r="N852" s="118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</row>
    <row r="853" spans="1:25">
      <c r="A853" s="96"/>
      <c r="B853" s="96"/>
      <c r="C853" s="112"/>
      <c r="D853" s="112"/>
      <c r="E853" s="118"/>
      <c r="F853" s="96"/>
      <c r="G853" s="97"/>
      <c r="H853" s="97"/>
      <c r="I853" s="120"/>
      <c r="J853" s="97"/>
      <c r="K853" s="96"/>
      <c r="L853" s="96"/>
      <c r="M853" s="119"/>
      <c r="N853" s="118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</row>
    <row r="854" spans="1:25">
      <c r="A854" s="96"/>
      <c r="B854" s="96"/>
      <c r="C854" s="112"/>
      <c r="D854" s="112"/>
      <c r="E854" s="118"/>
      <c r="F854" s="96"/>
      <c r="G854" s="97"/>
      <c r="H854" s="97"/>
      <c r="I854" s="120"/>
      <c r="J854" s="97"/>
      <c r="K854" s="96"/>
      <c r="L854" s="96"/>
      <c r="M854" s="119"/>
      <c r="N854" s="118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</row>
    <row r="855" spans="1:25">
      <c r="A855" s="96"/>
      <c r="B855" s="96"/>
      <c r="C855" s="112"/>
      <c r="D855" s="112"/>
      <c r="E855" s="118"/>
      <c r="F855" s="96"/>
      <c r="G855" s="97"/>
      <c r="H855" s="97"/>
      <c r="I855" s="120"/>
      <c r="J855" s="97"/>
      <c r="K855" s="96"/>
      <c r="L855" s="96"/>
      <c r="M855" s="119"/>
      <c r="N855" s="118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</row>
    <row r="856" spans="1:25">
      <c r="A856" s="96"/>
      <c r="B856" s="96"/>
      <c r="C856" s="112"/>
      <c r="D856" s="112"/>
      <c r="E856" s="118"/>
      <c r="F856" s="96"/>
      <c r="G856" s="97"/>
      <c r="H856" s="97"/>
      <c r="I856" s="120"/>
      <c r="J856" s="97"/>
      <c r="K856" s="96"/>
      <c r="L856" s="96"/>
      <c r="M856" s="119"/>
      <c r="N856" s="118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</row>
    <row r="857" spans="1:25">
      <c r="A857" s="96"/>
      <c r="B857" s="96"/>
      <c r="C857" s="112"/>
      <c r="D857" s="112"/>
      <c r="E857" s="118"/>
      <c r="F857" s="96"/>
      <c r="G857" s="97"/>
      <c r="H857" s="97"/>
      <c r="I857" s="120"/>
      <c r="J857" s="97"/>
      <c r="K857" s="96"/>
      <c r="L857" s="96"/>
      <c r="M857" s="119"/>
      <c r="N857" s="118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</row>
    <row r="858" spans="1:25">
      <c r="A858" s="96"/>
      <c r="B858" s="96"/>
      <c r="C858" s="112"/>
      <c r="D858" s="112"/>
      <c r="E858" s="118"/>
      <c r="F858" s="96"/>
      <c r="G858" s="97"/>
      <c r="H858" s="97"/>
      <c r="I858" s="120"/>
      <c r="J858" s="97"/>
      <c r="K858" s="96"/>
      <c r="L858" s="96"/>
      <c r="M858" s="119"/>
      <c r="N858" s="118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</row>
    <row r="859" spans="1:25">
      <c r="A859" s="96"/>
      <c r="B859" s="96"/>
      <c r="C859" s="112"/>
      <c r="D859" s="112"/>
      <c r="E859" s="118"/>
      <c r="F859" s="96"/>
      <c r="G859" s="97"/>
      <c r="H859" s="97"/>
      <c r="I859" s="120"/>
      <c r="J859" s="97"/>
      <c r="K859" s="96"/>
      <c r="L859" s="96"/>
      <c r="M859" s="119"/>
      <c r="N859" s="118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</row>
    <row r="860" spans="1:25">
      <c r="A860" s="96"/>
      <c r="B860" s="96"/>
      <c r="C860" s="112"/>
      <c r="D860" s="112"/>
      <c r="E860" s="118"/>
      <c r="F860" s="96"/>
      <c r="G860" s="97"/>
      <c r="H860" s="97"/>
      <c r="I860" s="120"/>
      <c r="J860" s="97"/>
      <c r="K860" s="96"/>
      <c r="L860" s="96"/>
      <c r="M860" s="119"/>
      <c r="N860" s="118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</row>
    <row r="861" spans="1:25">
      <c r="A861" s="96"/>
      <c r="B861" s="96"/>
      <c r="C861" s="112"/>
      <c r="D861" s="112"/>
      <c r="E861" s="118"/>
      <c r="F861" s="96"/>
      <c r="G861" s="97"/>
      <c r="H861" s="97"/>
      <c r="I861" s="120"/>
      <c r="J861" s="97"/>
      <c r="K861" s="96"/>
      <c r="L861" s="96"/>
      <c r="M861" s="119"/>
      <c r="N861" s="118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</row>
    <row r="862" spans="1:25">
      <c r="A862" s="96"/>
      <c r="B862" s="96"/>
      <c r="C862" s="112"/>
      <c r="D862" s="112"/>
      <c r="E862" s="118"/>
      <c r="F862" s="96"/>
      <c r="G862" s="97"/>
      <c r="H862" s="97"/>
      <c r="I862" s="120"/>
      <c r="J862" s="97"/>
      <c r="K862" s="96"/>
      <c r="L862" s="96"/>
      <c r="M862" s="119"/>
      <c r="N862" s="118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</row>
    <row r="863" spans="1:25">
      <c r="A863" s="96"/>
      <c r="B863" s="96"/>
      <c r="C863" s="112"/>
      <c r="D863" s="112"/>
      <c r="E863" s="118"/>
      <c r="F863" s="96"/>
      <c r="G863" s="97"/>
      <c r="H863" s="97"/>
      <c r="I863" s="120"/>
      <c r="J863" s="97"/>
      <c r="K863" s="96"/>
      <c r="L863" s="96"/>
      <c r="M863" s="119"/>
      <c r="N863" s="118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</row>
    <row r="864" spans="1:25">
      <c r="A864" s="96"/>
      <c r="B864" s="96"/>
      <c r="C864" s="112"/>
      <c r="D864" s="112"/>
      <c r="E864" s="118"/>
      <c r="F864" s="96"/>
      <c r="G864" s="97"/>
      <c r="H864" s="97"/>
      <c r="I864" s="120"/>
      <c r="J864" s="97"/>
      <c r="K864" s="96"/>
      <c r="L864" s="96"/>
      <c r="M864" s="119"/>
      <c r="N864" s="118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</row>
    <row r="865" spans="1:25">
      <c r="A865" s="96"/>
      <c r="B865" s="96"/>
      <c r="C865" s="112"/>
      <c r="D865" s="112"/>
      <c r="E865" s="118"/>
      <c r="F865" s="96"/>
      <c r="G865" s="97"/>
      <c r="H865" s="97"/>
      <c r="I865" s="120"/>
      <c r="J865" s="97"/>
      <c r="K865" s="96"/>
      <c r="L865" s="96"/>
      <c r="M865" s="119"/>
      <c r="N865" s="118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</row>
    <row r="866" spans="1:25">
      <c r="A866" s="96"/>
      <c r="B866" s="96"/>
      <c r="C866" s="112"/>
      <c r="D866" s="112"/>
      <c r="E866" s="118"/>
      <c r="F866" s="96"/>
      <c r="G866" s="97"/>
      <c r="H866" s="97"/>
      <c r="I866" s="120"/>
      <c r="J866" s="97"/>
      <c r="K866" s="96"/>
      <c r="L866" s="96"/>
      <c r="M866" s="119"/>
      <c r="N866" s="118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</row>
    <row r="867" spans="1:25">
      <c r="A867" s="96"/>
      <c r="B867" s="96"/>
      <c r="C867" s="112"/>
      <c r="D867" s="112"/>
      <c r="E867" s="118"/>
      <c r="F867" s="96"/>
      <c r="G867" s="97"/>
      <c r="H867" s="97"/>
      <c r="I867" s="120"/>
      <c r="J867" s="97"/>
      <c r="K867" s="96"/>
      <c r="L867" s="96"/>
      <c r="M867" s="119"/>
      <c r="N867" s="118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</row>
    <row r="868" spans="1:25">
      <c r="A868" s="96"/>
      <c r="B868" s="96"/>
      <c r="C868" s="112"/>
      <c r="D868" s="112"/>
      <c r="E868" s="118"/>
      <c r="F868" s="96"/>
      <c r="G868" s="97"/>
      <c r="H868" s="97"/>
      <c r="I868" s="120"/>
      <c r="J868" s="97"/>
      <c r="K868" s="96"/>
      <c r="L868" s="96"/>
      <c r="M868" s="119"/>
      <c r="N868" s="118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</row>
    <row r="869" spans="1:25">
      <c r="A869" s="96"/>
      <c r="B869" s="96"/>
      <c r="C869" s="112"/>
      <c r="D869" s="112"/>
      <c r="E869" s="118"/>
      <c r="F869" s="96"/>
      <c r="G869" s="97"/>
      <c r="H869" s="97"/>
      <c r="I869" s="120"/>
      <c r="J869" s="97"/>
      <c r="K869" s="96"/>
      <c r="L869" s="96"/>
      <c r="M869" s="119"/>
      <c r="N869" s="118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</row>
    <row r="870" spans="1:25">
      <c r="A870" s="96"/>
      <c r="B870" s="96"/>
      <c r="C870" s="112"/>
      <c r="D870" s="112"/>
      <c r="E870" s="118"/>
      <c r="F870" s="96"/>
      <c r="G870" s="97"/>
      <c r="H870" s="97"/>
      <c r="I870" s="120"/>
      <c r="J870" s="97"/>
      <c r="K870" s="96"/>
      <c r="L870" s="96"/>
      <c r="M870" s="119"/>
      <c r="N870" s="118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</row>
    <row r="871" spans="1:25">
      <c r="A871" s="96"/>
      <c r="B871" s="96"/>
      <c r="C871" s="112"/>
      <c r="D871" s="112"/>
      <c r="E871" s="118"/>
      <c r="F871" s="96"/>
      <c r="G871" s="97"/>
      <c r="H871" s="97"/>
      <c r="I871" s="120"/>
      <c r="J871" s="97"/>
      <c r="K871" s="96"/>
      <c r="L871" s="96"/>
      <c r="M871" s="119"/>
      <c r="N871" s="118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</row>
    <row r="872" spans="1:25">
      <c r="A872" s="96"/>
      <c r="B872" s="96"/>
      <c r="C872" s="112"/>
      <c r="D872" s="112"/>
      <c r="E872" s="118"/>
      <c r="F872" s="96"/>
      <c r="G872" s="97"/>
      <c r="H872" s="97"/>
      <c r="I872" s="120"/>
      <c r="J872" s="97"/>
      <c r="K872" s="96"/>
      <c r="L872" s="96"/>
      <c r="M872" s="119"/>
      <c r="N872" s="118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</row>
    <row r="873" spans="1:25">
      <c r="A873" s="96"/>
      <c r="B873" s="96"/>
      <c r="C873" s="112"/>
      <c r="D873" s="112"/>
      <c r="E873" s="118"/>
      <c r="F873" s="96"/>
      <c r="G873" s="97"/>
      <c r="H873" s="97"/>
      <c r="I873" s="120"/>
      <c r="J873" s="97"/>
      <c r="K873" s="96"/>
      <c r="L873" s="96"/>
      <c r="M873" s="119"/>
      <c r="N873" s="118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</row>
    <row r="874" spans="1:25">
      <c r="A874" s="96"/>
      <c r="B874" s="96"/>
      <c r="C874" s="112"/>
      <c r="D874" s="112"/>
      <c r="E874" s="118"/>
      <c r="F874" s="96"/>
      <c r="G874" s="97"/>
      <c r="H874" s="97"/>
      <c r="I874" s="120"/>
      <c r="J874" s="97"/>
      <c r="K874" s="96"/>
      <c r="L874" s="96"/>
      <c r="M874" s="119"/>
      <c r="N874" s="118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</row>
    <row r="875" spans="1:25">
      <c r="A875" s="96"/>
      <c r="B875" s="96"/>
      <c r="C875" s="112"/>
      <c r="D875" s="112"/>
      <c r="E875" s="118"/>
      <c r="F875" s="96"/>
      <c r="G875" s="97"/>
      <c r="H875" s="97"/>
      <c r="I875" s="120"/>
      <c r="J875" s="97"/>
      <c r="K875" s="96"/>
      <c r="L875" s="96"/>
      <c r="M875" s="119"/>
      <c r="N875" s="118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</row>
    <row r="876" spans="1:25">
      <c r="A876" s="96"/>
      <c r="B876" s="96"/>
      <c r="C876" s="112"/>
      <c r="D876" s="112"/>
      <c r="E876" s="118"/>
      <c r="F876" s="96"/>
      <c r="G876" s="97"/>
      <c r="H876" s="97"/>
      <c r="I876" s="120"/>
      <c r="J876" s="97"/>
      <c r="K876" s="96"/>
      <c r="L876" s="96"/>
      <c r="M876" s="119"/>
      <c r="N876" s="118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</row>
    <row r="877" spans="1:25">
      <c r="A877" s="96"/>
      <c r="B877" s="96"/>
      <c r="C877" s="112"/>
      <c r="D877" s="112"/>
      <c r="E877" s="118"/>
      <c r="F877" s="96"/>
      <c r="G877" s="97"/>
      <c r="H877" s="97"/>
      <c r="I877" s="120"/>
      <c r="J877" s="97"/>
      <c r="K877" s="96"/>
      <c r="L877" s="96"/>
      <c r="M877" s="119"/>
      <c r="N877" s="118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</row>
    <row r="878" spans="1:25">
      <c r="A878" s="96"/>
      <c r="B878" s="96"/>
      <c r="C878" s="112"/>
      <c r="D878" s="112"/>
      <c r="E878" s="118"/>
      <c r="F878" s="96"/>
      <c r="G878" s="97"/>
      <c r="H878" s="97"/>
      <c r="I878" s="120"/>
      <c r="J878" s="97"/>
      <c r="K878" s="96"/>
      <c r="L878" s="96"/>
      <c r="M878" s="119"/>
      <c r="N878" s="118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</row>
    <row r="879" spans="1:25">
      <c r="A879" s="96"/>
      <c r="B879" s="96"/>
      <c r="C879" s="112"/>
      <c r="D879" s="112"/>
      <c r="E879" s="118"/>
      <c r="F879" s="96"/>
      <c r="G879" s="97"/>
      <c r="H879" s="97"/>
      <c r="I879" s="120"/>
      <c r="J879" s="97"/>
      <c r="K879" s="96"/>
      <c r="L879" s="96"/>
      <c r="M879" s="119"/>
      <c r="N879" s="118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</row>
    <row r="880" spans="1:25">
      <c r="A880" s="96"/>
      <c r="B880" s="96"/>
      <c r="C880" s="112"/>
      <c r="D880" s="112"/>
      <c r="E880" s="118"/>
      <c r="F880" s="96"/>
      <c r="G880" s="97"/>
      <c r="H880" s="97"/>
      <c r="I880" s="120"/>
      <c r="J880" s="97"/>
      <c r="K880" s="96"/>
      <c r="L880" s="96"/>
      <c r="M880" s="119"/>
      <c r="N880" s="118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</row>
    <row r="881" spans="1:25">
      <c r="A881" s="96"/>
      <c r="B881" s="96"/>
      <c r="C881" s="112"/>
      <c r="D881" s="112"/>
      <c r="E881" s="118"/>
      <c r="F881" s="96"/>
      <c r="G881" s="97"/>
      <c r="H881" s="97"/>
      <c r="I881" s="120"/>
      <c r="J881" s="97"/>
      <c r="K881" s="96"/>
      <c r="L881" s="96"/>
      <c r="M881" s="119"/>
      <c r="N881" s="118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</row>
    <row r="882" spans="1:25">
      <c r="A882" s="96"/>
      <c r="B882" s="96"/>
      <c r="C882" s="112"/>
      <c r="D882" s="112"/>
      <c r="E882" s="118"/>
      <c r="F882" s="96"/>
      <c r="G882" s="97"/>
      <c r="H882" s="97"/>
      <c r="I882" s="120"/>
      <c r="J882" s="97"/>
      <c r="K882" s="96"/>
      <c r="L882" s="96"/>
      <c r="M882" s="119"/>
      <c r="N882" s="118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</row>
    <row r="883" spans="1:25">
      <c r="A883" s="96"/>
      <c r="B883" s="96"/>
      <c r="C883" s="112"/>
      <c r="D883" s="112"/>
      <c r="E883" s="118"/>
      <c r="F883" s="96"/>
      <c r="G883" s="97"/>
      <c r="H883" s="97"/>
      <c r="I883" s="120"/>
      <c r="J883" s="97"/>
      <c r="K883" s="96"/>
      <c r="L883" s="96"/>
      <c r="M883" s="119"/>
      <c r="N883" s="118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</row>
    <row r="884" spans="1:25">
      <c r="A884" s="96"/>
      <c r="B884" s="96"/>
      <c r="C884" s="112"/>
      <c r="D884" s="112"/>
      <c r="E884" s="118"/>
      <c r="F884" s="96"/>
      <c r="G884" s="97"/>
      <c r="H884" s="97"/>
      <c r="I884" s="120"/>
      <c r="J884" s="97"/>
      <c r="K884" s="96"/>
      <c r="L884" s="96"/>
      <c r="M884" s="119"/>
      <c r="N884" s="118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</row>
    <row r="885" spans="1:25">
      <c r="A885" s="96"/>
      <c r="B885" s="96"/>
      <c r="C885" s="112"/>
      <c r="D885" s="112"/>
      <c r="E885" s="118"/>
      <c r="F885" s="96"/>
      <c r="G885" s="97"/>
      <c r="H885" s="97"/>
      <c r="I885" s="120"/>
      <c r="J885" s="97"/>
      <c r="K885" s="96"/>
      <c r="L885" s="96"/>
      <c r="M885" s="119"/>
      <c r="N885" s="118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</row>
    <row r="886" spans="1:25">
      <c r="A886" s="96"/>
      <c r="B886" s="96"/>
      <c r="C886" s="112"/>
      <c r="D886" s="112"/>
      <c r="E886" s="118"/>
      <c r="F886" s="96"/>
      <c r="G886" s="97"/>
      <c r="H886" s="97"/>
      <c r="I886" s="120"/>
      <c r="J886" s="97"/>
      <c r="K886" s="96"/>
      <c r="L886" s="96"/>
      <c r="M886" s="119"/>
      <c r="N886" s="118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</row>
    <row r="887" spans="1:25">
      <c r="A887" s="96"/>
      <c r="B887" s="96"/>
      <c r="C887" s="112"/>
      <c r="D887" s="112"/>
      <c r="E887" s="118"/>
      <c r="F887" s="96"/>
      <c r="G887" s="97"/>
      <c r="H887" s="97"/>
      <c r="I887" s="120"/>
      <c r="J887" s="97"/>
      <c r="K887" s="96"/>
      <c r="L887" s="96"/>
      <c r="M887" s="119"/>
      <c r="N887" s="118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</row>
    <row r="888" spans="1:25">
      <c r="A888" s="96"/>
      <c r="B888" s="96"/>
      <c r="C888" s="112"/>
      <c r="D888" s="112"/>
      <c r="E888" s="118"/>
      <c r="F888" s="96"/>
      <c r="G888" s="97"/>
      <c r="H888" s="97"/>
      <c r="I888" s="120"/>
      <c r="J888" s="97"/>
      <c r="K888" s="96"/>
      <c r="L888" s="96"/>
      <c r="M888" s="119"/>
      <c r="N888" s="118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</row>
    <row r="889" spans="1:25">
      <c r="A889" s="96"/>
      <c r="B889" s="96"/>
      <c r="C889" s="112"/>
      <c r="D889" s="112"/>
      <c r="E889" s="118"/>
      <c r="F889" s="96"/>
      <c r="G889" s="97"/>
      <c r="H889" s="97"/>
      <c r="I889" s="120"/>
      <c r="J889" s="97"/>
      <c r="K889" s="96"/>
      <c r="L889" s="96"/>
      <c r="M889" s="119"/>
      <c r="N889" s="118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</row>
    <row r="890" spans="1:25">
      <c r="A890" s="96"/>
      <c r="B890" s="96"/>
      <c r="C890" s="112"/>
      <c r="D890" s="112"/>
      <c r="E890" s="118"/>
      <c r="F890" s="96"/>
      <c r="G890" s="97"/>
      <c r="H890" s="97"/>
      <c r="I890" s="120"/>
      <c r="J890" s="97"/>
      <c r="K890" s="96"/>
      <c r="L890" s="96"/>
      <c r="M890" s="119"/>
      <c r="N890" s="118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</row>
    <row r="891" spans="1:25">
      <c r="A891" s="96"/>
      <c r="B891" s="96"/>
      <c r="C891" s="112"/>
      <c r="D891" s="112"/>
      <c r="E891" s="118"/>
      <c r="F891" s="96"/>
      <c r="G891" s="97"/>
      <c r="H891" s="97"/>
      <c r="I891" s="120"/>
      <c r="J891" s="97"/>
      <c r="K891" s="96"/>
      <c r="L891" s="96"/>
      <c r="M891" s="119"/>
      <c r="N891" s="118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</row>
    <row r="892" spans="1:25">
      <c r="A892" s="96"/>
      <c r="B892" s="96"/>
      <c r="C892" s="112"/>
      <c r="D892" s="112"/>
      <c r="E892" s="118"/>
      <c r="F892" s="96"/>
      <c r="G892" s="97"/>
      <c r="H892" s="97"/>
      <c r="I892" s="120"/>
      <c r="J892" s="97"/>
      <c r="K892" s="96"/>
      <c r="L892" s="96"/>
      <c r="M892" s="119"/>
      <c r="N892" s="118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</row>
    <row r="893" spans="1:25">
      <c r="A893" s="96"/>
      <c r="B893" s="96"/>
      <c r="C893" s="112"/>
      <c r="D893" s="112"/>
      <c r="E893" s="118"/>
      <c r="F893" s="96"/>
      <c r="G893" s="97"/>
      <c r="H893" s="97"/>
      <c r="I893" s="120"/>
      <c r="J893" s="97"/>
      <c r="K893" s="96"/>
      <c r="L893" s="96"/>
      <c r="M893" s="119"/>
      <c r="N893" s="118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</row>
    <row r="894" spans="1:25">
      <c r="A894" s="96"/>
      <c r="B894" s="96"/>
      <c r="C894" s="112"/>
      <c r="D894" s="112"/>
      <c r="E894" s="118"/>
      <c r="F894" s="96"/>
      <c r="G894" s="97"/>
      <c r="H894" s="97"/>
      <c r="I894" s="120"/>
      <c r="J894" s="97"/>
      <c r="K894" s="96"/>
      <c r="L894" s="96"/>
      <c r="M894" s="119"/>
      <c r="N894" s="118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</row>
    <row r="895" spans="1:25">
      <c r="A895" s="96"/>
      <c r="B895" s="96"/>
      <c r="C895" s="112"/>
      <c r="D895" s="112"/>
      <c r="E895" s="118"/>
      <c r="F895" s="96"/>
      <c r="G895" s="97"/>
      <c r="H895" s="97"/>
      <c r="I895" s="120"/>
      <c r="J895" s="97"/>
      <c r="K895" s="96"/>
      <c r="L895" s="96"/>
      <c r="M895" s="119"/>
      <c r="N895" s="118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</row>
    <row r="896" spans="1:25">
      <c r="A896" s="96"/>
      <c r="B896" s="96"/>
      <c r="C896" s="112"/>
      <c r="D896" s="112"/>
      <c r="E896" s="118"/>
      <c r="F896" s="96"/>
      <c r="G896" s="97"/>
      <c r="H896" s="97"/>
      <c r="I896" s="120"/>
      <c r="J896" s="97"/>
      <c r="K896" s="96"/>
      <c r="L896" s="96"/>
      <c r="M896" s="119"/>
      <c r="N896" s="118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</row>
    <row r="897" spans="1:25">
      <c r="A897" s="96"/>
      <c r="B897" s="96"/>
      <c r="C897" s="112"/>
      <c r="D897" s="112"/>
      <c r="E897" s="118"/>
      <c r="F897" s="96"/>
      <c r="G897" s="97"/>
      <c r="H897" s="97"/>
      <c r="I897" s="120"/>
      <c r="J897" s="97"/>
      <c r="K897" s="96"/>
      <c r="L897" s="96"/>
      <c r="M897" s="119"/>
      <c r="N897" s="118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</row>
    <row r="898" spans="1:25">
      <c r="A898" s="96"/>
      <c r="B898" s="96"/>
      <c r="C898" s="112"/>
      <c r="D898" s="112"/>
      <c r="E898" s="118"/>
      <c r="F898" s="96"/>
      <c r="G898" s="97"/>
      <c r="H898" s="97"/>
      <c r="I898" s="120"/>
      <c r="J898" s="97"/>
      <c r="K898" s="96"/>
      <c r="L898" s="96"/>
      <c r="M898" s="119"/>
      <c r="N898" s="118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</row>
    <row r="899" spans="1:25">
      <c r="A899" s="96"/>
      <c r="B899" s="96"/>
      <c r="C899" s="112"/>
      <c r="D899" s="112"/>
      <c r="E899" s="118"/>
      <c r="F899" s="96"/>
      <c r="G899" s="97"/>
      <c r="H899" s="97"/>
      <c r="I899" s="120"/>
      <c r="J899" s="97"/>
      <c r="K899" s="96"/>
      <c r="L899" s="96"/>
      <c r="M899" s="119"/>
      <c r="N899" s="118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</row>
    <row r="900" spans="1:25">
      <c r="A900" s="96"/>
      <c r="B900" s="96"/>
      <c r="C900" s="112"/>
      <c r="D900" s="112"/>
      <c r="E900" s="118"/>
      <c r="F900" s="96"/>
      <c r="G900" s="97"/>
      <c r="H900" s="97"/>
      <c r="I900" s="120"/>
      <c r="J900" s="97"/>
      <c r="K900" s="96"/>
      <c r="L900" s="96"/>
      <c r="M900" s="119"/>
      <c r="N900" s="118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</row>
    <row r="901" spans="1:25">
      <c r="A901" s="96"/>
      <c r="B901" s="96"/>
      <c r="C901" s="112"/>
      <c r="D901" s="112"/>
      <c r="E901" s="118"/>
      <c r="F901" s="96"/>
      <c r="G901" s="97"/>
      <c r="H901" s="97"/>
      <c r="I901" s="120"/>
      <c r="J901" s="97"/>
      <c r="K901" s="96"/>
      <c r="L901" s="96"/>
      <c r="M901" s="119"/>
      <c r="N901" s="118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</row>
    <row r="902" spans="1:25">
      <c r="A902" s="96"/>
      <c r="B902" s="96"/>
      <c r="C902" s="112"/>
      <c r="D902" s="112"/>
      <c r="E902" s="118"/>
      <c r="F902" s="96"/>
      <c r="G902" s="97"/>
      <c r="H902" s="97"/>
      <c r="I902" s="120"/>
      <c r="J902" s="97"/>
      <c r="K902" s="96"/>
      <c r="L902" s="96"/>
      <c r="M902" s="119"/>
      <c r="N902" s="118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</row>
    <row r="903" spans="1:25">
      <c r="A903" s="96"/>
      <c r="B903" s="96"/>
      <c r="C903" s="112"/>
      <c r="D903" s="112"/>
      <c r="E903" s="118"/>
      <c r="F903" s="96"/>
      <c r="G903" s="97"/>
      <c r="H903" s="97"/>
      <c r="I903" s="120"/>
      <c r="J903" s="97"/>
      <c r="K903" s="96"/>
      <c r="L903" s="96"/>
      <c r="M903" s="119"/>
      <c r="N903" s="118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</row>
    <row r="904" spans="1:25">
      <c r="A904" s="96"/>
      <c r="B904" s="96"/>
      <c r="C904" s="112"/>
      <c r="D904" s="112"/>
      <c r="E904" s="118"/>
      <c r="F904" s="96"/>
      <c r="G904" s="97"/>
      <c r="H904" s="97"/>
      <c r="I904" s="120"/>
      <c r="J904" s="97"/>
      <c r="K904" s="96"/>
      <c r="L904" s="96"/>
      <c r="M904" s="119"/>
      <c r="N904" s="118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</row>
    <row r="905" spans="1:25">
      <c r="A905" s="96"/>
      <c r="B905" s="96"/>
      <c r="C905" s="112"/>
      <c r="D905" s="112"/>
      <c r="E905" s="118"/>
      <c r="F905" s="96"/>
      <c r="G905" s="97"/>
      <c r="H905" s="97"/>
      <c r="I905" s="120"/>
      <c r="J905" s="97"/>
      <c r="K905" s="96"/>
      <c r="L905" s="96"/>
      <c r="M905" s="119"/>
      <c r="N905" s="118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</row>
    <row r="906" spans="1:25">
      <c r="A906" s="96"/>
      <c r="B906" s="96"/>
      <c r="C906" s="112"/>
      <c r="D906" s="112"/>
      <c r="E906" s="118"/>
      <c r="F906" s="96"/>
      <c r="G906" s="97"/>
      <c r="H906" s="97"/>
      <c r="I906" s="120"/>
      <c r="J906" s="97"/>
      <c r="K906" s="96"/>
      <c r="L906" s="96"/>
      <c r="M906" s="119"/>
      <c r="N906" s="118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</row>
    <row r="907" spans="1:25">
      <c r="A907" s="96"/>
      <c r="B907" s="96"/>
      <c r="C907" s="112"/>
      <c r="D907" s="112"/>
      <c r="E907" s="118"/>
      <c r="F907" s="96"/>
      <c r="G907" s="97"/>
      <c r="H907" s="97"/>
      <c r="I907" s="120"/>
      <c r="J907" s="97"/>
      <c r="K907" s="96"/>
      <c r="L907" s="96"/>
      <c r="M907" s="119"/>
      <c r="N907" s="118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</row>
    <row r="908" spans="1:25">
      <c r="A908" s="96"/>
      <c r="B908" s="96"/>
      <c r="C908" s="112"/>
      <c r="D908" s="112"/>
      <c r="E908" s="118"/>
      <c r="F908" s="96"/>
      <c r="G908" s="97"/>
      <c r="H908" s="97"/>
      <c r="I908" s="120"/>
      <c r="J908" s="97"/>
      <c r="K908" s="96"/>
      <c r="L908" s="96"/>
      <c r="M908" s="119"/>
      <c r="N908" s="118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</row>
    <row r="909" spans="1:25">
      <c r="A909" s="96"/>
      <c r="B909" s="96"/>
      <c r="C909" s="112"/>
      <c r="D909" s="112"/>
      <c r="E909" s="118"/>
      <c r="F909" s="96"/>
      <c r="G909" s="97"/>
      <c r="H909" s="97"/>
      <c r="I909" s="120"/>
      <c r="J909" s="97"/>
      <c r="K909" s="96"/>
      <c r="L909" s="96"/>
      <c r="M909" s="119"/>
      <c r="N909" s="118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</row>
    <row r="910" spans="1:25">
      <c r="A910" s="96"/>
      <c r="B910" s="96"/>
      <c r="C910" s="112"/>
      <c r="D910" s="112"/>
      <c r="E910" s="118"/>
      <c r="F910" s="96"/>
      <c r="G910" s="97"/>
      <c r="H910" s="97"/>
      <c r="I910" s="120"/>
      <c r="J910" s="97"/>
      <c r="K910" s="96"/>
      <c r="L910" s="96"/>
      <c r="M910" s="119"/>
      <c r="N910" s="118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</row>
    <row r="911" spans="1:25">
      <c r="A911" s="96"/>
      <c r="B911" s="96"/>
      <c r="C911" s="112"/>
      <c r="D911" s="112"/>
      <c r="E911" s="118"/>
      <c r="F911" s="96"/>
      <c r="G911" s="97"/>
      <c r="H911" s="97"/>
      <c r="I911" s="120"/>
      <c r="J911" s="97"/>
      <c r="K911" s="96"/>
      <c r="L911" s="96"/>
      <c r="M911" s="119"/>
      <c r="N911" s="118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</row>
    <row r="912" spans="1:25">
      <c r="A912" s="96"/>
      <c r="B912" s="96"/>
      <c r="C912" s="112"/>
      <c r="D912" s="112"/>
      <c r="E912" s="118"/>
      <c r="F912" s="96"/>
      <c r="G912" s="97"/>
      <c r="H912" s="97"/>
      <c r="I912" s="120"/>
      <c r="J912" s="97"/>
      <c r="K912" s="96"/>
      <c r="L912" s="96"/>
      <c r="M912" s="119"/>
      <c r="N912" s="118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</row>
    <row r="913" spans="1:25">
      <c r="A913" s="96"/>
      <c r="B913" s="96"/>
      <c r="C913" s="112"/>
      <c r="D913" s="112"/>
      <c r="E913" s="118"/>
      <c r="F913" s="96"/>
      <c r="G913" s="97"/>
      <c r="H913" s="97"/>
      <c r="I913" s="120"/>
      <c r="J913" s="97"/>
      <c r="K913" s="96"/>
      <c r="L913" s="96"/>
      <c r="M913" s="119"/>
      <c r="N913" s="118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</row>
    <row r="914" spans="1:25">
      <c r="A914" s="96"/>
      <c r="B914" s="96"/>
      <c r="C914" s="112"/>
      <c r="D914" s="112"/>
      <c r="E914" s="118"/>
      <c r="F914" s="96"/>
      <c r="G914" s="97"/>
      <c r="H914" s="97"/>
      <c r="I914" s="120"/>
      <c r="J914" s="97"/>
      <c r="K914" s="96"/>
      <c r="L914" s="96"/>
      <c r="M914" s="119"/>
      <c r="N914" s="118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</row>
    <row r="915" spans="1:25">
      <c r="A915" s="96"/>
      <c r="B915" s="96"/>
      <c r="C915" s="112"/>
      <c r="D915" s="112"/>
      <c r="E915" s="118"/>
      <c r="F915" s="96"/>
      <c r="G915" s="97"/>
      <c r="H915" s="97"/>
      <c r="I915" s="120"/>
      <c r="J915" s="97"/>
      <c r="K915" s="96"/>
      <c r="L915" s="96"/>
      <c r="M915" s="119"/>
      <c r="N915" s="118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</row>
    <row r="916" spans="1:25">
      <c r="A916" s="96"/>
      <c r="B916" s="96"/>
      <c r="C916" s="112"/>
      <c r="D916" s="112"/>
      <c r="E916" s="118"/>
      <c r="F916" s="96"/>
      <c r="G916" s="97"/>
      <c r="H916" s="97"/>
      <c r="I916" s="120"/>
      <c r="J916" s="97"/>
      <c r="K916" s="96"/>
      <c r="L916" s="96"/>
      <c r="M916" s="119"/>
      <c r="N916" s="118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</row>
    <row r="917" spans="1:25">
      <c r="A917" s="96"/>
      <c r="B917" s="96"/>
      <c r="C917" s="112"/>
      <c r="D917" s="112"/>
      <c r="E917" s="118"/>
      <c r="F917" s="96"/>
      <c r="G917" s="97"/>
      <c r="H917" s="97"/>
      <c r="I917" s="120"/>
      <c r="J917" s="97"/>
      <c r="K917" s="96"/>
      <c r="L917" s="96"/>
      <c r="M917" s="119"/>
      <c r="N917" s="118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</row>
    <row r="918" spans="1:25">
      <c r="A918" s="96"/>
      <c r="B918" s="96"/>
      <c r="C918" s="112"/>
      <c r="D918" s="112"/>
      <c r="E918" s="118"/>
      <c r="F918" s="96"/>
      <c r="G918" s="97"/>
      <c r="H918" s="97"/>
      <c r="I918" s="120"/>
      <c r="J918" s="97"/>
      <c r="K918" s="96"/>
      <c r="L918" s="96"/>
      <c r="M918" s="119"/>
      <c r="N918" s="118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</row>
    <row r="919" spans="1:25">
      <c r="A919" s="96"/>
      <c r="B919" s="96"/>
      <c r="C919" s="112"/>
      <c r="D919" s="112"/>
      <c r="E919" s="118"/>
      <c r="F919" s="96"/>
      <c r="G919" s="97"/>
      <c r="H919" s="97"/>
      <c r="I919" s="120"/>
      <c r="J919" s="97"/>
      <c r="K919" s="96"/>
      <c r="L919" s="96"/>
      <c r="M919" s="119"/>
      <c r="N919" s="118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</row>
    <row r="920" spans="1:25">
      <c r="A920" s="96"/>
      <c r="B920" s="96"/>
      <c r="C920" s="112"/>
      <c r="D920" s="112"/>
      <c r="E920" s="118"/>
      <c r="F920" s="96"/>
      <c r="G920" s="97"/>
      <c r="H920" s="97"/>
      <c r="I920" s="120"/>
      <c r="J920" s="97"/>
      <c r="K920" s="96"/>
      <c r="L920" s="96"/>
      <c r="M920" s="119"/>
      <c r="N920" s="118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</row>
    <row r="921" spans="1:25">
      <c r="A921" s="96"/>
      <c r="B921" s="96"/>
      <c r="C921" s="112"/>
      <c r="D921" s="112"/>
      <c r="E921" s="118"/>
      <c r="F921" s="96"/>
      <c r="G921" s="97"/>
      <c r="H921" s="97"/>
      <c r="I921" s="120"/>
      <c r="J921" s="97"/>
      <c r="K921" s="96"/>
      <c r="L921" s="96"/>
      <c r="M921" s="119"/>
      <c r="N921" s="118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</row>
    <row r="922" spans="1:25">
      <c r="A922" s="96"/>
      <c r="B922" s="96"/>
      <c r="C922" s="112"/>
      <c r="D922" s="112"/>
      <c r="E922" s="118"/>
      <c r="F922" s="96"/>
      <c r="G922" s="97"/>
      <c r="H922" s="97"/>
      <c r="I922" s="120"/>
      <c r="J922" s="97"/>
      <c r="K922" s="96"/>
      <c r="L922" s="96"/>
      <c r="M922" s="119"/>
      <c r="N922" s="118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</row>
    <row r="923" spans="1:25">
      <c r="A923" s="96"/>
      <c r="B923" s="96"/>
      <c r="C923" s="112"/>
      <c r="D923" s="112"/>
      <c r="E923" s="118"/>
      <c r="F923" s="96"/>
      <c r="G923" s="97"/>
      <c r="H923" s="97"/>
      <c r="I923" s="120"/>
      <c r="J923" s="97"/>
      <c r="K923" s="96"/>
      <c r="L923" s="96"/>
      <c r="M923" s="119"/>
      <c r="N923" s="118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</row>
    <row r="924" spans="1:25">
      <c r="A924" s="96"/>
      <c r="B924" s="96"/>
      <c r="C924" s="112"/>
      <c r="D924" s="112"/>
      <c r="E924" s="118"/>
      <c r="F924" s="96"/>
      <c r="G924" s="97"/>
      <c r="H924" s="97"/>
      <c r="I924" s="120"/>
      <c r="J924" s="97"/>
      <c r="K924" s="96"/>
      <c r="L924" s="96"/>
      <c r="M924" s="119"/>
      <c r="N924" s="118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</row>
    <row r="925" spans="1:25">
      <c r="A925" s="96"/>
      <c r="B925" s="96"/>
      <c r="C925" s="112"/>
      <c r="D925" s="112"/>
      <c r="E925" s="118"/>
      <c r="F925" s="96"/>
      <c r="G925" s="97"/>
      <c r="H925" s="97"/>
      <c r="I925" s="120"/>
      <c r="J925" s="97"/>
      <c r="K925" s="96"/>
      <c r="L925" s="96"/>
      <c r="M925" s="119"/>
      <c r="N925" s="118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</row>
    <row r="926" spans="1:25">
      <c r="A926" s="96"/>
      <c r="B926" s="96"/>
      <c r="C926" s="112"/>
      <c r="D926" s="112"/>
      <c r="E926" s="118"/>
      <c r="F926" s="96"/>
      <c r="G926" s="97"/>
      <c r="H926" s="97"/>
      <c r="I926" s="120"/>
      <c r="J926" s="97"/>
      <c r="K926" s="96"/>
      <c r="L926" s="96"/>
      <c r="M926" s="119"/>
      <c r="N926" s="118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</row>
    <row r="927" spans="1:25">
      <c r="A927" s="96"/>
      <c r="B927" s="96"/>
      <c r="C927" s="112"/>
      <c r="D927" s="112"/>
      <c r="E927" s="118"/>
      <c r="F927" s="96"/>
      <c r="G927" s="97"/>
      <c r="H927" s="97"/>
      <c r="I927" s="120"/>
      <c r="J927" s="97"/>
      <c r="K927" s="96"/>
      <c r="L927" s="96"/>
      <c r="M927" s="119"/>
      <c r="N927" s="118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</row>
    <row r="928" spans="1:25">
      <c r="A928" s="96"/>
      <c r="B928" s="96"/>
      <c r="C928" s="112"/>
      <c r="D928" s="112"/>
      <c r="E928" s="118"/>
      <c r="F928" s="96"/>
      <c r="G928" s="97"/>
      <c r="H928" s="97"/>
      <c r="I928" s="120"/>
      <c r="J928" s="97"/>
      <c r="K928" s="96"/>
      <c r="L928" s="96"/>
      <c r="M928" s="119"/>
      <c r="N928" s="118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</row>
    <row r="929" spans="1:25">
      <c r="A929" s="96"/>
      <c r="B929" s="96"/>
      <c r="C929" s="112"/>
      <c r="D929" s="112"/>
      <c r="E929" s="118"/>
      <c r="F929" s="96"/>
      <c r="G929" s="97"/>
      <c r="H929" s="97"/>
      <c r="I929" s="120"/>
      <c r="J929" s="97"/>
      <c r="K929" s="96"/>
      <c r="L929" s="96"/>
      <c r="M929" s="119"/>
      <c r="N929" s="118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</row>
    <row r="930" spans="1:25">
      <c r="A930" s="96"/>
      <c r="B930" s="96"/>
      <c r="C930" s="112"/>
      <c r="D930" s="112"/>
      <c r="E930" s="118"/>
      <c r="F930" s="96"/>
      <c r="G930" s="97"/>
      <c r="H930" s="97"/>
      <c r="I930" s="120"/>
      <c r="J930" s="97"/>
      <c r="K930" s="96"/>
      <c r="L930" s="96"/>
      <c r="M930" s="119"/>
      <c r="N930" s="118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</row>
    <row r="931" spans="1:25">
      <c r="A931" s="96"/>
      <c r="B931" s="96"/>
      <c r="C931" s="112"/>
      <c r="D931" s="112"/>
      <c r="E931" s="118"/>
      <c r="F931" s="96"/>
      <c r="G931" s="97"/>
      <c r="H931" s="97"/>
      <c r="I931" s="120"/>
      <c r="J931" s="97"/>
      <c r="K931" s="96"/>
      <c r="L931" s="96"/>
      <c r="M931" s="119"/>
      <c r="N931" s="118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</row>
    <row r="932" spans="1:25">
      <c r="A932" s="96"/>
      <c r="B932" s="96"/>
      <c r="C932" s="112"/>
      <c r="D932" s="112"/>
      <c r="E932" s="118"/>
      <c r="F932" s="96"/>
      <c r="G932" s="97"/>
      <c r="H932" s="97"/>
      <c r="I932" s="120"/>
      <c r="J932" s="97"/>
      <c r="K932" s="96"/>
      <c r="L932" s="96"/>
      <c r="M932" s="119"/>
      <c r="N932" s="118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</row>
    <row r="933" spans="1:25">
      <c r="A933" s="96"/>
      <c r="B933" s="96"/>
      <c r="C933" s="112"/>
      <c r="D933" s="112"/>
      <c r="E933" s="118"/>
      <c r="F933" s="96"/>
      <c r="G933" s="97"/>
      <c r="H933" s="97"/>
      <c r="I933" s="120"/>
      <c r="J933" s="97"/>
      <c r="K933" s="96"/>
      <c r="L933" s="96"/>
      <c r="M933" s="119"/>
      <c r="N933" s="118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</row>
    <row r="934" spans="1:25">
      <c r="A934" s="96"/>
      <c r="B934" s="96"/>
      <c r="C934" s="112"/>
      <c r="D934" s="112"/>
      <c r="E934" s="118"/>
      <c r="F934" s="96"/>
      <c r="G934" s="97"/>
      <c r="H934" s="97"/>
      <c r="I934" s="120"/>
      <c r="J934" s="97"/>
      <c r="K934" s="96"/>
      <c r="L934" s="96"/>
      <c r="M934" s="119"/>
      <c r="N934" s="118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</row>
    <row r="935" spans="1:25">
      <c r="A935" s="96"/>
      <c r="B935" s="96"/>
      <c r="C935" s="112"/>
      <c r="D935" s="112"/>
      <c r="E935" s="118"/>
      <c r="F935" s="96"/>
      <c r="G935" s="97"/>
      <c r="H935" s="97"/>
      <c r="I935" s="120"/>
      <c r="J935" s="97"/>
      <c r="K935" s="96"/>
      <c r="L935" s="96"/>
      <c r="M935" s="119"/>
      <c r="N935" s="118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</row>
    <row r="936" spans="1:25">
      <c r="A936" s="96"/>
      <c r="B936" s="96"/>
      <c r="C936" s="112"/>
      <c r="D936" s="112"/>
      <c r="E936" s="118"/>
      <c r="F936" s="96"/>
      <c r="G936" s="97"/>
      <c r="H936" s="97"/>
      <c r="I936" s="120"/>
      <c r="J936" s="97"/>
      <c r="K936" s="96"/>
      <c r="L936" s="96"/>
      <c r="M936" s="119"/>
      <c r="N936" s="118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</row>
    <row r="937" spans="1:25">
      <c r="A937" s="96"/>
      <c r="B937" s="96"/>
      <c r="C937" s="112"/>
      <c r="D937" s="112"/>
      <c r="E937" s="118"/>
      <c r="F937" s="96"/>
      <c r="G937" s="97"/>
      <c r="H937" s="97"/>
      <c r="I937" s="120"/>
      <c r="J937" s="97"/>
      <c r="K937" s="96"/>
      <c r="L937" s="96"/>
      <c r="M937" s="119"/>
      <c r="N937" s="118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</row>
    <row r="938" spans="1:25">
      <c r="A938" s="96"/>
      <c r="B938" s="96"/>
      <c r="C938" s="112"/>
      <c r="D938" s="112"/>
      <c r="E938" s="118"/>
      <c r="F938" s="96"/>
      <c r="G938" s="97"/>
      <c r="H938" s="97"/>
      <c r="I938" s="120"/>
      <c r="J938" s="97"/>
      <c r="K938" s="96"/>
      <c r="L938" s="96"/>
      <c r="M938" s="119"/>
      <c r="N938" s="118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</row>
    <row r="939" spans="1:25">
      <c r="A939" s="96"/>
      <c r="B939" s="96"/>
      <c r="C939" s="112"/>
      <c r="D939" s="112"/>
      <c r="E939" s="118"/>
      <c r="F939" s="96"/>
      <c r="G939" s="97"/>
      <c r="H939" s="97"/>
      <c r="I939" s="120"/>
      <c r="J939" s="97"/>
      <c r="K939" s="96"/>
      <c r="L939" s="96"/>
      <c r="M939" s="119"/>
      <c r="N939" s="118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</row>
    <row r="940" spans="1:25">
      <c r="A940" s="96"/>
      <c r="B940" s="96"/>
      <c r="C940" s="112"/>
      <c r="D940" s="112"/>
      <c r="E940" s="118"/>
      <c r="F940" s="96"/>
      <c r="G940" s="97"/>
      <c r="H940" s="97"/>
      <c r="I940" s="120"/>
      <c r="J940" s="97"/>
      <c r="K940" s="96"/>
      <c r="L940" s="96"/>
      <c r="M940" s="119"/>
      <c r="N940" s="118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</row>
    <row r="941" spans="1:25">
      <c r="A941" s="96"/>
      <c r="B941" s="96"/>
      <c r="C941" s="112"/>
      <c r="D941" s="112"/>
      <c r="E941" s="118"/>
      <c r="F941" s="96"/>
      <c r="G941" s="97"/>
      <c r="H941" s="97"/>
      <c r="I941" s="120"/>
      <c r="J941" s="97"/>
      <c r="K941" s="96"/>
      <c r="L941" s="96"/>
      <c r="M941" s="119"/>
      <c r="N941" s="118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</row>
    <row r="942" spans="1:25">
      <c r="A942" s="96"/>
      <c r="B942" s="96"/>
      <c r="C942" s="112"/>
      <c r="D942" s="112"/>
      <c r="E942" s="118"/>
      <c r="F942" s="96"/>
      <c r="G942" s="97"/>
      <c r="H942" s="97"/>
      <c r="I942" s="120"/>
      <c r="J942" s="97"/>
      <c r="K942" s="96"/>
      <c r="L942" s="96"/>
      <c r="M942" s="119"/>
      <c r="N942" s="118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</row>
    <row r="943" spans="1:25">
      <c r="A943" s="96"/>
      <c r="B943" s="96"/>
      <c r="C943" s="112"/>
      <c r="D943" s="112"/>
      <c r="E943" s="118"/>
      <c r="F943" s="96"/>
      <c r="G943" s="97"/>
      <c r="H943" s="97"/>
      <c r="I943" s="120"/>
      <c r="J943" s="97"/>
      <c r="K943" s="96"/>
      <c r="L943" s="96"/>
      <c r="M943" s="119"/>
      <c r="N943" s="118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</row>
    <row r="944" spans="1:25">
      <c r="A944" s="96"/>
      <c r="B944" s="96"/>
      <c r="C944" s="112"/>
      <c r="D944" s="112"/>
      <c r="E944" s="118"/>
      <c r="F944" s="96"/>
      <c r="G944" s="97"/>
      <c r="H944" s="97"/>
      <c r="I944" s="120"/>
      <c r="J944" s="97"/>
      <c r="K944" s="96"/>
      <c r="L944" s="96"/>
      <c r="M944" s="119"/>
      <c r="N944" s="118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</row>
    <row r="945" spans="1:25">
      <c r="A945" s="96"/>
      <c r="B945" s="96"/>
      <c r="C945" s="112"/>
      <c r="D945" s="112"/>
      <c r="E945" s="118"/>
      <c r="F945" s="96"/>
      <c r="G945" s="97"/>
      <c r="H945" s="97"/>
      <c r="I945" s="120"/>
      <c r="J945" s="97"/>
      <c r="K945" s="96"/>
      <c r="L945" s="96"/>
      <c r="M945" s="119"/>
      <c r="N945" s="118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</row>
    <row r="946" spans="1:25">
      <c r="A946" s="96"/>
      <c r="B946" s="96"/>
      <c r="C946" s="112"/>
      <c r="D946" s="112"/>
      <c r="E946" s="118"/>
      <c r="F946" s="96"/>
      <c r="G946" s="97"/>
      <c r="H946" s="97"/>
      <c r="I946" s="120"/>
      <c r="J946" s="97"/>
      <c r="K946" s="96"/>
      <c r="L946" s="96"/>
      <c r="M946" s="119"/>
      <c r="N946" s="118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</row>
    <row r="947" spans="1:25">
      <c r="A947" s="96"/>
      <c r="B947" s="96"/>
      <c r="C947" s="112"/>
      <c r="D947" s="112"/>
      <c r="E947" s="118"/>
      <c r="F947" s="96"/>
      <c r="G947" s="97"/>
      <c r="H947" s="97"/>
      <c r="I947" s="120"/>
      <c r="J947" s="97"/>
      <c r="K947" s="96"/>
      <c r="L947" s="96"/>
      <c r="M947" s="119"/>
      <c r="N947" s="118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</row>
    <row r="948" spans="1:25">
      <c r="A948" s="96"/>
      <c r="B948" s="96"/>
      <c r="C948" s="112"/>
      <c r="D948" s="112"/>
      <c r="E948" s="118"/>
      <c r="F948" s="96"/>
      <c r="G948" s="97"/>
      <c r="H948" s="97"/>
      <c r="I948" s="120"/>
      <c r="J948" s="97"/>
      <c r="K948" s="96"/>
      <c r="L948" s="96"/>
      <c r="M948" s="119"/>
      <c r="N948" s="118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</row>
    <row r="949" spans="1:25">
      <c r="A949" s="96"/>
      <c r="B949" s="96"/>
      <c r="C949" s="112"/>
      <c r="D949" s="112"/>
      <c r="E949" s="118"/>
      <c r="F949" s="96"/>
      <c r="G949" s="97"/>
      <c r="H949" s="97"/>
      <c r="I949" s="120"/>
      <c r="J949" s="97"/>
      <c r="K949" s="96"/>
      <c r="L949" s="96"/>
      <c r="M949" s="119"/>
      <c r="N949" s="118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</row>
    <row r="950" spans="1:25">
      <c r="A950" s="96"/>
      <c r="B950" s="96"/>
      <c r="C950" s="112"/>
      <c r="D950" s="112"/>
      <c r="E950" s="118"/>
      <c r="F950" s="96"/>
      <c r="G950" s="97"/>
      <c r="H950" s="97"/>
      <c r="I950" s="120"/>
      <c r="J950" s="97"/>
      <c r="K950" s="96"/>
      <c r="L950" s="96"/>
      <c r="M950" s="119"/>
      <c r="N950" s="118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</row>
    <row r="951" spans="1:25">
      <c r="A951" s="96"/>
      <c r="B951" s="96"/>
      <c r="C951" s="112"/>
      <c r="D951" s="112"/>
      <c r="E951" s="118"/>
      <c r="F951" s="96"/>
      <c r="G951" s="97"/>
      <c r="H951" s="97"/>
      <c r="I951" s="120"/>
      <c r="J951" s="97"/>
      <c r="K951" s="96"/>
      <c r="L951" s="96"/>
      <c r="M951" s="119"/>
      <c r="N951" s="118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</row>
    <row r="952" spans="1:25">
      <c r="A952" s="96"/>
      <c r="B952" s="96"/>
      <c r="C952" s="112"/>
      <c r="D952" s="112"/>
      <c r="E952" s="118"/>
      <c r="F952" s="96"/>
      <c r="G952" s="97"/>
      <c r="H952" s="97"/>
      <c r="I952" s="120"/>
      <c r="J952" s="97"/>
      <c r="K952" s="96"/>
      <c r="L952" s="96"/>
      <c r="M952" s="119"/>
      <c r="N952" s="118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</row>
    <row r="953" spans="1:25">
      <c r="A953" s="96"/>
      <c r="B953" s="96"/>
      <c r="C953" s="112"/>
      <c r="D953" s="112"/>
      <c r="E953" s="118"/>
      <c r="F953" s="96"/>
      <c r="G953" s="97"/>
      <c r="H953" s="97"/>
      <c r="I953" s="120"/>
      <c r="J953" s="97"/>
      <c r="K953" s="96"/>
      <c r="L953" s="96"/>
      <c r="M953" s="119"/>
      <c r="N953" s="118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</row>
    <row r="954" spans="1:25">
      <c r="A954" s="96"/>
      <c r="B954" s="96"/>
      <c r="C954" s="112"/>
      <c r="D954" s="112"/>
      <c r="E954" s="118"/>
      <c r="F954" s="96"/>
      <c r="G954" s="97"/>
      <c r="H954" s="97"/>
      <c r="I954" s="120"/>
      <c r="J954" s="97"/>
      <c r="K954" s="96"/>
      <c r="L954" s="96"/>
      <c r="M954" s="119"/>
      <c r="N954" s="118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</row>
    <row r="955" spans="1:25">
      <c r="A955" s="96"/>
      <c r="B955" s="96"/>
      <c r="C955" s="112"/>
      <c r="D955" s="112"/>
      <c r="E955" s="118"/>
      <c r="F955" s="96"/>
      <c r="G955" s="97"/>
      <c r="H955" s="97"/>
      <c r="I955" s="120"/>
      <c r="J955" s="97"/>
      <c r="K955" s="96"/>
      <c r="L955" s="96"/>
      <c r="M955" s="119"/>
      <c r="N955" s="118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</row>
    <row r="956" spans="1:25">
      <c r="A956" s="96"/>
      <c r="B956" s="96"/>
      <c r="C956" s="112"/>
      <c r="D956" s="112"/>
      <c r="E956" s="118"/>
      <c r="F956" s="96"/>
      <c r="G956" s="97"/>
      <c r="H956" s="97"/>
      <c r="I956" s="120"/>
      <c r="J956" s="97"/>
      <c r="K956" s="96"/>
      <c r="L956" s="96"/>
      <c r="M956" s="119"/>
      <c r="N956" s="118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</row>
    <row r="957" spans="1:25">
      <c r="A957" s="96"/>
      <c r="B957" s="96"/>
      <c r="C957" s="112"/>
      <c r="D957" s="112"/>
      <c r="E957" s="118"/>
      <c r="F957" s="96"/>
      <c r="G957" s="97"/>
      <c r="H957" s="97"/>
      <c r="I957" s="120"/>
      <c r="J957" s="97"/>
      <c r="K957" s="96"/>
      <c r="L957" s="96"/>
      <c r="M957" s="119"/>
      <c r="N957" s="118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</row>
    <row r="958" spans="1:25">
      <c r="A958" s="96"/>
      <c r="B958" s="96"/>
      <c r="C958" s="112"/>
      <c r="D958" s="112"/>
      <c r="E958" s="118"/>
      <c r="F958" s="96"/>
      <c r="G958" s="97"/>
      <c r="H958" s="97"/>
      <c r="I958" s="120"/>
      <c r="J958" s="97"/>
      <c r="K958" s="96"/>
      <c r="L958" s="96"/>
      <c r="M958" s="119"/>
      <c r="N958" s="118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</row>
    <row r="959" spans="1:25">
      <c r="A959" s="96"/>
      <c r="B959" s="96"/>
      <c r="C959" s="112"/>
      <c r="D959" s="112"/>
      <c r="E959" s="118"/>
      <c r="F959" s="96"/>
      <c r="G959" s="97"/>
      <c r="H959" s="97"/>
      <c r="I959" s="120"/>
      <c r="J959" s="97"/>
      <c r="K959" s="96"/>
      <c r="L959" s="96"/>
      <c r="M959" s="119"/>
      <c r="N959" s="118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</row>
    <row r="960" spans="1:25">
      <c r="A960" s="96"/>
      <c r="B960" s="96"/>
      <c r="C960" s="112"/>
      <c r="D960" s="112"/>
      <c r="E960" s="118"/>
      <c r="F960" s="96"/>
      <c r="G960" s="97"/>
      <c r="H960" s="97"/>
      <c r="I960" s="120"/>
      <c r="J960" s="97"/>
      <c r="K960" s="96"/>
      <c r="L960" s="96"/>
      <c r="M960" s="119"/>
      <c r="N960" s="118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</row>
    <row r="961" spans="1:25">
      <c r="A961" s="96"/>
      <c r="B961" s="96"/>
      <c r="C961" s="112"/>
      <c r="D961" s="112"/>
      <c r="E961" s="118"/>
      <c r="F961" s="96"/>
      <c r="G961" s="97"/>
      <c r="H961" s="97"/>
      <c r="I961" s="120"/>
      <c r="J961" s="97"/>
      <c r="K961" s="96"/>
      <c r="L961" s="96"/>
      <c r="M961" s="119"/>
      <c r="N961" s="118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</row>
    <row r="962" spans="1:25">
      <c r="A962" s="96"/>
      <c r="B962" s="96"/>
      <c r="C962" s="112"/>
      <c r="D962" s="112"/>
      <c r="E962" s="118"/>
      <c r="F962" s="96"/>
      <c r="G962" s="97"/>
      <c r="H962" s="97"/>
      <c r="I962" s="120"/>
      <c r="J962" s="97"/>
      <c r="K962" s="96"/>
      <c r="L962" s="96"/>
      <c r="M962" s="119"/>
      <c r="N962" s="118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</row>
    <row r="963" spans="1:25">
      <c r="A963" s="96"/>
      <c r="B963" s="96"/>
      <c r="C963" s="112"/>
      <c r="D963" s="112"/>
      <c r="E963" s="118"/>
      <c r="F963" s="96"/>
      <c r="G963" s="97"/>
      <c r="H963" s="97"/>
      <c r="I963" s="120"/>
      <c r="J963" s="97"/>
      <c r="K963" s="96"/>
      <c r="L963" s="96"/>
      <c r="M963" s="119"/>
      <c r="N963" s="118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</row>
    <row r="964" spans="1:25">
      <c r="A964" s="96"/>
      <c r="B964" s="96"/>
      <c r="C964" s="112"/>
      <c r="D964" s="112"/>
      <c r="E964" s="118"/>
      <c r="F964" s="96"/>
      <c r="G964" s="97"/>
      <c r="H964" s="97"/>
      <c r="I964" s="120"/>
      <c r="J964" s="97"/>
      <c r="K964" s="96"/>
      <c r="L964" s="96"/>
      <c r="M964" s="119"/>
      <c r="N964" s="118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</row>
    <row r="965" spans="1:25">
      <c r="A965" s="96"/>
      <c r="B965" s="96"/>
      <c r="C965" s="112"/>
      <c r="D965" s="112"/>
      <c r="E965" s="118"/>
      <c r="F965" s="96"/>
      <c r="G965" s="97"/>
      <c r="H965" s="97"/>
      <c r="I965" s="120"/>
      <c r="J965" s="97"/>
      <c r="K965" s="96"/>
      <c r="L965" s="96"/>
      <c r="M965" s="119"/>
      <c r="N965" s="118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</row>
    <row r="966" spans="1:25">
      <c r="A966" s="96"/>
      <c r="B966" s="96"/>
      <c r="C966" s="112"/>
      <c r="D966" s="112"/>
      <c r="E966" s="118"/>
      <c r="F966" s="96"/>
      <c r="G966" s="97"/>
      <c r="H966" s="97"/>
      <c r="I966" s="120"/>
      <c r="J966" s="97"/>
      <c r="K966" s="96"/>
      <c r="L966" s="96"/>
      <c r="M966" s="119"/>
      <c r="N966" s="118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</row>
    <row r="967" spans="1:25">
      <c r="A967" s="96"/>
      <c r="B967" s="96"/>
      <c r="C967" s="112"/>
      <c r="D967" s="112"/>
      <c r="E967" s="118"/>
      <c r="F967" s="96"/>
      <c r="G967" s="97"/>
      <c r="H967" s="97"/>
      <c r="I967" s="120"/>
      <c r="J967" s="97"/>
      <c r="K967" s="96"/>
      <c r="L967" s="96"/>
      <c r="M967" s="119"/>
      <c r="N967" s="118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</row>
    <row r="968" spans="1:25">
      <c r="A968" s="96"/>
      <c r="B968" s="96"/>
      <c r="C968" s="112"/>
      <c r="D968" s="112"/>
      <c r="E968" s="118"/>
      <c r="F968" s="96"/>
      <c r="G968" s="97"/>
      <c r="H968" s="97"/>
      <c r="I968" s="120"/>
      <c r="J968" s="97"/>
      <c r="K968" s="96"/>
      <c r="L968" s="96"/>
      <c r="M968" s="119"/>
      <c r="N968" s="118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</row>
    <row r="969" spans="1:25">
      <c r="A969" s="96"/>
      <c r="B969" s="96"/>
      <c r="C969" s="112"/>
      <c r="D969" s="112"/>
      <c r="E969" s="118"/>
      <c r="F969" s="96"/>
      <c r="G969" s="97"/>
      <c r="H969" s="97"/>
      <c r="I969" s="120"/>
      <c r="J969" s="97"/>
      <c r="K969" s="96"/>
      <c r="L969" s="96"/>
      <c r="M969" s="119"/>
      <c r="N969" s="118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</row>
    <row r="970" spans="1:25">
      <c r="A970" s="96"/>
      <c r="B970" s="96"/>
      <c r="C970" s="112"/>
      <c r="D970" s="112"/>
      <c r="E970" s="118"/>
      <c r="F970" s="96"/>
      <c r="G970" s="97"/>
      <c r="H970" s="97"/>
      <c r="I970" s="120"/>
      <c r="J970" s="97"/>
      <c r="K970" s="96"/>
      <c r="L970" s="96"/>
      <c r="M970" s="119"/>
      <c r="N970" s="118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</row>
    <row r="971" spans="1:25">
      <c r="A971" s="96"/>
      <c r="B971" s="96"/>
      <c r="C971" s="112"/>
      <c r="D971" s="112"/>
      <c r="E971" s="118"/>
      <c r="F971" s="96"/>
      <c r="G971" s="97"/>
      <c r="H971" s="97"/>
      <c r="I971" s="120"/>
      <c r="J971" s="97"/>
      <c r="K971" s="96"/>
      <c r="L971" s="96"/>
      <c r="M971" s="119"/>
      <c r="N971" s="118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</row>
    <row r="972" spans="1:25">
      <c r="A972" s="96"/>
      <c r="B972" s="96"/>
      <c r="C972" s="112"/>
      <c r="D972" s="112"/>
      <c r="E972" s="118"/>
      <c r="F972" s="96"/>
      <c r="G972" s="97"/>
      <c r="H972" s="97"/>
      <c r="I972" s="120"/>
      <c r="J972" s="97"/>
      <c r="K972" s="96"/>
      <c r="L972" s="96"/>
      <c r="M972" s="119"/>
      <c r="N972" s="118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</row>
    <row r="973" spans="1:25">
      <c r="A973" s="96"/>
      <c r="B973" s="96"/>
      <c r="C973" s="112"/>
      <c r="D973" s="112"/>
      <c r="E973" s="118"/>
      <c r="F973" s="96"/>
      <c r="G973" s="97"/>
      <c r="H973" s="97"/>
      <c r="I973" s="120"/>
      <c r="J973" s="97"/>
      <c r="K973" s="96"/>
      <c r="L973" s="96"/>
      <c r="M973" s="119"/>
      <c r="N973" s="118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</row>
    <row r="974" spans="1:25">
      <c r="A974" s="96"/>
      <c r="B974" s="96"/>
      <c r="C974" s="112"/>
      <c r="D974" s="112"/>
      <c r="E974" s="118"/>
      <c r="F974" s="96"/>
      <c r="G974" s="97"/>
      <c r="H974" s="97"/>
      <c r="I974" s="120"/>
      <c r="J974" s="97"/>
      <c r="K974" s="96"/>
      <c r="L974" s="96"/>
      <c r="M974" s="119"/>
      <c r="N974" s="118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</row>
    <row r="975" spans="1:25">
      <c r="A975" s="96"/>
      <c r="B975" s="96"/>
      <c r="C975" s="112"/>
      <c r="D975" s="112"/>
      <c r="E975" s="118"/>
      <c r="F975" s="96"/>
      <c r="G975" s="97"/>
      <c r="H975" s="97"/>
      <c r="I975" s="120"/>
      <c r="J975" s="97"/>
      <c r="K975" s="96"/>
      <c r="L975" s="96"/>
      <c r="M975" s="119"/>
      <c r="N975" s="118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</row>
    <row r="976" spans="1:25">
      <c r="A976" s="96"/>
      <c r="B976" s="96"/>
      <c r="C976" s="112"/>
      <c r="D976" s="112"/>
      <c r="E976" s="118"/>
      <c r="F976" s="96"/>
      <c r="G976" s="97"/>
      <c r="H976" s="97"/>
      <c r="I976" s="120"/>
      <c r="J976" s="97"/>
      <c r="K976" s="96"/>
      <c r="L976" s="96"/>
      <c r="M976" s="119"/>
      <c r="N976" s="118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</row>
    <row r="977" spans="1:25">
      <c r="A977" s="96"/>
      <c r="B977" s="96"/>
      <c r="C977" s="112"/>
      <c r="D977" s="112"/>
      <c r="E977" s="118"/>
      <c r="F977" s="96"/>
      <c r="G977" s="97"/>
      <c r="H977" s="97"/>
      <c r="I977" s="120"/>
      <c r="J977" s="97"/>
      <c r="K977" s="96"/>
      <c r="L977" s="96"/>
      <c r="M977" s="119"/>
      <c r="N977" s="118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</row>
    <row r="978" spans="1:25">
      <c r="A978" s="96"/>
      <c r="B978" s="96"/>
      <c r="C978" s="112"/>
      <c r="D978" s="112"/>
      <c r="E978" s="118"/>
      <c r="F978" s="96"/>
      <c r="G978" s="97"/>
      <c r="H978" s="97"/>
      <c r="I978" s="120"/>
      <c r="J978" s="97"/>
      <c r="K978" s="96"/>
      <c r="L978" s="96"/>
      <c r="M978" s="119"/>
      <c r="N978" s="118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</row>
    <row r="979" spans="1:25">
      <c r="A979" s="96"/>
      <c r="B979" s="96"/>
      <c r="C979" s="112"/>
      <c r="D979" s="112"/>
      <c r="E979" s="118"/>
      <c r="F979" s="96"/>
      <c r="G979" s="97"/>
      <c r="H979" s="97"/>
      <c r="I979" s="120"/>
      <c r="J979" s="97"/>
      <c r="K979" s="96"/>
      <c r="L979" s="96"/>
      <c r="M979" s="119"/>
      <c r="N979" s="118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</row>
    <row r="980" spans="1:25">
      <c r="A980" s="96"/>
      <c r="B980" s="96"/>
      <c r="C980" s="112"/>
      <c r="D980" s="112"/>
      <c r="E980" s="118"/>
      <c r="F980" s="96"/>
      <c r="G980" s="97"/>
      <c r="H980" s="97"/>
      <c r="I980" s="120"/>
      <c r="J980" s="97"/>
      <c r="K980" s="96"/>
      <c r="L980" s="96"/>
      <c r="M980" s="119"/>
      <c r="N980" s="99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</row>
    <row r="981" spans="1:25">
      <c r="A981" s="96"/>
      <c r="B981" s="96"/>
      <c r="C981" s="112"/>
      <c r="D981" s="112"/>
      <c r="E981" s="118"/>
      <c r="F981" s="96"/>
      <c r="G981" s="97"/>
      <c r="H981" s="97"/>
      <c r="I981" s="120"/>
      <c r="J981" s="97"/>
      <c r="K981" s="96"/>
      <c r="L981" s="96"/>
      <c r="M981" s="119"/>
      <c r="N981" s="99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</row>
    <row r="982" spans="1:25">
      <c r="A982" s="96"/>
      <c r="B982" s="96"/>
      <c r="C982" s="112"/>
      <c r="D982" s="112"/>
      <c r="E982" s="118"/>
      <c r="F982" s="96"/>
      <c r="G982" s="97"/>
      <c r="H982" s="97"/>
      <c r="I982" s="120"/>
      <c r="J982" s="97"/>
      <c r="K982" s="96"/>
      <c r="L982" s="96"/>
      <c r="M982" s="119"/>
      <c r="N982" s="99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</row>
    <row r="983" spans="1:25">
      <c r="A983" s="96"/>
      <c r="B983" s="96"/>
      <c r="C983" s="112"/>
      <c r="D983" s="112"/>
      <c r="E983" s="118"/>
      <c r="F983" s="96"/>
      <c r="G983" s="97"/>
      <c r="H983" s="97"/>
      <c r="I983" s="120"/>
      <c r="J983" s="97"/>
      <c r="K983" s="96"/>
      <c r="L983" s="96"/>
      <c r="M983" s="119"/>
      <c r="N983" s="99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</row>
    <row r="984" spans="1:25">
      <c r="A984" s="96"/>
      <c r="B984" s="96"/>
      <c r="C984" s="112"/>
      <c r="D984" s="112"/>
      <c r="E984" s="118"/>
      <c r="F984" s="96"/>
      <c r="G984" s="97"/>
      <c r="H984" s="97"/>
      <c r="I984" s="120"/>
      <c r="J984" s="97"/>
      <c r="K984" s="96"/>
      <c r="L984" s="96"/>
      <c r="M984" s="119"/>
      <c r="N984" s="99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</row>
    <row r="985" spans="1:25">
      <c r="A985" s="96"/>
      <c r="B985" s="96"/>
      <c r="C985" s="112"/>
      <c r="D985" s="112"/>
      <c r="E985" s="118"/>
      <c r="F985" s="96"/>
      <c r="G985" s="97"/>
      <c r="H985" s="97"/>
      <c r="I985" s="120"/>
      <c r="J985" s="97"/>
      <c r="K985" s="96"/>
      <c r="L985" s="96"/>
      <c r="M985" s="119"/>
      <c r="N985" s="99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</row>
    <row r="986" spans="1:25">
      <c r="A986" s="96"/>
      <c r="B986" s="96"/>
      <c r="C986" s="112"/>
      <c r="D986" s="112"/>
      <c r="E986" s="118"/>
      <c r="F986" s="96"/>
      <c r="G986" s="97"/>
      <c r="H986" s="97"/>
      <c r="I986" s="120"/>
      <c r="J986" s="97"/>
      <c r="K986" s="96"/>
      <c r="L986" s="96"/>
      <c r="M986" s="119"/>
      <c r="N986" s="99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</row>
    <row r="987" spans="1:25">
      <c r="A987" s="96"/>
      <c r="B987" s="96"/>
      <c r="C987" s="112"/>
      <c r="D987" s="112"/>
      <c r="E987" s="118"/>
      <c r="F987" s="96"/>
      <c r="G987" s="97"/>
      <c r="H987" s="97"/>
      <c r="I987" s="120"/>
      <c r="J987" s="97"/>
      <c r="K987" s="96"/>
      <c r="L987" s="96"/>
      <c r="M987" s="119"/>
      <c r="N987" s="99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</row>
    <row r="988" spans="1:25">
      <c r="A988" s="96"/>
      <c r="B988" s="96"/>
      <c r="C988" s="112"/>
      <c r="D988" s="112"/>
      <c r="E988" s="118"/>
      <c r="F988" s="96"/>
      <c r="G988" s="97"/>
      <c r="H988" s="97"/>
      <c r="I988" s="120"/>
      <c r="J988" s="97"/>
      <c r="K988" s="96"/>
      <c r="L988" s="96"/>
      <c r="M988" s="119"/>
      <c r="N988" s="99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</row>
    <row r="989" spans="1:25">
      <c r="A989" s="96"/>
      <c r="B989" s="96"/>
      <c r="C989" s="112"/>
      <c r="D989" s="112"/>
      <c r="E989" s="118"/>
      <c r="F989" s="96"/>
      <c r="G989" s="97"/>
      <c r="H989" s="97"/>
      <c r="I989" s="120"/>
      <c r="J989" s="97"/>
      <c r="K989" s="96"/>
      <c r="L989" s="96"/>
      <c r="M989" s="119"/>
      <c r="N989" s="99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</row>
    <row r="990" spans="1:25">
      <c r="A990" s="96"/>
      <c r="B990" s="96"/>
      <c r="C990" s="112"/>
      <c r="D990" s="112"/>
      <c r="E990" s="118"/>
      <c r="F990" s="96"/>
      <c r="G990" s="97"/>
      <c r="H990" s="97"/>
      <c r="I990" s="120"/>
      <c r="J990" s="97"/>
      <c r="K990" s="96"/>
      <c r="L990" s="96"/>
      <c r="M990" s="119"/>
      <c r="N990" s="99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</row>
    <row r="991" spans="1:25">
      <c r="A991" s="96"/>
      <c r="B991" s="96"/>
      <c r="C991" s="112"/>
      <c r="D991" s="112"/>
      <c r="E991" s="118"/>
      <c r="F991" s="96"/>
      <c r="G991" s="97"/>
      <c r="H991" s="97"/>
      <c r="I991" s="120"/>
      <c r="J991" s="97"/>
      <c r="K991" s="96"/>
      <c r="L991" s="96"/>
      <c r="M991" s="119"/>
      <c r="N991" s="99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</row>
    <row r="992" spans="1:25">
      <c r="A992" s="96"/>
      <c r="B992" s="96"/>
      <c r="C992" s="112"/>
      <c r="D992" s="112"/>
      <c r="E992" s="118"/>
      <c r="F992" s="96"/>
      <c r="G992" s="97"/>
      <c r="H992" s="97"/>
      <c r="I992" s="120"/>
      <c r="J992" s="97"/>
      <c r="K992" s="96"/>
      <c r="L992" s="96"/>
      <c r="M992" s="119"/>
      <c r="N992" s="99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</row>
    <row r="993" spans="1:25">
      <c r="A993" s="96"/>
      <c r="B993" s="96"/>
      <c r="C993" s="112"/>
      <c r="D993" s="112"/>
      <c r="E993" s="118"/>
      <c r="F993" s="96"/>
      <c r="G993" s="97"/>
      <c r="H993" s="97"/>
      <c r="I993" s="120"/>
      <c r="J993" s="97"/>
      <c r="K993" s="96"/>
      <c r="L993" s="96"/>
      <c r="M993" s="119"/>
      <c r="N993" s="99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</row>
    <row r="994" spans="1:25">
      <c r="A994" s="96"/>
      <c r="B994" s="96"/>
      <c r="C994" s="112"/>
      <c r="D994" s="112"/>
      <c r="E994" s="118"/>
      <c r="F994" s="96"/>
      <c r="G994" s="97"/>
      <c r="H994" s="97"/>
      <c r="I994" s="120"/>
      <c r="J994" s="97"/>
      <c r="K994" s="96"/>
      <c r="L994" s="96"/>
      <c r="M994" s="119"/>
      <c r="N994" s="99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</row>
    <row r="995" spans="1:25">
      <c r="A995" s="96"/>
      <c r="B995" s="96"/>
      <c r="C995" s="112"/>
      <c r="D995" s="112"/>
      <c r="E995" s="118"/>
      <c r="F995" s="96"/>
      <c r="G995" s="97"/>
      <c r="H995" s="97"/>
      <c r="I995" s="120"/>
      <c r="J995" s="97"/>
      <c r="K995" s="96"/>
      <c r="L995" s="96"/>
      <c r="M995" s="119"/>
      <c r="N995" s="99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</row>
    <row r="996" spans="1:25">
      <c r="A996" s="96"/>
      <c r="B996" s="96"/>
      <c r="C996" s="112"/>
      <c r="D996" s="112"/>
      <c r="E996" s="118"/>
      <c r="F996" s="96"/>
      <c r="G996" s="97"/>
      <c r="H996" s="97"/>
      <c r="I996" s="120"/>
      <c r="J996" s="97"/>
      <c r="K996" s="96"/>
      <c r="L996" s="96"/>
      <c r="M996" s="119"/>
      <c r="N996" s="99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</row>
    <row r="997" spans="1:25">
      <c r="A997" s="96"/>
      <c r="B997" s="96"/>
      <c r="C997" s="112"/>
      <c r="D997" s="112"/>
      <c r="E997" s="118"/>
      <c r="F997" s="96"/>
      <c r="G997" s="97"/>
      <c r="H997" s="97"/>
      <c r="I997" s="120"/>
      <c r="J997" s="97"/>
      <c r="K997" s="96"/>
      <c r="L997" s="96"/>
      <c r="M997" s="119"/>
      <c r="N997" s="99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</row>
    <row r="998" spans="1:25">
      <c r="A998" s="96"/>
      <c r="B998" s="96"/>
      <c r="C998" s="112"/>
      <c r="D998" s="112"/>
      <c r="E998" s="118"/>
      <c r="F998" s="96"/>
      <c r="G998" s="97"/>
      <c r="H998" s="97"/>
      <c r="I998" s="120"/>
      <c r="J998" s="97"/>
      <c r="K998" s="96"/>
      <c r="L998" s="96"/>
      <c r="M998" s="119"/>
      <c r="N998" s="99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</row>
    <row r="999" spans="1:25">
      <c r="A999" s="96"/>
      <c r="B999" s="96"/>
      <c r="C999" s="112"/>
      <c r="D999" s="112"/>
      <c r="E999" s="118"/>
      <c r="F999" s="96"/>
      <c r="G999" s="97"/>
      <c r="H999" s="97"/>
      <c r="I999" s="120"/>
      <c r="J999" s="97"/>
      <c r="K999" s="96"/>
      <c r="L999" s="96"/>
      <c r="M999" s="119"/>
      <c r="N999" s="99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</row>
    <row r="1000" spans="1:25">
      <c r="A1000" s="96"/>
      <c r="B1000" s="96"/>
      <c r="C1000" s="112"/>
      <c r="D1000" s="112"/>
      <c r="E1000" s="118"/>
      <c r="F1000" s="96"/>
      <c r="G1000" s="97"/>
      <c r="H1000" s="97"/>
      <c r="I1000" s="120"/>
      <c r="J1000" s="97"/>
      <c r="K1000" s="96"/>
      <c r="L1000" s="96"/>
      <c r="M1000" s="119"/>
      <c r="N1000" s="99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</row>
    <row r="1001" spans="1:25">
      <c r="A1001" s="96"/>
      <c r="B1001" s="96"/>
      <c r="C1001" s="112"/>
      <c r="D1001" s="112"/>
      <c r="E1001" s="118"/>
      <c r="F1001" s="96"/>
      <c r="G1001" s="97"/>
      <c r="H1001" s="97"/>
      <c r="I1001" s="120"/>
      <c r="J1001" s="97"/>
      <c r="K1001" s="96"/>
      <c r="L1001" s="96"/>
      <c r="M1001" s="119"/>
      <c r="N1001" s="99"/>
      <c r="O1001" s="96"/>
      <c r="P1001" s="96"/>
      <c r="Q1001" s="96"/>
      <c r="R1001" s="96"/>
      <c r="S1001" s="96"/>
      <c r="T1001" s="96"/>
      <c r="U1001" s="96"/>
      <c r="V1001" s="96"/>
      <c r="W1001" s="96"/>
      <c r="X1001" s="96"/>
      <c r="Y1001" s="96"/>
    </row>
    <row r="1002" spans="1:25">
      <c r="A1002" s="96"/>
      <c r="B1002" s="96"/>
      <c r="C1002" s="112"/>
      <c r="D1002" s="112"/>
      <c r="E1002" s="118"/>
      <c r="F1002" s="96"/>
      <c r="G1002" s="97"/>
      <c r="H1002" s="97"/>
      <c r="I1002" s="120"/>
      <c r="J1002" s="97"/>
      <c r="K1002" s="96"/>
      <c r="L1002" s="96"/>
      <c r="M1002" s="119"/>
      <c r="N1002" s="99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</row>
  </sheetData>
  <phoneticPr fontId="2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995"/>
  <sheetViews>
    <sheetView workbookViewId="0"/>
  </sheetViews>
  <sheetFormatPr defaultColWidth="12.6640625" defaultRowHeight="15.75" customHeight="1"/>
  <cols>
    <col min="2" max="2" width="22.77734375" customWidth="1"/>
    <col min="3" max="3" width="45.21875" customWidth="1"/>
    <col min="4" max="4" width="7.21875" customWidth="1"/>
  </cols>
  <sheetData>
    <row r="1" spans="1:27" ht="13.2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6"/>
      <c r="AA1" s="126"/>
    </row>
    <row r="2" spans="1:27" ht="13.8">
      <c r="A2" s="125"/>
      <c r="B2" s="127"/>
      <c r="C2" s="127" t="s">
        <v>37</v>
      </c>
      <c r="D2" s="127" t="s">
        <v>40</v>
      </c>
      <c r="E2" s="127" t="s">
        <v>307</v>
      </c>
      <c r="F2" s="127" t="s">
        <v>308</v>
      </c>
      <c r="G2" s="127" t="s">
        <v>309</v>
      </c>
      <c r="H2" s="127" t="s">
        <v>42</v>
      </c>
      <c r="I2" s="127" t="s">
        <v>9</v>
      </c>
      <c r="J2" s="127" t="s">
        <v>45</v>
      </c>
      <c r="K2" s="127" t="s">
        <v>310</v>
      </c>
      <c r="L2" s="127" t="s">
        <v>311</v>
      </c>
      <c r="M2" s="127" t="s">
        <v>67</v>
      </c>
      <c r="N2" s="127" t="s">
        <v>312</v>
      </c>
      <c r="O2" s="127" t="s">
        <v>313</v>
      </c>
      <c r="P2" s="127" t="s">
        <v>289</v>
      </c>
      <c r="Q2" s="125"/>
      <c r="R2" s="125"/>
      <c r="S2" s="125"/>
      <c r="T2" s="125"/>
      <c r="U2" s="125"/>
      <c r="V2" s="125"/>
      <c r="W2" s="125"/>
      <c r="X2" s="125"/>
      <c r="Y2" s="125"/>
      <c r="Z2" s="126"/>
      <c r="AA2" s="126"/>
    </row>
    <row r="3" spans="1:27" ht="30" customHeight="1">
      <c r="A3" s="125"/>
      <c r="B3" s="128" t="s">
        <v>314</v>
      </c>
      <c r="C3" s="33" t="s">
        <v>57</v>
      </c>
      <c r="D3" s="33" t="s">
        <v>60</v>
      </c>
      <c r="E3" s="129">
        <v>46111</v>
      </c>
      <c r="F3" s="130" t="s">
        <v>315</v>
      </c>
      <c r="G3" s="130" t="s">
        <v>316</v>
      </c>
      <c r="H3" s="131">
        <f>SUMIFS('무신사 메타 광고'!$J:$J, '무신사 메타 광고'!$E:$E, $C3, '무신사 메타 광고'!$B:$B, "03월")</f>
        <v>0</v>
      </c>
      <c r="I3" s="131">
        <f>SUMIFS('무신사 메타 광고'!$K:$K, '무신사 메타 광고'!$E:$E, $C3, '무신사 메타 광고'!$B:$B, "03월")</f>
        <v>0</v>
      </c>
      <c r="J3" s="131">
        <f>SUMIFS('무신사 메타 광고'!$N:$N, '무신사 메타 광고'!$E:$E, $C3, '무신사 메타 광고'!$B:$B, "03월")</f>
        <v>0</v>
      </c>
      <c r="K3" s="132">
        <f t="shared" ref="K3:K4" si="0">IFERROR(L3 / J3, 0)</f>
        <v>0</v>
      </c>
      <c r="L3" s="132">
        <f>SUMIFS('무신사 메타 광고'!$L:$L, '무신사 메타 광고'!$E:$E, $C3, '무신사 메타 광고'!$B:$B, "03월")</f>
        <v>0</v>
      </c>
      <c r="M3" s="131">
        <f>SUMIFS('무신사 메타 광고'!$U:$U, '무신사 메타 광고'!$E:$E, $C3, '무신사 메타 광고'!$B:$B, "03월")</f>
        <v>0</v>
      </c>
      <c r="N3" s="132">
        <f>SUMIFS('무신사 메타 광고'!$V:$V, '무신사 메타 광고'!$E:$E, $C3, '무신사 메타 광고'!$B:$B, "03월")</f>
        <v>0</v>
      </c>
      <c r="O3" s="132" t="e">
        <f t="shared" ref="O3:O4" si="1">N3/M3</f>
        <v>#DIV/0!</v>
      </c>
      <c r="P3" s="133" t="e">
        <f t="shared" ref="P3:P4" si="2">N3/L3</f>
        <v>#DIV/0!</v>
      </c>
      <c r="Q3" s="125"/>
      <c r="R3" s="125"/>
      <c r="S3" s="125"/>
      <c r="T3" s="125"/>
      <c r="U3" s="125"/>
      <c r="V3" s="125"/>
      <c r="W3" s="125"/>
      <c r="X3" s="125"/>
      <c r="Y3" s="125"/>
      <c r="Z3" s="126"/>
      <c r="AA3" s="126"/>
    </row>
    <row r="4" spans="1:27" ht="30" customHeight="1">
      <c r="A4" s="125"/>
      <c r="B4" s="128" t="s">
        <v>314</v>
      </c>
      <c r="C4" s="53" t="s">
        <v>61</v>
      </c>
      <c r="D4" s="33"/>
      <c r="E4" s="129">
        <v>46111</v>
      </c>
      <c r="F4" s="129">
        <v>46133</v>
      </c>
      <c r="G4" s="130" t="s">
        <v>316</v>
      </c>
      <c r="H4" s="131">
        <f>SUMIFS('무신사 메타 광고'!$J:$J, '무신사 메타 광고'!$E:$E, $C4, '무신사 메타 광고'!$B:$B, "03월")</f>
        <v>0</v>
      </c>
      <c r="I4" s="131">
        <f>SUMIFS('무신사 메타 광고'!$K:$K, '무신사 메타 광고'!$E:$E, $C4, '무신사 메타 광고'!$B:$B, "03월")</f>
        <v>0</v>
      </c>
      <c r="J4" s="131">
        <f>SUMIFS('무신사 메타 광고'!$N:$N, '무신사 메타 광고'!$E:$E, $C4, '무신사 메타 광고'!$B:$B, "03월")</f>
        <v>0</v>
      </c>
      <c r="K4" s="132">
        <f t="shared" si="0"/>
        <v>0</v>
      </c>
      <c r="L4" s="132">
        <f>SUMIFS('무신사 메타 광고'!$L:$L, '무신사 메타 광고'!$E:$E, $C4, '무신사 메타 광고'!$B:$B, "03월")</f>
        <v>0</v>
      </c>
      <c r="M4" s="131">
        <f>SUMIFS('무신사 메타 광고'!$U:$U, '무신사 메타 광고'!$E:$E, $C4, '무신사 메타 광고'!$B:$B, "03월")</f>
        <v>0</v>
      </c>
      <c r="N4" s="132">
        <f>SUMIFS('무신사 메타 광고'!$V:$V, '무신사 메타 광고'!$E:$E, $C4, '무신사 메타 광고'!$B:$B, "03월")</f>
        <v>0</v>
      </c>
      <c r="O4" s="132" t="e">
        <f t="shared" si="1"/>
        <v>#DIV/0!</v>
      </c>
      <c r="P4" s="133" t="e">
        <f t="shared" si="2"/>
        <v>#DIV/0!</v>
      </c>
      <c r="Q4" s="125"/>
      <c r="R4" s="125"/>
      <c r="S4" s="125"/>
      <c r="T4" s="125"/>
      <c r="U4" s="125"/>
      <c r="V4" s="125"/>
      <c r="W4" s="125"/>
      <c r="X4" s="125"/>
      <c r="Y4" s="125"/>
      <c r="Z4" s="126"/>
      <c r="AA4" s="126"/>
    </row>
    <row r="5" spans="1:27" ht="13.8">
      <c r="A5" s="125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5"/>
      <c r="R5" s="125"/>
      <c r="S5" s="125"/>
      <c r="T5" s="125"/>
      <c r="U5" s="125"/>
      <c r="V5" s="125"/>
      <c r="W5" s="125"/>
      <c r="X5" s="125"/>
      <c r="Y5" s="125"/>
      <c r="Z5" s="126"/>
      <c r="AA5" s="126"/>
    </row>
    <row r="6" spans="1:27" ht="13.8">
      <c r="A6" s="125"/>
      <c r="B6" s="127"/>
      <c r="C6" s="127" t="s">
        <v>37</v>
      </c>
      <c r="D6" s="127" t="s">
        <v>40</v>
      </c>
      <c r="E6" s="127" t="s">
        <v>307</v>
      </c>
      <c r="F6" s="127" t="s">
        <v>308</v>
      </c>
      <c r="G6" s="127" t="s">
        <v>309</v>
      </c>
      <c r="H6" s="127" t="s">
        <v>42</v>
      </c>
      <c r="I6" s="127" t="s">
        <v>9</v>
      </c>
      <c r="J6" s="127" t="s">
        <v>45</v>
      </c>
      <c r="K6" s="127" t="s">
        <v>310</v>
      </c>
      <c r="L6" s="127" t="s">
        <v>311</v>
      </c>
      <c r="M6" s="127" t="s">
        <v>67</v>
      </c>
      <c r="N6" s="127" t="s">
        <v>312</v>
      </c>
      <c r="O6" s="127" t="s">
        <v>313</v>
      </c>
      <c r="P6" s="127" t="s">
        <v>289</v>
      </c>
      <c r="Q6" s="125"/>
      <c r="R6" s="125"/>
      <c r="S6" s="125"/>
      <c r="T6" s="125"/>
      <c r="U6" s="125"/>
      <c r="V6" s="125"/>
      <c r="W6" s="125"/>
      <c r="X6" s="125"/>
      <c r="Y6" s="125"/>
      <c r="Z6" s="126"/>
      <c r="AA6" s="126"/>
    </row>
    <row r="7" spans="1:27" ht="30" customHeight="1">
      <c r="A7" s="125"/>
      <c r="B7" s="128" t="s">
        <v>314</v>
      </c>
      <c r="C7" s="33" t="s">
        <v>57</v>
      </c>
      <c r="D7" s="33" t="s">
        <v>60</v>
      </c>
      <c r="E7" s="129">
        <v>46111</v>
      </c>
      <c r="F7" s="130" t="s">
        <v>315</v>
      </c>
      <c r="G7" s="130" t="s">
        <v>317</v>
      </c>
      <c r="H7" s="131">
        <f>SUMIFS('무신사 메타 광고'!$J:$J, '무신사 메타 광고'!$E:$E, $C7, '무신사 메타 광고'!$B:$B, "04월")</f>
        <v>0</v>
      </c>
      <c r="I7" s="131">
        <f>SUMIFS('무신사 메타 광고'!$K:$K, '무신사 메타 광고'!$E:$E, $C7, '무신사 메타 광고'!$B:$B, "04월")</f>
        <v>0</v>
      </c>
      <c r="J7" s="131">
        <f>SUMIFS('무신사 메타 광고'!$N:$N, '무신사 메타 광고'!$E:$E, $C7, '무신사 메타 광고'!$B:$B, "04월")</f>
        <v>0</v>
      </c>
      <c r="K7" s="132">
        <f t="shared" ref="K7:K10" si="3">IFERROR(L7 / J7, 0)</f>
        <v>0</v>
      </c>
      <c r="L7" s="132">
        <f>SUMIFS('무신사 메타 광고'!$L:$L, '무신사 메타 광고'!$E:$E, $C7, '무신사 메타 광고'!$B:$B, "04월")</f>
        <v>0</v>
      </c>
      <c r="M7" s="131">
        <f>SUMIFS('무신사 메타 광고'!$U:$U, '무신사 메타 광고'!$E:$E, $C7, '무신사 메타 광고'!$B:$B, "04월")</f>
        <v>0</v>
      </c>
      <c r="N7" s="132">
        <f>SUMIFS('무신사 메타 광고'!$V:$V, '무신사 메타 광고'!$E:$E, $C7, '무신사 메타 광고'!$B:$B, "04월")</f>
        <v>0</v>
      </c>
      <c r="O7" s="132" t="e">
        <f t="shared" ref="O7:O10" si="4">N7/M7</f>
        <v>#DIV/0!</v>
      </c>
      <c r="P7" s="133" t="e">
        <f t="shared" ref="P7:P10" si="5">N7/L7</f>
        <v>#DIV/0!</v>
      </c>
      <c r="Q7" s="125"/>
      <c r="R7" s="125"/>
      <c r="S7" s="125"/>
      <c r="T7" s="125"/>
      <c r="U7" s="125"/>
      <c r="V7" s="125"/>
      <c r="W7" s="125"/>
      <c r="X7" s="125"/>
      <c r="Y7" s="125"/>
      <c r="Z7" s="126"/>
      <c r="AA7" s="126"/>
    </row>
    <row r="8" spans="1:27" ht="30" customHeight="1">
      <c r="A8" s="125"/>
      <c r="B8" s="128" t="s">
        <v>314</v>
      </c>
      <c r="C8" s="53" t="s">
        <v>61</v>
      </c>
      <c r="D8" s="33"/>
      <c r="E8" s="129">
        <v>46111</v>
      </c>
      <c r="F8" s="129">
        <v>46133</v>
      </c>
      <c r="G8" s="130" t="s">
        <v>317</v>
      </c>
      <c r="H8" s="131">
        <f>SUMIFS('무신사 메타 광고'!$J:$J, '무신사 메타 광고'!$E:$E, $C8, '무신사 메타 광고'!$B:$B, "04월")</f>
        <v>0</v>
      </c>
      <c r="I8" s="131">
        <f>SUMIFS('무신사 메타 광고'!$K:$K, '무신사 메타 광고'!$E:$E, $C8, '무신사 메타 광고'!$B:$B, "04월")</f>
        <v>0</v>
      </c>
      <c r="J8" s="131">
        <f>SUMIFS('무신사 메타 광고'!$N:$N, '무신사 메타 광고'!$E:$E, $C8, '무신사 메타 광고'!$B:$B, "04월")</f>
        <v>0</v>
      </c>
      <c r="K8" s="132">
        <f t="shared" si="3"/>
        <v>0</v>
      </c>
      <c r="L8" s="132">
        <f>SUMIFS('무신사 메타 광고'!$L:$L, '무신사 메타 광고'!$E:$E, $C8, '무신사 메타 광고'!$B:$B, "04월")</f>
        <v>0</v>
      </c>
      <c r="M8" s="131">
        <f>SUMIFS('무신사 메타 광고'!$U:$U, '무신사 메타 광고'!$E:$E, $C8, '무신사 메타 광고'!$B:$B, "04월")</f>
        <v>0</v>
      </c>
      <c r="N8" s="132">
        <f>SUMIFS('무신사 메타 광고'!$V:$V, '무신사 메타 광고'!$E:$E, $C8, '무신사 메타 광고'!$B:$B, "04월")</f>
        <v>0</v>
      </c>
      <c r="O8" s="132" t="e">
        <f t="shared" si="4"/>
        <v>#DIV/0!</v>
      </c>
      <c r="P8" s="133" t="e">
        <f t="shared" si="5"/>
        <v>#DIV/0!</v>
      </c>
      <c r="Q8" s="125"/>
      <c r="R8" s="125"/>
      <c r="S8" s="125"/>
      <c r="T8" s="125"/>
      <c r="U8" s="125"/>
      <c r="V8" s="125"/>
      <c r="W8" s="125"/>
      <c r="X8" s="125"/>
      <c r="Y8" s="125"/>
      <c r="Z8" s="126"/>
      <c r="AA8" s="126"/>
    </row>
    <row r="9" spans="1:27" ht="30" customHeight="1">
      <c r="A9" s="125"/>
      <c r="B9" s="128" t="s">
        <v>314</v>
      </c>
      <c r="C9" s="125" t="s">
        <v>64</v>
      </c>
      <c r="D9" s="33"/>
      <c r="E9" s="129">
        <v>46134</v>
      </c>
      <c r="F9" s="130" t="s">
        <v>315</v>
      </c>
      <c r="G9" s="130" t="s">
        <v>317</v>
      </c>
      <c r="H9" s="131">
        <f>SUMIFS('무신사 메타 광고'!$J:$J, '무신사 메타 광고'!$E:$E, $C9, '무신사 메타 광고'!$B:$B, "04월")</f>
        <v>0</v>
      </c>
      <c r="I9" s="131">
        <f>SUMIFS('무신사 메타 광고'!$K:$K, '무신사 메타 광고'!$E:$E, $C9, '무신사 메타 광고'!$B:$B, "04월")</f>
        <v>0</v>
      </c>
      <c r="J9" s="131">
        <f>SUMIFS('무신사 메타 광고'!$N:$N, '무신사 메타 광고'!$E:$E, $C9, '무신사 메타 광고'!$B:$B, "04월")</f>
        <v>0</v>
      </c>
      <c r="K9" s="132">
        <f t="shared" si="3"/>
        <v>0</v>
      </c>
      <c r="L9" s="132">
        <f>SUMIFS('무신사 메타 광고'!$L:$L, '무신사 메타 광고'!$E:$E, $C9, '무신사 메타 광고'!$B:$B, "04월")</f>
        <v>0</v>
      </c>
      <c r="M9" s="131">
        <f>SUMIFS('무신사 메타 광고'!$U:$U, '무신사 메타 광고'!$E:$E, $C9, '무신사 메타 광고'!$B:$B, "04월")</f>
        <v>0</v>
      </c>
      <c r="N9" s="132">
        <f>SUMIFS('무신사 메타 광고'!$V:$V, '무신사 메타 광고'!$E:$E, $C9, '무신사 메타 광고'!$B:$B, "04월")</f>
        <v>0</v>
      </c>
      <c r="O9" s="132" t="e">
        <f t="shared" si="4"/>
        <v>#DIV/0!</v>
      </c>
      <c r="P9" s="133" t="e">
        <f t="shared" si="5"/>
        <v>#DIV/0!</v>
      </c>
      <c r="Q9" s="125"/>
      <c r="R9" s="125"/>
      <c r="S9" s="125"/>
      <c r="T9" s="125"/>
      <c r="U9" s="125"/>
      <c r="V9" s="125"/>
      <c r="W9" s="125"/>
      <c r="X9" s="125"/>
      <c r="Y9" s="125"/>
      <c r="Z9" s="126"/>
      <c r="AA9" s="126"/>
    </row>
    <row r="10" spans="1:27" ht="30" customHeight="1">
      <c r="A10" s="125"/>
      <c r="B10" s="58" t="s">
        <v>318</v>
      </c>
      <c r="C10" s="56" t="s">
        <v>63</v>
      </c>
      <c r="D10" s="33" t="s">
        <v>60</v>
      </c>
      <c r="E10" s="129">
        <v>46128</v>
      </c>
      <c r="F10" s="130" t="s">
        <v>315</v>
      </c>
      <c r="G10" s="130" t="s">
        <v>317</v>
      </c>
      <c r="H10" s="131">
        <f>SUMIFS('무신사 메타 광고'!$J:$J, '무신사 메타 광고'!$E:$E, $C10, '무신사 메타 광고'!$B:$B, "04월")</f>
        <v>0</v>
      </c>
      <c r="I10" s="131">
        <f>SUMIFS('무신사 메타 광고'!$K:$K, '무신사 메타 광고'!$E:$E, $C10, '무신사 메타 광고'!$B:$B, "04월")</f>
        <v>0</v>
      </c>
      <c r="J10" s="131">
        <f>SUMIFS('무신사 메타 광고'!$N:$N, '무신사 메타 광고'!$E:$E, $C10, '무신사 메타 광고'!$B:$B, "04월")</f>
        <v>0</v>
      </c>
      <c r="K10" s="132">
        <f t="shared" si="3"/>
        <v>0</v>
      </c>
      <c r="L10" s="132">
        <f>SUMIFS('무신사 메타 광고'!$L:$L, '무신사 메타 광고'!$E:$E, $C10, '무신사 메타 광고'!$B:$B, "04월")</f>
        <v>0</v>
      </c>
      <c r="M10" s="131">
        <f>SUMIFS('무신사 메타 광고'!$U:$U, '무신사 메타 광고'!$E:$E, $C10, '무신사 메타 광고'!$B:$B, "04월")</f>
        <v>0</v>
      </c>
      <c r="N10" s="132">
        <f>SUMIFS('무신사 메타 광고'!$V:$V, '무신사 메타 광고'!$E:$E, $C10, '무신사 메타 광고'!$B:$B, "04월")</f>
        <v>0</v>
      </c>
      <c r="O10" s="132" t="e">
        <f t="shared" si="4"/>
        <v>#DIV/0!</v>
      </c>
      <c r="P10" s="133" t="e">
        <f t="shared" si="5"/>
        <v>#DIV/0!</v>
      </c>
      <c r="Q10" s="125"/>
      <c r="R10" s="125"/>
      <c r="S10" s="125"/>
      <c r="T10" s="125"/>
      <c r="U10" s="125"/>
      <c r="V10" s="125"/>
      <c r="W10" s="125"/>
      <c r="X10" s="125"/>
      <c r="Y10" s="125"/>
      <c r="Z10" s="126"/>
      <c r="AA10" s="126"/>
    </row>
    <row r="11" spans="1:27" ht="13.2">
      <c r="A11" s="125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6"/>
      <c r="AA11" s="126"/>
    </row>
    <row r="12" spans="1:27" ht="13.8">
      <c r="A12" s="125"/>
      <c r="B12" s="127"/>
      <c r="C12" s="127" t="s">
        <v>37</v>
      </c>
      <c r="D12" s="127" t="s">
        <v>40</v>
      </c>
      <c r="E12" s="127" t="s">
        <v>307</v>
      </c>
      <c r="F12" s="127" t="s">
        <v>308</v>
      </c>
      <c r="G12" s="127" t="s">
        <v>309</v>
      </c>
      <c r="H12" s="127" t="s">
        <v>42</v>
      </c>
      <c r="I12" s="127" t="s">
        <v>9</v>
      </c>
      <c r="J12" s="127" t="s">
        <v>45</v>
      </c>
      <c r="K12" s="127" t="s">
        <v>310</v>
      </c>
      <c r="L12" s="127" t="s">
        <v>311</v>
      </c>
      <c r="M12" s="127" t="s">
        <v>67</v>
      </c>
      <c r="N12" s="127" t="s">
        <v>312</v>
      </c>
      <c r="O12" s="127" t="s">
        <v>313</v>
      </c>
      <c r="P12" s="127" t="s">
        <v>289</v>
      </c>
      <c r="Q12" s="125"/>
      <c r="R12" s="125"/>
      <c r="S12" s="125"/>
      <c r="T12" s="125"/>
      <c r="U12" s="125"/>
      <c r="V12" s="125"/>
      <c r="W12" s="125"/>
      <c r="X12" s="125"/>
      <c r="Y12" s="125"/>
      <c r="Z12" s="126"/>
      <c r="AA12" s="126"/>
    </row>
    <row r="13" spans="1:27" ht="30" customHeight="1">
      <c r="A13" s="125"/>
      <c r="B13" s="128" t="s">
        <v>314</v>
      </c>
      <c r="C13" s="33" t="s">
        <v>57</v>
      </c>
      <c r="D13" s="33" t="s">
        <v>60</v>
      </c>
      <c r="E13" s="129">
        <v>46111</v>
      </c>
      <c r="F13" s="130" t="s">
        <v>315</v>
      </c>
      <c r="G13" s="130" t="s">
        <v>319</v>
      </c>
      <c r="H13" s="131">
        <f>SUMIFS('무신사 메타 광고'!$J:$J, '무신사 메타 광고'!$E:$E, $C13, '무신사 메타 광고'!$B:$B, "05월")</f>
        <v>0</v>
      </c>
      <c r="I13" s="131">
        <f>SUMIFS('무신사 메타 광고'!$K:$K, '무신사 메타 광고'!$E:$E, $C13, '무신사 메타 광고'!$B:$B, "05월")</f>
        <v>0</v>
      </c>
      <c r="J13" s="131">
        <f>SUMIFS('무신사 메타 광고'!$N:$N, '무신사 메타 광고'!$E:$E, $C13, '무신사 메타 광고'!$B:$B, "05월")</f>
        <v>0</v>
      </c>
      <c r="K13" s="132">
        <f t="shared" ref="K13:K15" si="6">IFERROR(L13 / J13, 0)</f>
        <v>0</v>
      </c>
      <c r="L13" s="132">
        <f>SUMIFS('무신사 메타 광고'!$L:$L, '무신사 메타 광고'!$E:$E, $C13, '무신사 메타 광고'!$B:$B, "05월")</f>
        <v>0</v>
      </c>
      <c r="M13" s="131">
        <f>SUMIFS('무신사 메타 광고'!$U:$U, '무신사 메타 광고'!$E:$E, $C13, '무신사 메타 광고'!$B:$B, "05월")</f>
        <v>0</v>
      </c>
      <c r="N13" s="132">
        <f>SUMIFS('무신사 메타 광고'!$V:$V, '무신사 메타 광고'!$E:$E, $C13, '무신사 메타 광고'!$B:$B, "05월")</f>
        <v>0</v>
      </c>
      <c r="O13" s="132" t="e">
        <f t="shared" ref="O13:O15" si="7">N13/M13</f>
        <v>#DIV/0!</v>
      </c>
      <c r="P13" s="133" t="e">
        <f t="shared" ref="P13:P15" si="8">N13/L13</f>
        <v>#DIV/0!</v>
      </c>
      <c r="Q13" s="125"/>
      <c r="R13" s="125"/>
      <c r="S13" s="125"/>
      <c r="T13" s="125"/>
      <c r="U13" s="125"/>
      <c r="V13" s="125"/>
      <c r="W13" s="125"/>
      <c r="X13" s="125"/>
      <c r="Y13" s="125"/>
      <c r="Z13" s="126"/>
      <c r="AA13" s="126"/>
    </row>
    <row r="14" spans="1:27" ht="30" customHeight="1">
      <c r="A14" s="125"/>
      <c r="B14" s="58" t="s">
        <v>318</v>
      </c>
      <c r="C14" s="33" t="s">
        <v>63</v>
      </c>
      <c r="D14" s="33" t="s">
        <v>60</v>
      </c>
      <c r="E14" s="129">
        <v>46128</v>
      </c>
      <c r="F14" s="130" t="s">
        <v>315</v>
      </c>
      <c r="G14" s="130" t="s">
        <v>319</v>
      </c>
      <c r="H14" s="131">
        <f>SUMIFS('무신사 메타 광고'!$J:$J, '무신사 메타 광고'!$E:$E, $C14, '무신사 메타 광고'!$B:$B, "05월")</f>
        <v>0</v>
      </c>
      <c r="I14" s="131">
        <f>SUMIFS('무신사 메타 광고'!$K:$K, '무신사 메타 광고'!$E:$E, $C14, '무신사 메타 광고'!$B:$B, "05월")</f>
        <v>0</v>
      </c>
      <c r="J14" s="131">
        <f>SUMIFS('무신사 메타 광고'!$N:$N, '무신사 메타 광고'!$E:$E, $C14, '무신사 메타 광고'!$B:$B, "05월")</f>
        <v>0</v>
      </c>
      <c r="K14" s="132">
        <f t="shared" si="6"/>
        <v>0</v>
      </c>
      <c r="L14" s="132">
        <f>SUMIFS('무신사 메타 광고'!$L:$L, '무신사 메타 광고'!$E:$E, $C14, '무신사 메타 광고'!$B:$B, "05월")</f>
        <v>0</v>
      </c>
      <c r="M14" s="131">
        <f>SUMIFS('무신사 메타 광고'!$U:$U, '무신사 메타 광고'!$E:$E, $C14, '무신사 메타 광고'!$B:$B, "05월")</f>
        <v>0</v>
      </c>
      <c r="N14" s="132">
        <f>SUMIFS('무신사 메타 광고'!$V:$V, '무신사 메타 광고'!$E:$E, $C14, '무신사 메타 광고'!$B:$B, "05월")</f>
        <v>0</v>
      </c>
      <c r="O14" s="132" t="e">
        <f t="shared" si="7"/>
        <v>#DIV/0!</v>
      </c>
      <c r="P14" s="133" t="e">
        <f t="shared" si="8"/>
        <v>#DIV/0!</v>
      </c>
      <c r="Q14" s="125"/>
      <c r="R14" s="125"/>
      <c r="S14" s="125"/>
      <c r="T14" s="125"/>
      <c r="U14" s="125"/>
      <c r="V14" s="125"/>
      <c r="W14" s="125"/>
      <c r="X14" s="125"/>
      <c r="Y14" s="125"/>
      <c r="Z14" s="126"/>
      <c r="AA14" s="126"/>
    </row>
    <row r="15" spans="1:27" ht="30" customHeight="1">
      <c r="A15" s="125"/>
      <c r="B15" s="128" t="s">
        <v>314</v>
      </c>
      <c r="C15" s="134" t="s">
        <v>64</v>
      </c>
      <c r="D15" s="33"/>
      <c r="E15" s="129">
        <v>46134</v>
      </c>
      <c r="F15" s="130" t="s">
        <v>315</v>
      </c>
      <c r="G15" s="130" t="s">
        <v>319</v>
      </c>
      <c r="H15" s="131">
        <f>SUMIFS('무신사 메타 광고'!$J:$J, '무신사 메타 광고'!$E:$E, $C15, '무신사 메타 광고'!$B:$B, "05월")</f>
        <v>0</v>
      </c>
      <c r="I15" s="131">
        <f>SUMIFS('무신사 메타 광고'!$K:$K, '무신사 메타 광고'!$E:$E, $C15, '무신사 메타 광고'!$B:$B, "05월")</f>
        <v>0</v>
      </c>
      <c r="J15" s="131">
        <f>SUMIFS('무신사 메타 광고'!$N:$N, '무신사 메타 광고'!$E:$E, $C15, '무신사 메타 광고'!$B:$B, "05월")</f>
        <v>0</v>
      </c>
      <c r="K15" s="132">
        <f t="shared" si="6"/>
        <v>0</v>
      </c>
      <c r="L15" s="132">
        <f>SUMIFS('무신사 메타 광고'!$L:$L, '무신사 메타 광고'!$E:$E, $C15, '무신사 메타 광고'!$B:$B, "05월")</f>
        <v>0</v>
      </c>
      <c r="M15" s="131">
        <f>SUMIFS('무신사 메타 광고'!$U:$U, '무신사 메타 광고'!$E:$E, $C15, '무신사 메타 광고'!$B:$B, "05월")</f>
        <v>0</v>
      </c>
      <c r="N15" s="132">
        <f>SUMIFS('무신사 메타 광고'!$V:$V, '무신사 메타 광고'!$E:$E, $C15, '무신사 메타 광고'!$B:$B, "05월")</f>
        <v>0</v>
      </c>
      <c r="O15" s="132" t="e">
        <f t="shared" si="7"/>
        <v>#DIV/0!</v>
      </c>
      <c r="P15" s="133" t="e">
        <f t="shared" si="8"/>
        <v>#DIV/0!</v>
      </c>
      <c r="Q15" s="125"/>
      <c r="R15" s="125"/>
      <c r="S15" s="125"/>
      <c r="T15" s="125"/>
      <c r="U15" s="125"/>
      <c r="V15" s="125"/>
      <c r="W15" s="125"/>
      <c r="X15" s="125"/>
      <c r="Y15" s="125"/>
      <c r="Z15" s="126"/>
      <c r="AA15" s="126"/>
    </row>
    <row r="16" spans="1:27" ht="13.2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6"/>
      <c r="AA16" s="126"/>
    </row>
    <row r="17" spans="1:27" ht="13.8">
      <c r="A17" s="125"/>
      <c r="B17" s="127"/>
      <c r="C17" s="127" t="s">
        <v>37</v>
      </c>
      <c r="D17" s="127" t="s">
        <v>40</v>
      </c>
      <c r="E17" s="127" t="s">
        <v>307</v>
      </c>
      <c r="F17" s="127" t="s">
        <v>308</v>
      </c>
      <c r="G17" s="127" t="s">
        <v>309</v>
      </c>
      <c r="H17" s="127" t="s">
        <v>42</v>
      </c>
      <c r="I17" s="127" t="s">
        <v>9</v>
      </c>
      <c r="J17" s="127" t="s">
        <v>45</v>
      </c>
      <c r="K17" s="127" t="s">
        <v>310</v>
      </c>
      <c r="L17" s="127" t="s">
        <v>311</v>
      </c>
      <c r="M17" s="127" t="s">
        <v>67</v>
      </c>
      <c r="N17" s="127" t="s">
        <v>312</v>
      </c>
      <c r="O17" s="127" t="s">
        <v>313</v>
      </c>
      <c r="P17" s="127" t="s">
        <v>289</v>
      </c>
      <c r="Q17" s="125"/>
      <c r="R17" s="125"/>
      <c r="S17" s="125"/>
      <c r="T17" s="125"/>
      <c r="U17" s="125"/>
      <c r="V17" s="125"/>
      <c r="W17" s="125"/>
      <c r="X17" s="125"/>
      <c r="Y17" s="125"/>
      <c r="Z17" s="126"/>
      <c r="AA17" s="126"/>
    </row>
    <row r="18" spans="1:27" ht="30" customHeight="1">
      <c r="A18" s="125"/>
      <c r="B18" s="128" t="s">
        <v>314</v>
      </c>
      <c r="C18" s="33" t="s">
        <v>57</v>
      </c>
      <c r="D18" s="33" t="s">
        <v>60</v>
      </c>
      <c r="E18" s="129">
        <v>46111</v>
      </c>
      <c r="F18" s="130" t="s">
        <v>315</v>
      </c>
      <c r="G18" s="130" t="s">
        <v>320</v>
      </c>
      <c r="H18" s="131">
        <f>SUMIFS('무신사 메타 광고'!$J:$J, '무신사 메타 광고'!$E:$E, $C18, '무신사 메타 광고'!$B:$B, "06월")</f>
        <v>0</v>
      </c>
      <c r="I18" s="131">
        <f>SUMIFS('무신사 메타 광고'!$K:$K, '무신사 메타 광고'!$E:$E, $C18, '무신사 메타 광고'!$B:$B, "06월")</f>
        <v>0</v>
      </c>
      <c r="J18" s="131">
        <f>SUMIFS('무신사 메타 광고'!$N:$N, '무신사 메타 광고'!$E:$E, $C18, '무신사 메타 광고'!$B:$B, "06월")</f>
        <v>0</v>
      </c>
      <c r="K18" s="132">
        <f t="shared" ref="K18:K20" si="9">IFERROR(L18 / J18, 0)</f>
        <v>0</v>
      </c>
      <c r="L18" s="132">
        <f>SUMIFS('무신사 메타 광고'!$L:$L, '무신사 메타 광고'!$E:$E, $C18, '무신사 메타 광고'!$B:$B, "06월")</f>
        <v>0</v>
      </c>
      <c r="M18" s="131">
        <f>SUMIFS('무신사 메타 광고'!$U:$U, '무신사 메타 광고'!$E:$E, $C18, '무신사 메타 광고'!$B:$B, "06월")</f>
        <v>0</v>
      </c>
      <c r="N18" s="132">
        <f>SUMIFS('무신사 메타 광고'!$V:$V, '무신사 메타 광고'!$E:$E, $C18, '무신사 메타 광고'!$B:$B, "06월")</f>
        <v>0</v>
      </c>
      <c r="O18" s="132" t="e">
        <f t="shared" ref="O18:O20" si="10">N18/M18</f>
        <v>#DIV/0!</v>
      </c>
      <c r="P18" s="133" t="e">
        <f t="shared" ref="P18:P20" si="11">N18/L18</f>
        <v>#DIV/0!</v>
      </c>
      <c r="Q18" s="125"/>
      <c r="R18" s="125"/>
      <c r="S18" s="125"/>
      <c r="T18" s="125"/>
      <c r="U18" s="125"/>
      <c r="V18" s="125"/>
      <c r="W18" s="125"/>
      <c r="X18" s="125"/>
      <c r="Y18" s="125"/>
      <c r="Z18" s="126"/>
      <c r="AA18" s="126"/>
    </row>
    <row r="19" spans="1:27" ht="30" customHeight="1">
      <c r="A19" s="125"/>
      <c r="B19" s="58" t="s">
        <v>318</v>
      </c>
      <c r="C19" s="33" t="s">
        <v>63</v>
      </c>
      <c r="D19" s="33" t="s">
        <v>60</v>
      </c>
      <c r="E19" s="129">
        <v>46128</v>
      </c>
      <c r="F19" s="130" t="s">
        <v>315</v>
      </c>
      <c r="G19" s="130" t="s">
        <v>320</v>
      </c>
      <c r="H19" s="131">
        <f>SUMIFS('무신사 메타 광고'!$J:$J, '무신사 메타 광고'!$E:$E, $C19, '무신사 메타 광고'!$B:$B, "06월")</f>
        <v>0</v>
      </c>
      <c r="I19" s="131">
        <f>SUMIFS('무신사 메타 광고'!$K:$K, '무신사 메타 광고'!$E:$E, $C19, '무신사 메타 광고'!$B:$B, "06월")</f>
        <v>0</v>
      </c>
      <c r="J19" s="131">
        <f>SUMIFS('무신사 메타 광고'!$N:$N, '무신사 메타 광고'!$E:$E, $C19, '무신사 메타 광고'!$B:$B, "06월")</f>
        <v>0</v>
      </c>
      <c r="K19" s="132">
        <f t="shared" si="9"/>
        <v>0</v>
      </c>
      <c r="L19" s="132">
        <f>SUMIFS('무신사 메타 광고'!$L:$L, '무신사 메타 광고'!$E:$E, $C19, '무신사 메타 광고'!$B:$B, "06월")</f>
        <v>0</v>
      </c>
      <c r="M19" s="131">
        <f>SUMIFS('무신사 메타 광고'!$U:$U, '무신사 메타 광고'!$E:$E, $C19, '무신사 메타 광고'!$B:$B, "06월")</f>
        <v>0</v>
      </c>
      <c r="N19" s="132">
        <f>SUMIFS('무신사 메타 광고'!$V:$V, '무신사 메타 광고'!$E:$E, $C19, '무신사 메타 광고'!$B:$B, "06월")</f>
        <v>0</v>
      </c>
      <c r="O19" s="132" t="e">
        <f t="shared" si="10"/>
        <v>#DIV/0!</v>
      </c>
      <c r="P19" s="133" t="e">
        <f t="shared" si="11"/>
        <v>#DIV/0!</v>
      </c>
      <c r="Q19" s="125"/>
      <c r="R19" s="125"/>
      <c r="S19" s="125"/>
      <c r="T19" s="125"/>
      <c r="U19" s="125"/>
      <c r="V19" s="125"/>
      <c r="W19" s="125"/>
      <c r="X19" s="125"/>
      <c r="Y19" s="125"/>
      <c r="Z19" s="126"/>
      <c r="AA19" s="126"/>
    </row>
    <row r="20" spans="1:27" ht="30" customHeight="1">
      <c r="A20" s="125"/>
      <c r="B20" s="128" t="s">
        <v>314</v>
      </c>
      <c r="C20" s="134" t="s">
        <v>64</v>
      </c>
      <c r="D20" s="33"/>
      <c r="E20" s="129">
        <v>46134</v>
      </c>
      <c r="F20" s="130" t="s">
        <v>315</v>
      </c>
      <c r="G20" s="130" t="s">
        <v>320</v>
      </c>
      <c r="H20" s="131">
        <f>SUMIFS('무신사 메타 광고'!$J:$J, '무신사 메타 광고'!$E:$E, $C20, '무신사 메타 광고'!$B:$B, "06월")</f>
        <v>0</v>
      </c>
      <c r="I20" s="131">
        <f>SUMIFS('무신사 메타 광고'!$K:$K, '무신사 메타 광고'!$E:$E, $C20, '무신사 메타 광고'!$B:$B, "06월")</f>
        <v>0</v>
      </c>
      <c r="J20" s="131">
        <f>SUMIFS('무신사 메타 광고'!$N:$N, '무신사 메타 광고'!$E:$E, $C20, '무신사 메타 광고'!$B:$B, "06월")</f>
        <v>0</v>
      </c>
      <c r="K20" s="132">
        <f t="shared" si="9"/>
        <v>0</v>
      </c>
      <c r="L20" s="132">
        <f>SUMIFS('무신사 메타 광고'!$L:$L, '무신사 메타 광고'!$E:$E, $C20, '무신사 메타 광고'!$B:$B, "06월")</f>
        <v>0</v>
      </c>
      <c r="M20" s="131">
        <f>SUMIFS('무신사 메타 광고'!$U:$U, '무신사 메타 광고'!$E:$E, $C20, '무신사 메타 광고'!$B:$B, "06월")</f>
        <v>0</v>
      </c>
      <c r="N20" s="132">
        <f>SUMIFS('무신사 메타 광고'!$V:$V, '무신사 메타 광고'!$E:$E, $C20, '무신사 메타 광고'!$B:$B, "06월")</f>
        <v>0</v>
      </c>
      <c r="O20" s="132" t="e">
        <f t="shared" si="10"/>
        <v>#DIV/0!</v>
      </c>
      <c r="P20" s="133" t="e">
        <f t="shared" si="11"/>
        <v>#DIV/0!</v>
      </c>
      <c r="Q20" s="125"/>
      <c r="R20" s="125"/>
      <c r="S20" s="125"/>
      <c r="T20" s="125"/>
      <c r="U20" s="125"/>
      <c r="V20" s="125"/>
      <c r="W20" s="125"/>
      <c r="X20" s="125"/>
      <c r="Y20" s="125"/>
      <c r="Z20" s="126"/>
      <c r="AA20" s="126"/>
    </row>
    <row r="21" spans="1:27" ht="13.2">
      <c r="A21" s="125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6"/>
      <c r="AA21" s="126"/>
    </row>
    <row r="22" spans="1:27" ht="13.2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6"/>
      <c r="AA22" s="126"/>
    </row>
    <row r="23" spans="1:27" ht="13.2">
      <c r="A23" s="125"/>
      <c r="B23" s="125"/>
      <c r="C23" s="125"/>
      <c r="D23" s="125"/>
      <c r="E23" s="125"/>
      <c r="F23" s="125"/>
      <c r="G23" s="13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6"/>
      <c r="AA23" s="126"/>
    </row>
    <row r="24" spans="1:27" ht="13.2">
      <c r="A24" s="125"/>
      <c r="B24" s="125"/>
      <c r="C24" s="125"/>
      <c r="D24" s="125"/>
      <c r="E24" s="125"/>
      <c r="F24" s="125"/>
      <c r="G24" s="125"/>
      <c r="H24" s="136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6"/>
      <c r="AA24" s="126"/>
    </row>
    <row r="25" spans="1:27" ht="13.2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6"/>
      <c r="AA25" s="126"/>
    </row>
    <row r="26" spans="1:27" ht="13.2">
      <c r="A26" s="125"/>
      <c r="B26" s="125"/>
      <c r="C26" s="125"/>
      <c r="D26" s="125"/>
      <c r="E26" s="125"/>
      <c r="F26" s="137"/>
      <c r="G26" s="136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6"/>
      <c r="AA26" s="126"/>
    </row>
    <row r="27" spans="1:27" ht="13.2">
      <c r="A27" s="125"/>
      <c r="B27" s="125"/>
      <c r="C27" s="125"/>
      <c r="D27" s="125"/>
      <c r="E27" s="125"/>
      <c r="F27" s="125"/>
      <c r="G27" s="125"/>
      <c r="H27" s="136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6"/>
      <c r="AA27" s="126"/>
    </row>
    <row r="28" spans="1:27" ht="13.2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6"/>
      <c r="AA28" s="126"/>
    </row>
    <row r="29" spans="1:27" ht="13.2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6"/>
      <c r="AA29" s="126"/>
    </row>
    <row r="30" spans="1:27" ht="13.2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6"/>
      <c r="AA30" s="126"/>
    </row>
    <row r="31" spans="1:27" ht="13.2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6"/>
      <c r="AA31" s="126"/>
    </row>
    <row r="32" spans="1:27" ht="13.2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6"/>
      <c r="AA32" s="126"/>
    </row>
    <row r="33" spans="1:27" ht="13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6"/>
      <c r="AA33" s="126"/>
    </row>
    <row r="34" spans="1:27" ht="13.2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6"/>
      <c r="AA34" s="126"/>
    </row>
    <row r="35" spans="1:27" ht="13.2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6"/>
      <c r="AA35" s="126"/>
    </row>
    <row r="36" spans="1:27" ht="13.2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6"/>
      <c r="AA36" s="126"/>
    </row>
    <row r="37" spans="1:27" ht="13.2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6"/>
      <c r="AA37" s="126"/>
    </row>
    <row r="38" spans="1:27" ht="13.2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6"/>
      <c r="AA38" s="126"/>
    </row>
    <row r="39" spans="1:27" ht="13.2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6"/>
      <c r="AA39" s="126"/>
    </row>
    <row r="40" spans="1:27" ht="13.2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6"/>
      <c r="AA40" s="126"/>
    </row>
    <row r="41" spans="1:27" ht="13.2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6"/>
      <c r="AA41" s="126"/>
    </row>
    <row r="42" spans="1:27" ht="13.2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6"/>
      <c r="AA42" s="126"/>
    </row>
    <row r="43" spans="1:27" ht="13.2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6"/>
      <c r="AA43" s="126"/>
    </row>
    <row r="44" spans="1:27" ht="13.2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6"/>
      <c r="AA44" s="126"/>
    </row>
    <row r="45" spans="1:27" ht="13.2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6"/>
      <c r="AA45" s="126"/>
    </row>
    <row r="46" spans="1:27" ht="13.2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6"/>
      <c r="AA46" s="126"/>
    </row>
    <row r="47" spans="1:27" ht="13.2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6"/>
      <c r="AA47" s="126"/>
    </row>
    <row r="48" spans="1:27" ht="13.2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6"/>
      <c r="AA48" s="126"/>
    </row>
    <row r="49" spans="1:27" ht="13.2">
      <c r="A49" s="125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6"/>
      <c r="AA49" s="126"/>
    </row>
    <row r="50" spans="1:27" ht="13.2">
      <c r="A50" s="125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6"/>
      <c r="AA50" s="126"/>
    </row>
    <row r="51" spans="1:27" ht="13.2">
      <c r="A51" s="125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6"/>
      <c r="AA51" s="126"/>
    </row>
    <row r="52" spans="1:27" ht="13.2">
      <c r="A52" s="125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6"/>
      <c r="AA52" s="126"/>
    </row>
    <row r="53" spans="1:27" ht="13.2">
      <c r="A53" s="125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6"/>
      <c r="AA53" s="126"/>
    </row>
    <row r="54" spans="1:27" ht="13.2">
      <c r="A54" s="125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6"/>
      <c r="AA54" s="126"/>
    </row>
    <row r="55" spans="1:27" ht="13.2">
      <c r="A55" s="125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6"/>
      <c r="AA55" s="126"/>
    </row>
    <row r="56" spans="1:27" ht="13.2">
      <c r="A56" s="125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6"/>
      <c r="AA56" s="126"/>
    </row>
    <row r="57" spans="1:27" ht="13.2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6"/>
      <c r="AA57" s="126"/>
    </row>
    <row r="58" spans="1:27" ht="13.2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6"/>
      <c r="AA58" s="126"/>
    </row>
    <row r="59" spans="1:27" ht="13.2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6"/>
      <c r="AA59" s="126"/>
    </row>
    <row r="60" spans="1:27" ht="13.2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6"/>
      <c r="AA60" s="126"/>
    </row>
    <row r="61" spans="1:27" ht="13.2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6"/>
      <c r="AA61" s="126"/>
    </row>
    <row r="62" spans="1:27" ht="13.2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6"/>
      <c r="AA62" s="126"/>
    </row>
    <row r="63" spans="1:27" ht="13.2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6"/>
      <c r="AA63" s="126"/>
    </row>
    <row r="64" spans="1:27" ht="13.2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6"/>
      <c r="AA64" s="126"/>
    </row>
    <row r="65" spans="1:27" ht="13.2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6"/>
      <c r="AA65" s="126"/>
    </row>
    <row r="66" spans="1:27" ht="13.2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6"/>
      <c r="AA66" s="126"/>
    </row>
    <row r="67" spans="1:27" ht="13.2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6"/>
      <c r="AA67" s="126"/>
    </row>
    <row r="68" spans="1:27" ht="13.2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6"/>
      <c r="AA68" s="126"/>
    </row>
    <row r="69" spans="1:27" ht="13.2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6"/>
      <c r="AA69" s="126"/>
    </row>
    <row r="70" spans="1:27" ht="13.2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6"/>
      <c r="AA70" s="126"/>
    </row>
    <row r="71" spans="1:27" ht="13.2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6"/>
      <c r="AA71" s="126"/>
    </row>
    <row r="72" spans="1:27" ht="13.2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6"/>
      <c r="AA72" s="126"/>
    </row>
    <row r="73" spans="1:27" ht="13.2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6"/>
      <c r="AA73" s="126"/>
    </row>
    <row r="74" spans="1:27" ht="13.2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6"/>
      <c r="AA74" s="126"/>
    </row>
    <row r="75" spans="1:27" ht="13.2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6"/>
      <c r="AA75" s="126"/>
    </row>
    <row r="76" spans="1:27" ht="13.2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6"/>
      <c r="AA76" s="126"/>
    </row>
    <row r="77" spans="1:27" ht="13.2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6"/>
      <c r="AA77" s="126"/>
    </row>
    <row r="78" spans="1:27" ht="13.2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6"/>
      <c r="AA78" s="126"/>
    </row>
    <row r="79" spans="1:27" ht="13.2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6"/>
      <c r="AA79" s="126"/>
    </row>
    <row r="80" spans="1:27" ht="13.2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6"/>
      <c r="AA80" s="126"/>
    </row>
    <row r="81" spans="1:27" ht="13.2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6"/>
      <c r="AA81" s="126"/>
    </row>
    <row r="82" spans="1:27" ht="13.2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6"/>
      <c r="AA82" s="126"/>
    </row>
    <row r="83" spans="1:27" ht="13.2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6"/>
      <c r="AA83" s="126"/>
    </row>
    <row r="84" spans="1:27" ht="13.2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6"/>
      <c r="AA84" s="126"/>
    </row>
    <row r="85" spans="1:27" ht="13.2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6"/>
      <c r="AA85" s="126"/>
    </row>
    <row r="86" spans="1:27" ht="13.2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6"/>
      <c r="AA86" s="126"/>
    </row>
    <row r="87" spans="1:27" ht="13.2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6"/>
      <c r="AA87" s="126"/>
    </row>
    <row r="88" spans="1:27" ht="13.2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6"/>
      <c r="AA88" s="126"/>
    </row>
    <row r="89" spans="1:27" ht="13.2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6"/>
      <c r="AA89" s="126"/>
    </row>
    <row r="90" spans="1:27" ht="13.2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6"/>
      <c r="AA90" s="126"/>
    </row>
    <row r="91" spans="1:27" ht="13.2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6"/>
      <c r="AA91" s="126"/>
    </row>
    <row r="92" spans="1:27" ht="13.2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6"/>
      <c r="AA92" s="126"/>
    </row>
    <row r="93" spans="1:27" ht="13.2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6"/>
      <c r="AA93" s="126"/>
    </row>
    <row r="94" spans="1:27" ht="13.2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6"/>
      <c r="AA94" s="126"/>
    </row>
    <row r="95" spans="1:27" ht="13.2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6"/>
      <c r="AA95" s="126"/>
    </row>
    <row r="96" spans="1:27" ht="13.2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6"/>
      <c r="AA96" s="126"/>
    </row>
    <row r="97" spans="1:27" ht="13.2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6"/>
      <c r="AA97" s="126"/>
    </row>
    <row r="98" spans="1:27" ht="13.2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6"/>
      <c r="AA98" s="126"/>
    </row>
    <row r="99" spans="1:27" ht="13.2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6"/>
      <c r="AA99" s="126"/>
    </row>
    <row r="100" spans="1:27" ht="13.2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6"/>
      <c r="AA100" s="126"/>
    </row>
    <row r="101" spans="1:27" ht="13.2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6"/>
      <c r="AA101" s="126"/>
    </row>
    <row r="102" spans="1:27" ht="13.2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6"/>
      <c r="AA102" s="126"/>
    </row>
    <row r="103" spans="1:27" ht="13.2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6"/>
      <c r="AA103" s="126"/>
    </row>
    <row r="104" spans="1:27" ht="13.2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6"/>
      <c r="AA104" s="126"/>
    </row>
    <row r="105" spans="1:27" ht="13.2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6"/>
      <c r="AA105" s="126"/>
    </row>
    <row r="106" spans="1:27" ht="13.2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6"/>
      <c r="AA106" s="126"/>
    </row>
    <row r="107" spans="1:27" ht="13.2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6"/>
      <c r="AA107" s="126"/>
    </row>
    <row r="108" spans="1:27" ht="13.2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6"/>
      <c r="AA108" s="126"/>
    </row>
    <row r="109" spans="1:27" ht="13.2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6"/>
      <c r="AA109" s="126"/>
    </row>
    <row r="110" spans="1:27" ht="13.2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6"/>
      <c r="AA110" s="126"/>
    </row>
    <row r="111" spans="1:27" ht="13.2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6"/>
      <c r="AA111" s="126"/>
    </row>
    <row r="112" spans="1:27" ht="13.2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6"/>
      <c r="AA112" s="126"/>
    </row>
    <row r="113" spans="1:27" ht="13.2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6"/>
      <c r="AA113" s="126"/>
    </row>
    <row r="114" spans="1:27" ht="13.2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6"/>
      <c r="AA114" s="126"/>
    </row>
    <row r="115" spans="1:27" ht="13.2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6"/>
      <c r="AA115" s="126"/>
    </row>
    <row r="116" spans="1:27" ht="13.2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6"/>
      <c r="AA116" s="126"/>
    </row>
    <row r="117" spans="1:27" ht="13.2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6"/>
      <c r="AA117" s="126"/>
    </row>
    <row r="118" spans="1:27" ht="13.2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6"/>
      <c r="AA118" s="126"/>
    </row>
    <row r="119" spans="1:27" ht="13.2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6"/>
      <c r="AA119" s="126"/>
    </row>
    <row r="120" spans="1:27" ht="13.2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6"/>
      <c r="AA120" s="126"/>
    </row>
    <row r="121" spans="1:27" ht="13.2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6"/>
      <c r="AA121" s="126"/>
    </row>
    <row r="122" spans="1:27" ht="13.2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6"/>
      <c r="AA122" s="126"/>
    </row>
    <row r="123" spans="1:27" ht="13.2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6"/>
      <c r="AA123" s="126"/>
    </row>
    <row r="124" spans="1:27" ht="13.2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6"/>
      <c r="AA124" s="126"/>
    </row>
    <row r="125" spans="1:27" ht="13.2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6"/>
      <c r="AA125" s="126"/>
    </row>
    <row r="126" spans="1:27" ht="13.2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6"/>
      <c r="AA126" s="126"/>
    </row>
    <row r="127" spans="1:27" ht="13.2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6"/>
      <c r="AA127" s="126"/>
    </row>
    <row r="128" spans="1:27" ht="13.2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6"/>
      <c r="AA128" s="126"/>
    </row>
    <row r="129" spans="1:27" ht="13.2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6"/>
      <c r="AA129" s="126"/>
    </row>
    <row r="130" spans="1:27" ht="13.2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6"/>
      <c r="AA130" s="126"/>
    </row>
    <row r="131" spans="1:27" ht="13.2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6"/>
      <c r="AA131" s="126"/>
    </row>
    <row r="132" spans="1:27" ht="13.2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6"/>
      <c r="AA132" s="126"/>
    </row>
    <row r="133" spans="1:27" ht="13.2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6"/>
      <c r="AA133" s="126"/>
    </row>
    <row r="134" spans="1:27" ht="13.2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6"/>
      <c r="AA134" s="126"/>
    </row>
    <row r="135" spans="1:27" ht="13.2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6"/>
      <c r="AA135" s="126"/>
    </row>
    <row r="136" spans="1:27" ht="13.2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6"/>
      <c r="AA136" s="126"/>
    </row>
    <row r="137" spans="1:27" ht="13.2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6"/>
      <c r="AA137" s="126"/>
    </row>
    <row r="138" spans="1:27" ht="13.2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6"/>
      <c r="AA138" s="126"/>
    </row>
    <row r="139" spans="1:27" ht="13.2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6"/>
      <c r="AA139" s="126"/>
    </row>
    <row r="140" spans="1:27" ht="13.2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6"/>
      <c r="AA140" s="126"/>
    </row>
    <row r="141" spans="1:27" ht="13.2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6"/>
      <c r="AA141" s="126"/>
    </row>
    <row r="142" spans="1:27" ht="13.2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6"/>
      <c r="AA142" s="126"/>
    </row>
    <row r="143" spans="1:27" ht="13.2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6"/>
      <c r="AA143" s="126"/>
    </row>
    <row r="144" spans="1:27" ht="13.2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6"/>
      <c r="AA144" s="126"/>
    </row>
    <row r="145" spans="1:27" ht="13.2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6"/>
      <c r="AA145" s="126"/>
    </row>
    <row r="146" spans="1:27" ht="13.2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6"/>
      <c r="AA146" s="126"/>
    </row>
    <row r="147" spans="1:27" ht="13.2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6"/>
      <c r="AA147" s="126"/>
    </row>
    <row r="148" spans="1:27" ht="13.2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6"/>
      <c r="AA148" s="126"/>
    </row>
    <row r="149" spans="1:27" ht="13.2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6"/>
      <c r="AA149" s="126"/>
    </row>
    <row r="150" spans="1:27" ht="13.2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6"/>
      <c r="AA150" s="126"/>
    </row>
    <row r="151" spans="1:27" ht="13.2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6"/>
      <c r="AA151" s="126"/>
    </row>
    <row r="152" spans="1:27" ht="13.2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6"/>
      <c r="AA152" s="126"/>
    </row>
    <row r="153" spans="1:27" ht="13.2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6"/>
      <c r="AA153" s="126"/>
    </row>
    <row r="154" spans="1:27" ht="13.2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6"/>
      <c r="AA154" s="126"/>
    </row>
    <row r="155" spans="1:27" ht="13.2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6"/>
      <c r="AA155" s="126"/>
    </row>
    <row r="156" spans="1:27" ht="13.2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6"/>
      <c r="AA156" s="126"/>
    </row>
    <row r="157" spans="1:27" ht="13.2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6"/>
      <c r="AA157" s="126"/>
    </row>
    <row r="158" spans="1:27" ht="13.2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6"/>
      <c r="AA158" s="126"/>
    </row>
    <row r="159" spans="1:27" ht="13.2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6"/>
      <c r="AA159" s="126"/>
    </row>
    <row r="160" spans="1:27" ht="13.2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6"/>
      <c r="AA160" s="126"/>
    </row>
    <row r="161" spans="1:27" ht="13.2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6"/>
      <c r="AA161" s="126"/>
    </row>
    <row r="162" spans="1:27" ht="13.2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6"/>
      <c r="AA162" s="126"/>
    </row>
    <row r="163" spans="1:27" ht="13.2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6"/>
      <c r="AA163" s="126"/>
    </row>
    <row r="164" spans="1:27" ht="13.2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6"/>
      <c r="AA164" s="126"/>
    </row>
    <row r="165" spans="1:27" ht="13.2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6"/>
      <c r="AA165" s="126"/>
    </row>
    <row r="166" spans="1:27" ht="13.2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6"/>
      <c r="AA166" s="126"/>
    </row>
    <row r="167" spans="1:27" ht="13.2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6"/>
      <c r="AA167" s="126"/>
    </row>
    <row r="168" spans="1:27" ht="13.2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6"/>
      <c r="AA168" s="126"/>
    </row>
    <row r="169" spans="1:27" ht="13.2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6"/>
      <c r="AA169" s="126"/>
    </row>
    <row r="170" spans="1:27" ht="13.2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6"/>
      <c r="AA170" s="126"/>
    </row>
    <row r="171" spans="1:27" ht="13.2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6"/>
      <c r="AA171" s="126"/>
    </row>
    <row r="172" spans="1:27" ht="13.2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6"/>
      <c r="AA172" s="126"/>
    </row>
    <row r="173" spans="1:27" ht="13.2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6"/>
      <c r="AA173" s="126"/>
    </row>
    <row r="174" spans="1:27" ht="13.2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6"/>
      <c r="AA174" s="126"/>
    </row>
    <row r="175" spans="1:27" ht="13.2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6"/>
      <c r="AA175" s="126"/>
    </row>
    <row r="176" spans="1:27" ht="13.2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6"/>
      <c r="AA176" s="126"/>
    </row>
    <row r="177" spans="1:27" ht="13.2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6"/>
      <c r="AA177" s="126"/>
    </row>
    <row r="178" spans="1:27" ht="13.2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6"/>
      <c r="AA178" s="126"/>
    </row>
    <row r="179" spans="1:27" ht="13.2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6"/>
      <c r="AA179" s="126"/>
    </row>
    <row r="180" spans="1:27" ht="13.2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6"/>
      <c r="AA180" s="126"/>
    </row>
    <row r="181" spans="1:27" ht="13.2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6"/>
      <c r="AA181" s="126"/>
    </row>
    <row r="182" spans="1:27" ht="13.2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6"/>
      <c r="AA182" s="126"/>
    </row>
    <row r="183" spans="1:27" ht="13.2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6"/>
      <c r="AA183" s="126"/>
    </row>
    <row r="184" spans="1:27" ht="13.2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6"/>
      <c r="AA184" s="126"/>
    </row>
    <row r="185" spans="1:27" ht="13.2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6"/>
      <c r="AA185" s="126"/>
    </row>
    <row r="186" spans="1:27" ht="13.2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6"/>
      <c r="AA186" s="126"/>
    </row>
    <row r="187" spans="1:27" ht="13.2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6"/>
      <c r="AA187" s="126"/>
    </row>
    <row r="188" spans="1:27" ht="13.2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6"/>
      <c r="AA188" s="126"/>
    </row>
    <row r="189" spans="1:27" ht="13.2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6"/>
      <c r="AA189" s="126"/>
    </row>
    <row r="190" spans="1:27" ht="13.2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6"/>
      <c r="AA190" s="126"/>
    </row>
    <row r="191" spans="1:27" ht="13.2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6"/>
      <c r="AA191" s="126"/>
    </row>
    <row r="192" spans="1:27" ht="13.2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6"/>
      <c r="AA192" s="126"/>
    </row>
    <row r="193" spans="1:27" ht="13.2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6"/>
      <c r="AA193" s="126"/>
    </row>
    <row r="194" spans="1:27" ht="13.2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6"/>
      <c r="AA194" s="126"/>
    </row>
    <row r="195" spans="1:27" ht="13.2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6"/>
      <c r="AA195" s="126"/>
    </row>
    <row r="196" spans="1:27" ht="13.2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6"/>
      <c r="AA196" s="126"/>
    </row>
    <row r="197" spans="1:27" ht="13.2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6"/>
      <c r="AA197" s="126"/>
    </row>
    <row r="198" spans="1:27" ht="13.2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6"/>
      <c r="AA198" s="126"/>
    </row>
    <row r="199" spans="1:27" ht="13.2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6"/>
      <c r="AA199" s="126"/>
    </row>
    <row r="200" spans="1:27" ht="13.2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6"/>
      <c r="AA200" s="126"/>
    </row>
    <row r="201" spans="1:27" ht="13.2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6"/>
      <c r="AA201" s="126"/>
    </row>
    <row r="202" spans="1:27" ht="13.2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6"/>
      <c r="AA202" s="126"/>
    </row>
    <row r="203" spans="1:27" ht="13.2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6"/>
      <c r="AA203" s="126"/>
    </row>
    <row r="204" spans="1:27" ht="13.2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6"/>
      <c r="AA204" s="126"/>
    </row>
    <row r="205" spans="1:27" ht="13.2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6"/>
      <c r="AA205" s="126"/>
    </row>
    <row r="206" spans="1:27" ht="13.2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6"/>
      <c r="AA206" s="126"/>
    </row>
    <row r="207" spans="1:27" ht="13.2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6"/>
      <c r="AA207" s="126"/>
    </row>
    <row r="208" spans="1:27" ht="13.2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6"/>
      <c r="AA208" s="126"/>
    </row>
    <row r="209" spans="1:27" ht="13.2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6"/>
      <c r="AA209" s="126"/>
    </row>
    <row r="210" spans="1:27" ht="13.2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6"/>
      <c r="AA210" s="126"/>
    </row>
    <row r="211" spans="1:27" ht="13.2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6"/>
      <c r="AA211" s="126"/>
    </row>
    <row r="212" spans="1:27" ht="13.2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6"/>
      <c r="AA212" s="126"/>
    </row>
    <row r="213" spans="1:27" ht="13.2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6"/>
      <c r="AA213" s="126"/>
    </row>
    <row r="214" spans="1:27" ht="13.2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6"/>
      <c r="AA214" s="126"/>
    </row>
    <row r="215" spans="1:27" ht="13.2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6"/>
      <c r="AA215" s="126"/>
    </row>
    <row r="216" spans="1:27" ht="13.2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6"/>
      <c r="AA216" s="126"/>
    </row>
    <row r="217" spans="1:27" ht="13.2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6"/>
      <c r="AA217" s="126"/>
    </row>
    <row r="218" spans="1:27" ht="13.2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6"/>
      <c r="AA218" s="126"/>
    </row>
    <row r="219" spans="1:27" ht="13.2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6"/>
      <c r="AA219" s="126"/>
    </row>
    <row r="220" spans="1:27" ht="13.2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6"/>
      <c r="AA220" s="126"/>
    </row>
    <row r="221" spans="1:27" ht="13.2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6"/>
      <c r="AA221" s="126"/>
    </row>
    <row r="222" spans="1:27" ht="13.2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6"/>
      <c r="AA222" s="126"/>
    </row>
    <row r="223" spans="1:27" ht="13.2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6"/>
      <c r="AA223" s="126"/>
    </row>
    <row r="224" spans="1:27" ht="13.2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6"/>
      <c r="AA224" s="126"/>
    </row>
    <row r="225" spans="1:27" ht="13.2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6"/>
      <c r="AA225" s="126"/>
    </row>
    <row r="226" spans="1:27" ht="13.2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6"/>
      <c r="AA226" s="126"/>
    </row>
    <row r="227" spans="1:27" ht="13.2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6"/>
      <c r="AA227" s="126"/>
    </row>
    <row r="228" spans="1:27" ht="13.2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6"/>
      <c r="AA228" s="126"/>
    </row>
    <row r="229" spans="1:27" ht="13.2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6"/>
      <c r="AA229" s="126"/>
    </row>
    <row r="230" spans="1:27" ht="13.2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6"/>
      <c r="AA230" s="126"/>
    </row>
    <row r="231" spans="1:27" ht="13.2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6"/>
      <c r="AA231" s="126"/>
    </row>
    <row r="232" spans="1:27" ht="13.2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6"/>
      <c r="AA232" s="126"/>
    </row>
    <row r="233" spans="1:27" ht="13.2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6"/>
      <c r="AA233" s="126"/>
    </row>
    <row r="234" spans="1:27" ht="13.2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6"/>
      <c r="AA234" s="126"/>
    </row>
    <row r="235" spans="1:27" ht="13.2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6"/>
      <c r="AA235" s="126"/>
    </row>
    <row r="236" spans="1:27" ht="13.2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6"/>
      <c r="AA236" s="126"/>
    </row>
    <row r="237" spans="1:27" ht="13.2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6"/>
      <c r="AA237" s="126"/>
    </row>
    <row r="238" spans="1:27" ht="13.2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6"/>
      <c r="AA238" s="126"/>
    </row>
    <row r="239" spans="1:27" ht="13.2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6"/>
      <c r="AA239" s="126"/>
    </row>
    <row r="240" spans="1:27" ht="13.2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6"/>
      <c r="AA240" s="126"/>
    </row>
    <row r="241" spans="1:27" ht="13.2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6"/>
      <c r="AA241" s="126"/>
    </row>
    <row r="242" spans="1:27" ht="13.2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6"/>
      <c r="AA242" s="126"/>
    </row>
    <row r="243" spans="1:27" ht="13.2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6"/>
      <c r="AA243" s="126"/>
    </row>
    <row r="244" spans="1:27" ht="13.2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6"/>
      <c r="AA244" s="126"/>
    </row>
    <row r="245" spans="1:27" ht="13.2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6"/>
      <c r="AA245" s="126"/>
    </row>
    <row r="246" spans="1:27" ht="13.2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6"/>
      <c r="AA246" s="126"/>
    </row>
    <row r="247" spans="1:27" ht="13.2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6"/>
      <c r="AA247" s="126"/>
    </row>
    <row r="248" spans="1:27" ht="13.2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6"/>
      <c r="AA248" s="126"/>
    </row>
    <row r="249" spans="1:27" ht="13.2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6"/>
      <c r="AA249" s="126"/>
    </row>
    <row r="250" spans="1:27" ht="13.2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6"/>
      <c r="AA250" s="126"/>
    </row>
    <row r="251" spans="1:27" ht="13.2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6"/>
      <c r="AA251" s="126"/>
    </row>
    <row r="252" spans="1:27" ht="13.2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6"/>
      <c r="AA252" s="126"/>
    </row>
    <row r="253" spans="1:27" ht="13.2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6"/>
      <c r="AA253" s="126"/>
    </row>
    <row r="254" spans="1:27" ht="13.2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6"/>
      <c r="AA254" s="126"/>
    </row>
    <row r="255" spans="1:27" ht="13.2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6"/>
      <c r="AA255" s="126"/>
    </row>
    <row r="256" spans="1:27" ht="13.2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6"/>
      <c r="AA256" s="126"/>
    </row>
    <row r="257" spans="1:27" ht="13.2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6"/>
      <c r="AA257" s="126"/>
    </row>
    <row r="258" spans="1:27" ht="13.2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6"/>
      <c r="AA258" s="126"/>
    </row>
    <row r="259" spans="1:27" ht="13.2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6"/>
      <c r="AA259" s="126"/>
    </row>
    <row r="260" spans="1:27" ht="13.2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6"/>
      <c r="AA260" s="126"/>
    </row>
    <row r="261" spans="1:27" ht="13.2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6"/>
      <c r="AA261" s="126"/>
    </row>
    <row r="262" spans="1:27" ht="13.2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6"/>
      <c r="AA262" s="126"/>
    </row>
    <row r="263" spans="1:27" ht="13.2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6"/>
      <c r="AA263" s="126"/>
    </row>
    <row r="264" spans="1:27" ht="13.2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6"/>
      <c r="AA264" s="126"/>
    </row>
    <row r="265" spans="1:27" ht="13.2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6"/>
      <c r="AA265" s="126"/>
    </row>
    <row r="266" spans="1:27" ht="13.2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6"/>
      <c r="AA266" s="126"/>
    </row>
    <row r="267" spans="1:27" ht="13.2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6"/>
      <c r="AA267" s="126"/>
    </row>
    <row r="268" spans="1:27" ht="13.2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6"/>
      <c r="AA268" s="126"/>
    </row>
    <row r="269" spans="1:27" ht="13.2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6"/>
      <c r="AA269" s="126"/>
    </row>
    <row r="270" spans="1:27" ht="13.2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6"/>
      <c r="AA270" s="126"/>
    </row>
    <row r="271" spans="1:27" ht="13.2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6"/>
      <c r="AA271" s="126"/>
    </row>
    <row r="272" spans="1:27" ht="13.2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6"/>
      <c r="AA272" s="126"/>
    </row>
    <row r="273" spans="1:27" ht="13.2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6"/>
      <c r="AA273" s="126"/>
    </row>
    <row r="274" spans="1:27" ht="13.2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6"/>
      <c r="AA274" s="126"/>
    </row>
    <row r="275" spans="1:27" ht="13.2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6"/>
      <c r="AA275" s="126"/>
    </row>
    <row r="276" spans="1:27" ht="13.2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6"/>
      <c r="AA276" s="126"/>
    </row>
    <row r="277" spans="1:27" ht="13.2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6"/>
      <c r="AA277" s="126"/>
    </row>
    <row r="278" spans="1:27" ht="13.2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6"/>
      <c r="AA278" s="126"/>
    </row>
    <row r="279" spans="1:27" ht="13.2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6"/>
      <c r="AA279" s="126"/>
    </row>
    <row r="280" spans="1:27" ht="13.2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6"/>
      <c r="AA280" s="126"/>
    </row>
    <row r="281" spans="1:27" ht="13.2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6"/>
      <c r="AA281" s="126"/>
    </row>
    <row r="282" spans="1:27" ht="13.2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6"/>
      <c r="AA282" s="126"/>
    </row>
    <row r="283" spans="1:27" ht="13.2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6"/>
      <c r="AA283" s="126"/>
    </row>
    <row r="284" spans="1:27" ht="13.2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6"/>
      <c r="AA284" s="126"/>
    </row>
    <row r="285" spans="1:27" ht="13.2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6"/>
      <c r="AA285" s="126"/>
    </row>
    <row r="286" spans="1:27" ht="13.2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6"/>
      <c r="AA286" s="126"/>
    </row>
    <row r="287" spans="1:27" ht="13.2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6"/>
      <c r="AA287" s="126"/>
    </row>
    <row r="288" spans="1:27" ht="13.2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6"/>
      <c r="AA288" s="126"/>
    </row>
    <row r="289" spans="1:27" ht="13.2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6"/>
      <c r="AA289" s="126"/>
    </row>
    <row r="290" spans="1:27" ht="13.2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6"/>
      <c r="AA290" s="126"/>
    </row>
    <row r="291" spans="1:27" ht="13.2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6"/>
      <c r="AA291" s="126"/>
    </row>
    <row r="292" spans="1:27" ht="13.2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6"/>
      <c r="AA292" s="126"/>
    </row>
    <row r="293" spans="1:27" ht="13.2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6"/>
      <c r="AA293" s="126"/>
    </row>
    <row r="294" spans="1:27" ht="13.2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6"/>
      <c r="AA294" s="126"/>
    </row>
    <row r="295" spans="1:27" ht="13.2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6"/>
      <c r="AA295" s="126"/>
    </row>
    <row r="296" spans="1:27" ht="13.2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6"/>
      <c r="AA296" s="126"/>
    </row>
    <row r="297" spans="1:27" ht="13.2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6"/>
      <c r="AA297" s="126"/>
    </row>
    <row r="298" spans="1:27" ht="13.2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6"/>
      <c r="AA298" s="126"/>
    </row>
    <row r="299" spans="1:27" ht="13.2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6"/>
      <c r="AA299" s="126"/>
    </row>
    <row r="300" spans="1:27" ht="13.2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6"/>
      <c r="AA300" s="126"/>
    </row>
    <row r="301" spans="1:27" ht="13.2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6"/>
      <c r="AA301" s="126"/>
    </row>
    <row r="302" spans="1:27" ht="13.2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6"/>
      <c r="AA302" s="126"/>
    </row>
    <row r="303" spans="1:27" ht="13.2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6"/>
      <c r="AA303" s="126"/>
    </row>
    <row r="304" spans="1:27" ht="13.2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6"/>
      <c r="AA304" s="126"/>
    </row>
    <row r="305" spans="1:27" ht="13.2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6"/>
      <c r="AA305" s="126"/>
    </row>
    <row r="306" spans="1:27" ht="13.2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6"/>
      <c r="AA306" s="126"/>
    </row>
    <row r="307" spans="1:27" ht="13.2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6"/>
      <c r="AA307" s="126"/>
    </row>
    <row r="308" spans="1:27" ht="13.2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6"/>
      <c r="AA308" s="126"/>
    </row>
    <row r="309" spans="1:27" ht="13.2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6"/>
      <c r="AA309" s="126"/>
    </row>
    <row r="310" spans="1:27" ht="13.2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6"/>
      <c r="AA310" s="126"/>
    </row>
    <row r="311" spans="1:27" ht="13.2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6"/>
      <c r="AA311" s="126"/>
    </row>
    <row r="312" spans="1:27" ht="13.2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6"/>
      <c r="AA312" s="126"/>
    </row>
    <row r="313" spans="1:27" ht="13.2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6"/>
      <c r="AA313" s="126"/>
    </row>
    <row r="314" spans="1:27" ht="13.2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6"/>
      <c r="AA314" s="126"/>
    </row>
    <row r="315" spans="1:27" ht="13.2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6"/>
      <c r="AA315" s="126"/>
    </row>
    <row r="316" spans="1:27" ht="13.2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6"/>
      <c r="AA316" s="126"/>
    </row>
    <row r="317" spans="1:27" ht="13.2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6"/>
      <c r="AA317" s="126"/>
    </row>
    <row r="318" spans="1:27" ht="13.2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6"/>
      <c r="AA318" s="126"/>
    </row>
    <row r="319" spans="1:27" ht="13.2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6"/>
      <c r="AA319" s="126"/>
    </row>
    <row r="320" spans="1:27" ht="13.2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6"/>
      <c r="AA320" s="126"/>
    </row>
    <row r="321" spans="1:27" ht="13.2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6"/>
      <c r="AA321" s="126"/>
    </row>
    <row r="322" spans="1:27" ht="13.2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6"/>
      <c r="AA322" s="126"/>
    </row>
    <row r="323" spans="1:27" ht="13.2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6"/>
      <c r="AA323" s="126"/>
    </row>
    <row r="324" spans="1:27" ht="13.2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6"/>
      <c r="AA324" s="126"/>
    </row>
    <row r="325" spans="1:27" ht="13.2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6"/>
      <c r="AA325" s="126"/>
    </row>
    <row r="326" spans="1:27" ht="13.2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6"/>
      <c r="AA326" s="126"/>
    </row>
    <row r="327" spans="1:27" ht="13.2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6"/>
      <c r="AA327" s="126"/>
    </row>
    <row r="328" spans="1:27" ht="13.2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6"/>
      <c r="AA328" s="126"/>
    </row>
    <row r="329" spans="1:27" ht="13.2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6"/>
      <c r="AA329" s="126"/>
    </row>
    <row r="330" spans="1:27" ht="13.2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6"/>
      <c r="AA330" s="126"/>
    </row>
    <row r="331" spans="1:27" ht="13.2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6"/>
      <c r="AA331" s="126"/>
    </row>
    <row r="332" spans="1:27" ht="13.2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6"/>
      <c r="AA332" s="126"/>
    </row>
    <row r="333" spans="1:27" ht="13.2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6"/>
      <c r="AA333" s="126"/>
    </row>
    <row r="334" spans="1:27" ht="13.2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6"/>
      <c r="AA334" s="126"/>
    </row>
    <row r="335" spans="1:27" ht="13.2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6"/>
      <c r="AA335" s="126"/>
    </row>
    <row r="336" spans="1:27" ht="13.2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6"/>
      <c r="AA336" s="126"/>
    </row>
    <row r="337" spans="1:27" ht="13.2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6"/>
      <c r="AA337" s="126"/>
    </row>
    <row r="338" spans="1:27" ht="13.2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6"/>
      <c r="AA338" s="126"/>
    </row>
    <row r="339" spans="1:27" ht="13.2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6"/>
      <c r="AA339" s="126"/>
    </row>
    <row r="340" spans="1:27" ht="13.2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6"/>
      <c r="AA340" s="126"/>
    </row>
    <row r="341" spans="1:27" ht="13.2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6"/>
      <c r="AA341" s="126"/>
    </row>
    <row r="342" spans="1:27" ht="13.2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6"/>
      <c r="AA342" s="126"/>
    </row>
    <row r="343" spans="1:27" ht="13.2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6"/>
      <c r="AA343" s="126"/>
    </row>
    <row r="344" spans="1:27" ht="13.2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6"/>
      <c r="AA344" s="126"/>
    </row>
    <row r="345" spans="1:27" ht="13.2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6"/>
      <c r="AA345" s="126"/>
    </row>
    <row r="346" spans="1:27" ht="13.2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6"/>
      <c r="AA346" s="126"/>
    </row>
    <row r="347" spans="1:27" ht="13.2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6"/>
      <c r="AA347" s="126"/>
    </row>
    <row r="348" spans="1:27" ht="13.2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6"/>
      <c r="AA348" s="126"/>
    </row>
    <row r="349" spans="1:27" ht="13.2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6"/>
      <c r="AA349" s="126"/>
    </row>
    <row r="350" spans="1:27" ht="13.2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6"/>
      <c r="AA350" s="126"/>
    </row>
    <row r="351" spans="1:27" ht="13.2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6"/>
      <c r="AA351" s="126"/>
    </row>
    <row r="352" spans="1:27" ht="13.2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6"/>
      <c r="AA352" s="126"/>
    </row>
    <row r="353" spans="1:27" ht="13.2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6"/>
      <c r="AA353" s="126"/>
    </row>
    <row r="354" spans="1:27" ht="13.2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6"/>
      <c r="AA354" s="126"/>
    </row>
    <row r="355" spans="1:27" ht="13.2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6"/>
      <c r="AA355" s="126"/>
    </row>
    <row r="356" spans="1:27" ht="13.2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6"/>
      <c r="AA356" s="126"/>
    </row>
    <row r="357" spans="1:27" ht="13.2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6"/>
      <c r="AA357" s="126"/>
    </row>
    <row r="358" spans="1:27" ht="13.2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6"/>
      <c r="AA358" s="126"/>
    </row>
    <row r="359" spans="1:27" ht="13.2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6"/>
      <c r="AA359" s="126"/>
    </row>
    <row r="360" spans="1:27" ht="13.2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6"/>
      <c r="AA360" s="126"/>
    </row>
    <row r="361" spans="1:27" ht="13.2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6"/>
      <c r="AA361" s="126"/>
    </row>
    <row r="362" spans="1:27" ht="13.2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6"/>
      <c r="AA362" s="126"/>
    </row>
    <row r="363" spans="1:27" ht="13.2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6"/>
      <c r="AA363" s="126"/>
    </row>
    <row r="364" spans="1:27" ht="13.2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6"/>
      <c r="AA364" s="126"/>
    </row>
    <row r="365" spans="1:27" ht="13.2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6"/>
      <c r="AA365" s="126"/>
    </row>
    <row r="366" spans="1:27" ht="13.2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6"/>
      <c r="AA366" s="126"/>
    </row>
    <row r="367" spans="1:27" ht="13.2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6"/>
      <c r="AA367" s="126"/>
    </row>
    <row r="368" spans="1:27" ht="13.2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6"/>
      <c r="AA368" s="126"/>
    </row>
    <row r="369" spans="1:27" ht="13.2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6"/>
      <c r="AA369" s="126"/>
    </row>
    <row r="370" spans="1:27" ht="13.2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6"/>
      <c r="AA370" s="126"/>
    </row>
    <row r="371" spans="1:27" ht="13.2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6"/>
      <c r="AA371" s="126"/>
    </row>
    <row r="372" spans="1:27" ht="13.2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6"/>
      <c r="AA372" s="126"/>
    </row>
    <row r="373" spans="1:27" ht="13.2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6"/>
      <c r="AA373" s="126"/>
    </row>
    <row r="374" spans="1:27" ht="13.2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6"/>
      <c r="AA374" s="126"/>
    </row>
    <row r="375" spans="1:27" ht="13.2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6"/>
      <c r="AA375" s="126"/>
    </row>
    <row r="376" spans="1:27" ht="13.2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6"/>
      <c r="AA376" s="126"/>
    </row>
    <row r="377" spans="1:27" ht="13.2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6"/>
      <c r="AA377" s="126"/>
    </row>
    <row r="378" spans="1:27" ht="13.2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6"/>
      <c r="AA378" s="126"/>
    </row>
    <row r="379" spans="1:27" ht="13.2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6"/>
      <c r="AA379" s="126"/>
    </row>
    <row r="380" spans="1:27" ht="13.2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6"/>
      <c r="AA380" s="126"/>
    </row>
    <row r="381" spans="1:27" ht="13.2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6"/>
      <c r="AA381" s="126"/>
    </row>
    <row r="382" spans="1:27" ht="13.2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6"/>
      <c r="AA382" s="126"/>
    </row>
    <row r="383" spans="1:27" ht="13.2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6"/>
      <c r="AA383" s="126"/>
    </row>
    <row r="384" spans="1:27" ht="13.2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6"/>
      <c r="AA384" s="126"/>
    </row>
    <row r="385" spans="1:27" ht="13.2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6"/>
      <c r="AA385" s="126"/>
    </row>
    <row r="386" spans="1:27" ht="13.2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6"/>
      <c r="AA386" s="126"/>
    </row>
    <row r="387" spans="1:27" ht="13.2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6"/>
      <c r="AA387" s="126"/>
    </row>
    <row r="388" spans="1:27" ht="13.2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6"/>
      <c r="AA388" s="126"/>
    </row>
    <row r="389" spans="1:27" ht="13.2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6"/>
      <c r="AA389" s="126"/>
    </row>
    <row r="390" spans="1:27" ht="13.2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6"/>
      <c r="AA390" s="126"/>
    </row>
    <row r="391" spans="1:27" ht="13.2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6"/>
      <c r="AA391" s="126"/>
    </row>
    <row r="392" spans="1:27" ht="13.2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6"/>
      <c r="AA392" s="126"/>
    </row>
    <row r="393" spans="1:27" ht="13.2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6"/>
      <c r="AA393" s="126"/>
    </row>
    <row r="394" spans="1:27" ht="13.2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6"/>
      <c r="AA394" s="126"/>
    </row>
    <row r="395" spans="1:27" ht="13.2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6"/>
      <c r="AA395" s="126"/>
    </row>
    <row r="396" spans="1:27" ht="13.2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6"/>
      <c r="AA396" s="126"/>
    </row>
    <row r="397" spans="1:27" ht="13.2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6"/>
      <c r="AA397" s="126"/>
    </row>
    <row r="398" spans="1:27" ht="13.2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6"/>
      <c r="AA398" s="126"/>
    </row>
    <row r="399" spans="1:27" ht="13.2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6"/>
      <c r="AA399" s="126"/>
    </row>
    <row r="400" spans="1:27" ht="13.2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6"/>
      <c r="AA400" s="126"/>
    </row>
    <row r="401" spans="1:27" ht="13.2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6"/>
      <c r="AA401" s="126"/>
    </row>
    <row r="402" spans="1:27" ht="13.2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6"/>
      <c r="AA402" s="126"/>
    </row>
    <row r="403" spans="1:27" ht="13.2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6"/>
      <c r="AA403" s="126"/>
    </row>
    <row r="404" spans="1:27" ht="13.2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6"/>
      <c r="AA404" s="126"/>
    </row>
    <row r="405" spans="1:27" ht="13.2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6"/>
      <c r="AA405" s="126"/>
    </row>
    <row r="406" spans="1:27" ht="13.2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6"/>
      <c r="AA406" s="126"/>
    </row>
    <row r="407" spans="1:27" ht="13.2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6"/>
      <c r="AA407" s="126"/>
    </row>
    <row r="408" spans="1:27" ht="13.2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6"/>
      <c r="AA408" s="126"/>
    </row>
    <row r="409" spans="1:27" ht="13.2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6"/>
      <c r="AA409" s="126"/>
    </row>
    <row r="410" spans="1:27" ht="13.2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6"/>
      <c r="AA410" s="126"/>
    </row>
    <row r="411" spans="1:27" ht="13.2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6"/>
      <c r="AA411" s="126"/>
    </row>
    <row r="412" spans="1:27" ht="13.2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6"/>
      <c r="AA412" s="126"/>
    </row>
    <row r="413" spans="1:27" ht="13.2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6"/>
      <c r="AA413" s="126"/>
    </row>
    <row r="414" spans="1:27" ht="13.2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6"/>
      <c r="AA414" s="126"/>
    </row>
    <row r="415" spans="1:27" ht="13.2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6"/>
      <c r="AA415" s="126"/>
    </row>
    <row r="416" spans="1:27" ht="13.2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6"/>
      <c r="AA416" s="126"/>
    </row>
    <row r="417" spans="1:27" ht="13.2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6"/>
      <c r="AA417" s="126"/>
    </row>
    <row r="418" spans="1:27" ht="13.2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6"/>
      <c r="AA418" s="126"/>
    </row>
    <row r="419" spans="1:27" ht="13.2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6"/>
      <c r="AA419" s="126"/>
    </row>
    <row r="420" spans="1:27" ht="13.2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6"/>
      <c r="AA420" s="126"/>
    </row>
    <row r="421" spans="1:27" ht="13.2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6"/>
      <c r="AA421" s="126"/>
    </row>
    <row r="422" spans="1:27" ht="13.2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6"/>
      <c r="AA422" s="126"/>
    </row>
    <row r="423" spans="1:27" ht="13.2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6"/>
      <c r="AA423" s="126"/>
    </row>
    <row r="424" spans="1:27" ht="13.2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6"/>
      <c r="AA424" s="126"/>
    </row>
    <row r="425" spans="1:27" ht="13.2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6"/>
      <c r="AA425" s="126"/>
    </row>
    <row r="426" spans="1:27" ht="13.2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6"/>
      <c r="AA426" s="126"/>
    </row>
    <row r="427" spans="1:27" ht="13.2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6"/>
      <c r="AA427" s="126"/>
    </row>
    <row r="428" spans="1:27" ht="13.2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6"/>
      <c r="AA428" s="126"/>
    </row>
    <row r="429" spans="1:27" ht="13.2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6"/>
      <c r="AA429" s="126"/>
    </row>
    <row r="430" spans="1:27" ht="13.2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6"/>
      <c r="AA430" s="126"/>
    </row>
    <row r="431" spans="1:27" ht="13.2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6"/>
      <c r="AA431" s="126"/>
    </row>
    <row r="432" spans="1:27" ht="13.2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6"/>
      <c r="AA432" s="126"/>
    </row>
    <row r="433" spans="1:27" ht="13.2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6"/>
      <c r="AA433" s="126"/>
    </row>
    <row r="434" spans="1:27" ht="13.2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6"/>
      <c r="AA434" s="126"/>
    </row>
    <row r="435" spans="1:27" ht="13.2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6"/>
      <c r="AA435" s="126"/>
    </row>
    <row r="436" spans="1:27" ht="13.2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6"/>
      <c r="AA436" s="126"/>
    </row>
    <row r="437" spans="1:27" ht="13.2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6"/>
      <c r="AA437" s="126"/>
    </row>
    <row r="438" spans="1:27" ht="13.2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6"/>
      <c r="AA438" s="126"/>
    </row>
    <row r="439" spans="1:27" ht="13.2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6"/>
      <c r="AA439" s="126"/>
    </row>
    <row r="440" spans="1:27" ht="13.2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6"/>
      <c r="AA440" s="126"/>
    </row>
    <row r="441" spans="1:27" ht="13.2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6"/>
      <c r="AA441" s="126"/>
    </row>
    <row r="442" spans="1:27" ht="13.2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6"/>
      <c r="AA442" s="126"/>
    </row>
    <row r="443" spans="1:27" ht="13.2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6"/>
      <c r="AA443" s="126"/>
    </row>
    <row r="444" spans="1:27" ht="13.2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6"/>
      <c r="AA444" s="126"/>
    </row>
    <row r="445" spans="1:27" ht="13.2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6"/>
      <c r="AA445" s="126"/>
    </row>
    <row r="446" spans="1:27" ht="13.2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6"/>
      <c r="AA446" s="126"/>
    </row>
    <row r="447" spans="1:27" ht="13.2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6"/>
      <c r="AA447" s="126"/>
    </row>
    <row r="448" spans="1:27" ht="13.2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6"/>
      <c r="AA448" s="126"/>
    </row>
    <row r="449" spans="1:27" ht="13.2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6"/>
      <c r="AA449" s="126"/>
    </row>
    <row r="450" spans="1:27" ht="13.2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6"/>
      <c r="AA450" s="126"/>
    </row>
    <row r="451" spans="1:27" ht="13.2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6"/>
      <c r="AA451" s="126"/>
    </row>
    <row r="452" spans="1:27" ht="13.2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6"/>
      <c r="AA452" s="126"/>
    </row>
    <row r="453" spans="1:27" ht="13.2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6"/>
      <c r="AA453" s="126"/>
    </row>
    <row r="454" spans="1:27" ht="13.2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6"/>
      <c r="AA454" s="126"/>
    </row>
    <row r="455" spans="1:27" ht="13.2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6"/>
      <c r="AA455" s="126"/>
    </row>
    <row r="456" spans="1:27" ht="13.2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6"/>
      <c r="AA456" s="126"/>
    </row>
    <row r="457" spans="1:27" ht="13.2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6"/>
      <c r="AA457" s="126"/>
    </row>
    <row r="458" spans="1:27" ht="13.2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6"/>
      <c r="AA458" s="126"/>
    </row>
    <row r="459" spans="1:27" ht="13.2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6"/>
      <c r="AA459" s="126"/>
    </row>
    <row r="460" spans="1:27" ht="13.2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6"/>
      <c r="AA460" s="126"/>
    </row>
    <row r="461" spans="1:27" ht="13.2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6"/>
      <c r="AA461" s="126"/>
    </row>
    <row r="462" spans="1:27" ht="13.2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6"/>
      <c r="AA462" s="126"/>
    </row>
    <row r="463" spans="1:27" ht="13.2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6"/>
      <c r="AA463" s="126"/>
    </row>
    <row r="464" spans="1:27" ht="13.2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6"/>
      <c r="AA464" s="126"/>
    </row>
    <row r="465" spans="1:27" ht="13.2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6"/>
      <c r="AA465" s="126"/>
    </row>
    <row r="466" spans="1:27" ht="13.2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6"/>
      <c r="AA466" s="126"/>
    </row>
    <row r="467" spans="1:27" ht="13.2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6"/>
      <c r="AA467" s="126"/>
    </row>
    <row r="468" spans="1:27" ht="13.2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6"/>
      <c r="AA468" s="126"/>
    </row>
    <row r="469" spans="1:27" ht="13.2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6"/>
      <c r="AA469" s="126"/>
    </row>
    <row r="470" spans="1:27" ht="13.2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6"/>
      <c r="AA470" s="126"/>
    </row>
    <row r="471" spans="1:27" ht="13.2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6"/>
      <c r="AA471" s="126"/>
    </row>
    <row r="472" spans="1:27" ht="13.2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6"/>
      <c r="AA472" s="126"/>
    </row>
    <row r="473" spans="1:27" ht="13.2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6"/>
      <c r="AA473" s="126"/>
    </row>
    <row r="474" spans="1:27" ht="13.2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6"/>
      <c r="AA474" s="126"/>
    </row>
    <row r="475" spans="1:27" ht="13.2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6"/>
      <c r="AA475" s="126"/>
    </row>
    <row r="476" spans="1:27" ht="13.2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6"/>
      <c r="AA476" s="126"/>
    </row>
    <row r="477" spans="1:27" ht="13.2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6"/>
      <c r="AA477" s="126"/>
    </row>
    <row r="478" spans="1:27" ht="13.2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6"/>
      <c r="AA478" s="126"/>
    </row>
    <row r="479" spans="1:27" ht="13.2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6"/>
      <c r="AA479" s="126"/>
    </row>
    <row r="480" spans="1:27" ht="13.2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6"/>
      <c r="AA480" s="126"/>
    </row>
    <row r="481" spans="1:27" ht="13.2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6"/>
      <c r="AA481" s="126"/>
    </row>
    <row r="482" spans="1:27" ht="13.2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6"/>
      <c r="AA482" s="126"/>
    </row>
    <row r="483" spans="1:27" ht="13.2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6"/>
      <c r="AA483" s="126"/>
    </row>
    <row r="484" spans="1:27" ht="13.2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6"/>
      <c r="AA484" s="126"/>
    </row>
    <row r="485" spans="1:27" ht="13.2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6"/>
      <c r="AA485" s="126"/>
    </row>
    <row r="486" spans="1:27" ht="13.2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6"/>
      <c r="AA486" s="126"/>
    </row>
    <row r="487" spans="1:27" ht="13.2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6"/>
      <c r="AA487" s="126"/>
    </row>
    <row r="488" spans="1:27" ht="13.2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6"/>
      <c r="AA488" s="126"/>
    </row>
    <row r="489" spans="1:27" ht="13.2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6"/>
      <c r="AA489" s="126"/>
    </row>
    <row r="490" spans="1:27" ht="13.2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6"/>
      <c r="AA490" s="126"/>
    </row>
    <row r="491" spans="1:27" ht="13.2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6"/>
      <c r="AA491" s="126"/>
    </row>
    <row r="492" spans="1:27" ht="13.2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6"/>
      <c r="AA492" s="126"/>
    </row>
    <row r="493" spans="1:27" ht="13.2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6"/>
      <c r="AA493" s="126"/>
    </row>
    <row r="494" spans="1:27" ht="13.2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6"/>
      <c r="AA494" s="126"/>
    </row>
    <row r="495" spans="1:27" ht="13.2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6"/>
      <c r="AA495" s="126"/>
    </row>
    <row r="496" spans="1:27" ht="13.2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6"/>
      <c r="AA496" s="126"/>
    </row>
    <row r="497" spans="1:27" ht="13.2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6"/>
      <c r="AA497" s="126"/>
    </row>
    <row r="498" spans="1:27" ht="13.2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6"/>
      <c r="AA498" s="126"/>
    </row>
    <row r="499" spans="1:27" ht="13.2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6"/>
      <c r="AA499" s="126"/>
    </row>
    <row r="500" spans="1:27" ht="13.2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6"/>
      <c r="AA500" s="126"/>
    </row>
    <row r="501" spans="1:27" ht="13.2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6"/>
      <c r="AA501" s="126"/>
    </row>
    <row r="502" spans="1:27" ht="13.2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6"/>
      <c r="AA502" s="126"/>
    </row>
    <row r="503" spans="1:27" ht="13.2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6"/>
      <c r="AA503" s="126"/>
    </row>
    <row r="504" spans="1:27" ht="13.2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6"/>
      <c r="AA504" s="126"/>
    </row>
    <row r="505" spans="1:27" ht="13.2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6"/>
      <c r="AA505" s="126"/>
    </row>
    <row r="506" spans="1:27" ht="13.2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6"/>
      <c r="AA506" s="126"/>
    </row>
    <row r="507" spans="1:27" ht="13.2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6"/>
      <c r="AA507" s="126"/>
    </row>
    <row r="508" spans="1:27" ht="13.2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6"/>
      <c r="AA508" s="126"/>
    </row>
    <row r="509" spans="1:27" ht="13.2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6"/>
      <c r="AA509" s="126"/>
    </row>
    <row r="510" spans="1:27" ht="13.2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6"/>
      <c r="AA510" s="126"/>
    </row>
    <row r="511" spans="1:27" ht="13.2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6"/>
      <c r="AA511" s="126"/>
    </row>
    <row r="512" spans="1:27" ht="13.2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6"/>
      <c r="AA512" s="126"/>
    </row>
    <row r="513" spans="1:27" ht="13.2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6"/>
      <c r="AA513" s="126"/>
    </row>
    <row r="514" spans="1:27" ht="13.2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6"/>
      <c r="AA514" s="126"/>
    </row>
    <row r="515" spans="1:27" ht="13.2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6"/>
      <c r="AA515" s="126"/>
    </row>
    <row r="516" spans="1:27" ht="13.2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6"/>
      <c r="AA516" s="126"/>
    </row>
    <row r="517" spans="1:27" ht="13.2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6"/>
      <c r="AA517" s="126"/>
    </row>
    <row r="518" spans="1:27" ht="13.2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6"/>
      <c r="AA518" s="126"/>
    </row>
    <row r="519" spans="1:27" ht="13.2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6"/>
      <c r="AA519" s="126"/>
    </row>
    <row r="520" spans="1:27" ht="13.2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6"/>
      <c r="AA520" s="126"/>
    </row>
    <row r="521" spans="1:27" ht="13.2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6"/>
      <c r="AA521" s="126"/>
    </row>
    <row r="522" spans="1:27" ht="13.2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6"/>
      <c r="AA522" s="126"/>
    </row>
    <row r="523" spans="1:27" ht="13.2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6"/>
      <c r="AA523" s="126"/>
    </row>
    <row r="524" spans="1:27" ht="13.2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6"/>
      <c r="AA524" s="126"/>
    </row>
    <row r="525" spans="1:27" ht="13.2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6"/>
      <c r="AA525" s="126"/>
    </row>
    <row r="526" spans="1:27" ht="13.2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6"/>
      <c r="AA526" s="126"/>
    </row>
    <row r="527" spans="1:27" ht="13.2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6"/>
      <c r="AA527" s="126"/>
    </row>
    <row r="528" spans="1:27" ht="13.2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6"/>
      <c r="AA528" s="126"/>
    </row>
    <row r="529" spans="1:27" ht="13.2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6"/>
      <c r="AA529" s="126"/>
    </row>
    <row r="530" spans="1:27" ht="13.2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6"/>
      <c r="AA530" s="126"/>
    </row>
    <row r="531" spans="1:27" ht="13.2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6"/>
      <c r="AA531" s="126"/>
    </row>
    <row r="532" spans="1:27" ht="13.2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6"/>
      <c r="AA532" s="126"/>
    </row>
    <row r="533" spans="1:27" ht="13.2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6"/>
      <c r="AA533" s="126"/>
    </row>
    <row r="534" spans="1:27" ht="13.2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6"/>
      <c r="AA534" s="126"/>
    </row>
    <row r="535" spans="1:27" ht="13.2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6"/>
      <c r="AA535" s="126"/>
    </row>
    <row r="536" spans="1:27" ht="13.2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6"/>
      <c r="AA536" s="126"/>
    </row>
    <row r="537" spans="1:27" ht="13.2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6"/>
      <c r="AA537" s="126"/>
    </row>
    <row r="538" spans="1:27" ht="13.2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6"/>
      <c r="AA538" s="126"/>
    </row>
    <row r="539" spans="1:27" ht="13.2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6"/>
      <c r="AA539" s="126"/>
    </row>
    <row r="540" spans="1:27" ht="13.2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6"/>
      <c r="AA540" s="126"/>
    </row>
    <row r="541" spans="1:27" ht="13.2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6"/>
      <c r="AA541" s="126"/>
    </row>
    <row r="542" spans="1:27" ht="13.2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6"/>
      <c r="AA542" s="126"/>
    </row>
    <row r="543" spans="1:27" ht="13.2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6"/>
      <c r="AA543" s="126"/>
    </row>
    <row r="544" spans="1:27" ht="13.2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6"/>
      <c r="AA544" s="126"/>
    </row>
    <row r="545" spans="1:27" ht="13.2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6"/>
      <c r="AA545" s="126"/>
    </row>
    <row r="546" spans="1:27" ht="13.2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6"/>
      <c r="AA546" s="126"/>
    </row>
    <row r="547" spans="1:27" ht="13.2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6"/>
      <c r="AA547" s="126"/>
    </row>
    <row r="548" spans="1:27" ht="13.2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6"/>
      <c r="AA548" s="126"/>
    </row>
    <row r="549" spans="1:27" ht="13.2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6"/>
      <c r="AA549" s="126"/>
    </row>
    <row r="550" spans="1:27" ht="13.2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6"/>
      <c r="AA550" s="126"/>
    </row>
    <row r="551" spans="1:27" ht="13.2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6"/>
      <c r="AA551" s="126"/>
    </row>
    <row r="552" spans="1:27" ht="13.2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6"/>
      <c r="AA552" s="126"/>
    </row>
    <row r="553" spans="1:27" ht="13.2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6"/>
      <c r="AA553" s="126"/>
    </row>
    <row r="554" spans="1:27" ht="13.2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6"/>
      <c r="AA554" s="126"/>
    </row>
    <row r="555" spans="1:27" ht="13.2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6"/>
      <c r="AA555" s="126"/>
    </row>
    <row r="556" spans="1:27" ht="13.2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6"/>
      <c r="AA556" s="126"/>
    </row>
    <row r="557" spans="1:27" ht="13.2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6"/>
      <c r="AA557" s="126"/>
    </row>
    <row r="558" spans="1:27" ht="13.2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6"/>
      <c r="AA558" s="126"/>
    </row>
    <row r="559" spans="1:27" ht="13.2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6"/>
      <c r="AA559" s="126"/>
    </row>
    <row r="560" spans="1:27" ht="13.2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6"/>
      <c r="AA560" s="126"/>
    </row>
    <row r="561" spans="1:27" ht="13.2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6"/>
      <c r="AA561" s="126"/>
    </row>
    <row r="562" spans="1:27" ht="13.2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6"/>
      <c r="AA562" s="126"/>
    </row>
    <row r="563" spans="1:27" ht="13.2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6"/>
      <c r="AA563" s="126"/>
    </row>
    <row r="564" spans="1:27" ht="13.2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6"/>
      <c r="AA564" s="126"/>
    </row>
    <row r="565" spans="1:27" ht="13.2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6"/>
      <c r="AA565" s="126"/>
    </row>
    <row r="566" spans="1:27" ht="13.2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6"/>
      <c r="AA566" s="126"/>
    </row>
    <row r="567" spans="1:27" ht="13.2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6"/>
      <c r="AA567" s="126"/>
    </row>
    <row r="568" spans="1:27" ht="13.2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6"/>
      <c r="AA568" s="126"/>
    </row>
    <row r="569" spans="1:27" ht="13.2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6"/>
      <c r="AA569" s="126"/>
    </row>
    <row r="570" spans="1:27" ht="13.2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6"/>
      <c r="AA570" s="126"/>
    </row>
    <row r="571" spans="1:27" ht="13.2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6"/>
      <c r="AA571" s="126"/>
    </row>
    <row r="572" spans="1:27" ht="13.2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6"/>
      <c r="AA572" s="126"/>
    </row>
    <row r="573" spans="1:27" ht="13.2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6"/>
      <c r="AA573" s="126"/>
    </row>
    <row r="574" spans="1:27" ht="13.2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6"/>
      <c r="AA574" s="126"/>
    </row>
    <row r="575" spans="1:27" ht="13.2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6"/>
      <c r="AA575" s="126"/>
    </row>
    <row r="576" spans="1:27" ht="13.2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6"/>
      <c r="AA576" s="126"/>
    </row>
    <row r="577" spans="1:27" ht="13.2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6"/>
      <c r="AA577" s="126"/>
    </row>
    <row r="578" spans="1:27" ht="13.2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6"/>
      <c r="AA578" s="126"/>
    </row>
    <row r="579" spans="1:27" ht="13.2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6"/>
      <c r="AA579" s="126"/>
    </row>
    <row r="580" spans="1:27" ht="13.2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6"/>
      <c r="AA580" s="126"/>
    </row>
    <row r="581" spans="1:27" ht="13.2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6"/>
      <c r="AA581" s="126"/>
    </row>
    <row r="582" spans="1:27" ht="13.2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6"/>
      <c r="AA582" s="126"/>
    </row>
    <row r="583" spans="1:27" ht="13.2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6"/>
      <c r="AA583" s="126"/>
    </row>
    <row r="584" spans="1:27" ht="13.2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6"/>
      <c r="AA584" s="126"/>
    </row>
    <row r="585" spans="1:27" ht="13.2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6"/>
      <c r="AA585" s="126"/>
    </row>
    <row r="586" spans="1:27" ht="13.2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6"/>
      <c r="AA586" s="126"/>
    </row>
    <row r="587" spans="1:27" ht="13.2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6"/>
      <c r="AA587" s="126"/>
    </row>
    <row r="588" spans="1:27" ht="13.2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6"/>
      <c r="AA588" s="126"/>
    </row>
    <row r="589" spans="1:27" ht="13.2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6"/>
      <c r="AA589" s="126"/>
    </row>
    <row r="590" spans="1:27" ht="13.2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6"/>
      <c r="AA590" s="126"/>
    </row>
    <row r="591" spans="1:27" ht="13.2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6"/>
      <c r="AA591" s="126"/>
    </row>
    <row r="592" spans="1:27" ht="13.2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6"/>
      <c r="AA592" s="126"/>
    </row>
    <row r="593" spans="1:27" ht="13.2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6"/>
      <c r="AA593" s="126"/>
    </row>
    <row r="594" spans="1:27" ht="13.2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6"/>
      <c r="AA594" s="126"/>
    </row>
    <row r="595" spans="1:27" ht="13.2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6"/>
      <c r="AA595" s="126"/>
    </row>
    <row r="596" spans="1:27" ht="13.2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6"/>
      <c r="AA596" s="126"/>
    </row>
    <row r="597" spans="1:27" ht="13.2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6"/>
      <c r="AA597" s="126"/>
    </row>
    <row r="598" spans="1:27" ht="13.2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6"/>
      <c r="AA598" s="126"/>
    </row>
    <row r="599" spans="1:27" ht="13.2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6"/>
      <c r="AA599" s="126"/>
    </row>
    <row r="600" spans="1:27" ht="13.2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6"/>
      <c r="AA600" s="126"/>
    </row>
    <row r="601" spans="1:27" ht="13.2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6"/>
      <c r="AA601" s="126"/>
    </row>
    <row r="602" spans="1:27" ht="13.2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6"/>
      <c r="AA602" s="126"/>
    </row>
    <row r="603" spans="1:27" ht="13.2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6"/>
      <c r="AA603" s="126"/>
    </row>
    <row r="604" spans="1:27" ht="13.2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6"/>
      <c r="AA604" s="126"/>
    </row>
    <row r="605" spans="1:27" ht="13.2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6"/>
      <c r="AA605" s="126"/>
    </row>
    <row r="606" spans="1:27" ht="13.2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6"/>
      <c r="AA606" s="126"/>
    </row>
    <row r="607" spans="1:27" ht="13.2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6"/>
      <c r="AA607" s="126"/>
    </row>
    <row r="608" spans="1:27" ht="13.2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6"/>
      <c r="AA608" s="126"/>
    </row>
    <row r="609" spans="1:27" ht="13.2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6"/>
      <c r="AA609" s="126"/>
    </row>
    <row r="610" spans="1:27" ht="13.2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6"/>
      <c r="AA610" s="126"/>
    </row>
    <row r="611" spans="1:27" ht="13.2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6"/>
      <c r="AA611" s="126"/>
    </row>
    <row r="612" spans="1:27" ht="13.2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6"/>
      <c r="AA612" s="126"/>
    </row>
    <row r="613" spans="1:27" ht="13.2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6"/>
      <c r="AA613" s="126"/>
    </row>
    <row r="614" spans="1:27" ht="13.2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6"/>
      <c r="AA614" s="126"/>
    </row>
    <row r="615" spans="1:27" ht="13.2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6"/>
      <c r="AA615" s="126"/>
    </row>
    <row r="616" spans="1:27" ht="13.2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6"/>
      <c r="AA616" s="126"/>
    </row>
    <row r="617" spans="1:27" ht="13.2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6"/>
      <c r="AA617" s="126"/>
    </row>
    <row r="618" spans="1:27" ht="13.2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6"/>
      <c r="AA618" s="126"/>
    </row>
    <row r="619" spans="1:27" ht="13.2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6"/>
      <c r="AA619" s="126"/>
    </row>
    <row r="620" spans="1:27" ht="13.2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6"/>
      <c r="AA620" s="126"/>
    </row>
    <row r="621" spans="1:27" ht="13.2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6"/>
      <c r="AA621" s="126"/>
    </row>
    <row r="622" spans="1:27" ht="13.2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6"/>
      <c r="AA622" s="126"/>
    </row>
    <row r="623" spans="1:27" ht="13.2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6"/>
      <c r="AA623" s="126"/>
    </row>
    <row r="624" spans="1:27" ht="13.2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6"/>
      <c r="AA624" s="126"/>
    </row>
    <row r="625" spans="1:27" ht="13.2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6"/>
      <c r="AA625" s="126"/>
    </row>
    <row r="626" spans="1:27" ht="13.2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6"/>
      <c r="AA626" s="126"/>
    </row>
    <row r="627" spans="1:27" ht="13.2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6"/>
      <c r="AA627" s="126"/>
    </row>
    <row r="628" spans="1:27" ht="13.2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6"/>
      <c r="AA628" s="126"/>
    </row>
    <row r="629" spans="1:27" ht="13.2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6"/>
      <c r="AA629" s="126"/>
    </row>
    <row r="630" spans="1:27" ht="13.2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6"/>
      <c r="AA630" s="126"/>
    </row>
    <row r="631" spans="1:27" ht="13.2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6"/>
      <c r="AA631" s="126"/>
    </row>
    <row r="632" spans="1:27" ht="13.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6"/>
      <c r="AA632" s="126"/>
    </row>
    <row r="633" spans="1:27" ht="13.2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6"/>
      <c r="AA633" s="126"/>
    </row>
    <row r="634" spans="1:27" ht="13.2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6"/>
      <c r="AA634" s="126"/>
    </row>
    <row r="635" spans="1:27" ht="13.2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6"/>
      <c r="AA635" s="126"/>
    </row>
    <row r="636" spans="1:27" ht="13.2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6"/>
      <c r="AA636" s="126"/>
    </row>
    <row r="637" spans="1:27" ht="13.2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6"/>
      <c r="AA637" s="126"/>
    </row>
    <row r="638" spans="1:27" ht="13.2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6"/>
      <c r="AA638" s="126"/>
    </row>
    <row r="639" spans="1:27" ht="13.2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6"/>
      <c r="AA639" s="126"/>
    </row>
    <row r="640" spans="1:27" ht="13.2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6"/>
      <c r="AA640" s="126"/>
    </row>
    <row r="641" spans="1:27" ht="13.2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6"/>
      <c r="AA641" s="126"/>
    </row>
    <row r="642" spans="1:27" ht="13.2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6"/>
      <c r="AA642" s="126"/>
    </row>
    <row r="643" spans="1:27" ht="13.2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6"/>
      <c r="AA643" s="126"/>
    </row>
    <row r="644" spans="1:27" ht="13.2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6"/>
      <c r="AA644" s="126"/>
    </row>
    <row r="645" spans="1:27" ht="13.2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6"/>
      <c r="AA645" s="126"/>
    </row>
    <row r="646" spans="1:27" ht="13.2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6"/>
      <c r="AA646" s="126"/>
    </row>
    <row r="647" spans="1:27" ht="13.2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6"/>
      <c r="AA647" s="126"/>
    </row>
    <row r="648" spans="1:27" ht="13.2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6"/>
      <c r="AA648" s="126"/>
    </row>
    <row r="649" spans="1:27" ht="13.2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6"/>
      <c r="AA649" s="126"/>
    </row>
    <row r="650" spans="1:27" ht="13.2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6"/>
      <c r="AA650" s="126"/>
    </row>
    <row r="651" spans="1:27" ht="13.2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6"/>
      <c r="AA651" s="126"/>
    </row>
    <row r="652" spans="1:27" ht="13.2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6"/>
      <c r="AA652" s="126"/>
    </row>
    <row r="653" spans="1:27" ht="13.2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6"/>
      <c r="AA653" s="126"/>
    </row>
    <row r="654" spans="1:27" ht="13.2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6"/>
      <c r="AA654" s="126"/>
    </row>
    <row r="655" spans="1:27" ht="13.2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6"/>
      <c r="AA655" s="126"/>
    </row>
    <row r="656" spans="1:27" ht="13.2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6"/>
      <c r="AA656" s="126"/>
    </row>
    <row r="657" spans="1:27" ht="13.2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6"/>
      <c r="AA657" s="126"/>
    </row>
    <row r="658" spans="1:27" ht="13.2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6"/>
      <c r="AA658" s="126"/>
    </row>
    <row r="659" spans="1:27" ht="13.2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6"/>
      <c r="AA659" s="126"/>
    </row>
    <row r="660" spans="1:27" ht="13.2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6"/>
      <c r="AA660" s="126"/>
    </row>
    <row r="661" spans="1:27" ht="13.2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6"/>
      <c r="AA661" s="126"/>
    </row>
    <row r="662" spans="1:27" ht="13.2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6"/>
      <c r="AA662" s="126"/>
    </row>
    <row r="663" spans="1:27" ht="13.2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6"/>
      <c r="AA663" s="126"/>
    </row>
    <row r="664" spans="1:27" ht="13.2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6"/>
      <c r="AA664" s="126"/>
    </row>
    <row r="665" spans="1:27" ht="13.2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6"/>
      <c r="AA665" s="126"/>
    </row>
    <row r="666" spans="1:27" ht="13.2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6"/>
      <c r="AA666" s="126"/>
    </row>
    <row r="667" spans="1:27" ht="13.2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6"/>
      <c r="AA667" s="126"/>
    </row>
    <row r="668" spans="1:27" ht="13.2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6"/>
      <c r="AA668" s="126"/>
    </row>
    <row r="669" spans="1:27" ht="13.2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6"/>
      <c r="AA669" s="126"/>
    </row>
    <row r="670" spans="1:27" ht="13.2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6"/>
      <c r="AA670" s="126"/>
    </row>
    <row r="671" spans="1:27" ht="13.2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6"/>
      <c r="AA671" s="126"/>
    </row>
    <row r="672" spans="1:27" ht="13.2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6"/>
      <c r="AA672" s="126"/>
    </row>
    <row r="673" spans="1:27" ht="13.2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6"/>
      <c r="AA673" s="126"/>
    </row>
    <row r="674" spans="1:27" ht="13.2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6"/>
      <c r="AA674" s="126"/>
    </row>
    <row r="675" spans="1:27" ht="13.2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6"/>
      <c r="AA675" s="126"/>
    </row>
    <row r="676" spans="1:27" ht="13.2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6"/>
      <c r="AA676" s="126"/>
    </row>
    <row r="677" spans="1:27" ht="13.2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6"/>
      <c r="AA677" s="126"/>
    </row>
    <row r="678" spans="1:27" ht="13.2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6"/>
      <c r="AA678" s="126"/>
    </row>
    <row r="679" spans="1:27" ht="13.2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6"/>
      <c r="AA679" s="126"/>
    </row>
    <row r="680" spans="1:27" ht="13.2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6"/>
      <c r="AA680" s="126"/>
    </row>
    <row r="681" spans="1:27" ht="13.2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6"/>
      <c r="AA681" s="126"/>
    </row>
    <row r="682" spans="1:27" ht="13.2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6"/>
      <c r="AA682" s="126"/>
    </row>
    <row r="683" spans="1:27" ht="13.2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6"/>
      <c r="AA683" s="126"/>
    </row>
    <row r="684" spans="1:27" ht="13.2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6"/>
      <c r="AA684" s="126"/>
    </row>
    <row r="685" spans="1:27" ht="13.2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6"/>
      <c r="AA685" s="126"/>
    </row>
    <row r="686" spans="1:27" ht="13.2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6"/>
      <c r="AA686" s="126"/>
    </row>
    <row r="687" spans="1:27" ht="13.2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6"/>
      <c r="AA687" s="126"/>
    </row>
    <row r="688" spans="1:27" ht="13.2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6"/>
      <c r="AA688" s="126"/>
    </row>
    <row r="689" spans="1:27" ht="13.2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6"/>
      <c r="AA689" s="126"/>
    </row>
    <row r="690" spans="1:27" ht="13.2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6"/>
      <c r="AA690" s="126"/>
    </row>
    <row r="691" spans="1:27" ht="13.2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6"/>
      <c r="AA691" s="126"/>
    </row>
    <row r="692" spans="1:27" ht="13.2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6"/>
      <c r="AA692" s="126"/>
    </row>
    <row r="693" spans="1:27" ht="13.2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6"/>
      <c r="AA693" s="126"/>
    </row>
    <row r="694" spans="1:27" ht="13.2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6"/>
      <c r="AA694" s="126"/>
    </row>
    <row r="695" spans="1:27" ht="13.2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6"/>
      <c r="AA695" s="126"/>
    </row>
    <row r="696" spans="1:27" ht="13.2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6"/>
      <c r="AA696" s="126"/>
    </row>
    <row r="697" spans="1:27" ht="13.2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6"/>
      <c r="AA697" s="126"/>
    </row>
    <row r="698" spans="1:27" ht="13.2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6"/>
      <c r="AA698" s="126"/>
    </row>
    <row r="699" spans="1:27" ht="13.2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6"/>
      <c r="AA699" s="126"/>
    </row>
    <row r="700" spans="1:27" ht="13.2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6"/>
      <c r="AA700" s="126"/>
    </row>
    <row r="701" spans="1:27" ht="13.2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6"/>
      <c r="AA701" s="126"/>
    </row>
    <row r="702" spans="1:27" ht="13.2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6"/>
      <c r="AA702" s="126"/>
    </row>
    <row r="703" spans="1:27" ht="13.2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6"/>
      <c r="AA703" s="126"/>
    </row>
    <row r="704" spans="1:27" ht="13.2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6"/>
      <c r="AA704" s="126"/>
    </row>
    <row r="705" spans="1:27" ht="13.2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6"/>
      <c r="AA705" s="126"/>
    </row>
    <row r="706" spans="1:27" ht="13.2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6"/>
      <c r="AA706" s="126"/>
    </row>
    <row r="707" spans="1:27" ht="13.2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6"/>
      <c r="AA707" s="126"/>
    </row>
    <row r="708" spans="1:27" ht="13.2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6"/>
      <c r="AA708" s="126"/>
    </row>
    <row r="709" spans="1:27" ht="13.2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6"/>
      <c r="AA709" s="126"/>
    </row>
    <row r="710" spans="1:27" ht="13.2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6"/>
      <c r="AA710" s="126"/>
    </row>
    <row r="711" spans="1:27" ht="13.2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6"/>
      <c r="AA711" s="126"/>
    </row>
    <row r="712" spans="1:27" ht="13.2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6"/>
      <c r="AA712" s="126"/>
    </row>
    <row r="713" spans="1:27" ht="13.2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6"/>
      <c r="AA713" s="126"/>
    </row>
    <row r="714" spans="1:27" ht="13.2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6"/>
      <c r="AA714" s="126"/>
    </row>
    <row r="715" spans="1:27" ht="13.2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6"/>
      <c r="AA715" s="126"/>
    </row>
    <row r="716" spans="1:27" ht="13.2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6"/>
      <c r="AA716" s="126"/>
    </row>
    <row r="717" spans="1:27" ht="13.2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6"/>
      <c r="AA717" s="126"/>
    </row>
    <row r="718" spans="1:27" ht="13.2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6"/>
      <c r="AA718" s="126"/>
    </row>
    <row r="719" spans="1:27" ht="13.2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6"/>
      <c r="AA719" s="126"/>
    </row>
    <row r="720" spans="1:27" ht="13.2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6"/>
      <c r="AA720" s="126"/>
    </row>
    <row r="721" spans="1:27" ht="13.2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6"/>
      <c r="AA721" s="126"/>
    </row>
    <row r="722" spans="1:27" ht="13.2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6"/>
      <c r="AA722" s="126"/>
    </row>
    <row r="723" spans="1:27" ht="13.2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6"/>
      <c r="AA723" s="126"/>
    </row>
    <row r="724" spans="1:27" ht="13.2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6"/>
      <c r="AA724" s="126"/>
    </row>
    <row r="725" spans="1:27" ht="13.2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6"/>
      <c r="AA725" s="126"/>
    </row>
    <row r="726" spans="1:27" ht="13.2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6"/>
      <c r="AA726" s="126"/>
    </row>
    <row r="727" spans="1:27" ht="13.2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6"/>
      <c r="AA727" s="126"/>
    </row>
    <row r="728" spans="1:27" ht="13.2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6"/>
      <c r="AA728" s="126"/>
    </row>
    <row r="729" spans="1:27" ht="13.2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6"/>
      <c r="AA729" s="126"/>
    </row>
    <row r="730" spans="1:27" ht="13.2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6"/>
      <c r="AA730" s="126"/>
    </row>
    <row r="731" spans="1:27" ht="13.2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6"/>
      <c r="AA731" s="126"/>
    </row>
    <row r="732" spans="1:27" ht="13.2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6"/>
      <c r="AA732" s="126"/>
    </row>
    <row r="733" spans="1:27" ht="13.2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6"/>
      <c r="AA733" s="126"/>
    </row>
    <row r="734" spans="1:27" ht="13.2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6"/>
      <c r="AA734" s="126"/>
    </row>
    <row r="735" spans="1:27" ht="13.2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6"/>
      <c r="AA735" s="126"/>
    </row>
    <row r="736" spans="1:27" ht="13.2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6"/>
      <c r="AA736" s="126"/>
    </row>
    <row r="737" spans="1:27" ht="13.2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6"/>
      <c r="AA737" s="126"/>
    </row>
    <row r="738" spans="1:27" ht="13.2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6"/>
      <c r="AA738" s="126"/>
    </row>
    <row r="739" spans="1:27" ht="13.2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6"/>
      <c r="AA739" s="126"/>
    </row>
    <row r="740" spans="1:27" ht="13.2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6"/>
      <c r="AA740" s="126"/>
    </row>
    <row r="741" spans="1:27" ht="13.2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6"/>
      <c r="AA741" s="126"/>
    </row>
    <row r="742" spans="1:27" ht="13.2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6"/>
      <c r="AA742" s="126"/>
    </row>
    <row r="743" spans="1:27" ht="13.2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6"/>
      <c r="AA743" s="126"/>
    </row>
    <row r="744" spans="1:27" ht="13.2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6"/>
      <c r="AA744" s="126"/>
    </row>
    <row r="745" spans="1:27" ht="13.2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6"/>
      <c r="AA745" s="126"/>
    </row>
    <row r="746" spans="1:27" ht="13.2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6"/>
      <c r="AA746" s="126"/>
    </row>
    <row r="747" spans="1:27" ht="13.2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6"/>
      <c r="AA747" s="126"/>
    </row>
    <row r="748" spans="1:27" ht="13.2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6"/>
      <c r="AA748" s="126"/>
    </row>
    <row r="749" spans="1:27" ht="13.2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6"/>
      <c r="AA749" s="126"/>
    </row>
    <row r="750" spans="1:27" ht="13.2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6"/>
      <c r="AA750" s="126"/>
    </row>
    <row r="751" spans="1:27" ht="13.2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6"/>
      <c r="AA751" s="126"/>
    </row>
    <row r="752" spans="1:27" ht="13.2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6"/>
      <c r="AA752" s="126"/>
    </row>
    <row r="753" spans="1:27" ht="13.2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6"/>
      <c r="AA753" s="126"/>
    </row>
    <row r="754" spans="1:27" ht="13.2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6"/>
      <c r="AA754" s="126"/>
    </row>
    <row r="755" spans="1:27" ht="13.2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6"/>
      <c r="AA755" s="126"/>
    </row>
    <row r="756" spans="1:27" ht="13.2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6"/>
      <c r="AA756" s="126"/>
    </row>
    <row r="757" spans="1:27" ht="13.2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6"/>
      <c r="AA757" s="126"/>
    </row>
    <row r="758" spans="1:27" ht="13.2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6"/>
      <c r="AA758" s="126"/>
    </row>
    <row r="759" spans="1:27" ht="13.2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6"/>
      <c r="AA759" s="126"/>
    </row>
    <row r="760" spans="1:27" ht="13.2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6"/>
      <c r="AA760" s="126"/>
    </row>
    <row r="761" spans="1:27" ht="13.2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6"/>
      <c r="AA761" s="126"/>
    </row>
    <row r="762" spans="1:27" ht="13.2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6"/>
      <c r="AA762" s="126"/>
    </row>
    <row r="763" spans="1:27" ht="13.2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6"/>
      <c r="AA763" s="126"/>
    </row>
    <row r="764" spans="1:27" ht="13.2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6"/>
      <c r="AA764" s="126"/>
    </row>
    <row r="765" spans="1:27" ht="13.2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6"/>
      <c r="AA765" s="126"/>
    </row>
    <row r="766" spans="1:27" ht="13.2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6"/>
      <c r="AA766" s="126"/>
    </row>
    <row r="767" spans="1:27" ht="13.2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6"/>
      <c r="AA767" s="126"/>
    </row>
    <row r="768" spans="1:27" ht="13.2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6"/>
      <c r="AA768" s="126"/>
    </row>
    <row r="769" spans="1:27" ht="13.2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6"/>
      <c r="AA769" s="126"/>
    </row>
    <row r="770" spans="1:27" ht="13.2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6"/>
      <c r="AA770" s="126"/>
    </row>
    <row r="771" spans="1:27" ht="13.2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6"/>
      <c r="AA771" s="126"/>
    </row>
    <row r="772" spans="1:27" ht="13.2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6"/>
      <c r="AA772" s="126"/>
    </row>
    <row r="773" spans="1:27" ht="13.2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6"/>
      <c r="AA773" s="126"/>
    </row>
    <row r="774" spans="1:27" ht="13.2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6"/>
      <c r="AA774" s="126"/>
    </row>
    <row r="775" spans="1:27" ht="13.2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6"/>
      <c r="AA775" s="126"/>
    </row>
    <row r="776" spans="1:27" ht="13.2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6"/>
      <c r="AA776" s="126"/>
    </row>
    <row r="777" spans="1:27" ht="13.2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6"/>
      <c r="AA777" s="126"/>
    </row>
    <row r="778" spans="1:27" ht="13.2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6"/>
      <c r="AA778" s="126"/>
    </row>
    <row r="779" spans="1:27" ht="13.2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6"/>
      <c r="AA779" s="126"/>
    </row>
    <row r="780" spans="1:27" ht="13.2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6"/>
      <c r="AA780" s="126"/>
    </row>
    <row r="781" spans="1:27" ht="13.2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6"/>
      <c r="AA781" s="126"/>
    </row>
    <row r="782" spans="1:27" ht="13.2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6"/>
      <c r="AA782" s="126"/>
    </row>
    <row r="783" spans="1:27" ht="13.2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6"/>
      <c r="AA783" s="126"/>
    </row>
    <row r="784" spans="1:27" ht="13.2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6"/>
      <c r="AA784" s="126"/>
    </row>
    <row r="785" spans="1:27" ht="13.2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6"/>
      <c r="AA785" s="126"/>
    </row>
    <row r="786" spans="1:27" ht="13.2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6"/>
      <c r="AA786" s="126"/>
    </row>
    <row r="787" spans="1:27" ht="13.2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6"/>
      <c r="AA787" s="126"/>
    </row>
    <row r="788" spans="1:27" ht="13.2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6"/>
      <c r="AA788" s="126"/>
    </row>
    <row r="789" spans="1:27" ht="13.2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6"/>
      <c r="AA789" s="126"/>
    </row>
    <row r="790" spans="1:27" ht="13.2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6"/>
      <c r="AA790" s="126"/>
    </row>
    <row r="791" spans="1:27" ht="13.2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6"/>
      <c r="AA791" s="126"/>
    </row>
    <row r="792" spans="1:27" ht="13.2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6"/>
      <c r="AA792" s="126"/>
    </row>
    <row r="793" spans="1:27" ht="13.2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6"/>
      <c r="AA793" s="126"/>
    </row>
    <row r="794" spans="1:27" ht="13.2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6"/>
      <c r="AA794" s="126"/>
    </row>
    <row r="795" spans="1:27" ht="13.2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6"/>
      <c r="AA795" s="126"/>
    </row>
    <row r="796" spans="1:27" ht="13.2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6"/>
      <c r="AA796" s="126"/>
    </row>
    <row r="797" spans="1:27" ht="13.2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6"/>
      <c r="AA797" s="126"/>
    </row>
    <row r="798" spans="1:27" ht="13.2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6"/>
      <c r="AA798" s="126"/>
    </row>
    <row r="799" spans="1:27" ht="13.2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6"/>
      <c r="AA799" s="126"/>
    </row>
    <row r="800" spans="1:27" ht="13.2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6"/>
      <c r="AA800" s="126"/>
    </row>
    <row r="801" spans="1:27" ht="13.2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6"/>
      <c r="AA801" s="126"/>
    </row>
    <row r="802" spans="1:27" ht="13.2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6"/>
      <c r="AA802" s="126"/>
    </row>
    <row r="803" spans="1:27" ht="13.2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6"/>
      <c r="AA803" s="126"/>
    </row>
    <row r="804" spans="1:27" ht="13.2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6"/>
      <c r="AA804" s="126"/>
    </row>
    <row r="805" spans="1:27" ht="13.2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6"/>
      <c r="AA805" s="126"/>
    </row>
    <row r="806" spans="1:27" ht="13.2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6"/>
      <c r="AA806" s="126"/>
    </row>
    <row r="807" spans="1:27" ht="13.2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6"/>
      <c r="AA807" s="126"/>
    </row>
    <row r="808" spans="1:27" ht="13.2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6"/>
      <c r="AA808" s="126"/>
    </row>
    <row r="809" spans="1:27" ht="13.2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6"/>
      <c r="AA809" s="126"/>
    </row>
    <row r="810" spans="1:27" ht="13.2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6"/>
      <c r="AA810" s="126"/>
    </row>
    <row r="811" spans="1:27" ht="13.2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6"/>
      <c r="AA811" s="126"/>
    </row>
    <row r="812" spans="1:27" ht="13.2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6"/>
      <c r="AA812" s="126"/>
    </row>
    <row r="813" spans="1:27" ht="13.2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6"/>
      <c r="AA813" s="126"/>
    </row>
    <row r="814" spans="1:27" ht="13.2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6"/>
      <c r="AA814" s="126"/>
    </row>
    <row r="815" spans="1:27" ht="13.2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6"/>
      <c r="AA815" s="126"/>
    </row>
    <row r="816" spans="1:27" ht="13.2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6"/>
      <c r="AA816" s="126"/>
    </row>
    <row r="817" spans="1:27" ht="13.2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6"/>
      <c r="AA817" s="126"/>
    </row>
    <row r="818" spans="1:27" ht="13.2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6"/>
      <c r="AA818" s="126"/>
    </row>
    <row r="819" spans="1:27" ht="13.2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6"/>
      <c r="AA819" s="126"/>
    </row>
    <row r="820" spans="1:27" ht="13.2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6"/>
      <c r="AA820" s="126"/>
    </row>
    <row r="821" spans="1:27" ht="13.2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6"/>
      <c r="AA821" s="126"/>
    </row>
    <row r="822" spans="1:27" ht="13.2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6"/>
      <c r="AA822" s="126"/>
    </row>
    <row r="823" spans="1:27" ht="13.2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6"/>
      <c r="AA823" s="126"/>
    </row>
    <row r="824" spans="1:27" ht="13.2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6"/>
      <c r="AA824" s="126"/>
    </row>
    <row r="825" spans="1:27" ht="13.2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6"/>
      <c r="AA825" s="126"/>
    </row>
    <row r="826" spans="1:27" ht="13.2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6"/>
      <c r="AA826" s="126"/>
    </row>
    <row r="827" spans="1:27" ht="13.2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6"/>
      <c r="AA827" s="126"/>
    </row>
    <row r="828" spans="1:27" ht="13.2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6"/>
      <c r="AA828" s="126"/>
    </row>
    <row r="829" spans="1:27" ht="13.2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6"/>
      <c r="AA829" s="126"/>
    </row>
    <row r="830" spans="1:27" ht="13.2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6"/>
      <c r="AA830" s="126"/>
    </row>
    <row r="831" spans="1:27" ht="13.2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6"/>
      <c r="AA831" s="126"/>
    </row>
    <row r="832" spans="1:27" ht="13.2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6"/>
      <c r="AA832" s="126"/>
    </row>
    <row r="833" spans="1:27" ht="13.2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6"/>
      <c r="AA833" s="126"/>
    </row>
    <row r="834" spans="1:27" ht="13.2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6"/>
      <c r="AA834" s="126"/>
    </row>
    <row r="835" spans="1:27" ht="13.2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6"/>
      <c r="AA835" s="126"/>
    </row>
    <row r="836" spans="1:27" ht="13.2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6"/>
      <c r="AA836" s="126"/>
    </row>
    <row r="837" spans="1:27" ht="13.2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6"/>
      <c r="AA837" s="126"/>
    </row>
    <row r="838" spans="1:27" ht="13.2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6"/>
      <c r="AA838" s="126"/>
    </row>
    <row r="839" spans="1:27" ht="13.2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6"/>
      <c r="AA839" s="126"/>
    </row>
    <row r="840" spans="1:27" ht="13.2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6"/>
      <c r="AA840" s="126"/>
    </row>
    <row r="841" spans="1:27" ht="13.2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6"/>
      <c r="AA841" s="126"/>
    </row>
    <row r="842" spans="1:27" ht="13.2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6"/>
      <c r="AA842" s="126"/>
    </row>
    <row r="843" spans="1:27" ht="13.2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6"/>
      <c r="AA843" s="126"/>
    </row>
    <row r="844" spans="1:27" ht="13.2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6"/>
      <c r="AA844" s="126"/>
    </row>
    <row r="845" spans="1:27" ht="13.2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6"/>
      <c r="AA845" s="126"/>
    </row>
    <row r="846" spans="1:27" ht="13.2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6"/>
      <c r="AA846" s="126"/>
    </row>
    <row r="847" spans="1:27" ht="13.2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6"/>
      <c r="AA847" s="126"/>
    </row>
    <row r="848" spans="1:27" ht="13.2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6"/>
      <c r="AA848" s="126"/>
    </row>
    <row r="849" spans="1:27" ht="13.2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6"/>
      <c r="AA849" s="126"/>
    </row>
    <row r="850" spans="1:27" ht="13.2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6"/>
      <c r="AA850" s="126"/>
    </row>
    <row r="851" spans="1:27" ht="13.2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6"/>
      <c r="AA851" s="126"/>
    </row>
    <row r="852" spans="1:27" ht="13.2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6"/>
      <c r="AA852" s="126"/>
    </row>
    <row r="853" spans="1:27" ht="13.2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6"/>
      <c r="AA853" s="126"/>
    </row>
    <row r="854" spans="1:27" ht="13.2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6"/>
      <c r="AA854" s="126"/>
    </row>
    <row r="855" spans="1:27" ht="13.2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6"/>
      <c r="AA855" s="126"/>
    </row>
    <row r="856" spans="1:27" ht="13.2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6"/>
      <c r="AA856" s="126"/>
    </row>
    <row r="857" spans="1:27" ht="13.2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6"/>
      <c r="AA857" s="126"/>
    </row>
    <row r="858" spans="1:27" ht="13.2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6"/>
      <c r="AA858" s="126"/>
    </row>
    <row r="859" spans="1:27" ht="13.2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6"/>
      <c r="AA859" s="126"/>
    </row>
    <row r="860" spans="1:27" ht="13.2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6"/>
      <c r="AA860" s="126"/>
    </row>
    <row r="861" spans="1:27" ht="13.2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6"/>
      <c r="AA861" s="126"/>
    </row>
    <row r="862" spans="1:27" ht="13.2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6"/>
      <c r="AA862" s="126"/>
    </row>
    <row r="863" spans="1:27" ht="13.2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6"/>
      <c r="AA863" s="126"/>
    </row>
    <row r="864" spans="1:27" ht="13.2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6"/>
      <c r="AA864" s="126"/>
    </row>
    <row r="865" spans="1:27" ht="13.2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6"/>
      <c r="AA865" s="126"/>
    </row>
    <row r="866" spans="1:27" ht="13.2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6"/>
      <c r="AA866" s="126"/>
    </row>
    <row r="867" spans="1:27" ht="13.2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6"/>
      <c r="AA867" s="126"/>
    </row>
    <row r="868" spans="1:27" ht="13.2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6"/>
      <c r="AA868" s="126"/>
    </row>
    <row r="869" spans="1:27" ht="13.2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6"/>
      <c r="AA869" s="126"/>
    </row>
    <row r="870" spans="1:27" ht="13.2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6"/>
      <c r="AA870" s="126"/>
    </row>
    <row r="871" spans="1:27" ht="13.2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6"/>
      <c r="AA871" s="126"/>
    </row>
    <row r="872" spans="1:27" ht="13.2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6"/>
      <c r="AA872" s="126"/>
    </row>
    <row r="873" spans="1:27" ht="13.2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6"/>
      <c r="AA873" s="126"/>
    </row>
    <row r="874" spans="1:27" ht="13.2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6"/>
      <c r="AA874" s="126"/>
    </row>
    <row r="875" spans="1:27" ht="13.2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6"/>
      <c r="AA875" s="126"/>
    </row>
    <row r="876" spans="1:27" ht="13.2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6"/>
      <c r="AA876" s="126"/>
    </row>
    <row r="877" spans="1:27" ht="13.2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6"/>
      <c r="AA877" s="126"/>
    </row>
    <row r="878" spans="1:27" ht="13.2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6"/>
      <c r="AA878" s="126"/>
    </row>
    <row r="879" spans="1:27" ht="13.2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6"/>
      <c r="AA879" s="126"/>
    </row>
    <row r="880" spans="1:27" ht="13.2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6"/>
      <c r="AA880" s="126"/>
    </row>
    <row r="881" spans="1:27" ht="13.2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6"/>
      <c r="AA881" s="126"/>
    </row>
    <row r="882" spans="1:27" ht="13.2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6"/>
      <c r="AA882" s="126"/>
    </row>
    <row r="883" spans="1:27" ht="13.2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6"/>
      <c r="AA883" s="126"/>
    </row>
    <row r="884" spans="1:27" ht="13.2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6"/>
      <c r="AA884" s="126"/>
    </row>
    <row r="885" spans="1:27" ht="13.2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6"/>
      <c r="AA885" s="126"/>
    </row>
    <row r="886" spans="1:27" ht="13.2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6"/>
      <c r="AA886" s="126"/>
    </row>
    <row r="887" spans="1:27" ht="13.2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6"/>
      <c r="AA887" s="126"/>
    </row>
    <row r="888" spans="1:27" ht="13.2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6"/>
      <c r="AA888" s="126"/>
    </row>
    <row r="889" spans="1:27" ht="13.2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6"/>
      <c r="AA889" s="126"/>
    </row>
    <row r="890" spans="1:27" ht="13.2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6"/>
      <c r="AA890" s="126"/>
    </row>
    <row r="891" spans="1:27" ht="13.2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6"/>
      <c r="AA891" s="126"/>
    </row>
    <row r="892" spans="1:27" ht="13.2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6"/>
      <c r="AA892" s="126"/>
    </row>
    <row r="893" spans="1:27" ht="13.2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6"/>
      <c r="AA893" s="126"/>
    </row>
    <row r="894" spans="1:27" ht="13.2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6"/>
      <c r="AA894" s="126"/>
    </row>
    <row r="895" spans="1:27" ht="13.2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6"/>
      <c r="AA895" s="126"/>
    </row>
    <row r="896" spans="1:27" ht="13.2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6"/>
      <c r="AA896" s="126"/>
    </row>
    <row r="897" spans="1:27" ht="13.2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6"/>
      <c r="AA897" s="126"/>
    </row>
    <row r="898" spans="1:27" ht="13.2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6"/>
      <c r="AA898" s="126"/>
    </row>
    <row r="899" spans="1:27" ht="13.2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6"/>
      <c r="AA899" s="126"/>
    </row>
    <row r="900" spans="1:27" ht="13.2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6"/>
      <c r="AA900" s="126"/>
    </row>
    <row r="901" spans="1:27" ht="13.2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6"/>
      <c r="AA901" s="126"/>
    </row>
    <row r="902" spans="1:27" ht="13.2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6"/>
      <c r="AA902" s="126"/>
    </row>
    <row r="903" spans="1:27" ht="13.2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6"/>
      <c r="AA903" s="126"/>
    </row>
    <row r="904" spans="1:27" ht="13.2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6"/>
      <c r="AA904" s="126"/>
    </row>
    <row r="905" spans="1:27" ht="13.2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6"/>
      <c r="AA905" s="126"/>
    </row>
    <row r="906" spans="1:27" ht="13.2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6"/>
      <c r="AA906" s="126"/>
    </row>
    <row r="907" spans="1:27" ht="13.2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6"/>
      <c r="AA907" s="126"/>
    </row>
    <row r="908" spans="1:27" ht="13.2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6"/>
      <c r="AA908" s="126"/>
    </row>
    <row r="909" spans="1:27" ht="13.2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6"/>
      <c r="AA909" s="126"/>
    </row>
    <row r="910" spans="1:27" ht="13.2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6"/>
      <c r="AA910" s="126"/>
    </row>
    <row r="911" spans="1:27" ht="13.2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6"/>
      <c r="AA911" s="126"/>
    </row>
    <row r="912" spans="1:27" ht="13.2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6"/>
      <c r="AA912" s="126"/>
    </row>
    <row r="913" spans="1:27" ht="13.2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6"/>
      <c r="AA913" s="126"/>
    </row>
    <row r="914" spans="1:27" ht="13.2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6"/>
      <c r="AA914" s="126"/>
    </row>
    <row r="915" spans="1:27" ht="13.2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6"/>
      <c r="AA915" s="126"/>
    </row>
    <row r="916" spans="1:27" ht="13.2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6"/>
      <c r="AA916" s="126"/>
    </row>
    <row r="917" spans="1:27" ht="13.2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6"/>
      <c r="AA917" s="126"/>
    </row>
    <row r="918" spans="1:27" ht="13.2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6"/>
      <c r="AA918" s="126"/>
    </row>
    <row r="919" spans="1:27" ht="13.2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6"/>
      <c r="AA919" s="126"/>
    </row>
    <row r="920" spans="1:27" ht="13.2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6"/>
      <c r="AA920" s="126"/>
    </row>
    <row r="921" spans="1:27" ht="13.2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6"/>
      <c r="AA921" s="126"/>
    </row>
    <row r="922" spans="1:27" ht="13.2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6"/>
      <c r="AA922" s="126"/>
    </row>
    <row r="923" spans="1:27" ht="13.2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6"/>
      <c r="AA923" s="126"/>
    </row>
    <row r="924" spans="1:27" ht="13.2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6"/>
      <c r="AA924" s="126"/>
    </row>
    <row r="925" spans="1:27" ht="13.2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6"/>
      <c r="AA925" s="126"/>
    </row>
    <row r="926" spans="1:27" ht="13.2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6"/>
      <c r="AA926" s="126"/>
    </row>
    <row r="927" spans="1:27" ht="13.2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6"/>
      <c r="AA927" s="126"/>
    </row>
    <row r="928" spans="1:27" ht="13.2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6"/>
      <c r="AA928" s="126"/>
    </row>
    <row r="929" spans="1:27" ht="13.2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6"/>
      <c r="AA929" s="126"/>
    </row>
    <row r="930" spans="1:27" ht="13.2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6"/>
      <c r="AA930" s="126"/>
    </row>
    <row r="931" spans="1:27" ht="13.2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6"/>
      <c r="AA931" s="126"/>
    </row>
    <row r="932" spans="1:27" ht="13.2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6"/>
      <c r="AA932" s="126"/>
    </row>
    <row r="933" spans="1:27" ht="13.2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6"/>
      <c r="AA933" s="126"/>
    </row>
    <row r="934" spans="1:27" ht="13.2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6"/>
      <c r="AA934" s="126"/>
    </row>
    <row r="935" spans="1:27" ht="13.2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6"/>
      <c r="AA935" s="126"/>
    </row>
    <row r="936" spans="1:27" ht="13.2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6"/>
      <c r="AA936" s="126"/>
    </row>
    <row r="937" spans="1:27" ht="13.2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6"/>
      <c r="AA937" s="126"/>
    </row>
    <row r="938" spans="1:27" ht="13.2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6"/>
      <c r="AA938" s="126"/>
    </row>
    <row r="939" spans="1:27" ht="13.2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6"/>
      <c r="AA939" s="126"/>
    </row>
    <row r="940" spans="1:27" ht="13.2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6"/>
      <c r="AA940" s="126"/>
    </row>
    <row r="941" spans="1:27" ht="13.2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6"/>
      <c r="AA941" s="126"/>
    </row>
    <row r="942" spans="1:27" ht="13.2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6"/>
      <c r="AA942" s="126"/>
    </row>
    <row r="943" spans="1:27" ht="13.2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6"/>
      <c r="AA943" s="126"/>
    </row>
    <row r="944" spans="1:27" ht="13.2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6"/>
      <c r="AA944" s="126"/>
    </row>
    <row r="945" spans="1:27" ht="13.2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6"/>
      <c r="AA945" s="126"/>
    </row>
    <row r="946" spans="1:27" ht="13.2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6"/>
      <c r="AA946" s="126"/>
    </row>
    <row r="947" spans="1:27" ht="13.2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6"/>
      <c r="AA947" s="126"/>
    </row>
    <row r="948" spans="1:27" ht="13.2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6"/>
      <c r="AA948" s="126"/>
    </row>
    <row r="949" spans="1:27" ht="13.2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6"/>
      <c r="AA949" s="126"/>
    </row>
    <row r="950" spans="1:27" ht="13.2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6"/>
      <c r="AA950" s="126"/>
    </row>
    <row r="951" spans="1:27" ht="13.2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6"/>
      <c r="AA951" s="126"/>
    </row>
    <row r="952" spans="1:27" ht="13.2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6"/>
      <c r="AA952" s="126"/>
    </row>
    <row r="953" spans="1:27" ht="13.2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6"/>
      <c r="AA953" s="126"/>
    </row>
    <row r="954" spans="1:27" ht="13.2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6"/>
      <c r="AA954" s="126"/>
    </row>
    <row r="955" spans="1:27" ht="13.2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6"/>
      <c r="AA955" s="126"/>
    </row>
    <row r="956" spans="1:27" ht="13.2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6"/>
      <c r="AA956" s="126"/>
    </row>
    <row r="957" spans="1:27" ht="13.2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6"/>
      <c r="AA957" s="126"/>
    </row>
    <row r="958" spans="1:27" ht="13.2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6"/>
      <c r="AA958" s="126"/>
    </row>
    <row r="959" spans="1:27" ht="13.2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6"/>
      <c r="AA959" s="126"/>
    </row>
    <row r="960" spans="1:27" ht="13.2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6"/>
      <c r="AA960" s="126"/>
    </row>
    <row r="961" spans="1:27" ht="13.2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6"/>
      <c r="AA961" s="126"/>
    </row>
    <row r="962" spans="1:27" ht="13.2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6"/>
      <c r="AA962" s="126"/>
    </row>
    <row r="963" spans="1:27" ht="13.2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6"/>
      <c r="AA963" s="126"/>
    </row>
    <row r="964" spans="1:27" ht="13.2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6"/>
      <c r="AA964" s="126"/>
    </row>
    <row r="965" spans="1:27" ht="13.2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6"/>
      <c r="AA965" s="126"/>
    </row>
    <row r="966" spans="1:27" ht="13.2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6"/>
      <c r="AA966" s="126"/>
    </row>
    <row r="967" spans="1:27" ht="13.2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6"/>
      <c r="AA967" s="126"/>
    </row>
    <row r="968" spans="1:27" ht="13.2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6"/>
      <c r="AA968" s="126"/>
    </row>
    <row r="969" spans="1:27" ht="13.2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6"/>
      <c r="AA969" s="126"/>
    </row>
    <row r="970" spans="1:27" ht="13.2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6"/>
      <c r="AA970" s="126"/>
    </row>
    <row r="971" spans="1:27" ht="13.2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6"/>
      <c r="AA971" s="126"/>
    </row>
    <row r="972" spans="1:27" ht="13.2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6"/>
      <c r="AA972" s="126"/>
    </row>
    <row r="973" spans="1:27" ht="13.2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6"/>
      <c r="AA973" s="126"/>
    </row>
    <row r="974" spans="1:27" ht="13.2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6"/>
      <c r="AA974" s="126"/>
    </row>
    <row r="975" spans="1:27" ht="13.2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6"/>
      <c r="AA975" s="126"/>
    </row>
    <row r="976" spans="1:27" ht="13.2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6"/>
      <c r="AA976" s="126"/>
    </row>
    <row r="977" spans="1:27" ht="13.2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6"/>
      <c r="AA977" s="126"/>
    </row>
    <row r="978" spans="1:27" ht="13.2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6"/>
      <c r="AA978" s="126"/>
    </row>
    <row r="979" spans="1:27" ht="13.2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6"/>
      <c r="AA979" s="126"/>
    </row>
    <row r="980" spans="1:27" ht="13.2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6"/>
      <c r="AA980" s="126"/>
    </row>
    <row r="981" spans="1:27" ht="13.2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6"/>
      <c r="AA981" s="126"/>
    </row>
    <row r="982" spans="1:27" ht="13.2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6"/>
      <c r="AA982" s="126"/>
    </row>
    <row r="983" spans="1:27" ht="13.2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6"/>
      <c r="AA983" s="126"/>
    </row>
    <row r="984" spans="1:27" ht="13.2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6"/>
      <c r="AA984" s="126"/>
    </row>
    <row r="985" spans="1:27" ht="13.2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6"/>
      <c r="AA985" s="126"/>
    </row>
    <row r="986" spans="1:27" ht="13.2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6"/>
      <c r="AA986" s="126"/>
    </row>
    <row r="987" spans="1:27" ht="13.2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6"/>
      <c r="AA987" s="126"/>
    </row>
    <row r="988" spans="1:27" ht="13.2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6"/>
      <c r="AA988" s="126"/>
    </row>
    <row r="989" spans="1:27" ht="13.2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6"/>
      <c r="AA989" s="126"/>
    </row>
    <row r="990" spans="1:27" ht="13.2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6"/>
      <c r="AA990" s="126"/>
    </row>
    <row r="991" spans="1:27" ht="13.2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6"/>
      <c r="AA991" s="126"/>
    </row>
    <row r="992" spans="1:27" ht="13.2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6"/>
      <c r="AA992" s="126"/>
    </row>
    <row r="993" spans="1:27" ht="13.2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6"/>
      <c r="AA993" s="126"/>
    </row>
    <row r="994" spans="1:27" ht="13.2">
      <c r="A994" s="12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  <c r="AA994" s="126"/>
    </row>
    <row r="995" spans="1:27" ht="13.2">
      <c r="A995" s="12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  <c r="AA995" s="126"/>
    </row>
  </sheetData>
  <phoneticPr fontId="26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honeticPr fontId="2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S900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.75" customHeight="1"/>
  <sheetData>
    <row r="1" spans="1:19">
      <c r="A1" s="1" t="s">
        <v>321</v>
      </c>
      <c r="G1" s="1" t="s">
        <v>322</v>
      </c>
      <c r="J1" s="1" t="s">
        <v>323</v>
      </c>
      <c r="K1" s="1" t="s">
        <v>324</v>
      </c>
      <c r="M1" s="1" t="str">
        <f ca="1">IFERROR(__xludf.DUMMYFUNCTION("QUERY('무신사 메타 광고'!D3:V900, ""select Col1, sum(Col9), sum(Col7), sum(Col8), sum(Col11), sum(Col18), sum(Col19) where Col1 is not null group by Col1 order by Col1"", 0)"),"#REF!")</f>
        <v>#REF!</v>
      </c>
      <c r="N1" s="1"/>
      <c r="O1" s="1"/>
      <c r="P1" s="1"/>
      <c r="Q1" s="1"/>
      <c r="R1" s="1"/>
      <c r="S1" s="1"/>
    </row>
    <row r="2" spans="1:19">
      <c r="A2" s="1" t="s">
        <v>325</v>
      </c>
      <c r="B2" s="1" t="str">
        <f ca="1">IFERROR(__xludf.DUMMYFUNCTION("IFERROR(SPARKLINE(B5:B900,{""charttype"",""column"";""color"",""#2563eb"";""ymin"",0}),"""")"),"")</f>
        <v/>
      </c>
      <c r="C2" s="1" t="str">
        <f ca="1">IFERROR(__xludf.DUMMYFUNCTION("IFERROR(SPARKLINE(C5:C900,{""charttype"",""column"";""color"",""#7c3aed"";""ymin"",0}),"""")"),"")</f>
        <v/>
      </c>
      <c r="D2" s="1" t="str">
        <f ca="1">IFERROR(__xludf.DUMMYFUNCTION("IFERROR(SPARKLINE(D5:D900,{""charttype"",""column"";""color"",""#0891b2"";""ymin"",0}),"""")"),"")</f>
        <v/>
      </c>
      <c r="E2" s="1" t="str">
        <f ca="1">IFERROR(__xludf.DUMMYFUNCTION("IFERROR(SPARKLINE(E5:E900,{""charttype"",""column"";""color"",""#ea580c"";""ymin"",0}),"""")"),"")</f>
        <v/>
      </c>
      <c r="F2" s="1" t="str">
        <f ca="1">IFERROR(__xludf.DUMMYFUNCTION("IFERROR(SPARKLINE(F5:F900,{""charttype"",""column"";""color"",""#16a34a"";""ymin"",0}),"""")"),"")</f>
        <v/>
      </c>
      <c r="G2" s="1" t="str">
        <f ca="1">IFERROR(__xludf.DUMMYFUNCTION("IFERROR(SPARKLINE(G5:G900,{""charttype"",""column"";""color"",""#dc2626"";""ymin"",0}),"""")"),"")</f>
        <v/>
      </c>
      <c r="J2" s="1" t="s">
        <v>326</v>
      </c>
      <c r="K2" s="1" t="s">
        <v>327</v>
      </c>
      <c r="M2" s="1"/>
      <c r="N2" s="1"/>
      <c r="O2" s="1"/>
      <c r="P2" s="1"/>
      <c r="Q2" s="1"/>
      <c r="R2" s="1"/>
      <c r="S2" s="1"/>
    </row>
    <row r="3" spans="1:19">
      <c r="A3" s="1" t="s">
        <v>27</v>
      </c>
      <c r="B3" s="1" t="s">
        <v>328</v>
      </c>
      <c r="C3" s="1" t="s">
        <v>42</v>
      </c>
      <c r="D3" s="1" t="s">
        <v>9</v>
      </c>
      <c r="E3" s="1" t="s">
        <v>10</v>
      </c>
      <c r="F3" s="1" t="s">
        <v>67</v>
      </c>
      <c r="G3" s="1" t="s">
        <v>329</v>
      </c>
      <c r="H3" s="1" t="s">
        <v>330</v>
      </c>
      <c r="I3" s="1" t="s">
        <v>296</v>
      </c>
      <c r="J3" s="1" t="s">
        <v>331</v>
      </c>
      <c r="K3" s="1" t="s">
        <v>332</v>
      </c>
      <c r="M3" s="1"/>
      <c r="N3" s="1"/>
      <c r="O3" s="1"/>
      <c r="P3" s="1"/>
      <c r="Q3" s="1"/>
      <c r="R3" s="1"/>
      <c r="S3" s="1"/>
    </row>
    <row r="4" spans="1:19">
      <c r="J4" s="138" t="s">
        <v>333</v>
      </c>
      <c r="K4" s="138"/>
      <c r="L4" s="138"/>
      <c r="M4" s="138"/>
      <c r="N4" s="1"/>
      <c r="O4" s="1"/>
      <c r="P4" s="1"/>
      <c r="Q4" s="1"/>
      <c r="R4" s="1"/>
      <c r="S4" s="1"/>
    </row>
    <row r="5" spans="1:19">
      <c r="A5" s="139">
        <v>46111</v>
      </c>
      <c r="B5" s="1">
        <v>10559</v>
      </c>
      <c r="C5" s="1">
        <v>2307</v>
      </c>
      <c r="D5" s="1">
        <v>2591</v>
      </c>
      <c r="E5" s="1">
        <v>39</v>
      </c>
      <c r="F5" s="1">
        <v>0</v>
      </c>
      <c r="G5" s="1">
        <v>0</v>
      </c>
      <c r="H5" s="1">
        <f t="array" ref="H5:H900">IFERROR(IF(D5:D900=0,"",(E5:E900/D5:D900)*100),"")</f>
        <v>1.5052103434967194</v>
      </c>
      <c r="I5" s="1">
        <f t="array" ref="I5:I900">IFERROR(IF(D5:D900=0,"",(B5:B900/D5:D900)*1000),"")</f>
        <v>4075.2605171748364</v>
      </c>
      <c r="J5" s="138" t="s">
        <v>334</v>
      </c>
      <c r="K5" s="140" t="s">
        <v>335</v>
      </c>
      <c r="L5" s="141" t="s">
        <v>336</v>
      </c>
      <c r="M5" s="138" t="s">
        <v>337</v>
      </c>
    </row>
    <row r="6" spans="1:19">
      <c r="A6" s="139">
        <v>46112</v>
      </c>
      <c r="B6" s="1">
        <v>56987</v>
      </c>
      <c r="C6" s="1">
        <v>14150</v>
      </c>
      <c r="D6" s="1">
        <v>16599</v>
      </c>
      <c r="E6" s="1">
        <v>302</v>
      </c>
      <c r="F6" s="1">
        <v>3</v>
      </c>
      <c r="G6" s="1">
        <v>402300</v>
      </c>
      <c r="H6" s="1">
        <v>1.8193867100427739</v>
      </c>
      <c r="I6" s="1">
        <v>3433.1586240134948</v>
      </c>
      <c r="J6" s="138" t="s">
        <v>329</v>
      </c>
      <c r="K6" s="140">
        <v>2626650</v>
      </c>
      <c r="L6" s="142">
        <v>46142</v>
      </c>
      <c r="M6" s="143">
        <v>985023</v>
      </c>
    </row>
    <row r="7" spans="1:19">
      <c r="A7" s="139">
        <v>46113</v>
      </c>
      <c r="B7" s="1">
        <v>38018</v>
      </c>
      <c r="C7" s="1">
        <v>10894</v>
      </c>
      <c r="D7" s="1">
        <v>12306</v>
      </c>
      <c r="E7" s="1">
        <v>213</v>
      </c>
      <c r="F7" s="1">
        <v>4</v>
      </c>
      <c r="G7" s="1">
        <v>517800</v>
      </c>
      <c r="H7" s="1">
        <v>1.7308629936616284</v>
      </c>
      <c r="I7" s="1">
        <v>3089.3872907524783</v>
      </c>
      <c r="J7" s="138" t="s">
        <v>9</v>
      </c>
      <c r="K7" s="140">
        <v>25959</v>
      </c>
      <c r="L7" s="142">
        <v>46156</v>
      </c>
      <c r="M7" s="144">
        <v>16432</v>
      </c>
    </row>
    <row r="8" spans="1:19">
      <c r="A8" s="139">
        <v>46114</v>
      </c>
      <c r="B8" s="1">
        <v>33267</v>
      </c>
      <c r="C8" s="1">
        <v>9118</v>
      </c>
      <c r="D8" s="1">
        <v>10528</v>
      </c>
      <c r="E8" s="1">
        <v>194</v>
      </c>
      <c r="F8" s="1">
        <v>4</v>
      </c>
      <c r="G8" s="1">
        <v>299850</v>
      </c>
      <c r="H8" s="1">
        <v>1.8427051671732524</v>
      </c>
      <c r="I8" s="1">
        <v>3159.8594224924009</v>
      </c>
      <c r="J8" s="138" t="s">
        <v>10</v>
      </c>
      <c r="K8" s="140">
        <v>728</v>
      </c>
      <c r="L8" s="142">
        <v>46147</v>
      </c>
      <c r="M8" s="138">
        <v>372</v>
      </c>
    </row>
    <row r="9" spans="1:19">
      <c r="A9" s="139">
        <v>46115</v>
      </c>
      <c r="B9" s="1">
        <v>34213</v>
      </c>
      <c r="C9" s="1">
        <v>11001</v>
      </c>
      <c r="D9" s="1">
        <v>12303</v>
      </c>
      <c r="E9" s="1">
        <v>166</v>
      </c>
      <c r="F9" s="1">
        <v>3</v>
      </c>
      <c r="G9" s="1">
        <v>288900</v>
      </c>
      <c r="H9" s="1">
        <v>1.3492644070551898</v>
      </c>
      <c r="I9" s="1">
        <v>2780.8664553360968</v>
      </c>
      <c r="J9" s="138" t="s">
        <v>67</v>
      </c>
      <c r="K9" s="140">
        <v>21</v>
      </c>
      <c r="L9" s="142">
        <v>46174</v>
      </c>
      <c r="M9" s="138">
        <v>9</v>
      </c>
    </row>
    <row r="10" spans="1:19">
      <c r="A10" s="139">
        <v>46116</v>
      </c>
      <c r="B10" s="1">
        <v>40265</v>
      </c>
      <c r="C10" s="1">
        <v>12463</v>
      </c>
      <c r="D10" s="1">
        <v>14446</v>
      </c>
      <c r="E10" s="1">
        <v>178</v>
      </c>
      <c r="F10" s="1">
        <v>5</v>
      </c>
      <c r="G10" s="1">
        <v>705600</v>
      </c>
      <c r="H10" s="1">
        <v>1.2321749965388342</v>
      </c>
      <c r="I10" s="1">
        <v>2787.2767548110201</v>
      </c>
      <c r="J10" s="138" t="s">
        <v>13</v>
      </c>
      <c r="K10" s="140">
        <v>3.5299999999999998E-2</v>
      </c>
      <c r="L10" s="142">
        <v>46137</v>
      </c>
      <c r="M10" s="145">
        <v>2.24E-2</v>
      </c>
    </row>
    <row r="11" spans="1:19">
      <c r="A11" s="139">
        <v>46117</v>
      </c>
      <c r="B11" s="1">
        <v>37435</v>
      </c>
      <c r="C11" s="1">
        <v>11350</v>
      </c>
      <c r="D11" s="1">
        <v>13344</v>
      </c>
      <c r="E11" s="1">
        <v>233</v>
      </c>
      <c r="F11" s="1">
        <v>9</v>
      </c>
      <c r="G11" s="1">
        <v>838800</v>
      </c>
      <c r="H11" s="1">
        <v>1.7461031175059951</v>
      </c>
      <c r="I11" s="1">
        <v>2805.380695443645</v>
      </c>
      <c r="K11" s="146" t="str">
        <f t="shared" ref="K11:K70" si="0">TEXT(A11,"mm/dd")</f>
        <v>04/05</v>
      </c>
    </row>
    <row r="12" spans="1:19">
      <c r="A12" s="139">
        <v>46118</v>
      </c>
      <c r="B12" s="1">
        <v>42728</v>
      </c>
      <c r="C12" s="1">
        <v>12699</v>
      </c>
      <c r="D12" s="1">
        <v>15234</v>
      </c>
      <c r="E12" s="1">
        <v>231</v>
      </c>
      <c r="F12" s="1">
        <v>17</v>
      </c>
      <c r="G12" s="1">
        <v>2371500</v>
      </c>
      <c r="H12" s="1">
        <v>1.5163450177235132</v>
      </c>
      <c r="I12" s="1">
        <v>2804.7787842982802</v>
      </c>
      <c r="K12" s="146" t="str">
        <f t="shared" si="0"/>
        <v>04/06</v>
      </c>
    </row>
    <row r="13" spans="1:19">
      <c r="A13" s="139">
        <v>46119</v>
      </c>
      <c r="B13" s="1">
        <v>42728</v>
      </c>
      <c r="C13" s="1">
        <v>12639</v>
      </c>
      <c r="D13" s="1">
        <v>14736</v>
      </c>
      <c r="E13" s="1">
        <v>229</v>
      </c>
      <c r="F13" s="1">
        <v>9</v>
      </c>
      <c r="G13" s="1">
        <v>1170900</v>
      </c>
      <c r="H13" s="1">
        <v>1.5540173724212811</v>
      </c>
      <c r="I13" s="1">
        <v>2899.5656894679696</v>
      </c>
      <c r="K13" s="146" t="str">
        <f t="shared" si="0"/>
        <v>04/07</v>
      </c>
    </row>
    <row r="14" spans="1:19">
      <c r="A14" s="139">
        <v>46120</v>
      </c>
      <c r="B14" s="1">
        <v>37351</v>
      </c>
      <c r="C14" s="1">
        <v>10939</v>
      </c>
      <c r="D14" s="1">
        <v>12456</v>
      </c>
      <c r="E14" s="1">
        <v>219</v>
      </c>
      <c r="F14" s="1">
        <v>4</v>
      </c>
      <c r="G14" s="1">
        <v>423000</v>
      </c>
      <c r="H14" s="1">
        <v>1.7581888246628132</v>
      </c>
      <c r="I14" s="1">
        <v>2998.6351958895311</v>
      </c>
      <c r="K14" s="146" t="str">
        <f t="shared" si="0"/>
        <v>04/08</v>
      </c>
    </row>
    <row r="15" spans="1:19">
      <c r="A15" s="139">
        <v>46121</v>
      </c>
      <c r="B15" s="1">
        <v>39361</v>
      </c>
      <c r="C15" s="1">
        <v>11266</v>
      </c>
      <c r="D15" s="1">
        <v>13183</v>
      </c>
      <c r="E15" s="1">
        <v>207</v>
      </c>
      <c r="F15" s="1">
        <v>14</v>
      </c>
      <c r="G15" s="1">
        <v>1653300</v>
      </c>
      <c r="H15" s="1">
        <v>1.5702040506713193</v>
      </c>
      <c r="I15" s="1">
        <v>2985.7392095881055</v>
      </c>
      <c r="K15" s="146" t="str">
        <f t="shared" si="0"/>
        <v>04/09</v>
      </c>
    </row>
    <row r="16" spans="1:19">
      <c r="A16" s="139">
        <v>46122</v>
      </c>
      <c r="B16" s="1">
        <v>26040</v>
      </c>
      <c r="C16" s="1">
        <v>3676</v>
      </c>
      <c r="D16" s="1">
        <v>5878</v>
      </c>
      <c r="E16" s="1">
        <v>112</v>
      </c>
      <c r="F16" s="1">
        <v>6</v>
      </c>
      <c r="G16" s="1">
        <v>484500</v>
      </c>
      <c r="H16" s="1">
        <v>1.9054100034025179</v>
      </c>
      <c r="I16" s="1">
        <v>4430.0782579108545</v>
      </c>
      <c r="K16" s="146" t="str">
        <f t="shared" si="0"/>
        <v>04/10</v>
      </c>
    </row>
    <row r="17" spans="1:11">
      <c r="A17" s="139">
        <v>46123</v>
      </c>
      <c r="B17" s="1">
        <v>54355</v>
      </c>
      <c r="C17" s="1">
        <v>8600</v>
      </c>
      <c r="D17" s="1">
        <v>12396</v>
      </c>
      <c r="E17" s="1">
        <v>243</v>
      </c>
      <c r="F17" s="1">
        <v>10</v>
      </c>
      <c r="G17" s="1">
        <v>1229400</v>
      </c>
      <c r="H17" s="1">
        <v>1.9603097773475315</v>
      </c>
      <c r="I17" s="1">
        <v>4384.882220070991</v>
      </c>
      <c r="K17" s="146" t="str">
        <f t="shared" si="0"/>
        <v>04/11</v>
      </c>
    </row>
    <row r="18" spans="1:11">
      <c r="A18" s="139">
        <v>46124</v>
      </c>
      <c r="B18" s="1">
        <v>38380</v>
      </c>
      <c r="C18" s="1">
        <v>5984</v>
      </c>
      <c r="D18" s="1">
        <v>9169</v>
      </c>
      <c r="E18" s="1">
        <v>152</v>
      </c>
      <c r="F18" s="1">
        <v>18</v>
      </c>
      <c r="G18" s="1">
        <v>2034300</v>
      </c>
      <c r="H18" s="1">
        <v>1.6577598429490674</v>
      </c>
      <c r="I18" s="1">
        <v>4185.8436034463957</v>
      </c>
      <c r="K18" s="146" t="str">
        <f t="shared" si="0"/>
        <v>04/12</v>
      </c>
    </row>
    <row r="19" spans="1:11">
      <c r="A19" s="139">
        <v>46125</v>
      </c>
      <c r="B19" s="1">
        <v>35389</v>
      </c>
      <c r="C19" s="1">
        <v>5491</v>
      </c>
      <c r="D19" s="1">
        <v>8498</v>
      </c>
      <c r="E19" s="1">
        <v>112</v>
      </c>
      <c r="F19" s="1">
        <v>5</v>
      </c>
      <c r="G19" s="1">
        <v>643500</v>
      </c>
      <c r="H19" s="1">
        <v>1.3179571663920924</v>
      </c>
      <c r="I19" s="1">
        <v>4164.391621558013</v>
      </c>
      <c r="K19" s="146" t="str">
        <f t="shared" si="0"/>
        <v>04/13</v>
      </c>
    </row>
    <row r="20" spans="1:11">
      <c r="A20" s="139">
        <v>46126</v>
      </c>
      <c r="B20" s="1">
        <v>44004</v>
      </c>
      <c r="C20" s="1">
        <v>6851</v>
      </c>
      <c r="D20" s="1">
        <v>9622</v>
      </c>
      <c r="E20" s="1">
        <v>146</v>
      </c>
      <c r="F20" s="1">
        <v>7</v>
      </c>
      <c r="G20" s="1">
        <v>811050</v>
      </c>
      <c r="H20" s="1">
        <v>1.5173560590313864</v>
      </c>
      <c r="I20" s="1">
        <v>4573.2695905217215</v>
      </c>
      <c r="K20" s="146" t="str">
        <f t="shared" si="0"/>
        <v>04/14</v>
      </c>
    </row>
    <row r="21" spans="1:11">
      <c r="A21" s="139">
        <v>46127</v>
      </c>
      <c r="B21" s="1">
        <v>42299</v>
      </c>
      <c r="C21" s="1">
        <v>5946</v>
      </c>
      <c r="D21" s="1">
        <v>9481</v>
      </c>
      <c r="E21" s="1">
        <v>161</v>
      </c>
      <c r="F21" s="1">
        <v>15</v>
      </c>
      <c r="G21" s="1">
        <v>1743300</v>
      </c>
      <c r="H21" s="1">
        <v>1.6981331083219069</v>
      </c>
      <c r="I21" s="1">
        <v>4461.4492142179088</v>
      </c>
      <c r="K21" s="146" t="str">
        <f t="shared" si="0"/>
        <v>04/15</v>
      </c>
    </row>
    <row r="22" spans="1:11">
      <c r="A22" s="139">
        <v>46128</v>
      </c>
      <c r="B22" s="1">
        <v>54815</v>
      </c>
      <c r="C22" s="1">
        <v>9930</v>
      </c>
      <c r="D22" s="1">
        <v>14232</v>
      </c>
      <c r="E22" s="1">
        <v>319</v>
      </c>
      <c r="F22" s="1">
        <v>16</v>
      </c>
      <c r="G22" s="1">
        <v>1819250</v>
      </c>
      <c r="H22" s="1">
        <v>2.2414277684092188</v>
      </c>
      <c r="I22" s="1">
        <v>3851.5317594154017</v>
      </c>
      <c r="K22" s="146" t="str">
        <f t="shared" si="0"/>
        <v>04/16</v>
      </c>
    </row>
    <row r="23" spans="1:11">
      <c r="A23" s="139">
        <v>46129</v>
      </c>
      <c r="B23" s="1">
        <v>56520</v>
      </c>
      <c r="C23" s="1">
        <v>11884</v>
      </c>
      <c r="D23" s="1">
        <v>16004</v>
      </c>
      <c r="E23" s="1">
        <v>354</v>
      </c>
      <c r="F23" s="1">
        <v>10</v>
      </c>
      <c r="G23" s="1">
        <v>1141350</v>
      </c>
      <c r="H23" s="1">
        <v>2.2119470132466885</v>
      </c>
      <c r="I23" s="1">
        <v>3531.6170957260688</v>
      </c>
      <c r="K23" s="146" t="str">
        <f t="shared" si="0"/>
        <v>04/17</v>
      </c>
    </row>
    <row r="24" spans="1:11">
      <c r="A24" s="139">
        <v>46130</v>
      </c>
      <c r="B24" s="1">
        <v>53146</v>
      </c>
      <c r="C24" s="1">
        <v>11846</v>
      </c>
      <c r="D24" s="1">
        <v>16356</v>
      </c>
      <c r="E24" s="1">
        <v>453</v>
      </c>
      <c r="F24" s="1">
        <v>6</v>
      </c>
      <c r="G24" s="1">
        <v>445000</v>
      </c>
      <c r="H24" s="1">
        <v>2.7696258253851798</v>
      </c>
      <c r="I24" s="1">
        <v>3249.3274639276106</v>
      </c>
      <c r="K24" s="146" t="str">
        <f t="shared" si="0"/>
        <v>04/18</v>
      </c>
    </row>
    <row r="25" spans="1:11">
      <c r="A25" s="139">
        <v>46131</v>
      </c>
      <c r="B25" s="1">
        <v>55963</v>
      </c>
      <c r="C25" s="1">
        <v>14440</v>
      </c>
      <c r="D25" s="1">
        <v>17882</v>
      </c>
      <c r="E25" s="1">
        <v>432</v>
      </c>
      <c r="F25" s="1">
        <v>20</v>
      </c>
      <c r="G25" s="1">
        <v>2436750</v>
      </c>
      <c r="H25" s="1">
        <v>2.4158371546806845</v>
      </c>
      <c r="I25" s="1">
        <v>3129.571636282295</v>
      </c>
      <c r="K25" s="146" t="str">
        <f t="shared" si="0"/>
        <v>04/19</v>
      </c>
    </row>
    <row r="26" spans="1:11">
      <c r="A26" s="139">
        <v>46132</v>
      </c>
      <c r="B26" s="1">
        <v>60554</v>
      </c>
      <c r="C26" s="1">
        <v>14469</v>
      </c>
      <c r="D26" s="1">
        <v>18373</v>
      </c>
      <c r="E26" s="1">
        <v>402</v>
      </c>
      <c r="F26" s="1">
        <v>11</v>
      </c>
      <c r="G26" s="1">
        <v>1186350</v>
      </c>
      <c r="H26" s="1">
        <v>2.1879932509660915</v>
      </c>
      <c r="I26" s="1">
        <v>3295.8145104229029</v>
      </c>
      <c r="K26" s="146" t="str">
        <f t="shared" si="0"/>
        <v>04/20</v>
      </c>
    </row>
    <row r="27" spans="1:11">
      <c r="A27" s="139">
        <v>46133</v>
      </c>
      <c r="B27" s="1">
        <v>63079</v>
      </c>
      <c r="C27" s="1">
        <v>14109</v>
      </c>
      <c r="D27" s="1">
        <v>18502</v>
      </c>
      <c r="E27" s="1">
        <v>383</v>
      </c>
      <c r="F27" s="1">
        <v>10</v>
      </c>
      <c r="G27" s="1">
        <v>1042200</v>
      </c>
      <c r="H27" s="1">
        <v>2.0700464814614636</v>
      </c>
      <c r="I27" s="1">
        <v>3409.3071019349259</v>
      </c>
      <c r="K27" s="146" t="str">
        <f t="shared" si="0"/>
        <v>04/21</v>
      </c>
    </row>
    <row r="28" spans="1:11">
      <c r="A28" s="139">
        <v>46134</v>
      </c>
      <c r="B28" s="1">
        <v>62745</v>
      </c>
      <c r="C28" s="1">
        <v>16937</v>
      </c>
      <c r="D28" s="1">
        <v>19642</v>
      </c>
      <c r="E28" s="1">
        <v>427</v>
      </c>
      <c r="F28" s="1">
        <v>13</v>
      </c>
      <c r="G28" s="1">
        <v>1350400</v>
      </c>
      <c r="H28" s="1">
        <v>2.1739130434782608</v>
      </c>
      <c r="I28" s="1">
        <v>3194.4303024131964</v>
      </c>
      <c r="K28" s="146" t="str">
        <f t="shared" si="0"/>
        <v>04/22</v>
      </c>
    </row>
    <row r="29" spans="1:11">
      <c r="A29" s="139">
        <v>46135</v>
      </c>
      <c r="B29" s="1">
        <v>57558</v>
      </c>
      <c r="C29" s="1">
        <v>17117</v>
      </c>
      <c r="D29" s="1">
        <v>19420</v>
      </c>
      <c r="E29" s="1">
        <v>461</v>
      </c>
      <c r="F29" s="1">
        <v>6</v>
      </c>
      <c r="G29" s="1">
        <v>536700</v>
      </c>
      <c r="H29" s="1">
        <v>2.3738414006179194</v>
      </c>
      <c r="I29" s="1">
        <v>2963.8516992790937</v>
      </c>
      <c r="K29" s="146" t="str">
        <f t="shared" si="0"/>
        <v>04/23</v>
      </c>
    </row>
    <row r="30" spans="1:11">
      <c r="A30" s="139">
        <v>46136</v>
      </c>
      <c r="B30" s="1">
        <v>66960</v>
      </c>
      <c r="C30" s="1">
        <v>15227</v>
      </c>
      <c r="D30" s="1">
        <v>18844</v>
      </c>
      <c r="E30" s="1">
        <v>566</v>
      </c>
      <c r="F30" s="1">
        <v>8</v>
      </c>
      <c r="G30" s="1">
        <v>894750</v>
      </c>
      <c r="H30" s="1">
        <v>3.0036085756739546</v>
      </c>
      <c r="I30" s="1">
        <v>3553.3856930587986</v>
      </c>
      <c r="K30" s="146" t="str">
        <f t="shared" si="0"/>
        <v>04/24</v>
      </c>
    </row>
    <row r="31" spans="1:11">
      <c r="A31" s="139">
        <v>46137</v>
      </c>
      <c r="B31" s="1">
        <v>52508</v>
      </c>
      <c r="C31" s="1">
        <v>12594</v>
      </c>
      <c r="D31" s="1">
        <v>16026</v>
      </c>
      <c r="E31" s="1">
        <v>566</v>
      </c>
      <c r="F31" s="1">
        <v>7</v>
      </c>
      <c r="G31" s="1">
        <v>600900</v>
      </c>
      <c r="H31" s="1">
        <v>3.5317608885560965</v>
      </c>
      <c r="I31" s="1">
        <v>3276.4258080618993</v>
      </c>
      <c r="K31" s="146" t="str">
        <f t="shared" si="0"/>
        <v>04/25</v>
      </c>
    </row>
    <row r="32" spans="1:11">
      <c r="A32" s="139">
        <v>46138</v>
      </c>
      <c r="B32" s="1">
        <v>61784</v>
      </c>
      <c r="C32" s="1">
        <v>14871</v>
      </c>
      <c r="D32" s="1">
        <v>19397</v>
      </c>
      <c r="E32" s="1">
        <v>615</v>
      </c>
      <c r="F32" s="1">
        <v>6</v>
      </c>
      <c r="G32" s="1">
        <v>570750</v>
      </c>
      <c r="H32" s="1">
        <v>3.170593390730525</v>
      </c>
      <c r="I32" s="1">
        <v>3185.2348301283705</v>
      </c>
      <c r="K32" s="146" t="str">
        <f t="shared" si="0"/>
        <v>04/26</v>
      </c>
    </row>
    <row r="33" spans="1:11">
      <c r="A33" s="139">
        <v>46139</v>
      </c>
      <c r="B33" s="1">
        <v>57445</v>
      </c>
      <c r="C33" s="1">
        <v>13433</v>
      </c>
      <c r="D33" s="1">
        <v>16896</v>
      </c>
      <c r="E33" s="1">
        <v>499</v>
      </c>
      <c r="F33" s="1">
        <v>19</v>
      </c>
      <c r="G33" s="1">
        <v>1826050</v>
      </c>
      <c r="H33" s="1">
        <v>2.9533617424242422</v>
      </c>
      <c r="I33" s="1">
        <v>3399.917140151515</v>
      </c>
      <c r="K33" s="146" t="str">
        <f t="shared" si="0"/>
        <v>04/27</v>
      </c>
    </row>
    <row r="34" spans="1:11">
      <c r="A34" s="139">
        <v>46140</v>
      </c>
      <c r="B34" s="1">
        <v>64973</v>
      </c>
      <c r="C34" s="1">
        <v>14772</v>
      </c>
      <c r="D34" s="1">
        <v>18463</v>
      </c>
      <c r="E34" s="1">
        <v>541</v>
      </c>
      <c r="F34" s="1">
        <v>17</v>
      </c>
      <c r="G34" s="1">
        <v>2081700</v>
      </c>
      <c r="H34" s="1">
        <v>2.9301846937117477</v>
      </c>
      <c r="I34" s="1">
        <v>3519.0922385311164</v>
      </c>
      <c r="K34" s="146" t="str">
        <f t="shared" si="0"/>
        <v>04/28</v>
      </c>
    </row>
    <row r="35" spans="1:11">
      <c r="A35" s="139">
        <v>46141</v>
      </c>
      <c r="B35" s="1">
        <v>57706</v>
      </c>
      <c r="C35" s="1">
        <v>13426</v>
      </c>
      <c r="D35" s="1">
        <v>16844</v>
      </c>
      <c r="E35" s="1">
        <v>503</v>
      </c>
      <c r="F35" s="1">
        <v>14</v>
      </c>
      <c r="G35" s="1">
        <v>1698550</v>
      </c>
      <c r="H35" s="1">
        <v>2.9862265495131801</v>
      </c>
      <c r="I35" s="1">
        <v>3425.9083353122774</v>
      </c>
      <c r="K35" s="146" t="str">
        <f t="shared" si="0"/>
        <v>04/29</v>
      </c>
    </row>
    <row r="36" spans="1:11">
      <c r="A36" s="139">
        <v>46142</v>
      </c>
      <c r="B36" s="1">
        <v>58300</v>
      </c>
      <c r="C36" s="1">
        <v>14585</v>
      </c>
      <c r="D36" s="1">
        <v>18807</v>
      </c>
      <c r="E36" s="1">
        <v>481</v>
      </c>
      <c r="F36" s="1">
        <v>20</v>
      </c>
      <c r="G36" s="1">
        <v>2626650</v>
      </c>
      <c r="H36" s="1">
        <v>2.557558355931302</v>
      </c>
      <c r="I36" s="1">
        <v>3099.9096081246344</v>
      </c>
      <c r="K36" s="146" t="str">
        <f t="shared" si="0"/>
        <v>04/30</v>
      </c>
    </row>
    <row r="37" spans="1:11">
      <c r="A37" s="139">
        <v>46143</v>
      </c>
      <c r="B37" s="1">
        <v>54814</v>
      </c>
      <c r="C37" s="1">
        <v>14947</v>
      </c>
      <c r="D37" s="1">
        <v>17714</v>
      </c>
      <c r="E37" s="1">
        <v>391</v>
      </c>
      <c r="F37" s="1">
        <v>8</v>
      </c>
      <c r="G37" s="1">
        <v>841500</v>
      </c>
      <c r="H37" s="1">
        <v>2.2072936660268714</v>
      </c>
      <c r="I37" s="1">
        <v>3094.3886191712768</v>
      </c>
      <c r="K37" s="146" t="str">
        <f t="shared" si="0"/>
        <v>05/01</v>
      </c>
    </row>
    <row r="38" spans="1:11">
      <c r="A38" s="139">
        <v>46144</v>
      </c>
      <c r="B38" s="1">
        <v>64913</v>
      </c>
      <c r="C38" s="1">
        <v>20396</v>
      </c>
      <c r="D38" s="1">
        <v>25423</v>
      </c>
      <c r="E38" s="1">
        <v>378</v>
      </c>
      <c r="F38" s="1">
        <v>5</v>
      </c>
      <c r="G38" s="1">
        <v>601200</v>
      </c>
      <c r="H38" s="1">
        <v>1.4868426228218541</v>
      </c>
      <c r="I38" s="1">
        <v>2553.3178617787044</v>
      </c>
      <c r="K38" s="146" t="str">
        <f t="shared" si="0"/>
        <v>05/02</v>
      </c>
    </row>
    <row r="39" spans="1:11">
      <c r="A39" s="139">
        <v>46145</v>
      </c>
      <c r="B39" s="1">
        <v>58810</v>
      </c>
      <c r="C39" s="1">
        <v>16694</v>
      </c>
      <c r="D39" s="1">
        <v>20060</v>
      </c>
      <c r="E39" s="1">
        <v>347</v>
      </c>
      <c r="F39" s="1">
        <v>3</v>
      </c>
      <c r="G39" s="1">
        <v>390600</v>
      </c>
      <c r="H39" s="1">
        <v>1.7298105682951148</v>
      </c>
      <c r="I39" s="1">
        <v>2931.7048853439683</v>
      </c>
      <c r="K39" s="146" t="str">
        <f t="shared" si="0"/>
        <v>05/03</v>
      </c>
    </row>
    <row r="40" spans="1:11">
      <c r="A40" s="139">
        <v>46146</v>
      </c>
      <c r="B40" s="1">
        <v>77381</v>
      </c>
      <c r="C40" s="1">
        <v>19443</v>
      </c>
      <c r="D40" s="1">
        <v>23684</v>
      </c>
      <c r="E40" s="1">
        <v>588</v>
      </c>
      <c r="F40" s="1">
        <v>10</v>
      </c>
      <c r="G40" s="1">
        <v>1037700</v>
      </c>
      <c r="H40" s="1">
        <v>2.4826887350109779</v>
      </c>
      <c r="I40" s="1">
        <v>3267.2268197939534</v>
      </c>
      <c r="K40" s="146" t="str">
        <f t="shared" si="0"/>
        <v>05/04</v>
      </c>
    </row>
    <row r="41" spans="1:11">
      <c r="A41" s="139">
        <v>46147</v>
      </c>
      <c r="B41" s="1">
        <v>70406</v>
      </c>
      <c r="C41" s="1">
        <v>17281</v>
      </c>
      <c r="D41" s="1">
        <v>22624</v>
      </c>
      <c r="E41" s="1">
        <v>728</v>
      </c>
      <c r="F41" s="1">
        <v>11</v>
      </c>
      <c r="G41" s="1">
        <v>1359400</v>
      </c>
      <c r="H41" s="1">
        <v>3.217821782178218</v>
      </c>
      <c r="I41" s="1">
        <v>3112.0049504950493</v>
      </c>
      <c r="K41" s="146" t="str">
        <f t="shared" si="0"/>
        <v>05/05</v>
      </c>
    </row>
    <row r="42" spans="1:11">
      <c r="A42" s="139">
        <v>46148</v>
      </c>
      <c r="B42" s="1">
        <v>52645</v>
      </c>
      <c r="C42" s="1">
        <v>12433</v>
      </c>
      <c r="D42" s="1">
        <v>16733</v>
      </c>
      <c r="E42" s="1">
        <v>460</v>
      </c>
      <c r="F42" s="1">
        <v>9</v>
      </c>
      <c r="G42" s="1">
        <v>945300</v>
      </c>
      <c r="H42" s="1">
        <v>2.7490587461901632</v>
      </c>
      <c r="I42" s="1">
        <v>3146.1782107213294</v>
      </c>
      <c r="K42" s="146" t="str">
        <f t="shared" si="0"/>
        <v>05/06</v>
      </c>
    </row>
    <row r="43" spans="1:11">
      <c r="A43" s="139">
        <v>46149</v>
      </c>
      <c r="B43" s="1">
        <v>53173</v>
      </c>
      <c r="C43" s="1">
        <v>12775</v>
      </c>
      <c r="D43" s="1">
        <v>16553</v>
      </c>
      <c r="E43" s="1">
        <v>459</v>
      </c>
      <c r="F43" s="1">
        <v>6</v>
      </c>
      <c r="G43" s="1">
        <v>685900</v>
      </c>
      <c r="H43" s="1">
        <v>2.7729112547574459</v>
      </c>
      <c r="I43" s="1">
        <v>3212.2878028151995</v>
      </c>
      <c r="K43" s="146" t="str">
        <f t="shared" si="0"/>
        <v>05/07</v>
      </c>
    </row>
    <row r="44" spans="1:11">
      <c r="A44" s="139">
        <v>46150</v>
      </c>
      <c r="B44" s="1">
        <v>52216</v>
      </c>
      <c r="C44" s="1">
        <v>13488</v>
      </c>
      <c r="D44" s="1">
        <v>16705</v>
      </c>
      <c r="E44" s="1">
        <v>461</v>
      </c>
      <c r="F44" s="1">
        <v>5</v>
      </c>
      <c r="G44" s="1">
        <v>395200</v>
      </c>
      <c r="H44" s="1">
        <v>2.7596527985633044</v>
      </c>
      <c r="I44" s="1">
        <v>3125.7707273271476</v>
      </c>
      <c r="K44" s="146" t="str">
        <f t="shared" si="0"/>
        <v>05/08</v>
      </c>
    </row>
    <row r="45" spans="1:11">
      <c r="A45" s="139">
        <v>46151</v>
      </c>
      <c r="B45" s="1">
        <v>54041</v>
      </c>
      <c r="C45" s="1">
        <v>13218</v>
      </c>
      <c r="D45" s="1">
        <v>16140</v>
      </c>
      <c r="E45" s="1">
        <v>435</v>
      </c>
      <c r="F45" s="1">
        <v>12</v>
      </c>
      <c r="G45" s="1">
        <v>1457500</v>
      </c>
      <c r="H45" s="1">
        <v>2.6951672862453533</v>
      </c>
      <c r="I45" s="1">
        <v>3348.2651796778191</v>
      </c>
      <c r="K45" s="146" t="str">
        <f t="shared" si="0"/>
        <v>05/09</v>
      </c>
    </row>
    <row r="46" spans="1:11">
      <c r="A46" s="139">
        <v>46152</v>
      </c>
      <c r="B46" s="1">
        <v>55423</v>
      </c>
      <c r="C46" s="1">
        <v>14172</v>
      </c>
      <c r="D46" s="1">
        <v>18117</v>
      </c>
      <c r="E46" s="1">
        <v>461</v>
      </c>
      <c r="F46" s="1">
        <v>13</v>
      </c>
      <c r="G46" s="1">
        <v>1630400</v>
      </c>
      <c r="H46" s="1">
        <v>2.5445713970304134</v>
      </c>
      <c r="I46" s="1">
        <v>3059.1709444168459</v>
      </c>
      <c r="K46" s="146" t="str">
        <f t="shared" si="0"/>
        <v>05/10</v>
      </c>
    </row>
    <row r="47" spans="1:11">
      <c r="A47" s="139">
        <v>46153</v>
      </c>
      <c r="B47" s="1">
        <v>47982</v>
      </c>
      <c r="C47" s="1">
        <v>14057</v>
      </c>
      <c r="D47" s="1">
        <v>16830</v>
      </c>
      <c r="E47" s="1">
        <v>344</v>
      </c>
      <c r="F47" s="1">
        <v>18</v>
      </c>
      <c r="G47" s="1">
        <v>1773400</v>
      </c>
      <c r="H47" s="1">
        <v>2.0439691027926319</v>
      </c>
      <c r="I47" s="1">
        <v>2850.9803921568628</v>
      </c>
      <c r="K47" s="146" t="str">
        <f t="shared" si="0"/>
        <v>05/11</v>
      </c>
    </row>
    <row r="48" spans="1:11">
      <c r="A48" s="139">
        <v>46154</v>
      </c>
      <c r="B48" s="1">
        <v>61824</v>
      </c>
      <c r="C48" s="1">
        <v>20578</v>
      </c>
      <c r="D48" s="1">
        <v>23984</v>
      </c>
      <c r="E48" s="1">
        <v>295</v>
      </c>
      <c r="F48" s="1">
        <v>2</v>
      </c>
      <c r="G48" s="1">
        <v>346200</v>
      </c>
      <c r="H48" s="1">
        <v>1.2299866577718479</v>
      </c>
      <c r="I48" s="1">
        <v>2577.7184789859907</v>
      </c>
      <c r="K48" s="146" t="str">
        <f t="shared" si="0"/>
        <v>05/12</v>
      </c>
    </row>
    <row r="49" spans="1:11">
      <c r="A49" s="139">
        <v>46155</v>
      </c>
      <c r="B49" s="1">
        <v>63109</v>
      </c>
      <c r="C49" s="1">
        <v>20659</v>
      </c>
      <c r="D49" s="1">
        <v>24056</v>
      </c>
      <c r="E49" s="1">
        <v>287</v>
      </c>
      <c r="F49" s="1">
        <v>6</v>
      </c>
      <c r="G49" s="1">
        <v>571400</v>
      </c>
      <c r="H49" s="1">
        <v>1.1930495510475556</v>
      </c>
      <c r="I49" s="1">
        <v>2623.4203525108078</v>
      </c>
      <c r="K49" s="146" t="str">
        <f t="shared" si="0"/>
        <v>05/13</v>
      </c>
    </row>
    <row r="50" spans="1:11">
      <c r="A50" s="139">
        <v>46156</v>
      </c>
      <c r="B50" s="1">
        <v>69056</v>
      </c>
      <c r="C50" s="1">
        <v>22064</v>
      </c>
      <c r="D50" s="1">
        <v>25959</v>
      </c>
      <c r="E50" s="1">
        <v>355</v>
      </c>
      <c r="F50" s="1">
        <v>2</v>
      </c>
      <c r="G50" s="1">
        <v>135000</v>
      </c>
      <c r="H50" s="1">
        <v>1.3675411225393892</v>
      </c>
      <c r="I50" s="1">
        <v>2660.1949227628184</v>
      </c>
      <c r="K50" s="146" t="str">
        <f t="shared" si="0"/>
        <v>05/14</v>
      </c>
    </row>
    <row r="51" spans="1:11">
      <c r="A51" s="139">
        <v>46157</v>
      </c>
      <c r="B51" s="1">
        <v>59846</v>
      </c>
      <c r="C51" s="1">
        <v>18546</v>
      </c>
      <c r="D51" s="1">
        <v>21343</v>
      </c>
      <c r="E51" s="1">
        <v>292</v>
      </c>
      <c r="F51" s="1">
        <v>4</v>
      </c>
      <c r="G51" s="1">
        <v>432200</v>
      </c>
      <c r="H51" s="1">
        <v>1.3681300660638149</v>
      </c>
      <c r="I51" s="1">
        <v>2804.0106826594201</v>
      </c>
      <c r="K51" s="146" t="str">
        <f t="shared" si="0"/>
        <v>05/15</v>
      </c>
    </row>
    <row r="52" spans="1:11">
      <c r="A52" s="139">
        <v>46158</v>
      </c>
      <c r="B52" s="1">
        <v>62300</v>
      </c>
      <c r="C52" s="1">
        <v>17228</v>
      </c>
      <c r="D52" s="1">
        <v>20214</v>
      </c>
      <c r="E52" s="1">
        <v>354</v>
      </c>
      <c r="F52" s="1">
        <v>5</v>
      </c>
      <c r="G52" s="1">
        <v>334000</v>
      </c>
      <c r="H52" s="1">
        <v>1.7512615019293558</v>
      </c>
      <c r="I52" s="1">
        <v>3082.0223607400812</v>
      </c>
      <c r="K52" s="146" t="str">
        <f t="shared" si="0"/>
        <v>05/16</v>
      </c>
    </row>
    <row r="53" spans="1:11">
      <c r="A53" s="139">
        <v>46159</v>
      </c>
      <c r="B53" s="1">
        <v>78528</v>
      </c>
      <c r="C53" s="1">
        <v>19108</v>
      </c>
      <c r="D53" s="1">
        <v>22822</v>
      </c>
      <c r="E53" s="1">
        <v>516</v>
      </c>
      <c r="F53" s="1">
        <v>8</v>
      </c>
      <c r="G53" s="1">
        <v>880500</v>
      </c>
      <c r="H53" s="1">
        <v>2.2609762509858906</v>
      </c>
      <c r="I53" s="1">
        <v>3440.8903689422486</v>
      </c>
      <c r="K53" s="146" t="str">
        <f t="shared" si="0"/>
        <v>05/17</v>
      </c>
    </row>
    <row r="54" spans="1:11">
      <c r="A54" s="139">
        <v>46160</v>
      </c>
      <c r="B54" s="1">
        <v>65248</v>
      </c>
      <c r="C54" s="1">
        <v>15033</v>
      </c>
      <c r="D54" s="1">
        <v>18871</v>
      </c>
      <c r="E54" s="1">
        <v>485</v>
      </c>
      <c r="F54" s="1">
        <v>9</v>
      </c>
      <c r="G54" s="1">
        <v>980600</v>
      </c>
      <c r="H54" s="1">
        <v>2.5700810767844842</v>
      </c>
      <c r="I54" s="1">
        <v>3457.5804143924543</v>
      </c>
      <c r="K54" s="146" t="str">
        <f t="shared" si="0"/>
        <v>05/18</v>
      </c>
    </row>
    <row r="55" spans="1:11">
      <c r="A55" s="139">
        <v>46161</v>
      </c>
      <c r="B55" s="1">
        <v>58328</v>
      </c>
      <c r="C55" s="1">
        <v>12844</v>
      </c>
      <c r="D55" s="1">
        <v>15568</v>
      </c>
      <c r="E55" s="1">
        <v>454</v>
      </c>
      <c r="F55" s="1">
        <v>6</v>
      </c>
      <c r="G55" s="1">
        <v>482050</v>
      </c>
      <c r="H55" s="1">
        <v>2.9162384378211716</v>
      </c>
      <c r="I55" s="1">
        <v>3746.6598150051386</v>
      </c>
      <c r="K55" s="146" t="str">
        <f t="shared" si="0"/>
        <v>05/19</v>
      </c>
    </row>
    <row r="56" spans="1:11">
      <c r="A56" s="139">
        <v>46162</v>
      </c>
      <c r="B56" s="1">
        <v>56525</v>
      </c>
      <c r="C56" s="1">
        <v>12650</v>
      </c>
      <c r="D56" s="1">
        <v>15612</v>
      </c>
      <c r="E56" s="1">
        <v>425</v>
      </c>
      <c r="F56" s="1">
        <v>6</v>
      </c>
      <c r="G56" s="1">
        <v>563400</v>
      </c>
      <c r="H56" s="1">
        <v>2.7222649244171149</v>
      </c>
      <c r="I56" s="1">
        <v>3620.6123494747631</v>
      </c>
      <c r="K56" s="146" t="str">
        <f t="shared" si="0"/>
        <v>05/20</v>
      </c>
    </row>
    <row r="57" spans="1:11">
      <c r="A57" s="139">
        <v>46163</v>
      </c>
      <c r="B57" s="1">
        <v>53649</v>
      </c>
      <c r="C57" s="1">
        <v>13134</v>
      </c>
      <c r="D57" s="1">
        <v>16122</v>
      </c>
      <c r="E57" s="1">
        <v>458</v>
      </c>
      <c r="F57" s="1">
        <v>12</v>
      </c>
      <c r="G57" s="1">
        <v>1314150</v>
      </c>
      <c r="H57" s="1">
        <v>2.8408386056320558</v>
      </c>
      <c r="I57" s="1">
        <v>3327.6888723483439</v>
      </c>
      <c r="K57" s="146" t="str">
        <f t="shared" si="0"/>
        <v>05/21</v>
      </c>
    </row>
    <row r="58" spans="1:11">
      <c r="A58" s="139">
        <v>46164</v>
      </c>
      <c r="B58" s="1">
        <v>51863</v>
      </c>
      <c r="C58" s="1">
        <v>11677</v>
      </c>
      <c r="D58" s="1">
        <v>14817</v>
      </c>
      <c r="E58" s="1">
        <v>389</v>
      </c>
      <c r="F58" s="1">
        <v>4</v>
      </c>
      <c r="G58" s="1">
        <v>474250</v>
      </c>
      <c r="H58" s="1">
        <v>2.6253627589930484</v>
      </c>
      <c r="I58" s="1">
        <v>3500.2362151582643</v>
      </c>
      <c r="K58" s="146" t="str">
        <f t="shared" si="0"/>
        <v>05/22</v>
      </c>
    </row>
    <row r="59" spans="1:11">
      <c r="A59" s="139">
        <v>46165</v>
      </c>
      <c r="B59" s="1">
        <v>55785</v>
      </c>
      <c r="C59" s="1">
        <v>12503</v>
      </c>
      <c r="D59" s="1">
        <v>15625</v>
      </c>
      <c r="E59" s="1">
        <v>383</v>
      </c>
      <c r="F59" s="1">
        <v>6</v>
      </c>
      <c r="G59" s="1">
        <v>466200</v>
      </c>
      <c r="H59" s="1">
        <v>2.4512</v>
      </c>
      <c r="I59" s="1">
        <v>3570.2400000000002</v>
      </c>
      <c r="K59" s="146" t="str">
        <f t="shared" si="0"/>
        <v>05/23</v>
      </c>
    </row>
    <row r="60" spans="1:11">
      <c r="A60" s="139">
        <v>46166</v>
      </c>
      <c r="B60" s="1">
        <v>67568</v>
      </c>
      <c r="C60" s="1">
        <v>14786</v>
      </c>
      <c r="D60" s="1">
        <v>19124</v>
      </c>
      <c r="E60" s="1">
        <v>497</v>
      </c>
      <c r="F60" s="1">
        <v>6</v>
      </c>
      <c r="G60" s="1">
        <v>410000</v>
      </c>
      <c r="H60" s="1">
        <v>2.5988286969253296</v>
      </c>
      <c r="I60" s="1">
        <v>3533.1520602384439</v>
      </c>
      <c r="K60" s="146" t="str">
        <f t="shared" si="0"/>
        <v>05/24</v>
      </c>
    </row>
    <row r="61" spans="1:11">
      <c r="A61" s="139">
        <v>46167</v>
      </c>
      <c r="B61" s="1">
        <v>60546</v>
      </c>
      <c r="C61" s="1">
        <v>14430</v>
      </c>
      <c r="D61" s="1">
        <v>18372</v>
      </c>
      <c r="E61" s="1">
        <v>453</v>
      </c>
      <c r="F61" s="1">
        <v>18</v>
      </c>
      <c r="G61" s="1">
        <v>1382450</v>
      </c>
      <c r="H61" s="1">
        <v>2.4657086871325928</v>
      </c>
      <c r="I61" s="1">
        <v>3295.5584585238403</v>
      </c>
      <c r="K61" s="146" t="str">
        <f t="shared" si="0"/>
        <v>05/25</v>
      </c>
    </row>
    <row r="62" spans="1:11">
      <c r="A62" s="139">
        <v>46168</v>
      </c>
      <c r="B62" s="1">
        <v>58344</v>
      </c>
      <c r="C62" s="1">
        <v>14312</v>
      </c>
      <c r="D62" s="1">
        <v>17429</v>
      </c>
      <c r="E62" s="1">
        <v>454</v>
      </c>
      <c r="F62" s="1">
        <v>11</v>
      </c>
      <c r="G62" s="1">
        <v>990900</v>
      </c>
      <c r="H62" s="1">
        <v>2.6048539790005165</v>
      </c>
      <c r="I62" s="1">
        <v>3347.5242412071834</v>
      </c>
      <c r="K62" s="146" t="str">
        <f t="shared" si="0"/>
        <v>05/26</v>
      </c>
    </row>
    <row r="63" spans="1:11">
      <c r="A63" s="139">
        <v>46169</v>
      </c>
      <c r="B63" s="1">
        <v>57875</v>
      </c>
      <c r="C63" s="1">
        <v>13029</v>
      </c>
      <c r="D63" s="1">
        <v>16232</v>
      </c>
      <c r="E63" s="1">
        <v>421</v>
      </c>
      <c r="F63" s="1">
        <v>11</v>
      </c>
      <c r="G63" s="1">
        <v>1052550</v>
      </c>
      <c r="H63" s="1">
        <v>2.5936421882700835</v>
      </c>
      <c r="I63" s="1">
        <v>3565.4879250862496</v>
      </c>
      <c r="K63" s="146" t="str">
        <f t="shared" si="0"/>
        <v>05/27</v>
      </c>
    </row>
    <row r="64" spans="1:11">
      <c r="A64" s="139">
        <v>46170</v>
      </c>
      <c r="B64" s="1">
        <v>57790</v>
      </c>
      <c r="C64" s="1">
        <v>13006</v>
      </c>
      <c r="D64" s="1">
        <v>16228</v>
      </c>
      <c r="E64" s="1">
        <v>418</v>
      </c>
      <c r="F64" s="1">
        <v>8</v>
      </c>
      <c r="G64" s="1">
        <v>699550</v>
      </c>
      <c r="H64" s="1">
        <v>2.5757949223564212</v>
      </c>
      <c r="I64" s="1">
        <v>3561.1289129898942</v>
      </c>
      <c r="K64" s="146" t="str">
        <f t="shared" si="0"/>
        <v>05/28</v>
      </c>
    </row>
    <row r="65" spans="1:11">
      <c r="A65" s="139">
        <v>46171</v>
      </c>
      <c r="B65" s="1">
        <v>60071</v>
      </c>
      <c r="C65" s="1">
        <v>12956</v>
      </c>
      <c r="D65" s="1">
        <v>16034</v>
      </c>
      <c r="E65" s="1">
        <v>403</v>
      </c>
      <c r="F65" s="1">
        <v>6</v>
      </c>
      <c r="G65" s="1">
        <v>666200</v>
      </c>
      <c r="H65" s="1">
        <v>2.5134090058625422</v>
      </c>
      <c r="I65" s="1">
        <v>3746.4762379942622</v>
      </c>
      <c r="K65" s="146" t="str">
        <f t="shared" si="0"/>
        <v>05/29</v>
      </c>
    </row>
    <row r="66" spans="1:11">
      <c r="A66" s="139">
        <v>46172</v>
      </c>
      <c r="B66" s="1">
        <v>57288</v>
      </c>
      <c r="C66" s="1">
        <v>12506</v>
      </c>
      <c r="D66" s="1">
        <v>16019</v>
      </c>
      <c r="E66" s="1">
        <v>425</v>
      </c>
      <c r="F66" s="1">
        <v>8</v>
      </c>
      <c r="G66" s="1">
        <v>802300</v>
      </c>
      <c r="H66" s="1">
        <v>2.6530994444097633</v>
      </c>
      <c r="I66" s="1">
        <v>3576.2531993258008</v>
      </c>
      <c r="K66" s="146" t="str">
        <f t="shared" si="0"/>
        <v>05/30</v>
      </c>
    </row>
    <row r="67" spans="1:11">
      <c r="A67" s="139">
        <v>46173</v>
      </c>
      <c r="B67" s="1">
        <v>60216</v>
      </c>
      <c r="C67" s="1">
        <v>12160</v>
      </c>
      <c r="D67" s="1">
        <v>15627</v>
      </c>
      <c r="E67" s="1">
        <v>389</v>
      </c>
      <c r="F67" s="1">
        <v>5</v>
      </c>
      <c r="G67" s="1">
        <v>634300</v>
      </c>
      <c r="H67" s="1">
        <v>2.489281371984386</v>
      </c>
      <c r="I67" s="1">
        <v>3853.3307736609713</v>
      </c>
      <c r="K67" s="146" t="str">
        <f t="shared" si="0"/>
        <v>05/31</v>
      </c>
    </row>
    <row r="68" spans="1:11">
      <c r="A68" s="139">
        <v>46174</v>
      </c>
      <c r="B68" s="1">
        <v>60707</v>
      </c>
      <c r="C68" s="1">
        <v>10396</v>
      </c>
      <c r="D68" s="1">
        <v>14493</v>
      </c>
      <c r="E68" s="1">
        <v>367</v>
      </c>
      <c r="F68" s="1">
        <v>21</v>
      </c>
      <c r="G68" s="1">
        <v>2069791</v>
      </c>
      <c r="H68" s="1">
        <v>2.5322569516318225</v>
      </c>
      <c r="I68" s="1">
        <v>4188.7117918995373</v>
      </c>
      <c r="K68" s="146" t="str">
        <f t="shared" si="0"/>
        <v>06/01</v>
      </c>
    </row>
    <row r="69" spans="1:11">
      <c r="A69" s="139">
        <v>46175</v>
      </c>
      <c r="B69" s="1">
        <v>64020</v>
      </c>
      <c r="C69" s="1">
        <v>11332</v>
      </c>
      <c r="D69" s="1">
        <v>15112</v>
      </c>
      <c r="E69" s="1">
        <v>425</v>
      </c>
      <c r="F69" s="1">
        <v>16</v>
      </c>
      <c r="G69" s="1">
        <v>1563100</v>
      </c>
      <c r="H69" s="1">
        <v>2.8123345685547907</v>
      </c>
      <c r="I69" s="1">
        <v>4236.3684489147699</v>
      </c>
      <c r="K69" s="146" t="str">
        <f t="shared" si="0"/>
        <v>06/02</v>
      </c>
    </row>
    <row r="70" spans="1:11">
      <c r="A70" s="139">
        <v>46176</v>
      </c>
      <c r="B70" s="1">
        <v>63526</v>
      </c>
      <c r="C70" s="1">
        <v>12430</v>
      </c>
      <c r="D70" s="1">
        <v>15837</v>
      </c>
      <c r="E70" s="1">
        <v>394</v>
      </c>
      <c r="F70" s="1">
        <v>11</v>
      </c>
      <c r="G70" s="1">
        <v>767000</v>
      </c>
      <c r="H70" s="1">
        <v>2.4878449201237607</v>
      </c>
      <c r="I70" s="1">
        <v>4011.2395024310158</v>
      </c>
      <c r="K70" s="146" t="str">
        <f t="shared" si="0"/>
        <v>06/03</v>
      </c>
    </row>
    <row r="71" spans="1:11">
      <c r="H71" s="1" t="str">
        <v/>
      </c>
      <c r="I71" s="1" t="str">
        <v/>
      </c>
    </row>
    <row r="72" spans="1:11">
      <c r="H72" s="1" t="str">
        <v/>
      </c>
      <c r="I72" s="1" t="str">
        <v/>
      </c>
    </row>
    <row r="73" spans="1:11">
      <c r="H73" s="1" t="str">
        <v/>
      </c>
      <c r="I73" s="1" t="str">
        <v/>
      </c>
    </row>
    <row r="74" spans="1:11">
      <c r="H74" s="1" t="str">
        <v/>
      </c>
      <c r="I74" s="1" t="str">
        <v/>
      </c>
    </row>
    <row r="75" spans="1:11">
      <c r="H75" s="1" t="str">
        <v/>
      </c>
      <c r="I75" s="1" t="str">
        <v/>
      </c>
    </row>
    <row r="76" spans="1:11">
      <c r="H76" s="1" t="str">
        <v/>
      </c>
      <c r="I76" s="1" t="str">
        <v/>
      </c>
    </row>
    <row r="77" spans="1:11">
      <c r="H77" s="1" t="str">
        <v/>
      </c>
      <c r="I77" s="1" t="str">
        <v/>
      </c>
    </row>
    <row r="78" spans="1:11">
      <c r="H78" s="1" t="str">
        <v/>
      </c>
      <c r="I78" s="1" t="str">
        <v/>
      </c>
    </row>
    <row r="79" spans="1:11">
      <c r="H79" s="1" t="str">
        <v/>
      </c>
      <c r="I79" s="1" t="str">
        <v/>
      </c>
    </row>
    <row r="80" spans="1:11">
      <c r="H80" s="1" t="str">
        <v/>
      </c>
      <c r="I80" s="1" t="str">
        <v/>
      </c>
    </row>
    <row r="81" spans="8:9">
      <c r="H81" s="1" t="str">
        <v/>
      </c>
      <c r="I81" s="1" t="str">
        <v/>
      </c>
    </row>
    <row r="82" spans="8:9">
      <c r="H82" s="1" t="str">
        <v/>
      </c>
      <c r="I82" s="1" t="str">
        <v/>
      </c>
    </row>
    <row r="83" spans="8:9">
      <c r="H83" s="1" t="str">
        <v/>
      </c>
      <c r="I83" s="1" t="str">
        <v/>
      </c>
    </row>
    <row r="84" spans="8:9">
      <c r="H84" s="1" t="str">
        <v/>
      </c>
      <c r="I84" s="1" t="str">
        <v/>
      </c>
    </row>
    <row r="85" spans="8:9">
      <c r="H85" s="1" t="str">
        <v/>
      </c>
      <c r="I85" s="1" t="str">
        <v/>
      </c>
    </row>
    <row r="86" spans="8:9">
      <c r="H86" s="1" t="str">
        <v/>
      </c>
      <c r="I86" s="1" t="str">
        <v/>
      </c>
    </row>
    <row r="87" spans="8:9">
      <c r="H87" s="1" t="str">
        <v/>
      </c>
      <c r="I87" s="1" t="str">
        <v/>
      </c>
    </row>
    <row r="88" spans="8:9">
      <c r="H88" s="1" t="str">
        <v/>
      </c>
      <c r="I88" s="1" t="str">
        <v/>
      </c>
    </row>
    <row r="89" spans="8:9">
      <c r="H89" s="1" t="str">
        <v/>
      </c>
      <c r="I89" s="1" t="str">
        <v/>
      </c>
    </row>
    <row r="90" spans="8:9">
      <c r="H90" s="1" t="str">
        <v/>
      </c>
      <c r="I90" s="1" t="str">
        <v/>
      </c>
    </row>
    <row r="91" spans="8:9">
      <c r="H91" s="1" t="str">
        <v/>
      </c>
      <c r="I91" s="1" t="str">
        <v/>
      </c>
    </row>
    <row r="92" spans="8:9">
      <c r="H92" s="1" t="str">
        <v/>
      </c>
      <c r="I92" s="1" t="str">
        <v/>
      </c>
    </row>
    <row r="93" spans="8:9">
      <c r="H93" s="1" t="str">
        <v/>
      </c>
      <c r="I93" s="1" t="str">
        <v/>
      </c>
    </row>
    <row r="94" spans="8:9">
      <c r="H94" s="1" t="str">
        <v/>
      </c>
      <c r="I94" s="1" t="str">
        <v/>
      </c>
    </row>
    <row r="95" spans="8:9">
      <c r="H95" s="1" t="str">
        <v/>
      </c>
      <c r="I95" s="1" t="str">
        <v/>
      </c>
    </row>
    <row r="96" spans="8:9">
      <c r="H96" s="1" t="str">
        <v/>
      </c>
      <c r="I96" s="1" t="str">
        <v/>
      </c>
    </row>
    <row r="97" spans="8:9">
      <c r="H97" s="1" t="str">
        <v/>
      </c>
      <c r="I97" s="1" t="str">
        <v/>
      </c>
    </row>
    <row r="98" spans="8:9">
      <c r="H98" s="1" t="str">
        <v/>
      </c>
      <c r="I98" s="1" t="str">
        <v/>
      </c>
    </row>
    <row r="99" spans="8:9">
      <c r="H99" s="1" t="str">
        <v/>
      </c>
      <c r="I99" s="1" t="str">
        <v/>
      </c>
    </row>
    <row r="100" spans="8:9">
      <c r="H100" s="1" t="str">
        <v/>
      </c>
      <c r="I100" s="1" t="str">
        <v/>
      </c>
    </row>
    <row r="101" spans="8:9">
      <c r="H101" s="1" t="str">
        <v/>
      </c>
      <c r="I101" s="1" t="str">
        <v/>
      </c>
    </row>
    <row r="102" spans="8:9">
      <c r="H102" s="1" t="str">
        <v/>
      </c>
      <c r="I102" s="1" t="str">
        <v/>
      </c>
    </row>
    <row r="103" spans="8:9">
      <c r="H103" s="1" t="str">
        <v/>
      </c>
      <c r="I103" s="1" t="str">
        <v/>
      </c>
    </row>
    <row r="104" spans="8:9">
      <c r="H104" s="1" t="str">
        <v/>
      </c>
      <c r="I104" s="1" t="str">
        <v/>
      </c>
    </row>
    <row r="105" spans="8:9">
      <c r="H105" s="1" t="str">
        <v/>
      </c>
      <c r="I105" s="1" t="str">
        <v/>
      </c>
    </row>
    <row r="106" spans="8:9">
      <c r="H106" s="1" t="str">
        <v/>
      </c>
      <c r="I106" s="1" t="str">
        <v/>
      </c>
    </row>
    <row r="107" spans="8:9">
      <c r="H107" s="1" t="str">
        <v/>
      </c>
      <c r="I107" s="1" t="str">
        <v/>
      </c>
    </row>
    <row r="108" spans="8:9">
      <c r="H108" s="1" t="str">
        <v/>
      </c>
      <c r="I108" s="1" t="str">
        <v/>
      </c>
    </row>
    <row r="109" spans="8:9">
      <c r="H109" s="1" t="str">
        <v/>
      </c>
      <c r="I109" s="1" t="str">
        <v/>
      </c>
    </row>
    <row r="110" spans="8:9">
      <c r="H110" s="1" t="str">
        <v/>
      </c>
      <c r="I110" s="1" t="str">
        <v/>
      </c>
    </row>
    <row r="111" spans="8:9">
      <c r="H111" s="1" t="str">
        <v/>
      </c>
      <c r="I111" s="1" t="str">
        <v/>
      </c>
    </row>
    <row r="112" spans="8:9">
      <c r="H112" s="1" t="str">
        <v/>
      </c>
      <c r="I112" s="1" t="str">
        <v/>
      </c>
    </row>
    <row r="113" spans="8:9">
      <c r="H113" s="1" t="str">
        <v/>
      </c>
      <c r="I113" s="1" t="str">
        <v/>
      </c>
    </row>
    <row r="114" spans="8:9">
      <c r="H114" s="1" t="str">
        <v/>
      </c>
      <c r="I114" s="1" t="str">
        <v/>
      </c>
    </row>
    <row r="115" spans="8:9">
      <c r="H115" s="1" t="str">
        <v/>
      </c>
      <c r="I115" s="1" t="str">
        <v/>
      </c>
    </row>
    <row r="116" spans="8:9">
      <c r="H116" s="1" t="str">
        <v/>
      </c>
      <c r="I116" s="1" t="str">
        <v/>
      </c>
    </row>
    <row r="117" spans="8:9">
      <c r="H117" s="1" t="str">
        <v/>
      </c>
      <c r="I117" s="1" t="str">
        <v/>
      </c>
    </row>
    <row r="118" spans="8:9">
      <c r="H118" s="1" t="str">
        <v/>
      </c>
      <c r="I118" s="1" t="str">
        <v/>
      </c>
    </row>
    <row r="119" spans="8:9">
      <c r="H119" s="1" t="str">
        <v/>
      </c>
      <c r="I119" s="1" t="str">
        <v/>
      </c>
    </row>
    <row r="120" spans="8:9">
      <c r="H120" s="1" t="str">
        <v/>
      </c>
      <c r="I120" s="1" t="str">
        <v/>
      </c>
    </row>
    <row r="121" spans="8:9">
      <c r="H121" s="1" t="str">
        <v/>
      </c>
      <c r="I121" s="1" t="str">
        <v/>
      </c>
    </row>
    <row r="122" spans="8:9">
      <c r="H122" s="1" t="str">
        <v/>
      </c>
      <c r="I122" s="1" t="str">
        <v/>
      </c>
    </row>
    <row r="123" spans="8:9">
      <c r="H123" s="1" t="str">
        <v/>
      </c>
      <c r="I123" s="1" t="str">
        <v/>
      </c>
    </row>
    <row r="124" spans="8:9">
      <c r="H124" s="1" t="str">
        <v/>
      </c>
      <c r="I124" s="1" t="str">
        <v/>
      </c>
    </row>
    <row r="125" spans="8:9">
      <c r="H125" s="1" t="str">
        <v/>
      </c>
      <c r="I125" s="1" t="str">
        <v/>
      </c>
    </row>
    <row r="126" spans="8:9">
      <c r="H126" s="1" t="str">
        <v/>
      </c>
      <c r="I126" s="1" t="str">
        <v/>
      </c>
    </row>
    <row r="127" spans="8:9">
      <c r="H127" s="1" t="str">
        <v/>
      </c>
      <c r="I127" s="1" t="str">
        <v/>
      </c>
    </row>
    <row r="128" spans="8:9">
      <c r="H128" s="1" t="str">
        <v/>
      </c>
      <c r="I128" s="1" t="str">
        <v/>
      </c>
    </row>
    <row r="129" spans="8:9">
      <c r="H129" s="1" t="str">
        <v/>
      </c>
      <c r="I129" s="1" t="str">
        <v/>
      </c>
    </row>
    <row r="130" spans="8:9">
      <c r="H130" s="1" t="str">
        <v/>
      </c>
      <c r="I130" s="1" t="str">
        <v/>
      </c>
    </row>
    <row r="131" spans="8:9">
      <c r="H131" s="1" t="str">
        <v/>
      </c>
      <c r="I131" s="1" t="str">
        <v/>
      </c>
    </row>
    <row r="132" spans="8:9">
      <c r="H132" s="1" t="str">
        <v/>
      </c>
      <c r="I132" s="1" t="str">
        <v/>
      </c>
    </row>
    <row r="133" spans="8:9">
      <c r="H133" s="1" t="str">
        <v/>
      </c>
      <c r="I133" s="1" t="str">
        <v/>
      </c>
    </row>
    <row r="134" spans="8:9">
      <c r="H134" s="1" t="str">
        <v/>
      </c>
      <c r="I134" s="1" t="str">
        <v/>
      </c>
    </row>
    <row r="135" spans="8:9">
      <c r="H135" s="1" t="str">
        <v/>
      </c>
      <c r="I135" s="1" t="str">
        <v/>
      </c>
    </row>
    <row r="136" spans="8:9">
      <c r="H136" s="1" t="str">
        <v/>
      </c>
      <c r="I136" s="1" t="str">
        <v/>
      </c>
    </row>
    <row r="137" spans="8:9">
      <c r="H137" s="1" t="str">
        <v/>
      </c>
      <c r="I137" s="1" t="str">
        <v/>
      </c>
    </row>
    <row r="138" spans="8:9">
      <c r="H138" s="1" t="str">
        <v/>
      </c>
      <c r="I138" s="1" t="str">
        <v/>
      </c>
    </row>
    <row r="139" spans="8:9">
      <c r="H139" s="1" t="str">
        <v/>
      </c>
      <c r="I139" s="1" t="str">
        <v/>
      </c>
    </row>
    <row r="140" spans="8:9">
      <c r="H140" s="1" t="str">
        <v/>
      </c>
      <c r="I140" s="1" t="str">
        <v/>
      </c>
    </row>
    <row r="141" spans="8:9">
      <c r="H141" s="1" t="str">
        <v/>
      </c>
      <c r="I141" s="1" t="str">
        <v/>
      </c>
    </row>
    <row r="142" spans="8:9">
      <c r="H142" s="1" t="str">
        <v/>
      </c>
      <c r="I142" s="1" t="str">
        <v/>
      </c>
    </row>
    <row r="143" spans="8:9">
      <c r="H143" s="1" t="str">
        <v/>
      </c>
      <c r="I143" s="1" t="str">
        <v/>
      </c>
    </row>
    <row r="144" spans="8:9">
      <c r="H144" s="1" t="str">
        <v/>
      </c>
      <c r="I144" s="1" t="str">
        <v/>
      </c>
    </row>
    <row r="145" spans="8:9">
      <c r="H145" s="1" t="str">
        <v/>
      </c>
      <c r="I145" s="1" t="str">
        <v/>
      </c>
    </row>
    <row r="146" spans="8:9">
      <c r="H146" s="1" t="str">
        <v/>
      </c>
      <c r="I146" s="1" t="str">
        <v/>
      </c>
    </row>
    <row r="147" spans="8:9">
      <c r="H147" s="1" t="str">
        <v/>
      </c>
      <c r="I147" s="1" t="str">
        <v/>
      </c>
    </row>
    <row r="148" spans="8:9">
      <c r="H148" s="1" t="str">
        <v/>
      </c>
      <c r="I148" s="1" t="str">
        <v/>
      </c>
    </row>
    <row r="149" spans="8:9">
      <c r="H149" s="1" t="str">
        <v/>
      </c>
      <c r="I149" s="1" t="str">
        <v/>
      </c>
    </row>
    <row r="150" spans="8:9">
      <c r="H150" s="1" t="str">
        <v/>
      </c>
      <c r="I150" s="1" t="str">
        <v/>
      </c>
    </row>
    <row r="151" spans="8:9">
      <c r="H151" s="1" t="str">
        <v/>
      </c>
      <c r="I151" s="1" t="str">
        <v/>
      </c>
    </row>
    <row r="152" spans="8:9">
      <c r="H152" s="1" t="str">
        <v/>
      </c>
      <c r="I152" s="1" t="str">
        <v/>
      </c>
    </row>
    <row r="153" spans="8:9">
      <c r="H153" s="1" t="str">
        <v/>
      </c>
      <c r="I153" s="1" t="str">
        <v/>
      </c>
    </row>
    <row r="154" spans="8:9">
      <c r="H154" s="1" t="str">
        <v/>
      </c>
      <c r="I154" s="1" t="str">
        <v/>
      </c>
    </row>
    <row r="155" spans="8:9">
      <c r="H155" s="1" t="str">
        <v/>
      </c>
      <c r="I155" s="1" t="str">
        <v/>
      </c>
    </row>
    <row r="156" spans="8:9">
      <c r="H156" s="1" t="str">
        <v/>
      </c>
      <c r="I156" s="1" t="str">
        <v/>
      </c>
    </row>
    <row r="157" spans="8:9">
      <c r="H157" s="1" t="str">
        <v/>
      </c>
      <c r="I157" s="1" t="str">
        <v/>
      </c>
    </row>
    <row r="158" spans="8:9">
      <c r="H158" s="1" t="str">
        <v/>
      </c>
      <c r="I158" s="1" t="str">
        <v/>
      </c>
    </row>
    <row r="159" spans="8:9">
      <c r="H159" s="1" t="str">
        <v/>
      </c>
      <c r="I159" s="1" t="str">
        <v/>
      </c>
    </row>
    <row r="160" spans="8:9">
      <c r="H160" s="1" t="str">
        <v/>
      </c>
      <c r="I160" s="1" t="str">
        <v/>
      </c>
    </row>
    <row r="161" spans="8:9">
      <c r="H161" s="1" t="str">
        <v/>
      </c>
      <c r="I161" s="1" t="str">
        <v/>
      </c>
    </row>
    <row r="162" spans="8:9">
      <c r="H162" s="1" t="str">
        <v/>
      </c>
      <c r="I162" s="1" t="str">
        <v/>
      </c>
    </row>
    <row r="163" spans="8:9">
      <c r="H163" s="1" t="str">
        <v/>
      </c>
      <c r="I163" s="1" t="str">
        <v/>
      </c>
    </row>
    <row r="164" spans="8:9">
      <c r="H164" s="1" t="str">
        <v/>
      </c>
      <c r="I164" s="1" t="str">
        <v/>
      </c>
    </row>
    <row r="165" spans="8:9">
      <c r="H165" s="1" t="str">
        <v/>
      </c>
      <c r="I165" s="1" t="str">
        <v/>
      </c>
    </row>
    <row r="166" spans="8:9">
      <c r="H166" s="1" t="str">
        <v/>
      </c>
      <c r="I166" s="1" t="str">
        <v/>
      </c>
    </row>
    <row r="167" spans="8:9">
      <c r="H167" s="1" t="str">
        <v/>
      </c>
      <c r="I167" s="1" t="str">
        <v/>
      </c>
    </row>
    <row r="168" spans="8:9">
      <c r="H168" s="1" t="str">
        <v/>
      </c>
      <c r="I168" s="1" t="str">
        <v/>
      </c>
    </row>
    <row r="169" spans="8:9">
      <c r="H169" s="1" t="str">
        <v/>
      </c>
      <c r="I169" s="1" t="str">
        <v/>
      </c>
    </row>
    <row r="170" spans="8:9">
      <c r="H170" s="1" t="str">
        <v/>
      </c>
      <c r="I170" s="1" t="str">
        <v/>
      </c>
    </row>
    <row r="171" spans="8:9">
      <c r="H171" s="1" t="str">
        <v/>
      </c>
      <c r="I171" s="1" t="str">
        <v/>
      </c>
    </row>
    <row r="172" spans="8:9">
      <c r="H172" s="1" t="str">
        <v/>
      </c>
      <c r="I172" s="1" t="str">
        <v/>
      </c>
    </row>
    <row r="173" spans="8:9">
      <c r="H173" s="1" t="str">
        <v/>
      </c>
      <c r="I173" s="1" t="str">
        <v/>
      </c>
    </row>
    <row r="174" spans="8:9">
      <c r="H174" s="1" t="str">
        <v/>
      </c>
      <c r="I174" s="1" t="str">
        <v/>
      </c>
    </row>
    <row r="175" spans="8:9">
      <c r="H175" s="1" t="str">
        <v/>
      </c>
      <c r="I175" s="1" t="str">
        <v/>
      </c>
    </row>
    <row r="176" spans="8:9">
      <c r="H176" s="1" t="str">
        <v/>
      </c>
      <c r="I176" s="1" t="str">
        <v/>
      </c>
    </row>
    <row r="177" spans="8:9">
      <c r="H177" s="1" t="str">
        <v/>
      </c>
      <c r="I177" s="1" t="str">
        <v/>
      </c>
    </row>
    <row r="178" spans="8:9">
      <c r="H178" s="1" t="str">
        <v/>
      </c>
      <c r="I178" s="1" t="str">
        <v/>
      </c>
    </row>
    <row r="179" spans="8:9">
      <c r="H179" s="1" t="str">
        <v/>
      </c>
      <c r="I179" s="1" t="str">
        <v/>
      </c>
    </row>
    <row r="180" spans="8:9">
      <c r="H180" s="1" t="str">
        <v/>
      </c>
      <c r="I180" s="1" t="str">
        <v/>
      </c>
    </row>
    <row r="181" spans="8:9">
      <c r="H181" s="1" t="str">
        <v/>
      </c>
      <c r="I181" s="1" t="str">
        <v/>
      </c>
    </row>
    <row r="182" spans="8:9">
      <c r="H182" s="1" t="str">
        <v/>
      </c>
      <c r="I182" s="1" t="str">
        <v/>
      </c>
    </row>
    <row r="183" spans="8:9">
      <c r="H183" s="1" t="str">
        <v/>
      </c>
      <c r="I183" s="1" t="str">
        <v/>
      </c>
    </row>
    <row r="184" spans="8:9">
      <c r="H184" s="1" t="str">
        <v/>
      </c>
      <c r="I184" s="1" t="str">
        <v/>
      </c>
    </row>
    <row r="185" spans="8:9">
      <c r="H185" s="1" t="str">
        <v/>
      </c>
      <c r="I185" s="1" t="str">
        <v/>
      </c>
    </row>
    <row r="186" spans="8:9">
      <c r="H186" s="1" t="str">
        <v/>
      </c>
      <c r="I186" s="1" t="str">
        <v/>
      </c>
    </row>
    <row r="187" spans="8:9">
      <c r="H187" s="1" t="str">
        <v/>
      </c>
      <c r="I187" s="1" t="str">
        <v/>
      </c>
    </row>
    <row r="188" spans="8:9">
      <c r="H188" s="1" t="str">
        <v/>
      </c>
      <c r="I188" s="1" t="str">
        <v/>
      </c>
    </row>
    <row r="189" spans="8:9">
      <c r="H189" s="1" t="str">
        <v/>
      </c>
      <c r="I189" s="1" t="str">
        <v/>
      </c>
    </row>
    <row r="190" spans="8:9">
      <c r="H190" s="1" t="str">
        <v/>
      </c>
      <c r="I190" s="1" t="str">
        <v/>
      </c>
    </row>
    <row r="191" spans="8:9">
      <c r="H191" s="1" t="str">
        <v/>
      </c>
      <c r="I191" s="1" t="str">
        <v/>
      </c>
    </row>
    <row r="192" spans="8:9">
      <c r="H192" s="1" t="str">
        <v/>
      </c>
      <c r="I192" s="1" t="str">
        <v/>
      </c>
    </row>
    <row r="193" spans="8:9">
      <c r="H193" s="1" t="str">
        <v/>
      </c>
      <c r="I193" s="1" t="str">
        <v/>
      </c>
    </row>
    <row r="194" spans="8:9">
      <c r="H194" s="1" t="str">
        <v/>
      </c>
      <c r="I194" s="1" t="str">
        <v/>
      </c>
    </row>
    <row r="195" spans="8:9">
      <c r="H195" s="1" t="str">
        <v/>
      </c>
      <c r="I195" s="1" t="str">
        <v/>
      </c>
    </row>
    <row r="196" spans="8:9">
      <c r="H196" s="1" t="str">
        <v/>
      </c>
      <c r="I196" s="1" t="str">
        <v/>
      </c>
    </row>
    <row r="197" spans="8:9">
      <c r="H197" s="1" t="str">
        <v/>
      </c>
      <c r="I197" s="1" t="str">
        <v/>
      </c>
    </row>
    <row r="198" spans="8:9">
      <c r="H198" s="1" t="str">
        <v/>
      </c>
      <c r="I198" s="1" t="str">
        <v/>
      </c>
    </row>
    <row r="199" spans="8:9">
      <c r="H199" s="1" t="str">
        <v/>
      </c>
      <c r="I199" s="1" t="str">
        <v/>
      </c>
    </row>
    <row r="200" spans="8:9">
      <c r="H200" s="1" t="str">
        <v/>
      </c>
      <c r="I200" s="1" t="str">
        <v/>
      </c>
    </row>
    <row r="201" spans="8:9">
      <c r="H201" s="1" t="str">
        <v/>
      </c>
      <c r="I201" s="1" t="str">
        <v/>
      </c>
    </row>
    <row r="202" spans="8:9">
      <c r="H202" s="1" t="str">
        <v/>
      </c>
      <c r="I202" s="1" t="str">
        <v/>
      </c>
    </row>
    <row r="203" spans="8:9">
      <c r="H203" s="1" t="str">
        <v/>
      </c>
      <c r="I203" s="1" t="str">
        <v/>
      </c>
    </row>
    <row r="204" spans="8:9">
      <c r="H204" s="1" t="str">
        <v/>
      </c>
      <c r="I204" s="1" t="str">
        <v/>
      </c>
    </row>
    <row r="205" spans="8:9">
      <c r="H205" s="1" t="str">
        <v/>
      </c>
      <c r="I205" s="1" t="str">
        <v/>
      </c>
    </row>
    <row r="206" spans="8:9">
      <c r="H206" s="1" t="str">
        <v/>
      </c>
      <c r="I206" s="1" t="str">
        <v/>
      </c>
    </row>
    <row r="207" spans="8:9">
      <c r="H207" s="1" t="str">
        <v/>
      </c>
      <c r="I207" s="1" t="str">
        <v/>
      </c>
    </row>
    <row r="208" spans="8:9">
      <c r="H208" s="1" t="str">
        <v/>
      </c>
      <c r="I208" s="1" t="str">
        <v/>
      </c>
    </row>
    <row r="209" spans="8:9">
      <c r="H209" s="1" t="str">
        <v/>
      </c>
      <c r="I209" s="1" t="str">
        <v/>
      </c>
    </row>
    <row r="210" spans="8:9">
      <c r="H210" s="1" t="str">
        <v/>
      </c>
      <c r="I210" s="1" t="str">
        <v/>
      </c>
    </row>
    <row r="211" spans="8:9">
      <c r="H211" s="1" t="str">
        <v/>
      </c>
      <c r="I211" s="1" t="str">
        <v/>
      </c>
    </row>
    <row r="212" spans="8:9">
      <c r="H212" s="1" t="str">
        <v/>
      </c>
      <c r="I212" s="1" t="str">
        <v/>
      </c>
    </row>
    <row r="213" spans="8:9">
      <c r="H213" s="1" t="str">
        <v/>
      </c>
      <c r="I213" s="1" t="str">
        <v/>
      </c>
    </row>
    <row r="214" spans="8:9">
      <c r="H214" s="1" t="str">
        <v/>
      </c>
      <c r="I214" s="1" t="str">
        <v/>
      </c>
    </row>
    <row r="215" spans="8:9">
      <c r="H215" s="1" t="str">
        <v/>
      </c>
      <c r="I215" s="1" t="str">
        <v/>
      </c>
    </row>
    <row r="216" spans="8:9">
      <c r="H216" s="1" t="str">
        <v/>
      </c>
      <c r="I216" s="1" t="str">
        <v/>
      </c>
    </row>
    <row r="217" spans="8:9">
      <c r="H217" s="1" t="str">
        <v/>
      </c>
      <c r="I217" s="1" t="str">
        <v/>
      </c>
    </row>
    <row r="218" spans="8:9">
      <c r="H218" s="1" t="str">
        <v/>
      </c>
      <c r="I218" s="1" t="str">
        <v/>
      </c>
    </row>
    <row r="219" spans="8:9">
      <c r="H219" s="1" t="str">
        <v/>
      </c>
      <c r="I219" s="1" t="str">
        <v/>
      </c>
    </row>
    <row r="220" spans="8:9">
      <c r="H220" s="1" t="str">
        <v/>
      </c>
      <c r="I220" s="1" t="str">
        <v/>
      </c>
    </row>
    <row r="221" spans="8:9">
      <c r="H221" s="1" t="str">
        <v/>
      </c>
      <c r="I221" s="1" t="str">
        <v/>
      </c>
    </row>
    <row r="222" spans="8:9">
      <c r="H222" s="1" t="str">
        <v/>
      </c>
      <c r="I222" s="1" t="str">
        <v/>
      </c>
    </row>
    <row r="223" spans="8:9">
      <c r="H223" s="1" t="str">
        <v/>
      </c>
      <c r="I223" s="1" t="str">
        <v/>
      </c>
    </row>
    <row r="224" spans="8:9">
      <c r="H224" s="1" t="str">
        <v/>
      </c>
      <c r="I224" s="1" t="str">
        <v/>
      </c>
    </row>
    <row r="225" spans="8:9">
      <c r="H225" s="1" t="str">
        <v/>
      </c>
      <c r="I225" s="1" t="str">
        <v/>
      </c>
    </row>
    <row r="226" spans="8:9">
      <c r="H226" s="1" t="str">
        <v/>
      </c>
      <c r="I226" s="1" t="str">
        <v/>
      </c>
    </row>
    <row r="227" spans="8:9">
      <c r="H227" s="1" t="str">
        <v/>
      </c>
      <c r="I227" s="1" t="str">
        <v/>
      </c>
    </row>
    <row r="228" spans="8:9">
      <c r="H228" s="1" t="str">
        <v/>
      </c>
      <c r="I228" s="1" t="str">
        <v/>
      </c>
    </row>
    <row r="229" spans="8:9">
      <c r="H229" s="1" t="str">
        <v/>
      </c>
      <c r="I229" s="1" t="str">
        <v/>
      </c>
    </row>
    <row r="230" spans="8:9">
      <c r="H230" s="1" t="str">
        <v/>
      </c>
      <c r="I230" s="1" t="str">
        <v/>
      </c>
    </row>
    <row r="231" spans="8:9">
      <c r="H231" s="1" t="str">
        <v/>
      </c>
      <c r="I231" s="1" t="str">
        <v/>
      </c>
    </row>
    <row r="232" spans="8:9">
      <c r="H232" s="1" t="str">
        <v/>
      </c>
      <c r="I232" s="1" t="str">
        <v/>
      </c>
    </row>
    <row r="233" spans="8:9">
      <c r="H233" s="1" t="str">
        <v/>
      </c>
      <c r="I233" s="1" t="str">
        <v/>
      </c>
    </row>
    <row r="234" spans="8:9">
      <c r="H234" s="1" t="str">
        <v/>
      </c>
      <c r="I234" s="1" t="str">
        <v/>
      </c>
    </row>
    <row r="235" spans="8:9">
      <c r="H235" s="1" t="str">
        <v/>
      </c>
      <c r="I235" s="1" t="str">
        <v/>
      </c>
    </row>
    <row r="236" spans="8:9">
      <c r="H236" s="1" t="str">
        <v/>
      </c>
      <c r="I236" s="1" t="str">
        <v/>
      </c>
    </row>
    <row r="237" spans="8:9">
      <c r="H237" s="1" t="str">
        <v/>
      </c>
      <c r="I237" s="1" t="str">
        <v/>
      </c>
    </row>
    <row r="238" spans="8:9">
      <c r="H238" s="1" t="str">
        <v/>
      </c>
      <c r="I238" s="1" t="str">
        <v/>
      </c>
    </row>
    <row r="239" spans="8:9">
      <c r="H239" s="1" t="str">
        <v/>
      </c>
      <c r="I239" s="1" t="str">
        <v/>
      </c>
    </row>
    <row r="240" spans="8:9">
      <c r="H240" s="1" t="str">
        <v/>
      </c>
      <c r="I240" s="1" t="str">
        <v/>
      </c>
    </row>
    <row r="241" spans="8:9">
      <c r="H241" s="1" t="str">
        <v/>
      </c>
      <c r="I241" s="1" t="str">
        <v/>
      </c>
    </row>
    <row r="242" spans="8:9">
      <c r="H242" s="1" t="str">
        <v/>
      </c>
      <c r="I242" s="1" t="str">
        <v/>
      </c>
    </row>
    <row r="243" spans="8:9">
      <c r="H243" s="1" t="str">
        <v/>
      </c>
      <c r="I243" s="1" t="str">
        <v/>
      </c>
    </row>
    <row r="244" spans="8:9">
      <c r="H244" s="1" t="str">
        <v/>
      </c>
      <c r="I244" s="1" t="str">
        <v/>
      </c>
    </row>
    <row r="245" spans="8:9">
      <c r="H245" s="1" t="str">
        <v/>
      </c>
      <c r="I245" s="1" t="str">
        <v/>
      </c>
    </row>
    <row r="246" spans="8:9">
      <c r="H246" s="1" t="str">
        <v/>
      </c>
      <c r="I246" s="1" t="str">
        <v/>
      </c>
    </row>
    <row r="247" spans="8:9">
      <c r="H247" s="1" t="str">
        <v/>
      </c>
      <c r="I247" s="1" t="str">
        <v/>
      </c>
    </row>
    <row r="248" spans="8:9">
      <c r="H248" s="1" t="str">
        <v/>
      </c>
      <c r="I248" s="1" t="str">
        <v/>
      </c>
    </row>
    <row r="249" spans="8:9">
      <c r="H249" s="1" t="str">
        <v/>
      </c>
      <c r="I249" s="1" t="str">
        <v/>
      </c>
    </row>
    <row r="250" spans="8:9">
      <c r="H250" s="1" t="str">
        <v/>
      </c>
      <c r="I250" s="1" t="str">
        <v/>
      </c>
    </row>
    <row r="251" spans="8:9">
      <c r="H251" s="1" t="str">
        <v/>
      </c>
      <c r="I251" s="1" t="str">
        <v/>
      </c>
    </row>
    <row r="252" spans="8:9">
      <c r="H252" s="1" t="str">
        <v/>
      </c>
      <c r="I252" s="1" t="str">
        <v/>
      </c>
    </row>
    <row r="253" spans="8:9">
      <c r="H253" s="1" t="str">
        <v/>
      </c>
      <c r="I253" s="1" t="str">
        <v/>
      </c>
    </row>
    <row r="254" spans="8:9">
      <c r="H254" s="1" t="str">
        <v/>
      </c>
      <c r="I254" s="1" t="str">
        <v/>
      </c>
    </row>
    <row r="255" spans="8:9">
      <c r="H255" s="1" t="str">
        <v/>
      </c>
      <c r="I255" s="1" t="str">
        <v/>
      </c>
    </row>
    <row r="256" spans="8:9">
      <c r="H256" s="1" t="str">
        <v/>
      </c>
      <c r="I256" s="1" t="str">
        <v/>
      </c>
    </row>
    <row r="257" spans="8:9">
      <c r="H257" s="1" t="str">
        <v/>
      </c>
      <c r="I257" s="1" t="str">
        <v/>
      </c>
    </row>
    <row r="258" spans="8:9">
      <c r="H258" s="1" t="str">
        <v/>
      </c>
      <c r="I258" s="1" t="str">
        <v/>
      </c>
    </row>
    <row r="259" spans="8:9">
      <c r="H259" s="1" t="str">
        <v/>
      </c>
      <c r="I259" s="1" t="str">
        <v/>
      </c>
    </row>
    <row r="260" spans="8:9">
      <c r="H260" s="1" t="str">
        <v/>
      </c>
      <c r="I260" s="1" t="str">
        <v/>
      </c>
    </row>
    <row r="261" spans="8:9">
      <c r="H261" s="1" t="str">
        <v/>
      </c>
      <c r="I261" s="1" t="str">
        <v/>
      </c>
    </row>
    <row r="262" spans="8:9">
      <c r="H262" s="1" t="str">
        <v/>
      </c>
      <c r="I262" s="1" t="str">
        <v/>
      </c>
    </row>
    <row r="263" spans="8:9">
      <c r="H263" s="1" t="str">
        <v/>
      </c>
      <c r="I263" s="1" t="str">
        <v/>
      </c>
    </row>
    <row r="264" spans="8:9">
      <c r="H264" s="1" t="str">
        <v/>
      </c>
      <c r="I264" s="1" t="str">
        <v/>
      </c>
    </row>
    <row r="265" spans="8:9">
      <c r="H265" s="1" t="str">
        <v/>
      </c>
      <c r="I265" s="1" t="str">
        <v/>
      </c>
    </row>
    <row r="266" spans="8:9">
      <c r="H266" s="1" t="str">
        <v/>
      </c>
      <c r="I266" s="1" t="str">
        <v/>
      </c>
    </row>
    <row r="267" spans="8:9">
      <c r="H267" s="1" t="str">
        <v/>
      </c>
      <c r="I267" s="1" t="str">
        <v/>
      </c>
    </row>
    <row r="268" spans="8:9">
      <c r="H268" s="1" t="str">
        <v/>
      </c>
      <c r="I268" s="1" t="str">
        <v/>
      </c>
    </row>
    <row r="269" spans="8:9">
      <c r="H269" s="1" t="str">
        <v/>
      </c>
      <c r="I269" s="1" t="str">
        <v/>
      </c>
    </row>
    <row r="270" spans="8:9">
      <c r="H270" s="1" t="str">
        <v/>
      </c>
      <c r="I270" s="1" t="str">
        <v/>
      </c>
    </row>
    <row r="271" spans="8:9">
      <c r="H271" s="1" t="str">
        <v/>
      </c>
      <c r="I271" s="1" t="str">
        <v/>
      </c>
    </row>
    <row r="272" spans="8:9">
      <c r="H272" s="1" t="str">
        <v/>
      </c>
      <c r="I272" s="1" t="str">
        <v/>
      </c>
    </row>
    <row r="273" spans="8:9">
      <c r="H273" s="1" t="str">
        <v/>
      </c>
      <c r="I273" s="1" t="str">
        <v/>
      </c>
    </row>
    <row r="274" spans="8:9">
      <c r="H274" s="1" t="str">
        <v/>
      </c>
      <c r="I274" s="1" t="str">
        <v/>
      </c>
    </row>
    <row r="275" spans="8:9">
      <c r="H275" s="1" t="str">
        <v/>
      </c>
      <c r="I275" s="1" t="str">
        <v/>
      </c>
    </row>
    <row r="276" spans="8:9">
      <c r="H276" s="1" t="str">
        <v/>
      </c>
      <c r="I276" s="1" t="str">
        <v/>
      </c>
    </row>
    <row r="277" spans="8:9">
      <c r="H277" s="1" t="str">
        <v/>
      </c>
      <c r="I277" s="1" t="str">
        <v/>
      </c>
    </row>
    <row r="278" spans="8:9">
      <c r="H278" s="1" t="str">
        <v/>
      </c>
      <c r="I278" s="1" t="str">
        <v/>
      </c>
    </row>
    <row r="279" spans="8:9">
      <c r="H279" s="1" t="str">
        <v/>
      </c>
      <c r="I279" s="1" t="str">
        <v/>
      </c>
    </row>
    <row r="280" spans="8:9">
      <c r="H280" s="1" t="str">
        <v/>
      </c>
      <c r="I280" s="1" t="str">
        <v/>
      </c>
    </row>
    <row r="281" spans="8:9">
      <c r="H281" s="1" t="str">
        <v/>
      </c>
      <c r="I281" s="1" t="str">
        <v/>
      </c>
    </row>
    <row r="282" spans="8:9">
      <c r="H282" s="1" t="str">
        <v/>
      </c>
      <c r="I282" s="1" t="str">
        <v/>
      </c>
    </row>
    <row r="283" spans="8:9">
      <c r="H283" s="1" t="str">
        <v/>
      </c>
      <c r="I283" s="1" t="str">
        <v/>
      </c>
    </row>
    <row r="284" spans="8:9">
      <c r="H284" s="1" t="str">
        <v/>
      </c>
      <c r="I284" s="1" t="str">
        <v/>
      </c>
    </row>
    <row r="285" spans="8:9">
      <c r="H285" s="1" t="str">
        <v/>
      </c>
      <c r="I285" s="1" t="str">
        <v/>
      </c>
    </row>
    <row r="286" spans="8:9">
      <c r="H286" s="1" t="str">
        <v/>
      </c>
      <c r="I286" s="1" t="str">
        <v/>
      </c>
    </row>
    <row r="287" spans="8:9">
      <c r="H287" s="1" t="str">
        <v/>
      </c>
      <c r="I287" s="1" t="str">
        <v/>
      </c>
    </row>
    <row r="288" spans="8:9">
      <c r="H288" s="1" t="str">
        <v/>
      </c>
      <c r="I288" s="1" t="str">
        <v/>
      </c>
    </row>
    <row r="289" spans="8:9">
      <c r="H289" s="1" t="str">
        <v/>
      </c>
      <c r="I289" s="1" t="str">
        <v/>
      </c>
    </row>
    <row r="290" spans="8:9">
      <c r="H290" s="1" t="str">
        <v/>
      </c>
      <c r="I290" s="1" t="str">
        <v/>
      </c>
    </row>
    <row r="291" spans="8:9">
      <c r="H291" s="1" t="str">
        <v/>
      </c>
      <c r="I291" s="1" t="str">
        <v/>
      </c>
    </row>
    <row r="292" spans="8:9">
      <c r="H292" s="1" t="str">
        <v/>
      </c>
      <c r="I292" s="1" t="str">
        <v/>
      </c>
    </row>
    <row r="293" spans="8:9">
      <c r="H293" s="1" t="str">
        <v/>
      </c>
      <c r="I293" s="1" t="str">
        <v/>
      </c>
    </row>
    <row r="294" spans="8:9">
      <c r="H294" s="1" t="str">
        <v/>
      </c>
      <c r="I294" s="1" t="str">
        <v/>
      </c>
    </row>
    <row r="295" spans="8:9">
      <c r="H295" s="1" t="str">
        <v/>
      </c>
      <c r="I295" s="1" t="str">
        <v/>
      </c>
    </row>
    <row r="296" spans="8:9">
      <c r="H296" s="1" t="str">
        <v/>
      </c>
      <c r="I296" s="1" t="str">
        <v/>
      </c>
    </row>
    <row r="297" spans="8:9">
      <c r="H297" s="1" t="str">
        <v/>
      </c>
      <c r="I297" s="1" t="str">
        <v/>
      </c>
    </row>
    <row r="298" spans="8:9">
      <c r="H298" s="1" t="str">
        <v/>
      </c>
      <c r="I298" s="1" t="str">
        <v/>
      </c>
    </row>
    <row r="299" spans="8:9">
      <c r="H299" s="1" t="str">
        <v/>
      </c>
      <c r="I299" s="1" t="str">
        <v/>
      </c>
    </row>
    <row r="300" spans="8:9">
      <c r="H300" s="1" t="str">
        <v/>
      </c>
      <c r="I300" s="1" t="str">
        <v/>
      </c>
    </row>
    <row r="301" spans="8:9">
      <c r="H301" s="1" t="str">
        <v/>
      </c>
      <c r="I301" s="1" t="str">
        <v/>
      </c>
    </row>
    <row r="302" spans="8:9">
      <c r="H302" s="1" t="str">
        <v/>
      </c>
      <c r="I302" s="1" t="str">
        <v/>
      </c>
    </row>
    <row r="303" spans="8:9">
      <c r="H303" s="1" t="str">
        <v/>
      </c>
      <c r="I303" s="1" t="str">
        <v/>
      </c>
    </row>
    <row r="304" spans="8:9">
      <c r="H304" s="1" t="str">
        <v/>
      </c>
      <c r="I304" s="1" t="str">
        <v/>
      </c>
    </row>
    <row r="305" spans="8:9">
      <c r="H305" s="1" t="str">
        <v/>
      </c>
      <c r="I305" s="1" t="str">
        <v/>
      </c>
    </row>
    <row r="306" spans="8:9">
      <c r="H306" s="1" t="str">
        <v/>
      </c>
      <c r="I306" s="1" t="str">
        <v/>
      </c>
    </row>
    <row r="307" spans="8:9">
      <c r="H307" s="1" t="str">
        <v/>
      </c>
      <c r="I307" s="1" t="str">
        <v/>
      </c>
    </row>
    <row r="308" spans="8:9">
      <c r="H308" s="1" t="str">
        <v/>
      </c>
      <c r="I308" s="1" t="str">
        <v/>
      </c>
    </row>
    <row r="309" spans="8:9">
      <c r="H309" s="1" t="str">
        <v/>
      </c>
      <c r="I309" s="1" t="str">
        <v/>
      </c>
    </row>
    <row r="310" spans="8:9">
      <c r="H310" s="1" t="str">
        <v/>
      </c>
      <c r="I310" s="1" t="str">
        <v/>
      </c>
    </row>
    <row r="311" spans="8:9">
      <c r="H311" s="1" t="str">
        <v/>
      </c>
      <c r="I311" s="1" t="str">
        <v/>
      </c>
    </row>
    <row r="312" spans="8:9">
      <c r="H312" s="1" t="str">
        <v/>
      </c>
      <c r="I312" s="1" t="str">
        <v/>
      </c>
    </row>
    <row r="313" spans="8:9">
      <c r="H313" s="1" t="str">
        <v/>
      </c>
      <c r="I313" s="1" t="str">
        <v/>
      </c>
    </row>
    <row r="314" spans="8:9">
      <c r="H314" s="1" t="str">
        <v/>
      </c>
      <c r="I314" s="1" t="str">
        <v/>
      </c>
    </row>
    <row r="315" spans="8:9">
      <c r="H315" s="1" t="str">
        <v/>
      </c>
      <c r="I315" s="1" t="str">
        <v/>
      </c>
    </row>
    <row r="316" spans="8:9">
      <c r="H316" s="1" t="str">
        <v/>
      </c>
      <c r="I316" s="1" t="str">
        <v/>
      </c>
    </row>
    <row r="317" spans="8:9">
      <c r="H317" s="1" t="str">
        <v/>
      </c>
      <c r="I317" s="1" t="str">
        <v/>
      </c>
    </row>
    <row r="318" spans="8:9">
      <c r="H318" s="1" t="str">
        <v/>
      </c>
      <c r="I318" s="1" t="str">
        <v/>
      </c>
    </row>
    <row r="319" spans="8:9">
      <c r="H319" s="1" t="str">
        <v/>
      </c>
      <c r="I319" s="1" t="str">
        <v/>
      </c>
    </row>
    <row r="320" spans="8:9">
      <c r="H320" s="1" t="str">
        <v/>
      </c>
      <c r="I320" s="1" t="str">
        <v/>
      </c>
    </row>
    <row r="321" spans="8:9">
      <c r="H321" s="1" t="str">
        <v/>
      </c>
      <c r="I321" s="1" t="str">
        <v/>
      </c>
    </row>
    <row r="322" spans="8:9">
      <c r="H322" s="1" t="str">
        <v/>
      </c>
      <c r="I322" s="1" t="str">
        <v/>
      </c>
    </row>
    <row r="323" spans="8:9">
      <c r="H323" s="1" t="str">
        <v/>
      </c>
      <c r="I323" s="1" t="str">
        <v/>
      </c>
    </row>
    <row r="324" spans="8:9">
      <c r="H324" s="1" t="str">
        <v/>
      </c>
      <c r="I324" s="1" t="str">
        <v/>
      </c>
    </row>
    <row r="325" spans="8:9">
      <c r="H325" s="1" t="str">
        <v/>
      </c>
      <c r="I325" s="1" t="str">
        <v/>
      </c>
    </row>
    <row r="326" spans="8:9">
      <c r="H326" s="1" t="str">
        <v/>
      </c>
      <c r="I326" s="1" t="str">
        <v/>
      </c>
    </row>
    <row r="327" spans="8:9">
      <c r="H327" s="1" t="str">
        <v/>
      </c>
      <c r="I327" s="1" t="str">
        <v/>
      </c>
    </row>
    <row r="328" spans="8:9">
      <c r="H328" s="1" t="str">
        <v/>
      </c>
      <c r="I328" s="1" t="str">
        <v/>
      </c>
    </row>
    <row r="329" spans="8:9">
      <c r="H329" s="1" t="str">
        <v/>
      </c>
      <c r="I329" s="1" t="str">
        <v/>
      </c>
    </row>
    <row r="330" spans="8:9">
      <c r="H330" s="1" t="str">
        <v/>
      </c>
      <c r="I330" s="1" t="str">
        <v/>
      </c>
    </row>
    <row r="331" spans="8:9">
      <c r="H331" s="1" t="str">
        <v/>
      </c>
      <c r="I331" s="1" t="str">
        <v/>
      </c>
    </row>
    <row r="332" spans="8:9">
      <c r="H332" s="1" t="str">
        <v/>
      </c>
      <c r="I332" s="1" t="str">
        <v/>
      </c>
    </row>
    <row r="333" spans="8:9">
      <c r="H333" s="1" t="str">
        <v/>
      </c>
      <c r="I333" s="1" t="str">
        <v/>
      </c>
    </row>
    <row r="334" spans="8:9">
      <c r="H334" s="1" t="str">
        <v/>
      </c>
      <c r="I334" s="1" t="str">
        <v/>
      </c>
    </row>
    <row r="335" spans="8:9">
      <c r="H335" s="1" t="str">
        <v/>
      </c>
      <c r="I335" s="1" t="str">
        <v/>
      </c>
    </row>
    <row r="336" spans="8:9">
      <c r="H336" s="1" t="str">
        <v/>
      </c>
      <c r="I336" s="1" t="str">
        <v/>
      </c>
    </row>
    <row r="337" spans="8:9">
      <c r="H337" s="1" t="str">
        <v/>
      </c>
      <c r="I337" s="1" t="str">
        <v/>
      </c>
    </row>
    <row r="338" spans="8:9">
      <c r="H338" s="1" t="str">
        <v/>
      </c>
      <c r="I338" s="1" t="str">
        <v/>
      </c>
    </row>
    <row r="339" spans="8:9">
      <c r="H339" s="1" t="str">
        <v/>
      </c>
      <c r="I339" s="1" t="str">
        <v/>
      </c>
    </row>
    <row r="340" spans="8:9">
      <c r="H340" s="1" t="str">
        <v/>
      </c>
      <c r="I340" s="1" t="str">
        <v/>
      </c>
    </row>
    <row r="341" spans="8:9">
      <c r="H341" s="1" t="str">
        <v/>
      </c>
      <c r="I341" s="1" t="str">
        <v/>
      </c>
    </row>
    <row r="342" spans="8:9">
      <c r="H342" s="1" t="str">
        <v/>
      </c>
      <c r="I342" s="1" t="str">
        <v/>
      </c>
    </row>
    <row r="343" spans="8:9">
      <c r="H343" s="1" t="str">
        <v/>
      </c>
      <c r="I343" s="1" t="str">
        <v/>
      </c>
    </row>
    <row r="344" spans="8:9">
      <c r="H344" s="1" t="str">
        <v/>
      </c>
      <c r="I344" s="1" t="str">
        <v/>
      </c>
    </row>
    <row r="345" spans="8:9">
      <c r="H345" s="1" t="str">
        <v/>
      </c>
      <c r="I345" s="1" t="str">
        <v/>
      </c>
    </row>
    <row r="346" spans="8:9">
      <c r="H346" s="1" t="str">
        <v/>
      </c>
      <c r="I346" s="1" t="str">
        <v/>
      </c>
    </row>
    <row r="347" spans="8:9">
      <c r="H347" s="1" t="str">
        <v/>
      </c>
      <c r="I347" s="1" t="str">
        <v/>
      </c>
    </row>
    <row r="348" spans="8:9">
      <c r="H348" s="1" t="str">
        <v/>
      </c>
      <c r="I348" s="1" t="str">
        <v/>
      </c>
    </row>
    <row r="349" spans="8:9">
      <c r="H349" s="1" t="str">
        <v/>
      </c>
      <c r="I349" s="1" t="str">
        <v/>
      </c>
    </row>
    <row r="350" spans="8:9">
      <c r="H350" s="1" t="str">
        <v/>
      </c>
      <c r="I350" s="1" t="str">
        <v/>
      </c>
    </row>
    <row r="351" spans="8:9">
      <c r="H351" s="1" t="str">
        <v/>
      </c>
      <c r="I351" s="1" t="str">
        <v/>
      </c>
    </row>
    <row r="352" spans="8:9">
      <c r="H352" s="1" t="str">
        <v/>
      </c>
      <c r="I352" s="1" t="str">
        <v/>
      </c>
    </row>
    <row r="353" spans="8:9">
      <c r="H353" s="1" t="str">
        <v/>
      </c>
      <c r="I353" s="1" t="str">
        <v/>
      </c>
    </row>
    <row r="354" spans="8:9">
      <c r="H354" s="1" t="str">
        <v/>
      </c>
      <c r="I354" s="1" t="str">
        <v/>
      </c>
    </row>
    <row r="355" spans="8:9">
      <c r="H355" s="1" t="str">
        <v/>
      </c>
      <c r="I355" s="1" t="str">
        <v/>
      </c>
    </row>
    <row r="356" spans="8:9">
      <c r="H356" s="1" t="str">
        <v/>
      </c>
      <c r="I356" s="1" t="str">
        <v/>
      </c>
    </row>
    <row r="357" spans="8:9">
      <c r="H357" s="1" t="str">
        <v/>
      </c>
      <c r="I357" s="1" t="str">
        <v/>
      </c>
    </row>
    <row r="358" spans="8:9">
      <c r="H358" s="1" t="str">
        <v/>
      </c>
      <c r="I358" s="1" t="str">
        <v/>
      </c>
    </row>
    <row r="359" spans="8:9">
      <c r="H359" s="1" t="str">
        <v/>
      </c>
      <c r="I359" s="1" t="str">
        <v/>
      </c>
    </row>
    <row r="360" spans="8:9">
      <c r="H360" s="1" t="str">
        <v/>
      </c>
      <c r="I360" s="1" t="str">
        <v/>
      </c>
    </row>
    <row r="361" spans="8:9">
      <c r="H361" s="1" t="str">
        <v/>
      </c>
      <c r="I361" s="1" t="str">
        <v/>
      </c>
    </row>
    <row r="362" spans="8:9">
      <c r="H362" s="1" t="str">
        <v/>
      </c>
      <c r="I362" s="1" t="str">
        <v/>
      </c>
    </row>
    <row r="363" spans="8:9">
      <c r="H363" s="1" t="str">
        <v/>
      </c>
      <c r="I363" s="1" t="str">
        <v/>
      </c>
    </row>
    <row r="364" spans="8:9">
      <c r="H364" s="1" t="str">
        <v/>
      </c>
      <c r="I364" s="1" t="str">
        <v/>
      </c>
    </row>
    <row r="365" spans="8:9">
      <c r="H365" s="1" t="str">
        <v/>
      </c>
      <c r="I365" s="1" t="str">
        <v/>
      </c>
    </row>
    <row r="366" spans="8:9">
      <c r="H366" s="1" t="str">
        <v/>
      </c>
      <c r="I366" s="1" t="str">
        <v/>
      </c>
    </row>
    <row r="367" spans="8:9">
      <c r="H367" s="1" t="str">
        <v/>
      </c>
      <c r="I367" s="1" t="str">
        <v/>
      </c>
    </row>
    <row r="368" spans="8:9">
      <c r="H368" s="1" t="str">
        <v/>
      </c>
      <c r="I368" s="1" t="str">
        <v/>
      </c>
    </row>
    <row r="369" spans="8:9">
      <c r="H369" s="1" t="str">
        <v/>
      </c>
      <c r="I369" s="1" t="str">
        <v/>
      </c>
    </row>
    <row r="370" spans="8:9">
      <c r="H370" s="1" t="str">
        <v/>
      </c>
      <c r="I370" s="1" t="str">
        <v/>
      </c>
    </row>
    <row r="371" spans="8:9">
      <c r="H371" s="1" t="str">
        <v/>
      </c>
      <c r="I371" s="1" t="str">
        <v/>
      </c>
    </row>
    <row r="372" spans="8:9">
      <c r="H372" s="1" t="str">
        <v/>
      </c>
      <c r="I372" s="1" t="str">
        <v/>
      </c>
    </row>
    <row r="373" spans="8:9">
      <c r="H373" s="1" t="str">
        <v/>
      </c>
      <c r="I373" s="1" t="str">
        <v/>
      </c>
    </row>
    <row r="374" spans="8:9">
      <c r="H374" s="1" t="str">
        <v/>
      </c>
      <c r="I374" s="1" t="str">
        <v/>
      </c>
    </row>
    <row r="375" spans="8:9">
      <c r="H375" s="1" t="str">
        <v/>
      </c>
      <c r="I375" s="1" t="str">
        <v/>
      </c>
    </row>
    <row r="376" spans="8:9">
      <c r="H376" s="1" t="str">
        <v/>
      </c>
      <c r="I376" s="1" t="str">
        <v/>
      </c>
    </row>
    <row r="377" spans="8:9">
      <c r="H377" s="1" t="str">
        <v/>
      </c>
      <c r="I377" s="1" t="str">
        <v/>
      </c>
    </row>
    <row r="378" spans="8:9">
      <c r="H378" s="1" t="str">
        <v/>
      </c>
      <c r="I378" s="1" t="str">
        <v/>
      </c>
    </row>
    <row r="379" spans="8:9">
      <c r="H379" s="1" t="str">
        <v/>
      </c>
      <c r="I379" s="1" t="str">
        <v/>
      </c>
    </row>
    <row r="380" spans="8:9">
      <c r="H380" s="1" t="str">
        <v/>
      </c>
      <c r="I380" s="1" t="str">
        <v/>
      </c>
    </row>
    <row r="381" spans="8:9">
      <c r="H381" s="1" t="str">
        <v/>
      </c>
      <c r="I381" s="1" t="str">
        <v/>
      </c>
    </row>
    <row r="382" spans="8:9">
      <c r="H382" s="1" t="str">
        <v/>
      </c>
      <c r="I382" s="1" t="str">
        <v/>
      </c>
    </row>
    <row r="383" spans="8:9">
      <c r="H383" s="1" t="str">
        <v/>
      </c>
      <c r="I383" s="1" t="str">
        <v/>
      </c>
    </row>
    <row r="384" spans="8:9">
      <c r="H384" s="1" t="str">
        <v/>
      </c>
      <c r="I384" s="1" t="str">
        <v/>
      </c>
    </row>
    <row r="385" spans="8:9">
      <c r="H385" s="1" t="str">
        <v/>
      </c>
      <c r="I385" s="1" t="str">
        <v/>
      </c>
    </row>
    <row r="386" spans="8:9">
      <c r="H386" s="1" t="str">
        <v/>
      </c>
      <c r="I386" s="1" t="str">
        <v/>
      </c>
    </row>
    <row r="387" spans="8:9">
      <c r="H387" s="1" t="str">
        <v/>
      </c>
      <c r="I387" s="1" t="str">
        <v/>
      </c>
    </row>
    <row r="388" spans="8:9">
      <c r="H388" s="1" t="str">
        <v/>
      </c>
      <c r="I388" s="1" t="str">
        <v/>
      </c>
    </row>
    <row r="389" spans="8:9">
      <c r="H389" s="1" t="str">
        <v/>
      </c>
      <c r="I389" s="1" t="str">
        <v/>
      </c>
    </row>
    <row r="390" spans="8:9">
      <c r="H390" s="1" t="str">
        <v/>
      </c>
      <c r="I390" s="1" t="str">
        <v/>
      </c>
    </row>
    <row r="391" spans="8:9">
      <c r="H391" s="1" t="str">
        <v/>
      </c>
      <c r="I391" s="1" t="str">
        <v/>
      </c>
    </row>
    <row r="392" spans="8:9">
      <c r="H392" s="1" t="str">
        <v/>
      </c>
      <c r="I392" s="1" t="str">
        <v/>
      </c>
    </row>
    <row r="393" spans="8:9">
      <c r="H393" s="1" t="str">
        <v/>
      </c>
      <c r="I393" s="1" t="str">
        <v/>
      </c>
    </row>
    <row r="394" spans="8:9">
      <c r="H394" s="1" t="str">
        <v/>
      </c>
      <c r="I394" s="1" t="str">
        <v/>
      </c>
    </row>
    <row r="395" spans="8:9">
      <c r="H395" s="1" t="str">
        <v/>
      </c>
      <c r="I395" s="1" t="str">
        <v/>
      </c>
    </row>
    <row r="396" spans="8:9">
      <c r="H396" s="1" t="str">
        <v/>
      </c>
      <c r="I396" s="1" t="str">
        <v/>
      </c>
    </row>
    <row r="397" spans="8:9">
      <c r="H397" s="1" t="str">
        <v/>
      </c>
      <c r="I397" s="1" t="str">
        <v/>
      </c>
    </row>
    <row r="398" spans="8:9">
      <c r="H398" s="1" t="str">
        <v/>
      </c>
      <c r="I398" s="1" t="str">
        <v/>
      </c>
    </row>
    <row r="399" spans="8:9">
      <c r="H399" s="1" t="str">
        <v/>
      </c>
      <c r="I399" s="1" t="str">
        <v/>
      </c>
    </row>
    <row r="400" spans="8:9">
      <c r="H400" s="1" t="str">
        <v/>
      </c>
      <c r="I400" s="1" t="str">
        <v/>
      </c>
    </row>
    <row r="401" spans="8:9">
      <c r="H401" s="1" t="str">
        <v/>
      </c>
      <c r="I401" s="1" t="str">
        <v/>
      </c>
    </row>
    <row r="402" spans="8:9">
      <c r="H402" s="1" t="str">
        <v/>
      </c>
      <c r="I402" s="1" t="str">
        <v/>
      </c>
    </row>
    <row r="403" spans="8:9">
      <c r="H403" s="1" t="str">
        <v/>
      </c>
      <c r="I403" s="1" t="str">
        <v/>
      </c>
    </row>
    <row r="404" spans="8:9">
      <c r="H404" s="1" t="str">
        <v/>
      </c>
      <c r="I404" s="1" t="str">
        <v/>
      </c>
    </row>
    <row r="405" spans="8:9">
      <c r="H405" s="1" t="str">
        <v/>
      </c>
      <c r="I405" s="1" t="str">
        <v/>
      </c>
    </row>
    <row r="406" spans="8:9">
      <c r="H406" s="1" t="str">
        <v/>
      </c>
      <c r="I406" s="1" t="str">
        <v/>
      </c>
    </row>
    <row r="407" spans="8:9">
      <c r="H407" s="1" t="str">
        <v/>
      </c>
      <c r="I407" s="1" t="str">
        <v/>
      </c>
    </row>
    <row r="408" spans="8:9">
      <c r="H408" s="1" t="str">
        <v/>
      </c>
      <c r="I408" s="1" t="str">
        <v/>
      </c>
    </row>
    <row r="409" spans="8:9">
      <c r="H409" s="1" t="str">
        <v/>
      </c>
      <c r="I409" s="1" t="str">
        <v/>
      </c>
    </row>
    <row r="410" spans="8:9">
      <c r="H410" s="1" t="str">
        <v/>
      </c>
      <c r="I410" s="1" t="str">
        <v/>
      </c>
    </row>
    <row r="411" spans="8:9">
      <c r="H411" s="1" t="str">
        <v/>
      </c>
      <c r="I411" s="1" t="str">
        <v/>
      </c>
    </row>
    <row r="412" spans="8:9">
      <c r="H412" s="1" t="str">
        <v/>
      </c>
      <c r="I412" s="1" t="str">
        <v/>
      </c>
    </row>
    <row r="413" spans="8:9">
      <c r="H413" s="1" t="str">
        <v/>
      </c>
      <c r="I413" s="1" t="str">
        <v/>
      </c>
    </row>
    <row r="414" spans="8:9">
      <c r="H414" s="1" t="str">
        <v/>
      </c>
      <c r="I414" s="1" t="str">
        <v/>
      </c>
    </row>
    <row r="415" spans="8:9">
      <c r="H415" s="1" t="str">
        <v/>
      </c>
      <c r="I415" s="1" t="str">
        <v/>
      </c>
    </row>
    <row r="416" spans="8:9">
      <c r="H416" s="1" t="str">
        <v/>
      </c>
      <c r="I416" s="1" t="str">
        <v/>
      </c>
    </row>
    <row r="417" spans="8:9">
      <c r="H417" s="1" t="str">
        <v/>
      </c>
      <c r="I417" s="1" t="str">
        <v/>
      </c>
    </row>
    <row r="418" spans="8:9">
      <c r="H418" s="1" t="str">
        <v/>
      </c>
      <c r="I418" s="1" t="str">
        <v/>
      </c>
    </row>
    <row r="419" spans="8:9">
      <c r="H419" s="1" t="str">
        <v/>
      </c>
      <c r="I419" s="1" t="str">
        <v/>
      </c>
    </row>
    <row r="420" spans="8:9">
      <c r="H420" s="1" t="str">
        <v/>
      </c>
      <c r="I420" s="1" t="str">
        <v/>
      </c>
    </row>
    <row r="421" spans="8:9">
      <c r="H421" s="1" t="str">
        <v/>
      </c>
      <c r="I421" s="1" t="str">
        <v/>
      </c>
    </row>
    <row r="422" spans="8:9">
      <c r="H422" s="1" t="str">
        <v/>
      </c>
      <c r="I422" s="1" t="str">
        <v/>
      </c>
    </row>
    <row r="423" spans="8:9">
      <c r="H423" s="1" t="str">
        <v/>
      </c>
      <c r="I423" s="1" t="str">
        <v/>
      </c>
    </row>
    <row r="424" spans="8:9">
      <c r="H424" s="1" t="str">
        <v/>
      </c>
      <c r="I424" s="1" t="str">
        <v/>
      </c>
    </row>
    <row r="425" spans="8:9">
      <c r="H425" s="1" t="str">
        <v/>
      </c>
      <c r="I425" s="1" t="str">
        <v/>
      </c>
    </row>
    <row r="426" spans="8:9">
      <c r="H426" s="1" t="str">
        <v/>
      </c>
      <c r="I426" s="1" t="str">
        <v/>
      </c>
    </row>
    <row r="427" spans="8:9">
      <c r="H427" s="1" t="str">
        <v/>
      </c>
      <c r="I427" s="1" t="str">
        <v/>
      </c>
    </row>
    <row r="428" spans="8:9">
      <c r="H428" s="1" t="str">
        <v/>
      </c>
      <c r="I428" s="1" t="str">
        <v/>
      </c>
    </row>
    <row r="429" spans="8:9">
      <c r="H429" s="1" t="str">
        <v/>
      </c>
      <c r="I429" s="1" t="str">
        <v/>
      </c>
    </row>
    <row r="430" spans="8:9">
      <c r="H430" s="1" t="str">
        <v/>
      </c>
      <c r="I430" s="1" t="str">
        <v/>
      </c>
    </row>
    <row r="431" spans="8:9">
      <c r="H431" s="1" t="str">
        <v/>
      </c>
      <c r="I431" s="1" t="str">
        <v/>
      </c>
    </row>
    <row r="432" spans="8:9">
      <c r="H432" s="1" t="str">
        <v/>
      </c>
      <c r="I432" s="1" t="str">
        <v/>
      </c>
    </row>
    <row r="433" spans="8:9">
      <c r="H433" s="1" t="str">
        <v/>
      </c>
      <c r="I433" s="1" t="str">
        <v/>
      </c>
    </row>
    <row r="434" spans="8:9">
      <c r="H434" s="1" t="str">
        <v/>
      </c>
      <c r="I434" s="1" t="str">
        <v/>
      </c>
    </row>
    <row r="435" spans="8:9">
      <c r="H435" s="1" t="str">
        <v/>
      </c>
      <c r="I435" s="1" t="str">
        <v/>
      </c>
    </row>
    <row r="436" spans="8:9">
      <c r="H436" s="1" t="str">
        <v/>
      </c>
      <c r="I436" s="1" t="str">
        <v/>
      </c>
    </row>
    <row r="437" spans="8:9">
      <c r="H437" s="1" t="str">
        <v/>
      </c>
      <c r="I437" s="1" t="str">
        <v/>
      </c>
    </row>
    <row r="438" spans="8:9">
      <c r="H438" s="1" t="str">
        <v/>
      </c>
      <c r="I438" s="1" t="str">
        <v/>
      </c>
    </row>
    <row r="439" spans="8:9">
      <c r="H439" s="1" t="str">
        <v/>
      </c>
      <c r="I439" s="1" t="str">
        <v/>
      </c>
    </row>
    <row r="440" spans="8:9">
      <c r="H440" s="1" t="str">
        <v/>
      </c>
      <c r="I440" s="1" t="str">
        <v/>
      </c>
    </row>
    <row r="441" spans="8:9">
      <c r="H441" s="1" t="str">
        <v/>
      </c>
      <c r="I441" s="1" t="str">
        <v/>
      </c>
    </row>
    <row r="442" spans="8:9">
      <c r="H442" s="1" t="str">
        <v/>
      </c>
      <c r="I442" s="1" t="str">
        <v/>
      </c>
    </row>
    <row r="443" spans="8:9">
      <c r="H443" s="1" t="str">
        <v/>
      </c>
      <c r="I443" s="1" t="str">
        <v/>
      </c>
    </row>
    <row r="444" spans="8:9">
      <c r="H444" s="1" t="str">
        <v/>
      </c>
      <c r="I444" s="1" t="str">
        <v/>
      </c>
    </row>
    <row r="445" spans="8:9">
      <c r="H445" s="1" t="str">
        <v/>
      </c>
      <c r="I445" s="1" t="str">
        <v/>
      </c>
    </row>
    <row r="446" spans="8:9">
      <c r="H446" s="1" t="str">
        <v/>
      </c>
      <c r="I446" s="1" t="str">
        <v/>
      </c>
    </row>
    <row r="447" spans="8:9">
      <c r="H447" s="1" t="str">
        <v/>
      </c>
      <c r="I447" s="1" t="str">
        <v/>
      </c>
    </row>
    <row r="448" spans="8:9">
      <c r="H448" s="1" t="str">
        <v/>
      </c>
      <c r="I448" s="1" t="str">
        <v/>
      </c>
    </row>
    <row r="449" spans="8:9">
      <c r="H449" s="1" t="str">
        <v/>
      </c>
      <c r="I449" s="1" t="str">
        <v/>
      </c>
    </row>
    <row r="450" spans="8:9">
      <c r="H450" s="1" t="str">
        <v/>
      </c>
      <c r="I450" s="1" t="str">
        <v/>
      </c>
    </row>
    <row r="451" spans="8:9">
      <c r="H451" s="1" t="str">
        <v/>
      </c>
      <c r="I451" s="1" t="str">
        <v/>
      </c>
    </row>
    <row r="452" spans="8:9">
      <c r="H452" s="1" t="str">
        <v/>
      </c>
      <c r="I452" s="1" t="str">
        <v/>
      </c>
    </row>
    <row r="453" spans="8:9">
      <c r="H453" s="1" t="str">
        <v/>
      </c>
      <c r="I453" s="1" t="str">
        <v/>
      </c>
    </row>
    <row r="454" spans="8:9">
      <c r="H454" s="1" t="str">
        <v/>
      </c>
      <c r="I454" s="1" t="str">
        <v/>
      </c>
    </row>
    <row r="455" spans="8:9">
      <c r="H455" s="1" t="str">
        <v/>
      </c>
      <c r="I455" s="1" t="str">
        <v/>
      </c>
    </row>
    <row r="456" spans="8:9">
      <c r="H456" s="1" t="str">
        <v/>
      </c>
      <c r="I456" s="1" t="str">
        <v/>
      </c>
    </row>
    <row r="457" spans="8:9">
      <c r="H457" s="1" t="str">
        <v/>
      </c>
      <c r="I457" s="1" t="str">
        <v/>
      </c>
    </row>
    <row r="458" spans="8:9">
      <c r="H458" s="1" t="str">
        <v/>
      </c>
      <c r="I458" s="1" t="str">
        <v/>
      </c>
    </row>
    <row r="459" spans="8:9">
      <c r="H459" s="1" t="str">
        <v/>
      </c>
      <c r="I459" s="1" t="str">
        <v/>
      </c>
    </row>
    <row r="460" spans="8:9">
      <c r="H460" s="1" t="str">
        <v/>
      </c>
      <c r="I460" s="1" t="str">
        <v/>
      </c>
    </row>
    <row r="461" spans="8:9">
      <c r="H461" s="1" t="str">
        <v/>
      </c>
      <c r="I461" s="1" t="str">
        <v/>
      </c>
    </row>
    <row r="462" spans="8:9">
      <c r="H462" s="1" t="str">
        <v/>
      </c>
      <c r="I462" s="1" t="str">
        <v/>
      </c>
    </row>
    <row r="463" spans="8:9">
      <c r="H463" s="1" t="str">
        <v/>
      </c>
      <c r="I463" s="1" t="str">
        <v/>
      </c>
    </row>
    <row r="464" spans="8:9">
      <c r="H464" s="1" t="str">
        <v/>
      </c>
      <c r="I464" s="1" t="str">
        <v/>
      </c>
    </row>
    <row r="465" spans="8:9">
      <c r="H465" s="1" t="str">
        <v/>
      </c>
      <c r="I465" s="1" t="str">
        <v/>
      </c>
    </row>
    <row r="466" spans="8:9">
      <c r="H466" s="1" t="str">
        <v/>
      </c>
      <c r="I466" s="1" t="str">
        <v/>
      </c>
    </row>
    <row r="467" spans="8:9">
      <c r="H467" s="1" t="str">
        <v/>
      </c>
      <c r="I467" s="1" t="str">
        <v/>
      </c>
    </row>
    <row r="468" spans="8:9">
      <c r="H468" s="1" t="str">
        <v/>
      </c>
      <c r="I468" s="1" t="str">
        <v/>
      </c>
    </row>
    <row r="469" spans="8:9">
      <c r="H469" s="1" t="str">
        <v/>
      </c>
      <c r="I469" s="1" t="str">
        <v/>
      </c>
    </row>
    <row r="470" spans="8:9">
      <c r="H470" s="1" t="str">
        <v/>
      </c>
      <c r="I470" s="1" t="str">
        <v/>
      </c>
    </row>
    <row r="471" spans="8:9">
      <c r="H471" s="1" t="str">
        <v/>
      </c>
      <c r="I471" s="1" t="str">
        <v/>
      </c>
    </row>
    <row r="472" spans="8:9">
      <c r="H472" s="1" t="str">
        <v/>
      </c>
      <c r="I472" s="1" t="str">
        <v/>
      </c>
    </row>
    <row r="473" spans="8:9">
      <c r="H473" s="1" t="str">
        <v/>
      </c>
      <c r="I473" s="1" t="str">
        <v/>
      </c>
    </row>
    <row r="474" spans="8:9">
      <c r="H474" s="1" t="str">
        <v/>
      </c>
      <c r="I474" s="1" t="str">
        <v/>
      </c>
    </row>
    <row r="475" spans="8:9">
      <c r="H475" s="1" t="str">
        <v/>
      </c>
      <c r="I475" s="1" t="str">
        <v/>
      </c>
    </row>
    <row r="476" spans="8:9">
      <c r="H476" s="1" t="str">
        <v/>
      </c>
      <c r="I476" s="1" t="str">
        <v/>
      </c>
    </row>
    <row r="477" spans="8:9">
      <c r="H477" s="1" t="str">
        <v/>
      </c>
      <c r="I477" s="1" t="str">
        <v/>
      </c>
    </row>
    <row r="478" spans="8:9">
      <c r="H478" s="1" t="str">
        <v/>
      </c>
      <c r="I478" s="1" t="str">
        <v/>
      </c>
    </row>
    <row r="479" spans="8:9">
      <c r="H479" s="1" t="str">
        <v/>
      </c>
      <c r="I479" s="1" t="str">
        <v/>
      </c>
    </row>
    <row r="480" spans="8:9">
      <c r="H480" s="1" t="str">
        <v/>
      </c>
      <c r="I480" s="1" t="str">
        <v/>
      </c>
    </row>
    <row r="481" spans="8:9">
      <c r="H481" s="1" t="str">
        <v/>
      </c>
      <c r="I481" s="1" t="str">
        <v/>
      </c>
    </row>
    <row r="482" spans="8:9">
      <c r="H482" s="1" t="str">
        <v/>
      </c>
      <c r="I482" s="1" t="str">
        <v/>
      </c>
    </row>
    <row r="483" spans="8:9">
      <c r="H483" s="1" t="str">
        <v/>
      </c>
      <c r="I483" s="1" t="str">
        <v/>
      </c>
    </row>
    <row r="484" spans="8:9">
      <c r="H484" s="1" t="str">
        <v/>
      </c>
      <c r="I484" s="1" t="str">
        <v/>
      </c>
    </row>
    <row r="485" spans="8:9">
      <c r="H485" s="1" t="str">
        <v/>
      </c>
      <c r="I485" s="1" t="str">
        <v/>
      </c>
    </row>
    <row r="486" spans="8:9">
      <c r="H486" s="1" t="str">
        <v/>
      </c>
      <c r="I486" s="1" t="str">
        <v/>
      </c>
    </row>
    <row r="487" spans="8:9">
      <c r="H487" s="1" t="str">
        <v/>
      </c>
      <c r="I487" s="1" t="str">
        <v/>
      </c>
    </row>
    <row r="488" spans="8:9">
      <c r="H488" s="1" t="str">
        <v/>
      </c>
      <c r="I488" s="1" t="str">
        <v/>
      </c>
    </row>
    <row r="489" spans="8:9">
      <c r="H489" s="1" t="str">
        <v/>
      </c>
      <c r="I489" s="1" t="str">
        <v/>
      </c>
    </row>
    <row r="490" spans="8:9">
      <c r="H490" s="1" t="str">
        <v/>
      </c>
      <c r="I490" s="1" t="str">
        <v/>
      </c>
    </row>
    <row r="491" spans="8:9">
      <c r="H491" s="1" t="str">
        <v/>
      </c>
      <c r="I491" s="1" t="str">
        <v/>
      </c>
    </row>
    <row r="492" spans="8:9">
      <c r="H492" s="1" t="str">
        <v/>
      </c>
      <c r="I492" s="1" t="str">
        <v/>
      </c>
    </row>
    <row r="493" spans="8:9">
      <c r="H493" s="1" t="str">
        <v/>
      </c>
      <c r="I493" s="1" t="str">
        <v/>
      </c>
    </row>
    <row r="494" spans="8:9">
      <c r="H494" s="1" t="str">
        <v/>
      </c>
      <c r="I494" s="1" t="str">
        <v/>
      </c>
    </row>
    <row r="495" spans="8:9">
      <c r="H495" s="1" t="str">
        <v/>
      </c>
      <c r="I495" s="1" t="str">
        <v/>
      </c>
    </row>
    <row r="496" spans="8:9">
      <c r="H496" s="1" t="str">
        <v/>
      </c>
      <c r="I496" s="1" t="str">
        <v/>
      </c>
    </row>
    <row r="497" spans="8:9">
      <c r="H497" s="1" t="str">
        <v/>
      </c>
      <c r="I497" s="1" t="str">
        <v/>
      </c>
    </row>
    <row r="498" spans="8:9">
      <c r="H498" s="1" t="str">
        <v/>
      </c>
      <c r="I498" s="1" t="str">
        <v/>
      </c>
    </row>
    <row r="499" spans="8:9">
      <c r="H499" s="1" t="str">
        <v/>
      </c>
      <c r="I499" s="1" t="str">
        <v/>
      </c>
    </row>
    <row r="500" spans="8:9">
      <c r="H500" s="1" t="str">
        <v/>
      </c>
      <c r="I500" s="1" t="str">
        <v/>
      </c>
    </row>
    <row r="501" spans="8:9">
      <c r="H501" s="1" t="str">
        <v/>
      </c>
      <c r="I501" s="1" t="str">
        <v/>
      </c>
    </row>
    <row r="502" spans="8:9">
      <c r="H502" s="1" t="str">
        <v/>
      </c>
      <c r="I502" s="1" t="str">
        <v/>
      </c>
    </row>
    <row r="503" spans="8:9">
      <c r="H503" s="1" t="str">
        <v/>
      </c>
      <c r="I503" s="1" t="str">
        <v/>
      </c>
    </row>
    <row r="504" spans="8:9">
      <c r="H504" s="1" t="str">
        <v/>
      </c>
      <c r="I504" s="1" t="str">
        <v/>
      </c>
    </row>
    <row r="505" spans="8:9">
      <c r="H505" s="1" t="str">
        <v/>
      </c>
      <c r="I505" s="1" t="str">
        <v/>
      </c>
    </row>
    <row r="506" spans="8:9">
      <c r="H506" s="1" t="str">
        <v/>
      </c>
      <c r="I506" s="1" t="str">
        <v/>
      </c>
    </row>
    <row r="507" spans="8:9">
      <c r="H507" s="1" t="str">
        <v/>
      </c>
      <c r="I507" s="1" t="str">
        <v/>
      </c>
    </row>
    <row r="508" spans="8:9">
      <c r="H508" s="1" t="str">
        <v/>
      </c>
      <c r="I508" s="1" t="str">
        <v/>
      </c>
    </row>
    <row r="509" spans="8:9">
      <c r="H509" s="1" t="str">
        <v/>
      </c>
      <c r="I509" s="1" t="str">
        <v/>
      </c>
    </row>
    <row r="510" spans="8:9">
      <c r="H510" s="1" t="str">
        <v/>
      </c>
      <c r="I510" s="1" t="str">
        <v/>
      </c>
    </row>
    <row r="511" spans="8:9">
      <c r="H511" s="1" t="str">
        <v/>
      </c>
      <c r="I511" s="1" t="str">
        <v/>
      </c>
    </row>
    <row r="512" spans="8:9">
      <c r="H512" s="1" t="str">
        <v/>
      </c>
      <c r="I512" s="1" t="str">
        <v/>
      </c>
    </row>
    <row r="513" spans="8:9">
      <c r="H513" s="1" t="str">
        <v/>
      </c>
      <c r="I513" s="1" t="str">
        <v/>
      </c>
    </row>
    <row r="514" spans="8:9">
      <c r="H514" s="1" t="str">
        <v/>
      </c>
      <c r="I514" s="1" t="str">
        <v/>
      </c>
    </row>
    <row r="515" spans="8:9">
      <c r="H515" s="1" t="str">
        <v/>
      </c>
      <c r="I515" s="1" t="str">
        <v/>
      </c>
    </row>
    <row r="516" spans="8:9">
      <c r="H516" s="1" t="str">
        <v/>
      </c>
      <c r="I516" s="1" t="str">
        <v/>
      </c>
    </row>
    <row r="517" spans="8:9">
      <c r="H517" s="1" t="str">
        <v/>
      </c>
      <c r="I517" s="1" t="str">
        <v/>
      </c>
    </row>
    <row r="518" spans="8:9">
      <c r="H518" s="1" t="str">
        <v/>
      </c>
      <c r="I518" s="1" t="str">
        <v/>
      </c>
    </row>
    <row r="519" spans="8:9">
      <c r="H519" s="1" t="str">
        <v/>
      </c>
      <c r="I519" s="1" t="str">
        <v/>
      </c>
    </row>
    <row r="520" spans="8:9">
      <c r="H520" s="1" t="str">
        <v/>
      </c>
      <c r="I520" s="1" t="str">
        <v/>
      </c>
    </row>
    <row r="521" spans="8:9">
      <c r="H521" s="1" t="str">
        <v/>
      </c>
      <c r="I521" s="1" t="str">
        <v/>
      </c>
    </row>
    <row r="522" spans="8:9">
      <c r="H522" s="1" t="str">
        <v/>
      </c>
      <c r="I522" s="1" t="str">
        <v/>
      </c>
    </row>
    <row r="523" spans="8:9">
      <c r="H523" s="1" t="str">
        <v/>
      </c>
      <c r="I523" s="1" t="str">
        <v/>
      </c>
    </row>
    <row r="524" spans="8:9">
      <c r="H524" s="1" t="str">
        <v/>
      </c>
      <c r="I524" s="1" t="str">
        <v/>
      </c>
    </row>
    <row r="525" spans="8:9">
      <c r="H525" s="1" t="str">
        <v/>
      </c>
      <c r="I525" s="1" t="str">
        <v/>
      </c>
    </row>
    <row r="526" spans="8:9">
      <c r="H526" s="1" t="str">
        <v/>
      </c>
      <c r="I526" s="1" t="str">
        <v/>
      </c>
    </row>
    <row r="527" spans="8:9">
      <c r="H527" s="1" t="str">
        <v/>
      </c>
      <c r="I527" s="1" t="str">
        <v/>
      </c>
    </row>
    <row r="528" spans="8:9">
      <c r="H528" s="1" t="str">
        <v/>
      </c>
      <c r="I528" s="1" t="str">
        <v/>
      </c>
    </row>
    <row r="529" spans="8:9">
      <c r="H529" s="1" t="str">
        <v/>
      </c>
      <c r="I529" s="1" t="str">
        <v/>
      </c>
    </row>
    <row r="530" spans="8:9">
      <c r="H530" s="1" t="str">
        <v/>
      </c>
      <c r="I530" s="1" t="str">
        <v/>
      </c>
    </row>
    <row r="531" spans="8:9">
      <c r="H531" s="1" t="str">
        <v/>
      </c>
      <c r="I531" s="1" t="str">
        <v/>
      </c>
    </row>
    <row r="532" spans="8:9">
      <c r="H532" s="1" t="str">
        <v/>
      </c>
      <c r="I532" s="1" t="str">
        <v/>
      </c>
    </row>
    <row r="533" spans="8:9">
      <c r="H533" s="1" t="str">
        <v/>
      </c>
      <c r="I533" s="1" t="str">
        <v/>
      </c>
    </row>
    <row r="534" spans="8:9">
      <c r="H534" s="1" t="str">
        <v/>
      </c>
      <c r="I534" s="1" t="str">
        <v/>
      </c>
    </row>
    <row r="535" spans="8:9">
      <c r="H535" s="1" t="str">
        <v/>
      </c>
      <c r="I535" s="1" t="str">
        <v/>
      </c>
    </row>
    <row r="536" spans="8:9">
      <c r="H536" s="1" t="str">
        <v/>
      </c>
      <c r="I536" s="1" t="str">
        <v/>
      </c>
    </row>
    <row r="537" spans="8:9">
      <c r="H537" s="1" t="str">
        <v/>
      </c>
      <c r="I537" s="1" t="str">
        <v/>
      </c>
    </row>
    <row r="538" spans="8:9">
      <c r="H538" s="1" t="str">
        <v/>
      </c>
      <c r="I538" s="1" t="str">
        <v/>
      </c>
    </row>
    <row r="539" spans="8:9">
      <c r="H539" s="1" t="str">
        <v/>
      </c>
      <c r="I539" s="1" t="str">
        <v/>
      </c>
    </row>
    <row r="540" spans="8:9">
      <c r="H540" s="1" t="str">
        <v/>
      </c>
      <c r="I540" s="1" t="str">
        <v/>
      </c>
    </row>
    <row r="541" spans="8:9">
      <c r="H541" s="1" t="str">
        <v/>
      </c>
      <c r="I541" s="1" t="str">
        <v/>
      </c>
    </row>
    <row r="542" spans="8:9">
      <c r="H542" s="1" t="str">
        <v/>
      </c>
      <c r="I542" s="1" t="str">
        <v/>
      </c>
    </row>
    <row r="543" spans="8:9">
      <c r="H543" s="1" t="str">
        <v/>
      </c>
      <c r="I543" s="1" t="str">
        <v/>
      </c>
    </row>
    <row r="544" spans="8:9">
      <c r="H544" s="1" t="str">
        <v/>
      </c>
      <c r="I544" s="1" t="str">
        <v/>
      </c>
    </row>
    <row r="545" spans="8:9">
      <c r="H545" s="1" t="str">
        <v/>
      </c>
      <c r="I545" s="1" t="str">
        <v/>
      </c>
    </row>
    <row r="546" spans="8:9">
      <c r="H546" s="1" t="str">
        <v/>
      </c>
      <c r="I546" s="1" t="str">
        <v/>
      </c>
    </row>
    <row r="547" spans="8:9">
      <c r="H547" s="1" t="str">
        <v/>
      </c>
      <c r="I547" s="1" t="str">
        <v/>
      </c>
    </row>
    <row r="548" spans="8:9">
      <c r="H548" s="1" t="str">
        <v/>
      </c>
      <c r="I548" s="1" t="str">
        <v/>
      </c>
    </row>
    <row r="549" spans="8:9">
      <c r="H549" s="1" t="str">
        <v/>
      </c>
      <c r="I549" s="1" t="str">
        <v/>
      </c>
    </row>
    <row r="550" spans="8:9">
      <c r="H550" s="1" t="str">
        <v/>
      </c>
      <c r="I550" s="1" t="str">
        <v/>
      </c>
    </row>
    <row r="551" spans="8:9">
      <c r="H551" s="1" t="str">
        <v/>
      </c>
      <c r="I551" s="1" t="str">
        <v/>
      </c>
    </row>
    <row r="552" spans="8:9">
      <c r="H552" s="1" t="str">
        <v/>
      </c>
      <c r="I552" s="1" t="str">
        <v/>
      </c>
    </row>
    <row r="553" spans="8:9">
      <c r="H553" s="1" t="str">
        <v/>
      </c>
      <c r="I553" s="1" t="str">
        <v/>
      </c>
    </row>
    <row r="554" spans="8:9">
      <c r="H554" s="1" t="str">
        <v/>
      </c>
      <c r="I554" s="1" t="str">
        <v/>
      </c>
    </row>
    <row r="555" spans="8:9">
      <c r="H555" s="1" t="str">
        <v/>
      </c>
      <c r="I555" s="1" t="str">
        <v/>
      </c>
    </row>
    <row r="556" spans="8:9">
      <c r="H556" s="1" t="str">
        <v/>
      </c>
      <c r="I556" s="1" t="str">
        <v/>
      </c>
    </row>
    <row r="557" spans="8:9">
      <c r="H557" s="1" t="str">
        <v/>
      </c>
      <c r="I557" s="1" t="str">
        <v/>
      </c>
    </row>
    <row r="558" spans="8:9">
      <c r="H558" s="1" t="str">
        <v/>
      </c>
      <c r="I558" s="1" t="str">
        <v/>
      </c>
    </row>
    <row r="559" spans="8:9">
      <c r="H559" s="1" t="str">
        <v/>
      </c>
      <c r="I559" s="1" t="str">
        <v/>
      </c>
    </row>
    <row r="560" spans="8:9">
      <c r="H560" s="1" t="str">
        <v/>
      </c>
      <c r="I560" s="1" t="str">
        <v/>
      </c>
    </row>
    <row r="561" spans="8:9">
      <c r="H561" s="1" t="str">
        <v/>
      </c>
      <c r="I561" s="1" t="str">
        <v/>
      </c>
    </row>
    <row r="562" spans="8:9">
      <c r="H562" s="1" t="str">
        <v/>
      </c>
      <c r="I562" s="1" t="str">
        <v/>
      </c>
    </row>
    <row r="563" spans="8:9">
      <c r="H563" s="1" t="str">
        <v/>
      </c>
      <c r="I563" s="1" t="str">
        <v/>
      </c>
    </row>
    <row r="564" spans="8:9">
      <c r="H564" s="1" t="str">
        <v/>
      </c>
      <c r="I564" s="1" t="str">
        <v/>
      </c>
    </row>
    <row r="565" spans="8:9">
      <c r="H565" s="1" t="str">
        <v/>
      </c>
      <c r="I565" s="1" t="str">
        <v/>
      </c>
    </row>
    <row r="566" spans="8:9">
      <c r="H566" s="1" t="str">
        <v/>
      </c>
      <c r="I566" s="1" t="str">
        <v/>
      </c>
    </row>
    <row r="567" spans="8:9">
      <c r="H567" s="1" t="str">
        <v/>
      </c>
      <c r="I567" s="1" t="str">
        <v/>
      </c>
    </row>
    <row r="568" spans="8:9">
      <c r="H568" s="1" t="str">
        <v/>
      </c>
      <c r="I568" s="1" t="str">
        <v/>
      </c>
    </row>
    <row r="569" spans="8:9">
      <c r="H569" s="1" t="str">
        <v/>
      </c>
      <c r="I569" s="1" t="str">
        <v/>
      </c>
    </row>
    <row r="570" spans="8:9">
      <c r="H570" s="1" t="str">
        <v/>
      </c>
      <c r="I570" s="1" t="str">
        <v/>
      </c>
    </row>
    <row r="571" spans="8:9">
      <c r="H571" s="1" t="str">
        <v/>
      </c>
      <c r="I571" s="1" t="str">
        <v/>
      </c>
    </row>
    <row r="572" spans="8:9">
      <c r="H572" s="1" t="str">
        <v/>
      </c>
      <c r="I572" s="1" t="str">
        <v/>
      </c>
    </row>
    <row r="573" spans="8:9">
      <c r="H573" s="1" t="str">
        <v/>
      </c>
      <c r="I573" s="1" t="str">
        <v/>
      </c>
    </row>
    <row r="574" spans="8:9">
      <c r="H574" s="1" t="str">
        <v/>
      </c>
      <c r="I574" s="1" t="str">
        <v/>
      </c>
    </row>
    <row r="575" spans="8:9">
      <c r="H575" s="1" t="str">
        <v/>
      </c>
      <c r="I575" s="1" t="str">
        <v/>
      </c>
    </row>
    <row r="576" spans="8:9">
      <c r="H576" s="1" t="str">
        <v/>
      </c>
      <c r="I576" s="1" t="str">
        <v/>
      </c>
    </row>
    <row r="577" spans="8:9">
      <c r="H577" s="1" t="str">
        <v/>
      </c>
      <c r="I577" s="1" t="str">
        <v/>
      </c>
    </row>
    <row r="578" spans="8:9">
      <c r="H578" s="1" t="str">
        <v/>
      </c>
      <c r="I578" s="1" t="str">
        <v/>
      </c>
    </row>
    <row r="579" spans="8:9">
      <c r="H579" s="1" t="str">
        <v/>
      </c>
      <c r="I579" s="1" t="str">
        <v/>
      </c>
    </row>
    <row r="580" spans="8:9">
      <c r="H580" s="1" t="str">
        <v/>
      </c>
      <c r="I580" s="1" t="str">
        <v/>
      </c>
    </row>
    <row r="581" spans="8:9">
      <c r="H581" s="1" t="str">
        <v/>
      </c>
      <c r="I581" s="1" t="str">
        <v/>
      </c>
    </row>
    <row r="582" spans="8:9">
      <c r="H582" s="1" t="str">
        <v/>
      </c>
      <c r="I582" s="1" t="str">
        <v/>
      </c>
    </row>
    <row r="583" spans="8:9">
      <c r="H583" s="1" t="str">
        <v/>
      </c>
      <c r="I583" s="1" t="str">
        <v/>
      </c>
    </row>
    <row r="584" spans="8:9">
      <c r="H584" s="1" t="str">
        <v/>
      </c>
      <c r="I584" s="1" t="str">
        <v/>
      </c>
    </row>
    <row r="585" spans="8:9">
      <c r="H585" s="1" t="str">
        <v/>
      </c>
      <c r="I585" s="1" t="str">
        <v/>
      </c>
    </row>
    <row r="586" spans="8:9">
      <c r="H586" s="1" t="str">
        <v/>
      </c>
      <c r="I586" s="1" t="str">
        <v/>
      </c>
    </row>
    <row r="587" spans="8:9">
      <c r="H587" s="1" t="str">
        <v/>
      </c>
      <c r="I587" s="1" t="str">
        <v/>
      </c>
    </row>
    <row r="588" spans="8:9">
      <c r="H588" s="1" t="str">
        <v/>
      </c>
      <c r="I588" s="1" t="str">
        <v/>
      </c>
    </row>
    <row r="589" spans="8:9">
      <c r="H589" s="1" t="str">
        <v/>
      </c>
      <c r="I589" s="1" t="str">
        <v/>
      </c>
    </row>
    <row r="590" spans="8:9">
      <c r="H590" s="1" t="str">
        <v/>
      </c>
      <c r="I590" s="1" t="str">
        <v/>
      </c>
    </row>
    <row r="591" spans="8:9">
      <c r="H591" s="1" t="str">
        <v/>
      </c>
      <c r="I591" s="1" t="str">
        <v/>
      </c>
    </row>
    <row r="592" spans="8:9">
      <c r="H592" s="1" t="str">
        <v/>
      </c>
      <c r="I592" s="1" t="str">
        <v/>
      </c>
    </row>
    <row r="593" spans="8:9">
      <c r="H593" s="1" t="str">
        <v/>
      </c>
      <c r="I593" s="1" t="str">
        <v/>
      </c>
    </row>
    <row r="594" spans="8:9">
      <c r="H594" s="1" t="str">
        <v/>
      </c>
      <c r="I594" s="1" t="str">
        <v/>
      </c>
    </row>
    <row r="595" spans="8:9">
      <c r="H595" s="1" t="str">
        <v/>
      </c>
      <c r="I595" s="1" t="str">
        <v/>
      </c>
    </row>
    <row r="596" spans="8:9">
      <c r="H596" s="1" t="str">
        <v/>
      </c>
      <c r="I596" s="1" t="str">
        <v/>
      </c>
    </row>
    <row r="597" spans="8:9">
      <c r="H597" s="1" t="str">
        <v/>
      </c>
      <c r="I597" s="1" t="str">
        <v/>
      </c>
    </row>
    <row r="598" spans="8:9">
      <c r="H598" s="1" t="str">
        <v/>
      </c>
      <c r="I598" s="1" t="str">
        <v/>
      </c>
    </row>
    <row r="599" spans="8:9">
      <c r="H599" s="1" t="str">
        <v/>
      </c>
      <c r="I599" s="1" t="str">
        <v/>
      </c>
    </row>
    <row r="600" spans="8:9">
      <c r="H600" s="1" t="str">
        <v/>
      </c>
      <c r="I600" s="1" t="str">
        <v/>
      </c>
    </row>
    <row r="601" spans="8:9">
      <c r="H601" s="1" t="str">
        <v/>
      </c>
      <c r="I601" s="1" t="str">
        <v/>
      </c>
    </row>
    <row r="602" spans="8:9">
      <c r="H602" s="1" t="str">
        <v/>
      </c>
      <c r="I602" s="1" t="str">
        <v/>
      </c>
    </row>
    <row r="603" spans="8:9">
      <c r="H603" s="1" t="str">
        <v/>
      </c>
      <c r="I603" s="1" t="str">
        <v/>
      </c>
    </row>
    <row r="604" spans="8:9">
      <c r="H604" s="1" t="str">
        <v/>
      </c>
      <c r="I604" s="1" t="str">
        <v/>
      </c>
    </row>
    <row r="605" spans="8:9">
      <c r="H605" s="1" t="str">
        <v/>
      </c>
      <c r="I605" s="1" t="str">
        <v/>
      </c>
    </row>
    <row r="606" spans="8:9">
      <c r="H606" s="1" t="str">
        <v/>
      </c>
      <c r="I606" s="1" t="str">
        <v/>
      </c>
    </row>
    <row r="607" spans="8:9">
      <c r="H607" s="1" t="str">
        <v/>
      </c>
      <c r="I607" s="1" t="str">
        <v/>
      </c>
    </row>
    <row r="608" spans="8:9">
      <c r="H608" s="1" t="str">
        <v/>
      </c>
      <c r="I608" s="1" t="str">
        <v/>
      </c>
    </row>
    <row r="609" spans="8:9">
      <c r="H609" s="1" t="str">
        <v/>
      </c>
      <c r="I609" s="1" t="str">
        <v/>
      </c>
    </row>
    <row r="610" spans="8:9">
      <c r="H610" s="1" t="str">
        <v/>
      </c>
      <c r="I610" s="1" t="str">
        <v/>
      </c>
    </row>
    <row r="611" spans="8:9">
      <c r="H611" s="1" t="str">
        <v/>
      </c>
      <c r="I611" s="1" t="str">
        <v/>
      </c>
    </row>
    <row r="612" spans="8:9">
      <c r="H612" s="1" t="str">
        <v/>
      </c>
      <c r="I612" s="1" t="str">
        <v/>
      </c>
    </row>
    <row r="613" spans="8:9">
      <c r="H613" s="1" t="str">
        <v/>
      </c>
      <c r="I613" s="1" t="str">
        <v/>
      </c>
    </row>
    <row r="614" spans="8:9">
      <c r="H614" s="1" t="str">
        <v/>
      </c>
      <c r="I614" s="1" t="str">
        <v/>
      </c>
    </row>
    <row r="615" spans="8:9">
      <c r="H615" s="1" t="str">
        <v/>
      </c>
      <c r="I615" s="1" t="str">
        <v/>
      </c>
    </row>
    <row r="616" spans="8:9">
      <c r="H616" s="1" t="str">
        <v/>
      </c>
      <c r="I616" s="1" t="str">
        <v/>
      </c>
    </row>
    <row r="617" spans="8:9">
      <c r="H617" s="1" t="str">
        <v/>
      </c>
      <c r="I617" s="1" t="str">
        <v/>
      </c>
    </row>
    <row r="618" spans="8:9">
      <c r="H618" s="1" t="str">
        <v/>
      </c>
      <c r="I618" s="1" t="str">
        <v/>
      </c>
    </row>
    <row r="619" spans="8:9">
      <c r="H619" s="1" t="str">
        <v/>
      </c>
      <c r="I619" s="1" t="str">
        <v/>
      </c>
    </row>
    <row r="620" spans="8:9">
      <c r="H620" s="1" t="str">
        <v/>
      </c>
      <c r="I620" s="1" t="str">
        <v/>
      </c>
    </row>
    <row r="621" spans="8:9">
      <c r="H621" s="1" t="str">
        <v/>
      </c>
      <c r="I621" s="1" t="str">
        <v/>
      </c>
    </row>
    <row r="622" spans="8:9">
      <c r="H622" s="1" t="str">
        <v/>
      </c>
      <c r="I622" s="1" t="str">
        <v/>
      </c>
    </row>
    <row r="623" spans="8:9">
      <c r="H623" s="1" t="str">
        <v/>
      </c>
      <c r="I623" s="1" t="str">
        <v/>
      </c>
    </row>
    <row r="624" spans="8:9">
      <c r="H624" s="1" t="str">
        <v/>
      </c>
      <c r="I624" s="1" t="str">
        <v/>
      </c>
    </row>
    <row r="625" spans="8:9">
      <c r="H625" s="1" t="str">
        <v/>
      </c>
      <c r="I625" s="1" t="str">
        <v/>
      </c>
    </row>
    <row r="626" spans="8:9">
      <c r="H626" s="1" t="str">
        <v/>
      </c>
      <c r="I626" s="1" t="str">
        <v/>
      </c>
    </row>
    <row r="627" spans="8:9">
      <c r="H627" s="1" t="str">
        <v/>
      </c>
      <c r="I627" s="1" t="str">
        <v/>
      </c>
    </row>
    <row r="628" spans="8:9">
      <c r="H628" s="1" t="str">
        <v/>
      </c>
      <c r="I628" s="1" t="str">
        <v/>
      </c>
    </row>
    <row r="629" spans="8:9">
      <c r="H629" s="1" t="str">
        <v/>
      </c>
      <c r="I629" s="1" t="str">
        <v/>
      </c>
    </row>
    <row r="630" spans="8:9">
      <c r="H630" s="1" t="str">
        <v/>
      </c>
      <c r="I630" s="1" t="str">
        <v/>
      </c>
    </row>
    <row r="631" spans="8:9">
      <c r="H631" s="1" t="str">
        <v/>
      </c>
      <c r="I631" s="1" t="str">
        <v/>
      </c>
    </row>
    <row r="632" spans="8:9">
      <c r="H632" s="1" t="str">
        <v/>
      </c>
      <c r="I632" s="1" t="str">
        <v/>
      </c>
    </row>
    <row r="633" spans="8:9">
      <c r="H633" s="1" t="str">
        <v/>
      </c>
      <c r="I633" s="1" t="str">
        <v/>
      </c>
    </row>
    <row r="634" spans="8:9">
      <c r="H634" s="1" t="str">
        <v/>
      </c>
      <c r="I634" s="1" t="str">
        <v/>
      </c>
    </row>
    <row r="635" spans="8:9">
      <c r="H635" s="1" t="str">
        <v/>
      </c>
      <c r="I635" s="1" t="str">
        <v/>
      </c>
    </row>
    <row r="636" spans="8:9">
      <c r="H636" s="1" t="str">
        <v/>
      </c>
      <c r="I636" s="1" t="str">
        <v/>
      </c>
    </row>
    <row r="637" spans="8:9">
      <c r="H637" s="1" t="str">
        <v/>
      </c>
      <c r="I637" s="1" t="str">
        <v/>
      </c>
    </row>
    <row r="638" spans="8:9">
      <c r="H638" s="1" t="str">
        <v/>
      </c>
      <c r="I638" s="1" t="str">
        <v/>
      </c>
    </row>
    <row r="639" spans="8:9">
      <c r="H639" s="1" t="str">
        <v/>
      </c>
      <c r="I639" s="1" t="str">
        <v/>
      </c>
    </row>
    <row r="640" spans="8:9">
      <c r="H640" s="1" t="str">
        <v/>
      </c>
      <c r="I640" s="1" t="str">
        <v/>
      </c>
    </row>
    <row r="641" spans="8:9">
      <c r="H641" s="1" t="str">
        <v/>
      </c>
      <c r="I641" s="1" t="str">
        <v/>
      </c>
    </row>
    <row r="642" spans="8:9">
      <c r="H642" s="1" t="str">
        <v/>
      </c>
      <c r="I642" s="1" t="str">
        <v/>
      </c>
    </row>
    <row r="643" spans="8:9">
      <c r="H643" s="1" t="str">
        <v/>
      </c>
      <c r="I643" s="1" t="str">
        <v/>
      </c>
    </row>
    <row r="644" spans="8:9">
      <c r="H644" s="1" t="str">
        <v/>
      </c>
      <c r="I644" s="1" t="str">
        <v/>
      </c>
    </row>
    <row r="645" spans="8:9">
      <c r="H645" s="1" t="str">
        <v/>
      </c>
      <c r="I645" s="1" t="str">
        <v/>
      </c>
    </row>
    <row r="646" spans="8:9">
      <c r="H646" s="1" t="str">
        <v/>
      </c>
      <c r="I646" s="1" t="str">
        <v/>
      </c>
    </row>
    <row r="647" spans="8:9">
      <c r="H647" s="1" t="str">
        <v/>
      </c>
      <c r="I647" s="1" t="str">
        <v/>
      </c>
    </row>
    <row r="648" spans="8:9">
      <c r="H648" s="1" t="str">
        <v/>
      </c>
      <c r="I648" s="1" t="str">
        <v/>
      </c>
    </row>
    <row r="649" spans="8:9">
      <c r="H649" s="1" t="str">
        <v/>
      </c>
      <c r="I649" s="1" t="str">
        <v/>
      </c>
    </row>
    <row r="650" spans="8:9">
      <c r="H650" s="1" t="str">
        <v/>
      </c>
      <c r="I650" s="1" t="str">
        <v/>
      </c>
    </row>
    <row r="651" spans="8:9">
      <c r="H651" s="1" t="str">
        <v/>
      </c>
      <c r="I651" s="1" t="str">
        <v/>
      </c>
    </row>
    <row r="652" spans="8:9">
      <c r="H652" s="1" t="str">
        <v/>
      </c>
      <c r="I652" s="1" t="str">
        <v/>
      </c>
    </row>
    <row r="653" spans="8:9">
      <c r="H653" s="1" t="str">
        <v/>
      </c>
      <c r="I653" s="1" t="str">
        <v/>
      </c>
    </row>
    <row r="654" spans="8:9">
      <c r="H654" s="1" t="str">
        <v/>
      </c>
      <c r="I654" s="1" t="str">
        <v/>
      </c>
    </row>
    <row r="655" spans="8:9">
      <c r="H655" s="1" t="str">
        <v/>
      </c>
      <c r="I655" s="1" t="str">
        <v/>
      </c>
    </row>
    <row r="656" spans="8:9">
      <c r="H656" s="1" t="str">
        <v/>
      </c>
      <c r="I656" s="1" t="str">
        <v/>
      </c>
    </row>
    <row r="657" spans="8:9">
      <c r="H657" s="1" t="str">
        <v/>
      </c>
      <c r="I657" s="1" t="str">
        <v/>
      </c>
    </row>
    <row r="658" spans="8:9">
      <c r="H658" s="1" t="str">
        <v/>
      </c>
      <c r="I658" s="1" t="str">
        <v/>
      </c>
    </row>
    <row r="659" spans="8:9">
      <c r="H659" s="1" t="str">
        <v/>
      </c>
      <c r="I659" s="1" t="str">
        <v/>
      </c>
    </row>
    <row r="660" spans="8:9">
      <c r="H660" s="1" t="str">
        <v/>
      </c>
      <c r="I660" s="1" t="str">
        <v/>
      </c>
    </row>
    <row r="661" spans="8:9">
      <c r="H661" s="1" t="str">
        <v/>
      </c>
      <c r="I661" s="1" t="str">
        <v/>
      </c>
    </row>
    <row r="662" spans="8:9">
      <c r="H662" s="1" t="str">
        <v/>
      </c>
      <c r="I662" s="1" t="str">
        <v/>
      </c>
    </row>
    <row r="663" spans="8:9">
      <c r="H663" s="1" t="str">
        <v/>
      </c>
      <c r="I663" s="1" t="str">
        <v/>
      </c>
    </row>
    <row r="664" spans="8:9">
      <c r="H664" s="1" t="str">
        <v/>
      </c>
      <c r="I664" s="1" t="str">
        <v/>
      </c>
    </row>
    <row r="665" spans="8:9">
      <c r="H665" s="1" t="str">
        <v/>
      </c>
      <c r="I665" s="1" t="str">
        <v/>
      </c>
    </row>
    <row r="666" spans="8:9">
      <c r="H666" s="1" t="str">
        <v/>
      </c>
      <c r="I666" s="1" t="str">
        <v/>
      </c>
    </row>
    <row r="667" spans="8:9">
      <c r="H667" s="1" t="str">
        <v/>
      </c>
      <c r="I667" s="1" t="str">
        <v/>
      </c>
    </row>
    <row r="668" spans="8:9">
      <c r="H668" s="1" t="str">
        <v/>
      </c>
      <c r="I668" s="1" t="str">
        <v/>
      </c>
    </row>
    <row r="669" spans="8:9">
      <c r="H669" s="1" t="str">
        <v/>
      </c>
      <c r="I669" s="1" t="str">
        <v/>
      </c>
    </row>
    <row r="670" spans="8:9">
      <c r="H670" s="1" t="str">
        <v/>
      </c>
      <c r="I670" s="1" t="str">
        <v/>
      </c>
    </row>
    <row r="671" spans="8:9">
      <c r="H671" s="1" t="str">
        <v/>
      </c>
      <c r="I671" s="1" t="str">
        <v/>
      </c>
    </row>
    <row r="672" spans="8:9">
      <c r="H672" s="1" t="str">
        <v/>
      </c>
      <c r="I672" s="1" t="str">
        <v/>
      </c>
    </row>
    <row r="673" spans="8:9">
      <c r="H673" s="1" t="str">
        <v/>
      </c>
      <c r="I673" s="1" t="str">
        <v/>
      </c>
    </row>
    <row r="674" spans="8:9">
      <c r="H674" s="1" t="str">
        <v/>
      </c>
      <c r="I674" s="1" t="str">
        <v/>
      </c>
    </row>
    <row r="675" spans="8:9">
      <c r="H675" s="1" t="str">
        <v/>
      </c>
      <c r="I675" s="1" t="str">
        <v/>
      </c>
    </row>
    <row r="676" spans="8:9">
      <c r="H676" s="1" t="str">
        <v/>
      </c>
      <c r="I676" s="1" t="str">
        <v/>
      </c>
    </row>
    <row r="677" spans="8:9">
      <c r="H677" s="1" t="str">
        <v/>
      </c>
      <c r="I677" s="1" t="str">
        <v/>
      </c>
    </row>
    <row r="678" spans="8:9">
      <c r="H678" s="1" t="str">
        <v/>
      </c>
      <c r="I678" s="1" t="str">
        <v/>
      </c>
    </row>
    <row r="679" spans="8:9">
      <c r="H679" s="1" t="str">
        <v/>
      </c>
      <c r="I679" s="1" t="str">
        <v/>
      </c>
    </row>
    <row r="680" spans="8:9">
      <c r="H680" s="1" t="str">
        <v/>
      </c>
      <c r="I680" s="1" t="str">
        <v/>
      </c>
    </row>
    <row r="681" spans="8:9">
      <c r="H681" s="1" t="str">
        <v/>
      </c>
      <c r="I681" s="1" t="str">
        <v/>
      </c>
    </row>
    <row r="682" spans="8:9">
      <c r="H682" s="1" t="str">
        <v/>
      </c>
      <c r="I682" s="1" t="str">
        <v/>
      </c>
    </row>
    <row r="683" spans="8:9">
      <c r="H683" s="1" t="str">
        <v/>
      </c>
      <c r="I683" s="1" t="str">
        <v/>
      </c>
    </row>
    <row r="684" spans="8:9">
      <c r="H684" s="1" t="str">
        <v/>
      </c>
      <c r="I684" s="1" t="str">
        <v/>
      </c>
    </row>
    <row r="685" spans="8:9">
      <c r="H685" s="1" t="str">
        <v/>
      </c>
      <c r="I685" s="1" t="str">
        <v/>
      </c>
    </row>
    <row r="686" spans="8:9">
      <c r="H686" s="1" t="str">
        <v/>
      </c>
      <c r="I686" s="1" t="str">
        <v/>
      </c>
    </row>
    <row r="687" spans="8:9">
      <c r="H687" s="1" t="str">
        <v/>
      </c>
      <c r="I687" s="1" t="str">
        <v/>
      </c>
    </row>
    <row r="688" spans="8:9">
      <c r="H688" s="1" t="str">
        <v/>
      </c>
      <c r="I688" s="1" t="str">
        <v/>
      </c>
    </row>
    <row r="689" spans="8:9">
      <c r="H689" s="1" t="str">
        <v/>
      </c>
      <c r="I689" s="1" t="str">
        <v/>
      </c>
    </row>
    <row r="690" spans="8:9">
      <c r="H690" s="1" t="str">
        <v/>
      </c>
      <c r="I690" s="1" t="str">
        <v/>
      </c>
    </row>
    <row r="691" spans="8:9">
      <c r="H691" s="1" t="str">
        <v/>
      </c>
      <c r="I691" s="1" t="str">
        <v/>
      </c>
    </row>
    <row r="692" spans="8:9">
      <c r="H692" s="1" t="str">
        <v/>
      </c>
      <c r="I692" s="1" t="str">
        <v/>
      </c>
    </row>
    <row r="693" spans="8:9">
      <c r="H693" s="1" t="str">
        <v/>
      </c>
      <c r="I693" s="1" t="str">
        <v/>
      </c>
    </row>
    <row r="694" spans="8:9">
      <c r="H694" s="1" t="str">
        <v/>
      </c>
      <c r="I694" s="1" t="str">
        <v/>
      </c>
    </row>
    <row r="695" spans="8:9">
      <c r="H695" s="1" t="str">
        <v/>
      </c>
      <c r="I695" s="1" t="str">
        <v/>
      </c>
    </row>
    <row r="696" spans="8:9">
      <c r="H696" s="1" t="str">
        <v/>
      </c>
      <c r="I696" s="1" t="str">
        <v/>
      </c>
    </row>
    <row r="697" spans="8:9">
      <c r="H697" s="1" t="str">
        <v/>
      </c>
      <c r="I697" s="1" t="str">
        <v/>
      </c>
    </row>
    <row r="698" spans="8:9">
      <c r="H698" s="1" t="str">
        <v/>
      </c>
      <c r="I698" s="1" t="str">
        <v/>
      </c>
    </row>
    <row r="699" spans="8:9">
      <c r="H699" s="1" t="str">
        <v/>
      </c>
      <c r="I699" s="1" t="str">
        <v/>
      </c>
    </row>
    <row r="700" spans="8:9">
      <c r="H700" s="1" t="str">
        <v/>
      </c>
      <c r="I700" s="1" t="str">
        <v/>
      </c>
    </row>
    <row r="701" spans="8:9">
      <c r="H701" s="1" t="str">
        <v/>
      </c>
      <c r="I701" s="1" t="str">
        <v/>
      </c>
    </row>
    <row r="702" spans="8:9">
      <c r="H702" s="1" t="str">
        <v/>
      </c>
      <c r="I702" s="1" t="str">
        <v/>
      </c>
    </row>
    <row r="703" spans="8:9">
      <c r="H703" s="1" t="str">
        <v/>
      </c>
      <c r="I703" s="1" t="str">
        <v/>
      </c>
    </row>
    <row r="704" spans="8:9">
      <c r="H704" s="1" t="str">
        <v/>
      </c>
      <c r="I704" s="1" t="str">
        <v/>
      </c>
    </row>
    <row r="705" spans="8:9">
      <c r="H705" s="1" t="str">
        <v/>
      </c>
      <c r="I705" s="1" t="str">
        <v/>
      </c>
    </row>
    <row r="706" spans="8:9">
      <c r="H706" s="1" t="str">
        <v/>
      </c>
      <c r="I706" s="1" t="str">
        <v/>
      </c>
    </row>
    <row r="707" spans="8:9">
      <c r="H707" s="1" t="str">
        <v/>
      </c>
      <c r="I707" s="1" t="str">
        <v/>
      </c>
    </row>
    <row r="708" spans="8:9">
      <c r="H708" s="1" t="str">
        <v/>
      </c>
      <c r="I708" s="1" t="str">
        <v/>
      </c>
    </row>
    <row r="709" spans="8:9">
      <c r="H709" s="1" t="str">
        <v/>
      </c>
      <c r="I709" s="1" t="str">
        <v/>
      </c>
    </row>
    <row r="710" spans="8:9">
      <c r="H710" s="1" t="str">
        <v/>
      </c>
      <c r="I710" s="1" t="str">
        <v/>
      </c>
    </row>
    <row r="711" spans="8:9">
      <c r="H711" s="1" t="str">
        <v/>
      </c>
      <c r="I711" s="1" t="str">
        <v/>
      </c>
    </row>
    <row r="712" spans="8:9">
      <c r="H712" s="1" t="str">
        <v/>
      </c>
      <c r="I712" s="1" t="str">
        <v/>
      </c>
    </row>
    <row r="713" spans="8:9">
      <c r="H713" s="1" t="str">
        <v/>
      </c>
      <c r="I713" s="1" t="str">
        <v/>
      </c>
    </row>
    <row r="714" spans="8:9">
      <c r="H714" s="1" t="str">
        <v/>
      </c>
      <c r="I714" s="1" t="str">
        <v/>
      </c>
    </row>
    <row r="715" spans="8:9">
      <c r="H715" s="1" t="str">
        <v/>
      </c>
      <c r="I715" s="1" t="str">
        <v/>
      </c>
    </row>
    <row r="716" spans="8:9">
      <c r="H716" s="1" t="str">
        <v/>
      </c>
      <c r="I716" s="1" t="str">
        <v/>
      </c>
    </row>
    <row r="717" spans="8:9">
      <c r="H717" s="1" t="str">
        <v/>
      </c>
      <c r="I717" s="1" t="str">
        <v/>
      </c>
    </row>
    <row r="718" spans="8:9">
      <c r="H718" s="1" t="str">
        <v/>
      </c>
      <c r="I718" s="1" t="str">
        <v/>
      </c>
    </row>
    <row r="719" spans="8:9">
      <c r="H719" s="1" t="str">
        <v/>
      </c>
      <c r="I719" s="1" t="str">
        <v/>
      </c>
    </row>
    <row r="720" spans="8:9">
      <c r="H720" s="1" t="str">
        <v/>
      </c>
      <c r="I720" s="1" t="str">
        <v/>
      </c>
    </row>
    <row r="721" spans="8:9">
      <c r="H721" s="1" t="str">
        <v/>
      </c>
      <c r="I721" s="1" t="str">
        <v/>
      </c>
    </row>
    <row r="722" spans="8:9">
      <c r="H722" s="1" t="str">
        <v/>
      </c>
      <c r="I722" s="1" t="str">
        <v/>
      </c>
    </row>
    <row r="723" spans="8:9">
      <c r="H723" s="1" t="str">
        <v/>
      </c>
      <c r="I723" s="1" t="str">
        <v/>
      </c>
    </row>
    <row r="724" spans="8:9">
      <c r="H724" s="1" t="str">
        <v/>
      </c>
      <c r="I724" s="1" t="str">
        <v/>
      </c>
    </row>
    <row r="725" spans="8:9">
      <c r="H725" s="1" t="str">
        <v/>
      </c>
      <c r="I725" s="1" t="str">
        <v/>
      </c>
    </row>
    <row r="726" spans="8:9">
      <c r="H726" s="1" t="str">
        <v/>
      </c>
      <c r="I726" s="1" t="str">
        <v/>
      </c>
    </row>
    <row r="727" spans="8:9">
      <c r="H727" s="1" t="str">
        <v/>
      </c>
      <c r="I727" s="1" t="str">
        <v/>
      </c>
    </row>
    <row r="728" spans="8:9">
      <c r="H728" s="1" t="str">
        <v/>
      </c>
      <c r="I728" s="1" t="str">
        <v/>
      </c>
    </row>
    <row r="729" spans="8:9">
      <c r="H729" s="1" t="str">
        <v/>
      </c>
      <c r="I729" s="1" t="str">
        <v/>
      </c>
    </row>
    <row r="730" spans="8:9">
      <c r="H730" s="1" t="str">
        <v/>
      </c>
      <c r="I730" s="1" t="str">
        <v/>
      </c>
    </row>
    <row r="731" spans="8:9">
      <c r="H731" s="1" t="str">
        <v/>
      </c>
      <c r="I731" s="1" t="str">
        <v/>
      </c>
    </row>
    <row r="732" spans="8:9">
      <c r="H732" s="1" t="str">
        <v/>
      </c>
      <c r="I732" s="1" t="str">
        <v/>
      </c>
    </row>
    <row r="733" spans="8:9">
      <c r="H733" s="1" t="str">
        <v/>
      </c>
      <c r="I733" s="1" t="str">
        <v/>
      </c>
    </row>
    <row r="734" spans="8:9">
      <c r="H734" s="1" t="str">
        <v/>
      </c>
      <c r="I734" s="1" t="str">
        <v/>
      </c>
    </row>
    <row r="735" spans="8:9">
      <c r="H735" s="1" t="str">
        <v/>
      </c>
      <c r="I735" s="1" t="str">
        <v/>
      </c>
    </row>
    <row r="736" spans="8:9">
      <c r="H736" s="1" t="str">
        <v/>
      </c>
      <c r="I736" s="1" t="str">
        <v/>
      </c>
    </row>
    <row r="737" spans="8:9">
      <c r="H737" s="1" t="str">
        <v/>
      </c>
      <c r="I737" s="1" t="str">
        <v/>
      </c>
    </row>
    <row r="738" spans="8:9">
      <c r="H738" s="1" t="str">
        <v/>
      </c>
      <c r="I738" s="1" t="str">
        <v/>
      </c>
    </row>
    <row r="739" spans="8:9">
      <c r="H739" s="1" t="str">
        <v/>
      </c>
      <c r="I739" s="1" t="str">
        <v/>
      </c>
    </row>
    <row r="740" spans="8:9">
      <c r="H740" s="1" t="str">
        <v/>
      </c>
      <c r="I740" s="1" t="str">
        <v/>
      </c>
    </row>
    <row r="741" spans="8:9">
      <c r="H741" s="1" t="str">
        <v/>
      </c>
      <c r="I741" s="1" t="str">
        <v/>
      </c>
    </row>
    <row r="742" spans="8:9">
      <c r="H742" s="1" t="str">
        <v/>
      </c>
      <c r="I742" s="1" t="str">
        <v/>
      </c>
    </row>
    <row r="743" spans="8:9">
      <c r="H743" s="1" t="str">
        <v/>
      </c>
      <c r="I743" s="1" t="str">
        <v/>
      </c>
    </row>
    <row r="744" spans="8:9">
      <c r="H744" s="1" t="str">
        <v/>
      </c>
      <c r="I744" s="1" t="str">
        <v/>
      </c>
    </row>
    <row r="745" spans="8:9">
      <c r="H745" s="1" t="str">
        <v/>
      </c>
      <c r="I745" s="1" t="str">
        <v/>
      </c>
    </row>
    <row r="746" spans="8:9">
      <c r="H746" s="1" t="str">
        <v/>
      </c>
      <c r="I746" s="1" t="str">
        <v/>
      </c>
    </row>
    <row r="747" spans="8:9">
      <c r="H747" s="1" t="str">
        <v/>
      </c>
      <c r="I747" s="1" t="str">
        <v/>
      </c>
    </row>
    <row r="748" spans="8:9">
      <c r="H748" s="1" t="str">
        <v/>
      </c>
      <c r="I748" s="1" t="str">
        <v/>
      </c>
    </row>
    <row r="749" spans="8:9">
      <c r="H749" s="1" t="str">
        <v/>
      </c>
      <c r="I749" s="1" t="str">
        <v/>
      </c>
    </row>
    <row r="750" spans="8:9">
      <c r="H750" s="1" t="str">
        <v/>
      </c>
      <c r="I750" s="1" t="str">
        <v/>
      </c>
    </row>
    <row r="751" spans="8:9">
      <c r="H751" s="1" t="str">
        <v/>
      </c>
      <c r="I751" s="1" t="str">
        <v/>
      </c>
    </row>
    <row r="752" spans="8:9">
      <c r="H752" s="1" t="str">
        <v/>
      </c>
      <c r="I752" s="1" t="str">
        <v/>
      </c>
    </row>
    <row r="753" spans="8:9">
      <c r="H753" s="1" t="str">
        <v/>
      </c>
      <c r="I753" s="1" t="str">
        <v/>
      </c>
    </row>
    <row r="754" spans="8:9">
      <c r="H754" s="1" t="str">
        <v/>
      </c>
      <c r="I754" s="1" t="str">
        <v/>
      </c>
    </row>
    <row r="755" spans="8:9">
      <c r="H755" s="1" t="str">
        <v/>
      </c>
      <c r="I755" s="1" t="str">
        <v/>
      </c>
    </row>
    <row r="756" spans="8:9">
      <c r="H756" s="1" t="str">
        <v/>
      </c>
      <c r="I756" s="1" t="str">
        <v/>
      </c>
    </row>
    <row r="757" spans="8:9">
      <c r="H757" s="1" t="str">
        <v/>
      </c>
      <c r="I757" s="1" t="str">
        <v/>
      </c>
    </row>
    <row r="758" spans="8:9">
      <c r="H758" s="1" t="str">
        <v/>
      </c>
      <c r="I758" s="1" t="str">
        <v/>
      </c>
    </row>
    <row r="759" spans="8:9">
      <c r="H759" s="1" t="str">
        <v/>
      </c>
      <c r="I759" s="1" t="str">
        <v/>
      </c>
    </row>
    <row r="760" spans="8:9">
      <c r="H760" s="1" t="str">
        <v/>
      </c>
      <c r="I760" s="1" t="str">
        <v/>
      </c>
    </row>
    <row r="761" spans="8:9">
      <c r="H761" s="1" t="str">
        <v/>
      </c>
      <c r="I761" s="1" t="str">
        <v/>
      </c>
    </row>
    <row r="762" spans="8:9">
      <c r="H762" s="1" t="str">
        <v/>
      </c>
      <c r="I762" s="1" t="str">
        <v/>
      </c>
    </row>
    <row r="763" spans="8:9">
      <c r="H763" s="1" t="str">
        <v/>
      </c>
      <c r="I763" s="1" t="str">
        <v/>
      </c>
    </row>
    <row r="764" spans="8:9">
      <c r="H764" s="1" t="str">
        <v/>
      </c>
      <c r="I764" s="1" t="str">
        <v/>
      </c>
    </row>
    <row r="765" spans="8:9">
      <c r="H765" s="1" t="str">
        <v/>
      </c>
      <c r="I765" s="1" t="str">
        <v/>
      </c>
    </row>
    <row r="766" spans="8:9">
      <c r="H766" s="1" t="str">
        <v/>
      </c>
      <c r="I766" s="1" t="str">
        <v/>
      </c>
    </row>
    <row r="767" spans="8:9">
      <c r="H767" s="1" t="str">
        <v/>
      </c>
      <c r="I767" s="1" t="str">
        <v/>
      </c>
    </row>
    <row r="768" spans="8:9">
      <c r="H768" s="1" t="str">
        <v/>
      </c>
      <c r="I768" s="1" t="str">
        <v/>
      </c>
    </row>
    <row r="769" spans="8:9">
      <c r="H769" s="1" t="str">
        <v/>
      </c>
      <c r="I769" s="1" t="str">
        <v/>
      </c>
    </row>
    <row r="770" spans="8:9">
      <c r="H770" s="1" t="str">
        <v/>
      </c>
      <c r="I770" s="1" t="str">
        <v/>
      </c>
    </row>
    <row r="771" spans="8:9">
      <c r="H771" s="1" t="str">
        <v/>
      </c>
      <c r="I771" s="1" t="str">
        <v/>
      </c>
    </row>
    <row r="772" spans="8:9">
      <c r="H772" s="1" t="str">
        <v/>
      </c>
      <c r="I772" s="1" t="str">
        <v/>
      </c>
    </row>
    <row r="773" spans="8:9">
      <c r="H773" s="1" t="str">
        <v/>
      </c>
      <c r="I773" s="1" t="str">
        <v/>
      </c>
    </row>
    <row r="774" spans="8:9">
      <c r="H774" s="1" t="str">
        <v/>
      </c>
      <c r="I774" s="1" t="str">
        <v/>
      </c>
    </row>
    <row r="775" spans="8:9">
      <c r="H775" s="1" t="str">
        <v/>
      </c>
      <c r="I775" s="1" t="str">
        <v/>
      </c>
    </row>
    <row r="776" spans="8:9">
      <c r="H776" s="1" t="str">
        <v/>
      </c>
      <c r="I776" s="1" t="str">
        <v/>
      </c>
    </row>
    <row r="777" spans="8:9">
      <c r="H777" s="1" t="str">
        <v/>
      </c>
      <c r="I777" s="1" t="str">
        <v/>
      </c>
    </row>
    <row r="778" spans="8:9">
      <c r="H778" s="1" t="str">
        <v/>
      </c>
      <c r="I778" s="1" t="str">
        <v/>
      </c>
    </row>
    <row r="779" spans="8:9">
      <c r="H779" s="1" t="str">
        <v/>
      </c>
      <c r="I779" s="1" t="str">
        <v/>
      </c>
    </row>
    <row r="780" spans="8:9">
      <c r="H780" s="1" t="str">
        <v/>
      </c>
      <c r="I780" s="1" t="str">
        <v/>
      </c>
    </row>
    <row r="781" spans="8:9">
      <c r="H781" s="1" t="str">
        <v/>
      </c>
      <c r="I781" s="1" t="str">
        <v/>
      </c>
    </row>
    <row r="782" spans="8:9">
      <c r="H782" s="1" t="str">
        <v/>
      </c>
      <c r="I782" s="1" t="str">
        <v/>
      </c>
    </row>
    <row r="783" spans="8:9">
      <c r="H783" s="1" t="str">
        <v/>
      </c>
      <c r="I783" s="1" t="str">
        <v/>
      </c>
    </row>
    <row r="784" spans="8:9">
      <c r="H784" s="1" t="str">
        <v/>
      </c>
      <c r="I784" s="1" t="str">
        <v/>
      </c>
    </row>
    <row r="785" spans="8:9">
      <c r="H785" s="1" t="str">
        <v/>
      </c>
      <c r="I785" s="1" t="str">
        <v/>
      </c>
    </row>
    <row r="786" spans="8:9">
      <c r="H786" s="1" t="str">
        <v/>
      </c>
      <c r="I786" s="1" t="str">
        <v/>
      </c>
    </row>
    <row r="787" spans="8:9">
      <c r="H787" s="1" t="str">
        <v/>
      </c>
      <c r="I787" s="1" t="str">
        <v/>
      </c>
    </row>
    <row r="788" spans="8:9">
      <c r="H788" s="1" t="str">
        <v/>
      </c>
      <c r="I788" s="1" t="str">
        <v/>
      </c>
    </row>
    <row r="789" spans="8:9">
      <c r="H789" s="1" t="str">
        <v/>
      </c>
      <c r="I789" s="1" t="str">
        <v/>
      </c>
    </row>
    <row r="790" spans="8:9">
      <c r="H790" s="1" t="str">
        <v/>
      </c>
      <c r="I790" s="1" t="str">
        <v/>
      </c>
    </row>
    <row r="791" spans="8:9">
      <c r="H791" s="1" t="str">
        <v/>
      </c>
      <c r="I791" s="1" t="str">
        <v/>
      </c>
    </row>
    <row r="792" spans="8:9">
      <c r="H792" s="1" t="str">
        <v/>
      </c>
      <c r="I792" s="1" t="str">
        <v/>
      </c>
    </row>
    <row r="793" spans="8:9">
      <c r="H793" s="1" t="str">
        <v/>
      </c>
      <c r="I793" s="1" t="str">
        <v/>
      </c>
    </row>
    <row r="794" spans="8:9">
      <c r="H794" s="1" t="str">
        <v/>
      </c>
      <c r="I794" s="1" t="str">
        <v/>
      </c>
    </row>
    <row r="795" spans="8:9">
      <c r="H795" s="1" t="str">
        <v/>
      </c>
      <c r="I795" s="1" t="str">
        <v/>
      </c>
    </row>
    <row r="796" spans="8:9">
      <c r="H796" s="1" t="str">
        <v/>
      </c>
      <c r="I796" s="1" t="str">
        <v/>
      </c>
    </row>
    <row r="797" spans="8:9">
      <c r="H797" s="1" t="str">
        <v/>
      </c>
      <c r="I797" s="1" t="str">
        <v/>
      </c>
    </row>
    <row r="798" spans="8:9">
      <c r="H798" s="1" t="str">
        <v/>
      </c>
      <c r="I798" s="1" t="str">
        <v/>
      </c>
    </row>
    <row r="799" spans="8:9">
      <c r="H799" s="1" t="str">
        <v/>
      </c>
      <c r="I799" s="1" t="str">
        <v/>
      </c>
    </row>
    <row r="800" spans="8:9">
      <c r="H800" s="1" t="str">
        <v/>
      </c>
      <c r="I800" s="1" t="str">
        <v/>
      </c>
    </row>
    <row r="801" spans="8:9">
      <c r="H801" s="1" t="str">
        <v/>
      </c>
      <c r="I801" s="1" t="str">
        <v/>
      </c>
    </row>
    <row r="802" spans="8:9">
      <c r="H802" s="1" t="str">
        <v/>
      </c>
      <c r="I802" s="1" t="str">
        <v/>
      </c>
    </row>
    <row r="803" spans="8:9">
      <c r="H803" s="1" t="str">
        <v/>
      </c>
      <c r="I803" s="1" t="str">
        <v/>
      </c>
    </row>
    <row r="804" spans="8:9">
      <c r="H804" s="1" t="str">
        <v/>
      </c>
      <c r="I804" s="1" t="str">
        <v/>
      </c>
    </row>
    <row r="805" spans="8:9">
      <c r="H805" s="1" t="str">
        <v/>
      </c>
      <c r="I805" s="1" t="str">
        <v/>
      </c>
    </row>
    <row r="806" spans="8:9">
      <c r="H806" s="1" t="str">
        <v/>
      </c>
      <c r="I806" s="1" t="str">
        <v/>
      </c>
    </row>
    <row r="807" spans="8:9">
      <c r="H807" s="1" t="str">
        <v/>
      </c>
      <c r="I807" s="1" t="str">
        <v/>
      </c>
    </row>
    <row r="808" spans="8:9">
      <c r="H808" s="1" t="str">
        <v/>
      </c>
      <c r="I808" s="1" t="str">
        <v/>
      </c>
    </row>
    <row r="809" spans="8:9">
      <c r="H809" s="1" t="str">
        <v/>
      </c>
      <c r="I809" s="1" t="str">
        <v/>
      </c>
    </row>
    <row r="810" spans="8:9">
      <c r="H810" s="1" t="str">
        <v/>
      </c>
      <c r="I810" s="1" t="str">
        <v/>
      </c>
    </row>
    <row r="811" spans="8:9">
      <c r="H811" s="1" t="str">
        <v/>
      </c>
      <c r="I811" s="1" t="str">
        <v/>
      </c>
    </row>
    <row r="812" spans="8:9">
      <c r="H812" s="1" t="str">
        <v/>
      </c>
      <c r="I812" s="1" t="str">
        <v/>
      </c>
    </row>
    <row r="813" spans="8:9">
      <c r="H813" s="1" t="str">
        <v/>
      </c>
      <c r="I813" s="1" t="str">
        <v/>
      </c>
    </row>
    <row r="814" spans="8:9">
      <c r="H814" s="1" t="str">
        <v/>
      </c>
      <c r="I814" s="1" t="str">
        <v/>
      </c>
    </row>
    <row r="815" spans="8:9">
      <c r="H815" s="1" t="str">
        <v/>
      </c>
      <c r="I815" s="1" t="str">
        <v/>
      </c>
    </row>
    <row r="816" spans="8:9">
      <c r="H816" s="1" t="str">
        <v/>
      </c>
      <c r="I816" s="1" t="str">
        <v/>
      </c>
    </row>
    <row r="817" spans="8:9">
      <c r="H817" s="1" t="str">
        <v/>
      </c>
      <c r="I817" s="1" t="str">
        <v/>
      </c>
    </row>
    <row r="818" spans="8:9">
      <c r="H818" s="1" t="str">
        <v/>
      </c>
      <c r="I818" s="1" t="str">
        <v/>
      </c>
    </row>
    <row r="819" spans="8:9">
      <c r="H819" s="1" t="str">
        <v/>
      </c>
      <c r="I819" s="1" t="str">
        <v/>
      </c>
    </row>
    <row r="820" spans="8:9">
      <c r="H820" s="1" t="str">
        <v/>
      </c>
      <c r="I820" s="1" t="str">
        <v/>
      </c>
    </row>
    <row r="821" spans="8:9">
      <c r="H821" s="1" t="str">
        <v/>
      </c>
      <c r="I821" s="1" t="str">
        <v/>
      </c>
    </row>
    <row r="822" spans="8:9">
      <c r="H822" s="1" t="str">
        <v/>
      </c>
      <c r="I822" s="1" t="str">
        <v/>
      </c>
    </row>
    <row r="823" spans="8:9">
      <c r="H823" s="1" t="str">
        <v/>
      </c>
      <c r="I823" s="1" t="str">
        <v/>
      </c>
    </row>
    <row r="824" spans="8:9">
      <c r="H824" s="1" t="str">
        <v/>
      </c>
      <c r="I824" s="1" t="str">
        <v/>
      </c>
    </row>
    <row r="825" spans="8:9">
      <c r="H825" s="1" t="str">
        <v/>
      </c>
      <c r="I825" s="1" t="str">
        <v/>
      </c>
    </row>
    <row r="826" spans="8:9">
      <c r="H826" s="1" t="str">
        <v/>
      </c>
      <c r="I826" s="1" t="str">
        <v/>
      </c>
    </row>
    <row r="827" spans="8:9">
      <c r="H827" s="1" t="str">
        <v/>
      </c>
      <c r="I827" s="1" t="str">
        <v/>
      </c>
    </row>
    <row r="828" spans="8:9">
      <c r="H828" s="1" t="str">
        <v/>
      </c>
      <c r="I828" s="1" t="str">
        <v/>
      </c>
    </row>
    <row r="829" spans="8:9">
      <c r="H829" s="1" t="str">
        <v/>
      </c>
      <c r="I829" s="1" t="str">
        <v/>
      </c>
    </row>
    <row r="830" spans="8:9">
      <c r="H830" s="1" t="str">
        <v/>
      </c>
      <c r="I830" s="1" t="str">
        <v/>
      </c>
    </row>
    <row r="831" spans="8:9">
      <c r="H831" s="1" t="str">
        <v/>
      </c>
      <c r="I831" s="1" t="str">
        <v/>
      </c>
    </row>
    <row r="832" spans="8:9">
      <c r="H832" s="1" t="str">
        <v/>
      </c>
      <c r="I832" s="1" t="str">
        <v/>
      </c>
    </row>
    <row r="833" spans="8:9">
      <c r="H833" s="1" t="str">
        <v/>
      </c>
      <c r="I833" s="1" t="str">
        <v/>
      </c>
    </row>
    <row r="834" spans="8:9">
      <c r="H834" s="1" t="str">
        <v/>
      </c>
      <c r="I834" s="1" t="str">
        <v/>
      </c>
    </row>
    <row r="835" spans="8:9">
      <c r="H835" s="1" t="str">
        <v/>
      </c>
      <c r="I835" s="1" t="str">
        <v/>
      </c>
    </row>
    <row r="836" spans="8:9">
      <c r="H836" s="1" t="str">
        <v/>
      </c>
      <c r="I836" s="1" t="str">
        <v/>
      </c>
    </row>
    <row r="837" spans="8:9">
      <c r="H837" s="1" t="str">
        <v/>
      </c>
      <c r="I837" s="1" t="str">
        <v/>
      </c>
    </row>
    <row r="838" spans="8:9">
      <c r="H838" s="1" t="str">
        <v/>
      </c>
      <c r="I838" s="1" t="str">
        <v/>
      </c>
    </row>
    <row r="839" spans="8:9">
      <c r="H839" s="1" t="str">
        <v/>
      </c>
      <c r="I839" s="1" t="str">
        <v/>
      </c>
    </row>
    <row r="840" spans="8:9">
      <c r="H840" s="1" t="str">
        <v/>
      </c>
      <c r="I840" s="1" t="str">
        <v/>
      </c>
    </row>
    <row r="841" spans="8:9">
      <c r="H841" s="1" t="str">
        <v/>
      </c>
      <c r="I841" s="1" t="str">
        <v/>
      </c>
    </row>
    <row r="842" spans="8:9">
      <c r="H842" s="1" t="str">
        <v/>
      </c>
      <c r="I842" s="1" t="str">
        <v/>
      </c>
    </row>
    <row r="843" spans="8:9">
      <c r="H843" s="1" t="str">
        <v/>
      </c>
      <c r="I843" s="1" t="str">
        <v/>
      </c>
    </row>
    <row r="844" spans="8:9">
      <c r="H844" s="1" t="str">
        <v/>
      </c>
      <c r="I844" s="1" t="str">
        <v/>
      </c>
    </row>
    <row r="845" spans="8:9">
      <c r="H845" s="1" t="str">
        <v/>
      </c>
      <c r="I845" s="1" t="str">
        <v/>
      </c>
    </row>
    <row r="846" spans="8:9">
      <c r="H846" s="1" t="str">
        <v/>
      </c>
      <c r="I846" s="1" t="str">
        <v/>
      </c>
    </row>
    <row r="847" spans="8:9">
      <c r="H847" s="1" t="str">
        <v/>
      </c>
      <c r="I847" s="1" t="str">
        <v/>
      </c>
    </row>
    <row r="848" spans="8:9">
      <c r="H848" s="1" t="str">
        <v/>
      </c>
      <c r="I848" s="1" t="str">
        <v/>
      </c>
    </row>
    <row r="849" spans="8:9">
      <c r="H849" s="1" t="str">
        <v/>
      </c>
      <c r="I849" s="1" t="str">
        <v/>
      </c>
    </row>
    <row r="850" spans="8:9">
      <c r="H850" s="1" t="str">
        <v/>
      </c>
      <c r="I850" s="1" t="str">
        <v/>
      </c>
    </row>
    <row r="851" spans="8:9">
      <c r="H851" s="1" t="str">
        <v/>
      </c>
      <c r="I851" s="1" t="str">
        <v/>
      </c>
    </row>
    <row r="852" spans="8:9">
      <c r="H852" s="1" t="str">
        <v/>
      </c>
      <c r="I852" s="1" t="str">
        <v/>
      </c>
    </row>
    <row r="853" spans="8:9">
      <c r="H853" s="1" t="str">
        <v/>
      </c>
      <c r="I853" s="1" t="str">
        <v/>
      </c>
    </row>
    <row r="854" spans="8:9">
      <c r="H854" s="1" t="str">
        <v/>
      </c>
      <c r="I854" s="1" t="str">
        <v/>
      </c>
    </row>
    <row r="855" spans="8:9">
      <c r="H855" s="1" t="str">
        <v/>
      </c>
      <c r="I855" s="1" t="str">
        <v/>
      </c>
    </row>
    <row r="856" spans="8:9">
      <c r="H856" s="1" t="str">
        <v/>
      </c>
      <c r="I856" s="1" t="str">
        <v/>
      </c>
    </row>
    <row r="857" spans="8:9">
      <c r="H857" s="1" t="str">
        <v/>
      </c>
      <c r="I857" s="1" t="str">
        <v/>
      </c>
    </row>
    <row r="858" spans="8:9">
      <c r="H858" s="1" t="str">
        <v/>
      </c>
      <c r="I858" s="1" t="str">
        <v/>
      </c>
    </row>
    <row r="859" spans="8:9">
      <c r="H859" s="1" t="str">
        <v/>
      </c>
      <c r="I859" s="1" t="str">
        <v/>
      </c>
    </row>
    <row r="860" spans="8:9">
      <c r="H860" s="1" t="str">
        <v/>
      </c>
      <c r="I860" s="1" t="str">
        <v/>
      </c>
    </row>
    <row r="861" spans="8:9">
      <c r="H861" s="1" t="str">
        <v/>
      </c>
      <c r="I861" s="1" t="str">
        <v/>
      </c>
    </row>
    <row r="862" spans="8:9">
      <c r="H862" s="1" t="str">
        <v/>
      </c>
      <c r="I862" s="1" t="str">
        <v/>
      </c>
    </row>
    <row r="863" spans="8:9">
      <c r="H863" s="1" t="str">
        <v/>
      </c>
      <c r="I863" s="1" t="str">
        <v/>
      </c>
    </row>
    <row r="864" spans="8:9">
      <c r="H864" s="1" t="str">
        <v/>
      </c>
      <c r="I864" s="1" t="str">
        <v/>
      </c>
    </row>
    <row r="865" spans="8:9">
      <c r="H865" s="1" t="str">
        <v/>
      </c>
      <c r="I865" s="1" t="str">
        <v/>
      </c>
    </row>
    <row r="866" spans="8:9">
      <c r="H866" s="1" t="str">
        <v/>
      </c>
      <c r="I866" s="1" t="str">
        <v/>
      </c>
    </row>
    <row r="867" spans="8:9">
      <c r="H867" s="1" t="str">
        <v/>
      </c>
      <c r="I867" s="1" t="str">
        <v/>
      </c>
    </row>
    <row r="868" spans="8:9">
      <c r="H868" s="1" t="str">
        <v/>
      </c>
      <c r="I868" s="1" t="str">
        <v/>
      </c>
    </row>
    <row r="869" spans="8:9">
      <c r="H869" s="1" t="str">
        <v/>
      </c>
      <c r="I869" s="1" t="str">
        <v/>
      </c>
    </row>
    <row r="870" spans="8:9">
      <c r="H870" s="1" t="str">
        <v/>
      </c>
      <c r="I870" s="1" t="str">
        <v/>
      </c>
    </row>
    <row r="871" spans="8:9">
      <c r="H871" s="1" t="str">
        <v/>
      </c>
      <c r="I871" s="1" t="str">
        <v/>
      </c>
    </row>
    <row r="872" spans="8:9">
      <c r="H872" s="1" t="str">
        <v/>
      </c>
      <c r="I872" s="1" t="str">
        <v/>
      </c>
    </row>
    <row r="873" spans="8:9">
      <c r="H873" s="1" t="str">
        <v/>
      </c>
      <c r="I873" s="1" t="str">
        <v/>
      </c>
    </row>
    <row r="874" spans="8:9">
      <c r="H874" s="1" t="str">
        <v/>
      </c>
      <c r="I874" s="1" t="str">
        <v/>
      </c>
    </row>
    <row r="875" spans="8:9">
      <c r="H875" s="1" t="str">
        <v/>
      </c>
      <c r="I875" s="1" t="str">
        <v/>
      </c>
    </row>
    <row r="876" spans="8:9">
      <c r="H876" s="1" t="str">
        <v/>
      </c>
      <c r="I876" s="1" t="str">
        <v/>
      </c>
    </row>
    <row r="877" spans="8:9">
      <c r="H877" s="1" t="str">
        <v/>
      </c>
      <c r="I877" s="1" t="str">
        <v/>
      </c>
    </row>
    <row r="878" spans="8:9">
      <c r="H878" s="1" t="str">
        <v/>
      </c>
      <c r="I878" s="1" t="str">
        <v/>
      </c>
    </row>
    <row r="879" spans="8:9">
      <c r="H879" s="1" t="str">
        <v/>
      </c>
      <c r="I879" s="1" t="str">
        <v/>
      </c>
    </row>
    <row r="880" spans="8:9">
      <c r="H880" s="1" t="str">
        <v/>
      </c>
      <c r="I880" s="1" t="str">
        <v/>
      </c>
    </row>
    <row r="881" spans="8:9">
      <c r="H881" s="1" t="str">
        <v/>
      </c>
      <c r="I881" s="1" t="str">
        <v/>
      </c>
    </row>
    <row r="882" spans="8:9">
      <c r="H882" s="1" t="str">
        <v/>
      </c>
      <c r="I882" s="1" t="str">
        <v/>
      </c>
    </row>
    <row r="883" spans="8:9">
      <c r="H883" s="1" t="str">
        <v/>
      </c>
      <c r="I883" s="1" t="str">
        <v/>
      </c>
    </row>
    <row r="884" spans="8:9">
      <c r="H884" s="1" t="str">
        <v/>
      </c>
      <c r="I884" s="1" t="str">
        <v/>
      </c>
    </row>
    <row r="885" spans="8:9">
      <c r="H885" s="1" t="str">
        <v/>
      </c>
      <c r="I885" s="1" t="str">
        <v/>
      </c>
    </row>
    <row r="886" spans="8:9">
      <c r="H886" s="1" t="str">
        <v/>
      </c>
      <c r="I886" s="1" t="str">
        <v/>
      </c>
    </row>
    <row r="887" spans="8:9">
      <c r="H887" s="1" t="str">
        <v/>
      </c>
      <c r="I887" s="1" t="str">
        <v/>
      </c>
    </row>
    <row r="888" spans="8:9">
      <c r="H888" s="1" t="str">
        <v/>
      </c>
      <c r="I888" s="1" t="str">
        <v/>
      </c>
    </row>
    <row r="889" spans="8:9">
      <c r="H889" s="1" t="str">
        <v/>
      </c>
      <c r="I889" s="1" t="str">
        <v/>
      </c>
    </row>
    <row r="890" spans="8:9">
      <c r="H890" s="1" t="str">
        <v/>
      </c>
      <c r="I890" s="1" t="str">
        <v/>
      </c>
    </row>
    <row r="891" spans="8:9">
      <c r="H891" s="1" t="str">
        <v/>
      </c>
      <c r="I891" s="1" t="str">
        <v/>
      </c>
    </row>
    <row r="892" spans="8:9">
      <c r="H892" s="1" t="str">
        <v/>
      </c>
      <c r="I892" s="1" t="str">
        <v/>
      </c>
    </row>
    <row r="893" spans="8:9">
      <c r="H893" s="1" t="str">
        <v/>
      </c>
      <c r="I893" s="1" t="str">
        <v/>
      </c>
    </row>
    <row r="894" spans="8:9">
      <c r="H894" s="1" t="str">
        <v/>
      </c>
      <c r="I894" s="1" t="str">
        <v/>
      </c>
    </row>
    <row r="895" spans="8:9">
      <c r="H895" s="1" t="str">
        <v/>
      </c>
      <c r="I895" s="1" t="str">
        <v/>
      </c>
    </row>
    <row r="896" spans="8:9">
      <c r="H896" s="1" t="str">
        <v/>
      </c>
      <c r="I896" s="1" t="str">
        <v/>
      </c>
    </row>
    <row r="897" spans="8:9">
      <c r="H897" s="1" t="str">
        <v/>
      </c>
      <c r="I897" s="1" t="str">
        <v/>
      </c>
    </row>
    <row r="898" spans="8:9">
      <c r="H898" s="1" t="str">
        <v/>
      </c>
      <c r="I898" s="1" t="str">
        <v/>
      </c>
    </row>
    <row r="899" spans="8:9">
      <c r="H899" s="1" t="str">
        <v/>
      </c>
      <c r="I899" s="1" t="str">
        <v/>
      </c>
    </row>
    <row r="900" spans="8:9">
      <c r="H900" s="1" t="str">
        <v/>
      </c>
      <c r="I900" s="1" t="str">
        <v/>
      </c>
    </row>
  </sheetData>
  <phoneticPr fontId="2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일별,주차별(무신사)</vt:lpstr>
      <vt:lpstr>블랙프라이데이 광고비 증액 스케쥴</vt:lpstr>
      <vt:lpstr>일별,주차별(플랫폼)</vt:lpstr>
      <vt:lpstr>일별,주차별(자사몰)</vt:lpstr>
      <vt:lpstr>무신사 메타 광고</vt:lpstr>
      <vt:lpstr>자사몰 메타 광고</vt:lpstr>
      <vt:lpstr>장바구니 및 구매 내역</vt:lpstr>
      <vt:lpstr>무신사 상품광고</vt:lpstr>
      <vt:lpstr>29CM 상품광고</vt:lpstr>
      <vt:lpstr>소재별 통계</vt:lpstr>
      <vt:lpstr>월별 통계</vt:lpstr>
      <vt:lpstr>QUERY·일별추이·무신사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Teddy</dc:creator>
  <cp:lastModifiedBy>User</cp:lastModifiedBy>
  <dcterms:created xsi:type="dcterms:W3CDTF">2026-06-26T01:43:37Z</dcterms:created>
  <dcterms:modified xsi:type="dcterms:W3CDTF">2026-06-26T01:43:38Z</dcterms:modified>
</cp:coreProperties>
</file>